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chartsheets/sheet46.xml" ContentType="application/vnd.openxmlformats-officedocument.spreadsheetml.chartsheet+xml"/>
  <Override PartName="/xl/chartsheets/sheet47.xml" ContentType="application/vnd.openxmlformats-officedocument.spreadsheetml.chartsheet+xml"/>
  <Override PartName="/xl/chartsheets/sheet48.xml" ContentType="application/vnd.openxmlformats-officedocument.spreadsheetml.chartsheet+xml"/>
  <Override PartName="/xl/chartsheets/sheet49.xml" ContentType="application/vnd.openxmlformats-officedocument.spreadsheetml.chartsheet+xml"/>
  <Override PartName="/xl/chartsheets/sheet50.xml" ContentType="application/vnd.openxmlformats-officedocument.spreadsheetml.chartsheet+xml"/>
  <Override PartName="/xl/chartsheets/sheet51.xml" ContentType="application/vnd.openxmlformats-officedocument.spreadsheetml.chartsheet+xml"/>
  <Override PartName="/xl/chartsheets/sheet52.xml" ContentType="application/vnd.openxmlformats-officedocument.spreadsheetml.chartsheet+xml"/>
  <Override PartName="/xl/chartsheets/sheet53.xml" ContentType="application/vnd.openxmlformats-officedocument.spreadsheetml.chartsheet+xml"/>
  <Override PartName="/xl/chartsheets/sheet54.xml" ContentType="application/vnd.openxmlformats-officedocument.spreadsheetml.chartsheet+xml"/>
  <Override PartName="/xl/chartsheets/sheet55.xml" ContentType="application/vnd.openxmlformats-officedocument.spreadsheetml.chartsheet+xml"/>
  <Override PartName="/xl/chartsheets/sheet56.xml" ContentType="application/vnd.openxmlformats-officedocument.spreadsheetml.chartsheet+xml"/>
  <Override PartName="/xl/chartsheets/sheet57.xml" ContentType="application/vnd.openxmlformats-officedocument.spreadsheetml.chartsheet+xml"/>
  <Override PartName="/xl/chartsheets/sheet58.xml" ContentType="application/vnd.openxmlformats-officedocument.spreadsheetml.chartsheet+xml"/>
  <Override PartName="/xl/chartsheets/sheet59.xml" ContentType="application/vnd.openxmlformats-officedocument.spreadsheetml.chartsheet+xml"/>
  <Override PartName="/xl/chartsheets/sheet60.xml" ContentType="application/vnd.openxmlformats-officedocument.spreadsheetml.chartsheet+xml"/>
  <Override PartName="/xl/chartsheets/sheet61.xml" ContentType="application/vnd.openxmlformats-officedocument.spreadsheetml.chartsheet+xml"/>
  <Override PartName="/xl/chartsheets/sheet62.xml" ContentType="application/vnd.openxmlformats-officedocument.spreadsheetml.chartsheet+xml"/>
  <Override PartName="/xl/chartsheets/sheet63.xml" ContentType="application/vnd.openxmlformats-officedocument.spreadsheetml.chartsheet+xml"/>
  <Override PartName="/xl/chartsheets/sheet64.xml" ContentType="application/vnd.openxmlformats-officedocument.spreadsheetml.chartsheet+xml"/>
  <Override PartName="/xl/chartsheets/sheet65.xml" ContentType="application/vnd.openxmlformats-officedocument.spreadsheetml.chartsheet+xml"/>
  <Override PartName="/xl/chartsheets/sheet66.xml" ContentType="application/vnd.openxmlformats-officedocument.spreadsheetml.chartsheet+xml"/>
  <Override PartName="/xl/chartsheets/sheet67.xml" ContentType="application/vnd.openxmlformats-officedocument.spreadsheetml.chartsheet+xml"/>
  <Override PartName="/xl/chartsheets/sheet68.xml" ContentType="application/vnd.openxmlformats-officedocument.spreadsheetml.chartsheet+xml"/>
  <Override PartName="/xl/chartsheets/sheet69.xml" ContentType="application/vnd.openxmlformats-officedocument.spreadsheetml.chartsheet+xml"/>
  <Override PartName="/xl/chartsheets/sheet70.xml" ContentType="application/vnd.openxmlformats-officedocument.spreadsheetml.chartsheet+xml"/>
  <Override PartName="/xl/chartsheets/sheet71.xml" ContentType="application/vnd.openxmlformats-officedocument.spreadsheetml.chartsheet+xml"/>
  <Override PartName="/xl/chartsheets/sheet72.xml" ContentType="application/vnd.openxmlformats-officedocument.spreadsheetml.chartsheet+xml"/>
  <Override PartName="/xl/chartsheets/sheet73.xml" ContentType="application/vnd.openxmlformats-officedocument.spreadsheetml.chartsheet+xml"/>
  <Override PartName="/xl/chartsheets/sheet74.xml" ContentType="application/vnd.openxmlformats-officedocument.spreadsheetml.chartsheet+xml"/>
  <Override PartName="/xl/chartsheets/sheet75.xml" ContentType="application/vnd.openxmlformats-officedocument.spreadsheetml.chartsheet+xml"/>
  <Override PartName="/xl/chartsheets/sheet76.xml" ContentType="application/vnd.openxmlformats-officedocument.spreadsheetml.chartsheet+xml"/>
  <Override PartName="/xl/chartsheets/sheet77.xml" ContentType="application/vnd.openxmlformats-officedocument.spreadsheetml.chartsheet+xml"/>
  <Override PartName="/xl/chartsheets/sheet78.xml" ContentType="application/vnd.openxmlformats-officedocument.spreadsheetml.chartsheet+xml"/>
  <Override PartName="/xl/chartsheets/sheet79.xml" ContentType="application/vnd.openxmlformats-officedocument.spreadsheetml.chartsheet+xml"/>
  <Override PartName="/xl/chartsheets/sheet80.xml" ContentType="application/vnd.openxmlformats-officedocument.spreadsheetml.chartsheet+xml"/>
  <Override PartName="/xl/chartsheets/sheet81.xml" ContentType="application/vnd.openxmlformats-officedocument.spreadsheetml.chartsheet+xml"/>
  <Override PartName="/xl/chartsheets/sheet82.xml" ContentType="application/vnd.openxmlformats-officedocument.spreadsheetml.chartsheet+xml"/>
  <Override PartName="/xl/chartsheets/sheet83.xml" ContentType="application/vnd.openxmlformats-officedocument.spreadsheetml.chartsheet+xml"/>
  <Override PartName="/xl/chartsheets/sheet84.xml" ContentType="application/vnd.openxmlformats-officedocument.spreadsheetml.chartsheet+xml"/>
  <Override PartName="/xl/chartsheets/sheet85.xml" ContentType="application/vnd.openxmlformats-officedocument.spreadsheetml.chartsheet+xml"/>
  <Override PartName="/xl/chartsheets/sheet86.xml" ContentType="application/vnd.openxmlformats-officedocument.spreadsheetml.chartsheet+xml"/>
  <Override PartName="/xl/chartsheets/sheet87.xml" ContentType="application/vnd.openxmlformats-officedocument.spreadsheetml.chartsheet+xml"/>
  <Override PartName="/xl/chartsheets/sheet88.xml" ContentType="application/vnd.openxmlformats-officedocument.spreadsheetml.chartsheet+xml"/>
  <Override PartName="/xl/chartsheets/sheet89.xml" ContentType="application/vnd.openxmlformats-officedocument.spreadsheetml.chartsheet+xml"/>
  <Override PartName="/xl/chartsheets/sheet90.xml" ContentType="application/vnd.openxmlformats-officedocument.spreadsheetml.chartsheet+xml"/>
  <Override PartName="/xl/chartsheets/sheet91.xml" ContentType="application/vnd.openxmlformats-officedocument.spreadsheetml.chartsheet+xml"/>
  <Override PartName="/xl/chartsheets/sheet92.xml" ContentType="application/vnd.openxmlformats-officedocument.spreadsheetml.chartsheet+xml"/>
  <Override PartName="/xl/chartsheets/sheet93.xml" ContentType="application/vnd.openxmlformats-officedocument.spreadsheetml.chartsheet+xml"/>
  <Override PartName="/xl/chartsheets/sheet94.xml" ContentType="application/vnd.openxmlformats-officedocument.spreadsheetml.chartsheet+xml"/>
  <Override PartName="/xl/chartsheets/sheet95.xml" ContentType="application/vnd.openxmlformats-officedocument.spreadsheetml.chartsheet+xml"/>
  <Override PartName="/xl/chartsheets/sheet96.xml" ContentType="application/vnd.openxmlformats-officedocument.spreadsheetml.chartsheet+xml"/>
  <Override PartName="/xl/chartsheets/sheet97.xml" ContentType="application/vnd.openxmlformats-officedocument.spreadsheetml.chartsheet+xml"/>
  <Override PartName="/xl/chartsheets/sheet98.xml" ContentType="application/vnd.openxmlformats-officedocument.spreadsheetml.chartsheet+xml"/>
  <Override PartName="/xl/chartsheets/sheet99.xml" ContentType="application/vnd.openxmlformats-officedocument.spreadsheetml.chartsheet+xml"/>
  <Override PartName="/xl/chartsheets/sheet100.xml" ContentType="application/vnd.openxmlformats-officedocument.spreadsheetml.chartsheet+xml"/>
  <Override PartName="/xl/chartsheets/sheet101.xml" ContentType="application/vnd.openxmlformats-officedocument.spreadsheetml.chartsheet+xml"/>
  <Override PartName="/xl/chartsheets/sheet102.xml" ContentType="application/vnd.openxmlformats-officedocument.spreadsheetml.chartsheet+xml"/>
  <Override PartName="/xl/chartsheets/sheet103.xml" ContentType="application/vnd.openxmlformats-officedocument.spreadsheetml.chartsheet+xml"/>
  <Override PartName="/xl/chartsheets/sheet104.xml" ContentType="application/vnd.openxmlformats-officedocument.spreadsheetml.chartsheet+xml"/>
  <Override PartName="/xl/chartsheets/sheet105.xml" ContentType="application/vnd.openxmlformats-officedocument.spreadsheetml.chartsheet+xml"/>
  <Override PartName="/xl/chartsheets/sheet106.xml" ContentType="application/vnd.openxmlformats-officedocument.spreadsheetml.chartsheet+xml"/>
  <Override PartName="/xl/chartsheets/sheet107.xml" ContentType="application/vnd.openxmlformats-officedocument.spreadsheetml.chartsheet+xml"/>
  <Override PartName="/xl/chartsheets/sheet108.xml" ContentType="application/vnd.openxmlformats-officedocument.spreadsheetml.chartsheet+xml"/>
  <Override PartName="/xl/chartsheets/sheet109.xml" ContentType="application/vnd.openxmlformats-officedocument.spreadsheetml.chart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7.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8.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9.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10.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11.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1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13.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14.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15.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16.xml" ContentType="application/vnd.openxmlformats-officedocument.drawingml.chart+xml"/>
  <Override PartName="/xl/drawings/drawing32.xml" ContentType="application/vnd.openxmlformats-officedocument.drawingml.chartshapes+xml"/>
  <Override PartName="/xl/drawings/drawing33.xml" ContentType="application/vnd.openxmlformats-officedocument.drawing+xml"/>
  <Override PartName="/xl/charts/chart17.xml" ContentType="application/vnd.openxmlformats-officedocument.drawingml.chart+xml"/>
  <Override PartName="/xl/drawings/drawing34.xml" ContentType="application/vnd.openxmlformats-officedocument.drawingml.chartshapes+xml"/>
  <Override PartName="/xl/drawings/drawing35.xml" ContentType="application/vnd.openxmlformats-officedocument.drawing+xml"/>
  <Override PartName="/xl/charts/chart18.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19.xml" ContentType="application/vnd.openxmlformats-officedocument.drawingml.chart+xml"/>
  <Override PartName="/xl/drawings/drawing38.xml" ContentType="application/vnd.openxmlformats-officedocument.drawingml.chartshapes+xml"/>
  <Override PartName="/xl/drawings/drawing39.xml" ContentType="application/vnd.openxmlformats-officedocument.drawing+xml"/>
  <Override PartName="/xl/charts/chart20.xml" ContentType="application/vnd.openxmlformats-officedocument.drawingml.chart+xml"/>
  <Override PartName="/xl/drawings/drawing40.xml" ContentType="application/vnd.openxmlformats-officedocument.drawingml.chartshapes+xml"/>
  <Override PartName="/xl/drawings/drawing41.xml" ContentType="application/vnd.openxmlformats-officedocument.drawing+xml"/>
  <Override PartName="/xl/charts/chart21.xml" ContentType="application/vnd.openxmlformats-officedocument.drawingml.chart+xml"/>
  <Override PartName="/xl/drawings/drawing42.xml" ContentType="application/vnd.openxmlformats-officedocument.drawingml.chartshapes+xml"/>
  <Override PartName="/xl/drawings/drawing43.xml" ContentType="application/vnd.openxmlformats-officedocument.drawing+xml"/>
  <Override PartName="/xl/charts/chart22.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23.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24.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25.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harts/chart26.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27.xml" ContentType="application/vnd.openxmlformats-officedocument.drawingml.chart+xml"/>
  <Override PartName="/xl/drawings/drawing54.xml" ContentType="application/vnd.openxmlformats-officedocument.drawingml.chartshapes+xml"/>
  <Override PartName="/xl/drawings/drawing55.xml" ContentType="application/vnd.openxmlformats-officedocument.drawing+xml"/>
  <Override PartName="/xl/charts/chart28.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29.xml" ContentType="application/vnd.openxmlformats-officedocument.drawingml.chart+xml"/>
  <Override PartName="/xl/drawings/drawing58.xml" ContentType="application/vnd.openxmlformats-officedocument.drawingml.chartshapes+xml"/>
  <Override PartName="/xl/drawings/drawing59.xml" ContentType="application/vnd.openxmlformats-officedocument.drawing+xml"/>
  <Override PartName="/xl/charts/chart30.xml" ContentType="application/vnd.openxmlformats-officedocument.drawingml.chart+xml"/>
  <Override PartName="/xl/drawings/drawing60.xml" ContentType="application/vnd.openxmlformats-officedocument.drawingml.chartshapes+xml"/>
  <Override PartName="/xl/drawings/drawing61.xml" ContentType="application/vnd.openxmlformats-officedocument.drawing+xml"/>
  <Override PartName="/xl/charts/chart31.xml" ContentType="application/vnd.openxmlformats-officedocument.drawingml.chart+xml"/>
  <Override PartName="/xl/drawings/drawing62.xml" ContentType="application/vnd.openxmlformats-officedocument.drawingml.chartshapes+xml"/>
  <Override PartName="/xl/drawings/drawing63.xml" ContentType="application/vnd.openxmlformats-officedocument.drawing+xml"/>
  <Override PartName="/xl/charts/chart32.xml" ContentType="application/vnd.openxmlformats-officedocument.drawingml.chart+xml"/>
  <Override PartName="/xl/drawings/drawing64.xml" ContentType="application/vnd.openxmlformats-officedocument.drawingml.chartshapes+xml"/>
  <Override PartName="/xl/drawings/drawing65.xml" ContentType="application/vnd.openxmlformats-officedocument.drawing+xml"/>
  <Override PartName="/xl/charts/chart33.xml" ContentType="application/vnd.openxmlformats-officedocument.drawingml.chart+xml"/>
  <Override PartName="/xl/drawings/drawing66.xml" ContentType="application/vnd.openxmlformats-officedocument.drawingml.chartshapes+xml"/>
  <Override PartName="/xl/drawings/drawing67.xml" ContentType="application/vnd.openxmlformats-officedocument.drawing+xml"/>
  <Override PartName="/xl/charts/chart34.xml" ContentType="application/vnd.openxmlformats-officedocument.drawingml.chart+xml"/>
  <Override PartName="/xl/drawings/drawing68.xml" ContentType="application/vnd.openxmlformats-officedocument.drawingml.chartshapes+xml"/>
  <Override PartName="/xl/drawings/drawing69.xml" ContentType="application/vnd.openxmlformats-officedocument.drawing+xml"/>
  <Override PartName="/xl/charts/chart35.xml" ContentType="application/vnd.openxmlformats-officedocument.drawingml.chart+xml"/>
  <Override PartName="/xl/drawings/drawing70.xml" ContentType="application/vnd.openxmlformats-officedocument.drawingml.chartshapes+xml"/>
  <Override PartName="/xl/drawings/drawing71.xml" ContentType="application/vnd.openxmlformats-officedocument.drawing+xml"/>
  <Override PartName="/xl/charts/chart36.xml" ContentType="application/vnd.openxmlformats-officedocument.drawingml.chart+xml"/>
  <Override PartName="/xl/drawings/drawing72.xml" ContentType="application/vnd.openxmlformats-officedocument.drawingml.chartshapes+xml"/>
  <Override PartName="/xl/drawings/drawing73.xml" ContentType="application/vnd.openxmlformats-officedocument.drawing+xml"/>
  <Override PartName="/xl/charts/chart37.xml" ContentType="application/vnd.openxmlformats-officedocument.drawingml.chart+xml"/>
  <Override PartName="/xl/drawings/drawing74.xml" ContentType="application/vnd.openxmlformats-officedocument.drawingml.chartshapes+xml"/>
  <Override PartName="/xl/drawings/drawing75.xml" ContentType="application/vnd.openxmlformats-officedocument.drawing+xml"/>
  <Override PartName="/xl/charts/chart38.xml" ContentType="application/vnd.openxmlformats-officedocument.drawingml.chart+xml"/>
  <Override PartName="/xl/drawings/drawing76.xml" ContentType="application/vnd.openxmlformats-officedocument.drawingml.chartshapes+xml"/>
  <Override PartName="/xl/drawings/drawing77.xml" ContentType="application/vnd.openxmlformats-officedocument.drawing+xml"/>
  <Override PartName="/xl/charts/chart39.xml" ContentType="application/vnd.openxmlformats-officedocument.drawingml.chart+xml"/>
  <Override PartName="/xl/drawings/drawing78.xml" ContentType="application/vnd.openxmlformats-officedocument.drawingml.chartshapes+xml"/>
  <Override PartName="/xl/drawings/drawing79.xml" ContentType="application/vnd.openxmlformats-officedocument.drawing+xml"/>
  <Override PartName="/xl/charts/chart40.xml" ContentType="application/vnd.openxmlformats-officedocument.drawingml.chart+xml"/>
  <Override PartName="/xl/drawings/drawing80.xml" ContentType="application/vnd.openxmlformats-officedocument.drawingml.chartshapes+xml"/>
  <Override PartName="/xl/drawings/drawing81.xml" ContentType="application/vnd.openxmlformats-officedocument.drawing+xml"/>
  <Override PartName="/xl/charts/chart41.xml" ContentType="application/vnd.openxmlformats-officedocument.drawingml.chart+xml"/>
  <Override PartName="/xl/drawings/drawing82.xml" ContentType="application/vnd.openxmlformats-officedocument.drawingml.chartshapes+xml"/>
  <Override PartName="/xl/drawings/drawing83.xml" ContentType="application/vnd.openxmlformats-officedocument.drawing+xml"/>
  <Override PartName="/xl/charts/chart42.xml" ContentType="application/vnd.openxmlformats-officedocument.drawingml.chart+xml"/>
  <Override PartName="/xl/drawings/drawing84.xml" ContentType="application/vnd.openxmlformats-officedocument.drawingml.chartshapes+xml"/>
  <Override PartName="/xl/drawings/drawing85.xml" ContentType="application/vnd.openxmlformats-officedocument.drawing+xml"/>
  <Override PartName="/xl/charts/chart43.xml" ContentType="application/vnd.openxmlformats-officedocument.drawingml.chart+xml"/>
  <Override PartName="/xl/drawings/drawing86.xml" ContentType="application/vnd.openxmlformats-officedocument.drawingml.chartshapes+xml"/>
  <Override PartName="/xl/drawings/drawing87.xml" ContentType="application/vnd.openxmlformats-officedocument.drawing+xml"/>
  <Override PartName="/xl/charts/chart44.xml" ContentType="application/vnd.openxmlformats-officedocument.drawingml.chart+xml"/>
  <Override PartName="/xl/drawings/drawing88.xml" ContentType="application/vnd.openxmlformats-officedocument.drawingml.chartshapes+xml"/>
  <Override PartName="/xl/drawings/drawing89.xml" ContentType="application/vnd.openxmlformats-officedocument.drawing+xml"/>
  <Override PartName="/xl/charts/chart45.xml" ContentType="application/vnd.openxmlformats-officedocument.drawingml.chart+xml"/>
  <Override PartName="/xl/drawings/drawing90.xml" ContentType="application/vnd.openxmlformats-officedocument.drawingml.chartshapes+xml"/>
  <Override PartName="/xl/drawings/drawing91.xml" ContentType="application/vnd.openxmlformats-officedocument.drawing+xml"/>
  <Override PartName="/xl/charts/chart46.xml" ContentType="application/vnd.openxmlformats-officedocument.drawingml.chart+xml"/>
  <Override PartName="/xl/drawings/drawing92.xml" ContentType="application/vnd.openxmlformats-officedocument.drawingml.chartshapes+xml"/>
  <Override PartName="/xl/drawings/drawing93.xml" ContentType="application/vnd.openxmlformats-officedocument.drawing+xml"/>
  <Override PartName="/xl/charts/chart47.xml" ContentType="application/vnd.openxmlformats-officedocument.drawingml.chart+xml"/>
  <Override PartName="/xl/drawings/drawing94.xml" ContentType="application/vnd.openxmlformats-officedocument.drawingml.chartshapes+xml"/>
  <Override PartName="/xl/drawings/drawing95.xml" ContentType="application/vnd.openxmlformats-officedocument.drawing+xml"/>
  <Override PartName="/xl/charts/chart48.xml" ContentType="application/vnd.openxmlformats-officedocument.drawingml.chart+xml"/>
  <Override PartName="/xl/drawings/drawing96.xml" ContentType="application/vnd.openxmlformats-officedocument.drawingml.chartshapes+xml"/>
  <Override PartName="/xl/drawings/drawing97.xml" ContentType="application/vnd.openxmlformats-officedocument.drawing+xml"/>
  <Override PartName="/xl/charts/chart49.xml" ContentType="application/vnd.openxmlformats-officedocument.drawingml.chart+xml"/>
  <Override PartName="/xl/drawings/drawing98.xml" ContentType="application/vnd.openxmlformats-officedocument.drawingml.chartshapes+xml"/>
  <Override PartName="/xl/drawings/drawing99.xml" ContentType="application/vnd.openxmlformats-officedocument.drawing+xml"/>
  <Override PartName="/xl/charts/chart50.xml" ContentType="application/vnd.openxmlformats-officedocument.drawingml.chart+xml"/>
  <Override PartName="/xl/drawings/drawing100.xml" ContentType="application/vnd.openxmlformats-officedocument.drawingml.chartshapes+xml"/>
  <Override PartName="/xl/drawings/drawing101.xml" ContentType="application/vnd.openxmlformats-officedocument.drawing+xml"/>
  <Override PartName="/xl/charts/chart51.xml" ContentType="application/vnd.openxmlformats-officedocument.drawingml.chart+xml"/>
  <Override PartName="/xl/drawings/drawing102.xml" ContentType="application/vnd.openxmlformats-officedocument.drawingml.chartshapes+xml"/>
  <Override PartName="/xl/drawings/drawing103.xml" ContentType="application/vnd.openxmlformats-officedocument.drawing+xml"/>
  <Override PartName="/xl/charts/chart52.xml" ContentType="application/vnd.openxmlformats-officedocument.drawingml.chart+xml"/>
  <Override PartName="/xl/drawings/drawing104.xml" ContentType="application/vnd.openxmlformats-officedocument.drawingml.chartshapes+xml"/>
  <Override PartName="/xl/drawings/drawing105.xml" ContentType="application/vnd.openxmlformats-officedocument.drawing+xml"/>
  <Override PartName="/xl/charts/chart53.xml" ContentType="application/vnd.openxmlformats-officedocument.drawingml.chart+xml"/>
  <Override PartName="/xl/drawings/drawing106.xml" ContentType="application/vnd.openxmlformats-officedocument.drawingml.chartshapes+xml"/>
  <Override PartName="/xl/drawings/drawing107.xml" ContentType="application/vnd.openxmlformats-officedocument.drawing+xml"/>
  <Override PartName="/xl/charts/chart54.xml" ContentType="application/vnd.openxmlformats-officedocument.drawingml.chart+xml"/>
  <Override PartName="/xl/drawings/drawing108.xml" ContentType="application/vnd.openxmlformats-officedocument.drawingml.chartshapes+xml"/>
  <Override PartName="/xl/drawings/drawing109.xml" ContentType="application/vnd.openxmlformats-officedocument.drawing+xml"/>
  <Override PartName="/xl/charts/chart55.xml" ContentType="application/vnd.openxmlformats-officedocument.drawingml.chart+xml"/>
  <Override PartName="/xl/drawings/drawing110.xml" ContentType="application/vnd.openxmlformats-officedocument.drawingml.chartshapes+xml"/>
  <Override PartName="/xl/drawings/drawing111.xml" ContentType="application/vnd.openxmlformats-officedocument.drawing+xml"/>
  <Override PartName="/xl/charts/chart56.xml" ContentType="application/vnd.openxmlformats-officedocument.drawingml.chart+xml"/>
  <Override PartName="/xl/drawings/drawing112.xml" ContentType="application/vnd.openxmlformats-officedocument.drawingml.chartshapes+xml"/>
  <Override PartName="/xl/drawings/drawing113.xml" ContentType="application/vnd.openxmlformats-officedocument.drawing+xml"/>
  <Override PartName="/xl/charts/chart57.xml" ContentType="application/vnd.openxmlformats-officedocument.drawingml.chart+xml"/>
  <Override PartName="/xl/drawings/drawing114.xml" ContentType="application/vnd.openxmlformats-officedocument.drawingml.chartshapes+xml"/>
  <Override PartName="/xl/drawings/drawing115.xml" ContentType="application/vnd.openxmlformats-officedocument.drawing+xml"/>
  <Override PartName="/xl/charts/chart58.xml" ContentType="application/vnd.openxmlformats-officedocument.drawingml.chart+xml"/>
  <Override PartName="/xl/drawings/drawing116.xml" ContentType="application/vnd.openxmlformats-officedocument.drawingml.chartshapes+xml"/>
  <Override PartName="/xl/drawings/drawing117.xml" ContentType="application/vnd.openxmlformats-officedocument.drawing+xml"/>
  <Override PartName="/xl/charts/chart59.xml" ContentType="application/vnd.openxmlformats-officedocument.drawingml.chart+xml"/>
  <Override PartName="/xl/drawings/drawing118.xml" ContentType="application/vnd.openxmlformats-officedocument.drawingml.chartshapes+xml"/>
  <Override PartName="/xl/drawings/drawing119.xml" ContentType="application/vnd.openxmlformats-officedocument.drawing+xml"/>
  <Override PartName="/xl/charts/chart60.xml" ContentType="application/vnd.openxmlformats-officedocument.drawingml.chart+xml"/>
  <Override PartName="/xl/drawings/drawing120.xml" ContentType="application/vnd.openxmlformats-officedocument.drawingml.chartshapes+xml"/>
  <Override PartName="/xl/drawings/drawing121.xml" ContentType="application/vnd.openxmlformats-officedocument.drawing+xml"/>
  <Override PartName="/xl/charts/chart61.xml" ContentType="application/vnd.openxmlformats-officedocument.drawingml.chart+xml"/>
  <Override PartName="/xl/drawings/drawing122.xml" ContentType="application/vnd.openxmlformats-officedocument.drawingml.chartshapes+xml"/>
  <Override PartName="/xl/drawings/drawing123.xml" ContentType="application/vnd.openxmlformats-officedocument.drawing+xml"/>
  <Override PartName="/xl/charts/chart62.xml" ContentType="application/vnd.openxmlformats-officedocument.drawingml.chart+xml"/>
  <Override PartName="/xl/drawings/drawing124.xml" ContentType="application/vnd.openxmlformats-officedocument.drawingml.chartshapes+xml"/>
  <Override PartName="/xl/drawings/drawing125.xml" ContentType="application/vnd.openxmlformats-officedocument.drawing+xml"/>
  <Override PartName="/xl/charts/chart63.xml" ContentType="application/vnd.openxmlformats-officedocument.drawingml.chart+xml"/>
  <Override PartName="/xl/drawings/drawing126.xml" ContentType="application/vnd.openxmlformats-officedocument.drawingml.chartshapes+xml"/>
  <Override PartName="/xl/drawings/drawing127.xml" ContentType="application/vnd.openxmlformats-officedocument.drawing+xml"/>
  <Override PartName="/xl/charts/chart64.xml" ContentType="application/vnd.openxmlformats-officedocument.drawingml.chart+xml"/>
  <Override PartName="/xl/drawings/drawing128.xml" ContentType="application/vnd.openxmlformats-officedocument.drawingml.chartshapes+xml"/>
  <Override PartName="/xl/drawings/drawing129.xml" ContentType="application/vnd.openxmlformats-officedocument.drawing+xml"/>
  <Override PartName="/xl/charts/chart65.xml" ContentType="application/vnd.openxmlformats-officedocument.drawingml.chart+xml"/>
  <Override PartName="/xl/drawings/drawing130.xml" ContentType="application/vnd.openxmlformats-officedocument.drawingml.chartshapes+xml"/>
  <Override PartName="/xl/drawings/drawing131.xml" ContentType="application/vnd.openxmlformats-officedocument.drawing+xml"/>
  <Override PartName="/xl/charts/chart66.xml" ContentType="application/vnd.openxmlformats-officedocument.drawingml.chart+xml"/>
  <Override PartName="/xl/drawings/drawing132.xml" ContentType="application/vnd.openxmlformats-officedocument.drawingml.chartshapes+xml"/>
  <Override PartName="/xl/drawings/drawing133.xml" ContentType="application/vnd.openxmlformats-officedocument.drawing+xml"/>
  <Override PartName="/xl/charts/chart67.xml" ContentType="application/vnd.openxmlformats-officedocument.drawingml.chart+xml"/>
  <Override PartName="/xl/drawings/drawing134.xml" ContentType="application/vnd.openxmlformats-officedocument.drawingml.chartshapes+xml"/>
  <Override PartName="/xl/drawings/drawing135.xml" ContentType="application/vnd.openxmlformats-officedocument.drawing+xml"/>
  <Override PartName="/xl/charts/chart68.xml" ContentType="application/vnd.openxmlformats-officedocument.drawingml.chart+xml"/>
  <Override PartName="/xl/drawings/drawing136.xml" ContentType="application/vnd.openxmlformats-officedocument.drawingml.chartshapes+xml"/>
  <Override PartName="/xl/drawings/drawing137.xml" ContentType="application/vnd.openxmlformats-officedocument.drawing+xml"/>
  <Override PartName="/xl/charts/chart69.xml" ContentType="application/vnd.openxmlformats-officedocument.drawingml.chart+xml"/>
  <Override PartName="/xl/drawings/drawing138.xml" ContentType="application/vnd.openxmlformats-officedocument.drawingml.chartshapes+xml"/>
  <Override PartName="/xl/drawings/drawing139.xml" ContentType="application/vnd.openxmlformats-officedocument.drawing+xml"/>
  <Override PartName="/xl/charts/chart70.xml" ContentType="application/vnd.openxmlformats-officedocument.drawingml.chart+xml"/>
  <Override PartName="/xl/drawings/drawing140.xml" ContentType="application/vnd.openxmlformats-officedocument.drawingml.chartshapes+xml"/>
  <Override PartName="/xl/drawings/drawing141.xml" ContentType="application/vnd.openxmlformats-officedocument.drawing+xml"/>
  <Override PartName="/xl/charts/chart71.xml" ContentType="application/vnd.openxmlformats-officedocument.drawingml.chart+xml"/>
  <Override PartName="/xl/drawings/drawing142.xml" ContentType="application/vnd.openxmlformats-officedocument.drawingml.chartshapes+xml"/>
  <Override PartName="/xl/drawings/drawing143.xml" ContentType="application/vnd.openxmlformats-officedocument.drawing+xml"/>
  <Override PartName="/xl/charts/chart72.xml" ContentType="application/vnd.openxmlformats-officedocument.drawingml.chart+xml"/>
  <Override PartName="/xl/drawings/drawing144.xml" ContentType="application/vnd.openxmlformats-officedocument.drawingml.chartshapes+xml"/>
  <Override PartName="/xl/drawings/drawing145.xml" ContentType="application/vnd.openxmlformats-officedocument.drawing+xml"/>
  <Override PartName="/xl/charts/chart73.xml" ContentType="application/vnd.openxmlformats-officedocument.drawingml.chart+xml"/>
  <Override PartName="/xl/drawings/drawing146.xml" ContentType="application/vnd.openxmlformats-officedocument.drawingml.chartshapes+xml"/>
  <Override PartName="/xl/drawings/drawing147.xml" ContentType="application/vnd.openxmlformats-officedocument.drawing+xml"/>
  <Override PartName="/xl/charts/chart74.xml" ContentType="application/vnd.openxmlformats-officedocument.drawingml.chart+xml"/>
  <Override PartName="/xl/drawings/drawing148.xml" ContentType="application/vnd.openxmlformats-officedocument.drawingml.chartshapes+xml"/>
  <Override PartName="/xl/drawings/drawing149.xml" ContentType="application/vnd.openxmlformats-officedocument.drawing+xml"/>
  <Override PartName="/xl/charts/chart75.xml" ContentType="application/vnd.openxmlformats-officedocument.drawingml.chart+xml"/>
  <Override PartName="/xl/drawings/drawing150.xml" ContentType="application/vnd.openxmlformats-officedocument.drawingml.chartshapes+xml"/>
  <Override PartName="/xl/drawings/drawing151.xml" ContentType="application/vnd.openxmlformats-officedocument.drawing+xml"/>
  <Override PartName="/xl/charts/chart76.xml" ContentType="application/vnd.openxmlformats-officedocument.drawingml.chart+xml"/>
  <Override PartName="/xl/drawings/drawing152.xml" ContentType="application/vnd.openxmlformats-officedocument.drawingml.chartshapes+xml"/>
  <Override PartName="/xl/drawings/drawing153.xml" ContentType="application/vnd.openxmlformats-officedocument.drawing+xml"/>
  <Override PartName="/xl/charts/chart77.xml" ContentType="application/vnd.openxmlformats-officedocument.drawingml.chart+xml"/>
  <Override PartName="/xl/drawings/drawing154.xml" ContentType="application/vnd.openxmlformats-officedocument.drawingml.chartshapes+xml"/>
  <Override PartName="/xl/drawings/drawing155.xml" ContentType="application/vnd.openxmlformats-officedocument.drawing+xml"/>
  <Override PartName="/xl/charts/chart78.xml" ContentType="application/vnd.openxmlformats-officedocument.drawingml.chart+xml"/>
  <Override PartName="/xl/drawings/drawing156.xml" ContentType="application/vnd.openxmlformats-officedocument.drawingml.chartshapes+xml"/>
  <Override PartName="/xl/drawings/drawing157.xml" ContentType="application/vnd.openxmlformats-officedocument.drawing+xml"/>
  <Override PartName="/xl/charts/chart79.xml" ContentType="application/vnd.openxmlformats-officedocument.drawingml.chart+xml"/>
  <Override PartName="/xl/drawings/drawing158.xml" ContentType="application/vnd.openxmlformats-officedocument.drawingml.chartshapes+xml"/>
  <Override PartName="/xl/drawings/drawing159.xml" ContentType="application/vnd.openxmlformats-officedocument.drawing+xml"/>
  <Override PartName="/xl/charts/chart80.xml" ContentType="application/vnd.openxmlformats-officedocument.drawingml.chart+xml"/>
  <Override PartName="/xl/drawings/drawing160.xml" ContentType="application/vnd.openxmlformats-officedocument.drawingml.chartshapes+xml"/>
  <Override PartName="/xl/drawings/drawing161.xml" ContentType="application/vnd.openxmlformats-officedocument.drawing+xml"/>
  <Override PartName="/xl/charts/chart81.xml" ContentType="application/vnd.openxmlformats-officedocument.drawingml.chart+xml"/>
  <Override PartName="/xl/drawings/drawing162.xml" ContentType="application/vnd.openxmlformats-officedocument.drawingml.chartshapes+xml"/>
  <Override PartName="/xl/drawings/drawing163.xml" ContentType="application/vnd.openxmlformats-officedocument.drawing+xml"/>
  <Override PartName="/xl/charts/chart82.xml" ContentType="application/vnd.openxmlformats-officedocument.drawingml.chart+xml"/>
  <Override PartName="/xl/drawings/drawing164.xml" ContentType="application/vnd.openxmlformats-officedocument.drawingml.chartshapes+xml"/>
  <Override PartName="/xl/drawings/drawing165.xml" ContentType="application/vnd.openxmlformats-officedocument.drawing+xml"/>
  <Override PartName="/xl/charts/chart83.xml" ContentType="application/vnd.openxmlformats-officedocument.drawingml.chart+xml"/>
  <Override PartName="/xl/drawings/drawing166.xml" ContentType="application/vnd.openxmlformats-officedocument.drawingml.chartshapes+xml"/>
  <Override PartName="/xl/drawings/drawing167.xml" ContentType="application/vnd.openxmlformats-officedocument.drawing+xml"/>
  <Override PartName="/xl/charts/chart84.xml" ContentType="application/vnd.openxmlformats-officedocument.drawingml.chart+xml"/>
  <Override PartName="/xl/drawings/drawing168.xml" ContentType="application/vnd.openxmlformats-officedocument.drawingml.chartshapes+xml"/>
  <Override PartName="/xl/drawings/drawing169.xml" ContentType="application/vnd.openxmlformats-officedocument.drawing+xml"/>
  <Override PartName="/xl/charts/chart85.xml" ContentType="application/vnd.openxmlformats-officedocument.drawingml.chart+xml"/>
  <Override PartName="/xl/drawings/drawing170.xml" ContentType="application/vnd.openxmlformats-officedocument.drawingml.chartshapes+xml"/>
  <Override PartName="/xl/drawings/drawing171.xml" ContentType="application/vnd.openxmlformats-officedocument.drawing+xml"/>
  <Override PartName="/xl/charts/chart86.xml" ContentType="application/vnd.openxmlformats-officedocument.drawingml.chart+xml"/>
  <Override PartName="/xl/drawings/drawing172.xml" ContentType="application/vnd.openxmlformats-officedocument.drawingml.chartshapes+xml"/>
  <Override PartName="/xl/drawings/drawing173.xml" ContentType="application/vnd.openxmlformats-officedocument.drawing+xml"/>
  <Override PartName="/xl/charts/chart87.xml" ContentType="application/vnd.openxmlformats-officedocument.drawingml.chart+xml"/>
  <Override PartName="/xl/drawings/drawing174.xml" ContentType="application/vnd.openxmlformats-officedocument.drawingml.chartshapes+xml"/>
  <Override PartName="/xl/drawings/drawing175.xml" ContentType="application/vnd.openxmlformats-officedocument.drawing+xml"/>
  <Override PartName="/xl/charts/chart88.xml" ContentType="application/vnd.openxmlformats-officedocument.drawingml.chart+xml"/>
  <Override PartName="/xl/drawings/drawing176.xml" ContentType="application/vnd.openxmlformats-officedocument.drawingml.chartshapes+xml"/>
  <Override PartName="/xl/drawings/drawing177.xml" ContentType="application/vnd.openxmlformats-officedocument.drawing+xml"/>
  <Override PartName="/xl/charts/chart89.xml" ContentType="application/vnd.openxmlformats-officedocument.drawingml.chart+xml"/>
  <Override PartName="/xl/drawings/drawing178.xml" ContentType="application/vnd.openxmlformats-officedocument.drawingml.chartshapes+xml"/>
  <Override PartName="/xl/drawings/drawing179.xml" ContentType="application/vnd.openxmlformats-officedocument.drawing+xml"/>
  <Override PartName="/xl/charts/chart90.xml" ContentType="application/vnd.openxmlformats-officedocument.drawingml.chart+xml"/>
  <Override PartName="/xl/drawings/drawing180.xml" ContentType="application/vnd.openxmlformats-officedocument.drawingml.chartshapes+xml"/>
  <Override PartName="/xl/drawings/drawing181.xml" ContentType="application/vnd.openxmlformats-officedocument.drawing+xml"/>
  <Override PartName="/xl/charts/chart91.xml" ContentType="application/vnd.openxmlformats-officedocument.drawingml.chart+xml"/>
  <Override PartName="/xl/drawings/drawing182.xml" ContentType="application/vnd.openxmlformats-officedocument.drawingml.chartshapes+xml"/>
  <Override PartName="/xl/drawings/drawing183.xml" ContentType="application/vnd.openxmlformats-officedocument.drawing+xml"/>
  <Override PartName="/xl/charts/chart92.xml" ContentType="application/vnd.openxmlformats-officedocument.drawingml.chart+xml"/>
  <Override PartName="/xl/drawings/drawing184.xml" ContentType="application/vnd.openxmlformats-officedocument.drawingml.chartshapes+xml"/>
  <Override PartName="/xl/drawings/drawing185.xml" ContentType="application/vnd.openxmlformats-officedocument.drawing+xml"/>
  <Override PartName="/xl/charts/chart93.xml" ContentType="application/vnd.openxmlformats-officedocument.drawingml.chart+xml"/>
  <Override PartName="/xl/drawings/drawing186.xml" ContentType="application/vnd.openxmlformats-officedocument.drawingml.chartshapes+xml"/>
  <Override PartName="/xl/drawings/drawing187.xml" ContentType="application/vnd.openxmlformats-officedocument.drawing+xml"/>
  <Override PartName="/xl/charts/chart94.xml" ContentType="application/vnd.openxmlformats-officedocument.drawingml.chart+xml"/>
  <Override PartName="/xl/drawings/drawing188.xml" ContentType="application/vnd.openxmlformats-officedocument.drawingml.chartshapes+xml"/>
  <Override PartName="/xl/drawings/drawing189.xml" ContentType="application/vnd.openxmlformats-officedocument.drawing+xml"/>
  <Override PartName="/xl/charts/chart95.xml" ContentType="application/vnd.openxmlformats-officedocument.drawingml.chart+xml"/>
  <Override PartName="/xl/drawings/drawing190.xml" ContentType="application/vnd.openxmlformats-officedocument.drawingml.chartshapes+xml"/>
  <Override PartName="/xl/drawings/drawing191.xml" ContentType="application/vnd.openxmlformats-officedocument.drawing+xml"/>
  <Override PartName="/xl/charts/chart96.xml" ContentType="application/vnd.openxmlformats-officedocument.drawingml.chart+xml"/>
  <Override PartName="/xl/drawings/drawing192.xml" ContentType="application/vnd.openxmlformats-officedocument.drawingml.chartshapes+xml"/>
  <Override PartName="/xl/drawings/drawing193.xml" ContentType="application/vnd.openxmlformats-officedocument.drawing+xml"/>
  <Override PartName="/xl/charts/chart97.xml" ContentType="application/vnd.openxmlformats-officedocument.drawingml.chart+xml"/>
  <Override PartName="/xl/drawings/drawing194.xml" ContentType="application/vnd.openxmlformats-officedocument.drawingml.chartshapes+xml"/>
  <Override PartName="/xl/drawings/drawing195.xml" ContentType="application/vnd.openxmlformats-officedocument.drawing+xml"/>
  <Override PartName="/xl/charts/chart98.xml" ContentType="application/vnd.openxmlformats-officedocument.drawingml.chart+xml"/>
  <Override PartName="/xl/drawings/drawing196.xml" ContentType="application/vnd.openxmlformats-officedocument.drawingml.chartshapes+xml"/>
  <Override PartName="/xl/drawings/drawing197.xml" ContentType="application/vnd.openxmlformats-officedocument.drawing+xml"/>
  <Override PartName="/xl/charts/chart99.xml" ContentType="application/vnd.openxmlformats-officedocument.drawingml.chart+xml"/>
  <Override PartName="/xl/drawings/drawing198.xml" ContentType="application/vnd.openxmlformats-officedocument.drawingml.chartshapes+xml"/>
  <Override PartName="/xl/drawings/drawing199.xml" ContentType="application/vnd.openxmlformats-officedocument.drawing+xml"/>
  <Override PartName="/xl/charts/chart100.xml" ContentType="application/vnd.openxmlformats-officedocument.drawingml.chart+xml"/>
  <Override PartName="/xl/drawings/drawing200.xml" ContentType="application/vnd.openxmlformats-officedocument.drawingml.chartshapes+xml"/>
  <Override PartName="/xl/drawings/drawing201.xml" ContentType="application/vnd.openxmlformats-officedocument.drawing+xml"/>
  <Override PartName="/xl/charts/chart101.xml" ContentType="application/vnd.openxmlformats-officedocument.drawingml.chart+xml"/>
  <Override PartName="/xl/drawings/drawing202.xml" ContentType="application/vnd.openxmlformats-officedocument.drawingml.chartshapes+xml"/>
  <Override PartName="/xl/drawings/drawing203.xml" ContentType="application/vnd.openxmlformats-officedocument.drawing+xml"/>
  <Override PartName="/xl/charts/chart102.xml" ContentType="application/vnd.openxmlformats-officedocument.drawingml.chart+xml"/>
  <Override PartName="/xl/drawings/drawing204.xml" ContentType="application/vnd.openxmlformats-officedocument.drawingml.chartshapes+xml"/>
  <Override PartName="/xl/drawings/drawing205.xml" ContentType="application/vnd.openxmlformats-officedocument.drawing+xml"/>
  <Override PartName="/xl/charts/chart103.xml" ContentType="application/vnd.openxmlformats-officedocument.drawingml.chart+xml"/>
  <Override PartName="/xl/drawings/drawing206.xml" ContentType="application/vnd.openxmlformats-officedocument.drawingml.chartshapes+xml"/>
  <Override PartName="/xl/drawings/drawing207.xml" ContentType="application/vnd.openxmlformats-officedocument.drawing+xml"/>
  <Override PartName="/xl/charts/chart104.xml" ContentType="application/vnd.openxmlformats-officedocument.drawingml.chart+xml"/>
  <Override PartName="/xl/drawings/drawing208.xml" ContentType="application/vnd.openxmlformats-officedocument.drawingml.chartshapes+xml"/>
  <Override PartName="/xl/drawings/drawing209.xml" ContentType="application/vnd.openxmlformats-officedocument.drawing+xml"/>
  <Override PartName="/xl/charts/chart105.xml" ContentType="application/vnd.openxmlformats-officedocument.drawingml.chart+xml"/>
  <Override PartName="/xl/drawings/drawing210.xml" ContentType="application/vnd.openxmlformats-officedocument.drawingml.chartshapes+xml"/>
  <Override PartName="/xl/drawings/drawing211.xml" ContentType="application/vnd.openxmlformats-officedocument.drawing+xml"/>
  <Override PartName="/xl/charts/chart106.xml" ContentType="application/vnd.openxmlformats-officedocument.drawingml.chart+xml"/>
  <Override PartName="/xl/drawings/drawing212.xml" ContentType="application/vnd.openxmlformats-officedocument.drawingml.chartshapes+xml"/>
  <Override PartName="/xl/drawings/drawing213.xml" ContentType="application/vnd.openxmlformats-officedocument.drawing+xml"/>
  <Override PartName="/xl/charts/chart107.xml" ContentType="application/vnd.openxmlformats-officedocument.drawingml.chart+xml"/>
  <Override PartName="/xl/drawings/drawing214.xml" ContentType="application/vnd.openxmlformats-officedocument.drawingml.chartshapes+xml"/>
  <Override PartName="/xl/drawings/drawing215.xml" ContentType="application/vnd.openxmlformats-officedocument.drawing+xml"/>
  <Override PartName="/xl/charts/chart108.xml" ContentType="application/vnd.openxmlformats-officedocument.drawingml.chart+xml"/>
  <Override PartName="/xl/drawings/drawing216.xml" ContentType="application/vnd.openxmlformats-officedocument.drawingml.chartshapes+xml"/>
  <Override PartName="/xl/drawings/drawing217.xml" ContentType="application/vnd.openxmlformats-officedocument.drawing+xml"/>
  <Override PartName="/xl/charts/chart109.xml" ContentType="application/vnd.openxmlformats-officedocument.drawingml.chart+xml"/>
  <Override PartName="/xl/drawings/drawing21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D:\JN\D\e\Ashrae\STD140\140-2023-CM\AccFilesReview-Oct2023\Std140_TF_Files\Informative Materials\"/>
    </mc:Choice>
  </mc:AlternateContent>
  <xr:revisionPtr revIDLastSave="0" documentId="13_ncr:1_{91387F36-CA75-432E-9407-5509ECE39769}" xr6:coauthVersionLast="47" xr6:coauthVersionMax="47" xr10:uidLastSave="{00000000-0000-0000-0000-000000000000}"/>
  <bookViews>
    <workbookView xWindow="435" yWindow="0" windowWidth="19050" windowHeight="21000" tabRatio="766" xr2:uid="{00000000-000D-0000-FFFF-FFFF00000000}"/>
  </bookViews>
  <sheets>
    <sheet name="Read Me" sheetId="226" r:id="rId1"/>
    <sheet name="Adding Results" sheetId="82" r:id="rId2"/>
    <sheet name="YourData" sheetId="1" r:id="rId3"/>
    <sheet name="Title Page" sheetId="12" r:id="rId4"/>
    <sheet name="Program List" sheetId="13" r:id="rId5"/>
    <sheet name="Table List" sheetId="222" r:id="rId6"/>
    <sheet name="Figure List" sheetId="223" r:id="rId7"/>
    <sheet name="Tables 1" sheetId="14" r:id="rId8"/>
    <sheet name="Tables 2" sheetId="15" r:id="rId9"/>
    <sheet name="Tables 3" sheetId="16" r:id="rId10"/>
    <sheet name="Tables 4" sheetId="79" r:id="rId11"/>
    <sheet name="Tables 5" sheetId="80" r:id="rId12"/>
    <sheet name="Tables 6" sheetId="81" r:id="rId13"/>
    <sheet name="Tables 7" sheetId="133" r:id="rId14"/>
    <sheet name="Tables M1" sheetId="135" r:id="rId15"/>
    <sheet name="Tables M2" sheetId="136" r:id="rId16"/>
    <sheet name="Tables M3" sheetId="137" r:id="rId17"/>
    <sheet name="Fig B8-1 Ann Incident Solar" sheetId="17" r:id="rId18"/>
    <sheet name="Fig B8-2 Ann SolRad Unshaded" sheetId="18" r:id="rId19"/>
    <sheet name="Fig B8-3 Ann SolRad Shaded" sheetId="19" r:id="rId20"/>
    <sheet name="Fig B8-4 Trans Coeff" sheetId="20" r:id="rId21"/>
    <sheet name="Fig B8-5 OH&amp;Fin Shade Coeff" sheetId="21" r:id="rId22"/>
    <sheet name="Fig B8-6 Sky Temp" sheetId="134" r:id="rId23"/>
    <sheet name="Fig B8-7 Lomass Ann Heat" sheetId="22" r:id="rId24"/>
    <sheet name="Fig B8-8 Lomass Ann Cool" sheetId="23" r:id="rId25"/>
    <sheet name="Fig B8-9 Lomass Peak Heat" sheetId="24" r:id="rId26"/>
    <sheet name="Fig B8-10 Lomass Peak Cool" sheetId="25" r:id="rId27"/>
    <sheet name="Fig B8-11 Himass Ann Heat" sheetId="26" r:id="rId28"/>
    <sheet name="Fig B8-12 Himass Ann Cool" sheetId="27" r:id="rId29"/>
    <sheet name="Fig B8-13 Himass Peak Heat" sheetId="28" r:id="rId30"/>
    <sheet name="Fig B8-14 Himass Peak Cool" sheetId="29" r:id="rId31"/>
    <sheet name="Fig B8-15 Delta-S Win-Ann" sheetId="47" r:id="rId32"/>
    <sheet name="Fig B8-16 Delta-S Win-Peak" sheetId="48" r:id="rId33"/>
    <sheet name="Fig B8-17 Del-ShadeOrient-Load" sheetId="128" r:id="rId34"/>
    <sheet name="Fig B8-18 Del-ShadeOrient-Peak" sheetId="129" r:id="rId35"/>
    <sheet name="Fig B8-19 Del-640650960-Load" sheetId="131" r:id="rId36"/>
    <sheet name="Fig B8-20 Del-640650960-Peak" sheetId="132" r:id="rId37"/>
    <sheet name="Fig B8-21 Delta-Mass Effect-Ann" sheetId="45" r:id="rId38"/>
    <sheet name="Fig B8-22 Delta-Mass Effect-Pk" sheetId="46" r:id="rId39"/>
    <sheet name="Fig B8-23 660+ Ann Heat" sheetId="104" r:id="rId40"/>
    <sheet name="Fig B8-24 660+ Ann Cool" sheetId="108" r:id="rId41"/>
    <sheet name="Fig B8-25 660+ Peak Heat" sheetId="109" r:id="rId42"/>
    <sheet name="Fig B8-26 660+ Peak Cool" sheetId="110" r:id="rId43"/>
    <sheet name="Fig B8-27 Delta-Windows-Load" sheetId="111" r:id="rId44"/>
    <sheet name="Fig B8-28 Delta-Windows-Peak" sheetId="112" r:id="rId45"/>
    <sheet name="Fig B8-29 Delta-Insul-Load" sheetId="114" r:id="rId46"/>
    <sheet name="Fig B8-30 Delta-Insul-Peak" sheetId="116" r:id="rId47"/>
    <sheet name="Fig B8-31 Del-Mass-Ins-Load" sheetId="117" r:id="rId48"/>
    <sheet name="Fig B8-32 Del-Mass-Ins-Peak" sheetId="118" r:id="rId49"/>
    <sheet name="Fig B8-33 FF Average Temp" sheetId="32" r:id="rId50"/>
    <sheet name="Fig B8-34 FF Maximum Temp" sheetId="30" r:id="rId51"/>
    <sheet name="Fig B8-35 FF MinTemp y_ax_-25" sheetId="207" r:id="rId52"/>
    <sheet name="Fig B8-36 195to250 Ann Heat" sheetId="49" r:id="rId53"/>
    <sheet name="Fig B8-37 195to250 Ann Cool" sheetId="50" r:id="rId54"/>
    <sheet name="Fig B8-38 195to250 Peak Heat" sheetId="51" r:id="rId55"/>
    <sheet name="Fig B8-39 195to250 Peak Cool" sheetId="52" r:id="rId56"/>
    <sheet name="Fig B8-40 270to320 Ann Heat" sheetId="53" r:id="rId57"/>
    <sheet name="Fig B8-41 270to320 Ann Cool" sheetId="54" r:id="rId58"/>
    <sheet name="Fig B8-42 270to320 Peak Heat" sheetId="55" r:id="rId59"/>
    <sheet name="Fig B8-43 270to320 Peak Cool" sheetId="56" r:id="rId60"/>
    <sheet name="Fig B8-44 Delta 195to220 Load" sheetId="57" r:id="rId61"/>
    <sheet name="Fig B8-45 Delta 195to220 Peak" sheetId="58" r:id="rId62"/>
    <sheet name="Fig B8-46 Delta 220to270 Load" sheetId="59" r:id="rId63"/>
    <sheet name="Fig B8-47 Delta 220to270 Peak" sheetId="60" r:id="rId64"/>
    <sheet name="Fig B8-48 Delta 270to320 Load" sheetId="61" r:id="rId65"/>
    <sheet name="Fig B8-49 Delta 270to320 Peak" sheetId="62" r:id="rId66"/>
    <sheet name="Fig B8-50 395to440,8n0 Ann Heat" sheetId="119" r:id="rId67"/>
    <sheet name="Fig B8-51 395to440,8n0 Ann Cool" sheetId="64" r:id="rId68"/>
    <sheet name="Fig B8-52 395to440,8n0 Pk Heat" sheetId="65" r:id="rId69"/>
    <sheet name="Fig B8-53 395to440,8n0 Pk Cool" sheetId="66" r:id="rId70"/>
    <sheet name="FigB8-54 Del 395-600,810,900 Ld" sheetId="208" r:id="rId71"/>
    <sheet name="FigB8-55 Del 395-600,810,900 Pk" sheetId="68" r:id="rId72"/>
    <sheet name="Fig B8-56 SurfCoefs-Load" sheetId="120" r:id="rId73"/>
    <sheet name="Fig B8-57 SurfCoefs-Peak" sheetId="124" r:id="rId74"/>
    <sheet name="Fig B8-58 SurfHT Delta-Load" sheetId="125" r:id="rId75"/>
    <sheet name="Fig B8-59 SurfHT Delta-Peak" sheetId="127" r:id="rId76"/>
    <sheet name="Fig B8-M1 MthlyHtg-600" sheetId="138" r:id="rId77"/>
    <sheet name="Fig B8-M2 MthlyCtg-600" sheetId="139" r:id="rId78"/>
    <sheet name="Fig B8-M3 MthlyPkHtg-600" sheetId="140" r:id="rId79"/>
    <sheet name="Fig B8-M4 MthlyPkClg-600" sheetId="150" r:id="rId80"/>
    <sheet name="Fig B8-M5 MthlyHtg-900" sheetId="151" r:id="rId81"/>
    <sheet name="Fig B8-M6 MthlyCtg-900" sheetId="152" r:id="rId82"/>
    <sheet name="Fig B8-M7 MthlyPkHtg-900" sheetId="153" r:id="rId83"/>
    <sheet name="Fig B8-M8 MthlyPkClg-900" sheetId="154" r:id="rId84"/>
    <sheet name="Fig B8-M9 Del-MthlyHtg 600-900" sheetId="155" r:id="rId85"/>
    <sheet name="Fig B8-M10 Del-MthlyCtg 600-900" sheetId="156" r:id="rId86"/>
    <sheet name="Fig B8-M11 Del-MthlyPkH 600-900" sheetId="157" r:id="rId87"/>
    <sheet name="Fig B8-M12 Del-MthlyPkC 600-900" sheetId="158" r:id="rId88"/>
    <sheet name="Fig B8-H1 Hrly-Temp Freq" sheetId="100" r:id="rId89"/>
    <sheet name="Fig B8-H2 Hrly-IncSol-Horz" sheetId="173" r:id="rId90"/>
    <sheet name="Fig B8-H3 Hrly-IncidentSol-S" sheetId="70" r:id="rId91"/>
    <sheet name="Fig B8-H4 Hrly-IncidentSol-W" sheetId="71" r:id="rId92"/>
    <sheet name="Fig B8-H5 Hrly-TransSol-Feb1" sheetId="184" r:id="rId93"/>
    <sheet name="Fig B8-H6 Hrly-Trans-May4-600" sheetId="219" r:id="rId94"/>
    <sheet name="Fig B8-H7 Hrly-Trans-May4-6670" sheetId="209" r:id="rId95"/>
    <sheet name="Fig B8-H8 Hrly-Trans-Jul14-600" sheetId="177" r:id="rId96"/>
    <sheet name="Fig B8-H9 Hrl-Trans-Jul14-6670" sheetId="220" r:id="rId97"/>
    <sheet name="Fig B8-H10 Hrly-Tsky-ClearCloud" sheetId="174" r:id="rId98"/>
    <sheet name="Fig B8-H11 Hrly-Tsky-ColdHot" sheetId="175" r:id="rId99"/>
    <sheet name="Fig B8-H12 Hrly-FF Temp-ColdDay" sheetId="72" r:id="rId100"/>
    <sheet name="Fig B8-H13 Hrly-FF Temp-HotDay" sheetId="73" r:id="rId101"/>
    <sheet name="Fig B8-H14 Hr-6980FF T-ColdDay" sheetId="172" r:id="rId102"/>
    <sheet name="Fig B8-H15 Hrly-600Loads-Cold" sheetId="185" r:id="rId103"/>
    <sheet name="Fig B8-H16 Hrly-600Loads-Hot" sheetId="187" r:id="rId104"/>
    <sheet name="Fig B8-H17 Hrly-640Loads-Cold" sheetId="211" r:id="rId105"/>
    <sheet name="Fig B8-H18-Hrly-640Tzone-Cold" sheetId="216" r:id="rId106"/>
    <sheet name="Fig B8-H19 Hrly-940Loads-Cold" sheetId="214" r:id="rId107"/>
    <sheet name="Fig B8-H20-Hrly-940Tzone-Cold" sheetId="217" r:id="rId108"/>
    <sheet name="Fig B8-H21 Hrly-660Loads-Cold" sheetId="190" r:id="rId109"/>
    <sheet name="Fig B8-H22 Hrly-660Loads-Hot" sheetId="191" r:id="rId110"/>
    <sheet name="Fig B8-H23 Hrly-670Loads-Cold" sheetId="192" r:id="rId111"/>
    <sheet name="Fig B8-H24 Hrly-670Loads-Hot" sheetId="193" r:id="rId112"/>
    <sheet name="Fig B8-H25 Hrly-680Loads-Cold" sheetId="206" r:id="rId113"/>
    <sheet name="Fig B8-H26 Hrly-680Loads-Hot" sheetId="195" r:id="rId114"/>
    <sheet name="Fig B8-H27 Hrly-685Loads-Cold" sheetId="196" r:id="rId115"/>
    <sheet name="Fig B8-H28 Hrly-685Loads-Hot" sheetId="197" r:id="rId116"/>
    <sheet name="Fig B8-H29 Hrly-695Loads-Cold" sheetId="198" r:id="rId117"/>
    <sheet name="Fig B8-H30 Hrly-695Loads-Hot" sheetId="199" r:id="rId118"/>
    <sheet name="Fig B8-H31 Hrly-900Loads-Cold" sheetId="188" r:id="rId119"/>
    <sheet name="Fig B8-H32 Hrly-900Loads-Hot" sheetId="189" r:id="rId120"/>
    <sheet name="Fig B8-H33 Hrly-980Loads-Cold" sheetId="200" r:id="rId121"/>
    <sheet name="Fig B8-H34 Hrly-980Loads-Hot" sheetId="201" r:id="rId122"/>
    <sheet name="Fig B8-H35 Hrly-985Loads-Cold" sheetId="202" r:id="rId123"/>
    <sheet name="Fig B8-H36 Hrly-985Loads-Hot" sheetId="203" r:id="rId124"/>
    <sheet name="Fig B8-H37 Hrly-995Loads-Cold" sheetId="204" r:id="rId125"/>
    <sheet name="Fig B8-H38 Hrly-995Loads-Hot" sheetId="205" r:id="rId126"/>
    <sheet name="DATA for charts" sheetId="10" r:id="rId127"/>
    <sheet name="BSIMAC" sheetId="95" r:id="rId128"/>
    <sheet name="CSE" sheetId="99" r:id="rId129"/>
    <sheet name="DeST" sheetId="98" r:id="rId130"/>
    <sheet name="EnergyPlus" sheetId="93" r:id="rId131"/>
    <sheet name="ESP-r" sheetId="94" r:id="rId132"/>
    <sheet name="TRNSYS" sheetId="96" r:id="rId133"/>
    <sheet name="TestSpecAlt" sheetId="97" r:id="rId134"/>
    <sheet name="K" sheetId="87" r:id="rId135"/>
  </sheets>
  <definedNames>
    <definedName name="_Fill" localSheetId="1" hidden="1">'Adding Results'!$B$36</definedName>
    <definedName name="_Fill" localSheetId="127" hidden="1">BSIMAC!$A$65</definedName>
    <definedName name="_Fill" localSheetId="128" hidden="1">CSE!$A$65</definedName>
    <definedName name="_Fill" localSheetId="129" hidden="1">DeST!$A$65</definedName>
    <definedName name="_Fill" localSheetId="130" hidden="1">EnergyPlus!$A$65</definedName>
    <definedName name="_Fill" localSheetId="131" hidden="1">'ESP-r'!$A$65</definedName>
    <definedName name="_Fill" localSheetId="6" hidden="1">#REF!</definedName>
    <definedName name="_Fill" localSheetId="134"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33" hidden="1">TestSpecAlt!$A$65</definedName>
    <definedName name="_Fill" localSheetId="3" hidden="1">#REF!</definedName>
    <definedName name="_Fill" localSheetId="132" hidden="1">TRNSYS!$A$65</definedName>
    <definedName name="_Fill" localSheetId="2" hidden="1">YourData!$A$65</definedName>
    <definedName name="_Fill" hidden="1">#REF!</definedName>
    <definedName name="_Regression_Int" localSheetId="126"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List'!$B$8:$D$177</definedName>
    <definedName name="_xlnm.Print_Area" localSheetId="4">'Program List'!$B$1:$D$29</definedName>
    <definedName name="_xlnm.Print_Area" localSheetId="0">'Read Me'!$B$1:$B$46</definedName>
    <definedName name="_xlnm.Print_Area" localSheetId="5">'Table List'!$B$7:$E$28</definedName>
    <definedName name="_xlnm.Print_Area" localSheetId="7">'Tables 1'!$B$7:$N$111</definedName>
    <definedName name="_xlnm.Print_Area" localSheetId="8">'Tables 2'!$B$7:$AI$145</definedName>
    <definedName name="_xlnm.Print_Area" localSheetId="9">'Tables 3'!$B$7:$N$112</definedName>
    <definedName name="_xlnm.Print_Area" localSheetId="10">'Tables 4'!$B$7:$N$77</definedName>
    <definedName name="_xlnm.Print_Area" localSheetId="11">'Tables 5'!$B$7:$N$123</definedName>
    <definedName name="_xlnm.Print_Area" localSheetId="12">'Tables 6'!$B$7:$N$55</definedName>
    <definedName name="_xlnm.Print_Area" localSheetId="13">'Tables 7'!$B$7:$AM$16</definedName>
    <definedName name="_xlnm.Print_Area" localSheetId="14">'Tables M1'!$B$7:$N$67</definedName>
    <definedName name="_xlnm.Print_Area" localSheetId="15">'Tables M2'!$B$7:$AB$67</definedName>
    <definedName name="_xlnm.Print_Area" localSheetId="16">'Tables M3'!$B$7:$N$71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81029"/>
</workbook>
</file>

<file path=xl/calcChain.xml><?xml version="1.0" encoding="utf-8"?>
<calcChain xmlns="http://schemas.openxmlformats.org/spreadsheetml/2006/main">
  <c r="N77" i="80" l="1"/>
  <c r="N116" i="80" l="1"/>
  <c r="N89" i="80"/>
  <c r="N105" i="16"/>
  <c r="N80" i="16"/>
  <c r="N77" i="16"/>
  <c r="AI77" i="15"/>
  <c r="AH77" i="15"/>
  <c r="AG77" i="15"/>
  <c r="AF77" i="15"/>
  <c r="N77" i="14"/>
  <c r="V77" i="15"/>
  <c r="C77" i="14"/>
  <c r="H77" i="15"/>
  <c r="G77" i="15"/>
  <c r="Q77" i="15"/>
  <c r="C77" i="15"/>
  <c r="D77" i="15"/>
  <c r="E77" i="14"/>
  <c r="D77" i="14"/>
  <c r="T77" i="15"/>
  <c r="W77" i="15"/>
  <c r="O77" i="15"/>
  <c r="Y77" i="15"/>
  <c r="J77" i="15"/>
  <c r="P77" i="15"/>
  <c r="X77" i="15"/>
  <c r="H77" i="14"/>
  <c r="U77" i="15"/>
  <c r="S77" i="15"/>
  <c r="G77" i="14"/>
  <c r="F77" i="14"/>
  <c r="Z77" i="15"/>
  <c r="L77" i="15"/>
  <c r="N77" i="15"/>
  <c r="R77" i="15"/>
  <c r="F77" i="15"/>
  <c r="I77" i="15"/>
  <c r="M77" i="15"/>
  <c r="E77" i="15"/>
  <c r="K77" i="15"/>
  <c r="AB77" i="15" l="1"/>
  <c r="AA77" i="15"/>
  <c r="AC77" i="15"/>
  <c r="J77" i="14"/>
  <c r="I77" i="14"/>
  <c r="K77" i="14"/>
  <c r="A6" i="12"/>
  <c r="AD77" i="15" l="1"/>
  <c r="L77" i="14"/>
  <c r="E478" i="1"/>
  <c r="C1" i="13" l="1"/>
  <c r="A16" i="12"/>
  <c r="E478" i="97"/>
  <c r="I134" i="99"/>
  <c r="E133" i="99"/>
  <c r="E132" i="99"/>
  <c r="J113" i="99"/>
  <c r="J112" i="99"/>
  <c r="J111" i="99"/>
  <c r="J104" i="99"/>
  <c r="J101" i="99"/>
  <c r="J100" i="99"/>
  <c r="J99" i="99"/>
  <c r="J90" i="99"/>
  <c r="J80" i="99"/>
  <c r="J79" i="99"/>
  <c r="J78" i="99"/>
  <c r="J74" i="99"/>
  <c r="J70" i="99"/>
  <c r="F70" i="99"/>
  <c r="F113" i="99"/>
  <c r="F112" i="99"/>
  <c r="F111" i="99"/>
  <c r="F110" i="99"/>
  <c r="F109" i="99"/>
  <c r="F108" i="99"/>
  <c r="F107" i="99"/>
  <c r="F106" i="99"/>
  <c r="F105" i="99"/>
  <c r="F104" i="99"/>
  <c r="F103" i="99"/>
  <c r="F102" i="99"/>
  <c r="F101" i="99"/>
  <c r="F100" i="99"/>
  <c r="F99" i="99"/>
  <c r="F98" i="99"/>
  <c r="F97" i="99"/>
  <c r="F96" i="99"/>
  <c r="F95" i="99"/>
  <c r="F93" i="99"/>
  <c r="F91" i="99"/>
  <c r="F90" i="99"/>
  <c r="F89" i="99"/>
  <c r="F88" i="99"/>
  <c r="F87" i="99"/>
  <c r="F86" i="99"/>
  <c r="F85" i="99"/>
  <c r="F84" i="99"/>
  <c r="F80" i="99"/>
  <c r="F79" i="99"/>
  <c r="F78" i="99"/>
  <c r="F77" i="99"/>
  <c r="F76" i="99"/>
  <c r="F75" i="99"/>
  <c r="F73" i="99"/>
  <c r="F72" i="99"/>
  <c r="F71" i="99"/>
  <c r="T77" i="99"/>
  <c r="T78" i="99" s="1"/>
  <c r="T73" i="99"/>
  <c r="J8" i="10"/>
  <c r="E136" i="99" l="1"/>
  <c r="F114" i="99"/>
  <c r="E130" i="99"/>
  <c r="F115" i="99"/>
  <c r="E131" i="99"/>
  <c r="F81" i="99"/>
  <c r="F82" i="99"/>
  <c r="F83" i="99"/>
  <c r="E134" i="99"/>
  <c r="T79" i="99"/>
  <c r="T80" i="99" l="1"/>
  <c r="C61" i="1"/>
  <c r="C63" i="1"/>
  <c r="C62" i="1"/>
  <c r="A24" i="12"/>
  <c r="A21" i="12"/>
  <c r="A20" i="12"/>
  <c r="A14" i="12"/>
  <c r="A13" i="12"/>
  <c r="G30" i="82"/>
  <c r="T81" i="99" l="1"/>
  <c r="P204" i="99"/>
  <c r="M204" i="99"/>
  <c r="H204" i="99"/>
  <c r="E204" i="99"/>
  <c r="L203" i="99"/>
  <c r="K203" i="99"/>
  <c r="D203" i="99"/>
  <c r="C203" i="99"/>
  <c r="P204" i="96"/>
  <c r="M204" i="96"/>
  <c r="H204" i="96"/>
  <c r="E204" i="96"/>
  <c r="L203" i="96"/>
  <c r="K203" i="96"/>
  <c r="D203" i="96"/>
  <c r="C203" i="96"/>
  <c r="P204" i="95"/>
  <c r="M204" i="95"/>
  <c r="H204" i="95"/>
  <c r="E204" i="95"/>
  <c r="L203" i="95"/>
  <c r="K203" i="95"/>
  <c r="D203" i="95"/>
  <c r="C203" i="95"/>
  <c r="P204" i="94"/>
  <c r="M204" i="94"/>
  <c r="H204" i="94"/>
  <c r="E204" i="94"/>
  <c r="L203" i="94"/>
  <c r="K203" i="94"/>
  <c r="D203" i="94"/>
  <c r="C203" i="94"/>
  <c r="P204" i="93"/>
  <c r="M204" i="93"/>
  <c r="H204" i="93"/>
  <c r="E204" i="93"/>
  <c r="L203" i="93"/>
  <c r="K203" i="93"/>
  <c r="D203" i="93"/>
  <c r="C203" i="93"/>
  <c r="P204" i="98"/>
  <c r="M204" i="98"/>
  <c r="H204" i="98"/>
  <c r="E204" i="98"/>
  <c r="L203" i="98"/>
  <c r="K203" i="98"/>
  <c r="D203" i="98"/>
  <c r="C203" i="98"/>
  <c r="T82" i="99" l="1"/>
  <c r="T83" i="99" s="1"/>
  <c r="T84" i="99" s="1"/>
  <c r="T85" i="99" s="1"/>
  <c r="T86" i="99" s="1"/>
  <c r="T87" i="99" s="1"/>
  <c r="J92" i="99"/>
  <c r="J72" i="99"/>
  <c r="J75" i="99"/>
  <c r="I132" i="99"/>
  <c r="E135" i="99"/>
  <c r="J109" i="99"/>
  <c r="I135" i="99"/>
  <c r="J98" i="99"/>
  <c r="I130" i="99"/>
  <c r="J97" i="99"/>
  <c r="J87" i="99"/>
  <c r="J85" i="99"/>
  <c r="J110" i="99"/>
  <c r="F74" i="99"/>
  <c r="J84" i="99"/>
  <c r="J88" i="99"/>
  <c r="J93" i="99"/>
  <c r="J91" i="99"/>
  <c r="J106" i="99"/>
  <c r="J76" i="99"/>
  <c r="J95" i="99"/>
  <c r="J82" i="99"/>
  <c r="J105" i="99"/>
  <c r="J73" i="99"/>
  <c r="J94" i="99"/>
  <c r="J115" i="99"/>
  <c r="I131" i="99"/>
  <c r="J81" i="99"/>
  <c r="F94" i="99"/>
  <c r="F92" i="99"/>
  <c r="J103" i="99"/>
  <c r="I178" i="99"/>
  <c r="J77" i="99"/>
  <c r="J71" i="99"/>
  <c r="J102" i="99"/>
  <c r="E178" i="99"/>
  <c r="J107" i="99"/>
  <c r="T74" i="99"/>
  <c r="J86" i="99"/>
  <c r="I136" i="99"/>
  <c r="I133" i="99"/>
  <c r="J96" i="99"/>
  <c r="J83" i="99"/>
  <c r="J89" i="99"/>
  <c r="J108" i="99"/>
  <c r="J114" i="99"/>
  <c r="E478" i="95"/>
  <c r="E478" i="98" l="1"/>
  <c r="E478" i="96" l="1"/>
  <c r="E478" i="94" l="1"/>
  <c r="E478" i="99" l="1"/>
  <c r="G2791" i="10"/>
  <c r="O2791" i="10"/>
  <c r="J2791" i="10"/>
  <c r="M2863" i="10"/>
  <c r="G2863" i="10"/>
  <c r="R2863" i="10"/>
  <c r="H2863" i="10"/>
  <c r="E2863" i="10"/>
  <c r="H2791" i="10"/>
  <c r="Q2863" i="10"/>
  <c r="P2791" i="10"/>
  <c r="J2863" i="10"/>
  <c r="G55" i="135"/>
  <c r="N2791" i="10"/>
  <c r="D2863" i="10"/>
  <c r="Q2791" i="10"/>
  <c r="P2863" i="10"/>
  <c r="K2791" i="10"/>
  <c r="D55" i="135"/>
  <c r="C2863" i="10"/>
  <c r="F2863" i="10"/>
  <c r="I2863" i="10"/>
  <c r="E2791" i="10"/>
  <c r="L2791" i="10"/>
  <c r="K2863" i="10"/>
  <c r="N2863" i="10"/>
  <c r="E55" i="135"/>
  <c r="D2791" i="10"/>
  <c r="I2791" i="10"/>
  <c r="L2863" i="10"/>
  <c r="S2863" i="10"/>
  <c r="C55" i="135"/>
  <c r="M2791" i="10"/>
  <c r="F55" i="135"/>
  <c r="H55" i="135"/>
  <c r="C2791" i="10"/>
  <c r="S2791" i="10"/>
  <c r="O2863" i="10"/>
  <c r="R2791" i="10"/>
  <c r="F2791" i="10"/>
  <c r="A2188" i="10" l="1"/>
  <c r="A2186" i="10"/>
  <c r="A2183" i="10"/>
  <c r="A2182" i="10"/>
  <c r="A2148" i="10"/>
  <c r="A2146" i="10"/>
  <c r="A2143" i="10"/>
  <c r="A2142" i="10"/>
  <c r="A2189" i="10" l="1"/>
  <c r="A2149" i="10"/>
  <c r="A1868" i="10"/>
  <c r="A1866" i="10"/>
  <c r="A1863" i="10"/>
  <c r="A1862" i="10"/>
  <c r="A1426" i="10"/>
  <c r="A1423" i="10"/>
  <c r="A1422" i="10"/>
  <c r="A2749" i="10"/>
  <c r="A2747" i="10"/>
  <c r="S2744" i="10"/>
  <c r="R2744" i="10"/>
  <c r="Q2744" i="10"/>
  <c r="P2744" i="10"/>
  <c r="O2744" i="10"/>
  <c r="N2744" i="10"/>
  <c r="M2744" i="10"/>
  <c r="L2744" i="10"/>
  <c r="K2744" i="10"/>
  <c r="J2744" i="10"/>
  <c r="I2744" i="10"/>
  <c r="H2744" i="10"/>
  <c r="G2744" i="10"/>
  <c r="F2744" i="10"/>
  <c r="E2744" i="10"/>
  <c r="D2744" i="10"/>
  <c r="C2744" i="10"/>
  <c r="A2744" i="10"/>
  <c r="A2743" i="10"/>
  <c r="A2709" i="10"/>
  <c r="S2704" i="10"/>
  <c r="R2704" i="10"/>
  <c r="Q2704" i="10"/>
  <c r="P2704" i="10"/>
  <c r="O2704" i="10"/>
  <c r="N2704" i="10"/>
  <c r="M2704" i="10"/>
  <c r="L2704" i="10"/>
  <c r="K2704" i="10"/>
  <c r="J2704" i="10"/>
  <c r="I2704" i="10"/>
  <c r="H2704" i="10"/>
  <c r="G2704" i="10"/>
  <c r="F2704" i="10"/>
  <c r="E2704" i="10"/>
  <c r="D2704" i="10"/>
  <c r="C2704" i="10"/>
  <c r="A2704" i="10"/>
  <c r="A2669" i="10"/>
  <c r="A2670" i="10" s="1"/>
  <c r="S2664" i="10"/>
  <c r="R2664" i="10"/>
  <c r="Q2664" i="10"/>
  <c r="P2664" i="10"/>
  <c r="O2664" i="10"/>
  <c r="N2664" i="10"/>
  <c r="M2664" i="10"/>
  <c r="L2664" i="10"/>
  <c r="K2664" i="10"/>
  <c r="J2664" i="10"/>
  <c r="I2664" i="10"/>
  <c r="H2664" i="10"/>
  <c r="G2664" i="10"/>
  <c r="F2664" i="10"/>
  <c r="E2664" i="10"/>
  <c r="D2664" i="10"/>
  <c r="C2664" i="10"/>
  <c r="A2664" i="10"/>
  <c r="A2190" i="10" l="1"/>
  <c r="A2150" i="10"/>
  <c r="A1869" i="10"/>
  <c r="A1428" i="10"/>
  <c r="A2710" i="10"/>
  <c r="A2671" i="10"/>
  <c r="A2750" i="10"/>
  <c r="A2191" i="10" l="1"/>
  <c r="A2151" i="10"/>
  <c r="A1870" i="10"/>
  <c r="A1429" i="10"/>
  <c r="A2711" i="10"/>
  <c r="A2751" i="10"/>
  <c r="A2672" i="10"/>
  <c r="A2192" i="10" l="1"/>
  <c r="A2152" i="10"/>
  <c r="A1871" i="10"/>
  <c r="A1430" i="10"/>
  <c r="A2752" i="10"/>
  <c r="A2673" i="10"/>
  <c r="A2712" i="10"/>
  <c r="A2193" i="10" l="1"/>
  <c r="A2153" i="10"/>
  <c r="A1872" i="10"/>
  <c r="A1431" i="10"/>
  <c r="A2753" i="10"/>
  <c r="A2674" i="10"/>
  <c r="A2713" i="10"/>
  <c r="A2194" i="10" l="1"/>
  <c r="A2154" i="10"/>
  <c r="A1873" i="10"/>
  <c r="A1432" i="10"/>
  <c r="A2675" i="10"/>
  <c r="A2754" i="10"/>
  <c r="A2714" i="10"/>
  <c r="A2195" i="10" l="1"/>
  <c r="A2155" i="10"/>
  <c r="A1874" i="10"/>
  <c r="A1433" i="10"/>
  <c r="A2755" i="10"/>
  <c r="A2715" i="10"/>
  <c r="A2676" i="10"/>
  <c r="A2196" i="10" l="1"/>
  <c r="A2156" i="10"/>
  <c r="A1875" i="10"/>
  <c r="A1434" i="10"/>
  <c r="A2716" i="10"/>
  <c r="A2677" i="10"/>
  <c r="A2756" i="10"/>
  <c r="A2197" i="10" l="1"/>
  <c r="A2157" i="10"/>
  <c r="A1876" i="10"/>
  <c r="A1435" i="10"/>
  <c r="A2678" i="10"/>
  <c r="A2717" i="10"/>
  <c r="A2757" i="10"/>
  <c r="A2198" i="10" l="1"/>
  <c r="A2158" i="10"/>
  <c r="A1877" i="10"/>
  <c r="A1436" i="10"/>
  <c r="A2718" i="10"/>
  <c r="A2758" i="10"/>
  <c r="A2679" i="10"/>
  <c r="A2199" i="10" l="1"/>
  <c r="A2159" i="10"/>
  <c r="A1878" i="10"/>
  <c r="A1437" i="10"/>
  <c r="A2759" i="10"/>
  <c r="A2680" i="10"/>
  <c r="A2719" i="10"/>
  <c r="A2200" i="10" l="1"/>
  <c r="A2160" i="10"/>
  <c r="A1879" i="10"/>
  <c r="A1438" i="10"/>
  <c r="A2681" i="10"/>
  <c r="A2760" i="10"/>
  <c r="A2720" i="10"/>
  <c r="A2201" i="10" l="1"/>
  <c r="A2161" i="10"/>
  <c r="A1880" i="10"/>
  <c r="A1439" i="10"/>
  <c r="A2761" i="10"/>
  <c r="A2721" i="10"/>
  <c r="A2682" i="10"/>
  <c r="N2027" i="10"/>
  <c r="O787" i="10"/>
  <c r="I2107" i="10"/>
  <c r="O2148" i="10"/>
  <c r="N828" i="10"/>
  <c r="M2148" i="10"/>
  <c r="Q1667" i="10"/>
  <c r="S1387" i="10"/>
  <c r="P2188" i="10"/>
  <c r="H622" i="10"/>
  <c r="I1747" i="10"/>
  <c r="P730" i="10"/>
  <c r="L2187" i="10"/>
  <c r="D2107" i="10"/>
  <c r="S2067" i="10"/>
  <c r="G1387" i="10"/>
  <c r="K787" i="10"/>
  <c r="I1787" i="10"/>
  <c r="L2147" i="10"/>
  <c r="Q1947" i="10"/>
  <c r="J2148" i="10"/>
  <c r="K1907" i="10"/>
  <c r="M2107" i="10"/>
  <c r="F1987" i="10"/>
  <c r="C2027" i="10"/>
  <c r="J787" i="10"/>
  <c r="E2189" i="10"/>
  <c r="F1787" i="10"/>
  <c r="R2148" i="10"/>
  <c r="M2189" i="10"/>
  <c r="C1667" i="10"/>
  <c r="E1827" i="10"/>
  <c r="Q1827" i="10"/>
  <c r="C2188" i="10"/>
  <c r="J622" i="10"/>
  <c r="D1627" i="10"/>
  <c r="H730" i="10"/>
  <c r="L1947" i="10"/>
  <c r="K1947" i="10"/>
  <c r="F828" i="10"/>
  <c r="O2147" i="10"/>
  <c r="P2147" i="10"/>
  <c r="F1947" i="10"/>
  <c r="N2147" i="10"/>
  <c r="N1747" i="10"/>
  <c r="D1827" i="10"/>
  <c r="S828" i="10"/>
  <c r="K1587" i="10"/>
  <c r="K1627" i="10"/>
  <c r="E1667" i="10"/>
  <c r="S1627" i="10"/>
  <c r="E787" i="10"/>
  <c r="L2148" i="10"/>
  <c r="D787" i="10"/>
  <c r="D622" i="10"/>
  <c r="S787" i="10"/>
  <c r="H2187" i="10"/>
  <c r="N2067" i="10"/>
  <c r="N787" i="10"/>
  <c r="D2027" i="10"/>
  <c r="E1747" i="10"/>
  <c r="C2189" i="10"/>
  <c r="D1987" i="10"/>
  <c r="G1627" i="10"/>
  <c r="C1707" i="10"/>
  <c r="F2027" i="10"/>
  <c r="N1787" i="10"/>
  <c r="R2147" i="10"/>
  <c r="J2147" i="10"/>
  <c r="S1787" i="10"/>
  <c r="N1627" i="10"/>
  <c r="R1987" i="10"/>
  <c r="L1387" i="10"/>
  <c r="I1907" i="10"/>
  <c r="P2027" i="10"/>
  <c r="S1827" i="10"/>
  <c r="O1707" i="10"/>
  <c r="F2148" i="10"/>
  <c r="N730" i="10"/>
  <c r="G1907" i="10"/>
  <c r="R2067" i="10"/>
  <c r="S2149" i="10"/>
  <c r="C1827" i="10"/>
  <c r="Q1707" i="10"/>
  <c r="G1747" i="10"/>
  <c r="N1987" i="10"/>
  <c r="S1587" i="10"/>
  <c r="M2147" i="10"/>
  <c r="C1947" i="10"/>
  <c r="E1947" i="10"/>
  <c r="P828" i="10"/>
  <c r="S1667" i="10"/>
  <c r="I2027" i="10"/>
  <c r="I787" i="10"/>
  <c r="K2027" i="10"/>
  <c r="J2107" i="10"/>
  <c r="K2188" i="10"/>
  <c r="C1747" i="10"/>
  <c r="E2149" i="10"/>
  <c r="I1827" i="10"/>
  <c r="H2189" i="10"/>
  <c r="S2027" i="10"/>
  <c r="G1947" i="10"/>
  <c r="N2187" i="10"/>
  <c r="O2189" i="10"/>
  <c r="M1387" i="10"/>
  <c r="N1707" i="10"/>
  <c r="G2067" i="10"/>
  <c r="O1747" i="10"/>
  <c r="O1667" i="10"/>
  <c r="L2027" i="10"/>
  <c r="K1987" i="10"/>
  <c r="L787" i="10"/>
  <c r="J1987" i="10"/>
  <c r="N1827" i="10"/>
  <c r="K1827" i="10"/>
  <c r="N1387" i="10"/>
  <c r="C730" i="10"/>
  <c r="R1627" i="10"/>
  <c r="D1907" i="10"/>
  <c r="C622" i="10"/>
  <c r="R787" i="10"/>
  <c r="E828" i="10"/>
  <c r="I1627" i="10"/>
  <c r="C2147" i="10"/>
  <c r="R1587" i="10"/>
  <c r="I2187" i="10"/>
  <c r="I622" i="10"/>
  <c r="N2189" i="10"/>
  <c r="E730" i="10"/>
  <c r="M828" i="10"/>
  <c r="O1387" i="10"/>
  <c r="R1787" i="10"/>
  <c r="D2148" i="10"/>
  <c r="E622" i="10"/>
  <c r="R2188" i="10"/>
  <c r="K2147" i="10"/>
  <c r="O1827" i="10"/>
  <c r="M622" i="10"/>
  <c r="E1787" i="10"/>
  <c r="C2149" i="10"/>
  <c r="L1627" i="10"/>
  <c r="E1387" i="10"/>
  <c r="F1747" i="10"/>
  <c r="O2067" i="10"/>
  <c r="F1907" i="10"/>
  <c r="L2107" i="10"/>
  <c r="S2188" i="10"/>
  <c r="S1747" i="10"/>
  <c r="F1627" i="10"/>
  <c r="N1587" i="10"/>
  <c r="C2067" i="10"/>
  <c r="P1987" i="10"/>
  <c r="P1907" i="10"/>
  <c r="G2147" i="10"/>
  <c r="G2148" i="10"/>
  <c r="C1627" i="10"/>
  <c r="F1827" i="10"/>
  <c r="F2187" i="10"/>
  <c r="Q730" i="10"/>
  <c r="I2147" i="10"/>
  <c r="G787" i="10"/>
  <c r="R828" i="10"/>
  <c r="J1587" i="10"/>
  <c r="O1787" i="10"/>
  <c r="I1707" i="10"/>
  <c r="K2187" i="10"/>
  <c r="N1667" i="10"/>
  <c r="J1707" i="10"/>
  <c r="J2149" i="10"/>
  <c r="O622" i="10"/>
  <c r="R1387" i="10"/>
  <c r="I2148" i="10"/>
  <c r="D2188" i="10"/>
  <c r="D730" i="10"/>
  <c r="N1907" i="10"/>
  <c r="D1587" i="10"/>
  <c r="L622" i="10"/>
  <c r="N1947" i="10"/>
  <c r="E2148" i="10"/>
  <c r="Q2188" i="10"/>
  <c r="P2187" i="10"/>
  <c r="P1707" i="10"/>
  <c r="L730" i="10"/>
  <c r="J1947" i="10"/>
  <c r="L1987" i="10"/>
  <c r="K2107" i="10"/>
  <c r="I1387" i="10"/>
  <c r="P1827" i="10"/>
  <c r="S2187" i="10"/>
  <c r="H787" i="10"/>
  <c r="F2067" i="10"/>
  <c r="I730" i="10"/>
  <c r="N2188" i="10"/>
  <c r="O2027" i="10"/>
  <c r="I828" i="10"/>
  <c r="C1387" i="10"/>
  <c r="F1667" i="10"/>
  <c r="L2149" i="10"/>
  <c r="P622" i="10"/>
  <c r="R1827" i="10"/>
  <c r="E2107" i="10"/>
  <c r="P2149" i="10"/>
  <c r="D1387" i="10"/>
  <c r="F787" i="10"/>
  <c r="S622" i="10"/>
  <c r="R1947" i="10"/>
  <c r="K2067" i="10"/>
  <c r="Q2187" i="10"/>
  <c r="R2189" i="10"/>
  <c r="J2188" i="10"/>
  <c r="P2107" i="10"/>
  <c r="L1907" i="10"/>
  <c r="O1587" i="10"/>
  <c r="O2149" i="10"/>
  <c r="G1827" i="10"/>
  <c r="O2188" i="10"/>
  <c r="C1787" i="10"/>
  <c r="D828" i="10"/>
  <c r="G1987" i="10"/>
  <c r="G2189" i="10"/>
  <c r="O1987" i="10"/>
  <c r="J1667" i="10"/>
  <c r="S730" i="10"/>
  <c r="F1707" i="10"/>
  <c r="E2187" i="10"/>
  <c r="J2189" i="10"/>
  <c r="R730" i="10"/>
  <c r="R1707" i="10"/>
  <c r="J1827" i="10"/>
  <c r="S2147" i="10"/>
  <c r="G2187" i="10"/>
  <c r="G622" i="10"/>
  <c r="I1587" i="10"/>
  <c r="E2027" i="10"/>
  <c r="D2189" i="10"/>
  <c r="I1667" i="10"/>
  <c r="K2148" i="10"/>
  <c r="I2188" i="10"/>
  <c r="J2027" i="10"/>
  <c r="J2187" i="10"/>
  <c r="G1667" i="10"/>
  <c r="D2147" i="10"/>
  <c r="G828" i="10"/>
  <c r="F730" i="10"/>
  <c r="J730" i="10"/>
  <c r="Q828" i="10"/>
  <c r="Q1587" i="10"/>
  <c r="H828" i="10"/>
  <c r="O730" i="10"/>
  <c r="O2187" i="10"/>
  <c r="D1667" i="10"/>
  <c r="C1907" i="10"/>
  <c r="Q2107" i="10"/>
  <c r="J828" i="10"/>
  <c r="O828" i="10"/>
  <c r="E1587" i="10"/>
  <c r="D1947" i="10"/>
  <c r="R1747" i="10"/>
  <c r="G1587" i="10"/>
  <c r="R1907" i="10"/>
  <c r="S1987" i="10"/>
  <c r="O1907" i="10"/>
  <c r="S2189" i="10"/>
  <c r="Q1627" i="10"/>
  <c r="E1907" i="10"/>
  <c r="M1707" i="10"/>
  <c r="C2107" i="10"/>
  <c r="D2187" i="10"/>
  <c r="H2149" i="10"/>
  <c r="Q622" i="10"/>
  <c r="H2188" i="10"/>
  <c r="I1947" i="10"/>
  <c r="O1627" i="10"/>
  <c r="N2148" i="10"/>
  <c r="M787" i="10"/>
  <c r="F2149" i="10"/>
  <c r="R2107" i="10"/>
  <c r="P1947" i="10"/>
  <c r="K1387" i="10"/>
  <c r="M2067" i="10"/>
  <c r="E1627" i="10"/>
  <c r="M2027" i="10"/>
  <c r="N622" i="10"/>
  <c r="H2147" i="10"/>
  <c r="K2149" i="10"/>
  <c r="K1707" i="10"/>
  <c r="M730" i="10"/>
  <c r="S2107" i="10"/>
  <c r="Q2147" i="10"/>
  <c r="Q2148" i="10"/>
  <c r="L828" i="10"/>
  <c r="F2147" i="10"/>
  <c r="R2149" i="10"/>
  <c r="C1587" i="10"/>
  <c r="S1947" i="10"/>
  <c r="M1907" i="10"/>
  <c r="O1947" i="10"/>
  <c r="L2067" i="10"/>
  <c r="S1907" i="10"/>
  <c r="S2148" i="10"/>
  <c r="P1747" i="10"/>
  <c r="D1747" i="10"/>
  <c r="M2188" i="10"/>
  <c r="L2189" i="10"/>
  <c r="K622" i="10"/>
  <c r="S1707" i="10"/>
  <c r="M2187" i="10"/>
  <c r="L1827" i="10"/>
  <c r="D1707" i="10"/>
  <c r="Q2067" i="10"/>
  <c r="G1707" i="10"/>
  <c r="I2149" i="10"/>
  <c r="M1747" i="10"/>
  <c r="P2148" i="10"/>
  <c r="P787" i="10"/>
  <c r="M1587" i="10"/>
  <c r="Q1987" i="10"/>
  <c r="R2027" i="10"/>
  <c r="P1627" i="10"/>
  <c r="G1787" i="10"/>
  <c r="C1987" i="10"/>
  <c r="L1787" i="10"/>
  <c r="L1707" i="10"/>
  <c r="G2027" i="10"/>
  <c r="J1627" i="10"/>
  <c r="E1707" i="10"/>
  <c r="J1787" i="10"/>
  <c r="M2149" i="10"/>
  <c r="K2189" i="10"/>
  <c r="J1907" i="10"/>
  <c r="D1787" i="10"/>
  <c r="R622" i="10"/>
  <c r="N2149" i="10"/>
  <c r="K730" i="10"/>
  <c r="O2107" i="10"/>
  <c r="G2149" i="10"/>
  <c r="Q1907" i="10"/>
  <c r="H2148" i="10"/>
  <c r="M1787" i="10"/>
  <c r="F1387" i="10"/>
  <c r="I2067" i="10"/>
  <c r="G2188" i="10"/>
  <c r="E2147" i="10"/>
  <c r="M1987" i="10"/>
  <c r="R1667" i="10"/>
  <c r="K1667" i="10"/>
  <c r="G2107" i="10"/>
  <c r="P2189" i="10"/>
  <c r="Q2149" i="10"/>
  <c r="M1627" i="10"/>
  <c r="I1987" i="10"/>
  <c r="K828" i="10"/>
  <c r="C2187" i="10"/>
  <c r="N2107" i="10"/>
  <c r="L1747" i="10"/>
  <c r="C2148" i="10"/>
  <c r="J1747" i="10"/>
  <c r="L1587" i="10"/>
  <c r="P1787" i="10"/>
  <c r="D2067" i="10"/>
  <c r="Q1787" i="10"/>
  <c r="F2188" i="10"/>
  <c r="L1667" i="10"/>
  <c r="Q2189" i="10"/>
  <c r="F2107" i="10"/>
  <c r="J2067" i="10"/>
  <c r="C828" i="10"/>
  <c r="K1747" i="10"/>
  <c r="F622" i="10"/>
  <c r="P1387" i="10"/>
  <c r="M1827" i="10"/>
  <c r="P2067" i="10"/>
  <c r="E2067" i="10"/>
  <c r="Q2027" i="10"/>
  <c r="P1587" i="10"/>
  <c r="Q1387" i="10"/>
  <c r="F2189" i="10"/>
  <c r="E2188" i="10"/>
  <c r="M1947" i="10"/>
  <c r="P1667" i="10"/>
  <c r="Q787" i="10"/>
  <c r="J1387" i="10"/>
  <c r="E1987" i="10"/>
  <c r="F1587" i="10"/>
  <c r="M1667" i="10"/>
  <c r="I2189" i="10"/>
  <c r="K1787" i="10"/>
  <c r="G730" i="10"/>
  <c r="R2187" i="10"/>
  <c r="D2149" i="10"/>
  <c r="Q1747" i="10"/>
  <c r="C787" i="10"/>
  <c r="L2188" i="10"/>
  <c r="A2202" i="10" l="1"/>
  <c r="A2162" i="10"/>
  <c r="A1881" i="10"/>
  <c r="A1440" i="10"/>
  <c r="A2722" i="10"/>
  <c r="A2683" i="10"/>
  <c r="A2762" i="10"/>
  <c r="A2203" i="10" l="1"/>
  <c r="A2163" i="10"/>
  <c r="A1882" i="10"/>
  <c r="A1441" i="10"/>
  <c r="A2684" i="10"/>
  <c r="A2723" i="10"/>
  <c r="A2763" i="10"/>
  <c r="A2204" i="10" l="1"/>
  <c r="A2164" i="10"/>
  <c r="A1883" i="10"/>
  <c r="A1442" i="10"/>
  <c r="A2724" i="10"/>
  <c r="A2764" i="10"/>
  <c r="A2685" i="10"/>
  <c r="A2205" i="10" l="1"/>
  <c r="A2165" i="10"/>
  <c r="A1884" i="10"/>
  <c r="A1443" i="10"/>
  <c r="A2765" i="10"/>
  <c r="A2686" i="10"/>
  <c r="A2725" i="10"/>
  <c r="A2206" i="10" l="1"/>
  <c r="A2166" i="10"/>
  <c r="A1885" i="10"/>
  <c r="A1444" i="10"/>
  <c r="A2687" i="10"/>
  <c r="A2766" i="10"/>
  <c r="A2726" i="10"/>
  <c r="A2207" i="10" l="1"/>
  <c r="A2167" i="10"/>
  <c r="A1886" i="10"/>
  <c r="A1445" i="10"/>
  <c r="A2767" i="10"/>
  <c r="A2727" i="10"/>
  <c r="A2688" i="10"/>
  <c r="A2208" i="10" l="1"/>
  <c r="A2168" i="10"/>
  <c r="A1887" i="10"/>
  <c r="A1446" i="10"/>
  <c r="A2728" i="10"/>
  <c r="A2689" i="10"/>
  <c r="A2768" i="10"/>
  <c r="A2209" i="10" l="1"/>
  <c r="A2169" i="10"/>
  <c r="A1888" i="10"/>
  <c r="A1447" i="10"/>
  <c r="A2690" i="10"/>
  <c r="A2729" i="10"/>
  <c r="A2769" i="10"/>
  <c r="A2210" i="10" l="1"/>
  <c r="A2170" i="10"/>
  <c r="A1889" i="10"/>
  <c r="A1448" i="10"/>
  <c r="A2730" i="10"/>
  <c r="A2770" i="10"/>
  <c r="A2691" i="10"/>
  <c r="A1890" i="10" l="1"/>
  <c r="A1449" i="10"/>
  <c r="A2771" i="10"/>
  <c r="A2731" i="10"/>
  <c r="A1450" i="10" l="1"/>
  <c r="A270" i="10" l="1"/>
  <c r="A264" i="10"/>
  <c r="A203" i="10"/>
  <c r="A197" i="10"/>
  <c r="A134" i="10"/>
  <c r="A128" i="10"/>
  <c r="A36" i="10"/>
  <c r="A30" i="10"/>
  <c r="A2905" i="10" l="1"/>
  <c r="A2885" i="10"/>
  <c r="A2886" i="10" s="1"/>
  <c r="A2834" i="10"/>
  <c r="A2814" i="10"/>
  <c r="A2815" i="10" s="1"/>
  <c r="A2865" i="10"/>
  <c r="A2857" i="10"/>
  <c r="A2858" i="10" s="1"/>
  <c r="A2793" i="10"/>
  <c r="A2794" i="10" s="1"/>
  <c r="A2795" i="10" s="1"/>
  <c r="A2796" i="10" s="1"/>
  <c r="A2797" i="10" s="1"/>
  <c r="A2798" i="10" s="1"/>
  <c r="A2785" i="10"/>
  <c r="A2786" i="10" s="1"/>
  <c r="A2629" i="10"/>
  <c r="A2630" i="10" s="1"/>
  <c r="S2624" i="10"/>
  <c r="R2624" i="10"/>
  <c r="Q2624" i="10"/>
  <c r="P2624" i="10"/>
  <c r="O2624" i="10"/>
  <c r="N2624" i="10"/>
  <c r="M2624" i="10"/>
  <c r="L2624" i="10"/>
  <c r="K2624" i="10"/>
  <c r="J2624" i="10"/>
  <c r="I2624" i="10"/>
  <c r="H2624" i="10"/>
  <c r="G2624" i="10"/>
  <c r="F2624" i="10"/>
  <c r="E2624" i="10"/>
  <c r="D2624" i="10"/>
  <c r="C2624" i="10"/>
  <c r="A2624" i="10"/>
  <c r="A2589" i="10"/>
  <c r="A2590" i="10" s="1"/>
  <c r="A2591" i="10" s="1"/>
  <c r="A2592" i="10" s="1"/>
  <c r="S2584" i="10"/>
  <c r="R2584" i="10"/>
  <c r="Q2584" i="10"/>
  <c r="P2584" i="10"/>
  <c r="O2584" i="10"/>
  <c r="N2584" i="10"/>
  <c r="M2584" i="10"/>
  <c r="L2584" i="10"/>
  <c r="K2584" i="10"/>
  <c r="J2584" i="10"/>
  <c r="I2584" i="10"/>
  <c r="H2584" i="10"/>
  <c r="G2584" i="10"/>
  <c r="F2584" i="10"/>
  <c r="E2584" i="10"/>
  <c r="D2584" i="10"/>
  <c r="C2584" i="10"/>
  <c r="A2584" i="10"/>
  <c r="A2549" i="10"/>
  <c r="S2544" i="10"/>
  <c r="R2544" i="10"/>
  <c r="Q2544" i="10"/>
  <c r="P2544" i="10"/>
  <c r="O2544" i="10"/>
  <c r="N2544" i="10"/>
  <c r="M2544" i="10"/>
  <c r="L2544" i="10"/>
  <c r="K2544" i="10"/>
  <c r="J2544" i="10"/>
  <c r="I2544" i="10"/>
  <c r="H2544" i="10"/>
  <c r="G2544" i="10"/>
  <c r="F2544" i="10"/>
  <c r="E2544" i="10"/>
  <c r="D2544" i="10"/>
  <c r="C2544" i="10"/>
  <c r="A2544" i="10"/>
  <c r="A2509" i="10"/>
  <c r="A2510" i="10" s="1"/>
  <c r="S2504" i="10"/>
  <c r="R2504" i="10"/>
  <c r="Q2504" i="10"/>
  <c r="P2504" i="10"/>
  <c r="O2504" i="10"/>
  <c r="N2504" i="10"/>
  <c r="M2504" i="10"/>
  <c r="L2504" i="10"/>
  <c r="K2504" i="10"/>
  <c r="J2504" i="10"/>
  <c r="I2504" i="10"/>
  <c r="H2504" i="10"/>
  <c r="G2504" i="10"/>
  <c r="F2504" i="10"/>
  <c r="E2504" i="10"/>
  <c r="D2504" i="10"/>
  <c r="C2504" i="10"/>
  <c r="A2504" i="10"/>
  <c r="A2469" i="10"/>
  <c r="A2470" i="10" s="1"/>
  <c r="S2464" i="10"/>
  <c r="R2464" i="10"/>
  <c r="Q2464" i="10"/>
  <c r="P2464" i="10"/>
  <c r="O2464" i="10"/>
  <c r="N2464" i="10"/>
  <c r="M2464" i="10"/>
  <c r="L2464" i="10"/>
  <c r="K2464" i="10"/>
  <c r="J2464" i="10"/>
  <c r="I2464" i="10"/>
  <c r="H2464" i="10"/>
  <c r="G2464" i="10"/>
  <c r="F2464" i="10"/>
  <c r="E2464" i="10"/>
  <c r="D2464" i="10"/>
  <c r="C2464" i="10"/>
  <c r="A2464" i="10"/>
  <c r="S2424" i="10"/>
  <c r="R2424" i="10"/>
  <c r="Q2424" i="10"/>
  <c r="P2424" i="10"/>
  <c r="O2424" i="10"/>
  <c r="N2424" i="10"/>
  <c r="M2424" i="10"/>
  <c r="L2424" i="10"/>
  <c r="K2424" i="10"/>
  <c r="J2424" i="10"/>
  <c r="I2424" i="10"/>
  <c r="H2424" i="10"/>
  <c r="G2424" i="10"/>
  <c r="F2424" i="10"/>
  <c r="E2424" i="10"/>
  <c r="D2424" i="10"/>
  <c r="C2424" i="10"/>
  <c r="A2424" i="10"/>
  <c r="A2388" i="10"/>
  <c r="A2389" i="10" s="1"/>
  <c r="A2386" i="10"/>
  <c r="A2383" i="10"/>
  <c r="A2382" i="10"/>
  <c r="A2348" i="10"/>
  <c r="A2349" i="10" s="1"/>
  <c r="A2346" i="10"/>
  <c r="A2343" i="10"/>
  <c r="A2342" i="10"/>
  <c r="A2308" i="10"/>
  <c r="A2309" i="10" s="1"/>
  <c r="A2306" i="10"/>
  <c r="A2303" i="10"/>
  <c r="A2302" i="10"/>
  <c r="A2887" i="10" l="1"/>
  <c r="A2906" i="10"/>
  <c r="A2835" i="10"/>
  <c r="A2816" i="10"/>
  <c r="A2859" i="10"/>
  <c r="A2866" i="10"/>
  <c r="A2787" i="10"/>
  <c r="A2550" i="10"/>
  <c r="A2593" i="10"/>
  <c r="A2631" i="10"/>
  <c r="A2511" i="10"/>
  <c r="A2471" i="10"/>
  <c r="A2429" i="10"/>
  <c r="A2390" i="10"/>
  <c r="A2350" i="10"/>
  <c r="A2310" i="10"/>
  <c r="A2888" i="10" l="1"/>
  <c r="A2907" i="10"/>
  <c r="A2836" i="10"/>
  <c r="A2817" i="10"/>
  <c r="A2867" i="10"/>
  <c r="A2860" i="10"/>
  <c r="A2788" i="10"/>
  <c r="A2632" i="10"/>
  <c r="A2594" i="10"/>
  <c r="A2551" i="10"/>
  <c r="A2512" i="10"/>
  <c r="A2472" i="10"/>
  <c r="A2430" i="10"/>
  <c r="A2391" i="10"/>
  <c r="A2351" i="10"/>
  <c r="A2311" i="10"/>
  <c r="A2908" i="10" l="1"/>
  <c r="A2889" i="10"/>
  <c r="A2837" i="10"/>
  <c r="A2818" i="10"/>
  <c r="A2868" i="10"/>
  <c r="A2861" i="10"/>
  <c r="A2789" i="10"/>
  <c r="A2595" i="10"/>
  <c r="A2633" i="10"/>
  <c r="A2552" i="10"/>
  <c r="A2513" i="10"/>
  <c r="A2473" i="10"/>
  <c r="A2431" i="10"/>
  <c r="A2392" i="10"/>
  <c r="A2352" i="10"/>
  <c r="A2312" i="10"/>
  <c r="A2890" i="10" l="1"/>
  <c r="A2909" i="10"/>
  <c r="A2838" i="10"/>
  <c r="A2819" i="10"/>
  <c r="A2862" i="10"/>
  <c r="A2869" i="10"/>
  <c r="A2790" i="10"/>
  <c r="A2634" i="10"/>
  <c r="A2596" i="10"/>
  <c r="A2553" i="10"/>
  <c r="A2514" i="10"/>
  <c r="A2474" i="10"/>
  <c r="A2432" i="10"/>
  <c r="A2393" i="10"/>
  <c r="A2353" i="10"/>
  <c r="A2313" i="10"/>
  <c r="A2910" i="10" l="1"/>
  <c r="A2839" i="10"/>
  <c r="A2870" i="10"/>
  <c r="A2597" i="10"/>
  <c r="A2635" i="10"/>
  <c r="A2554" i="10"/>
  <c r="A2515" i="10"/>
  <c r="A2475" i="10"/>
  <c r="A2433" i="10"/>
  <c r="A2394" i="10"/>
  <c r="A2354" i="10"/>
  <c r="A2314" i="10"/>
  <c r="A2598" i="10" l="1"/>
  <c r="A2636" i="10"/>
  <c r="A2555" i="10"/>
  <c r="A2516" i="10"/>
  <c r="A2476" i="10"/>
  <c r="A2434" i="10"/>
  <c r="A2395" i="10"/>
  <c r="A2355" i="10"/>
  <c r="A2315" i="10"/>
  <c r="A2637" i="10" l="1"/>
  <c r="A2599" i="10"/>
  <c r="A2556" i="10"/>
  <c r="A2517" i="10"/>
  <c r="A2477" i="10"/>
  <c r="A2435" i="10"/>
  <c r="A2396" i="10"/>
  <c r="A2356" i="10"/>
  <c r="A2316" i="10"/>
  <c r="A2557" i="10" l="1"/>
  <c r="A2600" i="10"/>
  <c r="A2638" i="10"/>
  <c r="A2518" i="10"/>
  <c r="A2478" i="10"/>
  <c r="A2436" i="10"/>
  <c r="A2397" i="10"/>
  <c r="A2357" i="10"/>
  <c r="A2317" i="10"/>
  <c r="A2601" i="10" l="1"/>
  <c r="A2639" i="10"/>
  <c r="A2558" i="10"/>
  <c r="A2519" i="10"/>
  <c r="A2479" i="10"/>
  <c r="A2437" i="10"/>
  <c r="A2398" i="10"/>
  <c r="A2358" i="10"/>
  <c r="A2318" i="10"/>
  <c r="A2559" i="10" l="1"/>
  <c r="A2640" i="10"/>
  <c r="A2602" i="10"/>
  <c r="A2520" i="10"/>
  <c r="A2480" i="10"/>
  <c r="A2438" i="10"/>
  <c r="A2399" i="10"/>
  <c r="A2359" i="10"/>
  <c r="A2319" i="10"/>
  <c r="A2603" i="10" l="1"/>
  <c r="A2641" i="10"/>
  <c r="A2560" i="10"/>
  <c r="A2521" i="10"/>
  <c r="A2481" i="10"/>
  <c r="A2439" i="10"/>
  <c r="A2400" i="10"/>
  <c r="A2360" i="10"/>
  <c r="A2320" i="10"/>
  <c r="A2604" i="10" l="1"/>
  <c r="A2561" i="10"/>
  <c r="A2642" i="10"/>
  <c r="A2522" i="10"/>
  <c r="A2482" i="10"/>
  <c r="A2440" i="10"/>
  <c r="A2401" i="10"/>
  <c r="A2361" i="10"/>
  <c r="A2321" i="10"/>
  <c r="A2643" i="10" l="1"/>
  <c r="A2605" i="10"/>
  <c r="A2562" i="10"/>
  <c r="A2523" i="10"/>
  <c r="A2483" i="10"/>
  <c r="A2441" i="10"/>
  <c r="A2402" i="10"/>
  <c r="A2362" i="10"/>
  <c r="A2322" i="10"/>
  <c r="A2606" i="10" l="1"/>
  <c r="A2563" i="10"/>
  <c r="A2644" i="10"/>
  <c r="A2524" i="10"/>
  <c r="A2484" i="10"/>
  <c r="A2442" i="10"/>
  <c r="A2403" i="10"/>
  <c r="A2363" i="10"/>
  <c r="A2323" i="10"/>
  <c r="A2645" i="10" l="1"/>
  <c r="A2607" i="10"/>
  <c r="A2564" i="10"/>
  <c r="A2525" i="10"/>
  <c r="A2485" i="10"/>
  <c r="A2443" i="10"/>
  <c r="A2404" i="10"/>
  <c r="A2364" i="10"/>
  <c r="A2324" i="10"/>
  <c r="A2608" i="10" l="1"/>
  <c r="A2646" i="10"/>
  <c r="A2565" i="10"/>
  <c r="A2526" i="10"/>
  <c r="A2486" i="10"/>
  <c r="A2444" i="10"/>
  <c r="A2405" i="10"/>
  <c r="A2365" i="10"/>
  <c r="A2325" i="10"/>
  <c r="A2647" i="10" l="1"/>
  <c r="A2566" i="10"/>
  <c r="A2609" i="10"/>
  <c r="A2527" i="10"/>
  <c r="A2487" i="10"/>
  <c r="A2445" i="10"/>
  <c r="A2406" i="10"/>
  <c r="A2366" i="10"/>
  <c r="A2326" i="10"/>
  <c r="A2567" i="10" l="1"/>
  <c r="A2648" i="10"/>
  <c r="A2610" i="10"/>
  <c r="A2528" i="10"/>
  <c r="A2488" i="10"/>
  <c r="A2446" i="10"/>
  <c r="A2407" i="10"/>
  <c r="A2367" i="10"/>
  <c r="A2327" i="10"/>
  <c r="A2649" i="10" l="1"/>
  <c r="A2611" i="10"/>
  <c r="A2568" i="10"/>
  <c r="A2529" i="10"/>
  <c r="A2489" i="10"/>
  <c r="A2447" i="10"/>
  <c r="A2408" i="10"/>
  <c r="A2368" i="10"/>
  <c r="A2328" i="10"/>
  <c r="A2569" i="10" l="1"/>
  <c r="A2650" i="10"/>
  <c r="A2530" i="10"/>
  <c r="A2490" i="10"/>
  <c r="A2448" i="10"/>
  <c r="A2409" i="10"/>
  <c r="A2369" i="10"/>
  <c r="A2329" i="10"/>
  <c r="A2651" i="10" l="1"/>
  <c r="A2570" i="10"/>
  <c r="A2531" i="10"/>
  <c r="A2491" i="10"/>
  <c r="A2449" i="10"/>
  <c r="A2410" i="10"/>
  <c r="A2370" i="10"/>
  <c r="A2330" i="10"/>
  <c r="A2571" i="10" l="1"/>
  <c r="A2450" i="10"/>
  <c r="A2451" i="10" l="1"/>
  <c r="A2269" i="10" l="1"/>
  <c r="A2268" i="10"/>
  <c r="S2264" i="10"/>
  <c r="R2264" i="10"/>
  <c r="Q2264" i="10"/>
  <c r="P2264" i="10"/>
  <c r="O2264" i="10"/>
  <c r="N2264" i="10"/>
  <c r="M2264" i="10"/>
  <c r="L2264" i="10"/>
  <c r="K2264" i="10"/>
  <c r="J2264" i="10"/>
  <c r="I2264" i="10"/>
  <c r="H2264" i="10"/>
  <c r="G2264" i="10"/>
  <c r="F2264" i="10"/>
  <c r="E2264" i="10"/>
  <c r="D2264" i="10"/>
  <c r="C2264" i="10"/>
  <c r="A2264" i="10"/>
  <c r="A2229" i="10"/>
  <c r="A2227" i="10"/>
  <c r="S2223" i="10"/>
  <c r="R2223" i="10"/>
  <c r="Q2223" i="10"/>
  <c r="P2223" i="10"/>
  <c r="O2223" i="10"/>
  <c r="N2223" i="10"/>
  <c r="M2223" i="10"/>
  <c r="L2223" i="10"/>
  <c r="K2223" i="10"/>
  <c r="J2223" i="10"/>
  <c r="I2223" i="10"/>
  <c r="H2223" i="10"/>
  <c r="G2223" i="10"/>
  <c r="F2223" i="10"/>
  <c r="E2223" i="10"/>
  <c r="D2223" i="10"/>
  <c r="C2223" i="10"/>
  <c r="A2223" i="10"/>
  <c r="A827" i="10"/>
  <c r="A824" i="10"/>
  <c r="A823" i="10"/>
  <c r="A2230" i="10" l="1"/>
  <c r="A2270" i="10"/>
  <c r="A829" i="10"/>
  <c r="A2271" i="10" l="1"/>
  <c r="A2231" i="10"/>
  <c r="A830" i="10"/>
  <c r="A2272" i="10" l="1"/>
  <c r="A2232" i="10"/>
  <c r="A831" i="10"/>
  <c r="A2233" i="10" l="1"/>
  <c r="A2273" i="10"/>
  <c r="A832" i="10"/>
  <c r="A2274" i="10" l="1"/>
  <c r="A2234" i="10"/>
  <c r="A833" i="10"/>
  <c r="A2235" i="10" l="1"/>
  <c r="A2275" i="10"/>
  <c r="A834" i="10"/>
  <c r="A2236" i="10" l="1"/>
  <c r="A2276" i="10"/>
  <c r="A835" i="10"/>
  <c r="A2277" i="10" l="1"/>
  <c r="A2237" i="10"/>
  <c r="A836" i="10"/>
  <c r="A2238" i="10" l="1"/>
  <c r="A2278" i="10"/>
  <c r="A837" i="10"/>
  <c r="A2279" i="10" l="1"/>
  <c r="A2239" i="10"/>
  <c r="A838" i="10"/>
  <c r="A2280" i="10" l="1"/>
  <c r="A2240" i="10"/>
  <c r="A839" i="10"/>
  <c r="A2241" i="10" l="1"/>
  <c r="A2281" i="10"/>
  <c r="A840" i="10"/>
  <c r="A2282" i="10" l="1"/>
  <c r="A2242" i="10"/>
  <c r="A841" i="10"/>
  <c r="A2243" i="10" l="1"/>
  <c r="A2283" i="10"/>
  <c r="A842" i="10"/>
  <c r="A2284" i="10" l="1"/>
  <c r="A2244" i="10"/>
  <c r="A843" i="10"/>
  <c r="A2245" i="10" l="1"/>
  <c r="A2285" i="10"/>
  <c r="A844" i="10"/>
  <c r="A2286" i="10" l="1"/>
  <c r="A2246" i="10"/>
  <c r="A845" i="10"/>
  <c r="A2287" i="10" l="1"/>
  <c r="A2247" i="10"/>
  <c r="A846" i="10"/>
  <c r="A2248" i="10" l="1"/>
  <c r="A2288" i="10"/>
  <c r="A847" i="10"/>
  <c r="A2289" i="10" l="1"/>
  <c r="A2249" i="10"/>
  <c r="A848" i="10"/>
  <c r="A2250" i="10" l="1"/>
  <c r="A2290" i="10"/>
  <c r="A849" i="10"/>
  <c r="A2291" i="10" l="1"/>
  <c r="A2251" i="10"/>
  <c r="A850" i="10"/>
  <c r="A2292" i="10" l="1"/>
  <c r="A851" i="10"/>
  <c r="A786" i="10"/>
  <c r="A783" i="10"/>
  <c r="A782" i="10"/>
  <c r="A788" i="10" l="1"/>
  <c r="D1876" i="10"/>
  <c r="L1878" i="10"/>
  <c r="Q1887" i="10"/>
  <c r="M2730" i="10"/>
  <c r="N2152" i="10"/>
  <c r="P1877" i="10"/>
  <c r="K1875" i="10"/>
  <c r="E1445" i="10"/>
  <c r="I1884" i="10"/>
  <c r="P1441" i="10"/>
  <c r="C2166" i="10"/>
  <c r="G2163" i="10"/>
  <c r="D2670" i="10"/>
  <c r="O1440" i="10"/>
  <c r="D2676" i="10"/>
  <c r="Q2760" i="10"/>
  <c r="K2167" i="10"/>
  <c r="Q2203" i="10"/>
  <c r="E2197" i="10"/>
  <c r="Q2159" i="10"/>
  <c r="N1440" i="10"/>
  <c r="G1429" i="10"/>
  <c r="K1437" i="10"/>
  <c r="Q2163" i="10"/>
  <c r="P2689" i="10"/>
  <c r="S2190" i="10"/>
  <c r="O2712" i="10"/>
  <c r="C2678" i="10"/>
  <c r="E1447" i="10"/>
  <c r="L1449" i="10"/>
  <c r="R2191" i="10"/>
  <c r="Q1439" i="10"/>
  <c r="P2162" i="10"/>
  <c r="E1446" i="10"/>
  <c r="J2753" i="10"/>
  <c r="E1443" i="10"/>
  <c r="K1885" i="10"/>
  <c r="J1879" i="10"/>
  <c r="S2209" i="10"/>
  <c r="D1882" i="10"/>
  <c r="S2762" i="10"/>
  <c r="I2709" i="10"/>
  <c r="O1870" i="10"/>
  <c r="H2682" i="10"/>
  <c r="I2158" i="10"/>
  <c r="S2671" i="10"/>
  <c r="P2202" i="10"/>
  <c r="O1438" i="10"/>
  <c r="M2758" i="10"/>
  <c r="K1467" i="10"/>
  <c r="O2681" i="10"/>
  <c r="G2157" i="10"/>
  <c r="I2205" i="10"/>
  <c r="E2170" i="10"/>
  <c r="Q2688" i="10"/>
  <c r="M1875" i="10"/>
  <c r="S1878" i="10"/>
  <c r="G1430" i="10"/>
  <c r="O2675" i="10"/>
  <c r="H2674" i="10"/>
  <c r="K2751" i="10"/>
  <c r="M1433" i="10"/>
  <c r="K2749" i="10"/>
  <c r="J2204" i="10"/>
  <c r="O1428" i="10"/>
  <c r="O2771" i="10"/>
  <c r="L1873" i="10"/>
  <c r="N2721" i="10"/>
  <c r="P2730" i="10"/>
  <c r="H1874" i="10"/>
  <c r="S2165" i="10"/>
  <c r="E2752" i="10"/>
  <c r="G1448" i="10"/>
  <c r="O2709" i="10"/>
  <c r="R2671" i="10"/>
  <c r="N2674" i="10"/>
  <c r="L1433" i="10"/>
  <c r="L2201" i="10"/>
  <c r="M2158" i="10"/>
  <c r="D2152" i="10"/>
  <c r="Q2170" i="10"/>
  <c r="O2197" i="10"/>
  <c r="S2751" i="10"/>
  <c r="I2684" i="10"/>
  <c r="R2199" i="10"/>
  <c r="L2165" i="10"/>
  <c r="K2676" i="10"/>
  <c r="P1431" i="10"/>
  <c r="Q2197" i="10"/>
  <c r="I1444" i="10"/>
  <c r="P2721" i="10"/>
  <c r="C2191" i="10"/>
  <c r="J2767" i="10"/>
  <c r="O2679" i="10"/>
  <c r="E2756" i="10"/>
  <c r="P1467" i="10"/>
  <c r="Q1450" i="10"/>
  <c r="P2755" i="10"/>
  <c r="K1439" i="10"/>
  <c r="I1881" i="10"/>
  <c r="O2726" i="10"/>
  <c r="S2719" i="10"/>
  <c r="F1882" i="10"/>
  <c r="P2756" i="10"/>
  <c r="I2156" i="10"/>
  <c r="J2752" i="10"/>
  <c r="L2708" i="10"/>
  <c r="O2727" i="10"/>
  <c r="G1433" i="10"/>
  <c r="H2769" i="10"/>
  <c r="F1438" i="10"/>
  <c r="D1870" i="10"/>
  <c r="Q1444" i="10"/>
  <c r="F2763" i="10"/>
  <c r="F2771" i="10"/>
  <c r="I1875" i="10"/>
  <c r="N2196" i="10"/>
  <c r="I2167" i="10"/>
  <c r="H2202" i="10"/>
  <c r="K2768" i="10"/>
  <c r="L1445" i="10"/>
  <c r="F2671" i="10"/>
  <c r="K2709" i="10"/>
  <c r="M2768" i="10"/>
  <c r="I2193" i="10"/>
  <c r="L2679" i="10"/>
  <c r="C2192" i="10"/>
  <c r="M2201" i="10"/>
  <c r="F2670" i="10"/>
  <c r="I2162" i="10"/>
  <c r="N2760" i="10"/>
  <c r="M1441" i="10"/>
  <c r="Q1883" i="10"/>
  <c r="D2766" i="10"/>
  <c r="D1507" i="10"/>
  <c r="K2729" i="10"/>
  <c r="F1433" i="10"/>
  <c r="N1427" i="10"/>
  <c r="D1431" i="10"/>
  <c r="L2691" i="10"/>
  <c r="S2716" i="10"/>
  <c r="H2161" i="10"/>
  <c r="F1507" i="10"/>
  <c r="H2685" i="10"/>
  <c r="C2762" i="10"/>
  <c r="D2163" i="10"/>
  <c r="L2715" i="10"/>
  <c r="S1881" i="10"/>
  <c r="R1872" i="10"/>
  <c r="P2685" i="10"/>
  <c r="J2205" i="10"/>
  <c r="G2712" i="10"/>
  <c r="L2752" i="10"/>
  <c r="M2672" i="10"/>
  <c r="J2729" i="10"/>
  <c r="S1867" i="10"/>
  <c r="P2712" i="10"/>
  <c r="E2716" i="10"/>
  <c r="D2681" i="10"/>
  <c r="S2203" i="10"/>
  <c r="C2162" i="10"/>
  <c r="R2682" i="10"/>
  <c r="M1437" i="10"/>
  <c r="I2713" i="10"/>
  <c r="R2676" i="10"/>
  <c r="S2711" i="10"/>
  <c r="J1450" i="10"/>
  <c r="N2675" i="10"/>
  <c r="O2205" i="10"/>
  <c r="D1887" i="10"/>
  <c r="G2711" i="10"/>
  <c r="H2729" i="10"/>
  <c r="S2155" i="10"/>
  <c r="C1440" i="10"/>
  <c r="K1880" i="10"/>
  <c r="D2675" i="10"/>
  <c r="M2718" i="10"/>
  <c r="F2762" i="10"/>
  <c r="J2723" i="10"/>
  <c r="F2204" i="10"/>
  <c r="K2758" i="10"/>
  <c r="I2724" i="10"/>
  <c r="M1431" i="10"/>
  <c r="S2162" i="10"/>
  <c r="P2155" i="10"/>
  <c r="L1436" i="10"/>
  <c r="J1870" i="10"/>
  <c r="I2685" i="10"/>
  <c r="J2719" i="10"/>
  <c r="I2209" i="10"/>
  <c r="M2710" i="10"/>
  <c r="N1878" i="10"/>
  <c r="L2151" i="10"/>
  <c r="I1449" i="10"/>
  <c r="J1307" i="10"/>
  <c r="L1467" i="10"/>
  <c r="N2763" i="10"/>
  <c r="R2760" i="10"/>
  <c r="H2162" i="10"/>
  <c r="D2764" i="10"/>
  <c r="L2195" i="10"/>
  <c r="P2752" i="10"/>
  <c r="N2203" i="10"/>
  <c r="E2730" i="10"/>
  <c r="K1884" i="10"/>
  <c r="J2160" i="10"/>
  <c r="J2164" i="10"/>
  <c r="P1874" i="10"/>
  <c r="G2197" i="10"/>
  <c r="M1881" i="10"/>
  <c r="K1881" i="10"/>
  <c r="H2750" i="10"/>
  <c r="D1890" i="10"/>
  <c r="J1886" i="10"/>
  <c r="P2722" i="10"/>
  <c r="H2027" i="10"/>
  <c r="M2195" i="10"/>
  <c r="R2711" i="10"/>
  <c r="P2723" i="10"/>
  <c r="C2715" i="10"/>
  <c r="C1885" i="10"/>
  <c r="I1434" i="10"/>
  <c r="S1307" i="10"/>
  <c r="P2672" i="10"/>
  <c r="M1427" i="10"/>
  <c r="P1446" i="10"/>
  <c r="D2165" i="10"/>
  <c r="K2670" i="10"/>
  <c r="H2724" i="10"/>
  <c r="S2669" i="10"/>
  <c r="O2686" i="10"/>
  <c r="I1445" i="10"/>
  <c r="C2756" i="10"/>
  <c r="O1445" i="10"/>
  <c r="P2679" i="10"/>
  <c r="K2154" i="10"/>
  <c r="E2164" i="10"/>
  <c r="I1442" i="10"/>
  <c r="E1307" i="10"/>
  <c r="N2728" i="10"/>
  <c r="C2770" i="10"/>
  <c r="D2722" i="10"/>
  <c r="D2709" i="10"/>
  <c r="R2197" i="10"/>
  <c r="H1441" i="10"/>
  <c r="L1427" i="10"/>
  <c r="G2152" i="10"/>
  <c r="C1439" i="10"/>
  <c r="R1874" i="10"/>
  <c r="C2748" i="10"/>
  <c r="Q2758" i="10"/>
  <c r="F1444" i="10"/>
  <c r="G1886" i="10"/>
  <c r="R1438" i="10"/>
  <c r="E2724" i="10"/>
  <c r="N2748" i="10"/>
  <c r="P2191" i="10"/>
  <c r="H2153" i="10"/>
  <c r="O2683" i="10"/>
  <c r="G2690" i="10"/>
  <c r="R1434" i="10"/>
  <c r="I1450" i="10"/>
  <c r="E2768" i="10"/>
  <c r="E2151" i="10"/>
  <c r="C1438" i="10"/>
  <c r="G1547" i="10"/>
  <c r="S1547" i="10"/>
  <c r="J1445" i="10"/>
  <c r="M2204" i="10"/>
  <c r="C1877" i="10"/>
  <c r="N1877" i="10"/>
  <c r="N1870" i="10"/>
  <c r="M2754" i="10"/>
  <c r="M1307" i="10"/>
  <c r="S1434" i="10"/>
  <c r="H2152" i="10"/>
  <c r="R2720" i="10"/>
  <c r="Q1882" i="10"/>
  <c r="G2207" i="10"/>
  <c r="H1883" i="10"/>
  <c r="M1450" i="10"/>
  <c r="N2157" i="10"/>
  <c r="J1433" i="10"/>
  <c r="R2204" i="10"/>
  <c r="Q2191" i="10"/>
  <c r="P2677" i="10"/>
  <c r="M2716" i="10"/>
  <c r="R1307" i="10"/>
  <c r="E1507" i="10"/>
  <c r="N2163" i="10"/>
  <c r="M2724" i="10"/>
  <c r="O1450" i="10"/>
  <c r="F2210" i="10"/>
  <c r="I2668" i="10"/>
  <c r="G1507" i="10"/>
  <c r="S2161" i="10"/>
  <c r="M2150" i="10"/>
  <c r="Q2759" i="10"/>
  <c r="E2761" i="10"/>
  <c r="R1873" i="10"/>
  <c r="N2686" i="10"/>
  <c r="N2770" i="10"/>
  <c r="I2687" i="10"/>
  <c r="F2190" i="10"/>
  <c r="E2200" i="10"/>
  <c r="Q2194" i="10"/>
  <c r="Q2726" i="10"/>
  <c r="F2688" i="10"/>
  <c r="S2720" i="10"/>
  <c r="L1447" i="10"/>
  <c r="G2200" i="10"/>
  <c r="F1429" i="10"/>
  <c r="E2158" i="10"/>
  <c r="L2168" i="10"/>
  <c r="P2761" i="10"/>
  <c r="L2717" i="10"/>
  <c r="E2198" i="10"/>
  <c r="N2210" i="10"/>
  <c r="D2150" i="10"/>
  <c r="K1446" i="10"/>
  <c r="R1467" i="10"/>
  <c r="D2190" i="10"/>
  <c r="E2685" i="10"/>
  <c r="R2722" i="10"/>
  <c r="H2717" i="10"/>
  <c r="D2151" i="10"/>
  <c r="H1879" i="10"/>
  <c r="F2209" i="10"/>
  <c r="D2755" i="10"/>
  <c r="H2753" i="10"/>
  <c r="O2163" i="10"/>
  <c r="D1440" i="10"/>
  <c r="G1880" i="10"/>
  <c r="H2684" i="10"/>
  <c r="G1446" i="10"/>
  <c r="L2684" i="10"/>
  <c r="H2675" i="10"/>
  <c r="M1435" i="10"/>
  <c r="O1434" i="10"/>
  <c r="H2731" i="10"/>
  <c r="Q2751" i="10"/>
  <c r="M2691" i="10"/>
  <c r="G1427" i="10"/>
  <c r="Q2689" i="10"/>
  <c r="I2763" i="10"/>
  <c r="S2153" i="10"/>
  <c r="S1447" i="10"/>
  <c r="L2682" i="10"/>
  <c r="O1876" i="10"/>
  <c r="J2158" i="10"/>
  <c r="S2730" i="10"/>
  <c r="F1867" i="10"/>
  <c r="M1547" i="10"/>
  <c r="F1884" i="10"/>
  <c r="O1886" i="10"/>
  <c r="F2712" i="10"/>
  <c r="R1432" i="10"/>
  <c r="K2201" i="10"/>
  <c r="J2670" i="10"/>
  <c r="D2202" i="10"/>
  <c r="M2729" i="10"/>
  <c r="R2161" i="10"/>
  <c r="D1883" i="10"/>
  <c r="M2756" i="10"/>
  <c r="R2728" i="10"/>
  <c r="H2677" i="10"/>
  <c r="D2159" i="10"/>
  <c r="H1431" i="10"/>
  <c r="K2750" i="10"/>
  <c r="N2708" i="10"/>
  <c r="M1872" i="10"/>
  <c r="M1878" i="10"/>
  <c r="J2190" i="10"/>
  <c r="O2725" i="10"/>
  <c r="C2169" i="10"/>
  <c r="M1886" i="10"/>
  <c r="J2766" i="10"/>
  <c r="N1443" i="10"/>
  <c r="E2162" i="10"/>
  <c r="F2161" i="10"/>
  <c r="O2193" i="10"/>
  <c r="N1875" i="10"/>
  <c r="S2679" i="10"/>
  <c r="J2757" i="10"/>
  <c r="N1876" i="10"/>
  <c r="N2757" i="10"/>
  <c r="C1436" i="10"/>
  <c r="O1443" i="10"/>
  <c r="M2763" i="10"/>
  <c r="H2673" i="10"/>
  <c r="E1890" i="10"/>
  <c r="D1428" i="10"/>
  <c r="D2170" i="10"/>
  <c r="P2196" i="10"/>
  <c r="F2723" i="10"/>
  <c r="Q1877" i="10"/>
  <c r="S2681" i="10"/>
  <c r="R2764" i="10"/>
  <c r="N2749" i="10"/>
  <c r="J1887" i="10"/>
  <c r="L2167" i="10"/>
  <c r="J1888" i="10"/>
  <c r="K2205" i="10"/>
  <c r="R2202" i="10"/>
  <c r="M2157" i="10"/>
  <c r="L2164" i="10"/>
  <c r="S1446" i="10"/>
  <c r="R2672" i="10"/>
  <c r="H2207" i="10"/>
  <c r="J2731" i="10"/>
  <c r="Q2730" i="10"/>
  <c r="E2725" i="10"/>
  <c r="F2717" i="10"/>
  <c r="J1884" i="10"/>
  <c r="P1433" i="10"/>
  <c r="G2717" i="10"/>
  <c r="H1447" i="10"/>
  <c r="N1447" i="10"/>
  <c r="C2771" i="10"/>
  <c r="L2681" i="10"/>
  <c r="O1437" i="10"/>
  <c r="G2719" i="10"/>
  <c r="Q2167" i="10"/>
  <c r="F2168" i="10"/>
  <c r="H1827" i="10"/>
  <c r="N2684" i="10"/>
  <c r="E2767" i="10"/>
  <c r="S2151" i="10"/>
  <c r="P2716" i="10"/>
  <c r="G1879" i="10"/>
  <c r="N2167" i="10"/>
  <c r="G2714" i="10"/>
  <c r="M2162" i="10"/>
  <c r="J2750" i="10"/>
  <c r="F1441" i="10"/>
  <c r="H2199" i="10"/>
  <c r="O1880" i="10"/>
  <c r="N2199" i="10"/>
  <c r="O2756" i="10"/>
  <c r="G2720" i="10"/>
  <c r="G2757" i="10"/>
  <c r="E2209" i="10"/>
  <c r="J2763" i="10"/>
  <c r="I2749" i="10"/>
  <c r="H1449" i="10"/>
  <c r="O2751" i="10"/>
  <c r="R2716" i="10"/>
  <c r="N1435" i="10"/>
  <c r="C2161" i="10"/>
  <c r="Q2198" i="10"/>
  <c r="N2719" i="10"/>
  <c r="Q1871" i="10"/>
  <c r="R2207" i="10"/>
  <c r="G2672" i="10"/>
  <c r="G2770" i="10"/>
  <c r="N1446" i="10"/>
  <c r="D1449" i="10"/>
  <c r="D2730" i="10"/>
  <c r="F2709" i="10"/>
  <c r="J1429" i="10"/>
  <c r="H2159" i="10"/>
  <c r="H1444" i="10"/>
  <c r="D2678" i="10"/>
  <c r="Q2716" i="10"/>
  <c r="S2685" i="10"/>
  <c r="J1876" i="10"/>
  <c r="Q1436" i="10"/>
  <c r="R2198" i="10"/>
  <c r="G2201" i="10"/>
  <c r="D2191" i="10"/>
  <c r="M2711" i="10"/>
  <c r="R2681" i="10"/>
  <c r="S2727" i="10"/>
  <c r="D2749" i="10"/>
  <c r="S2164" i="10"/>
  <c r="I1432" i="10"/>
  <c r="M1434" i="10"/>
  <c r="F1876" i="10"/>
  <c r="E1442" i="10"/>
  <c r="R1879" i="10"/>
  <c r="Q2196" i="10"/>
  <c r="J1547" i="10"/>
  <c r="L1431" i="10"/>
  <c r="E1438" i="10"/>
  <c r="C2685" i="10"/>
  <c r="D2725" i="10"/>
  <c r="Q2679" i="10"/>
  <c r="E2668" i="10"/>
  <c r="O2206" i="10"/>
  <c r="M2726" i="10"/>
  <c r="E2168" i="10"/>
  <c r="M1869" i="10"/>
  <c r="J2764" i="10"/>
  <c r="L2668" i="10"/>
  <c r="I2210" i="10"/>
  <c r="D2680" i="10"/>
  <c r="L2669" i="10"/>
  <c r="R2206" i="10"/>
  <c r="Q2767" i="10"/>
  <c r="D2210" i="10"/>
  <c r="E1889" i="10"/>
  <c r="I2728" i="10"/>
  <c r="L2750" i="10"/>
  <c r="E2754" i="10"/>
  <c r="G2154" i="10"/>
  <c r="R2209" i="10"/>
  <c r="F2196" i="10"/>
  <c r="P1432" i="10"/>
  <c r="E1444" i="10"/>
  <c r="D2682" i="10"/>
  <c r="F2768" i="10"/>
  <c r="N1434" i="10"/>
  <c r="N2710" i="10"/>
  <c r="N2687" i="10"/>
  <c r="R2731" i="10"/>
  <c r="G1449" i="10"/>
  <c r="N1437" i="10"/>
  <c r="N2712" i="10"/>
  <c r="D2720" i="10"/>
  <c r="R2192" i="10"/>
  <c r="J2681" i="10"/>
  <c r="O1884" i="10"/>
  <c r="L2748" i="10"/>
  <c r="P1887" i="10"/>
  <c r="S2169" i="10"/>
  <c r="I2679" i="10"/>
  <c r="E2684" i="10"/>
  <c r="M2722" i="10"/>
  <c r="P2195" i="10"/>
  <c r="O2753" i="10"/>
  <c r="P2720" i="10"/>
  <c r="Q1449" i="10"/>
  <c r="E2727" i="10"/>
  <c r="C1879" i="10"/>
  <c r="Q2192" i="10"/>
  <c r="I2203" i="10"/>
  <c r="F2689" i="10"/>
  <c r="N2160" i="10"/>
  <c r="I2752" i="10"/>
  <c r="J1436" i="10"/>
  <c r="J1444" i="10"/>
  <c r="I2755" i="10"/>
  <c r="N2722" i="10"/>
  <c r="N2725" i="10"/>
  <c r="F1437" i="10"/>
  <c r="F2198" i="10"/>
  <c r="C2679" i="10"/>
  <c r="S1433" i="10"/>
  <c r="J2751" i="10"/>
  <c r="S2758" i="10"/>
  <c r="H2762" i="10"/>
  <c r="E1434" i="10"/>
  <c r="H2668" i="10"/>
  <c r="F1877" i="10"/>
  <c r="J1867" i="10"/>
  <c r="N2723" i="10"/>
  <c r="H2669" i="10"/>
  <c r="K1442" i="10"/>
  <c r="D2673" i="10"/>
  <c r="H2721" i="10"/>
  <c r="H2680" i="10"/>
  <c r="O2720" i="10"/>
  <c r="R2769" i="10"/>
  <c r="I1872" i="10"/>
  <c r="J2167" i="10"/>
  <c r="S1437" i="10"/>
  <c r="L2767" i="10"/>
  <c r="N1872" i="10"/>
  <c r="E2205" i="10"/>
  <c r="C2151" i="10"/>
  <c r="C1444" i="10"/>
  <c r="C2755" i="10"/>
  <c r="Q2684" i="10"/>
  <c r="R2719" i="10"/>
  <c r="E2765" i="10"/>
  <c r="E1871" i="10"/>
  <c r="I2690" i="10"/>
  <c r="E2152" i="10"/>
  <c r="I2678" i="10"/>
  <c r="C1867" i="10"/>
  <c r="K2200" i="10"/>
  <c r="C2155" i="10"/>
  <c r="M2766" i="10"/>
  <c r="H1747" i="10"/>
  <c r="G2194" i="10"/>
  <c r="G2203" i="10"/>
  <c r="N1429" i="10"/>
  <c r="L2686" i="10"/>
  <c r="C2195" i="10"/>
  <c r="S2768" i="10"/>
  <c r="J2748" i="10"/>
  <c r="K1450" i="10"/>
  <c r="O2170" i="10"/>
  <c r="F1427" i="10"/>
  <c r="R2194" i="10"/>
  <c r="P1867" i="10"/>
  <c r="L1429" i="10"/>
  <c r="P1875" i="10"/>
  <c r="S2678" i="10"/>
  <c r="L1435" i="10"/>
  <c r="P2686" i="10"/>
  <c r="H2191" i="10"/>
  <c r="K2752" i="10"/>
  <c r="F1447" i="10"/>
  <c r="M1882" i="10"/>
  <c r="H2752" i="10"/>
  <c r="F2192" i="10"/>
  <c r="Q1443" i="10"/>
  <c r="N1890" i="10"/>
  <c r="I1882" i="10"/>
  <c r="L1887" i="10"/>
  <c r="E1878" i="10"/>
  <c r="M2765" i="10"/>
  <c r="C1547" i="10"/>
  <c r="G2767" i="10"/>
  <c r="F2684" i="10"/>
  <c r="G2208" i="10"/>
  <c r="S2196" i="10"/>
  <c r="R2195" i="10"/>
  <c r="R2164" i="10"/>
  <c r="C1871" i="10"/>
  <c r="G2755" i="10"/>
  <c r="R2721" i="10"/>
  <c r="L2713" i="10"/>
  <c r="R2714" i="10"/>
  <c r="E2679" i="10"/>
  <c r="D2679" i="10"/>
  <c r="D2769" i="10"/>
  <c r="F2727" i="10"/>
  <c r="H2760" i="10"/>
  <c r="P2150" i="10"/>
  <c r="C1873" i="10"/>
  <c r="L1884" i="10"/>
  <c r="C2205" i="10"/>
  <c r="C2722" i="10"/>
  <c r="M2753" i="10"/>
  <c r="L2156" i="10"/>
  <c r="I2727" i="10"/>
  <c r="K2160" i="10"/>
  <c r="N2170" i="10"/>
  <c r="K2710" i="10"/>
  <c r="H2722" i="10"/>
  <c r="D2683" i="10"/>
  <c r="G2668" i="10"/>
  <c r="G2675" i="10"/>
  <c r="J1875" i="10"/>
  <c r="F2711" i="10"/>
  <c r="G2762" i="10"/>
  <c r="G1450" i="10"/>
  <c r="P2770" i="10"/>
  <c r="N2679" i="10"/>
  <c r="G2689" i="10"/>
  <c r="M2194" i="10"/>
  <c r="Q2671" i="10"/>
  <c r="H2711" i="10"/>
  <c r="R2154" i="10"/>
  <c r="N1448" i="10"/>
  <c r="D2156" i="10"/>
  <c r="O2155" i="10"/>
  <c r="J2195" i="10"/>
  <c r="R2768" i="10"/>
  <c r="Q2670" i="10"/>
  <c r="L2724" i="10"/>
  <c r="J2760" i="10"/>
  <c r="H2768" i="10"/>
  <c r="R1882" i="10"/>
  <c r="I2196" i="10"/>
  <c r="I2164" i="10"/>
  <c r="N2724" i="10"/>
  <c r="H2756" i="10"/>
  <c r="F2682" i="10"/>
  <c r="P1879" i="10"/>
  <c r="H1436" i="10"/>
  <c r="R1888" i="10"/>
  <c r="K1440" i="10"/>
  <c r="J2200" i="10"/>
  <c r="G2165" i="10"/>
  <c r="O2678" i="10"/>
  <c r="C2754" i="10"/>
  <c r="P2168" i="10"/>
  <c r="R2715" i="10"/>
  <c r="E2157" i="10"/>
  <c r="J1872" i="10"/>
  <c r="H1438" i="10"/>
  <c r="F2669" i="10"/>
  <c r="P2167" i="10"/>
  <c r="E2153" i="10"/>
  <c r="L1868" i="10"/>
  <c r="N2756" i="10"/>
  <c r="D2153" i="10"/>
  <c r="M2708" i="10"/>
  <c r="L1507" i="10"/>
  <c r="O2208" i="10"/>
  <c r="O2676" i="10"/>
  <c r="K2722" i="10"/>
  <c r="Q2682" i="10"/>
  <c r="K2715" i="10"/>
  <c r="P2751" i="10"/>
  <c r="E1884" i="10"/>
  <c r="Q2199" i="10"/>
  <c r="J2162" i="10"/>
  <c r="G2193" i="10"/>
  <c r="L1877" i="10"/>
  <c r="F2728" i="10"/>
  <c r="E1876" i="10"/>
  <c r="K2757" i="10"/>
  <c r="E2671" i="10"/>
  <c r="J2156" i="10"/>
  <c r="G2190" i="10"/>
  <c r="Q2748" i="10"/>
  <c r="K2688" i="10"/>
  <c r="F2708" i="10"/>
  <c r="J2768" i="10"/>
  <c r="Q2687" i="10"/>
  <c r="K2163" i="10"/>
  <c r="I2715" i="10"/>
  <c r="O2670" i="10"/>
  <c r="O1881" i="10"/>
  <c r="J2683" i="10"/>
  <c r="E2677" i="10"/>
  <c r="R1437" i="10"/>
  <c r="L2716" i="10"/>
  <c r="G2729" i="10"/>
  <c r="L1430" i="10"/>
  <c r="L2677" i="10"/>
  <c r="P2154" i="10"/>
  <c r="M1873" i="10"/>
  <c r="N1450" i="10"/>
  <c r="H1446" i="10"/>
  <c r="O2755" i="10"/>
  <c r="H2671" i="10"/>
  <c r="F1430" i="10"/>
  <c r="J1435" i="10"/>
  <c r="K2196" i="10"/>
  <c r="O1873" i="10"/>
  <c r="N2715" i="10"/>
  <c r="J2725" i="10"/>
  <c r="D2727" i="10"/>
  <c r="H2670" i="10"/>
  <c r="P2717" i="10"/>
  <c r="G2206" i="10"/>
  <c r="L2209" i="10"/>
  <c r="K2162" i="10"/>
  <c r="R2756" i="10"/>
  <c r="O1449" i="10"/>
  <c r="F2752" i="10"/>
  <c r="S2683" i="10"/>
  <c r="K1870" i="10"/>
  <c r="D1450" i="10"/>
  <c r="O2674" i="10"/>
  <c r="F2170" i="10"/>
  <c r="R2166" i="10"/>
  <c r="I2200" i="10"/>
  <c r="E2150" i="10"/>
  <c r="J1438" i="10"/>
  <c r="L2751" i="10"/>
  <c r="H2751" i="10"/>
  <c r="K2680" i="10"/>
  <c r="D1443" i="10"/>
  <c r="F2767" i="10"/>
  <c r="O1432" i="10"/>
  <c r="M2170" i="10"/>
  <c r="Q2681" i="10"/>
  <c r="Q2725" i="10"/>
  <c r="J1432" i="10"/>
  <c r="F1442" i="10"/>
  <c r="K1878" i="10"/>
  <c r="R2193" i="10"/>
  <c r="N1869" i="10"/>
  <c r="O2168" i="10"/>
  <c r="C2724" i="10"/>
  <c r="R2679" i="10"/>
  <c r="F1883" i="10"/>
  <c r="J2203" i="10"/>
  <c r="S2691" i="10"/>
  <c r="M1888" i="10"/>
  <c r="S2709" i="10"/>
  <c r="H2770" i="10"/>
  <c r="N2676" i="10"/>
  <c r="J1878" i="10"/>
  <c r="Q2193" i="10"/>
  <c r="J1882" i="10"/>
  <c r="I1307" i="10"/>
  <c r="F1871" i="10"/>
  <c r="O2199" i="10"/>
  <c r="N1871" i="10"/>
  <c r="H2164" i="10"/>
  <c r="P2767" i="10"/>
  <c r="C2768" i="10"/>
  <c r="M2723" i="10"/>
  <c r="F1890" i="10"/>
  <c r="E1429" i="10"/>
  <c r="P1886" i="10"/>
  <c r="S2713" i="10"/>
  <c r="D1467" i="10"/>
  <c r="L2198" i="10"/>
  <c r="R2723" i="10"/>
  <c r="N2769" i="10"/>
  <c r="G2731" i="10"/>
  <c r="J2690" i="10"/>
  <c r="Q1430" i="10"/>
  <c r="S2198" i="10"/>
  <c r="L1872" i="10"/>
  <c r="O2758" i="10"/>
  <c r="L1450" i="10"/>
  <c r="R1439" i="10"/>
  <c r="J2727" i="10"/>
  <c r="K2771" i="10"/>
  <c r="L2764" i="10"/>
  <c r="Q1431" i="10"/>
  <c r="M2690" i="10"/>
  <c r="Q2719" i="10"/>
  <c r="R2754" i="10"/>
  <c r="F2751" i="10"/>
  <c r="K2209" i="10"/>
  <c r="F2205" i="10"/>
  <c r="H2688" i="10"/>
  <c r="S2755" i="10"/>
  <c r="P2170" i="10"/>
  <c r="F2720" i="10"/>
  <c r="I1885" i="10"/>
  <c r="G2679" i="10"/>
  <c r="G2204" i="10"/>
  <c r="C1443" i="10"/>
  <c r="J2194" i="10"/>
  <c r="R2749" i="10"/>
  <c r="P1428" i="10"/>
  <c r="I1507" i="10"/>
  <c r="E1441" i="10"/>
  <c r="O2768" i="10"/>
  <c r="L2670" i="10"/>
  <c r="C2674" i="10"/>
  <c r="N1432" i="10"/>
  <c r="M1887" i="10"/>
  <c r="J1431" i="10"/>
  <c r="G1883" i="10"/>
  <c r="L2726" i="10"/>
  <c r="O2761" i="10"/>
  <c r="F2685" i="10"/>
  <c r="H1881" i="10"/>
  <c r="C2687" i="10"/>
  <c r="C2167" i="10"/>
  <c r="S1435" i="10"/>
  <c r="S1436" i="10"/>
  <c r="R2748" i="10"/>
  <c r="H2168" i="10"/>
  <c r="N2771" i="10"/>
  <c r="I2669" i="10"/>
  <c r="H2761" i="10"/>
  <c r="Q1307" i="10"/>
  <c r="M1436" i="10"/>
  <c r="D1871" i="10"/>
  <c r="G1435" i="10"/>
  <c r="I2689" i="10"/>
  <c r="F2156" i="10"/>
  <c r="P1447" i="10"/>
  <c r="D1445" i="10"/>
  <c r="K2675" i="10"/>
  <c r="L2711" i="10"/>
  <c r="O1890" i="10"/>
  <c r="D2671" i="10"/>
  <c r="K2682" i="10"/>
  <c r="R1436" i="10"/>
  <c r="M2714" i="10"/>
  <c r="M2208" i="10"/>
  <c r="L2152" i="10"/>
  <c r="D2724" i="10"/>
  <c r="O1875" i="10"/>
  <c r="E1427" i="10"/>
  <c r="D1877" i="10"/>
  <c r="H2107" i="10"/>
  <c r="R1875" i="10"/>
  <c r="I2671" i="10"/>
  <c r="C2680" i="10"/>
  <c r="F2756" i="10"/>
  <c r="P2715" i="10"/>
  <c r="I2719" i="10"/>
  <c r="I2748" i="10"/>
  <c r="M1445" i="10"/>
  <c r="O1427" i="10"/>
  <c r="S2167" i="10"/>
  <c r="K2674" i="10"/>
  <c r="O2759" i="10"/>
  <c r="P1873" i="10"/>
  <c r="M2689" i="10"/>
  <c r="L1307" i="10"/>
  <c r="L2727" i="10"/>
  <c r="I2682" i="10"/>
  <c r="J1434" i="10"/>
  <c r="C1886" i="10"/>
  <c r="L2719" i="10"/>
  <c r="M2770" i="10"/>
  <c r="H1787" i="10"/>
  <c r="P1438" i="10"/>
  <c r="P2709" i="10"/>
  <c r="G1444" i="10"/>
  <c r="C2163" i="10"/>
  <c r="M2687" i="10"/>
  <c r="J2193" i="10"/>
  <c r="J2198" i="10"/>
  <c r="P2690" i="10"/>
  <c r="R2770" i="10"/>
  <c r="E2709" i="10"/>
  <c r="E2674" i="10"/>
  <c r="R1870" i="10"/>
  <c r="Q1440" i="10"/>
  <c r="S2191" i="10"/>
  <c r="Q2750" i="10"/>
  <c r="I2155" i="10"/>
  <c r="I2714" i="10"/>
  <c r="S1427" i="10"/>
  <c r="E2713" i="10"/>
  <c r="K1429" i="10"/>
  <c r="S2754" i="10"/>
  <c r="G2673" i="10"/>
  <c r="Q1434" i="10"/>
  <c r="Q2168" i="10"/>
  <c r="Q2677" i="10"/>
  <c r="F1435" i="10"/>
  <c r="R1868" i="10"/>
  <c r="L2676" i="10"/>
  <c r="D2760" i="10"/>
  <c r="S1448" i="10"/>
  <c r="D2715" i="10"/>
  <c r="J2150" i="10"/>
  <c r="H1871" i="10"/>
  <c r="L2206" i="10"/>
  <c r="Q1873" i="10"/>
  <c r="S2712" i="10"/>
  <c r="H2728" i="10"/>
  <c r="F2753" i="10"/>
  <c r="F2757" i="10"/>
  <c r="N2150" i="10"/>
  <c r="P2153" i="10"/>
  <c r="O2728" i="10"/>
  <c r="R2153" i="10"/>
  <c r="H2759" i="10"/>
  <c r="J2685" i="10"/>
  <c r="N2730" i="10"/>
  <c r="C1890" i="10"/>
  <c r="Q2686" i="10"/>
  <c r="E2155" i="10"/>
  <c r="F2755" i="10"/>
  <c r="O2752" i="10"/>
  <c r="H2203" i="10"/>
  <c r="D1879" i="10"/>
  <c r="E2208" i="10"/>
  <c r="H2725" i="10"/>
  <c r="F2162" i="10"/>
  <c r="G1890" i="10"/>
  <c r="R2165" i="10"/>
  <c r="Q1880" i="10"/>
  <c r="G2727" i="10"/>
  <c r="S1884" i="10"/>
  <c r="G2687" i="10"/>
  <c r="P2714" i="10"/>
  <c r="S2717" i="10"/>
  <c r="S2684" i="10"/>
  <c r="M2751" i="10"/>
  <c r="L2731" i="10"/>
  <c r="P2159" i="10"/>
  <c r="C2686" i="10"/>
  <c r="I2152" i="10"/>
  <c r="P2754" i="10"/>
  <c r="E2691" i="10"/>
  <c r="G2691" i="10"/>
  <c r="Q2668" i="10"/>
  <c r="R2203" i="10"/>
  <c r="D1868" i="10"/>
  <c r="F2748" i="10"/>
  <c r="J2678" i="10"/>
  <c r="J2755" i="10"/>
  <c r="R2686" i="10"/>
  <c r="N2669" i="10"/>
  <c r="H2154" i="10"/>
  <c r="I2721" i="10"/>
  <c r="S1440" i="10"/>
  <c r="F2758" i="10"/>
  <c r="E2720" i="10"/>
  <c r="J2709" i="10"/>
  <c r="K2208" i="10"/>
  <c r="G2728" i="10"/>
  <c r="L1888" i="10"/>
  <c r="O2690" i="10"/>
  <c r="K2770" i="10"/>
  <c r="I2166" i="10"/>
  <c r="N1887" i="10"/>
  <c r="J2749" i="10"/>
  <c r="O1442" i="10"/>
  <c r="L1871" i="10"/>
  <c r="E2710" i="10"/>
  <c r="G2718" i="10"/>
  <c r="I1883" i="10"/>
  <c r="L2749" i="10"/>
  <c r="J2682" i="10"/>
  <c r="F2680" i="10"/>
  <c r="P1427" i="10"/>
  <c r="R1887" i="10"/>
  <c r="G1889" i="10"/>
  <c r="I1448" i="10"/>
  <c r="C2150" i="10"/>
  <c r="G2751" i="10"/>
  <c r="C2156" i="10"/>
  <c r="O2687" i="10"/>
  <c r="Q2209" i="10"/>
  <c r="G2682" i="10"/>
  <c r="R2709" i="10"/>
  <c r="H2687" i="10"/>
  <c r="C2710" i="10"/>
  <c r="O1888" i="10"/>
  <c r="O2762" i="10"/>
  <c r="J2669" i="10"/>
  <c r="S2710" i="10"/>
  <c r="C1449" i="10"/>
  <c r="H1547" i="10"/>
  <c r="H2714" i="10"/>
  <c r="M2205" i="10"/>
  <c r="D2157" i="10"/>
  <c r="I1431" i="10"/>
  <c r="D2748" i="10"/>
  <c r="I2157" i="10"/>
  <c r="C1887" i="10"/>
  <c r="M1868" i="10"/>
  <c r="C2683" i="10"/>
  <c r="Q1437" i="10"/>
  <c r="N2727" i="10"/>
  <c r="O2715" i="10"/>
  <c r="E2688" i="10"/>
  <c r="R1886" i="10"/>
  <c r="R2708" i="10"/>
  <c r="I1437" i="10"/>
  <c r="D2201" i="10"/>
  <c r="O2723" i="10"/>
  <c r="P2757" i="10"/>
  <c r="G2763" i="10"/>
  <c r="E2206" i="10"/>
  <c r="N1441" i="10"/>
  <c r="S1870" i="10"/>
  <c r="C1434" i="10"/>
  <c r="Q2669" i="10"/>
  <c r="C1435" i="10"/>
  <c r="O2190" i="10"/>
  <c r="N2766" i="10"/>
  <c r="Q2757" i="10"/>
  <c r="N1307" i="10"/>
  <c r="P1444" i="10"/>
  <c r="G2196" i="10"/>
  <c r="N2758" i="10"/>
  <c r="N1874" i="10"/>
  <c r="H2672" i="10"/>
  <c r="F1869" i="10"/>
  <c r="S1439" i="10"/>
  <c r="E2678" i="10"/>
  <c r="G2210" i="10"/>
  <c r="D2207" i="10"/>
  <c r="M2749" i="10"/>
  <c r="E1430" i="10"/>
  <c r="H1868" i="10"/>
  <c r="L2722" i="10"/>
  <c r="K2763" i="10"/>
  <c r="R1446" i="10"/>
  <c r="J2726" i="10"/>
  <c r="R2210" i="10"/>
  <c r="Q1867" i="10"/>
  <c r="S2765" i="10"/>
  <c r="I2154" i="10"/>
  <c r="H2195" i="10"/>
  <c r="E2715" i="10"/>
  <c r="S2750" i="10"/>
  <c r="E1547" i="10"/>
  <c r="C2726" i="10"/>
  <c r="H2169" i="10"/>
  <c r="K1869" i="10"/>
  <c r="Q1870" i="10"/>
  <c r="C1445" i="10"/>
  <c r="Q1507" i="10"/>
  <c r="S1874" i="10"/>
  <c r="O2164" i="10"/>
  <c r="O2760" i="10"/>
  <c r="C2204" i="10"/>
  <c r="R2729" i="10"/>
  <c r="Q2680" i="10"/>
  <c r="H1442" i="10"/>
  <c r="G2150" i="10"/>
  <c r="D2721" i="10"/>
  <c r="K2159" i="10"/>
  <c r="P2193" i="10"/>
  <c r="C2208" i="10"/>
  <c r="M2671" i="10"/>
  <c r="H1387" i="10"/>
  <c r="S2688" i="10"/>
  <c r="P2688" i="10"/>
  <c r="K2753" i="10"/>
  <c r="S2752" i="10"/>
  <c r="S2150" i="10"/>
  <c r="J2679" i="10"/>
  <c r="K1441" i="10"/>
  <c r="L2725" i="10"/>
  <c r="F2766" i="10"/>
  <c r="S2760" i="10"/>
  <c r="E1869" i="10"/>
  <c r="G2724" i="10"/>
  <c r="D1447" i="10"/>
  <c r="F1878" i="10"/>
  <c r="H1427" i="10"/>
  <c r="N2166" i="10"/>
  <c r="N2191" i="10"/>
  <c r="Q2761" i="10"/>
  <c r="N1428" i="10"/>
  <c r="F1450" i="10"/>
  <c r="R1867" i="10"/>
  <c r="R2684" i="10"/>
  <c r="C2766" i="10"/>
  <c r="D2198" i="10"/>
  <c r="E2723" i="10"/>
  <c r="H2200" i="10"/>
  <c r="M2168" i="10"/>
  <c r="L1889" i="10"/>
  <c r="P2718" i="10"/>
  <c r="S1444" i="10"/>
  <c r="H1437" i="10"/>
  <c r="E2686" i="10"/>
  <c r="E2676" i="10"/>
  <c r="F2158" i="10"/>
  <c r="F2690" i="10"/>
  <c r="Q1884" i="10"/>
  <c r="L2673" i="10"/>
  <c r="I1876" i="10"/>
  <c r="M2203" i="10"/>
  <c r="E1448" i="10"/>
  <c r="H1428" i="10"/>
  <c r="D1437" i="10"/>
  <c r="I2758" i="10"/>
  <c r="F2764" i="10"/>
  <c r="M2713" i="10"/>
  <c r="R2724" i="10"/>
  <c r="E2190" i="10"/>
  <c r="K1434" i="10"/>
  <c r="E2769" i="10"/>
  <c r="S2154" i="10"/>
  <c r="R2761" i="10"/>
  <c r="D2158" i="10"/>
  <c r="H2156" i="10"/>
  <c r="J2671" i="10"/>
  <c r="H1885" i="10"/>
  <c r="S1887" i="10"/>
  <c r="I2151" i="10"/>
  <c r="D1872" i="10"/>
  <c r="E1467" i="10"/>
  <c r="Q2150" i="10"/>
  <c r="O2719" i="10"/>
  <c r="F1428" i="10"/>
  <c r="D2723" i="10"/>
  <c r="K1430" i="10"/>
  <c r="S2728" i="10"/>
  <c r="P2724" i="10"/>
  <c r="F1443" i="10"/>
  <c r="E1875" i="10"/>
  <c r="L1428" i="10"/>
  <c r="D1433" i="10"/>
  <c r="D2762" i="10"/>
  <c r="O2154" i="10"/>
  <c r="K2668" i="10"/>
  <c r="I2766" i="10"/>
  <c r="R2150" i="10"/>
  <c r="I2759" i="10"/>
  <c r="K2195" i="10"/>
  <c r="H2197" i="10"/>
  <c r="Q2151" i="10"/>
  <c r="G2169" i="10"/>
  <c r="G2685" i="10"/>
  <c r="M1867" i="10"/>
  <c r="S1438" i="10"/>
  <c r="O2769" i="10"/>
  <c r="O2673" i="10"/>
  <c r="M1880" i="10"/>
  <c r="F2153" i="10"/>
  <c r="E2760" i="10"/>
  <c r="C2197" i="10"/>
  <c r="J2202" i="10"/>
  <c r="P2711" i="10"/>
  <c r="E2169" i="10"/>
  <c r="E1870" i="10"/>
  <c r="G2209" i="10"/>
  <c r="P1890" i="10"/>
  <c r="G2752" i="10"/>
  <c r="E2165" i="10"/>
  <c r="L2757" i="10"/>
  <c r="Q2770" i="10"/>
  <c r="S1467" i="10"/>
  <c r="R2718" i="10"/>
  <c r="I2767" i="10"/>
  <c r="S1871" i="10"/>
  <c r="R1429" i="10"/>
  <c r="F1886" i="10"/>
  <c r="H1707" i="10"/>
  <c r="S2199" i="10"/>
  <c r="C1507" i="10"/>
  <c r="I2717" i="10"/>
  <c r="S2204" i="10"/>
  <c r="L2723" i="10"/>
  <c r="O1547" i="10"/>
  <c r="K2150" i="10"/>
  <c r="K2727" i="10"/>
  <c r="O2722" i="10"/>
  <c r="S2682" i="10"/>
  <c r="N2751" i="10"/>
  <c r="S2207" i="10"/>
  <c r="P2210" i="10"/>
  <c r="C1446" i="10"/>
  <c r="J1507" i="10"/>
  <c r="E1867" i="10"/>
  <c r="L2766" i="10"/>
  <c r="K2764" i="10"/>
  <c r="G2764" i="10"/>
  <c r="C2709" i="10"/>
  <c r="O2713" i="10"/>
  <c r="Q1428" i="10"/>
  <c r="F2169" i="10"/>
  <c r="N2678" i="10"/>
  <c r="G2713" i="10"/>
  <c r="H2160" i="10"/>
  <c r="C1874" i="10"/>
  <c r="L1886" i="10"/>
  <c r="M2678" i="10"/>
  <c r="G2769" i="10"/>
  <c r="J2668" i="10"/>
  <c r="C2193" i="10"/>
  <c r="P1880" i="10"/>
  <c r="H2764" i="10"/>
  <c r="L1879" i="10"/>
  <c r="P2719" i="10"/>
  <c r="C2669" i="10"/>
  <c r="L2159" i="10"/>
  <c r="O2151" i="10"/>
  <c r="I2206" i="10"/>
  <c r="E2207" i="10"/>
  <c r="J2716" i="10"/>
  <c r="Q2207" i="10"/>
  <c r="O2684" i="10"/>
  <c r="P2678" i="10"/>
  <c r="R2727" i="10"/>
  <c r="O2668" i="10"/>
  <c r="S1868" i="10"/>
  <c r="M2156" i="10"/>
  <c r="H2758" i="10"/>
  <c r="O2202" i="10"/>
  <c r="J2674" i="10"/>
  <c r="G1434" i="10"/>
  <c r="E2210" i="10"/>
  <c r="L2718" i="10"/>
  <c r="E2714" i="10"/>
  <c r="P1429" i="10"/>
  <c r="C2682" i="10"/>
  <c r="Q2201" i="10"/>
  <c r="I2708" i="10"/>
  <c r="R1444" i="10"/>
  <c r="Q1447" i="10"/>
  <c r="N2711" i="10"/>
  <c r="S2729" i="10"/>
  <c r="K2690" i="10"/>
  <c r="E1888" i="10"/>
  <c r="L1875" i="10"/>
  <c r="O1878" i="10"/>
  <c r="L2200" i="10"/>
  <c r="S2761" i="10"/>
  <c r="S2202" i="10"/>
  <c r="R2170" i="10"/>
  <c r="M2767" i="10"/>
  <c r="N2731" i="10"/>
  <c r="M2161" i="10"/>
  <c r="C1467" i="10"/>
  <c r="G1885" i="10"/>
  <c r="O2167" i="10"/>
  <c r="Q1875" i="10"/>
  <c r="J2152" i="10"/>
  <c r="M2764" i="10"/>
  <c r="D1885" i="10"/>
  <c r="Q2157" i="10"/>
  <c r="J2672" i="10"/>
  <c r="N2668" i="10"/>
  <c r="K1436" i="10"/>
  <c r="J2170" i="10"/>
  <c r="O2766" i="10"/>
  <c r="C1868" i="10"/>
  <c r="E2683" i="10"/>
  <c r="Q2713" i="10"/>
  <c r="R1441" i="10"/>
  <c r="H1307" i="10"/>
  <c r="K2765" i="10"/>
  <c r="F2673" i="10"/>
  <c r="M1446" i="10"/>
  <c r="C2158" i="10"/>
  <c r="P2157" i="10"/>
  <c r="P2760" i="10"/>
  <c r="F2691" i="10"/>
  <c r="M1467" i="10"/>
  <c r="P2727" i="10"/>
  <c r="L2675" i="10"/>
  <c r="Q2765" i="10"/>
  <c r="P1450" i="10"/>
  <c r="H1430" i="10"/>
  <c r="M2196" i="10"/>
  <c r="Q2752" i="10"/>
  <c r="S2714" i="10"/>
  <c r="K2724" i="10"/>
  <c r="P2713" i="10"/>
  <c r="O2749" i="10"/>
  <c r="E2757" i="10"/>
  <c r="D1446" i="10"/>
  <c r="G2202" i="10"/>
  <c r="G2758" i="10"/>
  <c r="D2668" i="10"/>
  <c r="K1871" i="10"/>
  <c r="R2690" i="10"/>
  <c r="G2765" i="10"/>
  <c r="I2163" i="10"/>
  <c r="L2194" i="10"/>
  <c r="E2763" i="10"/>
  <c r="E2675" i="10"/>
  <c r="O2721" i="10"/>
  <c r="Q1890" i="10"/>
  <c r="F2668" i="10"/>
  <c r="S1875" i="10"/>
  <c r="J2207" i="10"/>
  <c r="M2709" i="10"/>
  <c r="K2714" i="10"/>
  <c r="M2668" i="10"/>
  <c r="R2751" i="10"/>
  <c r="M1871" i="10"/>
  <c r="M1876" i="10"/>
  <c r="M2166" i="10"/>
  <c r="I2190" i="10"/>
  <c r="K1433" i="10"/>
  <c r="K2192" i="10"/>
  <c r="K1872" i="10"/>
  <c r="G1436" i="10"/>
  <c r="M2165" i="10"/>
  <c r="O2156" i="10"/>
  <c r="N2726" i="10"/>
  <c r="S2210" i="10"/>
  <c r="D2192" i="10"/>
  <c r="P2166" i="10"/>
  <c r="H2157" i="10"/>
  <c r="K2198" i="10"/>
  <c r="O2730" i="10"/>
  <c r="H2209" i="10"/>
  <c r="E2771" i="10"/>
  <c r="L1880" i="10"/>
  <c r="N1868" i="10"/>
  <c r="F2672" i="10"/>
  <c r="E1431" i="10"/>
  <c r="F2765" i="10"/>
  <c r="D2761" i="10"/>
  <c r="E2708" i="10"/>
  <c r="N2192" i="10"/>
  <c r="E2196" i="10"/>
  <c r="S1888" i="10"/>
  <c r="K1874" i="10"/>
  <c r="F2677" i="10"/>
  <c r="E2163" i="10"/>
  <c r="S2721" i="10"/>
  <c r="E2755" i="10"/>
  <c r="O2764" i="10"/>
  <c r="O1507" i="10"/>
  <c r="G2192" i="10"/>
  <c r="C2164" i="10"/>
  <c r="L2728" i="10"/>
  <c r="I1868" i="10"/>
  <c r="H1878" i="10"/>
  <c r="E2195" i="10"/>
  <c r="O1444" i="10"/>
  <c r="L2755" i="10"/>
  <c r="Q1438" i="10"/>
  <c r="C2725" i="10"/>
  <c r="D1888" i="10"/>
  <c r="R1878" i="10"/>
  <c r="F1885" i="10"/>
  <c r="O2677" i="10"/>
  <c r="N2153" i="10"/>
  <c r="K2161" i="10"/>
  <c r="I1467" i="10"/>
  <c r="M2755" i="10"/>
  <c r="D2166" i="10"/>
  <c r="S2160" i="10"/>
  <c r="O2672" i="10"/>
  <c r="R2765" i="10"/>
  <c r="I1889" i="10"/>
  <c r="S2674" i="10"/>
  <c r="D2754" i="10"/>
  <c r="I2672" i="10"/>
  <c r="C2758" i="10"/>
  <c r="F2681" i="10"/>
  <c r="C2202" i="10"/>
  <c r="K2153" i="10"/>
  <c r="J2761" i="10"/>
  <c r="D2193" i="10"/>
  <c r="R1440" i="10"/>
  <c r="H2765" i="10"/>
  <c r="J2165" i="10"/>
  <c r="E1872" i="10"/>
  <c r="L1432" i="10"/>
  <c r="G2170" i="10"/>
  <c r="G1884" i="10"/>
  <c r="S2725" i="10"/>
  <c r="G2756" i="10"/>
  <c r="R1427" i="10"/>
  <c r="I2683" i="10"/>
  <c r="N2673" i="10"/>
  <c r="L2762" i="10"/>
  <c r="D1878" i="10"/>
  <c r="S2680" i="10"/>
  <c r="Q2763" i="10"/>
  <c r="Q2206" i="10"/>
  <c r="Q2164" i="10"/>
  <c r="F2164" i="10"/>
  <c r="S1431" i="10"/>
  <c r="P2673" i="10"/>
  <c r="M2163" i="10"/>
  <c r="K2206" i="10"/>
  <c r="Q2160" i="10"/>
  <c r="C2708" i="10"/>
  <c r="H2689" i="10"/>
  <c r="C2729" i="10"/>
  <c r="Q1889" i="10"/>
  <c r="H870" i="10"/>
  <c r="I2760" i="10"/>
  <c r="S2731" i="10"/>
  <c r="J2691" i="10"/>
  <c r="H1507" i="10"/>
  <c r="H2679" i="10"/>
  <c r="N1438" i="10"/>
  <c r="G2195" i="10"/>
  <c r="D2765" i="10"/>
  <c r="E1868" i="10"/>
  <c r="F2770" i="10"/>
  <c r="P2199" i="10"/>
  <c r="J2684" i="10"/>
  <c r="G2721" i="10"/>
  <c r="S1442" i="10"/>
  <c r="G2710" i="10"/>
  <c r="F1307" i="10"/>
  <c r="J2154" i="10"/>
  <c r="J1885" i="10"/>
  <c r="H1448" i="10"/>
  <c r="O1467" i="10"/>
  <c r="P1884" i="10"/>
  <c r="D2757" i="10"/>
  <c r="R2167" i="10"/>
  <c r="I2199" i="10"/>
  <c r="Q2722" i="10"/>
  <c r="Q1441" i="10"/>
  <c r="C2671" i="10"/>
  <c r="P2768" i="10"/>
  <c r="N2768" i="10"/>
  <c r="P2758" i="10"/>
  <c r="L2756" i="10"/>
  <c r="P2682" i="10"/>
  <c r="P2708" i="10"/>
  <c r="I2201" i="10"/>
  <c r="C2688" i="10"/>
  <c r="N2682" i="10"/>
  <c r="D1307" i="10"/>
  <c r="F2714" i="10"/>
  <c r="G1467" i="10"/>
  <c r="H1880" i="10"/>
  <c r="H2763" i="10"/>
  <c r="I2192" i="10"/>
  <c r="F2725" i="10"/>
  <c r="O2767" i="10"/>
  <c r="N1881" i="10"/>
  <c r="M2190" i="10"/>
  <c r="S2759" i="10"/>
  <c r="R2753" i="10"/>
  <c r="I2753" i="10"/>
  <c r="J1437" i="10"/>
  <c r="H2206" i="10"/>
  <c r="R1880" i="10"/>
  <c r="R2767" i="10"/>
  <c r="F1448" i="10"/>
  <c r="G2726" i="10"/>
  <c r="N1884" i="10"/>
  <c r="F1889" i="10"/>
  <c r="F2203" i="10"/>
  <c r="P1434" i="10"/>
  <c r="N1883" i="10"/>
  <c r="D1436" i="10"/>
  <c r="O1436" i="10"/>
  <c r="O1447" i="10"/>
  <c r="J2689" i="10"/>
  <c r="J1868" i="10"/>
  <c r="I2150" i="10"/>
  <c r="C2718" i="10"/>
  <c r="S2673" i="10"/>
  <c r="C2673" i="10"/>
  <c r="K1889" i="10"/>
  <c r="G2759" i="10"/>
  <c r="Q2156" i="10"/>
  <c r="H1587" i="10"/>
  <c r="H1889" i="10"/>
  <c r="S2158" i="10"/>
  <c r="O2688" i="10"/>
  <c r="F2159" i="10"/>
  <c r="I1879" i="10"/>
  <c r="O1887" i="10"/>
  <c r="N1445" i="10"/>
  <c r="C2723" i="10"/>
  <c r="M2197" i="10"/>
  <c r="S2676" i="10"/>
  <c r="K2197" i="10"/>
  <c r="I2710" i="10"/>
  <c r="M1449" i="10"/>
  <c r="J2157" i="10"/>
  <c r="I1873" i="10"/>
  <c r="P1435" i="10"/>
  <c r="H2067" i="10"/>
  <c r="O2680" i="10"/>
  <c r="J2759" i="10"/>
  <c r="C2763" i="10"/>
  <c r="S2670" i="10"/>
  <c r="M2159" i="10"/>
  <c r="Q2754" i="10"/>
  <c r="S2764" i="10"/>
  <c r="D2763" i="10"/>
  <c r="F2157" i="10"/>
  <c r="L1434" i="10"/>
  <c r="I2762" i="10"/>
  <c r="C2713" i="10"/>
  <c r="M2169" i="10"/>
  <c r="P2726" i="10"/>
  <c r="H2719" i="10"/>
  <c r="Q1869" i="10"/>
  <c r="C2676" i="10"/>
  <c r="Q1886" i="10"/>
  <c r="M1890" i="10"/>
  <c r="N2767" i="10"/>
  <c r="K2760" i="10"/>
  <c r="O2669" i="10"/>
  <c r="C1881" i="10"/>
  <c r="F2710" i="10"/>
  <c r="K1447" i="10"/>
  <c r="J2676" i="10"/>
  <c r="G1437" i="10"/>
  <c r="E2160" i="10"/>
  <c r="S2749" i="10"/>
  <c r="G2761" i="10"/>
  <c r="O2685" i="10"/>
  <c r="P2750" i="10"/>
  <c r="D1867" i="10"/>
  <c r="H2709" i="10"/>
  <c r="C1432" i="10"/>
  <c r="O2196" i="10"/>
  <c r="J2762" i="10"/>
  <c r="P1868" i="10"/>
  <c r="K2157" i="10"/>
  <c r="D2160" i="10"/>
  <c r="R1431" i="10"/>
  <c r="H1888" i="10"/>
  <c r="D1889" i="10"/>
  <c r="O2152" i="10"/>
  <c r="Q2768" i="10"/>
  <c r="J2724" i="10"/>
  <c r="D2168" i="10"/>
  <c r="S2168" i="10"/>
  <c r="R2766" i="10"/>
  <c r="R1442" i="10"/>
  <c r="H2201" i="10"/>
  <c r="F1440" i="10"/>
  <c r="N2194" i="10"/>
  <c r="J2673" i="10"/>
  <c r="L2687" i="10"/>
  <c r="H1875" i="10"/>
  <c r="O2770" i="10"/>
  <c r="C2670" i="10"/>
  <c r="F2729" i="10"/>
  <c r="D1429" i="10"/>
  <c r="L1444" i="10"/>
  <c r="Q2714" i="10"/>
  <c r="L2155" i="10"/>
  <c r="H2748" i="10"/>
  <c r="H2198" i="10"/>
  <c r="K1890" i="10"/>
  <c r="O2691" i="10"/>
  <c r="O2201" i="10"/>
  <c r="K1886" i="10"/>
  <c r="G1874" i="10"/>
  <c r="K2155" i="10"/>
  <c r="K2151" i="10"/>
  <c r="G2151" i="10"/>
  <c r="S2756" i="10"/>
  <c r="D1881" i="10"/>
  <c r="R1889" i="10"/>
  <c r="I2720" i="10"/>
  <c r="S2170" i="10"/>
  <c r="E2192" i="10"/>
  <c r="F2687" i="10"/>
  <c r="E2203" i="10"/>
  <c r="R2710" i="10"/>
  <c r="N2161" i="10"/>
  <c r="S1441" i="10"/>
  <c r="G2716" i="10"/>
  <c r="G2771" i="10"/>
  <c r="D2200" i="10"/>
  <c r="N2677" i="10"/>
  <c r="H2676" i="10"/>
  <c r="D2208" i="10"/>
  <c r="D1547" i="10"/>
  <c r="D2714" i="10"/>
  <c r="M2210" i="10"/>
  <c r="N2709" i="10"/>
  <c r="S1890" i="10"/>
  <c r="P2192" i="10"/>
  <c r="Q2766" i="10"/>
  <c r="D2686" i="10"/>
  <c r="E2722" i="10"/>
  <c r="F2679" i="10"/>
  <c r="N2720" i="10"/>
  <c r="E2669" i="10"/>
  <c r="Q2169" i="10"/>
  <c r="C2714" i="10"/>
  <c r="N1882" i="10"/>
  <c r="P1445" i="10"/>
  <c r="D2209" i="10"/>
  <c r="E2748" i="10"/>
  <c r="D2756" i="10"/>
  <c r="K2731" i="10"/>
  <c r="H2205" i="10"/>
  <c r="K2754" i="10"/>
  <c r="O2159" i="10"/>
  <c r="H1947" i="10"/>
  <c r="C2668" i="10"/>
  <c r="O1877" i="10"/>
  <c r="I2673" i="10"/>
  <c r="I1890" i="10"/>
  <c r="M2769" i="10"/>
  <c r="R1885" i="10"/>
  <c r="S2771" i="10"/>
  <c r="E2194" i="10"/>
  <c r="P2204" i="10"/>
  <c r="H2155" i="10"/>
  <c r="G1888" i="10"/>
  <c r="O2195" i="10"/>
  <c r="M2674" i="10"/>
  <c r="E1885" i="10"/>
  <c r="J1873" i="10"/>
  <c r="M2725" i="10"/>
  <c r="Q2153" i="10"/>
  <c r="G2750" i="10"/>
  <c r="N2159" i="10"/>
  <c r="H1627" i="10"/>
  <c r="D1869" i="10"/>
  <c r="G1882" i="10"/>
  <c r="Q2165" i="10"/>
  <c r="C1430" i="10"/>
  <c r="N2190" i="10"/>
  <c r="K2712" i="10"/>
  <c r="L1882" i="10"/>
  <c r="J2710" i="10"/>
  <c r="J1880" i="10"/>
  <c r="H1884" i="10"/>
  <c r="R1883" i="10"/>
  <c r="L2709" i="10"/>
  <c r="Q2195" i="10"/>
  <c r="Q2685" i="10"/>
  <c r="K2164" i="10"/>
  <c r="F2193" i="10"/>
  <c r="J2206" i="10"/>
  <c r="S1449" i="10"/>
  <c r="F2206" i="10"/>
  <c r="K1445" i="10"/>
  <c r="D2729" i="10"/>
  <c r="H1869" i="10"/>
  <c r="J1427" i="10"/>
  <c r="J1883" i="10"/>
  <c r="I2160" i="10"/>
  <c r="J2713" i="10"/>
  <c r="O2689" i="10"/>
  <c r="K2687" i="10"/>
  <c r="J2721" i="10"/>
  <c r="J2163" i="10"/>
  <c r="K2756" i="10"/>
  <c r="O2757" i="10"/>
  <c r="H2210" i="10"/>
  <c r="Q2208" i="10"/>
  <c r="F2154" i="10"/>
  <c r="M1428" i="10"/>
  <c r="P2771" i="10"/>
  <c r="E1432" i="10"/>
  <c r="S1877" i="10"/>
  <c r="N1442" i="10"/>
  <c r="G1440" i="10"/>
  <c r="J2168" i="10"/>
  <c r="H1987" i="10"/>
  <c r="H2720" i="10"/>
  <c r="F1432" i="10"/>
  <c r="M2717" i="10"/>
  <c r="C2730" i="10"/>
  <c r="D2767" i="10"/>
  <c r="M2676" i="10"/>
  <c r="I2729" i="10"/>
  <c r="L1890" i="10"/>
  <c r="I2191" i="10"/>
  <c r="N2765" i="10"/>
  <c r="J2197" i="10"/>
  <c r="K2759" i="10"/>
  <c r="G1307" i="10"/>
  <c r="I1441" i="10"/>
  <c r="E2717" i="10"/>
  <c r="C2727" i="10"/>
  <c r="G2753" i="10"/>
  <c r="E2672" i="10"/>
  <c r="R1507" i="10"/>
  <c r="P1449" i="10"/>
  <c r="J2730" i="10"/>
  <c r="L2683" i="10"/>
  <c r="I2168" i="10"/>
  <c r="L2763" i="10"/>
  <c r="D2708" i="10"/>
  <c r="K2170" i="10"/>
  <c r="H1667" i="10"/>
  <c r="N2716" i="10"/>
  <c r="Q1429" i="10"/>
  <c r="E2719" i="10"/>
  <c r="F2761" i="10"/>
  <c r="O2717" i="10"/>
  <c r="P1888" i="10"/>
  <c r="G2162" i="10"/>
  <c r="M1443" i="10"/>
  <c r="N2197" i="10"/>
  <c r="K2199" i="10"/>
  <c r="Q2202" i="10"/>
  <c r="N1886" i="10"/>
  <c r="P2670" i="10"/>
  <c r="I2757" i="10"/>
  <c r="D2690" i="10"/>
  <c r="H1877" i="10"/>
  <c r="I2718" i="10"/>
  <c r="N2755" i="10"/>
  <c r="E1436" i="10"/>
  <c r="R1445" i="10"/>
  <c r="C1441" i="10"/>
  <c r="G1431" i="10"/>
  <c r="L2720" i="10"/>
  <c r="J1448" i="10"/>
  <c r="L1441" i="10"/>
  <c r="P2749" i="10"/>
  <c r="N2671" i="10"/>
  <c r="J2712" i="10"/>
  <c r="N1867" i="10"/>
  <c r="M2682" i="10"/>
  <c r="G1881" i="10"/>
  <c r="G2669" i="10"/>
  <c r="M2167" i="10"/>
  <c r="O2711" i="10"/>
  <c r="J1439" i="10"/>
  <c r="E2766" i="10"/>
  <c r="P1871" i="10"/>
  <c r="Q2727" i="10"/>
  <c r="O2748" i="10"/>
  <c r="C1448" i="10"/>
  <c r="E2759" i="10"/>
  <c r="D2167" i="10"/>
  <c r="Q1432" i="10"/>
  <c r="G1443" i="10"/>
  <c r="F2195" i="10"/>
  <c r="C2206" i="10"/>
  <c r="J2718" i="10"/>
  <c r="N2685" i="10"/>
  <c r="E2690" i="10"/>
  <c r="O1889" i="10"/>
  <c r="S1876" i="10"/>
  <c r="K2683" i="10"/>
  <c r="J2771" i="10"/>
  <c r="R1871" i="10"/>
  <c r="K1877" i="10"/>
  <c r="Q2674" i="10"/>
  <c r="P1883" i="10"/>
  <c r="M2684" i="10"/>
  <c r="P1882" i="10"/>
  <c r="E1874" i="10"/>
  <c r="O1429" i="10"/>
  <c r="R2152" i="10"/>
  <c r="S2770" i="10"/>
  <c r="N2151" i="10"/>
  <c r="R2205" i="10"/>
  <c r="R2677" i="10"/>
  <c r="F2165" i="10"/>
  <c r="D2770" i="10"/>
  <c r="H1440" i="10"/>
  <c r="L2157" i="10"/>
  <c r="P2748" i="10"/>
  <c r="N1444" i="10"/>
  <c r="S1430" i="10"/>
  <c r="H2727" i="10"/>
  <c r="F1872" i="10"/>
  <c r="L2160" i="10"/>
  <c r="N2198" i="10"/>
  <c r="P2710" i="10"/>
  <c r="M2685" i="10"/>
  <c r="F2675" i="10"/>
  <c r="K2672" i="10"/>
  <c r="H2204" i="10"/>
  <c r="L1870" i="10"/>
  <c r="Q1885" i="10"/>
  <c r="K1438" i="10"/>
  <c r="N2683" i="10"/>
  <c r="E2712" i="10"/>
  <c r="R2673" i="10"/>
  <c r="Q2769" i="10"/>
  <c r="M2750" i="10"/>
  <c r="G2723" i="10"/>
  <c r="S1429" i="10"/>
  <c r="H2151" i="10"/>
  <c r="N2761" i="10"/>
  <c r="M2686" i="10"/>
  <c r="L2192" i="10"/>
  <c r="I1439" i="10"/>
  <c r="C1882" i="10"/>
  <c r="R2725" i="10"/>
  <c r="I2726" i="10"/>
  <c r="G2674" i="10"/>
  <c r="H2678" i="10"/>
  <c r="K2165" i="10"/>
  <c r="H2194" i="10"/>
  <c r="K2725" i="10"/>
  <c r="R2763" i="10"/>
  <c r="C1876" i="10"/>
  <c r="G1867" i="10"/>
  <c r="R2712" i="10"/>
  <c r="S2166" i="10"/>
  <c r="N2718" i="10"/>
  <c r="D2688" i="10"/>
  <c r="E2718" i="10"/>
  <c r="C1872" i="10"/>
  <c r="M1430" i="10"/>
  <c r="N1880" i="10"/>
  <c r="S2724" i="10"/>
  <c r="E2726" i="10"/>
  <c r="F2715" i="10"/>
  <c r="J2191" i="10"/>
  <c r="G2167" i="10"/>
  <c r="F1449" i="10"/>
  <c r="S2769" i="10"/>
  <c r="G2730" i="10"/>
  <c r="K2166" i="10"/>
  <c r="S1445" i="10"/>
  <c r="O2198" i="10"/>
  <c r="R2726" i="10"/>
  <c r="M2160" i="10"/>
  <c r="F2152" i="10"/>
  <c r="L2761" i="10"/>
  <c r="R1449" i="10"/>
  <c r="G2159" i="10"/>
  <c r="P2164" i="10"/>
  <c r="H1872" i="10"/>
  <c r="O2169" i="10"/>
  <c r="R2758" i="10"/>
  <c r="L1446" i="10"/>
  <c r="L2158" i="10"/>
  <c r="N2690" i="10"/>
  <c r="K2684" i="10"/>
  <c r="K1547" i="10"/>
  <c r="H2767" i="10"/>
  <c r="P2676" i="10"/>
  <c r="P1442" i="10"/>
  <c r="H1439" i="10"/>
  <c r="J1446" i="10"/>
  <c r="J2208" i="10"/>
  <c r="C2712" i="10"/>
  <c r="N1439" i="10"/>
  <c r="Q2155" i="10"/>
  <c r="N2691" i="10"/>
  <c r="O1868" i="10"/>
  <c r="P2203" i="10"/>
  <c r="P2753" i="10"/>
  <c r="H2755" i="10"/>
  <c r="E1873" i="10"/>
  <c r="J2765" i="10"/>
  <c r="P2681" i="10"/>
  <c r="H2712" i="10"/>
  <c r="K2678" i="10"/>
  <c r="G1876" i="10"/>
  <c r="M2154" i="10"/>
  <c r="C2750" i="10"/>
  <c r="E2762" i="10"/>
  <c r="H2723" i="10"/>
  <c r="S1450" i="10"/>
  <c r="M1507" i="10"/>
  <c r="E1450" i="10"/>
  <c r="H2713" i="10"/>
  <c r="C1447" i="10"/>
  <c r="K1448" i="10"/>
  <c r="C2196" i="10"/>
  <c r="L2753" i="10"/>
  <c r="Q2771" i="10"/>
  <c r="R1884" i="10"/>
  <c r="I1888" i="10"/>
  <c r="O2710" i="10"/>
  <c r="D2669" i="10"/>
  <c r="S1886" i="10"/>
  <c r="M2675" i="10"/>
  <c r="G2681" i="10"/>
  <c r="D2768" i="10"/>
  <c r="R2674" i="10"/>
  <c r="R2168" i="10"/>
  <c r="K2207" i="10"/>
  <c r="M2719" i="10"/>
  <c r="J2192" i="10"/>
  <c r="H1429" i="10"/>
  <c r="E2191" i="10"/>
  <c r="J2161" i="10"/>
  <c r="K1427" i="10"/>
  <c r="Q1446" i="10"/>
  <c r="M1885" i="10"/>
  <c r="G2168" i="10"/>
  <c r="F2191" i="10"/>
  <c r="E2204" i="10"/>
  <c r="Q2161" i="10"/>
  <c r="E1883" i="10"/>
  <c r="H1433" i="10"/>
  <c r="J1443" i="10"/>
  <c r="J1871" i="10"/>
  <c r="P2207" i="10"/>
  <c r="J2754" i="10"/>
  <c r="F2730" i="10"/>
  <c r="I2680" i="10"/>
  <c r="G2709" i="10"/>
  <c r="J2196" i="10"/>
  <c r="S1869" i="10"/>
  <c r="L1876" i="10"/>
  <c r="I2169" i="10"/>
  <c r="I2195" i="10"/>
  <c r="N2209" i="10"/>
  <c r="Q2718" i="10"/>
  <c r="J2770" i="10"/>
  <c r="R1869" i="10"/>
  <c r="G1447" i="10"/>
  <c r="J1869" i="10"/>
  <c r="R2163" i="10"/>
  <c r="R2688" i="10"/>
  <c r="L2712" i="10"/>
  <c r="F2150" i="10"/>
  <c r="N2729" i="10"/>
  <c r="L2758" i="10"/>
  <c r="D2685" i="10"/>
  <c r="P2209" i="10"/>
  <c r="O2708" i="10"/>
  <c r="M2206" i="10"/>
  <c r="Q2715" i="10"/>
  <c r="Q2723" i="10"/>
  <c r="S2197" i="10"/>
  <c r="L1437" i="10"/>
  <c r="C2154" i="10"/>
  <c r="O1441" i="10"/>
  <c r="S1872" i="10"/>
  <c r="I2750" i="10"/>
  <c r="K2730" i="10"/>
  <c r="M2152" i="10"/>
  <c r="J1449" i="10"/>
  <c r="I2769" i="10"/>
  <c r="O1871" i="10"/>
  <c r="D1880" i="10"/>
  <c r="I2761" i="10"/>
  <c r="S1885" i="10"/>
  <c r="O2763" i="10"/>
  <c r="N2670" i="10"/>
  <c r="H2715" i="10"/>
  <c r="Q2756" i="10"/>
  <c r="I2711" i="10"/>
  <c r="Q2753" i="10"/>
  <c r="K2721" i="10"/>
  <c r="K2169" i="10"/>
  <c r="G2160" i="10"/>
  <c r="D1441" i="10"/>
  <c r="C2761" i="10"/>
  <c r="G2680" i="10"/>
  <c r="P2156" i="10"/>
  <c r="N2202" i="10"/>
  <c r="D2750" i="10"/>
  <c r="K2193" i="10"/>
  <c r="D2752" i="10"/>
  <c r="M2669" i="10"/>
  <c r="E2156" i="10"/>
  <c r="O2203" i="10"/>
  <c r="O1431" i="10"/>
  <c r="I2686" i="10"/>
  <c r="D2751" i="10"/>
  <c r="O1882" i="10"/>
  <c r="R2680" i="10"/>
  <c r="C2731" i="10"/>
  <c r="C1450" i="10"/>
  <c r="M2759" i="10"/>
  <c r="I1429" i="10"/>
  <c r="F1880" i="10"/>
  <c r="I2161" i="10"/>
  <c r="I2170" i="10"/>
  <c r="M1432" i="10"/>
  <c r="M1879" i="10"/>
  <c r="F1868" i="10"/>
  <c r="R2196" i="10"/>
  <c r="I2165" i="10"/>
  <c r="F2760" i="10"/>
  <c r="D2728" i="10"/>
  <c r="E2729" i="10"/>
  <c r="G2676" i="10"/>
  <c r="C1889" i="10"/>
  <c r="H1432" i="10"/>
  <c r="R1447" i="10"/>
  <c r="R2683" i="10"/>
  <c r="F1874" i="10"/>
  <c r="Q2708" i="10"/>
  <c r="D1439" i="10"/>
  <c r="L1443" i="10"/>
  <c r="O1430" i="10"/>
  <c r="N2717" i="10"/>
  <c r="P2759" i="10"/>
  <c r="N2168" i="10"/>
  <c r="E2199" i="10"/>
  <c r="C2767" i="10"/>
  <c r="P1885" i="10"/>
  <c r="I1428" i="10"/>
  <c r="F2731" i="10"/>
  <c r="F1873" i="10"/>
  <c r="E2670" i="10"/>
  <c r="L2680" i="10"/>
  <c r="E1882" i="10"/>
  <c r="F2167" i="10"/>
  <c r="G1870" i="10"/>
  <c r="K2158" i="10"/>
  <c r="F2749" i="10"/>
  <c r="R2668" i="10"/>
  <c r="G1432" i="10"/>
  <c r="F2759" i="10"/>
  <c r="P1507" i="10"/>
  <c r="C2199" i="10"/>
  <c r="N2680" i="10"/>
  <c r="Q2190" i="10"/>
  <c r="Q1427" i="10"/>
  <c r="S2208" i="10"/>
  <c r="D1432" i="10"/>
  <c r="H2170" i="10"/>
  <c r="J2714" i="10"/>
  <c r="M2748" i="10"/>
  <c r="P1307" i="10"/>
  <c r="M2153" i="10"/>
  <c r="H1434" i="10"/>
  <c r="O1448" i="10"/>
  <c r="M2752" i="10"/>
  <c r="G2164" i="10"/>
  <c r="I2723" i="10"/>
  <c r="R1430" i="10"/>
  <c r="Q1888" i="10"/>
  <c r="L1547" i="10"/>
  <c r="Q1448" i="10"/>
  <c r="E2167" i="10"/>
  <c r="L2207" i="10"/>
  <c r="D2684" i="10"/>
  <c r="G2766" i="10"/>
  <c r="L2208" i="10"/>
  <c r="O1439" i="10"/>
  <c r="P2194" i="10"/>
  <c r="Q1433" i="10"/>
  <c r="M1448" i="10"/>
  <c r="D2689" i="10"/>
  <c r="G2749" i="10"/>
  <c r="E2770" i="10"/>
  <c r="S1880" i="10"/>
  <c r="N2752" i="10"/>
  <c r="R2670" i="10"/>
  <c r="E2193" i="10"/>
  <c r="K2152" i="10"/>
  <c r="N2753" i="10"/>
  <c r="E2166" i="10"/>
  <c r="L2678" i="10"/>
  <c r="M1874" i="10"/>
  <c r="H1435" i="10"/>
  <c r="C2672" i="10"/>
  <c r="E2764" i="10"/>
  <c r="C2159" i="10"/>
  <c r="N1433" i="10"/>
  <c r="M2198" i="10"/>
  <c r="J2199" i="10"/>
  <c r="K2720" i="10"/>
  <c r="S2708" i="10"/>
  <c r="L2170" i="10"/>
  <c r="O2716" i="10"/>
  <c r="K1868" i="10"/>
  <c r="I2756" i="10"/>
  <c r="K2748" i="10"/>
  <c r="K2762" i="10"/>
  <c r="R2162" i="10"/>
  <c r="K1444" i="10"/>
  <c r="Q2755" i="10"/>
  <c r="R1547" i="10"/>
  <c r="L2150" i="10"/>
  <c r="D2197" i="10"/>
  <c r="K2769" i="10"/>
  <c r="K1435" i="10"/>
  <c r="G2715" i="10"/>
  <c r="S2687" i="10"/>
  <c r="H2710" i="10"/>
  <c r="L2685" i="10"/>
  <c r="R2158" i="10"/>
  <c r="C2165" i="10"/>
  <c r="Q2673" i="10"/>
  <c r="Q1879" i="10"/>
  <c r="D2771" i="10"/>
  <c r="H2167" i="10"/>
  <c r="K1443" i="10"/>
  <c r="L2193" i="10"/>
  <c r="M2712" i="10"/>
  <c r="N2205" i="10"/>
  <c r="P2683" i="10"/>
  <c r="P1876" i="10"/>
  <c r="J1442" i="10"/>
  <c r="C2751" i="10"/>
  <c r="H2754" i="10"/>
  <c r="R2689" i="10"/>
  <c r="H1450" i="10"/>
  <c r="L1867" i="10"/>
  <c r="D1886" i="10"/>
  <c r="P2766" i="10"/>
  <c r="O1883" i="10"/>
  <c r="K1883" i="10"/>
  <c r="F1467" i="10"/>
  <c r="L2196" i="10"/>
  <c r="C2717" i="10"/>
  <c r="C2769" i="10"/>
  <c r="D2674" i="10"/>
  <c r="O2765" i="10"/>
  <c r="M2209" i="10"/>
  <c r="S2163" i="10"/>
  <c r="R2757" i="10"/>
  <c r="I2731" i="10"/>
  <c r="F1888" i="10"/>
  <c r="O2160" i="10"/>
  <c r="S2715" i="10"/>
  <c r="Q1442" i="10"/>
  <c r="H2193" i="10"/>
  <c r="I1869" i="10"/>
  <c r="P2680" i="10"/>
  <c r="G1445" i="10"/>
  <c r="J1889" i="10"/>
  <c r="S2677" i="10"/>
  <c r="C1869" i="10"/>
  <c r="Q2205" i="10"/>
  <c r="N2754" i="10"/>
  <c r="J2675" i="10"/>
  <c r="F2754" i="10"/>
  <c r="J2210" i="10"/>
  <c r="I2681" i="10"/>
  <c r="J2756" i="10"/>
  <c r="K1887" i="10"/>
  <c r="J2166" i="10"/>
  <c r="P2674" i="10"/>
  <c r="J2169" i="10"/>
  <c r="L1438" i="10"/>
  <c r="K2713" i="10"/>
  <c r="G1877" i="10"/>
  <c r="I2207" i="10"/>
  <c r="D2155" i="10"/>
  <c r="H2718" i="10"/>
  <c r="F2678" i="10"/>
  <c r="R2691" i="10"/>
  <c r="P1889" i="10"/>
  <c r="G1868" i="10"/>
  <c r="F2197" i="10"/>
  <c r="P2691" i="10"/>
  <c r="P2160" i="10"/>
  <c r="K2766" i="10"/>
  <c r="J1428" i="10"/>
  <c r="H2686" i="10"/>
  <c r="G2678" i="10"/>
  <c r="M2761" i="10"/>
  <c r="K2716" i="10"/>
  <c r="P2729" i="10"/>
  <c r="D2672" i="10"/>
  <c r="P2671" i="10"/>
  <c r="E1433" i="10"/>
  <c r="K2191" i="10"/>
  <c r="J1881" i="10"/>
  <c r="S2726" i="10"/>
  <c r="I1547" i="10"/>
  <c r="H2691" i="10"/>
  <c r="D2731" i="10"/>
  <c r="F2718" i="10"/>
  <c r="I1878" i="10"/>
  <c r="C2160" i="10"/>
  <c r="R2713" i="10"/>
  <c r="H1907" i="10"/>
  <c r="E1881" i="10"/>
  <c r="S2718" i="10"/>
  <c r="K2203" i="10"/>
  <c r="Q2762" i="10"/>
  <c r="N2155" i="10"/>
  <c r="H2192" i="10"/>
  <c r="C2691" i="10"/>
  <c r="E2202" i="10"/>
  <c r="R2717" i="10"/>
  <c r="F2722" i="10"/>
  <c r="L1869" i="10"/>
  <c r="Q2152" i="10"/>
  <c r="D2713" i="10"/>
  <c r="J2686" i="10"/>
  <c r="L2754" i="10"/>
  <c r="S2748" i="10"/>
  <c r="C2711" i="10"/>
  <c r="R1448" i="10"/>
  <c r="E2750" i="10"/>
  <c r="F2713" i="10"/>
  <c r="P2200" i="10"/>
  <c r="I2712" i="10"/>
  <c r="G2677" i="10"/>
  <c r="C2207" i="10"/>
  <c r="H1882" i="10"/>
  <c r="S1883" i="10"/>
  <c r="O2682" i="10"/>
  <c r="N1885" i="10"/>
  <c r="I1435" i="10"/>
  <c r="J2201" i="10"/>
  <c r="M2680" i="10"/>
  <c r="S2766" i="10"/>
  <c r="H2730" i="10"/>
  <c r="Q1868" i="10"/>
  <c r="G1441" i="10"/>
  <c r="F2202" i="10"/>
  <c r="I2688" i="10"/>
  <c r="M2731" i="10"/>
  <c r="C2760" i="10"/>
  <c r="R1890" i="10"/>
  <c r="N2714" i="10"/>
  <c r="F1431" i="10"/>
  <c r="N2164" i="10"/>
  <c r="D2718" i="10"/>
  <c r="Q2166" i="10"/>
  <c r="N2764" i="10"/>
  <c r="N1436" i="10"/>
  <c r="K1428" i="10"/>
  <c r="M2155" i="10"/>
  <c r="K2204" i="10"/>
  <c r="M1883" i="10"/>
  <c r="H2749" i="10"/>
  <c r="C1433" i="10"/>
  <c r="D2691" i="10"/>
  <c r="G2198" i="10"/>
  <c r="M2199" i="10"/>
  <c r="I2676" i="10"/>
  <c r="C2720" i="10"/>
  <c r="M1429" i="10"/>
  <c r="E2681" i="10"/>
  <c r="R1443" i="10"/>
  <c r="E2758" i="10"/>
  <c r="M1884" i="10"/>
  <c r="K2194" i="10"/>
  <c r="K2718" i="10"/>
  <c r="G2748" i="10"/>
  <c r="H2166" i="10"/>
  <c r="J2720" i="10"/>
  <c r="S2159" i="10"/>
  <c r="D2161" i="10"/>
  <c r="G2205" i="10"/>
  <c r="N1449" i="10"/>
  <c r="O2161" i="10"/>
  <c r="Q2720" i="10"/>
  <c r="G2158" i="10"/>
  <c r="G1873" i="10"/>
  <c r="I1886" i="10"/>
  <c r="M2207" i="10"/>
  <c r="G1875" i="10"/>
  <c r="K1867" i="10"/>
  <c r="M2762" i="10"/>
  <c r="G2688" i="10"/>
  <c r="E2731" i="10"/>
  <c r="D2205" i="10"/>
  <c r="M2771" i="10"/>
  <c r="E2154" i="10"/>
  <c r="I1443" i="10"/>
  <c r="J2151" i="10"/>
  <c r="H2683" i="10"/>
  <c r="C2689" i="10"/>
  <c r="R1881" i="10"/>
  <c r="F2155" i="10"/>
  <c r="O1872" i="10"/>
  <c r="Q2672" i="10"/>
  <c r="D2758" i="10"/>
  <c r="J2688" i="10"/>
  <c r="M2192" i="10"/>
  <c r="D1427" i="10"/>
  <c r="N2200" i="10"/>
  <c r="N2208" i="10"/>
  <c r="C2210" i="10"/>
  <c r="I1887" i="10"/>
  <c r="F1436" i="10"/>
  <c r="I2771" i="10"/>
  <c r="H1873" i="10"/>
  <c r="E2753" i="10"/>
  <c r="I1430" i="10"/>
  <c r="S2152" i="10"/>
  <c r="F2200" i="10"/>
  <c r="F1887" i="10"/>
  <c r="P1440" i="10"/>
  <c r="R2750" i="10"/>
  <c r="P2201" i="10"/>
  <c r="I2754" i="10"/>
  <c r="P2197" i="10"/>
  <c r="E2159" i="10"/>
  <c r="G1878" i="10"/>
  <c r="G1871" i="10"/>
  <c r="D1448" i="10"/>
  <c r="H2165" i="10"/>
  <c r="K2691" i="10"/>
  <c r="G2670" i="10"/>
  <c r="R2669" i="10"/>
  <c r="E2689" i="10"/>
  <c r="R2190" i="10"/>
  <c r="D2196" i="10"/>
  <c r="S2767" i="10"/>
  <c r="P2668" i="10"/>
  <c r="S1507" i="10"/>
  <c r="J2758" i="10"/>
  <c r="R2675" i="10"/>
  <c r="J2159" i="10"/>
  <c r="I2675" i="10"/>
  <c r="L2197" i="10"/>
  <c r="F2716" i="10"/>
  <c r="S2686" i="10"/>
  <c r="S1882" i="10"/>
  <c r="G1869" i="10"/>
  <c r="C2170" i="10"/>
  <c r="O2210" i="10"/>
  <c r="R2752" i="10"/>
  <c r="E2673" i="10"/>
  <c r="L2202" i="10"/>
  <c r="L1883" i="10"/>
  <c r="Q1881" i="10"/>
  <c r="P2161" i="10"/>
  <c r="P2731" i="10"/>
  <c r="F2208" i="10"/>
  <c r="C2765" i="10"/>
  <c r="L2154" i="10"/>
  <c r="K2677" i="10"/>
  <c r="G2725" i="10"/>
  <c r="K2689" i="10"/>
  <c r="P1430" i="10"/>
  <c r="M1438" i="10"/>
  <c r="L2689" i="10"/>
  <c r="J2711" i="10"/>
  <c r="D1874" i="10"/>
  <c r="S2689" i="10"/>
  <c r="I2198" i="10"/>
  <c r="D2717" i="10"/>
  <c r="I1427" i="10"/>
  <c r="P1448" i="10"/>
  <c r="I2204" i="10"/>
  <c r="L1874" i="10"/>
  <c r="E1877" i="10"/>
  <c r="O2166" i="10"/>
  <c r="M1870" i="10"/>
  <c r="N1547" i="10"/>
  <c r="L1439" i="10"/>
  <c r="Q2158" i="10"/>
  <c r="C2764" i="10"/>
  <c r="E2721" i="10"/>
  <c r="L2770" i="10"/>
  <c r="C2201" i="10"/>
  <c r="N1888" i="10"/>
  <c r="C2153" i="10"/>
  <c r="N1889" i="10"/>
  <c r="R2159" i="10"/>
  <c r="S2193" i="10"/>
  <c r="Q1872" i="10"/>
  <c r="R2201" i="10"/>
  <c r="S1443" i="10"/>
  <c r="O1435" i="10"/>
  <c r="D2687" i="10"/>
  <c r="I2208" i="10"/>
  <c r="K1882" i="10"/>
  <c r="K2669" i="10"/>
  <c r="L1885" i="10"/>
  <c r="I2159" i="10"/>
  <c r="R2156" i="10"/>
  <c r="K2156" i="10"/>
  <c r="P2669" i="10"/>
  <c r="O2165" i="10"/>
  <c r="R2759" i="10"/>
  <c r="R1428" i="10"/>
  <c r="P2762" i="10"/>
  <c r="D2677" i="10"/>
  <c r="D1430" i="10"/>
  <c r="M2679" i="10"/>
  <c r="F1446" i="10"/>
  <c r="E1880" i="10"/>
  <c r="L2688" i="10"/>
  <c r="M1889" i="10"/>
  <c r="C2194" i="10"/>
  <c r="J2722" i="10"/>
  <c r="C1307" i="10"/>
  <c r="G2156" i="10"/>
  <c r="H2757" i="10"/>
  <c r="L2190" i="10"/>
  <c r="Q2678" i="10"/>
  <c r="G2161" i="10"/>
  <c r="K1873" i="10"/>
  <c r="O2671" i="10"/>
  <c r="O2158" i="10"/>
  <c r="K1888" i="10"/>
  <c r="D2199" i="10"/>
  <c r="G1442" i="10"/>
  <c r="E1435" i="10"/>
  <c r="M2727" i="10"/>
  <c r="G2683" i="10"/>
  <c r="C1878" i="10"/>
  <c r="Q1547" i="10"/>
  <c r="L1442" i="10"/>
  <c r="O1869" i="10"/>
  <c r="F2199" i="10"/>
  <c r="L2166" i="10"/>
  <c r="P1437" i="10"/>
  <c r="C2716" i="10"/>
  <c r="M2688" i="10"/>
  <c r="J2687" i="10"/>
  <c r="D2195" i="10"/>
  <c r="P1881" i="10"/>
  <c r="I2725" i="10"/>
  <c r="M2670" i="10"/>
  <c r="L2714" i="10"/>
  <c r="R2208" i="10"/>
  <c r="F1870" i="10"/>
  <c r="F1445" i="10"/>
  <c r="D1873" i="10"/>
  <c r="O1867" i="10"/>
  <c r="J2677" i="10"/>
  <c r="C1883" i="10"/>
  <c r="H1886" i="10"/>
  <c r="Q2717" i="10"/>
  <c r="C2749" i="10"/>
  <c r="M2673" i="10"/>
  <c r="O2209" i="10"/>
  <c r="N2193" i="10"/>
  <c r="C2684" i="10"/>
  <c r="C2203" i="10"/>
  <c r="F1881" i="10"/>
  <c r="P2158" i="10"/>
  <c r="M1440" i="10"/>
  <c r="L1440" i="10"/>
  <c r="K1507" i="10"/>
  <c r="C1427" i="10"/>
  <c r="L2730" i="10"/>
  <c r="M2202" i="10"/>
  <c r="D1875" i="10"/>
  <c r="J2209" i="10"/>
  <c r="F2201" i="10"/>
  <c r="C2209" i="10"/>
  <c r="E2201" i="10"/>
  <c r="J1441" i="10"/>
  <c r="Q1874" i="10"/>
  <c r="O2204" i="10"/>
  <c r="S2205" i="10"/>
  <c r="S2757" i="10"/>
  <c r="P2198" i="10"/>
  <c r="K2728" i="10"/>
  <c r="S1432" i="10"/>
  <c r="O1307" i="10"/>
  <c r="N2154" i="10"/>
  <c r="N2750" i="10"/>
  <c r="E1440" i="10"/>
  <c r="L2210" i="10"/>
  <c r="E1428" i="10"/>
  <c r="P1436" i="10"/>
  <c r="K2755" i="10"/>
  <c r="C1884" i="10"/>
  <c r="E1449" i="10"/>
  <c r="P2152" i="10"/>
  <c r="P1878" i="10"/>
  <c r="R1877" i="10"/>
  <c r="F2724" i="10"/>
  <c r="J1467" i="10"/>
  <c r="C2721" i="10"/>
  <c r="R2169" i="10"/>
  <c r="P2763" i="10"/>
  <c r="S1889" i="10"/>
  <c r="F2726" i="10"/>
  <c r="K2686" i="10"/>
  <c r="D2162" i="10"/>
  <c r="P1869" i="10"/>
  <c r="D2759" i="10"/>
  <c r="L2161" i="10"/>
  <c r="N2713" i="10"/>
  <c r="P2190" i="10"/>
  <c r="L1881" i="10"/>
  <c r="R2687" i="10"/>
  <c r="K2723" i="10"/>
  <c r="M2191" i="10"/>
  <c r="J1447" i="10"/>
  <c r="P2728" i="10"/>
  <c r="S2206" i="10"/>
  <c r="E2682" i="10"/>
  <c r="O2153" i="10"/>
  <c r="L2690" i="10"/>
  <c r="C2198" i="10"/>
  <c r="Q2200" i="10"/>
  <c r="C2152" i="10"/>
  <c r="L2162" i="10"/>
  <c r="J2769" i="10"/>
  <c r="K2671" i="10"/>
  <c r="S2675" i="10"/>
  <c r="Q2729" i="10"/>
  <c r="G2760" i="10"/>
  <c r="L2769" i="10"/>
  <c r="D2164" i="10"/>
  <c r="E1887" i="10"/>
  <c r="H1443" i="10"/>
  <c r="D2169" i="10"/>
  <c r="M2757" i="10"/>
  <c r="Q2749" i="10"/>
  <c r="M1447" i="10"/>
  <c r="S2672" i="10"/>
  <c r="G2671" i="10"/>
  <c r="R2685" i="10"/>
  <c r="J2728" i="10"/>
  <c r="J2155" i="10"/>
  <c r="P2684" i="10"/>
  <c r="C1431" i="10"/>
  <c r="I2730" i="10"/>
  <c r="N2162" i="10"/>
  <c r="D2726" i="10"/>
  <c r="H2150" i="10"/>
  <c r="F2151" i="10"/>
  <c r="S2192" i="10"/>
  <c r="S1428" i="10"/>
  <c r="C1437" i="10"/>
  <c r="K2708" i="10"/>
  <c r="O2162" i="10"/>
  <c r="K1431" i="10"/>
  <c r="D2154" i="10"/>
  <c r="L2765" i="10"/>
  <c r="N2158" i="10"/>
  <c r="R2151" i="10"/>
  <c r="I2765" i="10"/>
  <c r="F1434" i="10"/>
  <c r="N2156" i="10"/>
  <c r="N2759" i="10"/>
  <c r="L2203" i="10"/>
  <c r="E1886" i="10"/>
  <c r="D1444" i="10"/>
  <c r="Q2683" i="10"/>
  <c r="P2163" i="10"/>
  <c r="C1888" i="10"/>
  <c r="D1434" i="10"/>
  <c r="G2722" i="10"/>
  <c r="L1448" i="10"/>
  <c r="O2731" i="10"/>
  <c r="Q2728" i="10"/>
  <c r="S2200" i="10"/>
  <c r="L2204" i="10"/>
  <c r="Q2711" i="10"/>
  <c r="R2755" i="10"/>
  <c r="P1443" i="10"/>
  <c r="I1433" i="10"/>
  <c r="R1450" i="10"/>
  <c r="I1440" i="10"/>
  <c r="F2207" i="10"/>
  <c r="G2768" i="10"/>
  <c r="I2716" i="10"/>
  <c r="Q2712" i="10"/>
  <c r="H2766" i="10"/>
  <c r="F1879" i="10"/>
  <c r="Q1876" i="10"/>
  <c r="F2719" i="10"/>
  <c r="Q2675" i="10"/>
  <c r="F1439" i="10"/>
  <c r="N2689" i="10"/>
  <c r="F1547" i="10"/>
  <c r="F2721" i="10"/>
  <c r="R1433" i="10"/>
  <c r="D2716" i="10"/>
  <c r="K1879" i="10"/>
  <c r="H2708" i="10"/>
  <c r="L2721" i="10"/>
  <c r="M2677" i="10"/>
  <c r="R2160" i="10"/>
  <c r="C2757" i="10"/>
  <c r="Q2210" i="10"/>
  <c r="R2157" i="10"/>
  <c r="I1880" i="10"/>
  <c r="I2768" i="10"/>
  <c r="C1870" i="10"/>
  <c r="D2194" i="10"/>
  <c r="I2670" i="10"/>
  <c r="L2759" i="10"/>
  <c r="I1436" i="10"/>
  <c r="R2200" i="10"/>
  <c r="F2160" i="10"/>
  <c r="Q2676" i="10"/>
  <c r="C2752" i="10"/>
  <c r="P1872" i="10"/>
  <c r="C2168" i="10"/>
  <c r="M2193" i="10"/>
  <c r="K1307" i="10"/>
  <c r="C1428" i="10"/>
  <c r="P1439" i="10"/>
  <c r="F2166" i="10"/>
  <c r="N2165" i="10"/>
  <c r="I1867" i="10"/>
  <c r="I1447" i="10"/>
  <c r="M2720" i="10"/>
  <c r="C2157" i="10"/>
  <c r="P2169" i="10"/>
  <c r="I2722" i="10"/>
  <c r="F2163" i="10"/>
  <c r="N1507" i="10"/>
  <c r="E1439" i="10"/>
  <c r="P2208" i="10"/>
  <c r="C2681" i="10"/>
  <c r="F2194" i="10"/>
  <c r="M1444" i="10"/>
  <c r="G1439" i="10"/>
  <c r="D2753" i="10"/>
  <c r="R2771" i="10"/>
  <c r="F2686" i="10"/>
  <c r="O2714" i="10"/>
  <c r="Q1445" i="10"/>
  <c r="C2200" i="10"/>
  <c r="R2762" i="10"/>
  <c r="F2676" i="10"/>
  <c r="E1879" i="10"/>
  <c r="L2760" i="10"/>
  <c r="N2169" i="10"/>
  <c r="Q1467" i="10"/>
  <c r="E2680" i="10"/>
  <c r="N1430" i="10"/>
  <c r="K2717" i="10"/>
  <c r="D2203" i="10"/>
  <c r="H2190" i="10"/>
  <c r="N2688" i="10"/>
  <c r="H1867" i="10"/>
  <c r="S1879" i="10"/>
  <c r="K1432" i="10"/>
  <c r="L2674" i="10"/>
  <c r="I2770" i="10"/>
  <c r="K2190" i="10"/>
  <c r="O1885" i="10"/>
  <c r="N2201" i="10"/>
  <c r="Q2709" i="10"/>
  <c r="D2206" i="10"/>
  <c r="C2690" i="10"/>
  <c r="S2690" i="10"/>
  <c r="Q2724" i="10"/>
  <c r="H1890" i="10"/>
  <c r="P1547" i="10"/>
  <c r="J1890" i="10"/>
  <c r="P2725" i="10"/>
  <c r="H2208" i="10"/>
  <c r="I2153" i="10"/>
  <c r="S2763" i="10"/>
  <c r="O1874" i="10"/>
  <c r="K2681" i="10"/>
  <c r="S2194" i="10"/>
  <c r="N2204" i="10"/>
  <c r="L2163" i="10"/>
  <c r="O2194" i="10"/>
  <c r="C2677" i="10"/>
  <c r="M2715" i="10"/>
  <c r="N1467" i="10"/>
  <c r="M2760" i="10"/>
  <c r="I1877" i="10"/>
  <c r="F2769" i="10"/>
  <c r="J2153" i="10"/>
  <c r="F1875" i="10"/>
  <c r="L2768" i="10"/>
  <c r="M1877" i="10"/>
  <c r="C2728" i="10"/>
  <c r="G2155" i="10"/>
  <c r="O2192" i="10"/>
  <c r="I2202" i="10"/>
  <c r="J2717" i="10"/>
  <c r="Q2731" i="10"/>
  <c r="O2718" i="10"/>
  <c r="C1880" i="10"/>
  <c r="O2724" i="10"/>
  <c r="Q2690" i="10"/>
  <c r="K2711" i="10"/>
  <c r="E2687" i="10"/>
  <c r="G2191" i="10"/>
  <c r="E2728" i="10"/>
  <c r="Q2162" i="10"/>
  <c r="N2207" i="10"/>
  <c r="K2673" i="10"/>
  <c r="I2751" i="10"/>
  <c r="E1437" i="10"/>
  <c r="L2729" i="10"/>
  <c r="N1879" i="10"/>
  <c r="L2205" i="10"/>
  <c r="Q1435" i="10"/>
  <c r="J2680" i="10"/>
  <c r="Q2710" i="10"/>
  <c r="M1442" i="10"/>
  <c r="L2672" i="10"/>
  <c r="J1877" i="10"/>
  <c r="L2710" i="10"/>
  <c r="I1870" i="10"/>
  <c r="S2723" i="10"/>
  <c r="O2207" i="10"/>
  <c r="H1887" i="10"/>
  <c r="M2681" i="10"/>
  <c r="O2200" i="10"/>
  <c r="G2166" i="10"/>
  <c r="L2153" i="10"/>
  <c r="K2726" i="10"/>
  <c r="D1435" i="10"/>
  <c r="C1429" i="10"/>
  <c r="E2711" i="10"/>
  <c r="O2191" i="10"/>
  <c r="H1876" i="10"/>
  <c r="D2719" i="10"/>
  <c r="O2754" i="10"/>
  <c r="K2202" i="10"/>
  <c r="G2153" i="10"/>
  <c r="P2675" i="10"/>
  <c r="L2199" i="10"/>
  <c r="M2683" i="10"/>
  <c r="C2719" i="10"/>
  <c r="S2195" i="10"/>
  <c r="D2711" i="10"/>
  <c r="R2678" i="10"/>
  <c r="H2163" i="10"/>
  <c r="I2677" i="10"/>
  <c r="M2721" i="10"/>
  <c r="L2169" i="10"/>
  <c r="S2668" i="10"/>
  <c r="D1438" i="10"/>
  <c r="H2158" i="10"/>
  <c r="I1871" i="10"/>
  <c r="E2751" i="10"/>
  <c r="L2771" i="10"/>
  <c r="M2728" i="10"/>
  <c r="L2671" i="10"/>
  <c r="I2197" i="10"/>
  <c r="H2771" i="10"/>
  <c r="P2151" i="10"/>
  <c r="R1876" i="10"/>
  <c r="P1870" i="10"/>
  <c r="F2683" i="10"/>
  <c r="H2716" i="10"/>
  <c r="C2675" i="10"/>
  <c r="G1438" i="10"/>
  <c r="J2715" i="10"/>
  <c r="J1430" i="10"/>
  <c r="G1887" i="10"/>
  <c r="N2195" i="10"/>
  <c r="O1433" i="10"/>
  <c r="E2749" i="10"/>
  <c r="R1435" i="10"/>
  <c r="M2164" i="10"/>
  <c r="C1442" i="10"/>
  <c r="P2687" i="10"/>
  <c r="H1445" i="10"/>
  <c r="G2754" i="10"/>
  <c r="N2206" i="10"/>
  <c r="N2762" i="10"/>
  <c r="I2764" i="10"/>
  <c r="P2205" i="10"/>
  <c r="K2679" i="10"/>
  <c r="Q2764" i="10"/>
  <c r="K1449" i="10"/>
  <c r="M2151" i="10"/>
  <c r="S1873" i="10"/>
  <c r="F2674" i="10"/>
  <c r="R2155" i="10"/>
  <c r="D2710" i="10"/>
  <c r="P2769" i="10"/>
  <c r="C2759" i="10"/>
  <c r="C1875" i="10"/>
  <c r="O2150" i="10"/>
  <c r="Q2204" i="10"/>
  <c r="S2201" i="10"/>
  <c r="E2161" i="10"/>
  <c r="H2681" i="10"/>
  <c r="N1431" i="10"/>
  <c r="O2157" i="10"/>
  <c r="G1872" i="10"/>
  <c r="Q2154" i="10"/>
  <c r="Q1878" i="10"/>
  <c r="J1874" i="10"/>
  <c r="H1870" i="10"/>
  <c r="K2210" i="10"/>
  <c r="I1446" i="10"/>
  <c r="H2196" i="10"/>
  <c r="P2764" i="10"/>
  <c r="G2686" i="10"/>
  <c r="P2206" i="10"/>
  <c r="S2157" i="10"/>
  <c r="K2767" i="10"/>
  <c r="H2726" i="10"/>
  <c r="S2753" i="10"/>
  <c r="D1442" i="10"/>
  <c r="J1440" i="10"/>
  <c r="O1879" i="10"/>
  <c r="O1446" i="10"/>
  <c r="O2729" i="10"/>
  <c r="I1874" i="10"/>
  <c r="Q2691" i="10"/>
  <c r="K2761" i="10"/>
  <c r="H1467" i="10"/>
  <c r="K2168" i="10"/>
  <c r="H2690" i="10"/>
  <c r="I2674" i="10"/>
  <c r="K2719" i="10"/>
  <c r="C2190" i="10"/>
  <c r="L2191" i="10"/>
  <c r="G2684" i="10"/>
  <c r="D1884" i="10"/>
  <c r="O2750" i="10"/>
  <c r="D2204" i="10"/>
  <c r="K1876" i="10"/>
  <c r="N1873" i="10"/>
  <c r="M1439" i="10"/>
  <c r="G2199" i="10"/>
  <c r="C2753" i="10"/>
  <c r="R2730" i="10"/>
  <c r="M2200" i="10"/>
  <c r="K2685" i="10"/>
  <c r="D2712" i="10"/>
  <c r="I1438" i="10"/>
  <c r="I2194" i="10"/>
  <c r="G2708" i="10"/>
  <c r="I2691" i="10"/>
  <c r="G1428" i="10"/>
  <c r="F2750" i="10"/>
  <c r="J2708" i="10"/>
  <c r="P2165" i="10"/>
  <c r="S2722" i="10"/>
  <c r="N2681" i="10"/>
  <c r="Q2721" i="10"/>
  <c r="P2765" i="10"/>
  <c r="N2672" i="10"/>
  <c r="S2156" i="10"/>
  <c r="A789" i="10" l="1"/>
  <c r="A790" i="10" l="1"/>
  <c r="A791" i="10" l="1"/>
  <c r="A792" i="10" l="1"/>
  <c r="A793" i="10" l="1"/>
  <c r="A794" i="10" l="1"/>
  <c r="A795" i="10" l="1"/>
  <c r="A796" i="10" l="1"/>
  <c r="A797" i="10" l="1"/>
  <c r="A798" i="10" l="1"/>
  <c r="A799" i="10" l="1"/>
  <c r="A800" i="10" l="1"/>
  <c r="A801" i="10" l="1"/>
  <c r="A802" i="10" l="1"/>
  <c r="A803" i="10" l="1"/>
  <c r="A804" i="10" l="1"/>
  <c r="A805" i="10" l="1"/>
  <c r="A806" i="10" l="1"/>
  <c r="A807" i="10" l="1"/>
  <c r="A808" i="10" l="1"/>
  <c r="A809" i="10" l="1"/>
  <c r="A810" i="10" l="1"/>
  <c r="A2108" i="10" l="1"/>
  <c r="A2106" i="10"/>
  <c r="A2103" i="10"/>
  <c r="A2102" i="10"/>
  <c r="A2068" i="10"/>
  <c r="A2066" i="10"/>
  <c r="A2063" i="10"/>
  <c r="A2062" i="10"/>
  <c r="A2028" i="10"/>
  <c r="A2026" i="10"/>
  <c r="A2023" i="10"/>
  <c r="A2022" i="10"/>
  <c r="A1988" i="10"/>
  <c r="A1986" i="10"/>
  <c r="A1983" i="10"/>
  <c r="A1982" i="10"/>
  <c r="A1948" i="10"/>
  <c r="A1946" i="10"/>
  <c r="A1943" i="10"/>
  <c r="A1942" i="10"/>
  <c r="A1908" i="10"/>
  <c r="A1906" i="10"/>
  <c r="A1903" i="10"/>
  <c r="A1902" i="10"/>
  <c r="A1828" i="10"/>
  <c r="A1826" i="10"/>
  <c r="A1823" i="10"/>
  <c r="A1822" i="10"/>
  <c r="A1788" i="10"/>
  <c r="A1786" i="10"/>
  <c r="A1783" i="10"/>
  <c r="A1782" i="10"/>
  <c r="A1748" i="10"/>
  <c r="A1746" i="10"/>
  <c r="A1743" i="10"/>
  <c r="A1742" i="10"/>
  <c r="A1708" i="10"/>
  <c r="A1706" i="10"/>
  <c r="A1703" i="10"/>
  <c r="A1702" i="10"/>
  <c r="A1668" i="10"/>
  <c r="A1666" i="10"/>
  <c r="A1663" i="10"/>
  <c r="A1662" i="10"/>
  <c r="A1628" i="10"/>
  <c r="A1626" i="10"/>
  <c r="A1623" i="10"/>
  <c r="A1622" i="10"/>
  <c r="A1588" i="10"/>
  <c r="A1586" i="10"/>
  <c r="A1583" i="10"/>
  <c r="A1582" i="10"/>
  <c r="A1548" i="10"/>
  <c r="A1546" i="10"/>
  <c r="A1543" i="10"/>
  <c r="A1542" i="10"/>
  <c r="A1508" i="10"/>
  <c r="A1506" i="10"/>
  <c r="A1503" i="10"/>
  <c r="A1502" i="10"/>
  <c r="A1468" i="10"/>
  <c r="A1466" i="10"/>
  <c r="A1463" i="10"/>
  <c r="A1462" i="10"/>
  <c r="A1386" i="10"/>
  <c r="A1383" i="10"/>
  <c r="A1382" i="10"/>
  <c r="A1308" i="10"/>
  <c r="A1306" i="10"/>
  <c r="A1303" i="10"/>
  <c r="A1302" i="10"/>
  <c r="A1509" i="10" l="1"/>
  <c r="A1510" i="10" s="1"/>
  <c r="A1589" i="10"/>
  <c r="A1709" i="10"/>
  <c r="A1710" i="10" s="1"/>
  <c r="A1749" i="10"/>
  <c r="A1829" i="10"/>
  <c r="A1830" i="10" s="1"/>
  <c r="A1909" i="10"/>
  <c r="A1910" i="10" s="1"/>
  <c r="A1949" i="10"/>
  <c r="A2029" i="10"/>
  <c r="A2109" i="10"/>
  <c r="A2110" i="10" s="1"/>
  <c r="A2663" i="10"/>
  <c r="A2667" i="10"/>
  <c r="A2707" i="10"/>
  <c r="A2703" i="10"/>
  <c r="A2423" i="10"/>
  <c r="A2427" i="10"/>
  <c r="A2463" i="10"/>
  <c r="A2467" i="10"/>
  <c r="A2507" i="10"/>
  <c r="A2503" i="10"/>
  <c r="A2543" i="10"/>
  <c r="A2547" i="10"/>
  <c r="A2583" i="10"/>
  <c r="A2587" i="10"/>
  <c r="A2623" i="10"/>
  <c r="A2627" i="10"/>
  <c r="A2265" i="10"/>
  <c r="A2224" i="10"/>
  <c r="A2069" i="10"/>
  <c r="A1989" i="10"/>
  <c r="A1789" i="10"/>
  <c r="A1629" i="10"/>
  <c r="A1669" i="10"/>
  <c r="A1549" i="10"/>
  <c r="A1469" i="10"/>
  <c r="A1388" i="10"/>
  <c r="A1309" i="10"/>
  <c r="A2030" i="10" l="1"/>
  <c r="A2031" i="10" s="1"/>
  <c r="A1590" i="10"/>
  <c r="A1750" i="10"/>
  <c r="A1950" i="10"/>
  <c r="A2111" i="10"/>
  <c r="A2070" i="10"/>
  <c r="A1990" i="10"/>
  <c r="A1911" i="10"/>
  <c r="A1831" i="10"/>
  <c r="A1790" i="10"/>
  <c r="A1711" i="10"/>
  <c r="A1670" i="10"/>
  <c r="A1630" i="10"/>
  <c r="A1550" i="10"/>
  <c r="A1511" i="10"/>
  <c r="A1470" i="10"/>
  <c r="A1389" i="10"/>
  <c r="A1310" i="10"/>
  <c r="A1591" i="10" l="1"/>
  <c r="A1592" i="10" s="1"/>
  <c r="A1751" i="10"/>
  <c r="A1951" i="10"/>
  <c r="A2112" i="10"/>
  <c r="A2071" i="10"/>
  <c r="A2032" i="10"/>
  <c r="A1991" i="10"/>
  <c r="A1912" i="10"/>
  <c r="A1791" i="10"/>
  <c r="A1832" i="10"/>
  <c r="A1712" i="10"/>
  <c r="A1631" i="10"/>
  <c r="A1671" i="10"/>
  <c r="A1551" i="10"/>
  <c r="A1471" i="10"/>
  <c r="A1512" i="10"/>
  <c r="A1390" i="10"/>
  <c r="A1311" i="10"/>
  <c r="A1752" i="10" l="1"/>
  <c r="A1753" i="10" s="1"/>
  <c r="A1952" i="10"/>
  <c r="A2072" i="10"/>
  <c r="A2113" i="10"/>
  <c r="A1992" i="10"/>
  <c r="A2033" i="10"/>
  <c r="A1913" i="10"/>
  <c r="A1833" i="10"/>
  <c r="A1792" i="10"/>
  <c r="A1713" i="10"/>
  <c r="A1672" i="10"/>
  <c r="A1632" i="10"/>
  <c r="A1593" i="10"/>
  <c r="A1552" i="10"/>
  <c r="A1513" i="10"/>
  <c r="A1472" i="10"/>
  <c r="A1391" i="10"/>
  <c r="A1312" i="10"/>
  <c r="A1953" i="10" l="1"/>
  <c r="A1954" i="10" s="1"/>
  <c r="A2073" i="10"/>
  <c r="A2114" i="10"/>
  <c r="A2034" i="10"/>
  <c r="A1993" i="10"/>
  <c r="A1914" i="10"/>
  <c r="A1793" i="10"/>
  <c r="A1834" i="10"/>
  <c r="A1714" i="10"/>
  <c r="A1754" i="10"/>
  <c r="A1633" i="10"/>
  <c r="A1673" i="10"/>
  <c r="A1594" i="10"/>
  <c r="A1553" i="10"/>
  <c r="A1514" i="10"/>
  <c r="A1473" i="10"/>
  <c r="A1392" i="10"/>
  <c r="A1313" i="10"/>
  <c r="A2115" i="10" l="1"/>
  <c r="A2074" i="10"/>
  <c r="A1994" i="10"/>
  <c r="A2035" i="10"/>
  <c r="A1955" i="10"/>
  <c r="A1915" i="10"/>
  <c r="A1835" i="10"/>
  <c r="A1794" i="10"/>
  <c r="A1755" i="10"/>
  <c r="A1715" i="10"/>
  <c r="A1674" i="10"/>
  <c r="A1634" i="10"/>
  <c r="A1554" i="10"/>
  <c r="A1595" i="10"/>
  <c r="A1474" i="10"/>
  <c r="A1515" i="10"/>
  <c r="A1393" i="10"/>
  <c r="A1314" i="10"/>
  <c r="A2116" i="10" l="1"/>
  <c r="A2075" i="10"/>
  <c r="A1995" i="10"/>
  <c r="A2036" i="10"/>
  <c r="A1916" i="10"/>
  <c r="A1956" i="10"/>
  <c r="A1795" i="10"/>
  <c r="A1836" i="10"/>
  <c r="A1716" i="10"/>
  <c r="A1756" i="10"/>
  <c r="A1675" i="10"/>
  <c r="A1635" i="10"/>
  <c r="A1596" i="10"/>
  <c r="A1555" i="10"/>
  <c r="A1475" i="10"/>
  <c r="A1516" i="10"/>
  <c r="A1394" i="10"/>
  <c r="A1315" i="10"/>
  <c r="A2076" i="10" l="1"/>
  <c r="A2117" i="10"/>
  <c r="A1996" i="10"/>
  <c r="A2037" i="10"/>
  <c r="A1917" i="10"/>
  <c r="A1957" i="10"/>
  <c r="A1837" i="10"/>
  <c r="A1796" i="10"/>
  <c r="A1757" i="10"/>
  <c r="A1717" i="10"/>
  <c r="A1676" i="10"/>
  <c r="A1636" i="10"/>
  <c r="A1556" i="10"/>
  <c r="A1597" i="10"/>
  <c r="A1517" i="10"/>
  <c r="A1476" i="10"/>
  <c r="A1395" i="10"/>
  <c r="A1316" i="10"/>
  <c r="A2118" i="10" l="1"/>
  <c r="A2077" i="10"/>
  <c r="A2038" i="10"/>
  <c r="A1997" i="10"/>
  <c r="A1958" i="10"/>
  <c r="A1918" i="10"/>
  <c r="A1797" i="10"/>
  <c r="A1838" i="10"/>
  <c r="A1718" i="10"/>
  <c r="A1758" i="10"/>
  <c r="A1637" i="10"/>
  <c r="A1677" i="10"/>
  <c r="A1598" i="10"/>
  <c r="A1557" i="10"/>
  <c r="A1477" i="10"/>
  <c r="A1518" i="10"/>
  <c r="A1396" i="10"/>
  <c r="A1317" i="10"/>
  <c r="A2119" i="10" l="1"/>
  <c r="A2078" i="10"/>
  <c r="A2039" i="10"/>
  <c r="A1998" i="10"/>
  <c r="A1919" i="10"/>
  <c r="A1959" i="10"/>
  <c r="A1839" i="10"/>
  <c r="A1798" i="10"/>
  <c r="A1759" i="10"/>
  <c r="A1719" i="10"/>
  <c r="A1678" i="10"/>
  <c r="A1638" i="10"/>
  <c r="A1558" i="10"/>
  <c r="A1599" i="10"/>
  <c r="A1519" i="10"/>
  <c r="A1478" i="10"/>
  <c r="A1397" i="10"/>
  <c r="A1318" i="10"/>
  <c r="A2079" i="10" l="1"/>
  <c r="A2120" i="10"/>
  <c r="A1999" i="10"/>
  <c r="A2040" i="10"/>
  <c r="A1960" i="10"/>
  <c r="A1920" i="10"/>
  <c r="A1840" i="10"/>
  <c r="A1799" i="10"/>
  <c r="A1720" i="10"/>
  <c r="A1760" i="10"/>
  <c r="A1639" i="10"/>
  <c r="A1679" i="10"/>
  <c r="A1600" i="10"/>
  <c r="A1559" i="10"/>
  <c r="A1479" i="10"/>
  <c r="A1520" i="10"/>
  <c r="A1398" i="10"/>
  <c r="A1319" i="10"/>
  <c r="A2080" i="10" l="1"/>
  <c r="A2121" i="10"/>
  <c r="A2000" i="10"/>
  <c r="A2041" i="10"/>
  <c r="A1921" i="10"/>
  <c r="A1961" i="10"/>
  <c r="A1841" i="10"/>
  <c r="A1800" i="10"/>
  <c r="A1761" i="10"/>
  <c r="A1721" i="10"/>
  <c r="A1680" i="10"/>
  <c r="A1640" i="10"/>
  <c r="A1560" i="10"/>
  <c r="A1601" i="10"/>
  <c r="A1521" i="10"/>
  <c r="A1480" i="10"/>
  <c r="A1399" i="10"/>
  <c r="A1320" i="10"/>
  <c r="A2122" i="10" l="1"/>
  <c r="A2081" i="10"/>
  <c r="A2042" i="10"/>
  <c r="A2001" i="10"/>
  <c r="A1962" i="10"/>
  <c r="A1922" i="10"/>
  <c r="A1801" i="10"/>
  <c r="A1842" i="10"/>
  <c r="A1722" i="10"/>
  <c r="A1762" i="10"/>
  <c r="A1641" i="10"/>
  <c r="A1681" i="10"/>
  <c r="A1561" i="10"/>
  <c r="A1602" i="10"/>
  <c r="A1481" i="10"/>
  <c r="A1522" i="10"/>
  <c r="A1400" i="10"/>
  <c r="A1321" i="10"/>
  <c r="A2082" i="10" l="1"/>
  <c r="A2123" i="10"/>
  <c r="A2002" i="10"/>
  <c r="A2043" i="10"/>
  <c r="A1923" i="10"/>
  <c r="A1963" i="10"/>
  <c r="A1843" i="10"/>
  <c r="A1802" i="10"/>
  <c r="A1763" i="10"/>
  <c r="A1723" i="10"/>
  <c r="A1682" i="10"/>
  <c r="A1642" i="10"/>
  <c r="A1603" i="10"/>
  <c r="A1562" i="10"/>
  <c r="A1523" i="10"/>
  <c r="A1482" i="10"/>
  <c r="A1401" i="10"/>
  <c r="A1322" i="10"/>
  <c r="A2124" i="10" l="1"/>
  <c r="A2083" i="10"/>
  <c r="A2044" i="10"/>
  <c r="A2003" i="10"/>
  <c r="A1964" i="10"/>
  <c r="A1924" i="10"/>
  <c r="A1803" i="10"/>
  <c r="A1844" i="10"/>
  <c r="A1724" i="10"/>
  <c r="A1764" i="10"/>
  <c r="A1643" i="10"/>
  <c r="A1683" i="10"/>
  <c r="A1563" i="10"/>
  <c r="A1604" i="10"/>
  <c r="A1483" i="10"/>
  <c r="A1524" i="10"/>
  <c r="A1402" i="10"/>
  <c r="A1323" i="10"/>
  <c r="A2125" i="10" l="1"/>
  <c r="A2084" i="10"/>
  <c r="A2045" i="10"/>
  <c r="A2004" i="10"/>
  <c r="A1965" i="10"/>
  <c r="A1925" i="10"/>
  <c r="A1804" i="10"/>
  <c r="A1845" i="10"/>
  <c r="A1765" i="10"/>
  <c r="A1725" i="10"/>
  <c r="A1684" i="10"/>
  <c r="A1644" i="10"/>
  <c r="A1564" i="10"/>
  <c r="A1605" i="10"/>
  <c r="A1525" i="10"/>
  <c r="A1484" i="10"/>
  <c r="A1403" i="10"/>
  <c r="A1324" i="10"/>
  <c r="A2085" i="10" l="1"/>
  <c r="A2126" i="10"/>
  <c r="A2005" i="10"/>
  <c r="A2046" i="10"/>
  <c r="A1926" i="10"/>
  <c r="A1966" i="10"/>
  <c r="A1846" i="10"/>
  <c r="A1805" i="10"/>
  <c r="A1726" i="10"/>
  <c r="A1766" i="10"/>
  <c r="A1645" i="10"/>
  <c r="A1685" i="10"/>
  <c r="A1606" i="10"/>
  <c r="A1565" i="10"/>
  <c r="A1485" i="10"/>
  <c r="A1526" i="10"/>
  <c r="A1404" i="10"/>
  <c r="A1325" i="10"/>
  <c r="A2127" i="10" l="1"/>
  <c r="A2086" i="10"/>
  <c r="A2006" i="10"/>
  <c r="A2047" i="10"/>
  <c r="A1967" i="10"/>
  <c r="A1927" i="10"/>
  <c r="A1806" i="10"/>
  <c r="A1847" i="10"/>
  <c r="A1727" i="10"/>
  <c r="A1767" i="10"/>
  <c r="A1686" i="10"/>
  <c r="A1646" i="10"/>
  <c r="A1566" i="10"/>
  <c r="A1607" i="10"/>
  <c r="A1486" i="10"/>
  <c r="A1527" i="10"/>
  <c r="A1405" i="10"/>
  <c r="A1326" i="10"/>
  <c r="A2087" i="10" l="1"/>
  <c r="A2128" i="10"/>
  <c r="A2048" i="10"/>
  <c r="A2007" i="10"/>
  <c r="A1928" i="10"/>
  <c r="A1968" i="10"/>
  <c r="A1848" i="10"/>
  <c r="A1807" i="10"/>
  <c r="A1728" i="10"/>
  <c r="A1768" i="10"/>
  <c r="A1647" i="10"/>
  <c r="A1687" i="10"/>
  <c r="A1608" i="10"/>
  <c r="A1567" i="10"/>
  <c r="A1487" i="10"/>
  <c r="A1528" i="10"/>
  <c r="A1406" i="10"/>
  <c r="A1327" i="10"/>
  <c r="A2088" i="10" l="1"/>
  <c r="A2129" i="10"/>
  <c r="A2049" i="10"/>
  <c r="A2008" i="10"/>
  <c r="A1969" i="10"/>
  <c r="A1929" i="10"/>
  <c r="A1808" i="10"/>
  <c r="A1849" i="10"/>
  <c r="A1769" i="10"/>
  <c r="A1729" i="10"/>
  <c r="A1688" i="10"/>
  <c r="A1648" i="10"/>
  <c r="A1609" i="10"/>
  <c r="A1568" i="10"/>
  <c r="A1488" i="10"/>
  <c r="A1529" i="10"/>
  <c r="A1407" i="10"/>
  <c r="A1328" i="10"/>
  <c r="A2089" i="10" l="1"/>
  <c r="A2130" i="10"/>
  <c r="A2050" i="10"/>
  <c r="A2009" i="10"/>
  <c r="A1970" i="10"/>
  <c r="A1930" i="10"/>
  <c r="A1850" i="10"/>
  <c r="A1809" i="10"/>
  <c r="A1770" i="10"/>
  <c r="A1730" i="10"/>
  <c r="A1649" i="10"/>
  <c r="A1689" i="10"/>
  <c r="A1610" i="10"/>
  <c r="A1569" i="10"/>
  <c r="A1530" i="10"/>
  <c r="A1489" i="10"/>
  <c r="A1408" i="10"/>
  <c r="A1329" i="10"/>
  <c r="A2090" i="10" l="1"/>
  <c r="A2010" i="10"/>
  <c r="A1810" i="10"/>
  <c r="A1690" i="10"/>
  <c r="A1650" i="10"/>
  <c r="A1570" i="10"/>
  <c r="A1490" i="10"/>
  <c r="A1409" i="10"/>
  <c r="A1330" i="10"/>
  <c r="A1410" i="10" l="1"/>
  <c r="K2796" i="10"/>
  <c r="C2514" i="10"/>
  <c r="I2608" i="10"/>
  <c r="I2638" i="10"/>
  <c r="D2472" i="10"/>
  <c r="I2815" i="10"/>
  <c r="O2561" i="10"/>
  <c r="E2602" i="10"/>
  <c r="P2366" i="10"/>
  <c r="L2351" i="10"/>
  <c r="G2475" i="10"/>
  <c r="I2279" i="10"/>
  <c r="G2362" i="10"/>
  <c r="O2248" i="10"/>
  <c r="G2509" i="10"/>
  <c r="S2318" i="10"/>
  <c r="E2429" i="10"/>
  <c r="M2365" i="10"/>
  <c r="D2280" i="10"/>
  <c r="O1912" i="10"/>
  <c r="G2798" i="10"/>
  <c r="G2317" i="10"/>
  <c r="S2469" i="10"/>
  <c r="Q2867" i="10"/>
  <c r="E2787" i="10"/>
  <c r="C2441" i="10"/>
  <c r="E2328" i="10"/>
  <c r="Q2519" i="10"/>
  <c r="I2472" i="10"/>
  <c r="E2796" i="10"/>
  <c r="E2231" i="10"/>
  <c r="H2442" i="10"/>
  <c r="L2645" i="10"/>
  <c r="D2651" i="10"/>
  <c r="R2430" i="10"/>
  <c r="G2787" i="10"/>
  <c r="K2275" i="10"/>
  <c r="E2470" i="10"/>
  <c r="O788" i="10"/>
  <c r="J2313" i="10"/>
  <c r="L847" i="10"/>
  <c r="P2601" i="10"/>
  <c r="M2889" i="10"/>
  <c r="P2288" i="10"/>
  <c r="G2282" i="10"/>
  <c r="I2635" i="10"/>
  <c r="F2523" i="10"/>
  <c r="F2395" i="10"/>
  <c r="O840" i="10"/>
  <c r="H2609" i="10"/>
  <c r="R2604" i="10"/>
  <c r="G2554" i="10"/>
  <c r="H2446" i="10"/>
  <c r="N2858" i="10"/>
  <c r="O2356" i="10"/>
  <c r="R836" i="10"/>
  <c r="C1709" i="10"/>
  <c r="D2474" i="10"/>
  <c r="G2241" i="10"/>
  <c r="S2315" i="10"/>
  <c r="G2553" i="10"/>
  <c r="S2529" i="10"/>
  <c r="I2885" i="10"/>
  <c r="M2856" i="10"/>
  <c r="H830" i="10"/>
  <c r="G2474" i="10"/>
  <c r="I2549" i="10"/>
  <c r="R2650" i="10"/>
  <c r="O2792" i="10"/>
  <c r="M2651" i="10"/>
  <c r="H2487" i="10"/>
  <c r="L2436" i="10"/>
  <c r="C2512" i="10"/>
  <c r="C833" i="10"/>
  <c r="P2629" i="10"/>
  <c r="H2836" i="10"/>
  <c r="E801" i="10"/>
  <c r="P2567" i="10"/>
  <c r="E850" i="10"/>
  <c r="M2288" i="10"/>
  <c r="C2633" i="10"/>
  <c r="I2470" i="10"/>
  <c r="R832" i="10"/>
  <c r="G2562" i="10"/>
  <c r="D2641" i="10"/>
  <c r="L2433" i="10"/>
  <c r="O2448" i="10"/>
  <c r="D2550" i="10"/>
  <c r="O2640" i="10"/>
  <c r="E2311" i="10"/>
  <c r="K2834" i="10"/>
  <c r="S2282" i="10"/>
  <c r="S2353" i="10"/>
  <c r="Q2788" i="10"/>
  <c r="P799" i="10"/>
  <c r="D2566" i="10"/>
  <c r="C2431" i="10"/>
  <c r="I2816" i="10"/>
  <c r="J2601" i="10"/>
  <c r="D848" i="10"/>
  <c r="S2313" i="10"/>
  <c r="K2564" i="10"/>
  <c r="E2410" i="10"/>
  <c r="M2428" i="10"/>
  <c r="F2868" i="10"/>
  <c r="S2249" i="10"/>
  <c r="D2835" i="10"/>
  <c r="J2283" i="10"/>
  <c r="M2246" i="10"/>
  <c r="L2307" i="10"/>
  <c r="J2549" i="10"/>
  <c r="N2554" i="10"/>
  <c r="M804" i="10"/>
  <c r="G2512" i="10"/>
  <c r="F2511" i="10"/>
  <c r="H2569" i="10"/>
  <c r="O2887" i="10"/>
  <c r="N2644" i="10"/>
  <c r="K2552" i="10"/>
  <c r="J2310" i="10"/>
  <c r="C2451" i="10"/>
  <c r="K2645" i="10"/>
  <c r="G2250" i="10"/>
  <c r="K1750" i="10"/>
  <c r="S2271" i="10"/>
  <c r="F1989" i="10"/>
  <c r="D2599" i="10"/>
  <c r="R2434" i="10"/>
  <c r="D2797" i="10"/>
  <c r="H2603" i="10"/>
  <c r="D2491" i="10"/>
  <c r="J2886" i="10"/>
  <c r="O2370" i="10"/>
  <c r="Q2568" i="10"/>
  <c r="E2594" i="10"/>
  <c r="K2648" i="10"/>
  <c r="I2599" i="10"/>
  <c r="C2324" i="10"/>
  <c r="F2569" i="10"/>
  <c r="F2640" i="10"/>
  <c r="L2406" i="10"/>
  <c r="O2907" i="10"/>
  <c r="D2366" i="10"/>
  <c r="L2355" i="10"/>
  <c r="N2524" i="10"/>
  <c r="J2445" i="10"/>
  <c r="D2486" i="10"/>
  <c r="S2551" i="10"/>
  <c r="O2477" i="10"/>
  <c r="O2514" i="10"/>
  <c r="S2348" i="10"/>
  <c r="Q2275" i="10"/>
  <c r="N2838" i="10"/>
  <c r="F2482" i="10"/>
  <c r="H2819" i="10"/>
  <c r="J2447" i="10"/>
  <c r="H2648" i="10"/>
  <c r="F2279" i="10"/>
  <c r="R2602" i="10"/>
  <c r="C2448" i="10"/>
  <c r="H1708" i="10"/>
  <c r="S2511" i="10"/>
  <c r="Q2441" i="10"/>
  <c r="R2476" i="10"/>
  <c r="J836" i="10"/>
  <c r="K2314" i="10"/>
  <c r="D2562" i="10"/>
  <c r="Q2522" i="10"/>
  <c r="K2240" i="10"/>
  <c r="H2282" i="10"/>
  <c r="L2529" i="10"/>
  <c r="E2449" i="10"/>
  <c r="N2439" i="10"/>
  <c r="S2283" i="10"/>
  <c r="F2250" i="10"/>
  <c r="D803" i="10"/>
  <c r="I2231" i="10"/>
  <c r="R2786" i="10"/>
  <c r="S2309" i="10"/>
  <c r="E2611" i="10"/>
  <c r="K2406" i="10"/>
  <c r="K2482" i="10"/>
  <c r="O2235" i="10"/>
  <c r="F2864" i="10"/>
  <c r="I2447" i="10"/>
  <c r="J2469" i="10"/>
  <c r="J2866" i="10"/>
  <c r="H2108" i="10"/>
  <c r="P2475" i="10"/>
  <c r="N2241" i="10"/>
  <c r="S2394" i="10"/>
  <c r="D2251" i="10"/>
  <c r="Q2469" i="10"/>
  <c r="C2400" i="10"/>
  <c r="L2234" i="10"/>
  <c r="K2400" i="10"/>
  <c r="F2526" i="10"/>
  <c r="D2113" i="10"/>
  <c r="M2360" i="10"/>
  <c r="G2429" i="10"/>
  <c r="R2639" i="10"/>
  <c r="Q2864" i="10"/>
  <c r="Q2445" i="10"/>
  <c r="I2351" i="10"/>
  <c r="D2247" i="10"/>
  <c r="L2590" i="10"/>
  <c r="E2369" i="10"/>
  <c r="Q2634" i="10"/>
  <c r="R2273" i="10"/>
  <c r="J2478" i="10"/>
  <c r="H2604" i="10"/>
  <c r="C2403" i="10"/>
  <c r="S2890" i="10"/>
  <c r="L2350" i="10"/>
  <c r="S2797" i="10"/>
  <c r="Q2240" i="10"/>
  <c r="L2510" i="10"/>
  <c r="N2565" i="10"/>
  <c r="K2286" i="10"/>
  <c r="L2370" i="10"/>
  <c r="Q2111" i="10"/>
  <c r="P1834" i="10"/>
  <c r="P2369" i="10"/>
  <c r="P1589" i="10"/>
  <c r="O2869" i="10"/>
  <c r="R2598" i="10"/>
  <c r="H2230" i="10"/>
  <c r="S2406" i="10"/>
  <c r="D2557" i="10"/>
  <c r="F2330" i="10"/>
  <c r="M2351" i="10"/>
  <c r="F2639" i="10"/>
  <c r="F2314" i="10"/>
  <c r="I792" i="10"/>
  <c r="I2644" i="10"/>
  <c r="S2436" i="10"/>
  <c r="M2561" i="10"/>
  <c r="R2788" i="10"/>
  <c r="M2867" i="10"/>
  <c r="J2430" i="10"/>
  <c r="D2230" i="10"/>
  <c r="L2527" i="10"/>
  <c r="R2388" i="10"/>
  <c r="R1508" i="10"/>
  <c r="E2511" i="10"/>
  <c r="M2228" i="10"/>
  <c r="M2435" i="10"/>
  <c r="O2405" i="10"/>
  <c r="C2793" i="10"/>
  <c r="K2525" i="10"/>
  <c r="G2524" i="10"/>
  <c r="D2410" i="10"/>
  <c r="H2324" i="10"/>
  <c r="J2649" i="10"/>
  <c r="I2353" i="10"/>
  <c r="O2368" i="10"/>
  <c r="F2276" i="10"/>
  <c r="D2837" i="10"/>
  <c r="H2605" i="10"/>
  <c r="G2603" i="10"/>
  <c r="S2516" i="10"/>
  <c r="Q2239" i="10"/>
  <c r="Q2790" i="10"/>
  <c r="Q2318" i="10"/>
  <c r="D2370" i="10"/>
  <c r="R2350" i="10"/>
  <c r="N2486" i="10"/>
  <c r="H2231" i="10"/>
  <c r="E2591" i="10"/>
  <c r="D2588" i="10"/>
  <c r="R2490" i="10"/>
  <c r="L2593" i="10"/>
  <c r="G2491" i="10"/>
  <c r="S2644" i="10"/>
  <c r="I2628" i="10"/>
  <c r="D2792" i="10"/>
  <c r="M2628" i="10"/>
  <c r="E2323" i="10"/>
  <c r="D2549" i="10"/>
  <c r="L2886" i="10"/>
  <c r="M2396" i="10"/>
  <c r="D2440" i="10"/>
  <c r="O2367" i="10"/>
  <c r="R2553" i="10"/>
  <c r="K2276" i="10"/>
  <c r="C2409" i="10"/>
  <c r="O2397" i="10"/>
  <c r="C2607" i="10"/>
  <c r="F2489" i="10"/>
  <c r="S1711" i="10"/>
  <c r="K2330" i="10"/>
  <c r="K2285" i="10"/>
  <c r="C2251" i="10"/>
  <c r="H2632" i="10"/>
  <c r="Q2321" i="10"/>
  <c r="Q2234" i="10"/>
  <c r="Q2481" i="10"/>
  <c r="I2796" i="10"/>
  <c r="R2589" i="10"/>
  <c r="Q2904" i="10"/>
  <c r="P2649" i="10"/>
  <c r="C2440" i="10"/>
  <c r="N2907" i="10"/>
  <c r="G2607" i="10"/>
  <c r="D2559" i="10"/>
  <c r="E2444" i="10"/>
  <c r="K2325" i="10"/>
  <c r="S2349" i="10"/>
  <c r="K2288" i="10"/>
  <c r="G2887" i="10"/>
  <c r="N2433" i="10"/>
  <c r="O2909" i="10"/>
  <c r="L2792" i="10"/>
  <c r="D2446" i="10"/>
  <c r="E2316" i="10"/>
  <c r="L2490" i="10"/>
  <c r="I2523" i="10"/>
  <c r="F2553" i="10"/>
  <c r="P2390" i="10"/>
  <c r="P2286" i="10"/>
  <c r="I2433" i="10"/>
  <c r="S2793" i="10"/>
  <c r="C847" i="10"/>
  <c r="G2606" i="10"/>
  <c r="Q832" i="10"/>
  <c r="D2858" i="10"/>
  <c r="F2909" i="10"/>
  <c r="M2444" i="10"/>
  <c r="I2798" i="10"/>
  <c r="F2835" i="10"/>
  <c r="J2236" i="10"/>
  <c r="R2228" i="10"/>
  <c r="L2321" i="10"/>
  <c r="G2329" i="10"/>
  <c r="J2247" i="10"/>
  <c r="P2028" i="10"/>
  <c r="J2510" i="10"/>
  <c r="O2442" i="10"/>
  <c r="L2357" i="10"/>
  <c r="P2408" i="10"/>
  <c r="L2028" i="10"/>
  <c r="F2887" i="10"/>
  <c r="J2594" i="10"/>
  <c r="L2444" i="10"/>
  <c r="Q2629" i="10"/>
  <c r="S2449" i="10"/>
  <c r="G2641" i="10"/>
  <c r="C2600" i="10"/>
  <c r="J2470" i="10"/>
  <c r="E2595" i="10"/>
  <c r="Q2526" i="10"/>
  <c r="E2789" i="10"/>
  <c r="D2449" i="10"/>
  <c r="R2833" i="10"/>
  <c r="D2307" i="10"/>
  <c r="F833" i="10"/>
  <c r="L840" i="10"/>
  <c r="K2485" i="10"/>
  <c r="R810" i="10"/>
  <c r="J2514" i="10"/>
  <c r="Q2393" i="10"/>
  <c r="N838" i="10"/>
  <c r="R2394" i="10"/>
  <c r="I2363" i="10"/>
  <c r="P2529" i="10"/>
  <c r="E2910" i="10"/>
  <c r="S2607" i="10"/>
  <c r="J2326" i="10"/>
  <c r="S796" i="10"/>
  <c r="C2889" i="10"/>
  <c r="I2356" i="10"/>
  <c r="F2434" i="10"/>
  <c r="L2398" i="10"/>
  <c r="N2550" i="10"/>
  <c r="Q2859" i="10"/>
  <c r="K2867" i="10"/>
  <c r="O2308" i="10"/>
  <c r="R2327" i="10"/>
  <c r="I2597" i="10"/>
  <c r="S2365" i="10"/>
  <c r="K839" i="10"/>
  <c r="L2565" i="10"/>
  <c r="E2442" i="10"/>
  <c r="M2483" i="10"/>
  <c r="D2643" i="10"/>
  <c r="K841" i="10"/>
  <c r="O2643" i="10"/>
  <c r="H2440" i="10"/>
  <c r="H2524" i="10"/>
  <c r="H2369" i="10"/>
  <c r="H837" i="10"/>
  <c r="J2795" i="10"/>
  <c r="H807" i="10"/>
  <c r="J2322" i="10"/>
  <c r="L2818" i="10"/>
  <c r="M1834" i="10"/>
  <c r="M2404" i="10"/>
  <c r="O2330" i="10"/>
  <c r="H844" i="10"/>
  <c r="Q2862" i="10"/>
  <c r="H847" i="10"/>
  <c r="F2568" i="10"/>
  <c r="I845" i="10"/>
  <c r="H2595" i="10"/>
  <c r="E2364" i="10"/>
  <c r="O2789" i="10"/>
  <c r="J2307" i="10"/>
  <c r="J2858" i="10"/>
  <c r="P2566" i="10"/>
  <c r="N2508" i="10"/>
  <c r="K2814" i="10"/>
  <c r="G2313" i="10"/>
  <c r="O2868" i="10"/>
  <c r="I2407" i="10"/>
  <c r="L1469" i="10"/>
  <c r="C2328" i="10"/>
  <c r="M2836" i="10"/>
  <c r="R2484" i="10"/>
  <c r="J2548" i="10"/>
  <c r="C1589" i="10"/>
  <c r="L2554" i="10"/>
  <c r="F2478" i="10"/>
  <c r="S2482" i="10"/>
  <c r="I2396" i="10"/>
  <c r="O789" i="10"/>
  <c r="O2596" i="10"/>
  <c r="L2602" i="10"/>
  <c r="E2228" i="10"/>
  <c r="L2520" i="10"/>
  <c r="I2867" i="10"/>
  <c r="S2641" i="10"/>
  <c r="O2601" i="10"/>
  <c r="M2592" i="10"/>
  <c r="O2316" i="10"/>
  <c r="J2565" i="10"/>
  <c r="E2889" i="10"/>
  <c r="C2442" i="10"/>
  <c r="R2311" i="10"/>
  <c r="Q2866" i="10"/>
  <c r="S2888" i="10"/>
  <c r="K2409" i="10"/>
  <c r="S2786" i="10"/>
  <c r="E2490" i="10"/>
  <c r="P2356" i="10"/>
  <c r="P2590" i="10"/>
  <c r="K2481" i="10"/>
  <c r="C843" i="10"/>
  <c r="I2910" i="10"/>
  <c r="Q2288" i="10"/>
  <c r="R2837" i="10"/>
  <c r="L2524" i="10"/>
  <c r="L2646" i="10"/>
  <c r="C2479" i="10"/>
  <c r="F2233" i="10"/>
  <c r="N2609" i="10"/>
  <c r="D2282" i="10"/>
  <c r="P2321" i="10"/>
  <c r="F793" i="10"/>
  <c r="J2637" i="10"/>
  <c r="H2570" i="10"/>
  <c r="R2608" i="10"/>
  <c r="E2393" i="10"/>
  <c r="C2602" i="10"/>
  <c r="H1750" i="10"/>
  <c r="F2798" i="10"/>
  <c r="P2858" i="10"/>
  <c r="J2243" i="10"/>
  <c r="N2645" i="10"/>
  <c r="S2510" i="10"/>
  <c r="H2477" i="10"/>
  <c r="J2488" i="10"/>
  <c r="C2862" i="10"/>
  <c r="M2292" i="10"/>
  <c r="M831" i="10"/>
  <c r="F2280" i="10"/>
  <c r="P2786" i="10"/>
  <c r="J2287" i="10"/>
  <c r="F2408" i="10"/>
  <c r="O836" i="10"/>
  <c r="P2270" i="10"/>
  <c r="E2387" i="10"/>
  <c r="M2884" i="10"/>
  <c r="E2288" i="10"/>
  <c r="F2473" i="10"/>
  <c r="H2884" i="10"/>
  <c r="F2790" i="10"/>
  <c r="S1549" i="10"/>
  <c r="S2816" i="10"/>
  <c r="R2643" i="10"/>
  <c r="H2905" i="10"/>
  <c r="F2348" i="10"/>
  <c r="Q2605" i="10"/>
  <c r="E2290" i="10"/>
  <c r="R2391" i="10"/>
  <c r="J2395" i="10"/>
  <c r="C2312" i="10"/>
  <c r="D1830" i="10"/>
  <c r="D1510" i="10"/>
  <c r="C851" i="10"/>
  <c r="Q2399" i="10"/>
  <c r="I2366" i="10"/>
  <c r="E2885" i="10"/>
  <c r="M2868" i="10"/>
  <c r="F792" i="10"/>
  <c r="S2328" i="10"/>
  <c r="E2836" i="10"/>
  <c r="R2516" i="10"/>
  <c r="M2431" i="10"/>
  <c r="C2628" i="10"/>
  <c r="D2487" i="10"/>
  <c r="P2508" i="10"/>
  <c r="O850" i="10"/>
  <c r="G2592" i="10"/>
  <c r="G2370" i="10"/>
  <c r="S2787" i="10"/>
  <c r="D2272" i="10"/>
  <c r="G2515" i="10"/>
  <c r="O799" i="10"/>
  <c r="O2430" i="10"/>
  <c r="M2476" i="10"/>
  <c r="K2483" i="10"/>
  <c r="Q2602" i="10"/>
  <c r="S2555" i="10"/>
  <c r="R2074" i="10"/>
  <c r="H849" i="10"/>
  <c r="C2108" i="10"/>
  <c r="G2793" i="10"/>
  <c r="R2324" i="10"/>
  <c r="N2889" i="10"/>
  <c r="K2833" i="10"/>
  <c r="E2862" i="10"/>
  <c r="J2567" i="10"/>
  <c r="C2248" i="10"/>
  <c r="R799" i="10"/>
  <c r="H2531" i="10"/>
  <c r="D2270" i="10"/>
  <c r="D2399" i="10"/>
  <c r="N851" i="10"/>
  <c r="N2551" i="10"/>
  <c r="Q2309" i="10"/>
  <c r="J2642" i="10"/>
  <c r="O2860" i="10"/>
  <c r="O2428" i="10"/>
  <c r="L797" i="10"/>
  <c r="C797" i="10"/>
  <c r="N2397" i="10"/>
  <c r="M807" i="10"/>
  <c r="C2367" i="10"/>
  <c r="G2277" i="10"/>
  <c r="C2869" i="10"/>
  <c r="L2479" i="10"/>
  <c r="L2233" i="10"/>
  <c r="N2517" i="10"/>
  <c r="J2889" i="10"/>
  <c r="G2531" i="10"/>
  <c r="E789" i="10"/>
  <c r="F794" i="10"/>
  <c r="N2564" i="10"/>
  <c r="R2445" i="10"/>
  <c r="N2437" i="10"/>
  <c r="D2817" i="10"/>
  <c r="S2397" i="10"/>
  <c r="M841" i="10"/>
  <c r="O2286" i="10"/>
  <c r="C2601" i="10"/>
  <c r="F2436" i="10"/>
  <c r="C2636" i="10"/>
  <c r="C2350" i="10"/>
  <c r="J2644" i="10"/>
  <c r="D1590" i="10"/>
  <c r="J2397" i="10"/>
  <c r="K2636" i="10"/>
  <c r="C2814" i="10"/>
  <c r="M2347" i="10"/>
  <c r="D2556" i="10"/>
  <c r="N2608" i="10"/>
  <c r="P2835" i="10"/>
  <c r="D2349" i="10"/>
  <c r="K2450" i="10"/>
  <c r="F808" i="10"/>
  <c r="K2508" i="10"/>
  <c r="P2285" i="10"/>
  <c r="P2398" i="10"/>
  <c r="F2815" i="10"/>
  <c r="R2557" i="10"/>
  <c r="H2557" i="10"/>
  <c r="D2279" i="10"/>
  <c r="E2272" i="10"/>
  <c r="Q2491" i="10"/>
  <c r="M2784" i="10"/>
  <c r="J2362" i="10"/>
  <c r="L2862" i="10"/>
  <c r="Q2477" i="10"/>
  <c r="G2866" i="10"/>
  <c r="R2906" i="10"/>
  <c r="D2632" i="10"/>
  <c r="I2270" i="10"/>
  <c r="S2367" i="10"/>
  <c r="L2471" i="10"/>
  <c r="E792" i="10"/>
  <c r="P836" i="10"/>
  <c r="R2648" i="10"/>
  <c r="L2558" i="10"/>
  <c r="H2889" i="10"/>
  <c r="I2271" i="10"/>
  <c r="N2628" i="10"/>
  <c r="H2560" i="10"/>
  <c r="O2558" i="10"/>
  <c r="S2838" i="10"/>
  <c r="I2518" i="10"/>
  <c r="H2490" i="10"/>
  <c r="O2483" i="10"/>
  <c r="G2360" i="10"/>
  <c r="M2798" i="10"/>
  <c r="I2474" i="10"/>
  <c r="G2645" i="10"/>
  <c r="C2906" i="10"/>
  <c r="I843" i="10"/>
  <c r="J2833" i="10"/>
  <c r="D2238" i="10"/>
  <c r="I2029" i="10"/>
  <c r="M2605" i="10"/>
  <c r="I2556" i="10"/>
  <c r="S2867" i="10"/>
  <c r="N2528" i="10"/>
  <c r="Q2479" i="10"/>
  <c r="J1513" i="10"/>
  <c r="O2556" i="10"/>
  <c r="O2243" i="10"/>
  <c r="J2270" i="10"/>
  <c r="P2550" i="10"/>
  <c r="M2859" i="10"/>
  <c r="F2357" i="10"/>
  <c r="Q2608" i="10"/>
  <c r="P2315" i="10"/>
  <c r="Q2819" i="10"/>
  <c r="F2277" i="10"/>
  <c r="F834" i="10"/>
  <c r="R2349" i="10"/>
  <c r="F2318" i="10"/>
  <c r="J850" i="10"/>
  <c r="C1669" i="10"/>
  <c r="G2886" i="10"/>
  <c r="C2356" i="10"/>
  <c r="S2432" i="10"/>
  <c r="S2562" i="10"/>
  <c r="R2524" i="10"/>
  <c r="G2518" i="10"/>
  <c r="D2483" i="10"/>
  <c r="I2228" i="10"/>
  <c r="K2307" i="10"/>
  <c r="G2629" i="10"/>
  <c r="H2611" i="10"/>
  <c r="N2432" i="10"/>
  <c r="N2870" i="10"/>
  <c r="P2531" i="10"/>
  <c r="L849" i="10"/>
  <c r="E2560" i="10"/>
  <c r="O1469" i="10"/>
  <c r="P2608" i="10"/>
  <c r="G2307" i="10"/>
  <c r="N2646" i="10"/>
  <c r="K2861" i="10"/>
  <c r="C2635" i="10"/>
  <c r="S2885" i="10"/>
  <c r="C2639" i="10"/>
  <c r="R849" i="10"/>
  <c r="Q2310" i="10"/>
  <c r="K2238" i="10"/>
  <c r="I2531" i="10"/>
  <c r="K2407" i="10"/>
  <c r="R841" i="10"/>
  <c r="H2528" i="10"/>
  <c r="S2360" i="10"/>
  <c r="E2488" i="10"/>
  <c r="E2474" i="10"/>
  <c r="D2548" i="10"/>
  <c r="S2527" i="10"/>
  <c r="J2645" i="10"/>
  <c r="Q2648" i="10"/>
  <c r="O2517" i="10"/>
  <c r="I2364" i="10"/>
  <c r="K2310" i="10"/>
  <c r="E2568" i="10"/>
  <c r="P2443" i="10"/>
  <c r="C2861" i="10"/>
  <c r="L2589" i="10"/>
  <c r="O2785" i="10"/>
  <c r="D2862" i="10"/>
  <c r="F831" i="10"/>
  <c r="G2359" i="10"/>
  <c r="D2513" i="10"/>
  <c r="M2548" i="10"/>
  <c r="N2788" i="10"/>
  <c r="K2229" i="10"/>
  <c r="K2239" i="10"/>
  <c r="H2482" i="10"/>
  <c r="H2228" i="10"/>
  <c r="J2482" i="10"/>
  <c r="J833" i="10"/>
  <c r="P2273" i="10"/>
  <c r="R2393" i="10"/>
  <c r="M2318" i="10"/>
  <c r="N2488" i="10"/>
  <c r="K846" i="10"/>
  <c r="J2815" i="10"/>
  <c r="I2606" i="10"/>
  <c r="H2798" i="10"/>
  <c r="R2856" i="10"/>
  <c r="F837" i="10"/>
  <c r="D2606" i="10"/>
  <c r="I2238" i="10"/>
  <c r="E2647" i="10"/>
  <c r="O2906" i="10"/>
  <c r="H2628" i="10"/>
  <c r="D833" i="10"/>
  <c r="Q2549" i="10"/>
  <c r="E2886" i="10"/>
  <c r="R2352" i="10"/>
  <c r="E2597" i="10"/>
  <c r="J2609" i="10"/>
  <c r="G2271" i="10"/>
  <c r="P2434" i="10"/>
  <c r="Q2513" i="10"/>
  <c r="H2362" i="10"/>
  <c r="O2889" i="10"/>
  <c r="P2348" i="10"/>
  <c r="G2548" i="10"/>
  <c r="Q836" i="10"/>
  <c r="R2323" i="10"/>
  <c r="S2796" i="10"/>
  <c r="F1788" i="10"/>
  <c r="G836" i="10"/>
  <c r="M2571" i="10"/>
  <c r="C2366" i="10"/>
  <c r="F2857" i="10"/>
  <c r="Q2430" i="10"/>
  <c r="C2792" i="10"/>
  <c r="O2232" i="10"/>
  <c r="F2610" i="10"/>
  <c r="P2278" i="10"/>
  <c r="S2526" i="10"/>
  <c r="S2405" i="10"/>
  <c r="L796" i="10"/>
  <c r="I2276" i="10"/>
  <c r="J806" i="10"/>
  <c r="D2568" i="10"/>
  <c r="F2570" i="10"/>
  <c r="R2368" i="10"/>
  <c r="J2273" i="10"/>
  <c r="Q2387" i="10"/>
  <c r="C2472" i="10"/>
  <c r="K2468" i="10"/>
  <c r="Q2511" i="10"/>
  <c r="N2784" i="10"/>
  <c r="I2561" i="10"/>
  <c r="J1390" i="10"/>
  <c r="D2565" i="10"/>
  <c r="J2550" i="10"/>
  <c r="D2447" i="10"/>
  <c r="R2289" i="10"/>
  <c r="G2273" i="10"/>
  <c r="D844" i="10"/>
  <c r="F2786" i="10"/>
  <c r="L2509" i="10"/>
  <c r="P2327" i="10"/>
  <c r="Q2523" i="10"/>
  <c r="D2312" i="10"/>
  <c r="M2861" i="10"/>
  <c r="P2813" i="10"/>
  <c r="F2410" i="10"/>
  <c r="L2887" i="10"/>
  <c r="L2410" i="10"/>
  <c r="D2310" i="10"/>
  <c r="I2405" i="10"/>
  <c r="N2443" i="10"/>
  <c r="S2228" i="10"/>
  <c r="Q2307" i="10"/>
  <c r="N2868" i="10"/>
  <c r="P2451" i="10"/>
  <c r="G2816" i="10"/>
  <c r="P2516" i="10"/>
  <c r="Q2557" i="10"/>
  <c r="E2399" i="10"/>
  <c r="R2436" i="10"/>
  <c r="I2906" i="10"/>
  <c r="M2451" i="10"/>
  <c r="S2591" i="10"/>
  <c r="L2603" i="10"/>
  <c r="E2368" i="10"/>
  <c r="O2815" i="10"/>
  <c r="G2522" i="10"/>
  <c r="F2647" i="10"/>
  <c r="R2441" i="10"/>
  <c r="I2328" i="10"/>
  <c r="I2321" i="10"/>
  <c r="C2314" i="10"/>
  <c r="O2886" i="10"/>
  <c r="I2517" i="10"/>
  <c r="S2429" i="10"/>
  <c r="O2313" i="10"/>
  <c r="O2884" i="10"/>
  <c r="E2291" i="10"/>
  <c r="O2387" i="10"/>
  <c r="G798" i="10"/>
  <c r="F2555" i="10"/>
  <c r="J2364" i="10"/>
  <c r="H2591" i="10"/>
  <c r="Q834" i="10"/>
  <c r="H2405" i="10"/>
  <c r="I795" i="10"/>
  <c r="F2603" i="10"/>
  <c r="E1828" i="10"/>
  <c r="S2359" i="10"/>
  <c r="R2638" i="10"/>
  <c r="Q2857" i="10"/>
  <c r="K2644" i="10"/>
  <c r="J2328" i="10"/>
  <c r="M2484" i="10"/>
  <c r="H2240" i="10"/>
  <c r="D2239" i="10"/>
  <c r="E2271" i="10"/>
  <c r="F2324" i="10"/>
  <c r="K2907" i="10"/>
  <c r="O2358" i="10"/>
  <c r="L2814" i="10"/>
  <c r="J2475" i="10"/>
  <c r="S2609" i="10"/>
  <c r="Q2563" i="10"/>
  <c r="H2814" i="10"/>
  <c r="D2520" i="10"/>
  <c r="E2592" i="10"/>
  <c r="G2838" i="10"/>
  <c r="F2562" i="10"/>
  <c r="G2318" i="10"/>
  <c r="S2889" i="10"/>
  <c r="J2861" i="10"/>
  <c r="N2641" i="10"/>
  <c r="R2641" i="10"/>
  <c r="G2288" i="10"/>
  <c r="R2606" i="10"/>
  <c r="D2601" i="10"/>
  <c r="Q2795" i="10"/>
  <c r="L2638" i="10"/>
  <c r="I2566" i="10"/>
  <c r="R2525" i="10"/>
  <c r="K2279" i="10"/>
  <c r="D2327" i="10"/>
  <c r="S2272" i="10"/>
  <c r="D2323" i="10"/>
  <c r="H2508" i="10"/>
  <c r="F2400" i="10"/>
  <c r="I2307" i="10"/>
  <c r="J2560" i="10"/>
  <c r="N2237" i="10"/>
  <c r="L2910" i="10"/>
  <c r="R2633" i="10"/>
  <c r="H846" i="10"/>
  <c r="D2814" i="10"/>
  <c r="L2235" i="10"/>
  <c r="E2349" i="10"/>
  <c r="Q2565" i="10"/>
  <c r="D2561" i="10"/>
  <c r="M2515" i="10"/>
  <c r="F2813" i="10"/>
  <c r="I2520" i="10"/>
  <c r="J2278" i="10"/>
  <c r="S835" i="10"/>
  <c r="H2592" i="10"/>
  <c r="O1630" i="10"/>
  <c r="Q2271" i="10"/>
  <c r="K2837" i="10"/>
  <c r="J1711" i="10"/>
  <c r="F2245" i="10"/>
  <c r="N2444" i="10"/>
  <c r="J2407" i="10"/>
  <c r="Q2404" i="10"/>
  <c r="G2529" i="10"/>
  <c r="D2634" i="10"/>
  <c r="J2518" i="10"/>
  <c r="C2351" i="10"/>
  <c r="Q2276" i="10"/>
  <c r="M2471" i="10"/>
  <c r="S2597" i="10"/>
  <c r="Q2402" i="10"/>
  <c r="K2442" i="10"/>
  <c r="K2835" i="10"/>
  <c r="D2228" i="10"/>
  <c r="S2444" i="10"/>
  <c r="P2428" i="10"/>
  <c r="K2290" i="10"/>
  <c r="K2321" i="10"/>
  <c r="H2357" i="10"/>
  <c r="C2515" i="10"/>
  <c r="J2468" i="10"/>
  <c r="H2289" i="10"/>
  <c r="J2451" i="10"/>
  <c r="D2529" i="10"/>
  <c r="Q2326" i="10"/>
  <c r="L2274" i="10"/>
  <c r="G2904" i="10"/>
  <c r="E2524" i="10"/>
  <c r="I2605" i="10"/>
  <c r="I2248" i="10"/>
  <c r="D2277" i="10"/>
  <c r="G2402" i="10"/>
  <c r="L794" i="10"/>
  <c r="F1549" i="10"/>
  <c r="F1669" i="10"/>
  <c r="P2519" i="10"/>
  <c r="L2360" i="10"/>
  <c r="S2448" i="10"/>
  <c r="F2552" i="10"/>
  <c r="C2348" i="10"/>
  <c r="K2885" i="10"/>
  <c r="K2633" i="10"/>
  <c r="N2510" i="10"/>
  <c r="L2313" i="10"/>
  <c r="G2908" i="10"/>
  <c r="F2246" i="10"/>
  <c r="P2515" i="10"/>
  <c r="J2448" i="10"/>
  <c r="M2248" i="10"/>
  <c r="L2870" i="10"/>
  <c r="J2512" i="10"/>
  <c r="G851" i="10"/>
  <c r="I2311" i="10"/>
  <c r="H1309" i="10"/>
  <c r="E2519" i="10"/>
  <c r="O2395" i="10"/>
  <c r="S2357" i="10"/>
  <c r="G2311" i="10"/>
  <c r="L2282" i="10"/>
  <c r="M2527" i="10"/>
  <c r="P2522" i="10"/>
  <c r="H2434" i="10"/>
  <c r="O2523" i="10"/>
  <c r="H2869" i="10"/>
  <c r="P831" i="10"/>
  <c r="M2285" i="10"/>
  <c r="G2551" i="10"/>
  <c r="S846" i="10"/>
  <c r="N2234" i="10"/>
  <c r="F2630" i="10"/>
  <c r="M2516" i="10"/>
  <c r="H2514" i="10"/>
  <c r="P2311" i="10"/>
  <c r="C2310" i="10"/>
  <c r="M2389" i="10"/>
  <c r="I2560" i="10"/>
  <c r="L2864" i="10"/>
  <c r="L2481" i="10"/>
  <c r="N799" i="10"/>
  <c r="G840" i="10"/>
  <c r="J2523" i="10"/>
  <c r="G2431" i="10"/>
  <c r="D2432" i="10"/>
  <c r="P2233" i="10"/>
  <c r="P2530" i="10"/>
  <c r="Q2785" i="10"/>
  <c r="E2270" i="10"/>
  <c r="Q2489" i="10"/>
  <c r="I2522" i="10"/>
  <c r="C2398" i="10"/>
  <c r="L851" i="10"/>
  <c r="G2428" i="10"/>
  <c r="O2553" i="10"/>
  <c r="M1997" i="10"/>
  <c r="R2358" i="10"/>
  <c r="J2392" i="10"/>
  <c r="O839" i="10"/>
  <c r="S2798" i="10"/>
  <c r="G808" i="10"/>
  <c r="R2790" i="10"/>
  <c r="D2324" i="10"/>
  <c r="Q2277" i="10"/>
  <c r="M2322" i="10"/>
  <c r="E2857" i="10"/>
  <c r="I2308" i="10"/>
  <c r="S848" i="10"/>
  <c r="E2785" i="10"/>
  <c r="E2552" i="10"/>
  <c r="R2271" i="10"/>
  <c r="S2399" i="10"/>
  <c r="G2272" i="10"/>
  <c r="D2355" i="10"/>
  <c r="M2888" i="10"/>
  <c r="F836" i="10"/>
  <c r="C2473" i="10"/>
  <c r="J2906" i="10"/>
  <c r="R2521" i="10"/>
  <c r="G2528" i="10"/>
  <c r="S2319" i="10"/>
  <c r="C2649" i="10"/>
  <c r="E2513" i="10"/>
  <c r="S2347" i="10"/>
  <c r="D2400" i="10"/>
  <c r="D2650" i="10"/>
  <c r="S2595" i="10"/>
  <c r="K2357" i="10"/>
  <c r="F2908" i="10"/>
  <c r="L2523" i="10"/>
  <c r="M2367" i="10"/>
  <c r="C2567" i="10"/>
  <c r="L2308" i="10"/>
  <c r="S2483" i="10"/>
  <c r="J1795" i="10"/>
  <c r="D2289" i="10"/>
  <c r="P2798" i="10"/>
  <c r="I1392" i="10"/>
  <c r="S2314" i="10"/>
  <c r="O2480" i="10"/>
  <c r="O2602" i="10"/>
  <c r="S2570" i="10"/>
  <c r="E2866" i="10"/>
  <c r="R802" i="10"/>
  <c r="R2390" i="10"/>
  <c r="O848" i="10"/>
  <c r="M2531" i="10"/>
  <c r="F2551" i="10"/>
  <c r="P841" i="10"/>
  <c r="J2233" i="10"/>
  <c r="P2307" i="10"/>
  <c r="E2523" i="10"/>
  <c r="C2361" i="10"/>
  <c r="R2794" i="10"/>
  <c r="N2888" i="10"/>
  <c r="P2230" i="10"/>
  <c r="N2589" i="10"/>
  <c r="E2529" i="10"/>
  <c r="I2607" i="10"/>
  <c r="R2365" i="10"/>
  <c r="O2326" i="10"/>
  <c r="J2429" i="10"/>
  <c r="J2909" i="10"/>
  <c r="O1708" i="10"/>
  <c r="L2276" i="10"/>
  <c r="L790" i="10"/>
  <c r="K2404" i="10"/>
  <c r="C2794" i="10"/>
  <c r="J1708" i="10"/>
  <c r="I2229" i="10"/>
  <c r="J2631" i="10"/>
  <c r="K2642" i="10"/>
  <c r="C2523" i="10"/>
  <c r="H848" i="10"/>
  <c r="J2555" i="10"/>
  <c r="P2402" i="10"/>
  <c r="D2317" i="10"/>
  <c r="L2323" i="10"/>
  <c r="G2368" i="10"/>
  <c r="P2889" i="10"/>
  <c r="R2406" i="10"/>
  <c r="L2359" i="10"/>
  <c r="R2629" i="10"/>
  <c r="R2313" i="10"/>
  <c r="O2450" i="10"/>
  <c r="C2838" i="10"/>
  <c r="Q2869" i="10"/>
  <c r="M835" i="10"/>
  <c r="F845" i="10"/>
  <c r="Q2472" i="10"/>
  <c r="N2560" i="10"/>
  <c r="O2645" i="10"/>
  <c r="O2478" i="10"/>
  <c r="H2567" i="10"/>
  <c r="J2597" i="10"/>
  <c r="R2326" i="10"/>
  <c r="L2569" i="10"/>
  <c r="N2839" i="10"/>
  <c r="F1388" i="10"/>
  <c r="R2796" i="10"/>
  <c r="Q2908" i="10"/>
  <c r="Q2517" i="10"/>
  <c r="R2605" i="10"/>
  <c r="S805" i="10"/>
  <c r="S2819" i="10"/>
  <c r="R2636" i="10"/>
  <c r="D2610" i="10"/>
  <c r="F2870" i="10"/>
  <c r="O791" i="10"/>
  <c r="I2320" i="10"/>
  <c r="K2794" i="10"/>
  <c r="M2468" i="10"/>
  <c r="O2485" i="10"/>
  <c r="L2348" i="10"/>
  <c r="M2231" i="10"/>
  <c r="N2867" i="10"/>
  <c r="D2514" i="10"/>
  <c r="N2591" i="10"/>
  <c r="L2477" i="10"/>
  <c r="P2447" i="10"/>
  <c r="F2354" i="10"/>
  <c r="H851" i="10"/>
  <c r="R835" i="10"/>
  <c r="L2837" i="10"/>
  <c r="J2907" i="10"/>
  <c r="G2819" i="10"/>
  <c r="P2445" i="10"/>
  <c r="O2327" i="10"/>
  <c r="P2636" i="10"/>
  <c r="R2396" i="10"/>
  <c r="S2646" i="10"/>
  <c r="D2910" i="10"/>
  <c r="L2488" i="10"/>
  <c r="F2558" i="10"/>
  <c r="Q2628" i="10"/>
  <c r="K1629" i="10"/>
  <c r="O2509" i="10"/>
  <c r="J843" i="10"/>
  <c r="O2281" i="10"/>
  <c r="M2885" i="10"/>
  <c r="P2317" i="10"/>
  <c r="Q2396" i="10"/>
  <c r="Q2560" i="10"/>
  <c r="K2549" i="10"/>
  <c r="C2510" i="10"/>
  <c r="I2410" i="10"/>
  <c r="I2392" i="10"/>
  <c r="N805" i="10"/>
  <c r="F2514" i="10"/>
  <c r="J2859" i="10"/>
  <c r="O2630" i="10"/>
  <c r="G2315" i="10"/>
  <c r="S2402" i="10"/>
  <c r="D2436" i="10"/>
  <c r="I2650" i="10"/>
  <c r="Q2633" i="10"/>
  <c r="N2553" i="10"/>
  <c r="E2479" i="10"/>
  <c r="F2029" i="10"/>
  <c r="J2606" i="10"/>
  <c r="F2515" i="10"/>
  <c r="G2441" i="10"/>
  <c r="K2588" i="10"/>
  <c r="G809" i="10"/>
  <c r="D2359" i="10"/>
  <c r="D2352" i="10"/>
  <c r="N2650" i="10"/>
  <c r="L2513" i="10"/>
  <c r="N2353" i="10"/>
  <c r="R2611" i="10"/>
  <c r="P2557" i="10"/>
  <c r="K2281" i="10"/>
  <c r="L2314" i="10"/>
  <c r="C2317" i="10"/>
  <c r="D2329" i="10"/>
  <c r="D2274" i="10"/>
  <c r="F841" i="10"/>
  <c r="S2236" i="10"/>
  <c r="L2784" i="10"/>
  <c r="G2480" i="10"/>
  <c r="Q2553" i="10"/>
  <c r="S795" i="10"/>
  <c r="H850" i="10"/>
  <c r="D2325" i="10"/>
  <c r="H2435" i="10"/>
  <c r="H2795" i="10"/>
  <c r="E2406" i="10"/>
  <c r="N806" i="10"/>
  <c r="G2285" i="10"/>
  <c r="E790" i="10"/>
  <c r="H839" i="10"/>
  <c r="I2530" i="10"/>
  <c r="H2364" i="10"/>
  <c r="Q2398" i="10"/>
  <c r="S2567" i="10"/>
  <c r="I2398" i="10"/>
  <c r="M2323" i="10"/>
  <c r="P2904" i="10"/>
  <c r="L2630" i="10"/>
  <c r="D794" i="10"/>
  <c r="N2595" i="10"/>
  <c r="Q842" i="10"/>
  <c r="K2356" i="10"/>
  <c r="F2403" i="10"/>
  <c r="M1828" i="10"/>
  <c r="K2309" i="10"/>
  <c r="F2409" i="10"/>
  <c r="N2365" i="10"/>
  <c r="N2570" i="10"/>
  <c r="M2632" i="10"/>
  <c r="M2289" i="10"/>
  <c r="S2785" i="10"/>
  <c r="M2241" i="10"/>
  <c r="D2570" i="10"/>
  <c r="E2593" i="10"/>
  <c r="P2482" i="10"/>
  <c r="O2242" i="10"/>
  <c r="E2243" i="10"/>
  <c r="O793" i="10"/>
  <c r="F2635" i="10"/>
  <c r="M2314" i="10"/>
  <c r="H2270" i="10"/>
  <c r="L2318" i="10"/>
  <c r="K2397" i="10"/>
  <c r="J2324" i="10"/>
  <c r="K793" i="10"/>
  <c r="R2550" i="10"/>
  <c r="L2251" i="10"/>
  <c r="Q2447" i="10"/>
  <c r="P1468" i="10"/>
  <c r="R2405" i="10"/>
  <c r="M2477" i="10"/>
  <c r="L2239" i="10"/>
  <c r="O2833" i="10"/>
  <c r="F2229" i="10"/>
  <c r="Q2835" i="10"/>
  <c r="D2589" i="10"/>
  <c r="R2312" i="10"/>
  <c r="O2649" i="10"/>
  <c r="P2839" i="10"/>
  <c r="M2272" i="10"/>
  <c r="C2590" i="10"/>
  <c r="M845" i="10"/>
  <c r="Q2556" i="10"/>
  <c r="P2859" i="10"/>
  <c r="N2886" i="10"/>
  <c r="H2315" i="10"/>
  <c r="S2486" i="10"/>
  <c r="P2637" i="10"/>
  <c r="K2484" i="10"/>
  <c r="O2362" i="10"/>
  <c r="K2443" i="10"/>
  <c r="H2248" i="10"/>
  <c r="P2281" i="10"/>
  <c r="Q2596" i="10"/>
  <c r="K2865" i="10"/>
  <c r="I837" i="10"/>
  <c r="L2637" i="10"/>
  <c r="Q2446" i="10"/>
  <c r="F839" i="10"/>
  <c r="K2359" i="10"/>
  <c r="Q2787" i="10"/>
  <c r="F2444" i="10"/>
  <c r="H2319" i="10"/>
  <c r="S2250" i="10"/>
  <c r="S2316" i="10"/>
  <c r="Q2591" i="10"/>
  <c r="L2796" i="10"/>
  <c r="D2269" i="10"/>
  <c r="C2397" i="10"/>
  <c r="G2865" i="10"/>
  <c r="C2449" i="10"/>
  <c r="I2388" i="10"/>
  <c r="H2428" i="10"/>
  <c r="F2477" i="10"/>
  <c r="G2867" i="10"/>
  <c r="P2354" i="10"/>
  <c r="N2817" i="10"/>
  <c r="L2867" i="10"/>
  <c r="Q2323" i="10"/>
  <c r="K2242" i="10"/>
  <c r="Q800" i="10"/>
  <c r="O2528" i="10"/>
  <c r="N2597" i="10"/>
  <c r="J2610" i="10"/>
  <c r="D2407" i="10"/>
  <c r="N2233" i="10"/>
  <c r="F2648" i="10"/>
  <c r="R2835" i="10"/>
  <c r="G2885" i="10"/>
  <c r="S834" i="10"/>
  <c r="C1991" i="10"/>
  <c r="O2632" i="10"/>
  <c r="M793" i="10"/>
  <c r="Q2349" i="10"/>
  <c r="E837" i="10"/>
  <c r="C2321" i="10"/>
  <c r="P829" i="10"/>
  <c r="I2272" i="10"/>
  <c r="P2308" i="10"/>
  <c r="L2394" i="10"/>
  <c r="N2440" i="10"/>
  <c r="P2528" i="10"/>
  <c r="G2435" i="10"/>
  <c r="N2231" i="10"/>
  <c r="J2869" i="10"/>
  <c r="O2629" i="10"/>
  <c r="O2638" i="10"/>
  <c r="Q2569" i="10"/>
  <c r="G2530" i="10"/>
  <c r="P845" i="10"/>
  <c r="O2595" i="10"/>
  <c r="M2588" i="10"/>
  <c r="D2248" i="10"/>
  <c r="J2279" i="10"/>
  <c r="H2642" i="10"/>
  <c r="F2393" i="10"/>
  <c r="R2361" i="10"/>
  <c r="R2243" i="10"/>
  <c r="G2366" i="10"/>
  <c r="E2330" i="10"/>
  <c r="O2451" i="10"/>
  <c r="E2834" i="10"/>
  <c r="K850" i="10"/>
  <c r="D2475" i="10"/>
  <c r="I794" i="10"/>
  <c r="L2869" i="10"/>
  <c r="J2786" i="10"/>
  <c r="J2390" i="10"/>
  <c r="C2786" i="10"/>
  <c r="P2481" i="10"/>
  <c r="H2445" i="10"/>
  <c r="S2566" i="10"/>
  <c r="M2357" i="10"/>
  <c r="J2629" i="10"/>
  <c r="G831" i="10"/>
  <c r="Q2250" i="10"/>
  <c r="C2490" i="10"/>
  <c r="S2569" i="10"/>
  <c r="D2404" i="10"/>
  <c r="E829" i="10"/>
  <c r="J2647" i="10"/>
  <c r="P2439" i="10"/>
  <c r="N2862" i="10"/>
  <c r="I2833" i="10"/>
  <c r="M2291" i="10"/>
  <c r="P2485" i="10"/>
  <c r="O835" i="10"/>
  <c r="O2910" i="10"/>
  <c r="H2856" i="10"/>
  <c r="J2636" i="10"/>
  <c r="E834" i="10"/>
  <c r="Q805" i="10"/>
  <c r="D2435" i="10"/>
  <c r="N2606" i="10"/>
  <c r="P2246" i="10"/>
  <c r="R2438" i="10"/>
  <c r="K2571" i="10"/>
  <c r="J1748" i="10"/>
  <c r="S2450" i="10"/>
  <c r="C2549" i="10"/>
  <c r="O2571" i="10"/>
  <c r="Q2278" i="10"/>
  <c r="O2856" i="10"/>
  <c r="E2633" i="10"/>
  <c r="I2640" i="10"/>
  <c r="J2608" i="10"/>
  <c r="K2278" i="10"/>
  <c r="G2599" i="10"/>
  <c r="I2511" i="10"/>
  <c r="K2607" i="10"/>
  <c r="P2794" i="10"/>
  <c r="I2440" i="10"/>
  <c r="Q2241" i="10"/>
  <c r="E2814" i="10"/>
  <c r="N803" i="10"/>
  <c r="H2862" i="10"/>
  <c r="P2360" i="10"/>
  <c r="J2284" i="10"/>
  <c r="O2245" i="10"/>
  <c r="F2351" i="10"/>
  <c r="Q2589" i="10"/>
  <c r="J1588" i="10"/>
  <c r="L2404" i="10"/>
  <c r="K2570" i="10"/>
  <c r="Q2814" i="10"/>
  <c r="O2797" i="10"/>
  <c r="F2524" i="10"/>
  <c r="O2315" i="10"/>
  <c r="M2907" i="10"/>
  <c r="P2231" i="10"/>
  <c r="J2839" i="10"/>
  <c r="R2475" i="10"/>
  <c r="J2349" i="10"/>
  <c r="N793" i="10"/>
  <c r="J2439" i="10"/>
  <c r="S2289" i="10"/>
  <c r="C2393" i="10"/>
  <c r="N2561" i="10"/>
  <c r="P2815" i="10"/>
  <c r="F2858" i="10"/>
  <c r="J2320" i="10"/>
  <c r="S2238" i="10"/>
  <c r="D2397" i="10"/>
  <c r="K2433" i="10"/>
  <c r="N2593" i="10"/>
  <c r="D2477" i="10"/>
  <c r="E2362" i="10"/>
  <c r="F2472" i="10"/>
  <c r="J2633" i="10"/>
  <c r="I2370" i="10"/>
  <c r="P2816" i="10"/>
  <c r="S2868" i="10"/>
  <c r="C2531" i="10"/>
  <c r="R2798" i="10"/>
  <c r="E2859" i="10"/>
  <c r="K2324" i="10"/>
  <c r="E2446" i="10"/>
  <c r="I2552" i="10"/>
  <c r="S2363" i="10"/>
  <c r="P1908" i="10"/>
  <c r="M2559" i="10"/>
  <c r="E2557" i="10"/>
  <c r="R1711" i="10"/>
  <c r="P2437" i="10"/>
  <c r="S2601" i="10"/>
  <c r="M2473" i="10"/>
  <c r="E2445" i="10"/>
  <c r="R2432" i="10"/>
  <c r="P2313" i="10"/>
  <c r="L2317" i="10"/>
  <c r="R798" i="10"/>
  <c r="K2640" i="10"/>
  <c r="L2242" i="10"/>
  <c r="O2440" i="10"/>
  <c r="N2327" i="10"/>
  <c r="E2793" i="10"/>
  <c r="N2469" i="10"/>
  <c r="I2907" i="10"/>
  <c r="Q2559" i="10"/>
  <c r="F2795" i="10"/>
  <c r="R2364" i="10"/>
  <c r="E2313" i="10"/>
  <c r="F2904" i="10"/>
  <c r="N2509" i="10"/>
  <c r="G838" i="10"/>
  <c r="P2468" i="10"/>
  <c r="L2287" i="10"/>
  <c r="F2235" i="10"/>
  <c r="H2565" i="10"/>
  <c r="I2318" i="10"/>
  <c r="C2392" i="10"/>
  <c r="Q2529" i="10"/>
  <c r="M2433" i="10"/>
  <c r="S1708" i="10"/>
  <c r="S2557" i="10"/>
  <c r="P2391" i="10"/>
  <c r="E2605" i="10"/>
  <c r="D2833" i="10"/>
  <c r="F2554" i="10"/>
  <c r="O2323" i="10"/>
  <c r="E788" i="10"/>
  <c r="L2868" i="10"/>
  <c r="J2524" i="10"/>
  <c r="P2247" i="10"/>
  <c r="E1992" i="10"/>
  <c r="S849" i="10"/>
  <c r="L2432" i="10"/>
  <c r="F2649" i="10"/>
  <c r="R2435" i="10"/>
  <c r="O2360" i="10"/>
  <c r="K2446" i="10"/>
  <c r="P2644" i="10"/>
  <c r="C2368" i="10"/>
  <c r="D832" i="10"/>
  <c r="J2635" i="10"/>
  <c r="R2282" i="10"/>
  <c r="C2527" i="10"/>
  <c r="R2449" i="10"/>
  <c r="Q2593" i="10"/>
  <c r="I846" i="10"/>
  <c r="R2567" i="10"/>
  <c r="N2604" i="10"/>
  <c r="P2607" i="10"/>
  <c r="I2436" i="10"/>
  <c r="L2560" i="10"/>
  <c r="M2482" i="10"/>
  <c r="Q2403" i="10"/>
  <c r="L2884" i="10"/>
  <c r="N2474" i="10"/>
  <c r="J2398" i="10"/>
  <c r="Q2640" i="10"/>
  <c r="K799" i="10"/>
  <c r="F2837" i="10"/>
  <c r="F2469" i="10"/>
  <c r="M846" i="10"/>
  <c r="N2596" i="10"/>
  <c r="O2354" i="10"/>
  <c r="K2488" i="10"/>
  <c r="P801" i="10"/>
  <c r="O2443" i="10"/>
  <c r="L2557" i="10"/>
  <c r="K2445" i="10"/>
  <c r="D2468" i="10"/>
  <c r="D2839" i="10"/>
  <c r="I2596" i="10"/>
  <c r="R845" i="10"/>
  <c r="L2816" i="10"/>
  <c r="C2238" i="10"/>
  <c r="C2247" i="10"/>
  <c r="O2858" i="10"/>
  <c r="I2358" i="10"/>
  <c r="H2401" i="10"/>
  <c r="D2818" i="10"/>
  <c r="O2566" i="10"/>
  <c r="P2796" i="10"/>
  <c r="D2321" i="10"/>
  <c r="G2328" i="10"/>
  <c r="K2234" i="10"/>
  <c r="R2512" i="10"/>
  <c r="P2593" i="10"/>
  <c r="H2792" i="10"/>
  <c r="R2286" i="10"/>
  <c r="E2484" i="10"/>
  <c r="J2790" i="10"/>
  <c r="G2399" i="10"/>
  <c r="C2491" i="10"/>
  <c r="E2520" i="10"/>
  <c r="K2870" i="10"/>
  <c r="I2651" i="10"/>
  <c r="H2645" i="10"/>
  <c r="G2319" i="10"/>
  <c r="K2521" i="10"/>
  <c r="G2910" i="10"/>
  <c r="Q2407" i="10"/>
  <c r="G2611" i="10"/>
  <c r="M2395" i="10"/>
  <c r="N2239" i="10"/>
  <c r="C839" i="10"/>
  <c r="K2839" i="10"/>
  <c r="S838" i="10"/>
  <c r="G1631" i="10"/>
  <c r="N2430" i="10"/>
  <c r="D2395" i="10"/>
  <c r="G2631" i="10"/>
  <c r="Q2525" i="10"/>
  <c r="Q2632" i="10"/>
  <c r="D1670" i="10"/>
  <c r="Q2324" i="10"/>
  <c r="F802" i="10"/>
  <c r="O2270" i="10"/>
  <c r="J841" i="10"/>
  <c r="O2351" i="10"/>
  <c r="I1748" i="10"/>
  <c r="M2307" i="10"/>
  <c r="M2607" i="10"/>
  <c r="M2819" i="10"/>
  <c r="R800" i="10"/>
  <c r="Q2571" i="10"/>
  <c r="I805" i="10"/>
  <c r="J2403" i="10"/>
  <c r="S2358" i="10"/>
  <c r="D2309" i="10"/>
  <c r="L2483" i="10"/>
  <c r="I2590" i="10"/>
  <c r="C2599" i="10"/>
  <c r="P1550" i="10"/>
  <c r="P2489" i="10"/>
  <c r="L2279" i="10"/>
  <c r="L2389" i="10"/>
  <c r="E2884" i="10"/>
  <c r="R2276" i="10"/>
  <c r="R2363" i="10"/>
  <c r="C2595" i="10"/>
  <c r="M2243" i="10"/>
  <c r="E2637" i="10"/>
  <c r="R2233" i="10"/>
  <c r="G2482" i="10"/>
  <c r="I2868" i="10"/>
  <c r="O1910" i="10"/>
  <c r="M2281" i="10"/>
  <c r="L2247" i="10"/>
  <c r="K2438" i="10"/>
  <c r="L2611" i="10"/>
  <c r="E2589" i="10"/>
  <c r="I2430" i="10"/>
  <c r="R2472" i="10"/>
  <c r="J2522" i="10"/>
  <c r="P1789" i="10"/>
  <c r="L2591" i="10"/>
  <c r="G2289" i="10"/>
  <c r="H2552" i="10"/>
  <c r="H2488" i="10"/>
  <c r="N2818" i="10"/>
  <c r="P2484" i="10"/>
  <c r="F2866" i="10"/>
  <c r="Q2490" i="10"/>
  <c r="L1914" i="10"/>
  <c r="C834" i="10"/>
  <c r="N2885" i="10"/>
  <c r="I2639" i="10"/>
  <c r="E2515" i="10"/>
  <c r="P840" i="10"/>
  <c r="L2563" i="10"/>
  <c r="C2648" i="10"/>
  <c r="L2561" i="10"/>
  <c r="L2451" i="10"/>
  <c r="G1511" i="10"/>
  <c r="Q2470" i="10"/>
  <c r="S2904" i="10"/>
  <c r="R2530" i="10"/>
  <c r="G2589" i="10"/>
  <c r="D2318" i="10"/>
  <c r="C832" i="10"/>
  <c r="H2394" i="10"/>
  <c r="K2597" i="10"/>
  <c r="J2442" i="10"/>
  <c r="C2557" i="10"/>
  <c r="D2888" i="10"/>
  <c r="F2556" i="10"/>
  <c r="I833" i="10"/>
  <c r="N2548" i="10"/>
  <c r="O2885" i="10"/>
  <c r="M832" i="10"/>
  <c r="P2595" i="10"/>
  <c r="J845" i="10"/>
  <c r="L2480" i="10"/>
  <c r="E2286" i="10"/>
  <c r="M2526" i="10"/>
  <c r="K2241" i="10"/>
  <c r="E2324" i="10"/>
  <c r="Q806" i="10"/>
  <c r="M2797" i="10"/>
  <c r="K2606" i="10"/>
  <c r="R2862" i="10"/>
  <c r="P2554" i="10"/>
  <c r="N2790" i="10"/>
  <c r="R2610" i="10"/>
  <c r="O2482" i="10"/>
  <c r="K2315" i="10"/>
  <c r="K2228" i="10"/>
  <c r="J2556" i="10"/>
  <c r="E849" i="10"/>
  <c r="J2484" i="10"/>
  <c r="G2276" i="10"/>
  <c r="R2250" i="10"/>
  <c r="G2111" i="10"/>
  <c r="I2516" i="10"/>
  <c r="Q2509" i="10"/>
  <c r="G2322" i="10"/>
  <c r="J2250" i="10"/>
  <c r="N2326" i="10"/>
  <c r="G2814" i="10"/>
  <c r="C2444" i="10"/>
  <c r="G2644" i="10"/>
  <c r="C2244" i="10"/>
  <c r="N1711" i="10"/>
  <c r="I2450" i="10"/>
  <c r="M2908" i="10"/>
  <c r="L2489" i="10"/>
  <c r="S2324" i="10"/>
  <c r="L2362" i="10"/>
  <c r="H1829" i="10"/>
  <c r="F789" i="10"/>
  <c r="S2290" i="10"/>
  <c r="N2559" i="10"/>
  <c r="K2557" i="10"/>
  <c r="L2369" i="10"/>
  <c r="E2365" i="10"/>
  <c r="M2069" i="10"/>
  <c r="K2514" i="10"/>
  <c r="S2602" i="10"/>
  <c r="P2234" i="10"/>
  <c r="R1793" i="10"/>
  <c r="Q2449" i="10"/>
  <c r="K2394" i="10"/>
  <c r="N1588" i="10"/>
  <c r="E2245" i="10"/>
  <c r="S2563" i="10"/>
  <c r="J1471" i="10"/>
  <c r="F2637" i="10"/>
  <c r="M2032" i="10"/>
  <c r="R2034" i="10"/>
  <c r="F2650" i="10"/>
  <c r="O2241" i="10"/>
  <c r="N2361" i="10"/>
  <c r="L2865" i="10"/>
  <c r="R2515" i="10"/>
  <c r="I2603" i="10"/>
  <c r="O2642" i="10"/>
  <c r="M2400" i="10"/>
  <c r="C2359" i="10"/>
  <c r="L2508" i="10"/>
  <c r="G2287" i="10"/>
  <c r="M2517" i="10"/>
  <c r="C2230" i="10"/>
  <c r="P1668" i="10"/>
  <c r="D2530" i="10"/>
  <c r="H2407" i="10"/>
  <c r="R2491" i="10"/>
  <c r="M2348" i="10"/>
  <c r="H788" i="10"/>
  <c r="M2593" i="10"/>
  <c r="E835" i="10"/>
  <c r="O1956" i="10"/>
  <c r="O2569" i="10"/>
  <c r="M2230" i="10"/>
  <c r="N2312" i="10"/>
  <c r="O2236" i="10"/>
  <c r="H2368" i="10"/>
  <c r="S799" i="10"/>
  <c r="N2483" i="10"/>
  <c r="L2476" i="10"/>
  <c r="C2555" i="10"/>
  <c r="D2444" i="10"/>
  <c r="M2566" i="10"/>
  <c r="P2312" i="10"/>
  <c r="S2329" i="10"/>
  <c r="C2638" i="10"/>
  <c r="N2837" i="10"/>
  <c r="C2233" i="10"/>
  <c r="I2513" i="10"/>
  <c r="J2600" i="10"/>
  <c r="Q2588" i="10"/>
  <c r="S2869" i="10"/>
  <c r="L2439" i="10"/>
  <c r="O2429" i="10"/>
  <c r="G2242" i="10"/>
  <c r="F1949" i="10"/>
  <c r="P2648" i="10"/>
  <c r="M2349" i="10"/>
  <c r="F2401" i="10"/>
  <c r="L2592" i="10"/>
  <c r="C2561" i="10"/>
  <c r="R2244" i="10"/>
  <c r="P2559" i="10"/>
  <c r="N2320" i="10"/>
  <c r="F2548" i="10"/>
  <c r="S2321" i="10"/>
  <c r="N2632" i="10"/>
  <c r="R2314" i="10"/>
  <c r="D2353" i="10"/>
  <c r="N2289" i="10"/>
  <c r="G2815" i="10"/>
  <c r="F2240" i="10"/>
  <c r="H2245" i="10"/>
  <c r="R2599" i="10"/>
  <c r="D2628" i="10"/>
  <c r="R2237" i="10"/>
  <c r="F1829" i="10"/>
  <c r="F2512" i="10"/>
  <c r="H1838" i="10"/>
  <c r="J2519" i="10"/>
  <c r="O2488" i="10"/>
  <c r="K2355" i="10"/>
  <c r="S832" i="10"/>
  <c r="R797" i="10"/>
  <c r="S2645" i="10"/>
  <c r="Q1788" i="10"/>
  <c r="H2469" i="10"/>
  <c r="Q2352" i="10"/>
  <c r="J801" i="10"/>
  <c r="C2796" i="10"/>
  <c r="J2561" i="10"/>
  <c r="N2603" i="10"/>
  <c r="H2785" i="10"/>
  <c r="N2856" i="10"/>
  <c r="K2068" i="10"/>
  <c r="P2787" i="10"/>
  <c r="Q847" i="10"/>
  <c r="C2316" i="10"/>
  <c r="R795" i="10"/>
  <c r="L2908" i="10"/>
  <c r="C2488" i="10"/>
  <c r="D2281" i="10"/>
  <c r="R2907" i="10"/>
  <c r="O2590" i="10"/>
  <c r="G2870" i="10"/>
  <c r="L848" i="10"/>
  <c r="R2483" i="10"/>
  <c r="N2526" i="10"/>
  <c r="H2441" i="10"/>
  <c r="J2569" i="10"/>
  <c r="O2399" i="10"/>
  <c r="L2597" i="10"/>
  <c r="E2631" i="10"/>
  <c r="Q2286" i="10"/>
  <c r="C2566" i="10"/>
  <c r="R2348" i="10"/>
  <c r="O2486" i="10"/>
  <c r="L2330" i="10"/>
  <c r="C2389" i="10"/>
  <c r="I2889" i="10"/>
  <c r="D2636" i="10"/>
  <c r="O2239" i="10"/>
  <c r="K804" i="10"/>
  <c r="S2514" i="10"/>
  <c r="O2312" i="10"/>
  <c r="R1828" i="10"/>
  <c r="L1989" i="10"/>
  <c r="E2869" i="10"/>
  <c r="S808" i="10"/>
  <c r="N847" i="10"/>
  <c r="P2591" i="10"/>
  <c r="C1951" i="10"/>
  <c r="K2440" i="10"/>
  <c r="F2588" i="10"/>
  <c r="F2109" i="10"/>
  <c r="F1753" i="10"/>
  <c r="K1669" i="10"/>
  <c r="I1793" i="10"/>
  <c r="L1789" i="10"/>
  <c r="H834" i="10"/>
  <c r="D795" i="10"/>
  <c r="D2273" i="10"/>
  <c r="F810" i="10"/>
  <c r="K1471" i="10"/>
  <c r="R2355" i="10"/>
  <c r="J2638" i="10"/>
  <c r="N2594" i="10"/>
  <c r="C2609" i="10"/>
  <c r="I2858" i="10"/>
  <c r="Q1669" i="10"/>
  <c r="K2513" i="10"/>
  <c r="F1469" i="10"/>
  <c r="G1628" i="10"/>
  <c r="J2566" i="10"/>
  <c r="P2640" i="10"/>
  <c r="I834" i="10"/>
  <c r="R806" i="10"/>
  <c r="K2516" i="10"/>
  <c r="J2404" i="10"/>
  <c r="R2558" i="10"/>
  <c r="D2789" i="10"/>
  <c r="L2390" i="10"/>
  <c r="Q2251" i="10"/>
  <c r="L2403" i="10"/>
  <c r="H2610" i="10"/>
  <c r="Q2516" i="10"/>
  <c r="R2646" i="10"/>
  <c r="H2314" i="10"/>
  <c r="K2515" i="10"/>
  <c r="K2859" i="10"/>
  <c r="N835" i="10"/>
  <c r="R848" i="10"/>
  <c r="J2437" i="10"/>
  <c r="S2396" i="10"/>
  <c r="E840" i="10"/>
  <c r="K1791" i="10"/>
  <c r="O2605" i="10"/>
  <c r="I800" i="10"/>
  <c r="F2445" i="10"/>
  <c r="K2033" i="10"/>
  <c r="M2789" i="10"/>
  <c r="L2647" i="10"/>
  <c r="Q2232" i="10"/>
  <c r="H799" i="10"/>
  <c r="N2406" i="10"/>
  <c r="S2629" i="10"/>
  <c r="F1468" i="10"/>
  <c r="S2628" i="10"/>
  <c r="C2443" i="10"/>
  <c r="P2272" i="10"/>
  <c r="P2570" i="10"/>
  <c r="M2522" i="10"/>
  <c r="Q2638" i="10"/>
  <c r="F2438" i="10"/>
  <c r="K2471" i="10"/>
  <c r="Q2649" i="10"/>
  <c r="K2836" i="10"/>
  <c r="E1953" i="10"/>
  <c r="S2517" i="10"/>
  <c r="M2279" i="10"/>
  <c r="Q2357" i="10"/>
  <c r="S2438" i="10"/>
  <c r="D2443" i="10"/>
  <c r="E1909" i="10"/>
  <c r="I2322" i="10"/>
  <c r="H2292" i="10"/>
  <c r="N2354" i="10"/>
  <c r="L793" i="10"/>
  <c r="P2604" i="10"/>
  <c r="I2610" i="10"/>
  <c r="J1308" i="10"/>
  <c r="Q2603" i="10"/>
  <c r="J2490" i="10"/>
  <c r="H2449" i="10"/>
  <c r="F2907" i="10"/>
  <c r="F2269" i="10"/>
  <c r="C2860" i="10"/>
  <c r="K831" i="10"/>
  <c r="S802" i="10"/>
  <c r="E2276" i="10"/>
  <c r="I1388" i="10"/>
  <c r="O1551" i="10"/>
  <c r="C789" i="10"/>
  <c r="M2834" i="10"/>
  <c r="O2470" i="10"/>
  <c r="Q2796" i="10"/>
  <c r="O2592" i="10"/>
  <c r="E2632" i="10"/>
  <c r="H2247" i="10"/>
  <c r="K1957" i="10"/>
  <c r="S2833" i="10"/>
  <c r="O2403" i="10"/>
  <c r="D2528" i="10"/>
  <c r="E2491" i="10"/>
  <c r="E2472" i="10"/>
  <c r="L1911" i="10"/>
  <c r="N2275" i="10"/>
  <c r="R1912" i="10"/>
  <c r="D837" i="10"/>
  <c r="E2232" i="10"/>
  <c r="H2861" i="10"/>
  <c r="H2269" i="10"/>
  <c r="P2836" i="10"/>
  <c r="G2404" i="10"/>
  <c r="G2347" i="10"/>
  <c r="P2349" i="10"/>
  <c r="S2439" i="10"/>
  <c r="L2491" i="10"/>
  <c r="P2393" i="10"/>
  <c r="J1670" i="10"/>
  <c r="D2560" i="10"/>
  <c r="P2323" i="10"/>
  <c r="J2646" i="10"/>
  <c r="G2636" i="10"/>
  <c r="I2399" i="10"/>
  <c r="K1311" i="10"/>
  <c r="N1908" i="10"/>
  <c r="N842" i="10"/>
  <c r="P2518" i="10"/>
  <c r="J2359" i="10"/>
  <c r="P2638" i="10"/>
  <c r="N1593" i="10"/>
  <c r="Q1716" i="10"/>
  <c r="I1591" i="10"/>
  <c r="I2643" i="10"/>
  <c r="P2594" i="10"/>
  <c r="P1913" i="10"/>
  <c r="K2890" i="10"/>
  <c r="K2428" i="10"/>
  <c r="R2272" i="10"/>
  <c r="D791" i="10"/>
  <c r="H1469" i="10"/>
  <c r="J2271" i="10"/>
  <c r="S2638" i="10"/>
  <c r="E2864" i="10"/>
  <c r="Q1830" i="10"/>
  <c r="K1590" i="10"/>
  <c r="G1508" i="10"/>
  <c r="G2557" i="10"/>
  <c r="M2644" i="10"/>
  <c r="K2399" i="10"/>
  <c r="L2269" i="10"/>
  <c r="J2632" i="10"/>
  <c r="F2363" i="10"/>
  <c r="J2817" i="10"/>
  <c r="J2272" i="10"/>
  <c r="L2468" i="10"/>
  <c r="F2606" i="10"/>
  <c r="G2390" i="10"/>
  <c r="Q2450" i="10"/>
  <c r="S2860" i="10"/>
  <c r="D2866" i="10"/>
  <c r="R2029" i="10"/>
  <c r="D2364" i="10"/>
  <c r="R2594" i="10"/>
  <c r="G2483" i="10"/>
  <c r="E838" i="10"/>
  <c r="F2644" i="10"/>
  <c r="J2640" i="10"/>
  <c r="Q1711" i="10"/>
  <c r="D2367" i="10"/>
  <c r="M2611" i="10"/>
  <c r="J2246" i="10"/>
  <c r="J2281" i="10"/>
  <c r="E2437" i="10"/>
  <c r="M2788" i="10"/>
  <c r="O841" i="10"/>
  <c r="S2404" i="10"/>
  <c r="E2566" i="10"/>
  <c r="K2792" i="10"/>
  <c r="J2798" i="10"/>
  <c r="N2349" i="10"/>
  <c r="L2286" i="10"/>
  <c r="I2479" i="10"/>
  <c r="J2238" i="10"/>
  <c r="K2590" i="10"/>
  <c r="O2322" i="10"/>
  <c r="I2611" i="10"/>
  <c r="E2517" i="10"/>
  <c r="S1631" i="10"/>
  <c r="I2484" i="10"/>
  <c r="M843" i="10"/>
  <c r="H2519" i="10"/>
  <c r="P2243" i="10"/>
  <c r="F2884" i="10"/>
  <c r="N2552" i="10"/>
  <c r="L2280" i="10"/>
  <c r="N2309" i="10"/>
  <c r="I2315" i="10"/>
  <c r="M2269" i="10"/>
  <c r="J1988" i="10"/>
  <c r="E2629" i="10"/>
  <c r="I2588" i="10"/>
  <c r="G2789" i="10"/>
  <c r="F2510" i="10"/>
  <c r="N2638" i="10"/>
  <c r="H2554" i="10"/>
  <c r="Q2231" i="10"/>
  <c r="N2607" i="10"/>
  <c r="N2370" i="10"/>
  <c r="L2472" i="10"/>
  <c r="P2795" i="10"/>
  <c r="G2510" i="10"/>
  <c r="L2651" i="10"/>
  <c r="C2866" i="10"/>
  <c r="R2819" i="10"/>
  <c r="I2515" i="10"/>
  <c r="R1830" i="10"/>
  <c r="H2790" i="10"/>
  <c r="N790" i="10"/>
  <c r="P2635" i="10"/>
  <c r="P809" i="10"/>
  <c r="F2597" i="10"/>
  <c r="J2888" i="10"/>
  <c r="E2029" i="10"/>
  <c r="O2650" i="10"/>
  <c r="R1835" i="10"/>
  <c r="P2509" i="10"/>
  <c r="J835" i="10"/>
  <c r="G2357" i="10"/>
  <c r="G2490" i="10"/>
  <c r="M1912" i="10"/>
  <c r="F2565" i="10"/>
  <c r="M2556" i="10"/>
  <c r="N809" i="10"/>
  <c r="Q2609" i="10"/>
  <c r="I2249" i="10"/>
  <c r="C850" i="10"/>
  <c r="S2403" i="10"/>
  <c r="G2230" i="10"/>
  <c r="Q2836" i="10"/>
  <c r="S2232" i="10"/>
  <c r="K2396" i="10"/>
  <c r="G2409" i="10"/>
  <c r="M834" i="10"/>
  <c r="R2231" i="10"/>
  <c r="D2907" i="10"/>
  <c r="K2370" i="10"/>
  <c r="J2814" i="10"/>
  <c r="C2437" i="10"/>
  <c r="L2319" i="10"/>
  <c r="H2489" i="10"/>
  <c r="H2485" i="10"/>
  <c r="O851" i="10"/>
  <c r="P1990" i="10"/>
  <c r="M2244" i="10"/>
  <c r="N2284" i="10"/>
  <c r="P2310" i="10"/>
  <c r="M1515" i="10"/>
  <c r="S2330" i="10"/>
  <c r="S2861" i="10"/>
  <c r="H1948" i="10"/>
  <c r="D2646" i="10"/>
  <c r="D2633" i="10"/>
  <c r="D2433" i="10"/>
  <c r="G2786" i="10"/>
  <c r="D2522" i="10"/>
  <c r="N2410" i="10"/>
  <c r="K2429" i="10"/>
  <c r="C2551" i="10"/>
  <c r="G2468" i="10"/>
  <c r="C2603" i="10"/>
  <c r="G2391" i="10"/>
  <c r="I2469" i="10"/>
  <c r="L2311" i="10"/>
  <c r="J2837" i="10"/>
  <c r="L846" i="10"/>
  <c r="E2451" i="10"/>
  <c r="C2355" i="10"/>
  <c r="Q2443" i="10"/>
  <c r="J790" i="10"/>
  <c r="M795" i="10"/>
  <c r="D2637" i="10"/>
  <c r="L2437" i="10"/>
  <c r="N2247" i="10"/>
  <c r="H1791" i="10"/>
  <c r="S2599" i="10"/>
  <c r="N2865" i="10"/>
  <c r="R2864" i="10"/>
  <c r="L805" i="10"/>
  <c r="J829" i="10"/>
  <c r="C2610" i="10"/>
  <c r="O2634" i="10"/>
  <c r="D2240" i="10"/>
  <c r="Q2269" i="10"/>
  <c r="L2631" i="10"/>
  <c r="D2441" i="10"/>
  <c r="J2436" i="10"/>
  <c r="I2438" i="10"/>
  <c r="R1672" i="10"/>
  <c r="R2644" i="10"/>
  <c r="N2438" i="10"/>
  <c r="J847" i="10"/>
  <c r="H2910" i="10"/>
  <c r="P2435" i="10"/>
  <c r="O2551" i="10"/>
  <c r="G2563" i="10"/>
  <c r="R2593" i="10"/>
  <c r="M2633" i="10"/>
  <c r="M2071" i="10"/>
  <c r="H2523" i="10"/>
  <c r="P2598" i="10"/>
  <c r="K2529" i="10"/>
  <c r="G848" i="10"/>
  <c r="P2431" i="10"/>
  <c r="E2527" i="10"/>
  <c r="O2508" i="10"/>
  <c r="J2862" i="10"/>
  <c r="J2794" i="10"/>
  <c r="R2485" i="10"/>
  <c r="H2885" i="10"/>
  <c r="C2563" i="10"/>
  <c r="P2790" i="10"/>
  <c r="H2571" i="10"/>
  <c r="S2322" i="10"/>
  <c r="D2607" i="10"/>
  <c r="H2818" i="10"/>
  <c r="Q2818" i="10"/>
  <c r="Q2435" i="10"/>
  <c r="P2368" i="10"/>
  <c r="S806" i="10"/>
  <c r="Q2860" i="10"/>
  <c r="D2232" i="10"/>
  <c r="P2632" i="10"/>
  <c r="J2521" i="10"/>
  <c r="E2281" i="10"/>
  <c r="H2233" i="10"/>
  <c r="P846" i="10"/>
  <c r="H2271" i="10"/>
  <c r="M2569" i="10"/>
  <c r="O2570" i="10"/>
  <c r="F2329" i="10"/>
  <c r="Q837" i="10"/>
  <c r="J2356" i="10"/>
  <c r="I2444" i="10"/>
  <c r="F2816" i="10"/>
  <c r="I2365" i="10"/>
  <c r="P2549" i="10"/>
  <c r="L2588" i="10"/>
  <c r="F2481" i="10"/>
  <c r="D2836" i="10"/>
  <c r="M2410" i="10"/>
  <c r="F2446" i="10"/>
  <c r="J2394" i="10"/>
  <c r="N2243" i="10"/>
  <c r="M2634" i="10"/>
  <c r="O2857" i="10"/>
  <c r="R2283" i="10"/>
  <c r="S2393" i="10"/>
  <c r="L2788" i="10"/>
  <c r="S2556" i="10"/>
  <c r="K2352" i="10"/>
  <c r="K2527" i="10"/>
  <c r="F796" i="10"/>
  <c r="I2818" i="10"/>
  <c r="R2486" i="10"/>
  <c r="H2291" i="10"/>
  <c r="S2815" i="10"/>
  <c r="O2277" i="10"/>
  <c r="K1755" i="10"/>
  <c r="M1549" i="10"/>
  <c r="O2793" i="10"/>
  <c r="K2313" i="10"/>
  <c r="E2310" i="10"/>
  <c r="G2594" i="10"/>
  <c r="H803" i="10"/>
  <c r="F1716" i="10"/>
  <c r="N2794" i="10"/>
  <c r="J2593" i="10"/>
  <c r="R804" i="10"/>
  <c r="O2329" i="10"/>
  <c r="E2235" i="10"/>
  <c r="H2479" i="10"/>
  <c r="D2396" i="10"/>
  <c r="R2890" i="10"/>
  <c r="S1548" i="10"/>
  <c r="N2445" i="10"/>
  <c r="E2865" i="10"/>
  <c r="M1548" i="10"/>
  <c r="E2073" i="10"/>
  <c r="F2358" i="10"/>
  <c r="L2445" i="10"/>
  <c r="R2400" i="10"/>
  <c r="G2593" i="10"/>
  <c r="I2445" i="10"/>
  <c r="I2347" i="10"/>
  <c r="M2070" i="10"/>
  <c r="F2839" i="10"/>
  <c r="Q2524" i="10"/>
  <c r="L2785" i="10"/>
  <c r="J2368" i="10"/>
  <c r="R2477" i="10"/>
  <c r="N2512" i="10"/>
  <c r="D1509" i="10"/>
  <c r="S2648" i="10"/>
  <c r="F2270" i="10"/>
  <c r="C2785" i="10"/>
  <c r="I2348" i="10"/>
  <c r="G1588" i="10"/>
  <c r="N2557" i="10"/>
  <c r="R2487" i="10"/>
  <c r="R2387" i="10"/>
  <c r="D2368" i="10"/>
  <c r="C2471" i="10"/>
  <c r="P839" i="10"/>
  <c r="P2886" i="10"/>
  <c r="D2567" i="10"/>
  <c r="M2481" i="10"/>
  <c r="R851" i="10"/>
  <c r="S2364" i="10"/>
  <c r="J2409" i="10"/>
  <c r="L2407" i="10"/>
  <c r="K2910" i="10"/>
  <c r="O844" i="10"/>
  <c r="M2480" i="10"/>
  <c r="E2350" i="10"/>
  <c r="E2309" i="10"/>
  <c r="E843" i="10"/>
  <c r="N2482" i="10"/>
  <c r="I807" i="10"/>
  <c r="G2231" i="10"/>
  <c r="D2519" i="10"/>
  <c r="H2594" i="10"/>
  <c r="K2789" i="10"/>
  <c r="R2307" i="10"/>
  <c r="N2323" i="10"/>
  <c r="G850" i="10"/>
  <c r="J2813" i="10"/>
  <c r="I2649" i="10"/>
  <c r="N2864" i="10"/>
  <c r="E2599" i="10"/>
  <c r="L2446" i="10"/>
  <c r="O2392" i="10"/>
  <c r="J2365" i="10"/>
  <c r="D838" i="10"/>
  <c r="H2480" i="10"/>
  <c r="N2271" i="10"/>
  <c r="D2402" i="10"/>
  <c r="C2435" i="10"/>
  <c r="R2632" i="10"/>
  <c r="Q2434" i="10"/>
  <c r="R2784" i="10"/>
  <c r="G791" i="10"/>
  <c r="J2595" i="10"/>
  <c r="L1749" i="10"/>
  <c r="M2321" i="10"/>
  <c r="L2571" i="10"/>
  <c r="I2836" i="10"/>
  <c r="I2866" i="10"/>
  <c r="K2478" i="10"/>
  <c r="F2859" i="10"/>
  <c r="K2277" i="10"/>
  <c r="D2316" i="10"/>
  <c r="F2794" i="10"/>
  <c r="N2449" i="10"/>
  <c r="L2275" i="10"/>
  <c r="M794" i="10"/>
  <c r="O2228" i="10"/>
  <c r="R2609" i="10"/>
  <c r="G2434" i="10"/>
  <c r="L2836" i="10"/>
  <c r="R2357" i="10"/>
  <c r="Q1914" i="10"/>
  <c r="G2523" i="10"/>
  <c r="E2292" i="10"/>
  <c r="P2237" i="10"/>
  <c r="M2350" i="10"/>
  <c r="R2450" i="10"/>
  <c r="M2317" i="10"/>
  <c r="K2838" i="10"/>
  <c r="E2407" i="10"/>
  <c r="M789" i="10"/>
  <c r="C2788" i="10"/>
  <c r="O2567" i="10"/>
  <c r="N789" i="10"/>
  <c r="D2434" i="10"/>
  <c r="N1633" i="10"/>
  <c r="N2270" i="10"/>
  <c r="M2290" i="10"/>
  <c r="I2408" i="10"/>
  <c r="I801" i="10"/>
  <c r="M2270" i="10"/>
  <c r="E2241" i="10"/>
  <c r="L2525" i="10"/>
  <c r="D1711" i="10"/>
  <c r="S2813" i="10"/>
  <c r="C842" i="10"/>
  <c r="S2280" i="10"/>
  <c r="L2401" i="10"/>
  <c r="L806" i="10"/>
  <c r="R2398" i="10"/>
  <c r="I2814" i="10"/>
  <c r="F1792" i="10"/>
  <c r="C1788" i="10"/>
  <c r="L789" i="10"/>
  <c r="O2473" i="10"/>
  <c r="M2439" i="10"/>
  <c r="E2564" i="10"/>
  <c r="F2352" i="10"/>
  <c r="G2320" i="10"/>
  <c r="O2794" i="10"/>
  <c r="I2551" i="10"/>
  <c r="M2870" i="10"/>
  <c r="M1512" i="10"/>
  <c r="K2610" i="10"/>
  <c r="D2354" i="10"/>
  <c r="M2443" i="10"/>
  <c r="N2282" i="10"/>
  <c r="O1548" i="10"/>
  <c r="G2108" i="10"/>
  <c r="F2231" i="10"/>
  <c r="M2785" i="10"/>
  <c r="F2651" i="10"/>
  <c r="K2071" i="10"/>
  <c r="S2068" i="10"/>
  <c r="F2513" i="10"/>
  <c r="G788" i="10"/>
  <c r="K2639" i="10"/>
  <c r="H2601" i="10"/>
  <c r="R2570" i="10"/>
  <c r="L2441" i="10"/>
  <c r="O2479" i="10"/>
  <c r="O2651" i="10"/>
  <c r="D2392" i="10"/>
  <c r="Q2233" i="10"/>
  <c r="H2410" i="10"/>
  <c r="C2228" i="10"/>
  <c r="Q2367" i="10"/>
  <c r="M2594" i="10"/>
  <c r="G2450" i="10"/>
  <c r="F2796" i="10"/>
  <c r="Q2906" i="10"/>
  <c r="R2274" i="10"/>
  <c r="H841" i="10"/>
  <c r="R2409" i="10"/>
  <c r="S1553" i="10"/>
  <c r="Q799" i="10"/>
  <c r="E2636" i="10"/>
  <c r="I849" i="10"/>
  <c r="F2327" i="10"/>
  <c r="J2630" i="10"/>
  <c r="K2114" i="10"/>
  <c r="M2487" i="10"/>
  <c r="P2362" i="10"/>
  <c r="C1389" i="10"/>
  <c r="R803" i="10"/>
  <c r="I2239" i="10"/>
  <c r="K2520" i="10"/>
  <c r="N2859" i="10"/>
  <c r="L2607" i="10"/>
  <c r="M2430" i="10"/>
  <c r="N797" i="10"/>
  <c r="D2793" i="10"/>
  <c r="S2866" i="10"/>
  <c r="H1635" i="10"/>
  <c r="H2788" i="10"/>
  <c r="J2568" i="10"/>
  <c r="O1512" i="10"/>
  <c r="G2326" i="10"/>
  <c r="Q2518" i="10"/>
  <c r="Q843" i="10"/>
  <c r="Q2650" i="10"/>
  <c r="K2611" i="10"/>
  <c r="O2314" i="10"/>
  <c r="P2589" i="10"/>
  <c r="S2633" i="10"/>
  <c r="K2430" i="10"/>
  <c r="K2562" i="10"/>
  <c r="Q2405" i="10"/>
  <c r="P1673" i="10"/>
  <c r="F1554" i="10"/>
  <c r="P2357" i="10"/>
  <c r="H2509" i="10"/>
  <c r="D2242" i="10"/>
  <c r="I2481" i="10"/>
  <c r="S2351" i="10"/>
  <c r="L2514" i="10"/>
  <c r="M2402" i="10"/>
  <c r="G2470" i="10"/>
  <c r="H2593" i="10"/>
  <c r="N2428" i="10"/>
  <c r="C2406" i="10"/>
  <c r="Q2647" i="10"/>
  <c r="Q797" i="10"/>
  <c r="P832" i="10"/>
  <c r="G2479" i="10"/>
  <c r="Q2362" i="10"/>
  <c r="P2553" i="10"/>
  <c r="H805" i="10"/>
  <c r="G2906" i="10"/>
  <c r="Q829" i="10"/>
  <c r="E2792" i="10"/>
  <c r="P837" i="10"/>
  <c r="S2320" i="10"/>
  <c r="I1668" i="10"/>
  <c r="C1512" i="10"/>
  <c r="H2484" i="10"/>
  <c r="O2396" i="10"/>
  <c r="S2311" i="10"/>
  <c r="G2233" i="10"/>
  <c r="F2274" i="10"/>
  <c r="K2786" i="10"/>
  <c r="P2905" i="10"/>
  <c r="E2555" i="10"/>
  <c r="E2640" i="10"/>
  <c r="N2389" i="10"/>
  <c r="Q2595" i="10"/>
  <c r="R2249" i="10"/>
  <c r="K2350" i="10"/>
  <c r="R2269" i="10"/>
  <c r="E2405" i="10"/>
  <c r="F2862" i="10"/>
  <c r="N1716" i="10"/>
  <c r="S1911" i="10"/>
  <c r="P1675" i="10"/>
  <c r="C2352" i="10"/>
  <c r="S2518" i="10"/>
  <c r="K2650" i="10"/>
  <c r="K2110" i="10"/>
  <c r="K2439" i="10"/>
  <c r="E2482" i="10"/>
  <c r="J1834" i="10"/>
  <c r="N2649" i="10"/>
  <c r="F1392" i="10"/>
  <c r="H2367" i="10"/>
  <c r="P1311" i="10"/>
  <c r="N807" i="10"/>
  <c r="C2864" i="10"/>
  <c r="N1670" i="10"/>
  <c r="L2469" i="10"/>
  <c r="M850" i="10"/>
  <c r="J2819" i="10"/>
  <c r="L839" i="10"/>
  <c r="I2526" i="10"/>
  <c r="O837" i="10"/>
  <c r="S2651" i="10"/>
  <c r="G790" i="10"/>
  <c r="D2884" i="10"/>
  <c r="P2480" i="10"/>
  <c r="K2862" i="10"/>
  <c r="Q2861" i="10"/>
  <c r="H1550" i="10"/>
  <c r="Q2247" i="10"/>
  <c r="L2519" i="10"/>
  <c r="P2438" i="10"/>
  <c r="O2310" i="10"/>
  <c r="J2431" i="10"/>
  <c r="H2451" i="10"/>
  <c r="Q2391" i="10"/>
  <c r="F2451" i="10"/>
  <c r="S829" i="10"/>
  <c r="C2313" i="10"/>
  <c r="H2857" i="10"/>
  <c r="N2228" i="10"/>
  <c r="L2834" i="10"/>
  <c r="Q2285" i="10"/>
  <c r="M2629" i="10"/>
  <c r="E2858" i="10"/>
  <c r="I851" i="10"/>
  <c r="F2509" i="10"/>
  <c r="H2636" i="10"/>
  <c r="L2905" i="10"/>
  <c r="M847" i="10"/>
  <c r="K2479" i="10"/>
  <c r="S1552" i="10"/>
  <c r="C2784" i="10"/>
  <c r="L803" i="10"/>
  <c r="K2598" i="10"/>
  <c r="D2363" i="10"/>
  <c r="R2588" i="10"/>
  <c r="N2906" i="10"/>
  <c r="M2328" i="10"/>
  <c r="F2387" i="10"/>
  <c r="S2308" i="10"/>
  <c r="R792" i="10"/>
  <c r="H2796" i="10"/>
  <c r="P1512" i="10"/>
  <c r="N1950" i="10"/>
  <c r="K2526" i="10"/>
  <c r="E2514" i="10"/>
  <c r="L2349" i="10"/>
  <c r="D2393" i="10"/>
  <c r="S2632" i="10"/>
  <c r="S2409" i="10"/>
  <c r="J2230" i="10"/>
  <c r="N2441" i="10"/>
  <c r="P2562" i="10"/>
  <c r="L791" i="10"/>
  <c r="E2307" i="10"/>
  <c r="I2909" i="10"/>
  <c r="F2631" i="10"/>
  <c r="J2323" i="10"/>
  <c r="C2358" i="10"/>
  <c r="M2647" i="10"/>
  <c r="Q803" i="10"/>
  <c r="M2904" i="10"/>
  <c r="R2356" i="10"/>
  <c r="G2905" i="10"/>
  <c r="O2593" i="10"/>
  <c r="E2559" i="10"/>
  <c r="Q2794" i="10"/>
  <c r="M837" i="10"/>
  <c r="R2792" i="10"/>
  <c r="G2598" i="10"/>
  <c r="O2599" i="10"/>
  <c r="G2569" i="10"/>
  <c r="I2395" i="10"/>
  <c r="L2400" i="10"/>
  <c r="K2469" i="10"/>
  <c r="J2785" i="10"/>
  <c r="H2429" i="10"/>
  <c r="O2328" i="10"/>
  <c r="C799" i="10"/>
  <c r="L2815" i="10"/>
  <c r="Q850" i="10"/>
  <c r="S1956" i="10"/>
  <c r="K830" i="10"/>
  <c r="M2869" i="10"/>
  <c r="E2510" i="10"/>
  <c r="S2288" i="10"/>
  <c r="M801" i="10"/>
  <c r="L2347" i="10"/>
  <c r="K2274" i="10"/>
  <c r="O1911" i="10"/>
  <c r="P2523" i="10"/>
  <c r="M790" i="10"/>
  <c r="Q2071" i="10"/>
  <c r="M2327" i="10"/>
  <c r="P2370" i="10"/>
  <c r="O2369" i="10"/>
  <c r="E2610" i="10"/>
  <c r="N2527" i="10"/>
  <c r="L2549" i="10"/>
  <c r="F2470" i="10"/>
  <c r="G2601" i="10"/>
  <c r="G801" i="10"/>
  <c r="L2353" i="10"/>
  <c r="I2509" i="10"/>
  <c r="L2288" i="10"/>
  <c r="G2567" i="10"/>
  <c r="G2513" i="10"/>
  <c r="O2348" i="10"/>
  <c r="Q2312" i="10"/>
  <c r="K2367" i="10"/>
  <c r="M2447" i="10"/>
  <c r="S2489" i="10"/>
  <c r="P2432" i="10"/>
  <c r="Q2564" i="10"/>
  <c r="L2363" i="10"/>
  <c r="C2517" i="10"/>
  <c r="S2588" i="10"/>
  <c r="F2237" i="10"/>
  <c r="L2408" i="10"/>
  <c r="J804" i="10"/>
  <c r="P2396" i="10"/>
  <c r="Q2315" i="10"/>
  <c r="G1789" i="10"/>
  <c r="H2402" i="10"/>
  <c r="F807" i="10"/>
  <c r="R2910" i="10"/>
  <c r="M2320" i="10"/>
  <c r="H2471" i="10"/>
  <c r="Q2597" i="10"/>
  <c r="G2648" i="10"/>
  <c r="I2247" i="10"/>
  <c r="M1792" i="10"/>
  <c r="H2353" i="10"/>
  <c r="F2601" i="10"/>
  <c r="Q2270" i="10"/>
  <c r="P2277" i="10"/>
  <c r="R2637" i="10"/>
  <c r="O2391" i="10"/>
  <c r="G2558" i="10"/>
  <c r="L2478" i="10"/>
  <c r="J2525" i="10"/>
  <c r="K2889" i="10"/>
  <c r="S2488" i="10"/>
  <c r="H2512" i="10"/>
  <c r="E2471" i="10"/>
  <c r="M2399" i="10"/>
  <c r="M2528" i="10"/>
  <c r="D2787" i="10"/>
  <c r="C2279" i="10"/>
  <c r="P2600" i="10"/>
  <c r="K842" i="10"/>
  <c r="L2609" i="10"/>
  <c r="Q1750" i="10"/>
  <c r="G2407" i="10"/>
  <c r="O2859" i="10"/>
  <c r="G2835" i="10"/>
  <c r="K2528" i="10"/>
  <c r="C2552" i="10"/>
  <c r="H2886" i="10"/>
  <c r="D1310" i="10"/>
  <c r="H2559" i="10"/>
  <c r="R791" i="10"/>
  <c r="J1913" i="10"/>
  <c r="H2870" i="10"/>
  <c r="N2390" i="10"/>
  <c r="N2468" i="10"/>
  <c r="S2487" i="10"/>
  <c r="M2646" i="10"/>
  <c r="S1388" i="10"/>
  <c r="H2243" i="10"/>
  <c r="M2368" i="10"/>
  <c r="R2366" i="10"/>
  <c r="L2243" i="10"/>
  <c r="S2637" i="10"/>
  <c r="L2352" i="10"/>
  <c r="O2490" i="10"/>
  <c r="N1910" i="10"/>
  <c r="H2325" i="10"/>
  <c r="I2397" i="10"/>
  <c r="I2834" i="10"/>
  <c r="I2793" i="10"/>
  <c r="R2511" i="10"/>
  <c r="P792" i="10"/>
  <c r="K2787" i="10"/>
  <c r="M2570" i="10"/>
  <c r="O2813" i="10"/>
  <c r="P2395" i="10"/>
  <c r="C2319" i="10"/>
  <c r="H2834" i="10"/>
  <c r="G2571" i="10"/>
  <c r="O2550" i="10"/>
  <c r="G2588" i="10"/>
  <c r="M1631" i="10"/>
  <c r="C2470" i="10"/>
  <c r="E2786" i="10"/>
  <c r="G2400" i="10"/>
  <c r="Q2792" i="10"/>
  <c r="H2643" i="10"/>
  <c r="S2237" i="10"/>
  <c r="P2330" i="10"/>
  <c r="I839" i="10"/>
  <c r="K788" i="10"/>
  <c r="C2645" i="10"/>
  <c r="G2438" i="10"/>
  <c r="E2440" i="10"/>
  <c r="I2558" i="10"/>
  <c r="E2607" i="10"/>
  <c r="R2469" i="10"/>
  <c r="J2856" i="10"/>
  <c r="E2326" i="10"/>
  <c r="S2230" i="10"/>
  <c r="M797" i="10"/>
  <c r="O2904" i="10"/>
  <c r="R2509" i="10"/>
  <c r="L2594" i="10"/>
  <c r="C1388" i="10"/>
  <c r="G2813" i="10"/>
  <c r="K2028" i="10"/>
  <c r="H800" i="10"/>
  <c r="I791" i="10"/>
  <c r="Q2476" i="10"/>
  <c r="D2790" i="10"/>
  <c r="M2249" i="10"/>
  <c r="I2251" i="10"/>
  <c r="D2362" i="10"/>
  <c r="P2571" i="10"/>
  <c r="C2604" i="10"/>
  <c r="R2316" i="10"/>
  <c r="Q790" i="10"/>
  <c r="Q2554" i="10"/>
  <c r="H1513" i="10"/>
  <c r="M2311" i="10"/>
  <c r="F838" i="10"/>
  <c r="O2481" i="10"/>
  <c r="C829" i="10"/>
  <c r="F801" i="10"/>
  <c r="F1636" i="10"/>
  <c r="H2474" i="10"/>
  <c r="E2596" i="10"/>
  <c r="R2470" i="10"/>
  <c r="S851" i="10"/>
  <c r="S2284" i="10"/>
  <c r="L788" i="10"/>
  <c r="D840" i="10"/>
  <c r="J2796" i="10"/>
  <c r="G2909" i="10"/>
  <c r="E2794" i="10"/>
  <c r="I2288" i="10"/>
  <c r="O1470" i="10"/>
  <c r="R2402" i="10"/>
  <c r="M2606" i="10"/>
  <c r="O2834" i="10"/>
  <c r="E2600" i="10"/>
  <c r="Q2817" i="10"/>
  <c r="C2908" i="10"/>
  <c r="E1548" i="10"/>
  <c r="F2397" i="10"/>
  <c r="E2284" i="10"/>
  <c r="M2251" i="10"/>
  <c r="E2428" i="10"/>
  <c r="I1949" i="10"/>
  <c r="J2639" i="10"/>
  <c r="C2857" i="10"/>
  <c r="N2230" i="10"/>
  <c r="H1310" i="10"/>
  <c r="J1712" i="10"/>
  <c r="P2631" i="10"/>
  <c r="F2271" i="10"/>
  <c r="H2355" i="10"/>
  <c r="J2591" i="10"/>
  <c r="H842" i="10"/>
  <c r="C2560" i="10"/>
  <c r="G2283" i="10"/>
  <c r="L798" i="10"/>
  <c r="P1308" i="10"/>
  <c r="H2280" i="10"/>
  <c r="S2286" i="10"/>
  <c r="N844" i="10"/>
  <c r="D2512" i="10"/>
  <c r="I2325" i="10"/>
  <c r="K2858" i="10"/>
  <c r="Q2815" i="10"/>
  <c r="F2910" i="10"/>
  <c r="O2278" i="10"/>
  <c r="M2391" i="10"/>
  <c r="M1749" i="10"/>
  <c r="H2360" i="10"/>
  <c r="F2286" i="10"/>
  <c r="R2866" i="10"/>
  <c r="G2358" i="10"/>
  <c r="Q1629" i="10"/>
  <c r="S2323" i="10"/>
  <c r="N2451" i="10"/>
  <c r="P788" i="10"/>
  <c r="J2905" i="10"/>
  <c r="D2597" i="10"/>
  <c r="D2314" i="10"/>
  <c r="K2793" i="10"/>
  <c r="P2449" i="10"/>
  <c r="M2787" i="10"/>
  <c r="F2634" i="10"/>
  <c r="D2870" i="10"/>
  <c r="J2864" i="10"/>
  <c r="Q2610" i="10"/>
  <c r="C2278" i="10"/>
  <c r="C2072" i="10"/>
  <c r="O2555" i="10"/>
  <c r="G2630" i="10"/>
  <c r="I2449" i="10"/>
  <c r="P2394" i="10"/>
  <c r="O843" i="10"/>
  <c r="L2327" i="10"/>
  <c r="G2448" i="10"/>
  <c r="H2558" i="10"/>
  <c r="L2232" i="10"/>
  <c r="J2348" i="10"/>
  <c r="O2644" i="10"/>
  <c r="L2248" i="10"/>
  <c r="K838" i="10"/>
  <c r="F2486" i="10"/>
  <c r="F1830" i="10"/>
  <c r="P2610" i="10"/>
  <c r="J2363" i="10"/>
  <c r="F843" i="10"/>
  <c r="J2551" i="10"/>
  <c r="D1831" i="10"/>
  <c r="O2444" i="10"/>
  <c r="D2889" i="10"/>
  <c r="M2362" i="10"/>
  <c r="I2230" i="10"/>
  <c r="P1949" i="10"/>
  <c r="D2250" i="10"/>
  <c r="N2484" i="10"/>
  <c r="E1715" i="10"/>
  <c r="C2858" i="10"/>
  <c r="C2520" i="10"/>
  <c r="F2785" i="10"/>
  <c r="N2269" i="10"/>
  <c r="H2520" i="10"/>
  <c r="G2552" i="10"/>
  <c r="P2477" i="10"/>
  <c r="H2786" i="10"/>
  <c r="P2404" i="10"/>
  <c r="K2602" i="10"/>
  <c r="C2450" i="10"/>
  <c r="M2553" i="10"/>
  <c r="F2643" i="10"/>
  <c r="Q2868" i="10"/>
  <c r="S2430" i="10"/>
  <c r="O2109" i="10"/>
  <c r="P2651" i="10"/>
  <c r="J2650" i="10"/>
  <c r="J2589" i="10"/>
  <c r="E2478" i="10"/>
  <c r="M829" i="10"/>
  <c r="S2471" i="10"/>
  <c r="D1594" i="10"/>
  <c r="O2407" i="10"/>
  <c r="J793" i="10"/>
  <c r="P2592" i="10"/>
  <c r="E2367" i="10"/>
  <c r="D2285" i="10"/>
  <c r="N2288" i="10"/>
  <c r="O2247" i="10"/>
  <c r="O2244" i="10"/>
  <c r="M2524" i="10"/>
  <c r="G2237" i="10"/>
  <c r="G1309" i="10"/>
  <c r="P2884" i="10"/>
  <c r="G2251" i="10"/>
  <c r="C2910" i="10"/>
  <c r="R793" i="10"/>
  <c r="D2244" i="10"/>
  <c r="L2909" i="10"/>
  <c r="P2240" i="10"/>
  <c r="I2289" i="10"/>
  <c r="I2278" i="10"/>
  <c r="L2450" i="10"/>
  <c r="P2352" i="10"/>
  <c r="P2444" i="10"/>
  <c r="O2487" i="10"/>
  <c r="R2597" i="10"/>
  <c r="G2555" i="10"/>
  <c r="E2329" i="10"/>
  <c r="S2605" i="10"/>
  <c r="S2571" i="10"/>
  <c r="P847" i="10"/>
  <c r="P789" i="10"/>
  <c r="C2430" i="10"/>
  <c r="P2409" i="10"/>
  <c r="O2432" i="10"/>
  <c r="P2236" i="10"/>
  <c r="O2604" i="10"/>
  <c r="D2347" i="10"/>
  <c r="E2280" i="10"/>
  <c r="H1511" i="10"/>
  <c r="G2639" i="10"/>
  <c r="D2859" i="10"/>
  <c r="L2396" i="10"/>
  <c r="L2889" i="10"/>
  <c r="K2308" i="10"/>
  <c r="G792" i="10"/>
  <c r="G2839" i="10"/>
  <c r="L2650" i="10"/>
  <c r="S792" i="10"/>
  <c r="I2785" i="10"/>
  <c r="G2477" i="10"/>
  <c r="E2648" i="10"/>
  <c r="F795" i="10"/>
  <c r="R2813" i="10"/>
  <c r="S2445" i="10"/>
  <c r="S2564" i="10"/>
  <c r="F2390" i="10"/>
  <c r="O1514" i="10"/>
  <c r="D2649" i="10"/>
  <c r="E2246" i="10"/>
  <c r="C2407" i="10"/>
  <c r="S2795" i="10"/>
  <c r="G2072" i="10"/>
  <c r="O2526" i="10"/>
  <c r="J1511" i="10"/>
  <c r="D2640" i="10"/>
  <c r="F2833" i="10"/>
  <c r="C2272" i="10"/>
  <c r="I2795" i="10"/>
  <c r="G2246" i="10"/>
  <c r="O2271" i="10"/>
  <c r="O2525" i="10"/>
  <c r="J2485" i="10"/>
  <c r="M2631" i="10"/>
  <c r="I2393" i="10"/>
  <c r="I2565" i="10"/>
  <c r="S2355" i="10"/>
  <c r="M2833" i="10"/>
  <c r="G2439" i="10"/>
  <c r="M2369" i="10"/>
  <c r="E2561" i="10"/>
  <c r="D2591" i="10"/>
  <c r="O2521" i="10"/>
  <c r="C2518" i="10"/>
  <c r="M2552" i="10"/>
  <c r="R2549" i="10"/>
  <c r="N2319" i="10"/>
  <c r="R2887" i="10"/>
  <c r="S2069" i="10"/>
  <c r="R2884" i="10"/>
  <c r="C2396" i="10"/>
  <c r="E2355" i="10"/>
  <c r="P2359" i="10"/>
  <c r="M2316" i="10"/>
  <c r="K2522" i="10"/>
  <c r="M2790" i="10"/>
  <c r="N2315" i="10"/>
  <c r="E2448" i="10"/>
  <c r="M2866" i="10"/>
  <c r="Q2359" i="10"/>
  <c r="R2241" i="10"/>
  <c r="R2531" i="10"/>
  <c r="G1469" i="10"/>
  <c r="R1953" i="10"/>
  <c r="K2271" i="10"/>
  <c r="G1908" i="10"/>
  <c r="M2598" i="10"/>
  <c r="H2637" i="10"/>
  <c r="I2870" i="10"/>
  <c r="J800" i="10"/>
  <c r="H2510" i="10"/>
  <c r="E810" i="10"/>
  <c r="H2351" i="10"/>
  <c r="F2238" i="10"/>
  <c r="C2611" i="10"/>
  <c r="R2795" i="10"/>
  <c r="N1628" i="10"/>
  <c r="O804" i="10"/>
  <c r="C2884" i="10"/>
  <c r="N2477" i="10"/>
  <c r="F1311" i="10"/>
  <c r="G800" i="10"/>
  <c r="C2525" i="10"/>
  <c r="H2400" i="10"/>
  <c r="R805" i="10"/>
  <c r="H2350" i="10"/>
  <c r="E2315" i="10"/>
  <c r="G2514" i="10"/>
  <c r="L832" i="10"/>
  <c r="I2788" i="10"/>
  <c r="F2236" i="10"/>
  <c r="H832" i="10"/>
  <c r="E2361" i="10"/>
  <c r="K2236" i="10"/>
  <c r="N2251" i="10"/>
  <c r="C2480" i="10"/>
  <c r="K2319" i="10"/>
  <c r="R2647" i="10"/>
  <c r="K2392" i="10"/>
  <c r="H2600" i="10"/>
  <c r="M2549" i="10"/>
  <c r="I2448" i="10"/>
  <c r="E2643" i="10"/>
  <c r="G2350" i="10"/>
  <c r="N2470" i="10"/>
  <c r="E2242" i="10"/>
  <c r="E833" i="10"/>
  <c r="S2515" i="10"/>
  <c r="I2489" i="10"/>
  <c r="L2798" i="10"/>
  <c r="R2640" i="10"/>
  <c r="G2275" i="10"/>
  <c r="N2647" i="10"/>
  <c r="Q2444" i="10"/>
  <c r="D1951" i="10"/>
  <c r="S2476" i="10"/>
  <c r="J2516" i="10"/>
  <c r="I2242" i="10"/>
  <c r="P1751" i="10"/>
  <c r="I2310" i="10"/>
  <c r="M2905" i="10"/>
  <c r="G2247" i="10"/>
  <c r="S2611" i="10"/>
  <c r="I2790" i="10"/>
  <c r="Q2887" i="10"/>
  <c r="L1550" i="10"/>
  <c r="S2387" i="10"/>
  <c r="S2509" i="10"/>
  <c r="E2487" i="10"/>
  <c r="E2347" i="10"/>
  <c r="G2597" i="10"/>
  <c r="C2813" i="10"/>
  <c r="H1314" i="10"/>
  <c r="H2887" i="10"/>
  <c r="H2813" i="10"/>
  <c r="N1750" i="10"/>
  <c r="P1315" i="10"/>
  <c r="M2238" i="10"/>
  <c r="E2526" i="10"/>
  <c r="M2635" i="10"/>
  <c r="P2837" i="10"/>
  <c r="S2789" i="10"/>
  <c r="P2397" i="10"/>
  <c r="F2814" i="10"/>
  <c r="E1669" i="10"/>
  <c r="F788" i="10"/>
  <c r="S1830" i="10"/>
  <c r="O2527" i="10"/>
  <c r="G2352" i="10"/>
  <c r="C2591" i="10"/>
  <c r="C2232" i="10"/>
  <c r="O2325" i="10"/>
  <c r="M838" i="10"/>
  <c r="N2905" i="10"/>
  <c r="I2905" i="10"/>
  <c r="D2308" i="10"/>
  <c r="K1828" i="10"/>
  <c r="G2570" i="10"/>
  <c r="Q2837" i="10"/>
  <c r="M2235" i="10"/>
  <c r="Q2279" i="10"/>
  <c r="H2566" i="10"/>
  <c r="D2798" i="10"/>
  <c r="G2484" i="10"/>
  <c r="D2450" i="10"/>
  <c r="L2517" i="10"/>
  <c r="L2365" i="10"/>
  <c r="Q2473" i="10"/>
  <c r="I2441" i="10"/>
  <c r="P2511" i="10"/>
  <c r="O2489" i="10"/>
  <c r="O2524" i="10"/>
  <c r="P835" i="10"/>
  <c r="Q2856" i="10"/>
  <c r="Q2890" i="10"/>
  <c r="D2319" i="10"/>
  <c r="O1989" i="10"/>
  <c r="O2390" i="10"/>
  <c r="F2361" i="10"/>
  <c r="G2398" i="10"/>
  <c r="M2407" i="10"/>
  <c r="D2604" i="10"/>
  <c r="I2859" i="10"/>
  <c r="I2108" i="10"/>
  <c r="J2241" i="10"/>
  <c r="C2819" i="10"/>
  <c r="P2309" i="10"/>
  <c r="H2275" i="10"/>
  <c r="I2428" i="10"/>
  <c r="O2518" i="10"/>
  <c r="R2347" i="10"/>
  <c r="G841" i="10"/>
  <c r="N2362" i="10"/>
  <c r="N2568" i="10"/>
  <c r="G2365" i="10"/>
  <c r="N2835" i="10"/>
  <c r="I2235" i="10"/>
  <c r="K1553" i="10"/>
  <c r="N2347" i="10"/>
  <c r="S2596" i="10"/>
  <c r="M1550" i="10"/>
  <c r="J2643" i="10"/>
  <c r="N1791" i="10"/>
  <c r="G2550" i="10"/>
  <c r="M2276" i="10"/>
  <c r="R2408" i="10"/>
  <c r="M2839" i="10"/>
  <c r="J1717" i="10"/>
  <c r="H1589" i="10"/>
  <c r="H1470" i="10"/>
  <c r="F2315" i="10"/>
  <c r="G843" i="10"/>
  <c r="L2890" i="10"/>
  <c r="S1628" i="10"/>
  <c r="R2517" i="10"/>
  <c r="K807" i="10"/>
  <c r="C2354" i="10"/>
  <c r="E2558" i="10"/>
  <c r="R2072" i="10"/>
  <c r="M2286" i="10"/>
  <c r="R840" i="10"/>
  <c r="O807" i="10"/>
  <c r="D1389" i="10"/>
  <c r="G2401" i="10"/>
  <c r="M2595" i="10"/>
  <c r="Q2789" i="10"/>
  <c r="F2319" i="10"/>
  <c r="K1713" i="10"/>
  <c r="Q2390" i="10"/>
  <c r="F2793" i="10"/>
  <c r="H2309" i="10"/>
  <c r="H2349" i="10"/>
  <c r="F2836" i="10"/>
  <c r="P2486" i="10"/>
  <c r="H2237" i="10"/>
  <c r="P1588" i="10"/>
  <c r="L1948" i="10"/>
  <c r="I1828" i="10"/>
  <c r="G2836" i="10"/>
  <c r="M2636" i="10"/>
  <c r="S2451" i="10"/>
  <c r="I797" i="10"/>
  <c r="J2491" i="10"/>
  <c r="N843" i="10"/>
  <c r="D841" i="10"/>
  <c r="M836" i="10"/>
  <c r="F2528" i="10"/>
  <c r="D2869" i="10"/>
  <c r="O2603" i="10"/>
  <c r="J2433" i="10"/>
  <c r="E2239" i="10"/>
  <c r="L2473" i="10"/>
  <c r="C2904" i="10"/>
  <c r="S2528" i="10"/>
  <c r="I2491" i="10"/>
  <c r="P2364" i="10"/>
  <c r="C1913" i="10"/>
  <c r="O1996" i="10"/>
  <c r="P2071" i="10"/>
  <c r="P1989" i="10"/>
  <c r="C1992" i="10"/>
  <c r="G2890" i="10"/>
  <c r="S2077" i="10"/>
  <c r="L1310" i="10"/>
  <c r="O2445" i="10"/>
  <c r="Q2364" i="10"/>
  <c r="K2347" i="10"/>
  <c r="G1630" i="10"/>
  <c r="I2357" i="10"/>
  <c r="E2651" i="10"/>
  <c r="E2434" i="10"/>
  <c r="O805" i="10"/>
  <c r="M2390" i="10"/>
  <c r="I789" i="10"/>
  <c r="K1951" i="10"/>
  <c r="K2480" i="10"/>
  <c r="Q838" i="10"/>
  <c r="C792" i="10"/>
  <c r="E2388" i="10"/>
  <c r="N2431" i="10"/>
  <c r="N1635" i="10"/>
  <c r="H2443" i="10"/>
  <c r="H845" i="10"/>
  <c r="L2470" i="10"/>
  <c r="L2246" i="10"/>
  <c r="C2323" i="10"/>
  <c r="L2278" i="10"/>
  <c r="I2290" i="10"/>
  <c r="P2599" i="10"/>
  <c r="H2321" i="10"/>
  <c r="K2390" i="10"/>
  <c r="K1748" i="10"/>
  <c r="K2269" i="10"/>
  <c r="L2238" i="10"/>
  <c r="G2392" i="10"/>
  <c r="K2244" i="10"/>
  <c r="S850" i="10"/>
  <c r="P2078" i="10"/>
  <c r="C2315" i="10"/>
  <c r="H796" i="10"/>
  <c r="I2645" i="10"/>
  <c r="H2530" i="10"/>
  <c r="L2284" i="10"/>
  <c r="H1916" i="10"/>
  <c r="S830" i="10"/>
  <c r="I790" i="10"/>
  <c r="Q1958" i="10"/>
  <c r="H2589" i="10"/>
  <c r="D2322" i="10"/>
  <c r="N2316" i="10"/>
  <c r="N2786" i="10"/>
  <c r="S2434" i="10"/>
  <c r="D808" i="10"/>
  <c r="D2909" i="10"/>
  <c r="J1591" i="10"/>
  <c r="S2235" i="10"/>
  <c r="F1950" i="10"/>
  <c r="O2272" i="10"/>
  <c r="P1717" i="10"/>
  <c r="O1714" i="10"/>
  <c r="L2391" i="10"/>
  <c r="D2109" i="10"/>
  <c r="S2410" i="10"/>
  <c r="E796" i="10"/>
  <c r="I2390" i="10"/>
  <c r="D1909" i="10"/>
  <c r="D2598" i="10"/>
  <c r="C2836" i="10"/>
  <c r="I2794" i="10"/>
  <c r="C1550" i="10"/>
  <c r="M2229" i="10"/>
  <c r="K1709" i="10"/>
  <c r="F2596" i="10"/>
  <c r="D2904" i="10"/>
  <c r="N2592" i="10"/>
  <c r="C2608" i="10"/>
  <c r="L1592" i="10"/>
  <c r="M2521" i="10"/>
  <c r="N1993" i="10"/>
  <c r="R1592" i="10"/>
  <c r="L1756" i="10"/>
  <c r="K1917" i="10"/>
  <c r="I2637" i="10"/>
  <c r="G1708" i="10"/>
  <c r="C2588" i="10"/>
  <c r="R1669" i="10"/>
  <c r="I1996" i="10"/>
  <c r="N840" i="10"/>
  <c r="M2796" i="10"/>
  <c r="C2870" i="10"/>
  <c r="R2564" i="10"/>
  <c r="D2857" i="10"/>
  <c r="P2565" i="10"/>
  <c r="K2326" i="10"/>
  <c r="J2428" i="10"/>
  <c r="J2908" i="10"/>
  <c r="E2282" i="10"/>
  <c r="H1517" i="10"/>
  <c r="P1469" i="10"/>
  <c r="J1509" i="10"/>
  <c r="G2348" i="10"/>
  <c r="Q1668" i="10"/>
  <c r="P2430" i="10"/>
  <c r="Q830" i="10"/>
  <c r="N2442" i="10"/>
  <c r="N836" i="10"/>
  <c r="O2447" i="10"/>
  <c r="E2813" i="10"/>
  <c r="H2430" i="10"/>
  <c r="G2028" i="10"/>
  <c r="M791" i="10"/>
  <c r="S794" i="10"/>
  <c r="F2439" i="10"/>
  <c r="Q1548" i="10"/>
  <c r="D2369" i="10"/>
  <c r="E2439" i="10"/>
  <c r="D1793" i="10"/>
  <c r="Q2282" i="10"/>
  <c r="Q841" i="10"/>
  <c r="R1476" i="10"/>
  <c r="G1670" i="10"/>
  <c r="F2242" i="10"/>
  <c r="S2390" i="10"/>
  <c r="H2436" i="10"/>
  <c r="P2111" i="10"/>
  <c r="M2406" i="10"/>
  <c r="N2330" i="10"/>
  <c r="F2311" i="10"/>
  <c r="D2481" i="10"/>
  <c r="Q2355" i="10"/>
  <c r="J2836" i="10"/>
  <c r="G2790" i="10"/>
  <c r="E2603" i="10"/>
  <c r="J2387" i="10"/>
  <c r="P2605" i="10"/>
  <c r="H1709" i="10"/>
  <c r="D1949" i="10"/>
  <c r="G2792" i="10"/>
  <c r="S1509" i="10"/>
  <c r="I1909" i="10"/>
  <c r="S2650" i="10"/>
  <c r="C2433" i="10"/>
  <c r="F1954" i="10"/>
  <c r="O2646" i="10"/>
  <c r="P2527" i="10"/>
  <c r="S1308" i="10"/>
  <c r="S803" i="10"/>
  <c r="P2866" i="10"/>
  <c r="P2861" i="10"/>
  <c r="Q2474" i="10"/>
  <c r="F2490" i="10"/>
  <c r="M2449" i="10"/>
  <c r="L2435" i="10"/>
  <c r="O2510" i="10"/>
  <c r="O2229" i="10"/>
  <c r="P2611" i="10"/>
  <c r="R1832" i="10"/>
  <c r="E2110" i="10"/>
  <c r="P1590" i="10"/>
  <c r="P1513" i="10"/>
  <c r="C2478" i="10"/>
  <c r="C2816" i="10"/>
  <c r="D2108" i="10"/>
  <c r="G2029" i="10"/>
  <c r="P2906" i="10"/>
  <c r="O2073" i="10"/>
  <c r="I842" i="10"/>
  <c r="I2028" i="10"/>
  <c r="E2551" i="10"/>
  <c r="N2530" i="10"/>
  <c r="L2440" i="10"/>
  <c r="I2557" i="10"/>
  <c r="L2556" i="10"/>
  <c r="K2906" i="10"/>
  <c r="P1788" i="10"/>
  <c r="F2518" i="10"/>
  <c r="E1588" i="10"/>
  <c r="Q2637" i="10"/>
  <c r="K1711" i="10"/>
  <c r="R2836" i="10"/>
  <c r="P2235" i="10"/>
  <c r="Q2641" i="10"/>
  <c r="O2116" i="10"/>
  <c r="P1389" i="10"/>
  <c r="K2556" i="10"/>
  <c r="H2644" i="10"/>
  <c r="D2510" i="10"/>
  <c r="C2890" i="10"/>
  <c r="F2633" i="10"/>
  <c r="K2318" i="10"/>
  <c r="G1313" i="10"/>
  <c r="N1918" i="10"/>
  <c r="H2241" i="10"/>
  <c r="C2886" i="10"/>
  <c r="Q1312" i="10"/>
  <c r="L2395" i="10"/>
  <c r="G805" i="10"/>
  <c r="J796" i="10"/>
  <c r="N2108" i="10"/>
  <c r="L2309" i="10"/>
  <c r="R1394" i="10"/>
  <c r="M2470" i="10"/>
  <c r="Q2433" i="10"/>
  <c r="E2908" i="10"/>
  <c r="D2592" i="10"/>
  <c r="O2317" i="10"/>
  <c r="H2551" i="10"/>
  <c r="I2609" i="10"/>
  <c r="K2487" i="10"/>
  <c r="G2388" i="10"/>
  <c r="C2445" i="10"/>
  <c r="R2474" i="10"/>
  <c r="Q2478" i="10"/>
  <c r="P1910" i="10"/>
  <c r="Q2274" i="10"/>
  <c r="I1989" i="10"/>
  <c r="E1553" i="10"/>
  <c r="P1310" i="10"/>
  <c r="S1674" i="10"/>
  <c r="C2486" i="10"/>
  <c r="G2440" i="10"/>
  <c r="D1628" i="10"/>
  <c r="R2353" i="10"/>
  <c r="S841" i="10"/>
  <c r="I2292" i="10"/>
  <c r="D1589" i="10"/>
  <c r="P2410" i="10"/>
  <c r="E2565" i="10"/>
  <c r="G1312" i="10"/>
  <c r="J2789" i="10"/>
  <c r="H2907" i="10"/>
  <c r="F804" i="10"/>
  <c r="O2609" i="10"/>
  <c r="S2817" i="10"/>
  <c r="K2354" i="10"/>
  <c r="Q2438" i="10"/>
  <c r="G2642" i="10"/>
  <c r="L2354" i="10"/>
  <c r="C2651" i="10"/>
  <c r="C800" i="10"/>
  <c r="S1994" i="10"/>
  <c r="S2553" i="10"/>
  <c r="N2364" i="10"/>
  <c r="D2594" i="10"/>
  <c r="R846" i="10"/>
  <c r="Q1555" i="10"/>
  <c r="Q1550" i="10"/>
  <c r="G2561" i="10"/>
  <c r="S2519" i="10"/>
  <c r="E1753" i="10"/>
  <c r="I2434" i="10"/>
  <c r="G1510" i="10"/>
  <c r="I2319" i="10"/>
  <c r="D2405" i="10"/>
  <c r="K2600" i="10"/>
  <c r="K2365" i="10"/>
  <c r="I2884" i="10"/>
  <c r="P2448" i="10"/>
  <c r="N2884" i="10"/>
  <c r="I2904" i="10"/>
  <c r="R2447" i="10"/>
  <c r="K2451" i="10"/>
  <c r="J2628" i="10"/>
  <c r="M2478" i="10"/>
  <c r="Q2600" i="10"/>
  <c r="P1709" i="10"/>
  <c r="O1914" i="10"/>
  <c r="P1676" i="10"/>
  <c r="O1789" i="10"/>
  <c r="L2292" i="10"/>
  <c r="H1551" i="10"/>
  <c r="N2643" i="10"/>
  <c r="E831" i="10"/>
  <c r="J834" i="10"/>
  <c r="S2839" i="10"/>
  <c r="O1836" i="10"/>
  <c r="O2355" i="10"/>
  <c r="R2437" i="10"/>
  <c r="J2282" i="10"/>
  <c r="L2787" i="10"/>
  <c r="K2567" i="10"/>
  <c r="M2234" i="10"/>
  <c r="D1550" i="10"/>
  <c r="I2109" i="10"/>
  <c r="H2317" i="10"/>
  <c r="I1554" i="10"/>
  <c r="Q1475" i="10"/>
  <c r="I1794" i="10"/>
  <c r="J1991" i="10"/>
  <c r="M1755" i="10"/>
  <c r="L2633" i="10"/>
  <c r="C1633" i="10"/>
  <c r="M2609" i="10"/>
  <c r="S1593" i="10"/>
  <c r="G839" i="10"/>
  <c r="C2630" i="10"/>
  <c r="C2320" i="10"/>
  <c r="I2402" i="10"/>
  <c r="S2468" i="10"/>
  <c r="D2593" i="10"/>
  <c r="J2309" i="10"/>
  <c r="D2409" i="10"/>
  <c r="F1838" i="10"/>
  <c r="K2475" i="10"/>
  <c r="G845" i="10"/>
  <c r="K1948" i="10"/>
  <c r="K2518" i="10"/>
  <c r="K2235" i="10"/>
  <c r="M1677" i="10"/>
  <c r="O1710" i="10"/>
  <c r="F829" i="10"/>
  <c r="P2817" i="10"/>
  <c r="E2392" i="10"/>
  <c r="O1631" i="10"/>
  <c r="E2404" i="10"/>
  <c r="D1512" i="10"/>
  <c r="N834" i="10"/>
  <c r="P1674" i="10"/>
  <c r="S2631" i="10"/>
  <c r="J2360" i="10"/>
  <c r="S2443" i="10"/>
  <c r="R2561" i="10"/>
  <c r="L810" i="10"/>
  <c r="E2327" i="10"/>
  <c r="I838" i="10"/>
  <c r="O2364" i="10"/>
  <c r="R833" i="10"/>
  <c r="R2407" i="10"/>
  <c r="R2428" i="10"/>
  <c r="F1510" i="10"/>
  <c r="N846" i="10"/>
  <c r="F1997" i="10"/>
  <c r="R1988" i="10"/>
  <c r="D2290" i="10"/>
  <c r="O2402" i="10"/>
  <c r="L2231" i="10"/>
  <c r="G1472" i="10"/>
  <c r="J2816" i="10"/>
  <c r="J2249" i="10"/>
  <c r="H2511" i="10"/>
  <c r="H2606" i="10"/>
  <c r="M2401" i="10"/>
  <c r="O2284" i="10"/>
  <c r="N2229" i="10"/>
  <c r="I1750" i="10"/>
  <c r="F2228" i="10"/>
  <c r="Q2510" i="10"/>
  <c r="J1715" i="10"/>
  <c r="G2487" i="10"/>
  <c r="I1474" i="10"/>
  <c r="J1912" i="10"/>
  <c r="K2649" i="10"/>
  <c r="E2078" i="10"/>
  <c r="F2322" i="10"/>
  <c r="J808" i="10"/>
  <c r="K2476" i="10"/>
  <c r="J839" i="10"/>
  <c r="C2318" i="10"/>
  <c r="C2241" i="10"/>
  <c r="R2403" i="10"/>
  <c r="N845" i="10"/>
  <c r="N2857" i="10"/>
  <c r="P2561" i="10"/>
  <c r="K801" i="10"/>
  <c r="F2285" i="10"/>
  <c r="D1789" i="10"/>
  <c r="F2608" i="10"/>
  <c r="O2398" i="10"/>
  <c r="M2816" i="10"/>
  <c r="E2233" i="10"/>
  <c r="E1509" i="10"/>
  <c r="D2611" i="10"/>
  <c r="F2232" i="10"/>
  <c r="D2365" i="10"/>
  <c r="R2448" i="10"/>
  <c r="J1668" i="10"/>
  <c r="S1712" i="10"/>
  <c r="I2886" i="10"/>
  <c r="P806" i="10"/>
  <c r="F1591" i="10"/>
  <c r="D2527" i="10"/>
  <c r="C2284" i="10"/>
  <c r="G2442" i="10"/>
  <c r="P2429" i="10"/>
  <c r="H1949" i="10"/>
  <c r="O1949" i="10"/>
  <c r="N2471" i="10"/>
  <c r="Q810" i="10"/>
  <c r="M1634" i="10"/>
  <c r="K1992" i="10"/>
  <c r="O1591" i="10"/>
  <c r="F2611" i="10"/>
  <c r="O2275" i="10"/>
  <c r="O1595" i="10"/>
  <c r="S2292" i="10"/>
  <c r="F1995" i="10"/>
  <c r="K2596" i="10"/>
  <c r="S2835" i="10"/>
  <c r="F2797" i="10"/>
  <c r="P804" i="10"/>
  <c r="H2234" i="10"/>
  <c r="H2438" i="10"/>
  <c r="E2522" i="10"/>
  <c r="K2248" i="10"/>
  <c r="S800" i="10"/>
  <c r="F2407" i="10"/>
  <c r="K2869" i="10"/>
  <c r="I2355" i="10"/>
  <c r="I831" i="10"/>
  <c r="F2484" i="10"/>
  <c r="H2481" i="10"/>
  <c r="N2307" i="10"/>
  <c r="K2566" i="10"/>
  <c r="S1670" i="10"/>
  <c r="O2633" i="10"/>
  <c r="O2273" i="10"/>
  <c r="D801" i="10"/>
  <c r="N2448" i="10"/>
  <c r="Q2235" i="10"/>
  <c r="M1511" i="10"/>
  <c r="M2479" i="10"/>
  <c r="E2867" i="10"/>
  <c r="I2888" i="10"/>
  <c r="R2635" i="10"/>
  <c r="S2447" i="10"/>
  <c r="S2910" i="10"/>
  <c r="D2555" i="10"/>
  <c r="P2245" i="10"/>
  <c r="Q2327" i="10"/>
  <c r="N2795" i="10"/>
  <c r="K1592" i="10"/>
  <c r="L2885" i="10"/>
  <c r="M1669" i="10"/>
  <c r="M1551" i="10"/>
  <c r="P2474" i="10"/>
  <c r="K1390" i="10"/>
  <c r="K2798" i="10"/>
  <c r="I1718" i="10"/>
  <c r="N2631" i="10"/>
  <c r="S2604" i="10"/>
  <c r="R2870" i="10"/>
  <c r="R2562" i="10"/>
  <c r="Q1514" i="10"/>
  <c r="I2632" i="10"/>
  <c r="O2639" i="10"/>
  <c r="C1831" i="10"/>
  <c r="N1914" i="10"/>
  <c r="I2835" i="10"/>
  <c r="O2471" i="10"/>
  <c r="Q846" i="10"/>
  <c r="Q2287" i="10"/>
  <c r="H1669" i="10"/>
  <c r="N1314" i="10"/>
  <c r="F1637" i="10"/>
  <c r="M2275" i="10"/>
  <c r="J2553" i="10"/>
  <c r="L2839" i="10"/>
  <c r="P2524" i="10"/>
  <c r="L1634" i="10"/>
  <c r="K796" i="10"/>
  <c r="Q2870" i="10"/>
  <c r="K2884" i="10"/>
  <c r="N2367" i="10"/>
  <c r="R1591" i="10"/>
  <c r="L800" i="10"/>
  <c r="N2109" i="10"/>
  <c r="K2591" i="10"/>
  <c r="Q2368" i="10"/>
  <c r="P2520" i="10"/>
  <c r="E2525" i="10"/>
  <c r="D2813" i="10"/>
  <c r="Q2530" i="10"/>
  <c r="O2309" i="10"/>
  <c r="I2562" i="10"/>
  <c r="N1788" i="10"/>
  <c r="J2245" i="10"/>
  <c r="Q2451" i="10"/>
  <c r="F1910" i="10"/>
  <c r="C1997" i="10"/>
  <c r="Q2245" i="10"/>
  <c r="F2792" i="10"/>
  <c r="G2410" i="10"/>
  <c r="M1709" i="10"/>
  <c r="I1757" i="10"/>
  <c r="S1952" i="10"/>
  <c r="R1954" i="10"/>
  <c r="Q1756" i="10"/>
  <c r="G2818" i="10"/>
  <c r="N2640" i="10"/>
  <c r="H1514" i="10"/>
  <c r="J2277" i="10"/>
  <c r="G2486" i="10"/>
  <c r="I841" i="10"/>
  <c r="F2353" i="10"/>
  <c r="P2869" i="10"/>
  <c r="I2869" i="10"/>
  <c r="R2392" i="10"/>
  <c r="E2395" i="10"/>
  <c r="I2559" i="10"/>
  <c r="I793" i="10"/>
  <c r="I1468" i="10"/>
  <c r="G2367" i="10"/>
  <c r="K2076" i="10"/>
  <c r="I1708" i="10"/>
  <c r="J2910" i="10"/>
  <c r="R1791" i="10"/>
  <c r="E2634" i="10"/>
  <c r="E2032" i="10"/>
  <c r="K2819" i="10"/>
  <c r="J1830" i="10"/>
  <c r="I2403" i="10"/>
  <c r="C2558" i="10"/>
  <c r="N2287" i="10"/>
  <c r="C2287" i="10"/>
  <c r="O2591" i="10"/>
  <c r="I2404" i="10"/>
  <c r="K1989" i="10"/>
  <c r="N2110" i="10"/>
  <c r="G2312" i="10"/>
  <c r="H2283" i="10"/>
  <c r="E1389" i="10"/>
  <c r="H1596" i="10"/>
  <c r="J2440" i="10"/>
  <c r="R2322" i="10"/>
  <c r="F1790" i="10"/>
  <c r="K2432" i="10"/>
  <c r="N2113" i="10"/>
  <c r="C2867" i="10"/>
  <c r="G1311" i="10"/>
  <c r="R2797" i="10"/>
  <c r="N2601" i="10"/>
  <c r="J1750" i="10"/>
  <c r="E836" i="10"/>
  <c r="P2514" i="10"/>
  <c r="I2519" i="10"/>
  <c r="O803" i="10"/>
  <c r="P795" i="10"/>
  <c r="G2269" i="10"/>
  <c r="F2430" i="10"/>
  <c r="M830" i="10"/>
  <c r="C2246" i="10"/>
  <c r="I1954" i="10"/>
  <c r="J1633" i="10"/>
  <c r="K1552" i="10"/>
  <c r="P2405" i="10"/>
  <c r="S1794" i="10"/>
  <c r="D1315" i="10"/>
  <c r="O1751" i="10"/>
  <c r="F799" i="10"/>
  <c r="D2509" i="10"/>
  <c r="Q2909" i="10"/>
  <c r="R1468" i="10"/>
  <c r="R2319" i="10"/>
  <c r="R2404" i="10"/>
  <c r="H2483" i="10"/>
  <c r="L2518" i="10"/>
  <c r="G2449" i="10"/>
  <c r="M2887" i="10"/>
  <c r="P2325" i="10"/>
  <c r="N2436" i="10"/>
  <c r="D807" i="10"/>
  <c r="H1989" i="10"/>
  <c r="K794" i="10"/>
  <c r="N2396" i="10"/>
  <c r="J2476" i="10"/>
  <c r="J2071" i="10"/>
  <c r="D2398" i="10"/>
  <c r="M810" i="10"/>
  <c r="M2638" i="10"/>
  <c r="M1468" i="10"/>
  <c r="G829" i="10"/>
  <c r="R1472" i="10"/>
  <c r="D2867" i="10"/>
  <c r="I2369" i="10"/>
  <c r="J810" i="10"/>
  <c r="Q1589" i="10"/>
  <c r="R2642" i="10"/>
  <c r="O2031" i="10"/>
  <c r="K2555" i="10"/>
  <c r="P2389" i="10"/>
  <c r="E1316" i="10"/>
  <c r="E1831" i="10"/>
  <c r="J1832" i="10"/>
  <c r="M2352" i="10"/>
  <c r="M1593" i="10"/>
  <c r="H2320" i="10"/>
  <c r="Q2314" i="10"/>
  <c r="H2868" i="10"/>
  <c r="P1597" i="10"/>
  <c r="F2404" i="10"/>
  <c r="D1748" i="10"/>
  <c r="R2232" i="10"/>
  <c r="H2278" i="10"/>
  <c r="H2486" i="10"/>
  <c r="O2784" i="10"/>
  <c r="O2529" i="10"/>
  <c r="O2786" i="10"/>
  <c r="D2795" i="10"/>
  <c r="S2031" i="10"/>
  <c r="L1313" i="10"/>
  <c r="P2793" i="10"/>
  <c r="Q1308" i="10"/>
  <c r="E2485" i="10"/>
  <c r="D2885" i="10"/>
  <c r="G2469" i="10"/>
  <c r="K2388" i="10"/>
  <c r="N2562" i="10"/>
  <c r="K1511" i="10"/>
  <c r="H2468" i="10"/>
  <c r="O796" i="10"/>
  <c r="D2868" i="10"/>
  <c r="G2646" i="10"/>
  <c r="Q2108" i="10"/>
  <c r="K795" i="10"/>
  <c r="O2641" i="10"/>
  <c r="P2606" i="10"/>
  <c r="P2392" i="10"/>
  <c r="N2394" i="10"/>
  <c r="N2404" i="10"/>
  <c r="K2815" i="10"/>
  <c r="E1634" i="10"/>
  <c r="I1556" i="10"/>
  <c r="Q2228" i="10"/>
  <c r="G1474" i="10"/>
  <c r="G2600" i="10"/>
  <c r="J2406" i="10"/>
  <c r="F2110" i="10"/>
  <c r="D2246" i="10"/>
  <c r="F2629" i="10"/>
  <c r="C2817" i="10"/>
  <c r="H2597" i="10"/>
  <c r="Q2365" i="10"/>
  <c r="L2649" i="10"/>
  <c r="C2271" i="10"/>
  <c r="K2408" i="10"/>
  <c r="E1833" i="10"/>
  <c r="C2391" i="10"/>
  <c r="Q2645" i="10"/>
  <c r="K2905" i="10"/>
  <c r="K2785" i="10"/>
  <c r="E1948" i="10"/>
  <c r="Q2320" i="10"/>
  <c r="M2600" i="10"/>
  <c r="O1758" i="10"/>
  <c r="J1313" i="10"/>
  <c r="J2513" i="10"/>
  <c r="G1755" i="10"/>
  <c r="H1909" i="10"/>
  <c r="K2553" i="10"/>
  <c r="F2308" i="10"/>
  <c r="S1834" i="10"/>
  <c r="M839" i="10"/>
  <c r="K2245" i="10"/>
  <c r="C2229" i="10"/>
  <c r="J2563" i="10"/>
  <c r="S810" i="10"/>
  <c r="L829" i="10"/>
  <c r="L2250" i="10"/>
  <c r="P1629" i="10"/>
  <c r="K848" i="10"/>
  <c r="R2281" i="10"/>
  <c r="L2438" i="10"/>
  <c r="F1631" i="10"/>
  <c r="G2249" i="10"/>
  <c r="J2308" i="10"/>
  <c r="E1474" i="10"/>
  <c r="E2646" i="10"/>
  <c r="C1632" i="10"/>
  <c r="G2566" i="10"/>
  <c r="R843" i="10"/>
  <c r="C1553" i="10"/>
  <c r="I2817" i="10"/>
  <c r="I2510" i="10"/>
  <c r="L2570" i="10"/>
  <c r="E2248" i="10"/>
  <c r="R2560" i="10"/>
  <c r="N2249" i="10"/>
  <c r="P1952" i="10"/>
  <c r="Q802" i="10"/>
  <c r="H2598" i="10"/>
  <c r="S2392" i="10"/>
  <c r="F2360" i="10"/>
  <c r="G2520" i="10"/>
  <c r="P2280" i="10"/>
  <c r="N2563" i="10"/>
  <c r="O2311" i="10"/>
  <c r="S2032" i="10"/>
  <c r="C2787" i="10"/>
  <c r="P2324" i="10"/>
  <c r="C2589" i="10"/>
  <c r="L2402" i="10"/>
  <c r="P2630" i="10"/>
  <c r="J2441" i="10"/>
  <c r="G2406" i="10"/>
  <c r="K2603" i="10"/>
  <c r="P838" i="10"/>
  <c r="E2909" i="10"/>
  <c r="I2784" i="10"/>
  <c r="Q2888" i="10"/>
  <c r="H1590" i="10"/>
  <c r="G799" i="10"/>
  <c r="P1994" i="10"/>
  <c r="F2600" i="10"/>
  <c r="N2785" i="10"/>
  <c r="F2437" i="10"/>
  <c r="K2477" i="10"/>
  <c r="I2075" i="10"/>
  <c r="K2441" i="10"/>
  <c r="C803" i="10"/>
  <c r="Q2651" i="10"/>
  <c r="I2567" i="10"/>
  <c r="I2819" i="10"/>
  <c r="O2837" i="10"/>
  <c r="R2360" i="10"/>
  <c r="C830" i="10"/>
  <c r="I798" i="10"/>
  <c r="G2437" i="10"/>
  <c r="D2552" i="10"/>
  <c r="C2907" i="10"/>
  <c r="K2360" i="10"/>
  <c r="H2390" i="10"/>
  <c r="O1711" i="10"/>
  <c r="P1388" i="10"/>
  <c r="H2588" i="10"/>
  <c r="D2451" i="10"/>
  <c r="C788" i="10"/>
  <c r="N1915" i="10"/>
  <c r="C2240" i="10"/>
  <c r="P2367" i="10"/>
  <c r="N798" i="10"/>
  <c r="S789" i="10"/>
  <c r="F830" i="10"/>
  <c r="M2329" i="10"/>
  <c r="K2387" i="10"/>
  <c r="S2243" i="10"/>
  <c r="C1948" i="10"/>
  <c r="L2636" i="10"/>
  <c r="D2553" i="10"/>
  <c r="D2116" i="10"/>
  <c r="S836" i="10"/>
  <c r="K849" i="10"/>
  <c r="O849" i="10"/>
  <c r="J2028" i="10"/>
  <c r="K845" i="10"/>
  <c r="F2607" i="10"/>
  <c r="I2488" i="10"/>
  <c r="F2406" i="10"/>
  <c r="N2292" i="10"/>
  <c r="E1508" i="10"/>
  <c r="N1995" i="10"/>
  <c r="M2560" i="10"/>
  <c r="G2564" i="10"/>
  <c r="P2792" i="10"/>
  <c r="E2563" i="10"/>
  <c r="M1756" i="10"/>
  <c r="E1671" i="10"/>
  <c r="Q2353" i="10"/>
  <c r="J2347" i="10"/>
  <c r="J1593" i="10"/>
  <c r="G2443" i="10"/>
  <c r="O2436" i="10"/>
  <c r="Q2109" i="10"/>
  <c r="D2071" i="10"/>
  <c r="H1998" i="10"/>
  <c r="D1514" i="10"/>
  <c r="N2793" i="10"/>
  <c r="N2515" i="10"/>
  <c r="R2838" i="10"/>
  <c r="P2568" i="10"/>
  <c r="F1794" i="10"/>
  <c r="I1593" i="10"/>
  <c r="S797" i="10"/>
  <c r="C2236" i="10"/>
  <c r="G2286" i="10"/>
  <c r="S2366" i="10"/>
  <c r="P1309" i="10"/>
  <c r="L2906" i="10"/>
  <c r="M2857" i="10"/>
  <c r="K2784" i="10"/>
  <c r="C804" i="10"/>
  <c r="I2110" i="10"/>
  <c r="L2329" i="10"/>
  <c r="N1911" i="10"/>
  <c r="K2073" i="10"/>
  <c r="M2511" i="10"/>
  <c r="R2235" i="10"/>
  <c r="Q1671" i="10"/>
  <c r="R2410" i="10"/>
  <c r="C2399" i="10"/>
  <c r="E1314" i="10"/>
  <c r="E2109" i="10"/>
  <c r="J798" i="10"/>
  <c r="R2028" i="10"/>
  <c r="C2571" i="10"/>
  <c r="O2357" i="10"/>
  <c r="J2557" i="10"/>
  <c r="I2478" i="10"/>
  <c r="I1508" i="10"/>
  <c r="R1749" i="10"/>
  <c r="P2490" i="10"/>
  <c r="S2784" i="10"/>
  <c r="D2445" i="10"/>
  <c r="O1475" i="10"/>
  <c r="O2112" i="10"/>
  <c r="I1473" i="10"/>
  <c r="H833" i="10"/>
  <c r="E2650" i="10"/>
  <c r="L2599" i="10"/>
  <c r="N2272" i="10"/>
  <c r="G2323" i="10"/>
  <c r="L1754" i="10"/>
  <c r="K2074" i="10"/>
  <c r="R2236" i="10"/>
  <c r="P2469" i="10"/>
  <c r="J2793" i="10"/>
  <c r="Q1709" i="10"/>
  <c r="S2369" i="10"/>
  <c r="O2631" i="10"/>
  <c r="C2631" i="10"/>
  <c r="M2236" i="10"/>
  <c r="L2358" i="10"/>
  <c r="F1551" i="10"/>
  <c r="D798" i="10"/>
  <c r="H2561" i="10"/>
  <c r="D2470" i="10"/>
  <c r="G833" i="10"/>
  <c r="M1555" i="10"/>
  <c r="P2403" i="10"/>
  <c r="H2307" i="10"/>
  <c r="G2837" i="10"/>
  <c r="C2390" i="10"/>
  <c r="G2280" i="10"/>
  <c r="Q2406" i="10"/>
  <c r="F1916" i="10"/>
  <c r="M2442" i="10"/>
  <c r="K2322" i="10"/>
  <c r="H2310" i="10"/>
  <c r="Q1389" i="10"/>
  <c r="F2521" i="10"/>
  <c r="J2784" i="10"/>
  <c r="N2635" i="10"/>
  <c r="R842" i="10"/>
  <c r="F1711" i="10"/>
  <c r="P2650" i="10"/>
  <c r="Q1396" i="10"/>
  <c r="F2370" i="10"/>
  <c r="H1312" i="10"/>
  <c r="S2269" i="10"/>
  <c r="J2401" i="10"/>
  <c r="K2398" i="10"/>
  <c r="D2315" i="10"/>
  <c r="O2394" i="10"/>
  <c r="F2598" i="10"/>
  <c r="I2476" i="10"/>
  <c r="J1990" i="10"/>
  <c r="K806" i="10"/>
  <c r="G1756" i="10"/>
  <c r="G2349" i="10"/>
  <c r="I2642" i="10"/>
  <c r="L841" i="10"/>
  <c r="F2290" i="10"/>
  <c r="F2609" i="10"/>
  <c r="F2646" i="10"/>
  <c r="R2321" i="10"/>
  <c r="S2279" i="10"/>
  <c r="L1548" i="10"/>
  <c r="P2407" i="10"/>
  <c r="R2528" i="10"/>
  <c r="D2403" i="10"/>
  <c r="S2485" i="10"/>
  <c r="Q2248" i="10"/>
  <c r="C2596" i="10"/>
  <c r="N2566" i="10"/>
  <c r="C2285" i="10"/>
  <c r="J789" i="10"/>
  <c r="N2277" i="10"/>
  <c r="H840" i="10"/>
  <c r="I830" i="10"/>
  <c r="K2351" i="10"/>
  <c r="P2353" i="10"/>
  <c r="H809" i="10"/>
  <c r="I2324" i="10"/>
  <c r="Q2281" i="10"/>
  <c r="Q2313" i="10"/>
  <c r="M2109" i="10"/>
  <c r="E2322" i="10"/>
  <c r="J2527" i="10"/>
  <c r="M2232" i="10"/>
  <c r="M2558" i="10"/>
  <c r="J2487" i="10"/>
  <c r="E1952" i="10"/>
  <c r="C2868" i="10"/>
  <c r="E2269" i="10"/>
  <c r="D2075" i="10"/>
  <c r="D2249" i="10"/>
  <c r="K1670" i="10"/>
  <c r="M1518" i="10"/>
  <c r="Q1751" i="10"/>
  <c r="K2641" i="10"/>
  <c r="N2588" i="10"/>
  <c r="I2354" i="10"/>
  <c r="D839" i="10"/>
  <c r="M2490" i="10"/>
  <c r="O2441" i="10"/>
  <c r="H2348" i="10"/>
  <c r="G2032" i="10"/>
  <c r="O2597" i="10"/>
  <c r="F2475" i="10"/>
  <c r="I2275" i="10"/>
  <c r="J2292" i="10"/>
  <c r="N1668" i="10"/>
  <c r="C2364" i="10"/>
  <c r="F2788" i="10"/>
  <c r="F2468" i="10"/>
  <c r="C2640" i="10"/>
  <c r="R2551" i="10"/>
  <c r="N1308" i="10"/>
  <c r="C2797" i="10"/>
  <c r="P2478" i="10"/>
  <c r="H1311" i="10"/>
  <c r="H791" i="10"/>
  <c r="R1951" i="10"/>
  <c r="G1952" i="10"/>
  <c r="F2323" i="10"/>
  <c r="G2238" i="10"/>
  <c r="P1672" i="10"/>
  <c r="F2595" i="10"/>
  <c r="O2361" i="10"/>
  <c r="F2388" i="10"/>
  <c r="K1911" i="10"/>
  <c r="H2330" i="10"/>
  <c r="C2643" i="10"/>
  <c r="K802" i="10"/>
  <c r="I1948" i="10"/>
  <c r="I2482" i="10"/>
  <c r="E2790" i="10"/>
  <c r="N2520" i="10"/>
  <c r="N2351" i="10"/>
  <c r="F2317" i="10"/>
  <c r="I2072" i="10"/>
  <c r="L1514" i="10"/>
  <c r="Q1549" i="10"/>
  <c r="I2594" i="10"/>
  <c r="C2428" i="10"/>
  <c r="K2312" i="10"/>
  <c r="J2112" i="10"/>
  <c r="M1953" i="10"/>
  <c r="J2865" i="10"/>
  <c r="M2794" i="10"/>
  <c r="H2568" i="10"/>
  <c r="K792" i="10"/>
  <c r="R844" i="10"/>
  <c r="K2391" i="10"/>
  <c r="C2068" i="10"/>
  <c r="M2324" i="10"/>
  <c r="M2862" i="10"/>
  <c r="I2508" i="10"/>
  <c r="G1597" i="10"/>
  <c r="E1915" i="10"/>
  <c r="M1632" i="10"/>
  <c r="C2568" i="10"/>
  <c r="R2246" i="10"/>
  <c r="F2356" i="10"/>
  <c r="P1828" i="10"/>
  <c r="F2289" i="10"/>
  <c r="O2439" i="10"/>
  <c r="F2594" i="10"/>
  <c r="E2358" i="10"/>
  <c r="I2243" i="10"/>
  <c r="C2401" i="10"/>
  <c r="Q1715" i="10"/>
  <c r="N2789" i="10"/>
  <c r="O2249" i="10"/>
  <c r="J2598" i="10"/>
  <c r="N1468" i="10"/>
  <c r="I1509" i="10"/>
  <c r="Q2816" i="10"/>
  <c r="N1751" i="10"/>
  <c r="D2479" i="10"/>
  <c r="S2639" i="10"/>
  <c r="I2647" i="10"/>
  <c r="Q801" i="10"/>
  <c r="R2285" i="10"/>
  <c r="R2073" i="10"/>
  <c r="Q796" i="10"/>
  <c r="O1833" i="10"/>
  <c r="R1674" i="10"/>
  <c r="E2312" i="10"/>
  <c r="K2560" i="10"/>
  <c r="I2236" i="10"/>
  <c r="Q2636" i="10"/>
  <c r="H2633" i="10"/>
  <c r="C2476" i="10"/>
  <c r="R2251" i="10"/>
  <c r="M2308" i="10"/>
  <c r="O2437" i="10"/>
  <c r="P2290" i="10"/>
  <c r="N2489" i="10"/>
  <c r="H2387" i="10"/>
  <c r="F1757" i="10"/>
  <c r="J2232" i="10"/>
  <c r="P1592" i="10"/>
  <c r="P1837" i="10"/>
  <c r="S1678" i="10"/>
  <c r="L2794" i="10"/>
  <c r="O2865" i="10"/>
  <c r="N1552" i="10"/>
  <c r="S2389" i="10"/>
  <c r="F2447" i="10"/>
  <c r="L2475" i="10"/>
  <c r="N2567" i="10"/>
  <c r="F2483" i="10"/>
  <c r="R1712" i="10"/>
  <c r="S1311" i="10"/>
  <c r="O806" i="10"/>
  <c r="S1991" i="10"/>
  <c r="I835" i="10"/>
  <c r="C2110" i="10"/>
  <c r="L1791" i="10"/>
  <c r="J2483" i="10"/>
  <c r="P2388" i="10"/>
  <c r="L1952" i="10"/>
  <c r="I2274" i="10"/>
  <c r="P1601" i="10"/>
  <c r="L2786" i="10"/>
  <c r="C1911" i="10"/>
  <c r="D1950" i="10"/>
  <c r="S2442" i="10"/>
  <c r="P2471" i="10"/>
  <c r="D2484" i="10"/>
  <c r="Q2555" i="10"/>
  <c r="M799" i="10"/>
  <c r="K2434" i="10"/>
  <c r="E2468" i="10"/>
  <c r="C805" i="10"/>
  <c r="Q2611" i="10"/>
  <c r="N2329" i="10"/>
  <c r="R2354" i="10"/>
  <c r="P2870" i="10"/>
  <c r="F1789" i="10"/>
  <c r="E1957" i="10"/>
  <c r="Q1749" i="10"/>
  <c r="P1993" i="10"/>
  <c r="J2275" i="10"/>
  <c r="S2312" i="10"/>
  <c r="I2598" i="10"/>
  <c r="P1954" i="10"/>
  <c r="F1316" i="10"/>
  <c r="G2244" i="10"/>
  <c r="H1996" i="10"/>
  <c r="H2232" i="10"/>
  <c r="O2565" i="10"/>
  <c r="I2073" i="10"/>
  <c r="D792" i="10"/>
  <c r="C2818" i="10"/>
  <c r="S2307" i="10"/>
  <c r="O830" i="10"/>
  <c r="F2321" i="10"/>
  <c r="O2474" i="10"/>
  <c r="K2489" i="10"/>
  <c r="Q1591" i="10"/>
  <c r="F2367" i="10"/>
  <c r="O2292" i="10"/>
  <c r="O2404" i="10"/>
  <c r="N1794" i="10"/>
  <c r="R2905" i="10"/>
  <c r="C2524" i="10"/>
  <c r="M2112" i="10"/>
  <c r="S1392" i="10"/>
  <c r="S1555" i="10"/>
  <c r="S839" i="10"/>
  <c r="F2272" i="10"/>
  <c r="J2590" i="10"/>
  <c r="I1395" i="10"/>
  <c r="E2394" i="10"/>
  <c r="I2548" i="10"/>
  <c r="H2837" i="10"/>
  <c r="F2355" i="10"/>
  <c r="K2329" i="10"/>
  <c r="E808" i="10"/>
  <c r="H2274" i="10"/>
  <c r="Q2548" i="10"/>
  <c r="J1948" i="10"/>
  <c r="K2790" i="10"/>
  <c r="P2318" i="10"/>
  <c r="D790" i="10"/>
  <c r="R2904" i="10"/>
  <c r="G2232" i="10"/>
  <c r="K797" i="10"/>
  <c r="J832" i="10"/>
  <c r="G2907" i="10"/>
  <c r="F2593" i="10"/>
  <c r="C2477" i="10"/>
  <c r="F2365" i="10"/>
  <c r="H790" i="10"/>
  <c r="L1513" i="10"/>
  <c r="O2610" i="10"/>
  <c r="L1950" i="10"/>
  <c r="H2608" i="10"/>
  <c r="P1957" i="10"/>
  <c r="E1473" i="10"/>
  <c r="O2446" i="10"/>
  <c r="Q1952" i="10"/>
  <c r="Q2432" i="10"/>
  <c r="K1714" i="10"/>
  <c r="F2529" i="10"/>
  <c r="E1471" i="10"/>
  <c r="D2028" i="10"/>
  <c r="N2598" i="10"/>
  <c r="M1670" i="10"/>
  <c r="H2244" i="10"/>
  <c r="K1752" i="10"/>
  <c r="Q2601" i="10"/>
  <c r="J1595" i="10"/>
  <c r="M2814" i="10"/>
  <c r="G2868" i="10"/>
  <c r="H2235" i="10"/>
  <c r="O2388" i="10"/>
  <c r="S2630" i="10"/>
  <c r="S2594" i="10"/>
  <c r="S2242" i="10"/>
  <c r="O2611" i="10"/>
  <c r="F2525" i="10"/>
  <c r="M2115" i="10"/>
  <c r="F2861" i="10"/>
  <c r="C2798" i="10"/>
  <c r="I2409" i="10"/>
  <c r="K1668" i="10"/>
  <c r="Q2072" i="10"/>
  <c r="L2484" i="10"/>
  <c r="R2480" i="10"/>
  <c r="R2520" i="10"/>
  <c r="I1315" i="10"/>
  <c r="R2834" i="10"/>
  <c r="F2645" i="10"/>
  <c r="J2570" i="10"/>
  <c r="E2815" i="10"/>
  <c r="F2638" i="10"/>
  <c r="F2241" i="10"/>
  <c r="D2518" i="10"/>
  <c r="F2885" i="10"/>
  <c r="P800" i="10"/>
  <c r="I2280" i="10"/>
  <c r="N2248" i="10"/>
  <c r="C845" i="10"/>
  <c r="L2648" i="10"/>
  <c r="F1914" i="10"/>
  <c r="H802" i="10"/>
  <c r="D2558" i="10"/>
  <c r="I2629" i="10"/>
  <c r="C2885" i="10"/>
  <c r="I2595" i="10"/>
  <c r="D1992" i="10"/>
  <c r="M1510" i="10"/>
  <c r="Q1553" i="10"/>
  <c r="S2886" i="10"/>
  <c r="D2320" i="10"/>
  <c r="P791" i="10"/>
  <c r="I2475" i="10"/>
  <c r="J2571" i="10"/>
  <c r="L2245" i="10"/>
  <c r="S1833" i="10"/>
  <c r="F2316" i="10"/>
  <c r="C2370" i="10"/>
  <c r="H2793" i="10"/>
  <c r="E1391" i="10"/>
  <c r="G2517" i="10"/>
  <c r="O2628" i="10"/>
  <c r="J2030" i="10"/>
  <c r="H2250" i="10"/>
  <c r="P1714" i="10"/>
  <c r="D2428" i="10"/>
  <c r="E1990" i="10"/>
  <c r="S1588" i="10"/>
  <c r="F847" i="10"/>
  <c r="N2446" i="10"/>
  <c r="N2787" i="10"/>
  <c r="I2787" i="10"/>
  <c r="R2330" i="10"/>
  <c r="P2909" i="10"/>
  <c r="K2531" i="10"/>
  <c r="R2630" i="10"/>
  <c r="N2485" i="10"/>
  <c r="H2634" i="10"/>
  <c r="H789" i="10"/>
  <c r="L2249" i="10"/>
  <c r="C2274" i="10"/>
  <c r="D1473" i="10"/>
  <c r="D2388" i="10"/>
  <c r="Q839" i="10"/>
  <c r="S2790" i="10"/>
  <c r="G802" i="10"/>
  <c r="Q1754" i="10"/>
  <c r="G2519" i="10"/>
  <c r="F790" i="10"/>
  <c r="H2816" i="10"/>
  <c r="C844" i="10"/>
  <c r="Q798" i="10"/>
  <c r="J2355" i="10"/>
  <c r="S2520" i="10"/>
  <c r="Q1989" i="10"/>
  <c r="P1511" i="10"/>
  <c r="I1588" i="10"/>
  <c r="O2409" i="10"/>
  <c r="L2512" i="10"/>
  <c r="H2404" i="10"/>
  <c r="N2513" i="10"/>
  <c r="I1910" i="10"/>
  <c r="Q2482" i="10"/>
  <c r="E1678" i="10"/>
  <c r="D2515" i="10"/>
  <c r="Q1633" i="10"/>
  <c r="N2402" i="10"/>
  <c r="I2890" i="10"/>
  <c r="D2473" i="10"/>
  <c r="I2550" i="10"/>
  <c r="F2567" i="10"/>
  <c r="S1837" i="10"/>
  <c r="Q2644" i="10"/>
  <c r="P2603" i="10"/>
  <c r="G2248" i="10"/>
  <c r="G2888" i="10"/>
  <c r="C2859" i="10"/>
  <c r="S2408" i="10"/>
  <c r="S831" i="10"/>
  <c r="R2889" i="10"/>
  <c r="O846" i="10"/>
  <c r="D2111" i="10"/>
  <c r="R2591" i="10"/>
  <c r="I1789" i="10"/>
  <c r="G1674" i="10"/>
  <c r="N2473" i="10"/>
  <c r="N2478" i="10"/>
  <c r="G2651" i="10"/>
  <c r="F2347" i="10"/>
  <c r="Q2389" i="10"/>
  <c r="F2890" i="10"/>
  <c r="Q2428" i="10"/>
  <c r="I2485" i="10"/>
  <c r="M2315" i="10"/>
  <c r="D2431" i="10"/>
  <c r="N2815" i="10"/>
  <c r="S2859" i="10"/>
  <c r="M2864" i="10"/>
  <c r="R1389" i="10"/>
  <c r="J2311" i="10"/>
  <c r="H1508" i="10"/>
  <c r="D1392" i="10"/>
  <c r="C798" i="10"/>
  <c r="E2856" i="10"/>
  <c r="E2784" i="10"/>
  <c r="R2320" i="10"/>
  <c r="M1592" i="10"/>
  <c r="I2591" i="10"/>
  <c r="P2350" i="10"/>
  <c r="I1312" i="10"/>
  <c r="J1953" i="10"/>
  <c r="L795" i="10"/>
  <c r="O2363" i="10"/>
  <c r="P2479" i="10"/>
  <c r="F2070" i="10"/>
  <c r="J2361" i="10"/>
  <c r="C806" i="10"/>
  <c r="Q2646" i="10"/>
  <c r="N2392" i="10"/>
  <c r="E800" i="10"/>
  <c r="M2475" i="10"/>
  <c r="C2632" i="10"/>
  <c r="F2450" i="10"/>
  <c r="L844" i="10"/>
  <c r="F2429" i="10"/>
  <c r="F2480" i="10"/>
  <c r="R1314" i="10"/>
  <c r="M2599" i="10"/>
  <c r="R2858" i="10"/>
  <c r="M2817" i="10"/>
  <c r="C2362" i="10"/>
  <c r="K2349" i="10"/>
  <c r="C1393" i="10"/>
  <c r="J1910" i="10"/>
  <c r="G1750" i="10"/>
  <c r="L1913" i="10"/>
  <c r="L2405" i="10"/>
  <c r="Q2431" i="10"/>
  <c r="G2795" i="10"/>
  <c r="C2594" i="10"/>
  <c r="O1715" i="10"/>
  <c r="I2330" i="10"/>
  <c r="S2433" i="10"/>
  <c r="K1309" i="10"/>
  <c r="J1311" i="10"/>
  <c r="O2283" i="10"/>
  <c r="Q2594" i="10"/>
  <c r="M2312" i="10"/>
  <c r="E2641" i="10"/>
  <c r="K1512" i="10"/>
  <c r="P2643" i="10"/>
  <c r="O2366" i="10"/>
  <c r="Q2604" i="10"/>
  <c r="C1918" i="10"/>
  <c r="G2643" i="10"/>
  <c r="Q2311" i="10"/>
  <c r="F1393" i="10"/>
  <c r="G2595" i="10"/>
  <c r="S2440" i="10"/>
  <c r="M2514" i="10"/>
  <c r="P2361" i="10"/>
  <c r="O2288" i="10"/>
  <c r="C2069" i="10"/>
  <c r="J2602" i="10"/>
  <c r="Q2562" i="10"/>
  <c r="R831" i="10"/>
  <c r="S1673" i="10"/>
  <c r="O2110" i="10"/>
  <c r="C831" i="10"/>
  <c r="G2526" i="10"/>
  <c r="I2323" i="10"/>
  <c r="H2116" i="10"/>
  <c r="J2248" i="10"/>
  <c r="D1593" i="10"/>
  <c r="C1711" i="10"/>
  <c r="K2444" i="10"/>
  <c r="C841" i="10"/>
  <c r="S2887" i="10"/>
  <c r="D2908" i="10"/>
  <c r="I2269" i="10"/>
  <c r="F2275" i="10"/>
  <c r="E2907" i="10"/>
  <c r="F2571" i="10"/>
  <c r="N2904" i="10"/>
  <c r="J797" i="10"/>
  <c r="C2815" i="10"/>
  <c r="E1512" i="10"/>
  <c r="Q2884" i="10"/>
  <c r="E2318" i="10"/>
  <c r="O1309" i="10"/>
  <c r="J2787" i="10"/>
  <c r="D2276" i="10"/>
  <c r="Q2291" i="10"/>
  <c r="K2509" i="10"/>
  <c r="D796" i="10"/>
  <c r="E2609" i="10"/>
  <c r="G2069" i="10"/>
  <c r="S2029" i="10"/>
  <c r="M2906" i="10"/>
  <c r="D1508" i="10"/>
  <c r="D2476" i="10"/>
  <c r="L1629" i="10"/>
  <c r="P807" i="10"/>
  <c r="H2838" i="10"/>
  <c r="L2789" i="10"/>
  <c r="H2444" i="10"/>
  <c r="D2328" i="10"/>
  <c r="R2607" i="10"/>
  <c r="I1310" i="10"/>
  <c r="M2650" i="10"/>
  <c r="M1390" i="10"/>
  <c r="C2242" i="10"/>
  <c r="Q2784" i="10"/>
  <c r="D1832" i="10"/>
  <c r="H2032" i="10"/>
  <c r="N2814" i="10"/>
  <c r="S2251" i="10"/>
  <c r="L842" i="10"/>
  <c r="C2363" i="10"/>
  <c r="M2388" i="10"/>
  <c r="D789" i="10"/>
  <c r="M2245" i="10"/>
  <c r="J848" i="10"/>
  <c r="J1788" i="10"/>
  <c r="C2283" i="10"/>
  <c r="K2270" i="10"/>
  <c r="H2473" i="10"/>
  <c r="J1554" i="10"/>
  <c r="L1553" i="10"/>
  <c r="N1839" i="10"/>
  <c r="K2888" i="10"/>
  <c r="K805" i="10"/>
  <c r="G2472" i="10"/>
  <c r="C1673" i="10"/>
  <c r="H1828" i="10"/>
  <c r="H2323" i="10"/>
  <c r="M1708" i="10"/>
  <c r="L2859" i="10"/>
  <c r="J2370" i="10"/>
  <c r="J844" i="10"/>
  <c r="H2279" i="10"/>
  <c r="N2602" i="10"/>
  <c r="F806" i="10"/>
  <c r="D851" i="10"/>
  <c r="P2521" i="10"/>
  <c r="S2521" i="10"/>
  <c r="D800" i="10"/>
  <c r="H806" i="10"/>
  <c r="C2553" i="10"/>
  <c r="L1833" i="10"/>
  <c r="I2352" i="10"/>
  <c r="E2644" i="10"/>
  <c r="G2602" i="10"/>
  <c r="L2310" i="10"/>
  <c r="K2232" i="10"/>
  <c r="P1955" i="10"/>
  <c r="I2789" i="10"/>
  <c r="N2232" i="10"/>
  <c r="N2479" i="10"/>
  <c r="M2601" i="10"/>
  <c r="M2554" i="10"/>
  <c r="F844" i="10"/>
  <c r="Q2246" i="10"/>
  <c r="I2329" i="10"/>
  <c r="P2470" i="10"/>
  <c r="G2240" i="10"/>
  <c r="R1629" i="10"/>
  <c r="E2403" i="10"/>
  <c r="D806" i="10"/>
  <c r="C2570" i="10"/>
  <c r="J1391" i="10"/>
  <c r="F1717" i="10"/>
  <c r="L2071" i="10"/>
  <c r="F1993" i="10"/>
  <c r="N1631" i="10"/>
  <c r="P2291" i="10"/>
  <c r="Q1474" i="10"/>
  <c r="H1789" i="10"/>
  <c r="K2291" i="10"/>
  <c r="O2028" i="10"/>
  <c r="D846" i="10"/>
  <c r="E2360" i="10"/>
  <c r="E795" i="10"/>
  <c r="Q2512" i="10"/>
  <c r="M1668" i="10"/>
  <c r="R1949" i="10"/>
  <c r="I1951" i="10"/>
  <c r="P2287" i="10"/>
  <c r="C2432" i="10"/>
  <c r="Q2475" i="10"/>
  <c r="K2519" i="10"/>
  <c r="C2474" i="10"/>
  <c r="E1590" i="10"/>
  <c r="H1668" i="10"/>
  <c r="F2888" i="10"/>
  <c r="S1677" i="10"/>
  <c r="I1671" i="10"/>
  <c r="K2292" i="10"/>
  <c r="J2870" i="10"/>
  <c r="D2358" i="10"/>
  <c r="P2868" i="10"/>
  <c r="Q1588" i="10"/>
  <c r="S1310" i="10"/>
  <c r="I1514" i="10"/>
  <c r="F2604" i="10"/>
  <c r="G1710" i="10"/>
  <c r="Q2408" i="10"/>
  <c r="Q2813" i="10"/>
  <c r="I850" i="10"/>
  <c r="D2856" i="10"/>
  <c r="P2433" i="10"/>
  <c r="N2328" i="10"/>
  <c r="C2468" i="10"/>
  <c r="H2641" i="10"/>
  <c r="J1516" i="10"/>
  <c r="M2409" i="10"/>
  <c r="R2401" i="10"/>
  <c r="I2521" i="10"/>
  <c r="S2117" i="10"/>
  <c r="L2110" i="10"/>
  <c r="L2564" i="10"/>
  <c r="O2520" i="10"/>
  <c r="N1548" i="10"/>
  <c r="N2569" i="10"/>
  <c r="P2487" i="10"/>
  <c r="N2518" i="10"/>
  <c r="E1912" i="10"/>
  <c r="E2398" i="10"/>
  <c r="R2399" i="10"/>
  <c r="S2561" i="10"/>
  <c r="R2230" i="10"/>
  <c r="K1388" i="10"/>
  <c r="L1750" i="10"/>
  <c r="H1748" i="10"/>
  <c r="F2284" i="10"/>
  <c r="K1912" i="10"/>
  <c r="G2633" i="10"/>
  <c r="R2291" i="10"/>
  <c r="L2596" i="10"/>
  <c r="C2647" i="10"/>
  <c r="R2351" i="10"/>
  <c r="I2282" i="10"/>
  <c r="E2274" i="10"/>
  <c r="S2479" i="10"/>
  <c r="D810" i="10"/>
  <c r="G842" i="10"/>
  <c r="L2817" i="10"/>
  <c r="M2397" i="10"/>
  <c r="K2233" i="10"/>
  <c r="O845" i="10"/>
  <c r="F1678" i="10"/>
  <c r="J2838" i="10"/>
  <c r="M2274" i="10"/>
  <c r="J2611" i="10"/>
  <c r="G1949" i="10"/>
  <c r="F2312" i="10"/>
  <c r="O1476" i="10"/>
  <c r="S2109" i="10"/>
  <c r="O2438" i="10"/>
  <c r="F2273" i="10"/>
  <c r="H1553" i="10"/>
  <c r="D831" i="10"/>
  <c r="G2394" i="10"/>
  <c r="O833" i="10"/>
  <c r="N2813" i="10"/>
  <c r="N2311" i="10"/>
  <c r="S2278" i="10"/>
  <c r="J2884" i="10"/>
  <c r="L2643" i="10"/>
  <c r="K2637" i="10"/>
  <c r="S2285" i="10"/>
  <c r="S1755" i="10"/>
  <c r="P2316" i="10"/>
  <c r="O2472" i="10"/>
  <c r="K1758" i="10"/>
  <c r="D1668" i="10"/>
  <c r="R1911" i="10"/>
  <c r="C2277" i="10"/>
  <c r="G2234" i="10"/>
  <c r="N829" i="10"/>
  <c r="O2431" i="10"/>
  <c r="F2487" i="10"/>
  <c r="N810" i="10"/>
  <c r="D847" i="10"/>
  <c r="R2592" i="10"/>
  <c r="M2604" i="10"/>
  <c r="L1709" i="10"/>
  <c r="O2787" i="10"/>
  <c r="F1710" i="10"/>
  <c r="N1834" i="10"/>
  <c r="C2837" i="10"/>
  <c r="Q2793" i="10"/>
  <c r="P2857" i="10"/>
  <c r="L2409" i="10"/>
  <c r="D2448" i="10"/>
  <c r="I799" i="10"/>
  <c r="M2630" i="10"/>
  <c r="I2234" i="10"/>
  <c r="S790" i="10"/>
  <c r="H2239" i="10"/>
  <c r="F2291" i="10"/>
  <c r="C2288" i="10"/>
  <c r="Q1630" i="10"/>
  <c r="H2433" i="10"/>
  <c r="P834" i="10"/>
  <c r="O2434" i="10"/>
  <c r="E2432" i="10"/>
  <c r="E1751" i="10"/>
  <c r="D1474" i="10"/>
  <c r="P2646" i="10"/>
  <c r="L2552" i="10"/>
  <c r="Q1949" i="10"/>
  <c r="J1388" i="10"/>
  <c r="O2433" i="10"/>
  <c r="D1997" i="10"/>
  <c r="Q1508" i="10"/>
  <c r="Q2858" i="10"/>
  <c r="L2068" i="10"/>
  <c r="L1395" i="10"/>
  <c r="I2571" i="10"/>
  <c r="J2603" i="10"/>
  <c r="K2247" i="10"/>
  <c r="L2857" i="10"/>
  <c r="Q2370" i="10"/>
  <c r="E2905" i="10"/>
  <c r="K2284" i="10"/>
  <c r="C809" i="10"/>
  <c r="H2890" i="10"/>
  <c r="Q1916" i="10"/>
  <c r="D1671" i="10"/>
  <c r="E2070" i="10"/>
  <c r="E2508" i="10"/>
  <c r="I2076" i="10"/>
  <c r="N2074" i="10"/>
  <c r="D2387" i="10"/>
  <c r="S1597" i="10"/>
  <c r="Q2639" i="10"/>
  <c r="N2407" i="10"/>
  <c r="K2249" i="10"/>
  <c r="N2070" i="10"/>
  <c r="S2248" i="10"/>
  <c r="G2628" i="10"/>
  <c r="E1836" i="10"/>
  <c r="O1792" i="10"/>
  <c r="I1788" i="10"/>
  <c r="R2596" i="10"/>
  <c r="M2277" i="10"/>
  <c r="H2038" i="10"/>
  <c r="D2401" i="10"/>
  <c r="M1748" i="10"/>
  <c r="D1911" i="10"/>
  <c r="S2110" i="10"/>
  <c r="K2904" i="10"/>
  <c r="L2271" i="10"/>
  <c r="P2039" i="10"/>
  <c r="J1389" i="10"/>
  <c r="R801" i="10"/>
  <c r="N794" i="10"/>
  <c r="Q809" i="10"/>
  <c r="K2474" i="10"/>
  <c r="S2350" i="10"/>
  <c r="C2529" i="10"/>
  <c r="C1720" i="10"/>
  <c r="Q1469" i="10"/>
  <c r="R1555" i="10"/>
  <c r="C2795" i="10"/>
  <c r="Q2075" i="10"/>
  <c r="J2039" i="10"/>
  <c r="H1633" i="10"/>
  <c r="O2410" i="10"/>
  <c r="Q2031" i="10"/>
  <c r="S2356" i="10"/>
  <c r="R2395" i="10"/>
  <c r="I1644" i="10"/>
  <c r="O2530" i="10"/>
  <c r="O2002" i="10"/>
  <c r="O2406" i="10"/>
  <c r="Q2631" i="10"/>
  <c r="J1672" i="10"/>
  <c r="R2523" i="10"/>
  <c r="N1957" i="10"/>
  <c r="R2860" i="10"/>
  <c r="N831" i="10"/>
  <c r="E1717" i="10"/>
  <c r="G2121" i="10"/>
  <c r="Q1559" i="10"/>
  <c r="S2310" i="10"/>
  <c r="G2034" i="10"/>
  <c r="K2108" i="10"/>
  <c r="F2283" i="10"/>
  <c r="R2359" i="10"/>
  <c r="I2316" i="10"/>
  <c r="I1558" i="10"/>
  <c r="H1802" i="10"/>
  <c r="P2068" i="10"/>
  <c r="K1516" i="10"/>
  <c r="I1950" i="10"/>
  <c r="H1997" i="10"/>
  <c r="G1479" i="10"/>
  <c r="I2631" i="10"/>
  <c r="M2325" i="10"/>
  <c r="M2393" i="10"/>
  <c r="C1629" i="10"/>
  <c r="M1915" i="10"/>
  <c r="O2289" i="10"/>
  <c r="F2399" i="10"/>
  <c r="F1833" i="10"/>
  <c r="P2440" i="10"/>
  <c r="L2029" i="10"/>
  <c r="I1549" i="10"/>
  <c r="G2292" i="10"/>
  <c r="D1596" i="10"/>
  <c r="R1510" i="10"/>
  <c r="C2642" i="10"/>
  <c r="S1996" i="10"/>
  <c r="C1309" i="10"/>
  <c r="C1519" i="10"/>
  <c r="I2313" i="10"/>
  <c r="C2554" i="10"/>
  <c r="I2070" i="10"/>
  <c r="D2524" i="10"/>
  <c r="K1712" i="10"/>
  <c r="E2370" i="10"/>
  <c r="M2519" i="10"/>
  <c r="M2029" i="10"/>
  <c r="R1913" i="10"/>
  <c r="I1957" i="10"/>
  <c r="F2115" i="10"/>
  <c r="C2034" i="10"/>
  <c r="L2629" i="10"/>
  <c r="S1633" i="10"/>
  <c r="E1989" i="10"/>
  <c r="K1319" i="10"/>
  <c r="R1388" i="10"/>
  <c r="G2308" i="10"/>
  <c r="Q1714" i="10"/>
  <c r="F2590" i="10"/>
  <c r="J2558" i="10"/>
  <c r="S2247" i="10"/>
  <c r="F2519" i="10"/>
  <c r="G2488" i="10"/>
  <c r="G804" i="10"/>
  <c r="E2234" i="10"/>
  <c r="C2325" i="10"/>
  <c r="K1596" i="10"/>
  <c r="L1670" i="10"/>
  <c r="P2789" i="10"/>
  <c r="C2835" i="10"/>
  <c r="F2516" i="10"/>
  <c r="N2611" i="10"/>
  <c r="C2308" i="10"/>
  <c r="G2071" i="10"/>
  <c r="K1548" i="10"/>
  <c r="N1550" i="10"/>
  <c r="E2447" i="10"/>
  <c r="I2437" i="10"/>
  <c r="R1803" i="10"/>
  <c r="P843" i="10"/>
  <c r="G849" i="10"/>
  <c r="Q2833" i="10"/>
  <c r="Q794" i="10"/>
  <c r="O2365" i="10"/>
  <c r="F2309" i="10"/>
  <c r="O2890" i="10"/>
  <c r="S1709" i="10"/>
  <c r="O2074" i="10"/>
  <c r="N2238" i="10"/>
  <c r="J2396" i="10"/>
  <c r="E1311" i="10"/>
  <c r="F1998" i="10"/>
  <c r="M1718" i="10"/>
  <c r="N1761" i="10"/>
  <c r="J799" i="10"/>
  <c r="F2564" i="10"/>
  <c r="E1918" i="10"/>
  <c r="D1673" i="10"/>
  <c r="K2037" i="10"/>
  <c r="Q2068" i="10"/>
  <c r="S2558" i="10"/>
  <c r="G2638" i="10"/>
  <c r="M2387" i="10"/>
  <c r="N2033" i="10"/>
  <c r="E2363" i="10"/>
  <c r="L1628" i="10"/>
  <c r="Q845" i="10"/>
  <c r="F2248" i="10"/>
  <c r="P2406" i="10"/>
  <c r="N2076" i="10"/>
  <c r="M2837" i="10"/>
  <c r="G1476" i="10"/>
  <c r="S1475" i="10"/>
  <c r="G1550" i="10"/>
  <c r="O2033" i="10"/>
  <c r="I1800" i="10"/>
  <c r="M1791" i="10"/>
  <c r="K2348" i="10"/>
  <c r="P2472" i="10"/>
  <c r="Q2552" i="10"/>
  <c r="L1949" i="10"/>
  <c r="D1631" i="10"/>
  <c r="O1752" i="10"/>
  <c r="R850" i="10"/>
  <c r="F2035" i="10"/>
  <c r="R1313" i="10"/>
  <c r="L2111" i="10"/>
  <c r="M1798" i="10"/>
  <c r="R1589" i="10"/>
  <c r="G1712" i="10"/>
  <c r="L2474" i="10"/>
  <c r="J1600" i="10"/>
  <c r="J1719" i="10"/>
  <c r="P1680" i="10"/>
  <c r="Q1912" i="10"/>
  <c r="Q1631" i="10"/>
  <c r="F1601" i="10"/>
  <c r="S2530" i="10"/>
  <c r="H2527" i="10"/>
  <c r="F2325" i="10"/>
  <c r="Q2273" i="10"/>
  <c r="Q1719" i="10"/>
  <c r="E2359" i="10"/>
  <c r="S2884" i="10"/>
  <c r="P2885" i="10"/>
  <c r="R1751" i="10"/>
  <c r="M2786" i="10"/>
  <c r="R2861" i="10"/>
  <c r="C2330" i="10"/>
  <c r="L831" i="10"/>
  <c r="L2283" i="10"/>
  <c r="F2282" i="10"/>
  <c r="J2444" i="10"/>
  <c r="H2529" i="10"/>
  <c r="I2439" i="10"/>
  <c r="O2588" i="10"/>
  <c r="E2868" i="10"/>
  <c r="C2369" i="10"/>
  <c r="P2450" i="10"/>
  <c r="N2114" i="10"/>
  <c r="C2290" i="10"/>
  <c r="D2569" i="10"/>
  <c r="R2112" i="10"/>
  <c r="H2439" i="10"/>
  <c r="S2472" i="10"/>
  <c r="N2388" i="10"/>
  <c r="F2818" i="10"/>
  <c r="K2856" i="10"/>
  <c r="E2817" i="10"/>
  <c r="E1709" i="10"/>
  <c r="S2837" i="10"/>
  <c r="H2322" i="10"/>
  <c r="M800" i="10"/>
  <c r="K2594" i="10"/>
  <c r="R2329" i="10"/>
  <c r="I829" i="10"/>
  <c r="P2856" i="10"/>
  <c r="N2273" i="10"/>
  <c r="P2642" i="10"/>
  <c r="I836" i="10"/>
  <c r="G2395" i="10"/>
  <c r="H2286" i="10"/>
  <c r="P2797" i="10"/>
  <c r="R2280" i="10"/>
  <c r="P1832" i="10"/>
  <c r="N791" i="10"/>
  <c r="P2483" i="10"/>
  <c r="M2432" i="10"/>
  <c r="C2270" i="10"/>
  <c r="D2511" i="10"/>
  <c r="D1388" i="10"/>
  <c r="I809" i="10"/>
  <c r="I2036" i="10"/>
  <c r="M1833" i="10"/>
  <c r="M2815" i="10"/>
  <c r="N2516" i="10"/>
  <c r="O2320" i="10"/>
  <c r="H2033" i="10"/>
  <c r="E2438" i="10"/>
  <c r="E2521" i="10"/>
  <c r="P2597" i="10"/>
  <c r="L1478" i="10"/>
  <c r="R839" i="10"/>
  <c r="O2867" i="10"/>
  <c r="M2370" i="10"/>
  <c r="M2363" i="10"/>
  <c r="E1914" i="10"/>
  <c r="J2443" i="10"/>
  <c r="J2036" i="10"/>
  <c r="K2797" i="10"/>
  <c r="L2888" i="10"/>
  <c r="H1315" i="10"/>
  <c r="K1628" i="10"/>
  <c r="P2031" i="10"/>
  <c r="S2531" i="10"/>
  <c r="Q1634" i="10"/>
  <c r="K1509" i="10"/>
  <c r="Q1752" i="10"/>
  <c r="I2111" i="10"/>
  <c r="J2509" i="10"/>
  <c r="L2397" i="10"/>
  <c r="H1313" i="10"/>
  <c r="D2115" i="10"/>
  <c r="N1309" i="10"/>
  <c r="E1837" i="10"/>
  <c r="Q1679" i="10"/>
  <c r="L2108" i="10"/>
  <c r="S1715" i="10"/>
  <c r="S1476" i="10"/>
  <c r="I1997" i="10"/>
  <c r="D2292" i="10"/>
  <c r="H1399" i="10"/>
  <c r="K1836" i="10"/>
  <c r="H2406" i="10"/>
  <c r="Q1991" i="10"/>
  <c r="C2309" i="10"/>
  <c r="H2526" i="10"/>
  <c r="Q2238" i="10"/>
  <c r="R1909" i="10"/>
  <c r="O1790" i="10"/>
  <c r="E1596" i="10"/>
  <c r="J802" i="10"/>
  <c r="Q1834" i="10"/>
  <c r="D1800" i="10"/>
  <c r="E1829" i="10"/>
  <c r="R1756" i="10"/>
  <c r="L1636" i="10"/>
  <c r="G2236" i="10"/>
  <c r="C2043" i="10"/>
  <c r="P1638" i="10"/>
  <c r="F1681" i="10"/>
  <c r="C1315" i="10"/>
  <c r="R2793" i="10"/>
  <c r="N1990" i="10"/>
  <c r="K2449" i="10"/>
  <c r="N2358" i="10"/>
  <c r="Q2366" i="10"/>
  <c r="Q1673" i="10"/>
  <c r="L2449" i="10"/>
  <c r="K1958" i="10"/>
  <c r="M2000" i="10"/>
  <c r="G2356" i="10"/>
  <c r="Q2905" i="10"/>
  <c r="D1753" i="10"/>
  <c r="J1710" i="10"/>
  <c r="Q1678" i="10"/>
  <c r="N1837" i="10"/>
  <c r="I1712" i="10"/>
  <c r="S1796" i="10"/>
  <c r="R1588" i="10"/>
  <c r="S2909" i="10"/>
  <c r="E2038" i="10"/>
  <c r="C1719" i="10"/>
  <c r="P2001" i="10"/>
  <c r="D2478" i="10"/>
  <c r="F1992" i="10"/>
  <c r="I2368" i="10"/>
  <c r="L2628" i="10"/>
  <c r="J2108" i="10"/>
  <c r="N2240" i="10"/>
  <c r="K1312" i="10"/>
  <c r="M2469" i="10"/>
  <c r="S2480" i="10"/>
  <c r="C1713" i="10"/>
  <c r="F800" i="10"/>
  <c r="N1599" i="10"/>
  <c r="J1549" i="10"/>
  <c r="N792" i="10"/>
  <c r="F1915" i="10"/>
  <c r="Q2117" i="10"/>
  <c r="N1724" i="10"/>
  <c r="M1713" i="10"/>
  <c r="D1398" i="10"/>
  <c r="N1392" i="10"/>
  <c r="D2595" i="10"/>
  <c r="H810" i="10"/>
  <c r="K2113" i="10"/>
  <c r="O1948" i="10"/>
  <c r="S2642" i="10"/>
  <c r="R1910" i="10"/>
  <c r="H1678" i="10"/>
  <c r="C2605" i="10"/>
  <c r="J2291" i="10"/>
  <c r="R1391" i="10"/>
  <c r="L2031" i="10"/>
  <c r="M2247" i="10"/>
  <c r="N2077" i="10"/>
  <c r="H1515" i="10"/>
  <c r="R2439" i="10"/>
  <c r="J1315" i="10"/>
  <c r="L1841" i="10"/>
  <c r="L1312" i="10"/>
  <c r="S1518" i="10"/>
  <c r="F1832" i="10"/>
  <c r="J2405" i="10"/>
  <c r="N2476" i="10"/>
  <c r="H2285" i="10"/>
  <c r="L1633" i="10"/>
  <c r="D2043" i="10"/>
  <c r="D2785" i="10"/>
  <c r="K1468" i="10"/>
  <c r="H2391" i="10"/>
  <c r="I2120" i="10"/>
  <c r="S1716" i="10"/>
  <c r="P2513" i="10"/>
  <c r="S2036" i="10"/>
  <c r="N2637" i="10"/>
  <c r="D1471" i="10"/>
  <c r="K2289" i="10"/>
  <c r="K1955" i="10"/>
  <c r="P1481" i="10"/>
  <c r="I1795" i="10"/>
  <c r="Q2116" i="10"/>
  <c r="O1509" i="10"/>
  <c r="S1721" i="10"/>
  <c r="E2366" i="10"/>
  <c r="G2310" i="10"/>
  <c r="G2074" i="10"/>
  <c r="C2606" i="10"/>
  <c r="D2437" i="10"/>
  <c r="F1479" i="10"/>
  <c r="R1560" i="10"/>
  <c r="R2554" i="10"/>
  <c r="I2471" i="10"/>
  <c r="O1550" i="10"/>
  <c r="N1511" i="10"/>
  <c r="M1675" i="10"/>
  <c r="E2077" i="10"/>
  <c r="O834" i="10"/>
  <c r="H1558" i="10"/>
  <c r="D2068" i="10"/>
  <c r="D1714" i="10"/>
  <c r="L1519" i="10"/>
  <c r="M2079" i="10"/>
  <c r="S2081" i="10"/>
  <c r="J2520" i="10"/>
  <c r="C2365" i="10"/>
  <c r="J2834" i="10"/>
  <c r="Q2037" i="10"/>
  <c r="C2111" i="10"/>
  <c r="K1557" i="10"/>
  <c r="L2559" i="10"/>
  <c r="H1674" i="10"/>
  <c r="O1748" i="10"/>
  <c r="O2607" i="10"/>
  <c r="D1548" i="10"/>
  <c r="S2287" i="10"/>
  <c r="L1674" i="10"/>
  <c r="K2551" i="10"/>
  <c r="O1754" i="10"/>
  <c r="N1481" i="10"/>
  <c r="I2862" i="10"/>
  <c r="J2559" i="10"/>
  <c r="C2109" i="10"/>
  <c r="D1709" i="10"/>
  <c r="O2068" i="10"/>
  <c r="E1521" i="10"/>
  <c r="K1996" i="10"/>
  <c r="C1638" i="10"/>
  <c r="H1597" i="10"/>
  <c r="P1520" i="10"/>
  <c r="Q1476" i="10"/>
  <c r="D2356" i="10"/>
  <c r="R1950" i="10"/>
  <c r="J1553" i="10"/>
  <c r="I2033" i="10"/>
  <c r="P2628" i="10"/>
  <c r="R2239" i="10"/>
  <c r="C2637" i="10"/>
  <c r="D2517" i="10"/>
  <c r="J2393" i="10"/>
  <c r="F1953" i="10"/>
  <c r="E1710" i="10"/>
  <c r="F2856" i="10"/>
  <c r="J1752" i="10"/>
  <c r="P793" i="10"/>
  <c r="R1477" i="10"/>
  <c r="O2435" i="10"/>
  <c r="H2388" i="10"/>
  <c r="C2281" i="10"/>
  <c r="K2604" i="10"/>
  <c r="R2600" i="10"/>
  <c r="S1668" i="10"/>
  <c r="P1670" i="10"/>
  <c r="H1634" i="10"/>
  <c r="M792" i="10"/>
  <c r="G806" i="10"/>
  <c r="N2276" i="10"/>
  <c r="D2245" i="10"/>
  <c r="S2610" i="10"/>
  <c r="E2554" i="10"/>
  <c r="C2235" i="10"/>
  <c r="G1595" i="10"/>
  <c r="R1319" i="10"/>
  <c r="D1630" i="10"/>
  <c r="S2600" i="10"/>
  <c r="M2366" i="10"/>
  <c r="D2471" i="10"/>
  <c r="H2069" i="10"/>
  <c r="I2281" i="10"/>
  <c r="H2028" i="10"/>
  <c r="N2246" i="10"/>
  <c r="P1593" i="10"/>
  <c r="O1753" i="10"/>
  <c r="J2471" i="10"/>
  <c r="Q2834" i="10"/>
  <c r="J2321" i="10"/>
  <c r="N2401" i="10"/>
  <c r="O2468" i="10"/>
  <c r="R2478" i="10"/>
  <c r="P2328" i="10"/>
  <c r="H829" i="10"/>
  <c r="Q2886" i="10"/>
  <c r="F2068" i="10"/>
  <c r="M2072" i="10"/>
  <c r="E2390" i="10"/>
  <c r="E2431" i="10"/>
  <c r="Q2369" i="10"/>
  <c r="E809" i="10"/>
  <c r="H2789" i="10"/>
  <c r="Q851" i="10"/>
  <c r="M2361" i="10"/>
  <c r="H2839" i="10"/>
  <c r="G2113" i="10"/>
  <c r="S2856" i="10"/>
  <c r="J2867" i="10"/>
  <c r="L2289" i="10"/>
  <c r="L1549" i="10"/>
  <c r="E2888" i="10"/>
  <c r="S2368" i="10"/>
  <c r="E1552" i="10"/>
  <c r="L2035" i="10"/>
  <c r="L2600" i="10"/>
  <c r="P2284" i="10"/>
  <c r="N1673" i="10"/>
  <c r="S2270" i="10"/>
  <c r="F2398" i="10"/>
  <c r="G2565" i="10"/>
  <c r="O1750" i="10"/>
  <c r="P1712" i="10"/>
  <c r="L1829" i="10"/>
  <c r="I2487" i="10"/>
  <c r="E1395" i="10"/>
  <c r="F1481" i="10"/>
  <c r="M2242" i="10"/>
  <c r="I1673" i="10"/>
  <c r="R2245" i="10"/>
  <c r="L2610" i="10"/>
  <c r="Q1520" i="10"/>
  <c r="Q2249" i="10"/>
  <c r="J2228" i="10"/>
  <c r="M1916" i="10"/>
  <c r="Q1710" i="10"/>
  <c r="O1799" i="10"/>
  <c r="O2122" i="10"/>
  <c r="D1519" i="10"/>
  <c r="E1396" i="10"/>
  <c r="J2351" i="10"/>
  <c r="L2315" i="10"/>
  <c r="H2075" i="10"/>
  <c r="J1828" i="10"/>
  <c r="G2354" i="10"/>
  <c r="P1756" i="10"/>
  <c r="G2859" i="10"/>
  <c r="M1311" i="10"/>
  <c r="G1828" i="10"/>
  <c r="Q2401" i="10"/>
  <c r="H1912" i="10"/>
  <c r="P850" i="10"/>
  <c r="F2591" i="10"/>
  <c r="I2528" i="10"/>
  <c r="G1558" i="10"/>
  <c r="L2080" i="10"/>
  <c r="P1754" i="10"/>
  <c r="P2564" i="10"/>
  <c r="J2075" i="10"/>
  <c r="L2324" i="10"/>
  <c r="D1481" i="10"/>
  <c r="K1631" i="10"/>
  <c r="L2634" i="10"/>
  <c r="G1830" i="10"/>
  <c r="E1797" i="10"/>
  <c r="H1641" i="10"/>
  <c r="L2485" i="10"/>
  <c r="J2511" i="10"/>
  <c r="O2816" i="10"/>
  <c r="D2291" i="10"/>
  <c r="O1957" i="10"/>
  <c r="K2280" i="10"/>
  <c r="I1631" i="10"/>
  <c r="D2029" i="10"/>
  <c r="R1760" i="10"/>
  <c r="N1917" i="10"/>
  <c r="R2121" i="10"/>
  <c r="R2310" i="10"/>
  <c r="H1801" i="10"/>
  <c r="D1558" i="10"/>
  <c r="F1478" i="10"/>
  <c r="G1950" i="10"/>
  <c r="S2640" i="10"/>
  <c r="G2274" i="10"/>
  <c r="K1749" i="10"/>
  <c r="O1793" i="10"/>
  <c r="Q2910" i="10"/>
  <c r="R1593" i="10"/>
  <c r="H1797" i="10"/>
  <c r="F2288" i="10"/>
  <c r="C796" i="10"/>
  <c r="E1677" i="10"/>
  <c r="P1401" i="10"/>
  <c r="F2310" i="10"/>
  <c r="S1389" i="10"/>
  <c r="M1676" i="10"/>
  <c r="F1312" i="10"/>
  <c r="C1715" i="10"/>
  <c r="Q1632" i="10"/>
  <c r="M1400" i="10"/>
  <c r="H1836" i="10"/>
  <c r="Q2230" i="10"/>
  <c r="I1990" i="10"/>
  <c r="C1509" i="10"/>
  <c r="H2312" i="10"/>
  <c r="K1597" i="10"/>
  <c r="K2041" i="10"/>
  <c r="E1673" i="10"/>
  <c r="N2069" i="10"/>
  <c r="S1838" i="10"/>
  <c r="M2551" i="10"/>
  <c r="D1999" i="10"/>
  <c r="K2609" i="10"/>
  <c r="P2512" i="10"/>
  <c r="H2888" i="10"/>
  <c r="L1515" i="10"/>
  <c r="O2080" i="10"/>
  <c r="N1469" i="10"/>
  <c r="G1388" i="10"/>
  <c r="L838" i="10"/>
  <c r="L1917" i="10"/>
  <c r="Q2410" i="10"/>
  <c r="M2640" i="10"/>
  <c r="H835" i="10"/>
  <c r="O2598" i="10"/>
  <c r="I2860" i="10"/>
  <c r="M2489" i="10"/>
  <c r="L1912" i="10"/>
  <c r="K2079" i="10"/>
  <c r="P805" i="10"/>
  <c r="L2429" i="10"/>
  <c r="F2592" i="10"/>
  <c r="E2402" i="10"/>
  <c r="S2864" i="10"/>
  <c r="P797" i="10"/>
  <c r="S2431" i="10"/>
  <c r="N2040" i="10"/>
  <c r="J2835" i="10"/>
  <c r="D2032" i="10"/>
  <c r="I1844" i="10"/>
  <c r="J1919" i="10"/>
  <c r="M1556" i="10"/>
  <c r="O2280" i="10"/>
  <c r="F2036" i="10"/>
  <c r="G1955" i="10"/>
  <c r="E2516" i="10"/>
  <c r="R1469" i="10"/>
  <c r="R1514" i="10"/>
  <c r="K1315" i="10"/>
  <c r="N1792" i="10"/>
  <c r="P1835" i="10"/>
  <c r="F2817" i="10"/>
  <c r="D834" i="10"/>
  <c r="M1395" i="10"/>
  <c r="L1552" i="10"/>
  <c r="H2251" i="10"/>
  <c r="G832" i="10"/>
  <c r="R1762" i="10"/>
  <c r="O1760" i="10"/>
  <c r="R2566" i="10"/>
  <c r="D1751" i="10"/>
  <c r="L1840" i="10"/>
  <c r="F2313" i="10"/>
  <c r="C1556" i="10"/>
  <c r="L2562" i="10"/>
  <c r="P2473" i="10"/>
  <c r="H2031" i="10"/>
  <c r="C2234" i="10"/>
  <c r="F2112" i="10"/>
  <c r="J1551" i="10"/>
  <c r="I1753" i="10"/>
  <c r="Q2348" i="10"/>
  <c r="E1792" i="10"/>
  <c r="Q1315" i="10"/>
  <c r="S1836" i="10"/>
  <c r="I1710" i="10"/>
  <c r="K1841" i="10"/>
  <c r="H1319" i="10"/>
  <c r="L2320" i="10"/>
  <c r="H2328" i="10"/>
  <c r="S2636" i="10"/>
  <c r="S1632" i="10"/>
  <c r="H1992" i="10"/>
  <c r="C2438" i="10"/>
  <c r="E1675" i="10"/>
  <c r="I2246" i="10"/>
  <c r="D805" i="10"/>
  <c r="E1796" i="10"/>
  <c r="O1755" i="10"/>
  <c r="D2508" i="10"/>
  <c r="S2491" i="10"/>
  <c r="G2316" i="10"/>
  <c r="C1668" i="10"/>
  <c r="Q1599" i="10"/>
  <c r="H2472" i="10"/>
  <c r="E2477" i="10"/>
  <c r="R2814" i="10"/>
  <c r="O1312" i="10"/>
  <c r="O2400" i="10"/>
  <c r="O2290" i="10"/>
  <c r="G2590" i="10"/>
  <c r="M2813" i="10"/>
  <c r="L2835" i="10"/>
  <c r="L2447" i="10"/>
  <c r="J2242" i="10"/>
  <c r="G1673" i="10"/>
  <c r="J2530" i="10"/>
  <c r="G2353" i="10"/>
  <c r="O2862" i="10"/>
  <c r="P2838" i="10"/>
  <c r="J1510" i="10"/>
  <c r="N841" i="10"/>
  <c r="H2517" i="10"/>
  <c r="H2548" i="10"/>
  <c r="L2230" i="10"/>
  <c r="M2233" i="10"/>
  <c r="S2435" i="10"/>
  <c r="C2239" i="10"/>
  <c r="C2521" i="10"/>
  <c r="M1829" i="10"/>
  <c r="O2647" i="10"/>
  <c r="C2307" i="10"/>
  <c r="Q833" i="10"/>
  <c r="O1749" i="10"/>
  <c r="P2347" i="10"/>
  <c r="R1512" i="10"/>
  <c r="E802" i="10"/>
  <c r="M2108" i="10"/>
  <c r="O1831" i="10"/>
  <c r="P2517" i="10"/>
  <c r="D2629" i="10"/>
  <c r="N2522" i="10"/>
  <c r="H2448" i="10"/>
  <c r="H2563" i="10"/>
  <c r="S2395" i="10"/>
  <c r="K2795" i="10"/>
  <c r="G2608" i="10"/>
  <c r="O792" i="10"/>
  <c r="E799" i="10"/>
  <c r="N2558" i="10"/>
  <c r="H2909" i="10"/>
  <c r="N2491" i="10"/>
  <c r="P2401" i="10"/>
  <c r="E1791" i="10"/>
  <c r="S1757" i="10"/>
  <c r="O2269" i="10"/>
  <c r="J1955" i="10"/>
  <c r="I2360" i="10"/>
  <c r="G2324" i="10"/>
  <c r="O2560" i="10"/>
  <c r="N2028" i="10"/>
  <c r="O2512" i="10"/>
  <c r="G2605" i="10"/>
  <c r="K829" i="10"/>
  <c r="L1309" i="10"/>
  <c r="K836" i="10"/>
  <c r="R2868" i="10"/>
  <c r="E2649" i="10"/>
  <c r="K837" i="10"/>
  <c r="R2529" i="10"/>
  <c r="R1640" i="10"/>
  <c r="I2813" i="10"/>
  <c r="E845" i="10"/>
  <c r="N1831" i="10"/>
  <c r="S2361" i="10"/>
  <c r="K2431" i="10"/>
  <c r="F1389" i="10"/>
  <c r="C2556" i="10"/>
  <c r="I2554" i="10"/>
  <c r="R2031" i="10"/>
  <c r="F2636" i="10"/>
  <c r="O1314" i="10"/>
  <c r="G835" i="10"/>
  <c r="K1394" i="10"/>
  <c r="S1511" i="10"/>
  <c r="N2834" i="10"/>
  <c r="M1999" i="10"/>
  <c r="D1715" i="10"/>
  <c r="J2316" i="10"/>
  <c r="S2593" i="10"/>
  <c r="R829" i="10"/>
  <c r="D2905" i="10"/>
  <c r="M1840" i="10"/>
  <c r="D1555" i="10"/>
  <c r="S1999" i="10"/>
  <c r="G1714" i="10"/>
  <c r="G2858" i="10"/>
  <c r="N2317" i="10"/>
  <c r="J1590" i="10"/>
  <c r="L1557" i="10"/>
  <c r="E1591" i="10"/>
  <c r="G2471" i="10"/>
  <c r="S2037" i="10"/>
  <c r="G1468" i="10"/>
  <c r="E1468" i="10"/>
  <c r="G1393" i="10"/>
  <c r="S1750" i="10"/>
  <c r="C1830" i="10"/>
  <c r="N1992" i="10"/>
  <c r="F1797" i="10"/>
  <c r="G797" i="10"/>
  <c r="C2038" i="10"/>
  <c r="K2909" i="10"/>
  <c r="Q1560" i="10"/>
  <c r="N1762" i="10"/>
  <c r="E1518" i="10"/>
  <c r="C1988" i="10"/>
  <c r="H2522" i="10"/>
  <c r="I1790" i="10"/>
  <c r="L1316" i="10"/>
  <c r="H2246" i="10"/>
  <c r="D2350" i="10"/>
  <c r="L1476" i="10"/>
  <c r="S2078" i="10"/>
  <c r="J2797" i="10"/>
  <c r="N2639" i="10"/>
  <c r="H831" i="10"/>
  <c r="D2861" i="10"/>
  <c r="P2112" i="10"/>
  <c r="Q2038" i="10"/>
  <c r="Q2029" i="10"/>
  <c r="F2369" i="10"/>
  <c r="G1957" i="10"/>
  <c r="J1837" i="10"/>
  <c r="C1923" i="10"/>
  <c r="P1510" i="10"/>
  <c r="Q2508" i="10"/>
  <c r="C2439" i="10"/>
  <c r="J2235" i="10"/>
  <c r="Q2429" i="10"/>
  <c r="M2513" i="10"/>
  <c r="E2069" i="10"/>
  <c r="S2554" i="10"/>
  <c r="H2866" i="10"/>
  <c r="O1473" i="10"/>
  <c r="G2430" i="10"/>
  <c r="O2230" i="10"/>
  <c r="N1470" i="10"/>
  <c r="L2367" i="10"/>
  <c r="L2236" i="10"/>
  <c r="D1920" i="10"/>
  <c r="R2070" i="10"/>
  <c r="F2435" i="10"/>
  <c r="F1948" i="10"/>
  <c r="D1562" i="10"/>
  <c r="L1525" i="10"/>
  <c r="O1598" i="10"/>
  <c r="S2590" i="10"/>
  <c r="H2347" i="10"/>
  <c r="C2360" i="10"/>
  <c r="G2560" i="10"/>
  <c r="O1633" i="10"/>
  <c r="R2248" i="10"/>
  <c r="Q2243" i="10"/>
  <c r="F1719" i="10"/>
  <c r="D1960" i="10"/>
  <c r="E1308" i="10"/>
  <c r="E1748" i="10"/>
  <c r="I2245" i="10"/>
  <c r="Q1954" i="10"/>
  <c r="S1992" i="10"/>
  <c r="P2035" i="10"/>
  <c r="J2118" i="10"/>
  <c r="P1630" i="10"/>
  <c r="K1671" i="10"/>
  <c r="O2359" i="10"/>
  <c r="N2075" i="10"/>
  <c r="L2290" i="10"/>
  <c r="N2511" i="10"/>
  <c r="L2608" i="10"/>
  <c r="D2438" i="10"/>
  <c r="F2508" i="10"/>
  <c r="P2908" i="10"/>
  <c r="H1793" i="10"/>
  <c r="O795" i="10"/>
  <c r="F2278" i="10"/>
  <c r="P2238" i="10"/>
  <c r="C2113" i="10"/>
  <c r="P2488" i="10"/>
  <c r="G2040" i="10"/>
  <c r="C1995" i="10"/>
  <c r="D799" i="10"/>
  <c r="P2079" i="10"/>
  <c r="J1949" i="10"/>
  <c r="R1754" i="10"/>
  <c r="C1793" i="10"/>
  <c r="L1556" i="10"/>
  <c r="F2396" i="10"/>
  <c r="M2434" i="10"/>
  <c r="S2111" i="10"/>
  <c r="I2473" i="10"/>
  <c r="S2388" i="10"/>
  <c r="K1759" i="10"/>
  <c r="D2429" i="10"/>
  <c r="E2450" i="10"/>
  <c r="G2030" i="10"/>
  <c r="O1593" i="10"/>
  <c r="J1508" i="10"/>
  <c r="J1396" i="10"/>
  <c r="G2112" i="10"/>
  <c r="R1310" i="10"/>
  <c r="L1908" i="10"/>
  <c r="F1756" i="10"/>
  <c r="K2111" i="10"/>
  <c r="C1795" i="10"/>
  <c r="S2523" i="10"/>
  <c r="P2073" i="10"/>
  <c r="I2077" i="10"/>
  <c r="K2237" i="10"/>
  <c r="O2818" i="10"/>
  <c r="M2550" i="10"/>
  <c r="K803" i="10"/>
  <c r="Q1829" i="10"/>
  <c r="D1314" i="10"/>
  <c r="F2440" i="10"/>
  <c r="K1998" i="10"/>
  <c r="K2231" i="10"/>
  <c r="N1669" i="10"/>
  <c r="M1561" i="10"/>
  <c r="J837" i="10"/>
  <c r="E1317" i="10"/>
  <c r="S1998" i="10"/>
  <c r="R1481" i="10"/>
  <c r="E1640" i="10"/>
  <c r="F846" i="10"/>
  <c r="G1991" i="10"/>
  <c r="D1792" i="10"/>
  <c r="M1949" i="10"/>
  <c r="M840" i="10"/>
  <c r="P1470" i="10"/>
  <c r="K1757" i="10"/>
  <c r="C2644" i="10"/>
  <c r="G1715" i="10"/>
  <c r="E2430" i="10"/>
  <c r="R2785" i="10"/>
  <c r="K2395" i="10"/>
  <c r="C2404" i="10"/>
  <c r="C2035" i="10"/>
  <c r="S1637" i="10"/>
  <c r="C2516" i="10"/>
  <c r="M2364" i="10"/>
  <c r="H2564" i="10"/>
  <c r="C1717" i="10"/>
  <c r="C2481" i="10"/>
  <c r="R1630" i="10"/>
  <c r="O2347" i="10"/>
  <c r="Q1670" i="10"/>
  <c r="M2437" i="10"/>
  <c r="Q2531" i="10"/>
  <c r="E2530" i="10"/>
  <c r="J2605" i="10"/>
  <c r="Q1309" i="10"/>
  <c r="C2888" i="10"/>
  <c r="M2510" i="10"/>
  <c r="Q2907" i="10"/>
  <c r="O800" i="10"/>
  <c r="J2240" i="10"/>
  <c r="C790" i="10"/>
  <c r="E832" i="10"/>
  <c r="I2569" i="10"/>
  <c r="D2229" i="10"/>
  <c r="Q2592" i="10"/>
  <c r="M2355" i="10"/>
  <c r="G2864" i="10"/>
  <c r="N2400" i="10"/>
  <c r="H2365" i="10"/>
  <c r="M2608" i="10"/>
  <c r="P1598" i="10"/>
  <c r="C1476" i="10"/>
  <c r="D2330" i="10"/>
  <c r="R1921" i="10"/>
  <c r="S2474" i="10"/>
  <c r="Q2360" i="10"/>
  <c r="L1475" i="10"/>
  <c r="E797" i="10"/>
  <c r="N2908" i="10"/>
  <c r="J792" i="10"/>
  <c r="N2480" i="10"/>
  <c r="S2240" i="10"/>
  <c r="H2358" i="10"/>
  <c r="O2285" i="10"/>
  <c r="I1396" i="10"/>
  <c r="M1469" i="10"/>
  <c r="D2442" i="10"/>
  <c r="P2887" i="10"/>
  <c r="M2529" i="10"/>
  <c r="E842" i="10"/>
  <c r="K1389" i="10"/>
  <c r="M2237" i="10"/>
  <c r="I1791" i="10"/>
  <c r="M2838" i="10"/>
  <c r="N1512" i="10"/>
  <c r="C2839" i="10"/>
  <c r="L2281" i="10"/>
  <c r="R2308" i="10"/>
  <c r="G2796" i="10"/>
  <c r="C2245" i="10"/>
  <c r="O2251" i="10"/>
  <c r="I804" i="10"/>
  <c r="P842" i="10"/>
  <c r="H2858" i="10"/>
  <c r="E2408" i="10"/>
  <c r="L2434" i="10"/>
  <c r="K1554" i="10"/>
  <c r="H836" i="10"/>
  <c r="M1789" i="10"/>
  <c r="J2239" i="10"/>
  <c r="N2281" i="10"/>
  <c r="N2111" i="10"/>
  <c r="F1511" i="10"/>
  <c r="K847" i="10"/>
  <c r="Q2436" i="10"/>
  <c r="K1673" i="10"/>
  <c r="J2231" i="10"/>
  <c r="S1508" i="10"/>
  <c r="G807" i="10"/>
  <c r="R2238" i="10"/>
  <c r="E1951" i="10"/>
  <c r="E2861" i="10"/>
  <c r="J838" i="10"/>
  <c r="E2567" i="10"/>
  <c r="C1470" i="10"/>
  <c r="D2571" i="10"/>
  <c r="F1748" i="10"/>
  <c r="R2563" i="10"/>
  <c r="P1840" i="10"/>
  <c r="M2590" i="10"/>
  <c r="R1757" i="10"/>
  <c r="M1391" i="10"/>
  <c r="P1711" i="10"/>
  <c r="R2279" i="10"/>
  <c r="I2593" i="10"/>
  <c r="P1794" i="10"/>
  <c r="Q1992" i="10"/>
  <c r="P2250" i="10"/>
  <c r="J1628" i="10"/>
  <c r="N2244" i="10"/>
  <c r="M2278" i="10"/>
  <c r="E1312" i="10"/>
  <c r="H1790" i="10"/>
  <c r="C836" i="10"/>
  <c r="R2603" i="10"/>
  <c r="J2038" i="10"/>
  <c r="D1994" i="10"/>
  <c r="P1748" i="10"/>
  <c r="I2570" i="10"/>
  <c r="Q1921" i="10"/>
  <c r="I1316" i="10"/>
  <c r="S2475" i="10"/>
  <c r="K1762" i="10"/>
  <c r="N1671" i="10"/>
  <c r="G1723" i="10"/>
  <c r="E2608" i="10"/>
  <c r="E2562" i="10"/>
  <c r="N2291" i="10"/>
  <c r="G1753" i="10"/>
  <c r="F2328" i="10"/>
  <c r="S1795" i="10"/>
  <c r="Q2392" i="10"/>
  <c r="J1749" i="10"/>
  <c r="R2471" i="10"/>
  <c r="H2229" i="10"/>
  <c r="R2433" i="10"/>
  <c r="Q1675" i="10"/>
  <c r="S1309" i="10"/>
  <c r="P1718" i="10"/>
  <c r="L1678" i="10"/>
  <c r="R1551" i="10"/>
  <c r="M1628" i="10"/>
  <c r="G2117" i="10"/>
  <c r="M1396" i="10"/>
  <c r="H1761" i="10"/>
  <c r="S1397" i="10"/>
  <c r="H794" i="10"/>
  <c r="F1834" i="10"/>
  <c r="C2650" i="10"/>
  <c r="C1511" i="10"/>
  <c r="O2600" i="10"/>
  <c r="J2031" i="10"/>
  <c r="P2788" i="10"/>
  <c r="F1472" i="10"/>
  <c r="S1399" i="10"/>
  <c r="H1713" i="10"/>
  <c r="F2550" i="10"/>
  <c r="G2109" i="10"/>
  <c r="J2479" i="10"/>
  <c r="C2592" i="10"/>
  <c r="O2274" i="10"/>
  <c r="K1558" i="10"/>
  <c r="C1639" i="10"/>
  <c r="H2078" i="10"/>
  <c r="P2365" i="10"/>
  <c r="E793" i="10"/>
  <c r="G1829" i="10"/>
  <c r="S793" i="10"/>
  <c r="J2402" i="10"/>
  <c r="D1912" i="10"/>
  <c r="L1837" i="10"/>
  <c r="O2352" i="10"/>
  <c r="O1468" i="10"/>
  <c r="P1316" i="10"/>
  <c r="K2230" i="10"/>
  <c r="L1838" i="10"/>
  <c r="K2813" i="10"/>
  <c r="C1953" i="10"/>
  <c r="G1748" i="10"/>
  <c r="R2451" i="10"/>
  <c r="L1712" i="10"/>
  <c r="P1915" i="10"/>
  <c r="H1757" i="10"/>
  <c r="E2645" i="10"/>
  <c r="I1511" i="10"/>
  <c r="H2393" i="10"/>
  <c r="O2513" i="10"/>
  <c r="P1669" i="10"/>
  <c r="F2867" i="10"/>
  <c r="K2117" i="10"/>
  <c r="O1313" i="10"/>
  <c r="I1632" i="10"/>
  <c r="E1630" i="10"/>
  <c r="N1909" i="10"/>
  <c r="R2001" i="10"/>
  <c r="C1748" i="10"/>
  <c r="S2865" i="10"/>
  <c r="R1641" i="10"/>
  <c r="E2553" i="10"/>
  <c r="F2527" i="10"/>
  <c r="J1681" i="10"/>
  <c r="R2119" i="10"/>
  <c r="N2352" i="10"/>
  <c r="L1718" i="10"/>
  <c r="Q1394" i="10"/>
  <c r="Q840" i="10"/>
  <c r="J2319" i="10"/>
  <c r="S1955" i="10"/>
  <c r="D1791" i="10"/>
  <c r="C2634" i="10"/>
  <c r="I1832" i="10"/>
  <c r="I2442" i="10"/>
  <c r="O1589" i="10"/>
  <c r="H2629" i="10"/>
  <c r="H1759" i="10"/>
  <c r="P2647" i="10"/>
  <c r="F1837" i="10"/>
  <c r="Q2363" i="10"/>
  <c r="M1716" i="10"/>
  <c r="F1668" i="10"/>
  <c r="S2076" i="10"/>
  <c r="F2042" i="10"/>
  <c r="E1479" i="10"/>
  <c r="N2121" i="10"/>
  <c r="I1521" i="10"/>
  <c r="O1520" i="10"/>
  <c r="D2564" i="10"/>
  <c r="S2606" i="10"/>
  <c r="S2792" i="10"/>
  <c r="C2291" i="10"/>
  <c r="I1836" i="10"/>
  <c r="D1469" i="10"/>
  <c r="N2318" i="10"/>
  <c r="N2369" i="10"/>
  <c r="Q1390" i="10"/>
  <c r="Q2561" i="10"/>
  <c r="L1317" i="10"/>
  <c r="F2449" i="10"/>
  <c r="L1551" i="10"/>
  <c r="S1960" i="10"/>
  <c r="F2111" i="10"/>
  <c r="S1641" i="10"/>
  <c r="S1988" i="10"/>
  <c r="I1389" i="10"/>
  <c r="H1555" i="10"/>
  <c r="Q1911" i="10"/>
  <c r="G2451" i="10"/>
  <c r="P803" i="10"/>
  <c r="R1673" i="10"/>
  <c r="R1755" i="10"/>
  <c r="I2389" i="10"/>
  <c r="P1958" i="10"/>
  <c r="J2648" i="10"/>
  <c r="K1835" i="10"/>
  <c r="G2833" i="10"/>
  <c r="G2290" i="10"/>
  <c r="M2642" i="10"/>
  <c r="L2530" i="10"/>
  <c r="H2640" i="10"/>
  <c r="I2241" i="10"/>
  <c r="C2508" i="10"/>
  <c r="O2562" i="10"/>
  <c r="P2441" i="10"/>
  <c r="H2630" i="10"/>
  <c r="J2651" i="10"/>
  <c r="N2321" i="10"/>
  <c r="S2035" i="10"/>
  <c r="G2834" i="10"/>
  <c r="P2819" i="10"/>
  <c r="P1473" i="10"/>
  <c r="C2322" i="10"/>
  <c r="H1629" i="10"/>
  <c r="E846" i="10"/>
  <c r="R2651" i="10"/>
  <c r="H1672" i="10"/>
  <c r="J2369" i="10"/>
  <c r="P844" i="10"/>
  <c r="E2550" i="10"/>
  <c r="E2251" i="10"/>
  <c r="R1716" i="10"/>
  <c r="K1790" i="10"/>
  <c r="N801" i="10"/>
  <c r="P849" i="10"/>
  <c r="O2318" i="10"/>
  <c r="O2349" i="10"/>
  <c r="K2816" i="10"/>
  <c r="G1552" i="10"/>
  <c r="F1713" i="10"/>
  <c r="I2367" i="10"/>
  <c r="R834" i="10"/>
  <c r="M2310" i="10"/>
  <c r="S2603" i="10"/>
  <c r="J2818" i="10"/>
  <c r="G1749" i="10"/>
  <c r="R2628" i="10"/>
  <c r="L2392" i="10"/>
  <c r="S2281" i="10"/>
  <c r="C849" i="10"/>
  <c r="M2446" i="10"/>
  <c r="D2635" i="10"/>
  <c r="Q2322" i="10"/>
  <c r="J851" i="10"/>
  <c r="N1988" i="10"/>
  <c r="R794" i="10"/>
  <c r="K2866" i="10"/>
  <c r="S2484" i="10"/>
  <c r="G1717" i="10"/>
  <c r="C791" i="10"/>
  <c r="H1676" i="10"/>
  <c r="R2559" i="10"/>
  <c r="J2515" i="10"/>
  <c r="O2237" i="10"/>
  <c r="K844" i="10"/>
  <c r="O2511" i="10"/>
  <c r="J840" i="10"/>
  <c r="C1834" i="10"/>
  <c r="D2489" i="10"/>
  <c r="E2031" i="10"/>
  <c r="C1390" i="10"/>
  <c r="H2398" i="10"/>
  <c r="R2284" i="10"/>
  <c r="M2488" i="10"/>
  <c r="E2034" i="10"/>
  <c r="S2512" i="10"/>
  <c r="K2818" i="10"/>
  <c r="G1514" i="10"/>
  <c r="D2906" i="10"/>
  <c r="S1391" i="10"/>
  <c r="E1470" i="10"/>
  <c r="S2481" i="10"/>
  <c r="H1593" i="10"/>
  <c r="K2251" i="10"/>
  <c r="G2637" i="10"/>
  <c r="S1953" i="10"/>
  <c r="K1472" i="10"/>
  <c r="P1517" i="10"/>
  <c r="O2636" i="10"/>
  <c r="D2596" i="10"/>
  <c r="G2527" i="10"/>
  <c r="M1514" i="10"/>
  <c r="E1924" i="10"/>
  <c r="R1590" i="10"/>
  <c r="E1319" i="10"/>
  <c r="H2864" i="10"/>
  <c r="M2886" i="10"/>
  <c r="E2352" i="10"/>
  <c r="F2889" i="10"/>
  <c r="L2531" i="10"/>
  <c r="S2028" i="10"/>
  <c r="L1792" i="10"/>
  <c r="Q1990" i="10"/>
  <c r="P2289" i="10"/>
  <c r="C2447" i="10"/>
  <c r="D2860" i="10"/>
  <c r="R1628" i="10"/>
  <c r="M2271" i="10"/>
  <c r="I788" i="10"/>
  <c r="Q1314" i="10"/>
  <c r="S1921" i="10"/>
  <c r="D2313" i="10"/>
  <c r="C1750" i="10"/>
  <c r="H1632" i="10"/>
  <c r="F849" i="10"/>
  <c r="O1757" i="10"/>
  <c r="D1560" i="10"/>
  <c r="K2447" i="10"/>
  <c r="E2247" i="10"/>
  <c r="E2071" i="10"/>
  <c r="R808" i="10"/>
  <c r="G2784" i="10"/>
  <c r="R1550" i="10"/>
  <c r="N1748" i="10"/>
  <c r="O1396" i="10"/>
  <c r="H1393" i="10"/>
  <c r="C1520" i="10"/>
  <c r="R2817" i="10"/>
  <c r="H1999" i="10"/>
  <c r="L2860" i="10"/>
  <c r="H1308" i="10"/>
  <c r="J1561" i="10"/>
  <c r="P1393" i="10"/>
  <c r="C1961" i="10"/>
  <c r="F2121" i="10"/>
  <c r="L2550" i="10"/>
  <c r="E1557" i="10"/>
  <c r="J2042" i="10"/>
  <c r="F2394" i="10"/>
  <c r="F2030" i="10"/>
  <c r="Q2865" i="10"/>
  <c r="F2560" i="10"/>
  <c r="E2389" i="10"/>
  <c r="L1998" i="10"/>
  <c r="F1839" i="10"/>
  <c r="L1472" i="10"/>
  <c r="H1831" i="10"/>
  <c r="N788" i="10"/>
  <c r="I2483" i="10"/>
  <c r="I1510" i="10"/>
  <c r="L2073" i="10"/>
  <c r="M1712" i="10"/>
  <c r="K1794" i="10"/>
  <c r="M1950" i="10"/>
  <c r="G1680" i="10"/>
  <c r="O1829" i="10"/>
  <c r="C1761" i="10"/>
  <c r="M2637" i="10"/>
  <c r="C2032" i="10"/>
  <c r="I1755" i="10"/>
  <c r="M1388" i="10"/>
  <c r="C2275" i="10"/>
  <c r="D2030" i="10"/>
  <c r="H2352" i="10"/>
  <c r="L2528" i="10"/>
  <c r="G789" i="10"/>
  <c r="O1670" i="10"/>
  <c r="S2524" i="10"/>
  <c r="P2363" i="10"/>
  <c r="I2074" i="10"/>
  <c r="G2073" i="10"/>
  <c r="G2508" i="10"/>
  <c r="M2509" i="10"/>
  <c r="D1642" i="10"/>
  <c r="E1642" i="10"/>
  <c r="C2550" i="10"/>
  <c r="L2079" i="10"/>
  <c r="K834" i="10"/>
  <c r="F1308" i="10"/>
  <c r="M2485" i="10"/>
  <c r="M1832" i="10"/>
  <c r="N1389" i="10"/>
  <c r="G1517" i="10"/>
  <c r="Q2042" i="10"/>
  <c r="F835" i="10"/>
  <c r="O1676" i="10"/>
  <c r="G1836" i="10"/>
  <c r="E1749" i="10"/>
  <c r="L1951" i="10"/>
  <c r="I2244" i="10"/>
  <c r="R1955" i="10"/>
  <c r="K2630" i="10"/>
  <c r="J1558" i="10"/>
  <c r="H797" i="10"/>
  <c r="F2116" i="10"/>
  <c r="L2228" i="10"/>
  <c r="F2599" i="10"/>
  <c r="R1522" i="10"/>
  <c r="O1472" i="10"/>
  <c r="L2567" i="10"/>
  <c r="H2273" i="10"/>
  <c r="E2114" i="10"/>
  <c r="J1952" i="10"/>
  <c r="J1836" i="10"/>
  <c r="R788" i="10"/>
  <c r="S1469" i="10"/>
  <c r="O2036" i="10"/>
  <c r="R807" i="10"/>
  <c r="K1760" i="10"/>
  <c r="L2036" i="10"/>
  <c r="F2234" i="10"/>
  <c r="J2110" i="10"/>
  <c r="H2003" i="10"/>
  <c r="F1913" i="10"/>
  <c r="C2410" i="10"/>
  <c r="D1677" i="10"/>
  <c r="S2000" i="10"/>
  <c r="P830" i="10"/>
  <c r="M2408" i="10"/>
  <c r="N2490" i="10"/>
  <c r="Q1637" i="10"/>
  <c r="E2287" i="10"/>
  <c r="E1995" i="10"/>
  <c r="J1838" i="10"/>
  <c r="E1712" i="10"/>
  <c r="C1313" i="10"/>
  <c r="S1598" i="10"/>
  <c r="M1958" i="10"/>
  <c r="R1677" i="10"/>
  <c r="R2601" i="10"/>
  <c r="R1915" i="10"/>
  <c r="P1916" i="10"/>
  <c r="Q1600" i="10"/>
  <c r="M2562" i="10"/>
  <c r="S1676" i="10"/>
  <c r="P1554" i="10"/>
  <c r="F2402" i="10"/>
  <c r="E2030" i="10"/>
  <c r="R2857" i="10"/>
  <c r="E1754" i="10"/>
  <c r="O1834" i="10"/>
  <c r="F1957" i="10"/>
  <c r="I2568" i="10"/>
  <c r="Q1557" i="10"/>
  <c r="G2364" i="10"/>
  <c r="O1632" i="10"/>
  <c r="P2117" i="10"/>
  <c r="M1599" i="10"/>
  <c r="N2274" i="10"/>
  <c r="M2450" i="10"/>
  <c r="G1995" i="10"/>
  <c r="C1963" i="10"/>
  <c r="D1394" i="10"/>
  <c r="F2860" i="10"/>
  <c r="L1714" i="10"/>
  <c r="C2856" i="10"/>
  <c r="J2489" i="10"/>
  <c r="J1909" i="10"/>
  <c r="E1789" i="10"/>
  <c r="H2035" i="10"/>
  <c r="N2447" i="10"/>
  <c r="E2476" i="10"/>
  <c r="K2511" i="10"/>
  <c r="N1749" i="10"/>
  <c r="H843" i="10"/>
  <c r="O2589" i="10"/>
  <c r="E2838" i="10"/>
  <c r="K2369" i="10"/>
  <c r="L2361" i="10"/>
  <c r="E2887" i="10"/>
  <c r="I2451" i="10"/>
  <c r="G2321" i="10"/>
  <c r="Q2488" i="10"/>
  <c r="F2448" i="10"/>
  <c r="D1752" i="10"/>
  <c r="Q807" i="10"/>
  <c r="S843" i="10"/>
  <c r="G2647" i="10"/>
  <c r="N2357" i="10"/>
  <c r="M1473" i="10"/>
  <c r="I2250" i="10"/>
  <c r="D809" i="10"/>
  <c r="D2600" i="10"/>
  <c r="F2366" i="10"/>
  <c r="N2314" i="10"/>
  <c r="Q2838" i="10"/>
  <c r="Q1832" i="10"/>
  <c r="O1308" i="10"/>
  <c r="O1791" i="10"/>
  <c r="M2518" i="10"/>
  <c r="E2569" i="10"/>
  <c r="N2792" i="10"/>
  <c r="R1710" i="10"/>
  <c r="P2274" i="10"/>
  <c r="I2233" i="10"/>
  <c r="H2647" i="10"/>
  <c r="M2441" i="10"/>
  <c r="Q2630" i="10"/>
  <c r="H2513" i="10"/>
  <c r="K2363" i="10"/>
  <c r="R2328" i="10"/>
  <c r="G2817" i="10"/>
  <c r="O847" i="10"/>
  <c r="H2432" i="10"/>
  <c r="N2636" i="10"/>
  <c r="O2905" i="10"/>
  <c r="G2351" i="10"/>
  <c r="R2526" i="10"/>
  <c r="L2325" i="10"/>
  <c r="E2598" i="10"/>
  <c r="C837" i="10"/>
  <c r="F2522" i="10"/>
  <c r="S2398" i="10"/>
  <c r="K1831" i="10"/>
  <c r="M2512" i="10"/>
  <c r="F2320" i="10"/>
  <c r="C1754" i="10"/>
  <c r="Q1908" i="10"/>
  <c r="E806" i="10"/>
  <c r="J2508" i="10"/>
  <c r="D2865" i="10"/>
  <c r="S2647" i="10"/>
  <c r="P2588" i="10"/>
  <c r="F2069" i="10"/>
  <c r="Q2558" i="10"/>
  <c r="H2475" i="10"/>
  <c r="E2275" i="10"/>
  <c r="M2113" i="10"/>
  <c r="C2597" i="10"/>
  <c r="Q1790" i="10"/>
  <c r="O2401" i="10"/>
  <c r="R1995" i="10"/>
  <c r="M1914" i="10"/>
  <c r="K2523" i="10"/>
  <c r="O2321" i="10"/>
  <c r="E1549" i="10"/>
  <c r="G1989" i="10"/>
  <c r="D1395" i="10"/>
  <c r="N2633" i="10"/>
  <c r="L2793" i="10"/>
  <c r="R1316" i="10"/>
  <c r="H2649" i="10"/>
  <c r="R2444" i="10"/>
  <c r="K1833" i="10"/>
  <c r="L1680" i="10"/>
  <c r="C1678" i="10"/>
  <c r="G2604" i="10"/>
  <c r="J1473" i="10"/>
  <c r="R1400" i="10"/>
  <c r="J2280" i="10"/>
  <c r="S1320" i="10"/>
  <c r="S2870" i="10"/>
  <c r="E807" i="10"/>
  <c r="J2274" i="10"/>
  <c r="K1633" i="10"/>
  <c r="K1995" i="10"/>
  <c r="J2358" i="10"/>
  <c r="K2282" i="10"/>
  <c r="E1310" i="10"/>
  <c r="N2816" i="10"/>
  <c r="E1718" i="10"/>
  <c r="S1314" i="10"/>
  <c r="S1672" i="10"/>
  <c r="G2433" i="10"/>
  <c r="C1670" i="10"/>
  <c r="L1759" i="10"/>
  <c r="K1676" i="10"/>
  <c r="S2039" i="10"/>
  <c r="D1955" i="10"/>
  <c r="M1795" i="10"/>
  <c r="Q1955" i="10"/>
  <c r="Q1837" i="10"/>
  <c r="P808" i="10"/>
  <c r="H2354" i="10"/>
  <c r="R2278" i="10"/>
  <c r="P1713" i="10"/>
  <c r="H1756" i="10"/>
  <c r="M808" i="10"/>
  <c r="F2834" i="10"/>
  <c r="N1515" i="10"/>
  <c r="M842" i="10"/>
  <c r="E2590" i="10"/>
  <c r="R1635" i="10"/>
  <c r="G1397" i="10"/>
  <c r="N2072" i="10"/>
  <c r="M2445" i="10"/>
  <c r="J1400" i="10"/>
  <c r="N1554" i="10"/>
  <c r="C1920" i="10"/>
  <c r="Q1393" i="10"/>
  <c r="C2353" i="10"/>
  <c r="P2446" i="10"/>
  <c r="E1525" i="10"/>
  <c r="E2630" i="10"/>
  <c r="M2591" i="10"/>
  <c r="K1518" i="10"/>
  <c r="F2389" i="10"/>
  <c r="O2113" i="10"/>
  <c r="L1399" i="10"/>
  <c r="M2603" i="10"/>
  <c r="S2568" i="10"/>
  <c r="H2356" i="10"/>
  <c r="N1517" i="10"/>
  <c r="P1549" i="10"/>
  <c r="K2860" i="10"/>
  <c r="M2075" i="10"/>
  <c r="J2435" i="10"/>
  <c r="N1553" i="10"/>
  <c r="D1919" i="10"/>
  <c r="M1920" i="10"/>
  <c r="K2517" i="10"/>
  <c r="G2000" i="10"/>
  <c r="F2243" i="10"/>
  <c r="D1393" i="10"/>
  <c r="P2069" i="10"/>
  <c r="D2389" i="10"/>
  <c r="Q804" i="10"/>
  <c r="C1718" i="10"/>
  <c r="H2650" i="10"/>
  <c r="P1671" i="10"/>
  <c r="L1508" i="10"/>
  <c r="J2904" i="10"/>
  <c r="E2642" i="10"/>
  <c r="O2276" i="10"/>
  <c r="O2795" i="10"/>
  <c r="O2548" i="10"/>
  <c r="M1921" i="10"/>
  <c r="C2593" i="10"/>
  <c r="D1804" i="10"/>
  <c r="J1310" i="10"/>
  <c r="N1602" i="10"/>
  <c r="H2607" i="10"/>
  <c r="J2352" i="10"/>
  <c r="Q793" i="10"/>
  <c r="P1474" i="10"/>
  <c r="D1515" i="10"/>
  <c r="P1911" i="10"/>
  <c r="J1839" i="10"/>
  <c r="P2038" i="10"/>
  <c r="E1550" i="10"/>
  <c r="G1642" i="10"/>
  <c r="G2785" i="10"/>
  <c r="P1956" i="10"/>
  <c r="F848" i="10"/>
  <c r="G2559" i="10"/>
  <c r="K1909" i="10"/>
  <c r="F803" i="10"/>
  <c r="P1319" i="10"/>
  <c r="K2069" i="10"/>
  <c r="O1392" i="10"/>
  <c r="H2395" i="10"/>
  <c r="P1390" i="10"/>
  <c r="N1961" i="10"/>
  <c r="P1909" i="10"/>
  <c r="P2387" i="10"/>
  <c r="M2284" i="10"/>
  <c r="D1308" i="10"/>
  <c r="O2635" i="10"/>
  <c r="Q1789" i="10"/>
  <c r="D2112" i="10"/>
  <c r="O1756" i="10"/>
  <c r="C808" i="10"/>
  <c r="O1557" i="10"/>
  <c r="K1672" i="10"/>
  <c r="N1556" i="10"/>
  <c r="L2237" i="10"/>
  <c r="S837" i="10"/>
  <c r="M1757" i="10"/>
  <c r="L1675" i="10"/>
  <c r="Q1510" i="10"/>
  <c r="G2327" i="10"/>
  <c r="L1311" i="10"/>
  <c r="E1955" i="10"/>
  <c r="C2349" i="10"/>
  <c r="G2549" i="10"/>
  <c r="G1395" i="10"/>
  <c r="H2590" i="10"/>
  <c r="L2121" i="10"/>
  <c r="F2281" i="10"/>
  <c r="I1713" i="10"/>
  <c r="I2600" i="10"/>
  <c r="Q1590" i="10"/>
  <c r="I1393" i="10"/>
  <c r="D1829" i="10"/>
  <c r="Q1910" i="10"/>
  <c r="F1508" i="10"/>
  <c r="G2596" i="10"/>
  <c r="R2038" i="10"/>
  <c r="F2078" i="10"/>
  <c r="P2114" i="10"/>
  <c r="N2350" i="10"/>
  <c r="D2887" i="10"/>
  <c r="K2817" i="10"/>
  <c r="H2276" i="10"/>
  <c r="P2548" i="10"/>
  <c r="S2277" i="10"/>
  <c r="O832" i="10"/>
  <c r="J2073" i="10"/>
  <c r="M1679" i="10"/>
  <c r="D1834" i="10"/>
  <c r="F2433" i="10"/>
  <c r="F2886" i="10"/>
  <c r="Q2400" i="10"/>
  <c r="Q1840" i="10"/>
  <c r="K2034" i="10"/>
  <c r="R1797" i="10"/>
  <c r="S1599" i="10"/>
  <c r="I1964" i="10"/>
  <c r="S1558" i="10"/>
  <c r="C2120" i="10"/>
  <c r="E1469" i="10"/>
  <c r="J2592" i="10"/>
  <c r="K2362" i="10"/>
  <c r="L2277" i="10"/>
  <c r="I2359" i="10"/>
  <c r="N2031" i="10"/>
  <c r="P2314" i="10"/>
  <c r="C2562" i="10"/>
  <c r="S2074" i="10"/>
  <c r="H2865" i="10"/>
  <c r="K2565" i="10"/>
  <c r="L2795" i="10"/>
  <c r="J1548" i="10"/>
  <c r="O2408" i="10"/>
  <c r="I2273" i="10"/>
  <c r="I2362" i="10"/>
  <c r="H2556" i="10"/>
  <c r="M1995" i="10"/>
  <c r="G1392" i="10"/>
  <c r="S2276" i="10"/>
  <c r="I2524" i="10"/>
  <c r="O2515" i="10"/>
  <c r="C2269" i="10"/>
  <c r="H793" i="10"/>
  <c r="H1588" i="10"/>
  <c r="S2234" i="10"/>
  <c r="J842" i="10"/>
  <c r="H2518" i="10"/>
  <c r="D2288" i="10"/>
  <c r="L2328" i="10"/>
  <c r="J2237" i="10"/>
  <c r="I1913" i="10"/>
  <c r="J1954" i="10"/>
  <c r="E2397" i="10"/>
  <c r="D2237" i="10"/>
  <c r="N2529" i="10"/>
  <c r="S1510" i="10"/>
  <c r="Q1793" i="10"/>
  <c r="H1988" i="10"/>
  <c r="G2481" i="10"/>
  <c r="G2650" i="10"/>
  <c r="I2240" i="10"/>
  <c r="N2348" i="10"/>
  <c r="K2272" i="10"/>
  <c r="G2446" i="10"/>
  <c r="R2556" i="10"/>
  <c r="Q2244" i="10"/>
  <c r="N1790" i="10"/>
  <c r="N2279" i="10"/>
  <c r="J2634" i="10"/>
  <c r="K2857" i="10"/>
  <c r="G2610" i="10"/>
  <c r="G2591" i="10"/>
  <c r="O797" i="10"/>
  <c r="K2403" i="10"/>
  <c r="F2476" i="10"/>
  <c r="N2245" i="10"/>
  <c r="H2403" i="10"/>
  <c r="M2359" i="10"/>
  <c r="I2525" i="10"/>
  <c r="P2833" i="10"/>
  <c r="P1948" i="10"/>
  <c r="J1908" i="10"/>
  <c r="J2607" i="10"/>
  <c r="J2276" i="10"/>
  <c r="K2072" i="10"/>
  <c r="Q2440" i="10"/>
  <c r="R2510" i="10"/>
  <c r="R2631" i="10"/>
  <c r="K2568" i="10"/>
  <c r="D2796" i="10"/>
  <c r="O2324" i="10"/>
  <c r="N1756" i="10"/>
  <c r="J1792" i="10"/>
  <c r="N2324" i="10"/>
  <c r="Q2442" i="10"/>
  <c r="M2530" i="10"/>
  <c r="H1717" i="10"/>
  <c r="Q2229" i="10"/>
  <c r="L2640" i="10"/>
  <c r="J2788" i="10"/>
  <c r="C2513" i="10"/>
  <c r="I1557" i="10"/>
  <c r="R2787" i="10"/>
  <c r="N1991" i="10"/>
  <c r="O2279" i="10"/>
  <c r="F1513" i="10"/>
  <c r="Q2280" i="10"/>
  <c r="Q808" i="10"/>
  <c r="N2030" i="10"/>
  <c r="G2291" i="10"/>
  <c r="R1324" i="10"/>
  <c r="I1988" i="10"/>
  <c r="P1758" i="10"/>
  <c r="J2072" i="10"/>
  <c r="H1755" i="10"/>
  <c r="O2798" i="10"/>
  <c r="F1796" i="10"/>
  <c r="N1312" i="10"/>
  <c r="M1719" i="10"/>
  <c r="H1598" i="10"/>
  <c r="H2549" i="10"/>
  <c r="F1516" i="10"/>
  <c r="C1712" i="10"/>
  <c r="S845" i="10"/>
  <c r="L2838" i="10"/>
  <c r="E2283" i="10"/>
  <c r="M2890" i="10"/>
  <c r="N1595" i="10"/>
  <c r="N1954" i="10"/>
  <c r="H1796" i="10"/>
  <c r="S2550" i="10"/>
  <c r="M806" i="10"/>
  <c r="M1754" i="10"/>
  <c r="C2559" i="10"/>
  <c r="P1600" i="10"/>
  <c r="O1951" i="10"/>
  <c r="M1990" i="10"/>
  <c r="L1588" i="10"/>
  <c r="K2887" i="10"/>
  <c r="J2234" i="10"/>
  <c r="E2556" i="10"/>
  <c r="M1908" i="10"/>
  <c r="E2435" i="10"/>
  <c r="H2073" i="10"/>
  <c r="K1999" i="10"/>
  <c r="C1714" i="10"/>
  <c r="S1639" i="10"/>
  <c r="S2325" i="10"/>
  <c r="F1550" i="10"/>
  <c r="S2905" i="10"/>
  <c r="G1918" i="10"/>
  <c r="C2434" i="10"/>
  <c r="H1552" i="10"/>
  <c r="N2393" i="10"/>
  <c r="Q1994" i="10"/>
  <c r="L1671" i="10"/>
  <c r="R1758" i="10"/>
  <c r="I810" i="10"/>
  <c r="I1469" i="10"/>
  <c r="H2835" i="10"/>
  <c r="D2488" i="10"/>
  <c r="D2283" i="10"/>
  <c r="G2068" i="10"/>
  <c r="F2431" i="10"/>
  <c r="D1472" i="10"/>
  <c r="H1794" i="10"/>
  <c r="S1471" i="10"/>
  <c r="S2241" i="10"/>
  <c r="N1514" i="10"/>
  <c r="L2393" i="10"/>
  <c r="C2436" i="10"/>
  <c r="K2634" i="10"/>
  <c r="H1795" i="10"/>
  <c r="Q1511" i="10"/>
  <c r="O2788" i="10"/>
  <c r="P2032" i="10"/>
  <c r="C2484" i="10"/>
  <c r="P1708" i="10"/>
  <c r="P2784" i="10"/>
  <c r="C1790" i="10"/>
  <c r="K1798" i="10"/>
  <c r="N1509" i="10"/>
  <c r="F2479" i="10"/>
  <c r="D2554" i="10"/>
  <c r="F1714" i="10"/>
  <c r="F1589" i="10"/>
  <c r="S1717" i="10"/>
  <c r="I1839" i="10"/>
  <c r="L2515" i="10"/>
  <c r="N1477" i="10"/>
  <c r="I1478" i="10"/>
  <c r="N1557" i="10"/>
  <c r="G2889" i="10"/>
  <c r="F1322" i="10"/>
  <c r="I1801" i="10"/>
  <c r="N2366" i="10"/>
  <c r="G2489" i="10"/>
  <c r="O1515" i="10"/>
  <c r="O2838" i="10"/>
  <c r="Q2409" i="10"/>
  <c r="G2473" i="10"/>
  <c r="P2326" i="10"/>
  <c r="J1394" i="10"/>
  <c r="M1636" i="10"/>
  <c r="S1797" i="10"/>
  <c r="Q1473" i="10"/>
  <c r="E2314" i="10"/>
  <c r="K2599" i="10"/>
  <c r="P2036" i="10"/>
  <c r="S1917" i="10"/>
  <c r="I2081" i="10"/>
  <c r="K2119" i="10"/>
  <c r="C1910" i="10"/>
  <c r="E2074" i="10"/>
  <c r="M1314" i="10"/>
  <c r="I1714" i="10"/>
  <c r="D2605" i="10"/>
  <c r="M2563" i="10"/>
  <c r="R1556" i="10"/>
  <c r="E2512" i="10"/>
  <c r="D1953" i="10"/>
  <c r="J2887" i="10"/>
  <c r="Q2448" i="10"/>
  <c r="H1391" i="10"/>
  <c r="R1709" i="10"/>
  <c r="G2078" i="10"/>
  <c r="L2368" i="10"/>
  <c r="I2309" i="10"/>
  <c r="I1551" i="10"/>
  <c r="C1395" i="10"/>
  <c r="S2857" i="10"/>
  <c r="I1522" i="10"/>
  <c r="F1470" i="10"/>
  <c r="E1795" i="10"/>
  <c r="M2648" i="10"/>
  <c r="K1994" i="10"/>
  <c r="E2000" i="10"/>
  <c r="L2866" i="10"/>
  <c r="R2489" i="10"/>
  <c r="K2389" i="10"/>
  <c r="S2906" i="10"/>
  <c r="N1508" i="10"/>
  <c r="C1829" i="10"/>
  <c r="E2112" i="10"/>
  <c r="N2280" i="10"/>
  <c r="I2553" i="10"/>
  <c r="G1596" i="10"/>
  <c r="S1560" i="10"/>
  <c r="J2290" i="10"/>
  <c r="H2408" i="10"/>
  <c r="S2229" i="10"/>
  <c r="N1317" i="10"/>
  <c r="L2109" i="10"/>
  <c r="K2448" i="10"/>
  <c r="H1990" i="10"/>
  <c r="R1517" i="10"/>
  <c r="R2518" i="10"/>
  <c r="K1751" i="10"/>
  <c r="R1554" i="10"/>
  <c r="L2428" i="10"/>
  <c r="S1680" i="10"/>
  <c r="P1750" i="10"/>
  <c r="G2035" i="10"/>
  <c r="M2610" i="10"/>
  <c r="D2287" i="10"/>
  <c r="M2240" i="10"/>
  <c r="P2275" i="10"/>
  <c r="J2410" i="10"/>
  <c r="K2589" i="10"/>
  <c r="E2860" i="10"/>
  <c r="H2515" i="10"/>
  <c r="K2436" i="10"/>
  <c r="K2524" i="10"/>
  <c r="K2608" i="10"/>
  <c r="P802" i="10"/>
  <c r="D2236" i="10"/>
  <c r="Q848" i="10"/>
  <c r="H798" i="10"/>
  <c r="S2437" i="10"/>
  <c r="I2446" i="10"/>
  <c r="M1516" i="10"/>
  <c r="L2553" i="10"/>
  <c r="E2604" i="10"/>
  <c r="R2590" i="10"/>
  <c r="N2403" i="10"/>
  <c r="Q2290" i="10"/>
  <c r="L2856" i="10"/>
  <c r="R2315" i="10"/>
  <c r="O2491" i="10"/>
  <c r="M2403" i="10"/>
  <c r="S2598" i="10"/>
  <c r="G794" i="10"/>
  <c r="D2406" i="10"/>
  <c r="O1549" i="10"/>
  <c r="L2399" i="10"/>
  <c r="H1958" i="10"/>
  <c r="Q2329" i="10"/>
  <c r="P848" i="10"/>
  <c r="C2286" i="10"/>
  <c r="S2649" i="10"/>
  <c r="M2793" i="10"/>
  <c r="J2596" i="10"/>
  <c r="O2817" i="10"/>
  <c r="R2513" i="10"/>
  <c r="C2289" i="10"/>
  <c r="N830" i="10"/>
  <c r="Q2839" i="10"/>
  <c r="P2560" i="10"/>
  <c r="Q2514" i="10"/>
  <c r="E2229" i="10"/>
  <c r="H2908" i="10"/>
  <c r="O2568" i="10"/>
  <c r="Q2485" i="10"/>
  <c r="R2369" i="10"/>
  <c r="N2869" i="10"/>
  <c r="P1508" i="10"/>
  <c r="N1989" i="10"/>
  <c r="Q1392" i="10"/>
  <c r="G1470" i="10"/>
  <c r="S2477" i="10"/>
  <c r="N795" i="10"/>
  <c r="D2348" i="10"/>
  <c r="O2563" i="10"/>
  <c r="K840" i="10"/>
  <c r="R2229" i="10"/>
  <c r="P2633" i="10"/>
  <c r="Q2606" i="10"/>
  <c r="I2786" i="10"/>
  <c r="I2839" i="10"/>
  <c r="M803" i="10"/>
  <c r="F2113" i="10"/>
  <c r="G837" i="10"/>
  <c r="D845" i="10"/>
  <c r="I2490" i="10"/>
  <c r="C2112" i="10"/>
  <c r="N1793" i="10"/>
  <c r="O1913" i="10"/>
  <c r="H1630" i="10"/>
  <c r="N1714" i="10"/>
  <c r="S2525" i="10"/>
  <c r="M2309" i="10"/>
  <c r="H2111" i="10"/>
  <c r="H1918" i="10"/>
  <c r="J1669" i="10"/>
  <c r="C1908" i="10"/>
  <c r="M2567" i="10"/>
  <c r="O1712" i="10"/>
  <c r="O1596" i="10"/>
  <c r="D1309" i="10"/>
  <c r="K1829" i="10"/>
  <c r="N1998" i="10"/>
  <c r="K1510" i="10"/>
  <c r="L1990" i="10"/>
  <c r="O2039" i="10"/>
  <c r="O2081" i="10"/>
  <c r="K2393" i="10"/>
  <c r="N2081" i="10"/>
  <c r="I1761" i="10"/>
  <c r="K2031" i="10"/>
  <c r="Q1799" i="10"/>
  <c r="G1602" i="10"/>
  <c r="C1833" i="10"/>
  <c r="G2445" i="10"/>
  <c r="P1715" i="10"/>
  <c r="N1708" i="10"/>
  <c r="I1594" i="10"/>
  <c r="F1752" i="10"/>
  <c r="C1472" i="10"/>
  <c r="J1597" i="10"/>
  <c r="I2040" i="10"/>
  <c r="O2038" i="10"/>
  <c r="H2906" i="10"/>
  <c r="K2864" i="10"/>
  <c r="C1561" i="10"/>
  <c r="K1684" i="10"/>
  <c r="P2399" i="10"/>
  <c r="N1388" i="10"/>
  <c r="K789" i="10"/>
  <c r="R1795" i="10"/>
  <c r="E2837" i="10"/>
  <c r="L2813" i="10"/>
  <c r="F2364" i="10"/>
  <c r="Q2034" i="10"/>
  <c r="H1557" i="10"/>
  <c r="D1959" i="10"/>
  <c r="I2641" i="10"/>
  <c r="E2240" i="10"/>
  <c r="H2290" i="10"/>
  <c r="S1634" i="10"/>
  <c r="R2110" i="10"/>
  <c r="K2112" i="10"/>
  <c r="I2602" i="10"/>
  <c r="R2033" i="10"/>
  <c r="S1751" i="10"/>
  <c r="N1513" i="10"/>
  <c r="K1721" i="10"/>
  <c r="I1749" i="10"/>
  <c r="N1752" i="10"/>
  <c r="K2868" i="10"/>
  <c r="R2318" i="10"/>
  <c r="C2530" i="10"/>
  <c r="L836" i="10"/>
  <c r="E2906" i="10"/>
  <c r="R2885" i="10"/>
  <c r="F1958" i="10"/>
  <c r="C1828" i="10"/>
  <c r="F2349" i="10"/>
  <c r="K1717" i="10"/>
  <c r="C2489" i="10"/>
  <c r="M851" i="10"/>
  <c r="Q1310" i="10"/>
  <c r="H1548" i="10"/>
  <c r="E2509" i="10"/>
  <c r="D1998" i="10"/>
  <c r="J1999" i="10"/>
  <c r="K2366" i="10"/>
  <c r="P2867" i="10"/>
  <c r="M1911" i="10"/>
  <c r="R1916" i="10"/>
  <c r="L2595" i="10"/>
  <c r="K1634" i="10"/>
  <c r="R2514" i="10"/>
  <c r="H1995" i="10"/>
  <c r="J2269" i="10"/>
  <c r="J2474" i="10"/>
  <c r="M849" i="10"/>
  <c r="I1837" i="10"/>
  <c r="L1554" i="10"/>
  <c r="E1514" i="10"/>
  <c r="K1988" i="10"/>
  <c r="M1989" i="10"/>
  <c r="G1752" i="10"/>
  <c r="M1836" i="10"/>
  <c r="G2369" i="10"/>
  <c r="M2330" i="10"/>
  <c r="C1517" i="10"/>
  <c r="O1837" i="10"/>
  <c r="E2443" i="10"/>
  <c r="D793" i="10"/>
  <c r="Q849" i="10"/>
  <c r="C2327" i="10"/>
  <c r="C2408" i="10"/>
  <c r="J1468" i="10"/>
  <c r="E1394" i="10"/>
  <c r="I2856" i="10"/>
  <c r="M2491" i="10"/>
  <c r="G1676" i="10"/>
  <c r="D2603" i="10"/>
  <c r="H2030" i="10"/>
  <c r="M2358" i="10"/>
  <c r="L2069" i="10"/>
  <c r="O2608" i="10"/>
  <c r="K1549" i="10"/>
  <c r="I2312" i="10"/>
  <c r="F1718" i="10"/>
  <c r="R1399" i="10"/>
  <c r="F2350" i="10"/>
  <c r="I1398" i="10"/>
  <c r="I1960" i="10"/>
  <c r="O1953" i="10"/>
  <c r="F832" i="10"/>
  <c r="M1553" i="10"/>
  <c r="F2362" i="10"/>
  <c r="R2234" i="10"/>
  <c r="H1832" i="10"/>
  <c r="R2479" i="10"/>
  <c r="F1755" i="10"/>
  <c r="H1837" i="10"/>
  <c r="F1715" i="10"/>
  <c r="F2641" i="10"/>
  <c r="F2784" i="10"/>
  <c r="I1629" i="10"/>
  <c r="E1714" i="10"/>
  <c r="R1471" i="10"/>
  <c r="S1916" i="10"/>
  <c r="K1959" i="10"/>
  <c r="K2470" i="10"/>
  <c r="H1716" i="10"/>
  <c r="R1802" i="10"/>
  <c r="H1719" i="10"/>
  <c r="K2109" i="10"/>
  <c r="K2632" i="10"/>
  <c r="F2441" i="10"/>
  <c r="G2235" i="10"/>
  <c r="R1918" i="10"/>
  <c r="N2359" i="10"/>
  <c r="E1629" i="10"/>
  <c r="N2405" i="10"/>
  <c r="G2355" i="10"/>
  <c r="L2388" i="10"/>
  <c r="J2330" i="10"/>
  <c r="O2531" i="10"/>
  <c r="F2642" i="10"/>
  <c r="G2556" i="10"/>
  <c r="O1638" i="10"/>
  <c r="K2561" i="10"/>
  <c r="F2031" i="10"/>
  <c r="C2292" i="10"/>
  <c r="O1311" i="10"/>
  <c r="P1509" i="10"/>
  <c r="Q1471" i="10"/>
  <c r="M798" i="10"/>
  <c r="S2033" i="10"/>
  <c r="J1911" i="10"/>
  <c r="J1716" i="10"/>
  <c r="Q1592" i="10"/>
  <c r="M1595" i="10"/>
  <c r="L2482" i="10"/>
  <c r="I1636" i="10"/>
  <c r="F2075" i="10"/>
  <c r="L1755" i="10"/>
  <c r="J2350" i="10"/>
  <c r="G2857" i="10"/>
  <c r="N2391" i="10"/>
  <c r="H2029" i="10"/>
  <c r="D2602" i="10"/>
  <c r="I1831" i="10"/>
  <c r="I2633" i="10"/>
  <c r="G2031" i="10"/>
  <c r="L1468" i="10"/>
  <c r="R2818" i="10"/>
  <c r="L1715" i="10"/>
  <c r="I2792" i="10"/>
  <c r="S2245" i="10"/>
  <c r="M1714" i="10"/>
  <c r="G796" i="10"/>
  <c r="D2608" i="10"/>
  <c r="S2317" i="10"/>
  <c r="K2032" i="10"/>
  <c r="J2517" i="10"/>
  <c r="K1594" i="10"/>
  <c r="R2290" i="10"/>
  <c r="P2888" i="10"/>
  <c r="M2910" i="10"/>
  <c r="S2273" i="10"/>
  <c r="R1948" i="10"/>
  <c r="H2550" i="10"/>
  <c r="O1391" i="10"/>
  <c r="J1480" i="10"/>
  <c r="F797" i="10"/>
  <c r="E2818" i="10"/>
  <c r="I2486" i="10"/>
  <c r="R1990" i="10"/>
  <c r="Q1791" i="10"/>
  <c r="E2570" i="10"/>
  <c r="K2250" i="10"/>
  <c r="Q831" i="10"/>
  <c r="Q2308" i="10"/>
  <c r="O2564" i="10"/>
  <c r="L2861" i="10"/>
  <c r="C2357" i="10"/>
  <c r="L2448" i="10"/>
  <c r="Q2885" i="10"/>
  <c r="O1588" i="10"/>
  <c r="G2281" i="10"/>
  <c r="K2510" i="10"/>
  <c r="N2651" i="10"/>
  <c r="Q2242" i="10"/>
  <c r="O2291" i="10"/>
  <c r="N2521" i="10"/>
  <c r="K2364" i="10"/>
  <c r="R790" i="10"/>
  <c r="H2450" i="10"/>
  <c r="D2834" i="10"/>
  <c r="I2286" i="10"/>
  <c r="O1990" i="10"/>
  <c r="R2508" i="10"/>
  <c r="P1749" i="10"/>
  <c r="N2860" i="10"/>
  <c r="N2910" i="10"/>
  <c r="P1950" i="10"/>
  <c r="L1790" i="10"/>
  <c r="E847" i="10"/>
  <c r="C2387" i="10"/>
  <c r="F2405" i="10"/>
  <c r="S2274" i="10"/>
  <c r="Q2330" i="10"/>
  <c r="D1790" i="10"/>
  <c r="S1313" i="10"/>
  <c r="F1473" i="10"/>
  <c r="C2429" i="10"/>
  <c r="F1828" i="10"/>
  <c r="J2526" i="10"/>
  <c r="N1833" i="10"/>
  <c r="R796" i="10"/>
  <c r="E1388" i="10"/>
  <c r="J1989" i="10"/>
  <c r="O1668" i="10"/>
  <c r="G2525" i="10"/>
  <c r="S1995" i="10"/>
  <c r="K2402" i="10"/>
  <c r="R2117" i="10"/>
  <c r="N1829" i="10"/>
  <c r="P1797" i="10"/>
  <c r="C1954" i="10"/>
  <c r="M1830" i="10"/>
  <c r="N796" i="10"/>
  <c r="F1552" i="10"/>
  <c r="N2866" i="10"/>
  <c r="J2480" i="10"/>
  <c r="L1992" i="10"/>
  <c r="L2033" i="10"/>
  <c r="J2641" i="10"/>
  <c r="M2649" i="10"/>
  <c r="R1633" i="10"/>
  <c r="E1835" i="10"/>
  <c r="P2228" i="10"/>
  <c r="S2370" i="10"/>
  <c r="H2236" i="10"/>
  <c r="J805" i="10"/>
  <c r="I2113" i="10"/>
  <c r="J1675" i="10"/>
  <c r="M1637" i="10"/>
  <c r="P1313" i="10"/>
  <c r="P2890" i="10"/>
  <c r="K1960" i="10"/>
  <c r="C1996" i="10"/>
  <c r="G2856" i="10"/>
  <c r="M1508" i="10"/>
  <c r="G1321" i="10"/>
  <c r="D2036" i="10"/>
  <c r="N1558" i="10"/>
  <c r="M1638" i="10"/>
  <c r="O1921" i="10"/>
  <c r="D1988" i="10"/>
  <c r="N2250" i="10"/>
  <c r="M2858" i="10"/>
  <c r="E1756" i="10"/>
  <c r="H2437" i="10"/>
  <c r="R2277" i="10"/>
  <c r="Q1593" i="10"/>
  <c r="H1394" i="10"/>
  <c r="H2287" i="10"/>
  <c r="M1913" i="10"/>
  <c r="S2634" i="10"/>
  <c r="I1637" i="10"/>
  <c r="S1948" i="10"/>
  <c r="N2519" i="10"/>
  <c r="Q1757" i="10"/>
  <c r="P2122" i="10"/>
  <c r="G1911" i="10"/>
  <c r="P2109" i="10"/>
  <c r="E1916" i="10"/>
  <c r="K1950" i="10"/>
  <c r="D2526" i="10"/>
  <c r="H2491" i="10"/>
  <c r="P2834" i="10"/>
  <c r="G2476" i="10"/>
  <c r="Q2361" i="10"/>
  <c r="K2437" i="10"/>
  <c r="I832" i="10"/>
  <c r="K2320" i="10"/>
  <c r="S2400" i="10"/>
  <c r="E2628" i="10"/>
  <c r="O2522" i="10"/>
  <c r="E1594" i="10"/>
  <c r="Q1717" i="10"/>
  <c r="K2530" i="10"/>
  <c r="F1836" i="10"/>
  <c r="R1798" i="10"/>
  <c r="E2115" i="10"/>
  <c r="M1796" i="10"/>
  <c r="S1792" i="10"/>
  <c r="I2037" i="10"/>
  <c r="G2511" i="10"/>
  <c r="G2568" i="10"/>
  <c r="S1396" i="10"/>
  <c r="P2907" i="10"/>
  <c r="R1670" i="10"/>
  <c r="G2396" i="10"/>
  <c r="S1950" i="10"/>
  <c r="M2033" i="10"/>
  <c r="L1910" i="10"/>
  <c r="G1473" i="10"/>
  <c r="F1471" i="10"/>
  <c r="Q1674" i="10"/>
  <c r="M2001" i="10"/>
  <c r="Q1720" i="10"/>
  <c r="J809" i="10"/>
  <c r="J2037" i="10"/>
  <c r="N1484" i="10"/>
  <c r="P1720" i="10"/>
  <c r="I2119" i="10"/>
  <c r="C838" i="10"/>
  <c r="Q2643" i="10"/>
  <c r="M2835" i="10"/>
  <c r="Q2528" i="10"/>
  <c r="P2070" i="10"/>
  <c r="C2528" i="10"/>
  <c r="O2035" i="10"/>
  <c r="P2634" i="10"/>
  <c r="D2525" i="10"/>
  <c r="E1996" i="10"/>
  <c r="L1828" i="10"/>
  <c r="S2560" i="10"/>
  <c r="Q2397" i="10"/>
  <c r="E2489" i="10"/>
  <c r="N837" i="10"/>
  <c r="N2629" i="10"/>
  <c r="E1793" i="10"/>
  <c r="P2556" i="10"/>
  <c r="H1520" i="10"/>
  <c r="Q2112" i="10"/>
  <c r="K1589" i="10"/>
  <c r="F2359" i="10"/>
  <c r="O2393" i="10"/>
  <c r="M2596" i="10"/>
  <c r="C1758" i="10"/>
  <c r="P1838" i="10"/>
  <c r="G2314" i="10"/>
  <c r="D830" i="10"/>
  <c r="H2599" i="10"/>
  <c r="N1632" i="10"/>
  <c r="F2838" i="10"/>
  <c r="J2446" i="10"/>
  <c r="M1910" i="10"/>
  <c r="C2311" i="10"/>
  <c r="N1952" i="10"/>
  <c r="K1914" i="10"/>
  <c r="E2289" i="10"/>
  <c r="M2040" i="10"/>
  <c r="H2602" i="10"/>
  <c r="N2610" i="10"/>
  <c r="Q2515" i="10"/>
  <c r="Q1594" i="10"/>
  <c r="F2443" i="10"/>
  <c r="F805" i="10"/>
  <c r="K1317" i="10"/>
  <c r="L1477" i="10"/>
  <c r="H2478" i="10"/>
  <c r="H2631" i="10"/>
  <c r="S1635" i="10"/>
  <c r="J1951" i="10"/>
  <c r="K1396" i="10"/>
  <c r="K1635" i="10"/>
  <c r="O2231" i="10"/>
  <c r="G1678" i="10"/>
  <c r="O2552" i="10"/>
  <c r="O1719" i="10"/>
  <c r="P1761" i="10"/>
  <c r="I2857" i="10"/>
  <c r="N2355" i="10"/>
  <c r="C2511" i="10"/>
  <c r="L1632" i="10"/>
  <c r="N1832" i="10"/>
  <c r="O2469" i="10"/>
  <c r="H1320" i="10"/>
  <c r="F2368" i="10"/>
  <c r="C1756" i="10"/>
  <c r="S2275" i="10"/>
  <c r="R2247" i="10"/>
  <c r="K1508" i="10"/>
  <c r="O1716" i="10"/>
  <c r="E2238" i="10"/>
  <c r="K1391" i="10"/>
  <c r="K1559" i="10"/>
  <c r="L830" i="10"/>
  <c r="Q795" i="10"/>
  <c r="M1752" i="10"/>
  <c r="G2389" i="10"/>
  <c r="D829" i="10"/>
  <c r="L833" i="10"/>
  <c r="I2601" i="10"/>
  <c r="P2641" i="10"/>
  <c r="E803" i="10"/>
  <c r="M805" i="10"/>
  <c r="G2076" i="10"/>
  <c r="N2634" i="10"/>
  <c r="N2648" i="10"/>
  <c r="H2361" i="10"/>
  <c r="H2399" i="10"/>
  <c r="Q2567" i="10"/>
  <c r="I2277" i="10"/>
  <c r="O2554" i="10"/>
  <c r="E844" i="10"/>
  <c r="P2239" i="10"/>
  <c r="E851" i="10"/>
  <c r="O2475" i="10"/>
  <c r="D835" i="10"/>
  <c r="Q2486" i="10"/>
  <c r="C1708" i="10"/>
  <c r="G2609" i="10"/>
  <c r="G2284" i="10"/>
  <c r="O1993" i="10"/>
  <c r="I2232" i="10"/>
  <c r="L2443" i="10"/>
  <c r="K2605" i="10"/>
  <c r="G1791" i="10"/>
  <c r="C1593" i="10"/>
  <c r="S2231" i="10"/>
  <c r="O2233" i="10"/>
  <c r="D2516" i="10"/>
  <c r="Q2550" i="10"/>
  <c r="M2555" i="10"/>
  <c r="N2290" i="10"/>
  <c r="M2313" i="10"/>
  <c r="R2292" i="10"/>
  <c r="E2409" i="10"/>
  <c r="L2526" i="10"/>
  <c r="H2638" i="10"/>
  <c r="I2435" i="10"/>
  <c r="I848" i="10"/>
  <c r="R2446" i="10"/>
  <c r="G1751" i="10"/>
  <c r="J2562" i="10"/>
  <c r="R2789" i="10"/>
  <c r="C1677" i="10"/>
  <c r="C2865" i="10"/>
  <c r="S2473" i="10"/>
  <c r="N2555" i="10"/>
  <c r="J2400" i="10"/>
  <c r="D2394" i="10"/>
  <c r="K2638" i="10"/>
  <c r="Q2798" i="10"/>
  <c r="F2819" i="10"/>
  <c r="S2326" i="10"/>
  <c r="R2431" i="10"/>
  <c r="D2430" i="10"/>
  <c r="K1788" i="10"/>
  <c r="G1672" i="10"/>
  <c r="I1835" i="10"/>
  <c r="H2396" i="10"/>
  <c r="I2887" i="10"/>
  <c r="P2609" i="10"/>
  <c r="J1671" i="10"/>
  <c r="L1831" i="10"/>
  <c r="C2405" i="10"/>
  <c r="L807" i="10"/>
  <c r="S1671" i="10"/>
  <c r="C1473" i="10"/>
  <c r="F2589" i="10"/>
  <c r="L2032" i="10"/>
  <c r="N2399" i="10"/>
  <c r="I1991" i="10"/>
  <c r="J1601" i="10"/>
  <c r="E2635" i="10"/>
  <c r="G1589" i="10"/>
  <c r="R2317" i="10"/>
  <c r="C1956" i="10"/>
  <c r="R1839" i="10"/>
  <c r="P1394" i="10"/>
  <c r="M2597" i="10"/>
  <c r="S2401" i="10"/>
  <c r="M2326" i="10"/>
  <c r="D2082" i="10"/>
  <c r="P1476" i="10"/>
  <c r="F1390" i="10"/>
  <c r="P2241" i="10"/>
  <c r="K2368" i="10"/>
  <c r="S1752" i="10"/>
  <c r="I2034" i="10"/>
  <c r="H1471" i="10"/>
  <c r="S1513" i="10"/>
  <c r="I1834" i="10"/>
  <c r="N1589" i="10"/>
  <c r="S1990" i="10"/>
  <c r="R2242" i="10"/>
  <c r="K2593" i="10"/>
  <c r="N1634" i="10"/>
  <c r="O2121" i="10"/>
  <c r="E1716" i="10"/>
  <c r="G1716" i="10"/>
  <c r="P1553" i="10"/>
  <c r="G1513" i="10"/>
  <c r="H1922" i="10"/>
  <c r="I2115" i="10"/>
  <c r="H1950" i="10"/>
  <c r="N1720" i="10"/>
  <c r="E2317" i="10"/>
  <c r="S1789" i="10"/>
  <c r="E798" i="10"/>
  <c r="I1590" i="10"/>
  <c r="R1549" i="10"/>
  <c r="S1554" i="10"/>
  <c r="P2075" i="10"/>
  <c r="L1710" i="10"/>
  <c r="R2287" i="10"/>
  <c r="Q789" i="10"/>
  <c r="C2030" i="10"/>
  <c r="K2472" i="10"/>
  <c r="O1511" i="10"/>
  <c r="L802" i="10"/>
  <c r="C2115" i="10"/>
  <c r="I1719" i="10"/>
  <c r="K1514" i="10"/>
  <c r="O1679" i="10"/>
  <c r="C2402" i="10"/>
  <c r="K2486" i="10"/>
  <c r="J1718" i="10"/>
  <c r="E1390" i="10"/>
  <c r="E2035" i="10"/>
  <c r="N2630" i="10"/>
  <c r="P1472" i="10"/>
  <c r="I2032" i="10"/>
  <c r="F2557" i="10"/>
  <c r="N2481" i="10"/>
  <c r="O2888" i="10"/>
  <c r="Q1713" i="10"/>
  <c r="L1794" i="10"/>
  <c r="C1591" i="10"/>
  <c r="O2029" i="10"/>
  <c r="J2114" i="10"/>
  <c r="P2292" i="10"/>
  <c r="O838" i="10"/>
  <c r="C1595" i="10"/>
  <c r="I1833" i="10"/>
  <c r="J1723" i="10"/>
  <c r="L1708" i="10"/>
  <c r="N1313" i="10"/>
  <c r="E2308" i="10"/>
  <c r="S2072" i="10"/>
  <c r="K1517" i="10"/>
  <c r="P2555" i="10"/>
  <c r="D2077" i="10"/>
  <c r="E1919" i="10"/>
  <c r="G2361" i="10"/>
  <c r="E2320" i="10"/>
  <c r="L1672" i="10"/>
  <c r="O2814" i="10"/>
  <c r="I2291" i="10"/>
  <c r="G2033" i="10"/>
  <c r="K1991" i="10"/>
  <c r="G2860" i="10"/>
  <c r="R1676" i="10"/>
  <c r="N1524" i="10"/>
  <c r="K2601" i="10"/>
  <c r="R1473" i="10"/>
  <c r="E1908" i="10"/>
  <c r="S801" i="10"/>
  <c r="M2520" i="10"/>
  <c r="M1919" i="10"/>
  <c r="O2246" i="10"/>
  <c r="K2246" i="10"/>
  <c r="C1594" i="10"/>
  <c r="O1950" i="10"/>
  <c r="K2243" i="10"/>
  <c r="F1793" i="10"/>
  <c r="E1628" i="10"/>
  <c r="M2114" i="10"/>
  <c r="S1908" i="10"/>
  <c r="F1475" i="10"/>
  <c r="F2865" i="10"/>
  <c r="I1760" i="10"/>
  <c r="M1673" i="10"/>
  <c r="O802" i="10"/>
  <c r="M1794" i="10"/>
  <c r="F1401" i="10"/>
  <c r="G1719" i="10"/>
  <c r="O1604" i="10"/>
  <c r="R2552" i="10"/>
  <c r="F2251" i="10"/>
  <c r="G1509" i="10"/>
  <c r="I840" i="10"/>
  <c r="G1551" i="10"/>
  <c r="D1312" i="10"/>
  <c r="G2521" i="10"/>
  <c r="I2406" i="10"/>
  <c r="H2036" i="10"/>
  <c r="K1913" i="10"/>
  <c r="L2604" i="10"/>
  <c r="D2469" i="10"/>
  <c r="D804" i="10"/>
  <c r="J1631" i="10"/>
  <c r="O2606" i="10"/>
  <c r="N1521" i="10"/>
  <c r="Q1922" i="10"/>
  <c r="D1719" i="10"/>
  <c r="O1556" i="10"/>
  <c r="I1797" i="10"/>
  <c r="M1312" i="10"/>
  <c r="I802" i="10"/>
  <c r="M2643" i="10"/>
  <c r="O2484" i="10"/>
  <c r="D2110" i="10"/>
  <c r="J2388" i="10"/>
  <c r="N2571" i="10"/>
  <c r="L843" i="10"/>
  <c r="S1829" i="10"/>
  <c r="K2646" i="10"/>
  <c r="Q2388" i="10"/>
  <c r="N2310" i="10"/>
  <c r="Q1835" i="10"/>
  <c r="S2552" i="10"/>
  <c r="G2279" i="10"/>
  <c r="D2120" i="10"/>
  <c r="L1988" i="10"/>
  <c r="N832" i="10"/>
  <c r="E2588" i="10"/>
  <c r="D2073" i="10"/>
  <c r="F2787" i="10"/>
  <c r="C1957" i="10"/>
  <c r="O2790" i="10"/>
  <c r="L2322" i="10"/>
  <c r="E1589" i="10"/>
  <c r="M2283" i="10"/>
  <c r="O801" i="10"/>
  <c r="O1590" i="10"/>
  <c r="M2645" i="10"/>
  <c r="N2278" i="10"/>
  <c r="G830" i="10"/>
  <c r="H2281" i="10"/>
  <c r="I2514" i="10"/>
  <c r="D1788" i="10"/>
  <c r="E1988" i="10"/>
  <c r="H2797" i="10"/>
  <c r="F2520" i="10"/>
  <c r="O1917" i="10"/>
  <c r="F1517" i="10"/>
  <c r="R2397" i="10"/>
  <c r="M1472" i="10"/>
  <c r="L2229" i="10"/>
  <c r="D2271" i="10"/>
  <c r="E1309" i="10"/>
  <c r="I2837" i="10"/>
  <c r="C835" i="10"/>
  <c r="F842" i="10"/>
  <c r="S2407" i="10"/>
  <c r="S840" i="10"/>
  <c r="K2563" i="10"/>
  <c r="P1471" i="10"/>
  <c r="P2862" i="10"/>
  <c r="H2833" i="10"/>
  <c r="S2352" i="10"/>
  <c r="L2858" i="10"/>
  <c r="C2243" i="10"/>
  <c r="D2521" i="10"/>
  <c r="F1310" i="10"/>
  <c r="Q2356" i="10"/>
  <c r="K2435" i="10"/>
  <c r="Q2487" i="10"/>
  <c r="I2350" i="10"/>
  <c r="M2398" i="10"/>
  <c r="J2604" i="10"/>
  <c r="R2634" i="10"/>
  <c r="C2326" i="10"/>
  <c r="N2429" i="10"/>
  <c r="O2637" i="10"/>
  <c r="E2273" i="10"/>
  <c r="E2483" i="10"/>
  <c r="K2512" i="10"/>
  <c r="P1991" i="10"/>
  <c r="J1395" i="10"/>
  <c r="M2436" i="10"/>
  <c r="S2907" i="10"/>
  <c r="H2867" i="10"/>
  <c r="J1673" i="10"/>
  <c r="C1592" i="10"/>
  <c r="D1518" i="10"/>
  <c r="P1548" i="10"/>
  <c r="S2592" i="10"/>
  <c r="H2409" i="10"/>
  <c r="F2869" i="10"/>
  <c r="O1828" i="10"/>
  <c r="O2836" i="10"/>
  <c r="S2589" i="10"/>
  <c r="G2363" i="10"/>
  <c r="O2353" i="10"/>
  <c r="R838" i="10"/>
  <c r="D2642" i="10"/>
  <c r="P2358" i="10"/>
  <c r="E2357" i="10"/>
  <c r="L835" i="10"/>
  <c r="G1919" i="10"/>
  <c r="I1472" i="10"/>
  <c r="H2794" i="10"/>
  <c r="R2370" i="10"/>
  <c r="Q2635" i="10"/>
  <c r="O2238" i="10"/>
  <c r="C2395" i="10"/>
  <c r="P2329" i="10"/>
  <c r="E2548" i="10"/>
  <c r="D2648" i="10"/>
  <c r="K2317" i="10"/>
  <c r="Q2076" i="10"/>
  <c r="G1512" i="10"/>
  <c r="M2860" i="10"/>
  <c r="Q1519" i="10"/>
  <c r="R1750" i="10"/>
  <c r="H1710" i="10"/>
  <c r="K835" i="10"/>
  <c r="L2113" i="10"/>
  <c r="R2113" i="10"/>
  <c r="M1591" i="10"/>
  <c r="E2839" i="10"/>
  <c r="F1955" i="10"/>
  <c r="N1758" i="10"/>
  <c r="N2887" i="10"/>
  <c r="J2792" i="10"/>
  <c r="Q2350" i="10"/>
  <c r="R2468" i="10"/>
  <c r="E2237" i="10"/>
  <c r="N2360" i="10"/>
  <c r="C1839" i="10"/>
  <c r="I2284" i="10"/>
  <c r="N802" i="10"/>
  <c r="M1474" i="10"/>
  <c r="H1910" i="10"/>
  <c r="P2248" i="10"/>
  <c r="D1675" i="10"/>
  <c r="L2285" i="10"/>
  <c r="S2428" i="10"/>
  <c r="N1598" i="10"/>
  <c r="D1758" i="10"/>
  <c r="S1841" i="10"/>
  <c r="G1954" i="10"/>
  <c r="S1590" i="10"/>
  <c r="Q2036" i="10"/>
  <c r="N2836" i="10"/>
  <c r="D1601" i="10"/>
  <c r="C793" i="10"/>
  <c r="G2862" i="10"/>
  <c r="S2608" i="10"/>
  <c r="D1995" i="10"/>
  <c r="O2319" i="10"/>
  <c r="H2651" i="10"/>
  <c r="D1602" i="10"/>
  <c r="R1789" i="10"/>
  <c r="R2080" i="10"/>
  <c r="M1310" i="10"/>
  <c r="R1796" i="10"/>
  <c r="L2833" i="10"/>
  <c r="P2242" i="10"/>
  <c r="H1994" i="10"/>
  <c r="J1634" i="10"/>
  <c r="O1915" i="10"/>
  <c r="M1924" i="10"/>
  <c r="L1314" i="10"/>
  <c r="G1795" i="10"/>
  <c r="M1320" i="10"/>
  <c r="E2079" i="10"/>
  <c r="F2230" i="10"/>
  <c r="H2277" i="10"/>
  <c r="G1314" i="10"/>
  <c r="M2356" i="10"/>
  <c r="L1909" i="10"/>
  <c r="K2328" i="10"/>
  <c r="O1510" i="10"/>
  <c r="P1479" i="10"/>
  <c r="K1632" i="10"/>
  <c r="H1792" i="10"/>
  <c r="R1668" i="10"/>
  <c r="I1517" i="10"/>
  <c r="O809" i="10"/>
  <c r="I1391" i="10"/>
  <c r="G1797" i="10"/>
  <c r="F1920" i="10"/>
  <c r="I2387" i="10"/>
  <c r="N1951" i="10"/>
  <c r="L2819" i="10"/>
  <c r="D1551" i="10"/>
  <c r="N804" i="10"/>
  <c r="D2361" i="10"/>
  <c r="C1312" i="10"/>
  <c r="E1511" i="10"/>
  <c r="I1912" i="10"/>
  <c r="D1470" i="10"/>
  <c r="D2490" i="10"/>
  <c r="E2249" i="10"/>
  <c r="I1676" i="10"/>
  <c r="N1636" i="10"/>
  <c r="C2250" i="10"/>
  <c r="I2031" i="10"/>
  <c r="I1675" i="10"/>
  <c r="L808" i="10"/>
  <c r="F1324" i="10"/>
  <c r="J1522" i="10"/>
  <c r="C1836" i="10"/>
  <c r="O1671" i="10"/>
  <c r="O1674" i="10"/>
  <c r="G2270" i="10"/>
  <c r="I2317" i="10"/>
  <c r="F2485" i="10"/>
  <c r="O2108" i="10"/>
  <c r="M844" i="10"/>
  <c r="L2644" i="10"/>
  <c r="K1710" i="10"/>
  <c r="O810" i="10"/>
  <c r="C1394" i="10"/>
  <c r="H2109" i="10"/>
  <c r="Q2073" i="10"/>
  <c r="R2839" i="10"/>
  <c r="K1997" i="10"/>
  <c r="Q1635" i="10"/>
  <c r="D2275" i="10"/>
  <c r="J2408" i="10"/>
  <c r="S1756" i="10"/>
  <c r="M2639" i="10"/>
  <c r="L1717" i="10"/>
  <c r="C846" i="10"/>
  <c r="G844" i="10"/>
  <c r="O2077" i="10"/>
  <c r="P1555" i="10"/>
  <c r="S2470" i="10"/>
  <c r="F1509" i="10"/>
  <c r="Q2483" i="10"/>
  <c r="G2797" i="10"/>
  <c r="H2815" i="10"/>
  <c r="R2522" i="10"/>
  <c r="R2908" i="10"/>
  <c r="J1793" i="10"/>
  <c r="S1521" i="10"/>
  <c r="D2531" i="10"/>
  <c r="L2364" i="10"/>
  <c r="I2838" i="10"/>
  <c r="J1721" i="10"/>
  <c r="S2441" i="10"/>
  <c r="R2440" i="10"/>
  <c r="J2285" i="10"/>
  <c r="Q1918" i="10"/>
  <c r="D2638" i="10"/>
  <c r="J795" i="10"/>
  <c r="K851" i="10"/>
  <c r="R1759" i="10"/>
  <c r="E2819" i="10"/>
  <c r="S1600" i="10"/>
  <c r="N2073" i="10"/>
  <c r="I2080" i="10"/>
  <c r="H1599" i="10"/>
  <c r="L2114" i="10"/>
  <c r="M2287" i="10"/>
  <c r="N1592" i="10"/>
  <c r="N2242" i="10"/>
  <c r="C1318" i="10"/>
  <c r="M1317" i="10"/>
  <c r="G1840" i="10"/>
  <c r="C2446" i="10"/>
  <c r="P2251" i="10"/>
  <c r="K2595" i="10"/>
  <c r="P1752" i="10"/>
  <c r="L2641" i="10"/>
  <c r="O1471" i="10"/>
  <c r="L2312" i="10"/>
  <c r="F1791" i="10"/>
  <c r="D2639" i="10"/>
  <c r="R1908" i="10"/>
  <c r="L1630" i="10"/>
  <c r="P2818" i="10"/>
  <c r="L2077" i="10"/>
  <c r="M2641" i="10"/>
  <c r="M2273" i="10"/>
  <c r="L1558" i="10"/>
  <c r="F1480" i="10"/>
  <c r="Q1468" i="10"/>
  <c r="H2110" i="10"/>
  <c r="N1601" i="10"/>
  <c r="G1633" i="10"/>
  <c r="H1556" i="10"/>
  <c r="R847" i="10"/>
  <c r="I1390" i="10"/>
  <c r="F2517" i="10"/>
  <c r="O2111" i="10"/>
  <c r="S1913" i="10"/>
  <c r="I1479" i="10"/>
  <c r="L2118" i="10"/>
  <c r="R2886" i="10"/>
  <c r="Q2121" i="10"/>
  <c r="G2884" i="10"/>
  <c r="I2604" i="10"/>
  <c r="O790" i="10"/>
  <c r="I1677" i="10"/>
  <c r="E791" i="10"/>
  <c r="F2563" i="10"/>
  <c r="Q1995" i="10"/>
  <c r="R1956" i="10"/>
  <c r="S2513" i="10"/>
  <c r="G2432" i="10"/>
  <c r="F798" i="10"/>
  <c r="L2070" i="10"/>
  <c r="J788" i="10"/>
  <c r="C2037" i="10"/>
  <c r="K2036" i="10"/>
  <c r="D2360" i="10"/>
  <c r="R1518" i="10"/>
  <c r="E2236" i="10"/>
  <c r="K833" i="10"/>
  <c r="C2909" i="10"/>
  <c r="R1952" i="10"/>
  <c r="G1909" i="10"/>
  <c r="S2070" i="10"/>
  <c r="G1591" i="10"/>
  <c r="O2389" i="10"/>
  <c r="Q1712" i="10"/>
  <c r="C2079" i="10"/>
  <c r="L2601" i="10"/>
  <c r="D2070" i="10"/>
  <c r="C1753" i="10"/>
  <c r="M1760" i="10"/>
  <c r="S2041" i="10"/>
  <c r="J2564" i="10"/>
  <c r="M1763" i="10"/>
  <c r="Q2004" i="10"/>
  <c r="J1917" i="10"/>
  <c r="R1320" i="10"/>
  <c r="K1795" i="10"/>
  <c r="C1837" i="10"/>
  <c r="I2391" i="10"/>
  <c r="G2043" i="10"/>
  <c r="K1916" i="10"/>
  <c r="G2632" i="10"/>
  <c r="H2596" i="10"/>
  <c r="P1792" i="10"/>
  <c r="Q1643" i="10"/>
  <c r="G2403" i="10"/>
  <c r="H1920" i="10"/>
  <c r="F1635" i="10"/>
  <c r="I1635" i="10"/>
  <c r="S833" i="10"/>
  <c r="G1481" i="10"/>
  <c r="I1318" i="10"/>
  <c r="P1791" i="10"/>
  <c r="E1724" i="10"/>
  <c r="G1484" i="10"/>
  <c r="M1721" i="10"/>
  <c r="K1682" i="10"/>
  <c r="F1398" i="10"/>
  <c r="C2042" i="10"/>
  <c r="L1965" i="10"/>
  <c r="C1751" i="10"/>
  <c r="N2285" i="10"/>
  <c r="N2035" i="10"/>
  <c r="Q1636" i="10"/>
  <c r="R1524" i="10"/>
  <c r="M1481" i="10"/>
  <c r="R1836" i="10"/>
  <c r="M1758" i="10"/>
  <c r="Q2041" i="10"/>
  <c r="S2834" i="10"/>
  <c r="F2561" i="10"/>
  <c r="N1672" i="10"/>
  <c r="F1512" i="10"/>
  <c r="O1592" i="10"/>
  <c r="L1480" i="10"/>
  <c r="D1561" i="10"/>
  <c r="D1396" i="10"/>
  <c r="Q2317" i="10"/>
  <c r="I1915" i="10"/>
  <c r="M1594" i="10"/>
  <c r="R1480" i="10"/>
  <c r="F1318" i="10"/>
  <c r="P1321" i="10"/>
  <c r="Q2566" i="10"/>
  <c r="M1838" i="10"/>
  <c r="P1917" i="10"/>
  <c r="G1994" i="10"/>
  <c r="D2286" i="10"/>
  <c r="Q2570" i="10"/>
  <c r="Q1596" i="10"/>
  <c r="P1996" i="10"/>
  <c r="J2438" i="10"/>
  <c r="C1310" i="10"/>
  <c r="I1634" i="10"/>
  <c r="L2511" i="10"/>
  <c r="M1589" i="10"/>
  <c r="K1908" i="10"/>
  <c r="Q2125" i="10"/>
  <c r="O1316" i="10"/>
  <c r="J2434" i="10"/>
  <c r="N2071" i="10"/>
  <c r="M1957" i="10"/>
  <c r="R1602" i="10"/>
  <c r="Q1843" i="10"/>
  <c r="N2124" i="10"/>
  <c r="J1959" i="10"/>
  <c r="P2558" i="10"/>
  <c r="F1564" i="10"/>
  <c r="Q2292" i="10"/>
  <c r="I847" i="10"/>
  <c r="E1794" i="10"/>
  <c r="F1630" i="10"/>
  <c r="J2552" i="10"/>
  <c r="J1636" i="10"/>
  <c r="E1515" i="10"/>
  <c r="L2072" i="10"/>
  <c r="S2818" i="10"/>
  <c r="N1916" i="10"/>
  <c r="S1589" i="10"/>
  <c r="D1640" i="10"/>
  <c r="Q2032" i="10"/>
  <c r="R2240" i="10"/>
  <c r="E2244" i="10"/>
  <c r="G2123" i="10"/>
  <c r="J1956" i="10"/>
  <c r="D2480" i="10"/>
  <c r="Q1681" i="10"/>
  <c r="N1712" i="10"/>
  <c r="J2078" i="10"/>
  <c r="E2351" i="10"/>
  <c r="D2243" i="10"/>
  <c r="S2115" i="10"/>
  <c r="K2283" i="10"/>
  <c r="N1797" i="10"/>
  <c r="E2068" i="10"/>
  <c r="R2039" i="10"/>
  <c r="N2890" i="10"/>
  <c r="O1830" i="10"/>
  <c r="C1794" i="10"/>
  <c r="R1642" i="10"/>
  <c r="S1720" i="10"/>
  <c r="I1559" i="10"/>
  <c r="K1562" i="10"/>
  <c r="K1469" i="10"/>
  <c r="E1635" i="10"/>
  <c r="O808" i="10"/>
  <c r="E1949" i="10"/>
  <c r="S1398" i="10"/>
  <c r="L1723" i="10"/>
  <c r="D1991" i="10"/>
  <c r="H1908" i="10"/>
  <c r="I2400" i="10"/>
  <c r="M1519" i="10"/>
  <c r="F1632" i="10"/>
  <c r="Q2484" i="10"/>
  <c r="K790" i="10"/>
  <c r="R809" i="10"/>
  <c r="H2476" i="10"/>
  <c r="P2276" i="10"/>
  <c r="H1639" i="10"/>
  <c r="L1402" i="10"/>
  <c r="H1963" i="10"/>
  <c r="K1519" i="10"/>
  <c r="J1632" i="10"/>
  <c r="M2004" i="10"/>
  <c r="D1720" i="10"/>
  <c r="R1396" i="10"/>
  <c r="E2083" i="10"/>
  <c r="N1638" i="10"/>
  <c r="K1680" i="10"/>
  <c r="J2481" i="10"/>
  <c r="H1638" i="10"/>
  <c r="D2391" i="10"/>
  <c r="M2353" i="10"/>
  <c r="H2389" i="10"/>
  <c r="K1522" i="10"/>
  <c r="M1835" i="10"/>
  <c r="Q2786" i="10"/>
  <c r="K2316" i="10"/>
  <c r="F2119" i="10"/>
  <c r="Q1964" i="10"/>
  <c r="P1603" i="10"/>
  <c r="E1708" i="10"/>
  <c r="N1403" i="10"/>
  <c r="S1484" i="10"/>
  <c r="Q1517" i="10"/>
  <c r="L2548" i="10"/>
  <c r="O2287" i="10"/>
  <c r="I2864" i="10"/>
  <c r="N1596" i="10"/>
  <c r="F1962" i="10"/>
  <c r="H2370" i="10"/>
  <c r="C1764" i="10"/>
  <c r="C1838" i="10"/>
  <c r="J1916" i="10"/>
  <c r="S1725" i="10"/>
  <c r="G1564" i="10"/>
  <c r="E1843" i="10"/>
  <c r="R2443" i="10"/>
  <c r="P2526" i="10"/>
  <c r="L1839" i="10"/>
  <c r="R1763" i="10"/>
  <c r="R2888" i="10"/>
  <c r="F1474" i="10"/>
  <c r="G1320" i="10"/>
  <c r="S2002" i="10"/>
  <c r="E1681" i="10"/>
  <c r="C1798" i="10"/>
  <c r="R2473" i="10"/>
  <c r="D836" i="10"/>
  <c r="D1837" i="10"/>
  <c r="L2030" i="10"/>
  <c r="O1801" i="10"/>
  <c r="N1679" i="10"/>
  <c r="K1918" i="10"/>
  <c r="C1323" i="10"/>
  <c r="J1725" i="10"/>
  <c r="D1798" i="10"/>
  <c r="D1521" i="10"/>
  <c r="E1764" i="10"/>
  <c r="C1599" i="10"/>
  <c r="I1754" i="10"/>
  <c r="L1763" i="10"/>
  <c r="M1723" i="10"/>
  <c r="L1993" i="10"/>
  <c r="M802" i="10"/>
  <c r="P2400" i="10"/>
  <c r="S2075" i="10"/>
  <c r="K1840" i="10"/>
  <c r="P1636" i="10"/>
  <c r="H1959" i="10"/>
  <c r="D1595" i="10"/>
  <c r="R1843" i="10"/>
  <c r="Q1397" i="10"/>
  <c r="D1629" i="10"/>
  <c r="K2358" i="10"/>
  <c r="F2000" i="10"/>
  <c r="I1670" i="10"/>
  <c r="E2036" i="10"/>
  <c r="C1478" i="10"/>
  <c r="I2443" i="10"/>
  <c r="K1399" i="10"/>
  <c r="P2033" i="10"/>
  <c r="E1674" i="10"/>
  <c r="F1399" i="10"/>
  <c r="P1318" i="10"/>
  <c r="P1642" i="10"/>
  <c r="H808" i="10"/>
  <c r="K1477" i="10"/>
  <c r="E2481" i="10"/>
  <c r="K2592" i="10"/>
  <c r="R1390" i="10"/>
  <c r="D2439" i="10"/>
  <c r="Q1948" i="10"/>
  <c r="F1521" i="10"/>
  <c r="E2870" i="10"/>
  <c r="I1711" i="10"/>
  <c r="E1633" i="10"/>
  <c r="I2041" i="10"/>
  <c r="C1925" i="10"/>
  <c r="I1311" i="10"/>
  <c r="I1523" i="10"/>
  <c r="E2531" i="10"/>
  <c r="Q2439" i="10"/>
  <c r="H2118" i="10"/>
  <c r="D2326" i="10"/>
  <c r="F1638" i="10"/>
  <c r="I2908" i="10"/>
  <c r="I2327" i="10"/>
  <c r="D1669" i="10"/>
  <c r="G2485" i="10"/>
  <c r="I2646" i="10"/>
  <c r="P2491" i="10"/>
  <c r="R2035" i="10"/>
  <c r="C1999" i="10"/>
  <c r="N2116" i="10"/>
  <c r="N2283" i="10"/>
  <c r="G1998" i="10"/>
  <c r="P1710" i="10"/>
  <c r="O1388" i="10"/>
  <c r="C1960" i="10"/>
  <c r="R1957" i="10"/>
  <c r="P2602" i="10"/>
  <c r="K1593" i="10"/>
  <c r="L2442" i="10"/>
  <c r="K1318" i="10"/>
  <c r="I1994" i="10"/>
  <c r="S1713" i="10"/>
  <c r="M2557" i="10"/>
  <c r="K1470" i="10"/>
  <c r="Q1831" i="10"/>
  <c r="I1471" i="10"/>
  <c r="M1470" i="10"/>
  <c r="D1552" i="10"/>
  <c r="C810" i="10"/>
  <c r="N1789" i="10"/>
  <c r="K2886" i="10"/>
  <c r="O1318" i="10"/>
  <c r="P1795" i="10"/>
  <c r="C1514" i="10"/>
  <c r="C1400" i="10"/>
  <c r="M1765" i="10"/>
  <c r="G1323" i="10"/>
  <c r="R1925" i="10"/>
  <c r="C2123" i="10"/>
  <c r="N1994" i="10"/>
  <c r="D1803" i="10"/>
  <c r="H1964" i="10"/>
  <c r="H1715" i="10"/>
  <c r="J1963" i="10"/>
  <c r="K1642" i="10"/>
  <c r="R2125" i="10"/>
  <c r="I1524" i="10"/>
  <c r="I2429" i="10"/>
  <c r="O2557" i="10"/>
  <c r="C1549" i="10"/>
  <c r="N1591" i="10"/>
  <c r="E1802" i="10"/>
  <c r="M1517" i="10"/>
  <c r="K1799" i="10"/>
  <c r="P1995" i="10"/>
  <c r="J2034" i="10"/>
  <c r="P1560" i="10"/>
  <c r="L1598" i="10"/>
  <c r="P1551" i="10"/>
  <c r="F2244" i="10"/>
  <c r="G1319" i="10"/>
  <c r="M1563" i="10"/>
  <c r="L1324" i="10"/>
  <c r="I1477" i="10"/>
  <c r="C1959" i="10"/>
  <c r="K1961" i="10"/>
  <c r="E1963" i="10"/>
  <c r="K1843" i="10"/>
  <c r="S1595" i="10"/>
  <c r="J2450" i="10"/>
  <c r="E1830" i="10"/>
  <c r="K2122" i="10"/>
  <c r="G1760" i="10"/>
  <c r="N1311" i="10"/>
  <c r="O1994" i="10"/>
  <c r="E848" i="10"/>
  <c r="G1763" i="10"/>
  <c r="L2566" i="10"/>
  <c r="Q1996" i="10"/>
  <c r="G1684" i="10"/>
  <c r="L1719" i="10"/>
  <c r="H2326" i="10"/>
  <c r="F1749" i="10"/>
  <c r="Q1597" i="10"/>
  <c r="G1402" i="10"/>
  <c r="H1388" i="10"/>
  <c r="J1604" i="10"/>
  <c r="E1562" i="10"/>
  <c r="F1764" i="10"/>
  <c r="M2074" i="10"/>
  <c r="E2441" i="10"/>
  <c r="R1470" i="10"/>
  <c r="C1630" i="10"/>
  <c r="L2002" i="10"/>
  <c r="I2114" i="10"/>
  <c r="M2073" i="10"/>
  <c r="N2556" i="10"/>
  <c r="L2486" i="10"/>
  <c r="J2391" i="10"/>
  <c r="L2606" i="10"/>
  <c r="C1917" i="10"/>
  <c r="P1684" i="10"/>
  <c r="N2041" i="10"/>
  <c r="S1828" i="10"/>
  <c r="M2036" i="10"/>
  <c r="H1636" i="10"/>
  <c r="L1960" i="10"/>
  <c r="I2118" i="10"/>
  <c r="P2283" i="10"/>
  <c r="J1993" i="10"/>
  <c r="F1590" i="10"/>
  <c r="H1637" i="10"/>
  <c r="P798" i="10"/>
  <c r="C2125" i="10"/>
  <c r="I1683" i="10"/>
  <c r="J1961" i="10"/>
  <c r="L1516" i="10"/>
  <c r="R2115" i="10"/>
  <c r="R1482" i="10"/>
  <c r="F1751" i="10"/>
  <c r="E1911" i="10"/>
  <c r="S1722" i="10"/>
  <c r="N2079" i="10"/>
  <c r="K2001" i="10"/>
  <c r="H2045" i="10"/>
  <c r="N1555" i="10"/>
  <c r="L2125" i="10"/>
  <c r="C2002" i="10"/>
  <c r="N1561" i="10"/>
  <c r="J1560" i="10"/>
  <c r="D1760" i="10"/>
  <c r="F1800" i="10"/>
  <c r="J2449" i="10"/>
  <c r="F1991" i="10"/>
  <c r="G1990" i="10"/>
  <c r="M1471" i="10"/>
  <c r="R1511" i="10"/>
  <c r="C1919" i="10"/>
  <c r="I1722" i="10"/>
  <c r="S1669" i="10"/>
  <c r="G1322" i="10"/>
  <c r="I1723" i="10"/>
  <c r="D1843" i="10"/>
  <c r="R2041" i="10"/>
  <c r="I1798" i="10"/>
  <c r="I2044" i="10"/>
  <c r="C2076" i="10"/>
  <c r="M1557" i="10"/>
  <c r="J1804" i="10"/>
  <c r="M1478" i="10"/>
  <c r="R1678" i="10"/>
  <c r="L1845" i="10"/>
  <c r="G1638" i="10"/>
  <c r="D1923" i="10"/>
  <c r="I1920" i="10"/>
  <c r="P2510" i="10"/>
  <c r="K2635" i="10"/>
  <c r="O1673" i="10"/>
  <c r="R1804" i="10"/>
  <c r="L1390" i="10"/>
  <c r="G1993" i="10"/>
  <c r="H1559" i="10"/>
  <c r="G1961" i="10"/>
  <c r="E1324" i="10"/>
  <c r="S1324" i="10"/>
  <c r="O1478" i="10"/>
  <c r="J1764" i="10"/>
  <c r="S1958" i="10"/>
  <c r="P1635" i="10"/>
  <c r="G1796" i="10"/>
  <c r="J2588" i="10"/>
  <c r="M1948" i="10"/>
  <c r="R2078" i="10"/>
  <c r="C2282" i="10"/>
  <c r="H2817" i="10"/>
  <c r="S2559" i="10"/>
  <c r="H2115" i="10"/>
  <c r="J1398" i="10"/>
  <c r="E1999" i="10"/>
  <c r="C1398" i="10"/>
  <c r="J2033" i="10"/>
  <c r="C1548" i="10"/>
  <c r="F1750" i="10"/>
  <c r="O1923" i="10"/>
  <c r="C1600" i="10"/>
  <c r="D1796" i="10"/>
  <c r="D1962" i="10"/>
  <c r="S2244" i="10"/>
  <c r="F2084" i="10"/>
  <c r="G2516" i="10"/>
  <c r="S847" i="10"/>
  <c r="G1634" i="10"/>
  <c r="K1602" i="10"/>
  <c r="O1474" i="10"/>
  <c r="J1962" i="10"/>
  <c r="H2238" i="10"/>
  <c r="S1481" i="10"/>
  <c r="G1721" i="10"/>
  <c r="I2069" i="10"/>
  <c r="N1480" i="10"/>
  <c r="D2630" i="10"/>
  <c r="J1642" i="10"/>
  <c r="E1477" i="10"/>
  <c r="H1962" i="10"/>
  <c r="H1915" i="10"/>
  <c r="E1956" i="10"/>
  <c r="E1480" i="10"/>
  <c r="N1844" i="10"/>
  <c r="Q1605" i="10"/>
  <c r="S1844" i="10"/>
  <c r="K1400" i="10"/>
  <c r="P1631" i="10"/>
  <c r="S1318" i="10"/>
  <c r="F2040" i="10"/>
  <c r="Q1677" i="10"/>
  <c r="D2485" i="10"/>
  <c r="O1988" i="10"/>
  <c r="N1519" i="10"/>
  <c r="L1958" i="10"/>
  <c r="S1525" i="10"/>
  <c r="J1758" i="10"/>
  <c r="C1993" i="10"/>
  <c r="H1402" i="10"/>
  <c r="F1562" i="10"/>
  <c r="P1763" i="10"/>
  <c r="N1630" i="10"/>
  <c r="L1765" i="10"/>
  <c r="E2788" i="10"/>
  <c r="M2392" i="10"/>
  <c r="K1837" i="10"/>
  <c r="S1710" i="10"/>
  <c r="L837" i="10"/>
  <c r="G2124" i="10"/>
  <c r="M1837" i="10"/>
  <c r="I2555" i="10"/>
  <c r="S1793" i="10"/>
  <c r="S1831" i="10"/>
  <c r="G1400" i="10"/>
  <c r="H1594" i="10"/>
  <c r="K1956" i="10"/>
  <c r="M1602" i="10"/>
  <c r="K1720" i="10"/>
  <c r="C2833" i="10"/>
  <c r="G1910" i="10"/>
  <c r="I1679" i="10"/>
  <c r="I1681" i="10"/>
  <c r="E2795" i="10"/>
  <c r="O1397" i="10"/>
  <c r="M1843" i="10"/>
  <c r="K1588" i="10"/>
  <c r="O2118" i="10"/>
  <c r="N1516" i="10"/>
  <c r="I2283" i="10"/>
  <c r="D2390" i="10"/>
  <c r="O2861" i="10"/>
  <c r="I1752" i="10"/>
  <c r="L2078" i="10"/>
  <c r="Q1516" i="10"/>
  <c r="E1711" i="10"/>
  <c r="O1675" i="10"/>
  <c r="Q2607" i="10"/>
  <c r="Q792" i="10"/>
  <c r="Q1718" i="10"/>
  <c r="S2565" i="10"/>
  <c r="R1597" i="10"/>
  <c r="H2784" i="10"/>
  <c r="P2249" i="10"/>
  <c r="C2475" i="10"/>
  <c r="H1474" i="10"/>
  <c r="N2408" i="10"/>
  <c r="G1709" i="10"/>
  <c r="R1996" i="10"/>
  <c r="C1469" i="10"/>
  <c r="N808" i="10"/>
  <c r="H1591" i="10"/>
  <c r="K2647" i="10"/>
  <c r="K2029" i="10"/>
  <c r="N2642" i="10"/>
  <c r="P2282" i="10"/>
  <c r="C1474" i="10"/>
  <c r="R1636" i="10"/>
  <c r="C2280" i="10"/>
  <c r="C2033" i="10"/>
  <c r="Q2119" i="10"/>
  <c r="G2041" i="10"/>
  <c r="M2110" i="10"/>
  <c r="I1958" i="10"/>
  <c r="D1925" i="10"/>
  <c r="E2042" i="10"/>
  <c r="D1724" i="10"/>
  <c r="M2081" i="10"/>
  <c r="N1801" i="10"/>
  <c r="O1320" i="10"/>
  <c r="M1520" i="10"/>
  <c r="N1318" i="10"/>
  <c r="P2123" i="10"/>
  <c r="N1963" i="10"/>
  <c r="S2042" i="10"/>
  <c r="F1988" i="10"/>
  <c r="J1950" i="10"/>
  <c r="H1721" i="10"/>
  <c r="N2514" i="10"/>
  <c r="S1478" i="10"/>
  <c r="O1513" i="10"/>
  <c r="D1993" i="10"/>
  <c r="G1718" i="10"/>
  <c r="J803" i="10"/>
  <c r="I803" i="10"/>
  <c r="L2122" i="10"/>
  <c r="S1951" i="10"/>
  <c r="N1681" i="10"/>
  <c r="J1797" i="10"/>
  <c r="R1563" i="10"/>
  <c r="E2638" i="10"/>
  <c r="G1762" i="10"/>
  <c r="L809" i="10"/>
  <c r="Q1402" i="10"/>
  <c r="J1478" i="10"/>
  <c r="S1918" i="10"/>
  <c r="N1753" i="10"/>
  <c r="M2448" i="10"/>
  <c r="S2788" i="10"/>
  <c r="C2082" i="10"/>
  <c r="E2279" i="10"/>
  <c r="I1921" i="10"/>
  <c r="L2115" i="10"/>
  <c r="F2391" i="10"/>
  <c r="H1323" i="10"/>
  <c r="E1321" i="10"/>
  <c r="C2041" i="10"/>
  <c r="K1804" i="10"/>
  <c r="L1397" i="10"/>
  <c r="D2563" i="10"/>
  <c r="M2038" i="10"/>
  <c r="N1563" i="10"/>
  <c r="O1394" i="10"/>
  <c r="H1400" i="10"/>
  <c r="J1629" i="10"/>
  <c r="I1838" i="10"/>
  <c r="H1563" i="10"/>
  <c r="J2528" i="10"/>
  <c r="M1671" i="10"/>
  <c r="S1835" i="10"/>
  <c r="J1835" i="10"/>
  <c r="M1922" i="10"/>
  <c r="K2030" i="10"/>
  <c r="L1961" i="10"/>
  <c r="S2040" i="10"/>
  <c r="J2116" i="10"/>
  <c r="L2034" i="10"/>
  <c r="J1713" i="10"/>
  <c r="J2082" i="10"/>
  <c r="H1592" i="10"/>
  <c r="S1483" i="10"/>
  <c r="D1523" i="10"/>
  <c r="M1801" i="10"/>
  <c r="R1829" i="10"/>
  <c r="L2124" i="10"/>
  <c r="I1308" i="10"/>
  <c r="G1803" i="10"/>
  <c r="H1724" i="10"/>
  <c r="S2794" i="10"/>
  <c r="S1394" i="10"/>
  <c r="K2401" i="10"/>
  <c r="D2788" i="10"/>
  <c r="R2037" i="10"/>
  <c r="I1830" i="10"/>
  <c r="Q1957" i="10"/>
  <c r="L2039" i="10"/>
  <c r="O1803" i="10"/>
  <c r="H1961" i="10"/>
  <c r="L1522" i="10"/>
  <c r="K1915" i="10"/>
  <c r="P2029" i="10"/>
  <c r="I1600" i="10"/>
  <c r="D1400" i="10"/>
  <c r="N1642" i="10"/>
  <c r="L1957" i="10"/>
  <c r="D1916" i="10"/>
  <c r="F1604" i="10"/>
  <c r="H1481" i="10"/>
  <c r="M1522" i="10"/>
  <c r="E1554" i="10"/>
  <c r="G1793" i="10"/>
  <c r="N1960" i="10"/>
  <c r="M1319" i="10"/>
  <c r="S1749" i="10"/>
  <c r="H1953" i="10"/>
  <c r="Q788" i="10"/>
  <c r="L2291" i="10"/>
  <c r="F1592" i="10"/>
  <c r="M1788" i="10"/>
  <c r="O2124" i="10"/>
  <c r="Q1764" i="10"/>
  <c r="J1722" i="10"/>
  <c r="S1764" i="10"/>
  <c r="S1602" i="10"/>
  <c r="C1800" i="10"/>
  <c r="L1643" i="10"/>
  <c r="H1554" i="10"/>
  <c r="S1765" i="10"/>
  <c r="L2042" i="10"/>
  <c r="I1481" i="10"/>
  <c r="N2796" i="10"/>
  <c r="E1593" i="10"/>
  <c r="Q2358" i="10"/>
  <c r="J1393" i="10"/>
  <c r="Q1316" i="10"/>
  <c r="R1474" i="10"/>
  <c r="N1953" i="10"/>
  <c r="K1839" i="10"/>
  <c r="N2833" i="10"/>
  <c r="G1391" i="10"/>
  <c r="F1477" i="10"/>
  <c r="K2908" i="10"/>
  <c r="M1841" i="10"/>
  <c r="D1641" i="10"/>
  <c r="C1482" i="10"/>
  <c r="L2043" i="10"/>
  <c r="Q1723" i="10"/>
  <c r="S2116" i="10"/>
  <c r="E2518" i="10"/>
  <c r="S2084" i="10"/>
  <c r="R2571" i="10"/>
  <c r="S2246" i="10"/>
  <c r="G1720" i="10"/>
  <c r="C2077" i="10"/>
  <c r="C2526" i="10"/>
  <c r="J2115" i="10"/>
  <c r="Q2347" i="10"/>
  <c r="C1551" i="10"/>
  <c r="O1559" i="10"/>
  <c r="C1555" i="10"/>
  <c r="F1588" i="10"/>
  <c r="D1634" i="10"/>
  <c r="Q1836" i="10"/>
  <c r="R2076" i="10"/>
  <c r="Q1515" i="10"/>
  <c r="Q2035" i="10"/>
  <c r="K791" i="10"/>
  <c r="F2905" i="10"/>
  <c r="I1482" i="10"/>
  <c r="S1993" i="10"/>
  <c r="L2119" i="10"/>
  <c r="M1831" i="10"/>
  <c r="I2116" i="10"/>
  <c r="M2121" i="10"/>
  <c r="C1523" i="10"/>
  <c r="K1316" i="10"/>
  <c r="H1957" i="10"/>
  <c r="K1605" i="10"/>
  <c r="C1949" i="10"/>
  <c r="L1599" i="10"/>
  <c r="Q1828" i="10"/>
  <c r="I2117" i="10"/>
  <c r="J1635" i="10"/>
  <c r="L2272" i="10"/>
  <c r="G1913" i="10"/>
  <c r="I2630" i="10"/>
  <c r="C848" i="10"/>
  <c r="G2325" i="10"/>
  <c r="J1312" i="10"/>
  <c r="O2076" i="10"/>
  <c r="D850" i="10"/>
  <c r="M1790" i="10"/>
  <c r="H2555" i="10"/>
  <c r="P2232" i="10"/>
  <c r="D2114" i="10"/>
  <c r="M2525" i="10"/>
  <c r="C1590" i="10"/>
  <c r="F2559" i="10"/>
  <c r="R1317" i="10"/>
  <c r="J1679" i="10"/>
  <c r="R1994" i="10"/>
  <c r="I1674" i="10"/>
  <c r="N2435" i="10"/>
  <c r="N1473" i="10"/>
  <c r="M1308" i="10"/>
  <c r="K1310" i="10"/>
  <c r="N2078" i="10"/>
  <c r="K1479" i="10"/>
  <c r="M1750" i="10"/>
  <c r="Q2354" i="10"/>
  <c r="J1592" i="10"/>
  <c r="S807" i="10"/>
  <c r="I1633" i="10"/>
  <c r="C1989" i="10"/>
  <c r="H1476" i="10"/>
  <c r="D1603" i="10"/>
  <c r="K2083" i="10"/>
  <c r="E2278" i="10"/>
  <c r="H2242" i="10"/>
  <c r="O1643" i="10"/>
  <c r="Q1683" i="10"/>
  <c r="S1517" i="10"/>
  <c r="K1715" i="10"/>
  <c r="F1558" i="10"/>
  <c r="C1636" i="10"/>
  <c r="E1759" i="10"/>
  <c r="E1760" i="10"/>
  <c r="I1842" i="10"/>
  <c r="R2442" i="10"/>
  <c r="S2446" i="10"/>
  <c r="C1314" i="10"/>
  <c r="J1514" i="10"/>
  <c r="Q1470" i="10"/>
  <c r="K1482" i="10"/>
  <c r="G2245" i="10"/>
  <c r="M1321" i="10"/>
  <c r="R2081" i="10"/>
  <c r="K2081" i="10"/>
  <c r="H1322" i="10"/>
  <c r="D2523" i="10"/>
  <c r="H2084" i="10"/>
  <c r="K1925" i="10"/>
  <c r="E1683" i="10"/>
  <c r="D1845" i="10"/>
  <c r="H1925" i="10"/>
  <c r="D1680" i="10"/>
  <c r="G1837" i="10"/>
  <c r="N1560" i="10"/>
  <c r="S1640" i="10"/>
  <c r="S1681" i="10"/>
  <c r="N1713" i="10"/>
  <c r="D1795" i="10"/>
  <c r="E2108" i="10"/>
  <c r="N850" i="10"/>
  <c r="J1637" i="10"/>
  <c r="I1314" i="10"/>
  <c r="D1390" i="10"/>
  <c r="J1320" i="10"/>
  <c r="J2070" i="10"/>
  <c r="N1924" i="10"/>
  <c r="N1476" i="10"/>
  <c r="S788" i="10"/>
  <c r="L2326" i="10"/>
  <c r="F1961" i="10"/>
  <c r="G1924" i="10"/>
  <c r="J1563" i="10"/>
  <c r="K1803" i="10"/>
  <c r="D1644" i="10"/>
  <c r="P1395" i="10"/>
  <c r="F1402" i="10"/>
  <c r="H2120" i="10"/>
  <c r="H2525" i="10"/>
  <c r="M2035" i="10"/>
  <c r="F1518" i="10"/>
  <c r="P1831" i="10"/>
  <c r="K1842" i="10"/>
  <c r="R2389" i="10"/>
  <c r="K832" i="10"/>
  <c r="N2450" i="10"/>
  <c r="H1753" i="10"/>
  <c r="S1519" i="10"/>
  <c r="D2001" i="10"/>
  <c r="C1558" i="10"/>
  <c r="H2044" i="10"/>
  <c r="N1604" i="10"/>
  <c r="F1963" i="10"/>
  <c r="C1912" i="10"/>
  <c r="K2643" i="10"/>
  <c r="R2030" i="10"/>
  <c r="G1640" i="10"/>
  <c r="H2635" i="10"/>
  <c r="C2073" i="10"/>
  <c r="L2598" i="10"/>
  <c r="I2592" i="10"/>
  <c r="S1472" i="10"/>
  <c r="M1601" i="10"/>
  <c r="I2314" i="10"/>
  <c r="R2068" i="10"/>
  <c r="J2473" i="10"/>
  <c r="R2043" i="10"/>
  <c r="O1628" i="10"/>
  <c r="C1797" i="10"/>
  <c r="E2120" i="10"/>
  <c r="H2083" i="10"/>
  <c r="N1396" i="10"/>
  <c r="Q1311" i="10"/>
  <c r="D1835" i="10"/>
  <c r="O1680" i="10"/>
  <c r="Q1796" i="10"/>
  <c r="I1553" i="10"/>
  <c r="O2041" i="10"/>
  <c r="M848" i="10"/>
  <c r="R2116" i="10"/>
  <c r="R1833" i="10"/>
  <c r="I1955" i="10"/>
  <c r="S2045" i="10"/>
  <c r="O1797" i="10"/>
  <c r="O1635" i="10"/>
  <c r="E1721" i="10"/>
  <c r="O2250" i="10"/>
  <c r="H1316" i="10"/>
  <c r="D1559" i="10"/>
  <c r="F1722" i="10"/>
  <c r="C1508" i="10"/>
  <c r="M1793" i="10"/>
  <c r="Q2328" i="10"/>
  <c r="P1398" i="10"/>
  <c r="C2509" i="10"/>
  <c r="D1924" i="10"/>
  <c r="D849" i="10"/>
  <c r="E1551" i="10"/>
  <c r="L1479" i="10"/>
  <c r="H2043" i="10"/>
  <c r="Q2043" i="10"/>
  <c r="C2078" i="10"/>
  <c r="M1398" i="10"/>
  <c r="M1392" i="10"/>
  <c r="E2080" i="10"/>
  <c r="G1832" i="10"/>
  <c r="J1997" i="10"/>
  <c r="M1559" i="10"/>
  <c r="H2787" i="10"/>
  <c r="E2111" i="10"/>
  <c r="G2649" i="10"/>
  <c r="G2110" i="10"/>
  <c r="M1641" i="10"/>
  <c r="Q1721" i="10"/>
  <c r="D1764" i="10"/>
  <c r="H1723" i="10"/>
  <c r="I1512" i="10"/>
  <c r="M1480" i="10"/>
  <c r="I2122" i="10"/>
  <c r="R1483" i="10"/>
  <c r="P1724" i="10"/>
  <c r="N1390" i="10"/>
  <c r="C2071" i="10"/>
  <c r="P1951" i="10"/>
  <c r="M2354" i="10"/>
  <c r="P1400" i="10"/>
  <c r="F1951" i="10"/>
  <c r="R2122" i="10"/>
  <c r="R1991" i="10"/>
  <c r="C1316" i="10"/>
  <c r="L1954" i="10"/>
  <c r="S1319" i="10"/>
  <c r="Q1319" i="10"/>
  <c r="H2001" i="10"/>
  <c r="O1725" i="10"/>
  <c r="R1715" i="10"/>
  <c r="G1802" i="10"/>
  <c r="C2565" i="10"/>
  <c r="I1672" i="10"/>
  <c r="P1959" i="10"/>
  <c r="S1393" i="10"/>
  <c r="M1603" i="10"/>
  <c r="P1988" i="10"/>
  <c r="D1833" i="10"/>
  <c r="R2032" i="10"/>
  <c r="E1962" i="10"/>
  <c r="M2042" i="10"/>
  <c r="L2075" i="10"/>
  <c r="D1762" i="10"/>
  <c r="N2029" i="10"/>
  <c r="E1397" i="10"/>
  <c r="L1995" i="10"/>
  <c r="Q1708" i="10"/>
  <c r="P1964" i="10"/>
  <c r="H2117" i="10"/>
  <c r="C1324" i="10"/>
  <c r="G1401" i="10"/>
  <c r="H1839" i="10"/>
  <c r="I1995" i="10"/>
  <c r="I1515" i="10"/>
  <c r="G1390" i="10"/>
  <c r="L1555" i="10"/>
  <c r="Q2028" i="10"/>
  <c r="P1683" i="10"/>
  <c r="N1472" i="10"/>
  <c r="O2070" i="10"/>
  <c r="P1515" i="10"/>
  <c r="N2549" i="10"/>
  <c r="H1521" i="10"/>
  <c r="O1525" i="10"/>
  <c r="R2120" i="10"/>
  <c r="C2029" i="10"/>
  <c r="H2119" i="10"/>
  <c r="I1599" i="10"/>
  <c r="J2325" i="10"/>
  <c r="Q2113" i="10"/>
  <c r="H1392" i="10"/>
  <c r="I1751" i="10"/>
  <c r="G1308" i="10"/>
  <c r="S2548" i="10"/>
  <c r="E2319" i="10"/>
  <c r="L1669" i="10"/>
  <c r="L792" i="10"/>
  <c r="H1951" i="10"/>
  <c r="D1639" i="10"/>
  <c r="N1841" i="10"/>
  <c r="L2273" i="10"/>
  <c r="S844" i="10"/>
  <c r="E1475" i="10"/>
  <c r="I1952" i="10"/>
  <c r="L1596" i="10"/>
  <c r="G1759" i="10"/>
  <c r="I1321" i="10"/>
  <c r="F1557" i="10"/>
  <c r="D1952" i="10"/>
  <c r="G1843" i="10"/>
  <c r="O1840" i="10"/>
  <c r="D2031" i="10"/>
  <c r="K1555" i="10"/>
  <c r="G1754" i="10"/>
  <c r="M1588" i="10"/>
  <c r="L1996" i="10"/>
  <c r="E1520" i="10"/>
  <c r="K1636" i="10"/>
  <c r="D1479" i="10"/>
  <c r="D2231" i="10"/>
  <c r="R2108" i="10"/>
  <c r="C1477" i="10"/>
  <c r="Q1953" i="10"/>
  <c r="H1751" i="10"/>
  <c r="F1671" i="10"/>
  <c r="R2488" i="10"/>
  <c r="D1708" i="10"/>
  <c r="O2476" i="10"/>
  <c r="S842" i="10"/>
  <c r="I2285" i="10"/>
  <c r="E805" i="10"/>
  <c r="D802" i="10"/>
  <c r="S2549" i="10"/>
  <c r="M2031" i="10"/>
  <c r="K1513" i="10"/>
  <c r="N1722" i="10"/>
  <c r="H801" i="10"/>
  <c r="D788" i="10"/>
  <c r="J1469" i="10"/>
  <c r="P2525" i="10"/>
  <c r="N1518" i="10"/>
  <c r="Q2325" i="10"/>
  <c r="H1911" i="10"/>
  <c r="G1549" i="10"/>
  <c r="J1555" i="10"/>
  <c r="M2792" i="10"/>
  <c r="H2121" i="10"/>
  <c r="G1520" i="10"/>
  <c r="S1591" i="10"/>
  <c r="F2072" i="10"/>
  <c r="H1480" i="10"/>
  <c r="P1842" i="10"/>
  <c r="F1921" i="10"/>
  <c r="E1632" i="10"/>
  <c r="J2041" i="10"/>
  <c r="K1920" i="10"/>
  <c r="L1921" i="10"/>
  <c r="M2282" i="10"/>
  <c r="G1798" i="10"/>
  <c r="Q2284" i="10"/>
  <c r="I844" i="10"/>
  <c r="I1717" i="10"/>
  <c r="I1680" i="10"/>
  <c r="J1794" i="10"/>
  <c r="J2113" i="10"/>
  <c r="R1718" i="10"/>
  <c r="R1548" i="10"/>
  <c r="Q1842" i="10"/>
  <c r="O2072" i="10"/>
  <c r="M2486" i="10"/>
  <c r="M1991" i="10"/>
  <c r="J1757" i="10"/>
  <c r="I1401" i="10"/>
  <c r="P1392" i="10"/>
  <c r="K1723" i="10"/>
  <c r="O2839" i="10"/>
  <c r="F1840" i="10"/>
  <c r="R1792" i="10"/>
  <c r="N1315" i="10"/>
  <c r="S2123" i="10"/>
  <c r="Q1556" i="10"/>
  <c r="S2079" i="10"/>
  <c r="C1311" i="10"/>
  <c r="G1681" i="10"/>
  <c r="L1922" i="10"/>
  <c r="E1602" i="10"/>
  <c r="O2908" i="10"/>
  <c r="N1316" i="10"/>
  <c r="I1309" i="10"/>
  <c r="L1757" i="10"/>
  <c r="K2550" i="10"/>
  <c r="D1678" i="10"/>
  <c r="R1599" i="10"/>
  <c r="P1796" i="10"/>
  <c r="R789" i="10"/>
  <c r="H1473" i="10"/>
  <c r="Q1562" i="10"/>
  <c r="K1313" i="10"/>
  <c r="O1796" i="10"/>
  <c r="D1990" i="10"/>
  <c r="S1315" i="10"/>
  <c r="R1315" i="10"/>
  <c r="N2472" i="10"/>
  <c r="K1630" i="10"/>
  <c r="E1644" i="10"/>
  <c r="G1839" i="10"/>
  <c r="P1802" i="10"/>
  <c r="H2284" i="10"/>
  <c r="L1748" i="10"/>
  <c r="I1519" i="10"/>
  <c r="O2120" i="10"/>
  <c r="L1758" i="10"/>
  <c r="O1317" i="10"/>
  <c r="O1634" i="10"/>
  <c r="S1629" i="10"/>
  <c r="S1799" i="10"/>
  <c r="P1755" i="10"/>
  <c r="C1716" i="10"/>
  <c r="L1959" i="10"/>
  <c r="G1637" i="10"/>
  <c r="D1524" i="10"/>
  <c r="E2904" i="10"/>
  <c r="E1638" i="10"/>
  <c r="O1564" i="10"/>
  <c r="H1512" i="10"/>
  <c r="P2042" i="10"/>
  <c r="K798" i="10"/>
  <c r="L2074" i="10"/>
  <c r="N839" i="10"/>
  <c r="J1474" i="10"/>
  <c r="F1598" i="10"/>
  <c r="Q1915" i="10"/>
  <c r="F1795" i="10"/>
  <c r="E2325" i="10"/>
  <c r="Q2289" i="10"/>
  <c r="L1956" i="10"/>
  <c r="J849" i="10"/>
  <c r="F1514" i="10"/>
  <c r="H1763" i="10"/>
  <c r="O1795" i="10"/>
  <c r="L1999" i="10"/>
  <c r="H2080" i="10"/>
  <c r="E1842" i="10"/>
  <c r="D2351" i="10"/>
  <c r="P1765" i="10"/>
  <c r="G1523" i="10"/>
  <c r="L1721" i="10"/>
  <c r="F1758" i="10"/>
  <c r="G1636" i="10"/>
  <c r="N1800" i="10"/>
  <c r="I2861" i="10"/>
  <c r="P794" i="10"/>
  <c r="P1396" i="10"/>
  <c r="D1516" i="10"/>
  <c r="P1760" i="10"/>
  <c r="G1999" i="10"/>
  <c r="Q844" i="10"/>
  <c r="C2273" i="10"/>
  <c r="G1963" i="10"/>
  <c r="C2834" i="10"/>
  <c r="Q2316" i="10"/>
  <c r="H2470" i="10"/>
  <c r="S1551" i="10"/>
  <c r="N1920" i="10"/>
  <c r="E1803" i="10"/>
  <c r="E2043" i="10"/>
  <c r="L1388" i="10"/>
  <c r="E1750" i="10"/>
  <c r="J1401" i="10"/>
  <c r="S2112" i="10"/>
  <c r="N2236" i="10"/>
  <c r="J1790" i="10"/>
  <c r="C2119" i="10"/>
  <c r="I1961" i="10"/>
  <c r="G1557" i="10"/>
  <c r="C1958" i="10"/>
  <c r="K1793" i="10"/>
  <c r="E1755" i="10"/>
  <c r="R1724" i="10"/>
  <c r="O2240" i="10"/>
  <c r="E1834" i="10"/>
  <c r="P2119" i="10"/>
  <c r="J1399" i="10"/>
  <c r="Q1755" i="10"/>
  <c r="D1525" i="10"/>
  <c r="E1798" i="10"/>
  <c r="J1644" i="10"/>
  <c r="O2004" i="10"/>
  <c r="E1913" i="10"/>
  <c r="M1959" i="10"/>
  <c r="P1478" i="10"/>
  <c r="S1395" i="10"/>
  <c r="O1681" i="10"/>
  <c r="L1517" i="10"/>
  <c r="S1643" i="10"/>
  <c r="D1599" i="10"/>
  <c r="S1480" i="10"/>
  <c r="R2909" i="10"/>
  <c r="L1724" i="10"/>
  <c r="C2329" i="10"/>
  <c r="Q1479" i="10"/>
  <c r="R1960" i="10"/>
  <c r="Q1551" i="10"/>
  <c r="C1921" i="10"/>
  <c r="R1558" i="10"/>
  <c r="R1603" i="10"/>
  <c r="M2474" i="10"/>
  <c r="L850" i="10"/>
  <c r="N1551" i="10"/>
  <c r="F2122" i="10"/>
  <c r="J2045" i="10"/>
  <c r="C1752" i="10"/>
  <c r="K2311" i="10"/>
  <c r="Q2069" i="10"/>
  <c r="F1802" i="10"/>
  <c r="K1322" i="10"/>
  <c r="F1709" i="10"/>
  <c r="P1628" i="10"/>
  <c r="Q1999" i="10"/>
  <c r="E1392" i="10"/>
  <c r="I1763" i="10"/>
  <c r="C1644" i="10"/>
  <c r="Q1395" i="10"/>
  <c r="R1401" i="10"/>
  <c r="D2003" i="10"/>
  <c r="D2039" i="10"/>
  <c r="H1803" i="10"/>
  <c r="P2864" i="10"/>
  <c r="S2635" i="10"/>
  <c r="S1317" i="10"/>
  <c r="L1997" i="10"/>
  <c r="E1556" i="10"/>
  <c r="C1635" i="10"/>
  <c r="F2287" i="10"/>
  <c r="Q1919" i="10"/>
  <c r="S1839" i="10"/>
  <c r="L2038" i="10"/>
  <c r="D1313" i="10"/>
  <c r="J2860" i="10"/>
  <c r="O1597" i="10"/>
  <c r="N2045" i="10"/>
  <c r="J2318" i="10"/>
  <c r="R1513" i="10"/>
  <c r="N2525" i="10"/>
  <c r="M1994" i="10"/>
  <c r="F1712" i="10"/>
  <c r="K1603" i="10"/>
  <c r="J1470" i="10"/>
  <c r="M1633" i="10"/>
  <c r="K1395" i="10"/>
  <c r="H2308" i="10"/>
  <c r="N2115" i="10"/>
  <c r="F1315" i="10"/>
  <c r="I2563" i="10"/>
  <c r="P1919" i="10"/>
  <c r="N2313" i="10"/>
  <c r="D1910" i="10"/>
  <c r="F2474" i="10"/>
  <c r="S798" i="10"/>
  <c r="E2549" i="10"/>
  <c r="S1832" i="10"/>
  <c r="G2387" i="10"/>
  <c r="O2594" i="10"/>
  <c r="O2234" i="10"/>
  <c r="L2521" i="10"/>
  <c r="N1597" i="10"/>
  <c r="C1554" i="10"/>
  <c r="N2356" i="10"/>
  <c r="D2241" i="10"/>
  <c r="H2366" i="10"/>
  <c r="C1915" i="10"/>
  <c r="Q2527" i="10"/>
  <c r="R1794" i="10"/>
  <c r="Q2351" i="10"/>
  <c r="D1592" i="10"/>
  <c r="R1680" i="10"/>
  <c r="L2487" i="10"/>
  <c r="Q1672" i="10"/>
  <c r="P790" i="10"/>
  <c r="O1603" i="10"/>
  <c r="F2442" i="10"/>
  <c r="J2857" i="10"/>
  <c r="P2645" i="10"/>
  <c r="C1317" i="10"/>
  <c r="J1515" i="10"/>
  <c r="J1829" i="10"/>
  <c r="J1562" i="10"/>
  <c r="J2004" i="10"/>
  <c r="L834" i="10"/>
  <c r="Q2437" i="10"/>
  <c r="M1309" i="10"/>
  <c r="L1631" i="10"/>
  <c r="F2082" i="10"/>
  <c r="O1477" i="10"/>
  <c r="L1315" i="10"/>
  <c r="C1391" i="10"/>
  <c r="M1724" i="10"/>
  <c r="S1762" i="10"/>
  <c r="H2431" i="10"/>
  <c r="Q1313" i="10"/>
  <c r="O1788" i="10"/>
  <c r="F2032" i="10"/>
  <c r="I2039" i="10"/>
  <c r="N1590" i="10"/>
  <c r="D2119" i="10"/>
  <c r="E1713" i="10"/>
  <c r="O1481" i="10"/>
  <c r="M1918" i="10"/>
  <c r="H1921" i="10"/>
  <c r="C2482" i="10"/>
  <c r="N2039" i="10"/>
  <c r="J1684" i="10"/>
  <c r="H1675" i="10"/>
  <c r="O2559" i="10"/>
  <c r="M1564" i="10"/>
  <c r="P1594" i="10"/>
  <c r="N1525" i="10"/>
  <c r="I1596" i="10"/>
  <c r="G1842" i="10"/>
  <c r="K2000" i="10"/>
  <c r="S1563" i="10"/>
  <c r="G2045" i="10"/>
  <c r="K1637" i="10"/>
  <c r="K2002" i="10"/>
  <c r="Q2236" i="10"/>
  <c r="O1954" i="10"/>
  <c r="G1553" i="10"/>
  <c r="O1723" i="10"/>
  <c r="L1716" i="10"/>
  <c r="N2080" i="10"/>
  <c r="I2043" i="10"/>
  <c r="J2366" i="10"/>
  <c r="S1316" i="10"/>
  <c r="N1678" i="10"/>
  <c r="K1563" i="10"/>
  <c r="N1523" i="10"/>
  <c r="I1601" i="10"/>
  <c r="O1958" i="10"/>
  <c r="E2082" i="10"/>
  <c r="K1800" i="10"/>
  <c r="L1919" i="10"/>
  <c r="H2329" i="10"/>
  <c r="S1758" i="10"/>
  <c r="Q1628" i="10"/>
  <c r="D1756" i="10"/>
  <c r="K1320" i="10"/>
  <c r="M2565" i="10"/>
  <c r="F2628" i="10"/>
  <c r="D1636" i="10"/>
  <c r="Q1759" i="10"/>
  <c r="O1640" i="10"/>
  <c r="N2599" i="10"/>
  <c r="R1993" i="10"/>
  <c r="Q1320" i="10"/>
  <c r="R2595" i="10"/>
  <c r="Q1401" i="10"/>
  <c r="L1836" i="10"/>
  <c r="N1923" i="10"/>
  <c r="K1802" i="10"/>
  <c r="E1682" i="10"/>
  <c r="C794" i="10"/>
  <c r="L1595" i="10"/>
  <c r="L2366" i="10"/>
  <c r="Q1722" i="10"/>
  <c r="G793" i="10"/>
  <c r="J2472" i="10"/>
  <c r="K2558" i="10"/>
  <c r="Q1798" i="10"/>
  <c r="F1319" i="10"/>
  <c r="C1641" i="10"/>
  <c r="F1395" i="10"/>
  <c r="H1478" i="10"/>
  <c r="K2125" i="10"/>
  <c r="I1595" i="10"/>
  <c r="O1639" i="10"/>
  <c r="R1920" i="10"/>
  <c r="K1764" i="10"/>
  <c r="C1564" i="10"/>
  <c r="N2123" i="10"/>
  <c r="J2890" i="10"/>
  <c r="K1481" i="10"/>
  <c r="F2118" i="10"/>
  <c r="O1998" i="10"/>
  <c r="K1718" i="10"/>
  <c r="Q2002" i="10"/>
  <c r="Q2394" i="10"/>
  <c r="H1600" i="10"/>
  <c r="I2121" i="10"/>
  <c r="K2327" i="10"/>
  <c r="P796" i="10"/>
  <c r="H2447" i="10"/>
  <c r="I2527" i="10"/>
  <c r="F1548" i="10"/>
  <c r="S2083" i="10"/>
  <c r="C1396" i="10"/>
  <c r="J1638" i="10"/>
  <c r="M1630" i="10"/>
  <c r="J2074" i="10"/>
  <c r="O1684" i="10"/>
  <c r="P2244" i="10"/>
  <c r="M1960" i="10"/>
  <c r="G1845" i="10"/>
  <c r="N1323" i="10"/>
  <c r="M1558" i="10"/>
  <c r="C1481" i="10"/>
  <c r="R1601" i="10"/>
  <c r="H2359" i="10"/>
  <c r="N2395" i="10"/>
  <c r="M1797" i="10"/>
  <c r="O1319" i="10"/>
  <c r="D1749" i="10"/>
  <c r="C2231" i="10"/>
  <c r="F2392" i="10"/>
  <c r="E2348" i="10"/>
  <c r="H1720" i="10"/>
  <c r="E1720" i="10"/>
  <c r="C1842" i="10"/>
  <c r="H1397" i="10"/>
  <c r="G1922" i="10"/>
  <c r="I1963" i="10"/>
  <c r="L1788" i="10"/>
  <c r="C1759" i="10"/>
  <c r="F1682" i="10"/>
  <c r="M1639" i="10"/>
  <c r="J1761" i="10"/>
  <c r="C2121" i="10"/>
  <c r="J1709" i="10"/>
  <c r="I1992" i="10"/>
  <c r="H1762" i="10"/>
  <c r="L1640" i="10"/>
  <c r="H1561" i="10"/>
  <c r="F1520" i="10"/>
  <c r="C1552" i="10"/>
  <c r="C1916" i="10"/>
  <c r="D1716" i="10"/>
  <c r="E1476" i="10"/>
  <c r="J1994" i="10"/>
  <c r="H2639" i="10"/>
  <c r="L1601" i="10"/>
  <c r="M2030" i="10"/>
  <c r="R1604" i="10"/>
  <c r="Q1481" i="10"/>
  <c r="G2115" i="10"/>
  <c r="S1748" i="10"/>
  <c r="O1713" i="10"/>
  <c r="S1601" i="10"/>
  <c r="D2786" i="10"/>
  <c r="F1721" i="10"/>
  <c r="P1480" i="10"/>
  <c r="G2080" i="10"/>
  <c r="M1759" i="10"/>
  <c r="O1323" i="10"/>
  <c r="D1600" i="10"/>
  <c r="O794" i="10"/>
  <c r="P2113" i="10"/>
  <c r="L1962" i="10"/>
  <c r="R2079" i="10"/>
  <c r="F1560" i="10"/>
  <c r="O2069" i="10"/>
  <c r="C1562" i="10"/>
  <c r="O1919" i="10"/>
  <c r="C1642" i="10"/>
  <c r="C1521" i="10"/>
  <c r="M2523" i="10"/>
  <c r="I2480" i="10"/>
  <c r="I2349" i="10"/>
  <c r="K1643" i="10"/>
  <c r="I1561" i="10"/>
  <c r="S2034" i="10"/>
  <c r="D1679" i="10"/>
  <c r="S1919" i="10"/>
  <c r="M1710" i="10"/>
  <c r="L1751" i="10"/>
  <c r="D2000" i="10"/>
  <c r="C1914" i="10"/>
  <c r="R2069" i="10"/>
  <c r="G2075" i="10"/>
  <c r="D1917" i="10"/>
  <c r="F1524" i="10"/>
  <c r="M1313" i="10"/>
  <c r="L1597" i="10"/>
  <c r="S2124" i="10"/>
  <c r="Q1762" i="10"/>
  <c r="F2530" i="10"/>
  <c r="Q1639" i="10"/>
  <c r="Q1794" i="10"/>
  <c r="N1955" i="10"/>
  <c r="M1764" i="10"/>
  <c r="M1397" i="10"/>
  <c r="P1561" i="10"/>
  <c r="S1642" i="10"/>
  <c r="H2113" i="10"/>
  <c r="J1475" i="10"/>
  <c r="L1481" i="10"/>
  <c r="Q1552" i="10"/>
  <c r="P1721" i="10"/>
  <c r="H1484" i="10"/>
  <c r="L2270" i="10"/>
  <c r="Q1961" i="10"/>
  <c r="F1762" i="10"/>
  <c r="E2250" i="10"/>
  <c r="M2795" i="10"/>
  <c r="N1393" i="10"/>
  <c r="F1484" i="10"/>
  <c r="L1713" i="10"/>
  <c r="J1799" i="10"/>
  <c r="C2388" i="10"/>
  <c r="D2117" i="10"/>
  <c r="M1753" i="10"/>
  <c r="R2649" i="10"/>
  <c r="E2797" i="10"/>
  <c r="J1512" i="10"/>
  <c r="C2347" i="10"/>
  <c r="C2789" i="10"/>
  <c r="G1475" i="10"/>
  <c r="J2329" i="10"/>
  <c r="O1669" i="10"/>
  <c r="S2391" i="10"/>
  <c r="G1632" i="10"/>
  <c r="O1835" i="10"/>
  <c r="J1992" i="10"/>
  <c r="Q2521" i="10"/>
  <c r="P1552" i="10"/>
  <c r="S2836" i="10"/>
  <c r="S1592" i="10"/>
  <c r="C1990" i="10"/>
  <c r="I1630" i="10"/>
  <c r="L1955" i="10"/>
  <c r="P1634" i="10"/>
  <c r="L2240" i="10"/>
  <c r="K2038" i="10"/>
  <c r="R2569" i="10"/>
  <c r="O1999" i="10"/>
  <c r="E2040" i="10"/>
  <c r="S2508" i="10"/>
  <c r="M1394" i="10"/>
  <c r="P1595" i="10"/>
  <c r="M1961" i="10"/>
  <c r="M1552" i="10"/>
  <c r="N1721" i="10"/>
  <c r="F1922" i="10"/>
  <c r="D1391" i="10"/>
  <c r="D1957" i="10"/>
  <c r="G2077" i="10"/>
  <c r="O2449" i="10"/>
  <c r="C1680" i="10"/>
  <c r="C2122" i="10"/>
  <c r="R1998" i="10"/>
  <c r="J1559" i="10"/>
  <c r="R1519" i="10"/>
  <c r="P1839" i="10"/>
  <c r="J1482" i="10"/>
  <c r="D2784" i="10"/>
  <c r="R2077" i="10"/>
  <c r="Q1748" i="10"/>
  <c r="S1910" i="10"/>
  <c r="C2080" i="10"/>
  <c r="G1524" i="10"/>
  <c r="O1909" i="10"/>
  <c r="N2605" i="10"/>
  <c r="G2393" i="10"/>
  <c r="J2312" i="10"/>
  <c r="K1640" i="10"/>
  <c r="I2003" i="10"/>
  <c r="F1918" i="10"/>
  <c r="K1838" i="10"/>
  <c r="I1916" i="10"/>
  <c r="D1478" i="10"/>
  <c r="F1725" i="10"/>
  <c r="N1644" i="10"/>
  <c r="K1520" i="10"/>
  <c r="N2798" i="10"/>
  <c r="K1600" i="10"/>
  <c r="E1315" i="10"/>
  <c r="N1964" i="10"/>
  <c r="L1563" i="10"/>
  <c r="S1719" i="10"/>
  <c r="E1478" i="10"/>
  <c r="F1673" i="10"/>
  <c r="K810" i="10"/>
  <c r="O1599" i="10"/>
  <c r="P2040" i="10"/>
  <c r="D2234" i="10"/>
  <c r="E2001" i="10"/>
  <c r="M1955" i="10"/>
  <c r="Q1388" i="10"/>
  <c r="G2869" i="10"/>
  <c r="L2123" i="10"/>
  <c r="S1802" i="10"/>
  <c r="I1802" i="10"/>
  <c r="I2002" i="10"/>
  <c r="S1516" i="10"/>
  <c r="S1638" i="10"/>
  <c r="D1511" i="10"/>
  <c r="S1512" i="10"/>
  <c r="H1642" i="10"/>
  <c r="E2475" i="10"/>
  <c r="K1954" i="10"/>
  <c r="D2284" i="10"/>
  <c r="O2071" i="10"/>
  <c r="E1954" i="10"/>
  <c r="S1962" i="10"/>
  <c r="C2485" i="10"/>
  <c r="M2122" i="10"/>
  <c r="L1393" i="10"/>
  <c r="H1324" i="10"/>
  <c r="F1670" i="10"/>
  <c r="N1757" i="10"/>
  <c r="C1602" i="10"/>
  <c r="M2082" i="10"/>
  <c r="M2440" i="10"/>
  <c r="N1320" i="10"/>
  <c r="S1523" i="10"/>
  <c r="I1924" i="10"/>
  <c r="E2122" i="10"/>
  <c r="S1682" i="10"/>
  <c r="F2292" i="10"/>
  <c r="E1993" i="10"/>
  <c r="K2273" i="10"/>
  <c r="F2083" i="10"/>
  <c r="G1951" i="10"/>
  <c r="J2315" i="10"/>
  <c r="F1843" i="10"/>
  <c r="M1954" i="10"/>
  <c r="F1990" i="10"/>
  <c r="F1522" i="10"/>
  <c r="M1678" i="10"/>
  <c r="Q2040" i="10"/>
  <c r="O2123" i="10"/>
  <c r="J1765" i="10"/>
  <c r="E1483" i="10"/>
  <c r="J2122" i="10"/>
  <c r="G1668" i="10"/>
  <c r="I1724" i="10"/>
  <c r="J1801" i="10"/>
  <c r="P1324" i="10"/>
  <c r="S1562" i="10"/>
  <c r="C2117" i="10"/>
  <c r="Q1801" i="10"/>
  <c r="F2249" i="10"/>
  <c r="N2363" i="10"/>
  <c r="J1960" i="10"/>
  <c r="F2488" i="10"/>
  <c r="R2527" i="10"/>
  <c r="L801" i="10"/>
  <c r="L845" i="10"/>
  <c r="E1788" i="10"/>
  <c r="K1922" i="10"/>
  <c r="G1316" i="10"/>
  <c r="O1952" i="10"/>
  <c r="D1844" i="10"/>
  <c r="S1323" i="10"/>
  <c r="G2003" i="10"/>
  <c r="M1524" i="10"/>
  <c r="E1765" i="10"/>
  <c r="Q1522" i="10"/>
  <c r="E1559" i="10"/>
  <c r="O1480" i="10"/>
  <c r="M833" i="10"/>
  <c r="I2477" i="10"/>
  <c r="P2860" i="10"/>
  <c r="G2114" i="10"/>
  <c r="S2908" i="10"/>
  <c r="G1988" i="10"/>
  <c r="D1517" i="10"/>
  <c r="L1594" i="10"/>
  <c r="D2278" i="10"/>
  <c r="G1477" i="10"/>
  <c r="O2082" i="10"/>
  <c r="F1919" i="10"/>
  <c r="L2120" i="10"/>
  <c r="E1991" i="10"/>
  <c r="P1923" i="10"/>
  <c r="R2042" i="10"/>
  <c r="R1525" i="10"/>
  <c r="Q2083" i="10"/>
  <c r="O1722" i="10"/>
  <c r="R1752" i="10"/>
  <c r="R1679" i="10"/>
  <c r="R2114" i="10"/>
  <c r="N2409" i="10"/>
  <c r="D1672" i="10"/>
  <c r="L1471" i="10"/>
  <c r="P2442" i="10"/>
  <c r="L2797" i="10"/>
  <c r="F1629" i="10"/>
  <c r="R1722" i="10"/>
  <c r="Q1391" i="10"/>
  <c r="C1637" i="10"/>
  <c r="P2077" i="10"/>
  <c r="S1989" i="10"/>
  <c r="P1475" i="10"/>
  <c r="G2397" i="10"/>
  <c r="R1523" i="10"/>
  <c r="G2079" i="10"/>
  <c r="Q1322" i="10"/>
  <c r="E1950" i="10"/>
  <c r="I1709" i="10"/>
  <c r="I1999" i="10"/>
  <c r="J1564" i="10"/>
  <c r="C1515" i="10"/>
  <c r="N2819" i="10"/>
  <c r="H1834" i="10"/>
  <c r="Q1988" i="10"/>
  <c r="P1953" i="10"/>
  <c r="O1924" i="10"/>
  <c r="Q2395" i="10"/>
  <c r="I808" i="10"/>
  <c r="G1794" i="10"/>
  <c r="K1314" i="10"/>
  <c r="G1594" i="10"/>
  <c r="C1922" i="10"/>
  <c r="R1598" i="10"/>
  <c r="J1521" i="10"/>
  <c r="N1759" i="10"/>
  <c r="E1522" i="10"/>
  <c r="H1923" i="10"/>
  <c r="N2308" i="10"/>
  <c r="I1998" i="10"/>
  <c r="N1795" i="10"/>
  <c r="P2110" i="10"/>
  <c r="L2003" i="10"/>
  <c r="Q1518" i="10"/>
  <c r="R1552" i="10"/>
  <c r="Q1595" i="10"/>
  <c r="G2036" i="10"/>
  <c r="E1922" i="10"/>
  <c r="E1676" i="10"/>
  <c r="M2084" i="10"/>
  <c r="K1551" i="10"/>
  <c r="G1522" i="10"/>
  <c r="E1401" i="10"/>
  <c r="G2083" i="10"/>
  <c r="L1991" i="10"/>
  <c r="K1990" i="10"/>
  <c r="L1512" i="10"/>
  <c r="R2815" i="10"/>
  <c r="J2251" i="10"/>
  <c r="N1715" i="10"/>
  <c r="Q1950" i="10"/>
  <c r="M1598" i="10"/>
  <c r="S1477" i="10"/>
  <c r="F1556" i="10"/>
  <c r="Q2045" i="10"/>
  <c r="J1318" i="10"/>
  <c r="C1950" i="10"/>
  <c r="D2034" i="10"/>
  <c r="J1803" i="10"/>
  <c r="O1315" i="10"/>
  <c r="J2554" i="10"/>
  <c r="K1561" i="10"/>
  <c r="K2040" i="10"/>
  <c r="N2909" i="10"/>
  <c r="I1592" i="10"/>
  <c r="O1522" i="10"/>
  <c r="R2036" i="10"/>
  <c r="N1677" i="10"/>
  <c r="O1508" i="10"/>
  <c r="L1593" i="10"/>
  <c r="O1763" i="10"/>
  <c r="P1557" i="10"/>
  <c r="C1682" i="10"/>
  <c r="K1402" i="10"/>
  <c r="R1318" i="10"/>
  <c r="L2000" i="10"/>
  <c r="Q1993" i="10"/>
  <c r="R2118" i="10"/>
  <c r="P1681" i="10"/>
  <c r="L1484" i="10"/>
  <c r="C1557" i="10"/>
  <c r="E2076" i="10"/>
  <c r="S2113" i="10"/>
  <c r="Q1763" i="10"/>
  <c r="P1516" i="10"/>
  <c r="P2320" i="10"/>
  <c r="L1668" i="10"/>
  <c r="Q2081" i="10"/>
  <c r="D1712" i="10"/>
  <c r="O2350" i="10"/>
  <c r="N2398" i="10"/>
  <c r="C801" i="10"/>
  <c r="J2486" i="10"/>
  <c r="L1521" i="10"/>
  <c r="J2599" i="10"/>
  <c r="C2114" i="10"/>
  <c r="H1712" i="10"/>
  <c r="N2600" i="10"/>
  <c r="M2438" i="10"/>
  <c r="S2362" i="10"/>
  <c r="O2032" i="10"/>
  <c r="E1958" i="10"/>
  <c r="O2866" i="10"/>
  <c r="D1913" i="10"/>
  <c r="R1834" i="10"/>
  <c r="Q2520" i="10"/>
  <c r="H838" i="10"/>
  <c r="F2428" i="10"/>
  <c r="D1556" i="10"/>
  <c r="D2794" i="10"/>
  <c r="D1710" i="10"/>
  <c r="S791" i="10"/>
  <c r="M2116" i="10"/>
  <c r="C2887" i="10"/>
  <c r="F1309" i="10"/>
  <c r="E2354" i="10"/>
  <c r="O1518" i="10"/>
  <c r="F1761" i="10"/>
  <c r="S1791" i="10"/>
  <c r="R1393" i="10"/>
  <c r="C2116" i="10"/>
  <c r="Q2889" i="10"/>
  <c r="E1592" i="10"/>
  <c r="F1519" i="10"/>
  <c r="R1765" i="10"/>
  <c r="D1765" i="10"/>
  <c r="G1844" i="10"/>
  <c r="L1561" i="10"/>
  <c r="M2472" i="10"/>
  <c r="C1513" i="10"/>
  <c r="O1916" i="10"/>
  <c r="H2082" i="10"/>
  <c r="E1961" i="10"/>
  <c r="F1803" i="10"/>
  <c r="L1590" i="10"/>
  <c r="F2789" i="10"/>
  <c r="M2280" i="10"/>
  <c r="M1720" i="10"/>
  <c r="H1681" i="10"/>
  <c r="C1955" i="10"/>
  <c r="I2634" i="10"/>
  <c r="L1589" i="10"/>
  <c r="O1841" i="10"/>
  <c r="J1833" i="10"/>
  <c r="H1525" i="10"/>
  <c r="O1637" i="10"/>
  <c r="H2553" i="10"/>
  <c r="I1953" i="10"/>
  <c r="Q1644" i="10"/>
  <c r="R1714" i="10"/>
  <c r="D1723" i="10"/>
  <c r="G1556" i="10"/>
  <c r="M1952" i="10"/>
  <c r="F1476" i="10"/>
  <c r="D2644" i="10"/>
  <c r="R1840" i="10"/>
  <c r="G2478" i="10"/>
  <c r="M2077" i="10"/>
  <c r="E2113" i="10"/>
  <c r="P1912" i="10"/>
  <c r="H1519" i="10"/>
  <c r="M1674" i="10"/>
  <c r="G1841" i="10"/>
  <c r="J1557" i="10"/>
  <c r="G1997" i="10"/>
  <c r="P1992" i="10"/>
  <c r="J1753" i="10"/>
  <c r="L2045" i="10"/>
  <c r="C2469" i="10"/>
  <c r="K1724" i="10"/>
  <c r="K1761" i="10"/>
  <c r="F2073" i="10"/>
  <c r="R1562" i="10"/>
  <c r="R2362" i="10"/>
  <c r="J2003" i="10"/>
  <c r="J1402" i="10"/>
  <c r="K2044" i="10"/>
  <c r="M1751" i="10"/>
  <c r="S1390" i="10"/>
  <c r="M1800" i="10"/>
  <c r="J1915" i="10"/>
  <c r="M1711" i="10"/>
  <c r="H1799" i="10"/>
  <c r="P1914" i="10"/>
  <c r="K1677" i="10"/>
  <c r="O2119" i="10"/>
  <c r="N2119" i="10"/>
  <c r="N2083" i="10"/>
  <c r="E1313" i="10"/>
  <c r="Q1563" i="10"/>
  <c r="C2564" i="10"/>
  <c r="R1637" i="10"/>
  <c r="D1954" i="10"/>
  <c r="O1516" i="10"/>
  <c r="S1322" i="10"/>
  <c r="C1803" i="10"/>
  <c r="G1713" i="10"/>
  <c r="K2491" i="10"/>
  <c r="Q1951" i="10"/>
  <c r="D1682" i="10"/>
  <c r="J1921" i="10"/>
  <c r="K2077" i="10"/>
  <c r="K1953" i="10"/>
  <c r="N2286" i="10"/>
  <c r="F1911" i="10"/>
  <c r="F1684" i="10"/>
  <c r="N1962" i="10"/>
  <c r="Q1472" i="10"/>
  <c r="O1804" i="10"/>
  <c r="G1389" i="10"/>
  <c r="G1912" i="10"/>
  <c r="P1564" i="10"/>
  <c r="N1842" i="10"/>
  <c r="C2237" i="10"/>
  <c r="C1524" i="10"/>
  <c r="J1519" i="10"/>
  <c r="J2035" i="10"/>
  <c r="I1525" i="10"/>
  <c r="H1764" i="10"/>
  <c r="E2285" i="10"/>
  <c r="I1759" i="10"/>
  <c r="S2291" i="10"/>
  <c r="D2118" i="10"/>
  <c r="E1670" i="10"/>
  <c r="E2480" i="10"/>
  <c r="J1599" i="10"/>
  <c r="N2042" i="10"/>
  <c r="E2601" i="10"/>
  <c r="Q2114" i="10"/>
  <c r="R1720" i="10"/>
  <c r="D2122" i="10"/>
  <c r="S2001" i="10"/>
  <c r="J1518" i="10"/>
  <c r="N2112" i="10"/>
  <c r="G1515" i="10"/>
  <c r="F2081" i="10"/>
  <c r="L2117" i="10"/>
  <c r="L1918" i="10"/>
  <c r="L2522" i="10"/>
  <c r="P1632" i="10"/>
  <c r="P2814" i="10"/>
  <c r="O2282" i="10"/>
  <c r="L2082" i="10"/>
  <c r="I2237" i="10"/>
  <c r="O1677" i="10"/>
  <c r="F2602" i="10"/>
  <c r="C2031" i="10"/>
  <c r="F1391" i="10"/>
  <c r="P1963" i="10"/>
  <c r="L1802" i="10"/>
  <c r="P1960" i="10"/>
  <c r="C1832" i="10"/>
  <c r="C2075" i="10"/>
  <c r="P1519" i="10"/>
  <c r="N1684" i="10"/>
  <c r="J1678" i="10"/>
  <c r="O2003" i="10"/>
  <c r="S1925" i="10"/>
  <c r="S1753" i="10"/>
  <c r="H2074" i="10"/>
  <c r="J1798" i="10"/>
  <c r="E2436" i="10"/>
  <c r="J1397" i="10"/>
  <c r="D2482" i="10"/>
  <c r="S2108" i="10"/>
  <c r="H2037" i="10"/>
  <c r="H2076" i="10"/>
  <c r="F2120" i="10"/>
  <c r="D2631" i="10"/>
  <c r="J1324" i="10"/>
  <c r="G1675" i="10"/>
  <c r="I2001" i="10"/>
  <c r="O1992" i="10"/>
  <c r="H1765" i="10"/>
  <c r="M1521" i="10"/>
  <c r="Q1561" i="10"/>
  <c r="Q2468" i="10"/>
  <c r="S1760" i="10"/>
  <c r="K2115" i="10"/>
  <c r="H1993" i="10"/>
  <c r="I2468" i="10"/>
  <c r="P1556" i="10"/>
  <c r="E839" i="10"/>
  <c r="E1398" i="10"/>
  <c r="Q791" i="10"/>
  <c r="F1323" i="10"/>
  <c r="O1844" i="10"/>
  <c r="L2555" i="10"/>
  <c r="S1798" i="10"/>
  <c r="G1519" i="10"/>
  <c r="Q1841" i="10"/>
  <c r="I1483" i="10"/>
  <c r="M1401" i="10"/>
  <c r="J2120" i="10"/>
  <c r="H1682" i="10"/>
  <c r="G1600" i="10"/>
  <c r="Q1997" i="10"/>
  <c r="E2798" i="10"/>
  <c r="J1309" i="10"/>
  <c r="P1830" i="10"/>
  <c r="S1714" i="10"/>
  <c r="R2123" i="10"/>
  <c r="O1922" i="10"/>
  <c r="O1601" i="10"/>
  <c r="F1561" i="10"/>
  <c r="H2904" i="10"/>
  <c r="F2077" i="10"/>
  <c r="J1958" i="10"/>
  <c r="K1679" i="10"/>
  <c r="C1760" i="10"/>
  <c r="Q1483" i="10"/>
  <c r="I1908" i="10"/>
  <c r="F1960" i="10"/>
  <c r="F2038" i="10"/>
  <c r="D2890" i="10"/>
  <c r="K2410" i="10"/>
  <c r="E2230" i="10"/>
  <c r="F851" i="10"/>
  <c r="C1710" i="10"/>
  <c r="K2628" i="10"/>
  <c r="J1754" i="10"/>
  <c r="M1956" i="10"/>
  <c r="S1964" i="10"/>
  <c r="K1756" i="10"/>
  <c r="F1642" i="10"/>
  <c r="E1605" i="10"/>
  <c r="O1524" i="10"/>
  <c r="L2116" i="10"/>
  <c r="P1523" i="10"/>
  <c r="O1960" i="10"/>
  <c r="G1925" i="10"/>
  <c r="E1840" i="10"/>
  <c r="H2124" i="10"/>
  <c r="O1390" i="10"/>
  <c r="G2038" i="10"/>
  <c r="K2473" i="10"/>
  <c r="M1762" i="10"/>
  <c r="D1588" i="10"/>
  <c r="D1549" i="10"/>
  <c r="R2859" i="10"/>
  <c r="P2910" i="10"/>
  <c r="F1515" i="10"/>
  <c r="D1591" i="10"/>
  <c r="G834" i="10"/>
  <c r="J1556" i="10"/>
  <c r="F2531" i="10"/>
  <c r="K2361" i="10"/>
  <c r="J2389" i="10"/>
  <c r="H1510" i="10"/>
  <c r="R2288" i="10"/>
  <c r="S1557" i="10"/>
  <c r="J2288" i="10"/>
  <c r="C2487" i="10"/>
  <c r="D1513" i="10"/>
  <c r="I1956" i="10"/>
  <c r="R2275" i="10"/>
  <c r="G1394" i="10"/>
  <c r="M1672" i="10"/>
  <c r="P810" i="10"/>
  <c r="Q2551" i="10"/>
  <c r="E1679" i="10"/>
  <c r="D2040" i="10"/>
  <c r="H1631" i="10"/>
  <c r="E1839" i="10"/>
  <c r="C1392" i="10"/>
  <c r="E2356" i="10"/>
  <c r="H1479" i="10"/>
  <c r="K1556" i="10"/>
  <c r="R1553" i="10"/>
  <c r="C2028" i="10"/>
  <c r="P1997" i="10"/>
  <c r="O1683" i="10"/>
  <c r="I1399" i="10"/>
  <c r="O2079" i="10"/>
  <c r="N2003" i="10"/>
  <c r="H1395" i="10"/>
  <c r="F1676" i="10"/>
  <c r="M2037" i="10"/>
  <c r="S1801" i="10"/>
  <c r="F1917" i="10"/>
  <c r="Q1602" i="10"/>
  <c r="M1482" i="10"/>
  <c r="E1481" i="10"/>
  <c r="R1748" i="10"/>
  <c r="M1393" i="10"/>
  <c r="M2568" i="10"/>
  <c r="I1638" i="10"/>
  <c r="L2387" i="10"/>
  <c r="P2269" i="10"/>
  <c r="C795" i="10"/>
  <c r="D1801" i="10"/>
  <c r="N1401" i="10"/>
  <c r="J1641" i="10"/>
  <c r="E2123" i="10"/>
  <c r="O1920" i="10"/>
  <c r="J2289" i="10"/>
  <c r="S1402" i="10"/>
  <c r="N1919" i="10"/>
  <c r="R1963" i="10"/>
  <c r="G2436" i="10"/>
  <c r="S2120" i="10"/>
  <c r="S1718" i="10"/>
  <c r="C1835" i="10"/>
  <c r="D1475" i="10"/>
  <c r="M2394" i="10"/>
  <c r="N2043" i="10"/>
  <c r="N1912" i="10"/>
  <c r="N1639" i="10"/>
  <c r="H1752" i="10"/>
  <c r="K2123" i="10"/>
  <c r="O1794" i="10"/>
  <c r="D1483" i="10"/>
  <c r="N2325" i="10"/>
  <c r="N1629" i="10"/>
  <c r="R1964" i="10"/>
  <c r="O2835" i="10"/>
  <c r="S1401" i="10"/>
  <c r="Q1317" i="10"/>
  <c r="F2079" i="10"/>
  <c r="F791" i="10"/>
  <c r="K843" i="10"/>
  <c r="G1593" i="10"/>
  <c r="E1910" i="10"/>
  <c r="P2037" i="10"/>
  <c r="O2796" i="10"/>
  <c r="N1802" i="10"/>
  <c r="F1996" i="10"/>
  <c r="K1753" i="10"/>
  <c r="D1633" i="10"/>
  <c r="L2244" i="10"/>
  <c r="J1677" i="10"/>
  <c r="F2041" i="10"/>
  <c r="J2079" i="10"/>
  <c r="O2030" i="10"/>
  <c r="Q1765" i="10"/>
  <c r="N1676" i="10"/>
  <c r="P2076" i="10"/>
  <c r="D1750" i="10"/>
  <c r="L1725" i="10"/>
  <c r="E1832" i="10"/>
  <c r="G2081" i="10"/>
  <c r="E1599" i="10"/>
  <c r="K1674" i="10"/>
  <c r="O1720" i="10"/>
  <c r="L1321" i="10"/>
  <c r="Q1680" i="10"/>
  <c r="E804" i="10"/>
  <c r="M2865" i="10"/>
  <c r="D1674" i="10"/>
  <c r="K1393" i="10"/>
  <c r="O1479" i="10"/>
  <c r="R1790" i="10"/>
  <c r="G2788" i="10"/>
  <c r="G846" i="10"/>
  <c r="M1318" i="10"/>
  <c r="Q2044" i="10"/>
  <c r="D2551" i="10"/>
  <c r="S1920" i="10"/>
  <c r="J1925" i="10"/>
  <c r="R1521" i="10"/>
  <c r="M2039" i="10"/>
  <c r="L1639" i="10"/>
  <c r="G1916" i="10"/>
  <c r="P1317" i="10"/>
  <c r="G1799" i="10"/>
  <c r="F1679" i="10"/>
  <c r="I2038" i="10"/>
  <c r="G1629" i="10"/>
  <c r="S1949" i="10"/>
  <c r="C2045" i="10"/>
  <c r="H1835" i="10"/>
  <c r="R2519" i="10"/>
  <c r="H1562" i="10"/>
  <c r="M2123" i="10"/>
  <c r="G1948" i="10"/>
  <c r="E2041" i="10"/>
  <c r="L1473" i="10"/>
  <c r="N1600" i="10"/>
  <c r="E1762" i="10"/>
  <c r="P1841" i="10"/>
  <c r="P1323" i="10"/>
  <c r="N833" i="10"/>
  <c r="C1321" i="10"/>
  <c r="J1605" i="10"/>
  <c r="H1601" i="10"/>
  <c r="D1722" i="10"/>
  <c r="S1723" i="10"/>
  <c r="H2071" i="10"/>
  <c r="E1484" i="10"/>
  <c r="K1515" i="10"/>
  <c r="K1550" i="10"/>
  <c r="R2111" i="10"/>
  <c r="G1639" i="10"/>
  <c r="Q2237" i="10"/>
  <c r="P2596" i="10"/>
  <c r="K1595" i="10"/>
  <c r="D1802" i="10"/>
  <c r="Q1398" i="10"/>
  <c r="I1602" i="10"/>
  <c r="K2490" i="10"/>
  <c r="N2531" i="10"/>
  <c r="G2239" i="10"/>
  <c r="F1677" i="10"/>
  <c r="G1725" i="10"/>
  <c r="D1320" i="10"/>
  <c r="R1520" i="10"/>
  <c r="I2079" i="10"/>
  <c r="K2124" i="10"/>
  <c r="F1672" i="10"/>
  <c r="M1554" i="10"/>
  <c r="H1788" i="10"/>
  <c r="J1674" i="10"/>
  <c r="P1799" i="10"/>
  <c r="M1629" i="10"/>
  <c r="L1524" i="10"/>
  <c r="F1593" i="10"/>
  <c r="R2867" i="10"/>
  <c r="E1560" i="10"/>
  <c r="P2120" i="10"/>
  <c r="M1725" i="10"/>
  <c r="J2357" i="10"/>
  <c r="C2074" i="10"/>
  <c r="E794" i="10"/>
  <c r="O831" i="10"/>
  <c r="K1474" i="10"/>
  <c r="P1722" i="10"/>
  <c r="O2648" i="10"/>
  <c r="J1639" i="10"/>
  <c r="E2081" i="10"/>
  <c r="S2122" i="10"/>
  <c r="F1320" i="10"/>
  <c r="H1603" i="10"/>
  <c r="Q1913" i="10"/>
  <c r="G1677" i="10"/>
  <c r="L1798" i="10"/>
  <c r="N1640" i="10"/>
  <c r="F1760" i="10"/>
  <c r="L1560" i="10"/>
  <c r="E2473" i="10"/>
  <c r="Q1601" i="10"/>
  <c r="R1713" i="10"/>
  <c r="H2516" i="10"/>
  <c r="D1828" i="10"/>
  <c r="J2353" i="10"/>
  <c r="J807" i="10"/>
  <c r="I1397" i="10"/>
  <c r="C1909" i="10"/>
  <c r="N1391" i="10"/>
  <c r="S2862" i="10"/>
  <c r="J2069" i="10"/>
  <c r="H795" i="10"/>
  <c r="R2565" i="10"/>
  <c r="S1912" i="10"/>
  <c r="R2548" i="10"/>
  <c r="F2491" i="10"/>
  <c r="R2270" i="10"/>
  <c r="G2229" i="10"/>
  <c r="H1954" i="10"/>
  <c r="L1832" i="10"/>
  <c r="I1993" i="10"/>
  <c r="Q2598" i="10"/>
  <c r="O842" i="10"/>
  <c r="J2109" i="10"/>
  <c r="S1790" i="10"/>
  <c r="C1763" i="10"/>
  <c r="C1634" i="10"/>
  <c r="R1992" i="10"/>
  <c r="N2034" i="10"/>
  <c r="H2041" i="10"/>
  <c r="F1317" i="10"/>
  <c r="E1838" i="10"/>
  <c r="K2405" i="10"/>
  <c r="R1595" i="10"/>
  <c r="C1801" i="10"/>
  <c r="R2309" i="10"/>
  <c r="N1765" i="10"/>
  <c r="F1523" i="10"/>
  <c r="N1562" i="10"/>
  <c r="K808" i="10"/>
  <c r="E1564" i="10"/>
  <c r="F2004" i="10"/>
  <c r="L1401" i="10"/>
  <c r="S2121" i="10"/>
  <c r="K1638" i="10"/>
  <c r="N1603" i="10"/>
  <c r="D2037" i="10"/>
  <c r="D1553" i="10"/>
  <c r="O1717" i="10"/>
  <c r="Q1478" i="10"/>
  <c r="J1517" i="10"/>
  <c r="N2523" i="10"/>
  <c r="E1558" i="10"/>
  <c r="P2551" i="10"/>
  <c r="I1313" i="10"/>
  <c r="Q2070" i="10"/>
  <c r="R1999" i="10"/>
  <c r="G1480" i="10"/>
  <c r="J2244" i="10"/>
  <c r="F1483" i="10"/>
  <c r="H1628" i="10"/>
  <c r="O2115" i="10"/>
  <c r="E2072" i="10"/>
  <c r="F1597" i="10"/>
  <c r="H1318" i="10"/>
  <c r="E1595" i="10"/>
  <c r="R1681" i="10"/>
  <c r="K1397" i="10"/>
  <c r="N2068" i="10"/>
  <c r="D1836" i="10"/>
  <c r="I1641" i="10"/>
  <c r="J2432" i="10"/>
  <c r="O1517" i="10"/>
  <c r="F2326" i="10"/>
  <c r="J2367" i="10"/>
  <c r="K2075" i="10"/>
  <c r="R1643" i="10"/>
  <c r="N848" i="10"/>
  <c r="J1589" i="10"/>
  <c r="G1525" i="10"/>
  <c r="J1763" i="10"/>
  <c r="J1520" i="10"/>
  <c r="H1842" i="10"/>
  <c r="P1844" i="10"/>
  <c r="G1310" i="10"/>
  <c r="G1560" i="10"/>
  <c r="N1322" i="10"/>
  <c r="H2860" i="10"/>
  <c r="I1796" i="10"/>
  <c r="D1604" i="10"/>
  <c r="O1955" i="10"/>
  <c r="F2471" i="10"/>
  <c r="F1956" i="10"/>
  <c r="Q2110" i="10"/>
  <c r="I1550" i="10"/>
  <c r="C1588" i="10"/>
  <c r="D2079" i="10"/>
  <c r="I1678" i="10"/>
  <c r="D1922" i="10"/>
  <c r="M1842" i="10"/>
  <c r="H1917" i="10"/>
  <c r="Q1920" i="10"/>
  <c r="G1801" i="10"/>
  <c r="P1320" i="10"/>
  <c r="G1683" i="10"/>
  <c r="R2044" i="10"/>
  <c r="H1472" i="10"/>
  <c r="K2559" i="10"/>
  <c r="R1675" i="10"/>
  <c r="L1510" i="10"/>
  <c r="C2522" i="10"/>
  <c r="L1834" i="10"/>
  <c r="S2522" i="10"/>
  <c r="I2361" i="10"/>
  <c r="R1509" i="10"/>
  <c r="F1908" i="10"/>
  <c r="Q1956" i="10"/>
  <c r="I2589" i="10"/>
  <c r="D1554" i="10"/>
  <c r="J1392" i="10"/>
  <c r="I2030" i="10"/>
  <c r="Q1676" i="10"/>
  <c r="O1802" i="10"/>
  <c r="S1843" i="10"/>
  <c r="Q1803" i="10"/>
  <c r="O1764" i="10"/>
  <c r="E2833" i="10"/>
  <c r="O1400" i="10"/>
  <c r="Q1558" i="10"/>
  <c r="I1322" i="10"/>
  <c r="R1919" i="10"/>
  <c r="H1800" i="10"/>
  <c r="J2354" i="10"/>
  <c r="S1514" i="10"/>
  <c r="H2072" i="10"/>
  <c r="R2071" i="10"/>
  <c r="G1996" i="10"/>
  <c r="Q2120" i="10"/>
  <c r="D2235" i="10"/>
  <c r="M1992" i="10"/>
  <c r="S2003" i="10"/>
  <c r="D2121" i="10"/>
  <c r="D1996" i="10"/>
  <c r="O1555" i="10"/>
  <c r="S2004" i="10"/>
  <c r="R837" i="10"/>
  <c r="D1637" i="10"/>
  <c r="C2004" i="10"/>
  <c r="S1636" i="10"/>
  <c r="C1559" i="10"/>
  <c r="K1678" i="10"/>
  <c r="N1483" i="10"/>
  <c r="G1562" i="10"/>
  <c r="Q2797" i="10"/>
  <c r="M2250" i="10"/>
  <c r="P2436" i="10"/>
  <c r="D1468" i="10"/>
  <c r="M1998" i="10"/>
  <c r="R830" i="10"/>
  <c r="K1398" i="10"/>
  <c r="J2286" i="10"/>
  <c r="I1716" i="10"/>
  <c r="D1725" i="10"/>
  <c r="N1996" i="10"/>
  <c r="F1720" i="10"/>
  <c r="K1834" i="10"/>
  <c r="L2316" i="10"/>
  <c r="I1563" i="10"/>
  <c r="J2077" i="10"/>
  <c r="P2081" i="10"/>
  <c r="E2400" i="10"/>
  <c r="M1804" i="10"/>
  <c r="E1719" i="10"/>
  <c r="F2071" i="10"/>
  <c r="I2636" i="10"/>
  <c r="K800" i="10"/>
  <c r="H2068" i="10"/>
  <c r="P1633" i="10"/>
  <c r="H1830" i="10"/>
  <c r="G1635" i="10"/>
  <c r="L1711" i="10"/>
  <c r="M1839" i="10"/>
  <c r="L1799" i="10"/>
  <c r="O1629" i="10"/>
  <c r="F1400" i="10"/>
  <c r="C1640" i="10"/>
  <c r="M2083" i="10"/>
  <c r="R2645" i="10"/>
  <c r="E1639" i="10"/>
  <c r="D2033" i="10"/>
  <c r="G2122" i="10"/>
  <c r="R1799" i="10"/>
  <c r="C1479" i="10"/>
  <c r="E1472" i="10"/>
  <c r="D2124" i="10"/>
  <c r="O829" i="10"/>
  <c r="O2001" i="10"/>
  <c r="C1471" i="10"/>
  <c r="S1644" i="10"/>
  <c r="G1399" i="10"/>
  <c r="L1679" i="10"/>
  <c r="N1718" i="10"/>
  <c r="O1762" i="10"/>
  <c r="M1560" i="10"/>
  <c r="K1681" i="10"/>
  <c r="K2651" i="10"/>
  <c r="P2072" i="10"/>
  <c r="N2001" i="10"/>
  <c r="G795" i="10"/>
  <c r="J2001" i="10"/>
  <c r="I806" i="10"/>
  <c r="M2909" i="10"/>
  <c r="N849" i="10"/>
  <c r="O1553" i="10"/>
  <c r="G2330" i="10"/>
  <c r="I1792" i="10"/>
  <c r="L1520" i="10"/>
  <c r="R2568" i="10"/>
  <c r="P2030" i="10"/>
  <c r="O1322" i="10"/>
  <c r="D1598" i="10"/>
  <c r="G1804" i="10"/>
  <c r="O2045" i="10"/>
  <c r="L1796" i="10"/>
  <c r="J2327" i="10"/>
  <c r="F1754" i="10"/>
  <c r="H2397" i="10"/>
  <c r="M2034" i="10"/>
  <c r="E2277" i="10"/>
  <c r="F809" i="10"/>
  <c r="F1831" i="10"/>
  <c r="I2529" i="10"/>
  <c r="G2408" i="10"/>
  <c r="R1634" i="10"/>
  <c r="L1925" i="10"/>
  <c r="R1561" i="10"/>
  <c r="S1961" i="10"/>
  <c r="C2124" i="10"/>
  <c r="N1637" i="10"/>
  <c r="E2075" i="10"/>
  <c r="F1563" i="10"/>
  <c r="G1758" i="10"/>
  <c r="S1763" i="10"/>
  <c r="P2002" i="10"/>
  <c r="P1836" i="10"/>
  <c r="F1708" i="10"/>
  <c r="N1395" i="10"/>
  <c r="G1554" i="10"/>
  <c r="S1963" i="10"/>
  <c r="N1922" i="10"/>
  <c r="D2042" i="10"/>
  <c r="D1323" i="10"/>
  <c r="K1473" i="10"/>
  <c r="D842" i="10"/>
  <c r="M1717" i="10"/>
  <c r="G847" i="10"/>
  <c r="R1708" i="10"/>
  <c r="E2639" i="10"/>
  <c r="D2645" i="10"/>
  <c r="J1550" i="10"/>
  <c r="G2861" i="10"/>
  <c r="F1912" i="10"/>
  <c r="M1909" i="10"/>
  <c r="E2353" i="10"/>
  <c r="Q2033" i="10"/>
  <c r="D2816" i="10"/>
  <c r="E841" i="10"/>
  <c r="Q2590" i="10"/>
  <c r="S2114" i="10"/>
  <c r="N1710" i="10"/>
  <c r="J846" i="10"/>
  <c r="C807" i="10"/>
  <c r="P1518" i="10"/>
  <c r="D2647" i="10"/>
  <c r="M1988" i="10"/>
  <c r="E2606" i="10"/>
  <c r="O1908" i="10"/>
  <c r="M1590" i="10"/>
  <c r="J2529" i="10"/>
  <c r="K2554" i="10"/>
  <c r="G1518" i="10"/>
  <c r="H792" i="10"/>
  <c r="S2327" i="10"/>
  <c r="K2287" i="10"/>
  <c r="M2429" i="10"/>
  <c r="G803" i="10"/>
  <c r="H1843" i="10"/>
  <c r="R1479" i="10"/>
  <c r="Q2082" i="10"/>
  <c r="J1996" i="10"/>
  <c r="J2885" i="10"/>
  <c r="G1478" i="10"/>
  <c r="K1601" i="10"/>
  <c r="P2785" i="10"/>
  <c r="R1557" i="10"/>
  <c r="D1839" i="10"/>
  <c r="M1951" i="10"/>
  <c r="H2000" i="10"/>
  <c r="L1603" i="10"/>
  <c r="Q1800" i="10"/>
  <c r="P1962" i="10"/>
  <c r="E1959" i="10"/>
  <c r="L2907" i="10"/>
  <c r="I1552" i="10"/>
  <c r="O1594" i="10"/>
  <c r="D1316" i="10"/>
  <c r="H1758" i="10"/>
  <c r="R1475" i="10"/>
  <c r="F2034" i="10"/>
  <c r="C2629" i="10"/>
  <c r="S804" i="10"/>
  <c r="K2042" i="10"/>
  <c r="O1721" i="10"/>
  <c r="P2121" i="10"/>
  <c r="G2070" i="10"/>
  <c r="D2072" i="10"/>
  <c r="N1641" i="10"/>
  <c r="I1400" i="10"/>
  <c r="D2074" i="10"/>
  <c r="Q1323" i="10"/>
  <c r="H2123" i="10"/>
  <c r="D1520" i="10"/>
  <c r="K1598" i="10"/>
  <c r="K2323" i="10"/>
  <c r="L1797" i="10"/>
  <c r="F1994" i="10"/>
  <c r="D1964" i="10"/>
  <c r="Q2319" i="10"/>
  <c r="O2549" i="10"/>
  <c r="C2548" i="10"/>
  <c r="H2313" i="10"/>
  <c r="Q2001" i="10"/>
  <c r="R1515" i="10"/>
  <c r="C2118" i="10"/>
  <c r="O1964" i="10"/>
  <c r="O1398" i="10"/>
  <c r="E1517" i="10"/>
  <c r="O1995" i="10"/>
  <c r="G1800" i="10"/>
  <c r="G2120" i="10"/>
  <c r="J1923" i="10"/>
  <c r="C1840" i="10"/>
  <c r="I1560" i="10"/>
  <c r="Q1598" i="10"/>
  <c r="F1759" i="10"/>
  <c r="L2790" i="10"/>
  <c r="G2640" i="10"/>
  <c r="H1956" i="10"/>
  <c r="F2080" i="10"/>
  <c r="G1914" i="10"/>
  <c r="L1953" i="10"/>
  <c r="O1560" i="10"/>
  <c r="L1801" i="10"/>
  <c r="P1723" i="10"/>
  <c r="M1802" i="10"/>
  <c r="K1484" i="10"/>
  <c r="S1924" i="10"/>
  <c r="H1684" i="10"/>
  <c r="I1589" i="10"/>
  <c r="M1923" i="10"/>
  <c r="N1798" i="10"/>
  <c r="I2512" i="10"/>
  <c r="F2076" i="10"/>
  <c r="E1323" i="10"/>
  <c r="D1681" i="10"/>
  <c r="S2643" i="10"/>
  <c r="G810" i="10"/>
  <c r="F1723" i="10"/>
  <c r="M2111" i="10"/>
  <c r="H1991" i="10"/>
  <c r="M2508" i="10"/>
  <c r="P833" i="10"/>
  <c r="C1789" i="10"/>
  <c r="F1639" i="10"/>
  <c r="Q1838" i="10"/>
  <c r="H2249" i="10"/>
  <c r="R1788" i="10"/>
  <c r="H2327" i="10"/>
  <c r="S1761" i="10"/>
  <c r="C1755" i="10"/>
  <c r="F1396" i="10"/>
  <c r="R1837" i="10"/>
  <c r="F1724" i="10"/>
  <c r="P2000" i="10"/>
  <c r="Q1484" i="10"/>
  <c r="S1596" i="10"/>
  <c r="J1789" i="10"/>
  <c r="F2549" i="10"/>
  <c r="J830" i="10"/>
  <c r="E2571" i="10"/>
  <c r="G1604" i="10"/>
  <c r="G2405" i="10"/>
  <c r="D2069" i="10"/>
  <c r="P1833" i="10"/>
  <c r="L1752" i="10"/>
  <c r="N1958" i="10"/>
  <c r="D1322" i="10"/>
  <c r="D2045" i="10"/>
  <c r="F1674" i="10"/>
  <c r="Q1477" i="10"/>
  <c r="G1724" i="10"/>
  <c r="R1397" i="10"/>
  <c r="F1835" i="10"/>
  <c r="P1596" i="10"/>
  <c r="G2444" i="10"/>
  <c r="K1949" i="10"/>
  <c r="F1603" i="10"/>
  <c r="G1838" i="10"/>
  <c r="I2865" i="10"/>
  <c r="N2387" i="10"/>
  <c r="N2487" i="10"/>
  <c r="D1914" i="10"/>
  <c r="M796" i="10"/>
  <c r="E1320" i="10"/>
  <c r="I2394" i="10"/>
  <c r="M1402" i="10"/>
  <c r="O1678" i="10"/>
  <c r="P1482" i="10"/>
  <c r="C2081" i="10"/>
  <c r="C1525" i="10"/>
  <c r="H1749" i="10"/>
  <c r="L1562" i="10"/>
  <c r="P2108" i="10"/>
  <c r="I1840" i="10"/>
  <c r="F2117" i="10"/>
  <c r="K2353" i="10"/>
  <c r="H1919" i="10"/>
  <c r="S2478" i="10"/>
  <c r="O2870" i="10"/>
  <c r="Q2118" i="10"/>
  <c r="R2429" i="10"/>
  <c r="C1994" i="10"/>
  <c r="C1308" i="10"/>
  <c r="Q1959" i="10"/>
  <c r="P2319" i="10"/>
  <c r="F1675" i="10"/>
  <c r="M1640" i="10"/>
  <c r="J1477" i="10"/>
  <c r="C2070" i="10"/>
  <c r="C1724" i="10"/>
  <c r="K1478" i="10"/>
  <c r="I796" i="10"/>
  <c r="C1603" i="10"/>
  <c r="R2082" i="10"/>
  <c r="P1677" i="10"/>
  <c r="J1800" i="10"/>
  <c r="C1560" i="10"/>
  <c r="M2028" i="10"/>
  <c r="H2042" i="10"/>
  <c r="J1714" i="10"/>
  <c r="G1792" i="10"/>
  <c r="N1643" i="10"/>
  <c r="E2004" i="10"/>
  <c r="M1681" i="10"/>
  <c r="P1402" i="10"/>
  <c r="P2041" i="10"/>
  <c r="Q1509" i="10"/>
  <c r="D1794" i="10"/>
  <c r="L1761" i="10"/>
  <c r="I1628" i="10"/>
  <c r="S2030" i="10"/>
  <c r="H1644" i="10"/>
  <c r="S2354" i="10"/>
  <c r="J2123" i="10"/>
  <c r="P1524" i="10"/>
  <c r="N2032" i="10"/>
  <c r="P1312" i="10"/>
  <c r="R2109" i="10"/>
  <c r="S2239" i="10"/>
  <c r="O2307" i="10"/>
  <c r="H2646" i="10"/>
  <c r="J1720" i="10"/>
  <c r="R1962" i="10"/>
  <c r="E1960" i="10"/>
  <c r="R1323" i="10"/>
  <c r="I2123" i="10"/>
  <c r="L1923" i="10"/>
  <c r="J1680" i="10"/>
  <c r="J2083" i="10"/>
  <c r="R1958" i="10"/>
  <c r="E1603" i="10"/>
  <c r="P1314" i="10"/>
  <c r="I1597" i="10"/>
  <c r="S1468" i="10"/>
  <c r="L1635" i="10"/>
  <c r="H1670" i="10"/>
  <c r="E1601" i="10"/>
  <c r="G2116" i="10"/>
  <c r="L2516" i="10"/>
  <c r="K1796" i="10"/>
  <c r="I1320" i="10"/>
  <c r="I1548" i="10"/>
  <c r="G1788" i="10"/>
  <c r="E1631" i="10"/>
  <c r="R1989" i="10"/>
  <c r="J2531" i="10"/>
  <c r="E830" i="10"/>
  <c r="N1956" i="10"/>
  <c r="H1396" i="10"/>
  <c r="S2490" i="10"/>
  <c r="S2233" i="10"/>
  <c r="L2241" i="10"/>
  <c r="R2482" i="10"/>
  <c r="D2357" i="10"/>
  <c r="C1518" i="10"/>
  <c r="Q2272" i="10"/>
  <c r="N2590" i="10"/>
  <c r="P2271" i="10"/>
  <c r="P2639" i="10"/>
  <c r="F2307" i="10"/>
  <c r="L1511" i="10"/>
  <c r="D1754" i="10"/>
  <c r="D2311" i="10"/>
  <c r="E2528" i="10"/>
  <c r="F2906" i="10"/>
  <c r="H1841" i="10"/>
  <c r="C2394" i="10"/>
  <c r="O1832" i="10"/>
  <c r="M1996" i="10"/>
  <c r="J1791" i="10"/>
  <c r="N1838" i="10"/>
  <c r="S1788" i="10"/>
  <c r="H2859" i="10"/>
  <c r="M1513" i="10"/>
  <c r="K1591" i="10"/>
  <c r="S1724" i="10"/>
  <c r="L1835" i="10"/>
  <c r="J1322" i="10"/>
  <c r="C1802" i="10"/>
  <c r="H2039" i="10"/>
  <c r="G2309" i="10"/>
  <c r="P2552" i="10"/>
  <c r="H1640" i="10"/>
  <c r="K1923" i="10"/>
  <c r="O1842" i="10"/>
  <c r="L1320" i="10"/>
  <c r="S1604" i="10"/>
  <c r="I1764" i="10"/>
  <c r="Q2480" i="10"/>
  <c r="S2118" i="10"/>
  <c r="J1321" i="10"/>
  <c r="K1639" i="10"/>
  <c r="G1669" i="10"/>
  <c r="R1516" i="10"/>
  <c r="M1597" i="10"/>
  <c r="K1725" i="10"/>
  <c r="H2079" i="10"/>
  <c r="F1765" i="10"/>
  <c r="D1961" i="10"/>
  <c r="G1921" i="10"/>
  <c r="H2114" i="10"/>
  <c r="P1925" i="10"/>
  <c r="L1915" i="10"/>
  <c r="C1604" i="10"/>
  <c r="N1520" i="10"/>
  <c r="D1713" i="10"/>
  <c r="M1715" i="10"/>
  <c r="J1844" i="10"/>
  <c r="I1480" i="10"/>
  <c r="O2034" i="10"/>
  <c r="E2433" i="10"/>
  <c r="M2239" i="10"/>
  <c r="J2080" i="10"/>
  <c r="E1994" i="10"/>
  <c r="R1914" i="10"/>
  <c r="N1310" i="10"/>
  <c r="E1757" i="10"/>
  <c r="M2405" i="10"/>
  <c r="S1679" i="10"/>
  <c r="D2002" i="10"/>
  <c r="D1397" i="10"/>
  <c r="N1474" i="10"/>
  <c r="F1923" i="10"/>
  <c r="N1398" i="10"/>
  <c r="O2037" i="10"/>
  <c r="J2124" i="10"/>
  <c r="P1922" i="10"/>
  <c r="E1637" i="10"/>
  <c r="R1671" i="10"/>
  <c r="O2519" i="10"/>
  <c r="K2084" i="10"/>
  <c r="E2396" i="10"/>
  <c r="R2869" i="10"/>
  <c r="F1959" i="10"/>
  <c r="C1468" i="10"/>
  <c r="F1641" i="10"/>
  <c r="O1389" i="10"/>
  <c r="G2037" i="10"/>
  <c r="O1401" i="10"/>
  <c r="J2314" i="10"/>
  <c r="F2124" i="10"/>
  <c r="D1480" i="10"/>
  <c r="O1482" i="10"/>
  <c r="L1673" i="10"/>
  <c r="H1509" i="10"/>
  <c r="C1679" i="10"/>
  <c r="N2002" i="10"/>
  <c r="Q2077" i="10"/>
  <c r="E1997" i="10"/>
  <c r="H2311" i="10"/>
  <c r="C1320" i="10"/>
  <c r="R1719" i="10"/>
  <c r="N800" i="10"/>
  <c r="S1675" i="10"/>
  <c r="P1477" i="10"/>
  <c r="H1389" i="10"/>
  <c r="J1755" i="10"/>
  <c r="G2635" i="10"/>
  <c r="M2080" i="10"/>
  <c r="M788" i="10"/>
  <c r="C1484" i="10"/>
  <c r="R2040" i="10"/>
  <c r="L1924" i="10"/>
  <c r="H2077" i="10"/>
  <c r="R1684" i="10"/>
  <c r="D2864" i="10"/>
  <c r="K1763" i="10"/>
  <c r="L1392" i="10"/>
  <c r="F1763" i="10"/>
  <c r="I2045" i="10"/>
  <c r="Q1524" i="10"/>
  <c r="I2083" i="10"/>
  <c r="P2279" i="10"/>
  <c r="L1762" i="10"/>
  <c r="D1757" i="10"/>
  <c r="M2119" i="10"/>
  <c r="E2124" i="10"/>
  <c r="F1314" i="10"/>
  <c r="C2905" i="10"/>
  <c r="C1671" i="10"/>
  <c r="E1513" i="10"/>
  <c r="G1599" i="10"/>
  <c r="M1722" i="10"/>
  <c r="R1838" i="10"/>
  <c r="K1523" i="10"/>
  <c r="S1474" i="10"/>
  <c r="E2039" i="10"/>
  <c r="I1319" i="10"/>
  <c r="J2000" i="10"/>
  <c r="L2040" i="10"/>
  <c r="E1519" i="10"/>
  <c r="L2037" i="10"/>
  <c r="H1754" i="10"/>
  <c r="J1317" i="10"/>
  <c r="J1472" i="10"/>
  <c r="R2075" i="10"/>
  <c r="H1952" i="10"/>
  <c r="C2276" i="10"/>
  <c r="P1639" i="10"/>
  <c r="Q835" i="10"/>
  <c r="J794" i="10"/>
  <c r="I2287" i="10"/>
  <c r="P1719" i="10"/>
  <c r="S2082" i="10"/>
  <c r="K1524" i="10"/>
  <c r="I1402" i="10"/>
  <c r="P1602" i="10"/>
  <c r="H2070" i="10"/>
  <c r="O2042" i="10"/>
  <c r="I2071" i="10"/>
  <c r="G2004" i="10"/>
  <c r="H1477" i="10"/>
  <c r="P1803" i="10"/>
  <c r="P851" i="10"/>
  <c r="E2890" i="10"/>
  <c r="E2486" i="10"/>
  <c r="E2835" i="10"/>
  <c r="L2904" i="10"/>
  <c r="G1679" i="10"/>
  <c r="L1920" i="10"/>
  <c r="H1317" i="10"/>
  <c r="C1676" i="10"/>
  <c r="O1709" i="10"/>
  <c r="I1475" i="10"/>
  <c r="H1677" i="10"/>
  <c r="L1396" i="10"/>
  <c r="D2886" i="10"/>
  <c r="R1753" i="10"/>
  <c r="E1597" i="10"/>
  <c r="C1962" i="10"/>
  <c r="L2639" i="10"/>
  <c r="H1722" i="10"/>
  <c r="P2043" i="10"/>
  <c r="C1841" i="10"/>
  <c r="C1757" i="10"/>
  <c r="J1831" i="10"/>
  <c r="C1475" i="10"/>
  <c r="S1842" i="10"/>
  <c r="R2367" i="10"/>
  <c r="N1840" i="10"/>
  <c r="J2317" i="10"/>
  <c r="C1480" i="10"/>
  <c r="M2068" i="10"/>
  <c r="I1918" i="10"/>
  <c r="L1760" i="10"/>
  <c r="K1993" i="10"/>
  <c r="N1510" i="10"/>
  <c r="J1841" i="10"/>
  <c r="Q2003" i="10"/>
  <c r="G1764" i="10"/>
  <c r="D2080" i="10"/>
  <c r="E2321" i="10"/>
  <c r="H1711" i="10"/>
  <c r="P2229" i="10"/>
  <c r="Q1797" i="10"/>
  <c r="J1596" i="10"/>
  <c r="C2000" i="10"/>
  <c r="I2564" i="10"/>
  <c r="M2078" i="10"/>
  <c r="G2044" i="10"/>
  <c r="R1564" i="10"/>
  <c r="G1761" i="10"/>
  <c r="Q1760" i="10"/>
  <c r="E1921" i="10"/>
  <c r="D1921" i="10"/>
  <c r="R1717" i="10"/>
  <c r="K2548" i="10"/>
  <c r="Q1521" i="10"/>
  <c r="G2447" i="10"/>
  <c r="Q1554" i="10"/>
  <c r="N1399" i="10"/>
  <c r="L1753" i="10"/>
  <c r="L1795" i="10"/>
  <c r="K2043" i="10"/>
  <c r="P2115" i="10"/>
  <c r="L1681" i="10"/>
  <c r="P1391" i="10"/>
  <c r="I1470" i="10"/>
  <c r="L1800" i="10"/>
  <c r="J1319" i="10"/>
  <c r="K1675" i="10"/>
  <c r="J1796" i="10"/>
  <c r="E2037" i="10"/>
  <c r="H1390" i="10"/>
  <c r="K1962" i="10"/>
  <c r="L1642" i="10"/>
  <c r="G1598" i="10"/>
  <c r="H1679" i="10"/>
  <c r="N1321" i="10"/>
  <c r="N1803" i="10"/>
  <c r="E1604" i="10"/>
  <c r="C1723" i="10"/>
  <c r="K1641" i="10"/>
  <c r="I1803" i="10"/>
  <c r="K1919" i="10"/>
  <c r="I1923" i="10"/>
  <c r="D1717" i="10"/>
  <c r="M2589" i="10"/>
  <c r="O1682" i="10"/>
  <c r="H1718" i="10"/>
  <c r="R1683" i="10"/>
  <c r="Q2283" i="10"/>
  <c r="O1600" i="10"/>
  <c r="C2001" i="10"/>
  <c r="Q1513" i="10"/>
  <c r="D2408" i="10"/>
  <c r="D1643" i="10"/>
  <c r="Q1792" i="10"/>
  <c r="Q1318" i="10"/>
  <c r="P1604" i="10"/>
  <c r="G2118" i="10"/>
  <c r="H1523" i="10"/>
  <c r="G1711" i="10"/>
  <c r="C1510" i="10"/>
  <c r="L1722" i="10"/>
  <c r="M2124" i="10"/>
  <c r="I1518" i="10"/>
  <c r="N2861" i="10"/>
  <c r="J1630" i="10"/>
  <c r="H1914" i="10"/>
  <c r="S1559" i="10"/>
  <c r="N2118" i="10"/>
  <c r="D1399" i="10"/>
  <c r="C2039" i="10"/>
  <c r="M2319" i="10"/>
  <c r="C1796" i="10"/>
  <c r="P1924" i="10"/>
  <c r="F1634" i="10"/>
  <c r="L1764" i="10"/>
  <c r="E2121" i="10"/>
  <c r="H1955" i="10"/>
  <c r="N1564" i="10"/>
  <c r="L2001" i="10"/>
  <c r="N1949" i="10"/>
  <c r="K1392" i="10"/>
  <c r="L1644" i="10"/>
  <c r="E1722" i="10"/>
  <c r="J1920" i="10"/>
  <c r="R1398" i="10"/>
  <c r="E1964" i="10"/>
  <c r="D1401" i="10"/>
  <c r="D1319" i="10"/>
  <c r="O2043" i="10"/>
  <c r="G2002" i="10"/>
  <c r="D2038" i="10"/>
  <c r="C1998" i="10"/>
  <c r="G2082" i="10"/>
  <c r="I1604" i="10"/>
  <c r="N1479" i="10"/>
  <c r="C2641" i="10"/>
  <c r="J1524" i="10"/>
  <c r="M1963" i="10"/>
  <c r="R1600" i="10"/>
  <c r="F1644" i="10"/>
  <c r="C1675" i="10"/>
  <c r="C1765" i="10"/>
  <c r="S1759" i="10"/>
  <c r="K1644" i="10"/>
  <c r="F1594" i="10"/>
  <c r="O1918" i="10"/>
  <c r="F2074" i="10"/>
  <c r="E1723" i="10"/>
  <c r="N1719" i="10"/>
  <c r="F1952" i="10"/>
  <c r="F1633" i="10"/>
  <c r="O2864" i="10"/>
  <c r="R1721" i="10"/>
  <c r="C2646" i="10"/>
  <c r="P1563" i="10"/>
  <c r="J1403" i="10"/>
  <c r="E1402" i="10"/>
  <c r="M1475" i="10"/>
  <c r="P1640" i="10"/>
  <c r="O1399" i="10"/>
  <c r="D1522" i="10"/>
  <c r="C1522" i="10"/>
  <c r="R1924" i="10"/>
  <c r="P1678" i="10"/>
  <c r="C1792" i="10"/>
  <c r="L1602" i="10"/>
  <c r="S1561" i="10"/>
  <c r="K2631" i="10"/>
  <c r="J2002" i="10"/>
  <c r="S2071" i="10"/>
  <c r="H1714" i="10"/>
  <c r="H2034" i="10"/>
  <c r="H1602" i="10"/>
  <c r="L1677" i="10"/>
  <c r="J2399" i="10"/>
  <c r="F1321" i="10"/>
  <c r="N1549" i="10"/>
  <c r="E1399" i="10"/>
  <c r="Q1640" i="10"/>
  <c r="R1723" i="10"/>
  <c r="N1475" i="10"/>
  <c r="E1680" i="10"/>
  <c r="L1318" i="10"/>
  <c r="E1841" i="10"/>
  <c r="D1918" i="10"/>
  <c r="L1591" i="10"/>
  <c r="M2003" i="10"/>
  <c r="O1402" i="10"/>
  <c r="J1481" i="10"/>
  <c r="E2028" i="10"/>
  <c r="H1683" i="10"/>
  <c r="M1680" i="10"/>
  <c r="N2038" i="10"/>
  <c r="J2229" i="10"/>
  <c r="F1600" i="10"/>
  <c r="M1682" i="10"/>
  <c r="G1965" i="10"/>
  <c r="O2040" i="10"/>
  <c r="D1324" i="10"/>
  <c r="O1997" i="10"/>
  <c r="M1389" i="10"/>
  <c r="J2076" i="10"/>
  <c r="P1716" i="10"/>
  <c r="S1522" i="10"/>
  <c r="I2112" i="10"/>
  <c r="R1844" i="10"/>
  <c r="E2391" i="10"/>
  <c r="D2078" i="10"/>
  <c r="N2475" i="10"/>
  <c r="L1400" i="10"/>
  <c r="L1523" i="10"/>
  <c r="J1843" i="10"/>
  <c r="J2043" i="10"/>
  <c r="P1843" i="10"/>
  <c r="H1673" i="10"/>
  <c r="S1803" i="10"/>
  <c r="E1561" i="10"/>
  <c r="L2642" i="10"/>
  <c r="I2326" i="10"/>
  <c r="G1516" i="10"/>
  <c r="K2788" i="10"/>
  <c r="E2119" i="10"/>
  <c r="D1321" i="10"/>
  <c r="Q1839" i="10"/>
  <c r="D1638" i="10"/>
  <c r="Q1917" i="10"/>
  <c r="S1470" i="10"/>
  <c r="E2118" i="10"/>
  <c r="E1672" i="10"/>
  <c r="H1524" i="10"/>
  <c r="C1722" i="10"/>
  <c r="O1800" i="10"/>
  <c r="K1797" i="10"/>
  <c r="L2551" i="10"/>
  <c r="H1924" i="10"/>
  <c r="Q1833" i="10"/>
  <c r="M1925" i="10"/>
  <c r="D1759" i="10"/>
  <c r="F1801" i="10"/>
  <c r="F1964" i="10"/>
  <c r="N2797" i="10"/>
  <c r="R1312" i="10"/>
  <c r="E1563" i="10"/>
  <c r="Q1923" i="10"/>
  <c r="J1918" i="10"/>
  <c r="C840" i="10"/>
  <c r="S1321" i="10"/>
  <c r="L2081" i="10"/>
  <c r="O798" i="10"/>
  <c r="F1680" i="10"/>
  <c r="G1398" i="10"/>
  <c r="P1483" i="10"/>
  <c r="S1605" i="10"/>
  <c r="F2043" i="10"/>
  <c r="M1643" i="10"/>
  <c r="S1520" i="10"/>
  <c r="G1563" i="10"/>
  <c r="P2118" i="10"/>
  <c r="I1598" i="10"/>
  <c r="E2003" i="10"/>
  <c r="D1476" i="10"/>
  <c r="P2355" i="10"/>
  <c r="S2858" i="10"/>
  <c r="C1319" i="10"/>
  <c r="H1604" i="10"/>
  <c r="Q1724" i="10"/>
  <c r="O1321" i="10"/>
  <c r="F1798" i="10"/>
  <c r="R1841" i="10"/>
  <c r="S1603" i="10"/>
  <c r="C1804" i="10"/>
  <c r="D1842" i="10"/>
  <c r="F2002" i="10"/>
  <c r="G2243" i="10"/>
  <c r="C2036" i="10"/>
  <c r="S2814" i="10"/>
  <c r="C1681" i="10"/>
  <c r="I1843" i="10"/>
  <c r="J1957" i="10"/>
  <c r="P2044" i="10"/>
  <c r="J1314" i="10"/>
  <c r="M1476" i="10"/>
  <c r="F1525" i="10"/>
  <c r="I2082" i="10"/>
  <c r="Q1480" i="10"/>
  <c r="L1803" i="10"/>
  <c r="D1958" i="10"/>
  <c r="R2816" i="10"/>
  <c r="K2078" i="10"/>
  <c r="O1963" i="10"/>
  <c r="H1321" i="10"/>
  <c r="F2033" i="10"/>
  <c r="P2322" i="10"/>
  <c r="I1394" i="10"/>
  <c r="L1600" i="10"/>
  <c r="M1962" i="10"/>
  <c r="N2036" i="10"/>
  <c r="K2629" i="10"/>
  <c r="E1800" i="10"/>
  <c r="G1920" i="10"/>
  <c r="L1683" i="10"/>
  <c r="F1313" i="10"/>
  <c r="R1402" i="10"/>
  <c r="D2044" i="10"/>
  <c r="K1964" i="10"/>
  <c r="C1402" i="10"/>
  <c r="E2033" i="10"/>
  <c r="R2000" i="10"/>
  <c r="G1682" i="10"/>
  <c r="G1960" i="10"/>
  <c r="C1597" i="10"/>
  <c r="I1715" i="10"/>
  <c r="M1399" i="10"/>
  <c r="P1644" i="10"/>
  <c r="K1323" i="10"/>
  <c r="K1716" i="10"/>
  <c r="H1844" i="10"/>
  <c r="O2044" i="10"/>
  <c r="G1590" i="10"/>
  <c r="E2116" i="10"/>
  <c r="H1643" i="10"/>
  <c r="S1524" i="10"/>
  <c r="K2035" i="10"/>
  <c r="I2035" i="10"/>
  <c r="G1555" i="10"/>
  <c r="K1722" i="10"/>
  <c r="L804" i="10"/>
  <c r="J2868" i="10"/>
  <c r="P1790" i="10"/>
  <c r="N1804" i="10"/>
  <c r="E1393" i="10"/>
  <c r="R2083" i="10"/>
  <c r="F1628" i="10"/>
  <c r="I2401" i="10"/>
  <c r="D2819" i="10"/>
  <c r="H2521" i="10"/>
  <c r="M1562" i="10"/>
  <c r="G1923" i="10"/>
  <c r="I1513" i="10"/>
  <c r="N2044" i="10"/>
  <c r="N1400" i="10"/>
  <c r="P2116" i="10"/>
  <c r="P2083" i="10"/>
  <c r="E1844" i="10"/>
  <c r="K2120" i="10"/>
  <c r="I1642" i="10"/>
  <c r="S1556" i="10"/>
  <c r="H1398" i="10"/>
  <c r="G1831" i="10"/>
  <c r="O1759" i="10"/>
  <c r="G1834" i="10"/>
  <c r="G1790" i="10"/>
  <c r="C1672" i="10"/>
  <c r="Q2039" i="10"/>
  <c r="C1601" i="10"/>
  <c r="D1683" i="10"/>
  <c r="P1522" i="10"/>
  <c r="I1756" i="10"/>
  <c r="H2081" i="10"/>
  <c r="H1595" i="10"/>
  <c r="M2045" i="10"/>
  <c r="Q1400" i="10"/>
  <c r="G1958" i="10"/>
  <c r="L1994" i="10"/>
  <c r="O1724" i="10"/>
  <c r="H1760" i="10"/>
  <c r="N1763" i="10"/>
  <c r="N1675" i="10"/>
  <c r="L1518" i="10"/>
  <c r="J1998" i="10"/>
  <c r="M1525" i="10"/>
  <c r="J831" i="10"/>
  <c r="N1830" i="10"/>
  <c r="O1310" i="10"/>
  <c r="E1510" i="10"/>
  <c r="G1603" i="10"/>
  <c r="E1752" i="10"/>
  <c r="P2563" i="10"/>
  <c r="Q1962" i="10"/>
  <c r="O2819" i="10"/>
  <c r="J2119" i="10"/>
  <c r="C2003" i="10"/>
  <c r="D1311" i="10"/>
  <c r="P1558" i="10"/>
  <c r="S2119" i="10"/>
  <c r="F1924" i="10"/>
  <c r="G2042" i="10"/>
  <c r="O1765" i="10"/>
  <c r="N1754" i="10"/>
  <c r="M1683" i="10"/>
  <c r="C2519" i="10"/>
  <c r="I2797" i="10"/>
  <c r="E1804" i="10"/>
  <c r="N2322" i="10"/>
  <c r="L1793" i="10"/>
  <c r="N1594" i="10"/>
  <c r="L1394" i="10"/>
  <c r="P1514" i="10"/>
  <c r="F1482" i="10"/>
  <c r="P1322" i="10"/>
  <c r="D1799" i="10"/>
  <c r="S1479" i="10"/>
  <c r="O1798" i="10"/>
  <c r="K1683" i="10"/>
  <c r="O1843" i="10"/>
  <c r="R1478" i="10"/>
  <c r="K1963" i="10"/>
  <c r="I1765" i="10"/>
  <c r="C1563" i="10"/>
  <c r="R1594" i="10"/>
  <c r="D1838" i="10"/>
  <c r="K2082" i="10"/>
  <c r="M2117" i="10"/>
  <c r="P1637" i="10"/>
  <c r="F2247" i="10"/>
  <c r="P1999" i="10"/>
  <c r="D1318" i="10"/>
  <c r="L2430" i="10"/>
  <c r="N1948" i="10"/>
  <c r="G1953" i="10"/>
  <c r="J1724" i="10"/>
  <c r="J1842" i="10"/>
  <c r="I1721" i="10"/>
  <c r="F1599" i="10"/>
  <c r="Q1960" i="10"/>
  <c r="L1389" i="10"/>
  <c r="M1917" i="10"/>
  <c r="K1792" i="10"/>
  <c r="H2288" i="10"/>
  <c r="C1598" i="10"/>
  <c r="H2040" i="10"/>
  <c r="F840" i="10"/>
  <c r="L1398" i="10"/>
  <c r="L2635" i="10"/>
  <c r="G1601" i="10"/>
  <c r="H1483" i="10"/>
  <c r="G1956" i="10"/>
  <c r="F2239" i="10"/>
  <c r="I1516" i="10"/>
  <c r="N1478" i="10"/>
  <c r="N1674" i="10"/>
  <c r="J1523" i="10"/>
  <c r="I2068" i="10"/>
  <c r="P2125" i="10"/>
  <c r="S1550" i="10"/>
  <c r="F2566" i="10"/>
  <c r="L2568" i="10"/>
  <c r="P1798" i="10"/>
  <c r="J1924" i="10"/>
  <c r="R1917" i="10"/>
  <c r="S2080" i="10"/>
  <c r="K809" i="10"/>
  <c r="M1799" i="10"/>
  <c r="H1475" i="10"/>
  <c r="C1684" i="10"/>
  <c r="P2003" i="10"/>
  <c r="G2125" i="10"/>
  <c r="O1558" i="10"/>
  <c r="D2035" i="10"/>
  <c r="M1844" i="10"/>
  <c r="M2602" i="10"/>
  <c r="P1801" i="10"/>
  <c r="O1672" i="10"/>
  <c r="D1956" i="10"/>
  <c r="P1762" i="10"/>
  <c r="H1680" i="10"/>
  <c r="L1509" i="10"/>
  <c r="K1765" i="10"/>
  <c r="O2114" i="10"/>
  <c r="J1603" i="10"/>
  <c r="L2605" i="10"/>
  <c r="Q1758" i="10"/>
  <c r="L2112" i="10"/>
  <c r="M1993" i="10"/>
  <c r="F1842" i="10"/>
  <c r="M1483" i="10"/>
  <c r="J2121" i="10"/>
  <c r="Q2000" i="10"/>
  <c r="D1841" i="10"/>
  <c r="C1397" i="10"/>
  <c r="D1317" i="10"/>
  <c r="M1596" i="10"/>
  <c r="N1843" i="10"/>
  <c r="I1829" i="10"/>
  <c r="F1844" i="10"/>
  <c r="Q1795" i="10"/>
  <c r="F1555" i="10"/>
  <c r="C1674" i="10"/>
  <c r="F2037" i="10"/>
  <c r="E1668" i="10"/>
  <c r="G1317" i="10"/>
  <c r="H1960" i="10"/>
  <c r="N1764" i="10"/>
  <c r="O1519" i="10"/>
  <c r="E2002" i="10"/>
  <c r="F1909" i="10"/>
  <c r="M1642" i="10"/>
  <c r="F2123" i="10"/>
  <c r="D1963" i="10"/>
  <c r="E1998" i="10"/>
  <c r="D2590" i="10"/>
  <c r="N1683" i="10"/>
  <c r="E1322" i="10"/>
  <c r="K2003" i="10"/>
  <c r="P1559" i="10"/>
  <c r="J2111" i="10"/>
  <c r="J2068" i="10"/>
  <c r="M1315" i="10"/>
  <c r="J1802" i="10"/>
  <c r="Q1525" i="10"/>
  <c r="I2431" i="10"/>
  <c r="P1921" i="10"/>
  <c r="O1961" i="10"/>
  <c r="L1844" i="10"/>
  <c r="N1402" i="10"/>
  <c r="O1552" i="10"/>
  <c r="O1636" i="10"/>
  <c r="N1836" i="10"/>
  <c r="I1720" i="10"/>
  <c r="L2356" i="10"/>
  <c r="Q1753" i="10"/>
  <c r="K1754" i="10"/>
  <c r="L2431" i="10"/>
  <c r="I1917" i="10"/>
  <c r="N1717" i="10"/>
  <c r="H1482" i="10"/>
  <c r="O1959" i="10"/>
  <c r="M2564" i="10"/>
  <c r="K2045" i="10"/>
  <c r="K1560" i="10"/>
  <c r="E2401" i="10"/>
  <c r="E1799" i="10"/>
  <c r="D1797" i="10"/>
  <c r="O1554" i="10"/>
  <c r="K1708" i="10"/>
  <c r="O1562" i="10"/>
  <c r="Q1963" i="10"/>
  <c r="I1762" i="10"/>
  <c r="D2123" i="10"/>
  <c r="P2569" i="10"/>
  <c r="F850" i="10"/>
  <c r="N1394" i="10"/>
  <c r="O2516" i="10"/>
  <c r="Q1802" i="10"/>
  <c r="J1682" i="10"/>
  <c r="M1323" i="10"/>
  <c r="I1324" i="10"/>
  <c r="O1644" i="10"/>
  <c r="G1917" i="10"/>
  <c r="Q1909" i="10"/>
  <c r="G1482" i="10"/>
  <c r="N2037" i="10"/>
  <c r="S2044" i="10"/>
  <c r="J1751" i="10"/>
  <c r="F2045" i="10"/>
  <c r="L1323" i="10"/>
  <c r="S1473" i="10"/>
  <c r="L1682" i="10"/>
  <c r="R1831" i="10"/>
  <c r="P2082" i="10"/>
  <c r="O1641" i="10"/>
  <c r="E1920" i="10"/>
  <c r="E2816" i="10"/>
  <c r="S1915" i="10"/>
  <c r="H2316" i="10"/>
  <c r="J1676" i="10"/>
  <c r="G1324" i="10"/>
  <c r="C1596" i="10"/>
  <c r="K1921" i="10"/>
  <c r="C2483" i="10"/>
  <c r="G1992" i="10"/>
  <c r="G1915" i="10"/>
  <c r="J1964" i="10"/>
  <c r="F1925" i="10"/>
  <c r="D1676" i="10"/>
  <c r="R2325" i="10"/>
  <c r="P1757" i="10"/>
  <c r="D1721" i="10"/>
  <c r="K1308" i="10"/>
  <c r="C1483" i="10"/>
  <c r="M809" i="10"/>
  <c r="N1482" i="10"/>
  <c r="G1521" i="10"/>
  <c r="C1799" i="10"/>
  <c r="P1679" i="10"/>
  <c r="F1841" i="10"/>
  <c r="D2815" i="10"/>
  <c r="L2044" i="10"/>
  <c r="Q1641" i="10"/>
  <c r="C1964" i="10"/>
  <c r="E1763" i="10"/>
  <c r="E1801" i="10"/>
  <c r="G1483" i="10"/>
  <c r="P1591" i="10"/>
  <c r="F1602" i="10"/>
  <c r="G1471" i="10"/>
  <c r="P1521" i="10"/>
  <c r="N1682" i="10"/>
  <c r="N1921" i="10"/>
  <c r="P2045" i="10"/>
  <c r="Q2123" i="10"/>
  <c r="J1914" i="10"/>
  <c r="J2117" i="10"/>
  <c r="P1920" i="10"/>
  <c r="L1391" i="10"/>
  <c r="Q1682" i="10"/>
  <c r="N1559" i="10"/>
  <c r="I2432" i="10"/>
  <c r="S1800" i="10"/>
  <c r="P1998" i="10"/>
  <c r="L1470" i="10"/>
  <c r="I1922" i="10"/>
  <c r="P2124" i="10"/>
  <c r="E1790" i="10"/>
  <c r="L1638" i="10"/>
  <c r="P1599" i="10"/>
  <c r="I1520" i="10"/>
  <c r="Q1564" i="10"/>
  <c r="F2039" i="10"/>
  <c r="K1475" i="10"/>
  <c r="D1557" i="10"/>
  <c r="L799" i="10"/>
  <c r="I1562" i="10"/>
  <c r="D1761" i="10"/>
  <c r="Q2599" i="10"/>
  <c r="H2363" i="10"/>
  <c r="N1723" i="10"/>
  <c r="E1555" i="10"/>
  <c r="P1759" i="10"/>
  <c r="P2476" i="10"/>
  <c r="O2078" i="10"/>
  <c r="M1322" i="10"/>
  <c r="P1562" i="10"/>
  <c r="R1632" i="10"/>
  <c r="C1643" i="10"/>
  <c r="M2818" i="10"/>
  <c r="C802" i="10"/>
  <c r="E1482" i="10"/>
  <c r="D1908" i="10"/>
  <c r="R1725" i="10"/>
  <c r="J2044" i="10"/>
  <c r="S809" i="10"/>
  <c r="L1964" i="10"/>
  <c r="C1322" i="10"/>
  <c r="I2042" i="10"/>
  <c r="E1598" i="10"/>
  <c r="F1553" i="10"/>
  <c r="G1559" i="10"/>
  <c r="G2119" i="10"/>
  <c r="E1925" i="10"/>
  <c r="D1563" i="10"/>
  <c r="I1758" i="10"/>
  <c r="N2117" i="10"/>
  <c r="M1803" i="10"/>
  <c r="L1641" i="10"/>
  <c r="M2043" i="10"/>
  <c r="R1997" i="10"/>
  <c r="G2001" i="10"/>
  <c r="C2598" i="10"/>
  <c r="L1322" i="10"/>
  <c r="H1840" i="10"/>
  <c r="K1401" i="10"/>
  <c r="Q2030" i="10"/>
  <c r="R1761" i="10"/>
  <c r="K1719" i="10"/>
  <c r="R1638" i="10"/>
  <c r="Q1638" i="10"/>
  <c r="S2073" i="10"/>
  <c r="E2117" i="10"/>
  <c r="F1799" i="10"/>
  <c r="L1843" i="10"/>
  <c r="Q2115" i="10"/>
  <c r="C2044" i="10"/>
  <c r="G1561" i="10"/>
  <c r="N1522" i="10"/>
  <c r="F1683" i="10"/>
  <c r="D2233" i="10"/>
  <c r="Q1523" i="10"/>
  <c r="P1793" i="10"/>
  <c r="H804" i="10"/>
  <c r="K2039" i="10"/>
  <c r="E1516" i="10"/>
  <c r="I1925" i="10"/>
  <c r="N1324" i="10"/>
  <c r="J1323" i="10"/>
  <c r="F1394" i="10"/>
  <c r="P1918" i="10"/>
  <c r="I1639" i="10"/>
  <c r="D2041" i="10"/>
  <c r="G2634" i="10"/>
  <c r="D1477" i="10"/>
  <c r="D1755" i="10"/>
  <c r="C1631" i="10"/>
  <c r="D1597" i="10"/>
  <c r="N1999" i="10"/>
  <c r="R1801" i="10"/>
  <c r="D2838" i="10"/>
  <c r="C1844" i="10"/>
  <c r="I1476" i="10"/>
  <c r="D797" i="10"/>
  <c r="S1594" i="10"/>
  <c r="K1924" i="10"/>
  <c r="S1840" i="10"/>
  <c r="K1321" i="10"/>
  <c r="L1482" i="10"/>
  <c r="J1594" i="10"/>
  <c r="N1959" i="10"/>
  <c r="G1835" i="10"/>
  <c r="N2122" i="10"/>
  <c r="D843" i="10"/>
  <c r="Q1482" i="10"/>
  <c r="G1671" i="10"/>
  <c r="F2605" i="10"/>
  <c r="O1839" i="10"/>
  <c r="C1843" i="10"/>
  <c r="Q1321" i="10"/>
  <c r="R2003" i="10"/>
  <c r="Q1998" i="10"/>
  <c r="O1925" i="10"/>
  <c r="C1924" i="10"/>
  <c r="R1764" i="10"/>
  <c r="H2122" i="10"/>
  <c r="H1522" i="10"/>
  <c r="I1640" i="10"/>
  <c r="E1600" i="10"/>
  <c r="R1392" i="10"/>
  <c r="R1842" i="10"/>
  <c r="N1828" i="10"/>
  <c r="G1318" i="10"/>
  <c r="D1948" i="10"/>
  <c r="M1644" i="10"/>
  <c r="J2040" i="10"/>
  <c r="P2084" i="10"/>
  <c r="N2434" i="10"/>
  <c r="H1549" i="10"/>
  <c r="M1761" i="10"/>
  <c r="D2076" i="10"/>
  <c r="K1480" i="10"/>
  <c r="H2112" i="10"/>
  <c r="I2000" i="10"/>
  <c r="O2083" i="10"/>
  <c r="C1749" i="10"/>
  <c r="J1476" i="10"/>
  <c r="N1760" i="10"/>
  <c r="P1800" i="10"/>
  <c r="J1965" i="10"/>
  <c r="Q2122" i="10"/>
  <c r="E1400" i="10"/>
  <c r="E1923" i="10"/>
  <c r="M1604" i="10"/>
  <c r="D1915" i="10"/>
  <c r="P2080" i="10"/>
  <c r="O1521" i="10"/>
  <c r="G1757" i="10"/>
  <c r="E2045" i="10"/>
  <c r="O1324" i="10"/>
  <c r="F2001" i="10"/>
  <c r="I1682" i="10"/>
  <c r="G1592" i="10"/>
  <c r="K2116" i="10"/>
  <c r="P2074" i="10"/>
  <c r="S1909" i="10"/>
  <c r="N1796" i="10"/>
  <c r="K1789" i="10"/>
  <c r="I1603" i="10"/>
  <c r="J1525" i="10"/>
  <c r="O1838" i="10"/>
  <c r="D2609" i="10"/>
  <c r="P1397" i="10"/>
  <c r="R2124" i="10"/>
  <c r="L1637" i="10"/>
  <c r="N1397" i="10"/>
  <c r="O2000" i="10"/>
  <c r="S1400" i="10"/>
  <c r="Q1642" i="10"/>
  <c r="Q1324" i="10"/>
  <c r="C2569" i="10"/>
  <c r="K2080" i="10"/>
  <c r="R2555" i="10"/>
  <c r="Q2471" i="10"/>
  <c r="J791" i="10"/>
  <c r="J1922" i="10"/>
  <c r="N1319" i="10"/>
  <c r="Q2124" i="10"/>
  <c r="E1761" i="10"/>
  <c r="M1964" i="10"/>
  <c r="H1401" i="10"/>
  <c r="R1644" i="10"/>
  <c r="O1718" i="10"/>
  <c r="P1641" i="10"/>
  <c r="H1798" i="10"/>
  <c r="O1561" i="10"/>
  <c r="L1916" i="10"/>
  <c r="S1997" i="10"/>
  <c r="M2120" i="10"/>
  <c r="G1396" i="10"/>
  <c r="Q1399" i="10"/>
  <c r="I1959" i="10"/>
  <c r="K1801" i="10"/>
  <c r="C1628" i="10"/>
  <c r="K2569" i="10"/>
  <c r="I2648" i="10"/>
  <c r="P1682" i="10"/>
  <c r="I1317" i="10"/>
  <c r="L2632" i="10"/>
  <c r="J1683" i="10"/>
  <c r="M1600" i="10"/>
  <c r="E2044" i="10"/>
  <c r="H1913" i="10"/>
  <c r="M2118" i="10"/>
  <c r="N2000" i="10"/>
  <c r="L2041" i="10"/>
  <c r="C2249" i="10"/>
  <c r="I1841" i="10"/>
  <c r="G2794" i="10"/>
  <c r="J1995" i="10"/>
  <c r="I2124" i="10"/>
  <c r="G1548" i="10"/>
  <c r="J2477" i="10"/>
  <c r="N2235" i="10"/>
  <c r="R1682" i="10"/>
  <c r="P1525" i="10"/>
  <c r="J1759" i="10"/>
  <c r="N1680" i="10"/>
  <c r="D1763" i="10"/>
  <c r="C1401" i="10"/>
  <c r="R1961" i="10"/>
  <c r="H1518" i="10"/>
  <c r="M2041" i="10"/>
  <c r="O1602" i="10"/>
  <c r="D2081" i="10"/>
  <c r="E1636" i="10"/>
  <c r="C2083" i="10"/>
  <c r="P1961" i="10"/>
  <c r="M1477" i="10"/>
  <c r="N1997" i="10"/>
  <c r="N2120" i="10"/>
  <c r="R1309" i="10"/>
  <c r="D1402" i="10"/>
  <c r="O2075" i="10"/>
  <c r="N2082" i="10"/>
  <c r="Q1924" i="10"/>
  <c r="H1468" i="10"/>
  <c r="D1989" i="10"/>
  <c r="E1643" i="10"/>
  <c r="R2865" i="10"/>
  <c r="O1761" i="10"/>
  <c r="K2121" i="10"/>
  <c r="Q1603" i="10"/>
  <c r="F2028" i="10"/>
  <c r="R1631" i="10"/>
  <c r="R1639" i="10"/>
  <c r="F1643" i="10"/>
  <c r="G1641" i="10"/>
  <c r="G1964" i="10"/>
  <c r="K2118" i="10"/>
  <c r="S1954" i="10"/>
  <c r="E2469" i="10"/>
  <c r="D1840" i="10"/>
  <c r="D1718" i="10"/>
  <c r="P2004" i="10"/>
  <c r="Q1761" i="10"/>
  <c r="I1962" i="10"/>
  <c r="K1483" i="10"/>
  <c r="K1832" i="10"/>
  <c r="D2083" i="10"/>
  <c r="E1917" i="10"/>
  <c r="E1523" i="10"/>
  <c r="Q1512" i="10"/>
  <c r="R1800" i="10"/>
  <c r="I1555" i="10"/>
  <c r="F1596" i="10"/>
  <c r="D1482" i="10"/>
  <c r="L1483" i="10"/>
  <c r="G1722" i="10"/>
  <c r="R1923" i="10"/>
  <c r="L1474" i="10"/>
  <c r="Q2079" i="10"/>
  <c r="P1399" i="10"/>
  <c r="D1564" i="10"/>
  <c r="C1952" i="10"/>
  <c r="O1395" i="10"/>
  <c r="F1595" i="10"/>
  <c r="M1509" i="10"/>
  <c r="L1676" i="10"/>
  <c r="I1669" i="10"/>
  <c r="R1322" i="10"/>
  <c r="P2865" i="10"/>
  <c r="I1323" i="10"/>
  <c r="F1559" i="10"/>
  <c r="L1559" i="10"/>
  <c r="S2038" i="10"/>
  <c r="R1959" i="10"/>
  <c r="O1523" i="10"/>
  <c r="J2029" i="10"/>
  <c r="P1643" i="10"/>
  <c r="Q1925" i="10"/>
  <c r="O1563" i="10"/>
  <c r="F2432" i="10"/>
  <c r="L2083" i="10"/>
  <c r="M2076" i="10"/>
  <c r="P1753" i="10"/>
  <c r="J1602" i="10"/>
  <c r="N1835" i="10"/>
  <c r="K1476" i="10"/>
  <c r="N2368" i="10"/>
  <c r="S1957" i="10"/>
  <c r="C1762" i="10"/>
  <c r="N1913" i="10"/>
  <c r="J1643" i="10"/>
  <c r="Q2642" i="10"/>
  <c r="R1308" i="10"/>
  <c r="L1963" i="10"/>
  <c r="N1471" i="10"/>
  <c r="N1799" i="10"/>
  <c r="E1524" i="10"/>
  <c r="K2070" i="10"/>
  <c r="L1830" i="10"/>
  <c r="H1516" i="10"/>
  <c r="I1911" i="10"/>
  <c r="F2114" i="10"/>
  <c r="M1635" i="10"/>
  <c r="I2004" i="10"/>
  <c r="O1393" i="10"/>
  <c r="I1914" i="10"/>
  <c r="C2790" i="10"/>
  <c r="M1324" i="10"/>
  <c r="F1640" i="10"/>
  <c r="I1799" i="10"/>
  <c r="S1959" i="10"/>
  <c r="N1925" i="10"/>
  <c r="K1604" i="10"/>
  <c r="O2117" i="10"/>
  <c r="C1399" i="10"/>
  <c r="R2481" i="10"/>
  <c r="C2040" i="10"/>
  <c r="O1991" i="10"/>
  <c r="R1559" i="10"/>
  <c r="H2318" i="10"/>
  <c r="S1515" i="10"/>
  <c r="R2045" i="10"/>
  <c r="M1403" i="10"/>
  <c r="H2392" i="10"/>
  <c r="F2003" i="10"/>
  <c r="Q2080" i="10"/>
  <c r="L1319" i="10"/>
  <c r="R1596" i="10"/>
  <c r="K1844" i="10"/>
  <c r="M1316" i="10"/>
  <c r="M2044" i="10"/>
  <c r="J1598" i="10"/>
  <c r="J2081" i="10"/>
  <c r="N1709" i="10"/>
  <c r="M1479" i="10"/>
  <c r="G2039" i="10"/>
  <c r="G1833" i="10"/>
  <c r="L1604" i="10"/>
  <c r="G1962" i="10"/>
  <c r="K1830" i="10"/>
  <c r="K1525" i="10"/>
  <c r="Q1844" i="10"/>
  <c r="E1758" i="10"/>
  <c r="K1324" i="10"/>
  <c r="I2078" i="10"/>
  <c r="H1725" i="10"/>
  <c r="L2076" i="10"/>
  <c r="S1630" i="10"/>
  <c r="F2044" i="10"/>
  <c r="H1833" i="10"/>
  <c r="P1764" i="10"/>
  <c r="S2043" i="10"/>
  <c r="R1321" i="10"/>
  <c r="S1683" i="10"/>
  <c r="C1683" i="10"/>
  <c r="S1482" i="10"/>
  <c r="L1308" i="10"/>
  <c r="L1842" i="10"/>
  <c r="C1791" i="10"/>
  <c r="J1479" i="10"/>
  <c r="R1922" i="10"/>
  <c r="G1315" i="10"/>
  <c r="S1923" i="10"/>
  <c r="C1721" i="10"/>
  <c r="J1483" i="10"/>
  <c r="J1316" i="10"/>
  <c r="N1755" i="10"/>
  <c r="K1599" i="10"/>
  <c r="J2032" i="10"/>
  <c r="J1840" i="10"/>
  <c r="I1919" i="10"/>
  <c r="E1845" i="10"/>
  <c r="Q2078" i="10"/>
  <c r="O1962" i="10"/>
  <c r="Q2074" i="10"/>
  <c r="L1720" i="10"/>
  <c r="M2002" i="10"/>
  <c r="Q1604" i="10"/>
  <c r="J1640" i="10"/>
  <c r="P1829" i="10"/>
  <c r="K1521" i="10"/>
  <c r="E1641" i="10"/>
  <c r="O1642" i="10"/>
  <c r="P2034" i="10"/>
  <c r="F1397" i="10"/>
  <c r="S1922" i="10"/>
  <c r="R2002" i="10"/>
  <c r="J1552" i="10"/>
  <c r="H1560" i="10"/>
  <c r="S1312" i="10"/>
  <c r="C1516" i="10"/>
  <c r="G1643" i="10"/>
  <c r="I1643" i="10"/>
  <c r="R1311" i="10"/>
  <c r="D1635" i="10"/>
  <c r="K1910" i="10"/>
  <c r="E1318" i="10"/>
  <c r="G1765" i="10"/>
  <c r="G1959" i="10"/>
  <c r="O1483" i="10"/>
  <c r="J1762" i="10"/>
  <c r="J1756" i="10"/>
  <c r="H2272" i="10"/>
  <c r="F2632" i="10"/>
  <c r="F2108" i="10"/>
  <c r="S1754" i="10"/>
  <c r="D1632" i="10"/>
  <c r="R1395" i="10"/>
  <c r="J2125" i="10"/>
  <c r="S1914" i="10"/>
  <c r="F1999" i="10"/>
  <c r="K1952" i="10"/>
  <c r="H1671" i="10"/>
  <c r="J1760" i="10"/>
  <c r="P2351" i="10"/>
  <c r="M1523" i="10"/>
  <c r="H2562" i="10"/>
  <c r="H2002" i="10"/>
  <c r="A1227" i="10" l="1"/>
  <c r="A1228" i="10" s="1"/>
  <c r="A1229" i="10" s="1"/>
  <c r="A1230" i="10" s="1"/>
  <c r="A1231" i="10" s="1"/>
  <c r="A1232" i="10" s="1"/>
  <c r="A1233" i="10" s="1"/>
  <c r="A1234" i="10" s="1"/>
  <c r="A1235" i="10" s="1"/>
  <c r="A1236" i="10" s="1"/>
  <c r="A1237" i="10" s="1"/>
  <c r="A1212" i="10"/>
  <c r="A1213" i="10" s="1"/>
  <c r="A1214" i="10" s="1"/>
  <c r="A1215" i="10" s="1"/>
  <c r="A1216" i="10" s="1"/>
  <c r="A1217" i="10" s="1"/>
  <c r="A1218" i="10" s="1"/>
  <c r="A1219" i="10" s="1"/>
  <c r="A1220" i="10" s="1"/>
  <c r="A1221" i="10" s="1"/>
  <c r="A1222" i="10" s="1"/>
  <c r="A1197" i="10"/>
  <c r="A1198" i="10" s="1"/>
  <c r="A1199" i="10" s="1"/>
  <c r="A1200" i="10" s="1"/>
  <c r="A1201" i="10" s="1"/>
  <c r="A1202" i="10" s="1"/>
  <c r="A1203" i="10" s="1"/>
  <c r="A1204" i="10" s="1"/>
  <c r="A1205" i="10" s="1"/>
  <c r="A1206" i="10" s="1"/>
  <c r="A1207" i="10" s="1"/>
  <c r="A1182" i="10"/>
  <c r="A1183" i="10" s="1"/>
  <c r="A1184" i="10" s="1"/>
  <c r="A1185" i="10" s="1"/>
  <c r="A1186" i="10" s="1"/>
  <c r="A1187" i="10" s="1"/>
  <c r="A1188" i="10" s="1"/>
  <c r="A1189" i="10" s="1"/>
  <c r="A1190" i="10" s="1"/>
  <c r="A1191" i="10" s="1"/>
  <c r="A1192" i="10" s="1"/>
  <c r="A1166" i="10"/>
  <c r="A1167" i="10" s="1"/>
  <c r="A1168" i="10" s="1"/>
  <c r="A1169" i="10" s="1"/>
  <c r="A1170" i="10" s="1"/>
  <c r="A1171" i="10" s="1"/>
  <c r="A1172" i="10" s="1"/>
  <c r="A1173" i="10" s="1"/>
  <c r="A1174" i="10" s="1"/>
  <c r="A1175" i="10" s="1"/>
  <c r="A1176" i="10" s="1"/>
  <c r="A1151" i="10"/>
  <c r="A1152" i="10" s="1"/>
  <c r="A1153" i="10" s="1"/>
  <c r="A1154" i="10" s="1"/>
  <c r="A1155" i="10" s="1"/>
  <c r="A1156" i="10" s="1"/>
  <c r="A1157" i="10" s="1"/>
  <c r="A1158" i="10" s="1"/>
  <c r="A1159" i="10" s="1"/>
  <c r="A1160" i="10" s="1"/>
  <c r="A1161" i="10" s="1"/>
  <c r="A1136" i="10"/>
  <c r="A1137" i="10" s="1"/>
  <c r="A1138" i="10" s="1"/>
  <c r="A1139" i="10" s="1"/>
  <c r="A1140" i="10" s="1"/>
  <c r="A1141" i="10" s="1"/>
  <c r="A1142" i="10" s="1"/>
  <c r="A1143" i="10" s="1"/>
  <c r="A1144" i="10" s="1"/>
  <c r="A1145" i="10" s="1"/>
  <c r="A1146" i="10" s="1"/>
  <c r="A1121" i="10"/>
  <c r="A1122" i="10" s="1"/>
  <c r="A1123" i="10" s="1"/>
  <c r="A1124" i="10" s="1"/>
  <c r="A1125" i="10" s="1"/>
  <c r="A1126" i="10" s="1"/>
  <c r="A1127" i="10" s="1"/>
  <c r="A1128" i="10" s="1"/>
  <c r="A1129" i="10" s="1"/>
  <c r="A1130" i="10" s="1"/>
  <c r="A1131" i="10" s="1"/>
  <c r="A1105" i="10"/>
  <c r="A1106" i="10" s="1"/>
  <c r="A1107" i="10" s="1"/>
  <c r="A1108" i="10" s="1"/>
  <c r="A1109" i="10" s="1"/>
  <c r="A1110" i="10" s="1"/>
  <c r="A1111" i="10" s="1"/>
  <c r="A1112" i="10" s="1"/>
  <c r="A1113" i="10" s="1"/>
  <c r="A1114" i="10" s="1"/>
  <c r="A1115" i="10" s="1"/>
  <c r="A1090" i="10"/>
  <c r="A1091" i="10" s="1"/>
  <c r="A1092" i="10" s="1"/>
  <c r="A1093" i="10" s="1"/>
  <c r="A1094" i="10" s="1"/>
  <c r="A1095" i="10" s="1"/>
  <c r="A1096" i="10" s="1"/>
  <c r="A1097" i="10" s="1"/>
  <c r="A1098" i="10" s="1"/>
  <c r="A1099" i="10" s="1"/>
  <c r="A1100" i="10" s="1"/>
  <c r="A1075" i="10"/>
  <c r="A1076" i="10" s="1"/>
  <c r="A1077" i="10" s="1"/>
  <c r="A1078" i="10" s="1"/>
  <c r="A1079" i="10" s="1"/>
  <c r="A1080" i="10" s="1"/>
  <c r="A1081" i="10" s="1"/>
  <c r="A1082" i="10" s="1"/>
  <c r="A1083" i="10" s="1"/>
  <c r="A1084" i="10" s="1"/>
  <c r="A1085" i="10" s="1"/>
  <c r="A1060" i="10"/>
  <c r="A1061" i="10" s="1"/>
  <c r="A1062" i="10" s="1"/>
  <c r="A1063" i="10" s="1"/>
  <c r="A1064" i="10" s="1"/>
  <c r="A1065" i="10" s="1"/>
  <c r="A1066" i="10" s="1"/>
  <c r="A1067" i="10" s="1"/>
  <c r="A1068" i="10" s="1"/>
  <c r="A1069" i="10" s="1"/>
  <c r="A1070" i="10" s="1"/>
  <c r="N38" i="137"/>
  <c r="BP67" i="137"/>
  <c r="BO67" i="137"/>
  <c r="BN67" i="137"/>
  <c r="BM67" i="137"/>
  <c r="BL67" i="137"/>
  <c r="BK67" i="137"/>
  <c r="BJ67" i="137"/>
  <c r="BI67" i="137"/>
  <c r="BH67" i="137"/>
  <c r="BC67" i="137"/>
  <c r="R67" i="137"/>
  <c r="Q67" i="137"/>
  <c r="BP66" i="137"/>
  <c r="BO66" i="137"/>
  <c r="BN66" i="137"/>
  <c r="BM66" i="137"/>
  <c r="BL66" i="137"/>
  <c r="BK66" i="137"/>
  <c r="BJ66" i="137"/>
  <c r="BI66" i="137"/>
  <c r="BH66" i="137"/>
  <c r="BC66" i="137"/>
  <c r="R66" i="137"/>
  <c r="Q66" i="137"/>
  <c r="BP65" i="137"/>
  <c r="BO65" i="137"/>
  <c r="BN65" i="137"/>
  <c r="BM65" i="137"/>
  <c r="BL65" i="137"/>
  <c r="BK65" i="137"/>
  <c r="BJ65" i="137"/>
  <c r="BI65" i="137"/>
  <c r="BH65" i="137"/>
  <c r="BC65" i="137"/>
  <c r="R65" i="137"/>
  <c r="Q65" i="137"/>
  <c r="BP64" i="137"/>
  <c r="BO64" i="137"/>
  <c r="BN64" i="137"/>
  <c r="BM64" i="137"/>
  <c r="BL64" i="137"/>
  <c r="BK64" i="137"/>
  <c r="BJ64" i="137"/>
  <c r="BI64" i="137"/>
  <c r="BH64" i="137"/>
  <c r="BC64" i="137"/>
  <c r="R64" i="137"/>
  <c r="Q64" i="137"/>
  <c r="BU52" i="137"/>
  <c r="BT52" i="137"/>
  <c r="BS52" i="137"/>
  <c r="BR52" i="137"/>
  <c r="BQ52" i="137"/>
  <c r="BP52" i="137"/>
  <c r="BO52" i="137"/>
  <c r="BN52" i="137"/>
  <c r="BM52" i="137"/>
  <c r="BL52" i="137"/>
  <c r="BJ52" i="137"/>
  <c r="BI52" i="137"/>
  <c r="BH52" i="137"/>
  <c r="BC52" i="137"/>
  <c r="R52" i="137"/>
  <c r="Q52" i="137"/>
  <c r="BU51" i="137"/>
  <c r="BT51" i="137"/>
  <c r="BS51" i="137"/>
  <c r="BR51" i="137"/>
  <c r="BQ51" i="137"/>
  <c r="BP51" i="137"/>
  <c r="BO51" i="137"/>
  <c r="BN51" i="137"/>
  <c r="BM51" i="137"/>
  <c r="BL51" i="137"/>
  <c r="BJ51" i="137"/>
  <c r="BI51" i="137"/>
  <c r="BH51" i="137"/>
  <c r="BC51" i="137"/>
  <c r="R51" i="137"/>
  <c r="Q51" i="137"/>
  <c r="BU50" i="137"/>
  <c r="BT50" i="137"/>
  <c r="BS50" i="137"/>
  <c r="BR50" i="137"/>
  <c r="BQ50" i="137"/>
  <c r="BP50" i="137"/>
  <c r="BO50" i="137"/>
  <c r="BN50" i="137"/>
  <c r="BM50" i="137"/>
  <c r="BL50" i="137"/>
  <c r="BJ50" i="137"/>
  <c r="BI50" i="137"/>
  <c r="BH50" i="137"/>
  <c r="BC50" i="137"/>
  <c r="R50" i="137"/>
  <c r="Q50" i="137"/>
  <c r="BU49" i="137"/>
  <c r="BT49" i="137"/>
  <c r="BS49" i="137"/>
  <c r="BR49" i="137"/>
  <c r="BQ49" i="137"/>
  <c r="BP49" i="137"/>
  <c r="BO49" i="137"/>
  <c r="BN49" i="137"/>
  <c r="BM49" i="137"/>
  <c r="BL49" i="137"/>
  <c r="BJ49" i="137"/>
  <c r="BI49" i="137"/>
  <c r="BH49" i="137"/>
  <c r="BC49" i="137"/>
  <c r="R49" i="137"/>
  <c r="Q49" i="137"/>
  <c r="BU48" i="137"/>
  <c r="BT48" i="137"/>
  <c r="BS48" i="137"/>
  <c r="BR48" i="137"/>
  <c r="BQ48" i="137"/>
  <c r="BP48" i="137"/>
  <c r="BO48" i="137"/>
  <c r="BN48" i="137"/>
  <c r="BM48" i="137"/>
  <c r="BL48" i="137"/>
  <c r="BJ48" i="137"/>
  <c r="BI48" i="137"/>
  <c r="BH48" i="137"/>
  <c r="BC48" i="137"/>
  <c r="R48" i="137"/>
  <c r="Q48" i="137"/>
  <c r="AB66" i="136" l="1"/>
  <c r="AA66" i="136"/>
  <c r="Z66" i="136"/>
  <c r="AB65" i="136"/>
  <c r="AA65" i="136"/>
  <c r="Z65" i="136"/>
  <c r="AB64" i="136"/>
  <c r="AA64" i="136"/>
  <c r="Z64" i="136"/>
  <c r="AB63" i="136"/>
  <c r="AA63" i="136"/>
  <c r="Z63" i="136"/>
  <c r="AB62" i="136"/>
  <c r="AA62" i="136"/>
  <c r="Z62" i="136"/>
  <c r="AB61" i="136"/>
  <c r="AA61" i="136"/>
  <c r="Z61" i="136"/>
  <c r="AB60" i="136"/>
  <c r="AA60" i="136"/>
  <c r="Z60" i="136"/>
  <c r="AB59" i="136"/>
  <c r="AA59" i="136"/>
  <c r="Z59" i="136"/>
  <c r="AB58" i="136"/>
  <c r="AA58" i="136"/>
  <c r="Z58" i="136"/>
  <c r="AB57" i="136"/>
  <c r="AA57" i="136"/>
  <c r="Z57" i="136"/>
  <c r="AB56" i="136"/>
  <c r="AA56" i="136"/>
  <c r="Z56" i="136"/>
  <c r="AB55" i="136"/>
  <c r="AA55" i="136"/>
  <c r="Z55" i="136"/>
  <c r="AB53" i="136"/>
  <c r="AA53" i="136"/>
  <c r="Z53" i="136"/>
  <c r="N67" i="137" s="1"/>
  <c r="AB52" i="136"/>
  <c r="AA52" i="136"/>
  <c r="Z52" i="136"/>
  <c r="AB51" i="136"/>
  <c r="AA51" i="136"/>
  <c r="Z51" i="136"/>
  <c r="N65" i="137" s="1"/>
  <c r="AB50" i="136"/>
  <c r="AA50" i="136"/>
  <c r="Z50" i="136"/>
  <c r="N64" i="137" s="1"/>
  <c r="AB49" i="136"/>
  <c r="AA49" i="136"/>
  <c r="Z49" i="136"/>
  <c r="AB48" i="136"/>
  <c r="AA48" i="136"/>
  <c r="Z48" i="136"/>
  <c r="N62" i="137" s="1"/>
  <c r="AB47" i="136"/>
  <c r="AA47" i="136"/>
  <c r="Z47" i="136"/>
  <c r="N61" i="137" s="1"/>
  <c r="AB46" i="136"/>
  <c r="AA46" i="136"/>
  <c r="Z46" i="136"/>
  <c r="N60" i="137" s="1"/>
  <c r="AB45" i="136"/>
  <c r="AA45" i="136"/>
  <c r="Z45" i="136"/>
  <c r="N59" i="137" s="1"/>
  <c r="AB44" i="136"/>
  <c r="AA44" i="136"/>
  <c r="Z44" i="136"/>
  <c r="N58" i="137" s="1"/>
  <c r="AB43" i="136"/>
  <c r="AA43" i="136"/>
  <c r="Z43" i="136"/>
  <c r="N57" i="137" s="1"/>
  <c r="AB42" i="136"/>
  <c r="AA42" i="136"/>
  <c r="Z42" i="136"/>
  <c r="N56" i="137" s="1"/>
  <c r="AF56" i="136"/>
  <c r="AF57" i="136" s="1"/>
  <c r="AF43" i="136"/>
  <c r="AF44" i="136" s="1"/>
  <c r="AB35" i="136"/>
  <c r="AA35" i="136"/>
  <c r="Z35" i="136"/>
  <c r="AB34" i="136"/>
  <c r="AA34" i="136"/>
  <c r="Z34" i="136"/>
  <c r="AB33" i="136"/>
  <c r="AA33" i="136"/>
  <c r="Z33" i="136"/>
  <c r="AB32" i="136"/>
  <c r="AA32" i="136"/>
  <c r="Z32" i="136"/>
  <c r="AB31" i="136"/>
  <c r="AA31" i="136"/>
  <c r="Z31" i="136"/>
  <c r="AB30" i="136"/>
  <c r="AA30" i="136"/>
  <c r="Z30" i="136"/>
  <c r="AB29" i="136"/>
  <c r="AA29" i="136"/>
  <c r="Z29" i="136"/>
  <c r="AB28" i="136"/>
  <c r="AA28" i="136"/>
  <c r="Z28" i="136"/>
  <c r="AB27" i="136"/>
  <c r="AA27" i="136"/>
  <c r="Z27" i="136"/>
  <c r="AB26" i="136"/>
  <c r="AA26" i="136"/>
  <c r="Z26" i="136"/>
  <c r="AB25" i="136"/>
  <c r="AA25" i="136"/>
  <c r="Z25" i="136"/>
  <c r="AB24" i="136"/>
  <c r="AA24" i="136"/>
  <c r="Z24" i="136"/>
  <c r="AF25" i="136"/>
  <c r="AF26" i="136" s="1"/>
  <c r="AF27" i="136" s="1"/>
  <c r="AF28" i="136" s="1"/>
  <c r="AF29" i="136" s="1"/>
  <c r="AF30" i="136" s="1"/>
  <c r="AF31" i="136" s="1"/>
  <c r="AF32" i="136" s="1"/>
  <c r="AF33" i="136" s="1"/>
  <c r="AF34" i="136" s="1"/>
  <c r="AF35" i="136" s="1"/>
  <c r="AB22" i="136"/>
  <c r="AA22" i="136"/>
  <c r="Z22" i="136"/>
  <c r="AB21" i="136"/>
  <c r="AA21" i="136"/>
  <c r="Z21" i="136"/>
  <c r="AB20" i="136"/>
  <c r="AA20" i="136"/>
  <c r="Z20" i="136"/>
  <c r="AB19" i="136"/>
  <c r="AA19" i="136"/>
  <c r="Z19" i="136"/>
  <c r="AB18" i="136"/>
  <c r="AA18" i="136"/>
  <c r="Z18" i="136"/>
  <c r="AB17" i="136"/>
  <c r="AA17" i="136"/>
  <c r="Z17" i="136"/>
  <c r="AB16" i="136"/>
  <c r="AA16" i="136"/>
  <c r="Z16" i="136"/>
  <c r="AB15" i="136"/>
  <c r="AA15" i="136"/>
  <c r="Z15" i="136"/>
  <c r="AB14" i="136"/>
  <c r="AA14" i="136"/>
  <c r="Z14" i="136"/>
  <c r="AB13" i="136"/>
  <c r="AA13" i="136"/>
  <c r="Z13" i="136"/>
  <c r="AB12" i="136"/>
  <c r="AA12" i="136"/>
  <c r="Z12" i="136"/>
  <c r="AB11" i="136"/>
  <c r="AA11" i="136"/>
  <c r="Z11" i="136"/>
  <c r="AF12" i="136"/>
  <c r="N66" i="135"/>
  <c r="N65" i="135"/>
  <c r="N64" i="135"/>
  <c r="N63" i="135"/>
  <c r="N62" i="135"/>
  <c r="N61" i="135"/>
  <c r="N60" i="135"/>
  <c r="N59" i="135"/>
  <c r="N58" i="135"/>
  <c r="N57" i="135"/>
  <c r="N56" i="135"/>
  <c r="N55" i="135"/>
  <c r="N53" i="135"/>
  <c r="N37" i="137" s="1"/>
  <c r="N52" i="135"/>
  <c r="N36" i="137" s="1"/>
  <c r="N51" i="135"/>
  <c r="N50" i="135"/>
  <c r="N34" i="137" s="1"/>
  <c r="N49" i="135"/>
  <c r="N33" i="137" s="1"/>
  <c r="N48" i="135"/>
  <c r="N32" i="137" s="1"/>
  <c r="N47" i="135"/>
  <c r="N46" i="135"/>
  <c r="N30" i="137" s="1"/>
  <c r="N45" i="135"/>
  <c r="N44" i="135"/>
  <c r="N43" i="135"/>
  <c r="N27" i="137" s="1"/>
  <c r="N42" i="135"/>
  <c r="N26" i="137" s="1"/>
  <c r="R43" i="135"/>
  <c r="R44" i="135" s="1"/>
  <c r="N35" i="135"/>
  <c r="N34" i="135"/>
  <c r="N33" i="135"/>
  <c r="N32" i="135"/>
  <c r="N31" i="135"/>
  <c r="N30" i="135"/>
  <c r="N29" i="135"/>
  <c r="N28" i="135"/>
  <c r="N27" i="135"/>
  <c r="N26" i="135"/>
  <c r="N25" i="135"/>
  <c r="N24" i="135"/>
  <c r="N22" i="135"/>
  <c r="N22" i="137" s="1"/>
  <c r="N21" i="135"/>
  <c r="N20" i="135"/>
  <c r="N20" i="137" s="1"/>
  <c r="N19" i="135"/>
  <c r="N18" i="135"/>
  <c r="N18" i="137" s="1"/>
  <c r="N17" i="135"/>
  <c r="N17" i="137" s="1"/>
  <c r="N16" i="135"/>
  <c r="N16" i="137" s="1"/>
  <c r="N15" i="135"/>
  <c r="N14" i="135"/>
  <c r="N14" i="137" s="1"/>
  <c r="N13" i="135"/>
  <c r="N13" i="137" s="1"/>
  <c r="N12" i="135"/>
  <c r="N11" i="135"/>
  <c r="N28" i="137" l="1"/>
  <c r="N63" i="137"/>
  <c r="N12" i="137"/>
  <c r="N31" i="137"/>
  <c r="N41" i="137"/>
  <c r="N45" i="137"/>
  <c r="N49" i="137"/>
  <c r="N15" i="137"/>
  <c r="N21" i="137"/>
  <c r="N29" i="137"/>
  <c r="N42" i="137"/>
  <c r="N46" i="137"/>
  <c r="N50" i="137"/>
  <c r="N11" i="137"/>
  <c r="N35" i="137"/>
  <c r="N19" i="137"/>
  <c r="N66" i="137"/>
  <c r="N44" i="137"/>
  <c r="N48" i="137"/>
  <c r="N52" i="137"/>
  <c r="N43" i="137"/>
  <c r="N47" i="137"/>
  <c r="N51" i="137"/>
  <c r="AF45" i="136"/>
  <c r="AF58" i="136"/>
  <c r="AF13" i="136"/>
  <c r="AF14" i="136" s="1"/>
  <c r="R45" i="135"/>
  <c r="R12" i="135"/>
  <c r="AF46" i="136" l="1"/>
  <c r="AF59" i="136"/>
  <c r="AF15" i="136"/>
  <c r="R46" i="135"/>
  <c r="R13" i="135"/>
  <c r="AF47" i="136" l="1"/>
  <c r="AF60" i="136"/>
  <c r="AF16" i="136"/>
  <c r="R47" i="135"/>
  <c r="R14" i="135"/>
  <c r="AF61" i="136" l="1"/>
  <c r="AF48" i="136"/>
  <c r="AF17" i="136"/>
  <c r="R48" i="135"/>
  <c r="R15" i="135"/>
  <c r="AF49" i="136" l="1"/>
  <c r="AF62" i="136"/>
  <c r="AF18" i="136"/>
  <c r="R49" i="135"/>
  <c r="R16" i="135"/>
  <c r="AF63" i="136" l="1"/>
  <c r="AF50" i="136"/>
  <c r="AF19" i="136"/>
  <c r="R50" i="135"/>
  <c r="R17" i="135"/>
  <c r="AF51" i="136" l="1"/>
  <c r="AF64" i="136"/>
  <c r="AF20" i="136"/>
  <c r="R51" i="135"/>
  <c r="R18" i="135"/>
  <c r="AF65" i="136" l="1"/>
  <c r="AF52" i="136"/>
  <c r="AF21" i="136"/>
  <c r="R52" i="135"/>
  <c r="R19" i="135"/>
  <c r="AF66" i="136" l="1"/>
  <c r="AF53" i="136"/>
  <c r="AF22" i="136"/>
  <c r="R53" i="135"/>
  <c r="R20" i="135"/>
  <c r="R21" i="135" l="1"/>
  <c r="R22" i="135" l="1"/>
  <c r="AA11" i="135" l="1"/>
  <c r="A272" i="10"/>
  <c r="A273" i="10" s="1"/>
  <c r="A266" i="10"/>
  <c r="A267" i="10" s="1"/>
  <c r="A268" i="10" l="1"/>
  <c r="A205" i="10"/>
  <c r="A206" i="10" s="1"/>
  <c r="A199" i="10"/>
  <c r="A200" i="10" s="1"/>
  <c r="A136" i="10"/>
  <c r="A137" i="10" s="1"/>
  <c r="A130" i="10"/>
  <c r="A131" i="10" s="1"/>
  <c r="A132" i="10" s="1"/>
  <c r="A133" i="10" s="1"/>
  <c r="A38" i="10"/>
  <c r="A39" i="10" s="1"/>
  <c r="A29" i="10"/>
  <c r="A28" i="10"/>
  <c r="A747" i="10"/>
  <c r="A706" i="10"/>
  <c r="A665" i="10"/>
  <c r="A582" i="10"/>
  <c r="A541" i="10"/>
  <c r="A500" i="10"/>
  <c r="A342" i="10"/>
  <c r="A353" i="10" s="1"/>
  <c r="A269" i="10" l="1"/>
  <c r="A201" i="10"/>
  <c r="A83" i="10"/>
  <c r="A55" i="10"/>
  <c r="A46" i="10"/>
  <c r="A47" i="10" s="1"/>
  <c r="A48" i="10" s="1"/>
  <c r="A49" i="10" s="1"/>
  <c r="A50" i="10" s="1"/>
  <c r="A51" i="10" s="1"/>
  <c r="A22" i="10"/>
  <c r="A23" i="10" s="1"/>
  <c r="A24" i="10" s="1"/>
  <c r="A25" i="10" s="1"/>
  <c r="A26" i="10" s="1"/>
  <c r="A202" i="10" l="1"/>
  <c r="A32" i="10"/>
  <c r="A56" i="10"/>
  <c r="A84" i="10"/>
  <c r="N53" i="81"/>
  <c r="N52" i="81"/>
  <c r="N43" i="81"/>
  <c r="N45" i="81"/>
  <c r="N44" i="81"/>
  <c r="N42" i="81"/>
  <c r="N35" i="81"/>
  <c r="N34" i="81"/>
  <c r="N33" i="81"/>
  <c r="N32" i="81"/>
  <c r="N31" i="81"/>
  <c r="BC121" i="80"/>
  <c r="R121" i="80"/>
  <c r="Q121" i="80"/>
  <c r="P121" i="80"/>
  <c r="BC120" i="80"/>
  <c r="R120" i="80"/>
  <c r="Q120" i="80"/>
  <c r="P120" i="80"/>
  <c r="BC119" i="80"/>
  <c r="R119" i="80"/>
  <c r="Q119" i="80"/>
  <c r="P119" i="80"/>
  <c r="BH107" i="80"/>
  <c r="BC107" i="80"/>
  <c r="R107" i="80"/>
  <c r="Q107" i="80"/>
  <c r="P107" i="80"/>
  <c r="BH106" i="80"/>
  <c r="BC106" i="80"/>
  <c r="R106" i="80"/>
  <c r="Q106" i="80"/>
  <c r="P106" i="80"/>
  <c r="BH105" i="80"/>
  <c r="BC105" i="80"/>
  <c r="R105" i="80"/>
  <c r="Q105" i="80"/>
  <c r="P105" i="80"/>
  <c r="BC63" i="80"/>
  <c r="R63" i="80"/>
  <c r="Q63" i="80"/>
  <c r="BC62" i="80"/>
  <c r="R62" i="80"/>
  <c r="Q62" i="80"/>
  <c r="BC61" i="80"/>
  <c r="R61" i="80"/>
  <c r="Q61" i="80"/>
  <c r="BC60" i="80"/>
  <c r="R60" i="80"/>
  <c r="Q60" i="80"/>
  <c r="BC59" i="80"/>
  <c r="R59" i="80"/>
  <c r="Q59" i="80"/>
  <c r="BN49" i="80"/>
  <c r="BM49" i="80"/>
  <c r="BL49" i="80"/>
  <c r="BJ49" i="80"/>
  <c r="BI49" i="80"/>
  <c r="BH49" i="80"/>
  <c r="BC49" i="80"/>
  <c r="R49" i="80"/>
  <c r="Q49" i="80"/>
  <c r="BN48" i="80"/>
  <c r="BM48" i="80"/>
  <c r="BL48" i="80"/>
  <c r="BJ48" i="80"/>
  <c r="BI48" i="80"/>
  <c r="BH48" i="80"/>
  <c r="BC48" i="80"/>
  <c r="R48" i="80"/>
  <c r="Q48" i="80"/>
  <c r="BN47" i="80"/>
  <c r="BM47" i="80"/>
  <c r="BL47" i="80"/>
  <c r="BJ47" i="80"/>
  <c r="BI47" i="80"/>
  <c r="BH47" i="80"/>
  <c r="BC47" i="80"/>
  <c r="R47" i="80"/>
  <c r="Q47" i="80"/>
  <c r="BN46" i="80"/>
  <c r="BM46" i="80"/>
  <c r="BL46" i="80"/>
  <c r="BJ46" i="80"/>
  <c r="BI46" i="80"/>
  <c r="BH46" i="80"/>
  <c r="BC46" i="80"/>
  <c r="R46" i="80"/>
  <c r="Q46" i="80"/>
  <c r="BN45" i="80"/>
  <c r="BM45" i="80"/>
  <c r="BL45" i="80"/>
  <c r="BJ45" i="80"/>
  <c r="BI45" i="80"/>
  <c r="BH45" i="80"/>
  <c r="BC45" i="80"/>
  <c r="R45" i="80"/>
  <c r="Q45" i="80"/>
  <c r="BK111" i="16"/>
  <c r="BJ111" i="16"/>
  <c r="BI111" i="16"/>
  <c r="BH111" i="16"/>
  <c r="BC111" i="16"/>
  <c r="R111" i="16"/>
  <c r="Q111" i="16"/>
  <c r="P111" i="16"/>
  <c r="BK110" i="16"/>
  <c r="BJ110" i="16"/>
  <c r="BI110" i="16"/>
  <c r="BH110" i="16"/>
  <c r="BC110" i="16"/>
  <c r="R110" i="16"/>
  <c r="Q110" i="16"/>
  <c r="P110" i="16"/>
  <c r="BK109" i="16"/>
  <c r="BJ109" i="16"/>
  <c r="BI109" i="16"/>
  <c r="BH109" i="16"/>
  <c r="BC109" i="16"/>
  <c r="R109" i="16"/>
  <c r="Q109" i="16"/>
  <c r="P109" i="16"/>
  <c r="BS98" i="16"/>
  <c r="BR98" i="16"/>
  <c r="BQ98" i="16"/>
  <c r="BP98" i="16"/>
  <c r="BO98" i="16"/>
  <c r="BN98" i="16"/>
  <c r="BM98" i="16"/>
  <c r="BL98" i="16"/>
  <c r="BJ98" i="16"/>
  <c r="BI98" i="16"/>
  <c r="BH98" i="16"/>
  <c r="BC98" i="16"/>
  <c r="R98" i="16"/>
  <c r="Q98" i="16"/>
  <c r="P98" i="16"/>
  <c r="BS97" i="16"/>
  <c r="BR97" i="16"/>
  <c r="BQ97" i="16"/>
  <c r="BP97" i="16"/>
  <c r="BO97" i="16"/>
  <c r="BN97" i="16"/>
  <c r="BM97" i="16"/>
  <c r="BL97" i="16"/>
  <c r="BJ97" i="16"/>
  <c r="BI97" i="16"/>
  <c r="BH97" i="16"/>
  <c r="BC97" i="16"/>
  <c r="R97" i="16"/>
  <c r="Q97" i="16"/>
  <c r="P97" i="16"/>
  <c r="BS96" i="16"/>
  <c r="BR96" i="16"/>
  <c r="BQ96" i="16"/>
  <c r="BP96" i="16"/>
  <c r="BO96" i="16"/>
  <c r="BN96" i="16"/>
  <c r="BM96" i="16"/>
  <c r="BL96" i="16"/>
  <c r="BJ96" i="16"/>
  <c r="BI96" i="16"/>
  <c r="BH96" i="16"/>
  <c r="BC96" i="16"/>
  <c r="R96" i="16"/>
  <c r="Q96" i="16"/>
  <c r="P96" i="16"/>
  <c r="BP57" i="16"/>
  <c r="BO57" i="16"/>
  <c r="BN57" i="16"/>
  <c r="BM57" i="16"/>
  <c r="BL57" i="16"/>
  <c r="BK57" i="16"/>
  <c r="BJ57" i="16"/>
  <c r="BI57" i="16"/>
  <c r="BH57" i="16"/>
  <c r="BC57" i="16"/>
  <c r="R57" i="16"/>
  <c r="Q57" i="16"/>
  <c r="BP56" i="16"/>
  <c r="BO56" i="16"/>
  <c r="BN56" i="16"/>
  <c r="BM56" i="16"/>
  <c r="BL56" i="16"/>
  <c r="BK56" i="16"/>
  <c r="BJ56" i="16"/>
  <c r="BI56" i="16"/>
  <c r="BH56" i="16"/>
  <c r="BC56" i="16"/>
  <c r="R56" i="16"/>
  <c r="Q56" i="16"/>
  <c r="BP55" i="16"/>
  <c r="BO55" i="16"/>
  <c r="BN55" i="16"/>
  <c r="BM55" i="16"/>
  <c r="BL55" i="16"/>
  <c r="BK55" i="16"/>
  <c r="BJ55" i="16"/>
  <c r="BI55" i="16"/>
  <c r="BH55" i="16"/>
  <c r="BC55" i="16"/>
  <c r="R55" i="16"/>
  <c r="Q55" i="16"/>
  <c r="BP54" i="16"/>
  <c r="BO54" i="16"/>
  <c r="BN54" i="16"/>
  <c r="BM54" i="16"/>
  <c r="BL54" i="16"/>
  <c r="BK54" i="16"/>
  <c r="BJ54" i="16"/>
  <c r="BI54" i="16"/>
  <c r="BH54" i="16"/>
  <c r="BC54" i="16"/>
  <c r="R54" i="16"/>
  <c r="Q54" i="16"/>
  <c r="BP53" i="16"/>
  <c r="BO53" i="16"/>
  <c r="BN53" i="16"/>
  <c r="BM53" i="16"/>
  <c r="BL53" i="16"/>
  <c r="BK53" i="16"/>
  <c r="BJ53" i="16"/>
  <c r="BI53" i="16"/>
  <c r="BH53" i="16"/>
  <c r="BC53" i="16"/>
  <c r="R53" i="16"/>
  <c r="Q53" i="16"/>
  <c r="BU44" i="16"/>
  <c r="BT44" i="16"/>
  <c r="BS44" i="16"/>
  <c r="BR44" i="16"/>
  <c r="BQ44" i="16"/>
  <c r="BP44" i="16"/>
  <c r="BO44" i="16"/>
  <c r="BN44" i="16"/>
  <c r="BM44" i="16"/>
  <c r="BL44" i="16"/>
  <c r="BJ44" i="16"/>
  <c r="BI44" i="16"/>
  <c r="BH44" i="16"/>
  <c r="BC44" i="16"/>
  <c r="R44" i="16"/>
  <c r="Q44" i="16"/>
  <c r="BU43" i="16"/>
  <c r="BT43" i="16"/>
  <c r="BS43" i="16"/>
  <c r="BR43" i="16"/>
  <c r="BQ43" i="16"/>
  <c r="BP43" i="16"/>
  <c r="BO43" i="16"/>
  <c r="BN43" i="16"/>
  <c r="BM43" i="16"/>
  <c r="BL43" i="16"/>
  <c r="BJ43" i="16"/>
  <c r="BI43" i="16"/>
  <c r="BH43" i="16"/>
  <c r="BC43" i="16"/>
  <c r="R43" i="16"/>
  <c r="Q43" i="16"/>
  <c r="BU42" i="16"/>
  <c r="BT42" i="16"/>
  <c r="BS42" i="16"/>
  <c r="BR42" i="16"/>
  <c r="BQ42" i="16"/>
  <c r="BP42" i="16"/>
  <c r="BO42" i="16"/>
  <c r="BN42" i="16"/>
  <c r="BM42" i="16"/>
  <c r="BL42" i="16"/>
  <c r="BJ42" i="16"/>
  <c r="BI42" i="16"/>
  <c r="BH42" i="16"/>
  <c r="BC42" i="16"/>
  <c r="R42" i="16"/>
  <c r="Q42" i="16"/>
  <c r="BU41" i="16"/>
  <c r="BT41" i="16"/>
  <c r="BS41" i="16"/>
  <c r="BR41" i="16"/>
  <c r="BQ41" i="16"/>
  <c r="BP41" i="16"/>
  <c r="BO41" i="16"/>
  <c r="BN41" i="16"/>
  <c r="BM41" i="16"/>
  <c r="BL41" i="16"/>
  <c r="BJ41" i="16"/>
  <c r="BI41" i="16"/>
  <c r="BH41" i="16"/>
  <c r="BC41" i="16"/>
  <c r="R41" i="16"/>
  <c r="Q41" i="16"/>
  <c r="BU40" i="16"/>
  <c r="BT40" i="16"/>
  <c r="BS40" i="16"/>
  <c r="BR40" i="16"/>
  <c r="BQ40" i="16"/>
  <c r="BP40" i="16"/>
  <c r="BO40" i="16"/>
  <c r="BN40" i="16"/>
  <c r="BM40" i="16"/>
  <c r="BL40" i="16"/>
  <c r="BJ40" i="16"/>
  <c r="BI40" i="16"/>
  <c r="BH40" i="16"/>
  <c r="BC40" i="16"/>
  <c r="R40" i="16"/>
  <c r="Q40" i="16"/>
  <c r="AF144" i="15"/>
  <c r="AF143" i="15"/>
  <c r="AF142" i="15"/>
  <c r="AF141" i="15"/>
  <c r="AF140" i="15"/>
  <c r="AF139" i="15"/>
  <c r="AF138" i="15"/>
  <c r="AI133" i="15"/>
  <c r="AH133" i="15"/>
  <c r="AG133" i="15"/>
  <c r="AF133" i="15"/>
  <c r="AI132" i="15"/>
  <c r="AH132" i="15"/>
  <c r="AG132" i="15"/>
  <c r="AF132" i="15"/>
  <c r="AI131" i="15"/>
  <c r="AH131" i="15"/>
  <c r="AG131" i="15"/>
  <c r="AF131" i="15"/>
  <c r="AI130" i="15"/>
  <c r="AH130" i="15"/>
  <c r="AG130" i="15"/>
  <c r="AF130" i="15"/>
  <c r="AI129" i="15"/>
  <c r="AH129" i="15"/>
  <c r="AG129" i="15"/>
  <c r="AF129" i="15"/>
  <c r="AI128" i="15"/>
  <c r="AH128" i="15"/>
  <c r="AG128" i="15"/>
  <c r="AF128" i="15"/>
  <c r="AI127" i="15"/>
  <c r="AH127" i="15"/>
  <c r="AG127" i="15"/>
  <c r="AF127" i="15"/>
  <c r="AI122" i="15"/>
  <c r="AH122" i="15"/>
  <c r="AG122" i="15"/>
  <c r="AF122" i="15"/>
  <c r="AI121" i="15"/>
  <c r="AH121" i="15"/>
  <c r="AG121" i="15"/>
  <c r="AF121" i="15"/>
  <c r="AI120" i="15"/>
  <c r="AH120" i="15"/>
  <c r="AG120" i="15"/>
  <c r="AF120" i="15"/>
  <c r="AI119" i="15"/>
  <c r="AH119" i="15"/>
  <c r="AG119" i="15"/>
  <c r="AF119" i="15"/>
  <c r="AI118" i="15"/>
  <c r="AH118" i="15"/>
  <c r="AG118" i="15"/>
  <c r="AF118" i="15"/>
  <c r="AI117" i="15"/>
  <c r="AH117" i="15"/>
  <c r="AG117" i="15"/>
  <c r="AF117" i="15"/>
  <c r="AI116" i="15"/>
  <c r="AH116" i="15"/>
  <c r="AG116" i="15"/>
  <c r="AF116" i="15"/>
  <c r="AI108" i="15"/>
  <c r="AH108" i="15"/>
  <c r="AG108" i="15"/>
  <c r="AF108" i="15"/>
  <c r="AI107" i="15"/>
  <c r="AH107" i="15"/>
  <c r="AG107" i="15"/>
  <c r="AF107" i="15"/>
  <c r="AI106" i="15"/>
  <c r="AH106" i="15"/>
  <c r="AG106" i="15"/>
  <c r="AF106" i="15"/>
  <c r="AI105" i="15"/>
  <c r="AH105" i="15"/>
  <c r="AG105" i="15"/>
  <c r="AF105" i="15"/>
  <c r="AI104" i="15"/>
  <c r="AH104" i="15"/>
  <c r="AG104" i="15"/>
  <c r="AF104" i="15"/>
  <c r="AI103" i="15"/>
  <c r="AH103" i="15"/>
  <c r="AG103" i="15"/>
  <c r="AF103" i="15"/>
  <c r="AI102" i="15"/>
  <c r="AH102" i="15"/>
  <c r="AG102" i="15"/>
  <c r="AF102" i="15"/>
  <c r="AI101" i="15"/>
  <c r="AH101" i="15"/>
  <c r="AG101" i="15"/>
  <c r="AF101" i="15"/>
  <c r="AI100" i="15"/>
  <c r="AH100" i="15"/>
  <c r="AG100" i="15"/>
  <c r="AF100" i="15"/>
  <c r="AI99" i="15"/>
  <c r="AH99" i="15"/>
  <c r="AG99" i="15"/>
  <c r="AF99" i="15"/>
  <c r="AI98" i="15"/>
  <c r="AH98" i="15"/>
  <c r="AG98" i="15"/>
  <c r="AF98" i="15"/>
  <c r="AI97" i="15"/>
  <c r="AH97" i="15"/>
  <c r="AG97" i="15"/>
  <c r="AF97" i="15"/>
  <c r="AI96" i="15"/>
  <c r="AH96" i="15"/>
  <c r="AG96" i="15"/>
  <c r="AF96" i="15"/>
  <c r="AI95" i="15"/>
  <c r="AH95" i="15"/>
  <c r="AG95" i="15"/>
  <c r="AF95" i="15"/>
  <c r="AI94" i="15"/>
  <c r="AH94" i="15"/>
  <c r="AG94" i="15"/>
  <c r="AF94" i="15"/>
  <c r="AI93" i="15"/>
  <c r="AH93" i="15"/>
  <c r="AG93" i="15"/>
  <c r="AF93" i="15"/>
  <c r="AI92" i="15"/>
  <c r="AH92" i="15"/>
  <c r="AG92" i="15"/>
  <c r="AF92" i="15"/>
  <c r="AI91" i="15"/>
  <c r="AH91" i="15"/>
  <c r="AG91" i="15"/>
  <c r="AF91" i="15"/>
  <c r="AI90" i="15"/>
  <c r="AH90" i="15"/>
  <c r="AG90" i="15"/>
  <c r="AF90" i="15"/>
  <c r="AI89" i="15"/>
  <c r="AH89" i="15"/>
  <c r="AG89" i="15"/>
  <c r="AF89" i="15"/>
  <c r="AI88" i="15"/>
  <c r="AH88" i="15"/>
  <c r="AG88" i="15"/>
  <c r="AF88" i="15"/>
  <c r="AI87" i="15"/>
  <c r="AH87" i="15"/>
  <c r="AG87" i="15"/>
  <c r="AF87" i="15"/>
  <c r="AI86" i="15"/>
  <c r="AH86" i="15"/>
  <c r="AG86" i="15"/>
  <c r="AF86" i="15"/>
  <c r="AI85" i="15"/>
  <c r="AH85" i="15"/>
  <c r="AG85" i="15"/>
  <c r="AF85" i="15"/>
  <c r="AI84" i="15"/>
  <c r="AH84" i="15"/>
  <c r="AG84" i="15"/>
  <c r="AF84" i="15"/>
  <c r="AI83" i="15"/>
  <c r="AH83" i="15"/>
  <c r="AG83" i="15"/>
  <c r="AF83" i="15"/>
  <c r="AI82" i="15"/>
  <c r="AH82" i="15"/>
  <c r="AG82" i="15"/>
  <c r="AF82" i="15"/>
  <c r="AI81" i="15"/>
  <c r="AH81" i="15"/>
  <c r="AG81" i="15"/>
  <c r="AF81" i="15"/>
  <c r="AI80" i="15"/>
  <c r="AH80" i="15"/>
  <c r="AG80" i="15"/>
  <c r="AF80" i="15"/>
  <c r="AI79" i="15"/>
  <c r="AH79" i="15"/>
  <c r="AG79" i="15"/>
  <c r="AF79" i="15"/>
  <c r="AI78" i="15"/>
  <c r="AH78" i="15"/>
  <c r="AG78" i="15"/>
  <c r="AF78" i="15"/>
  <c r="AI76" i="15"/>
  <c r="AH76" i="15"/>
  <c r="AG76" i="15"/>
  <c r="AF76" i="15"/>
  <c r="AI75" i="15"/>
  <c r="AH75" i="15"/>
  <c r="AG75" i="15"/>
  <c r="AF75" i="15"/>
  <c r="AI74" i="15"/>
  <c r="AH74" i="15"/>
  <c r="AG74" i="15"/>
  <c r="AF74" i="15"/>
  <c r="AI73" i="15"/>
  <c r="AH73" i="15"/>
  <c r="AG73" i="15"/>
  <c r="AF73" i="15"/>
  <c r="AI72" i="15"/>
  <c r="AH72" i="15"/>
  <c r="AG72" i="15"/>
  <c r="AF72" i="15"/>
  <c r="AI71" i="15"/>
  <c r="AH71" i="15"/>
  <c r="AG71" i="15"/>
  <c r="AF71" i="15"/>
  <c r="AI70" i="15"/>
  <c r="AH70" i="15"/>
  <c r="AG70" i="15"/>
  <c r="AF70" i="15"/>
  <c r="AI69" i="15"/>
  <c r="AH69" i="15"/>
  <c r="AG69" i="15"/>
  <c r="AF69" i="15"/>
  <c r="AI68" i="15"/>
  <c r="AH68" i="15"/>
  <c r="AG68" i="15"/>
  <c r="AF68" i="15"/>
  <c r="AI67" i="15"/>
  <c r="AH67" i="15"/>
  <c r="AG67" i="15"/>
  <c r="AF67" i="15"/>
  <c r="AI66" i="15"/>
  <c r="AH66" i="15"/>
  <c r="AG66" i="15"/>
  <c r="AF66" i="15"/>
  <c r="AI65" i="15"/>
  <c r="AH65" i="15"/>
  <c r="AG65" i="15"/>
  <c r="AF65" i="15"/>
  <c r="AI64" i="15"/>
  <c r="AH64" i="15"/>
  <c r="AG64" i="15"/>
  <c r="AF64" i="15"/>
  <c r="AI63" i="15"/>
  <c r="AH63" i="15"/>
  <c r="AG63" i="15"/>
  <c r="AF63" i="15"/>
  <c r="AI56" i="15"/>
  <c r="AH56" i="15"/>
  <c r="AG56" i="15"/>
  <c r="AF56" i="15"/>
  <c r="AI55" i="15"/>
  <c r="AH55" i="15"/>
  <c r="AG55" i="15"/>
  <c r="AF55" i="15"/>
  <c r="AI54" i="15"/>
  <c r="AH54" i="15"/>
  <c r="AG54" i="15"/>
  <c r="AF54" i="15"/>
  <c r="AI53" i="15"/>
  <c r="AH53" i="15"/>
  <c r="AG53" i="15"/>
  <c r="AF53" i="15"/>
  <c r="AI52" i="15"/>
  <c r="AH52" i="15"/>
  <c r="AG52" i="15"/>
  <c r="AF52" i="15"/>
  <c r="AI51" i="15"/>
  <c r="AH51" i="15"/>
  <c r="AG51" i="15"/>
  <c r="AF51" i="15"/>
  <c r="AI50" i="15"/>
  <c r="AH50" i="15"/>
  <c r="AG50" i="15"/>
  <c r="AF50" i="15"/>
  <c r="AI49" i="15"/>
  <c r="AH49" i="15"/>
  <c r="AG49" i="15"/>
  <c r="AF49" i="15"/>
  <c r="AI48" i="15"/>
  <c r="AH48" i="15"/>
  <c r="AG48" i="15"/>
  <c r="AF48" i="15"/>
  <c r="AI47" i="15"/>
  <c r="AH47" i="15"/>
  <c r="AG47" i="15"/>
  <c r="AF47" i="15"/>
  <c r="AI46" i="15"/>
  <c r="AH46" i="15"/>
  <c r="AG46" i="15"/>
  <c r="AF46" i="15"/>
  <c r="AI45" i="15"/>
  <c r="AH45" i="15"/>
  <c r="AG45" i="15"/>
  <c r="AF45" i="15"/>
  <c r="AI44" i="15"/>
  <c r="AH44" i="15"/>
  <c r="AG44" i="15"/>
  <c r="AF44" i="15"/>
  <c r="AI43" i="15"/>
  <c r="AH43" i="15"/>
  <c r="AG43" i="15"/>
  <c r="AF43" i="15"/>
  <c r="AI42" i="15"/>
  <c r="AH42" i="15"/>
  <c r="AG42" i="15"/>
  <c r="AF42" i="15"/>
  <c r="AI41" i="15"/>
  <c r="AH41" i="15"/>
  <c r="AG41" i="15"/>
  <c r="AF41" i="15"/>
  <c r="AI40" i="15"/>
  <c r="AH40" i="15"/>
  <c r="AG40" i="15"/>
  <c r="AF40" i="15"/>
  <c r="AI39" i="15"/>
  <c r="AH39" i="15"/>
  <c r="AG39" i="15"/>
  <c r="AF39" i="15"/>
  <c r="AI38" i="15"/>
  <c r="AH38" i="15"/>
  <c r="AG38" i="15"/>
  <c r="AF38" i="15"/>
  <c r="AI37" i="15"/>
  <c r="AH37" i="15"/>
  <c r="AG37" i="15"/>
  <c r="AF37" i="15"/>
  <c r="AI36" i="15"/>
  <c r="AH36" i="15"/>
  <c r="AG36" i="15"/>
  <c r="AF36" i="15"/>
  <c r="AI35" i="15"/>
  <c r="AH35" i="15"/>
  <c r="AG35" i="15"/>
  <c r="AF35" i="15"/>
  <c r="AI34" i="15"/>
  <c r="AH34" i="15"/>
  <c r="AG34" i="15"/>
  <c r="AF34" i="15"/>
  <c r="AI33" i="15"/>
  <c r="AH33" i="15"/>
  <c r="AG33" i="15"/>
  <c r="AF33" i="15"/>
  <c r="AI32" i="15"/>
  <c r="AH32" i="15"/>
  <c r="AG32" i="15"/>
  <c r="AF32" i="15"/>
  <c r="AI31" i="15"/>
  <c r="AH31" i="15"/>
  <c r="AG31" i="15"/>
  <c r="AF31" i="15"/>
  <c r="AI30" i="15"/>
  <c r="AH30" i="15"/>
  <c r="AG30" i="15"/>
  <c r="AF30" i="15"/>
  <c r="AI29" i="15"/>
  <c r="AH29" i="15"/>
  <c r="AG29" i="15"/>
  <c r="AF29" i="15"/>
  <c r="AI28" i="15"/>
  <c r="AH28" i="15"/>
  <c r="AG28" i="15"/>
  <c r="AF28" i="15"/>
  <c r="AI27" i="15"/>
  <c r="AH27" i="15"/>
  <c r="AG27" i="15"/>
  <c r="AF27" i="15"/>
  <c r="AI26" i="15"/>
  <c r="AH26" i="15"/>
  <c r="AG26" i="15"/>
  <c r="AF26" i="15"/>
  <c r="AI25" i="15"/>
  <c r="AH25" i="15"/>
  <c r="AG25" i="15"/>
  <c r="AF25" i="15"/>
  <c r="AI24" i="15"/>
  <c r="AH24" i="15"/>
  <c r="AG24" i="15"/>
  <c r="AF24" i="15"/>
  <c r="AI23" i="15"/>
  <c r="AH23" i="15"/>
  <c r="AG23" i="15"/>
  <c r="AF23" i="15"/>
  <c r="AI22" i="15"/>
  <c r="AH22" i="15"/>
  <c r="AG22" i="15"/>
  <c r="AF22" i="15"/>
  <c r="AI21" i="15"/>
  <c r="AH21" i="15"/>
  <c r="AG21" i="15"/>
  <c r="AF21" i="15"/>
  <c r="AI20" i="15"/>
  <c r="AH20" i="15"/>
  <c r="AG20" i="15"/>
  <c r="AF20" i="15"/>
  <c r="AI19" i="15"/>
  <c r="AH19" i="15"/>
  <c r="AG19" i="15"/>
  <c r="AF19" i="15"/>
  <c r="AI18" i="15"/>
  <c r="AH18" i="15"/>
  <c r="AG18" i="15"/>
  <c r="AF18" i="15"/>
  <c r="AI17" i="15"/>
  <c r="AH17" i="15"/>
  <c r="AG17" i="15"/>
  <c r="AF17" i="15"/>
  <c r="AI16" i="15"/>
  <c r="AH16" i="15"/>
  <c r="AG16" i="15"/>
  <c r="AF16" i="15"/>
  <c r="AI15" i="15"/>
  <c r="AH15" i="15"/>
  <c r="AG15" i="15"/>
  <c r="AF15" i="15"/>
  <c r="AI14" i="15"/>
  <c r="AH14" i="15"/>
  <c r="AG14" i="15"/>
  <c r="AF14" i="15"/>
  <c r="AI13" i="15"/>
  <c r="AH13" i="15"/>
  <c r="AG13" i="15"/>
  <c r="AF13" i="15"/>
  <c r="AI12" i="15"/>
  <c r="AH12" i="15"/>
  <c r="AG12" i="15"/>
  <c r="AF12" i="15"/>
  <c r="AG11" i="15"/>
  <c r="AH11" i="15"/>
  <c r="AI11" i="15"/>
  <c r="AF11" i="15"/>
  <c r="BF106" i="80" l="1"/>
  <c r="BG109" i="16"/>
  <c r="N41" i="16"/>
  <c r="N97" i="16"/>
  <c r="N50" i="16"/>
  <c r="BE41" i="16"/>
  <c r="BF49" i="80"/>
  <c r="BF109" i="16"/>
  <c r="BG52" i="137"/>
  <c r="N42" i="16"/>
  <c r="BG98" i="16"/>
  <c r="BG54" i="16"/>
  <c r="BG57" i="16"/>
  <c r="BG110" i="16"/>
  <c r="BE43" i="16"/>
  <c r="BE105" i="80"/>
  <c r="BE46" i="80"/>
  <c r="BE55" i="16"/>
  <c r="BE121" i="80"/>
  <c r="BE59" i="80"/>
  <c r="BE40" i="16"/>
  <c r="N119" i="80"/>
  <c r="N44" i="16"/>
  <c r="BE57" i="16"/>
  <c r="BG45" i="80"/>
  <c r="BG50" i="137"/>
  <c r="N40" i="16"/>
  <c r="N43" i="16"/>
  <c r="N96" i="16"/>
  <c r="N47" i="80"/>
  <c r="N49" i="16"/>
  <c r="N52" i="16"/>
  <c r="N55" i="16"/>
  <c r="N121" i="80"/>
  <c r="N59" i="80"/>
  <c r="BF105" i="80"/>
  <c r="BF46" i="80"/>
  <c r="BF111" i="16"/>
  <c r="BG48" i="137"/>
  <c r="BG51" i="137"/>
  <c r="BG105" i="80"/>
  <c r="BG46" i="80"/>
  <c r="BG55" i="16"/>
  <c r="BG111" i="16"/>
  <c r="N48" i="80"/>
  <c r="N53" i="16"/>
  <c r="N56" i="16"/>
  <c r="N60" i="80"/>
  <c r="BE44" i="16"/>
  <c r="BE106" i="80"/>
  <c r="BE48" i="80"/>
  <c r="BE53" i="16"/>
  <c r="BE56" i="16"/>
  <c r="BE119" i="80"/>
  <c r="BE60" i="80"/>
  <c r="BG48" i="80"/>
  <c r="BG53" i="16"/>
  <c r="BG56" i="16"/>
  <c r="BG49" i="137"/>
  <c r="N98" i="16"/>
  <c r="N45" i="80"/>
  <c r="N48" i="16"/>
  <c r="N51" i="16"/>
  <c r="N54" i="16"/>
  <c r="N57" i="16"/>
  <c r="N110" i="16"/>
  <c r="N62" i="80"/>
  <c r="BE107" i="80"/>
  <c r="BE45" i="80"/>
  <c r="BE54" i="16"/>
  <c r="BE120" i="80"/>
  <c r="BE62" i="80"/>
  <c r="BG97" i="16"/>
  <c r="BF98" i="16"/>
  <c r="BF45" i="80"/>
  <c r="BF57" i="16"/>
  <c r="BF110" i="16"/>
  <c r="BF48" i="137"/>
  <c r="BF49" i="137"/>
  <c r="BF50" i="137"/>
  <c r="BF51" i="137"/>
  <c r="BF52" i="137"/>
  <c r="BF64" i="137"/>
  <c r="BF65" i="137"/>
  <c r="BF66" i="137"/>
  <c r="BF67" i="137"/>
  <c r="BG41" i="16"/>
  <c r="BF42" i="16"/>
  <c r="BE96" i="16"/>
  <c r="BE97" i="16"/>
  <c r="BE98" i="16"/>
  <c r="BE109" i="16"/>
  <c r="BE110" i="16"/>
  <c r="BE111" i="16"/>
  <c r="N46" i="80"/>
  <c r="BE47" i="80"/>
  <c r="BF48" i="80"/>
  <c r="BG49" i="80"/>
  <c r="N61" i="80"/>
  <c r="N63" i="80"/>
  <c r="N105" i="80"/>
  <c r="BG106" i="80"/>
  <c r="BF107" i="80"/>
  <c r="BG64" i="137"/>
  <c r="BG65" i="137"/>
  <c r="BG66" i="137"/>
  <c r="BG67" i="137"/>
  <c r="BG42" i="16"/>
  <c r="BF43" i="16"/>
  <c r="BF96" i="16"/>
  <c r="BF97" i="16"/>
  <c r="BF47" i="80"/>
  <c r="N49" i="80"/>
  <c r="BE61" i="80"/>
  <c r="BE63" i="80"/>
  <c r="N106" i="80"/>
  <c r="BG107" i="80"/>
  <c r="N120" i="80"/>
  <c r="BF40" i="16"/>
  <c r="BG43" i="16"/>
  <c r="BF44" i="16"/>
  <c r="BG96" i="16"/>
  <c r="BG47" i="80"/>
  <c r="BE49" i="80"/>
  <c r="N107" i="80"/>
  <c r="BE48" i="137"/>
  <c r="BE49" i="137"/>
  <c r="BE50" i="137"/>
  <c r="BE51" i="137"/>
  <c r="BE52" i="137"/>
  <c r="BE64" i="137"/>
  <c r="BE65" i="137"/>
  <c r="BE66" i="137"/>
  <c r="BE67" i="137"/>
  <c r="BG40" i="16"/>
  <c r="BF41" i="16"/>
  <c r="BE42" i="16"/>
  <c r="BG44" i="16"/>
  <c r="BF53" i="16"/>
  <c r="BF54" i="16"/>
  <c r="BF55" i="16"/>
  <c r="BF56" i="16"/>
  <c r="N109" i="16"/>
  <c r="N111" i="16"/>
  <c r="N14" i="81"/>
  <c r="N15" i="81"/>
  <c r="N12" i="81"/>
  <c r="A33" i="10"/>
  <c r="A85" i="10"/>
  <c r="A57" i="10"/>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6" i="14"/>
  <c r="N75" i="14"/>
  <c r="N74" i="14"/>
  <c r="N73" i="14"/>
  <c r="N72" i="14"/>
  <c r="N71" i="14"/>
  <c r="N70" i="14"/>
  <c r="N69" i="14"/>
  <c r="N68" i="14"/>
  <c r="N67" i="14"/>
  <c r="N66" i="14"/>
  <c r="N65" i="14"/>
  <c r="N64" i="14"/>
  <c r="N63"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29" i="16" l="1"/>
  <c r="N31" i="16"/>
  <c r="N32" i="16"/>
  <c r="N31" i="80"/>
  <c r="N28" i="16"/>
  <c r="N16" i="16"/>
  <c r="N79" i="80"/>
  <c r="N72" i="16"/>
  <c r="N21" i="80"/>
  <c r="N20" i="80"/>
  <c r="N17" i="16"/>
  <c r="N73" i="16"/>
  <c r="N80" i="80"/>
  <c r="N92" i="80"/>
  <c r="N84" i="16"/>
  <c r="N33" i="80"/>
  <c r="N32" i="80"/>
  <c r="N18" i="16"/>
  <c r="N17" i="80"/>
  <c r="N93" i="80"/>
  <c r="N85" i="16"/>
  <c r="N34" i="80"/>
  <c r="N35" i="80"/>
  <c r="N15" i="16"/>
  <c r="N19" i="16"/>
  <c r="N78" i="80"/>
  <c r="N71" i="16"/>
  <c r="N19" i="80"/>
  <c r="N18" i="80"/>
  <c r="N30" i="16"/>
  <c r="N94" i="80"/>
  <c r="N86" i="16"/>
  <c r="A34" i="10"/>
  <c r="A58" i="10"/>
  <c r="A86" i="10"/>
  <c r="A35" i="10" l="1"/>
  <c r="A87" i="10"/>
  <c r="A59" i="10"/>
  <c r="AM12" i="15"/>
  <c r="AL12" i="15"/>
  <c r="AM13" i="15" l="1"/>
  <c r="A60" i="10"/>
  <c r="R12" i="14"/>
  <c r="A1032" i="10"/>
  <c r="A1040" i="10" s="1"/>
  <c r="A1031" i="10"/>
  <c r="A871" i="10"/>
  <c r="A867" i="10"/>
  <c r="A866" i="10"/>
  <c r="A1348" i="10"/>
  <c r="A1346" i="10"/>
  <c r="A1343" i="10"/>
  <c r="A1342" i="10"/>
  <c r="A1268" i="10"/>
  <c r="A1266" i="10"/>
  <c r="A1263" i="10"/>
  <c r="A1262" i="10"/>
  <c r="A748" i="10"/>
  <c r="A746" i="10"/>
  <c r="A743" i="10"/>
  <c r="A742" i="10"/>
  <c r="A707" i="10"/>
  <c r="A705" i="10"/>
  <c r="A702" i="10"/>
  <c r="A701" i="10"/>
  <c r="A666" i="10"/>
  <c r="A664" i="10"/>
  <c r="A661" i="10"/>
  <c r="A660" i="10"/>
  <c r="A623" i="10"/>
  <c r="A621" i="10"/>
  <c r="A618" i="10"/>
  <c r="A617" i="10"/>
  <c r="A583" i="10"/>
  <c r="A581" i="10"/>
  <c r="A578" i="10"/>
  <c r="A577" i="10"/>
  <c r="A542" i="10"/>
  <c r="A540" i="10"/>
  <c r="A537" i="10"/>
  <c r="A536" i="10"/>
  <c r="A501" i="10"/>
  <c r="A499" i="10"/>
  <c r="A496" i="10"/>
  <c r="A495" i="10"/>
  <c r="A460" i="10"/>
  <c r="A458" i="10"/>
  <c r="A455" i="10"/>
  <c r="A454" i="10"/>
  <c r="A422" i="10"/>
  <c r="A408" i="10"/>
  <c r="A398" i="10"/>
  <c r="A382" i="10"/>
  <c r="A380" i="10"/>
  <c r="A379" i="10"/>
  <c r="A369" i="10"/>
  <c r="A366" i="10"/>
  <c r="A365" i="10"/>
  <c r="A351" i="10"/>
  <c r="A350" i="10"/>
  <c r="A341" i="10"/>
  <c r="A337" i="10"/>
  <c r="A336" i="10"/>
  <c r="A326" i="10"/>
  <c r="A324" i="10"/>
  <c r="A320" i="10"/>
  <c r="A319" i="10"/>
  <c r="A301" i="10"/>
  <c r="A299" i="10"/>
  <c r="A292" i="10"/>
  <c r="A293" i="10" s="1"/>
  <c r="A290" i="10"/>
  <c r="A283" i="10"/>
  <c r="A284" i="10" s="1"/>
  <c r="A280" i="10"/>
  <c r="A254" i="10"/>
  <c r="A250" i="10"/>
  <c r="A248" i="10"/>
  <c r="A230" i="10"/>
  <c r="A228" i="10"/>
  <c r="A221" i="10"/>
  <c r="A219" i="10"/>
  <c r="A212" i="10"/>
  <c r="A209" i="10"/>
  <c r="A188" i="10"/>
  <c r="A184" i="10"/>
  <c r="A182" i="10"/>
  <c r="A169" i="10"/>
  <c r="A167" i="10"/>
  <c r="A162" i="10"/>
  <c r="A160" i="10"/>
  <c r="A153" i="10"/>
  <c r="A151" i="10"/>
  <c r="A144" i="10"/>
  <c r="A141" i="10"/>
  <c r="A119" i="10"/>
  <c r="A115" i="10"/>
  <c r="A114" i="10"/>
  <c r="A102" i="10"/>
  <c r="A100" i="10"/>
  <c r="A81" i="10"/>
  <c r="A53" i="10"/>
  <c r="A43" i="10"/>
  <c r="A18" i="10"/>
  <c r="A17" i="10"/>
  <c r="AQ373" i="10"/>
  <c r="AP373" i="10"/>
  <c r="AQ280" i="10"/>
  <c r="AP280" i="10"/>
  <c r="AQ119" i="10"/>
  <c r="AP119" i="10"/>
  <c r="A23" i="12"/>
  <c r="A19" i="12"/>
  <c r="A8" i="12"/>
  <c r="B30" i="12" s="1"/>
  <c r="X645" i="10"/>
  <c r="B1031" i="10"/>
  <c r="X582" i="10"/>
  <c r="X579" i="10"/>
  <c r="S17" i="10"/>
  <c r="AO306" i="10"/>
  <c r="X552" i="10"/>
  <c r="X553" i="10"/>
  <c r="X554" i="10"/>
  <c r="X555" i="10"/>
  <c r="X556" i="10"/>
  <c r="X557" i="10"/>
  <c r="X564" i="10"/>
  <c r="X565" i="10"/>
  <c r="X566" i="10"/>
  <c r="X567" i="10"/>
  <c r="X568" i="10"/>
  <c r="X569" i="10"/>
  <c r="X576" i="10"/>
  <c r="X577" i="10"/>
  <c r="X578" i="10"/>
  <c r="X580" i="10"/>
  <c r="X581" i="10"/>
  <c r="X583" i="10"/>
  <c r="X590" i="10"/>
  <c r="X591" i="10"/>
  <c r="X592" i="10"/>
  <c r="X593" i="10"/>
  <c r="X594" i="10"/>
  <c r="X595" i="10"/>
  <c r="X596" i="10"/>
  <c r="X597" i="10"/>
  <c r="X604" i="10"/>
  <c r="X605" i="10"/>
  <c r="X606" i="10"/>
  <c r="X607" i="10"/>
  <c r="X608" i="10"/>
  <c r="X609" i="10"/>
  <c r="X610" i="10"/>
  <c r="X611" i="10"/>
  <c r="X618" i="10"/>
  <c r="X619" i="10"/>
  <c r="X620" i="10"/>
  <c r="X621" i="10"/>
  <c r="X622" i="10"/>
  <c r="X623" i="10"/>
  <c r="X630" i="10"/>
  <c r="X631" i="10"/>
  <c r="X632" i="10"/>
  <c r="X633" i="10"/>
  <c r="X634" i="10"/>
  <c r="X635" i="10"/>
  <c r="X636" i="10"/>
  <c r="X644" i="10"/>
  <c r="X646" i="10"/>
  <c r="X647" i="10"/>
  <c r="X648" i="10"/>
  <c r="X649" i="10"/>
  <c r="X650" i="10"/>
  <c r="X651" i="10"/>
  <c r="X652" i="10"/>
  <c r="X662" i="10"/>
  <c r="X663" i="10"/>
  <c r="X664" i="10"/>
  <c r="X665" i="10"/>
  <c r="X666" i="10"/>
  <c r="X667" i="10"/>
  <c r="X668" i="10"/>
  <c r="X669" i="10"/>
  <c r="X670" i="10"/>
  <c r="N46" i="79"/>
  <c r="N70" i="79"/>
  <c r="N58" i="80"/>
  <c r="N111" i="80"/>
  <c r="N113" i="80"/>
  <c r="AI138" i="15"/>
  <c r="AI139" i="15"/>
  <c r="AI140" i="15"/>
  <c r="AI141" i="15"/>
  <c r="AI144" i="15"/>
  <c r="N69" i="16"/>
  <c r="N11" i="79"/>
  <c r="N12" i="79"/>
  <c r="N19" i="79"/>
  <c r="N36" i="79"/>
  <c r="N30" i="80"/>
  <c r="C3" i="13"/>
  <c r="A15" i="12"/>
  <c r="N106" i="16"/>
  <c r="N102" i="16"/>
  <c r="N103" i="16"/>
  <c r="N99" i="80"/>
  <c r="N41" i="80"/>
  <c r="N45" i="79"/>
  <c r="N107" i="16"/>
  <c r="N48" i="79"/>
  <c r="N39" i="80"/>
  <c r="N39" i="16"/>
  <c r="N37" i="16"/>
  <c r="N98" i="80"/>
  <c r="N94" i="16"/>
  <c r="N44" i="80"/>
  <c r="N114" i="80"/>
  <c r="N56" i="80"/>
  <c r="N43" i="80"/>
  <c r="N38" i="16"/>
  <c r="B1" i="81" l="1"/>
  <c r="A1" i="223"/>
  <c r="A1" i="222"/>
  <c r="B32" i="12"/>
  <c r="A2" i="222" s="1"/>
  <c r="AM14" i="15"/>
  <c r="R13" i="14"/>
  <c r="B34" i="12"/>
  <c r="A3" i="222" s="1"/>
  <c r="A749" i="10"/>
  <c r="A750" i="10" s="1"/>
  <c r="A1349" i="10"/>
  <c r="A1350" i="10" s="1"/>
  <c r="A1351" i="10" s="1"/>
  <c r="A1036" i="10"/>
  <c r="A120" i="10"/>
  <c r="A121" i="10" s="1"/>
  <c r="A154" i="10"/>
  <c r="A155" i="10" s="1"/>
  <c r="A189" i="10"/>
  <c r="A543" i="10"/>
  <c r="A584" i="10"/>
  <c r="A624" i="10"/>
  <c r="A667" i="10"/>
  <c r="A708" i="10"/>
  <c r="A103" i="10"/>
  <c r="A104" i="10" s="1"/>
  <c r="A255" i="10"/>
  <c r="A256" i="10" s="1"/>
  <c r="A1269" i="10"/>
  <c r="A872" i="10"/>
  <c r="A461" i="10"/>
  <c r="A502" i="10"/>
  <c r="A294" i="10"/>
  <c r="A213" i="10"/>
  <c r="A231" i="10"/>
  <c r="A170" i="10"/>
  <c r="A222" i="10"/>
  <c r="A285" i="10"/>
  <c r="A145" i="10"/>
  <c r="A163" i="10"/>
  <c r="A302" i="10"/>
  <c r="A327" i="10"/>
  <c r="A343" i="10"/>
  <c r="A61" i="10"/>
  <c r="N66" i="79"/>
  <c r="N62" i="79"/>
  <c r="N58" i="79"/>
  <c r="N93" i="16"/>
  <c r="N57" i="80"/>
  <c r="N118" i="80"/>
  <c r="N42" i="80"/>
  <c r="N57" i="79"/>
  <c r="N52" i="79"/>
  <c r="N103" i="80"/>
  <c r="N68" i="79"/>
  <c r="N50" i="79"/>
  <c r="N53" i="79"/>
  <c r="N102" i="80"/>
  <c r="N54" i="79"/>
  <c r="N47" i="79"/>
  <c r="N73" i="79"/>
  <c r="N55" i="79"/>
  <c r="N63" i="79"/>
  <c r="N11" i="16"/>
  <c r="N72" i="80"/>
  <c r="N15" i="79"/>
  <c r="N13" i="79"/>
  <c r="N67" i="16"/>
  <c r="N54" i="80"/>
  <c r="N55" i="80"/>
  <c r="N71" i="79"/>
  <c r="N40" i="79"/>
  <c r="N30" i="79"/>
  <c r="N27" i="16"/>
  <c r="N13" i="80"/>
  <c r="N18" i="79"/>
  <c r="N53" i="80"/>
  <c r="N12" i="80"/>
  <c r="N26" i="16"/>
  <c r="N26" i="80"/>
  <c r="N35" i="79"/>
  <c r="N23" i="16"/>
  <c r="N24" i="79"/>
  <c r="N23" i="79"/>
  <c r="N75" i="80"/>
  <c r="N13" i="16"/>
  <c r="N72" i="79"/>
  <c r="N29" i="80"/>
  <c r="N36" i="16"/>
  <c r="N65" i="79"/>
  <c r="N108" i="16"/>
  <c r="N104" i="16"/>
  <c r="N27" i="80"/>
  <c r="N38" i="79"/>
  <c r="N37" i="79"/>
  <c r="N33" i="79"/>
  <c r="N14" i="80"/>
  <c r="N32" i="79"/>
  <c r="N39" i="79"/>
  <c r="N34" i="79"/>
  <c r="N91" i="80"/>
  <c r="N87" i="80"/>
  <c r="N56" i="79"/>
  <c r="N51" i="79"/>
  <c r="N25" i="80"/>
  <c r="N74" i="80"/>
  <c r="N24" i="81"/>
  <c r="N71" i="80"/>
  <c r="N12" i="16"/>
  <c r="N41" i="79"/>
  <c r="N81" i="16"/>
  <c r="N70" i="16"/>
  <c r="N21" i="79"/>
  <c r="N23" i="81"/>
  <c r="N13" i="81"/>
  <c r="N117" i="80"/>
  <c r="N64" i="79"/>
  <c r="N67" i="79"/>
  <c r="N75" i="79"/>
  <c r="N69" i="79"/>
  <c r="N40" i="80"/>
  <c r="N104" i="80"/>
  <c r="N100" i="80"/>
  <c r="N74" i="79"/>
  <c r="N91" i="16"/>
  <c r="N92" i="16"/>
  <c r="N115" i="80"/>
  <c r="N101" i="80"/>
  <c r="N90" i="16"/>
  <c r="N49" i="79"/>
  <c r="N95" i="16"/>
  <c r="N112" i="80"/>
  <c r="N22" i="79"/>
  <c r="N17" i="79"/>
  <c r="N73" i="80"/>
  <c r="N29" i="79"/>
  <c r="N85" i="80"/>
  <c r="N25" i="16"/>
  <c r="N11" i="80"/>
  <c r="N20" i="79"/>
  <c r="N16" i="79"/>
  <c r="N76" i="80"/>
  <c r="N65" i="16"/>
  <c r="N14" i="79"/>
  <c r="N84" i="80"/>
  <c r="N31" i="79"/>
  <c r="N28" i="80"/>
  <c r="N86" i="80"/>
  <c r="N82" i="16"/>
  <c r="N68" i="16"/>
  <c r="N16" i="80"/>
  <c r="N83" i="16"/>
  <c r="N24" i="16"/>
  <c r="N90" i="80"/>
  <c r="N78" i="16"/>
  <c r="N14" i="16"/>
  <c r="N88" i="80"/>
  <c r="N15" i="80"/>
  <c r="N28" i="79"/>
  <c r="N79" i="16"/>
  <c r="N66" i="16"/>
  <c r="A1044" i="10"/>
  <c r="AM15" i="15" l="1"/>
  <c r="R14" i="14"/>
  <c r="B3" i="136"/>
  <c r="A3" i="223"/>
  <c r="B2" i="135"/>
  <c r="A2" i="223"/>
  <c r="B1" i="133"/>
  <c r="B2" i="15"/>
  <c r="B2" i="136"/>
  <c r="B2" i="81"/>
  <c r="B2" i="137"/>
  <c r="B2" i="80"/>
  <c r="B2" i="14"/>
  <c r="B2" i="79"/>
  <c r="B3" i="133"/>
  <c r="B3" i="137"/>
  <c r="B2" i="16"/>
  <c r="B2" i="133"/>
  <c r="B3" i="14"/>
  <c r="B3" i="15"/>
  <c r="B3" i="79"/>
  <c r="B3" i="80"/>
  <c r="B3" i="81"/>
  <c r="B3" i="135"/>
  <c r="B3" i="16"/>
  <c r="B37" i="12"/>
  <c r="B1" i="15"/>
  <c r="B1" i="79"/>
  <c r="B1" i="137"/>
  <c r="B1" i="80"/>
  <c r="B1" i="14"/>
  <c r="B1" i="135"/>
  <c r="B1" i="136"/>
  <c r="B1" i="16"/>
  <c r="A751" i="10"/>
  <c r="A503" i="10"/>
  <c r="A1270" i="10"/>
  <c r="A668" i="10"/>
  <c r="A190" i="10"/>
  <c r="A462" i="10"/>
  <c r="A625" i="10"/>
  <c r="A873" i="10"/>
  <c r="A585" i="10"/>
  <c r="A709" i="10"/>
  <c r="A544" i="10"/>
  <c r="A303" i="10"/>
  <c r="A286" i="10"/>
  <c r="A171" i="10"/>
  <c r="A214" i="10"/>
  <c r="A257" i="10"/>
  <c r="A105" i="10"/>
  <c r="A295" i="10"/>
  <c r="A354" i="10"/>
  <c r="A164" i="10"/>
  <c r="A122" i="10"/>
  <c r="A156" i="10"/>
  <c r="A328" i="10"/>
  <c r="A329" i="10" s="1"/>
  <c r="A344" i="10"/>
  <c r="A146" i="10"/>
  <c r="A223" i="10"/>
  <c r="A232" i="10"/>
  <c r="A1352" i="10"/>
  <c r="O1730" i="10"/>
  <c r="C706" i="10"/>
  <c r="Q1969" i="10"/>
  <c r="N1648" i="10"/>
  <c r="C2089" i="10"/>
  <c r="L1767" i="10"/>
  <c r="P1530" i="10"/>
  <c r="L1846" i="10"/>
  <c r="I1966" i="10"/>
  <c r="D2005" i="10"/>
  <c r="L623" i="10"/>
  <c r="S2090" i="10"/>
  <c r="P1926" i="10"/>
  <c r="S2048" i="10"/>
  <c r="J1687" i="10"/>
  <c r="S1730" i="10"/>
  <c r="Q1485" i="10"/>
  <c r="I1689" i="10"/>
  <c r="M1347" i="10"/>
  <c r="Q1609" i="10"/>
  <c r="F1530" i="10"/>
  <c r="C1606" i="10"/>
  <c r="I1930" i="10"/>
  <c r="F1329" i="10"/>
  <c r="F66" i="135"/>
  <c r="F747" i="10"/>
  <c r="M1609" i="10"/>
  <c r="L1806" i="10"/>
  <c r="J2007" i="10"/>
  <c r="J1528" i="10"/>
  <c r="I1404" i="10"/>
  <c r="S1609" i="10"/>
  <c r="J1325" i="10"/>
  <c r="Q1610" i="10"/>
  <c r="F1850" i="10"/>
  <c r="K1928" i="10"/>
  <c r="H1403" i="10"/>
  <c r="P1609" i="10"/>
  <c r="E1488" i="10"/>
  <c r="R1408" i="10"/>
  <c r="R2050" i="10"/>
  <c r="J1347" i="10"/>
  <c r="P1569" i="10"/>
  <c r="L1486" i="10"/>
  <c r="K1327" i="10"/>
  <c r="I2090" i="10"/>
  <c r="R1647" i="10"/>
  <c r="F2125" i="10"/>
  <c r="H58" i="135"/>
  <c r="Q2050" i="10"/>
  <c r="K1565" i="10"/>
  <c r="M1529" i="10"/>
  <c r="E1809" i="10"/>
  <c r="S2007" i="10"/>
  <c r="R1610" i="10"/>
  <c r="E1730" i="10"/>
  <c r="C56" i="135"/>
  <c r="I2088" i="10"/>
  <c r="M1608" i="10"/>
  <c r="R2006" i="10"/>
  <c r="I1486" i="10"/>
  <c r="H2088" i="10"/>
  <c r="P1809" i="10"/>
  <c r="G2129" i="10"/>
  <c r="O2050" i="10"/>
  <c r="C57" i="135"/>
  <c r="C1649" i="10"/>
  <c r="M1689" i="10"/>
  <c r="N1646" i="10"/>
  <c r="S1806" i="10"/>
  <c r="K1967" i="10"/>
  <c r="I1530" i="10"/>
  <c r="D58" i="135"/>
  <c r="O1970" i="10"/>
  <c r="C64" i="135"/>
  <c r="K1607" i="10"/>
  <c r="K1347" i="10"/>
  <c r="I2127" i="10"/>
  <c r="E1646" i="10"/>
  <c r="K1608" i="10"/>
  <c r="J1767" i="10"/>
  <c r="O2047" i="10"/>
  <c r="O1330" i="10"/>
  <c r="H1810" i="10"/>
  <c r="I706" i="10"/>
  <c r="S1970" i="10"/>
  <c r="O1609" i="10"/>
  <c r="J2047" i="10"/>
  <c r="P665" i="10"/>
  <c r="M1767" i="10"/>
  <c r="R1565" i="10"/>
  <c r="P1845" i="10"/>
  <c r="I665" i="10"/>
  <c r="J1408" i="10"/>
  <c r="L1607" i="10"/>
  <c r="Q1926" i="10"/>
  <c r="J1926" i="10"/>
  <c r="K1526" i="10"/>
  <c r="D1684" i="10"/>
  <c r="G1489" i="10"/>
  <c r="D1325" i="10"/>
  <c r="D2048" i="10"/>
  <c r="D1687" i="10"/>
  <c r="C2008" i="10"/>
  <c r="Q2010" i="10"/>
  <c r="R707" i="10"/>
  <c r="F1607" i="10"/>
  <c r="F2086" i="10"/>
  <c r="C1325" i="10"/>
  <c r="M1489" i="10"/>
  <c r="H1766" i="10"/>
  <c r="C1406" i="10"/>
  <c r="H1688" i="10"/>
  <c r="Q1606" i="10"/>
  <c r="E1410" i="10"/>
  <c r="C1489" i="10"/>
  <c r="P1326" i="10"/>
  <c r="I1528" i="10"/>
  <c r="S1927" i="10"/>
  <c r="P1967" i="10"/>
  <c r="F2085" i="10"/>
  <c r="P2006" i="10"/>
  <c r="Q1806" i="10"/>
  <c r="N2127" i="10"/>
  <c r="E1687" i="10"/>
  <c r="D1528" i="10"/>
  <c r="F1689" i="10"/>
  <c r="H1808" i="10"/>
  <c r="F61" i="135"/>
  <c r="F1967" i="10"/>
  <c r="F2089" i="10"/>
  <c r="S1766" i="10"/>
  <c r="O1527" i="10"/>
  <c r="O2127" i="10"/>
  <c r="R1808" i="10"/>
  <c r="O1485" i="10"/>
  <c r="K2085" i="10"/>
  <c r="O2084" i="10"/>
  <c r="O1769" i="10"/>
  <c r="O1526" i="10"/>
  <c r="C1727" i="10"/>
  <c r="K1845" i="10"/>
  <c r="F59" i="135"/>
  <c r="G65" i="135"/>
  <c r="N708" i="10"/>
  <c r="H2004" i="10"/>
  <c r="P1528" i="10"/>
  <c r="M624" i="10"/>
  <c r="P666" i="10"/>
  <c r="N1529" i="10"/>
  <c r="I1566" i="10"/>
  <c r="F1966" i="10"/>
  <c r="R1930" i="10"/>
  <c r="S1407" i="10"/>
  <c r="S666" i="10"/>
  <c r="I1329" i="10"/>
  <c r="P1730" i="10"/>
  <c r="I1730" i="10"/>
  <c r="N2047" i="10"/>
  <c r="C1530" i="10"/>
  <c r="I1408" i="10"/>
  <c r="N1408" i="10"/>
  <c r="G1405" i="10"/>
  <c r="C1487" i="10"/>
  <c r="C1405" i="10"/>
  <c r="J1565" i="10"/>
  <c r="J1570" i="10"/>
  <c r="C709" i="10"/>
  <c r="F667" i="10"/>
  <c r="F2010" i="10"/>
  <c r="G1809" i="10"/>
  <c r="N668" i="10"/>
  <c r="I668" i="10"/>
  <c r="H2086" i="10"/>
  <c r="Q1805" i="10"/>
  <c r="G1485" i="10"/>
  <c r="L747" i="10"/>
  <c r="N1769" i="10"/>
  <c r="F1685" i="10"/>
  <c r="I1609" i="10"/>
  <c r="H1609" i="10"/>
  <c r="N1326" i="10"/>
  <c r="C1565" i="10"/>
  <c r="R2128" i="10"/>
  <c r="S1327" i="10"/>
  <c r="L2085" i="10"/>
  <c r="M1729" i="10"/>
  <c r="G1766" i="10"/>
  <c r="D2128" i="10"/>
  <c r="I1686" i="10"/>
  <c r="Q1530" i="10"/>
  <c r="Q1650" i="10"/>
  <c r="R1970" i="10"/>
  <c r="G1566" i="10"/>
  <c r="S1406" i="10"/>
  <c r="M1847" i="10"/>
  <c r="L1928" i="10"/>
  <c r="K2047" i="10"/>
  <c r="C1805" i="10"/>
  <c r="Q2126" i="10"/>
  <c r="S1485" i="10"/>
  <c r="J2084" i="10"/>
  <c r="F2047" i="10"/>
  <c r="M1406" i="10"/>
  <c r="G1527" i="10"/>
  <c r="N1328" i="10"/>
  <c r="Q1403" i="10"/>
  <c r="F1809" i="10"/>
  <c r="Q623" i="10"/>
  <c r="F2008" i="10"/>
  <c r="K1404" i="10"/>
  <c r="L1848" i="10"/>
  <c r="I2005" i="10"/>
  <c r="F2005" i="10"/>
  <c r="H1685" i="10"/>
  <c r="O1685" i="10"/>
  <c r="F1605" i="10"/>
  <c r="G1608" i="10"/>
  <c r="L1684" i="10"/>
  <c r="L1529" i="10"/>
  <c r="I623" i="10"/>
  <c r="F2049" i="10"/>
  <c r="F1729" i="10"/>
  <c r="S1528" i="10"/>
  <c r="O2009" i="10"/>
  <c r="G1686" i="10"/>
  <c r="N2130" i="10"/>
  <c r="S1688" i="10"/>
  <c r="G1846" i="10"/>
  <c r="C1526" i="10"/>
  <c r="H1527" i="10"/>
  <c r="O1409" i="10"/>
  <c r="H1486" i="10"/>
  <c r="L1766" i="10"/>
  <c r="R1484" i="10"/>
  <c r="F1845" i="10"/>
  <c r="G66" i="135"/>
  <c r="H1969" i="10"/>
  <c r="F1486" i="10"/>
  <c r="D1566" i="10"/>
  <c r="H2009" i="10"/>
  <c r="O1406" i="10"/>
  <c r="K1489" i="10"/>
  <c r="C1327" i="10"/>
  <c r="R1729" i="10"/>
  <c r="P1686" i="10"/>
  <c r="G57" i="135"/>
  <c r="P1570" i="10"/>
  <c r="P1329" i="10"/>
  <c r="K1808" i="10"/>
  <c r="M1488" i="10"/>
  <c r="J1970" i="10"/>
  <c r="P1526" i="10"/>
  <c r="C2087" i="10"/>
  <c r="Q1727" i="10"/>
  <c r="F1770" i="10"/>
  <c r="Q2128" i="10"/>
  <c r="G2048" i="10"/>
  <c r="J2049" i="10"/>
  <c r="K1486" i="10"/>
  <c r="D1329" i="10"/>
  <c r="C1486" i="10"/>
  <c r="G1610" i="10"/>
  <c r="M1807" i="10"/>
  <c r="R1567" i="10"/>
  <c r="M1850" i="10"/>
  <c r="H1967" i="10"/>
  <c r="C1927" i="10"/>
  <c r="L1730" i="10"/>
  <c r="K2010" i="10"/>
  <c r="I1568" i="10"/>
  <c r="M1730" i="10"/>
  <c r="K1569" i="10"/>
  <c r="M1968" i="10"/>
  <c r="D1403" i="10"/>
  <c r="E1329" i="10"/>
  <c r="R1650" i="10"/>
  <c r="C1527" i="10"/>
  <c r="K1766" i="10"/>
  <c r="O2125" i="10"/>
  <c r="S1686" i="10"/>
  <c r="J1530" i="10"/>
  <c r="M1684" i="10"/>
  <c r="I1927" i="10"/>
  <c r="S1645" i="10"/>
  <c r="Q665" i="10"/>
  <c r="F1327" i="10"/>
  <c r="K1485" i="10"/>
  <c r="J1610" i="10"/>
  <c r="P1610" i="10"/>
  <c r="O1645" i="10"/>
  <c r="L1407" i="10"/>
  <c r="Q1965" i="10"/>
  <c r="O1610" i="10"/>
  <c r="F2128" i="10"/>
  <c r="O1687" i="10"/>
  <c r="E62" i="135"/>
  <c r="R1489" i="10"/>
  <c r="J1967" i="10"/>
  <c r="R1606" i="10"/>
  <c r="G2127" i="10"/>
  <c r="J1846" i="10"/>
  <c r="E1648" i="10"/>
  <c r="R2008" i="10"/>
  <c r="D1570" i="10"/>
  <c r="O1647" i="10"/>
  <c r="N1965" i="10"/>
  <c r="L1969" i="10"/>
  <c r="E2130" i="10"/>
  <c r="O1726" i="10"/>
  <c r="P2087" i="10"/>
  <c r="O2086" i="10"/>
  <c r="S2008" i="10"/>
  <c r="F1409" i="10"/>
  <c r="C1407" i="10"/>
  <c r="H1410" i="10"/>
  <c r="O666" i="10"/>
  <c r="N1766" i="10"/>
  <c r="J1690" i="10"/>
  <c r="H1488" i="10"/>
  <c r="C623" i="10"/>
  <c r="M2007" i="10"/>
  <c r="M1810" i="10"/>
  <c r="O1329" i="10"/>
  <c r="P1409" i="10"/>
  <c r="R1526" i="10"/>
  <c r="F1727" i="10"/>
  <c r="S750" i="10"/>
  <c r="K707" i="10"/>
  <c r="H1965" i="10"/>
  <c r="I2087" i="10"/>
  <c r="C1690" i="10"/>
  <c r="S1565" i="10"/>
  <c r="S1648" i="10"/>
  <c r="K667" i="10"/>
  <c r="J1484" i="10"/>
  <c r="I750" i="10"/>
  <c r="D751" i="10"/>
  <c r="S709" i="10"/>
  <c r="R1727" i="10"/>
  <c r="D1330" i="10"/>
  <c r="D665" i="10"/>
  <c r="L1646" i="10"/>
  <c r="K2089" i="10"/>
  <c r="S2005" i="10"/>
  <c r="G1690" i="10"/>
  <c r="E58" i="135"/>
  <c r="P1566" i="10"/>
  <c r="S1928" i="10"/>
  <c r="N1647" i="10"/>
  <c r="G1727" i="10"/>
  <c r="C1645" i="10"/>
  <c r="L1347" i="10"/>
  <c r="L2087" i="10"/>
  <c r="G1849" i="10"/>
  <c r="M2088" i="10"/>
  <c r="Q1526" i="10"/>
  <c r="D1486" i="10"/>
  <c r="F1566" i="10"/>
  <c r="I1489" i="10"/>
  <c r="M2047" i="10"/>
  <c r="P1650" i="10"/>
  <c r="K1686" i="10"/>
  <c r="F1410" i="10"/>
  <c r="I1403" i="10"/>
  <c r="Q1325" i="10"/>
  <c r="D1410" i="10"/>
  <c r="I1968" i="10"/>
  <c r="N1768" i="10"/>
  <c r="L1768" i="10"/>
  <c r="S1684" i="10"/>
  <c r="C1608" i="10"/>
  <c r="J1806" i="10"/>
  <c r="L1647" i="10"/>
  <c r="P1407" i="10"/>
  <c r="N1645" i="10"/>
  <c r="O1809" i="10"/>
  <c r="I1807" i="10"/>
  <c r="I1650" i="10"/>
  <c r="I1848" i="10"/>
  <c r="K2086" i="10"/>
  <c r="F1846" i="10"/>
  <c r="M1648" i="10"/>
  <c r="E1850" i="10"/>
  <c r="H2007" i="10"/>
  <c r="C1605" i="10"/>
  <c r="H1848" i="10"/>
  <c r="R2088" i="10"/>
  <c r="G1490" i="10"/>
  <c r="P2088" i="10"/>
  <c r="E1645" i="10"/>
  <c r="O1810" i="10"/>
  <c r="P1726" i="10"/>
  <c r="N2007" i="10"/>
  <c r="L1564" i="10"/>
  <c r="I1347" i="10"/>
  <c r="M1646" i="10"/>
  <c r="C1409" i="10"/>
  <c r="I2009" i="10"/>
  <c r="O623" i="10"/>
  <c r="E1650" i="10"/>
  <c r="K2049" i="10"/>
  <c r="R1566" i="10"/>
  <c r="E2008" i="10"/>
  <c r="N2050" i="10"/>
  <c r="G1644" i="10"/>
  <c r="J1728" i="10"/>
  <c r="Q1409" i="10"/>
  <c r="D2008" i="10"/>
  <c r="L1847" i="10"/>
  <c r="C1725" i="10"/>
  <c r="C2007" i="10"/>
  <c r="R1407" i="10"/>
  <c r="C1929" i="10"/>
  <c r="N2046" i="10"/>
  <c r="J1609" i="10"/>
  <c r="H2126" i="10"/>
  <c r="O1347" i="10"/>
  <c r="P2090" i="10"/>
  <c r="S2047" i="10"/>
  <c r="C1328" i="10"/>
  <c r="F1767" i="10"/>
  <c r="R1490" i="10"/>
  <c r="G62" i="135"/>
  <c r="D1848" i="10"/>
  <c r="D1847" i="10"/>
  <c r="Q2049" i="10"/>
  <c r="R2085" i="10"/>
  <c r="O2088" i="10"/>
  <c r="K1566" i="10"/>
  <c r="I2010" i="10"/>
  <c r="H1690" i="10"/>
  <c r="Q2087" i="10"/>
  <c r="I2129" i="10"/>
  <c r="I1684" i="10"/>
  <c r="H2128" i="10"/>
  <c r="R1648" i="10"/>
  <c r="J1769" i="10"/>
  <c r="Q1569" i="10"/>
  <c r="K2128" i="10"/>
  <c r="F1647" i="10"/>
  <c r="D2006" i="10"/>
  <c r="F2087" i="10"/>
  <c r="H1769" i="10"/>
  <c r="K1846" i="10"/>
  <c r="R2046" i="10"/>
  <c r="M1929" i="10"/>
  <c r="E1684" i="10"/>
  <c r="H1726" i="10"/>
  <c r="L1645" i="10"/>
  <c r="Q2089" i="10"/>
  <c r="S1526" i="10"/>
  <c r="K2007" i="10"/>
  <c r="I1405" i="10"/>
  <c r="Q1848" i="10"/>
  <c r="C1688" i="10"/>
  <c r="E1566" i="10"/>
  <c r="M1409" i="10"/>
  <c r="M2089" i="10"/>
  <c r="L2127" i="10"/>
  <c r="N2084" i="10"/>
  <c r="I1726" i="10"/>
  <c r="R1569" i="10"/>
  <c r="P1808" i="10"/>
  <c r="Q2008" i="10"/>
  <c r="P1330" i="10"/>
  <c r="P1846" i="10"/>
  <c r="I1767" i="10"/>
  <c r="I1570" i="10"/>
  <c r="J2128" i="10"/>
  <c r="K1968" i="10"/>
  <c r="R2129" i="10"/>
  <c r="G1850" i="10"/>
  <c r="C1928" i="10"/>
  <c r="M2005" i="10"/>
  <c r="S1965" i="10"/>
  <c r="S1846" i="10"/>
  <c r="Q1646" i="10"/>
  <c r="J1488" i="10"/>
  <c r="D61" i="135"/>
  <c r="R1405" i="10"/>
  <c r="D1609" i="10"/>
  <c r="J708" i="10"/>
  <c r="N748" i="10"/>
  <c r="E2084" i="10"/>
  <c r="R1605" i="10"/>
  <c r="M749" i="10"/>
  <c r="F1768" i="10"/>
  <c r="J1645" i="10"/>
  <c r="G707" i="10"/>
  <c r="D2125" i="10"/>
  <c r="I1606" i="10"/>
  <c r="S623" i="10"/>
  <c r="D2088" i="10"/>
  <c r="S1769" i="10"/>
  <c r="J1730" i="10"/>
  <c r="J1848" i="10"/>
  <c r="R2010" i="10"/>
  <c r="J1686" i="10"/>
  <c r="I1728" i="10"/>
  <c r="K1567" i="10"/>
  <c r="H2010" i="10"/>
  <c r="H871" i="10"/>
  <c r="F1403" i="10"/>
  <c r="S708" i="10"/>
  <c r="O1770" i="10"/>
  <c r="K2129" i="10"/>
  <c r="O708" i="10"/>
  <c r="S1330" i="10"/>
  <c r="I2050" i="10"/>
  <c r="R667" i="10"/>
  <c r="Q667" i="10"/>
  <c r="I625" i="10"/>
  <c r="C625" i="10"/>
  <c r="Q625" i="10"/>
  <c r="L709" i="10"/>
  <c r="D709" i="10"/>
  <c r="G668" i="10"/>
  <c r="H750" i="10"/>
  <c r="S1808" i="10"/>
  <c r="G1805" i="10"/>
  <c r="I1326" i="10"/>
  <c r="D624" i="10"/>
  <c r="D1968" i="10"/>
  <c r="K1405" i="10"/>
  <c r="O665" i="10"/>
  <c r="N1485" i="10"/>
  <c r="K1687" i="10"/>
  <c r="N1966" i="10"/>
  <c r="L1327" i="10"/>
  <c r="P1729" i="10"/>
  <c r="N1490" i="10"/>
  <c r="I2086" i="10"/>
  <c r="P1647" i="10"/>
  <c r="I2085" i="10"/>
  <c r="E1967" i="10"/>
  <c r="L1729" i="10"/>
  <c r="L1330" i="10"/>
  <c r="R1568" i="10"/>
  <c r="M747" i="10"/>
  <c r="P1325" i="10"/>
  <c r="E1725" i="10"/>
  <c r="N1566" i="10"/>
  <c r="L2050" i="10"/>
  <c r="M1407" i="10"/>
  <c r="N1606" i="10"/>
  <c r="F1805" i="10"/>
  <c r="R706" i="10"/>
  <c r="D1688" i="10"/>
  <c r="K2009" i="10"/>
  <c r="L1808" i="10"/>
  <c r="Q1566" i="10"/>
  <c r="K1965" i="10"/>
  <c r="R2048" i="10"/>
  <c r="H1727" i="10"/>
  <c r="D2046" i="10"/>
  <c r="E2047" i="10"/>
  <c r="F748" i="10"/>
  <c r="D1806" i="10"/>
  <c r="I1527" i="10"/>
  <c r="N2010" i="10"/>
  <c r="J706" i="10"/>
  <c r="D1770" i="10"/>
  <c r="M1649" i="10"/>
  <c r="O1848" i="10"/>
  <c r="P2129" i="10"/>
  <c r="L2130" i="10"/>
  <c r="I2006" i="10"/>
  <c r="P1527" i="10"/>
  <c r="J748" i="10"/>
  <c r="J1410" i="10"/>
  <c r="C2009" i="10"/>
  <c r="K1329" i="10"/>
  <c r="E1486" i="10"/>
  <c r="O706" i="10"/>
  <c r="E1330" i="10"/>
  <c r="S1770" i="10"/>
  <c r="N1767" i="10"/>
  <c r="G2090" i="10"/>
  <c r="D2050" i="10"/>
  <c r="E1406" i="10"/>
  <c r="L1849" i="10"/>
  <c r="L1566" i="10"/>
  <c r="L1606" i="10"/>
  <c r="K1328" i="10"/>
  <c r="E66" i="135"/>
  <c r="E1770" i="10"/>
  <c r="L1610" i="10"/>
  <c r="K1767" i="10"/>
  <c r="I747" i="10"/>
  <c r="J1404" i="10"/>
  <c r="K1728" i="10"/>
  <c r="N1407" i="10"/>
  <c r="J1606" i="10"/>
  <c r="D1685" i="10"/>
  <c r="O1487" i="10"/>
  <c r="S1607" i="10"/>
  <c r="E2126" i="10"/>
  <c r="K1409" i="10"/>
  <c r="L1726" i="10"/>
  <c r="M2128" i="10"/>
  <c r="S1606" i="10"/>
  <c r="D1648" i="10"/>
  <c r="G1569" i="10"/>
  <c r="O2129" i="10"/>
  <c r="M1569" i="10"/>
  <c r="L1489" i="10"/>
  <c r="C1646" i="10"/>
  <c r="G1570" i="10"/>
  <c r="R747" i="10"/>
  <c r="Q1328" i="10"/>
  <c r="E1766" i="10"/>
  <c r="L1770" i="10"/>
  <c r="S1570" i="10"/>
  <c r="N2129" i="10"/>
  <c r="Q2007" i="10"/>
  <c r="K1966" i="10"/>
  <c r="E1408" i="10"/>
  <c r="H56" i="135"/>
  <c r="Q2084" i="10"/>
  <c r="D1927" i="10"/>
  <c r="K1610" i="10"/>
  <c r="C1769" i="10"/>
  <c r="K1729" i="10"/>
  <c r="R1645" i="10"/>
  <c r="L1688" i="10"/>
  <c r="I1690" i="10"/>
  <c r="L748" i="10"/>
  <c r="Q1849" i="10"/>
  <c r="S2046" i="10"/>
  <c r="Q1490" i="10"/>
  <c r="G1409" i="10"/>
  <c r="Q1970" i="10"/>
  <c r="H60" i="135"/>
  <c r="Q1685" i="10"/>
  <c r="G1650" i="10"/>
  <c r="P2050" i="10"/>
  <c r="E2087" i="10"/>
  <c r="J2129" i="10"/>
  <c r="G706" i="10"/>
  <c r="L1569" i="10"/>
  <c r="C1730" i="10"/>
  <c r="K1730" i="10"/>
  <c r="M1404" i="10"/>
  <c r="J1809" i="10"/>
  <c r="N1846" i="10"/>
  <c r="R1687" i="10"/>
  <c r="N2006" i="10"/>
  <c r="I1648" i="10"/>
  <c r="C1569" i="10"/>
  <c r="E1806" i="10"/>
  <c r="R1488" i="10"/>
  <c r="L1490" i="10"/>
  <c r="K1528" i="10"/>
  <c r="Q2130" i="10"/>
  <c r="N2128" i="10"/>
  <c r="R2047" i="10"/>
  <c r="O1850" i="10"/>
  <c r="S1767" i="10"/>
  <c r="C1568" i="10"/>
  <c r="H64" i="135"/>
  <c r="M1486" i="10"/>
  <c r="H1730" i="10"/>
  <c r="N1848" i="10"/>
  <c r="K1407" i="10"/>
  <c r="R1649" i="10"/>
  <c r="H624" i="10"/>
  <c r="N624" i="10"/>
  <c r="O1688" i="10"/>
  <c r="H1328" i="10"/>
  <c r="I666" i="10"/>
  <c r="E747" i="10"/>
  <c r="L1687" i="10"/>
  <c r="M1728" i="10"/>
  <c r="G666" i="10"/>
  <c r="M1650" i="10"/>
  <c r="C1329" i="10"/>
  <c r="R1330" i="10"/>
  <c r="P1490" i="10"/>
  <c r="S1608" i="10"/>
  <c r="F708" i="10"/>
  <c r="E2049" i="10"/>
  <c r="I1688" i="10"/>
  <c r="R1528" i="10"/>
  <c r="E2127" i="10"/>
  <c r="F1929" i="10"/>
  <c r="Q1326" i="10"/>
  <c r="Q1529" i="10"/>
  <c r="E749" i="10"/>
  <c r="N1685" i="10"/>
  <c r="K1488" i="10"/>
  <c r="H667" i="10"/>
  <c r="E2128" i="10"/>
  <c r="D66" i="135"/>
  <c r="C708" i="10"/>
  <c r="C1648" i="10"/>
  <c r="E667" i="10"/>
  <c r="H873" i="10"/>
  <c r="E709" i="10"/>
  <c r="N625" i="10"/>
  <c r="H625" i="10"/>
  <c r="K624" i="10"/>
  <c r="M709" i="10"/>
  <c r="P709" i="10"/>
  <c r="Q1607" i="10"/>
  <c r="G708" i="10"/>
  <c r="M748" i="10"/>
  <c r="K2130" i="10"/>
  <c r="O1805" i="10"/>
  <c r="S625" i="10"/>
  <c r="G1729" i="10"/>
  <c r="Q1489" i="10"/>
  <c r="F1970" i="10"/>
  <c r="H1564" i="10"/>
  <c r="R2086" i="10"/>
  <c r="O1926" i="10"/>
  <c r="C1410" i="10"/>
  <c r="M1768" i="10"/>
  <c r="O1403" i="10"/>
  <c r="F1609" i="10"/>
  <c r="F1326" i="10"/>
  <c r="R1403" i="10"/>
  <c r="S1850" i="10"/>
  <c r="G1607" i="10"/>
  <c r="Q1688" i="10"/>
  <c r="F1325" i="10"/>
  <c r="H1650" i="10"/>
  <c r="E1690" i="10"/>
  <c r="I1926" i="10"/>
  <c r="O2128" i="10"/>
  <c r="N1526" i="10"/>
  <c r="S1328" i="10"/>
  <c r="K1970" i="10"/>
  <c r="R1486" i="10"/>
  <c r="S1929" i="10"/>
  <c r="H1409" i="10"/>
  <c r="S1529" i="10"/>
  <c r="N1404" i="10"/>
  <c r="C62" i="135"/>
  <c r="S1726" i="10"/>
  <c r="J1928" i="10"/>
  <c r="N1527" i="10"/>
  <c r="G1688" i="10"/>
  <c r="N2009" i="10"/>
  <c r="S1409" i="10"/>
  <c r="P2089" i="10"/>
  <c r="E1409" i="10"/>
  <c r="G1968" i="10"/>
  <c r="H1570" i="10"/>
  <c r="P2127" i="10"/>
  <c r="H1528" i="10"/>
  <c r="L1967" i="10"/>
  <c r="P1404" i="10"/>
  <c r="I1569" i="10"/>
  <c r="Q1768" i="10"/>
  <c r="N1410" i="10"/>
  <c r="C2088" i="10"/>
  <c r="N706" i="10"/>
  <c r="E1649" i="10"/>
  <c r="L1649" i="10"/>
  <c r="R1928" i="10"/>
  <c r="M1567" i="10"/>
  <c r="M1325" i="10"/>
  <c r="N1405" i="10"/>
  <c r="O1650" i="10"/>
  <c r="K1330" i="10"/>
  <c r="H62" i="135"/>
  <c r="M1410" i="10"/>
  <c r="P1606" i="10"/>
  <c r="F1928" i="10"/>
  <c r="D623" i="10"/>
  <c r="M1484" i="10"/>
  <c r="C1726" i="10"/>
  <c r="R1966" i="10"/>
  <c r="E1489" i="10"/>
  <c r="Q1528" i="10"/>
  <c r="S1849" i="10"/>
  <c r="G1730" i="10"/>
  <c r="C65" i="135"/>
  <c r="G2084" i="10"/>
  <c r="G1649" i="10"/>
  <c r="I707" i="10"/>
  <c r="K1807" i="10"/>
  <c r="D1605" i="10"/>
  <c r="J1930" i="10"/>
  <c r="K1690" i="10"/>
  <c r="P1410" i="10"/>
  <c r="G1969" i="10"/>
  <c r="P2007" i="10"/>
  <c r="K1406" i="10"/>
  <c r="O1649" i="10"/>
  <c r="L1689" i="10"/>
  <c r="G2008" i="10"/>
  <c r="Q2046" i="10"/>
  <c r="H1847" i="10"/>
  <c r="F1806" i="10"/>
  <c r="K1527" i="10"/>
  <c r="H1970" i="10"/>
  <c r="J1770" i="10"/>
  <c r="I1406" i="10"/>
  <c r="H1530" i="10"/>
  <c r="M1485" i="10"/>
  <c r="R1570" i="10"/>
  <c r="I1687" i="10"/>
  <c r="O2126" i="10"/>
  <c r="N1805" i="10"/>
  <c r="F2130" i="10"/>
  <c r="N1329" i="10"/>
  <c r="R1410" i="10"/>
  <c r="M1967" i="10"/>
  <c r="D1608" i="10"/>
  <c r="G1807" i="10"/>
  <c r="I1805" i="10"/>
  <c r="L2089" i="10"/>
  <c r="M2009" i="10"/>
  <c r="D1970" i="10"/>
  <c r="O1486" i="10"/>
  <c r="S1329" i="10"/>
  <c r="I1725" i="10"/>
  <c r="F1927" i="10"/>
  <c r="D1966" i="10"/>
  <c r="O1407" i="10"/>
  <c r="S1487" i="10"/>
  <c r="M1645" i="10"/>
  <c r="M2048" i="10"/>
  <c r="P2085" i="10"/>
  <c r="I1487" i="10"/>
  <c r="P707" i="10"/>
  <c r="K1847" i="10"/>
  <c r="H2047" i="10"/>
  <c r="J1849" i="10"/>
  <c r="H61" i="135"/>
  <c r="G1927" i="10"/>
  <c r="N747" i="10"/>
  <c r="L1970" i="10"/>
  <c r="G1768" i="10"/>
  <c r="M2008" i="10"/>
  <c r="G63" i="135"/>
  <c r="H1347" i="10"/>
  <c r="P1725" i="10"/>
  <c r="M2086" i="10"/>
  <c r="J1567" i="10"/>
  <c r="Q1847" i="10"/>
  <c r="F1688" i="10"/>
  <c r="H2090" i="10"/>
  <c r="F1808" i="10"/>
  <c r="C1686" i="10"/>
  <c r="Q1967" i="10"/>
  <c r="H1966" i="10"/>
  <c r="I2049" i="10"/>
  <c r="C1967" i="10"/>
  <c r="D1768" i="10"/>
  <c r="S707" i="10"/>
  <c r="L706" i="10"/>
  <c r="Q666" i="10"/>
  <c r="H1605" i="10"/>
  <c r="Q1649" i="10"/>
  <c r="H1850" i="10"/>
  <c r="E666" i="10"/>
  <c r="Q2006" i="10"/>
  <c r="S2010" i="10"/>
  <c r="O1569" i="10"/>
  <c r="G1689" i="10"/>
  <c r="D1485" i="10"/>
  <c r="R749" i="10"/>
  <c r="K1688" i="10"/>
  <c r="O1727" i="10"/>
  <c r="J1526" i="10"/>
  <c r="P2126" i="10"/>
  <c r="P1968" i="10"/>
  <c r="L666" i="10"/>
  <c r="D2090" i="10"/>
  <c r="J1569" i="10"/>
  <c r="H66" i="135"/>
  <c r="P1405" i="10"/>
  <c r="E1927" i="10"/>
  <c r="C666" i="10"/>
  <c r="H748" i="10"/>
  <c r="H2046" i="10"/>
  <c r="D750" i="10"/>
  <c r="G665" i="10"/>
  <c r="N1688" i="10"/>
  <c r="D749" i="10"/>
  <c r="H1689" i="10"/>
  <c r="R624" i="10"/>
  <c r="O750" i="10"/>
  <c r="C668" i="10"/>
  <c r="P625" i="10"/>
  <c r="K708" i="10"/>
  <c r="S2006" i="10"/>
  <c r="C2126" i="10"/>
  <c r="R750" i="10"/>
  <c r="L2009" i="10"/>
  <c r="F625" i="10"/>
  <c r="P1685" i="10"/>
  <c r="F1568" i="10"/>
  <c r="S1804" i="10"/>
  <c r="P1810" i="10"/>
  <c r="R1609" i="10"/>
  <c r="N1967" i="10"/>
  <c r="Q2088" i="10"/>
  <c r="K2006" i="10"/>
  <c r="O1690" i="10"/>
  <c r="G1605" i="10"/>
  <c r="Q1810" i="10"/>
  <c r="C707" i="10"/>
  <c r="E1729" i="10"/>
  <c r="K2046" i="10"/>
  <c r="P1403" i="10"/>
  <c r="K1927" i="10"/>
  <c r="G2009" i="10"/>
  <c r="O1929" i="10"/>
  <c r="C1770" i="10"/>
  <c r="P1487" i="10"/>
  <c r="D1805" i="10"/>
  <c r="P1645" i="10"/>
  <c r="E1968" i="10"/>
  <c r="D1565" i="10"/>
  <c r="O1605" i="10"/>
  <c r="F1926" i="10"/>
  <c r="E1529" i="10"/>
  <c r="R1487" i="10"/>
  <c r="O1807" i="10"/>
  <c r="K1650" i="10"/>
  <c r="E60" i="135"/>
  <c r="K1649" i="10"/>
  <c r="D2130" i="10"/>
  <c r="M1408" i="10"/>
  <c r="G748" i="10"/>
  <c r="D2047" i="10"/>
  <c r="D1527" i="10"/>
  <c r="C2130" i="10"/>
  <c r="E1846" i="10"/>
  <c r="K2004" i="10"/>
  <c r="S1649" i="10"/>
  <c r="H1565" i="10"/>
  <c r="E1727" i="10"/>
  <c r="N1489" i="10"/>
  <c r="Q1565" i="10"/>
  <c r="O1728" i="10"/>
  <c r="N1927" i="10"/>
  <c r="C2048" i="10"/>
  <c r="L1926" i="10"/>
  <c r="E1568" i="10"/>
  <c r="H706" i="10"/>
  <c r="G1529" i="10"/>
  <c r="D1690" i="10"/>
  <c r="F1526" i="10"/>
  <c r="K1568" i="10"/>
  <c r="H59" i="135"/>
  <c r="H1728" i="10"/>
  <c r="D1808" i="10"/>
  <c r="D1650" i="10"/>
  <c r="D1689" i="10"/>
  <c r="F2050" i="10"/>
  <c r="G2006" i="10"/>
  <c r="J1810" i="10"/>
  <c r="G1328" i="10"/>
  <c r="G1526" i="10"/>
  <c r="I1845" i="10"/>
  <c r="S2127" i="10"/>
  <c r="K1564" i="10"/>
  <c r="G1487" i="10"/>
  <c r="D1728" i="10"/>
  <c r="N2086" i="10"/>
  <c r="C1970" i="10"/>
  <c r="E1608" i="10"/>
  <c r="K1646" i="10"/>
  <c r="L1403" i="10"/>
  <c r="L2047" i="10"/>
  <c r="G1646" i="10"/>
  <c r="G1609" i="10"/>
  <c r="G1528" i="10"/>
  <c r="H1487" i="10"/>
  <c r="N1528" i="10"/>
  <c r="H63" i="135"/>
  <c r="P2046" i="10"/>
  <c r="S2089" i="10"/>
  <c r="N1727" i="10"/>
  <c r="P1567" i="10"/>
  <c r="N1568" i="10"/>
  <c r="D62" i="135"/>
  <c r="L1485" i="10"/>
  <c r="O1849" i="10"/>
  <c r="Q1930" i="10"/>
  <c r="I1327" i="10"/>
  <c r="N1928" i="10"/>
  <c r="G64" i="135"/>
  <c r="J707" i="10"/>
  <c r="K1606" i="10"/>
  <c r="E61" i="135"/>
  <c r="I1328" i="10"/>
  <c r="H2006" i="10"/>
  <c r="H1408" i="10"/>
  <c r="S1966" i="10"/>
  <c r="E2086" i="10"/>
  <c r="D2087" i="10"/>
  <c r="N1409" i="10"/>
  <c r="G1929" i="10"/>
  <c r="E1404" i="10"/>
  <c r="F623" i="10"/>
  <c r="R1730" i="10"/>
  <c r="P2008" i="10"/>
  <c r="M1330" i="10"/>
  <c r="M1848" i="10"/>
  <c r="S1930" i="10"/>
  <c r="H2087" i="10"/>
  <c r="E1769" i="10"/>
  <c r="G60" i="135"/>
  <c r="Q1770" i="10"/>
  <c r="D1926" i="10"/>
  <c r="H1929" i="10"/>
  <c r="O1567" i="10"/>
  <c r="L1805" i="10"/>
  <c r="H2125" i="10"/>
  <c r="F1965" i="10"/>
  <c r="D1569" i="10"/>
  <c r="M1606" i="10"/>
  <c r="L2008" i="10"/>
  <c r="R1927" i="10"/>
  <c r="M1690" i="10"/>
  <c r="O1766" i="10"/>
  <c r="M1930" i="10"/>
  <c r="R1325" i="10"/>
  <c r="I2130" i="10"/>
  <c r="S1848" i="10"/>
  <c r="L1810" i="10"/>
  <c r="K1570" i="10"/>
  <c r="N1649" i="10"/>
  <c r="H1606" i="10"/>
  <c r="R1969" i="10"/>
  <c r="I1610" i="10"/>
  <c r="N1725" i="10"/>
  <c r="E2048" i="10"/>
  <c r="J1845" i="10"/>
  <c r="R2007" i="10"/>
  <c r="J2048" i="10"/>
  <c r="D2086" i="10"/>
  <c r="P708" i="10"/>
  <c r="H1805" i="10"/>
  <c r="C1529" i="10"/>
  <c r="D2084" i="10"/>
  <c r="L624" i="10"/>
  <c r="M1727" i="10"/>
  <c r="F1769" i="10"/>
  <c r="J667" i="10"/>
  <c r="J2009" i="10"/>
  <c r="G58" i="135"/>
  <c r="D708" i="10"/>
  <c r="J1808" i="10"/>
  <c r="N1605" i="10"/>
  <c r="R748" i="10"/>
  <c r="E63" i="135"/>
  <c r="F1488" i="10"/>
  <c r="P667" i="10"/>
  <c r="G1403" i="10"/>
  <c r="Q707" i="10"/>
  <c r="G2010" i="10"/>
  <c r="R2049" i="10"/>
  <c r="O1570" i="10"/>
  <c r="Q708" i="10"/>
  <c r="D1409" i="10"/>
  <c r="Q1486" i="10"/>
  <c r="G624" i="10"/>
  <c r="D1928" i="10"/>
  <c r="R1806" i="10"/>
  <c r="K623" i="10"/>
  <c r="P750" i="10"/>
  <c r="O668" i="10"/>
  <c r="R625" i="10"/>
  <c r="L668" i="10"/>
  <c r="O624" i="10"/>
  <c r="J750" i="10"/>
  <c r="F749" i="10"/>
  <c r="L1809" i="10"/>
  <c r="E708" i="10"/>
  <c r="D2049" i="10"/>
  <c r="M666" i="10"/>
  <c r="E750" i="10"/>
  <c r="C63" i="135"/>
  <c r="I1488" i="10"/>
  <c r="E1847" i="10"/>
  <c r="P747" i="10"/>
  <c r="S1968" i="10"/>
  <c r="G2085" i="10"/>
  <c r="I1409" i="10"/>
  <c r="H1569" i="10"/>
  <c r="G1606" i="10"/>
  <c r="E2085" i="10"/>
  <c r="E1970" i="10"/>
  <c r="N2126" i="10"/>
  <c r="G1347" i="10"/>
  <c r="Q2048" i="10"/>
  <c r="K1768" i="10"/>
  <c r="G2049" i="10"/>
  <c r="Q1767" i="10"/>
  <c r="L1648" i="10"/>
  <c r="J2010" i="10"/>
  <c r="C1689" i="10"/>
  <c r="F1810" i="10"/>
  <c r="P1327" i="10"/>
  <c r="K748" i="10"/>
  <c r="K1326" i="10"/>
  <c r="H1566" i="10"/>
  <c r="J1966" i="10"/>
  <c r="M1328" i="10"/>
  <c r="E1688" i="10"/>
  <c r="D1404" i="10"/>
  <c r="C1966" i="10"/>
  <c r="I1804" i="10"/>
  <c r="C1408" i="10"/>
  <c r="S1687" i="10"/>
  <c r="E1528" i="10"/>
  <c r="H1329" i="10"/>
  <c r="D1568" i="10"/>
  <c r="D1965" i="10"/>
  <c r="O1408" i="10"/>
  <c r="Q1406" i="10"/>
  <c r="K2005" i="10"/>
  <c r="L1728" i="10"/>
  <c r="L1685" i="10"/>
  <c r="F1969" i="10"/>
  <c r="P706" i="10"/>
  <c r="P1930" i="10"/>
  <c r="E1609" i="10"/>
  <c r="J1850" i="10"/>
  <c r="O1484" i="10"/>
  <c r="C1768" i="10"/>
  <c r="N707" i="10"/>
  <c r="D1929" i="10"/>
  <c r="Q1726" i="10"/>
  <c r="I1490" i="10"/>
  <c r="I1769" i="10"/>
  <c r="I1605" i="10"/>
  <c r="L1686" i="10"/>
  <c r="Q1929" i="10"/>
  <c r="I1766" i="10"/>
  <c r="R1850" i="10"/>
  <c r="I1565" i="10"/>
  <c r="C748" i="10"/>
  <c r="Q1327" i="10"/>
  <c r="L1570" i="10"/>
  <c r="S1490" i="10"/>
  <c r="F1648" i="10"/>
  <c r="S1567" i="10"/>
  <c r="K1648" i="10"/>
  <c r="D2085" i="10"/>
  <c r="M2049" i="10"/>
  <c r="R1326" i="10"/>
  <c r="D1645" i="10"/>
  <c r="H57" i="135"/>
  <c r="I2046" i="10"/>
  <c r="R2004" i="10"/>
  <c r="D747" i="10"/>
  <c r="D1649" i="10"/>
  <c r="J1485" i="10"/>
  <c r="E2125" i="10"/>
  <c r="C1330" i="10"/>
  <c r="N1845" i="10"/>
  <c r="R1810" i="10"/>
  <c r="K1806" i="10"/>
  <c r="S2128" i="10"/>
  <c r="R1929" i="10"/>
  <c r="E2010" i="10"/>
  <c r="S1967" i="10"/>
  <c r="S1568" i="10"/>
  <c r="S2088" i="10"/>
  <c r="F1408" i="10"/>
  <c r="R1769" i="10"/>
  <c r="L1328" i="10"/>
  <c r="G2128" i="10"/>
  <c r="J2088" i="10"/>
  <c r="H1804" i="10"/>
  <c r="Q1966" i="10"/>
  <c r="N623" i="10"/>
  <c r="O1405" i="10"/>
  <c r="I1647" i="10"/>
  <c r="E2050" i="10"/>
  <c r="K2127" i="10"/>
  <c r="H1649" i="10"/>
  <c r="M1565" i="10"/>
  <c r="L1329" i="10"/>
  <c r="L2090" i="10"/>
  <c r="O2087" i="10"/>
  <c r="E1405" i="10"/>
  <c r="Q1968" i="10"/>
  <c r="I1967" i="10"/>
  <c r="C1965" i="10"/>
  <c r="C2128" i="10"/>
  <c r="O1928" i="10"/>
  <c r="O1410" i="10"/>
  <c r="H1647" i="10"/>
  <c r="K1727" i="10"/>
  <c r="J1326" i="10"/>
  <c r="P1649" i="10"/>
  <c r="J1807" i="10"/>
  <c r="G747" i="10"/>
  <c r="F1687" i="10"/>
  <c r="Q748" i="10"/>
  <c r="O1806" i="10"/>
  <c r="R1608" i="10"/>
  <c r="E2090" i="10"/>
  <c r="F62" i="135"/>
  <c r="M1530" i="10"/>
  <c r="N1930" i="10"/>
  <c r="O1847" i="10"/>
  <c r="S1347" i="10"/>
  <c r="J2008" i="10"/>
  <c r="G1770" i="10"/>
  <c r="G1806" i="10"/>
  <c r="F56" i="135"/>
  <c r="I1727" i="10"/>
  <c r="M1526" i="10"/>
  <c r="R1689" i="10"/>
  <c r="N1486" i="10"/>
  <c r="G1967" i="10"/>
  <c r="D1846" i="10"/>
  <c r="P1848" i="10"/>
  <c r="C1848" i="10"/>
  <c r="I1529" i="10"/>
  <c r="C1810" i="10"/>
  <c r="Q2129" i="10"/>
  <c r="E707" i="10"/>
  <c r="Q750" i="10"/>
  <c r="C2046" i="10"/>
  <c r="P1806" i="10"/>
  <c r="H1849" i="10"/>
  <c r="D1484" i="10"/>
  <c r="N749" i="10"/>
  <c r="Q1405" i="10"/>
  <c r="M2046" i="10"/>
  <c r="K1770" i="10"/>
  <c r="K1849" i="10"/>
  <c r="J2127" i="10"/>
  <c r="K1487" i="10"/>
  <c r="L1409" i="10"/>
  <c r="R665" i="10"/>
  <c r="K1805" i="10"/>
  <c r="I1410" i="10"/>
  <c r="J1649" i="10"/>
  <c r="E1810" i="10"/>
  <c r="C1728" i="10"/>
  <c r="E748" i="10"/>
  <c r="G2087" i="10"/>
  <c r="H2085" i="10"/>
  <c r="J665" i="10"/>
  <c r="P1347" i="10"/>
  <c r="M1970" i="10"/>
  <c r="C1807" i="10"/>
  <c r="N2004" i="10"/>
  <c r="K1408" i="10"/>
  <c r="O747" i="10"/>
  <c r="I1965" i="10"/>
  <c r="M2050" i="10"/>
  <c r="C1685" i="10"/>
  <c r="E1328" i="10"/>
  <c r="J1489" i="10"/>
  <c r="P1727" i="10"/>
  <c r="S1326" i="10"/>
  <c r="J2130" i="10"/>
  <c r="I1846" i="10"/>
  <c r="F665" i="10"/>
  <c r="H2050" i="10"/>
  <c r="K1410" i="10"/>
  <c r="N1929" i="10"/>
  <c r="P1406" i="10"/>
  <c r="O1325" i="10"/>
  <c r="L2005" i="10"/>
  <c r="O1969" i="10"/>
  <c r="D1850" i="10"/>
  <c r="R1768" i="10"/>
  <c r="C2005" i="10"/>
  <c r="K2090" i="10"/>
  <c r="K1689" i="10"/>
  <c r="I2047" i="10"/>
  <c r="F2129" i="10"/>
  <c r="O1768" i="10"/>
  <c r="S2130" i="10"/>
  <c r="N1608" i="10"/>
  <c r="L1930" i="10"/>
  <c r="I1407" i="10"/>
  <c r="S2009" i="10"/>
  <c r="M1329" i="10"/>
  <c r="F1728" i="10"/>
  <c r="P1969" i="10"/>
  <c r="D706" i="10"/>
  <c r="F1804" i="10"/>
  <c r="M2006" i="10"/>
  <c r="Q706" i="10"/>
  <c r="D2004" i="10"/>
  <c r="G1847" i="10"/>
  <c r="C2084" i="10"/>
  <c r="O1490" i="10"/>
  <c r="J1969" i="10"/>
  <c r="G1728" i="10"/>
  <c r="Q1725" i="10"/>
  <c r="P1485" i="10"/>
  <c r="H1325" i="10"/>
  <c r="J1405" i="10"/>
  <c r="N1729" i="10"/>
  <c r="E1526" i="10"/>
  <c r="J1527" i="10"/>
  <c r="D1967" i="10"/>
  <c r="H1330" i="10"/>
  <c r="R1807" i="10"/>
  <c r="P1687" i="10"/>
  <c r="K1726" i="10"/>
  <c r="M1326" i="10"/>
  <c r="F1848" i="10"/>
  <c r="C2006" i="10"/>
  <c r="N1807" i="10"/>
  <c r="I1928" i="10"/>
  <c r="E2088" i="10"/>
  <c r="J2046" i="10"/>
  <c r="P1688" i="10"/>
  <c r="D2007" i="10"/>
  <c r="C2085" i="10"/>
  <c r="G1406" i="10"/>
  <c r="E1347" i="10"/>
  <c r="F1649" i="10"/>
  <c r="C1729" i="10"/>
  <c r="L2086" i="10"/>
  <c r="D2010" i="10"/>
  <c r="R1770" i="10"/>
  <c r="M1685" i="10"/>
  <c r="J1726" i="10"/>
  <c r="J2050" i="10"/>
  <c r="P1408" i="10"/>
  <c r="L1405" i="10"/>
  <c r="C1687" i="10"/>
  <c r="R2009" i="10"/>
  <c r="F57" i="135"/>
  <c r="F1569" i="10"/>
  <c r="H1485" i="10"/>
  <c r="C59" i="135"/>
  <c r="N1650" i="10"/>
  <c r="K1809" i="10"/>
  <c r="H1567" i="10"/>
  <c r="D56" i="135"/>
  <c r="N1406" i="10"/>
  <c r="P1850" i="10"/>
  <c r="M1687" i="10"/>
  <c r="O1967" i="10"/>
  <c r="H1405" i="10"/>
  <c r="G1330" i="10"/>
  <c r="K1529" i="10"/>
  <c r="M1849" i="10"/>
  <c r="J2126" i="10"/>
  <c r="D1686" i="10"/>
  <c r="D1606" i="10"/>
  <c r="K1609" i="10"/>
  <c r="E2129" i="10"/>
  <c r="P1928" i="10"/>
  <c r="M1769" i="10"/>
  <c r="D2089" i="10"/>
  <c r="D1526" i="10"/>
  <c r="R1329" i="10"/>
  <c r="C2010" i="10"/>
  <c r="R1805" i="10"/>
  <c r="R1686" i="10"/>
  <c r="F2126" i="10"/>
  <c r="E1929" i="10"/>
  <c r="N1970" i="10"/>
  <c r="R1728" i="10"/>
  <c r="C1846" i="10"/>
  <c r="S1610" i="10"/>
  <c r="C61" i="135"/>
  <c r="D1529" i="10"/>
  <c r="I2125" i="10"/>
  <c r="R2126" i="10"/>
  <c r="S1404" i="10"/>
  <c r="L1966" i="10"/>
  <c r="L1608" i="10"/>
  <c r="Q1690" i="10"/>
  <c r="F1328" i="10"/>
  <c r="K1325" i="10"/>
  <c r="L750" i="10"/>
  <c r="F2127" i="10"/>
  <c r="G1726" i="10"/>
  <c r="E2046" i="10"/>
  <c r="K749" i="10"/>
  <c r="P1689" i="10"/>
  <c r="N1690" i="10"/>
  <c r="J666" i="10"/>
  <c r="E1567" i="10"/>
  <c r="Q1927" i="10"/>
  <c r="M750" i="10"/>
  <c r="F64" i="135"/>
  <c r="R1845" i="10"/>
  <c r="K666" i="10"/>
  <c r="F2007" i="10"/>
  <c r="P2010" i="10"/>
  <c r="D666" i="10"/>
  <c r="G1966" i="10"/>
  <c r="O1846" i="10"/>
  <c r="L2126" i="10"/>
  <c r="O2090" i="10"/>
  <c r="R1327" i="10"/>
  <c r="N666" i="10"/>
  <c r="O2006" i="10"/>
  <c r="R1527" i="10"/>
  <c r="C1650" i="10"/>
  <c r="S1488" i="10"/>
  <c r="L1528" i="10"/>
  <c r="L1929" i="10"/>
  <c r="N709" i="10"/>
  <c r="I749" i="10"/>
  <c r="Q709" i="10"/>
  <c r="R668" i="10"/>
  <c r="I1970" i="10"/>
  <c r="R1646" i="10"/>
  <c r="P1929" i="10"/>
  <c r="P1849" i="10"/>
  <c r="L1487" i="10"/>
  <c r="P1648" i="10"/>
  <c r="O1566" i="10"/>
  <c r="D1849" i="10"/>
  <c r="N1849" i="10"/>
  <c r="N1327" i="10"/>
  <c r="F1347" i="10"/>
  <c r="C1766" i="10"/>
  <c r="H1607" i="10"/>
  <c r="C1609" i="10"/>
  <c r="P1607" i="10"/>
  <c r="H1646" i="10"/>
  <c r="M2125" i="10"/>
  <c r="N1809" i="10"/>
  <c r="E65" i="135"/>
  <c r="O1328" i="10"/>
  <c r="D1809" i="10"/>
  <c r="R1849" i="10"/>
  <c r="N2087" i="10"/>
  <c r="Q2086" i="10"/>
  <c r="H1648" i="10"/>
  <c r="N2090" i="10"/>
  <c r="F1406" i="10"/>
  <c r="R1404" i="10"/>
  <c r="O2010" i="10"/>
  <c r="N1610" i="10"/>
  <c r="L1850" i="10"/>
  <c r="M1490" i="10"/>
  <c r="S1845" i="10"/>
  <c r="D1610" i="10"/>
  <c r="O1606" i="10"/>
  <c r="G623" i="10"/>
  <c r="R2089" i="10"/>
  <c r="S1729" i="10"/>
  <c r="K1769" i="10"/>
  <c r="N2008" i="10"/>
  <c r="S1807" i="10"/>
  <c r="E2089" i="10"/>
  <c r="G1769" i="10"/>
  <c r="P1769" i="10"/>
  <c r="P1690" i="10"/>
  <c r="M1568" i="10"/>
  <c r="R1406" i="10"/>
  <c r="E623" i="10"/>
  <c r="I1849" i="10"/>
  <c r="K2048" i="10"/>
  <c r="J1529" i="10"/>
  <c r="D1408" i="10"/>
  <c r="Q1766" i="10"/>
  <c r="G2047" i="10"/>
  <c r="S1728" i="10"/>
  <c r="F1766" i="10"/>
  <c r="J1607" i="10"/>
  <c r="O1767" i="10"/>
  <c r="J2089" i="10"/>
  <c r="F1690" i="10"/>
  <c r="Q1527" i="10"/>
  <c r="H1404" i="10"/>
  <c r="M1926" i="10"/>
  <c r="H1926" i="10"/>
  <c r="C1845" i="10"/>
  <c r="N1730" i="10"/>
  <c r="J1685" i="10"/>
  <c r="S2049" i="10"/>
  <c r="I1567" i="10"/>
  <c r="R1347" i="10"/>
  <c r="G2005" i="10"/>
  <c r="R1530" i="10"/>
  <c r="D1767" i="10"/>
  <c r="S2085" i="10"/>
  <c r="I1810" i="10"/>
  <c r="F63" i="135"/>
  <c r="M1965" i="10"/>
  <c r="E1610" i="10"/>
  <c r="Q2085" i="10"/>
  <c r="R1409" i="10"/>
  <c r="S1685" i="10"/>
  <c r="S1727" i="10"/>
  <c r="G1810" i="10"/>
  <c r="P1484" i="10"/>
  <c r="M2085" i="10"/>
  <c r="R1767" i="10"/>
  <c r="N1770" i="10"/>
  <c r="D59" i="135"/>
  <c r="D1969" i="10"/>
  <c r="L665" i="10"/>
  <c r="N1488" i="10"/>
  <c r="E1969" i="10"/>
  <c r="E1767" i="10"/>
  <c r="O1689" i="10"/>
  <c r="F1650" i="10"/>
  <c r="M1686" i="10"/>
  <c r="P1766" i="10"/>
  <c r="P1807" i="10"/>
  <c r="G2088" i="10"/>
  <c r="S706" i="10"/>
  <c r="E1327" i="10"/>
  <c r="P1805" i="10"/>
  <c r="M1688" i="10"/>
  <c r="F1646" i="10"/>
  <c r="G2007" i="10"/>
  <c r="Q1846" i="10"/>
  <c r="J747" i="10"/>
  <c r="N1689" i="10"/>
  <c r="I1485" i="10"/>
  <c r="C665" i="10"/>
  <c r="J1647" i="10"/>
  <c r="M2127" i="10"/>
  <c r="Q1329" i="10"/>
  <c r="P1488" i="10"/>
  <c r="E57" i="135"/>
  <c r="M1527" i="10"/>
  <c r="S1647" i="10"/>
  <c r="K1810" i="10"/>
  <c r="C1607" i="10"/>
  <c r="R1965" i="10"/>
  <c r="S747" i="10"/>
  <c r="H1526" i="10"/>
  <c r="Q1807" i="10"/>
  <c r="P1529" i="10"/>
  <c r="E2007" i="10"/>
  <c r="G1926" i="10"/>
  <c r="C2047" i="10"/>
  <c r="O2005" i="10"/>
  <c r="L1527" i="10"/>
  <c r="C1808" i="10"/>
  <c r="I1645" i="10"/>
  <c r="J1688" i="10"/>
  <c r="S1810" i="10"/>
  <c r="L2048" i="10"/>
  <c r="O2008" i="10"/>
  <c r="I1325" i="10"/>
  <c r="J1929" i="10"/>
  <c r="H1930" i="10"/>
  <c r="J2090" i="10"/>
  <c r="N1808" i="10"/>
  <c r="G1488" i="10"/>
  <c r="N2048" i="10"/>
  <c r="H1968" i="10"/>
  <c r="J2006" i="10"/>
  <c r="C667" i="10"/>
  <c r="G2130" i="10"/>
  <c r="L1567" i="10"/>
  <c r="H666" i="10"/>
  <c r="I748" i="10"/>
  <c r="L707" i="10"/>
  <c r="J1328" i="10"/>
  <c r="J749" i="10"/>
  <c r="G61" i="135"/>
  <c r="J1729" i="10"/>
  <c r="Q624" i="10"/>
  <c r="J1646" i="10"/>
  <c r="P1970" i="10"/>
  <c r="L708" i="10"/>
  <c r="Q1570" i="10"/>
  <c r="N1968" i="10"/>
  <c r="P748" i="10"/>
  <c r="I1646" i="10"/>
  <c r="O707" i="10"/>
  <c r="I1847" i="10"/>
  <c r="N1686" i="10"/>
  <c r="S1650" i="10"/>
  <c r="G1848" i="10"/>
  <c r="F1404" i="10"/>
  <c r="E1607" i="10"/>
  <c r="H708" i="10"/>
  <c r="K1490" i="10"/>
  <c r="F2009" i="10"/>
  <c r="F750" i="10"/>
  <c r="C624" i="10"/>
  <c r="J751" i="10"/>
  <c r="E668" i="10"/>
  <c r="O667" i="10"/>
  <c r="J709" i="10"/>
  <c r="S624" i="10"/>
  <c r="I709" i="10"/>
  <c r="I624" i="10"/>
  <c r="M668" i="10"/>
  <c r="L1605" i="10"/>
  <c r="G709" i="10"/>
  <c r="R708" i="10"/>
  <c r="S2129" i="10"/>
  <c r="M751" i="10"/>
  <c r="H709" i="10"/>
  <c r="D1347" i="10"/>
  <c r="R1967" i="10"/>
  <c r="C1647" i="10"/>
  <c r="O2085" i="10"/>
  <c r="E1606" i="10"/>
  <c r="J1487" i="10"/>
  <c r="M1570" i="10"/>
  <c r="D1730" i="10"/>
  <c r="J1805" i="10"/>
  <c r="H1489" i="10"/>
  <c r="S1325" i="10"/>
  <c r="H2130" i="10"/>
  <c r="P1608" i="10"/>
  <c r="Q747" i="10"/>
  <c r="O1968" i="10"/>
  <c r="F1726" i="10"/>
  <c r="E2009" i="10"/>
  <c r="L1408" i="10"/>
  <c r="M1766" i="10"/>
  <c r="J2086" i="10"/>
  <c r="C1850" i="10"/>
  <c r="J2087" i="10"/>
  <c r="F1407" i="10"/>
  <c r="S1408" i="10"/>
  <c r="H1407" i="10"/>
  <c r="Q2005" i="10"/>
  <c r="Q1729" i="10"/>
  <c r="E1966" i="10"/>
  <c r="C1926" i="10"/>
  <c r="P2049" i="10"/>
  <c r="K2087" i="10"/>
  <c r="O1488" i="10"/>
  <c r="C2086" i="10"/>
  <c r="E1647" i="10"/>
  <c r="L1968" i="10"/>
  <c r="E1965" i="10"/>
  <c r="N1726" i="10"/>
  <c r="N1569" i="10"/>
  <c r="G1930" i="10"/>
  <c r="J1727" i="10"/>
  <c r="P2047" i="10"/>
  <c r="C1404" i="10"/>
  <c r="S1486" i="10"/>
  <c r="M1327" i="10"/>
  <c r="O2007" i="10"/>
  <c r="F1528" i="10"/>
  <c r="F706" i="10"/>
  <c r="H65" i="135"/>
  <c r="F1606" i="10"/>
  <c r="H1490" i="10"/>
  <c r="O1808" i="10"/>
  <c r="S2050" i="10"/>
  <c r="G1568" i="10"/>
  <c r="C1347" i="10"/>
  <c r="C1968" i="10"/>
  <c r="D65" i="135"/>
  <c r="J1409" i="10"/>
  <c r="J1689" i="10"/>
  <c r="L1609" i="10"/>
  <c r="D1406" i="10"/>
  <c r="F707" i="10"/>
  <c r="G2046" i="10"/>
  <c r="G1327" i="10"/>
  <c r="P2005" i="10"/>
  <c r="Q1845" i="10"/>
  <c r="P1965" i="10"/>
  <c r="O1404" i="10"/>
  <c r="K1530" i="10"/>
  <c r="F1570" i="10"/>
  <c r="O1646" i="10"/>
  <c r="R1846" i="10"/>
  <c r="N2125" i="10"/>
  <c r="S1566" i="10"/>
  <c r="R2090" i="10"/>
  <c r="F2088" i="10"/>
  <c r="C1847" i="10"/>
  <c r="F1807" i="10"/>
  <c r="I2126" i="10"/>
  <c r="N1567" i="10"/>
  <c r="P2128" i="10"/>
  <c r="M2010" i="10"/>
  <c r="R2084" i="10"/>
  <c r="M1966" i="10"/>
  <c r="H1687" i="10"/>
  <c r="L1568" i="10"/>
  <c r="S1527" i="10"/>
  <c r="C1403" i="10"/>
  <c r="J1648" i="10"/>
  <c r="D1647" i="10"/>
  <c r="E1407" i="10"/>
  <c r="G1410" i="10"/>
  <c r="S2126" i="10"/>
  <c r="O1568" i="10"/>
  <c r="N2085" i="10"/>
  <c r="J1927" i="10"/>
  <c r="O1327" i="10"/>
  <c r="R1926" i="10"/>
  <c r="O1608" i="10"/>
  <c r="J2005" i="10"/>
  <c r="H2129" i="10"/>
  <c r="G1970" i="10"/>
  <c r="G2089" i="10"/>
  <c r="R2005" i="10"/>
  <c r="R1485" i="10"/>
  <c r="C2049" i="10"/>
  <c r="I1649" i="10"/>
  <c r="O1648" i="10"/>
  <c r="Q1488" i="10"/>
  <c r="O1965" i="10"/>
  <c r="M1846" i="10"/>
  <c r="D1766" i="10"/>
  <c r="S1489" i="10"/>
  <c r="P1568" i="10"/>
  <c r="P1605" i="10"/>
  <c r="E1849" i="10"/>
  <c r="S2125" i="10"/>
  <c r="H1568" i="10"/>
  <c r="R1847" i="10"/>
  <c r="N1728" i="10"/>
  <c r="E2006" i="10"/>
  <c r="I1608" i="10"/>
  <c r="N1330" i="10"/>
  <c r="H1927" i="10"/>
  <c r="R1690" i="10"/>
  <c r="O1529" i="10"/>
  <c r="S1530" i="10"/>
  <c r="D1326" i="10"/>
  <c r="E1726" i="10"/>
  <c r="Q1687" i="10"/>
  <c r="H1529" i="10"/>
  <c r="D1567" i="10"/>
  <c r="H1729" i="10"/>
  <c r="E1930" i="10"/>
  <c r="I1564" i="10"/>
  <c r="J1407" i="10"/>
  <c r="P1927" i="10"/>
  <c r="G56" i="135"/>
  <c r="E1565" i="10"/>
  <c r="E1403" i="10"/>
  <c r="Q1645" i="10"/>
  <c r="D57" i="135"/>
  <c r="S1809" i="10"/>
  <c r="F60" i="135"/>
  <c r="D1488" i="10"/>
  <c r="I708" i="10"/>
  <c r="L2046" i="10"/>
  <c r="E1728" i="10"/>
  <c r="F624" i="10"/>
  <c r="M1927" i="10"/>
  <c r="M1806" i="10"/>
  <c r="F1565" i="10"/>
  <c r="H872" i="10"/>
  <c r="L1526" i="10"/>
  <c r="G2050" i="10"/>
  <c r="P749" i="10"/>
  <c r="L1406" i="10"/>
  <c r="K1926" i="10"/>
  <c r="S667" i="10"/>
  <c r="K2126" i="10"/>
  <c r="C1969" i="10"/>
  <c r="D667" i="10"/>
  <c r="S2087" i="10"/>
  <c r="D1489" i="10"/>
  <c r="R666" i="10"/>
  <c r="E1530" i="10"/>
  <c r="Q1730" i="10"/>
  <c r="M1610" i="10"/>
  <c r="E665" i="10"/>
  <c r="C2129" i="10"/>
  <c r="L1488" i="10"/>
  <c r="M707" i="10"/>
  <c r="K1403" i="10"/>
  <c r="C1567" i="10"/>
  <c r="K709" i="10"/>
  <c r="D668" i="10"/>
  <c r="R751" i="10"/>
  <c r="E751" i="10"/>
  <c r="I751" i="10"/>
  <c r="H1767" i="10"/>
  <c r="G625" i="10"/>
  <c r="F1567" i="10"/>
  <c r="I1330" i="10"/>
  <c r="J624" i="10"/>
  <c r="K1645" i="10"/>
  <c r="K668" i="10"/>
  <c r="C1485" i="10"/>
  <c r="G2126" i="10"/>
  <c r="H1846" i="10"/>
  <c r="D1487" i="10"/>
  <c r="F1968" i="10"/>
  <c r="Q1648" i="10"/>
  <c r="O2089" i="10"/>
  <c r="R2127" i="10"/>
  <c r="N1570" i="10"/>
  <c r="L2007" i="10"/>
  <c r="C2127" i="10"/>
  <c r="N1325" i="10"/>
  <c r="E1490" i="10"/>
  <c r="K1647" i="10"/>
  <c r="Q1347" i="10"/>
  <c r="E1686" i="10"/>
  <c r="S1405" i="10"/>
  <c r="P1486" i="10"/>
  <c r="M665" i="10"/>
  <c r="E56" i="135"/>
  <c r="E1569" i="10"/>
  <c r="N1609" i="10"/>
  <c r="S2086" i="10"/>
  <c r="L1769" i="10"/>
  <c r="R1529" i="10"/>
  <c r="P1768" i="10"/>
  <c r="S1410" i="10"/>
  <c r="C58" i="135"/>
  <c r="R1766" i="10"/>
  <c r="Q1850" i="10"/>
  <c r="Q1689" i="10"/>
  <c r="Q2047" i="10"/>
  <c r="P1565" i="10"/>
  <c r="F58" i="135"/>
  <c r="O748" i="10"/>
  <c r="Q1608" i="10"/>
  <c r="C1326" i="10"/>
  <c r="D63" i="135"/>
  <c r="M2130" i="10"/>
  <c r="S1403" i="10"/>
  <c r="E2005" i="10"/>
  <c r="G1565" i="10"/>
  <c r="C1809" i="10"/>
  <c r="M2126" i="10"/>
  <c r="M1566" i="10"/>
  <c r="R2087" i="10"/>
  <c r="P1966" i="10"/>
  <c r="C1767" i="10"/>
  <c r="D60" i="135"/>
  <c r="F1849" i="10"/>
  <c r="I1729" i="10"/>
  <c r="K1848" i="10"/>
  <c r="D1327" i="10"/>
  <c r="E1689" i="10"/>
  <c r="H1807" i="10"/>
  <c r="D1769" i="10"/>
  <c r="D1807" i="10"/>
  <c r="F2046" i="10"/>
  <c r="M1605" i="10"/>
  <c r="K1930" i="10"/>
  <c r="I1770" i="10"/>
  <c r="I2128" i="10"/>
  <c r="E1685" i="10"/>
  <c r="L2006" i="10"/>
  <c r="C66" i="135"/>
  <c r="Q1647" i="10"/>
  <c r="E1768" i="10"/>
  <c r="C1570" i="10"/>
  <c r="D1727" i="10"/>
  <c r="L1404" i="10"/>
  <c r="Q1487" i="10"/>
  <c r="M2129" i="10"/>
  <c r="Q1928" i="10"/>
  <c r="L1650" i="10"/>
  <c r="H1406" i="10"/>
  <c r="C2050" i="10"/>
  <c r="K665" i="10"/>
  <c r="E706" i="10"/>
  <c r="J1327" i="10"/>
  <c r="O2048" i="10"/>
  <c r="H1686" i="10"/>
  <c r="C1528" i="10"/>
  <c r="E1570" i="10"/>
  <c r="G1687" i="10"/>
  <c r="F1645" i="10"/>
  <c r="S1646" i="10"/>
  <c r="L2004" i="10"/>
  <c r="E59" i="135"/>
  <c r="F65" i="135"/>
  <c r="D1810" i="10"/>
  <c r="E1807" i="10"/>
  <c r="J1968" i="10"/>
  <c r="E1805" i="10"/>
  <c r="J2085" i="10"/>
  <c r="M1770" i="10"/>
  <c r="H2127" i="10"/>
  <c r="D1328" i="10"/>
  <c r="I2048" i="10"/>
  <c r="F2048" i="10"/>
  <c r="I1685" i="10"/>
  <c r="J1566" i="10"/>
  <c r="R1848" i="10"/>
  <c r="F1487" i="10"/>
  <c r="C1930" i="10"/>
  <c r="Q1684" i="10"/>
  <c r="E1926" i="10"/>
  <c r="O2049" i="10"/>
  <c r="S665" i="10"/>
  <c r="H1768" i="10"/>
  <c r="O1607" i="10"/>
  <c r="M1969" i="10"/>
  <c r="C1488" i="10"/>
  <c r="L1565" i="10"/>
  <c r="R1688" i="10"/>
  <c r="O1565" i="10"/>
  <c r="G1645" i="10"/>
  <c r="H1610" i="10"/>
  <c r="L1807" i="10"/>
  <c r="J1330" i="10"/>
  <c r="F1930" i="10"/>
  <c r="D1646" i="10"/>
  <c r="M1805" i="10"/>
  <c r="I1768" i="10"/>
  <c r="G1329" i="10"/>
  <c r="H2089" i="10"/>
  <c r="J1329" i="10"/>
  <c r="E1487" i="10"/>
  <c r="M1928" i="10"/>
  <c r="D1490" i="10"/>
  <c r="R2130" i="10"/>
  <c r="P2048" i="10"/>
  <c r="C1610" i="10"/>
  <c r="G1326" i="10"/>
  <c r="O2130" i="10"/>
  <c r="M2090" i="10"/>
  <c r="Q2127" i="10"/>
  <c r="N1926" i="10"/>
  <c r="E1485" i="10"/>
  <c r="M1808" i="10"/>
  <c r="G1767" i="10"/>
  <c r="J1490" i="10"/>
  <c r="H1809" i="10"/>
  <c r="K1685" i="10"/>
  <c r="Q2009" i="10"/>
  <c r="C749" i="10"/>
  <c r="N2005" i="10"/>
  <c r="Q1404" i="10"/>
  <c r="C750" i="10"/>
  <c r="P623" i="10"/>
  <c r="D2009" i="10"/>
  <c r="H1845" i="10"/>
  <c r="S748" i="10"/>
  <c r="I1809" i="10"/>
  <c r="K2050" i="10"/>
  <c r="G750" i="10"/>
  <c r="M1726" i="10"/>
  <c r="E1848" i="10"/>
  <c r="D1930" i="10"/>
  <c r="M1607" i="10"/>
  <c r="Q1728" i="10"/>
  <c r="F666" i="10"/>
  <c r="G1404" i="10"/>
  <c r="F1489" i="10"/>
  <c r="P1770" i="10"/>
  <c r="J1847" i="10"/>
  <c r="L1927" i="10"/>
  <c r="L667" i="10"/>
  <c r="N1806" i="10"/>
  <c r="P1646" i="10"/>
  <c r="R623" i="10"/>
  <c r="P1728" i="10"/>
  <c r="L2049" i="10"/>
  <c r="Q1408" i="10"/>
  <c r="Q749" i="10"/>
  <c r="R709" i="10"/>
  <c r="P624" i="10"/>
  <c r="O625" i="10"/>
  <c r="Q668" i="10"/>
  <c r="O751" i="10"/>
  <c r="S668" i="10"/>
  <c r="I667" i="10"/>
  <c r="J668" i="10"/>
  <c r="M2087" i="10"/>
  <c r="E1527" i="10"/>
  <c r="E624" i="10"/>
  <c r="L749" i="10"/>
  <c r="F668" i="10"/>
  <c r="J1486" i="10"/>
  <c r="H1645" i="10"/>
  <c r="N2049" i="10"/>
  <c r="S1690" i="10"/>
  <c r="C1806" i="10"/>
  <c r="P1489" i="10"/>
  <c r="H665" i="10"/>
  <c r="H2049" i="10"/>
  <c r="L1804" i="10"/>
  <c r="H1928" i="10"/>
  <c r="K747" i="10"/>
  <c r="S1847" i="10"/>
  <c r="Q1686" i="10"/>
  <c r="F2006" i="10"/>
  <c r="F1485" i="10"/>
  <c r="O2046" i="10"/>
  <c r="I1806" i="10"/>
  <c r="F1330" i="10"/>
  <c r="N1810" i="10"/>
  <c r="O1930" i="10"/>
  <c r="N1969" i="10"/>
  <c r="H707" i="10"/>
  <c r="F1490" i="10"/>
  <c r="L2128" i="10"/>
  <c r="L1530" i="10"/>
  <c r="J1568" i="10"/>
  <c r="M1845" i="10"/>
  <c r="F1527" i="10"/>
  <c r="S1805" i="10"/>
  <c r="E1928" i="10"/>
  <c r="O1489" i="10"/>
  <c r="L1727" i="10"/>
  <c r="N1847" i="10"/>
  <c r="M706" i="10"/>
  <c r="G2086" i="10"/>
  <c r="Q1568" i="10"/>
  <c r="K1850" i="10"/>
  <c r="M1647" i="10"/>
  <c r="I2007" i="10"/>
  <c r="E1808" i="10"/>
  <c r="D2129" i="10"/>
  <c r="K2008" i="10"/>
  <c r="Q2090" i="10"/>
  <c r="G1567" i="10"/>
  <c r="J1406" i="10"/>
  <c r="G1486" i="10"/>
  <c r="M1487" i="10"/>
  <c r="F1608" i="10"/>
  <c r="H2008" i="10"/>
  <c r="R1328" i="10"/>
  <c r="S1564" i="10"/>
  <c r="D1405" i="10"/>
  <c r="C1849" i="10"/>
  <c r="N2088" i="10"/>
  <c r="G1647" i="10"/>
  <c r="G1325" i="10"/>
  <c r="P1847" i="10"/>
  <c r="H747" i="10"/>
  <c r="Q1804" i="10"/>
  <c r="J623" i="10"/>
  <c r="F1686" i="10"/>
  <c r="G1808" i="10"/>
  <c r="G1530" i="10"/>
  <c r="I1526" i="10"/>
  <c r="K1929" i="10"/>
  <c r="F1405" i="10"/>
  <c r="R1607" i="10"/>
  <c r="I2008" i="10"/>
  <c r="J1768" i="10"/>
  <c r="H1770" i="10"/>
  <c r="O1530" i="10"/>
  <c r="Q1769" i="10"/>
  <c r="C1566" i="10"/>
  <c r="O1845" i="10"/>
  <c r="N1850" i="10"/>
  <c r="K706" i="10"/>
  <c r="F2090" i="10"/>
  <c r="I1607" i="10"/>
  <c r="R1685" i="10"/>
  <c r="N665" i="10"/>
  <c r="P1328" i="10"/>
  <c r="D1530" i="10"/>
  <c r="D2126" i="10"/>
  <c r="M1528" i="10"/>
  <c r="R1809" i="10"/>
  <c r="J1650" i="10"/>
  <c r="Q1407" i="10"/>
  <c r="L2088" i="10"/>
  <c r="O1326" i="10"/>
  <c r="I1850" i="10"/>
  <c r="C60" i="135"/>
  <c r="S1569" i="10"/>
  <c r="Q1808" i="10"/>
  <c r="N1487" i="10"/>
  <c r="F1610" i="10"/>
  <c r="M1405" i="10"/>
  <c r="O1686" i="10"/>
  <c r="I1969" i="10"/>
  <c r="G59" i="135"/>
  <c r="P2009" i="10"/>
  <c r="I1808" i="10"/>
  <c r="F1529" i="10"/>
  <c r="S1768" i="10"/>
  <c r="Q1410" i="10"/>
  <c r="G1685" i="10"/>
  <c r="N1687" i="10"/>
  <c r="L2129" i="10"/>
  <c r="P2086" i="10"/>
  <c r="R1968" i="10"/>
  <c r="I1929" i="10"/>
  <c r="L2084" i="10"/>
  <c r="G1928" i="10"/>
  <c r="N1530" i="10"/>
  <c r="L1410" i="10"/>
  <c r="C747" i="10"/>
  <c r="H1327" i="10"/>
  <c r="E1325" i="10"/>
  <c r="F1847" i="10"/>
  <c r="D707" i="10"/>
  <c r="L1325" i="10"/>
  <c r="D1407" i="10"/>
  <c r="G1408" i="10"/>
  <c r="O1927" i="10"/>
  <c r="Q1567" i="10"/>
  <c r="I2089" i="10"/>
  <c r="J1608" i="10"/>
  <c r="D1607" i="10"/>
  <c r="M1809" i="10"/>
  <c r="O1528" i="10"/>
  <c r="G1648" i="10"/>
  <c r="S1969" i="10"/>
  <c r="E64" i="135"/>
  <c r="C2090" i="10"/>
  <c r="S1689" i="10"/>
  <c r="K1969" i="10"/>
  <c r="N1565" i="10"/>
  <c r="N1607" i="10"/>
  <c r="O1729" i="10"/>
  <c r="N2089" i="10"/>
  <c r="O1966" i="10"/>
  <c r="Q1809" i="10"/>
  <c r="P1767" i="10"/>
  <c r="N1347" i="10"/>
  <c r="F1730" i="10"/>
  <c r="G749" i="10"/>
  <c r="H623" i="10"/>
  <c r="H2005" i="10"/>
  <c r="M708" i="10"/>
  <c r="H2048" i="10"/>
  <c r="S1926" i="10"/>
  <c r="D64" i="135"/>
  <c r="K2088" i="10"/>
  <c r="D2127" i="10"/>
  <c r="L1690" i="10"/>
  <c r="O749" i="10"/>
  <c r="R1726" i="10"/>
  <c r="P1804" i="10"/>
  <c r="L1326" i="10"/>
  <c r="D1726" i="10"/>
  <c r="H1326" i="10"/>
  <c r="D748" i="10"/>
  <c r="D1729" i="10"/>
  <c r="H1806" i="10"/>
  <c r="L2010" i="10"/>
  <c r="H1608" i="10"/>
  <c r="Q1330" i="10"/>
  <c r="P2130" i="10"/>
  <c r="C1490" i="10"/>
  <c r="J1766" i="10"/>
  <c r="I1484" i="10"/>
  <c r="G1407" i="10"/>
  <c r="N750" i="10"/>
  <c r="I2084" i="10"/>
  <c r="K750" i="10"/>
  <c r="M667" i="10"/>
  <c r="H668" i="10"/>
  <c r="S749" i="10"/>
  <c r="F751" i="10"/>
  <c r="S751" i="10"/>
  <c r="O709" i="10"/>
  <c r="N667" i="10"/>
  <c r="E1326" i="10"/>
  <c r="M623" i="10"/>
  <c r="D625" i="10"/>
  <c r="P668" i="10"/>
  <c r="H749" i="10"/>
  <c r="G667" i="10"/>
  <c r="F709" i="10"/>
  <c r="L751" i="10"/>
  <c r="A752" i="10" l="1"/>
  <c r="A753" i="10" s="1"/>
  <c r="AM16" i="15"/>
  <c r="R15" i="14"/>
  <c r="A330" i="10"/>
  <c r="A545" i="10"/>
  <c r="A626" i="10"/>
  <c r="A1271" i="10"/>
  <c r="A710" i="10"/>
  <c r="A463" i="10"/>
  <c r="A504" i="10"/>
  <c r="A586" i="10"/>
  <c r="A191" i="10"/>
  <c r="A874" i="10"/>
  <c r="A669" i="10"/>
  <c r="A224" i="10"/>
  <c r="A157" i="10"/>
  <c r="A296" i="10"/>
  <c r="A215" i="10"/>
  <c r="A147" i="10"/>
  <c r="A123" i="10"/>
  <c r="A106" i="10"/>
  <c r="A107" i="10" s="1"/>
  <c r="A172" i="10"/>
  <c r="A355" i="10"/>
  <c r="A165" i="10"/>
  <c r="A287" i="10"/>
  <c r="A233" i="10"/>
  <c r="A345" i="10"/>
  <c r="A346" i="10" s="1"/>
  <c r="A258" i="10"/>
  <c r="A304" i="10"/>
  <c r="A1353" i="10"/>
  <c r="Q669" i="10"/>
  <c r="H751" i="10"/>
  <c r="K751" i="10"/>
  <c r="C710" i="10"/>
  <c r="S669" i="10"/>
  <c r="J625" i="10"/>
  <c r="K710" i="10"/>
  <c r="P626" i="10"/>
  <c r="M669" i="10"/>
  <c r="H874" i="10"/>
  <c r="J626" i="10"/>
  <c r="K626" i="10"/>
  <c r="Q626" i="10"/>
  <c r="Q751" i="10"/>
  <c r="M752" i="10"/>
  <c r="L669" i="10"/>
  <c r="M625" i="10"/>
  <c r="L625" i="10"/>
  <c r="E626" i="10"/>
  <c r="G751" i="10"/>
  <c r="P751" i="10"/>
  <c r="C751" i="10"/>
  <c r="F626" i="10"/>
  <c r="E669" i="10"/>
  <c r="R669" i="10"/>
  <c r="D710" i="10"/>
  <c r="R752" i="10"/>
  <c r="K625" i="10"/>
  <c r="R710" i="10"/>
  <c r="N751" i="10"/>
  <c r="Q710" i="10"/>
  <c r="R626" i="10"/>
  <c r="E625" i="10"/>
  <c r="P752" i="10"/>
  <c r="K669" i="10"/>
  <c r="D669" i="10"/>
  <c r="G710" i="10"/>
  <c r="G626" i="10"/>
  <c r="AM17" i="15" l="1"/>
  <c r="R16" i="14"/>
  <c r="A108" i="10"/>
  <c r="A347" i="10"/>
  <c r="A331" i="10"/>
  <c r="A587" i="10"/>
  <c r="A1272" i="10"/>
  <c r="A670" i="10"/>
  <c r="A505" i="10"/>
  <c r="A627" i="10"/>
  <c r="A875" i="10"/>
  <c r="A464" i="10"/>
  <c r="A546" i="10"/>
  <c r="A192" i="10"/>
  <c r="A711" i="10"/>
  <c r="A356" i="10"/>
  <c r="A357" i="10" s="1"/>
  <c r="A148" i="10"/>
  <c r="A225" i="10"/>
  <c r="A234" i="10"/>
  <c r="A173" i="10"/>
  <c r="A174" i="10" s="1"/>
  <c r="A216" i="10"/>
  <c r="A305" i="10"/>
  <c r="A288" i="10"/>
  <c r="A111" i="10"/>
  <c r="A297" i="10"/>
  <c r="A166" i="10"/>
  <c r="A158" i="10"/>
  <c r="A754" i="10"/>
  <c r="A1354" i="10"/>
  <c r="M626" i="10"/>
  <c r="O626" i="10"/>
  <c r="M753" i="10"/>
  <c r="H753" i="10"/>
  <c r="L752" i="10"/>
  <c r="O752" i="10"/>
  <c r="I626" i="10"/>
  <c r="H752" i="10"/>
  <c r="J753" i="10"/>
  <c r="N710" i="10"/>
  <c r="P753" i="10"/>
  <c r="C626" i="10"/>
  <c r="G669" i="10"/>
  <c r="P710" i="10"/>
  <c r="C669" i="10"/>
  <c r="P669" i="10"/>
  <c r="S626" i="10"/>
  <c r="I669" i="10"/>
  <c r="M710" i="10"/>
  <c r="Q753" i="10"/>
  <c r="N753" i="10"/>
  <c r="K753" i="10"/>
  <c r="R753" i="10"/>
  <c r="E710" i="10"/>
  <c r="J752" i="10"/>
  <c r="O710" i="10"/>
  <c r="F752" i="10"/>
  <c r="S752" i="10"/>
  <c r="E753" i="10"/>
  <c r="I710" i="10"/>
  <c r="D626" i="10"/>
  <c r="D752" i="10"/>
  <c r="H626" i="10"/>
  <c r="L753" i="10"/>
  <c r="J669" i="10"/>
  <c r="N752" i="10"/>
  <c r="F669" i="10"/>
  <c r="F710" i="10"/>
  <c r="C752" i="10"/>
  <c r="J710" i="10"/>
  <c r="L626" i="10"/>
  <c r="H710" i="10"/>
  <c r="I753" i="10"/>
  <c r="F753" i="10"/>
  <c r="S710" i="10"/>
  <c r="L710" i="10"/>
  <c r="D753" i="10"/>
  <c r="N669" i="10"/>
  <c r="O669" i="10"/>
  <c r="O753" i="10"/>
  <c r="S753" i="10"/>
  <c r="H669" i="10"/>
  <c r="E752" i="10"/>
  <c r="K752" i="10"/>
  <c r="N626" i="10"/>
  <c r="G752" i="10"/>
  <c r="I752" i="10"/>
  <c r="C753" i="10"/>
  <c r="Q752" i="10"/>
  <c r="G753" i="10"/>
  <c r="AM18" i="15" l="1"/>
  <c r="BK48" i="137"/>
  <c r="BK40" i="16"/>
  <c r="R17" i="14"/>
  <c r="A175" i="10"/>
  <c r="A109" i="10"/>
  <c r="A358" i="10"/>
  <c r="A348" i="10"/>
  <c r="A547" i="10"/>
  <c r="A506" i="10"/>
  <c r="A465" i="10"/>
  <c r="A671" i="10"/>
  <c r="A712" i="10"/>
  <c r="A876" i="10"/>
  <c r="A1273" i="10"/>
  <c r="A628" i="10"/>
  <c r="A588" i="10"/>
  <c r="A306" i="10"/>
  <c r="A226" i="10"/>
  <c r="A298" i="10"/>
  <c r="A217" i="10"/>
  <c r="A149" i="10"/>
  <c r="A178" i="10"/>
  <c r="A159" i="10"/>
  <c r="A235" i="10"/>
  <c r="A755" i="10"/>
  <c r="A1355" i="10"/>
  <c r="AM19" i="15" l="1"/>
  <c r="BK41" i="16"/>
  <c r="BK49" i="137"/>
  <c r="R18" i="14"/>
  <c r="A176" i="10"/>
  <c r="A359" i="10"/>
  <c r="A713" i="10"/>
  <c r="A548" i="10"/>
  <c r="A589" i="10"/>
  <c r="A1274" i="10"/>
  <c r="A466" i="10"/>
  <c r="A672" i="10"/>
  <c r="A629" i="10"/>
  <c r="A877" i="10"/>
  <c r="A507" i="10"/>
  <c r="A307" i="10"/>
  <c r="A236" i="10"/>
  <c r="A227" i="10"/>
  <c r="A1356" i="10"/>
  <c r="A756" i="10"/>
  <c r="BK42" i="16" l="1"/>
  <c r="AM20" i="15"/>
  <c r="BK50" i="137"/>
  <c r="R19" i="14"/>
  <c r="A878" i="10"/>
  <c r="A630" i="10"/>
  <c r="A549" i="10"/>
  <c r="A1275" i="10"/>
  <c r="A590" i="10"/>
  <c r="A673" i="10"/>
  <c r="A508" i="10"/>
  <c r="A467" i="10"/>
  <c r="A714" i="10"/>
  <c r="A237" i="10"/>
  <c r="A308" i="10"/>
  <c r="A1357" i="10"/>
  <c r="A757" i="10"/>
  <c r="AM21" i="15" l="1"/>
  <c r="BK43" i="16"/>
  <c r="BK51" i="137"/>
  <c r="R20" i="14"/>
  <c r="K55" i="135"/>
  <c r="T55" i="135"/>
  <c r="J55" i="135"/>
  <c r="I55" i="135"/>
  <c r="I65" i="135"/>
  <c r="K65" i="135"/>
  <c r="J65" i="135"/>
  <c r="Z55" i="135"/>
  <c r="I64" i="135"/>
  <c r="J64" i="135"/>
  <c r="K64" i="135"/>
  <c r="Y55" i="135"/>
  <c r="W55" i="135"/>
  <c r="AA55" i="135"/>
  <c r="K57" i="135"/>
  <c r="I57" i="135"/>
  <c r="J57" i="135"/>
  <c r="X55" i="135"/>
  <c r="U55" i="135"/>
  <c r="J56" i="135"/>
  <c r="K56" i="135"/>
  <c r="I56" i="135"/>
  <c r="I63" i="135"/>
  <c r="K63" i="135"/>
  <c r="J63" i="135"/>
  <c r="J66" i="135"/>
  <c r="K66" i="135"/>
  <c r="I66" i="135"/>
  <c r="J59" i="135"/>
  <c r="I59" i="135"/>
  <c r="K59" i="135"/>
  <c r="J62" i="135"/>
  <c r="I62" i="135"/>
  <c r="K62" i="135"/>
  <c r="K61" i="135"/>
  <c r="I61" i="135"/>
  <c r="J61" i="135"/>
  <c r="I60" i="135"/>
  <c r="J60" i="135"/>
  <c r="K60" i="135"/>
  <c r="I58" i="135"/>
  <c r="J58" i="135"/>
  <c r="K58" i="135"/>
  <c r="V55" i="135"/>
  <c r="A1276" i="10"/>
  <c r="A468" i="10"/>
  <c r="A509" i="10"/>
  <c r="A550" i="10"/>
  <c r="A674" i="10"/>
  <c r="A631" i="10"/>
  <c r="A715" i="10"/>
  <c r="A591" i="10"/>
  <c r="A879" i="10"/>
  <c r="A309" i="10"/>
  <c r="A238" i="10"/>
  <c r="A758" i="10"/>
  <c r="A1358" i="10"/>
  <c r="BK44" i="16" l="1"/>
  <c r="BK52" i="137"/>
  <c r="AM22" i="15"/>
  <c r="R21" i="14"/>
  <c r="L59" i="135"/>
  <c r="L65" i="135"/>
  <c r="L62" i="135"/>
  <c r="L63" i="135"/>
  <c r="L57" i="135"/>
  <c r="L58" i="135"/>
  <c r="L60" i="135"/>
  <c r="L56" i="135"/>
  <c r="L61" i="135"/>
  <c r="L66" i="135"/>
  <c r="L64" i="135"/>
  <c r="L55" i="135"/>
  <c r="A592" i="10"/>
  <c r="A551" i="10"/>
  <c r="A716" i="10"/>
  <c r="A510" i="10"/>
  <c r="A632" i="10"/>
  <c r="A469" i="10"/>
  <c r="A880" i="10"/>
  <c r="A675" i="10"/>
  <c r="A1277" i="10"/>
  <c r="A239" i="10"/>
  <c r="A310" i="10"/>
  <c r="A759" i="10"/>
  <c r="A1359" i="10"/>
  <c r="AM23" i="15" l="1"/>
  <c r="R22" i="14"/>
  <c r="A676" i="10"/>
  <c r="A511" i="10"/>
  <c r="A881" i="10"/>
  <c r="A717" i="10"/>
  <c r="A470" i="10"/>
  <c r="A552" i="10"/>
  <c r="A1278" i="10"/>
  <c r="A633" i="10"/>
  <c r="A593" i="10"/>
  <c r="A240" i="10"/>
  <c r="A241" i="10" s="1"/>
  <c r="A316" i="10"/>
  <c r="A311" i="10"/>
  <c r="A312" i="10" s="1"/>
  <c r="A1360" i="10"/>
  <c r="A760" i="10"/>
  <c r="AM24" i="15" l="1"/>
  <c r="R23" i="14"/>
  <c r="A313" i="10"/>
  <c r="A242" i="10"/>
  <c r="A718" i="10"/>
  <c r="A1279" i="10"/>
  <c r="A634" i="10"/>
  <c r="A882" i="10"/>
  <c r="A553" i="10"/>
  <c r="A512" i="10"/>
  <c r="A594" i="10"/>
  <c r="A471" i="10"/>
  <c r="A677" i="10"/>
  <c r="A245" i="10"/>
  <c r="A761" i="10"/>
  <c r="A1361" i="10"/>
  <c r="AM25" i="15" l="1"/>
  <c r="R24" i="14"/>
  <c r="A314" i="10"/>
  <c r="A243" i="10"/>
  <c r="A883" i="10"/>
  <c r="A595" i="10"/>
  <c r="A513" i="10"/>
  <c r="A1280" i="10"/>
  <c r="A472" i="10"/>
  <c r="A635" i="10"/>
  <c r="A678" i="10"/>
  <c r="A554" i="10"/>
  <c r="A719" i="10"/>
  <c r="A1362" i="10"/>
  <c r="A762" i="10"/>
  <c r="AM26" i="15" l="1"/>
  <c r="R25" i="14"/>
  <c r="A555" i="10"/>
  <c r="A1281" i="10"/>
  <c r="A679" i="10"/>
  <c r="A514" i="10"/>
  <c r="A636" i="10"/>
  <c r="A596" i="10"/>
  <c r="A720" i="10"/>
  <c r="A473" i="10"/>
  <c r="A884" i="10"/>
  <c r="A763" i="10"/>
  <c r="A1363" i="10"/>
  <c r="AM27" i="15" l="1"/>
  <c r="R26" i="14"/>
  <c r="A474" i="10"/>
  <c r="A515" i="10"/>
  <c r="A721" i="10"/>
  <c r="A680" i="10"/>
  <c r="A597" i="10"/>
  <c r="A1282" i="10"/>
  <c r="A885" i="10"/>
  <c r="A637" i="10"/>
  <c r="A556" i="10"/>
  <c r="A1364" i="10"/>
  <c r="A764" i="10"/>
  <c r="AM28" i="15" l="1"/>
  <c r="R27" i="14"/>
  <c r="A557" i="10"/>
  <c r="A598" i="10"/>
  <c r="A475" i="10"/>
  <c r="A638" i="10"/>
  <c r="A681" i="10"/>
  <c r="A886" i="10"/>
  <c r="A722" i="10"/>
  <c r="A1283" i="10"/>
  <c r="A516" i="10"/>
  <c r="A765" i="10"/>
  <c r="A1365" i="10"/>
  <c r="AM29" i="15" l="1"/>
  <c r="R28" i="14"/>
  <c r="A1284" i="10"/>
  <c r="A639" i="10"/>
  <c r="A723" i="10"/>
  <c r="A476" i="10"/>
  <c r="A887" i="10"/>
  <c r="A599" i="10"/>
  <c r="A517" i="10"/>
  <c r="A682" i="10"/>
  <c r="A558" i="10"/>
  <c r="A766" i="10"/>
  <c r="A1366" i="10"/>
  <c r="AM30" i="15" l="1"/>
  <c r="BK96" i="16"/>
  <c r="R29" i="14"/>
  <c r="A683" i="10"/>
  <c r="A477" i="10"/>
  <c r="A518" i="10"/>
  <c r="A724" i="10"/>
  <c r="A600" i="10"/>
  <c r="A640" i="10"/>
  <c r="A559" i="10"/>
  <c r="A888" i="10"/>
  <c r="A1285" i="10"/>
  <c r="A1367" i="10"/>
  <c r="A767" i="10"/>
  <c r="AM31" i="15" l="1"/>
  <c r="BK97" i="16"/>
  <c r="R30" i="14"/>
  <c r="A889" i="10"/>
  <c r="A725" i="10"/>
  <c r="A560" i="10"/>
  <c r="A519" i="10"/>
  <c r="A641" i="10"/>
  <c r="A478" i="10"/>
  <c r="A1286" i="10"/>
  <c r="A601" i="10"/>
  <c r="A684" i="10"/>
  <c r="A768" i="10"/>
  <c r="A1368" i="10"/>
  <c r="AM32" i="15" l="1"/>
  <c r="BK98" i="16"/>
  <c r="R31" i="14"/>
  <c r="A602" i="10"/>
  <c r="A520" i="10"/>
  <c r="A1287" i="10"/>
  <c r="A561" i="10"/>
  <c r="A479" i="10"/>
  <c r="A726" i="10"/>
  <c r="A685" i="10"/>
  <c r="A642" i="10"/>
  <c r="A890" i="10"/>
  <c r="A769" i="10"/>
  <c r="A1369" i="10"/>
  <c r="AM33" i="15" l="1"/>
  <c r="R32" i="14"/>
  <c r="A643" i="10"/>
  <c r="A562" i="10"/>
  <c r="A686" i="10"/>
  <c r="A1288" i="10"/>
  <c r="A727" i="10"/>
  <c r="A521" i="10"/>
  <c r="A891" i="10"/>
  <c r="A480" i="10"/>
  <c r="A603" i="10"/>
  <c r="A1370" i="10"/>
  <c r="A770" i="10"/>
  <c r="AM34" i="15" l="1"/>
  <c r="R33" i="14"/>
  <c r="A481" i="10"/>
  <c r="A1289" i="10"/>
  <c r="A892" i="10"/>
  <c r="A687" i="10"/>
  <c r="A522" i="10"/>
  <c r="A563" i="10"/>
  <c r="A604" i="10"/>
  <c r="A728" i="10"/>
  <c r="A644" i="10"/>
  <c r="AM35" i="15" l="1"/>
  <c r="R34" i="14"/>
  <c r="A729" i="10"/>
  <c r="A688" i="10"/>
  <c r="A605" i="10"/>
  <c r="A893" i="10"/>
  <c r="A564" i="10"/>
  <c r="A1290" i="10"/>
  <c r="A645" i="10"/>
  <c r="A523" i="10"/>
  <c r="A482" i="10"/>
  <c r="AM36" i="15" l="1"/>
  <c r="R35" i="14"/>
  <c r="A894" i="10"/>
  <c r="AM37" i="15" l="1"/>
  <c r="R36" i="14"/>
  <c r="A895" i="10"/>
  <c r="AM38" i="15" l="1"/>
  <c r="R37" i="14"/>
  <c r="A896" i="10"/>
  <c r="AM39" i="15" l="1"/>
  <c r="R38" i="14"/>
  <c r="A897" i="10"/>
  <c r="AM40" i="15" l="1"/>
  <c r="R39" i="14"/>
  <c r="A898" i="10"/>
  <c r="AM41" i="15" l="1"/>
  <c r="R40" i="14"/>
  <c r="A899" i="10"/>
  <c r="AM42" i="15" l="1"/>
  <c r="R41" i="14"/>
  <c r="A900" i="10"/>
  <c r="AM43" i="15" l="1"/>
  <c r="R42" i="14"/>
  <c r="A901" i="10"/>
  <c r="AM44" i="15" l="1"/>
  <c r="R43" i="14"/>
  <c r="A902" i="10"/>
  <c r="AM45" i="15" l="1"/>
  <c r="R44" i="14"/>
  <c r="A903" i="10"/>
  <c r="AM46" i="15" l="1"/>
  <c r="R45" i="14"/>
  <c r="A904" i="10"/>
  <c r="AM47" i="15" l="1"/>
  <c r="R46" i="14"/>
  <c r="A905" i="10"/>
  <c r="AM48" i="15" l="1"/>
  <c r="R47" i="14"/>
  <c r="A906" i="10"/>
  <c r="AM49" i="15" l="1"/>
  <c r="R48" i="14"/>
  <c r="A907" i="10"/>
  <c r="AM50" i="15" l="1"/>
  <c r="R49" i="14"/>
  <c r="A908" i="10"/>
  <c r="AM51" i="15" l="1"/>
  <c r="R50" i="14"/>
  <c r="A909" i="10"/>
  <c r="AM52" i="15" l="1"/>
  <c r="R51" i="14"/>
  <c r="A910" i="10"/>
  <c r="BK45" i="80" l="1"/>
  <c r="AM53" i="15"/>
  <c r="R52" i="14"/>
  <c r="A911" i="10"/>
  <c r="BK46" i="80" l="1"/>
  <c r="BK47" i="80"/>
  <c r="AM54" i="15"/>
  <c r="R53" i="14"/>
  <c r="A912" i="10"/>
  <c r="AM55" i="15" l="1"/>
  <c r="BK49" i="80"/>
  <c r="BK48" i="80"/>
  <c r="R54" i="14"/>
  <c r="A913" i="10"/>
  <c r="AM56" i="15" l="1"/>
  <c r="R55" i="14"/>
  <c r="A914" i="10"/>
  <c r="R56" i="14" l="1"/>
  <c r="A915" i="10"/>
  <c r="A916" i="10" l="1"/>
  <c r="A917" i="10" l="1"/>
  <c r="A918" i="10" l="1"/>
  <c r="AA24" i="135" l="1"/>
  <c r="A919" i="10"/>
  <c r="A920" i="10" l="1"/>
  <c r="A921" i="10" l="1"/>
  <c r="A922" i="10" l="1"/>
  <c r="A923" i="10" l="1"/>
  <c r="A924" i="10" l="1"/>
  <c r="A925" i="10" l="1"/>
  <c r="A926" i="10" l="1"/>
  <c r="A927" i="10" l="1"/>
  <c r="A928" i="10" l="1"/>
  <c r="A929" i="10" l="1"/>
  <c r="A930" i="10" l="1"/>
  <c r="A931" i="10" l="1"/>
  <c r="A932" i="10" l="1"/>
  <c r="A933" i="10" l="1"/>
  <c r="A934" i="10" l="1"/>
  <c r="A935" i="10" l="1"/>
  <c r="AO11" i="136" l="1"/>
  <c r="AA42" i="135"/>
  <c r="AO24" i="136"/>
  <c r="AO42" i="136"/>
  <c r="AO55" i="136"/>
  <c r="A936" i="10"/>
  <c r="AN42" i="136" l="1"/>
  <c r="Z11" i="135"/>
  <c r="AN55" i="136"/>
  <c r="AN11" i="136"/>
  <c r="AN24" i="136"/>
  <c r="Z24" i="135"/>
  <c r="Z42" i="135"/>
  <c r="A937" i="10"/>
  <c r="AV53" i="16" l="1"/>
  <c r="AV64" i="137"/>
  <c r="AX66" i="137"/>
  <c r="AX55" i="16"/>
  <c r="AX61" i="80"/>
  <c r="AX60" i="80"/>
  <c r="AV42" i="16"/>
  <c r="AV50" i="137"/>
  <c r="AX53" i="16"/>
  <c r="AX64" i="137"/>
  <c r="AW67" i="137"/>
  <c r="AW56" i="16"/>
  <c r="AW40" i="16"/>
  <c r="AW48" i="137"/>
  <c r="AV48" i="80"/>
  <c r="AV49" i="80"/>
  <c r="AV98" i="16"/>
  <c r="AV107" i="80"/>
  <c r="AV59" i="80"/>
  <c r="AV46" i="80"/>
  <c r="AV47" i="80"/>
  <c r="AV51" i="137"/>
  <c r="AV43" i="16"/>
  <c r="AW107" i="80"/>
  <c r="AW98" i="16"/>
  <c r="AW46" i="80"/>
  <c r="AW47" i="80"/>
  <c r="AX119" i="80"/>
  <c r="AX109" i="16"/>
  <c r="AW59" i="80"/>
  <c r="AV62" i="80"/>
  <c r="AV63" i="80"/>
  <c r="AX49" i="137"/>
  <c r="AX41" i="16"/>
  <c r="AV106" i="80"/>
  <c r="AV97" i="16"/>
  <c r="AV52" i="137"/>
  <c r="AV44" i="16"/>
  <c r="AW51" i="137"/>
  <c r="AW43" i="16"/>
  <c r="AX51" i="137"/>
  <c r="AX43" i="16"/>
  <c r="AV109" i="16"/>
  <c r="AV119" i="80"/>
  <c r="AX97" i="16"/>
  <c r="AX106" i="80"/>
  <c r="AW54" i="16"/>
  <c r="AW65" i="137"/>
  <c r="AW53" i="16"/>
  <c r="AW64" i="137"/>
  <c r="AX40" i="16"/>
  <c r="AX48" i="137"/>
  <c r="AV120" i="80"/>
  <c r="AV110" i="16"/>
  <c r="AX49" i="80"/>
  <c r="AX48" i="80"/>
  <c r="AV55" i="16"/>
  <c r="AV66" i="137"/>
  <c r="AW45" i="80"/>
  <c r="AX67" i="137"/>
  <c r="AX56" i="16"/>
  <c r="AX45" i="80"/>
  <c r="AV49" i="137"/>
  <c r="AV41" i="16"/>
  <c r="AW105" i="80"/>
  <c r="AW96" i="16"/>
  <c r="AV121" i="80"/>
  <c r="AV111" i="16"/>
  <c r="AW41" i="16"/>
  <c r="AW49" i="137"/>
  <c r="AX98" i="16"/>
  <c r="AX107" i="80"/>
  <c r="AV96" i="16"/>
  <c r="AV105" i="80"/>
  <c r="AW57" i="16"/>
  <c r="AX105" i="80"/>
  <c r="AX96" i="16"/>
  <c r="AV45" i="80"/>
  <c r="AW52" i="137"/>
  <c r="AW44" i="16"/>
  <c r="AX121" i="80"/>
  <c r="AX111" i="16"/>
  <c r="AV61" i="80"/>
  <c r="AV60" i="80"/>
  <c r="AX42" i="16"/>
  <c r="AX50" i="137"/>
  <c r="AX57" i="16"/>
  <c r="AX65" i="137"/>
  <c r="AX54" i="16"/>
  <c r="AW50" i="137"/>
  <c r="AW42" i="16"/>
  <c r="AX59" i="80"/>
  <c r="AV57" i="16"/>
  <c r="AW119" i="80"/>
  <c r="AW109" i="16"/>
  <c r="AX46" i="80"/>
  <c r="AX47" i="80"/>
  <c r="AX120" i="80"/>
  <c r="AX110" i="16"/>
  <c r="AW121" i="80"/>
  <c r="AW111" i="16"/>
  <c r="AW48" i="80"/>
  <c r="AW49" i="80"/>
  <c r="AW120" i="80"/>
  <c r="AW110" i="16"/>
  <c r="AV67" i="137"/>
  <c r="AV56" i="16"/>
  <c r="AW66" i="137"/>
  <c r="AW55" i="16"/>
  <c r="AV65" i="137"/>
  <c r="AV54" i="16"/>
  <c r="AW106" i="80"/>
  <c r="AW97" i="16"/>
  <c r="AX44" i="16"/>
  <c r="AX52" i="137"/>
  <c r="AW63" i="80"/>
  <c r="AW62" i="80"/>
  <c r="AX62" i="80"/>
  <c r="AX63" i="80"/>
  <c r="AV40" i="16"/>
  <c r="AV48" i="137"/>
  <c r="AW61" i="80"/>
  <c r="AW60" i="80"/>
  <c r="A938" i="10"/>
  <c r="AF617" i="10" l="1"/>
  <c r="J1346" i="10"/>
  <c r="J18" i="10"/>
  <c r="J280" i="10"/>
  <c r="J379" i="10"/>
  <c r="J2182" i="10"/>
  <c r="AF857" i="10"/>
  <c r="J196" i="10"/>
  <c r="J536" i="10"/>
  <c r="J290" i="10"/>
  <c r="AF772" i="10"/>
  <c r="AF324" i="10"/>
  <c r="J1032" i="10"/>
  <c r="J1040" i="10" s="1"/>
  <c r="J1546" i="10"/>
  <c r="J1073" i="10"/>
  <c r="AF721" i="10"/>
  <c r="J1466" i="10"/>
  <c r="AF275" i="10"/>
  <c r="J701" i="10"/>
  <c r="J1103" i="10"/>
  <c r="J341" i="10"/>
  <c r="AF720" i="10"/>
  <c r="AF843" i="10"/>
  <c r="J2268" i="10"/>
  <c r="J746" i="10"/>
  <c r="J458" i="10"/>
  <c r="AF194" i="10"/>
  <c r="AF287" i="10"/>
  <c r="AF214" i="10"/>
  <c r="J1862" i="10"/>
  <c r="AF628" i="10"/>
  <c r="AF756" i="10"/>
  <c r="J1386" i="10"/>
  <c r="J398" i="10"/>
  <c r="AF563" i="10"/>
  <c r="AF691" i="10"/>
  <c r="J782" i="10"/>
  <c r="J299" i="10"/>
  <c r="J2346" i="10"/>
  <c r="J2883" i="10"/>
  <c r="AF550" i="10"/>
  <c r="J621" i="10"/>
  <c r="J1982" i="10"/>
  <c r="J2583" i="10" s="1"/>
  <c r="J1666" i="10"/>
  <c r="J2026" i="10"/>
  <c r="J43" i="10"/>
  <c r="AF551" i="10"/>
  <c r="J127" i="10"/>
  <c r="J2066" i="10"/>
  <c r="J2783" i="10"/>
  <c r="J499" i="10"/>
  <c r="J1422" i="10"/>
  <c r="J660" i="10"/>
  <c r="AF374" i="10"/>
  <c r="J1502" i="10"/>
  <c r="J1210" i="10"/>
  <c r="J100" i="10"/>
  <c r="AF643" i="10"/>
  <c r="J2146" i="10"/>
  <c r="AF232" i="10"/>
  <c r="J2022" i="10"/>
  <c r="J2623" i="10" s="1"/>
  <c r="AF682" i="10"/>
  <c r="AF589" i="10"/>
  <c r="AF616" i="10"/>
  <c r="J1180" i="10"/>
  <c r="AF156" i="10"/>
  <c r="J2306" i="10"/>
  <c r="AF144" i="10"/>
  <c r="AF363" i="10"/>
  <c r="J1195" i="10"/>
  <c r="J2832" i="10"/>
  <c r="AF575" i="10"/>
  <c r="AF683" i="10"/>
  <c r="J1342" i="10"/>
  <c r="J823" i="10"/>
  <c r="J382" i="10"/>
  <c r="AF789" i="10"/>
  <c r="J1462" i="10"/>
  <c r="J742" i="10"/>
  <c r="J454" i="10"/>
  <c r="J540" i="10"/>
  <c r="J1302" i="10"/>
  <c r="J1746" i="10"/>
  <c r="J1266" i="10"/>
  <c r="J29" i="10"/>
  <c r="J1866" i="10"/>
  <c r="AF81" i="10"/>
  <c r="J1225" i="10"/>
  <c r="J1506" i="10"/>
  <c r="J2102" i="10"/>
  <c r="J219" i="10"/>
  <c r="AF673" i="10"/>
  <c r="J1582" i="10"/>
  <c r="J1622" i="10"/>
  <c r="AF661" i="10"/>
  <c r="AF702" i="10"/>
  <c r="AF825" i="10"/>
  <c r="AF602" i="10"/>
  <c r="J1626" i="10"/>
  <c r="J1426" i="10"/>
  <c r="J81" i="10"/>
  <c r="J705" i="10"/>
  <c r="AF101" i="10"/>
  <c r="J1662" i="10"/>
  <c r="J228" i="10"/>
  <c r="AF692" i="10"/>
  <c r="J1906" i="10"/>
  <c r="J827" i="10"/>
  <c r="J408" i="10"/>
  <c r="J184" i="10"/>
  <c r="J2812" i="10"/>
  <c r="J319" i="10"/>
  <c r="AF824" i="10"/>
  <c r="AF844" i="10"/>
  <c r="J581" i="10"/>
  <c r="J866" i="10"/>
  <c r="J2062" i="10"/>
  <c r="J2663" i="10" s="1"/>
  <c r="J1946" i="10"/>
  <c r="J2903" i="10"/>
  <c r="J1782" i="10"/>
  <c r="J2427" i="10" s="1"/>
  <c r="AF703" i="10"/>
  <c r="J1088" i="10"/>
  <c r="AF788" i="10"/>
  <c r="J141" i="10"/>
  <c r="AF856" i="10"/>
  <c r="AF42" i="10"/>
  <c r="J1262" i="10"/>
  <c r="AF350" i="10"/>
  <c r="J664" i="10"/>
  <c r="AF115" i="10"/>
  <c r="AF297" i="10"/>
  <c r="AF755" i="10"/>
  <c r="J115" i="10"/>
  <c r="J1702" i="10"/>
  <c r="J577" i="10"/>
  <c r="J350" i="10"/>
  <c r="J1058" i="10"/>
  <c r="J167" i="10"/>
  <c r="J160" i="10"/>
  <c r="J1986" i="10"/>
  <c r="AF242" i="10"/>
  <c r="J1134" i="10"/>
  <c r="AF305" i="10"/>
  <c r="J1306" i="10"/>
  <c r="J2855" i="10"/>
  <c r="J1902" i="10"/>
  <c r="J324" i="10"/>
  <c r="AF660" i="10"/>
  <c r="AF63" i="10"/>
  <c r="J1826" i="10"/>
  <c r="AF588" i="10"/>
  <c r="J1942" i="10"/>
  <c r="AF773" i="10"/>
  <c r="J1742" i="10"/>
  <c r="J1586" i="10"/>
  <c r="AF574" i="10"/>
  <c r="J617" i="10"/>
  <c r="J209" i="10"/>
  <c r="J1382" i="10"/>
  <c r="AF642" i="10"/>
  <c r="J2342" i="10"/>
  <c r="AF804" i="10"/>
  <c r="J1822" i="10"/>
  <c r="J1149" i="10"/>
  <c r="J2142" i="10"/>
  <c r="J250" i="10"/>
  <c r="J2106" i="10"/>
  <c r="J1119" i="10"/>
  <c r="AF562" i="10"/>
  <c r="AF176" i="10"/>
  <c r="AF389" i="10"/>
  <c r="J2302" i="10"/>
  <c r="AF337" i="10"/>
  <c r="J365" i="10"/>
  <c r="J1542" i="10"/>
  <c r="J151" i="10"/>
  <c r="AF629" i="10"/>
  <c r="AF742" i="10"/>
  <c r="J366" i="10"/>
  <c r="J263" i="10"/>
  <c r="AF323" i="10"/>
  <c r="J53" i="10"/>
  <c r="AF603" i="10"/>
  <c r="AF186" i="10"/>
  <c r="J1706" i="10"/>
  <c r="J422" i="10"/>
  <c r="J786" i="10"/>
  <c r="J429" i="10"/>
  <c r="AF18" i="10"/>
  <c r="J495" i="10"/>
  <c r="J1786" i="10"/>
  <c r="J2186" i="10"/>
  <c r="J2386" i="10"/>
  <c r="J2227" i="10"/>
  <c r="J2382" i="10"/>
  <c r="J336" i="10"/>
  <c r="J1164" i="10"/>
  <c r="AF805" i="10"/>
  <c r="AF743" i="10"/>
  <c r="A939" i="10"/>
  <c r="J2587" i="10" l="1"/>
  <c r="J2423" i="10"/>
  <c r="J2667" i="10"/>
  <c r="J2627" i="10"/>
  <c r="J1044" i="10"/>
  <c r="J1036" i="10"/>
  <c r="J2547" i="10"/>
  <c r="J2543" i="10"/>
  <c r="J2467" i="10"/>
  <c r="J2463" i="10"/>
  <c r="J2703" i="10"/>
  <c r="J2743" i="10" s="1"/>
  <c r="J2747" i="10" s="1"/>
  <c r="J2707" i="10"/>
  <c r="J2503" i="10"/>
  <c r="J2507" i="10"/>
  <c r="A940" i="10"/>
  <c r="A941" i="10" l="1"/>
  <c r="A942" i="10" l="1"/>
  <c r="A943" i="10" l="1"/>
  <c r="A944" i="10" l="1"/>
  <c r="A945" i="10" l="1"/>
  <c r="Q1066" i="10"/>
  <c r="O676" i="10"/>
  <c r="H31" i="136"/>
  <c r="C637" i="10"/>
  <c r="L31" i="136"/>
  <c r="G19" i="10"/>
  <c r="E754" i="10"/>
  <c r="M1140" i="10"/>
  <c r="H82" i="10"/>
  <c r="H1065" i="10"/>
  <c r="S644" i="10"/>
  <c r="C220" i="10"/>
  <c r="O315" i="10"/>
  <c r="F220" i="10"/>
  <c r="M1084" i="10"/>
  <c r="H47" i="10"/>
  <c r="E727" i="10"/>
  <c r="R755" i="10"/>
  <c r="M1077" i="10"/>
  <c r="D50" i="135"/>
  <c r="M1173" i="10"/>
  <c r="F582" i="10"/>
  <c r="O133" i="10"/>
  <c r="S1094" i="10"/>
  <c r="R21" i="10"/>
  <c r="M168" i="10"/>
  <c r="I24" i="136"/>
  <c r="M1137" i="10"/>
  <c r="I44" i="136"/>
  <c r="D870" i="10"/>
  <c r="P58" i="136"/>
  <c r="Q23" i="10"/>
  <c r="J1140" i="10"/>
  <c r="T35" i="136"/>
  <c r="E1351" i="10"/>
  <c r="D1172" i="10"/>
  <c r="N1094" i="10"/>
  <c r="Q130" i="10"/>
  <c r="C686" i="10"/>
  <c r="M633" i="10"/>
  <c r="F1168" i="10"/>
  <c r="C53" i="135"/>
  <c r="G1170" i="10"/>
  <c r="D1097" i="10"/>
  <c r="L48" i="136"/>
  <c r="E101" i="10"/>
  <c r="L34" i="136"/>
  <c r="J44" i="10"/>
  <c r="O31" i="10"/>
  <c r="S39" i="10"/>
  <c r="J715" i="10"/>
  <c r="G48" i="135"/>
  <c r="D1082" i="10"/>
  <c r="R1125" i="10"/>
  <c r="R680" i="10"/>
  <c r="Q1359" i="10"/>
  <c r="G430" i="10"/>
  <c r="M1363" i="10"/>
  <c r="R281" i="10"/>
  <c r="K1140" i="10"/>
  <c r="F672" i="10"/>
  <c r="F229" i="10"/>
  <c r="C14" i="135"/>
  <c r="R342" i="10"/>
  <c r="H638" i="10"/>
  <c r="H1114" i="10"/>
  <c r="J1120" i="10"/>
  <c r="Q24" i="10"/>
  <c r="N25" i="136"/>
  <c r="E715" i="10"/>
  <c r="O50" i="136"/>
  <c r="G1361" i="10"/>
  <c r="D633" i="10"/>
  <c r="C64" i="136"/>
  <c r="N1076" i="10"/>
  <c r="N717" i="10"/>
  <c r="I199" i="10"/>
  <c r="R769" i="10"/>
  <c r="S45" i="136"/>
  <c r="P756" i="10"/>
  <c r="S47" i="136"/>
  <c r="I152" i="10"/>
  <c r="C29" i="136"/>
  <c r="C291" i="10"/>
  <c r="S638" i="10"/>
  <c r="M1085" i="10"/>
  <c r="O1126" i="10"/>
  <c r="D1091" i="10"/>
  <c r="L641" i="10"/>
  <c r="H29" i="135"/>
  <c r="C643" i="10"/>
  <c r="N631" i="10"/>
  <c r="N541" i="10"/>
  <c r="E1356" i="10"/>
  <c r="H1061" i="10"/>
  <c r="E1150" i="10"/>
  <c r="C630" i="10"/>
  <c r="S1348" i="10"/>
  <c r="G54" i="10"/>
  <c r="C129" i="10"/>
  <c r="D1076" i="10"/>
  <c r="M1174" i="10"/>
  <c r="P1152" i="10"/>
  <c r="H25" i="136"/>
  <c r="C325" i="10"/>
  <c r="K60" i="136"/>
  <c r="L1359" i="10"/>
  <c r="L726" i="10"/>
  <c r="H44" i="135"/>
  <c r="H755" i="10"/>
  <c r="K22" i="10"/>
  <c r="M300" i="10"/>
  <c r="G63" i="136"/>
  <c r="Q1079" i="10"/>
  <c r="P48" i="10"/>
  <c r="Q268" i="10"/>
  <c r="T22" i="136"/>
  <c r="H884" i="10"/>
  <c r="K500" i="10"/>
  <c r="I1075" i="10"/>
  <c r="Q634" i="10"/>
  <c r="J84" i="10"/>
  <c r="J187" i="10"/>
  <c r="C20" i="136"/>
  <c r="F1084" i="10"/>
  <c r="O55" i="10"/>
  <c r="J266" i="10"/>
  <c r="M1354" i="10"/>
  <c r="O1176" i="10"/>
  <c r="I765" i="10"/>
  <c r="H629" i="10"/>
  <c r="P770" i="10"/>
  <c r="G211" i="10"/>
  <c r="G725" i="10"/>
  <c r="L1135" i="10"/>
  <c r="C37" i="10"/>
  <c r="R14" i="136"/>
  <c r="I725" i="10"/>
  <c r="L28" i="136"/>
  <c r="M640" i="10"/>
  <c r="N28" i="136"/>
  <c r="L1145" i="10"/>
  <c r="F1146" i="10"/>
  <c r="J1352" i="10"/>
  <c r="C1090" i="10"/>
  <c r="K678" i="10"/>
  <c r="F38" i="10"/>
  <c r="L84" i="10"/>
  <c r="H42" i="135"/>
  <c r="P44" i="136"/>
  <c r="J1360" i="10"/>
  <c r="F676" i="10"/>
  <c r="J57" i="136"/>
  <c r="S28" i="136"/>
  <c r="G1111" i="10"/>
  <c r="J19" i="136"/>
  <c r="M63" i="136"/>
  <c r="N62" i="136"/>
  <c r="D1174" i="10"/>
  <c r="D1348" i="10"/>
  <c r="S1061" i="10"/>
  <c r="R1110" i="10"/>
  <c r="N680" i="10"/>
  <c r="H886" i="10"/>
  <c r="H758" i="10"/>
  <c r="L1126" i="10"/>
  <c r="D17" i="136"/>
  <c r="J1139" i="10"/>
  <c r="C130" i="10"/>
  <c r="D400" i="10"/>
  <c r="G24" i="136"/>
  <c r="N1130" i="10"/>
  <c r="M315" i="10"/>
  <c r="G1152" i="10"/>
  <c r="C1113" i="10"/>
  <c r="G1074" i="10"/>
  <c r="S724" i="10"/>
  <c r="H11" i="135"/>
  <c r="M642" i="10"/>
  <c r="H206" i="10"/>
  <c r="H34" i="136"/>
  <c r="I1141" i="10"/>
  <c r="P1115" i="10"/>
  <c r="N58" i="136"/>
  <c r="M30" i="136"/>
  <c r="E721" i="10"/>
  <c r="R1081" i="10"/>
  <c r="S1362" i="10"/>
  <c r="O46" i="136"/>
  <c r="N370" i="10"/>
  <c r="O211" i="10"/>
  <c r="E712" i="10"/>
  <c r="H1099" i="10"/>
  <c r="J765" i="10"/>
  <c r="M1146" i="10"/>
  <c r="N723" i="10"/>
  <c r="E27" i="135"/>
  <c r="H1358" i="10"/>
  <c r="N1125" i="10"/>
  <c r="R1129" i="10"/>
  <c r="N1357" i="10"/>
  <c r="P132" i="10"/>
  <c r="P759" i="10"/>
  <c r="Q1111" i="10"/>
  <c r="J1126" i="10"/>
  <c r="I635" i="10"/>
  <c r="I1169" i="10"/>
  <c r="N56" i="136"/>
  <c r="M770" i="10"/>
  <c r="S1095" i="10"/>
  <c r="G1064" i="10"/>
  <c r="F367" i="10"/>
  <c r="L1083" i="10"/>
  <c r="R1360" i="10"/>
  <c r="C679" i="10"/>
  <c r="S720" i="10"/>
  <c r="C31" i="136"/>
  <c r="R727" i="10"/>
  <c r="F50" i="136"/>
  <c r="S137" i="10"/>
  <c r="Q1121" i="10"/>
  <c r="H16" i="136"/>
  <c r="J1355" i="10"/>
  <c r="K17" i="136"/>
  <c r="R1130" i="10"/>
  <c r="G1150" i="10"/>
  <c r="J1137" i="10"/>
  <c r="K43" i="136"/>
  <c r="I763" i="10"/>
  <c r="S680" i="10"/>
  <c r="F1123" i="10"/>
  <c r="M1095" i="10"/>
  <c r="O1150" i="10"/>
  <c r="K644" i="10"/>
  <c r="S728" i="10"/>
  <c r="S1123" i="10"/>
  <c r="F51" i="10"/>
  <c r="E677" i="10"/>
  <c r="N368" i="10"/>
  <c r="F1144" i="10"/>
  <c r="G1142" i="10"/>
  <c r="L23" i="10"/>
  <c r="O137" i="10"/>
  <c r="H1156" i="10"/>
  <c r="D43" i="135"/>
  <c r="R62" i="136"/>
  <c r="N244" i="10"/>
  <c r="N1096" i="10"/>
  <c r="J1122" i="10"/>
  <c r="D1362" i="10"/>
  <c r="D13" i="133"/>
  <c r="H1095" i="10"/>
  <c r="H1068" i="10"/>
  <c r="J1111" i="10"/>
  <c r="N430" i="10"/>
  <c r="G762" i="10"/>
  <c r="F761" i="10"/>
  <c r="Q11" i="136"/>
  <c r="J678" i="10"/>
  <c r="D59" i="136"/>
  <c r="K131" i="10"/>
  <c r="D57" i="136"/>
  <c r="C135" i="10"/>
  <c r="D1062" i="10"/>
  <c r="S1080" i="10"/>
  <c r="O635" i="10"/>
  <c r="L684" i="10"/>
  <c r="N29" i="136"/>
  <c r="F14" i="133"/>
  <c r="S1161" i="10"/>
  <c r="G1348" i="10"/>
  <c r="M754" i="10"/>
  <c r="O399" i="10"/>
  <c r="L1129" i="10"/>
  <c r="J61" i="136"/>
  <c r="H266" i="10"/>
  <c r="L633" i="10"/>
  <c r="R1363" i="10"/>
  <c r="C1126" i="10"/>
  <c r="E51" i="10"/>
  <c r="Q633" i="10"/>
  <c r="P1076" i="10"/>
  <c r="L64" i="136"/>
  <c r="Q273" i="10"/>
  <c r="G60" i="136"/>
  <c r="I101" i="10"/>
  <c r="N210" i="10"/>
  <c r="Q1060" i="10"/>
  <c r="E1363" i="10"/>
  <c r="J1096" i="10"/>
  <c r="R768" i="10"/>
  <c r="S633" i="10"/>
  <c r="F1085" i="10"/>
  <c r="F28" i="136"/>
  <c r="F22" i="135"/>
  <c r="I714" i="10"/>
  <c r="G1356" i="10"/>
  <c r="N727" i="10"/>
  <c r="K1067" i="10"/>
  <c r="O724" i="10"/>
  <c r="P1067" i="10"/>
  <c r="D42" i="136"/>
  <c r="F719" i="10"/>
  <c r="L32" i="136"/>
  <c r="F684" i="10"/>
  <c r="E49" i="136"/>
  <c r="S768" i="10"/>
  <c r="H1354" i="10"/>
  <c r="I1171" i="10"/>
  <c r="O269" i="10"/>
  <c r="I1060" i="10"/>
  <c r="P645" i="10"/>
  <c r="S118" i="10"/>
  <c r="Q1172" i="10"/>
  <c r="G383" i="10"/>
  <c r="Q674" i="10"/>
  <c r="D28" i="136"/>
  <c r="D20" i="136"/>
  <c r="P22" i="10"/>
  <c r="E1070" i="10"/>
  <c r="P1144" i="10"/>
  <c r="G431" i="10"/>
  <c r="C766" i="10"/>
  <c r="K633" i="10"/>
  <c r="C767" i="10"/>
  <c r="J1098" i="10"/>
  <c r="H1355" i="10"/>
  <c r="J137" i="10"/>
  <c r="H129" i="10"/>
  <c r="P1079" i="10"/>
  <c r="N673" i="10"/>
  <c r="O61" i="136"/>
  <c r="K210" i="10"/>
  <c r="G1098" i="10"/>
  <c r="I22" i="10"/>
  <c r="S714" i="10"/>
  <c r="F1350" i="10"/>
  <c r="G38" i="10"/>
  <c r="H673" i="10"/>
  <c r="P681" i="10"/>
  <c r="F764" i="10"/>
  <c r="D639" i="10"/>
  <c r="F34" i="135"/>
  <c r="S1077" i="10"/>
  <c r="S1157" i="10"/>
  <c r="D1068" i="10"/>
  <c r="M204" i="10"/>
  <c r="C1155" i="10"/>
  <c r="K1153" i="10"/>
  <c r="L56" i="136"/>
  <c r="K187" i="10"/>
  <c r="J152" i="10"/>
  <c r="H882" i="10"/>
  <c r="H724" i="10"/>
  <c r="C42" i="136"/>
  <c r="S353" i="10"/>
  <c r="K713" i="10"/>
  <c r="R715" i="10"/>
  <c r="R143" i="10"/>
  <c r="O22" i="10"/>
  <c r="G1176" i="10"/>
  <c r="Q65" i="136"/>
  <c r="J39" i="10"/>
  <c r="H267" i="10"/>
  <c r="C714" i="10"/>
  <c r="C1080" i="10"/>
  <c r="M688" i="10"/>
  <c r="I273" i="10"/>
  <c r="F1107" i="10"/>
  <c r="L22" i="136"/>
  <c r="G272" i="10"/>
  <c r="C685" i="10"/>
  <c r="D768" i="10"/>
  <c r="E1165" i="10"/>
  <c r="D35" i="136"/>
  <c r="Q767" i="10"/>
  <c r="S1156" i="10"/>
  <c r="N1348" i="10"/>
  <c r="M634" i="10"/>
  <c r="I1172" i="10"/>
  <c r="N1131" i="10"/>
  <c r="D1145" i="10"/>
  <c r="I16" i="136"/>
  <c r="H1125" i="10"/>
  <c r="Q61" i="136"/>
  <c r="J211" i="10"/>
  <c r="N765" i="10"/>
  <c r="E371" i="10"/>
  <c r="C1094" i="10"/>
  <c r="D1059" i="10"/>
  <c r="S677" i="10"/>
  <c r="I1098" i="10"/>
  <c r="O1153" i="10"/>
  <c r="F60" i="136"/>
  <c r="N768" i="10"/>
  <c r="C633" i="10"/>
  <c r="O721" i="10"/>
  <c r="J1131" i="10"/>
  <c r="E19" i="10"/>
  <c r="Q32" i="136"/>
  <c r="S1068" i="10"/>
  <c r="D13" i="136"/>
  <c r="K14" i="133"/>
  <c r="Q267" i="10"/>
  <c r="I57" i="136"/>
  <c r="O29" i="136"/>
  <c r="P45" i="136"/>
  <c r="C1095" i="10"/>
  <c r="H717" i="10"/>
  <c r="I272" i="10"/>
  <c r="S1141" i="10"/>
  <c r="F35" i="135"/>
  <c r="J46" i="10"/>
  <c r="K129" i="10"/>
  <c r="I1160" i="10"/>
  <c r="D50" i="10"/>
  <c r="Q1091" i="10"/>
  <c r="J1358" i="10"/>
  <c r="K19" i="136"/>
  <c r="P1352" i="10"/>
  <c r="O500" i="10"/>
  <c r="Q168" i="10"/>
  <c r="D1070" i="10"/>
  <c r="E1121" i="10"/>
  <c r="G14" i="136"/>
  <c r="F325" i="10"/>
  <c r="Q642" i="10"/>
  <c r="I1140" i="10"/>
  <c r="P1120" i="10"/>
  <c r="K1078" i="10"/>
  <c r="R763" i="10"/>
  <c r="N758" i="10"/>
  <c r="S50" i="136"/>
  <c r="E50" i="135"/>
  <c r="N20" i="10"/>
  <c r="K1353" i="10"/>
  <c r="D34" i="136"/>
  <c r="F1151" i="10"/>
  <c r="Q1109" i="10"/>
  <c r="Q198" i="10"/>
  <c r="H725" i="10"/>
  <c r="F26" i="136"/>
  <c r="F187" i="10"/>
  <c r="H48" i="10"/>
  <c r="M670" i="10"/>
  <c r="G35" i="136"/>
  <c r="C371" i="10"/>
  <c r="F24" i="10"/>
  <c r="E723" i="10"/>
  <c r="M1175" i="10"/>
  <c r="D1161" i="10"/>
  <c r="E1112" i="10"/>
  <c r="G25" i="135"/>
  <c r="G13" i="133"/>
  <c r="K431" i="10"/>
  <c r="AA13" i="133"/>
  <c r="G52" i="135"/>
  <c r="H1078" i="10"/>
  <c r="S383" i="10"/>
  <c r="I50" i="136"/>
  <c r="I26" i="136"/>
  <c r="J16" i="136"/>
  <c r="G46" i="136"/>
  <c r="N39" i="10"/>
  <c r="H133" i="10"/>
  <c r="F1172" i="10"/>
  <c r="Q42" i="136"/>
  <c r="E45" i="136"/>
  <c r="S1084" i="10"/>
  <c r="Q769" i="10"/>
  <c r="J21" i="10"/>
  <c r="H53" i="136"/>
  <c r="Q253" i="10"/>
  <c r="N110" i="10"/>
  <c r="H1157" i="10"/>
  <c r="E1352" i="10"/>
  <c r="D1100" i="10"/>
  <c r="P1348" i="10"/>
  <c r="S12" i="133"/>
  <c r="H142" i="10"/>
  <c r="G500" i="10"/>
  <c r="F1112" i="10"/>
  <c r="H269" i="10"/>
  <c r="C1096" i="10"/>
  <c r="L1120" i="10"/>
  <c r="I1358" i="10"/>
  <c r="H1166" i="10"/>
  <c r="M632" i="10"/>
  <c r="D1168" i="10"/>
  <c r="R712" i="10"/>
  <c r="T20" i="136"/>
  <c r="P757" i="10"/>
  <c r="H1106" i="10"/>
  <c r="H204" i="10"/>
  <c r="L1061" i="10"/>
  <c r="H1361" i="10"/>
  <c r="P687" i="10"/>
  <c r="L1360" i="10"/>
  <c r="C46" i="136"/>
  <c r="G459" i="10"/>
  <c r="C1143" i="10"/>
  <c r="M271" i="10"/>
  <c r="C684" i="10"/>
  <c r="R32" i="136"/>
  <c r="H49" i="135"/>
  <c r="Q266" i="10"/>
  <c r="G1165" i="10"/>
  <c r="F26" i="10"/>
  <c r="S315" i="10"/>
  <c r="K27" i="136"/>
  <c r="E1093" i="10"/>
  <c r="R16" i="136"/>
  <c r="I762" i="10"/>
  <c r="K767" i="10"/>
  <c r="L1353" i="10"/>
  <c r="E628" i="10"/>
  <c r="F131" i="10"/>
  <c r="AB13" i="133"/>
  <c r="O59" i="136"/>
  <c r="H200" i="10"/>
  <c r="R1078" i="10"/>
  <c r="E1129" i="10"/>
  <c r="E1114" i="10"/>
  <c r="S1115" i="10"/>
  <c r="P16" i="136"/>
  <c r="L269" i="10"/>
  <c r="D1175" i="10"/>
  <c r="C1069" i="10"/>
  <c r="P1169" i="10"/>
  <c r="D627" i="10"/>
  <c r="L116" i="10"/>
  <c r="C1085" i="10"/>
  <c r="R1169" i="10"/>
  <c r="L1059" i="10"/>
  <c r="N1114" i="10"/>
  <c r="J251" i="10"/>
  <c r="E688" i="10"/>
  <c r="J1114" i="10"/>
  <c r="S1124" i="10"/>
  <c r="P187" i="10"/>
  <c r="J1357" i="10"/>
  <c r="E46" i="136"/>
  <c r="AC13" i="133"/>
  <c r="F45" i="135"/>
  <c r="R1060" i="10"/>
  <c r="Q1083" i="10"/>
  <c r="Q1350" i="10"/>
  <c r="O143" i="10"/>
  <c r="M1168" i="10"/>
  <c r="L677" i="10"/>
  <c r="J1156" i="10"/>
  <c r="C42" i="135"/>
  <c r="N21" i="10"/>
  <c r="P1095" i="10"/>
  <c r="K1360" i="10"/>
  <c r="C687" i="10"/>
  <c r="K133" i="10"/>
  <c r="D1083" i="10"/>
  <c r="O131" i="10"/>
  <c r="N48" i="136"/>
  <c r="Q764" i="10"/>
  <c r="O84" i="10"/>
  <c r="D1063" i="10"/>
  <c r="H729" i="10"/>
  <c r="H64" i="136"/>
  <c r="G177" i="10"/>
  <c r="H205" i="10"/>
  <c r="G11" i="135"/>
  <c r="F756" i="10"/>
  <c r="Q1113" i="10"/>
  <c r="I1092" i="10"/>
  <c r="Q1125" i="10"/>
  <c r="L199" i="10"/>
  <c r="I45" i="10"/>
  <c r="S26" i="10"/>
  <c r="Q16" i="136"/>
  <c r="I713" i="10"/>
  <c r="O763" i="10"/>
  <c r="L870" i="10"/>
  <c r="C670" i="10"/>
  <c r="F210" i="10"/>
  <c r="F39" i="10"/>
  <c r="C66" i="136"/>
  <c r="N716" i="10"/>
  <c r="S200" i="10"/>
  <c r="H60" i="136"/>
  <c r="D117" i="10"/>
  <c r="K1169" i="10"/>
  <c r="H1154" i="10"/>
  <c r="L55" i="10"/>
  <c r="P1143" i="10"/>
  <c r="G1077" i="10"/>
  <c r="O31" i="136"/>
  <c r="Q21" i="10"/>
  <c r="Q1105" i="10"/>
  <c r="M635" i="10"/>
  <c r="E1141" i="10"/>
  <c r="K1142" i="10"/>
  <c r="F724" i="10"/>
  <c r="I1136" i="10"/>
  <c r="D676" i="10"/>
  <c r="P1085" i="10"/>
  <c r="G1112" i="10"/>
  <c r="E25" i="136"/>
  <c r="R44" i="10"/>
  <c r="M430" i="10"/>
  <c r="M1067" i="10"/>
  <c r="H688" i="10"/>
  <c r="E46" i="135"/>
  <c r="I1074" i="10"/>
  <c r="I1355" i="10"/>
  <c r="J1129" i="10"/>
  <c r="K46" i="136"/>
  <c r="K370" i="10"/>
  <c r="S1358" i="10"/>
  <c r="G210" i="10"/>
  <c r="J20" i="10"/>
  <c r="H59" i="136"/>
  <c r="L670" i="10"/>
  <c r="I641" i="10"/>
  <c r="M137" i="10"/>
  <c r="H300" i="10"/>
  <c r="K13" i="136"/>
  <c r="M1111" i="10"/>
  <c r="I265" i="10"/>
  <c r="R386" i="10"/>
  <c r="F1080" i="10"/>
  <c r="Q1112" i="10"/>
  <c r="E670" i="10"/>
  <c r="L767" i="10"/>
  <c r="C1115" i="10"/>
  <c r="R83" i="10"/>
  <c r="Q765" i="10"/>
  <c r="J541" i="10"/>
  <c r="S756" i="10"/>
  <c r="H17" i="135"/>
  <c r="G142" i="10"/>
  <c r="F29" i="135"/>
  <c r="S56" i="10"/>
  <c r="S26" i="136"/>
  <c r="O754" i="10"/>
  <c r="M29" i="136"/>
  <c r="G186" i="10"/>
  <c r="O1173" i="10"/>
  <c r="C13" i="133"/>
  <c r="K755" i="10"/>
  <c r="Q19" i="136"/>
  <c r="G1151" i="10"/>
  <c r="L1357" i="10"/>
  <c r="I1159" i="10"/>
  <c r="D51" i="136"/>
  <c r="O1079" i="10"/>
  <c r="M755" i="10"/>
  <c r="G161" i="10"/>
  <c r="M370" i="10"/>
  <c r="H15" i="136"/>
  <c r="K1135" i="10"/>
  <c r="F200" i="10"/>
  <c r="C1131" i="10"/>
  <c r="W14" i="133"/>
  <c r="H1145" i="10"/>
  <c r="J58" i="136"/>
  <c r="D638" i="10"/>
  <c r="C1154" i="10"/>
  <c r="S725" i="10"/>
  <c r="O45" i="10"/>
  <c r="P20" i="10"/>
  <c r="K1081" i="10"/>
  <c r="J31" i="136"/>
  <c r="O1160" i="10"/>
  <c r="C25" i="136"/>
  <c r="J767" i="10"/>
  <c r="Q713" i="10"/>
  <c r="K384" i="10"/>
  <c r="K1128" i="10"/>
  <c r="L33" i="136"/>
  <c r="I541" i="10"/>
  <c r="L714" i="10"/>
  <c r="J281" i="10"/>
  <c r="N688" i="10"/>
  <c r="C1156" i="10"/>
  <c r="O717" i="10"/>
  <c r="D770" i="10"/>
  <c r="G386" i="10"/>
  <c r="J220" i="10"/>
  <c r="O1085" i="10"/>
  <c r="E26" i="10"/>
  <c r="E53" i="136"/>
  <c r="R1351" i="10"/>
  <c r="E1063" i="10"/>
  <c r="Q14" i="133"/>
  <c r="E645" i="10"/>
  <c r="D133" i="10"/>
  <c r="Q386" i="10"/>
  <c r="K758" i="10"/>
  <c r="I118" i="10"/>
  <c r="I35" i="136"/>
  <c r="N206" i="10"/>
  <c r="J459" i="10"/>
  <c r="D229" i="10"/>
  <c r="O764" i="10"/>
  <c r="E432" i="10"/>
  <c r="P200" i="10"/>
  <c r="G1153" i="10"/>
  <c r="S64" i="136"/>
  <c r="J718" i="10"/>
  <c r="E1161" i="10"/>
  <c r="L271" i="10"/>
  <c r="E1081" i="10"/>
  <c r="E210" i="10"/>
  <c r="S244" i="10"/>
  <c r="M685" i="10"/>
  <c r="D64" i="136"/>
  <c r="K629" i="10"/>
  <c r="D24" i="136"/>
  <c r="I1359" i="10"/>
  <c r="J11" i="136"/>
  <c r="K50" i="10"/>
  <c r="Q1080" i="10"/>
  <c r="H879" i="10"/>
  <c r="F681" i="10"/>
  <c r="L1160" i="10"/>
  <c r="E21" i="135"/>
  <c r="K135" i="10"/>
  <c r="K1111" i="10"/>
  <c r="M54" i="10"/>
  <c r="K59" i="136"/>
  <c r="H130" i="10"/>
  <c r="H1070" i="10"/>
  <c r="L1108" i="10"/>
  <c r="K1362" i="10"/>
  <c r="F1078" i="10"/>
  <c r="S282" i="10"/>
  <c r="M61" i="136"/>
  <c r="L681" i="10"/>
  <c r="O383" i="10"/>
  <c r="F727" i="10"/>
  <c r="R19" i="10"/>
  <c r="Q45" i="136"/>
  <c r="K763" i="10"/>
  <c r="I34" i="136"/>
  <c r="H1174" i="10"/>
  <c r="E133" i="10"/>
  <c r="I1110" i="10"/>
  <c r="M718" i="10"/>
  <c r="K1095" i="10"/>
  <c r="K64" i="136"/>
  <c r="Q353" i="10"/>
  <c r="L143" i="10"/>
  <c r="H45" i="10"/>
  <c r="G680" i="10"/>
  <c r="H1171" i="10"/>
  <c r="O726" i="10"/>
  <c r="O1155" i="10"/>
  <c r="I628" i="10"/>
  <c r="G634" i="10"/>
  <c r="K24" i="136"/>
  <c r="D21" i="10"/>
  <c r="I1175" i="10"/>
  <c r="R1128" i="10"/>
  <c r="J342" i="10"/>
  <c r="Q186" i="10"/>
  <c r="H1090" i="10"/>
  <c r="R1089" i="10"/>
  <c r="K1361" i="10"/>
  <c r="D51" i="135"/>
  <c r="N130" i="10"/>
  <c r="E22" i="136"/>
  <c r="J1176" i="10"/>
  <c r="G300" i="10"/>
  <c r="P185" i="10"/>
  <c r="E1060" i="10"/>
  <c r="J265" i="10"/>
  <c r="I1108" i="10"/>
  <c r="D1352" i="10"/>
  <c r="I201" i="10"/>
  <c r="R14" i="133"/>
  <c r="E26" i="136"/>
  <c r="S51" i="136"/>
  <c r="O1084" i="10"/>
  <c r="J37" i="10"/>
  <c r="R1352" i="10"/>
  <c r="D762" i="10"/>
  <c r="D765" i="10"/>
  <c r="M1122" i="10"/>
  <c r="F757" i="10"/>
  <c r="P1363" i="10"/>
  <c r="C26" i="136"/>
  <c r="S269" i="10"/>
  <c r="E11" i="136"/>
  <c r="N766" i="10"/>
  <c r="J768" i="10"/>
  <c r="R1124" i="10"/>
  <c r="P1092" i="10"/>
  <c r="I1083" i="10"/>
  <c r="R60" i="136"/>
  <c r="E1068" i="10"/>
  <c r="Q1363" i="10"/>
  <c r="C131" i="10"/>
  <c r="J713" i="10"/>
  <c r="E55" i="136"/>
  <c r="F723" i="10"/>
  <c r="K1350" i="10"/>
  <c r="M62" i="136"/>
  <c r="F282" i="10"/>
  <c r="K220" i="10"/>
  <c r="R12" i="136"/>
  <c r="H759" i="10"/>
  <c r="M56" i="10"/>
  <c r="P1172" i="10"/>
  <c r="O202" i="10"/>
  <c r="C1078" i="10"/>
  <c r="I1130" i="10"/>
  <c r="F1061" i="10"/>
  <c r="M24" i="10"/>
  <c r="F767" i="10"/>
  <c r="H22" i="135"/>
  <c r="O769" i="10"/>
  <c r="I198" i="10"/>
  <c r="S639" i="10"/>
  <c r="S1110" i="10"/>
  <c r="H764" i="10"/>
  <c r="H62" i="136"/>
  <c r="K18" i="136"/>
  <c r="K636" i="10"/>
  <c r="P31" i="136"/>
  <c r="R1138" i="10"/>
  <c r="AM13" i="133"/>
  <c r="F674" i="10"/>
  <c r="K1105" i="10"/>
  <c r="F44" i="136"/>
  <c r="O1069" i="10"/>
  <c r="Q18" i="136"/>
  <c r="S1067" i="10"/>
  <c r="H1079" i="10"/>
  <c r="H325" i="10"/>
  <c r="N1093" i="10"/>
  <c r="K754" i="10"/>
  <c r="T12" i="136"/>
  <c r="N629" i="10"/>
  <c r="J1109" i="10"/>
  <c r="D629" i="10"/>
  <c r="F161" i="10"/>
  <c r="S229" i="10"/>
  <c r="Z13" i="133"/>
  <c r="E1353" i="10"/>
  <c r="N12" i="136"/>
  <c r="P754" i="10"/>
  <c r="H281" i="10"/>
  <c r="C12" i="136"/>
  <c r="H1175" i="10"/>
  <c r="L201" i="10"/>
  <c r="L1084" i="10"/>
  <c r="Q1154" i="10"/>
  <c r="D269" i="10"/>
  <c r="N1112" i="10"/>
  <c r="E220" i="10"/>
  <c r="K717" i="10"/>
  <c r="P205" i="10"/>
  <c r="M11" i="136"/>
  <c r="H161" i="10"/>
  <c r="J1170" i="10"/>
  <c r="H635" i="10"/>
  <c r="C720" i="10"/>
  <c r="O1267" i="10"/>
  <c r="Q719" i="10"/>
  <c r="N671" i="10"/>
  <c r="F1074" i="10"/>
  <c r="I1363" i="10"/>
  <c r="S15" i="136"/>
  <c r="S629" i="10"/>
  <c r="Q229" i="10"/>
  <c r="O1100" i="10"/>
  <c r="C1137" i="10"/>
  <c r="D1108" i="10"/>
  <c r="E1078" i="10"/>
  <c r="C627" i="10"/>
  <c r="C1363" i="10"/>
  <c r="E1160" i="10"/>
  <c r="R500" i="10"/>
  <c r="H14" i="135"/>
  <c r="G1138" i="10"/>
  <c r="F541" i="10"/>
  <c r="M541" i="10"/>
  <c r="D42" i="135"/>
  <c r="N670" i="10"/>
  <c r="R1079" i="10"/>
  <c r="M728" i="10"/>
  <c r="K432" i="10"/>
  <c r="H677" i="10"/>
  <c r="L1091" i="10"/>
  <c r="S201" i="10"/>
  <c r="N726" i="10"/>
  <c r="G1161" i="10"/>
  <c r="O24" i="136"/>
  <c r="S48" i="136"/>
  <c r="D1077" i="10"/>
  <c r="O220" i="10"/>
  <c r="P385" i="10"/>
  <c r="C61" i="136"/>
  <c r="R683" i="10"/>
  <c r="S754" i="10"/>
  <c r="D50" i="136"/>
  <c r="H50" i="10"/>
  <c r="P1154" i="10"/>
  <c r="K683" i="10"/>
  <c r="F1081" i="10"/>
  <c r="M1161" i="10"/>
  <c r="L1100" i="10"/>
  <c r="K101" i="10"/>
  <c r="P628" i="10"/>
  <c r="P726" i="10"/>
  <c r="P83" i="10"/>
  <c r="L43" i="136"/>
  <c r="G1139" i="10"/>
  <c r="R46" i="136"/>
  <c r="D55" i="136"/>
  <c r="F49" i="135"/>
  <c r="M20" i="10"/>
  <c r="N198" i="10"/>
  <c r="S712" i="10"/>
  <c r="G367" i="10"/>
  <c r="K32" i="10"/>
  <c r="H1129" i="10"/>
  <c r="H1349" i="10"/>
  <c r="H1111" i="10"/>
  <c r="C252" i="10"/>
  <c r="R152" i="10"/>
  <c r="C639" i="10"/>
  <c r="M1159" i="10"/>
  <c r="G678" i="10"/>
  <c r="E1174" i="10"/>
  <c r="R1355" i="10"/>
  <c r="R627" i="10"/>
  <c r="K670" i="10"/>
  <c r="S49" i="10"/>
  <c r="K300" i="10"/>
  <c r="F13" i="136"/>
  <c r="J1353" i="10"/>
  <c r="L1136" i="10"/>
  <c r="Q645" i="10"/>
  <c r="E385" i="10"/>
  <c r="E1083" i="10"/>
  <c r="R1139" i="10"/>
  <c r="G50" i="136"/>
  <c r="S33" i="136"/>
  <c r="C761" i="10"/>
  <c r="L385" i="10"/>
  <c r="S1128" i="10"/>
  <c r="J714" i="10"/>
  <c r="M1070" i="10"/>
  <c r="L56" i="10"/>
  <c r="L1173" i="10"/>
  <c r="N315" i="10"/>
  <c r="S1099" i="10"/>
  <c r="P1078" i="10"/>
  <c r="G1091" i="10"/>
  <c r="R43" i="136"/>
  <c r="M19" i="10"/>
  <c r="K137" i="10"/>
  <c r="Q129" i="10"/>
  <c r="D23" i="10"/>
  <c r="S386" i="10"/>
  <c r="E370" i="10"/>
  <c r="M43" i="136"/>
  <c r="H1093" i="10"/>
  <c r="R1142" i="10"/>
  <c r="D1075" i="10"/>
  <c r="J636" i="10"/>
  <c r="H399" i="10"/>
  <c r="AK14" i="133"/>
  <c r="D291" i="10"/>
  <c r="K29" i="136"/>
  <c r="Q684" i="10"/>
  <c r="K1107" i="10"/>
  <c r="R1353" i="10"/>
  <c r="S210" i="10"/>
  <c r="R33" i="136"/>
  <c r="M1124" i="10"/>
  <c r="O132" i="10"/>
  <c r="P1098" i="10"/>
  <c r="F116" i="10"/>
  <c r="D684" i="10"/>
  <c r="F204" i="10"/>
  <c r="D399" i="10"/>
  <c r="S1125" i="10"/>
  <c r="D60" i="136"/>
  <c r="N135" i="10"/>
  <c r="F1361" i="10"/>
  <c r="N205" i="10"/>
  <c r="J205" i="10"/>
  <c r="S1079" i="10"/>
  <c r="J716" i="10"/>
  <c r="S683" i="10"/>
  <c r="O205" i="10"/>
  <c r="H24" i="10"/>
  <c r="N13" i="136"/>
  <c r="O1142" i="10"/>
  <c r="J198" i="10"/>
  <c r="O674" i="10"/>
  <c r="P1093" i="10"/>
  <c r="J679" i="10"/>
  <c r="S1353" i="10"/>
  <c r="M84" i="10"/>
  <c r="R1075" i="10"/>
  <c r="F640" i="10"/>
  <c r="G368" i="10"/>
  <c r="P627" i="10"/>
  <c r="C1357" i="10"/>
  <c r="C11" i="135"/>
  <c r="S20" i="136"/>
  <c r="F19" i="10"/>
  <c r="I206" i="10"/>
  <c r="N37" i="10"/>
  <c r="D19" i="10"/>
  <c r="S1111" i="10"/>
  <c r="G1125" i="10"/>
  <c r="N1100" i="10"/>
  <c r="K1092" i="10"/>
  <c r="O48" i="10"/>
  <c r="E1092" i="10"/>
  <c r="E1099" i="10"/>
  <c r="P383" i="10"/>
  <c r="E718" i="10"/>
  <c r="K1129" i="10"/>
  <c r="O670" i="10"/>
  <c r="G51" i="10"/>
  <c r="F1363" i="10"/>
  <c r="L765" i="10"/>
  <c r="M1176" i="10"/>
  <c r="J25" i="10"/>
  <c r="H1131" i="10"/>
  <c r="D1358" i="10"/>
  <c r="C28" i="135"/>
  <c r="F1355" i="10"/>
  <c r="O1128" i="10"/>
  <c r="N1060" i="10"/>
  <c r="J204" i="10"/>
  <c r="S27" i="136"/>
  <c r="Q1094" i="10"/>
  <c r="F25" i="10"/>
  <c r="S22" i="10"/>
  <c r="O757" i="10"/>
  <c r="E31" i="10"/>
  <c r="Q26" i="136"/>
  <c r="R84" i="10"/>
  <c r="Q60" i="136"/>
  <c r="M682" i="10"/>
  <c r="G1059" i="10"/>
  <c r="F13" i="133"/>
  <c r="R1174" i="10"/>
  <c r="D383" i="10"/>
  <c r="E353" i="10"/>
  <c r="N63" i="136"/>
  <c r="L282" i="10"/>
  <c r="I674" i="10"/>
  <c r="I21" i="136"/>
  <c r="O14" i="136"/>
  <c r="N431" i="10"/>
  <c r="M761" i="10"/>
  <c r="R754" i="10"/>
  <c r="I724" i="10"/>
  <c r="G638" i="10"/>
  <c r="Q721" i="10"/>
  <c r="N177" i="10"/>
  <c r="M1063" i="10"/>
  <c r="L1142" i="10"/>
  <c r="P1114" i="10"/>
  <c r="D342" i="10"/>
  <c r="C1076" i="10"/>
  <c r="E386" i="10"/>
  <c r="M20" i="136"/>
  <c r="L1348" i="10"/>
  <c r="H48" i="135"/>
  <c r="C1062" i="10"/>
  <c r="M14" i="136"/>
  <c r="P1359" i="10"/>
  <c r="R1127" i="10"/>
  <c r="C1081" i="10"/>
  <c r="F383" i="10"/>
  <c r="I117" i="10"/>
  <c r="J672" i="10"/>
  <c r="K136" i="10"/>
  <c r="K1090" i="10"/>
  <c r="E32" i="135"/>
  <c r="L1081" i="10"/>
  <c r="H1128" i="10"/>
  <c r="R325" i="10"/>
  <c r="C1175" i="10"/>
  <c r="O368" i="10"/>
  <c r="R56" i="136"/>
  <c r="D761" i="10"/>
  <c r="C1165" i="10"/>
  <c r="G117" i="10"/>
  <c r="Q1106" i="10"/>
  <c r="O22" i="136"/>
  <c r="F1093" i="10"/>
  <c r="J1146" i="10"/>
  <c r="L187" i="10"/>
  <c r="N35" i="136"/>
  <c r="D767" i="10"/>
  <c r="O1357" i="10"/>
  <c r="H20" i="10"/>
  <c r="M716" i="10"/>
  <c r="S1363" i="10"/>
  <c r="F1121" i="10"/>
  <c r="O1172" i="10"/>
  <c r="R1070" i="10"/>
  <c r="G766" i="10"/>
  <c r="M367" i="10"/>
  <c r="H46" i="10"/>
  <c r="C16" i="135"/>
  <c r="G82" i="10"/>
  <c r="R48" i="10"/>
  <c r="J582" i="10"/>
  <c r="G118" i="10"/>
  <c r="K1356" i="10"/>
  <c r="J63" i="136"/>
  <c r="L1168" i="10"/>
  <c r="R1143" i="10"/>
  <c r="L1127" i="10"/>
  <c r="K206" i="10"/>
  <c r="J384" i="10"/>
  <c r="K50" i="136"/>
  <c r="Q1090" i="10"/>
  <c r="P13" i="133"/>
  <c r="M131" i="10"/>
  <c r="M253" i="10"/>
  <c r="J315" i="10"/>
  <c r="E82" i="10"/>
  <c r="C39" i="10"/>
  <c r="I353" i="10"/>
  <c r="M870" i="10"/>
  <c r="G770" i="10"/>
  <c r="S1065" i="10"/>
  <c r="H893" i="10"/>
  <c r="J755" i="10"/>
  <c r="J26" i="10"/>
  <c r="K368" i="10"/>
  <c r="R1166" i="10"/>
  <c r="P638" i="10"/>
  <c r="S1090" i="10"/>
  <c r="Q716" i="10"/>
  <c r="G251" i="10"/>
  <c r="H1151" i="10"/>
  <c r="K1064" i="10"/>
  <c r="D1125" i="10"/>
  <c r="N83" i="10"/>
  <c r="N42" i="136"/>
  <c r="I1267" i="10"/>
  <c r="S53" i="136"/>
  <c r="P21" i="10"/>
  <c r="O265" i="10"/>
  <c r="P39" i="10"/>
  <c r="S1349" i="10"/>
  <c r="I764" i="10"/>
  <c r="J1068" i="10"/>
  <c r="J62" i="136"/>
  <c r="I1354" i="10"/>
  <c r="I54" i="10"/>
  <c r="AL14" i="133"/>
  <c r="L17" i="136"/>
  <c r="G713" i="10"/>
  <c r="K459" i="10"/>
  <c r="C582" i="10"/>
  <c r="F18" i="135"/>
  <c r="F315" i="10"/>
  <c r="I50" i="10"/>
  <c r="I63" i="136"/>
  <c r="F66" i="136"/>
  <c r="L20" i="10"/>
  <c r="H1165" i="10"/>
  <c r="F430" i="10"/>
  <c r="D13" i="135"/>
  <c r="K51" i="10"/>
  <c r="H1121" i="10"/>
  <c r="F1158" i="10"/>
  <c r="L1151" i="10"/>
  <c r="C46" i="135"/>
  <c r="N168" i="10"/>
  <c r="R1064" i="10"/>
  <c r="T65" i="136"/>
  <c r="G1065" i="10"/>
  <c r="K1091" i="10"/>
  <c r="M677" i="10"/>
  <c r="K1152" i="10"/>
  <c r="I12" i="136"/>
  <c r="D251" i="10"/>
  <c r="R1091" i="10"/>
  <c r="S20" i="10"/>
  <c r="S1098" i="10"/>
  <c r="O118" i="10"/>
  <c r="V13" i="133"/>
  <c r="L152" i="10"/>
  <c r="L45" i="136"/>
  <c r="S1075" i="10"/>
  <c r="F1111" i="10"/>
  <c r="D15" i="135"/>
  <c r="J271" i="10"/>
  <c r="E16" i="135"/>
  <c r="P1084" i="10"/>
  <c r="F251" i="10"/>
  <c r="C45" i="10"/>
  <c r="I1065" i="10"/>
  <c r="E152" i="10"/>
  <c r="E20" i="10"/>
  <c r="C11" i="136"/>
  <c r="K229" i="10"/>
  <c r="D1069" i="10"/>
  <c r="G719" i="10"/>
  <c r="J1152" i="10"/>
  <c r="P367" i="10"/>
  <c r="H1067" i="10"/>
  <c r="E768" i="10"/>
  <c r="S763" i="10"/>
  <c r="H1074" i="10"/>
  <c r="C755" i="10"/>
  <c r="D1267" i="10"/>
  <c r="Q1063" i="10"/>
  <c r="Q177" i="10"/>
  <c r="I1153" i="10"/>
  <c r="O12" i="133"/>
  <c r="M1065" i="10"/>
  <c r="N371" i="10"/>
  <c r="R645" i="10"/>
  <c r="E1173" i="10"/>
  <c r="F44" i="135"/>
  <c r="D1152" i="10"/>
  <c r="N265" i="10"/>
  <c r="R430" i="10"/>
  <c r="S1129" i="10"/>
  <c r="J200" i="10"/>
  <c r="E47" i="135"/>
  <c r="C273" i="10"/>
  <c r="M1080" i="10"/>
  <c r="L1172" i="10"/>
  <c r="M14" i="133"/>
  <c r="Q643" i="10"/>
  <c r="J683" i="10"/>
  <c r="D687" i="10"/>
  <c r="S1166" i="10"/>
  <c r="P45" i="10"/>
  <c r="O1363" i="10"/>
  <c r="J17" i="136"/>
  <c r="G49" i="136"/>
  <c r="G385" i="10"/>
  <c r="I1099" i="10"/>
  <c r="L754" i="10"/>
  <c r="C30" i="136"/>
  <c r="R765" i="10"/>
  <c r="Q1107" i="10"/>
  <c r="J400" i="10"/>
  <c r="J1084" i="10"/>
  <c r="J199" i="10"/>
  <c r="P13" i="136"/>
  <c r="M1092" i="10"/>
  <c r="R19" i="136"/>
  <c r="O199" i="10"/>
  <c r="P1059" i="10"/>
  <c r="H272" i="10"/>
  <c r="S1082" i="10"/>
  <c r="D712" i="10"/>
  <c r="L687" i="10"/>
  <c r="Q1159" i="10"/>
  <c r="I1144" i="10"/>
  <c r="T61" i="136"/>
  <c r="Q724" i="10"/>
  <c r="H13" i="136"/>
  <c r="K1126" i="10"/>
  <c r="N1267" i="10"/>
  <c r="D727" i="10"/>
  <c r="K24" i="10"/>
  <c r="H877" i="10"/>
  <c r="D1124" i="10"/>
  <c r="Q1115" i="10"/>
  <c r="F1139" i="10"/>
  <c r="S1120" i="10"/>
  <c r="Q399" i="10"/>
  <c r="L1112" i="10"/>
  <c r="H19" i="136"/>
  <c r="F1153" i="10"/>
  <c r="I1138" i="10"/>
  <c r="H1348" i="10"/>
  <c r="E1146" i="10"/>
  <c r="D65" i="136"/>
  <c r="C201" i="10"/>
  <c r="I633" i="10"/>
  <c r="I14" i="136"/>
  <c r="Q1174" i="10"/>
  <c r="I639" i="10"/>
  <c r="D58" i="136"/>
  <c r="N57" i="136"/>
  <c r="Q220" i="10"/>
  <c r="O142" i="10"/>
  <c r="L63" i="136"/>
  <c r="S1089" i="10"/>
  <c r="F1150" i="10"/>
  <c r="C50" i="136"/>
  <c r="R633" i="10"/>
  <c r="E641" i="10"/>
  <c r="I45" i="136"/>
  <c r="P152" i="10"/>
  <c r="E84" i="10"/>
  <c r="P66" i="136"/>
  <c r="R50" i="10"/>
  <c r="J15" i="136"/>
  <c r="I39" i="10"/>
  <c r="N645" i="10"/>
  <c r="K1079" i="10"/>
  <c r="L757" i="10"/>
  <c r="M1360" i="10"/>
  <c r="P432" i="10"/>
  <c r="H30" i="135"/>
  <c r="R132" i="10"/>
  <c r="K1089" i="10"/>
  <c r="N60" i="136"/>
  <c r="P64" i="136"/>
  <c r="M200" i="10"/>
  <c r="H1109" i="10"/>
  <c r="N1363" i="10"/>
  <c r="F24" i="135"/>
  <c r="D1061" i="10"/>
  <c r="J1112" i="10"/>
  <c r="J1350" i="10"/>
  <c r="P1106" i="10"/>
  <c r="L133" i="10"/>
  <c r="E1094" i="10"/>
  <c r="H1169" i="10"/>
  <c r="N759" i="10"/>
  <c r="R315" i="10"/>
  <c r="Q1074" i="10"/>
  <c r="F631" i="10"/>
  <c r="E44" i="135"/>
  <c r="K152" i="10"/>
  <c r="Q17" i="136"/>
  <c r="E629" i="10"/>
  <c r="R718" i="10"/>
  <c r="P1356" i="10"/>
  <c r="L1170" i="10"/>
  <c r="F762" i="10"/>
  <c r="N1167" i="10"/>
  <c r="K205" i="10"/>
  <c r="M764" i="10"/>
  <c r="T18" i="136"/>
  <c r="S631" i="10"/>
  <c r="L370" i="10"/>
  <c r="F59" i="136"/>
  <c r="I186" i="10"/>
  <c r="P384" i="10"/>
  <c r="G768" i="10"/>
  <c r="O55" i="136"/>
  <c r="L717" i="10"/>
  <c r="P1141" i="10"/>
  <c r="C33" i="136"/>
  <c r="R1267" i="10"/>
  <c r="G761" i="10"/>
  <c r="C760" i="10"/>
  <c r="N49" i="10"/>
  <c r="D31" i="136"/>
  <c r="G687" i="10"/>
  <c r="Q1165" i="10"/>
  <c r="G635" i="10"/>
  <c r="P1066" i="10"/>
  <c r="O385" i="10"/>
  <c r="L1085" i="10"/>
  <c r="M38" i="10"/>
  <c r="F679" i="10"/>
  <c r="D24" i="135"/>
  <c r="D1363" i="10"/>
  <c r="N755" i="10"/>
  <c r="H12" i="136"/>
  <c r="H32" i="135"/>
  <c r="H52" i="136"/>
  <c r="I266" i="10"/>
  <c r="C1362" i="10"/>
  <c r="S44" i="10"/>
  <c r="F83" i="10"/>
  <c r="H282" i="10"/>
  <c r="E632" i="10"/>
  <c r="N761" i="10"/>
  <c r="G168" i="10"/>
  <c r="L1139" i="10"/>
  <c r="M729" i="10"/>
  <c r="Q370" i="10"/>
  <c r="S1085" i="10"/>
  <c r="M1131" i="10"/>
  <c r="C674" i="10"/>
  <c r="F716" i="10"/>
  <c r="N1065" i="10"/>
  <c r="H711" i="10"/>
  <c r="O206" i="10"/>
  <c r="K42" i="136"/>
  <c r="R25" i="136"/>
  <c r="K1076" i="10"/>
  <c r="Q1085" i="10"/>
  <c r="N718" i="10"/>
  <c r="M756" i="10"/>
  <c r="J267" i="10"/>
  <c r="I161" i="10"/>
  <c r="L268" i="10"/>
  <c r="C642" i="10"/>
  <c r="E686" i="10"/>
  <c r="M671" i="10"/>
  <c r="F1135" i="10"/>
  <c r="Q201" i="10"/>
  <c r="H22" i="136"/>
  <c r="N152" i="10"/>
  <c r="M117" i="10"/>
  <c r="H12" i="135"/>
  <c r="L13" i="136"/>
  <c r="N638" i="10"/>
  <c r="G49" i="10"/>
  <c r="G32" i="10"/>
  <c r="M1154" i="10"/>
  <c r="S1146" i="10"/>
  <c r="E1107" i="10"/>
  <c r="F82" i="10"/>
  <c r="E639" i="10"/>
  <c r="G1124" i="10"/>
  <c r="N687" i="10"/>
  <c r="J640" i="10"/>
  <c r="F1082" i="10"/>
  <c r="S59" i="136"/>
  <c r="T14" i="136"/>
  <c r="P1153" i="10"/>
  <c r="R1151" i="10"/>
  <c r="I681" i="10"/>
  <c r="C1108" i="10"/>
  <c r="N1171" i="10"/>
  <c r="Q688" i="10"/>
  <c r="K1104" i="10"/>
  <c r="L459" i="10"/>
  <c r="J43" i="136"/>
  <c r="D673" i="10"/>
  <c r="K680" i="10"/>
  <c r="J682" i="10"/>
  <c r="G23" i="10"/>
  <c r="K1145" i="10"/>
  <c r="Q1082" i="10"/>
  <c r="J325" i="10"/>
  <c r="F48" i="10"/>
  <c r="G1063" i="10"/>
  <c r="E30" i="135"/>
  <c r="N1063" i="10"/>
  <c r="I758" i="10"/>
  <c r="H31" i="10"/>
  <c r="E12" i="136"/>
  <c r="M1145" i="10"/>
  <c r="F53" i="136"/>
  <c r="Q641" i="10"/>
  <c r="L19" i="136"/>
  <c r="D1136" i="10"/>
  <c r="H202" i="10"/>
  <c r="M1115" i="10"/>
  <c r="H723" i="10"/>
  <c r="K1082" i="10"/>
  <c r="C1176" i="10"/>
  <c r="I769" i="10"/>
  <c r="C132" i="10"/>
  <c r="D718" i="10"/>
  <c r="G253" i="10"/>
  <c r="F386" i="10"/>
  <c r="K630" i="10"/>
  <c r="Q1097" i="10"/>
  <c r="J1091" i="10"/>
  <c r="L30" i="136"/>
  <c r="I211" i="10"/>
  <c r="F19" i="135"/>
  <c r="N627" i="10"/>
  <c r="O1061" i="10"/>
  <c r="O1108" i="10"/>
  <c r="E1349" i="10"/>
  <c r="D152" i="10"/>
  <c r="O325" i="10"/>
  <c r="M762" i="10"/>
  <c r="C26" i="10"/>
  <c r="G281" i="10"/>
  <c r="P1091" i="10"/>
  <c r="F1157" i="10"/>
  <c r="H1146" i="10"/>
  <c r="J764" i="10"/>
  <c r="D714" i="10"/>
  <c r="J1105" i="10"/>
  <c r="R1359" i="10"/>
  <c r="L110" i="10"/>
  <c r="O1169" i="10"/>
  <c r="H186" i="10"/>
  <c r="N118" i="10"/>
  <c r="C1138" i="10"/>
  <c r="I683" i="10"/>
  <c r="M1076" i="10"/>
  <c r="J24" i="10"/>
  <c r="T43" i="136"/>
  <c r="Q33" i="136"/>
  <c r="G674" i="10"/>
  <c r="F31" i="135"/>
  <c r="I44" i="10"/>
  <c r="J1095" i="10"/>
  <c r="E729" i="10"/>
  <c r="S1081" i="10"/>
  <c r="J202" i="10"/>
  <c r="H1160" i="10"/>
  <c r="R1104" i="10"/>
  <c r="C300" i="10"/>
  <c r="O870" i="10"/>
  <c r="S48" i="10"/>
  <c r="S1150" i="10"/>
  <c r="L718" i="10"/>
  <c r="E43" i="135"/>
  <c r="R1349" i="10"/>
  <c r="C19" i="10"/>
  <c r="F1352" i="10"/>
  <c r="N142" i="10"/>
  <c r="C1099" i="10"/>
  <c r="O268" i="10"/>
  <c r="L680" i="10"/>
  <c r="G1120" i="10"/>
  <c r="M637" i="10"/>
  <c r="N713" i="10"/>
  <c r="N220" i="10"/>
  <c r="T60" i="136"/>
  <c r="P723" i="10"/>
  <c r="P1174" i="10"/>
  <c r="T59" i="136"/>
  <c r="H400" i="10"/>
  <c r="M1094" i="10"/>
  <c r="P671" i="10"/>
  <c r="P82" i="10"/>
  <c r="L430" i="10"/>
  <c r="H23" i="10"/>
  <c r="D1166" i="10"/>
  <c r="N754" i="10"/>
  <c r="T53" i="136"/>
  <c r="I1084" i="10"/>
  <c r="O1352" i="10"/>
  <c r="H636" i="10"/>
  <c r="G676" i="10"/>
  <c r="P43" i="136"/>
  <c r="G267" i="10"/>
  <c r="H110" i="10"/>
  <c r="P1099" i="10"/>
  <c r="H1066" i="10"/>
  <c r="S11" i="136"/>
  <c r="F643" i="10"/>
  <c r="I768" i="10"/>
  <c r="G384" i="10"/>
  <c r="G715" i="10"/>
  <c r="O1077" i="10"/>
  <c r="E367" i="10"/>
  <c r="L1131" i="10"/>
  <c r="M28" i="136"/>
  <c r="J142" i="10"/>
  <c r="P682" i="10"/>
  <c r="P1063" i="10"/>
  <c r="Q131" i="10"/>
  <c r="E1127" i="10"/>
  <c r="S1155" i="10"/>
  <c r="Q1143" i="10"/>
  <c r="S1114" i="10"/>
  <c r="G28" i="136"/>
  <c r="I500" i="10"/>
  <c r="C13" i="135"/>
  <c r="E46" i="10"/>
  <c r="R272" i="10"/>
  <c r="C24" i="135"/>
  <c r="K281" i="10"/>
  <c r="K688" i="10"/>
  <c r="S1131" i="10"/>
  <c r="C27" i="136"/>
  <c r="H1062" i="10"/>
  <c r="D1170" i="10"/>
  <c r="R45" i="136"/>
  <c r="M35" i="136"/>
  <c r="K58" i="136"/>
  <c r="H47" i="136"/>
  <c r="D1140" i="10"/>
  <c r="S19" i="136"/>
  <c r="R368" i="10"/>
  <c r="D1060" i="10"/>
  <c r="E1120" i="10"/>
  <c r="O432" i="10"/>
  <c r="K1083" i="10"/>
  <c r="R1170" i="10"/>
  <c r="R1063" i="10"/>
  <c r="K117" i="10"/>
  <c r="AM14" i="133"/>
  <c r="N1113" i="10"/>
  <c r="Q21" i="136"/>
  <c r="K22" i="136"/>
  <c r="J632" i="10"/>
  <c r="H49" i="10"/>
  <c r="F633" i="10"/>
  <c r="F31" i="136"/>
  <c r="AD13" i="133"/>
  <c r="N44" i="136"/>
  <c r="P1354" i="10"/>
  <c r="S400" i="10"/>
  <c r="C142" i="10"/>
  <c r="E640" i="10"/>
  <c r="G131" i="10"/>
  <c r="O1094" i="10"/>
  <c r="S1130" i="10"/>
  <c r="J1092" i="10"/>
  <c r="L637" i="10"/>
  <c r="I711" i="10"/>
  <c r="O51" i="10"/>
  <c r="J44" i="136"/>
  <c r="E758" i="10"/>
  <c r="C1098" i="10"/>
  <c r="P22" i="136"/>
  <c r="F713" i="10"/>
  <c r="H143" i="10"/>
  <c r="R1100" i="10"/>
  <c r="D1153" i="10"/>
  <c r="L1062" i="10"/>
  <c r="N1349" i="10"/>
  <c r="C1084" i="10"/>
  <c r="P765" i="10"/>
  <c r="E130" i="10"/>
  <c r="O1171" i="10"/>
  <c r="M765" i="10"/>
  <c r="P63" i="136"/>
  <c r="J1166" i="10"/>
  <c r="E676" i="10"/>
  <c r="G137" i="10"/>
  <c r="R353" i="10"/>
  <c r="Q136" i="10"/>
  <c r="P1097" i="10"/>
  <c r="Q384" i="10"/>
  <c r="G726" i="10"/>
  <c r="S1092" i="10"/>
  <c r="C55" i="136"/>
  <c r="P1353" i="10"/>
  <c r="G629" i="10"/>
  <c r="H890" i="10"/>
  <c r="D265" i="10"/>
  <c r="R47" i="10"/>
  <c r="H1104" i="10"/>
  <c r="Q762" i="10"/>
  <c r="Q271" i="10"/>
  <c r="G43" i="135"/>
  <c r="Q1136" i="10"/>
  <c r="N714" i="10"/>
  <c r="D202" i="10"/>
  <c r="G681" i="10"/>
  <c r="G32" i="135"/>
  <c r="I14" i="133"/>
  <c r="G632" i="10"/>
  <c r="N432" i="10"/>
  <c r="D22" i="135"/>
  <c r="E1153" i="10"/>
  <c r="P1121" i="10"/>
  <c r="D325" i="10"/>
  <c r="Q712" i="10"/>
  <c r="E37" i="10"/>
  <c r="F1167" i="10"/>
  <c r="J1090" i="10"/>
  <c r="C50" i="10"/>
  <c r="C1066" i="10"/>
  <c r="M1096" i="10"/>
  <c r="K11" i="136"/>
  <c r="R758" i="10"/>
  <c r="E627" i="10"/>
  <c r="D729" i="10"/>
  <c r="P143" i="10"/>
  <c r="F1059" i="10"/>
  <c r="H371" i="10"/>
  <c r="S636" i="10"/>
  <c r="Q185" i="10"/>
  <c r="H1158" i="10"/>
  <c r="F44" i="10"/>
  <c r="P371" i="10"/>
  <c r="O642" i="10"/>
  <c r="O27" i="136"/>
  <c r="C50" i="135"/>
  <c r="D1123" i="10"/>
  <c r="H342" i="10"/>
  <c r="I59" i="136"/>
  <c r="C82" i="10"/>
  <c r="M32" i="10"/>
  <c r="N55" i="136"/>
  <c r="Q1077" i="10"/>
  <c r="Q1145" i="10"/>
  <c r="L685" i="10"/>
  <c r="C1061" i="10"/>
  <c r="D110" i="10"/>
  <c r="F11" i="135"/>
  <c r="L26" i="136"/>
  <c r="H1167" i="10"/>
  <c r="P767" i="10"/>
  <c r="E206" i="10"/>
  <c r="F1094" i="10"/>
  <c r="I1150" i="10"/>
  <c r="S281" i="10"/>
  <c r="I1113" i="10"/>
  <c r="P688" i="10"/>
  <c r="E31" i="136"/>
  <c r="R1145" i="10"/>
  <c r="R1158" i="10"/>
  <c r="T13" i="136"/>
  <c r="E682" i="10"/>
  <c r="N30" i="136"/>
  <c r="H1161" i="10"/>
  <c r="E1123" i="10"/>
  <c r="K56" i="136"/>
  <c r="E1158" i="10"/>
  <c r="H13" i="135"/>
  <c r="E265" i="10"/>
  <c r="M60" i="136"/>
  <c r="H1127" i="10"/>
  <c r="K1097" i="10"/>
  <c r="H1112" i="10"/>
  <c r="D682" i="10"/>
  <c r="L1153" i="10"/>
  <c r="M1358" i="10"/>
  <c r="J684" i="10"/>
  <c r="S1159" i="10"/>
  <c r="F1137" i="10"/>
  <c r="E13" i="136"/>
  <c r="R1362" i="10"/>
  <c r="D244" i="10"/>
  <c r="P1170" i="10"/>
  <c r="O765" i="10"/>
  <c r="F50" i="10"/>
  <c r="E1348" i="10"/>
  <c r="D43" i="136"/>
  <c r="K282" i="10"/>
  <c r="J253" i="10"/>
  <c r="R65" i="136"/>
  <c r="E22" i="10"/>
  <c r="N26" i="136"/>
  <c r="O281" i="10"/>
  <c r="D49" i="135"/>
  <c r="I675" i="10"/>
  <c r="N634" i="10"/>
  <c r="E14" i="136"/>
  <c r="P267" i="10"/>
  <c r="F870" i="10"/>
  <c r="O65" i="136"/>
  <c r="J1159" i="10"/>
  <c r="D686" i="10"/>
  <c r="S757" i="10"/>
  <c r="G50" i="10"/>
  <c r="C721" i="10"/>
  <c r="C137" i="10"/>
  <c r="N719" i="10"/>
  <c r="S57" i="136"/>
  <c r="M684" i="10"/>
  <c r="P1136" i="10"/>
  <c r="N51" i="136"/>
  <c r="J23" i="10"/>
  <c r="R684" i="10"/>
  <c r="E31" i="135"/>
  <c r="D1139" i="10"/>
  <c r="H252" i="10"/>
  <c r="J1104" i="10"/>
  <c r="I53" i="136"/>
  <c r="O1068" i="10"/>
  <c r="S291" i="10"/>
  <c r="AA12" i="133"/>
  <c r="C19" i="136"/>
  <c r="F1105" i="10"/>
  <c r="O628" i="10"/>
  <c r="J712" i="10"/>
  <c r="S643" i="10"/>
  <c r="P20" i="136"/>
  <c r="G631" i="10"/>
  <c r="AJ12" i="133"/>
  <c r="D1093" i="10"/>
  <c r="I281" i="10"/>
  <c r="L1063" i="10"/>
  <c r="R672" i="10"/>
  <c r="K386" i="10"/>
  <c r="S273" i="10"/>
  <c r="Q1151" i="10"/>
  <c r="I1066" i="10"/>
  <c r="D1092" i="10"/>
  <c r="E13" i="133"/>
  <c r="C18" i="136"/>
  <c r="O722" i="10"/>
  <c r="D637" i="10"/>
  <c r="R22" i="10"/>
  <c r="Q1354" i="10"/>
  <c r="J1174" i="10"/>
  <c r="C23" i="10"/>
  <c r="R1165" i="10"/>
  <c r="G50" i="135"/>
  <c r="L47" i="10"/>
  <c r="H687" i="10"/>
  <c r="O1090" i="10"/>
  <c r="G45" i="135"/>
  <c r="D1157" i="10"/>
  <c r="C681" i="10"/>
  <c r="C1111" i="10"/>
  <c r="H84" i="10"/>
  <c r="E58" i="136"/>
  <c r="L50" i="136"/>
  <c r="G51" i="136"/>
  <c r="C204" i="10"/>
  <c r="N682" i="10"/>
  <c r="E1106" i="10"/>
  <c r="F635" i="10"/>
  <c r="N1128" i="10"/>
  <c r="P631" i="10"/>
  <c r="C187" i="10"/>
  <c r="R1168" i="10"/>
  <c r="K1175" i="10"/>
  <c r="O631" i="10"/>
  <c r="D1120" i="10"/>
  <c r="F20" i="135"/>
  <c r="N281" i="10"/>
  <c r="H1138" i="10"/>
  <c r="O714" i="10"/>
  <c r="I51" i="136"/>
  <c r="K19" i="10"/>
  <c r="I143" i="10"/>
  <c r="I60" i="136"/>
  <c r="M186" i="10"/>
  <c r="J129" i="10"/>
  <c r="F685" i="10"/>
  <c r="N770" i="10"/>
  <c r="N684" i="10"/>
  <c r="D268" i="10"/>
  <c r="I32" i="10"/>
  <c r="M1167" i="10"/>
  <c r="T50" i="136"/>
  <c r="F1176" i="10"/>
  <c r="M628" i="10"/>
  <c r="J51" i="136"/>
  <c r="T11" i="136"/>
  <c r="I399" i="10"/>
  <c r="J45" i="136"/>
  <c r="L13" i="133"/>
  <c r="O291" i="10"/>
  <c r="S206" i="10"/>
  <c r="M26" i="10"/>
  <c r="I252" i="10"/>
  <c r="E1125" i="10"/>
  <c r="G25" i="10"/>
  <c r="K1355" i="10"/>
  <c r="L713" i="10"/>
  <c r="K716" i="10"/>
  <c r="I28" i="136"/>
  <c r="G45" i="10"/>
  <c r="L1125" i="10"/>
  <c r="C47" i="10"/>
  <c r="S1153" i="10"/>
  <c r="R1080" i="10"/>
  <c r="G35" i="135"/>
  <c r="F1128" i="10"/>
  <c r="R679" i="10"/>
  <c r="L764" i="10"/>
  <c r="J133" i="10"/>
  <c r="C688" i="10"/>
  <c r="E51" i="136"/>
  <c r="G31" i="10"/>
  <c r="J720" i="10"/>
  <c r="Q22" i="10"/>
  <c r="M55" i="10"/>
  <c r="G1144" i="10"/>
  <c r="I1351" i="10"/>
  <c r="N1356" i="10"/>
  <c r="J635" i="10"/>
  <c r="E267" i="10"/>
  <c r="N300" i="10"/>
  <c r="O541" i="10"/>
  <c r="D20" i="135"/>
  <c r="H137" i="10"/>
  <c r="F630" i="10"/>
  <c r="J674" i="10"/>
  <c r="C57" i="136"/>
  <c r="J1064" i="10"/>
  <c r="P49" i="136"/>
  <c r="O47" i="10"/>
  <c r="I20" i="10"/>
  <c r="P25" i="10"/>
  <c r="I1131" i="10"/>
  <c r="K28" i="136"/>
  <c r="L1092" i="10"/>
  <c r="L1362" i="10"/>
  <c r="H1076" i="10"/>
  <c r="I29" i="136"/>
  <c r="H56" i="136"/>
  <c r="C1070" i="10"/>
  <c r="M1112" i="10"/>
  <c r="C44" i="135"/>
  <c r="P42" i="136"/>
  <c r="O117" i="10"/>
  <c r="P760" i="10"/>
  <c r="N679" i="10"/>
  <c r="G1078" i="10"/>
  <c r="C729" i="10"/>
  <c r="H168" i="10"/>
  <c r="G1108" i="10"/>
  <c r="E582" i="10"/>
  <c r="H32" i="136"/>
  <c r="I25" i="136"/>
  <c r="H678" i="10"/>
  <c r="G66" i="136"/>
  <c r="O1161" i="10"/>
  <c r="S716" i="10"/>
  <c r="I682" i="10"/>
  <c r="C1074" i="10"/>
  <c r="Q1168" i="10"/>
  <c r="C1160" i="10"/>
  <c r="P712" i="10"/>
  <c r="F638" i="10"/>
  <c r="M1066" i="10"/>
  <c r="C1127" i="10"/>
  <c r="P1173" i="10"/>
  <c r="H15" i="135"/>
  <c r="K15" i="136"/>
  <c r="S21" i="10"/>
  <c r="Q766" i="10"/>
  <c r="F721" i="10"/>
  <c r="H1075" i="10"/>
  <c r="D44" i="136"/>
  <c r="M687" i="10"/>
  <c r="J65" i="136"/>
  <c r="K34" i="136"/>
  <c r="O32" i="10"/>
  <c r="O26" i="136"/>
  <c r="G1082" i="10"/>
  <c r="D131" i="10"/>
  <c r="J22" i="136"/>
  <c r="J430" i="10"/>
  <c r="E211" i="10"/>
  <c r="Q687" i="10"/>
  <c r="C756" i="10"/>
  <c r="P229" i="10"/>
  <c r="E717" i="10"/>
  <c r="D632" i="10"/>
  <c r="M1128" i="10"/>
  <c r="Q50" i="136"/>
  <c r="K204" i="10"/>
  <c r="F271" i="10"/>
  <c r="G266" i="10"/>
  <c r="O759" i="10"/>
  <c r="D1067" i="10"/>
  <c r="M1114" i="10"/>
  <c r="R631" i="10"/>
  <c r="P1362" i="10"/>
  <c r="J45" i="10"/>
  <c r="Q1173" i="10"/>
  <c r="E26" i="135"/>
  <c r="Q726" i="10"/>
  <c r="Q1084" i="10"/>
  <c r="R1150" i="10"/>
  <c r="R31" i="136"/>
  <c r="N715" i="10"/>
  <c r="Q728" i="10"/>
  <c r="H670" i="10"/>
  <c r="D185" i="10"/>
  <c r="Q1104" i="10"/>
  <c r="R1114" i="10"/>
  <c r="N268" i="10"/>
  <c r="C1083" i="10"/>
  <c r="I205" i="10"/>
  <c r="I1085" i="10"/>
  <c r="Q1131" i="10"/>
  <c r="O1356" i="10"/>
  <c r="S185" i="10"/>
  <c r="D252" i="10"/>
  <c r="K1354" i="10"/>
  <c r="J300" i="10"/>
  <c r="Q14" i="136"/>
  <c r="P15" i="136"/>
  <c r="T56" i="136"/>
  <c r="Q1137" i="10"/>
  <c r="H63" i="136"/>
  <c r="E713" i="10"/>
  <c r="G56" i="10"/>
  <c r="N1097" i="10"/>
  <c r="G1084" i="10"/>
  <c r="K1159" i="10"/>
  <c r="N50" i="136"/>
  <c r="H1124" i="10"/>
  <c r="H641" i="10"/>
  <c r="L1093" i="10"/>
  <c r="L251" i="10"/>
  <c r="P629" i="10"/>
  <c r="F342" i="10"/>
  <c r="F683" i="10"/>
  <c r="I229" i="10"/>
  <c r="O82" i="10"/>
  <c r="S1136" i="10"/>
  <c r="Q1064" i="10"/>
  <c r="H639" i="10"/>
  <c r="S83" i="10"/>
  <c r="O1104" i="10"/>
  <c r="E634" i="10"/>
  <c r="O1059" i="10"/>
  <c r="Q1352" i="10"/>
  <c r="S46" i="10"/>
  <c r="H199" i="10"/>
  <c r="G28" i="135"/>
  <c r="F641" i="10"/>
  <c r="E1156" i="10"/>
  <c r="O711" i="10"/>
  <c r="N1084" i="10"/>
  <c r="P1350" i="10"/>
  <c r="G130" i="10"/>
  <c r="G582" i="10"/>
  <c r="T27" i="136"/>
  <c r="N1123" i="10"/>
  <c r="E50" i="136"/>
  <c r="M1351" i="10"/>
  <c r="J1079" i="10"/>
  <c r="L60" i="136"/>
  <c r="I643" i="10"/>
  <c r="G1353" i="10"/>
  <c r="G135" i="10"/>
  <c r="P685" i="10"/>
  <c r="J724" i="10"/>
  <c r="N185" i="10"/>
  <c r="I1123" i="10"/>
  <c r="J19" i="10"/>
  <c r="L135" i="10"/>
  <c r="Q1135" i="10"/>
  <c r="F281" i="10"/>
  <c r="R1350" i="10"/>
  <c r="J717" i="10"/>
  <c r="O680" i="10"/>
  <c r="I291" i="10"/>
  <c r="G37" i="10"/>
  <c r="C271" i="10"/>
  <c r="O1098" i="10"/>
  <c r="E272" i="10"/>
  <c r="L82" i="10"/>
  <c r="G1121" i="10"/>
  <c r="L177" i="10"/>
  <c r="E25" i="10"/>
  <c r="O185" i="10"/>
  <c r="O62" i="136"/>
  <c r="O1168" i="10"/>
  <c r="O1063" i="10"/>
  <c r="H1092" i="10"/>
  <c r="J685" i="10"/>
  <c r="E30" i="136"/>
  <c r="N353" i="10"/>
  <c r="J1127" i="10"/>
  <c r="I38" i="10"/>
  <c r="P636" i="10"/>
  <c r="P51" i="10"/>
  <c r="N61" i="136"/>
  <c r="P12" i="136"/>
  <c r="G198" i="10"/>
  <c r="I1061" i="10"/>
  <c r="R200" i="10"/>
  <c r="I638" i="10"/>
  <c r="F16" i="136"/>
  <c r="F725" i="10"/>
  <c r="O725" i="10"/>
  <c r="L46" i="10"/>
  <c r="P722" i="10"/>
  <c r="P764" i="10"/>
  <c r="M187" i="10"/>
  <c r="N200" i="10"/>
  <c r="M199" i="10"/>
  <c r="I46" i="136"/>
  <c r="H136" i="10"/>
  <c r="N1360" i="10"/>
  <c r="R384" i="10"/>
  <c r="Q1267" i="10"/>
  <c r="M1136" i="10"/>
  <c r="C211" i="10"/>
  <c r="C30" i="135"/>
  <c r="L29" i="136"/>
  <c r="L35" i="136"/>
  <c r="E1168" i="10"/>
  <c r="F1113" i="10"/>
  <c r="O1106" i="10"/>
  <c r="I1067" i="10"/>
  <c r="G31" i="135"/>
  <c r="O272" i="10"/>
  <c r="G13" i="136"/>
  <c r="O135" i="10"/>
  <c r="F399" i="10"/>
  <c r="S30" i="136"/>
  <c r="M769" i="10"/>
  <c r="F48" i="136"/>
  <c r="S1100" i="10"/>
  <c r="H383" i="10"/>
  <c r="F33" i="136"/>
  <c r="D674" i="10"/>
  <c r="N16" i="136"/>
  <c r="R1098" i="10"/>
  <c r="S1062" i="10"/>
  <c r="C1348" i="10"/>
  <c r="S18" i="136"/>
  <c r="S755" i="10"/>
  <c r="N1091" i="10"/>
  <c r="M1107" i="10"/>
  <c r="R1159" i="10"/>
  <c r="J59" i="136"/>
  <c r="G1090" i="10"/>
  <c r="M759" i="10"/>
  <c r="F15" i="136"/>
  <c r="Q1171" i="10"/>
  <c r="G44" i="136"/>
  <c r="F1348" i="10"/>
  <c r="C136" i="10"/>
  <c r="Q723" i="10"/>
  <c r="J762" i="10"/>
  <c r="D66" i="136"/>
  <c r="O20" i="136"/>
  <c r="C1110" i="10"/>
  <c r="E53" i="135"/>
  <c r="G636" i="10"/>
  <c r="H770" i="10"/>
  <c r="K252" i="10"/>
  <c r="H1098" i="10"/>
  <c r="O1062" i="10"/>
  <c r="G13" i="135"/>
  <c r="G1174" i="10"/>
  <c r="H46" i="136"/>
  <c r="C20" i="135"/>
  <c r="Q720" i="10"/>
  <c r="Q500" i="10"/>
  <c r="G641" i="10"/>
  <c r="D63" i="136"/>
  <c r="K1141" i="10"/>
  <c r="R1171" i="10"/>
  <c r="P727" i="10"/>
  <c r="E1169" i="10"/>
  <c r="K46" i="10"/>
  <c r="N49" i="136"/>
  <c r="G129" i="10"/>
  <c r="R1141" i="10"/>
  <c r="H58" i="136"/>
  <c r="G43" i="136"/>
  <c r="R1173" i="10"/>
  <c r="I386" i="10"/>
  <c r="N201" i="10"/>
  <c r="S161" i="10"/>
  <c r="K1120" i="10"/>
  <c r="I759" i="10"/>
  <c r="S718" i="10"/>
  <c r="O300" i="10"/>
  <c r="D1098" i="10"/>
  <c r="F1063" i="10"/>
  <c r="R48" i="136"/>
  <c r="Q44" i="136"/>
  <c r="X14" i="133"/>
  <c r="J117" i="10"/>
  <c r="I370" i="10"/>
  <c r="O1137" i="10"/>
  <c r="M51" i="10"/>
  <c r="P110" i="10"/>
  <c r="P30" i="136"/>
  <c r="Q49" i="10"/>
  <c r="G716" i="10"/>
  <c r="D25" i="135"/>
  <c r="Q47" i="10"/>
  <c r="S168" i="10"/>
  <c r="M185" i="10"/>
  <c r="F1143" i="10"/>
  <c r="P55" i="10"/>
  <c r="I1362" i="10"/>
  <c r="F32" i="136"/>
  <c r="G1092" i="10"/>
  <c r="E137" i="10"/>
  <c r="G639" i="10"/>
  <c r="J722" i="10"/>
  <c r="Q1069" i="10"/>
  <c r="T17" i="136"/>
  <c r="Q1157" i="10"/>
  <c r="D24" i="10"/>
  <c r="D22" i="136"/>
  <c r="C1166" i="10"/>
  <c r="D371" i="10"/>
  <c r="O1138" i="10"/>
  <c r="Q431" i="10"/>
  <c r="E45" i="135"/>
  <c r="O1113" i="10"/>
  <c r="S764" i="10"/>
  <c r="L642" i="10"/>
  <c r="T47" i="136"/>
  <c r="I1080" i="10"/>
  <c r="P142" i="10"/>
  <c r="C22" i="136"/>
  <c r="G22" i="10"/>
  <c r="P1168" i="10"/>
  <c r="K1059" i="10"/>
  <c r="P168" i="10"/>
  <c r="E1361" i="10"/>
  <c r="S1059" i="10"/>
  <c r="Q116" i="10"/>
  <c r="J1063" i="10"/>
  <c r="O12" i="136"/>
  <c r="Q459" i="10"/>
  <c r="I1142" i="10"/>
  <c r="Q367" i="10"/>
  <c r="L1355" i="10"/>
  <c r="R675" i="10"/>
  <c r="S142" i="10"/>
  <c r="E400" i="10"/>
  <c r="P281" i="10"/>
  <c r="P199" i="10"/>
  <c r="R1136" i="10"/>
  <c r="G1066" i="10"/>
  <c r="D55" i="10"/>
  <c r="D1167" i="10"/>
  <c r="G21" i="10"/>
  <c r="E49" i="135"/>
  <c r="O400" i="10"/>
  <c r="D220" i="10"/>
  <c r="Y13" i="133"/>
  <c r="N54" i="10"/>
  <c r="G34" i="135"/>
  <c r="C1089" i="10"/>
  <c r="O46" i="10"/>
  <c r="T34" i="136"/>
  <c r="H47" i="135"/>
  <c r="H676" i="10"/>
  <c r="M266" i="10"/>
  <c r="E282" i="10"/>
  <c r="O1099" i="10"/>
  <c r="G15" i="136"/>
  <c r="D35" i="135"/>
  <c r="D1141" i="10"/>
  <c r="H627" i="10"/>
  <c r="E251" i="10"/>
  <c r="K673" i="10"/>
  <c r="O1354" i="10"/>
  <c r="Q24" i="136"/>
  <c r="J177" i="10"/>
  <c r="H27" i="136"/>
  <c r="G229" i="10"/>
  <c r="F1095" i="10"/>
  <c r="P1124" i="10"/>
  <c r="I137" i="10"/>
  <c r="L1074" i="10"/>
  <c r="N1062" i="10"/>
  <c r="F628" i="10"/>
  <c r="D645" i="10"/>
  <c r="G1094" i="10"/>
  <c r="L55" i="136"/>
  <c r="O101" i="10"/>
  <c r="N1143" i="10"/>
  <c r="G1155" i="10"/>
  <c r="D143" i="10"/>
  <c r="M272" i="10"/>
  <c r="H714" i="10"/>
  <c r="F1131" i="10"/>
  <c r="H132" i="10"/>
  <c r="Q631" i="10"/>
  <c r="K55" i="136"/>
  <c r="H51" i="10"/>
  <c r="E253" i="10"/>
  <c r="R714" i="10"/>
  <c r="L1110" i="10"/>
  <c r="L31" i="10"/>
  <c r="Q1075" i="10"/>
  <c r="S1354" i="10"/>
  <c r="E63" i="136"/>
  <c r="N1061" i="10"/>
  <c r="D759" i="10"/>
  <c r="G1349" i="10"/>
  <c r="P1355" i="10"/>
  <c r="G202" i="10"/>
  <c r="J161" i="10"/>
  <c r="I42" i="136"/>
  <c r="G56" i="136"/>
  <c r="H721" i="10"/>
  <c r="P674" i="10"/>
  <c r="J273" i="10"/>
  <c r="J1351" i="10"/>
  <c r="Q31" i="10"/>
  <c r="E1128" i="10"/>
  <c r="C24" i="136"/>
  <c r="G25" i="136"/>
  <c r="P642" i="10"/>
  <c r="L1094" i="10"/>
  <c r="H766" i="10"/>
  <c r="G677" i="10"/>
  <c r="J630" i="10"/>
  <c r="K37" i="10"/>
  <c r="D132" i="10"/>
  <c r="Q1351" i="10"/>
  <c r="G1135" i="10"/>
  <c r="O640" i="10"/>
  <c r="P768" i="10"/>
  <c r="Q1110" i="10"/>
  <c r="M1355" i="10"/>
  <c r="G1137" i="10"/>
  <c r="G729" i="10"/>
  <c r="I1120" i="10"/>
  <c r="I315" i="10"/>
  <c r="D52" i="136"/>
  <c r="P755" i="10"/>
  <c r="I1166" i="10"/>
  <c r="S152" i="10"/>
  <c r="G269" i="10"/>
  <c r="O682" i="10"/>
  <c r="O638" i="10"/>
  <c r="K271" i="10"/>
  <c r="E672" i="10"/>
  <c r="G1126" i="10"/>
  <c r="L1155" i="10"/>
  <c r="Q670" i="10"/>
  <c r="H760" i="10"/>
  <c r="R1160" i="10"/>
  <c r="Q718" i="10"/>
  <c r="S672" i="10"/>
  <c r="S66" i="136"/>
  <c r="H715" i="10"/>
  <c r="Q20" i="10"/>
  <c r="K367" i="10"/>
  <c r="F1127" i="10"/>
  <c r="H727" i="10"/>
  <c r="P253" i="10"/>
  <c r="S1145" i="10"/>
  <c r="H1153" i="10"/>
  <c r="J168" i="10"/>
  <c r="G26" i="135"/>
  <c r="G58" i="136"/>
  <c r="I720" i="10"/>
  <c r="N11" i="136"/>
  <c r="D272" i="10"/>
  <c r="K130" i="10"/>
  <c r="F152" i="10"/>
  <c r="N1074" i="10"/>
  <c r="I1068" i="10"/>
  <c r="F15" i="135"/>
  <c r="S110" i="10"/>
  <c r="M202" i="10"/>
  <c r="H582" i="10"/>
  <c r="H1123" i="10"/>
  <c r="F205" i="10"/>
  <c r="F63" i="136"/>
  <c r="N133" i="10"/>
  <c r="H632" i="10"/>
  <c r="L1106" i="10"/>
  <c r="H32" i="10"/>
  <c r="D1138" i="10"/>
  <c r="E200" i="10"/>
  <c r="E764" i="10"/>
  <c r="D11" i="136"/>
  <c r="F273" i="10"/>
  <c r="E18" i="136"/>
  <c r="D22" i="10"/>
  <c r="C45" i="135"/>
  <c r="E1080" i="10"/>
  <c r="F1083" i="10"/>
  <c r="E32" i="10"/>
  <c r="O35" i="136"/>
  <c r="D38" i="10"/>
  <c r="J64" i="136"/>
  <c r="O1135" i="10"/>
  <c r="M1064" i="10"/>
  <c r="J55" i="136"/>
  <c r="N1067" i="10"/>
  <c r="I1076" i="10"/>
  <c r="N1089" i="10"/>
  <c r="K1154" i="10"/>
  <c r="L1107" i="10"/>
  <c r="H643" i="10"/>
  <c r="M673" i="10"/>
  <c r="N55" i="10"/>
  <c r="D1121" i="10"/>
  <c r="N32" i="10"/>
  <c r="F27" i="135"/>
  <c r="F632" i="10"/>
  <c r="J32" i="136"/>
  <c r="G758" i="10"/>
  <c r="K45" i="136"/>
  <c r="D725" i="10"/>
  <c r="Q282" i="10"/>
  <c r="I1079" i="10"/>
  <c r="H757" i="10"/>
  <c r="F1092" i="10"/>
  <c r="G52" i="136"/>
  <c r="H500" i="10"/>
  <c r="M726" i="10"/>
  <c r="P1167" i="10"/>
  <c r="R1069" i="10"/>
  <c r="F1173" i="10"/>
  <c r="H718" i="10"/>
  <c r="F64" i="136"/>
  <c r="R202" i="10"/>
  <c r="I49" i="136"/>
  <c r="R24" i="136"/>
  <c r="O716" i="10"/>
  <c r="M1127" i="10"/>
  <c r="E83" i="10"/>
  <c r="F11" i="136"/>
  <c r="K273" i="10"/>
  <c r="H135" i="10"/>
  <c r="C1352" i="10"/>
  <c r="J645" i="10"/>
  <c r="H633" i="10"/>
  <c r="J756" i="10"/>
  <c r="E43" i="136"/>
  <c r="J49" i="136"/>
  <c r="J676" i="10"/>
  <c r="G116" i="10"/>
  <c r="E644" i="10"/>
  <c r="S65" i="136"/>
  <c r="S61" i="136"/>
  <c r="Q84" i="10"/>
  <c r="R185" i="10"/>
  <c r="Q686" i="10"/>
  <c r="J1123" i="10"/>
  <c r="D1137" i="10"/>
  <c r="M1059" i="10"/>
  <c r="C726" i="10"/>
  <c r="O639" i="10"/>
  <c r="O755" i="10"/>
  <c r="C1112" i="10"/>
  <c r="D370" i="10"/>
  <c r="N47" i="136"/>
  <c r="H353" i="10"/>
  <c r="M713" i="10"/>
  <c r="R268" i="10"/>
  <c r="K1173" i="10"/>
  <c r="J725" i="10"/>
  <c r="R51" i="136"/>
  <c r="G1128" i="10"/>
  <c r="E32" i="136"/>
  <c r="F101" i="10"/>
  <c r="I1167" i="10"/>
  <c r="O24" i="10"/>
  <c r="F671" i="10"/>
  <c r="L679" i="10"/>
  <c r="D62" i="136"/>
  <c r="D1081" i="10"/>
  <c r="D1135" i="10"/>
  <c r="M638" i="10"/>
  <c r="S12" i="136"/>
  <c r="P11" i="136"/>
  <c r="D1084" i="10"/>
  <c r="L46" i="136"/>
  <c r="S1126" i="10"/>
  <c r="N1068" i="10"/>
  <c r="R61" i="136"/>
  <c r="E1076" i="10"/>
  <c r="E1142" i="10"/>
  <c r="E1159" i="10"/>
  <c r="C400" i="10"/>
  <c r="T14" i="133"/>
  <c r="R55" i="10"/>
  <c r="I17" i="136"/>
  <c r="G136" i="10"/>
  <c r="L768" i="10"/>
  <c r="J723" i="10"/>
  <c r="O386" i="10"/>
  <c r="C84" i="10"/>
  <c r="D101" i="10"/>
  <c r="L759" i="10"/>
  <c r="K13" i="133"/>
  <c r="N672" i="10"/>
  <c r="L1361" i="10"/>
  <c r="N1110" i="10"/>
  <c r="K25" i="10"/>
  <c r="P431" i="10"/>
  <c r="P714" i="10"/>
  <c r="Q1092" i="10"/>
  <c r="P211" i="10"/>
  <c r="M110" i="10"/>
  <c r="L766" i="10"/>
  <c r="M53" i="136"/>
  <c r="L24" i="136"/>
  <c r="M251" i="10"/>
  <c r="H251" i="10"/>
  <c r="O244" i="10"/>
  <c r="L1176" i="10"/>
  <c r="H65" i="136"/>
  <c r="D670" i="10"/>
  <c r="I1082" i="10"/>
  <c r="Q46" i="10"/>
  <c r="P630" i="10"/>
  <c r="J1362" i="10"/>
  <c r="S1076" i="10"/>
  <c r="Q210" i="10"/>
  <c r="F45" i="136"/>
  <c r="P34" i="136"/>
  <c r="R13" i="133"/>
  <c r="N14" i="136"/>
  <c r="Q385" i="10"/>
  <c r="K681" i="10"/>
  <c r="E1135" i="10"/>
  <c r="K269" i="10"/>
  <c r="S642" i="10"/>
  <c r="G1080" i="10"/>
  <c r="I1143" i="10"/>
  <c r="G1110" i="10"/>
  <c r="D11" i="135"/>
  <c r="F61" i="136"/>
  <c r="D177" i="10"/>
  <c r="C266" i="10"/>
  <c r="C386" i="10"/>
  <c r="L21" i="10"/>
  <c r="N65" i="136"/>
  <c r="Q62" i="136"/>
  <c r="L54" i="10"/>
  <c r="C205" i="10"/>
  <c r="M48" i="10"/>
  <c r="L1152" i="10"/>
  <c r="N1080" i="10"/>
  <c r="C43" i="135"/>
  <c r="J1143" i="10"/>
  <c r="C1092" i="10"/>
  <c r="J252" i="10"/>
  <c r="P65" i="136"/>
  <c r="Q265" i="10"/>
  <c r="D32" i="10"/>
  <c r="Q47" i="136"/>
  <c r="L198" i="10"/>
  <c r="D500" i="10"/>
  <c r="Q57" i="136"/>
  <c r="Q676" i="10"/>
  <c r="J1128" i="10"/>
  <c r="C268" i="10"/>
  <c r="H541" i="10"/>
  <c r="O678" i="10"/>
  <c r="N44" i="10"/>
  <c r="E201" i="10"/>
  <c r="C49" i="136"/>
  <c r="G1352" i="10"/>
  <c r="P728" i="10"/>
  <c r="R110" i="10"/>
  <c r="I130" i="10"/>
  <c r="J201" i="10"/>
  <c r="G756" i="10"/>
  <c r="C46" i="10"/>
  <c r="I630" i="10"/>
  <c r="G399" i="10"/>
  <c r="D1359" i="10"/>
  <c r="F30" i="136"/>
  <c r="O1154" i="10"/>
  <c r="M31" i="136"/>
  <c r="H35" i="135"/>
  <c r="H628" i="10"/>
  <c r="J13" i="136"/>
  <c r="R23" i="10"/>
  <c r="Q161" i="10"/>
  <c r="S1121" i="10"/>
  <c r="R21" i="136"/>
  <c r="H720" i="10"/>
  <c r="R1348" i="10"/>
  <c r="H18" i="135"/>
  <c r="D711" i="10"/>
  <c r="M56" i="136"/>
  <c r="P370" i="10"/>
  <c r="Q325" i="10"/>
  <c r="F25" i="136"/>
  <c r="K637" i="10"/>
  <c r="D273" i="10"/>
  <c r="E1143" i="10"/>
  <c r="N24" i="10"/>
  <c r="P161" i="10"/>
  <c r="H13" i="133"/>
  <c r="K711" i="10"/>
  <c r="O1105" i="10"/>
  <c r="P1137" i="10"/>
  <c r="P32" i="136"/>
  <c r="E728" i="10"/>
  <c r="Q680" i="10"/>
  <c r="E765" i="10"/>
  <c r="Q51" i="136"/>
  <c r="G1104" i="10"/>
  <c r="G627" i="10"/>
  <c r="O1083" i="10"/>
  <c r="N640" i="10"/>
  <c r="L1097" i="10"/>
  <c r="C384" i="10"/>
  <c r="E325" i="10"/>
  <c r="O679" i="10"/>
  <c r="K142" i="10"/>
  <c r="D1107" i="10"/>
  <c r="D1078" i="10"/>
  <c r="L631" i="10"/>
  <c r="K400" i="10"/>
  <c r="D130" i="10"/>
  <c r="Q1126" i="10"/>
  <c r="H432" i="10"/>
  <c r="F32" i="135"/>
  <c r="K383" i="10"/>
  <c r="L37" i="10"/>
  <c r="G1068" i="10"/>
  <c r="R55" i="136"/>
  <c r="F1125" i="10"/>
  <c r="J116" i="10"/>
  <c r="L638" i="10"/>
  <c r="G728" i="10"/>
  <c r="S55" i="10"/>
  <c r="P725" i="10"/>
  <c r="Q44" i="10"/>
  <c r="G1062" i="10"/>
  <c r="N1095" i="10"/>
  <c r="I717" i="10"/>
  <c r="I770" i="10"/>
  <c r="P44" i="10"/>
  <c r="P62" i="136"/>
  <c r="P1069" i="10"/>
  <c r="I48" i="10"/>
  <c r="L725" i="10"/>
  <c r="K266" i="10"/>
  <c r="C677" i="10"/>
  <c r="N384" i="10"/>
  <c r="M83" i="10"/>
  <c r="Q1144" i="10"/>
  <c r="Q760" i="10"/>
  <c r="S1158" i="10"/>
  <c r="H1359" i="10"/>
  <c r="F12" i="135"/>
  <c r="R686" i="10"/>
  <c r="F1075" i="10"/>
  <c r="R50" i="136"/>
  <c r="F1096" i="10"/>
  <c r="S765" i="10"/>
  <c r="Q30" i="136"/>
  <c r="C38" i="10"/>
  <c r="J1138" i="10"/>
  <c r="J1158" i="10"/>
  <c r="M1144" i="10"/>
  <c r="F42" i="135"/>
  <c r="S1064" i="10"/>
  <c r="K640" i="10"/>
  <c r="J1161" i="10"/>
  <c r="E1355" i="10"/>
  <c r="F267" i="10"/>
  <c r="K39" i="10"/>
  <c r="N1099" i="10"/>
  <c r="L325" i="10"/>
  <c r="P59" i="136"/>
  <c r="H220" i="10"/>
  <c r="P1083" i="10"/>
  <c r="Q1124" i="10"/>
  <c r="I31" i="10"/>
  <c r="P386" i="10"/>
  <c r="E680" i="10"/>
  <c r="K677" i="10"/>
  <c r="C116" i="10"/>
  <c r="J680" i="10"/>
  <c r="E52" i="136"/>
  <c r="I20" i="136"/>
  <c r="M206" i="10"/>
  <c r="L50" i="10"/>
  <c r="E48" i="10"/>
  <c r="C675" i="10"/>
  <c r="C110" i="10"/>
  <c r="L1267" i="10"/>
  <c r="F353" i="10"/>
  <c r="F729" i="10"/>
  <c r="Q727" i="10"/>
  <c r="D12" i="135"/>
  <c r="C1360" i="10"/>
  <c r="L721" i="10"/>
  <c r="H57" i="136"/>
  <c r="L688" i="10"/>
  <c r="L686" i="10"/>
  <c r="D137" i="10"/>
  <c r="K16" i="136"/>
  <c r="M1074" i="10"/>
  <c r="M325" i="10"/>
  <c r="L1175" i="10"/>
  <c r="S385" i="10"/>
  <c r="G670" i="10"/>
  <c r="E684" i="10"/>
  <c r="O53" i="136"/>
  <c r="L715" i="10"/>
  <c r="H889" i="10"/>
  <c r="H201" i="10"/>
  <c r="H52" i="135"/>
  <c r="F385" i="10"/>
  <c r="M1109" i="10"/>
  <c r="K26" i="136"/>
  <c r="F110" i="10"/>
  <c r="I1104" i="10"/>
  <c r="M46" i="10"/>
  <c r="R251" i="10"/>
  <c r="Q199" i="10"/>
  <c r="R252" i="10"/>
  <c r="K211" i="10"/>
  <c r="I187" i="10"/>
  <c r="H1353" i="10"/>
  <c r="E761" i="10"/>
  <c r="I13" i="136"/>
  <c r="P300" i="10"/>
  <c r="N1064" i="10"/>
  <c r="G27" i="136"/>
  <c r="H1100" i="10"/>
  <c r="C32" i="10"/>
  <c r="S1066" i="10"/>
  <c r="D1355" i="10"/>
  <c r="J110" i="10"/>
  <c r="N1174" i="10"/>
  <c r="C62" i="136"/>
  <c r="V14" i="133"/>
  <c r="M59" i="136"/>
  <c r="L1350" i="10"/>
  <c r="H1155" i="10"/>
  <c r="O686" i="10"/>
  <c r="G1171" i="10"/>
  <c r="M641" i="10"/>
  <c r="R1111" i="10"/>
  <c r="L711" i="10"/>
  <c r="G83" i="10"/>
  <c r="N711" i="10"/>
  <c r="K385" i="10"/>
  <c r="D367" i="10"/>
  <c r="H1064" i="10"/>
  <c r="M674" i="10"/>
  <c r="K1099" i="10"/>
  <c r="F62" i="136"/>
  <c r="M644" i="10"/>
  <c r="O48" i="136"/>
  <c r="L1124" i="10"/>
  <c r="D760" i="10"/>
  <c r="L682" i="10"/>
  <c r="J1067" i="10"/>
  <c r="O152" i="10"/>
  <c r="I1157" i="10"/>
  <c r="E44" i="10"/>
  <c r="S54" i="10"/>
  <c r="C315" i="10"/>
  <c r="F1069" i="10"/>
  <c r="N204" i="10"/>
  <c r="I1089" i="10"/>
  <c r="K1352" i="10"/>
  <c r="L762" i="10"/>
  <c r="Q1128" i="10"/>
  <c r="N769" i="10"/>
  <c r="N21" i="136"/>
  <c r="M459" i="10"/>
  <c r="D628" i="10"/>
  <c r="M679" i="10"/>
  <c r="C1267" i="10"/>
  <c r="C1152" i="10"/>
  <c r="R34" i="136"/>
  <c r="H29" i="136"/>
  <c r="D720" i="10"/>
  <c r="N1111" i="10"/>
  <c r="D1176" i="10"/>
  <c r="L755" i="10"/>
  <c r="K631" i="10"/>
  <c r="M34" i="136"/>
  <c r="J1083" i="10"/>
  <c r="K1106" i="10"/>
  <c r="O267" i="10"/>
  <c r="I177" i="10"/>
  <c r="E271" i="10"/>
  <c r="E1095" i="10"/>
  <c r="S1112" i="10"/>
  <c r="F1140" i="10"/>
  <c r="E38" i="10"/>
  <c r="C722" i="10"/>
  <c r="K1094" i="10"/>
  <c r="M1357" i="10"/>
  <c r="O56" i="10"/>
  <c r="J370" i="10"/>
  <c r="S133" i="10"/>
  <c r="R1123" i="10"/>
  <c r="C60" i="136"/>
  <c r="I47" i="136"/>
  <c r="M26" i="136"/>
  <c r="I62" i="136"/>
  <c r="E27" i="136"/>
  <c r="S1174" i="10"/>
  <c r="D1354" i="10"/>
  <c r="K201" i="10"/>
  <c r="R44" i="136"/>
  <c r="G717" i="10"/>
  <c r="I719" i="10"/>
  <c r="Q1114" i="10"/>
  <c r="F34" i="136"/>
  <c r="P46" i="136"/>
  <c r="H211" i="10"/>
  <c r="L1141" i="10"/>
  <c r="G1075" i="10"/>
  <c r="C1358" i="10"/>
  <c r="M282" i="10"/>
  <c r="N18" i="136"/>
  <c r="J432" i="10"/>
  <c r="F52" i="136"/>
  <c r="P1062" i="10"/>
  <c r="R266" i="10"/>
  <c r="G291" i="10"/>
  <c r="L400" i="10"/>
  <c r="K761" i="10"/>
  <c r="S251" i="10"/>
  <c r="C723" i="10"/>
  <c r="C17" i="135"/>
  <c r="K765" i="10"/>
  <c r="C1168" i="10"/>
  <c r="D715" i="10"/>
  <c r="S676" i="10"/>
  <c r="M51" i="136"/>
  <c r="D129" i="10"/>
  <c r="T42" i="136"/>
  <c r="C1120" i="10"/>
  <c r="O23" i="10"/>
  <c r="S671" i="10"/>
  <c r="H1362" i="10"/>
  <c r="G268" i="10"/>
  <c r="E716" i="10"/>
  <c r="F20" i="136"/>
  <c r="M273" i="10"/>
  <c r="C716" i="10"/>
  <c r="P500" i="10"/>
  <c r="R1096" i="10"/>
  <c r="C541" i="10"/>
  <c r="D368" i="10"/>
  <c r="O1074" i="10"/>
  <c r="S14" i="133"/>
  <c r="Q638" i="10"/>
  <c r="F49" i="136"/>
  <c r="R136" i="10"/>
  <c r="R39" i="10"/>
  <c r="N1115" i="10"/>
  <c r="C628" i="10"/>
  <c r="P1074" i="10"/>
  <c r="E13" i="135"/>
  <c r="Q1129" i="10"/>
  <c r="L1113" i="10"/>
  <c r="K20" i="10"/>
  <c r="K1113" i="10"/>
  <c r="G1136" i="10"/>
  <c r="I82" i="10"/>
  <c r="N675" i="10"/>
  <c r="M18" i="136"/>
  <c r="J1168" i="10"/>
  <c r="N143" i="10"/>
  <c r="S767" i="10"/>
  <c r="N1090" i="10"/>
  <c r="D44" i="135"/>
  <c r="S727" i="10"/>
  <c r="R677" i="10"/>
  <c r="N728" i="10"/>
  <c r="G721" i="10"/>
  <c r="J637" i="10"/>
  <c r="C1128" i="10"/>
  <c r="Q1099" i="10"/>
  <c r="H117" i="10"/>
  <c r="C53" i="136"/>
  <c r="S52" i="136"/>
  <c r="R1106" i="10"/>
  <c r="P220" i="10"/>
  <c r="S136" i="10"/>
  <c r="D719" i="10"/>
  <c r="Q639" i="10"/>
  <c r="P1157" i="10"/>
  <c r="S637" i="10"/>
  <c r="Q1360" i="10"/>
  <c r="Q204" i="10"/>
  <c r="G1099" i="10"/>
  <c r="R770" i="10"/>
  <c r="K198" i="10"/>
  <c r="D631" i="10"/>
  <c r="J35" i="136"/>
  <c r="L1167" i="10"/>
  <c r="J673" i="10"/>
  <c r="I26" i="10"/>
  <c r="P14" i="133"/>
  <c r="N399" i="10"/>
  <c r="K766" i="10"/>
  <c r="M1361" i="10"/>
  <c r="J185" i="10"/>
  <c r="H754" i="10"/>
  <c r="S1137" i="10"/>
  <c r="R371" i="10"/>
  <c r="Q672" i="10"/>
  <c r="N724" i="10"/>
  <c r="M383" i="10"/>
  <c r="J24" i="136"/>
  <c r="F1079" i="10"/>
  <c r="R759" i="10"/>
  <c r="I642" i="10"/>
  <c r="C683" i="10"/>
  <c r="R64" i="136"/>
  <c r="K1085" i="10"/>
  <c r="M1083" i="10"/>
  <c r="M399" i="10"/>
  <c r="R644" i="10"/>
  <c r="G27" i="135"/>
  <c r="N266" i="10"/>
  <c r="P47" i="10"/>
  <c r="S116" i="10"/>
  <c r="M711" i="10"/>
  <c r="K1155" i="10"/>
  <c r="L1128" i="10"/>
  <c r="S187" i="10"/>
  <c r="F682" i="10"/>
  <c r="K1167" i="10"/>
  <c r="J1151" i="10"/>
  <c r="P35" i="136"/>
  <c r="P680" i="10"/>
  <c r="S1356" i="10"/>
  <c r="Q1152" i="10"/>
  <c r="Q1362" i="10"/>
  <c r="O720" i="10"/>
  <c r="J431" i="10"/>
  <c r="M386" i="10"/>
  <c r="O760" i="10"/>
  <c r="K399" i="10"/>
  <c r="F1097" i="10"/>
  <c r="S1070" i="10"/>
  <c r="E431" i="10"/>
  <c r="D1110" i="10"/>
  <c r="C1355" i="10"/>
  <c r="C1109" i="10"/>
  <c r="I1125" i="10"/>
  <c r="H1150" i="10"/>
  <c r="O1130" i="10"/>
  <c r="E14" i="133"/>
  <c r="S1167" i="10"/>
  <c r="M717" i="10"/>
  <c r="O1353" i="10"/>
  <c r="P677" i="10"/>
  <c r="E630" i="10"/>
  <c r="O1091" i="10"/>
  <c r="O1359" i="10"/>
  <c r="G371" i="10"/>
  <c r="M57" i="136"/>
  <c r="J268" i="10"/>
  <c r="E161" i="10"/>
  <c r="S131" i="10"/>
  <c r="K30" i="136"/>
  <c r="L1158" i="10"/>
  <c r="H51" i="136"/>
  <c r="R26" i="136"/>
  <c r="F43" i="135"/>
  <c r="N25" i="10"/>
  <c r="K725" i="10"/>
  <c r="O353" i="10"/>
  <c r="D717" i="10"/>
  <c r="M631" i="10"/>
  <c r="C1060" i="10"/>
  <c r="N632" i="10"/>
  <c r="M31" i="10"/>
  <c r="Q206" i="10"/>
  <c r="F265" i="10"/>
  <c r="C14" i="136"/>
  <c r="F1175" i="10"/>
  <c r="K641" i="10"/>
  <c r="H675" i="10"/>
  <c r="K1131" i="10"/>
  <c r="G17" i="135"/>
  <c r="O1157" i="10"/>
  <c r="L44" i="136"/>
  <c r="K1157" i="10"/>
  <c r="M1082" i="10"/>
  <c r="S628" i="10"/>
  <c r="G1093" i="10"/>
  <c r="D681" i="10"/>
  <c r="E12" i="135"/>
  <c r="L1157" i="10"/>
  <c r="N14" i="133"/>
  <c r="Q1067" i="10"/>
  <c r="H459" i="10"/>
  <c r="H53" i="135"/>
  <c r="G1154" i="10"/>
  <c r="E15" i="136"/>
  <c r="G1115" i="10"/>
  <c r="G1159" i="10"/>
  <c r="L253" i="10"/>
  <c r="R1107" i="10"/>
  <c r="F16" i="135"/>
  <c r="E1144" i="10"/>
  <c r="G672" i="10"/>
  <c r="C1064" i="10"/>
  <c r="L632" i="10"/>
  <c r="Q118" i="10"/>
  <c r="G201" i="10"/>
  <c r="O1112" i="10"/>
  <c r="I644" i="10"/>
  <c r="E541" i="10"/>
  <c r="L1123" i="10"/>
  <c r="AB14" i="133"/>
  <c r="C754" i="10"/>
  <c r="K14" i="136"/>
  <c r="I204" i="10"/>
  <c r="H1063" i="10"/>
  <c r="L129" i="10"/>
  <c r="P21" i="136"/>
  <c r="O136" i="10"/>
  <c r="K118" i="10"/>
  <c r="K66" i="136"/>
  <c r="R54" i="10"/>
  <c r="J675" i="10"/>
  <c r="M45" i="10"/>
  <c r="C635" i="10"/>
  <c r="K265" i="10"/>
  <c r="E315" i="10"/>
  <c r="D47" i="136"/>
  <c r="C56" i="10"/>
  <c r="P47" i="136"/>
  <c r="M1348" i="10"/>
  <c r="I1170" i="10"/>
  <c r="F117" i="10"/>
  <c r="Q681" i="10"/>
  <c r="M1356" i="10"/>
  <c r="D683" i="10"/>
  <c r="G30" i="136"/>
  <c r="I37" i="10"/>
  <c r="D46" i="136"/>
  <c r="R541" i="10"/>
  <c r="P84" i="10"/>
  <c r="S23" i="10"/>
  <c r="G712" i="10"/>
  <c r="K48" i="10"/>
  <c r="J1108" i="10"/>
  <c r="O644" i="10"/>
  <c r="M757" i="10"/>
  <c r="F1159" i="10"/>
  <c r="J82" i="10"/>
  <c r="E56" i="136"/>
  <c r="I686" i="10"/>
  <c r="C1354" i="10"/>
  <c r="O1355" i="10"/>
  <c r="Q1076" i="10"/>
  <c r="P400" i="10"/>
  <c r="E131" i="10"/>
  <c r="Q675" i="10"/>
  <c r="G34" i="136"/>
  <c r="J1061" i="10"/>
  <c r="S199" i="10"/>
  <c r="N870" i="10"/>
  <c r="H83" i="10"/>
  <c r="S687" i="10"/>
  <c r="K47" i="10"/>
  <c r="S45" i="10"/>
  <c r="F1109" i="10"/>
  <c r="M1090" i="10"/>
  <c r="G55" i="136"/>
  <c r="K45" i="10"/>
  <c r="Q640" i="10"/>
  <c r="L716" i="10"/>
  <c r="Q1156" i="10"/>
  <c r="Q1098" i="10"/>
  <c r="N1107" i="10"/>
  <c r="P713" i="10"/>
  <c r="C26" i="135"/>
  <c r="D1150" i="10"/>
  <c r="R431" i="10"/>
  <c r="J1167" i="10"/>
  <c r="H367" i="10"/>
  <c r="N1354" i="10"/>
  <c r="F1354" i="10"/>
  <c r="C632" i="10"/>
  <c r="G1157" i="10"/>
  <c r="M129" i="10"/>
  <c r="C20" i="10"/>
  <c r="F712" i="10"/>
  <c r="P1108" i="10"/>
  <c r="G22" i="136"/>
  <c r="M1104" i="10"/>
  <c r="I1128" i="10"/>
  <c r="H28" i="135"/>
  <c r="L136" i="10"/>
  <c r="H726" i="10"/>
  <c r="H1360" i="10"/>
  <c r="S1172" i="10"/>
  <c r="G767" i="10"/>
  <c r="J42" i="136"/>
  <c r="N47" i="10"/>
  <c r="N1106" i="10"/>
  <c r="O1151" i="10"/>
  <c r="N48" i="10"/>
  <c r="Q205" i="10"/>
  <c r="D32" i="135"/>
  <c r="I672" i="10"/>
  <c r="R42" i="136"/>
  <c r="M400" i="10"/>
  <c r="L1349" i="10"/>
  <c r="R118" i="10"/>
  <c r="E1059" i="10"/>
  <c r="P1358" i="10"/>
  <c r="D755" i="10"/>
  <c r="H1107" i="10"/>
  <c r="M252" i="10"/>
  <c r="F1154" i="10"/>
  <c r="S384" i="10"/>
  <c r="J1066" i="10"/>
  <c r="P291" i="10"/>
  <c r="Q25" i="10"/>
  <c r="I267" i="10"/>
  <c r="G754" i="10"/>
  <c r="N342" i="10"/>
  <c r="J50" i="136"/>
  <c r="I723" i="10"/>
  <c r="F198" i="10"/>
  <c r="D206" i="10"/>
  <c r="I58" i="136"/>
  <c r="K762" i="10"/>
  <c r="J18" i="136"/>
  <c r="L353" i="10"/>
  <c r="L1122" i="10"/>
  <c r="R671" i="10"/>
  <c r="N1129" i="10"/>
  <c r="P210" i="10"/>
  <c r="L630" i="10"/>
  <c r="S1139" i="10"/>
  <c r="H20" i="135"/>
  <c r="R670" i="10"/>
  <c r="G1106" i="10"/>
  <c r="C762" i="10"/>
  <c r="P117" i="10"/>
  <c r="K1172" i="10"/>
  <c r="R20" i="136"/>
  <c r="H48" i="136"/>
  <c r="O671" i="10"/>
  <c r="O32" i="136"/>
  <c r="F1353" i="10"/>
  <c r="N22" i="136"/>
  <c r="I715" i="10"/>
  <c r="F678" i="10"/>
  <c r="H645" i="10"/>
  <c r="C768" i="10"/>
  <c r="K1123" i="10"/>
  <c r="E185" i="10"/>
  <c r="P266" i="10"/>
  <c r="C133" i="10"/>
  <c r="E66" i="136"/>
  <c r="L14" i="133"/>
  <c r="I21" i="10"/>
  <c r="L1166" i="10"/>
  <c r="I1070" i="10"/>
  <c r="L61" i="136"/>
  <c r="F54" i="10"/>
  <c r="G1350" i="10"/>
  <c r="G132" i="10"/>
  <c r="O1080" i="10"/>
  <c r="M142" i="10"/>
  <c r="G61" i="136"/>
  <c r="M719" i="10"/>
  <c r="D47" i="135"/>
  <c r="K679" i="10"/>
  <c r="L1171" i="10"/>
  <c r="S1154" i="10"/>
  <c r="E28" i="136"/>
  <c r="J1069" i="10"/>
  <c r="H35" i="136"/>
  <c r="K1139" i="10"/>
  <c r="C32" i="136"/>
  <c r="Q52" i="136"/>
  <c r="H640" i="10"/>
  <c r="K686" i="10"/>
  <c r="C12" i="135"/>
  <c r="S682" i="10"/>
  <c r="P762" i="10"/>
  <c r="Q281" i="10"/>
  <c r="P38" i="10"/>
  <c r="K634" i="10"/>
  <c r="D142" i="10"/>
  <c r="K1146" i="10"/>
  <c r="C1144" i="10"/>
  <c r="H44" i="136"/>
  <c r="N1120" i="10"/>
  <c r="I200" i="10"/>
  <c r="N1150" i="10"/>
  <c r="K1093" i="10"/>
  <c r="S370" i="10"/>
  <c r="R1109" i="10"/>
  <c r="E35" i="136"/>
  <c r="M630" i="10"/>
  <c r="I676" i="10"/>
  <c r="L1354" i="10"/>
  <c r="E1131" i="10"/>
  <c r="I627" i="10"/>
  <c r="J1082" i="10"/>
  <c r="R459" i="10"/>
  <c r="S220" i="10"/>
  <c r="K639" i="10"/>
  <c r="R52" i="136"/>
  <c r="I268" i="10"/>
  <c r="M116" i="10"/>
  <c r="N1154" i="10"/>
  <c r="C383" i="10"/>
  <c r="R722" i="10"/>
  <c r="AD14" i="133"/>
  <c r="H431" i="10"/>
  <c r="E129" i="10"/>
  <c r="C1135" i="10"/>
  <c r="O198" i="10"/>
  <c r="C1123" i="10"/>
  <c r="C51" i="135"/>
  <c r="K682" i="10"/>
  <c r="C682" i="10"/>
  <c r="J1172" i="10"/>
  <c r="N1156" i="10"/>
  <c r="G18" i="136"/>
  <c r="I1156" i="10"/>
  <c r="R720" i="10"/>
  <c r="J27" i="136"/>
  <c r="P204" i="10"/>
  <c r="I220" i="10"/>
  <c r="Q56" i="10"/>
  <c r="S1151" i="10"/>
  <c r="L1064" i="10"/>
  <c r="M269" i="10"/>
  <c r="H637" i="10"/>
  <c r="Q673" i="10"/>
  <c r="H1110" i="10"/>
  <c r="N23" i="10"/>
  <c r="R267" i="10"/>
  <c r="C1130" i="10"/>
  <c r="P46" i="10"/>
  <c r="D135" i="10"/>
  <c r="P1171" i="10"/>
  <c r="M1142" i="10"/>
  <c r="G187" i="10"/>
  <c r="E29" i="136"/>
  <c r="R101" i="10"/>
  <c r="I251" i="10"/>
  <c r="G44" i="135"/>
  <c r="F130" i="10"/>
  <c r="C634" i="10"/>
  <c r="O13" i="136"/>
  <c r="E342" i="10"/>
  <c r="M48" i="136"/>
  <c r="S32" i="136"/>
  <c r="D26" i="136"/>
  <c r="E1084" i="10"/>
  <c r="R582" i="10"/>
  <c r="U14" i="133"/>
  <c r="F202" i="10"/>
  <c r="R51" i="10"/>
  <c r="P1131" i="10"/>
  <c r="N1078" i="10"/>
  <c r="E1098" i="10"/>
  <c r="R20" i="10"/>
  <c r="Q63" i="136"/>
  <c r="D432" i="10"/>
  <c r="C725" i="10"/>
  <c r="L383" i="10"/>
  <c r="O1146" i="10"/>
  <c r="J47" i="10"/>
  <c r="D84" i="10"/>
  <c r="M1349" i="10"/>
  <c r="O1158" i="10"/>
  <c r="M675" i="10"/>
  <c r="P342" i="10"/>
  <c r="G679" i="10"/>
  <c r="O342" i="10"/>
  <c r="S1122" i="10"/>
  <c r="F759" i="10"/>
  <c r="P1104" i="10"/>
  <c r="R45" i="10"/>
  <c r="P1126" i="10"/>
  <c r="P315" i="10"/>
  <c r="K272" i="10"/>
  <c r="R1083" i="10"/>
  <c r="R46" i="10"/>
  <c r="M500" i="10"/>
  <c r="D1165" i="10"/>
  <c r="I760" i="10"/>
  <c r="D1079" i="10"/>
  <c r="M1138" i="10"/>
  <c r="I300" i="10"/>
  <c r="F680" i="10"/>
  <c r="G20" i="10"/>
  <c r="G11" i="136"/>
  <c r="K1143" i="10"/>
  <c r="O1129" i="10"/>
  <c r="R1095" i="10"/>
  <c r="Q682" i="10"/>
  <c r="M722" i="10"/>
  <c r="K672" i="10"/>
  <c r="I721" i="10"/>
  <c r="K759" i="10"/>
  <c r="K1363" i="10"/>
  <c r="Q187" i="10"/>
  <c r="D30" i="136"/>
  <c r="P177" i="10"/>
  <c r="P273" i="10"/>
  <c r="N1136" i="10"/>
  <c r="M267" i="10"/>
  <c r="J383" i="10"/>
  <c r="E643" i="10"/>
  <c r="Q1353" i="10"/>
  <c r="G720" i="10"/>
  <c r="Q152" i="10"/>
  <c r="Q400" i="10"/>
  <c r="G1122" i="10"/>
  <c r="K1114" i="10"/>
  <c r="F45" i="10"/>
  <c r="K244" i="10"/>
  <c r="R1137" i="10"/>
  <c r="H1141" i="10"/>
  <c r="Q1153" i="10"/>
  <c r="M17" i="136"/>
  <c r="P1161" i="10"/>
  <c r="P1105" i="10"/>
  <c r="J687" i="10"/>
  <c r="L639" i="10"/>
  <c r="J639" i="10"/>
  <c r="C1167" i="10"/>
  <c r="M23" i="10"/>
  <c r="S1355" i="10"/>
  <c r="G1079" i="10"/>
  <c r="H1168" i="10"/>
  <c r="S24" i="136"/>
  <c r="J1150" i="10"/>
  <c r="H61" i="136"/>
  <c r="L25" i="10"/>
  <c r="E19" i="135"/>
  <c r="E642" i="10"/>
  <c r="P1142" i="10"/>
  <c r="G1156" i="10"/>
  <c r="T66" i="136"/>
  <c r="R682" i="10"/>
  <c r="I1137" i="10"/>
  <c r="I1356" i="10"/>
  <c r="E759" i="10"/>
  <c r="O25" i="136"/>
  <c r="I367" i="10"/>
  <c r="F636" i="10"/>
  <c r="L117" i="10"/>
  <c r="L1066" i="10"/>
  <c r="I110" i="10"/>
  <c r="M1359" i="10"/>
  <c r="I1155" i="10"/>
  <c r="F758" i="10"/>
  <c r="D1351" i="10"/>
  <c r="J757" i="10"/>
  <c r="I1151" i="10"/>
  <c r="P14" i="136"/>
  <c r="N1141" i="10"/>
  <c r="D1158" i="10"/>
  <c r="I1077" i="10"/>
  <c r="F1091" i="10"/>
  <c r="I1357" i="10"/>
  <c r="M21" i="136"/>
  <c r="P244" i="10"/>
  <c r="I135" i="10"/>
  <c r="F46" i="136"/>
  <c r="C1350" i="10"/>
  <c r="O177" i="10"/>
  <c r="P715" i="10"/>
  <c r="L1138" i="10"/>
  <c r="Q627" i="10"/>
  <c r="L1078" i="10"/>
  <c r="M281" i="10"/>
  <c r="R133" i="10"/>
  <c r="C1079" i="10"/>
  <c r="D48" i="136"/>
  <c r="N1352" i="10"/>
  <c r="D1146" i="10"/>
  <c r="O1093" i="10"/>
  <c r="O20" i="10"/>
  <c r="S1144" i="10"/>
  <c r="H273" i="10"/>
  <c r="T45" i="136"/>
  <c r="Q671" i="10"/>
  <c r="Q678" i="10"/>
  <c r="Q1348" i="10"/>
  <c r="D19" i="136"/>
  <c r="E683" i="10"/>
  <c r="N1361" i="10"/>
  <c r="L723" i="10"/>
  <c r="R385" i="10"/>
  <c r="I582" i="10"/>
  <c r="J1097" i="10"/>
  <c r="G1355" i="10"/>
  <c r="J1075" i="10"/>
  <c r="M50" i="136"/>
  <c r="P686" i="10"/>
  <c r="F65" i="136"/>
  <c r="F14" i="135"/>
  <c r="R728" i="10"/>
  <c r="S1106" i="10"/>
  <c r="E1091" i="10"/>
  <c r="G1129" i="10"/>
  <c r="M1093" i="10"/>
  <c r="E42" i="136"/>
  <c r="M1141" i="10"/>
  <c r="D1105" i="10"/>
  <c r="H30" i="136"/>
  <c r="S645" i="10"/>
  <c r="C368" i="10"/>
  <c r="G1363" i="10"/>
  <c r="D25" i="136"/>
  <c r="I636" i="10"/>
  <c r="J763" i="10"/>
  <c r="F688" i="10"/>
  <c r="G220" i="10"/>
  <c r="J385" i="10"/>
  <c r="O11" i="136"/>
  <c r="N582" i="10"/>
  <c r="N686" i="10"/>
  <c r="K685" i="10"/>
  <c r="P1146" i="10"/>
  <c r="D723" i="10"/>
  <c r="F675" i="10"/>
  <c r="R1146" i="10"/>
  <c r="P637" i="10"/>
  <c r="R1065" i="10"/>
  <c r="S21" i="136"/>
  <c r="L756" i="10"/>
  <c r="C13" i="136"/>
  <c r="F300" i="10"/>
  <c r="J770" i="10"/>
  <c r="E1130" i="10"/>
  <c r="N1135" i="10"/>
  <c r="H16" i="135"/>
  <c r="L671" i="10"/>
  <c r="M1097" i="10"/>
  <c r="N13" i="133"/>
  <c r="N1069" i="10"/>
  <c r="J186" i="10"/>
  <c r="D53" i="136"/>
  <c r="E269" i="10"/>
  <c r="M1060" i="10"/>
  <c r="K1165" i="10"/>
  <c r="H1122" i="10"/>
  <c r="F206" i="10"/>
  <c r="P670" i="10"/>
  <c r="F722" i="10"/>
  <c r="S34" i="136"/>
  <c r="F43" i="136"/>
  <c r="C671" i="10"/>
  <c r="N1176" i="10"/>
  <c r="F1106" i="10"/>
  <c r="P325" i="10"/>
  <c r="E24" i="136"/>
  <c r="D56" i="136"/>
  <c r="R206" i="10"/>
  <c r="S688" i="10"/>
  <c r="D39" i="10"/>
  <c r="I168" i="10"/>
  <c r="R1115" i="10"/>
  <c r="L291" i="10"/>
  <c r="R161" i="10"/>
  <c r="J1121" i="10"/>
  <c r="R685" i="10"/>
  <c r="E21" i="136"/>
  <c r="P720" i="10"/>
  <c r="I756" i="10"/>
  <c r="C16" i="136"/>
  <c r="K49" i="136"/>
  <c r="Q1068" i="10"/>
  <c r="Q13" i="136"/>
  <c r="T26" i="136"/>
  <c r="K12" i="133"/>
  <c r="O1123" i="10"/>
  <c r="S1140" i="10"/>
  <c r="E33" i="136"/>
  <c r="G755" i="10"/>
  <c r="N84" i="10"/>
  <c r="P1100" i="10"/>
  <c r="N272" i="10"/>
  <c r="S25" i="136"/>
  <c r="C680" i="10"/>
  <c r="S729" i="10"/>
  <c r="R1175" i="10"/>
  <c r="S44" i="136"/>
  <c r="H1108" i="10"/>
  <c r="K38" i="10"/>
  <c r="E637" i="10"/>
  <c r="K770" i="10"/>
  <c r="L629" i="10"/>
  <c r="C718" i="10"/>
  <c r="K727" i="10"/>
  <c r="K643" i="10"/>
  <c r="Q628" i="10"/>
  <c r="T24" i="136"/>
  <c r="R26" i="10"/>
  <c r="N46" i="10"/>
  <c r="H682" i="10"/>
  <c r="I1096" i="10"/>
  <c r="F1156" i="10"/>
  <c r="R635" i="10"/>
  <c r="K684" i="10"/>
  <c r="K1130" i="10"/>
  <c r="S32" i="10"/>
  <c r="O767" i="10"/>
  <c r="S673" i="10"/>
  <c r="D26" i="135"/>
  <c r="I52" i="136"/>
  <c r="R643" i="10"/>
  <c r="K63" i="136"/>
  <c r="I1094" i="10"/>
  <c r="F266" i="10"/>
  <c r="J21" i="136"/>
  <c r="G45" i="136"/>
  <c r="R1097" i="10"/>
  <c r="S1352" i="10"/>
  <c r="J368" i="10"/>
  <c r="S272" i="10"/>
  <c r="D716" i="10"/>
  <c r="M368" i="10"/>
  <c r="C1353" i="10"/>
  <c r="I687" i="10"/>
  <c r="M47" i="10"/>
  <c r="L720" i="10"/>
  <c r="E60" i="136"/>
  <c r="R282" i="10"/>
  <c r="N1127" i="10"/>
  <c r="M683" i="10"/>
  <c r="I1126" i="10"/>
  <c r="O719" i="10"/>
  <c r="AC14" i="133"/>
  <c r="E281" i="10"/>
  <c r="G53" i="135"/>
  <c r="P870" i="10"/>
  <c r="F12" i="136"/>
  <c r="S82" i="10"/>
  <c r="O63" i="136"/>
  <c r="F186" i="10"/>
  <c r="N1359" i="10"/>
  <c r="E168" i="10"/>
  <c r="D1080" i="10"/>
  <c r="R11" i="136"/>
  <c r="C1097" i="10"/>
  <c r="D630" i="10"/>
  <c r="P1160" i="10"/>
  <c r="P673" i="10"/>
  <c r="O1081" i="10"/>
  <c r="J1106" i="10"/>
  <c r="H25" i="135"/>
  <c r="J1124" i="10"/>
  <c r="P1070" i="10"/>
  <c r="O1165" i="10"/>
  <c r="P717" i="10"/>
  <c r="Q430" i="10"/>
  <c r="Q59" i="136"/>
  <c r="Q1108" i="10"/>
  <c r="M1160" i="10"/>
  <c r="M1099" i="10"/>
  <c r="T29" i="136"/>
  <c r="F715" i="10"/>
  <c r="F755" i="10"/>
  <c r="I400" i="10"/>
  <c r="R760" i="10"/>
  <c r="F27" i="136"/>
  <c r="D1126" i="10"/>
  <c r="F17" i="136"/>
  <c r="E65" i="136"/>
  <c r="F1155" i="10"/>
  <c r="G1107" i="10"/>
  <c r="F384" i="10"/>
  <c r="F30" i="135"/>
  <c r="D1169" i="10"/>
  <c r="D1361" i="10"/>
  <c r="J1145" i="10"/>
  <c r="O756" i="10"/>
  <c r="E1062" i="10"/>
  <c r="E186" i="10"/>
  <c r="H43" i="135"/>
  <c r="G671" i="10"/>
  <c r="F1165" i="10"/>
  <c r="L719" i="10"/>
  <c r="K168" i="10"/>
  <c r="J101" i="10"/>
  <c r="J727" i="10"/>
  <c r="D199" i="10"/>
  <c r="Q244" i="10"/>
  <c r="J83" i="10"/>
  <c r="F677" i="10"/>
  <c r="F432" i="10"/>
  <c r="J721" i="10"/>
  <c r="S1093" i="10"/>
  <c r="J34" i="136"/>
  <c r="E674" i="10"/>
  <c r="C117" i="10"/>
  <c r="R639" i="10"/>
  <c r="K1108" i="10"/>
  <c r="K1096" i="10"/>
  <c r="I767" i="10"/>
  <c r="O1092" i="10"/>
  <c r="K202" i="10"/>
  <c r="M19" i="136"/>
  <c r="Q714" i="10"/>
  <c r="D12" i="136"/>
  <c r="Q35" i="136"/>
  <c r="C759" i="10"/>
  <c r="O50" i="10"/>
  <c r="R291" i="10"/>
  <c r="Q269" i="10"/>
  <c r="J53" i="136"/>
  <c r="O672" i="10"/>
  <c r="F760" i="10"/>
  <c r="H1082" i="10"/>
  <c r="C1158" i="10"/>
  <c r="N674" i="10"/>
  <c r="P1107" i="10"/>
  <c r="R220" i="10"/>
  <c r="J47" i="136"/>
  <c r="K1069" i="10"/>
  <c r="H268" i="10"/>
  <c r="C28" i="136"/>
  <c r="C1065" i="10"/>
  <c r="N1353" i="10"/>
  <c r="P1128" i="10"/>
  <c r="F1166" i="10"/>
  <c r="Q541" i="10"/>
  <c r="W12" i="133"/>
  <c r="S25" i="10"/>
  <c r="C432" i="10"/>
  <c r="O54" i="10"/>
  <c r="D198" i="10"/>
  <c r="L281" i="10"/>
  <c r="H1096" i="10"/>
  <c r="D29" i="136"/>
  <c r="AJ14" i="133"/>
  <c r="C59" i="136"/>
  <c r="C229" i="10"/>
  <c r="Q1059" i="10"/>
  <c r="T63" i="136"/>
  <c r="S19" i="10"/>
  <c r="E766" i="10"/>
  <c r="G683" i="10"/>
  <c r="G1160" i="10"/>
  <c r="G642" i="10"/>
  <c r="P1151" i="10"/>
  <c r="H767" i="10"/>
  <c r="C1170" i="10"/>
  <c r="D1173" i="10"/>
  <c r="Q37" i="10"/>
  <c r="F629" i="10"/>
  <c r="H881" i="10"/>
  <c r="Q1093" i="10"/>
  <c r="R28" i="136"/>
  <c r="N24" i="136"/>
  <c r="O38" i="10"/>
  <c r="S132" i="10"/>
  <c r="O39" i="10"/>
  <c r="D672" i="10"/>
  <c r="O1351" i="10"/>
  <c r="D1127" i="10"/>
  <c r="K83" i="10"/>
  <c r="N186" i="10"/>
  <c r="M1352" i="10"/>
  <c r="P52" i="136"/>
  <c r="F37" i="10"/>
  <c r="H33" i="135"/>
  <c r="T46" i="136"/>
  <c r="C1107" i="10"/>
  <c r="N642" i="10"/>
  <c r="G42" i="136"/>
  <c r="I684" i="10"/>
  <c r="K200" i="10"/>
  <c r="L1104" i="10"/>
  <c r="S253" i="10"/>
  <c r="F211" i="10"/>
  <c r="L265" i="10"/>
  <c r="H719" i="10"/>
  <c r="D18" i="136"/>
  <c r="D721" i="10"/>
  <c r="I645" i="10"/>
  <c r="I1091" i="10"/>
  <c r="N46" i="136"/>
  <c r="D26" i="10"/>
  <c r="L21" i="136"/>
  <c r="H642" i="10"/>
  <c r="M101" i="10"/>
  <c r="S177" i="10"/>
  <c r="R24" i="10"/>
  <c r="O645" i="10"/>
  <c r="E28" i="135"/>
  <c r="I46" i="10"/>
  <c r="C1104" i="10"/>
  <c r="H291" i="10"/>
  <c r="P48" i="136"/>
  <c r="M1170" i="10"/>
  <c r="S1069" i="10"/>
  <c r="Q55" i="136"/>
  <c r="S101" i="10"/>
  <c r="M766" i="10"/>
  <c r="M268" i="10"/>
  <c r="P17" i="136"/>
  <c r="Q1169" i="10"/>
  <c r="H45" i="136"/>
  <c r="F185" i="10"/>
  <c r="O643" i="10"/>
  <c r="L25" i="136"/>
  <c r="J1349" i="10"/>
  <c r="C1136" i="10"/>
  <c r="R764" i="10"/>
  <c r="I432" i="10"/>
  <c r="S541" i="10"/>
  <c r="H66" i="136"/>
  <c r="K253" i="10"/>
  <c r="E1167" i="10"/>
  <c r="D17" i="135"/>
  <c r="Z14" i="133"/>
  <c r="S46" i="136"/>
  <c r="S1091" i="10"/>
  <c r="L368" i="10"/>
  <c r="R1093" i="10"/>
  <c r="R271" i="10"/>
  <c r="P761" i="10"/>
  <c r="F252" i="10"/>
  <c r="G400" i="10"/>
  <c r="N756" i="10"/>
  <c r="R229" i="10"/>
  <c r="J52" i="136"/>
  <c r="O1152" i="10"/>
  <c r="R17" i="136"/>
  <c r="O1127" i="10"/>
  <c r="Q1139" i="10"/>
  <c r="Q1349" i="10"/>
  <c r="K1062" i="10"/>
  <c r="R1059" i="10"/>
  <c r="R253" i="10"/>
  <c r="E685" i="10"/>
  <c r="S713" i="10"/>
  <c r="I685" i="10"/>
  <c r="F56" i="136"/>
  <c r="J30" i="136"/>
  <c r="E1267" i="10"/>
  <c r="E1151" i="10"/>
  <c r="E300" i="10"/>
  <c r="P198" i="10"/>
  <c r="J754" i="10"/>
  <c r="K642" i="10"/>
  <c r="E52" i="135"/>
  <c r="M161" i="10"/>
  <c r="K1138" i="10"/>
  <c r="F29" i="136"/>
  <c r="P684" i="10"/>
  <c r="C342" i="10"/>
  <c r="S14" i="136"/>
  <c r="E1170" i="10"/>
  <c r="F199" i="10"/>
  <c r="G1169" i="10"/>
  <c r="J51" i="10"/>
  <c r="R1153" i="10"/>
  <c r="H1059" i="10"/>
  <c r="E29" i="135"/>
  <c r="I342" i="10"/>
  <c r="Q83" i="10"/>
  <c r="D14" i="135"/>
  <c r="G1100" i="10"/>
  <c r="G1351" i="10"/>
  <c r="I1115" i="10"/>
  <c r="H26" i="10"/>
  <c r="N639" i="10"/>
  <c r="K687" i="10"/>
  <c r="K674" i="10"/>
  <c r="N1161" i="10"/>
  <c r="F718" i="10"/>
  <c r="J633" i="10"/>
  <c r="M198" i="10"/>
  <c r="G432" i="10"/>
  <c r="P1155" i="10"/>
  <c r="O1111" i="10"/>
  <c r="N31" i="136"/>
  <c r="C29" i="135"/>
  <c r="M44" i="136"/>
  <c r="F1110" i="10"/>
  <c r="P641" i="10"/>
  <c r="O110" i="10"/>
  <c r="E638" i="10"/>
  <c r="D53" i="135"/>
  <c r="G1175" i="10"/>
  <c r="L367" i="10"/>
  <c r="Q1166" i="10"/>
  <c r="J1142" i="10"/>
  <c r="Q1065" i="10"/>
  <c r="L202" i="10"/>
  <c r="H1085" i="10"/>
  <c r="N383" i="10"/>
  <c r="C34" i="135"/>
  <c r="N643" i="10"/>
  <c r="R870" i="10"/>
  <c r="N722" i="10"/>
  <c r="O681" i="10"/>
  <c r="C47" i="136"/>
  <c r="D56" i="10"/>
  <c r="D49" i="10"/>
  <c r="F754" i="10"/>
  <c r="E636" i="10"/>
  <c r="O713" i="10"/>
  <c r="M52" i="136"/>
  <c r="N1158" i="10"/>
  <c r="G1081" i="10"/>
  <c r="G1359" i="10"/>
  <c r="H177" i="10"/>
  <c r="C1140" i="10"/>
  <c r="M45" i="136"/>
  <c r="R1113" i="10"/>
  <c r="Q142" i="10"/>
  <c r="F1174" i="10"/>
  <c r="F48" i="135"/>
  <c r="D644" i="10"/>
  <c r="S679" i="10"/>
  <c r="H244" i="10"/>
  <c r="J628" i="10"/>
  <c r="G282" i="10"/>
  <c r="H25" i="10"/>
  <c r="F177" i="10"/>
  <c r="M291" i="10"/>
  <c r="S761" i="10"/>
  <c r="S205" i="10"/>
  <c r="L729" i="10"/>
  <c r="M629" i="10"/>
  <c r="P24" i="10"/>
  <c r="F253" i="10"/>
  <c r="H34" i="135"/>
  <c r="O1166" i="10"/>
  <c r="M25" i="136"/>
  <c r="K1348" i="10"/>
  <c r="Q1150" i="10"/>
  <c r="S84" i="10"/>
  <c r="P129" i="10"/>
  <c r="I1109" i="10"/>
  <c r="E384" i="10"/>
  <c r="L45" i="10"/>
  <c r="L1060" i="10"/>
  <c r="O28" i="136"/>
  <c r="I1112" i="10"/>
  <c r="P26" i="10"/>
  <c r="H210" i="10"/>
  <c r="F765" i="10"/>
  <c r="Q632" i="10"/>
  <c r="Q38" i="10"/>
  <c r="N1160" i="10"/>
  <c r="C83" i="10"/>
  <c r="O430" i="10"/>
  <c r="G765" i="10"/>
  <c r="E1157" i="10"/>
  <c r="F1169" i="10"/>
  <c r="P50" i="136"/>
  <c r="M1075" i="10"/>
  <c r="F634" i="10"/>
  <c r="D14" i="136"/>
  <c r="R1108" i="10"/>
  <c r="H14" i="133"/>
  <c r="F1138" i="10"/>
  <c r="I1114" i="10"/>
  <c r="G101" i="10"/>
  <c r="H21" i="10"/>
  <c r="P1096" i="10"/>
  <c r="F769" i="10"/>
  <c r="I688" i="10"/>
  <c r="D16" i="135"/>
  <c r="H883" i="10"/>
  <c r="H630" i="10"/>
  <c r="N367" i="10"/>
  <c r="G682" i="10"/>
  <c r="D136" i="10"/>
  <c r="R673" i="10"/>
  <c r="S632" i="10"/>
  <c r="S1360" i="10"/>
  <c r="C200" i="10"/>
  <c r="K353" i="10"/>
  <c r="E244" i="10"/>
  <c r="G26" i="136"/>
  <c r="N19" i="10"/>
  <c r="R757" i="10"/>
  <c r="C1169" i="10"/>
  <c r="J244" i="10"/>
  <c r="P766" i="10"/>
  <c r="F52" i="135"/>
  <c r="D764" i="10"/>
  <c r="E681" i="10"/>
  <c r="O1121" i="10"/>
  <c r="I282" i="10"/>
  <c r="R129" i="10"/>
  <c r="N1122" i="10"/>
  <c r="Q137" i="10"/>
  <c r="K1168" i="10"/>
  <c r="L12" i="136"/>
  <c r="E48" i="135"/>
  <c r="D205" i="10"/>
  <c r="O1348" i="10"/>
  <c r="D757" i="10"/>
  <c r="H229" i="10"/>
  <c r="R1131" i="10"/>
  <c r="J1155" i="10"/>
  <c r="S1127" i="10"/>
  <c r="O634" i="10"/>
  <c r="D1144" i="10"/>
  <c r="N385" i="10"/>
  <c r="S1108" i="10"/>
  <c r="S50" i="10"/>
  <c r="S500" i="10"/>
  <c r="E61" i="136"/>
  <c r="R638" i="10"/>
  <c r="F57" i="136"/>
  <c r="D49" i="136"/>
  <c r="L1069" i="10"/>
  <c r="F639" i="10"/>
  <c r="P1113" i="10"/>
  <c r="K44" i="10"/>
  <c r="F1089" i="10"/>
  <c r="L1082" i="10"/>
  <c r="O1110" i="10"/>
  <c r="H681" i="10"/>
  <c r="E117" i="10"/>
  <c r="D1109" i="10"/>
  <c r="M244" i="10"/>
  <c r="C1351" i="10"/>
  <c r="I1173" i="10"/>
  <c r="L210" i="10"/>
  <c r="R204" i="10"/>
  <c r="P32" i="10"/>
  <c r="K1061" i="10"/>
  <c r="Q1127" i="10"/>
  <c r="I1106" i="10"/>
  <c r="O1358" i="10"/>
  <c r="G760" i="10"/>
  <c r="F42" i="136"/>
  <c r="H152" i="10"/>
  <c r="H1356" i="10"/>
  <c r="F244" i="10"/>
  <c r="C18" i="135"/>
  <c r="S129" i="10"/>
  <c r="P640" i="10"/>
  <c r="C1059" i="10"/>
  <c r="I1107" i="10"/>
  <c r="D37" i="10"/>
  <c r="M49" i="136"/>
  <c r="D541" i="10"/>
  <c r="D679" i="10"/>
  <c r="L675" i="10"/>
  <c r="K57" i="136"/>
  <c r="F371" i="10"/>
  <c r="T51" i="136"/>
  <c r="O26" i="10"/>
  <c r="F673" i="10"/>
  <c r="I632" i="10"/>
  <c r="I1069" i="10"/>
  <c r="G718" i="10"/>
  <c r="D641" i="10"/>
  <c r="N1108" i="10"/>
  <c r="M712" i="10"/>
  <c r="I722" i="10"/>
  <c r="H1080" i="10"/>
  <c r="S55" i="136"/>
  <c r="Q28" i="136"/>
  <c r="R38" i="10"/>
  <c r="E767" i="10"/>
  <c r="N1172" i="10"/>
  <c r="N1081" i="10"/>
  <c r="K638" i="10"/>
  <c r="Q1120" i="10"/>
  <c r="Q315" i="10"/>
  <c r="H634" i="10"/>
  <c r="C1142" i="10"/>
  <c r="J132" i="10"/>
  <c r="M1171" i="10"/>
  <c r="O266" i="10"/>
  <c r="L582" i="10"/>
  <c r="O282" i="10"/>
  <c r="O168" i="10"/>
  <c r="D315" i="10"/>
  <c r="S43" i="136"/>
  <c r="I1152" i="10"/>
  <c r="I729" i="10"/>
  <c r="O1141" i="10"/>
  <c r="C636" i="10"/>
  <c r="R168" i="10"/>
  <c r="E635" i="10"/>
  <c r="J729" i="10"/>
  <c r="S1173" i="10"/>
  <c r="F50" i="135"/>
  <c r="C770" i="10"/>
  <c r="K51" i="136"/>
  <c r="G29" i="136"/>
  <c r="C1106" i="10"/>
  <c r="E430" i="10"/>
  <c r="C177" i="10"/>
  <c r="D1155" i="10"/>
  <c r="O1360" i="10"/>
  <c r="D758" i="10"/>
  <c r="J12" i="136"/>
  <c r="H1097" i="10"/>
  <c r="C727" i="10"/>
  <c r="H1142" i="10"/>
  <c r="E1360" i="10"/>
  <c r="P31" i="10"/>
  <c r="J46" i="136"/>
  <c r="Q755" i="10"/>
  <c r="P28" i="136"/>
  <c r="D1353" i="10"/>
  <c r="F1362" i="10"/>
  <c r="G16" i="136"/>
  <c r="S300" i="10"/>
  <c r="F23" i="10"/>
  <c r="E143" i="10"/>
  <c r="R269" i="10"/>
  <c r="O768" i="10"/>
  <c r="S630" i="10"/>
  <c r="P679" i="10"/>
  <c r="P49" i="10"/>
  <c r="O1361" i="10"/>
  <c r="G628" i="10"/>
  <c r="C673" i="10"/>
  <c r="I1352" i="10"/>
  <c r="N19" i="136"/>
  <c r="R25" i="10"/>
  <c r="L683" i="10"/>
  <c r="G1145" i="10"/>
  <c r="E64" i="136"/>
  <c r="H685" i="10"/>
  <c r="P459" i="10"/>
  <c r="E1175" i="10"/>
  <c r="G53" i="136"/>
  <c r="K632" i="10"/>
  <c r="I640" i="10"/>
  <c r="Q22" i="136"/>
  <c r="O677" i="10"/>
  <c r="P24" i="136"/>
  <c r="G727" i="10"/>
  <c r="H116" i="10"/>
  <c r="J642" i="10"/>
  <c r="E252" i="10"/>
  <c r="L1159" i="10"/>
  <c r="I1063" i="10"/>
  <c r="O1136" i="10"/>
  <c r="H21" i="136"/>
  <c r="R15" i="136"/>
  <c r="Q717" i="10"/>
  <c r="G724" i="10"/>
  <c r="C672" i="10"/>
  <c r="P18" i="136"/>
  <c r="E17" i="135"/>
  <c r="P1082" i="10"/>
  <c r="N676" i="10"/>
  <c r="S342" i="10"/>
  <c r="H1363" i="10"/>
  <c r="M1130" i="10"/>
  <c r="C1068" i="10"/>
  <c r="D21" i="136"/>
  <c r="K325" i="10"/>
  <c r="N1152" i="10"/>
  <c r="F1152" i="10"/>
  <c r="F1124" i="10"/>
  <c r="P1129" i="10"/>
  <c r="J711" i="10"/>
  <c r="M1079" i="10"/>
  <c r="O1145" i="10"/>
  <c r="G17" i="136"/>
  <c r="G1168" i="10"/>
  <c r="N1169" i="10"/>
  <c r="S1176" i="10"/>
  <c r="H198" i="10"/>
  <c r="I23" i="10"/>
  <c r="K769" i="10"/>
  <c r="J143" i="10"/>
  <c r="N725" i="10"/>
  <c r="H21" i="135"/>
  <c r="K541" i="10"/>
  <c r="J688" i="10"/>
  <c r="N38" i="10"/>
  <c r="R1357" i="10"/>
  <c r="K47" i="136"/>
  <c r="E724" i="10"/>
  <c r="N757" i="10"/>
  <c r="D33" i="136"/>
  <c r="N767" i="10"/>
  <c r="P1360" i="10"/>
  <c r="H631" i="10"/>
  <c r="S51" i="10"/>
  <c r="N1104" i="10"/>
  <c r="F118" i="10"/>
  <c r="G1096" i="10"/>
  <c r="N1142" i="10"/>
  <c r="K1160" i="10"/>
  <c r="R37" i="10"/>
  <c r="R1122" i="10"/>
  <c r="M767" i="10"/>
  <c r="D200" i="10"/>
  <c r="P27" i="136"/>
  <c r="G51" i="135"/>
  <c r="D52" i="135"/>
  <c r="M15" i="136"/>
  <c r="F269" i="10"/>
  <c r="F1104" i="10"/>
  <c r="M42" i="136"/>
  <c r="P53" i="136"/>
  <c r="M211" i="10"/>
  <c r="L1165" i="10"/>
  <c r="K1267" i="10"/>
  <c r="R1076" i="10"/>
  <c r="D34" i="135"/>
  <c r="O675" i="10"/>
  <c r="M627" i="10"/>
  <c r="C1361" i="10"/>
  <c r="G48" i="10"/>
  <c r="S1063" i="10"/>
  <c r="O43" i="136"/>
  <c r="J1348" i="10"/>
  <c r="L761" i="10"/>
  <c r="G47" i="135"/>
  <c r="L760" i="10"/>
  <c r="Q1357" i="10"/>
  <c r="M431" i="10"/>
  <c r="P1060" i="10"/>
  <c r="K1151" i="10"/>
  <c r="L1121" i="10"/>
  <c r="S1175" i="10"/>
  <c r="I680" i="10"/>
  <c r="K110" i="10"/>
  <c r="J60" i="136"/>
  <c r="D643" i="10"/>
  <c r="E1357" i="10"/>
  <c r="L315" i="10"/>
  <c r="R49" i="136"/>
  <c r="I30" i="136"/>
  <c r="Q25" i="136"/>
  <c r="H28" i="136"/>
  <c r="F35" i="136"/>
  <c r="L672" i="10"/>
  <c r="R676" i="10"/>
  <c r="M1151" i="10"/>
  <c r="M724" i="10"/>
  <c r="E769" i="10"/>
  <c r="J1093" i="10"/>
  <c r="G12" i="136"/>
  <c r="M727" i="10"/>
  <c r="E714" i="10"/>
  <c r="H1084" i="10"/>
  <c r="N267" i="10"/>
  <c r="G143" i="10"/>
  <c r="I1161" i="10"/>
  <c r="P1156" i="10"/>
  <c r="S31" i="10"/>
  <c r="G14" i="133"/>
  <c r="O761" i="10"/>
  <c r="D385" i="10"/>
  <c r="R66" i="136"/>
  <c r="Q1161" i="10"/>
  <c r="E1108" i="10"/>
  <c r="N161" i="10"/>
  <c r="P19" i="10"/>
  <c r="I269" i="10"/>
  <c r="E19" i="136"/>
  <c r="F645" i="10"/>
  <c r="J136" i="10"/>
  <c r="Q1176" i="10"/>
  <c r="K726" i="10"/>
  <c r="M265" i="10"/>
  <c r="M758" i="10"/>
  <c r="H430" i="10"/>
  <c r="R27" i="136"/>
  <c r="R131" i="10"/>
  <c r="I629" i="10"/>
  <c r="P25" i="136"/>
  <c r="Q82" i="10"/>
  <c r="O1174" i="10"/>
  <c r="L32" i="10"/>
  <c r="C1100" i="10"/>
  <c r="E1110" i="10"/>
  <c r="F400" i="10"/>
  <c r="AJ13" i="133"/>
  <c r="C32" i="135"/>
  <c r="L1150" i="10"/>
  <c r="O273" i="10"/>
  <c r="C644" i="10"/>
  <c r="F46" i="10"/>
  <c r="F47" i="135"/>
  <c r="Q1078" i="10"/>
  <c r="P1127" i="10"/>
  <c r="R723" i="10"/>
  <c r="G12" i="135"/>
  <c r="I1100" i="10"/>
  <c r="F1160" i="10"/>
  <c r="S266" i="10"/>
  <c r="S1096" i="10"/>
  <c r="Q48" i="136"/>
  <c r="J1076" i="10"/>
  <c r="G1166" i="10"/>
  <c r="L49" i="136"/>
  <c r="S56" i="136"/>
  <c r="N252" i="10"/>
  <c r="K1122" i="10"/>
  <c r="D1349" i="10"/>
  <c r="S29" i="136"/>
  <c r="H26" i="135"/>
  <c r="C1063" i="10"/>
  <c r="O1097" i="10"/>
  <c r="F1076" i="10"/>
  <c r="G315" i="10"/>
  <c r="E15" i="135"/>
  <c r="I430" i="10"/>
  <c r="R632" i="10"/>
  <c r="K291" i="10"/>
  <c r="M1098" i="10"/>
  <c r="G1123" i="10"/>
  <c r="R187" i="10"/>
  <c r="H1139" i="10"/>
  <c r="M135" i="10"/>
  <c r="R1092" i="10"/>
  <c r="Q1123" i="10"/>
  <c r="G1114" i="10"/>
  <c r="M721" i="10"/>
  <c r="R18" i="136"/>
  <c r="Q58" i="136"/>
  <c r="D675" i="10"/>
  <c r="M714" i="10"/>
  <c r="M22" i="136"/>
  <c r="N27" i="136"/>
  <c r="AL13" i="133"/>
  <c r="P1166" i="10"/>
  <c r="C724" i="10"/>
  <c r="J291" i="10"/>
  <c r="E1064" i="10"/>
  <c r="D83" i="10"/>
  <c r="N59" i="136"/>
  <c r="N683" i="10"/>
  <c r="J20" i="136"/>
  <c r="E35" i="135"/>
  <c r="K1349" i="10"/>
  <c r="G1131" i="10"/>
  <c r="J32" i="10"/>
  <c r="R1090" i="10"/>
  <c r="L384" i="10"/>
  <c r="P29" i="136"/>
  <c r="D271" i="10"/>
  <c r="M1105" i="10"/>
  <c r="R399" i="10"/>
  <c r="P1065" i="10"/>
  <c r="K1100" i="10"/>
  <c r="E1136" i="10"/>
  <c r="G110" i="10"/>
  <c r="F47" i="10"/>
  <c r="E198" i="10"/>
  <c r="S670" i="10"/>
  <c r="H887" i="10"/>
  <c r="I1078" i="10"/>
  <c r="H315" i="10"/>
  <c r="P133" i="10"/>
  <c r="C399" i="10"/>
  <c r="H763" i="10"/>
  <c r="L640" i="10"/>
  <c r="K1166" i="10"/>
  <c r="C370" i="10"/>
  <c r="H101" i="10"/>
  <c r="K719" i="10"/>
  <c r="O1362" i="10"/>
  <c r="P1361" i="10"/>
  <c r="D48" i="10"/>
  <c r="P634" i="10"/>
  <c r="E1139" i="10"/>
  <c r="S760" i="10"/>
  <c r="N637" i="10"/>
  <c r="N1098" i="10"/>
  <c r="P763" i="10"/>
  <c r="G21" i="136"/>
  <c r="G764" i="10"/>
  <c r="Q143" i="10"/>
  <c r="D1122" i="10"/>
  <c r="L500" i="10"/>
  <c r="K251" i="10"/>
  <c r="F1129" i="10"/>
  <c r="G711" i="10"/>
  <c r="H1081" i="10"/>
  <c r="K714" i="10"/>
  <c r="N101" i="10"/>
  <c r="J634" i="10"/>
  <c r="O1122" i="10"/>
  <c r="P1089" i="10"/>
  <c r="E757" i="10"/>
  <c r="F13" i="135"/>
  <c r="K627" i="10"/>
  <c r="I631" i="10"/>
  <c r="C1105" i="10"/>
  <c r="E1126" i="10"/>
  <c r="N386" i="10"/>
  <c r="K729" i="10"/>
  <c r="C631" i="10"/>
  <c r="R400" i="10"/>
  <c r="I1353" i="10"/>
  <c r="J1171" i="10"/>
  <c r="J118" i="10"/>
  <c r="C15" i="136"/>
  <c r="K1161" i="10"/>
  <c r="F1100" i="10"/>
  <c r="M1108" i="10"/>
  <c r="F25" i="135"/>
  <c r="O44" i="136"/>
  <c r="N644" i="10"/>
  <c r="R1066" i="10"/>
  <c r="L1154" i="10"/>
  <c r="F1267" i="10"/>
  <c r="P269" i="10"/>
  <c r="Q1155" i="10"/>
  <c r="D459" i="10"/>
  <c r="I84" i="10"/>
  <c r="L18" i="136"/>
  <c r="K1174" i="10"/>
  <c r="N1066" i="10"/>
  <c r="M205" i="10"/>
  <c r="F18" i="136"/>
  <c r="G42" i="135"/>
  <c r="H118" i="10"/>
  <c r="P206" i="10"/>
  <c r="K1357" i="10"/>
  <c r="L267" i="10"/>
  <c r="H50" i="135"/>
  <c r="H1351" i="10"/>
  <c r="L57" i="136"/>
  <c r="W13" i="133"/>
  <c r="G1089" i="10"/>
  <c r="M44" i="10"/>
  <c r="O582" i="10"/>
  <c r="D384" i="10"/>
  <c r="H769" i="10"/>
  <c r="L1105" i="10"/>
  <c r="N712" i="10"/>
  <c r="L628" i="10"/>
  <c r="R636" i="10"/>
  <c r="M66" i="136"/>
  <c r="I1165" i="10"/>
  <c r="M1078" i="10"/>
  <c r="Q34" i="136"/>
  <c r="M1350" i="10"/>
  <c r="J130" i="10"/>
  <c r="I51" i="10"/>
  <c r="L1114" i="10"/>
  <c r="S459" i="10"/>
  <c r="Q1122" i="10"/>
  <c r="C645" i="10"/>
  <c r="P430" i="10"/>
  <c r="G870" i="10"/>
  <c r="C34" i="136"/>
  <c r="F1122" i="10"/>
  <c r="H672" i="10"/>
  <c r="D1130" i="10"/>
  <c r="C143" i="10"/>
  <c r="P118" i="10"/>
  <c r="I1105" i="10"/>
  <c r="H24" i="136"/>
  <c r="J54" i="10"/>
  <c r="K1080" i="10"/>
  <c r="M1062" i="10"/>
  <c r="K1136" i="10"/>
  <c r="E14" i="135"/>
  <c r="O1060" i="10"/>
  <c r="J681" i="10"/>
  <c r="P56" i="10"/>
  <c r="P644" i="10"/>
  <c r="D728" i="10"/>
  <c r="I1122" i="10"/>
  <c r="N1059" i="10"/>
  <c r="Q729" i="10"/>
  <c r="P252" i="10"/>
  <c r="O1076" i="10"/>
  <c r="G20" i="136"/>
  <c r="J48" i="10"/>
  <c r="K1137" i="10"/>
  <c r="C1171" i="10"/>
  <c r="Q272" i="10"/>
  <c r="P37" i="10"/>
  <c r="K712" i="10"/>
  <c r="I142" i="10"/>
  <c r="K1070" i="10"/>
  <c r="K1066" i="10"/>
  <c r="J38" i="10"/>
  <c r="H679" i="10"/>
  <c r="C1151" i="10"/>
  <c r="I55" i="10"/>
  <c r="R1356" i="10"/>
  <c r="K1110" i="10"/>
  <c r="H888" i="10"/>
  <c r="R205" i="10"/>
  <c r="G541" i="10"/>
  <c r="M133" i="10"/>
  <c r="C459" i="10"/>
  <c r="D20" i="10"/>
  <c r="I22" i="136"/>
  <c r="R211" i="10"/>
  <c r="P719" i="10"/>
  <c r="D726" i="10"/>
  <c r="F770" i="10"/>
  <c r="M385" i="10"/>
  <c r="N66" i="136"/>
  <c r="O58" i="136"/>
  <c r="H1267" i="10"/>
  <c r="L769" i="10"/>
  <c r="C711" i="10"/>
  <c r="K268" i="10"/>
  <c r="M201" i="10"/>
  <c r="K1084" i="10"/>
  <c r="J1354" i="10"/>
  <c r="P1267" i="10"/>
  <c r="J25" i="136"/>
  <c r="T16" i="136"/>
  <c r="Q27" i="136"/>
  <c r="P101" i="10"/>
  <c r="L244" i="10"/>
  <c r="M1123" i="10"/>
  <c r="L1352" i="10"/>
  <c r="N271" i="10"/>
  <c r="G1095" i="10"/>
  <c r="J1100" i="10"/>
  <c r="E18" i="135"/>
  <c r="K12" i="136"/>
  <c r="J870" i="10"/>
  <c r="Q46" i="136"/>
  <c r="T62" i="136"/>
  <c r="R432" i="10"/>
  <c r="P57" i="136"/>
  <c r="M768" i="10"/>
  <c r="G673" i="10"/>
  <c r="I634" i="10"/>
  <c r="N43" i="136"/>
  <c r="M1353" i="10"/>
  <c r="O47" i="136"/>
  <c r="S204" i="10"/>
  <c r="R186" i="10"/>
  <c r="C35" i="136"/>
  <c r="E383" i="10"/>
  <c r="L27" i="136"/>
  <c r="S1168" i="10"/>
  <c r="Q55" i="10"/>
  <c r="D1356" i="10"/>
  <c r="F1066" i="10"/>
  <c r="F135" i="10"/>
  <c r="F53" i="135"/>
  <c r="G342" i="10"/>
  <c r="H42" i="136"/>
  <c r="E25" i="135"/>
  <c r="J644" i="10"/>
  <c r="E1140" i="10"/>
  <c r="J638" i="10"/>
  <c r="P1349" i="10"/>
  <c r="P23" i="10"/>
  <c r="D1085" i="10"/>
  <c r="O1107" i="10"/>
  <c r="Q291" i="10"/>
  <c r="F627" i="10"/>
  <c r="Q31" i="136"/>
  <c r="C185" i="10"/>
  <c r="H11" i="136"/>
  <c r="D640" i="10"/>
  <c r="D1106" i="10"/>
  <c r="K1358" i="10"/>
  <c r="N459" i="10"/>
  <c r="E17" i="136"/>
  <c r="M582" i="10"/>
  <c r="N282" i="10"/>
  <c r="Q342" i="10"/>
  <c r="O1064" i="10"/>
  <c r="R265" i="10"/>
  <c r="N20" i="136"/>
  <c r="P1064" i="10"/>
  <c r="G15" i="135"/>
  <c r="I431" i="10"/>
  <c r="F51" i="136"/>
  <c r="R642" i="10"/>
  <c r="G47" i="136"/>
  <c r="I678" i="10"/>
  <c r="I755" i="10"/>
  <c r="G633" i="10"/>
  <c r="J641" i="10"/>
  <c r="F21" i="135"/>
  <c r="H1350" i="10"/>
  <c r="G244" i="10"/>
  <c r="L758" i="10"/>
  <c r="P33" i="136"/>
  <c r="C1356" i="10"/>
  <c r="D635" i="10"/>
  <c r="H684" i="10"/>
  <c r="L132" i="10"/>
  <c r="F1141" i="10"/>
  <c r="R687" i="10"/>
  <c r="S198" i="10"/>
  <c r="K143" i="10"/>
  <c r="L674" i="10"/>
  <c r="R726" i="10"/>
  <c r="S186" i="10"/>
  <c r="K1077" i="10"/>
  <c r="G759" i="10"/>
  <c r="O161" i="10"/>
  <c r="L727" i="10"/>
  <c r="S766" i="10"/>
  <c r="D18" i="135"/>
  <c r="J33" i="136"/>
  <c r="O129" i="10"/>
  <c r="G273" i="10"/>
  <c r="K54" i="10"/>
  <c r="L142" i="10"/>
  <c r="K1359" i="10"/>
  <c r="J1160" i="10"/>
  <c r="L200" i="10"/>
  <c r="G675" i="10"/>
  <c r="R57" i="136"/>
  <c r="S38" i="10"/>
  <c r="E1358" i="10"/>
  <c r="S641" i="10"/>
  <c r="P729" i="10"/>
  <c r="F768" i="10"/>
  <c r="E34" i="136"/>
  <c r="N1082" i="10"/>
  <c r="D680" i="10"/>
  <c r="F1064" i="10"/>
  <c r="G1173" i="10"/>
  <c r="R756" i="10"/>
  <c r="D769" i="10"/>
  <c r="R1154" i="10"/>
  <c r="M1166" i="10"/>
  <c r="C1359" i="10"/>
  <c r="Q1138" i="10"/>
  <c r="P1159" i="10"/>
  <c r="O25" i="10"/>
  <c r="F1358" i="10"/>
  <c r="J210" i="10"/>
  <c r="L724" i="10"/>
  <c r="K20" i="136"/>
  <c r="F1098" i="10"/>
  <c r="K764" i="10"/>
  <c r="I56" i="10"/>
  <c r="L300" i="10"/>
  <c r="C638" i="10"/>
  <c r="O1120" i="10"/>
  <c r="H1115" i="10"/>
  <c r="O18" i="136"/>
  <c r="M686" i="10"/>
  <c r="D1104" i="10"/>
  <c r="F46" i="135"/>
  <c r="I712" i="10"/>
  <c r="M723" i="10"/>
  <c r="I202" i="10"/>
  <c r="R370" i="10"/>
  <c r="N685" i="10"/>
  <c r="S684" i="10"/>
  <c r="C1139" i="10"/>
  <c r="N56" i="10"/>
  <c r="N269" i="10"/>
  <c r="D15" i="136"/>
  <c r="P675" i="10"/>
  <c r="F1108" i="10"/>
  <c r="S674" i="10"/>
  <c r="G1360" i="10"/>
  <c r="I253" i="10"/>
  <c r="N45" i="10"/>
  <c r="Q644" i="10"/>
  <c r="D724" i="10"/>
  <c r="K645" i="10"/>
  <c r="E725" i="10"/>
  <c r="Q132" i="10"/>
  <c r="I1095" i="10"/>
  <c r="J28" i="136"/>
  <c r="Q56" i="136"/>
  <c r="S1169" i="10"/>
  <c r="R31" i="10"/>
  <c r="D1099" i="10"/>
  <c r="J1135" i="10"/>
  <c r="K1170" i="10"/>
  <c r="Q711" i="10"/>
  <c r="G1070" i="10"/>
  <c r="L211" i="10"/>
  <c r="E500" i="10"/>
  <c r="D756" i="10"/>
  <c r="O1350" i="10"/>
  <c r="D1128" i="10"/>
  <c r="C1172" i="10"/>
  <c r="J1267" i="10"/>
  <c r="I1129" i="10"/>
  <c r="J677" i="10"/>
  <c r="M132" i="10"/>
  <c r="E1100" i="10"/>
  <c r="O21" i="136"/>
  <c r="D161" i="10"/>
  <c r="M1120" i="10"/>
  <c r="K1176" i="10"/>
  <c r="L1174" i="10"/>
  <c r="E1145" i="10"/>
  <c r="P116" i="10"/>
  <c r="E720" i="10"/>
  <c r="K1060" i="10"/>
  <c r="H892" i="10"/>
  <c r="O64" i="136"/>
  <c r="Q1158" i="10"/>
  <c r="D31" i="10"/>
  <c r="D722" i="10"/>
  <c r="J367" i="10"/>
  <c r="H1091" i="10"/>
  <c r="L770" i="10"/>
  <c r="C1121" i="10"/>
  <c r="J1107" i="10"/>
  <c r="R1167" i="10"/>
  <c r="K1098" i="10"/>
  <c r="F1077" i="10"/>
  <c r="K186" i="10"/>
  <c r="H1113" i="10"/>
  <c r="O1065" i="10"/>
  <c r="D1131" i="10"/>
  <c r="O17" i="136"/>
  <c r="D1096" i="10"/>
  <c r="Q251" i="10"/>
  <c r="M12" i="136"/>
  <c r="E57" i="136"/>
  <c r="Q48" i="10"/>
  <c r="M720" i="10"/>
  <c r="K1115" i="10"/>
  <c r="R1126" i="10"/>
  <c r="K62" i="136"/>
  <c r="P131" i="10"/>
  <c r="T55" i="136"/>
  <c r="C55" i="10"/>
  <c r="L1356" i="10"/>
  <c r="O56" i="136"/>
  <c r="M16" i="136"/>
  <c r="R30" i="136"/>
  <c r="C44" i="10"/>
  <c r="O459" i="10"/>
  <c r="H44" i="10"/>
  <c r="C251" i="10"/>
  <c r="H712" i="10"/>
  <c r="C1114" i="10"/>
  <c r="C757" i="10"/>
  <c r="P1061" i="10"/>
  <c r="E1350" i="10"/>
  <c r="K21" i="136"/>
  <c r="H768" i="10"/>
  <c r="M82" i="10"/>
  <c r="M1172" i="10"/>
  <c r="F726" i="10"/>
  <c r="J1165" i="10"/>
  <c r="P1138" i="10"/>
  <c r="G1067" i="10"/>
  <c r="N1079" i="10"/>
  <c r="M13" i="136"/>
  <c r="P1075" i="10"/>
  <c r="C728" i="10"/>
  <c r="I64" i="136"/>
  <c r="O1175" i="10"/>
  <c r="E204" i="10"/>
  <c r="H45" i="135"/>
  <c r="J26" i="136"/>
  <c r="O1139" i="10"/>
  <c r="P1140" i="10"/>
  <c r="O19" i="136"/>
  <c r="O673" i="10"/>
  <c r="M645" i="10"/>
  <c r="G24" i="10"/>
  <c r="J49" i="10"/>
  <c r="F637" i="10"/>
  <c r="I18" i="136"/>
  <c r="Q133" i="10"/>
  <c r="P1080" i="10"/>
  <c r="L399" i="10"/>
  <c r="F1359" i="10"/>
  <c r="E1067" i="10"/>
  <c r="K671" i="10"/>
  <c r="P1077" i="10"/>
  <c r="G1069" i="10"/>
  <c r="R1135" i="10"/>
  <c r="O1109" i="10"/>
  <c r="G200" i="10"/>
  <c r="P1351" i="10"/>
  <c r="S1152" i="10"/>
  <c r="H385" i="10"/>
  <c r="N1362" i="10"/>
  <c r="D54" i="10"/>
  <c r="E1075" i="10"/>
  <c r="F142" i="10"/>
  <c r="Q39" i="10"/>
  <c r="N32" i="136"/>
  <c r="E762" i="10"/>
  <c r="E205" i="10"/>
  <c r="D45" i="135"/>
  <c r="O1159" i="10"/>
  <c r="N129" i="10"/>
  <c r="R1152" i="10"/>
  <c r="M130" i="10"/>
  <c r="R117" i="10"/>
  <c r="L38" i="10"/>
  <c r="O1140" i="10"/>
  <c r="M681" i="10"/>
  <c r="J50" i="10"/>
  <c r="D21" i="135"/>
  <c r="M33" i="136"/>
  <c r="G204" i="10"/>
  <c r="Q432" i="10"/>
  <c r="S1361" i="10"/>
  <c r="G39" i="10"/>
  <c r="M763" i="10"/>
  <c r="Q1160" i="10"/>
  <c r="E1077" i="10"/>
  <c r="E756" i="10"/>
  <c r="K177" i="10"/>
  <c r="D186" i="10"/>
  <c r="R629" i="10"/>
  <c r="I761" i="10"/>
  <c r="F47" i="136"/>
  <c r="F28" i="135"/>
  <c r="C758" i="10"/>
  <c r="K1068" i="10"/>
  <c r="C431" i="10"/>
  <c r="S681" i="10"/>
  <c r="R13" i="136"/>
  <c r="J769" i="10"/>
  <c r="E1066" i="10"/>
  <c r="M432" i="10"/>
  <c r="E118" i="10"/>
  <c r="I61" i="136"/>
  <c r="C52" i="136"/>
  <c r="M1152" i="10"/>
  <c r="Q1062" i="10"/>
  <c r="S640" i="10"/>
  <c r="C51" i="136"/>
  <c r="E1097" i="10"/>
  <c r="O252" i="10"/>
  <c r="R135" i="10"/>
  <c r="S1171" i="10"/>
  <c r="K721" i="10"/>
  <c r="T28" i="136"/>
  <c r="R244" i="10"/>
  <c r="J1169" i="10"/>
  <c r="Q754" i="10"/>
  <c r="E21" i="10"/>
  <c r="H54" i="10"/>
  <c r="H1089" i="10"/>
  <c r="O371" i="10"/>
  <c r="Q32" i="10"/>
  <c r="H1143" i="10"/>
  <c r="K1156" i="10"/>
  <c r="R1161" i="10"/>
  <c r="E711" i="10"/>
  <c r="D14" i="133"/>
  <c r="S719" i="10"/>
  <c r="S117" i="10"/>
  <c r="O367" i="10"/>
  <c r="J353" i="10"/>
  <c r="F1120" i="10"/>
  <c r="E1105" i="10"/>
  <c r="S717" i="10"/>
  <c r="I19" i="136"/>
  <c r="S1078" i="10"/>
  <c r="S723" i="10"/>
  <c r="D1064" i="10"/>
  <c r="O229" i="10"/>
  <c r="G205" i="10"/>
  <c r="I670" i="10"/>
  <c r="H33" i="136"/>
  <c r="T13" i="133"/>
  <c r="F1062" i="10"/>
  <c r="D582" i="10"/>
  <c r="E34" i="135"/>
  <c r="J14" i="133"/>
  <c r="M1100" i="10"/>
  <c r="O34" i="136"/>
  <c r="R1144" i="10"/>
  <c r="F687" i="10"/>
  <c r="F137" i="10"/>
  <c r="M37" i="10"/>
  <c r="H1135" i="10"/>
  <c r="Q45" i="10"/>
  <c r="N633" i="10"/>
  <c r="S267" i="10"/>
  <c r="K371" i="10"/>
  <c r="S1074" i="10"/>
  <c r="L432" i="10"/>
  <c r="Q763" i="10"/>
  <c r="M220" i="10"/>
  <c r="J1157" i="10"/>
  <c r="N1151" i="10"/>
  <c r="D211" i="10"/>
  <c r="O627" i="10"/>
  <c r="E59" i="136"/>
  <c r="O66" i="136"/>
  <c r="C161" i="10"/>
  <c r="N1146" i="10"/>
  <c r="E726" i="10"/>
  <c r="S759" i="10"/>
  <c r="L728" i="10"/>
  <c r="R1061" i="10"/>
  <c r="G21" i="135"/>
  <c r="P19" i="136"/>
  <c r="S722" i="10"/>
  <c r="I1154" i="10"/>
  <c r="H1172" i="10"/>
  <c r="L52" i="136"/>
  <c r="I33" i="136"/>
  <c r="L1068" i="10"/>
  <c r="Q756" i="10"/>
  <c r="S1135" i="10"/>
  <c r="C25" i="10"/>
  <c r="I1176" i="10"/>
  <c r="F1360" i="10"/>
  <c r="P1123" i="10"/>
  <c r="C19" i="135"/>
  <c r="P368" i="10"/>
  <c r="J1356" i="10"/>
  <c r="C1150" i="10"/>
  <c r="S58" i="136"/>
  <c r="D1129" i="10"/>
  <c r="E291" i="10"/>
  <c r="O253" i="10"/>
  <c r="G48" i="136"/>
  <c r="I727" i="10"/>
  <c r="O715" i="10"/>
  <c r="H680" i="10"/>
  <c r="M50" i="10"/>
  <c r="C12" i="133"/>
  <c r="J761" i="10"/>
  <c r="O770" i="10"/>
  <c r="G1113" i="10"/>
  <c r="I766" i="10"/>
  <c r="C48" i="10"/>
  <c r="S1060" i="10"/>
  <c r="P683" i="10"/>
  <c r="C65" i="136"/>
  <c r="O1144" i="10"/>
  <c r="F1130" i="10"/>
  <c r="Q54" i="10"/>
  <c r="F84" i="10"/>
  <c r="F21" i="10"/>
  <c r="T52" i="136"/>
  <c r="O37" i="10"/>
  <c r="G33" i="135"/>
  <c r="H1105" i="10"/>
  <c r="C385" i="10"/>
  <c r="O45" i="136"/>
  <c r="H875" i="10"/>
  <c r="E1113" i="10"/>
  <c r="J1085" i="10"/>
  <c r="M1157" i="10"/>
  <c r="J1175" i="10"/>
  <c r="R56" i="10"/>
  <c r="G62" i="136"/>
  <c r="J1074" i="10"/>
  <c r="C1077" i="10"/>
  <c r="G30" i="135"/>
  <c r="I1062" i="10"/>
  <c r="N131" i="10"/>
  <c r="Q757" i="10"/>
  <c r="M1125" i="10"/>
  <c r="M143" i="10"/>
  <c r="C199" i="10"/>
  <c r="P1158" i="10"/>
  <c r="K56" i="10"/>
  <c r="L15" i="136"/>
  <c r="L47" i="136"/>
  <c r="J1115" i="10"/>
  <c r="G1354" i="10"/>
  <c r="O16" i="136"/>
  <c r="C22" i="10"/>
  <c r="C1075" i="10"/>
  <c r="N1168" i="10"/>
  <c r="Q1358" i="10"/>
  <c r="C1161" i="10"/>
  <c r="P672" i="10"/>
  <c r="G26" i="10"/>
  <c r="S368" i="10"/>
  <c r="D1115" i="10"/>
  <c r="N1145" i="10"/>
  <c r="P1175" i="10"/>
  <c r="F1142" i="10"/>
  <c r="K1150" i="10"/>
  <c r="C676" i="10"/>
  <c r="G1146" i="10"/>
  <c r="K760" i="10"/>
  <c r="H49" i="136"/>
  <c r="L137" i="10"/>
  <c r="J627" i="10"/>
  <c r="J1144" i="10"/>
  <c r="H1060" i="10"/>
  <c r="F49" i="10"/>
  <c r="N1083" i="10"/>
  <c r="D634" i="10"/>
  <c r="O633" i="10"/>
  <c r="L676" i="10"/>
  <c r="P130" i="10"/>
  <c r="Q629" i="10"/>
  <c r="E47" i="10"/>
  <c r="J22" i="10"/>
  <c r="Q759" i="10"/>
  <c r="G33" i="136"/>
  <c r="R766" i="10"/>
  <c r="G1105" i="10"/>
  <c r="F1357" i="10"/>
  <c r="L168" i="10"/>
  <c r="E23" i="10"/>
  <c r="O632" i="10"/>
  <c r="J229" i="10"/>
  <c r="J1173" i="10"/>
  <c r="K132" i="10"/>
  <c r="P51" i="136"/>
  <c r="N82" i="10"/>
  <c r="R1074" i="10"/>
  <c r="D27" i="136"/>
  <c r="P1357" i="10"/>
  <c r="G686" i="10"/>
  <c r="E1065" i="10"/>
  <c r="H713" i="10"/>
  <c r="K82" i="10"/>
  <c r="L634" i="10"/>
  <c r="I383" i="10"/>
  <c r="N253" i="10"/>
  <c r="I66" i="136"/>
  <c r="C1349" i="10"/>
  <c r="I1090" i="10"/>
  <c r="L1140" i="10"/>
  <c r="F51" i="135"/>
  <c r="L272" i="10"/>
  <c r="C1067" i="10"/>
  <c r="C1146" i="10"/>
  <c r="I459" i="10"/>
  <c r="O187" i="10"/>
  <c r="D187" i="10"/>
  <c r="I1093" i="10"/>
  <c r="S24" i="10"/>
  <c r="R1094" i="10"/>
  <c r="J55" i="10"/>
  <c r="F1115" i="10"/>
  <c r="I325" i="10"/>
  <c r="P268" i="10"/>
  <c r="C678" i="10"/>
  <c r="H24" i="135"/>
  <c r="S675" i="10"/>
  <c r="K48" i="136"/>
  <c r="J500" i="10"/>
  <c r="C118" i="10"/>
  <c r="G722" i="10"/>
  <c r="E42" i="135"/>
  <c r="M725" i="10"/>
  <c r="C1122" i="10"/>
  <c r="H1357" i="10"/>
  <c r="J14" i="136"/>
  <c r="G685" i="10"/>
  <c r="C35" i="135"/>
  <c r="E1172" i="10"/>
  <c r="F24" i="136"/>
  <c r="T64" i="136"/>
  <c r="L22" i="10"/>
  <c r="F717" i="10"/>
  <c r="J766" i="10"/>
  <c r="C430" i="10"/>
  <c r="H1069" i="10"/>
  <c r="F129" i="10"/>
  <c r="N1155" i="10"/>
  <c r="M353" i="10"/>
  <c r="G370" i="10"/>
  <c r="P1176" i="10"/>
  <c r="G763" i="10"/>
  <c r="J206" i="10"/>
  <c r="E1082" i="10"/>
  <c r="O683" i="10"/>
  <c r="I31" i="136"/>
  <c r="D1171" i="10"/>
  <c r="N721" i="10"/>
  <c r="H1137" i="10"/>
  <c r="G1167" i="10"/>
  <c r="O42" i="136"/>
  <c r="G47" i="10"/>
  <c r="N1350" i="10"/>
  <c r="S252" i="10"/>
  <c r="D353" i="10"/>
  <c r="F431" i="10"/>
  <c r="D763" i="10"/>
  <c r="H880" i="10"/>
  <c r="J1153" i="10"/>
  <c r="C25" i="135"/>
  <c r="R210" i="10"/>
  <c r="C640" i="10"/>
  <c r="D118" i="10"/>
  <c r="N1157" i="10"/>
  <c r="L1358" i="10"/>
  <c r="E135" i="10"/>
  <c r="F55" i="10"/>
  <c r="P541" i="10"/>
  <c r="O1067" i="10"/>
  <c r="Q64" i="136"/>
  <c r="F168" i="10"/>
  <c r="L186" i="10"/>
  <c r="O1114" i="10"/>
  <c r="Q300" i="10"/>
  <c r="C253" i="10"/>
  <c r="F1067" i="10"/>
  <c r="R634" i="10"/>
  <c r="R1105" i="10"/>
  <c r="P1150" i="10"/>
  <c r="X13" i="133"/>
  <c r="R1067" i="10"/>
  <c r="P272" i="10"/>
  <c r="M27" i="136"/>
  <c r="L1111" i="10"/>
  <c r="I1361" i="10"/>
  <c r="S762" i="10"/>
  <c r="J1060" i="10"/>
  <c r="M65" i="136"/>
  <c r="K757" i="10"/>
  <c r="F17" i="135"/>
  <c r="F55" i="136"/>
  <c r="E1176" i="10"/>
  <c r="J1099" i="10"/>
  <c r="H1083" i="10"/>
  <c r="N1105" i="10"/>
  <c r="N1351" i="10"/>
  <c r="H1144" i="10"/>
  <c r="I55" i="136"/>
  <c r="S130" i="10"/>
  <c r="P353" i="10"/>
  <c r="L1169" i="10"/>
  <c r="O636" i="10"/>
  <c r="H885" i="10"/>
  <c r="H39" i="10"/>
  <c r="O13" i="133"/>
  <c r="K1144" i="10"/>
  <c r="C47" i="135"/>
  <c r="D430" i="10"/>
  <c r="H876" i="10"/>
  <c r="R641" i="10"/>
  <c r="O49" i="10"/>
  <c r="M177" i="10"/>
  <c r="E763" i="10"/>
  <c r="G19" i="136"/>
  <c r="P61" i="136"/>
  <c r="E266" i="10"/>
  <c r="G643" i="10"/>
  <c r="G14" i="135"/>
  <c r="O762" i="10"/>
  <c r="T32" i="136"/>
  <c r="K675" i="10"/>
  <c r="R29" i="136"/>
  <c r="F1126" i="10"/>
  <c r="O630" i="10"/>
  <c r="C21" i="136"/>
  <c r="L20" i="136"/>
  <c r="C764" i="10"/>
  <c r="J1154" i="10"/>
  <c r="O200" i="10"/>
  <c r="G1358" i="10"/>
  <c r="E187" i="10"/>
  <c r="N132" i="10"/>
  <c r="E368" i="10"/>
  <c r="S1160" i="10"/>
  <c r="I385" i="10"/>
  <c r="K55" i="10"/>
  <c r="S726" i="10"/>
  <c r="R130" i="10"/>
  <c r="K756" i="10"/>
  <c r="S1107" i="10"/>
  <c r="L1070" i="10"/>
  <c r="M49" i="10"/>
  <c r="T48" i="136"/>
  <c r="M22" i="10"/>
  <c r="P1111" i="10"/>
  <c r="S1109" i="10"/>
  <c r="P643" i="10"/>
  <c r="Q679" i="10"/>
  <c r="C265" i="10"/>
  <c r="O687" i="10"/>
  <c r="N137" i="10"/>
  <c r="F26" i="135"/>
  <c r="G630" i="10"/>
  <c r="E11" i="135"/>
  <c r="K628" i="10"/>
  <c r="J56" i="10"/>
  <c r="E44" i="136"/>
  <c r="J759" i="10"/>
  <c r="S1083" i="10"/>
  <c r="L645" i="10"/>
  <c r="F1068" i="10"/>
  <c r="E1069" i="10"/>
  <c r="G757" i="10"/>
  <c r="L130" i="10"/>
  <c r="G199" i="10"/>
  <c r="I1121" i="10"/>
  <c r="K1065" i="10"/>
  <c r="D1350" i="10"/>
  <c r="G1109" i="10"/>
  <c r="F766" i="10"/>
  <c r="I133" i="10"/>
  <c r="Q252" i="10"/>
  <c r="C49" i="10"/>
  <c r="D642" i="10"/>
  <c r="R721" i="10"/>
  <c r="E47" i="136"/>
  <c r="C31" i="135"/>
  <c r="F1090" i="10"/>
  <c r="Q1130" i="10"/>
  <c r="P1125" i="10"/>
  <c r="D82" i="10"/>
  <c r="K44" i="136"/>
  <c r="E54" i="10"/>
  <c r="P265" i="10"/>
  <c r="R199" i="10"/>
  <c r="S42" i="136"/>
  <c r="O204" i="10"/>
  <c r="D754" i="10"/>
  <c r="G353" i="10"/>
  <c r="L1144" i="10"/>
  <c r="Q1142" i="10"/>
  <c r="D210" i="10"/>
  <c r="J1136" i="10"/>
  <c r="P758" i="10"/>
  <c r="Q371" i="10"/>
  <c r="E1138" i="10"/>
  <c r="E110" i="10"/>
  <c r="C27" i="135"/>
  <c r="T33" i="136"/>
  <c r="O1156" i="10"/>
  <c r="L673" i="10"/>
  <c r="R674" i="10"/>
  <c r="D1112" i="10"/>
  <c r="L51" i="136"/>
  <c r="H50" i="136"/>
  <c r="N45" i="136"/>
  <c r="K53" i="136"/>
  <c r="H1140" i="10"/>
  <c r="C1174" i="10"/>
  <c r="I1064" i="10"/>
  <c r="Q1061" i="10"/>
  <c r="C267" i="10"/>
  <c r="S367" i="10"/>
  <c r="S143" i="10"/>
  <c r="R383" i="10"/>
  <c r="D46" i="135"/>
  <c r="E24" i="135"/>
  <c r="C244" i="10"/>
  <c r="L16" i="136"/>
  <c r="O637" i="10"/>
  <c r="P1139" i="10"/>
  <c r="O1125" i="10"/>
  <c r="F1099" i="10"/>
  <c r="P582" i="10"/>
  <c r="N31" i="10"/>
  <c r="G1085" i="10"/>
  <c r="P716" i="10"/>
  <c r="Q53" i="136"/>
  <c r="D31" i="135"/>
  <c r="N1109" i="10"/>
  <c r="Q117" i="10"/>
  <c r="J1361" i="10"/>
  <c r="K718" i="10"/>
  <c r="P676" i="10"/>
  <c r="Q1070" i="10"/>
  <c r="Q1100" i="10"/>
  <c r="H761" i="10"/>
  <c r="H51" i="135"/>
  <c r="P137" i="10"/>
  <c r="R724" i="10"/>
  <c r="N1137" i="10"/>
  <c r="L24" i="10"/>
  <c r="S769" i="10"/>
  <c r="N1173" i="10"/>
  <c r="J670" i="10"/>
  <c r="N630" i="10"/>
  <c r="E49" i="10"/>
  <c r="P60" i="136"/>
  <c r="Q19" i="10"/>
  <c r="E722" i="10"/>
  <c r="Q12" i="136"/>
  <c r="C48" i="136"/>
  <c r="N34" i="136"/>
  <c r="N760" i="10"/>
  <c r="S1351" i="10"/>
  <c r="H265" i="10"/>
  <c r="I671" i="10"/>
  <c r="L1065" i="10"/>
  <c r="M46" i="136"/>
  <c r="F728" i="10"/>
  <c r="I718" i="10"/>
  <c r="J1110" i="10"/>
  <c r="H384" i="10"/>
  <c r="R35" i="136"/>
  <c r="C1082" i="10"/>
  <c r="M64" i="136"/>
  <c r="H20" i="136"/>
  <c r="M715" i="10"/>
  <c r="F1060" i="10"/>
  <c r="O33" i="136"/>
  <c r="C202" i="10"/>
  <c r="I27" i="136"/>
  <c r="C1125" i="10"/>
  <c r="L66" i="136"/>
  <c r="J1363" i="10"/>
  <c r="Q1146" i="10"/>
  <c r="R177" i="10"/>
  <c r="E1362" i="10"/>
  <c r="Q211" i="10"/>
  <c r="I870" i="10"/>
  <c r="K715" i="10"/>
  <c r="S49" i="136"/>
  <c r="D1089" i="10"/>
  <c r="O130" i="10"/>
  <c r="D688" i="10"/>
  <c r="F1356" i="10"/>
  <c r="H1120" i="10"/>
  <c r="L1089" i="10"/>
  <c r="E1089" i="10"/>
  <c r="P1081" i="10"/>
  <c r="J29" i="136"/>
  <c r="F720" i="10"/>
  <c r="S634" i="10"/>
  <c r="C49" i="135"/>
  <c r="P1110" i="10"/>
  <c r="Q368" i="10"/>
  <c r="E33" i="135"/>
  <c r="L1130" i="10"/>
  <c r="I1127" i="10"/>
  <c r="P1165" i="10"/>
  <c r="M643" i="10"/>
  <c r="C52" i="135"/>
  <c r="F132" i="10"/>
  <c r="D46" i="10"/>
  <c r="D1114" i="10"/>
  <c r="O57" i="136"/>
  <c r="C24" i="10"/>
  <c r="C763" i="10"/>
  <c r="L342" i="10"/>
  <c r="G20" i="135"/>
  <c r="S268" i="10"/>
  <c r="N1077" i="10"/>
  <c r="J760" i="10"/>
  <c r="H1176" i="10"/>
  <c r="E671" i="10"/>
  <c r="G1158" i="10"/>
  <c r="F19" i="136"/>
  <c r="D677" i="10"/>
  <c r="Q1089" i="10"/>
  <c r="L644" i="10"/>
  <c r="L266" i="10"/>
  <c r="R22" i="136"/>
  <c r="L19" i="10"/>
  <c r="H18" i="136"/>
  <c r="K582" i="10"/>
  <c r="I1097" i="10"/>
  <c r="R1099" i="10"/>
  <c r="Q20" i="136"/>
  <c r="C367" i="10"/>
  <c r="L1115" i="10"/>
  <c r="D1111" i="10"/>
  <c r="H683" i="10"/>
  <c r="K315" i="10"/>
  <c r="P202" i="10"/>
  <c r="O1167" i="10"/>
  <c r="D1142" i="10"/>
  <c r="I1174" i="10"/>
  <c r="O766" i="10"/>
  <c r="F1349" i="10"/>
  <c r="J643" i="10"/>
  <c r="K21" i="10"/>
  <c r="H46" i="135"/>
  <c r="M1156" i="10"/>
  <c r="C210" i="10"/>
  <c r="S325" i="10"/>
  <c r="N1139" i="10"/>
  <c r="E755" i="10"/>
  <c r="E177" i="10"/>
  <c r="S1165" i="10"/>
  <c r="K32" i="136"/>
  <c r="R1112" i="10"/>
  <c r="C45" i="136"/>
  <c r="E1166" i="10"/>
  <c r="S399" i="10"/>
  <c r="K1171" i="10"/>
  <c r="F368" i="10"/>
  <c r="G57" i="136"/>
  <c r="R47" i="136"/>
  <c r="O629" i="10"/>
  <c r="H131" i="10"/>
  <c r="O1089" i="10"/>
  <c r="L1075" i="10"/>
  <c r="O201" i="10"/>
  <c r="N400" i="10"/>
  <c r="L635" i="10"/>
  <c r="N1358" i="10"/>
  <c r="M1165" i="10"/>
  <c r="E1171" i="10"/>
  <c r="R1156" i="10"/>
  <c r="P718" i="10"/>
  <c r="C641" i="10"/>
  <c r="M676" i="10"/>
  <c r="M118" i="10"/>
  <c r="P50" i="10"/>
  <c r="L65" i="136"/>
  <c r="M1267" i="10"/>
  <c r="I49" i="10"/>
  <c r="L185" i="10"/>
  <c r="K635" i="10"/>
  <c r="J135" i="10"/>
  <c r="O30" i="136"/>
  <c r="K1075" i="10"/>
  <c r="H722" i="10"/>
  <c r="O271" i="10"/>
  <c r="Q1361" i="10"/>
  <c r="R1361" i="10"/>
  <c r="S431" i="10"/>
  <c r="C500" i="10"/>
  <c r="C1159" i="10"/>
  <c r="O723" i="10"/>
  <c r="M229" i="10"/>
  <c r="F22" i="10"/>
  <c r="K1158" i="10"/>
  <c r="H43" i="136"/>
  <c r="D116" i="10"/>
  <c r="D1094" i="10"/>
  <c r="N1075" i="10"/>
  <c r="J1065" i="10"/>
  <c r="L14" i="136"/>
  <c r="F201" i="10"/>
  <c r="N681" i="10"/>
  <c r="F32" i="10"/>
  <c r="H1094" i="10"/>
  <c r="H386" i="10"/>
  <c r="D1151" i="10"/>
  <c r="N291" i="10"/>
  <c r="K23" i="10"/>
  <c r="Q582" i="10"/>
  <c r="M21" i="10"/>
  <c r="F14" i="136"/>
  <c r="O370" i="10"/>
  <c r="D1066" i="10"/>
  <c r="H38" i="10"/>
  <c r="J269" i="10"/>
  <c r="F686" i="10"/>
  <c r="L62" i="136"/>
  <c r="D27" i="135"/>
  <c r="J726" i="10"/>
  <c r="E687" i="10"/>
  <c r="I11" i="136"/>
  <c r="O52" i="136"/>
  <c r="L371" i="10"/>
  <c r="R762" i="10"/>
  <c r="I371" i="10"/>
  <c r="F500" i="10"/>
  <c r="M1143" i="10"/>
  <c r="R1176" i="10"/>
  <c r="D204" i="10"/>
  <c r="C272" i="10"/>
  <c r="H17" i="136"/>
  <c r="I716" i="10"/>
  <c r="L11" i="136"/>
  <c r="J386" i="10"/>
  <c r="N1159" i="10"/>
  <c r="D431" i="10"/>
  <c r="K724" i="10"/>
  <c r="G684" i="10"/>
  <c r="I48" i="136"/>
  <c r="J719" i="10"/>
  <c r="P678" i="10"/>
  <c r="G19" i="135"/>
  <c r="C17" i="136"/>
  <c r="G46" i="10"/>
  <c r="C1145" i="10"/>
  <c r="D281" i="10"/>
  <c r="I679" i="10"/>
  <c r="L1077" i="10"/>
  <c r="R1140" i="10"/>
  <c r="Q383" i="10"/>
  <c r="J1141" i="10"/>
  <c r="E673" i="10"/>
  <c r="D29" i="135"/>
  <c r="S1357" i="10"/>
  <c r="L541" i="10"/>
  <c r="M1362" i="10"/>
  <c r="F136" i="10"/>
  <c r="P1122" i="10"/>
  <c r="S31" i="136"/>
  <c r="O1115" i="10"/>
  <c r="I32" i="136"/>
  <c r="D671" i="10"/>
  <c r="N678" i="10"/>
  <c r="E199" i="10"/>
  <c r="R630" i="10"/>
  <c r="N273" i="10"/>
  <c r="C281" i="10"/>
  <c r="D19" i="135"/>
  <c r="I185" i="10"/>
  <c r="T44" i="136"/>
  <c r="P639" i="10"/>
  <c r="L627" i="10"/>
  <c r="M639" i="10"/>
  <c r="M1129" i="10"/>
  <c r="I47" i="10"/>
  <c r="D1360" i="10"/>
  <c r="J1359" i="10"/>
  <c r="F1065" i="10"/>
  <c r="G252" i="10"/>
  <c r="J1130" i="10"/>
  <c r="Q49" i="136"/>
  <c r="N720" i="10"/>
  <c r="L1090" i="10"/>
  <c r="K1127" i="10"/>
  <c r="K1124" i="10"/>
  <c r="H19" i="135"/>
  <c r="F1114" i="10"/>
  <c r="S63" i="136"/>
  <c r="Y14" i="133"/>
  <c r="I1348" i="10"/>
  <c r="K720" i="10"/>
  <c r="M25" i="10"/>
  <c r="E268" i="10"/>
  <c r="S135" i="10"/>
  <c r="C715" i="10"/>
  <c r="E1154" i="10"/>
  <c r="Q683" i="10"/>
  <c r="N1165" i="10"/>
  <c r="J371" i="10"/>
  <c r="AK13" i="133"/>
  <c r="L58" i="136"/>
  <c r="P54" i="10"/>
  <c r="K342" i="10"/>
  <c r="N636" i="10"/>
  <c r="S686" i="10"/>
  <c r="E1354" i="10"/>
  <c r="K722" i="10"/>
  <c r="T31" i="136"/>
  <c r="M55" i="136"/>
  <c r="D636" i="10"/>
  <c r="F763" i="10"/>
  <c r="R1120" i="10"/>
  <c r="N1092" i="10"/>
  <c r="O1131" i="10"/>
  <c r="C48" i="135"/>
  <c r="Q1095" i="10"/>
  <c r="M680" i="10"/>
  <c r="S17" i="136"/>
  <c r="E20" i="136"/>
  <c r="U13" i="133"/>
  <c r="E45" i="10"/>
  <c r="G46" i="135"/>
  <c r="I271" i="10"/>
  <c r="K65" i="136"/>
  <c r="N15" i="136"/>
  <c r="S758" i="10"/>
  <c r="C198" i="10"/>
  <c r="E1152" i="10"/>
  <c r="O83" i="10"/>
  <c r="R82" i="10"/>
  <c r="S635" i="10"/>
  <c r="O384" i="10"/>
  <c r="G32" i="136"/>
  <c r="D253" i="10"/>
  <c r="M678" i="10"/>
  <c r="S1350" i="10"/>
  <c r="N500" i="10"/>
  <c r="O21" i="10"/>
  <c r="N251" i="10"/>
  <c r="O729" i="10"/>
  <c r="K185" i="10"/>
  <c r="O1070" i="10"/>
  <c r="F1351" i="10"/>
  <c r="R729" i="10"/>
  <c r="L205" i="10"/>
  <c r="M47" i="136"/>
  <c r="G1362" i="10"/>
  <c r="D267" i="10"/>
  <c r="G325" i="10"/>
  <c r="L204" i="10"/>
  <c r="S1142" i="10"/>
  <c r="O51" i="136"/>
  <c r="E1124" i="10"/>
  <c r="E1061" i="10"/>
  <c r="N22" i="10"/>
  <c r="J1059" i="10"/>
  <c r="P721" i="10"/>
  <c r="N33" i="136"/>
  <c r="E633" i="10"/>
  <c r="J399" i="10"/>
  <c r="J686" i="10"/>
  <c r="N641" i="10"/>
  <c r="D685" i="10"/>
  <c r="R719" i="10"/>
  <c r="N1121" i="10"/>
  <c r="K49" i="10"/>
  <c r="R49" i="10"/>
  <c r="S1143" i="10"/>
  <c r="C1093" i="10"/>
  <c r="I43" i="136"/>
  <c r="S47" i="10"/>
  <c r="N1144" i="10"/>
  <c r="J671" i="10"/>
  <c r="R716" i="10"/>
  <c r="H37" i="10"/>
  <c r="C269" i="10"/>
  <c r="J1078" i="10"/>
  <c r="M760" i="10"/>
  <c r="E22" i="135"/>
  <c r="R367" i="10"/>
  <c r="Q1141" i="10"/>
  <c r="L1161" i="10"/>
  <c r="F1161" i="10"/>
  <c r="M1068" i="10"/>
  <c r="I1111" i="10"/>
  <c r="P251" i="10"/>
  <c r="J48" i="136"/>
  <c r="E116" i="10"/>
  <c r="R767" i="10"/>
  <c r="H1130" i="10"/>
  <c r="J56" i="136"/>
  <c r="S13" i="133"/>
  <c r="H253" i="10"/>
  <c r="C51" i="10"/>
  <c r="C717" i="10"/>
  <c r="L59" i="136"/>
  <c r="K1063" i="10"/>
  <c r="I677" i="10"/>
  <c r="F20" i="10"/>
  <c r="L1096" i="10"/>
  <c r="M1150" i="10"/>
  <c r="Q43" i="136"/>
  <c r="S582" i="10"/>
  <c r="R1077" i="10"/>
  <c r="K26" i="10"/>
  <c r="H22" i="10"/>
  <c r="R761" i="10"/>
  <c r="C353" i="10"/>
  <c r="M24" i="136"/>
  <c r="O728" i="10"/>
  <c r="M1139" i="10"/>
  <c r="C56" i="136"/>
  <c r="N64" i="136"/>
  <c r="I83" i="10"/>
  <c r="I384" i="10"/>
  <c r="K1074" i="10"/>
  <c r="D1113" i="10"/>
  <c r="G1267" i="10"/>
  <c r="D33" i="135"/>
  <c r="C54" i="10"/>
  <c r="Q110" i="10"/>
  <c r="R201" i="10"/>
  <c r="C21" i="10"/>
  <c r="O431" i="10"/>
  <c r="P711" i="10"/>
  <c r="M672" i="10"/>
  <c r="P1068" i="10"/>
  <c r="G1143" i="10"/>
  <c r="F1145" i="10"/>
  <c r="I1059" i="10"/>
  <c r="I19" i="10"/>
  <c r="R688" i="10"/>
  <c r="N729" i="10"/>
  <c r="E56" i="10"/>
  <c r="P1130" i="10"/>
  <c r="J1081" i="10"/>
  <c r="C168" i="10"/>
  <c r="H185" i="10"/>
  <c r="R58" i="136"/>
  <c r="E39" i="10"/>
  <c r="F711" i="10"/>
  <c r="C282" i="10"/>
  <c r="G59" i="136"/>
  <c r="R1354" i="10"/>
  <c r="O1095" i="10"/>
  <c r="D1154" i="10"/>
  <c r="D1156" i="10"/>
  <c r="I129" i="10"/>
  <c r="L1137" i="10"/>
  <c r="H370" i="10"/>
  <c r="T21" i="136"/>
  <c r="Q677" i="10"/>
  <c r="D282" i="10"/>
  <c r="H1152" i="10"/>
  <c r="D45" i="136"/>
  <c r="G22" i="135"/>
  <c r="L636" i="10"/>
  <c r="N116" i="10"/>
  <c r="M1135" i="10"/>
  <c r="N229" i="10"/>
  <c r="L1156" i="10"/>
  <c r="O718" i="10"/>
  <c r="G84" i="10"/>
  <c r="K1125" i="10"/>
  <c r="Q1167" i="10"/>
  <c r="G714" i="10"/>
  <c r="F58" i="136"/>
  <c r="E48" i="136"/>
  <c r="E50" i="10"/>
  <c r="Q1175" i="10"/>
  <c r="J272" i="10"/>
  <c r="Q66" i="136"/>
  <c r="G1172" i="10"/>
  <c r="O15" i="136"/>
  <c r="N1355" i="10"/>
  <c r="N1070" i="10"/>
  <c r="K267" i="10"/>
  <c r="M342" i="10"/>
  <c r="O1078" i="10"/>
  <c r="F1136" i="10"/>
  <c r="C769" i="10"/>
  <c r="O1066" i="10"/>
  <c r="Q635" i="10"/>
  <c r="Q202" i="10"/>
  <c r="J1077" i="10"/>
  <c r="O210" i="10"/>
  <c r="D28" i="135"/>
  <c r="S35" i="136"/>
  <c r="M1126" i="10"/>
  <c r="G265" i="10"/>
  <c r="P56" i="136"/>
  <c r="M1091" i="10"/>
  <c r="E229" i="10"/>
  <c r="N26" i="10"/>
  <c r="D678" i="10"/>
  <c r="K31" i="10"/>
  <c r="I56" i="136"/>
  <c r="C31" i="10"/>
  <c r="Q1355" i="10"/>
  <c r="P135" i="10"/>
  <c r="P186" i="10"/>
  <c r="O1082" i="10"/>
  <c r="H1126" i="10"/>
  <c r="J282" i="10"/>
  <c r="G206" i="10"/>
  <c r="Q1081" i="10"/>
  <c r="F1170" i="10"/>
  <c r="E136" i="10"/>
  <c r="H187" i="10"/>
  <c r="G185" i="10"/>
  <c r="I131" i="10"/>
  <c r="L1076" i="10"/>
  <c r="H1077" i="10"/>
  <c r="D25" i="10"/>
  <c r="N1126" i="10"/>
  <c r="D47" i="10"/>
  <c r="J629" i="10"/>
  <c r="G1097" i="10"/>
  <c r="D266" i="10"/>
  <c r="I754" i="10"/>
  <c r="D1090" i="10"/>
  <c r="P1145" i="10"/>
  <c r="K723" i="10"/>
  <c r="G29" i="135"/>
  <c r="L83" i="10"/>
  <c r="D16" i="136"/>
  <c r="G1060" i="10"/>
  <c r="F31" i="10"/>
  <c r="N1170" i="10"/>
  <c r="R59" i="136"/>
  <c r="D713" i="10"/>
  <c r="R713" i="10"/>
  <c r="E1111" i="10"/>
  <c r="J631" i="10"/>
  <c r="L1098" i="10"/>
  <c r="P1109" i="10"/>
  <c r="H31" i="135"/>
  <c r="S202" i="10"/>
  <c r="L161" i="10"/>
  <c r="H1352" i="10"/>
  <c r="Q200" i="10"/>
  <c r="S1104" i="10"/>
  <c r="J1125" i="10"/>
  <c r="E631" i="10"/>
  <c r="E24" i="10"/>
  <c r="L252" i="10"/>
  <c r="D766" i="10"/>
  <c r="E678" i="10"/>
  <c r="E1096" i="10"/>
  <c r="S678" i="10"/>
  <c r="C15" i="135"/>
  <c r="L1095" i="10"/>
  <c r="C1141" i="10"/>
  <c r="L51" i="10"/>
  <c r="C186" i="10"/>
  <c r="G65" i="136"/>
  <c r="E1085" i="10"/>
  <c r="I24" i="10"/>
  <c r="P633" i="10"/>
  <c r="D1095" i="10"/>
  <c r="K84" i="10"/>
  <c r="I757" i="10"/>
  <c r="G18" i="135"/>
  <c r="M1110" i="10"/>
  <c r="G637" i="10"/>
  <c r="J1080" i="10"/>
  <c r="N187" i="10"/>
  <c r="E679" i="10"/>
  <c r="S1267" i="10"/>
  <c r="Q637" i="10"/>
  <c r="P769" i="10"/>
  <c r="E273" i="10"/>
  <c r="H728" i="10"/>
  <c r="J1094" i="10"/>
  <c r="H1136" i="10"/>
  <c r="C43" i="136"/>
  <c r="C44" i="136"/>
  <c r="D61" i="136"/>
  <c r="C58" i="136"/>
  <c r="R1085" i="10"/>
  <c r="Q630" i="10"/>
  <c r="H891" i="10"/>
  <c r="P724" i="10"/>
  <c r="Q15" i="136"/>
  <c r="N764" i="10"/>
  <c r="S715" i="10"/>
  <c r="N1124" i="10"/>
  <c r="R116" i="10"/>
  <c r="N1140" i="10"/>
  <c r="C63" i="136"/>
  <c r="Q50" i="10"/>
  <c r="Q1096" i="10"/>
  <c r="K1109" i="10"/>
  <c r="Q13" i="133"/>
  <c r="O1143" i="10"/>
  <c r="J758" i="10"/>
  <c r="C1091" i="10"/>
  <c r="N17" i="136"/>
  <c r="S16" i="136"/>
  <c r="C1129" i="10"/>
  <c r="F21" i="136"/>
  <c r="L1099" i="10"/>
  <c r="M636" i="10"/>
  <c r="K870" i="10"/>
  <c r="N202" i="10"/>
  <c r="L53" i="136"/>
  <c r="S1170" i="10"/>
  <c r="R1358" i="10"/>
  <c r="E1104" i="10"/>
  <c r="S37" i="10"/>
  <c r="R725" i="10"/>
  <c r="K676" i="10"/>
  <c r="N763" i="10"/>
  <c r="T30" i="136"/>
  <c r="R198" i="10"/>
  <c r="R637" i="10"/>
  <c r="E719" i="10"/>
  <c r="S711" i="10"/>
  <c r="O1349" i="10"/>
  <c r="K61" i="136"/>
  <c r="I1349" i="10"/>
  <c r="S430" i="10"/>
  <c r="O1096" i="10"/>
  <c r="L49" i="10"/>
  <c r="E55" i="10"/>
  <c r="F1070" i="10"/>
  <c r="E51" i="135"/>
  <c r="N762" i="10"/>
  <c r="I116" i="10"/>
  <c r="K116" i="10"/>
  <c r="K52" i="136"/>
  <c r="I1081" i="10"/>
  <c r="S13" i="136"/>
  <c r="G12" i="133"/>
  <c r="G271" i="10"/>
  <c r="H55" i="136"/>
  <c r="Q29" i="136"/>
  <c r="S60" i="136"/>
  <c r="I136" i="10"/>
  <c r="O251" i="10"/>
  <c r="H1173" i="10"/>
  <c r="M371" i="10"/>
  <c r="S265" i="10"/>
  <c r="I210" i="10"/>
  <c r="G1140" i="10"/>
  <c r="I726" i="10"/>
  <c r="F33" i="135"/>
  <c r="N325" i="10"/>
  <c r="E1359" i="10"/>
  <c r="E770" i="10"/>
  <c r="H26" i="136"/>
  <c r="S685" i="10"/>
  <c r="R1082" i="10"/>
  <c r="R53" i="136"/>
  <c r="H1170" i="10"/>
  <c r="J1062" i="10"/>
  <c r="Q1356" i="10"/>
  <c r="O1170" i="10"/>
  <c r="L1067" i="10"/>
  <c r="G723" i="10"/>
  <c r="M1158" i="10"/>
  <c r="L42" i="136"/>
  <c r="J31" i="10"/>
  <c r="Q101" i="10"/>
  <c r="E760" i="10"/>
  <c r="L678" i="10"/>
  <c r="Q722" i="10"/>
  <c r="O19" i="10"/>
  <c r="D1160" i="10"/>
  <c r="E459" i="10"/>
  <c r="G1141" i="10"/>
  <c r="P26" i="136"/>
  <c r="O14" i="133"/>
  <c r="K33" i="136"/>
  <c r="R640" i="10"/>
  <c r="S1113" i="10"/>
  <c r="N1166" i="10"/>
  <c r="M1113" i="10"/>
  <c r="N52" i="136"/>
  <c r="L643" i="10"/>
  <c r="H271" i="10"/>
  <c r="I1124" i="10"/>
  <c r="I132" i="10"/>
  <c r="H686" i="10"/>
  <c r="R1121" i="10"/>
  <c r="Q685" i="10"/>
  <c r="M1155" i="10"/>
  <c r="I637" i="10"/>
  <c r="L44" i="10"/>
  <c r="G24" i="135"/>
  <c r="P1135" i="10"/>
  <c r="Q26" i="10"/>
  <c r="M1169" i="10"/>
  <c r="O727" i="10"/>
  <c r="G1357" i="10"/>
  <c r="S211" i="10"/>
  <c r="H765" i="10"/>
  <c r="AA14" i="133"/>
  <c r="E132" i="10"/>
  <c r="K1121" i="10"/>
  <c r="R678" i="10"/>
  <c r="N211" i="10"/>
  <c r="O186" i="10"/>
  <c r="L1079" i="10"/>
  <c r="M13" i="133"/>
  <c r="L763" i="10"/>
  <c r="K1351" i="10"/>
  <c r="R1062" i="10"/>
  <c r="H55" i="10"/>
  <c r="R32" i="10"/>
  <c r="P201" i="10"/>
  <c r="C22" i="135"/>
  <c r="K25" i="136"/>
  <c r="I1145" i="10"/>
  <c r="O44" i="10"/>
  <c r="G1127" i="10"/>
  <c r="L1109" i="10"/>
  <c r="E142" i="10"/>
  <c r="D300" i="10"/>
  <c r="N628" i="10"/>
  <c r="O49" i="136"/>
  <c r="K768" i="10"/>
  <c r="D1143" i="10"/>
  <c r="J131" i="10"/>
  <c r="M136" i="10"/>
  <c r="I728" i="10"/>
  <c r="P55" i="136"/>
  <c r="O712" i="10"/>
  <c r="H716" i="10"/>
  <c r="H762" i="10"/>
  <c r="E399" i="10"/>
  <c r="F370" i="10"/>
  <c r="E16" i="136"/>
  <c r="E1115" i="10"/>
  <c r="M1069" i="10"/>
  <c r="N677" i="10"/>
  <c r="O60" i="136"/>
  <c r="Q135" i="10"/>
  <c r="S627" i="10"/>
  <c r="S62" i="136"/>
  <c r="H671" i="10"/>
  <c r="K31" i="136"/>
  <c r="R1068" i="10"/>
  <c r="S1359" i="10"/>
  <c r="F642" i="10"/>
  <c r="T58" i="136"/>
  <c r="S371" i="10"/>
  <c r="M1153" i="10"/>
  <c r="E1079" i="10"/>
  <c r="S770" i="10"/>
  <c r="C713" i="10"/>
  <c r="D51" i="10"/>
  <c r="D32" i="136"/>
  <c r="I65" i="136"/>
  <c r="J1089" i="10"/>
  <c r="G1083" i="10"/>
  <c r="C101" i="10"/>
  <c r="D168" i="10"/>
  <c r="D30" i="135"/>
  <c r="E202" i="10"/>
  <c r="K430" i="10"/>
  <c r="I1350" i="10"/>
  <c r="I673" i="10"/>
  <c r="E20" i="135"/>
  <c r="L1351" i="10"/>
  <c r="G644" i="10"/>
  <c r="I1135" i="10"/>
  <c r="F272" i="10"/>
  <c r="O758" i="10"/>
  <c r="F268" i="10"/>
  <c r="J728" i="10"/>
  <c r="E1155" i="10"/>
  <c r="N1138" i="10"/>
  <c r="O116" i="10"/>
  <c r="C712" i="10"/>
  <c r="E675" i="10"/>
  <c r="Q725" i="10"/>
  <c r="M58" i="136"/>
  <c r="R681" i="10"/>
  <c r="M1121" i="10"/>
  <c r="Q636" i="10"/>
  <c r="T49" i="136"/>
  <c r="G640" i="10"/>
  <c r="G31" i="136"/>
  <c r="N1175" i="10"/>
  <c r="L131" i="10"/>
  <c r="Q761" i="10"/>
  <c r="H19" i="10"/>
  <c r="P282" i="10"/>
  <c r="Q51" i="10"/>
  <c r="S721" i="10"/>
  <c r="M1081" i="10"/>
  <c r="L1363" i="10"/>
  <c r="N51" i="10"/>
  <c r="P271" i="10"/>
  <c r="G645" i="10"/>
  <c r="S271" i="10"/>
  <c r="P635" i="10"/>
  <c r="O688" i="10"/>
  <c r="H756" i="10"/>
  <c r="I1360" i="10"/>
  <c r="I368" i="10"/>
  <c r="G49" i="135"/>
  <c r="O684" i="10"/>
  <c r="K6" i="10"/>
  <c r="G152" i="10"/>
  <c r="C206" i="10"/>
  <c r="S22" i="136"/>
  <c r="F291" i="10"/>
  <c r="R142" i="10"/>
  <c r="R628" i="10"/>
  <c r="L1080" i="10"/>
  <c r="C1157" i="10"/>
  <c r="P1112" i="10"/>
  <c r="Q770" i="10"/>
  <c r="F143" i="10"/>
  <c r="N53" i="136"/>
  <c r="I25" i="10"/>
  <c r="S1097" i="10"/>
  <c r="C1124" i="10"/>
  <c r="L1143" i="10"/>
  <c r="L712" i="10"/>
  <c r="C765" i="10"/>
  <c r="R1155" i="10"/>
  <c r="C1153" i="10"/>
  <c r="R300" i="10"/>
  <c r="L431" i="10"/>
  <c r="C152" i="10"/>
  <c r="F644" i="10"/>
  <c r="S1105" i="10"/>
  <c r="N1153" i="10"/>
  <c r="J13" i="133"/>
  <c r="N1085" i="10"/>
  <c r="D48" i="135"/>
  <c r="L39" i="10"/>
  <c r="N136" i="10"/>
  <c r="E870" i="10"/>
  <c r="E1109" i="10"/>
  <c r="G1130" i="10"/>
  <c r="J1070" i="10"/>
  <c r="L229" i="10"/>
  <c r="D1159" i="10"/>
  <c r="H27" i="135"/>
  <c r="G688" i="10"/>
  <c r="T19" i="136"/>
  <c r="M1061" i="10"/>
  <c r="R1157" i="10"/>
  <c r="F22" i="136"/>
  <c r="G133" i="10"/>
  <c r="R717" i="10"/>
  <c r="D1074" i="10"/>
  <c r="O1124" i="10"/>
  <c r="N199" i="10"/>
  <c r="R63" i="136"/>
  <c r="I1139" i="10"/>
  <c r="I15" i="136"/>
  <c r="P632" i="10"/>
  <c r="M384" i="10"/>
  <c r="R137" i="10"/>
  <c r="M210" i="10"/>
  <c r="S1138" i="10"/>
  <c r="N117" i="10"/>
  <c r="D201" i="10"/>
  <c r="N50" i="10"/>
  <c r="D386" i="10"/>
  <c r="T15" i="136"/>
  <c r="I1146" i="10"/>
  <c r="I1158" i="10"/>
  <c r="I244" i="10"/>
  <c r="C33" i="135"/>
  <c r="D1357" i="10"/>
  <c r="G64" i="136"/>
  <c r="F459" i="10"/>
  <c r="H674" i="10"/>
  <c r="I13" i="133"/>
  <c r="E62" i="136"/>
  <c r="L101" i="10"/>
  <c r="E1137" i="10"/>
  <c r="P1094" i="10"/>
  <c r="C629" i="10"/>
  <c r="Q1170" i="10"/>
  <c r="G16" i="135"/>
  <c r="H878" i="10"/>
  <c r="P136" i="10"/>
  <c r="O685" i="10"/>
  <c r="L48" i="10"/>
  <c r="J1113" i="10"/>
  <c r="T25" i="136"/>
  <c r="H644" i="10"/>
  <c r="C14" i="133"/>
  <c r="G1061" i="10"/>
  <c r="F133" i="10"/>
  <c r="F1171" i="10"/>
  <c r="P399" i="10"/>
  <c r="H14" i="136"/>
  <c r="E1074" i="10"/>
  <c r="C719" i="10"/>
  <c r="J66" i="136"/>
  <c r="R273" i="10"/>
  <c r="S432" i="10"/>
  <c r="L118" i="10"/>
  <c r="G44" i="10"/>
  <c r="H1159" i="10"/>
  <c r="K161" i="10"/>
  <c r="F714" i="10"/>
  <c r="D44" i="10"/>
  <c r="Q715" i="10"/>
  <c r="H56" i="10"/>
  <c r="D45" i="10"/>
  <c r="T57" i="136"/>
  <c r="G1076" i="10"/>
  <c r="M1106" i="10"/>
  <c r="N635" i="10"/>
  <c r="G55" i="10"/>
  <c r="O1075" i="10"/>
  <c r="L386" i="10"/>
  <c r="M39" i="10"/>
  <c r="G769" i="10"/>
  <c r="H368" i="10"/>
  <c r="E1090" i="10"/>
  <c r="R711" i="10"/>
  <c r="L26" i="10"/>
  <c r="I1168" i="10"/>
  <c r="S870" i="10"/>
  <c r="Q758" i="10"/>
  <c r="K728" i="10"/>
  <c r="M1089" i="10"/>
  <c r="D1065" i="10"/>
  <c r="P1090" i="10"/>
  <c r="K1112" i="10"/>
  <c r="R1172" i="10"/>
  <c r="C1173" i="10"/>
  <c r="Q1140" i="10"/>
  <c r="M32" i="136"/>
  <c r="Q870" i="10"/>
  <c r="L206" i="10"/>
  <c r="M152" i="10"/>
  <c r="E1122" i="10"/>
  <c r="C21" i="135"/>
  <c r="L273" i="10"/>
  <c r="F56" i="10"/>
  <c r="R1084" i="10"/>
  <c r="F670" i="10"/>
  <c r="K35" i="136"/>
  <c r="L1146" i="10"/>
  <c r="O641" i="10"/>
  <c r="Q768" i="10"/>
  <c r="L722" i="10"/>
  <c r="K199" i="10"/>
  <c r="L220" i="10"/>
  <c r="AG70" i="10" l="1"/>
  <c r="AG695" i="10" s="1"/>
  <c r="R1206" i="10"/>
  <c r="AB180" i="10"/>
  <c r="AB578" i="10" s="1"/>
  <c r="AH762" i="10"/>
  <c r="AH95" i="10"/>
  <c r="AH733" i="10" s="1"/>
  <c r="K21" i="135"/>
  <c r="C21" i="137"/>
  <c r="I21" i="135"/>
  <c r="J21" i="135"/>
  <c r="AH761" i="10"/>
  <c r="AH76" i="10"/>
  <c r="AH732" i="10" s="1"/>
  <c r="K1234" i="10"/>
  <c r="P1212" i="10"/>
  <c r="D1187" i="10"/>
  <c r="M1211" i="10"/>
  <c r="M1101" i="10"/>
  <c r="E1212" i="10"/>
  <c r="AI31" i="10"/>
  <c r="AI714" i="10" s="1"/>
  <c r="L412" i="10"/>
  <c r="O1197" i="10"/>
  <c r="AC179" i="10"/>
  <c r="AC576" i="10" s="1"/>
  <c r="M1228" i="10"/>
  <c r="G1198" i="10"/>
  <c r="Z102" i="10"/>
  <c r="Z554" i="10" s="1"/>
  <c r="Z353" i="10"/>
  <c r="Z676" i="10" s="1"/>
  <c r="D36" i="10"/>
  <c r="AD180" i="10"/>
  <c r="AD578" i="10" s="1"/>
  <c r="D1035" i="10"/>
  <c r="G1035" i="10"/>
  <c r="L128" i="10"/>
  <c r="AN95" i="10"/>
  <c r="AN733" i="10" s="1"/>
  <c r="AN762" i="10"/>
  <c r="E1086" i="10"/>
  <c r="E1196" i="10"/>
  <c r="P423" i="10"/>
  <c r="AB53" i="10"/>
  <c r="AB709" i="10" s="1"/>
  <c r="G1183" i="10"/>
  <c r="AF14" i="133"/>
  <c r="AE14" i="133"/>
  <c r="AG14" i="133"/>
  <c r="J1235" i="10"/>
  <c r="AH105" i="10"/>
  <c r="AH816" i="10" s="1"/>
  <c r="AH357" i="10"/>
  <c r="AL747" i="10"/>
  <c r="AL55" i="10"/>
  <c r="AL713" i="10" s="1"/>
  <c r="G16" i="137"/>
  <c r="P1216" i="10"/>
  <c r="I33" i="135"/>
  <c r="J33" i="135"/>
  <c r="K33" i="135"/>
  <c r="D412" i="10"/>
  <c r="Z72" i="10"/>
  <c r="Z724" i="10" s="1"/>
  <c r="N1038" i="10"/>
  <c r="M1043" i="10"/>
  <c r="AN56" i="10"/>
  <c r="AN715" i="10" s="1"/>
  <c r="AN749" i="10"/>
  <c r="M410" i="10"/>
  <c r="E45" i="137"/>
  <c r="AJ70" i="10"/>
  <c r="AJ695" i="10" s="1"/>
  <c r="D1196" i="10"/>
  <c r="D1086" i="10"/>
  <c r="AC53" i="10"/>
  <c r="AC709" i="10" s="1"/>
  <c r="D52" i="137"/>
  <c r="M1183" i="10"/>
  <c r="J1192" i="10"/>
  <c r="E1231" i="10"/>
  <c r="AJ55" i="10"/>
  <c r="AJ713" i="10" s="1"/>
  <c r="AJ747" i="10"/>
  <c r="AH31" i="10"/>
  <c r="AH714" i="10" s="1"/>
  <c r="D32" i="137"/>
  <c r="N1207" i="10"/>
  <c r="S1227" i="10"/>
  <c r="V152" i="10"/>
  <c r="U152" i="10"/>
  <c r="T152" i="10"/>
  <c r="S1219" i="10"/>
  <c r="AE22" i="10"/>
  <c r="AE845" i="10" s="1"/>
  <c r="F134" i="10"/>
  <c r="AB116" i="10"/>
  <c r="AB555" i="10" s="1"/>
  <c r="AB366" i="10"/>
  <c r="AB677" i="10" s="1"/>
  <c r="P1234" i="10"/>
  <c r="L1202" i="10"/>
  <c r="R1039" i="10"/>
  <c r="U206" i="10"/>
  <c r="Y76" i="10"/>
  <c r="Y761" i="10"/>
  <c r="T206" i="10"/>
  <c r="V206" i="10"/>
  <c r="G33" i="137"/>
  <c r="AO758" i="10"/>
  <c r="AO93" i="10"/>
  <c r="AO729" i="10" s="1"/>
  <c r="AL758" i="10"/>
  <c r="AL93" i="10"/>
  <c r="AL729" i="10" s="1"/>
  <c r="AJ108" i="10"/>
  <c r="AJ849" i="10" s="1"/>
  <c r="M1203" i="10"/>
  <c r="AM108" i="10"/>
  <c r="AM849" i="10" s="1"/>
  <c r="P270" i="10"/>
  <c r="AL157" i="10"/>
  <c r="AL567" i="10" s="1"/>
  <c r="AL392" i="10"/>
  <c r="H1033" i="10"/>
  <c r="AH51" i="10"/>
  <c r="AH705" i="10" s="1"/>
  <c r="O1037" i="10"/>
  <c r="AB91" i="10"/>
  <c r="AB725" i="10" s="1"/>
  <c r="AB94" i="10"/>
  <c r="AB731" i="10" s="1"/>
  <c r="AB760" i="10"/>
  <c r="I1147" i="10"/>
  <c r="E20" i="137"/>
  <c r="AA73" i="10"/>
  <c r="AA726" i="10" s="1"/>
  <c r="V101" i="10"/>
  <c r="U101" i="10"/>
  <c r="T101" i="10"/>
  <c r="G1205" i="10"/>
  <c r="J1101" i="10"/>
  <c r="J1211" i="10"/>
  <c r="Z108" i="10"/>
  <c r="Z849" i="10" s="1"/>
  <c r="E1201" i="10"/>
  <c r="R1190" i="10"/>
  <c r="AM745" i="10"/>
  <c r="AM54" i="10"/>
  <c r="AM711" i="10" s="1"/>
  <c r="M1191" i="10"/>
  <c r="E1237" i="10"/>
  <c r="E423" i="10"/>
  <c r="AI747" i="10"/>
  <c r="AI55" i="10"/>
  <c r="AI713" i="10" s="1"/>
  <c r="AF51" i="10"/>
  <c r="AF705" i="10" s="1"/>
  <c r="G63" i="137"/>
  <c r="E1039" i="10"/>
  <c r="L1231" i="10"/>
  <c r="O1035" i="10"/>
  <c r="C22" i="137"/>
  <c r="J22" i="135"/>
  <c r="K22" i="135"/>
  <c r="I22" i="135"/>
  <c r="AL72" i="10"/>
  <c r="AL724" i="10" s="1"/>
  <c r="AN25" i="10"/>
  <c r="AN686" i="10" s="1"/>
  <c r="AD179" i="10"/>
  <c r="AD576" i="10" s="1"/>
  <c r="R1184" i="10"/>
  <c r="L1201" i="10"/>
  <c r="O1042" i="10"/>
  <c r="AJ146" i="10"/>
  <c r="AJ566" i="10" s="1"/>
  <c r="N203" i="10"/>
  <c r="AJ377" i="10"/>
  <c r="AA52" i="10"/>
  <c r="AA707" i="10" s="1"/>
  <c r="AO146" i="10"/>
  <c r="AO566" i="10" s="1"/>
  <c r="S203" i="10"/>
  <c r="AO377" i="10"/>
  <c r="P1147" i="10"/>
  <c r="X24" i="135"/>
  <c r="L1035" i="10"/>
  <c r="AE52" i="10"/>
  <c r="AE707" i="10" s="1"/>
  <c r="AD93" i="10"/>
  <c r="AD729" i="10" s="1"/>
  <c r="AD758" i="10"/>
  <c r="M1235" i="10"/>
  <c r="S1235" i="10"/>
  <c r="O1033" i="10"/>
  <c r="AF24" i="10"/>
  <c r="AF684" i="10" s="1"/>
  <c r="AK42" i="136"/>
  <c r="F56" i="137"/>
  <c r="L1189" i="10"/>
  <c r="J1184" i="10"/>
  <c r="H67" i="137"/>
  <c r="R1204" i="10"/>
  <c r="I1043" i="10"/>
  <c r="AO88" i="10"/>
  <c r="AO694" i="10" s="1"/>
  <c r="O1045" i="10"/>
  <c r="AE55" i="10"/>
  <c r="AE713" i="10" s="1"/>
  <c r="AE747" i="10"/>
  <c r="AC93" i="10"/>
  <c r="AC729" i="10" s="1"/>
  <c r="AC758" i="10"/>
  <c r="I1203" i="10"/>
  <c r="K1037" i="10"/>
  <c r="I1037" i="10"/>
  <c r="E35" i="137"/>
  <c r="F1192" i="10"/>
  <c r="AA179" i="10"/>
  <c r="AA576" i="10" s="1"/>
  <c r="AH106" i="10"/>
  <c r="AH846" i="10" s="1"/>
  <c r="AH358" i="10"/>
  <c r="AH556" i="10" s="1"/>
  <c r="O1218" i="10"/>
  <c r="AN69" i="10"/>
  <c r="AN693" i="10" s="1"/>
  <c r="AO29" i="10"/>
  <c r="AO710" i="10" s="1"/>
  <c r="E1226" i="10"/>
  <c r="E1116" i="10"/>
  <c r="F67" i="137"/>
  <c r="AJ73" i="10"/>
  <c r="AJ726" i="10" s="1"/>
  <c r="L1221" i="10"/>
  <c r="D51" i="137"/>
  <c r="C1213" i="10"/>
  <c r="K1231" i="10"/>
  <c r="Q1218" i="10"/>
  <c r="U63" i="136"/>
  <c r="W63" i="136"/>
  <c r="V63" i="136"/>
  <c r="R1037" i="10"/>
  <c r="R1207" i="10"/>
  <c r="W58" i="136"/>
  <c r="V58" i="136"/>
  <c r="U58" i="136"/>
  <c r="C58" i="137"/>
  <c r="V44" i="136"/>
  <c r="U44" i="136"/>
  <c r="W44" i="136"/>
  <c r="C57" i="137"/>
  <c r="W43" i="136"/>
  <c r="U43" i="136"/>
  <c r="V43" i="136"/>
  <c r="J1216" i="10"/>
  <c r="AA95" i="10"/>
  <c r="AA733" i="10" s="1"/>
  <c r="AA762" i="10"/>
  <c r="N197" i="10"/>
  <c r="J1202" i="10"/>
  <c r="M1232" i="10"/>
  <c r="G18" i="137"/>
  <c r="AG192" i="10"/>
  <c r="D1217" i="10"/>
  <c r="AE21" i="10"/>
  <c r="AE814" i="10" s="1"/>
  <c r="E1207" i="10"/>
  <c r="U186" i="10"/>
  <c r="T186" i="10"/>
  <c r="V186" i="10"/>
  <c r="C1042" i="10"/>
  <c r="AH108" i="10"/>
  <c r="AH849" i="10" s="1"/>
  <c r="L1217" i="10"/>
  <c r="J15" i="135"/>
  <c r="K15" i="135"/>
  <c r="I15" i="135"/>
  <c r="C15" i="137"/>
  <c r="E1218" i="10"/>
  <c r="L1046" i="10"/>
  <c r="AA21" i="10"/>
  <c r="AA814" i="10" s="1"/>
  <c r="S1226" i="10"/>
  <c r="AM71" i="10"/>
  <c r="AM722" i="10" s="1"/>
  <c r="AO73" i="10"/>
  <c r="AO726" i="10" s="1"/>
  <c r="P1231" i="10"/>
  <c r="L1220" i="10"/>
  <c r="E1233" i="10"/>
  <c r="AB24" i="10"/>
  <c r="AB684" i="10" s="1"/>
  <c r="G1182" i="10"/>
  <c r="AH191" i="10"/>
  <c r="D1212" i="10"/>
  <c r="Z89" i="10"/>
  <c r="Z696" i="10" s="1"/>
  <c r="G1219" i="10"/>
  <c r="Z103" i="10"/>
  <c r="Z812" i="10" s="1"/>
  <c r="Z356" i="10"/>
  <c r="Z22" i="10"/>
  <c r="Z845" i="10" s="1"/>
  <c r="H1199" i="10"/>
  <c r="L1198" i="10"/>
  <c r="AE51" i="10"/>
  <c r="AE705" i="10" s="1"/>
  <c r="G1041" i="10"/>
  <c r="H197" i="10"/>
  <c r="AA747" i="10"/>
  <c r="AA55" i="10"/>
  <c r="AA713" i="10" s="1"/>
  <c r="Q1203" i="10"/>
  <c r="AC761" i="10"/>
  <c r="AC76" i="10"/>
  <c r="AC732" i="10" s="1"/>
  <c r="AF157" i="10"/>
  <c r="AF567" i="10" s="1"/>
  <c r="J270" i="10"/>
  <c r="AF392" i="10"/>
  <c r="O1204" i="10"/>
  <c r="P1042" i="10"/>
  <c r="AL54" i="10"/>
  <c r="AL711" i="10" s="1"/>
  <c r="AL745" i="10"/>
  <c r="U31" i="10"/>
  <c r="V31" i="10"/>
  <c r="T31" i="10"/>
  <c r="Y24" i="10"/>
  <c r="Y684" i="10" s="1"/>
  <c r="AG24" i="10"/>
  <c r="AG684" i="10" s="1"/>
  <c r="M1213" i="10"/>
  <c r="AC88" i="10"/>
  <c r="AC694" i="10" s="1"/>
  <c r="O1043" i="10"/>
  <c r="J1199" i="10"/>
  <c r="AM73" i="10"/>
  <c r="AM726" i="10" s="1"/>
  <c r="O1188" i="10"/>
  <c r="O1200" i="10"/>
  <c r="AG90" i="10"/>
  <c r="AG723" i="10" s="1"/>
  <c r="N1192" i="10"/>
  <c r="G45" i="137"/>
  <c r="AF94" i="10"/>
  <c r="AF731" i="10" s="1"/>
  <c r="AF760" i="10"/>
  <c r="AC192" i="10"/>
  <c r="M1147" i="10"/>
  <c r="N1037" i="10"/>
  <c r="G22" i="137"/>
  <c r="D270" i="10"/>
  <c r="Z392" i="10"/>
  <c r="Z157" i="10"/>
  <c r="Z567" i="10" s="1"/>
  <c r="AE49" i="10"/>
  <c r="AE685" i="10" s="1"/>
  <c r="O1217" i="10"/>
  <c r="Y392" i="10"/>
  <c r="C270" i="10"/>
  <c r="Y157" i="10"/>
  <c r="Y567" i="10" s="1"/>
  <c r="U282" i="10"/>
  <c r="U270" i="10" s="1"/>
  <c r="T282" i="10"/>
  <c r="T270" i="10" s="1"/>
  <c r="V282" i="10"/>
  <c r="V270" i="10" s="1"/>
  <c r="AA31" i="10"/>
  <c r="AA714" i="10" s="1"/>
  <c r="H1041" i="10"/>
  <c r="V168" i="10"/>
  <c r="T168" i="10"/>
  <c r="U168" i="10"/>
  <c r="J1203" i="10"/>
  <c r="AA180" i="10"/>
  <c r="AA578" i="10" s="1"/>
  <c r="I1033" i="10"/>
  <c r="I1181" i="10"/>
  <c r="I1071" i="10"/>
  <c r="P1190" i="10"/>
  <c r="V21" i="10"/>
  <c r="V30" i="10" s="1"/>
  <c r="T21" i="10"/>
  <c r="T30" i="10" s="1"/>
  <c r="U21" i="10"/>
  <c r="U30" i="10" s="1"/>
  <c r="C30" i="10"/>
  <c r="AN72" i="10"/>
  <c r="AN724" i="10" s="1"/>
  <c r="V54" i="10"/>
  <c r="T54" i="10"/>
  <c r="U54" i="10"/>
  <c r="D1235" i="10"/>
  <c r="K1196" i="10"/>
  <c r="K1086" i="10"/>
  <c r="I410" i="10"/>
  <c r="AE191" i="10"/>
  <c r="U56" i="136"/>
  <c r="V56" i="136"/>
  <c r="W56" i="136"/>
  <c r="T353" i="10"/>
  <c r="U353" i="10"/>
  <c r="V353" i="10"/>
  <c r="AD19" i="10"/>
  <c r="AD806" i="10" s="1"/>
  <c r="R1199" i="10"/>
  <c r="M1162" i="10"/>
  <c r="L1218" i="10"/>
  <c r="F1034" i="10"/>
  <c r="K1185" i="10"/>
  <c r="U51" i="10"/>
  <c r="T51" i="10"/>
  <c r="V51" i="10"/>
  <c r="Y108" i="10"/>
  <c r="Y849" i="10" s="1"/>
  <c r="AD86" i="10"/>
  <c r="H264" i="10"/>
  <c r="E1037" i="10"/>
  <c r="P1045" i="10"/>
  <c r="I1233" i="10"/>
  <c r="M1190" i="10"/>
  <c r="E22" i="137"/>
  <c r="J1200" i="10"/>
  <c r="Y92" i="10"/>
  <c r="V269" i="10"/>
  <c r="U269" i="10"/>
  <c r="T269" i="10"/>
  <c r="AD29" i="10"/>
  <c r="AD710" i="10" s="1"/>
  <c r="AO103" i="10"/>
  <c r="AO812" i="10" s="1"/>
  <c r="AO356" i="10"/>
  <c r="E57" i="137"/>
  <c r="C1215" i="10"/>
  <c r="AN358" i="10"/>
  <c r="AN556" i="10" s="1"/>
  <c r="AN106" i="10"/>
  <c r="AN846" i="10" s="1"/>
  <c r="AG106" i="10"/>
  <c r="AG846" i="10" s="1"/>
  <c r="AG358" i="10"/>
  <c r="AG556" i="10" s="1"/>
  <c r="J423" i="10"/>
  <c r="J1071" i="10"/>
  <c r="J1181" i="10"/>
  <c r="AJ19" i="10"/>
  <c r="AJ806" i="10" s="1"/>
  <c r="E1183" i="10"/>
  <c r="G65" i="137"/>
  <c r="AH74" i="10"/>
  <c r="AH728" i="10" s="1"/>
  <c r="AH757" i="10"/>
  <c r="Z90" i="10"/>
  <c r="Z723" i="10" s="1"/>
  <c r="AH75" i="10"/>
  <c r="AH730" i="10" s="1"/>
  <c r="AH759" i="10"/>
  <c r="O1192" i="10"/>
  <c r="K1041" i="10"/>
  <c r="N1045" i="10"/>
  <c r="O30" i="10"/>
  <c r="Z86" i="10"/>
  <c r="D264" i="10"/>
  <c r="O410" i="10"/>
  <c r="AK191" i="10"/>
  <c r="U198" i="10"/>
  <c r="V198" i="10"/>
  <c r="Y69" i="10"/>
  <c r="T198" i="10"/>
  <c r="AE758" i="10"/>
  <c r="AE93" i="10"/>
  <c r="AE729" i="10" s="1"/>
  <c r="G30" i="137"/>
  <c r="E36" i="10"/>
  <c r="AA353" i="10"/>
  <c r="AA676" i="10" s="1"/>
  <c r="AA102" i="10"/>
  <c r="AA554" i="10" s="1"/>
  <c r="Q1217" i="10"/>
  <c r="I48" i="135"/>
  <c r="C32" i="137"/>
  <c r="K48" i="135"/>
  <c r="J48" i="135"/>
  <c r="N1214" i="10"/>
  <c r="R1132" i="10"/>
  <c r="AL182" i="10"/>
  <c r="AL582" i="10" s="1"/>
  <c r="N1177" i="10"/>
  <c r="AO745" i="10"/>
  <c r="AO54" i="10"/>
  <c r="AO711" i="10" s="1"/>
  <c r="AA91" i="10"/>
  <c r="AA725" i="10" s="1"/>
  <c r="AI22" i="10"/>
  <c r="AI845" i="10" s="1"/>
  <c r="F1236" i="10"/>
  <c r="H19" i="137"/>
  <c r="L1212" i="10"/>
  <c r="G1046" i="10"/>
  <c r="F1187" i="10"/>
  <c r="AE356" i="10"/>
  <c r="AE103" i="10"/>
  <c r="AE812" i="10" s="1"/>
  <c r="I1041" i="10"/>
  <c r="D19" i="137"/>
  <c r="U281" i="10"/>
  <c r="V281" i="10"/>
  <c r="C1047" i="10"/>
  <c r="T281" i="10"/>
  <c r="AJ95" i="10"/>
  <c r="AJ733" i="10" s="1"/>
  <c r="AJ762" i="10"/>
  <c r="AA70" i="10"/>
  <c r="AA695" i="10" s="1"/>
  <c r="O1237" i="10"/>
  <c r="AB55" i="10"/>
  <c r="AB713" i="10" s="1"/>
  <c r="AB747" i="10"/>
  <c r="Q409" i="10"/>
  <c r="L1199" i="10"/>
  <c r="D1047" i="10"/>
  <c r="AC355" i="10"/>
  <c r="AC104" i="10"/>
  <c r="AC808" i="10" s="1"/>
  <c r="W17" i="136"/>
  <c r="V17" i="136"/>
  <c r="U17" i="136"/>
  <c r="C47" i="137"/>
  <c r="G19" i="137"/>
  <c r="E62" i="137"/>
  <c r="J412" i="10"/>
  <c r="AK11" i="136"/>
  <c r="F41" i="137"/>
  <c r="Y94" i="10"/>
  <c r="U272" i="10"/>
  <c r="Y760" i="10"/>
  <c r="T272" i="10"/>
  <c r="V272" i="10"/>
  <c r="Z74" i="10"/>
  <c r="Z728" i="10" s="1"/>
  <c r="Z757" i="10"/>
  <c r="G66" i="137"/>
  <c r="AJ11" i="136"/>
  <c r="E41" i="137"/>
  <c r="AF92" i="10"/>
  <c r="AF727" i="10" s="1"/>
  <c r="AD30" i="10"/>
  <c r="AD712" i="10" s="1"/>
  <c r="D1188" i="10"/>
  <c r="D44" i="137"/>
  <c r="M30" i="10"/>
  <c r="AG20" i="10"/>
  <c r="AG810" i="10" s="1"/>
  <c r="H412" i="10"/>
  <c r="H1216" i="10"/>
  <c r="AB25" i="10"/>
  <c r="AB686" i="10" s="1"/>
  <c r="AB72" i="10"/>
  <c r="AB724" i="10" s="1"/>
  <c r="F44" i="137"/>
  <c r="J1187" i="10"/>
  <c r="N1197" i="10"/>
  <c r="D1216" i="10"/>
  <c r="D1037" i="10"/>
  <c r="AB19" i="10"/>
  <c r="AB806" i="10" s="1"/>
  <c r="AK93" i="10"/>
  <c r="AK729" i="10" s="1"/>
  <c r="AK758" i="10"/>
  <c r="K1197" i="10"/>
  <c r="AF745" i="10"/>
  <c r="AF54" i="10"/>
  <c r="AF711" i="10" s="1"/>
  <c r="L1041" i="10"/>
  <c r="AE358" i="10"/>
  <c r="AE556" i="10" s="1"/>
  <c r="AE106" i="10"/>
  <c r="AE846" i="10" s="1"/>
  <c r="M128" i="10"/>
  <c r="M1177" i="10"/>
  <c r="N424" i="10"/>
  <c r="AK72" i="10"/>
  <c r="AK724" i="10" s="1"/>
  <c r="L1197" i="10"/>
  <c r="O1211" i="10"/>
  <c r="O1101" i="10"/>
  <c r="AD51" i="10"/>
  <c r="AD705" i="10" s="1"/>
  <c r="H61" i="137"/>
  <c r="S423" i="10"/>
  <c r="C59" i="137"/>
  <c r="U45" i="136"/>
  <c r="W45" i="136"/>
  <c r="V45" i="136"/>
  <c r="R1234" i="10"/>
  <c r="V210" i="10"/>
  <c r="C1043" i="10"/>
  <c r="U210" i="10"/>
  <c r="T210" i="10"/>
  <c r="H30" i="137"/>
  <c r="K30" i="10"/>
  <c r="AL73" i="10"/>
  <c r="AL726" i="10" s="1"/>
  <c r="D1233" i="10"/>
  <c r="L1237" i="10"/>
  <c r="R1221" i="10"/>
  <c r="I1219" i="10"/>
  <c r="L1033" i="10"/>
  <c r="H52" i="137"/>
  <c r="AH89" i="10"/>
  <c r="AH696" i="10" s="1"/>
  <c r="Q1101" i="10"/>
  <c r="Q1211" i="10"/>
  <c r="D49" i="137"/>
  <c r="N1199" i="10"/>
  <c r="AO91" i="10"/>
  <c r="AO725" i="10" s="1"/>
  <c r="G20" i="137"/>
  <c r="V24" i="10"/>
  <c r="U24" i="10"/>
  <c r="T24" i="10"/>
  <c r="Y21" i="10"/>
  <c r="D1236" i="10"/>
  <c r="Z355" i="10"/>
  <c r="Z104" i="10"/>
  <c r="Z808" i="10" s="1"/>
  <c r="AB52" i="10"/>
  <c r="AB707" i="10" s="1"/>
  <c r="J52" i="135"/>
  <c r="K52" i="135"/>
  <c r="C36" i="137"/>
  <c r="I52" i="135"/>
  <c r="P1177" i="10"/>
  <c r="P1232" i="10"/>
  <c r="K49" i="135"/>
  <c r="J49" i="135"/>
  <c r="C33" i="137"/>
  <c r="I49" i="135"/>
  <c r="P1203" i="10"/>
  <c r="E1101" i="10"/>
  <c r="E1211" i="10"/>
  <c r="L1211" i="10"/>
  <c r="L1101" i="10"/>
  <c r="H1132" i="10"/>
  <c r="AK50" i="10"/>
  <c r="AK687" i="10" s="1"/>
  <c r="D1101" i="10"/>
  <c r="D1211" i="10"/>
  <c r="Q203" i="10"/>
  <c r="AM377" i="10"/>
  <c r="AM146" i="10"/>
  <c r="AM566" i="10" s="1"/>
  <c r="T202" i="10"/>
  <c r="V202" i="10"/>
  <c r="U202" i="10"/>
  <c r="Y73" i="10"/>
  <c r="Y726" i="10" s="1"/>
  <c r="F1182" i="10"/>
  <c r="C1204" i="10"/>
  <c r="H410" i="10"/>
  <c r="J1232" i="10"/>
  <c r="L1187" i="10"/>
  <c r="AD88" i="10"/>
  <c r="AD694" i="10" s="1"/>
  <c r="V48" i="136"/>
  <c r="U48" i="136"/>
  <c r="W48" i="136"/>
  <c r="C62" i="137"/>
  <c r="Q1033" i="10"/>
  <c r="AA358" i="10"/>
  <c r="AA556" i="10" s="1"/>
  <c r="AA106" i="10"/>
  <c r="AA846" i="10" s="1"/>
  <c r="AH21" i="10"/>
  <c r="AH814" i="10" s="1"/>
  <c r="AL749" i="10"/>
  <c r="AL56" i="10"/>
  <c r="AL715" i="10" s="1"/>
  <c r="H35" i="137"/>
  <c r="Q1222" i="10"/>
  <c r="Q1192" i="10"/>
  <c r="Q1038" i="10"/>
  <c r="N1231" i="10"/>
  <c r="G1207" i="10"/>
  <c r="AJ24" i="10"/>
  <c r="AJ684" i="10" s="1"/>
  <c r="F1221" i="10"/>
  <c r="F46" i="137"/>
  <c r="T244" i="10"/>
  <c r="V244" i="10"/>
  <c r="U244" i="10"/>
  <c r="V24" i="135"/>
  <c r="D30" i="137"/>
  <c r="R409" i="10"/>
  <c r="S134" i="10"/>
  <c r="AO116" i="10"/>
  <c r="AO555" i="10" s="1"/>
  <c r="AO366" i="10"/>
  <c r="AO677" i="10" s="1"/>
  <c r="V267" i="10"/>
  <c r="T267" i="10"/>
  <c r="U267" i="10"/>
  <c r="Y90" i="10"/>
  <c r="Y723" i="10" s="1"/>
  <c r="Q1183" i="10"/>
  <c r="I1186" i="10"/>
  <c r="F65" i="137"/>
  <c r="D1234" i="10"/>
  <c r="K27" i="135"/>
  <c r="I27" i="135"/>
  <c r="J27" i="135"/>
  <c r="D1043" i="10"/>
  <c r="AK757" i="10"/>
  <c r="AK74" i="10"/>
  <c r="AK728" i="10" s="1"/>
  <c r="AN70" i="10"/>
  <c r="AN695" i="10" s="1"/>
  <c r="AL88" i="10"/>
  <c r="AL694" i="10" s="1"/>
  <c r="F1212" i="10"/>
  <c r="J31" i="135"/>
  <c r="K31" i="135"/>
  <c r="I31" i="135"/>
  <c r="T49" i="10"/>
  <c r="Y358" i="10"/>
  <c r="Y106" i="10"/>
  <c r="U49" i="10"/>
  <c r="V49" i="10"/>
  <c r="Q1046" i="10"/>
  <c r="AE53" i="10"/>
  <c r="AE709" i="10" s="1"/>
  <c r="G1231" i="10"/>
  <c r="K1187" i="10"/>
  <c r="AC70" i="10"/>
  <c r="AC695" i="10" s="1"/>
  <c r="AH50" i="10"/>
  <c r="AH687" i="10" s="1"/>
  <c r="E1191" i="10"/>
  <c r="F1190" i="10"/>
  <c r="S1205" i="10"/>
  <c r="AF180" i="10"/>
  <c r="AF578" i="10" s="1"/>
  <c r="V11" i="135"/>
  <c r="E11" i="137"/>
  <c r="AJ56" i="10"/>
  <c r="AJ715" i="10" s="1"/>
  <c r="AJ749" i="10"/>
  <c r="T265" i="10"/>
  <c r="V265" i="10"/>
  <c r="U265" i="10"/>
  <c r="Y88" i="10"/>
  <c r="S1231" i="10"/>
  <c r="P1233" i="10"/>
  <c r="AI19" i="10"/>
  <c r="AI806" i="10" s="1"/>
  <c r="AI106" i="10"/>
  <c r="AI846" i="10" s="1"/>
  <c r="AI358" i="10"/>
  <c r="AI556" i="10" s="1"/>
  <c r="L1192" i="10"/>
  <c r="S1229" i="10"/>
  <c r="AN50" i="10"/>
  <c r="AN687" i="10" s="1"/>
  <c r="AG179" i="10"/>
  <c r="AG576" i="10" s="1"/>
  <c r="I411" i="10"/>
  <c r="AJ52" i="10"/>
  <c r="AJ707" i="10" s="1"/>
  <c r="E197" i="10"/>
  <c r="AK71" i="10"/>
  <c r="AK722" i="10" s="1"/>
  <c r="F50" i="137"/>
  <c r="C51" i="137"/>
  <c r="U21" i="136"/>
  <c r="V21" i="136"/>
  <c r="W21" i="136"/>
  <c r="G14" i="137"/>
  <c r="AA89" i="10"/>
  <c r="AA696" i="10" s="1"/>
  <c r="AK106" i="10"/>
  <c r="AK846" i="10" s="1"/>
  <c r="AK358" i="10"/>
  <c r="AK556" i="10" s="1"/>
  <c r="J47" i="135"/>
  <c r="C31" i="137"/>
  <c r="I47" i="135"/>
  <c r="K47" i="135"/>
  <c r="AD31" i="10"/>
  <c r="AD714" i="10" s="1"/>
  <c r="AO50" i="10"/>
  <c r="AO687" i="10" s="1"/>
  <c r="AJ55" i="136"/>
  <c r="N1227" i="10"/>
  <c r="H1205" i="10"/>
  <c r="J1221" i="10"/>
  <c r="AI55" i="136"/>
  <c r="F17" i="137"/>
  <c r="J1182" i="10"/>
  <c r="L1233" i="10"/>
  <c r="AL760" i="10"/>
  <c r="AL94" i="10"/>
  <c r="AL731" i="10" s="1"/>
  <c r="R1189" i="10"/>
  <c r="P1162" i="10"/>
  <c r="R1227" i="10"/>
  <c r="F1189" i="10"/>
  <c r="V253" i="10"/>
  <c r="V264" i="10" s="1"/>
  <c r="Y86" i="10"/>
  <c r="U253" i="10"/>
  <c r="U264" i="10" s="1"/>
  <c r="C264" i="10"/>
  <c r="T253" i="10"/>
  <c r="T264" i="10" s="1"/>
  <c r="O1236" i="10"/>
  <c r="L1042" i="10"/>
  <c r="O1189" i="10"/>
  <c r="AB179" i="10"/>
  <c r="AB576" i="10" s="1"/>
  <c r="AA54" i="10"/>
  <c r="AA711" i="10" s="1"/>
  <c r="AA745" i="10"/>
  <c r="D128" i="10"/>
  <c r="R1043" i="10"/>
  <c r="K25" i="135"/>
  <c r="I25" i="135"/>
  <c r="J25" i="135"/>
  <c r="S1046" i="10"/>
  <c r="AC356" i="10"/>
  <c r="AC103" i="10"/>
  <c r="AC812" i="10" s="1"/>
  <c r="G56" i="137"/>
  <c r="AL42" i="136"/>
  <c r="E1204" i="10"/>
  <c r="AF76" i="10"/>
  <c r="AF732" i="10" s="1"/>
  <c r="AF761" i="10"/>
  <c r="AB49" i="10"/>
  <c r="AB685" i="10" s="1"/>
  <c r="H1191" i="10"/>
  <c r="AH19" i="10"/>
  <c r="AH806" i="10" s="1"/>
  <c r="AI24" i="136"/>
  <c r="I35" i="135"/>
  <c r="K35" i="135"/>
  <c r="J35" i="135"/>
  <c r="E26" i="137"/>
  <c r="V42" i="135"/>
  <c r="V118" i="10"/>
  <c r="V128" i="10" s="1"/>
  <c r="C128" i="10"/>
  <c r="U118" i="10"/>
  <c r="U128" i="10" s="1"/>
  <c r="T118" i="10"/>
  <c r="T128" i="10" s="1"/>
  <c r="Y24" i="135"/>
  <c r="AL91" i="10"/>
  <c r="AL725" i="10" s="1"/>
  <c r="F1237" i="10"/>
  <c r="AF179" i="10"/>
  <c r="AF576" i="10" s="1"/>
  <c r="R1216" i="10"/>
  <c r="AO21" i="10"/>
  <c r="AO814" i="10" s="1"/>
  <c r="I1215" i="10"/>
  <c r="D197" i="10"/>
  <c r="O197" i="10"/>
  <c r="C1189" i="10"/>
  <c r="AH94" i="10"/>
  <c r="AH731" i="10" s="1"/>
  <c r="AH760" i="10"/>
  <c r="F35" i="137"/>
  <c r="I1212" i="10"/>
  <c r="AJ86" i="10"/>
  <c r="N264" i="10"/>
  <c r="I409" i="10"/>
  <c r="E1187" i="10"/>
  <c r="R1196" i="10"/>
  <c r="R1086" i="10"/>
  <c r="AG52" i="10"/>
  <c r="AG707" i="10" s="1"/>
  <c r="AA20" i="10"/>
  <c r="AA810" i="10" s="1"/>
  <c r="G1227" i="10"/>
  <c r="AF19" i="10"/>
  <c r="AF806" i="10" s="1"/>
  <c r="AA103" i="10"/>
  <c r="AA812" i="10" s="1"/>
  <c r="AA356" i="10"/>
  <c r="AL50" i="10"/>
  <c r="AL687" i="10" s="1"/>
  <c r="N1205" i="10"/>
  <c r="AB358" i="10"/>
  <c r="AB556" i="10" s="1"/>
  <c r="AB106" i="10"/>
  <c r="AB846" i="10" s="1"/>
  <c r="H1182" i="10"/>
  <c r="AH749" i="10"/>
  <c r="AH56" i="10"/>
  <c r="AH715" i="10" s="1"/>
  <c r="K1162" i="10"/>
  <c r="D1237" i="10"/>
  <c r="C1197" i="10"/>
  <c r="V22" i="10"/>
  <c r="U22" i="10"/>
  <c r="T22" i="10"/>
  <c r="Y19" i="10"/>
  <c r="G46" i="137"/>
  <c r="J1237" i="10"/>
  <c r="F61" i="137"/>
  <c r="F45" i="137"/>
  <c r="AG180" i="10"/>
  <c r="AG578" i="10" s="1"/>
  <c r="Y70" i="10"/>
  <c r="U199" i="10"/>
  <c r="T199" i="10"/>
  <c r="V199" i="10"/>
  <c r="AI116" i="10"/>
  <c r="AI555" i="10" s="1"/>
  <c r="AI366" i="10"/>
  <c r="AI677" i="10" s="1"/>
  <c r="M134" i="10"/>
  <c r="AJ51" i="10"/>
  <c r="AJ705" i="10" s="1"/>
  <c r="I1184" i="10"/>
  <c r="C1199" i="10"/>
  <c r="J1196" i="10"/>
  <c r="J1086" i="10"/>
  <c r="AN180" i="10"/>
  <c r="AN578" i="10" s="1"/>
  <c r="J1207" i="10"/>
  <c r="E1235" i="10"/>
  <c r="G59" i="137"/>
  <c r="C411" i="10"/>
  <c r="H1227" i="10"/>
  <c r="AK29" i="10"/>
  <c r="AK710" i="10" s="1"/>
  <c r="F30" i="10"/>
  <c r="AB192" i="10"/>
  <c r="AM182" i="10"/>
  <c r="AM582" i="10" s="1"/>
  <c r="V65" i="136"/>
  <c r="U65" i="136"/>
  <c r="W65" i="136"/>
  <c r="S1182" i="10"/>
  <c r="T48" i="10"/>
  <c r="Y357" i="10"/>
  <c r="U48" i="10"/>
  <c r="V48" i="10"/>
  <c r="Y105" i="10"/>
  <c r="Y816" i="10" s="1"/>
  <c r="G1235" i="10"/>
  <c r="AF12" i="133"/>
  <c r="AE12" i="133"/>
  <c r="AG12" i="133"/>
  <c r="O264" i="10"/>
  <c r="AK86" i="10"/>
  <c r="C1162" i="10"/>
  <c r="I19" i="135"/>
  <c r="K19" i="135"/>
  <c r="J19" i="135"/>
  <c r="C19" i="137"/>
  <c r="T25" i="10"/>
  <c r="V25" i="10"/>
  <c r="U25" i="10"/>
  <c r="Y22" i="10"/>
  <c r="L1190" i="10"/>
  <c r="F66" i="137"/>
  <c r="G21" i="137"/>
  <c r="R1183" i="10"/>
  <c r="U161" i="10"/>
  <c r="V161" i="10"/>
  <c r="T161" i="10"/>
  <c r="D203" i="10"/>
  <c r="Z146" i="10"/>
  <c r="Z566" i="10" s="1"/>
  <c r="Z377" i="10"/>
  <c r="S1196" i="10"/>
  <c r="AO90" i="10"/>
  <c r="AO723" i="10" s="1"/>
  <c r="AM102" i="10"/>
  <c r="AM554" i="10" s="1"/>
  <c r="Q36" i="10"/>
  <c r="AM353" i="10"/>
  <c r="AM676" i="10" s="1"/>
  <c r="H1147" i="10"/>
  <c r="AI29" i="10"/>
  <c r="AI710" i="10" s="1"/>
  <c r="AB56" i="10"/>
  <c r="AB715" i="10" s="1"/>
  <c r="AB749" i="10"/>
  <c r="M1222" i="10"/>
  <c r="F1184" i="10"/>
  <c r="AC759" i="10"/>
  <c r="AC75" i="10"/>
  <c r="AC730" i="10" s="1"/>
  <c r="D1186" i="10"/>
  <c r="S1200" i="10"/>
  <c r="E49" i="137"/>
  <c r="E1227" i="10"/>
  <c r="F1132" i="10"/>
  <c r="S1038" i="10"/>
  <c r="AM25" i="10"/>
  <c r="AM686" i="10" s="1"/>
  <c r="H1101" i="10"/>
  <c r="H1211" i="10"/>
  <c r="E30" i="10"/>
  <c r="AN54" i="10"/>
  <c r="AN711" i="10" s="1"/>
  <c r="AN745" i="10"/>
  <c r="O1046" i="10"/>
  <c r="E1219" i="10"/>
  <c r="W51" i="136"/>
  <c r="U51" i="136"/>
  <c r="V51" i="136"/>
  <c r="C65" i="137"/>
  <c r="Q1184" i="10"/>
  <c r="V52" i="136"/>
  <c r="U52" i="136"/>
  <c r="W52" i="136"/>
  <c r="C66" i="137"/>
  <c r="E128" i="10"/>
  <c r="E1188" i="10"/>
  <c r="H43" i="137"/>
  <c r="K1190" i="10"/>
  <c r="D61" i="137"/>
  <c r="D1042" i="10"/>
  <c r="E1199" i="10"/>
  <c r="AC31" i="10"/>
  <c r="AC714" i="10" s="1"/>
  <c r="AC757" i="10"/>
  <c r="AC74" i="10"/>
  <c r="AC728" i="10" s="1"/>
  <c r="D21" i="137"/>
  <c r="AH30" i="10"/>
  <c r="AH712" i="10" s="1"/>
  <c r="R1038" i="10"/>
  <c r="AI50" i="10"/>
  <c r="AI687" i="10" s="1"/>
  <c r="AJ49" i="10"/>
  <c r="AJ685" i="10" s="1"/>
  <c r="D29" i="137"/>
  <c r="AA75" i="10"/>
  <c r="AA730" i="10" s="1"/>
  <c r="AA759" i="10"/>
  <c r="AM31" i="10"/>
  <c r="AM714" i="10" s="1"/>
  <c r="F1039" i="10"/>
  <c r="E1197" i="10"/>
  <c r="H411" i="10"/>
  <c r="AC71" i="10"/>
  <c r="AC722" i="10" s="1"/>
  <c r="O1231" i="10"/>
  <c r="R1147" i="10"/>
  <c r="G1191" i="10"/>
  <c r="P1199" i="10"/>
  <c r="E1189" i="10"/>
  <c r="L423" i="10"/>
  <c r="P1202" i="10"/>
  <c r="AM53" i="10"/>
  <c r="AM709" i="10" s="1"/>
  <c r="E48" i="137"/>
  <c r="AF358" i="10"/>
  <c r="AF556" i="10" s="1"/>
  <c r="AF106" i="10"/>
  <c r="AF846" i="10" s="1"/>
  <c r="AC21" i="10"/>
  <c r="AC814" i="10" s="1"/>
  <c r="G49" i="137"/>
  <c r="H29" i="137"/>
  <c r="AA757" i="10"/>
  <c r="AA74" i="10"/>
  <c r="AA728" i="10" s="1"/>
  <c r="P1197" i="10"/>
  <c r="N1201" i="10"/>
  <c r="G1189" i="10"/>
  <c r="J1177" i="10"/>
  <c r="P1183" i="10"/>
  <c r="C1236" i="10"/>
  <c r="U251" i="10"/>
  <c r="T251" i="10"/>
  <c r="C1045" i="10"/>
  <c r="V251" i="10"/>
  <c r="H1035" i="10"/>
  <c r="C1035" i="10"/>
  <c r="V44" i="10"/>
  <c r="U44" i="10"/>
  <c r="T44" i="10"/>
  <c r="U55" i="10"/>
  <c r="V55" i="10"/>
  <c r="Y179" i="10"/>
  <c r="T55" i="10"/>
  <c r="AL51" i="10"/>
  <c r="AL705" i="10" s="1"/>
  <c r="K1237" i="10"/>
  <c r="AM105" i="10"/>
  <c r="AM816" i="10" s="1"/>
  <c r="AM357" i="10"/>
  <c r="Q1045" i="10"/>
  <c r="D1218" i="10"/>
  <c r="G47" i="137"/>
  <c r="O1187" i="10"/>
  <c r="H1235" i="10"/>
  <c r="K1042" i="10"/>
  <c r="F1199" i="10"/>
  <c r="K1220" i="10"/>
  <c r="J1229" i="10"/>
  <c r="H1213" i="10"/>
  <c r="Z24" i="10"/>
  <c r="Z684" i="10" s="1"/>
  <c r="K1182" i="10"/>
  <c r="P1037" i="10"/>
  <c r="M1132" i="10"/>
  <c r="G51" i="137"/>
  <c r="E1222" i="10"/>
  <c r="AI52" i="10"/>
  <c r="AI707" i="10" s="1"/>
  <c r="L203" i="10"/>
  <c r="AH146" i="10"/>
  <c r="AH566" i="10" s="1"/>
  <c r="AH377" i="10"/>
  <c r="G1192" i="10"/>
  <c r="J1147" i="10"/>
  <c r="D1221" i="10"/>
  <c r="AN24" i="10"/>
  <c r="AN684" i="10" s="1"/>
  <c r="I1217" i="10"/>
  <c r="AM52" i="10"/>
  <c r="AM707" i="10" s="1"/>
  <c r="AJ102" i="10"/>
  <c r="AJ554" i="10" s="1"/>
  <c r="N36" i="10"/>
  <c r="AJ353" i="10"/>
  <c r="AJ676" i="10" s="1"/>
  <c r="I264" i="10"/>
  <c r="AE86" i="10"/>
  <c r="F1230" i="10"/>
  <c r="AJ92" i="10"/>
  <c r="AJ727" i="10" s="1"/>
  <c r="AJ180" i="10"/>
  <c r="AJ578" i="10" s="1"/>
  <c r="AE73" i="10"/>
  <c r="AE726" i="10" s="1"/>
  <c r="F30" i="137"/>
  <c r="D1226" i="10"/>
  <c r="D1116" i="10"/>
  <c r="G48" i="137"/>
  <c r="H1237" i="10"/>
  <c r="O1132" i="10"/>
  <c r="AE180" i="10"/>
  <c r="AE578" i="10" s="1"/>
  <c r="F1220" i="10"/>
  <c r="J1043" i="10"/>
  <c r="AK22" i="10"/>
  <c r="AK845" i="10" s="1"/>
  <c r="F1186" i="10"/>
  <c r="N1204" i="10"/>
  <c r="AO30" i="10"/>
  <c r="AO712" i="10" s="1"/>
  <c r="AH71" i="10"/>
  <c r="AH722" i="10" s="1"/>
  <c r="L1039" i="10"/>
  <c r="AG182" i="10"/>
  <c r="AG582" i="10" s="1"/>
  <c r="AC95" i="10"/>
  <c r="AC733" i="10" s="1"/>
  <c r="AC762" i="10"/>
  <c r="AK49" i="10"/>
  <c r="AK685" i="10" s="1"/>
  <c r="D18" i="137"/>
  <c r="K1199" i="10"/>
  <c r="S1042" i="10"/>
  <c r="AG116" i="10"/>
  <c r="AG555" i="10" s="1"/>
  <c r="K134" i="10"/>
  <c r="AG366" i="10"/>
  <c r="AG677" i="10" s="1"/>
  <c r="AO69" i="10"/>
  <c r="AO693" i="10" s="1"/>
  <c r="AH52" i="10"/>
  <c r="AH707" i="10" s="1"/>
  <c r="F21" i="137"/>
  <c r="D65" i="137"/>
  <c r="G15" i="137"/>
  <c r="P1186" i="10"/>
  <c r="AN88" i="10"/>
  <c r="AN694" i="10" s="1"/>
  <c r="O1186" i="10"/>
  <c r="N270" i="10"/>
  <c r="AJ392" i="10"/>
  <c r="AJ157" i="10"/>
  <c r="AJ567" i="10" s="1"/>
  <c r="D1228" i="10"/>
  <c r="C1041" i="10"/>
  <c r="U185" i="10"/>
  <c r="T185" i="10"/>
  <c r="V185" i="10"/>
  <c r="O1229" i="10"/>
  <c r="D1207" i="10"/>
  <c r="AL20" i="10"/>
  <c r="AL810" i="10" s="1"/>
  <c r="F37" i="137"/>
  <c r="AB745" i="10"/>
  <c r="AB54" i="10"/>
  <c r="AB711" i="10" s="1"/>
  <c r="F1188" i="10"/>
  <c r="AM179" i="10"/>
  <c r="AM576" i="10" s="1"/>
  <c r="E409" i="10"/>
  <c r="V35" i="136"/>
  <c r="U35" i="136"/>
  <c r="W35" i="136"/>
  <c r="R1042" i="10"/>
  <c r="AO74" i="10"/>
  <c r="AO728" i="10" s="1"/>
  <c r="AO757" i="10"/>
  <c r="G61" i="137"/>
  <c r="E18" i="137"/>
  <c r="J1222" i="10"/>
  <c r="G1217" i="10"/>
  <c r="AJ93" i="10"/>
  <c r="AJ729" i="10" s="1"/>
  <c r="AJ758" i="10"/>
  <c r="K1206" i="10"/>
  <c r="AI72" i="10"/>
  <c r="AI724" i="10" s="1"/>
  <c r="AG91" i="10"/>
  <c r="AG725" i="10" s="1"/>
  <c r="M411" i="10"/>
  <c r="AN377" i="10"/>
  <c r="AN146" i="10"/>
  <c r="AN566" i="10" s="1"/>
  <c r="R203" i="10"/>
  <c r="E52" i="137"/>
  <c r="D1034" i="10"/>
  <c r="AI53" i="10"/>
  <c r="AI709" i="10" s="1"/>
  <c r="AN75" i="10"/>
  <c r="AN730" i="10" s="1"/>
  <c r="AN759" i="10"/>
  <c r="K1232" i="10"/>
  <c r="AE179" i="10"/>
  <c r="AE576" i="10" s="1"/>
  <c r="AF30" i="10"/>
  <c r="AF712" i="10" s="1"/>
  <c r="K1188" i="10"/>
  <c r="K1192" i="10"/>
  <c r="I1039" i="10"/>
  <c r="AL29" i="10"/>
  <c r="AL710" i="10" s="1"/>
  <c r="AM760" i="10"/>
  <c r="AM94" i="10"/>
  <c r="AM731" i="10" s="1"/>
  <c r="AF105" i="10"/>
  <c r="AF816" i="10" s="1"/>
  <c r="AF357" i="10"/>
  <c r="O1198" i="10"/>
  <c r="P1046" i="10"/>
  <c r="N1071" i="10"/>
  <c r="N1181" i="10"/>
  <c r="AL180" i="10"/>
  <c r="AL578" i="10" s="1"/>
  <c r="O1182" i="10"/>
  <c r="E14" i="137"/>
  <c r="M1184" i="10"/>
  <c r="K1202" i="10"/>
  <c r="AF182" i="10"/>
  <c r="AF582" i="10" s="1"/>
  <c r="I1227" i="10"/>
  <c r="P128" i="10"/>
  <c r="U143" i="10"/>
  <c r="U134" i="10" s="1"/>
  <c r="Y366" i="10"/>
  <c r="Y677" i="10" s="1"/>
  <c r="Y116" i="10"/>
  <c r="C134" i="10"/>
  <c r="V143" i="10"/>
  <c r="V134" i="10" s="1"/>
  <c r="T143" i="10"/>
  <c r="T134" i="10" s="1"/>
  <c r="U34" i="136"/>
  <c r="W34" i="136"/>
  <c r="V34" i="136"/>
  <c r="L1236" i="10"/>
  <c r="AE108" i="10"/>
  <c r="AE849" i="10" s="1"/>
  <c r="AF50" i="10"/>
  <c r="AF687" i="10" s="1"/>
  <c r="M1200" i="10"/>
  <c r="I1177" i="10"/>
  <c r="L1227" i="10"/>
  <c r="D410" i="10"/>
  <c r="M1035" i="10"/>
  <c r="G1211" i="10"/>
  <c r="G1101" i="10"/>
  <c r="H34" i="137"/>
  <c r="AH90" i="10"/>
  <c r="AH723" i="10" s="1"/>
  <c r="AL761" i="10"/>
  <c r="AL76" i="10"/>
  <c r="AL732" i="10" s="1"/>
  <c r="H128" i="10"/>
  <c r="X42" i="135"/>
  <c r="G26" i="137"/>
  <c r="D48" i="137"/>
  <c r="AI75" i="10"/>
  <c r="AI730" i="10" s="1"/>
  <c r="AI759" i="10"/>
  <c r="N1188" i="10"/>
  <c r="F48" i="137"/>
  <c r="AE192" i="10"/>
  <c r="AL92" i="10"/>
  <c r="AL727" i="10" s="1"/>
  <c r="R1188" i="10"/>
  <c r="G58" i="137"/>
  <c r="M1230" i="10"/>
  <c r="F1222" i="10"/>
  <c r="C45" i="137"/>
  <c r="W15" i="136"/>
  <c r="V15" i="136"/>
  <c r="U15" i="136"/>
  <c r="J128" i="10"/>
  <c r="R424" i="10"/>
  <c r="N412" i="10"/>
  <c r="C1227" i="10"/>
  <c r="F13" i="137"/>
  <c r="P1101" i="10"/>
  <c r="P1211" i="10"/>
  <c r="H1203" i="10"/>
  <c r="K1045" i="10"/>
  <c r="Q134" i="10"/>
  <c r="AM366" i="10"/>
  <c r="AM677" i="10" s="1"/>
  <c r="AM116" i="10"/>
  <c r="AM555" i="10" s="1"/>
  <c r="N1220" i="10"/>
  <c r="Z105" i="10"/>
  <c r="Z816" i="10" s="1"/>
  <c r="Z357" i="10"/>
  <c r="V370" i="10"/>
  <c r="U370" i="10"/>
  <c r="T370" i="10"/>
  <c r="T399" i="10"/>
  <c r="V399" i="10"/>
  <c r="U399" i="10"/>
  <c r="C423" i="10"/>
  <c r="AL53" i="10"/>
  <c r="AL709" i="10" s="1"/>
  <c r="I1200" i="10"/>
  <c r="AA69" i="10"/>
  <c r="AA693" i="10" s="1"/>
  <c r="AB103" i="10"/>
  <c r="AB812" i="10" s="1"/>
  <c r="AB356" i="10"/>
  <c r="K1222" i="10"/>
  <c r="P1187" i="10"/>
  <c r="R423" i="10"/>
  <c r="M1227" i="10"/>
  <c r="Z93" i="10"/>
  <c r="Z729" i="10" s="1"/>
  <c r="Z758" i="10"/>
  <c r="L410" i="10"/>
  <c r="R1212" i="10"/>
  <c r="AF25" i="10"/>
  <c r="AF686" i="10" s="1"/>
  <c r="Z191" i="10"/>
  <c r="E1186" i="10"/>
  <c r="H48" i="137"/>
  <c r="G1236" i="10"/>
  <c r="R1214" i="10"/>
  <c r="AI745" i="10"/>
  <c r="AI54" i="10"/>
  <c r="AI711" i="10" s="1"/>
  <c r="R197" i="10"/>
  <c r="M1220" i="10"/>
  <c r="E15" i="137"/>
  <c r="F1198" i="10"/>
  <c r="O1219" i="10"/>
  <c r="C1185" i="10"/>
  <c r="N1046" i="10"/>
  <c r="F63" i="137"/>
  <c r="J1198" i="10"/>
  <c r="S1218" i="10"/>
  <c r="AO89" i="10"/>
  <c r="AO696" i="10" s="1"/>
  <c r="I1222" i="10"/>
  <c r="G12" i="137"/>
  <c r="Q1200" i="10"/>
  <c r="F31" i="137"/>
  <c r="AB104" i="10"/>
  <c r="AB808" i="10" s="1"/>
  <c r="AB355" i="10"/>
  <c r="AK95" i="10"/>
  <c r="AK733" i="10" s="1"/>
  <c r="AK762" i="10"/>
  <c r="L1162" i="10"/>
  <c r="J32" i="135"/>
  <c r="I32" i="135"/>
  <c r="K32" i="135"/>
  <c r="F424" i="10"/>
  <c r="E1232" i="10"/>
  <c r="C1222" i="10"/>
  <c r="AH25" i="10"/>
  <c r="AH686" i="10" s="1"/>
  <c r="AN51" i="10"/>
  <c r="AN705" i="10" s="1"/>
  <c r="AI88" i="10"/>
  <c r="AI694" i="10" s="1"/>
  <c r="AF747" i="10"/>
  <c r="AF55" i="10"/>
  <c r="AF713" i="10" s="1"/>
  <c r="AE92" i="10"/>
  <c r="AE727" i="10" s="1"/>
  <c r="P1033" i="10"/>
  <c r="E1230" i="10"/>
  <c r="D411" i="10"/>
  <c r="AO24" i="10"/>
  <c r="AO684" i="10" s="1"/>
  <c r="AC366" i="10"/>
  <c r="AC677" i="10" s="1"/>
  <c r="G134" i="10"/>
  <c r="AC116" i="10"/>
  <c r="AC555" i="10" s="1"/>
  <c r="AJ90" i="10"/>
  <c r="AJ723" i="10" s="1"/>
  <c r="H1206" i="10"/>
  <c r="J1215" i="10"/>
  <c r="H63" i="137"/>
  <c r="P1182" i="10"/>
  <c r="G31" i="137"/>
  <c r="G57" i="137"/>
  <c r="S1185" i="10"/>
  <c r="AC105" i="10"/>
  <c r="AC816" i="10" s="1"/>
  <c r="AC357" i="10"/>
  <c r="R1198" i="10"/>
  <c r="L1177" i="10"/>
  <c r="M203" i="10"/>
  <c r="AI146" i="10"/>
  <c r="AI566" i="10" s="1"/>
  <c r="AI377" i="10"/>
  <c r="F1116" i="10"/>
  <c r="F1226" i="10"/>
  <c r="AB92" i="10"/>
  <c r="AB727" i="10" s="1"/>
  <c r="D36" i="137"/>
  <c r="G35" i="137"/>
  <c r="Z71" i="10"/>
  <c r="Z722" i="10" s="1"/>
  <c r="AN29" i="10"/>
  <c r="AN710" i="10" s="1"/>
  <c r="G1218" i="10"/>
  <c r="F128" i="10"/>
  <c r="N1116" i="10"/>
  <c r="N1226" i="10"/>
  <c r="AO108" i="10"/>
  <c r="AO849" i="10" s="1"/>
  <c r="AJ30" i="10"/>
  <c r="AJ712" i="10" s="1"/>
  <c r="H21" i="137"/>
  <c r="AF116" i="10"/>
  <c r="AF555" i="10" s="1"/>
  <c r="J134" i="10"/>
  <c r="AF366" i="10"/>
  <c r="AF677" i="10" s="1"/>
  <c r="AE20" i="10"/>
  <c r="AE810" i="10" s="1"/>
  <c r="AD69" i="10"/>
  <c r="AD693" i="10" s="1"/>
  <c r="M1201" i="10"/>
  <c r="C1190" i="10"/>
  <c r="P1204" i="10"/>
  <c r="E17" i="137"/>
  <c r="H45" i="137"/>
  <c r="I1185" i="10"/>
  <c r="E1046" i="10"/>
  <c r="H1037" i="10"/>
  <c r="AN22" i="10"/>
  <c r="AN845" i="10" s="1"/>
  <c r="AL358" i="10"/>
  <c r="AL556" i="10" s="1"/>
  <c r="AL106" i="10"/>
  <c r="AL846" i="10" s="1"/>
  <c r="AN92" i="10"/>
  <c r="AN727" i="10" s="1"/>
  <c r="AA116" i="10"/>
  <c r="AA555" i="10" s="1"/>
  <c r="AA366" i="10"/>
  <c r="AA677" i="10" s="1"/>
  <c r="E134" i="10"/>
  <c r="AB20" i="10"/>
  <c r="AB810" i="10" s="1"/>
  <c r="AL24" i="10"/>
  <c r="AL684" i="10" s="1"/>
  <c r="H1219" i="10"/>
  <c r="V177" i="10"/>
  <c r="T177" i="10"/>
  <c r="U177" i="10"/>
  <c r="C1228" i="10"/>
  <c r="F34" i="137"/>
  <c r="O270" i="10"/>
  <c r="AK157" i="10"/>
  <c r="AK567" i="10" s="1"/>
  <c r="AK392" i="10"/>
  <c r="AK89" i="10"/>
  <c r="AK696" i="10" s="1"/>
  <c r="AF52" i="10"/>
  <c r="AF707" i="10" s="1"/>
  <c r="Q1132" i="10"/>
  <c r="N1203" i="10"/>
  <c r="AN30" i="10"/>
  <c r="AN712" i="10" s="1"/>
  <c r="H1202" i="10"/>
  <c r="N1230" i="10"/>
  <c r="I1191" i="10"/>
  <c r="Z29" i="10"/>
  <c r="Z710" i="10" s="1"/>
  <c r="I1229" i="10"/>
  <c r="C1071" i="10"/>
  <c r="C1181" i="10"/>
  <c r="AO49" i="10"/>
  <c r="AO685" i="10" s="1"/>
  <c r="J18" i="135"/>
  <c r="I18" i="135"/>
  <c r="C18" i="137"/>
  <c r="K18" i="135"/>
  <c r="D56" i="137"/>
  <c r="AI42" i="136"/>
  <c r="I1228" i="10"/>
  <c r="K1183" i="10"/>
  <c r="AL25" i="10"/>
  <c r="AL686" i="10" s="1"/>
  <c r="AN74" i="10"/>
  <c r="AN728" i="10" s="1"/>
  <c r="AN757" i="10"/>
  <c r="L1043" i="10"/>
  <c r="D1231" i="10"/>
  <c r="E1038" i="10"/>
  <c r="O1232" i="10"/>
  <c r="L1204" i="10"/>
  <c r="F1101" i="10"/>
  <c r="F1211" i="10"/>
  <c r="K1035" i="10"/>
  <c r="P1235" i="10"/>
  <c r="L1191" i="10"/>
  <c r="S1230" i="10"/>
  <c r="N411" i="10"/>
  <c r="Z75" i="10"/>
  <c r="Z730" i="10" s="1"/>
  <c r="Z759" i="10"/>
  <c r="E32" i="137"/>
  <c r="F42" i="137"/>
  <c r="AM56" i="10"/>
  <c r="AM715" i="10" s="1"/>
  <c r="AM749" i="10"/>
  <c r="AN49" i="10"/>
  <c r="AN685" i="10" s="1"/>
  <c r="AE392" i="10"/>
  <c r="AE157" i="10"/>
  <c r="AE567" i="10" s="1"/>
  <c r="I270" i="10"/>
  <c r="F36" i="137"/>
  <c r="N1033" i="10"/>
  <c r="U200" i="10"/>
  <c r="T200" i="10"/>
  <c r="V200" i="10"/>
  <c r="Y71" i="10"/>
  <c r="Y722" i="10" s="1"/>
  <c r="Z55" i="10"/>
  <c r="Z713" i="10" s="1"/>
  <c r="Z747" i="10"/>
  <c r="D16" i="137"/>
  <c r="P1218" i="10"/>
  <c r="H30" i="10"/>
  <c r="I1236" i="10"/>
  <c r="R1230" i="10"/>
  <c r="M1197" i="10"/>
  <c r="Y191" i="10"/>
  <c r="V83" i="10"/>
  <c r="T83" i="10"/>
  <c r="U83" i="10"/>
  <c r="AM30" i="10"/>
  <c r="AM712" i="10" s="1"/>
  <c r="H1043" i="10"/>
  <c r="I1234" i="10"/>
  <c r="L1182" i="10"/>
  <c r="AH102" i="10"/>
  <c r="AH554" i="10" s="1"/>
  <c r="L36" i="10"/>
  <c r="AH353" i="10"/>
  <c r="AH676" i="10" s="1"/>
  <c r="E410" i="10"/>
  <c r="I1231" i="10"/>
  <c r="AL49" i="10"/>
  <c r="AL685" i="10" s="1"/>
  <c r="AO192" i="10"/>
  <c r="Q1162" i="10"/>
  <c r="F264" i="10"/>
  <c r="AB86" i="10"/>
  <c r="AL21" i="10"/>
  <c r="AL814" i="10" s="1"/>
  <c r="AO75" i="10"/>
  <c r="AO730" i="10" s="1"/>
  <c r="AO759" i="10"/>
  <c r="AD22" i="10"/>
  <c r="AD845" i="10" s="1"/>
  <c r="G270" i="10"/>
  <c r="AC392" i="10"/>
  <c r="AC157" i="10"/>
  <c r="AC567" i="10" s="1"/>
  <c r="F32" i="137"/>
  <c r="Q1039" i="10"/>
  <c r="R1235" i="10"/>
  <c r="G1203" i="10"/>
  <c r="Z106" i="10"/>
  <c r="Z846" i="10" s="1"/>
  <c r="Z358" i="10"/>
  <c r="Z556" i="10" s="1"/>
  <c r="Z180" i="10"/>
  <c r="Z578" i="10" s="1"/>
  <c r="W47" i="136"/>
  <c r="V47" i="136"/>
  <c r="U47" i="136"/>
  <c r="C61" i="137"/>
  <c r="I34" i="135"/>
  <c r="J34" i="135"/>
  <c r="K34" i="135"/>
  <c r="N409" i="10"/>
  <c r="H1207" i="10"/>
  <c r="AH73" i="10"/>
  <c r="AH726" i="10" s="1"/>
  <c r="Q1187" i="10"/>
  <c r="D37" i="137"/>
  <c r="F1232" i="10"/>
  <c r="J29" i="135"/>
  <c r="K29" i="135"/>
  <c r="I29" i="135"/>
  <c r="O1233" i="10"/>
  <c r="AI69" i="10"/>
  <c r="AI693" i="10" s="1"/>
  <c r="I1237" i="10"/>
  <c r="G1222" i="10"/>
  <c r="D14" i="137"/>
  <c r="AM191" i="10"/>
  <c r="H1181" i="10"/>
  <c r="H1071" i="10"/>
  <c r="AF108" i="10"/>
  <c r="AF849" i="10" s="1"/>
  <c r="AB70" i="10"/>
  <c r="AB695" i="10" s="1"/>
  <c r="V342" i="10"/>
  <c r="T342" i="10"/>
  <c r="U342" i="10"/>
  <c r="E36" i="137"/>
  <c r="AL69" i="10"/>
  <c r="AL693" i="10" s="1"/>
  <c r="AN86" i="10"/>
  <c r="R264" i="10"/>
  <c r="R1181" i="10"/>
  <c r="R1071" i="10"/>
  <c r="K1184" i="10"/>
  <c r="H47" i="137"/>
  <c r="G424" i="10"/>
  <c r="F1046" i="10"/>
  <c r="AN93" i="10"/>
  <c r="AN729" i="10" s="1"/>
  <c r="AN758" i="10"/>
  <c r="R1215" i="10"/>
  <c r="S1213" i="10"/>
  <c r="D17" i="137"/>
  <c r="AG86" i="10"/>
  <c r="K264" i="10"/>
  <c r="F1041" i="10"/>
  <c r="AI91" i="10"/>
  <c r="AI725" i="10" s="1"/>
  <c r="S1191" i="10"/>
  <c r="C1116" i="10"/>
  <c r="C1226" i="10"/>
  <c r="AE104" i="10"/>
  <c r="AE808" i="10" s="1"/>
  <c r="AE355" i="10"/>
  <c r="AN21" i="10"/>
  <c r="AN814" i="10" s="1"/>
  <c r="F51" i="137"/>
  <c r="I1213" i="10"/>
  <c r="AH88" i="10"/>
  <c r="AH694" i="10" s="1"/>
  <c r="F203" i="10"/>
  <c r="AB146" i="10"/>
  <c r="AB566" i="10" s="1"/>
  <c r="AB377" i="10"/>
  <c r="AO86" i="10"/>
  <c r="S264" i="10"/>
  <c r="L1116" i="10"/>
  <c r="L1226" i="10"/>
  <c r="AG71" i="10"/>
  <c r="AG722" i="10" s="1"/>
  <c r="C1229" i="10"/>
  <c r="AB29" i="10"/>
  <c r="AB710" i="10" s="1"/>
  <c r="N1042" i="10"/>
  <c r="AG191" i="10"/>
  <c r="AK31" i="10"/>
  <c r="AK714" i="10" s="1"/>
  <c r="AO52" i="10"/>
  <c r="AO707" i="10" s="1"/>
  <c r="AK30" i="10"/>
  <c r="AK712" i="10" s="1"/>
  <c r="Q1215" i="10"/>
  <c r="AM29" i="10"/>
  <c r="AM710" i="10" s="1"/>
  <c r="S1033" i="10"/>
  <c r="Q1181" i="10"/>
  <c r="Q1071" i="10"/>
  <c r="T229" i="10"/>
  <c r="V229" i="10"/>
  <c r="U229" i="10"/>
  <c r="V59" i="136"/>
  <c r="U59" i="136"/>
  <c r="W59" i="136"/>
  <c r="H1218" i="10"/>
  <c r="L1047" i="10"/>
  <c r="Z69" i="10"/>
  <c r="Z693" i="10" s="1"/>
  <c r="AK182" i="10"/>
  <c r="AK582" i="10" s="1"/>
  <c r="AO22" i="10"/>
  <c r="AO845" i="10" s="1"/>
  <c r="C1187" i="10"/>
  <c r="U28" i="136"/>
  <c r="W28" i="136"/>
  <c r="V28" i="136"/>
  <c r="AD91" i="10"/>
  <c r="AD725" i="10" s="1"/>
  <c r="K1191" i="10"/>
  <c r="P1229" i="10"/>
  <c r="H1204" i="10"/>
  <c r="AM92" i="10"/>
  <c r="AM727" i="10" s="1"/>
  <c r="AG73" i="10"/>
  <c r="AG726" i="10" s="1"/>
  <c r="O1214" i="10"/>
  <c r="K1218" i="10"/>
  <c r="K1230" i="10"/>
  <c r="U117" i="10"/>
  <c r="V117" i="10"/>
  <c r="C1038" i="10"/>
  <c r="T117" i="10"/>
  <c r="S1215" i="10"/>
  <c r="AF191" i="10"/>
  <c r="Z70" i="10"/>
  <c r="Z695" i="10" s="1"/>
  <c r="F1177" i="10"/>
  <c r="H27" i="137"/>
  <c r="E1042" i="10"/>
  <c r="E1184" i="10"/>
  <c r="F410" i="10"/>
  <c r="G1229" i="10"/>
  <c r="D47" i="137"/>
  <c r="I424" i="10"/>
  <c r="M1221" i="10"/>
  <c r="Q1230" i="10"/>
  <c r="O1177" i="10"/>
  <c r="P1192" i="10"/>
  <c r="J1228" i="10"/>
  <c r="O1203" i="10"/>
  <c r="C1219" i="10"/>
  <c r="H41" i="137"/>
  <c r="AM11" i="136"/>
  <c r="D1202" i="10"/>
  <c r="F1042" i="10"/>
  <c r="D42" i="137"/>
  <c r="G37" i="137"/>
  <c r="E1047" i="10"/>
  <c r="AN157" i="10"/>
  <c r="AN567" i="10" s="1"/>
  <c r="R270" i="10"/>
  <c r="AN392" i="10"/>
  <c r="AI103" i="10"/>
  <c r="AI812" i="10" s="1"/>
  <c r="AI356" i="10"/>
  <c r="AO760" i="10"/>
  <c r="AO94" i="10"/>
  <c r="AO731" i="10" s="1"/>
  <c r="R1219" i="10"/>
  <c r="AB89" i="10"/>
  <c r="AB696" i="10" s="1"/>
  <c r="I1216" i="10"/>
  <c r="E66" i="137"/>
  <c r="AO25" i="10"/>
  <c r="AO686" i="10" s="1"/>
  <c r="I1218" i="10"/>
  <c r="AJ355" i="10"/>
  <c r="AJ104" i="10"/>
  <c r="AJ808" i="10" s="1"/>
  <c r="AG30" i="10"/>
  <c r="AG712" i="10" s="1"/>
  <c r="H1230" i="10"/>
  <c r="AJ94" i="10"/>
  <c r="AJ731" i="10" s="1"/>
  <c r="AJ760" i="10"/>
  <c r="P1222" i="10"/>
  <c r="AJ192" i="10"/>
  <c r="Q1190" i="10"/>
  <c r="W16" i="136"/>
  <c r="V16" i="136"/>
  <c r="U16" i="136"/>
  <c r="C46" i="137"/>
  <c r="R1237" i="10"/>
  <c r="Z31" i="10"/>
  <c r="Z714" i="10" s="1"/>
  <c r="AN76" i="10"/>
  <c r="AN732" i="10" s="1"/>
  <c r="AN761" i="10"/>
  <c r="F1228" i="10"/>
  <c r="D57" i="137"/>
  <c r="AB76" i="10"/>
  <c r="AB732" i="10" s="1"/>
  <c r="AB761" i="10"/>
  <c r="K1177" i="10"/>
  <c r="M1182" i="10"/>
  <c r="AA92" i="10"/>
  <c r="AA727" i="10" s="1"/>
  <c r="J1042" i="10"/>
  <c r="N1191" i="10"/>
  <c r="M1219" i="10"/>
  <c r="H16" i="137"/>
  <c r="N1147" i="10"/>
  <c r="V13" i="136"/>
  <c r="U13" i="136"/>
  <c r="W13" i="136"/>
  <c r="C43" i="137"/>
  <c r="R1187" i="10"/>
  <c r="G41" i="137"/>
  <c r="AL11" i="136"/>
  <c r="J411" i="10"/>
  <c r="T368" i="10"/>
  <c r="U368" i="10"/>
  <c r="V368" i="10"/>
  <c r="D1227" i="10"/>
  <c r="M1215" i="10"/>
  <c r="E1213" i="10"/>
  <c r="S1228" i="10"/>
  <c r="F14" i="137"/>
  <c r="J1197" i="10"/>
  <c r="J1219" i="10"/>
  <c r="R411" i="10"/>
  <c r="AD95" i="10"/>
  <c r="AD733" i="10" s="1"/>
  <c r="AD762" i="10"/>
  <c r="O1034" i="10"/>
  <c r="O1215" i="10"/>
  <c r="C1201" i="10"/>
  <c r="AN53" i="10"/>
  <c r="AN709" i="10" s="1"/>
  <c r="M1047" i="10"/>
  <c r="L1200" i="10"/>
  <c r="D60" i="137"/>
  <c r="AE745" i="10"/>
  <c r="AE54" i="10"/>
  <c r="AE711" i="10" s="1"/>
  <c r="F1213" i="10"/>
  <c r="I1199" i="10"/>
  <c r="L1188" i="10"/>
  <c r="L1038" i="10"/>
  <c r="E19" i="137"/>
  <c r="AH22" i="10"/>
  <c r="AH845" i="10" s="1"/>
  <c r="J1162" i="10"/>
  <c r="G1201" i="10"/>
  <c r="AI20" i="10"/>
  <c r="AI810" i="10" s="1"/>
  <c r="P1227" i="10"/>
  <c r="F36" i="10"/>
  <c r="AB102" i="10"/>
  <c r="AB554" i="10" s="1"/>
  <c r="AB353" i="10"/>
  <c r="AB676" i="10" s="1"/>
  <c r="K1236" i="10"/>
  <c r="Q424" i="10"/>
  <c r="J409" i="10"/>
  <c r="AI90" i="10"/>
  <c r="AI723" i="10" s="1"/>
  <c r="AL95" i="10"/>
  <c r="AL733" i="10" s="1"/>
  <c r="AL762" i="10"/>
  <c r="Q197" i="10"/>
  <c r="R1217" i="10"/>
  <c r="G1034" i="10"/>
  <c r="D1201" i="10"/>
  <c r="D1177" i="10"/>
  <c r="AN104" i="10"/>
  <c r="AN808" i="10" s="1"/>
  <c r="AN355" i="10"/>
  <c r="R1205" i="10"/>
  <c r="AG94" i="10"/>
  <c r="AG731" i="10" s="1"/>
  <c r="AG760" i="10"/>
  <c r="AN102" i="10"/>
  <c r="AN554" i="10" s="1"/>
  <c r="R36" i="10"/>
  <c r="AN353" i="10"/>
  <c r="AN676" i="10" s="1"/>
  <c r="P1226" i="10"/>
  <c r="P1116" i="10"/>
  <c r="Z192" i="10"/>
  <c r="AF356" i="10"/>
  <c r="AF103" i="10"/>
  <c r="AF812" i="10" s="1"/>
  <c r="L409" i="10"/>
  <c r="R1034" i="10"/>
  <c r="E1220" i="10"/>
  <c r="N1200" i="10"/>
  <c r="AN108" i="10"/>
  <c r="AN849" i="10" s="1"/>
  <c r="AB73" i="10"/>
  <c r="AB726" i="10" s="1"/>
  <c r="E1206" i="10"/>
  <c r="G43" i="137"/>
  <c r="AB50" i="10"/>
  <c r="AB687" i="10" s="1"/>
  <c r="G28" i="137"/>
  <c r="I1045" i="10"/>
  <c r="G197" i="10"/>
  <c r="Z745" i="10"/>
  <c r="Z54" i="10"/>
  <c r="Z711" i="10" s="1"/>
  <c r="AL355" i="10"/>
  <c r="AL104" i="10"/>
  <c r="AL808" i="10" s="1"/>
  <c r="AN90" i="10"/>
  <c r="AN723" i="10" s="1"/>
  <c r="AJ20" i="10"/>
  <c r="AJ810" i="10" s="1"/>
  <c r="H1232" i="10"/>
  <c r="AI92" i="10"/>
  <c r="AI727" i="10" s="1"/>
  <c r="L1186" i="10"/>
  <c r="AM180" i="10"/>
  <c r="AM578" i="10" s="1"/>
  <c r="AL74" i="10"/>
  <c r="AL728" i="10" s="1"/>
  <c r="AL757" i="10"/>
  <c r="C35" i="137"/>
  <c r="I51" i="135"/>
  <c r="K51" i="135"/>
  <c r="J51" i="135"/>
  <c r="AK69" i="10"/>
  <c r="AK693" i="10" s="1"/>
  <c r="C1147" i="10"/>
  <c r="AA49" i="10"/>
  <c r="AA685" i="10" s="1"/>
  <c r="V383" i="10"/>
  <c r="T383" i="10"/>
  <c r="U383" i="10"/>
  <c r="C409" i="10"/>
  <c r="M1037" i="10"/>
  <c r="AE91" i="10"/>
  <c r="AE725" i="10" s="1"/>
  <c r="H66" i="137"/>
  <c r="J1204" i="10"/>
  <c r="R1231" i="10"/>
  <c r="K1215" i="10"/>
  <c r="N1162" i="10"/>
  <c r="AE71" i="10"/>
  <c r="AE722" i="10" s="1"/>
  <c r="N1132" i="10"/>
  <c r="D1039" i="10"/>
  <c r="AL30" i="10"/>
  <c r="AL712" i="10" s="1"/>
  <c r="Q1047" i="10"/>
  <c r="I12" i="135"/>
  <c r="J12" i="135"/>
  <c r="K12" i="135"/>
  <c r="C12" i="137"/>
  <c r="U32" i="136"/>
  <c r="W32" i="136"/>
  <c r="V32" i="136"/>
  <c r="J1191" i="10"/>
  <c r="D31" i="137"/>
  <c r="M1039" i="10"/>
  <c r="O1202" i="10"/>
  <c r="AC52" i="10"/>
  <c r="AC707" i="10" s="1"/>
  <c r="I1192" i="10"/>
  <c r="I30" i="10"/>
  <c r="U133" i="10"/>
  <c r="Y53" i="10"/>
  <c r="T133" i="10"/>
  <c r="V133" i="10"/>
  <c r="AL89" i="10"/>
  <c r="AL696" i="10" s="1"/>
  <c r="E1041" i="10"/>
  <c r="H50" i="137"/>
  <c r="P1038" i="10"/>
  <c r="G1228" i="10"/>
  <c r="H20" i="137"/>
  <c r="P1043" i="10"/>
  <c r="Z76" i="10"/>
  <c r="Z732" i="10" s="1"/>
  <c r="Z761" i="10"/>
  <c r="AB69" i="10"/>
  <c r="AB693" i="10" s="1"/>
  <c r="AE90" i="10"/>
  <c r="AE723" i="10" s="1"/>
  <c r="AM22" i="10"/>
  <c r="AM845" i="10" s="1"/>
  <c r="J1188" i="10"/>
  <c r="S410" i="10"/>
  <c r="M1046" i="10"/>
  <c r="H1229" i="10"/>
  <c r="E1071" i="10"/>
  <c r="E1181" i="10"/>
  <c r="R128" i="10"/>
  <c r="M424" i="10"/>
  <c r="H56" i="137"/>
  <c r="AM42" i="136"/>
  <c r="AM759" i="10"/>
  <c r="AM75" i="10"/>
  <c r="AM730" i="10" s="1"/>
  <c r="AJ105" i="10"/>
  <c r="AJ816" i="10" s="1"/>
  <c r="AJ357" i="10"/>
  <c r="N1228" i="10"/>
  <c r="AJ103" i="10"/>
  <c r="AJ812" i="10" s="1"/>
  <c r="AJ356" i="10"/>
  <c r="AH747" i="10"/>
  <c r="AH55" i="10"/>
  <c r="AH713" i="10" s="1"/>
  <c r="M1116" i="10"/>
  <c r="M1226" i="10"/>
  <c r="P1230" i="10"/>
  <c r="U20" i="10"/>
  <c r="V20" i="10"/>
  <c r="T20" i="10"/>
  <c r="C1034" i="10"/>
  <c r="AI49" i="10"/>
  <c r="AI685" i="10" s="1"/>
  <c r="D1162" i="10"/>
  <c r="I26" i="135"/>
  <c r="J26" i="135"/>
  <c r="K26" i="135"/>
  <c r="N1229" i="10"/>
  <c r="Q1220" i="10"/>
  <c r="K36" i="10"/>
  <c r="AG353" i="10"/>
  <c r="AG676" i="10" s="1"/>
  <c r="AG102" i="10"/>
  <c r="AG554" i="10" s="1"/>
  <c r="M1212" i="10"/>
  <c r="F1231" i="10"/>
  <c r="S36" i="10"/>
  <c r="AO353" i="10"/>
  <c r="AO676" i="10" s="1"/>
  <c r="AO102" i="10"/>
  <c r="AO554" i="10" s="1"/>
  <c r="AG103" i="10"/>
  <c r="AG812" i="10" s="1"/>
  <c r="AG356" i="10"/>
  <c r="AD191" i="10"/>
  <c r="AO70" i="10"/>
  <c r="AO695" i="10" s="1"/>
  <c r="J1183" i="10"/>
  <c r="AA51" i="10"/>
  <c r="AA705" i="10" s="1"/>
  <c r="P424" i="10"/>
  <c r="Q1198" i="10"/>
  <c r="J1230" i="10"/>
  <c r="AG105" i="10"/>
  <c r="AG816" i="10" s="1"/>
  <c r="AG357" i="10"/>
  <c r="AO20" i="10"/>
  <c r="AO810" i="10" s="1"/>
  <c r="AL192" i="10"/>
  <c r="AE29" i="10"/>
  <c r="AE710" i="10" s="1"/>
  <c r="F1038" i="10"/>
  <c r="V56" i="10"/>
  <c r="Y180" i="10"/>
  <c r="Y578" i="10" s="1"/>
  <c r="T56" i="10"/>
  <c r="U56" i="10"/>
  <c r="AG88" i="10"/>
  <c r="AG694" i="10" s="1"/>
  <c r="M36" i="10"/>
  <c r="AI353" i="10"/>
  <c r="AI676" i="10" s="1"/>
  <c r="AI102" i="10"/>
  <c r="AI554" i="10" s="1"/>
  <c r="AN182" i="10"/>
  <c r="AN582" i="10" s="1"/>
  <c r="K128" i="10"/>
  <c r="AK747" i="10"/>
  <c r="AK55" i="10"/>
  <c r="AK713" i="10" s="1"/>
  <c r="AH49" i="10"/>
  <c r="AH685" i="10" s="1"/>
  <c r="H1185" i="10"/>
  <c r="AE74" i="10"/>
  <c r="AE728" i="10" s="1"/>
  <c r="AE757" i="10"/>
  <c r="O1234" i="10"/>
  <c r="AC72" i="10"/>
  <c r="AC724" i="10" s="1"/>
  <c r="Q128" i="10"/>
  <c r="C1186" i="10"/>
  <c r="F16" i="137"/>
  <c r="R1229" i="10"/>
  <c r="L264" i="10"/>
  <c r="AH86" i="10"/>
  <c r="G1237" i="10"/>
  <c r="H37" i="137"/>
  <c r="Q1189" i="10"/>
  <c r="E12" i="137"/>
  <c r="G1215" i="10"/>
  <c r="M1204" i="10"/>
  <c r="F58" i="137"/>
  <c r="G17" i="137"/>
  <c r="V14" i="136"/>
  <c r="W14" i="136"/>
  <c r="U14" i="136"/>
  <c r="C44" i="137"/>
  <c r="AB88" i="10"/>
  <c r="AB694" i="10" s="1"/>
  <c r="AM76" i="10"/>
  <c r="AM732" i="10" s="1"/>
  <c r="AM761" i="10"/>
  <c r="AI24" i="10"/>
  <c r="AI684" i="10" s="1"/>
  <c r="C1182" i="10"/>
  <c r="AJ22" i="10"/>
  <c r="AJ845" i="10" s="1"/>
  <c r="F27" i="137"/>
  <c r="AO51" i="10"/>
  <c r="AO705" i="10" s="1"/>
  <c r="AF91" i="10"/>
  <c r="AF725" i="10" s="1"/>
  <c r="O1213" i="10"/>
  <c r="H1162" i="10"/>
  <c r="C1231" i="10"/>
  <c r="D1232" i="10"/>
  <c r="S1192" i="10"/>
  <c r="F1219" i="10"/>
  <c r="K423" i="10"/>
  <c r="M412" i="10"/>
  <c r="S197" i="10"/>
  <c r="S1037" i="10"/>
  <c r="AL103" i="10"/>
  <c r="AL812" i="10" s="1"/>
  <c r="AL356" i="10"/>
  <c r="AJ89" i="10"/>
  <c r="AJ696" i="10" s="1"/>
  <c r="M423" i="10"/>
  <c r="M1205" i="10"/>
  <c r="K1207" i="10"/>
  <c r="F1201" i="10"/>
  <c r="M409" i="10"/>
  <c r="J1041" i="10"/>
  <c r="N423" i="10"/>
  <c r="AG69" i="10"/>
  <c r="AG693" i="10" s="1"/>
  <c r="G1221" i="10"/>
  <c r="AM74" i="10"/>
  <c r="AM728" i="10" s="1"/>
  <c r="AM757" i="10"/>
  <c r="AO55" i="10"/>
  <c r="AO713" i="10" s="1"/>
  <c r="AO747" i="10"/>
  <c r="R1228" i="10"/>
  <c r="W53" i="136"/>
  <c r="V53" i="136"/>
  <c r="U53" i="136"/>
  <c r="C67" i="137"/>
  <c r="H1038" i="10"/>
  <c r="Q1221" i="10"/>
  <c r="D28" i="137"/>
  <c r="N1212" i="10"/>
  <c r="AJ116" i="10"/>
  <c r="AJ555" i="10" s="1"/>
  <c r="N134" i="10"/>
  <c r="AJ366" i="10"/>
  <c r="AJ677" i="10" s="1"/>
  <c r="K1235" i="10"/>
  <c r="K1034" i="10"/>
  <c r="L1235" i="10"/>
  <c r="E13" i="137"/>
  <c r="P1196" i="10"/>
  <c r="P1086" i="10"/>
  <c r="N1237" i="10"/>
  <c r="AN31" i="10"/>
  <c r="AN714" i="10" s="1"/>
  <c r="AN747" i="10"/>
  <c r="AN55" i="10"/>
  <c r="AN713" i="10" s="1"/>
  <c r="D63" i="137"/>
  <c r="O1196" i="10"/>
  <c r="O1086" i="10"/>
  <c r="R1218" i="10"/>
  <c r="AI95" i="10"/>
  <c r="AI733" i="10" s="1"/>
  <c r="AI762" i="10"/>
  <c r="D50" i="137"/>
  <c r="AC91" i="10"/>
  <c r="AC725" i="10" s="1"/>
  <c r="AK20" i="10"/>
  <c r="AK810" i="10" s="1"/>
  <c r="C1132" i="10"/>
  <c r="Z49" i="10"/>
  <c r="Z685" i="10" s="1"/>
  <c r="K17" i="135"/>
  <c r="J17" i="135"/>
  <c r="C17" i="137"/>
  <c r="I17" i="135"/>
  <c r="S1045" i="10"/>
  <c r="L424" i="10"/>
  <c r="AN89" i="10"/>
  <c r="AN696" i="10" s="1"/>
  <c r="P1184" i="10"/>
  <c r="D66" i="137"/>
  <c r="M270" i="10"/>
  <c r="AI392" i="10"/>
  <c r="AI157" i="10"/>
  <c r="AI567" i="10" s="1"/>
  <c r="G1197" i="10"/>
  <c r="AD377" i="10"/>
  <c r="AD146" i="10"/>
  <c r="AD566" i="10" s="1"/>
  <c r="H203" i="10"/>
  <c r="Q1236" i="10"/>
  <c r="H58" i="137"/>
  <c r="AG72" i="10"/>
  <c r="AG724" i="10" s="1"/>
  <c r="E61" i="137"/>
  <c r="V60" i="136"/>
  <c r="W60" i="136"/>
  <c r="U60" i="136"/>
  <c r="AO53" i="10"/>
  <c r="AO709" i="10" s="1"/>
  <c r="AK180" i="10"/>
  <c r="AK578" i="10" s="1"/>
  <c r="K1216" i="10"/>
  <c r="AA30" i="10"/>
  <c r="AA712" i="10" s="1"/>
  <c r="S1234" i="10"/>
  <c r="E1217" i="10"/>
  <c r="AA758" i="10"/>
  <c r="AA93" i="10"/>
  <c r="AA729" i="10" s="1"/>
  <c r="AK90" i="10"/>
  <c r="AK723" i="10" s="1"/>
  <c r="K1228" i="10"/>
  <c r="J1205" i="10"/>
  <c r="N1233" i="10"/>
  <c r="I1101" i="10"/>
  <c r="I1211" i="10"/>
  <c r="AJ74" i="10"/>
  <c r="AJ728" i="10" s="1"/>
  <c r="AJ757" i="10"/>
  <c r="F1191" i="10"/>
  <c r="V315" i="10"/>
  <c r="T315" i="10"/>
  <c r="U315" i="10"/>
  <c r="AO182" i="10"/>
  <c r="AO582" i="10" s="1"/>
  <c r="E1035" i="10"/>
  <c r="J1189" i="10"/>
  <c r="G62" i="137"/>
  <c r="K1221" i="10"/>
  <c r="H1186" i="10"/>
  <c r="K411" i="10"/>
  <c r="AC191" i="10"/>
  <c r="R1233" i="10"/>
  <c r="V62" i="136"/>
  <c r="W62" i="136"/>
  <c r="U62" i="136"/>
  <c r="S1188" i="10"/>
  <c r="U32" i="10"/>
  <c r="T32" i="10"/>
  <c r="Y25" i="10"/>
  <c r="Y686" i="10" s="1"/>
  <c r="V32" i="10"/>
  <c r="H1222" i="10"/>
  <c r="N1186" i="10"/>
  <c r="E43" i="137"/>
  <c r="I197" i="10"/>
  <c r="AG146" i="10"/>
  <c r="AG566" i="10" s="1"/>
  <c r="AG377" i="10"/>
  <c r="K203" i="10"/>
  <c r="R1046" i="10"/>
  <c r="AM70" i="10"/>
  <c r="AM695" i="10" s="1"/>
  <c r="R1045" i="10"/>
  <c r="AI355" i="10"/>
  <c r="AI104" i="10"/>
  <c r="AI808" i="10" s="1"/>
  <c r="I1226" i="10"/>
  <c r="I1116" i="10"/>
  <c r="M1231" i="10"/>
  <c r="F411" i="10"/>
  <c r="H36" i="137"/>
  <c r="AD72" i="10"/>
  <c r="AD724" i="10" s="1"/>
  <c r="G67" i="137"/>
  <c r="S411" i="10"/>
  <c r="M1086" i="10"/>
  <c r="M1196" i="10"/>
  <c r="Z56" i="10"/>
  <c r="Z715" i="10" s="1"/>
  <c r="Z749" i="10"/>
  <c r="D12" i="137"/>
  <c r="V110" i="10"/>
  <c r="U110" i="10"/>
  <c r="T110" i="10"/>
  <c r="AA357" i="10"/>
  <c r="AA105" i="10"/>
  <c r="AA816" i="10" s="1"/>
  <c r="AI761" i="10"/>
  <c r="AI76" i="10"/>
  <c r="AI732" i="10" s="1"/>
  <c r="E50" i="137"/>
  <c r="U116" i="10"/>
  <c r="V116" i="10"/>
  <c r="C1037" i="10"/>
  <c r="T116" i="10"/>
  <c r="P412" i="10"/>
  <c r="AE24" i="10"/>
  <c r="AE684" i="10" s="1"/>
  <c r="P1205" i="10"/>
  <c r="N1221" i="10"/>
  <c r="AG31" i="10"/>
  <c r="AG714" i="10" s="1"/>
  <c r="AB90" i="10"/>
  <c r="AB723" i="10" s="1"/>
  <c r="S1186" i="10"/>
  <c r="F26" i="137"/>
  <c r="W42" i="135"/>
  <c r="Y30" i="10"/>
  <c r="Y712" i="10" s="1"/>
  <c r="U38" i="10"/>
  <c r="T38" i="10"/>
  <c r="V38" i="10"/>
  <c r="F1218" i="10"/>
  <c r="H64" i="137"/>
  <c r="F1197" i="10"/>
  <c r="F12" i="137"/>
  <c r="AI191" i="10"/>
  <c r="N410" i="10"/>
  <c r="AG89" i="10"/>
  <c r="AG696" i="10" s="1"/>
  <c r="AE105" i="10"/>
  <c r="AE816" i="10" s="1"/>
  <c r="AE357" i="10"/>
  <c r="P1191" i="10"/>
  <c r="P1035" i="10"/>
  <c r="N1217" i="10"/>
  <c r="G1184" i="10"/>
  <c r="Q1035" i="10"/>
  <c r="AO179" i="10"/>
  <c r="AO576" i="10" s="1"/>
  <c r="J1037" i="10"/>
  <c r="AM55" i="136"/>
  <c r="G1190" i="10"/>
  <c r="AH29" i="10"/>
  <c r="AH710" i="10" s="1"/>
  <c r="K409" i="10"/>
  <c r="Z50" i="10"/>
  <c r="Z687" i="10" s="1"/>
  <c r="K424" i="10"/>
  <c r="D1200" i="10"/>
  <c r="D1229" i="10"/>
  <c r="K1039" i="10"/>
  <c r="T384" i="10"/>
  <c r="V384" i="10"/>
  <c r="U384" i="10"/>
  <c r="C410" i="10"/>
  <c r="L1219" i="10"/>
  <c r="O1205" i="10"/>
  <c r="G1226" i="10"/>
  <c r="G1116" i="10"/>
  <c r="O1227" i="10"/>
  <c r="AJ21" i="10"/>
  <c r="AJ814" i="10" s="1"/>
  <c r="Z762" i="10"/>
  <c r="Z95" i="10"/>
  <c r="Z733" i="10" s="1"/>
  <c r="H18" i="137"/>
  <c r="H51" i="137"/>
  <c r="AN20" i="10"/>
  <c r="AN810" i="10" s="1"/>
  <c r="G423" i="10"/>
  <c r="Y104" i="10"/>
  <c r="U46" i="10"/>
  <c r="Y355" i="10"/>
  <c r="V46" i="10"/>
  <c r="T46" i="10"/>
  <c r="AF72" i="10"/>
  <c r="AF724" i="10" s="1"/>
  <c r="AE50" i="10"/>
  <c r="AE687" i="10" s="1"/>
  <c r="V49" i="136"/>
  <c r="C63" i="137"/>
  <c r="U49" i="136"/>
  <c r="W49" i="136"/>
  <c r="AA72" i="10"/>
  <c r="AA724" i="10" s="1"/>
  <c r="N1035" i="10"/>
  <c r="T268" i="10"/>
  <c r="U268" i="10"/>
  <c r="V268" i="10"/>
  <c r="Y91" i="10"/>
  <c r="Y725" i="10" s="1"/>
  <c r="AH69" i="10"/>
  <c r="AH693" i="10" s="1"/>
  <c r="Z25" i="10"/>
  <c r="Z686" i="10" s="1"/>
  <c r="AM88" i="10"/>
  <c r="AM694" i="10" s="1"/>
  <c r="J1046" i="10"/>
  <c r="C1214" i="10"/>
  <c r="K43" i="135"/>
  <c r="C27" i="137"/>
  <c r="I43" i="135"/>
  <c r="J43" i="135"/>
  <c r="N1202" i="10"/>
  <c r="AI105" i="10"/>
  <c r="AI816" i="10" s="1"/>
  <c r="AI357" i="10"/>
  <c r="Y75" i="10"/>
  <c r="V205" i="10"/>
  <c r="U205" i="10"/>
  <c r="T205" i="10"/>
  <c r="Y759" i="10"/>
  <c r="AH182" i="10"/>
  <c r="AH582" i="10" s="1"/>
  <c r="L30" i="10"/>
  <c r="C412" i="10"/>
  <c r="V266" i="10"/>
  <c r="T266" i="10"/>
  <c r="Y89" i="10"/>
  <c r="Y696" i="10" s="1"/>
  <c r="U266" i="10"/>
  <c r="U11" i="135"/>
  <c r="D11" i="137"/>
  <c r="G1232" i="10"/>
  <c r="G1202" i="10"/>
  <c r="AG92" i="10"/>
  <c r="AG727" i="10" s="1"/>
  <c r="E1147" i="10"/>
  <c r="Q411" i="10"/>
  <c r="D59" i="137"/>
  <c r="Q1043" i="10"/>
  <c r="S1198" i="10"/>
  <c r="AM104" i="10"/>
  <c r="AM808" i="10" s="1"/>
  <c r="AM355" i="10"/>
  <c r="I1204" i="10"/>
  <c r="H1045" i="10"/>
  <c r="M1045" i="10"/>
  <c r="AK24" i="136"/>
  <c r="AL146" i="10"/>
  <c r="AL566" i="10" s="1"/>
  <c r="AL377" i="10"/>
  <c r="P203" i="10"/>
  <c r="Q1214" i="10"/>
  <c r="AG22" i="10"/>
  <c r="AG845" i="10" s="1"/>
  <c r="N1232" i="10"/>
  <c r="U84" i="10"/>
  <c r="Y192" i="10"/>
  <c r="T84" i="10"/>
  <c r="V84" i="10"/>
  <c r="O412" i="10"/>
  <c r="AC55" i="10"/>
  <c r="AC713" i="10" s="1"/>
  <c r="AC747" i="10"/>
  <c r="E47" i="137"/>
  <c r="AN179" i="10"/>
  <c r="AN576" i="10" s="1"/>
  <c r="U400" i="10"/>
  <c r="C424" i="10"/>
  <c r="V400" i="10"/>
  <c r="T400" i="10"/>
  <c r="E1198" i="10"/>
  <c r="N1190" i="10"/>
  <c r="F60" i="137"/>
  <c r="D1206" i="10"/>
  <c r="D1147" i="10"/>
  <c r="D1203" i="10"/>
  <c r="AK21" i="10"/>
  <c r="AK814" i="10" s="1"/>
  <c r="H65" i="137"/>
  <c r="AN91" i="10"/>
  <c r="AN725" i="10" s="1"/>
  <c r="C1234" i="10"/>
  <c r="M1181" i="10"/>
  <c r="M1071" i="10"/>
  <c r="R1041" i="10"/>
  <c r="AM192" i="10"/>
  <c r="G1037" i="10"/>
  <c r="AD745" i="10"/>
  <c r="AD54" i="10"/>
  <c r="AD711" i="10" s="1"/>
  <c r="AG95" i="10"/>
  <c r="AG733" i="10" s="1"/>
  <c r="AG762" i="10"/>
  <c r="AI11" i="136"/>
  <c r="D41" i="137"/>
  <c r="AA191" i="10"/>
  <c r="AM24" i="136"/>
  <c r="E63" i="137"/>
  <c r="AN73" i="10"/>
  <c r="AN726" i="10" s="1"/>
  <c r="R1191" i="10"/>
  <c r="F1214" i="10"/>
  <c r="I1201" i="10"/>
  <c r="AM157" i="10"/>
  <c r="AM567" i="10" s="1"/>
  <c r="Q270" i="10"/>
  <c r="AM392" i="10"/>
  <c r="AJ25" i="10"/>
  <c r="AJ686" i="10" s="1"/>
  <c r="AJ179" i="10"/>
  <c r="AJ576" i="10" s="1"/>
  <c r="L1229" i="10"/>
  <c r="N1211" i="10"/>
  <c r="N1101" i="10"/>
  <c r="I1198" i="10"/>
  <c r="N1189" i="10"/>
  <c r="M1186" i="10"/>
  <c r="O1147" i="10"/>
  <c r="Z30" i="10"/>
  <c r="Z712" i="10" s="1"/>
  <c r="AA25" i="10"/>
  <c r="AA686" i="10" s="1"/>
  <c r="F1205" i="10"/>
  <c r="E1202" i="10"/>
  <c r="C29" i="137"/>
  <c r="J45" i="135"/>
  <c r="K45" i="135"/>
  <c r="I45" i="135"/>
  <c r="Z19" i="10"/>
  <c r="Z806" i="10" s="1"/>
  <c r="AB95" i="10"/>
  <c r="AB733" i="10" s="1"/>
  <c r="AB762" i="10"/>
  <c r="AA71" i="10"/>
  <c r="AA722" i="10" s="1"/>
  <c r="AD25" i="10"/>
  <c r="AD686" i="10" s="1"/>
  <c r="L1228" i="10"/>
  <c r="AJ53" i="10"/>
  <c r="AJ709" i="10" s="1"/>
  <c r="AB759" i="10"/>
  <c r="AB75" i="10"/>
  <c r="AB730" i="10" s="1"/>
  <c r="AI73" i="10"/>
  <c r="AI726" i="10" s="1"/>
  <c r="F15" i="137"/>
  <c r="I1190" i="10"/>
  <c r="N1086" i="10"/>
  <c r="N1196" i="10"/>
  <c r="AG50" i="10"/>
  <c r="AG687" i="10" s="1"/>
  <c r="Z94" i="10"/>
  <c r="Z731" i="10" s="1"/>
  <c r="Z760" i="10"/>
  <c r="AL86" i="10"/>
  <c r="P264" i="10"/>
  <c r="Q1034" i="10"/>
  <c r="AG758" i="10"/>
  <c r="AG93" i="10"/>
  <c r="AG729" i="10" s="1"/>
  <c r="AC92" i="10"/>
  <c r="AC727" i="10" s="1"/>
  <c r="I1132" i="10"/>
  <c r="Q1232" i="10"/>
  <c r="G1147" i="10"/>
  <c r="Z52" i="10"/>
  <c r="Z707" i="10" s="1"/>
  <c r="AG29" i="10"/>
  <c r="AG710" i="10" s="1"/>
  <c r="L1216" i="10"/>
  <c r="W24" i="136"/>
  <c r="V24" i="136"/>
  <c r="U24" i="136"/>
  <c r="AH24" i="136"/>
  <c r="AM24" i="10"/>
  <c r="AM684" i="10" s="1"/>
  <c r="AF762" i="10"/>
  <c r="AF95" i="10"/>
  <c r="AF733" i="10" s="1"/>
  <c r="E56" i="137"/>
  <c r="AJ42" i="136"/>
  <c r="AC73" i="10"/>
  <c r="AC726" i="10" s="1"/>
  <c r="N1183" i="10"/>
  <c r="Q1197" i="10"/>
  <c r="AH24" i="10"/>
  <c r="AH684" i="10" s="1"/>
  <c r="L1232" i="10"/>
  <c r="E264" i="10"/>
  <c r="AA86" i="10"/>
  <c r="AD108" i="10"/>
  <c r="AD849" i="10" s="1"/>
  <c r="AD52" i="10"/>
  <c r="AD707" i="10" s="1"/>
  <c r="AI760" i="10"/>
  <c r="AI94" i="10"/>
  <c r="AI731" i="10" s="1"/>
  <c r="Z116" i="10"/>
  <c r="Z555" i="10" s="1"/>
  <c r="Z366" i="10"/>
  <c r="Z677" i="10" s="1"/>
  <c r="D134" i="10"/>
  <c r="AK55" i="136"/>
  <c r="G1216" i="10"/>
  <c r="N1184" i="10"/>
  <c r="L1196" i="10"/>
  <c r="L1086" i="10"/>
  <c r="AE749" i="10"/>
  <c r="AE56" i="10"/>
  <c r="AE715" i="10" s="1"/>
  <c r="F1217" i="10"/>
  <c r="E1045" i="10"/>
  <c r="O1221" i="10"/>
  <c r="AA157" i="10"/>
  <c r="AA567" i="10" s="1"/>
  <c r="E270" i="10"/>
  <c r="AA392" i="10"/>
  <c r="AI89" i="10"/>
  <c r="AI696" i="10" s="1"/>
  <c r="H31" i="137"/>
  <c r="AK355" i="10"/>
  <c r="AK104" i="10"/>
  <c r="AK808" i="10" s="1"/>
  <c r="C1211" i="10"/>
  <c r="C1101" i="10"/>
  <c r="AJ182" i="10"/>
  <c r="AJ582" i="10" s="1"/>
  <c r="O424" i="10"/>
  <c r="E33" i="137"/>
  <c r="G30" i="10"/>
  <c r="Z179" i="10"/>
  <c r="Z576" i="10" s="1"/>
  <c r="G1188" i="10"/>
  <c r="AL70" i="10"/>
  <c r="AL695" i="10" s="1"/>
  <c r="P1047" i="10"/>
  <c r="E424" i="10"/>
  <c r="S1039" i="10"/>
  <c r="G42" i="137"/>
  <c r="J1185" i="10"/>
  <c r="Q1037" i="10"/>
  <c r="S1181" i="10"/>
  <c r="K1181" i="10"/>
  <c r="K1071" i="10"/>
  <c r="AC19" i="10"/>
  <c r="AC806" i="10" s="1"/>
  <c r="C52" i="137"/>
  <c r="V22" i="136"/>
  <c r="W22" i="136"/>
  <c r="U22" i="136"/>
  <c r="P1039" i="10"/>
  <c r="I1202" i="10"/>
  <c r="O1235" i="10"/>
  <c r="E29" i="137"/>
  <c r="Z21" i="10"/>
  <c r="Z814" i="10" s="1"/>
  <c r="Q1191" i="10"/>
  <c r="AA749" i="10"/>
  <c r="AA56" i="10"/>
  <c r="AA715" i="10" s="1"/>
  <c r="G1214" i="10"/>
  <c r="AL179" i="10"/>
  <c r="AL576" i="10" s="1"/>
  <c r="M1041" i="10"/>
  <c r="AM356" i="10"/>
  <c r="AM103" i="10"/>
  <c r="AM812" i="10" s="1"/>
  <c r="AM106" i="10"/>
  <c r="AM846" i="10" s="1"/>
  <c r="AM358" i="10"/>
  <c r="AM556" i="10" s="1"/>
  <c r="AI108" i="10"/>
  <c r="AI849" i="10" s="1"/>
  <c r="J1038" i="10"/>
  <c r="H62" i="137"/>
  <c r="F1185" i="10"/>
  <c r="D1220" i="10"/>
  <c r="K1132" i="10"/>
  <c r="AJ72" i="10"/>
  <c r="AJ724" i="10" s="1"/>
  <c r="I412" i="10"/>
  <c r="AC49" i="10"/>
  <c r="AC685" i="10" s="1"/>
  <c r="AG355" i="10"/>
  <c r="AG104" i="10"/>
  <c r="AG808" i="10" s="1"/>
  <c r="C20" i="137"/>
  <c r="J20" i="135"/>
  <c r="K20" i="135"/>
  <c r="I20" i="135"/>
  <c r="G13" i="137"/>
  <c r="O1184" i="10"/>
  <c r="H1220" i="10"/>
  <c r="K1046" i="10"/>
  <c r="E37" i="137"/>
  <c r="C1232" i="10"/>
  <c r="G50" i="137"/>
  <c r="T136" i="10"/>
  <c r="V136" i="10"/>
  <c r="U136" i="10"/>
  <c r="Y747" i="10"/>
  <c r="Y55" i="10"/>
  <c r="Y713" i="10" s="1"/>
  <c r="D45" i="137"/>
  <c r="G1212" i="10"/>
  <c r="M1229" i="10"/>
  <c r="N1213" i="10"/>
  <c r="S1184" i="10"/>
  <c r="R1220" i="10"/>
  <c r="H409" i="10"/>
  <c r="S1222" i="10"/>
  <c r="D62" i="137"/>
  <c r="F423" i="10"/>
  <c r="AK54" i="10"/>
  <c r="AK711" i="10" s="1"/>
  <c r="AK745" i="10"/>
  <c r="AK760" i="10"/>
  <c r="AK94" i="10"/>
  <c r="AK731" i="10" s="1"/>
  <c r="I1189" i="10"/>
  <c r="O1228" i="10"/>
  <c r="F1235" i="10"/>
  <c r="K30" i="135"/>
  <c r="J30" i="135"/>
  <c r="I30" i="135"/>
  <c r="U211" i="10"/>
  <c r="U203" i="10" s="1"/>
  <c r="Y146" i="10"/>
  <c r="Y566" i="10" s="1"/>
  <c r="C203" i="10"/>
  <c r="T211" i="10"/>
  <c r="T203" i="10" s="1"/>
  <c r="Y377" i="10"/>
  <c r="V211" i="10"/>
  <c r="V203" i="10" s="1"/>
  <c r="R410" i="10"/>
  <c r="AD747" i="10"/>
  <c r="AD55" i="10"/>
  <c r="AD713" i="10" s="1"/>
  <c r="E60" i="137"/>
  <c r="AI70" i="10"/>
  <c r="AI695" i="10" s="1"/>
  <c r="AJ71" i="10"/>
  <c r="AJ722" i="10" s="1"/>
  <c r="M197" i="10"/>
  <c r="AH355" i="10"/>
  <c r="AH104" i="10"/>
  <c r="AH808" i="10" s="1"/>
  <c r="D46" i="137"/>
  <c r="AN71" i="10"/>
  <c r="AN722" i="10" s="1"/>
  <c r="I1183" i="10"/>
  <c r="AC69" i="10"/>
  <c r="AC693" i="10" s="1"/>
  <c r="AL108" i="10"/>
  <c r="AL849" i="10" s="1"/>
  <c r="AE30" i="10"/>
  <c r="AE712" i="10" s="1"/>
  <c r="H1214" i="10"/>
  <c r="O1185" i="10"/>
  <c r="O1041" i="10"/>
  <c r="AA22" i="10"/>
  <c r="AA845" i="10" s="1"/>
  <c r="AA94" i="10"/>
  <c r="AA731" i="10" s="1"/>
  <c r="AA760" i="10"/>
  <c r="O1220" i="10"/>
  <c r="Y758" i="10"/>
  <c r="Y93" i="10"/>
  <c r="T271" i="10"/>
  <c r="V271" i="10"/>
  <c r="U271" i="10"/>
  <c r="AC29" i="10"/>
  <c r="AC710" i="10" s="1"/>
  <c r="F1047" i="10"/>
  <c r="Q1147" i="10"/>
  <c r="AH745" i="10"/>
  <c r="AH54" i="10"/>
  <c r="AH711" i="10" s="1"/>
  <c r="J1033" i="10"/>
  <c r="N1041" i="10"/>
  <c r="AC54" i="10"/>
  <c r="AC711" i="10" s="1"/>
  <c r="AC745" i="10"/>
  <c r="J1201" i="10"/>
  <c r="AC50" i="10"/>
  <c r="AC687" i="10" s="1"/>
  <c r="N1206" i="10"/>
  <c r="AD70" i="10"/>
  <c r="AD695" i="10" s="1"/>
  <c r="AO104" i="10"/>
  <c r="AO808" i="10" s="1"/>
  <c r="AO355" i="10"/>
  <c r="O1181" i="10"/>
  <c r="O1071" i="10"/>
  <c r="O1116" i="10"/>
  <c r="O1226" i="10"/>
  <c r="AO191" i="10"/>
  <c r="Q1186" i="10"/>
  <c r="L1045" i="10"/>
  <c r="L1215" i="10"/>
  <c r="G1206" i="10"/>
  <c r="N1219" i="10"/>
  <c r="AC180" i="10"/>
  <c r="AC578" i="10" s="1"/>
  <c r="D1046" i="10"/>
  <c r="S1041" i="10"/>
  <c r="I1207" i="10"/>
  <c r="AE759" i="10"/>
  <c r="AE75" i="10"/>
  <c r="AE730" i="10" s="1"/>
  <c r="C1205" i="10"/>
  <c r="AJ91" i="10"/>
  <c r="AJ725" i="10" s="1"/>
  <c r="R1236" i="10"/>
  <c r="Q1116" i="10"/>
  <c r="Q1226" i="10"/>
  <c r="D1041" i="10"/>
  <c r="R1162" i="10"/>
  <c r="Q1206" i="10"/>
  <c r="AF353" i="10"/>
  <c r="AF676" i="10" s="1"/>
  <c r="AF102" i="10"/>
  <c r="AF554" i="10" s="1"/>
  <c r="J36" i="10"/>
  <c r="M1236" i="10"/>
  <c r="D1189" i="10"/>
  <c r="AC89" i="10"/>
  <c r="AC696" i="10" s="1"/>
  <c r="AB758" i="10"/>
  <c r="AB93" i="10"/>
  <c r="AB729" i="10" s="1"/>
  <c r="AG74" i="10"/>
  <c r="AG728" i="10" s="1"/>
  <c r="AG757" i="10"/>
  <c r="E203" i="10"/>
  <c r="AA146" i="10"/>
  <c r="AA566" i="10" s="1"/>
  <c r="AA377" i="10"/>
  <c r="Z51" i="10"/>
  <c r="Z705" i="10" s="1"/>
  <c r="G1204" i="10"/>
  <c r="AK25" i="10"/>
  <c r="AK686" i="10" s="1"/>
  <c r="H1197" i="10"/>
  <c r="S30" i="10"/>
  <c r="H15" i="137"/>
  <c r="M1188" i="10"/>
  <c r="C1086" i="10"/>
  <c r="C1196" i="10"/>
  <c r="G1230" i="10"/>
  <c r="G1200" i="10"/>
  <c r="O1038" i="10"/>
  <c r="K44" i="135"/>
  <c r="J44" i="135"/>
  <c r="C28" i="137"/>
  <c r="I44" i="135"/>
  <c r="M1234" i="10"/>
  <c r="C1192" i="10"/>
  <c r="H1198" i="10"/>
  <c r="L1214" i="10"/>
  <c r="AL22" i="10"/>
  <c r="AL845" i="10" s="1"/>
  <c r="I1034" i="10"/>
  <c r="AK356" i="10"/>
  <c r="AK103" i="10"/>
  <c r="AK812" i="10" s="1"/>
  <c r="J1186" i="10"/>
  <c r="U57" i="136"/>
  <c r="W57" i="136"/>
  <c r="V57" i="136"/>
  <c r="AD749" i="10"/>
  <c r="AD56" i="10"/>
  <c r="AD715" i="10" s="1"/>
  <c r="D20" i="137"/>
  <c r="AA90" i="10"/>
  <c r="AA723" i="10" s="1"/>
  <c r="AI179" i="10"/>
  <c r="AI576" i="10" s="1"/>
  <c r="AM19" i="10"/>
  <c r="AM806" i="10" s="1"/>
  <c r="AC24" i="10"/>
  <c r="AC684" i="10" s="1"/>
  <c r="AF53" i="10"/>
  <c r="AF709" i="10" s="1"/>
  <c r="R1202" i="10"/>
  <c r="Y356" i="10"/>
  <c r="U47" i="10"/>
  <c r="T47" i="10"/>
  <c r="V47" i="10"/>
  <c r="Y103" i="10"/>
  <c r="AC102" i="10"/>
  <c r="AC554" i="10" s="1"/>
  <c r="AC353" i="10"/>
  <c r="AC676" i="10" s="1"/>
  <c r="G36" i="10"/>
  <c r="AC22" i="10"/>
  <c r="AC845" i="10" s="1"/>
  <c r="I1046" i="10"/>
  <c r="AO76" i="10"/>
  <c r="AO732" i="10" s="1"/>
  <c r="AO761" i="10"/>
  <c r="I423" i="10"/>
  <c r="AE25" i="10"/>
  <c r="AE686" i="10" s="1"/>
  <c r="Z91" i="10"/>
  <c r="Z725" i="10" s="1"/>
  <c r="AF49" i="10"/>
  <c r="AF685" i="10" s="1"/>
  <c r="M1042" i="10"/>
  <c r="AE116" i="10"/>
  <c r="AE555" i="10" s="1"/>
  <c r="I134" i="10"/>
  <c r="AE366" i="10"/>
  <c r="AE677" i="10" s="1"/>
  <c r="K1033" i="10"/>
  <c r="E65" i="137"/>
  <c r="N1047" i="10"/>
  <c r="F20" i="137"/>
  <c r="D1132" i="10"/>
  <c r="C197" i="10"/>
  <c r="T187" i="10"/>
  <c r="T197" i="10" s="1"/>
  <c r="V187" i="10"/>
  <c r="V197" i="10" s="1"/>
  <c r="U187" i="10"/>
  <c r="U197" i="10" s="1"/>
  <c r="E1228" i="10"/>
  <c r="V204" i="10"/>
  <c r="Y74" i="10"/>
  <c r="T204" i="10"/>
  <c r="U204" i="10"/>
  <c r="Y757" i="10"/>
  <c r="F64" i="137"/>
  <c r="AD192" i="10"/>
  <c r="C1233" i="10"/>
  <c r="G29" i="137"/>
  <c r="O1212" i="10"/>
  <c r="AH103" i="10"/>
  <c r="AH812" i="10" s="1"/>
  <c r="AH356" i="10"/>
  <c r="G34" i="137"/>
  <c r="R1177" i="10"/>
  <c r="T23" i="10"/>
  <c r="V23" i="10"/>
  <c r="U23" i="10"/>
  <c r="Y20" i="10"/>
  <c r="AN19" i="10"/>
  <c r="AN806" i="10" s="1"/>
  <c r="C48" i="137"/>
  <c r="I48" i="137" s="1"/>
  <c r="W18" i="136"/>
  <c r="U18" i="136"/>
  <c r="V18" i="136"/>
  <c r="D1214" i="10"/>
  <c r="I1188" i="10"/>
  <c r="AO762" i="10"/>
  <c r="AO95" i="10"/>
  <c r="AO733" i="10" s="1"/>
  <c r="K412" i="10"/>
  <c r="L1185" i="10"/>
  <c r="I1047" i="10"/>
  <c r="D1215" i="10"/>
  <c r="F1227" i="10"/>
  <c r="U19" i="136"/>
  <c r="C49" i="137"/>
  <c r="W19" i="136"/>
  <c r="V19" i="136"/>
  <c r="O1190" i="10"/>
  <c r="E67" i="137"/>
  <c r="J1226" i="10"/>
  <c r="J1116" i="10"/>
  <c r="H1046" i="10"/>
  <c r="AF20" i="10"/>
  <c r="AF810" i="10" s="1"/>
  <c r="Y56" i="10"/>
  <c r="U137" i="10"/>
  <c r="Y749" i="10"/>
  <c r="V137" i="10"/>
  <c r="T137" i="10"/>
  <c r="AL90" i="10"/>
  <c r="AL723" i="10" s="1"/>
  <c r="D33" i="137"/>
  <c r="O1047" i="10"/>
  <c r="AA19" i="10"/>
  <c r="AA806" i="10" s="1"/>
  <c r="J264" i="10"/>
  <c r="AF86" i="10"/>
  <c r="K270" i="10"/>
  <c r="AG392" i="10"/>
  <c r="AG157" i="10"/>
  <c r="AG567" i="10" s="1"/>
  <c r="H1234" i="10"/>
  <c r="K1219" i="10"/>
  <c r="AA88" i="10"/>
  <c r="AA694" i="10" s="1"/>
  <c r="H13" i="137"/>
  <c r="I1235" i="10"/>
  <c r="S1047" i="10"/>
  <c r="I1162" i="10"/>
  <c r="F1216" i="10"/>
  <c r="AA761" i="10"/>
  <c r="AA76" i="10"/>
  <c r="AA732" i="10" s="1"/>
  <c r="W11" i="135"/>
  <c r="F11" i="137"/>
  <c r="C1183" i="10"/>
  <c r="Q1199" i="10"/>
  <c r="AI25" i="10"/>
  <c r="AI686" i="10" s="1"/>
  <c r="V82" i="10"/>
  <c r="T82" i="10"/>
  <c r="U82" i="10"/>
  <c r="J50" i="135"/>
  <c r="C34" i="137"/>
  <c r="K50" i="135"/>
  <c r="I50" i="135"/>
  <c r="F1035" i="10"/>
  <c r="Q1041" i="10"/>
  <c r="F1181" i="10"/>
  <c r="F1071" i="10"/>
  <c r="AL116" i="10"/>
  <c r="AL555" i="10" s="1"/>
  <c r="AL366" i="10"/>
  <c r="AL677" i="10" s="1"/>
  <c r="P134" i="10"/>
  <c r="M1218" i="10"/>
  <c r="C1188" i="10"/>
  <c r="T50" i="10"/>
  <c r="V50" i="10"/>
  <c r="U50" i="10"/>
  <c r="J1212" i="10"/>
  <c r="AA29" i="10"/>
  <c r="AA710" i="10" s="1"/>
  <c r="D22" i="137"/>
  <c r="Z73" i="10"/>
  <c r="Z726" i="10" s="1"/>
  <c r="G27" i="137"/>
  <c r="AM758" i="10"/>
  <c r="AM93" i="10"/>
  <c r="AM729" i="10" s="1"/>
  <c r="H1116" i="10"/>
  <c r="H1226" i="10"/>
  <c r="AN103" i="10"/>
  <c r="AN812" i="10" s="1"/>
  <c r="AN356" i="10"/>
  <c r="Z88" i="10"/>
  <c r="Z694" i="10" s="1"/>
  <c r="W55" i="136"/>
  <c r="AH55" i="136"/>
  <c r="V55" i="136"/>
  <c r="U55" i="136"/>
  <c r="S1214" i="10"/>
  <c r="Q410" i="10"/>
  <c r="P1219" i="10"/>
  <c r="AM55" i="10"/>
  <c r="AM713" i="10" s="1"/>
  <c r="AM747" i="10"/>
  <c r="AC749" i="10"/>
  <c r="AC56" i="10"/>
  <c r="AC715" i="10" s="1"/>
  <c r="AA50" i="10"/>
  <c r="AA687" i="10" s="1"/>
  <c r="C1206" i="10"/>
  <c r="L1184" i="10"/>
  <c r="R1222" i="10"/>
  <c r="AD366" i="10"/>
  <c r="AD677" i="10" s="1"/>
  <c r="H134" i="10"/>
  <c r="AD116" i="10"/>
  <c r="AD555" i="10" s="1"/>
  <c r="C1220" i="10"/>
  <c r="AK108" i="10"/>
  <c r="AK849" i="10" s="1"/>
  <c r="J1214" i="10"/>
  <c r="O1216" i="10"/>
  <c r="AC51" i="10"/>
  <c r="AC705" i="10" s="1"/>
  <c r="U142" i="10"/>
  <c r="V142" i="10"/>
  <c r="C1039" i="10"/>
  <c r="T142" i="10"/>
  <c r="S424" i="10"/>
  <c r="AD106" i="10"/>
  <c r="AD846" i="10" s="1"/>
  <c r="AD358" i="10"/>
  <c r="AD556" i="10" s="1"/>
  <c r="N1235" i="10"/>
  <c r="K1038" i="10"/>
  <c r="R1185" i="10"/>
  <c r="K1205" i="10"/>
  <c r="E1132" i="10"/>
  <c r="D1182" i="10"/>
  <c r="H59" i="137"/>
  <c r="H1184" i="10"/>
  <c r="U27" i="136"/>
  <c r="V27" i="136"/>
  <c r="W27" i="136"/>
  <c r="K1047" i="10"/>
  <c r="I24" i="135"/>
  <c r="T24" i="135"/>
  <c r="K24" i="135"/>
  <c r="J24" i="135"/>
  <c r="AN94" i="10"/>
  <c r="AN731" i="10" s="1"/>
  <c r="AN760" i="10"/>
  <c r="AA104" i="10"/>
  <c r="AA808" i="10" s="1"/>
  <c r="AA355" i="10"/>
  <c r="K13" i="135"/>
  <c r="J13" i="135"/>
  <c r="C13" i="137"/>
  <c r="I13" i="135"/>
  <c r="S1236" i="10"/>
  <c r="AM51" i="10"/>
  <c r="AM705" i="10" s="1"/>
  <c r="P1185" i="10"/>
  <c r="J1039" i="10"/>
  <c r="O1199" i="10"/>
  <c r="G410" i="10"/>
  <c r="H1188" i="10"/>
  <c r="P1221" i="10"/>
  <c r="AC90" i="10"/>
  <c r="AC723" i="10" s="1"/>
  <c r="I1206" i="10"/>
  <c r="AD20" i="10"/>
  <c r="AD810" i="10" s="1"/>
  <c r="M1216" i="10"/>
  <c r="H424" i="10"/>
  <c r="G1132" i="10"/>
  <c r="AK91" i="10"/>
  <c r="AK725" i="10" s="1"/>
  <c r="C1221" i="10"/>
  <c r="N1039" i="10"/>
  <c r="C1033" i="10"/>
  <c r="T19" i="10"/>
  <c r="U19" i="10"/>
  <c r="V19" i="10"/>
  <c r="E27" i="137"/>
  <c r="AO357" i="10"/>
  <c r="AO105" i="10"/>
  <c r="AO816" i="10" s="1"/>
  <c r="V300" i="10"/>
  <c r="U300" i="10"/>
  <c r="T300" i="10"/>
  <c r="R1226" i="10"/>
  <c r="R1116" i="10"/>
  <c r="AF73" i="10"/>
  <c r="AF726" i="10" s="1"/>
  <c r="S1203" i="10"/>
  <c r="J1217" i="10"/>
  <c r="I1035" i="10"/>
  <c r="AF21" i="10"/>
  <c r="AF814" i="10" s="1"/>
  <c r="M1198" i="10"/>
  <c r="N128" i="10"/>
  <c r="H1042" i="10"/>
  <c r="J1227" i="10"/>
  <c r="P1213" i="10"/>
  <c r="G1047" i="10"/>
  <c r="T26" i="10"/>
  <c r="U26" i="10"/>
  <c r="V26" i="10"/>
  <c r="O1230" i="10"/>
  <c r="O1183" i="10"/>
  <c r="F19" i="137"/>
  <c r="AE377" i="10"/>
  <c r="AE146" i="10"/>
  <c r="AE566" i="10" s="1"/>
  <c r="I203" i="10"/>
  <c r="J1213" i="10"/>
  <c r="Q1219" i="10"/>
  <c r="F412" i="10"/>
  <c r="G264" i="10"/>
  <c r="AC86" i="10"/>
  <c r="Y52" i="10"/>
  <c r="V132" i="10"/>
  <c r="T132" i="10"/>
  <c r="U132" i="10"/>
  <c r="K1204" i="10"/>
  <c r="M1237" i="10"/>
  <c r="AD73" i="10"/>
  <c r="AD726" i="10" s="1"/>
  <c r="F49" i="137"/>
  <c r="D67" i="137"/>
  <c r="AD24" i="10"/>
  <c r="AD684" i="10" s="1"/>
  <c r="N1185" i="10"/>
  <c r="G1185" i="10"/>
  <c r="AB357" i="10"/>
  <c r="AB105" i="10"/>
  <c r="AB816" i="10" s="1"/>
  <c r="Q1204" i="10"/>
  <c r="AC20" i="10"/>
  <c r="AC810" i="10" s="1"/>
  <c r="K1226" i="10"/>
  <c r="K1116" i="10"/>
  <c r="C1230" i="10"/>
  <c r="F1204" i="10"/>
  <c r="E1229" i="10"/>
  <c r="AC25" i="10"/>
  <c r="AC686" i="10" s="1"/>
  <c r="AC358" i="10"/>
  <c r="AC556" i="10" s="1"/>
  <c r="AC106" i="10"/>
  <c r="AC846" i="10" s="1"/>
  <c r="F43" i="137"/>
  <c r="H12" i="137"/>
  <c r="M1038" i="10"/>
  <c r="AM72" i="10"/>
  <c r="AM724" i="10" s="1"/>
  <c r="F1147" i="10"/>
  <c r="AH91" i="10"/>
  <c r="AH725" i="10" s="1"/>
  <c r="AF90" i="10"/>
  <c r="AF723" i="10" s="1"/>
  <c r="Q1207" i="10"/>
  <c r="K1198" i="10"/>
  <c r="AK761" i="10"/>
  <c r="AK76" i="10"/>
  <c r="AK732" i="10" s="1"/>
  <c r="N1187" i="10"/>
  <c r="S1207" i="10"/>
  <c r="AD392" i="10"/>
  <c r="AD157" i="10"/>
  <c r="AD567" i="10" s="1"/>
  <c r="H270" i="10"/>
  <c r="AB191" i="10"/>
  <c r="S1035" i="10"/>
  <c r="AE89" i="10"/>
  <c r="AE696" i="10" s="1"/>
  <c r="U24" i="135"/>
  <c r="AI30" i="10"/>
  <c r="AI712" i="10" s="1"/>
  <c r="L1207" i="10"/>
  <c r="O411" i="10"/>
  <c r="P1188" i="10"/>
  <c r="Q1177" i="10"/>
  <c r="AJ106" i="10"/>
  <c r="AJ846" i="10" s="1"/>
  <c r="AJ358" i="10"/>
  <c r="AJ556" i="10" s="1"/>
  <c r="U33" i="136"/>
  <c r="W33" i="136"/>
  <c r="V33" i="136"/>
  <c r="AL55" i="136"/>
  <c r="P410" i="10"/>
  <c r="I1042" i="10"/>
  <c r="AG75" i="10"/>
  <c r="AG730" i="10" s="1"/>
  <c r="AG759" i="10"/>
  <c r="E28" i="137"/>
  <c r="Q1196" i="10"/>
  <c r="Q1086" i="10"/>
  <c r="E1216" i="10"/>
  <c r="AH53" i="10"/>
  <c r="AH709" i="10" s="1"/>
  <c r="P1228" i="10"/>
  <c r="J1234" i="10"/>
  <c r="D1183" i="10"/>
  <c r="W24" i="135"/>
  <c r="H1231" i="10"/>
  <c r="AI71" i="10"/>
  <c r="AI722" i="10" s="1"/>
  <c r="K1101" i="10"/>
  <c r="K1211" i="10"/>
  <c r="AN52" i="10"/>
  <c r="AN707" i="10" s="1"/>
  <c r="K1201" i="10"/>
  <c r="AE31" i="10"/>
  <c r="AE714" i="10" s="1"/>
  <c r="AA192" i="10"/>
  <c r="E59" i="137"/>
  <c r="U50" i="136"/>
  <c r="C64" i="137"/>
  <c r="V50" i="136"/>
  <c r="W50" i="136"/>
  <c r="F1162" i="10"/>
  <c r="S1211" i="10"/>
  <c r="O1039" i="10"/>
  <c r="E44" i="137"/>
  <c r="U201" i="10"/>
  <c r="T201" i="10"/>
  <c r="Y72" i="10"/>
  <c r="Y724" i="10" s="1"/>
  <c r="V201" i="10"/>
  <c r="L1234" i="10"/>
  <c r="Q423" i="10"/>
  <c r="Q1237" i="10"/>
  <c r="AG21" i="10"/>
  <c r="AG814" i="10" s="1"/>
  <c r="S1204" i="10"/>
  <c r="AD94" i="10"/>
  <c r="AD731" i="10" s="1"/>
  <c r="AD760" i="10"/>
  <c r="P1071" i="10"/>
  <c r="P1181" i="10"/>
  <c r="AK70" i="10"/>
  <c r="AK695" i="10" s="1"/>
  <c r="H49" i="137"/>
  <c r="M1214" i="10"/>
  <c r="AF70" i="10"/>
  <c r="AF695" i="10" s="1"/>
  <c r="J1206" i="10"/>
  <c r="J424" i="10"/>
  <c r="Q1229" i="10"/>
  <c r="W30" i="136"/>
  <c r="X30" i="136" s="1"/>
  <c r="V30" i="136"/>
  <c r="U30" i="136"/>
  <c r="I1221" i="10"/>
  <c r="G411" i="10"/>
  <c r="P36" i="10"/>
  <c r="AL353" i="10"/>
  <c r="AL676" i="10" s="1"/>
  <c r="AL102" i="10"/>
  <c r="AL554" i="10" s="1"/>
  <c r="M1202" i="10"/>
  <c r="Y762" i="10"/>
  <c r="U273" i="10"/>
  <c r="V273" i="10"/>
  <c r="T273" i="10"/>
  <c r="Y95" i="10"/>
  <c r="Y733" i="10" s="1"/>
  <c r="E31" i="137"/>
  <c r="AF71" i="10"/>
  <c r="AF722" i="10" s="1"/>
  <c r="AJ88" i="10"/>
  <c r="AJ694" i="10" s="1"/>
  <c r="F28" i="137"/>
  <c r="M1187" i="10"/>
  <c r="Q1185" i="10"/>
  <c r="H1086" i="10"/>
  <c r="H1196" i="10"/>
  <c r="H1189" i="10"/>
  <c r="D1191" i="10"/>
  <c r="AH11" i="136"/>
  <c r="W11" i="136"/>
  <c r="C41" i="137"/>
  <c r="K41" i="137" s="1"/>
  <c r="V11" i="136"/>
  <c r="U11" i="136"/>
  <c r="E1034" i="10"/>
  <c r="I1187" i="10"/>
  <c r="C36" i="10"/>
  <c r="U45" i="10"/>
  <c r="U36" i="10" s="1"/>
  <c r="V45" i="10"/>
  <c r="V36" i="10" s="1"/>
  <c r="T45" i="10"/>
  <c r="T36" i="10" s="1"/>
  <c r="Y353" i="10"/>
  <c r="Y102" i="10"/>
  <c r="Y554" i="10" s="1"/>
  <c r="F1045" i="10"/>
  <c r="P1206" i="10"/>
  <c r="E16" i="137"/>
  <c r="AF758" i="10"/>
  <c r="AF93" i="10"/>
  <c r="AF729" i="10" s="1"/>
  <c r="D15" i="137"/>
  <c r="F1233" i="10"/>
  <c r="S1197" i="10"/>
  <c r="F59" i="137"/>
  <c r="O128" i="10"/>
  <c r="S1220" i="10"/>
  <c r="S1034" i="10"/>
  <c r="R1213" i="10"/>
  <c r="D1045" i="10"/>
  <c r="E42" i="137"/>
  <c r="K1213" i="10"/>
  <c r="G1187" i="10"/>
  <c r="R1186" i="10"/>
  <c r="J46" i="135"/>
  <c r="K46" i="135"/>
  <c r="I46" i="135"/>
  <c r="C30" i="137"/>
  <c r="AG108" i="10"/>
  <c r="AG849" i="10" s="1"/>
  <c r="D13" i="137"/>
  <c r="I13" i="137" s="1"/>
  <c r="H1177" i="10"/>
  <c r="L1034" i="10"/>
  <c r="F18" i="137"/>
  <c r="F47" i="137"/>
  <c r="J1190" i="10"/>
  <c r="AL31" i="10"/>
  <c r="AL714" i="10" s="1"/>
  <c r="AK88" i="10"/>
  <c r="AK694" i="10" s="1"/>
  <c r="P30" i="10"/>
  <c r="AJ191" i="10"/>
  <c r="K1186" i="10"/>
  <c r="G1045" i="10"/>
  <c r="S1212" i="10"/>
  <c r="S1187" i="10"/>
  <c r="V39" i="10"/>
  <c r="Y31" i="10"/>
  <c r="Y714" i="10" s="1"/>
  <c r="U39" i="10"/>
  <c r="T39" i="10"/>
  <c r="AI86" i="10"/>
  <c r="M264" i="10"/>
  <c r="AI51" i="10"/>
  <c r="AI705" i="10" s="1"/>
  <c r="Q1212" i="10"/>
  <c r="J410" i="10"/>
  <c r="AG76" i="10"/>
  <c r="AG732" i="10" s="1"/>
  <c r="AG761" i="10"/>
  <c r="G128" i="10"/>
  <c r="AN105" i="10"/>
  <c r="AN816" i="10" s="1"/>
  <c r="AN357" i="10"/>
  <c r="I16" i="135"/>
  <c r="K16" i="135"/>
  <c r="C16" i="137"/>
  <c r="I16" i="137" s="1"/>
  <c r="J16" i="135"/>
  <c r="AD104" i="10"/>
  <c r="AD808" i="10" s="1"/>
  <c r="AD355" i="10"/>
  <c r="R1192" i="10"/>
  <c r="H1034" i="10"/>
  <c r="L197" i="10"/>
  <c r="F1215" i="10"/>
  <c r="G52" i="137"/>
  <c r="Q1228" i="10"/>
  <c r="G1038" i="10"/>
  <c r="C1177" i="10"/>
  <c r="L1203" i="10"/>
  <c r="K1212" i="10"/>
  <c r="AG55" i="10"/>
  <c r="AG713" i="10" s="1"/>
  <c r="AG747" i="10"/>
  <c r="I1038" i="10"/>
  <c r="F409" i="10"/>
  <c r="C1203" i="10"/>
  <c r="C1184" i="10"/>
  <c r="H32" i="137"/>
  <c r="E412" i="10"/>
  <c r="C1198" i="10"/>
  <c r="P1236" i="10"/>
  <c r="M1185" i="10"/>
  <c r="G44" i="137"/>
  <c r="E51" i="137"/>
  <c r="AH157" i="10"/>
  <c r="AH567" i="10" s="1"/>
  <c r="AH392" i="10"/>
  <c r="L270" i="10"/>
  <c r="D409" i="10"/>
  <c r="G1181" i="10"/>
  <c r="G1071" i="10"/>
  <c r="AN192" i="10"/>
  <c r="AA24" i="10"/>
  <c r="AA684" i="10" s="1"/>
  <c r="AO19" i="10"/>
  <c r="AO806" i="10" s="1"/>
  <c r="AB22" i="10"/>
  <c r="AB845" i="10" s="1"/>
  <c r="Q1216" i="10"/>
  <c r="AF757" i="10"/>
  <c r="AF74" i="10"/>
  <c r="AF728" i="10" s="1"/>
  <c r="N1182" i="10"/>
  <c r="I28" i="135"/>
  <c r="K28" i="135"/>
  <c r="J28" i="135"/>
  <c r="AF22" i="10"/>
  <c r="AF845" i="10" s="1"/>
  <c r="AC108" i="10"/>
  <c r="AC849" i="10" s="1"/>
  <c r="P409" i="10"/>
  <c r="E1221" i="10"/>
  <c r="E1214" i="10"/>
  <c r="AK105" i="10"/>
  <c r="AK816" i="10" s="1"/>
  <c r="AK357" i="10"/>
  <c r="K1214" i="10"/>
  <c r="N1222" i="10"/>
  <c r="S1233" i="10"/>
  <c r="D1033" i="10"/>
  <c r="AJ29" i="10"/>
  <c r="AJ710" i="10" s="1"/>
  <c r="AE761" i="10"/>
  <c r="AE76" i="10"/>
  <c r="AE732" i="10" s="1"/>
  <c r="F1033" i="10"/>
  <c r="T11" i="135"/>
  <c r="I11" i="135"/>
  <c r="K11" i="135"/>
  <c r="C11" i="137"/>
  <c r="J11" i="135"/>
  <c r="R1197" i="10"/>
  <c r="AI192" i="10"/>
  <c r="P1215" i="10"/>
  <c r="AF69" i="10"/>
  <c r="AF693" i="10" s="1"/>
  <c r="AD21" i="10"/>
  <c r="AD814" i="10" s="1"/>
  <c r="AK759" i="10"/>
  <c r="AK75" i="10"/>
  <c r="AK730" i="10" s="1"/>
  <c r="S1201" i="10"/>
  <c r="AF75" i="10"/>
  <c r="AF730" i="10" s="1"/>
  <c r="AF759" i="10"/>
  <c r="AJ75" i="10"/>
  <c r="AJ730" i="10" s="1"/>
  <c r="AJ759" i="10"/>
  <c r="AJ54" i="10"/>
  <c r="AJ711" i="10" s="1"/>
  <c r="AJ745" i="10"/>
  <c r="D423" i="10"/>
  <c r="AB74" i="10"/>
  <c r="AB728" i="10" s="1"/>
  <c r="AB757" i="10"/>
  <c r="F1037" i="10"/>
  <c r="P1220" i="10"/>
  <c r="AK52" i="10"/>
  <c r="AK707" i="10" s="1"/>
  <c r="S1043" i="10"/>
  <c r="K1229" i="10"/>
  <c r="H423" i="10"/>
  <c r="D1197" i="10"/>
  <c r="H1215" i="10"/>
  <c r="S412" i="10"/>
  <c r="Z20" i="10"/>
  <c r="Z810" i="10" s="1"/>
  <c r="AM49" i="10"/>
  <c r="AM685" i="10" s="1"/>
  <c r="AG56" i="10"/>
  <c r="AG715" i="10" s="1"/>
  <c r="AG749" i="10"/>
  <c r="M1033" i="10"/>
  <c r="H57" i="137"/>
  <c r="G1213" i="10"/>
  <c r="P1200" i="10"/>
  <c r="S1221" i="10"/>
  <c r="AH180" i="10"/>
  <c r="AH578" i="10" s="1"/>
  <c r="M1192" i="10"/>
  <c r="L411" i="10"/>
  <c r="E1205" i="10"/>
  <c r="E411" i="10"/>
  <c r="D43" i="137"/>
  <c r="AO106" i="10"/>
  <c r="AO846" i="10" s="1"/>
  <c r="AO358" i="10"/>
  <c r="AO556" i="10" s="1"/>
  <c r="V252" i="10"/>
  <c r="U252" i="10"/>
  <c r="T252" i="10"/>
  <c r="C1046" i="10"/>
  <c r="H1233" i="10"/>
  <c r="AG25" i="10"/>
  <c r="AG686" i="10" s="1"/>
  <c r="AJ69" i="10"/>
  <c r="AJ693" i="10" s="1"/>
  <c r="M1034" i="10"/>
  <c r="F33" i="137"/>
  <c r="H60" i="137"/>
  <c r="F57" i="137"/>
  <c r="AL191" i="10"/>
  <c r="L1222" i="10"/>
  <c r="F1203" i="10"/>
  <c r="U61" i="136"/>
  <c r="W61" i="136"/>
  <c r="V61" i="136"/>
  <c r="P411" i="10"/>
  <c r="D1199" i="10"/>
  <c r="AL24" i="136"/>
  <c r="AO72" i="10"/>
  <c r="AO724" i="10" s="1"/>
  <c r="L1213" i="10"/>
  <c r="R1201" i="10"/>
  <c r="U42" i="135"/>
  <c r="D26" i="137"/>
  <c r="H14" i="137"/>
  <c r="E1200" i="10"/>
  <c r="D1230" i="10"/>
  <c r="O1222" i="10"/>
  <c r="F1086" i="10"/>
  <c r="F1196" i="10"/>
  <c r="AL759" i="10"/>
  <c r="AL75" i="10"/>
  <c r="AL730" i="10" s="1"/>
  <c r="N1234" i="10"/>
  <c r="Z92" i="10"/>
  <c r="Z727" i="10" s="1"/>
  <c r="L1206" i="10"/>
  <c r="AH72" i="10"/>
  <c r="AH724" i="10" s="1"/>
  <c r="V12" i="136"/>
  <c r="C42" i="137"/>
  <c r="W12" i="136"/>
  <c r="U12" i="136"/>
  <c r="H1047" i="10"/>
  <c r="J1231" i="10"/>
  <c r="N1215" i="10"/>
  <c r="H1201" i="10"/>
  <c r="S1189" i="10"/>
  <c r="O1191" i="10"/>
  <c r="D58" i="137"/>
  <c r="K1227" i="10"/>
  <c r="S1232" i="10"/>
  <c r="AE69" i="10"/>
  <c r="AE693" i="10" s="1"/>
  <c r="H22" i="137"/>
  <c r="AI21" i="10"/>
  <c r="AI814" i="10" s="1"/>
  <c r="F1183" i="10"/>
  <c r="C1200" i="10"/>
  <c r="AK73" i="10"/>
  <c r="AK726" i="10" s="1"/>
  <c r="AI180" i="10"/>
  <c r="AI578" i="10" s="1"/>
  <c r="H42" i="137"/>
  <c r="K42" i="137" s="1"/>
  <c r="AB392" i="10"/>
  <c r="AB157" i="10"/>
  <c r="AB567" i="10" s="1"/>
  <c r="F270" i="10"/>
  <c r="U131" i="10"/>
  <c r="V131" i="10"/>
  <c r="T131" i="10"/>
  <c r="Y51" i="10"/>
  <c r="Y705" i="10" s="1"/>
  <c r="E1190" i="10"/>
  <c r="I1205" i="10"/>
  <c r="P1214" i="10"/>
  <c r="AO92" i="10"/>
  <c r="AO727" i="10" s="1"/>
  <c r="W26" i="136"/>
  <c r="V26" i="136"/>
  <c r="U26" i="136"/>
  <c r="AF29" i="10"/>
  <c r="AF710" i="10" s="1"/>
  <c r="O1206" i="10"/>
  <c r="AE72" i="10"/>
  <c r="AE724" i="10" s="1"/>
  <c r="I1230" i="10"/>
  <c r="AF88" i="10"/>
  <c r="AF694" i="10" s="1"/>
  <c r="E1182" i="10"/>
  <c r="P1041" i="10"/>
  <c r="AJ50" i="10"/>
  <c r="AJ687" i="10" s="1"/>
  <c r="D35" i="137"/>
  <c r="J35" i="137" s="1"/>
  <c r="R1211" i="10"/>
  <c r="R1101" i="10"/>
  <c r="H1212" i="10"/>
  <c r="Q1042" i="10"/>
  <c r="D30" i="10"/>
  <c r="AD102" i="10"/>
  <c r="AD554" i="10" s="1"/>
  <c r="H36" i="10"/>
  <c r="AD353" i="10"/>
  <c r="AD676" i="10" s="1"/>
  <c r="AH366" i="10"/>
  <c r="AH677" i="10" s="1"/>
  <c r="L134" i="10"/>
  <c r="AH116" i="10"/>
  <c r="AH555" i="10" s="1"/>
  <c r="K1217" i="10"/>
  <c r="I1232" i="10"/>
  <c r="AA53" i="10"/>
  <c r="AA709" i="10" s="1"/>
  <c r="R1033" i="10"/>
  <c r="O409" i="10"/>
  <c r="AO157" i="10"/>
  <c r="AO567" i="10" s="1"/>
  <c r="S270" i="10"/>
  <c r="AO392" i="10"/>
  <c r="F1200" i="10"/>
  <c r="L1230" i="10"/>
  <c r="H1192" i="10"/>
  <c r="AD50" i="10"/>
  <c r="AD687" i="10" s="1"/>
  <c r="AI182" i="10"/>
  <c r="AI582" i="10" s="1"/>
  <c r="K1233" i="10"/>
  <c r="AG745" i="10"/>
  <c r="AG54" i="10"/>
  <c r="AG711" i="10" s="1"/>
  <c r="E21" i="137"/>
  <c r="J21" i="137" s="1"/>
  <c r="Q1202" i="10"/>
  <c r="E1043" i="10"/>
  <c r="E1203" i="10"/>
  <c r="AH93" i="10"/>
  <c r="AH729" i="10" s="1"/>
  <c r="AH758" i="10"/>
  <c r="AL71" i="10"/>
  <c r="AL722" i="10" s="1"/>
  <c r="AJ761" i="10"/>
  <c r="AJ76" i="10"/>
  <c r="AJ732" i="10" s="1"/>
  <c r="I128" i="10"/>
  <c r="Q412" i="10"/>
  <c r="Z53" i="10"/>
  <c r="Z709" i="10" s="1"/>
  <c r="E1185" i="10"/>
  <c r="O1207" i="10"/>
  <c r="G412" i="10"/>
  <c r="J1047" i="10"/>
  <c r="K410" i="10"/>
  <c r="V25" i="136"/>
  <c r="U25" i="136"/>
  <c r="W25" i="136"/>
  <c r="K1203" i="10"/>
  <c r="P1034" i="10"/>
  <c r="AK353" i="10"/>
  <c r="AK676" i="10" s="1"/>
  <c r="O36" i="10"/>
  <c r="AK102" i="10"/>
  <c r="AK554" i="10" s="1"/>
  <c r="AB71" i="10"/>
  <c r="AB722" i="10" s="1"/>
  <c r="K1147" i="10"/>
  <c r="O1201" i="10"/>
  <c r="AE13" i="133"/>
  <c r="AG13" i="133"/>
  <c r="AF13" i="133"/>
  <c r="G1042" i="10"/>
  <c r="AO180" i="10"/>
  <c r="AO578" i="10" s="1"/>
  <c r="G1039" i="10"/>
  <c r="H17" i="137"/>
  <c r="AN191" i="10"/>
  <c r="C1237" i="10"/>
  <c r="Q1234" i="10"/>
  <c r="F1202" i="10"/>
  <c r="R412" i="10"/>
  <c r="AE88" i="10"/>
  <c r="AE694" i="10" s="1"/>
  <c r="M1233" i="10"/>
  <c r="AI749" i="10"/>
  <c r="AI56" i="10"/>
  <c r="AI715" i="10" s="1"/>
  <c r="J1034" i="10"/>
  <c r="G1043" i="10"/>
  <c r="I1086" i="10"/>
  <c r="I1196" i="10"/>
  <c r="E30" i="137"/>
  <c r="M1189" i="10"/>
  <c r="R1035" i="10"/>
  <c r="G1234" i="10"/>
  <c r="P1207" i="10"/>
  <c r="Q1227" i="10"/>
  <c r="Q30" i="10"/>
  <c r="G1199" i="10"/>
  <c r="AH179" i="10"/>
  <c r="AH576" i="10" s="1"/>
  <c r="D1038" i="10"/>
  <c r="AO71" i="10"/>
  <c r="AO722" i="10" s="1"/>
  <c r="W66" i="136"/>
  <c r="V66" i="136"/>
  <c r="U66" i="136"/>
  <c r="AB31" i="10"/>
  <c r="AB714" i="10" s="1"/>
  <c r="F1043" i="10"/>
  <c r="I36" i="10"/>
  <c r="AE102" i="10"/>
  <c r="AE554" i="10" s="1"/>
  <c r="AE353" i="10"/>
  <c r="AE676" i="10" s="1"/>
  <c r="AH70" i="10"/>
  <c r="AH695" i="10" s="1"/>
  <c r="I1214" i="10"/>
  <c r="Q1235" i="10"/>
  <c r="X11" i="135"/>
  <c r="G11" i="137"/>
  <c r="AD759" i="10"/>
  <c r="AD75" i="10"/>
  <c r="AD730" i="10" s="1"/>
  <c r="D1185" i="10"/>
  <c r="AK192" i="10"/>
  <c r="AK51" i="10"/>
  <c r="AK705" i="10" s="1"/>
  <c r="D1205" i="10"/>
  <c r="AG53" i="10"/>
  <c r="AG709" i="10" s="1"/>
  <c r="P1217" i="10"/>
  <c r="N30" i="10"/>
  <c r="I42" i="135"/>
  <c r="L42" i="135" s="1"/>
  <c r="K42" i="135"/>
  <c r="C26" i="137"/>
  <c r="T42" i="135"/>
  <c r="J42" i="135"/>
  <c r="O134" i="10"/>
  <c r="AK366" i="10"/>
  <c r="AK677" i="10" s="1"/>
  <c r="AK116" i="10"/>
  <c r="AK555" i="10" s="1"/>
  <c r="Q1205" i="10"/>
  <c r="R1182" i="10"/>
  <c r="F29" i="137"/>
  <c r="I29" i="137" s="1"/>
  <c r="P197" i="10"/>
  <c r="J1236" i="10"/>
  <c r="J1045" i="10"/>
  <c r="N1236" i="10"/>
  <c r="L1071" i="10"/>
  <c r="L1181" i="10"/>
  <c r="C1207" i="10"/>
  <c r="L1037" i="10"/>
  <c r="C1191" i="10"/>
  <c r="AH92" i="10"/>
  <c r="AH727" i="10" s="1"/>
  <c r="S1237" i="10"/>
  <c r="E1236" i="10"/>
  <c r="R1200" i="10"/>
  <c r="AD71" i="10"/>
  <c r="AD722" i="10" s="1"/>
  <c r="AB51" i="10"/>
  <c r="AB705" i="10" s="1"/>
  <c r="H46" i="137"/>
  <c r="E1215" i="10"/>
  <c r="G1177" i="10"/>
  <c r="AM89" i="10"/>
  <c r="AM696" i="10" s="1"/>
  <c r="H33" i="137"/>
  <c r="AI758" i="10"/>
  <c r="AI93" i="10"/>
  <c r="AI729" i="10" s="1"/>
  <c r="V46" i="136"/>
  <c r="U46" i="136"/>
  <c r="C60" i="137"/>
  <c r="W46" i="136"/>
  <c r="X46" i="136" s="1"/>
  <c r="L1183" i="10"/>
  <c r="AD74" i="10"/>
  <c r="AD728" i="10" s="1"/>
  <c r="AD757" i="10"/>
  <c r="H1228" i="10"/>
  <c r="L1132" i="10"/>
  <c r="C1218" i="10"/>
  <c r="AD92" i="10"/>
  <c r="AD727" i="10" s="1"/>
  <c r="F1234" i="10"/>
  <c r="H1039" i="10"/>
  <c r="D1222" i="10"/>
  <c r="Q264" i="10"/>
  <c r="AM86" i="10"/>
  <c r="J30" i="10"/>
  <c r="S1206" i="10"/>
  <c r="AD53" i="10"/>
  <c r="AD709" i="10" s="1"/>
  <c r="AJ31" i="10"/>
  <c r="AJ714" i="10" s="1"/>
  <c r="E64" i="137"/>
  <c r="S409" i="10"/>
  <c r="H1200" i="10"/>
  <c r="G36" i="137"/>
  <c r="E1234" i="10"/>
  <c r="AB21" i="10"/>
  <c r="AB814" i="10" s="1"/>
  <c r="T371" i="10"/>
  <c r="U371" i="10"/>
  <c r="V371" i="10"/>
  <c r="AD357" i="10"/>
  <c r="AD105" i="10"/>
  <c r="AD816" i="10" s="1"/>
  <c r="F197" i="10"/>
  <c r="AM69" i="10"/>
  <c r="AM693" i="10" s="1"/>
  <c r="Q1231" i="10"/>
  <c r="N1034" i="10"/>
  <c r="E34" i="137"/>
  <c r="K1200" i="10"/>
  <c r="P1132" i="10"/>
  <c r="D1192" i="10"/>
  <c r="Q1213" i="10"/>
  <c r="AG49" i="10"/>
  <c r="AG685" i="10" s="1"/>
  <c r="AF355" i="10"/>
  <c r="AF104" i="10"/>
  <c r="AF808" i="10" s="1"/>
  <c r="AE760" i="10"/>
  <c r="AE94" i="10"/>
  <c r="AE731" i="10" s="1"/>
  <c r="C1217" i="10"/>
  <c r="AM90" i="10"/>
  <c r="AM723" i="10" s="1"/>
  <c r="S1190" i="10"/>
  <c r="E1033" i="10"/>
  <c r="I1220" i="10"/>
  <c r="D1071" i="10"/>
  <c r="D1181" i="10"/>
  <c r="C1216" i="10"/>
  <c r="AF146" i="10"/>
  <c r="AF566" i="10" s="1"/>
  <c r="AF377" i="10"/>
  <c r="J203" i="10"/>
  <c r="E46" i="137"/>
  <c r="E1177" i="10"/>
  <c r="AC760" i="10"/>
  <c r="AC94" i="10"/>
  <c r="AC731" i="10" s="1"/>
  <c r="F52" i="137"/>
  <c r="F1229" i="10"/>
  <c r="AE95" i="10"/>
  <c r="AE733" i="10" s="1"/>
  <c r="AE762" i="10"/>
  <c r="C1202" i="10"/>
  <c r="AD90" i="10"/>
  <c r="AD723" i="10" s="1"/>
  <c r="AF31" i="10"/>
  <c r="AF714" i="10" s="1"/>
  <c r="AK19" i="10"/>
  <c r="AK806" i="10" s="1"/>
  <c r="R134" i="10"/>
  <c r="AN116" i="10"/>
  <c r="AN555" i="10" s="1"/>
  <c r="AN366" i="10"/>
  <c r="AN677" i="10" s="1"/>
  <c r="AH42" i="136"/>
  <c r="W42" i="136"/>
  <c r="V42" i="136"/>
  <c r="U42" i="136"/>
  <c r="C56" i="137"/>
  <c r="J56" i="137" s="1"/>
  <c r="K197" i="10"/>
  <c r="AI757" i="10"/>
  <c r="AI74" i="10"/>
  <c r="AI728" i="10" s="1"/>
  <c r="D1190" i="10"/>
  <c r="S1199" i="10"/>
  <c r="AC30" i="10"/>
  <c r="AC712" i="10" s="1"/>
  <c r="AE19" i="10"/>
  <c r="AE806" i="10" s="1"/>
  <c r="G1220" i="10"/>
  <c r="K1043" i="10"/>
  <c r="P1201" i="10"/>
  <c r="AD49" i="10"/>
  <c r="AD685" i="10" s="1"/>
  <c r="AF56" i="10"/>
  <c r="AF715" i="10" s="1"/>
  <c r="AF749" i="10"/>
  <c r="J1220" i="10"/>
  <c r="E1192" i="10"/>
  <c r="AL19" i="10"/>
  <c r="AL806" i="10" s="1"/>
  <c r="G409" i="10"/>
  <c r="S128" i="10"/>
  <c r="I1182" i="10"/>
  <c r="AK92" i="10"/>
  <c r="AK727" i="10" s="1"/>
  <c r="P1189" i="10"/>
  <c r="K1189" i="10"/>
  <c r="F22" i="137"/>
  <c r="F1207" i="10"/>
  <c r="J1218" i="10"/>
  <c r="Q1182" i="10"/>
  <c r="N1043" i="10"/>
  <c r="AM762" i="10"/>
  <c r="AM95" i="10"/>
  <c r="AM733" i="10" s="1"/>
  <c r="P1198" i="10"/>
  <c r="AA108" i="10"/>
  <c r="AA849" i="10" s="1"/>
  <c r="AD89" i="10"/>
  <c r="AD696" i="10" s="1"/>
  <c r="O423" i="10"/>
  <c r="S1202" i="10"/>
  <c r="D1184" i="10"/>
  <c r="Y745" i="10"/>
  <c r="Y54" i="10"/>
  <c r="Y711" i="10" s="1"/>
  <c r="U135" i="10"/>
  <c r="V135" i="10"/>
  <c r="T135" i="10"/>
  <c r="AG51" i="10"/>
  <c r="AG705" i="10" s="1"/>
  <c r="J1233" i="10"/>
  <c r="H1190" i="10"/>
  <c r="H1217" i="10"/>
  <c r="N1218" i="10"/>
  <c r="D27" i="137"/>
  <c r="AK749" i="10"/>
  <c r="AK56" i="10"/>
  <c r="AK715" i="10" s="1"/>
  <c r="AH20" i="10"/>
  <c r="AH810" i="10" s="1"/>
  <c r="AB108" i="10"/>
  <c r="AB849" i="10" s="1"/>
  <c r="O1162" i="10"/>
  <c r="M1217" i="10"/>
  <c r="G1162" i="10"/>
  <c r="AO56" i="10"/>
  <c r="AO715" i="10" s="1"/>
  <c r="AO749" i="10"/>
  <c r="D64" i="137"/>
  <c r="V31" i="136"/>
  <c r="W31" i="136"/>
  <c r="X31" i="136" s="1"/>
  <c r="U31" i="136"/>
  <c r="L1205" i="10"/>
  <c r="G1186" i="10"/>
  <c r="S1217" i="10"/>
  <c r="Q1233" i="10"/>
  <c r="AL52" i="10"/>
  <c r="AL707" i="10" s="1"/>
  <c r="H1221" i="10"/>
  <c r="O203" i="10"/>
  <c r="AK377" i="10"/>
  <c r="AK146" i="10"/>
  <c r="AK566" i="10" s="1"/>
  <c r="G60" i="137"/>
  <c r="R1203" i="10"/>
  <c r="P1237" i="10"/>
  <c r="AD761" i="10"/>
  <c r="AD76" i="10"/>
  <c r="AD732" i="10" s="1"/>
  <c r="Y11" i="135"/>
  <c r="H11" i="137"/>
  <c r="G1196" i="10"/>
  <c r="G1086" i="10"/>
  <c r="C1235" i="10"/>
  <c r="D424" i="10"/>
  <c r="U130" i="10"/>
  <c r="V130" i="10"/>
  <c r="T130" i="10"/>
  <c r="Y50" i="10"/>
  <c r="Y687" i="10" s="1"/>
  <c r="R1232" i="10"/>
  <c r="S1183" i="10"/>
  <c r="G1233" i="10"/>
  <c r="H26" i="137"/>
  <c r="Y42" i="135"/>
  <c r="AH192" i="10"/>
  <c r="AB30" i="10"/>
  <c r="AB712" i="10" s="1"/>
  <c r="C1212" i="10"/>
  <c r="H44" i="137"/>
  <c r="T37" i="10"/>
  <c r="V37" i="10"/>
  <c r="Y29" i="10"/>
  <c r="Y710" i="10" s="1"/>
  <c r="U37" i="10"/>
  <c r="L1147" i="10"/>
  <c r="AC146" i="10"/>
  <c r="AC566" i="10" s="1"/>
  <c r="AC377" i="10"/>
  <c r="AQ377" i="10" s="1"/>
  <c r="G203" i="10"/>
  <c r="AF89" i="10"/>
  <c r="AF696" i="10" s="1"/>
  <c r="AK179" i="10"/>
  <c r="AK576" i="10" s="1"/>
  <c r="F1206" i="10"/>
  <c r="V20" i="136"/>
  <c r="W20" i="136"/>
  <c r="C50" i="137"/>
  <c r="J50" i="137" s="1"/>
  <c r="U20" i="136"/>
  <c r="J197" i="10"/>
  <c r="AF192" i="10"/>
  <c r="I1197" i="10"/>
  <c r="AM91" i="10"/>
  <c r="AM725" i="10" s="1"/>
  <c r="AL105" i="10"/>
  <c r="AL816" i="10" s="1"/>
  <c r="AL357" i="10"/>
  <c r="Q1201" i="10"/>
  <c r="AG19" i="10"/>
  <c r="AG806" i="10" s="1"/>
  <c r="H28" i="137"/>
  <c r="U325" i="10"/>
  <c r="T325" i="10"/>
  <c r="V325" i="10"/>
  <c r="D1198" i="10"/>
  <c r="V129" i="10"/>
  <c r="T129" i="10"/>
  <c r="U129" i="10"/>
  <c r="Y49" i="10"/>
  <c r="Y685" i="10" s="1"/>
  <c r="E1162" i="10"/>
  <c r="H1183" i="10"/>
  <c r="D1213" i="10"/>
  <c r="M1207" i="10"/>
  <c r="V291" i="10"/>
  <c r="T291" i="10"/>
  <c r="U291" i="10"/>
  <c r="V29" i="136"/>
  <c r="U29" i="136"/>
  <c r="W29" i="136"/>
  <c r="X29" i="136" s="1"/>
  <c r="AE70" i="10"/>
  <c r="AE695" i="10" s="1"/>
  <c r="N1198" i="10"/>
  <c r="V64" i="136"/>
  <c r="W64" i="136"/>
  <c r="U64" i="136"/>
  <c r="G64" i="137"/>
  <c r="AM21" i="10"/>
  <c r="AM814" i="10" s="1"/>
  <c r="J1132" i="10"/>
  <c r="H1236" i="10"/>
  <c r="K14" i="135"/>
  <c r="I14" i="135"/>
  <c r="C14" i="137"/>
  <c r="J14" i="135"/>
  <c r="R1047" i="10"/>
  <c r="D1204" i="10"/>
  <c r="G32" i="137"/>
  <c r="AO31" i="10"/>
  <c r="AO714" i="10" s="1"/>
  <c r="AK24" i="10"/>
  <c r="AK684" i="10" s="1"/>
  <c r="J1035" i="10"/>
  <c r="F62" i="137"/>
  <c r="D1219" i="10"/>
  <c r="J53" i="135"/>
  <c r="K53" i="135"/>
  <c r="I53" i="135"/>
  <c r="C37" i="137"/>
  <c r="AM50" i="10"/>
  <c r="AM687" i="10" s="1"/>
  <c r="N1216" i="10"/>
  <c r="AM20" i="10"/>
  <c r="AM810" i="10" s="1"/>
  <c r="E58" i="137"/>
  <c r="I58" i="137" s="1"/>
  <c r="AJ24" i="136"/>
  <c r="R30" i="10"/>
  <c r="S1216" i="10"/>
  <c r="AK53" i="10"/>
  <c r="AK709" i="10" s="1"/>
  <c r="D34" i="137"/>
  <c r="M1199" i="10"/>
  <c r="AD103" i="10"/>
  <c r="AD812" i="10" s="1"/>
  <c r="AD356" i="10"/>
  <c r="AQ356" i="10" s="1"/>
  <c r="M1206" i="10"/>
  <c r="U220" i="10"/>
  <c r="V220" i="10"/>
  <c r="T220" i="10"/>
  <c r="H1187" i="10"/>
  <c r="G1033" i="10"/>
  <c r="Q1188" i="10"/>
  <c r="K67" i="137"/>
  <c r="J63" i="137"/>
  <c r="X55" i="136"/>
  <c r="K63" i="137"/>
  <c r="L44" i="135"/>
  <c r="L18" i="135"/>
  <c r="L17" i="135"/>
  <c r="AP56" i="10"/>
  <c r="AQ25" i="10"/>
  <c r="AP91" i="10"/>
  <c r="K17" i="137"/>
  <c r="X34" i="136"/>
  <c r="AQ91" i="10"/>
  <c r="AP54" i="10"/>
  <c r="X59" i="136"/>
  <c r="L35" i="135"/>
  <c r="L47" i="135"/>
  <c r="J17" i="137"/>
  <c r="AQ54" i="10"/>
  <c r="Y806" i="10"/>
  <c r="L48" i="135"/>
  <c r="I66" i="137"/>
  <c r="J66" i="137"/>
  <c r="Y845" i="10"/>
  <c r="L21" i="135"/>
  <c r="Y812" i="10"/>
  <c r="K18" i="137"/>
  <c r="Y693" i="10"/>
  <c r="J36" i="137"/>
  <c r="X60" i="136"/>
  <c r="Y576" i="10"/>
  <c r="U410" i="10"/>
  <c r="T410" i="10"/>
  <c r="V410" i="10"/>
  <c r="Y729" i="10"/>
  <c r="J18" i="137"/>
  <c r="AQ52" i="10"/>
  <c r="Y707" i="10"/>
  <c r="Y555" i="10"/>
  <c r="X44" i="136"/>
  <c r="J20" i="137"/>
  <c r="K20" i="137"/>
  <c r="X28" i="136"/>
  <c r="X21" i="136"/>
  <c r="J19" i="137"/>
  <c r="K19" i="137"/>
  <c r="Y728" i="10"/>
  <c r="X27" i="136"/>
  <c r="I63" i="137"/>
  <c r="I35" i="137"/>
  <c r="AP191" i="10"/>
  <c r="AQ191" i="10"/>
  <c r="Y727" i="10"/>
  <c r="K61" i="137"/>
  <c r="AQ56" i="10"/>
  <c r="Y715" i="10"/>
  <c r="T411" i="10"/>
  <c r="T412" i="10"/>
  <c r="L34" i="135"/>
  <c r="Y810" i="10"/>
  <c r="AP20" i="10"/>
  <c r="Y808" i="10"/>
  <c r="U411" i="10"/>
  <c r="U412" i="10"/>
  <c r="AP192" i="10"/>
  <c r="AQ192" i="10"/>
  <c r="Y695" i="10"/>
  <c r="X17" i="136"/>
  <c r="L32" i="135"/>
  <c r="X16" i="136"/>
  <c r="A946" i="10"/>
  <c r="K16" i="137" l="1"/>
  <c r="J16" i="137"/>
  <c r="AQ566" i="10"/>
  <c r="AP71" i="10"/>
  <c r="AQ20" i="10"/>
  <c r="J13" i="137"/>
  <c r="J44" i="137"/>
  <c r="L28" i="135"/>
  <c r="K14" i="137"/>
  <c r="I60" i="137"/>
  <c r="I52" i="137"/>
  <c r="K32" i="137"/>
  <c r="X33" i="136"/>
  <c r="I42" i="137"/>
  <c r="J41" i="137"/>
  <c r="I57" i="137"/>
  <c r="K52" i="137"/>
  <c r="J49" i="137"/>
  <c r="I21" i="137"/>
  <c r="AQ71" i="10"/>
  <c r="AH13" i="133"/>
  <c r="X12" i="136"/>
  <c r="L11" i="135"/>
  <c r="L46" i="135"/>
  <c r="J59" i="137"/>
  <c r="J64" i="137"/>
  <c r="L24" i="135"/>
  <c r="I33" i="137"/>
  <c r="J34" i="137"/>
  <c r="I37" i="137"/>
  <c r="X22" i="136"/>
  <c r="I31" i="137"/>
  <c r="X49" i="136"/>
  <c r="X62" i="136"/>
  <c r="X53" i="136"/>
  <c r="L51" i="135"/>
  <c r="L29" i="135"/>
  <c r="X47" i="136"/>
  <c r="AP357" i="10"/>
  <c r="U409" i="10"/>
  <c r="J43" i="137"/>
  <c r="AH12" i="133"/>
  <c r="I45" i="137"/>
  <c r="K51" i="137"/>
  <c r="L27" i="135"/>
  <c r="X48" i="136"/>
  <c r="L49" i="135"/>
  <c r="I65" i="137"/>
  <c r="X43" i="136"/>
  <c r="X63" i="136"/>
  <c r="J22" i="137"/>
  <c r="L13" i="135"/>
  <c r="I20" i="137"/>
  <c r="L20" i="137" s="1"/>
  <c r="I56" i="137"/>
  <c r="J32" i="137"/>
  <c r="K11" i="137"/>
  <c r="X66" i="136"/>
  <c r="X26" i="136"/>
  <c r="AP567" i="10"/>
  <c r="L16" i="135"/>
  <c r="I11" i="137"/>
  <c r="X57" i="136"/>
  <c r="I28" i="137"/>
  <c r="K46" i="137"/>
  <c r="L20" i="135"/>
  <c r="I62" i="137"/>
  <c r="AP75" i="10"/>
  <c r="L53" i="135"/>
  <c r="AP52" i="10"/>
  <c r="L19" i="135"/>
  <c r="K35" i="137"/>
  <c r="L35" i="137" s="1"/>
  <c r="K29" i="137"/>
  <c r="AP356" i="10"/>
  <c r="K44" i="137"/>
  <c r="X25" i="136"/>
  <c r="K30" i="137"/>
  <c r="X50" i="136"/>
  <c r="I67" i="137"/>
  <c r="AP554" i="10"/>
  <c r="K50" i="137"/>
  <c r="Y730" i="10"/>
  <c r="AQ116" i="10"/>
  <c r="AQ366" i="10"/>
  <c r="AQ677" i="10" s="1"/>
  <c r="J28" i="137"/>
  <c r="J46" i="137"/>
  <c r="X19" i="136"/>
  <c r="L12" i="135"/>
  <c r="J12" i="137"/>
  <c r="AQ355" i="10"/>
  <c r="I30" i="137"/>
  <c r="AQ75" i="10"/>
  <c r="AQ555" i="10"/>
  <c r="AQ103" i="10"/>
  <c r="I46" i="137"/>
  <c r="AP116" i="10"/>
  <c r="J42" i="137"/>
  <c r="K56" i="137"/>
  <c r="AQ24" i="10"/>
  <c r="J37" i="137"/>
  <c r="J30" i="137"/>
  <c r="L15" i="135"/>
  <c r="I32" i="137"/>
  <c r="AP25" i="10"/>
  <c r="L14" i="135"/>
  <c r="AQ554" i="10"/>
  <c r="AP24" i="10"/>
  <c r="J48" i="137"/>
  <c r="AP157" i="10"/>
  <c r="AP29" i="10"/>
  <c r="K22" i="137"/>
  <c r="K60" i="137"/>
  <c r="J62" i="137"/>
  <c r="K48" i="137"/>
  <c r="AQ95" i="10"/>
  <c r="L30" i="135"/>
  <c r="X32" i="136"/>
  <c r="X15" i="136"/>
  <c r="AQ92" i="10"/>
  <c r="AQ104" i="10"/>
  <c r="AQ22" i="10"/>
  <c r="J58" i="137"/>
  <c r="X61" i="136"/>
  <c r="X24" i="136"/>
  <c r="I51" i="137"/>
  <c r="K36" i="137"/>
  <c r="J33" i="137"/>
  <c r="K33" i="137"/>
  <c r="L22" i="135"/>
  <c r="V409" i="10"/>
  <c r="AP88" i="10"/>
  <c r="AP51" i="10"/>
  <c r="K59" i="137"/>
  <c r="I18" i="137"/>
  <c r="L18" i="137" s="1"/>
  <c r="Y814" i="10"/>
  <c r="AP21" i="10"/>
  <c r="AQ21" i="10"/>
  <c r="Y731" i="10"/>
  <c r="AQ94" i="10"/>
  <c r="AP94" i="10"/>
  <c r="I15" i="137"/>
  <c r="J15" i="137"/>
  <c r="K15" i="137"/>
  <c r="J57" i="137"/>
  <c r="K57" i="137"/>
  <c r="AQ392" i="10"/>
  <c r="AP392" i="10"/>
  <c r="K64" i="137"/>
  <c r="K12" i="137"/>
  <c r="I59" i="137"/>
  <c r="X64" i="136"/>
  <c r="K34" i="137"/>
  <c r="J11" i="137"/>
  <c r="I64" i="137"/>
  <c r="K31" i="137"/>
  <c r="J45" i="137"/>
  <c r="I12" i="137"/>
  <c r="AP22" i="10"/>
  <c r="AQ157" i="10"/>
  <c r="AQ105" i="10"/>
  <c r="AP73" i="10"/>
  <c r="I49" i="137"/>
  <c r="K49" i="137"/>
  <c r="I17" i="137"/>
  <c r="L17" i="137" s="1"/>
  <c r="Y694" i="10"/>
  <c r="AQ88" i="10"/>
  <c r="Y556" i="10"/>
  <c r="AP358" i="10"/>
  <c r="I34" i="137"/>
  <c r="J31" i="137"/>
  <c r="AQ89" i="10"/>
  <c r="AQ29" i="10"/>
  <c r="AP90" i="10"/>
  <c r="AQ102" i="10"/>
  <c r="AP30" i="10"/>
  <c r="AP50" i="10"/>
  <c r="AP105" i="10"/>
  <c r="I14" i="137"/>
  <c r="AQ51" i="10"/>
  <c r="AQ567" i="10"/>
  <c r="X18" i="136"/>
  <c r="J29" i="137"/>
  <c r="AP377" i="10"/>
  <c r="K45" i="137"/>
  <c r="X14" i="136"/>
  <c r="L26" i="135"/>
  <c r="V411" i="10"/>
  <c r="V412" i="10"/>
  <c r="X52" i="136"/>
  <c r="L31" i="135"/>
  <c r="X45" i="136"/>
  <c r="X56" i="136"/>
  <c r="AP31" i="10"/>
  <c r="J26" i="137"/>
  <c r="I26" i="137"/>
  <c r="K26" i="137"/>
  <c r="I47" i="137"/>
  <c r="AP355" i="10"/>
  <c r="I19" i="137"/>
  <c r="L19" i="137" s="1"/>
  <c r="L25" i="135"/>
  <c r="K21" i="137"/>
  <c r="AP72" i="10"/>
  <c r="AQ93" i="10"/>
  <c r="AP69" i="10"/>
  <c r="J65" i="137"/>
  <c r="AQ49" i="10"/>
  <c r="AP89" i="10"/>
  <c r="J51" i="137"/>
  <c r="AQ72" i="10"/>
  <c r="K58" i="137"/>
  <c r="I44" i="137"/>
  <c r="K43" i="137"/>
  <c r="I43" i="137"/>
  <c r="AP179" i="10"/>
  <c r="AQ30" i="10"/>
  <c r="AP104" i="10"/>
  <c r="AP55" i="10"/>
  <c r="AP93" i="10"/>
  <c r="AQ69" i="10"/>
  <c r="K65" i="137"/>
  <c r="AQ50" i="10"/>
  <c r="AP146" i="10"/>
  <c r="AQ90" i="10"/>
  <c r="J52" i="137"/>
  <c r="AP566" i="10"/>
  <c r="AQ357" i="10"/>
  <c r="K28" i="137"/>
  <c r="X13" i="136"/>
  <c r="AP86" i="10"/>
  <c r="AQ86" i="10"/>
  <c r="I36" i="137"/>
  <c r="AQ31" i="10"/>
  <c r="X11" i="136"/>
  <c r="J47" i="137"/>
  <c r="K47" i="137"/>
  <c r="AH14" i="133"/>
  <c r="Y709" i="10"/>
  <c r="AQ53" i="10"/>
  <c r="AP53" i="10"/>
  <c r="AQ74" i="10"/>
  <c r="AQ146" i="10"/>
  <c r="AP102" i="10"/>
  <c r="AP70" i="10"/>
  <c r="AQ180" i="10"/>
  <c r="AP95" i="10"/>
  <c r="AQ353" i="10"/>
  <c r="AQ676" i="10" s="1"/>
  <c r="AQ73" i="10"/>
  <c r="AP366" i="10"/>
  <c r="AP677" i="10" s="1"/>
  <c r="T409" i="10"/>
  <c r="L45" i="135"/>
  <c r="L43" i="135"/>
  <c r="K66" i="137"/>
  <c r="L66" i="137" s="1"/>
  <c r="X35" i="136"/>
  <c r="L52" i="135"/>
  <c r="X58" i="136"/>
  <c r="K37" i="137"/>
  <c r="AQ55" i="10"/>
  <c r="J14" i="137"/>
  <c r="L14" i="137" s="1"/>
  <c r="AP103" i="10"/>
  <c r="X42" i="136"/>
  <c r="AP353" i="10"/>
  <c r="AP676" i="10" s="1"/>
  <c r="Y676" i="10"/>
  <c r="L50" i="135"/>
  <c r="I41" i="137"/>
  <c r="I50" i="137"/>
  <c r="J67" i="137"/>
  <c r="I61" i="137"/>
  <c r="J61" i="137"/>
  <c r="X65" i="136"/>
  <c r="K62" i="137"/>
  <c r="AQ179" i="10"/>
  <c r="AP180" i="10"/>
  <c r="AQ70" i="10"/>
  <c r="AP92" i="10"/>
  <c r="I22" i="137"/>
  <c r="AQ19" i="10"/>
  <c r="AP49" i="10"/>
  <c r="AP19" i="10"/>
  <c r="AQ358" i="10"/>
  <c r="X20" i="136"/>
  <c r="AP74" i="10"/>
  <c r="J60" i="137"/>
  <c r="L60" i="137" s="1"/>
  <c r="K27" i="137"/>
  <c r="I27" i="137"/>
  <c r="J27" i="137"/>
  <c r="K13" i="137"/>
  <c r="X51" i="136"/>
  <c r="Y846" i="10"/>
  <c r="AP106" i="10"/>
  <c r="AQ106" i="10"/>
  <c r="Y732" i="10"/>
  <c r="AQ76" i="10"/>
  <c r="AP76" i="10"/>
  <c r="L33" i="135"/>
  <c r="L63" i="137"/>
  <c r="AP555" i="10"/>
  <c r="AQ576" i="10"/>
  <c r="AP576" i="10"/>
  <c r="AP578" i="10"/>
  <c r="AQ578" i="10"/>
  <c r="A947" i="10"/>
  <c r="L16" i="137" l="1"/>
  <c r="L67" i="137"/>
  <c r="L56" i="137"/>
  <c r="L13" i="137"/>
  <c r="L51" i="137"/>
  <c r="L64" i="137"/>
  <c r="L21" i="137"/>
  <c r="L11" i="137"/>
  <c r="L61" i="137"/>
  <c r="L37" i="137"/>
  <c r="L22" i="137"/>
  <c r="L30" i="137"/>
  <c r="L41" i="137"/>
  <c r="L12" i="137"/>
  <c r="L52" i="137"/>
  <c r="L44" i="137"/>
  <c r="L32" i="137"/>
  <c r="L42" i="137"/>
  <c r="L28" i="137"/>
  <c r="L62" i="137"/>
  <c r="L59" i="137"/>
  <c r="L48" i="137"/>
  <c r="L29" i="137"/>
  <c r="L31" i="137"/>
  <c r="L58" i="137"/>
  <c r="L46" i="137"/>
  <c r="L33" i="137"/>
  <c r="L47" i="137"/>
  <c r="L49" i="137"/>
  <c r="L65" i="137"/>
  <c r="L36" i="137"/>
  <c r="L43" i="137"/>
  <c r="L50" i="137"/>
  <c r="L45" i="137"/>
  <c r="L57" i="137"/>
  <c r="L34" i="137"/>
  <c r="L27" i="137"/>
  <c r="L26" i="137"/>
  <c r="AQ556" i="10"/>
  <c r="AP556" i="10"/>
  <c r="L15" i="137"/>
  <c r="A948" i="10"/>
  <c r="A949" i="10" l="1"/>
  <c r="A950" i="10" l="1"/>
  <c r="A951" i="10" l="1"/>
  <c r="A952" i="10" l="1"/>
  <c r="A953" i="10" l="1"/>
  <c r="AE182" i="10" l="1"/>
  <c r="AE582" i="10" s="1"/>
  <c r="A954" i="10"/>
  <c r="A955" i="10" l="1"/>
  <c r="AT42" i="16" l="1"/>
  <c r="AT50" i="137"/>
  <c r="AT43" i="16"/>
  <c r="AT51" i="137"/>
  <c r="AT120" i="80"/>
  <c r="AT110" i="16"/>
  <c r="AS54" i="16"/>
  <c r="AS65" i="137"/>
  <c r="AS46" i="80"/>
  <c r="AS47" i="80"/>
  <c r="AS63" i="80"/>
  <c r="AS62" i="80"/>
  <c r="AS57" i="16"/>
  <c r="AS119" i="80"/>
  <c r="AS109" i="16"/>
  <c r="AT48" i="137"/>
  <c r="AT40" i="16"/>
  <c r="AT121" i="80"/>
  <c r="AT111" i="16"/>
  <c r="AT41" i="16"/>
  <c r="AT49" i="137"/>
  <c r="AT46" i="80"/>
  <c r="AT47" i="80"/>
  <c r="AS59" i="80"/>
  <c r="AT105" i="80"/>
  <c r="AT96" i="16"/>
  <c r="AT45" i="80"/>
  <c r="AS61" i="80"/>
  <c r="AS60" i="80"/>
  <c r="AS66" i="137"/>
  <c r="AS55" i="16"/>
  <c r="AT53" i="16"/>
  <c r="AT64" i="137"/>
  <c r="AT61" i="80"/>
  <c r="AT60" i="80"/>
  <c r="AS53" i="16"/>
  <c r="AS64" i="137"/>
  <c r="AS96" i="16"/>
  <c r="AS105" i="80"/>
  <c r="AS48" i="137"/>
  <c r="AS40" i="16"/>
  <c r="AT55" i="16"/>
  <c r="AT66" i="137"/>
  <c r="AS45" i="80"/>
  <c r="AT62" i="80"/>
  <c r="AT63" i="80"/>
  <c r="AS121" i="80"/>
  <c r="AS111" i="16"/>
  <c r="AS106" i="80"/>
  <c r="AS97" i="16"/>
  <c r="AT56" i="16"/>
  <c r="AT67" i="137"/>
  <c r="AS52" i="137"/>
  <c r="AS44" i="16"/>
  <c r="AT54" i="16"/>
  <c r="AT65" i="137"/>
  <c r="AT59" i="80"/>
  <c r="AT98" i="16"/>
  <c r="AT107" i="80"/>
  <c r="AS51" i="137"/>
  <c r="AS43" i="16"/>
  <c r="AS49" i="80"/>
  <c r="AS48" i="80"/>
  <c r="AT106" i="80"/>
  <c r="AT97" i="16"/>
  <c r="AS50" i="137"/>
  <c r="AS42" i="16"/>
  <c r="AS110" i="16"/>
  <c r="AS120" i="80"/>
  <c r="AT57" i="16"/>
  <c r="AS49" i="137"/>
  <c r="AS41" i="16"/>
  <c r="AT109" i="16"/>
  <c r="AT119" i="80"/>
  <c r="AT52" i="137"/>
  <c r="AT44" i="16"/>
  <c r="AT48" i="80"/>
  <c r="AT49" i="80"/>
  <c r="AS107" i="80"/>
  <c r="AS98" i="16"/>
  <c r="AS67" i="137"/>
  <c r="AS56" i="16"/>
  <c r="A956" i="10"/>
  <c r="A957" i="10" l="1"/>
  <c r="A958" i="10" l="1"/>
  <c r="A959" i="10" l="1"/>
  <c r="A960" i="10" l="1"/>
  <c r="A961" i="10" l="1"/>
  <c r="A962" i="10" l="1"/>
  <c r="A963" i="10" l="1"/>
  <c r="A964" i="10" l="1"/>
  <c r="A965" i="10" l="1"/>
  <c r="A966" i="10" l="1"/>
  <c r="Y76" i="15"/>
  <c r="P584" i="10"/>
  <c r="N875" i="10"/>
  <c r="F32" i="15"/>
  <c r="P883" i="10"/>
  <c r="S104" i="10"/>
  <c r="K169" i="10"/>
  <c r="E876" i="10"/>
  <c r="C1287" i="10"/>
  <c r="E46" i="14"/>
  <c r="I584" i="10"/>
  <c r="N224" i="10"/>
  <c r="K902" i="10"/>
  <c r="O561" i="10"/>
  <c r="F591" i="10"/>
  <c r="N79" i="15"/>
  <c r="N555" i="10"/>
  <c r="K76" i="15"/>
  <c r="K307" i="10"/>
  <c r="O563" i="10"/>
  <c r="H503" i="10"/>
  <c r="D470" i="10"/>
  <c r="Z28" i="15"/>
  <c r="M307" i="10"/>
  <c r="O15" i="15"/>
  <c r="X38" i="15"/>
  <c r="P16" i="15"/>
  <c r="J907" i="10"/>
  <c r="P1284" i="10"/>
  <c r="P131" i="15"/>
  <c r="N478" i="10"/>
  <c r="L888" i="10"/>
  <c r="S241" i="10"/>
  <c r="N936" i="10"/>
  <c r="J592" i="10"/>
  <c r="F26" i="14"/>
  <c r="C54" i="14"/>
  <c r="D50" i="15"/>
  <c r="J44" i="15"/>
  <c r="C504" i="10"/>
  <c r="S556" i="10"/>
  <c r="Z132" i="15"/>
  <c r="C15" i="15"/>
  <c r="Q591" i="10"/>
  <c r="M893" i="10"/>
  <c r="P1270" i="10"/>
  <c r="P67" i="15"/>
  <c r="G43" i="81"/>
  <c r="G82" i="15"/>
  <c r="I1269" i="10"/>
  <c r="N33" i="10"/>
  <c r="R119" i="10"/>
  <c r="N1282" i="10"/>
  <c r="G354" i="10"/>
  <c r="R1278" i="10"/>
  <c r="G602" i="10"/>
  <c r="R359" i="10"/>
  <c r="Z63" i="15"/>
  <c r="X122" i="15"/>
  <c r="H70" i="14"/>
  <c r="I222" i="10"/>
  <c r="E884" i="10"/>
  <c r="O313" i="10"/>
  <c r="H585" i="10"/>
  <c r="C517" i="10"/>
  <c r="N155" i="10"/>
  <c r="E53" i="14"/>
  <c r="F605" i="10"/>
  <c r="F51" i="15"/>
  <c r="J159" i="10"/>
  <c r="G596" i="10"/>
  <c r="L585" i="10"/>
  <c r="S58" i="10"/>
  <c r="C304" i="10"/>
  <c r="G234" i="10"/>
  <c r="G1290" i="10"/>
  <c r="I1268" i="10"/>
  <c r="F108" i="14"/>
  <c r="E31" i="14"/>
  <c r="J118" i="15"/>
  <c r="P297" i="10"/>
  <c r="S39" i="15"/>
  <c r="C232" i="10"/>
  <c r="O215" i="10"/>
  <c r="Q592" i="10"/>
  <c r="N564" i="10"/>
  <c r="V53" i="15"/>
  <c r="O69" i="15"/>
  <c r="F469" i="10"/>
  <c r="H44" i="81"/>
  <c r="Q460" i="10"/>
  <c r="Q245" i="10"/>
  <c r="C878" i="10"/>
  <c r="K117" i="15"/>
  <c r="C58" i="10"/>
  <c r="S885" i="10"/>
  <c r="Z35" i="15"/>
  <c r="P602" i="10"/>
  <c r="C16" i="14"/>
  <c r="J131" i="15"/>
  <c r="S882" i="10"/>
  <c r="N19" i="15"/>
  <c r="F103" i="14"/>
  <c r="G44" i="14"/>
  <c r="G70" i="15"/>
  <c r="D217" i="10"/>
  <c r="N154" i="10"/>
  <c r="M313" i="10"/>
  <c r="Q107" i="10"/>
  <c r="O878" i="10"/>
  <c r="E54" i="15"/>
  <c r="O11" i="15"/>
  <c r="T92" i="15"/>
  <c r="H171" i="10"/>
  <c r="D41" i="15"/>
  <c r="G303" i="10"/>
  <c r="O256" i="10"/>
  <c r="G888" i="10"/>
  <c r="Q165" i="10"/>
  <c r="G24" i="15"/>
  <c r="G50" i="15"/>
  <c r="S553" i="10"/>
  <c r="L88" i="15"/>
  <c r="V50" i="15"/>
  <c r="S157" i="10"/>
  <c r="M466" i="10"/>
  <c r="O316" i="10"/>
  <c r="S359" i="10"/>
  <c r="P1282" i="10"/>
  <c r="T63" i="15"/>
  <c r="M95" i="15"/>
  <c r="R47" i="15"/>
  <c r="D84" i="15"/>
  <c r="N121" i="10"/>
  <c r="K355" i="10"/>
  <c r="J191" i="10"/>
  <c r="N106" i="10"/>
  <c r="H18" i="14"/>
  <c r="K258" i="10"/>
  <c r="G893" i="10"/>
  <c r="J369" i="10"/>
  <c r="M103" i="15"/>
  <c r="P597" i="10"/>
  <c r="T101" i="15"/>
  <c r="I548" i="10"/>
  <c r="L69" i="15"/>
  <c r="H76" i="14"/>
  <c r="I1278" i="10"/>
  <c r="Q98" i="15"/>
  <c r="N16" i="15"/>
  <c r="R891" i="10"/>
  <c r="P118" i="15"/>
  <c r="O78" i="15"/>
  <c r="N545" i="10"/>
  <c r="N192" i="10"/>
  <c r="F470" i="10"/>
  <c r="O476" i="10"/>
  <c r="E589" i="10"/>
  <c r="S87" i="15"/>
  <c r="U93" i="15"/>
  <c r="N906" i="10"/>
  <c r="C1284" i="10"/>
  <c r="M479" i="10"/>
  <c r="I105" i="10"/>
  <c r="N477" i="10"/>
  <c r="P92" i="15"/>
  <c r="E1288" i="10"/>
  <c r="R556" i="10"/>
  <c r="G53" i="15"/>
  <c r="V39" i="15"/>
  <c r="I888" i="10"/>
  <c r="E234" i="10"/>
  <c r="D516" i="10"/>
  <c r="M156" i="10"/>
  <c r="M872" i="10"/>
  <c r="C329" i="10"/>
  <c r="D30" i="15"/>
  <c r="H130" i="15"/>
  <c r="S66" i="15"/>
  <c r="R506" i="10"/>
  <c r="Q929" i="10"/>
  <c r="N123" i="10"/>
  <c r="G50" i="14"/>
  <c r="D236" i="10"/>
  <c r="F100" i="14"/>
  <c r="K236" i="10"/>
  <c r="T35" i="15"/>
  <c r="L191" i="10"/>
  <c r="N34" i="15"/>
  <c r="E893" i="10"/>
  <c r="N227" i="10"/>
  <c r="C48" i="14"/>
  <c r="R287" i="10"/>
  <c r="J555" i="10"/>
  <c r="L892" i="10"/>
  <c r="C33" i="81"/>
  <c r="J523" i="10"/>
  <c r="I907" i="10"/>
  <c r="R69" i="15"/>
  <c r="D922" i="10"/>
  <c r="R925" i="10"/>
  <c r="L306" i="10"/>
  <c r="F345" i="10"/>
  <c r="K469" i="10"/>
  <c r="O601" i="10"/>
  <c r="O356" i="10"/>
  <c r="L118" i="15"/>
  <c r="H258" i="10"/>
  <c r="K480" i="10"/>
  <c r="Q23" i="15"/>
  <c r="Z39" i="15"/>
  <c r="P295" i="10"/>
  <c r="P96" i="15"/>
  <c r="Y122" i="15"/>
  <c r="G925" i="10"/>
  <c r="D55" i="14"/>
  <c r="K894" i="10"/>
  <c r="P83" i="15"/>
  <c r="S108" i="10"/>
  <c r="N36" i="15"/>
  <c r="E100" i="14"/>
  <c r="M883" i="10"/>
  <c r="D81" i="15"/>
  <c r="O907" i="10"/>
  <c r="S156" i="10"/>
  <c r="M188" i="10"/>
  <c r="J25" i="15"/>
  <c r="L216" i="10"/>
  <c r="E11" i="15"/>
  <c r="Q554" i="10"/>
  <c r="Q1279" i="10"/>
  <c r="R543" i="10"/>
  <c r="P463" i="10"/>
  <c r="F597" i="10"/>
  <c r="M550" i="10"/>
  <c r="P1269" i="10"/>
  <c r="T20" i="15"/>
  <c r="J359" i="10"/>
  <c r="D34" i="14"/>
  <c r="L874" i="10"/>
  <c r="R932" i="10"/>
  <c r="I347" i="10"/>
  <c r="G31" i="81"/>
  <c r="E908" i="10"/>
  <c r="C86" i="14"/>
  <c r="D548" i="10"/>
  <c r="E1278" i="10"/>
  <c r="K595" i="10"/>
  <c r="T65" i="15"/>
  <c r="C522" i="10"/>
  <c r="L129" i="15"/>
  <c r="J1279" i="10"/>
  <c r="H33" i="15"/>
  <c r="Q357" i="10"/>
  <c r="S190" i="10"/>
  <c r="H192" i="10"/>
  <c r="E226" i="10"/>
  <c r="Q162" i="10"/>
  <c r="V15" i="15"/>
  <c r="X49" i="15"/>
  <c r="Q916" i="10"/>
  <c r="R56" i="15"/>
  <c r="E97" i="14"/>
  <c r="D924" i="10"/>
  <c r="S106" i="10"/>
  <c r="D174" i="10"/>
  <c r="R1281" i="10"/>
  <c r="M545" i="10"/>
  <c r="P885" i="10"/>
  <c r="C6" i="10"/>
  <c r="R189" i="10"/>
  <c r="J95" i="15"/>
  <c r="L550" i="10"/>
  <c r="R242" i="10"/>
  <c r="O942" i="10"/>
  <c r="P25" i="15"/>
  <c r="E190" i="10"/>
  <c r="N511" i="10"/>
  <c r="L159" i="10"/>
  <c r="V31" i="15"/>
  <c r="D85" i="10"/>
  <c r="I900" i="10"/>
  <c r="P69" i="15"/>
  <c r="Y87" i="15"/>
  <c r="Q890" i="10"/>
  <c r="F358" i="10"/>
  <c r="T133" i="15"/>
  <c r="H237" i="10"/>
  <c r="S551" i="10"/>
  <c r="C503" i="10"/>
  <c r="P469" i="10"/>
  <c r="I103" i="10"/>
  <c r="P881" i="10"/>
  <c r="G35" i="14"/>
  <c r="M552" i="10"/>
  <c r="P232" i="10"/>
  <c r="P40" i="15"/>
  <c r="E1268" i="10"/>
  <c r="N470" i="10"/>
  <c r="L1283" i="10"/>
  <c r="E1272" i="10"/>
  <c r="C79" i="14"/>
  <c r="G551" i="10"/>
  <c r="Z22" i="15"/>
  <c r="S82" i="15"/>
  <c r="F552" i="10"/>
  <c r="H21" i="15"/>
  <c r="M358" i="10"/>
  <c r="G556" i="10"/>
  <c r="J481" i="10"/>
  <c r="D358" i="10"/>
  <c r="O949" i="10"/>
  <c r="Q39" i="15"/>
  <c r="N924" i="10"/>
  <c r="N44" i="15"/>
  <c r="F24" i="14"/>
  <c r="H31" i="81"/>
  <c r="H902" i="10"/>
  <c r="J255" i="10"/>
  <c r="N86" i="15"/>
  <c r="J72" i="15"/>
  <c r="R354" i="10"/>
  <c r="K49" i="15"/>
  <c r="G45" i="81"/>
  <c r="E148" i="10"/>
  <c r="F68" i="15"/>
  <c r="S1366" i="10"/>
  <c r="L108" i="10"/>
  <c r="R343" i="10"/>
  <c r="M1369" i="10"/>
  <c r="D20" i="15"/>
  <c r="X103" i="15"/>
  <c r="X76" i="15"/>
  <c r="I94" i="15"/>
  <c r="O90" i="15"/>
  <c r="K107" i="10"/>
  <c r="J346" i="10"/>
  <c r="G30" i="15"/>
  <c r="K552" i="10"/>
  <c r="H549" i="10"/>
  <c r="S226" i="10"/>
  <c r="P876" i="10"/>
  <c r="G295" i="10"/>
  <c r="W105" i="15"/>
  <c r="O872" i="10"/>
  <c r="X66" i="15"/>
  <c r="S883" i="10"/>
  <c r="F74" i="14"/>
  <c r="R897" i="10"/>
  <c r="N523" i="10"/>
  <c r="C502" i="10"/>
  <c r="S878" i="10"/>
  <c r="F900" i="10"/>
  <c r="E169" i="10"/>
  <c r="S217" i="10"/>
  <c r="R20" i="15"/>
  <c r="C20" i="15"/>
  <c r="S515" i="10"/>
  <c r="M158" i="10"/>
  <c r="C173" i="10"/>
  <c r="C245" i="10"/>
  <c r="X107" i="15"/>
  <c r="G514" i="10"/>
  <c r="J1290" i="10"/>
  <c r="U96" i="15"/>
  <c r="C68" i="15"/>
  <c r="H1276" i="10"/>
  <c r="U35" i="15"/>
  <c r="F1271" i="10"/>
  <c r="D103" i="14"/>
  <c r="L947" i="10"/>
  <c r="G1368" i="10"/>
  <c r="G1271" i="10"/>
  <c r="O216" i="10"/>
  <c r="G217" i="10"/>
  <c r="F25" i="15"/>
  <c r="E1271" i="10"/>
  <c r="O166" i="10"/>
  <c r="E79" i="14"/>
  <c r="E258" i="10"/>
  <c r="Z29" i="15"/>
  <c r="O29" i="15"/>
  <c r="O87" i="15"/>
  <c r="F49" i="14"/>
  <c r="L241" i="10"/>
  <c r="Y86" i="15"/>
  <c r="J1364" i="10"/>
  <c r="Z12" i="15"/>
  <c r="J880" i="10"/>
  <c r="C64" i="14"/>
  <c r="K481" i="10"/>
  <c r="H467" i="10"/>
  <c r="R85" i="10"/>
  <c r="X50" i="15"/>
  <c r="O521" i="10"/>
  <c r="C223" i="10"/>
  <c r="K80" i="15"/>
  <c r="G69" i="14"/>
  <c r="Q94" i="15"/>
  <c r="T19" i="15"/>
  <c r="G1366" i="10"/>
  <c r="N226" i="10"/>
  <c r="H69" i="15"/>
  <c r="F936" i="10"/>
  <c r="I20" i="15"/>
  <c r="D32" i="15"/>
  <c r="P475" i="10"/>
  <c r="K516" i="10"/>
  <c r="E256" i="10"/>
  <c r="O911" i="10"/>
  <c r="E146" i="10"/>
  <c r="F545" i="10"/>
  <c r="Z92" i="15"/>
  <c r="E21" i="15"/>
  <c r="J887" i="10"/>
  <c r="F1269" i="10"/>
  <c r="H1269" i="10"/>
  <c r="L514" i="10"/>
  <c r="P309" i="10"/>
  <c r="T106" i="15"/>
  <c r="K896" i="10"/>
  <c r="I879" i="10"/>
  <c r="S14" i="15"/>
  <c r="J235" i="10"/>
  <c r="Y53" i="15"/>
  <c r="S887" i="10"/>
  <c r="N888" i="10"/>
  <c r="I283" i="10"/>
  <c r="G302" i="10"/>
  <c r="G93" i="14"/>
  <c r="I906" i="10"/>
  <c r="L520" i="10"/>
  <c r="K155" i="10"/>
  <c r="W122" i="15"/>
  <c r="J600" i="10"/>
  <c r="F235" i="10"/>
  <c r="Q68" i="15"/>
  <c r="I92" i="15"/>
  <c r="K147" i="10"/>
  <c r="K1274" i="10"/>
  <c r="O357" i="10"/>
  <c r="V82" i="15"/>
  <c r="M87" i="15"/>
  <c r="P241" i="10"/>
  <c r="K105" i="15"/>
  <c r="E51" i="15"/>
  <c r="X73" i="15"/>
  <c r="R92" i="15"/>
  <c r="H15" i="14"/>
  <c r="Y74" i="15"/>
  <c r="D47" i="15"/>
  <c r="J102" i="15"/>
  <c r="I544" i="10"/>
  <c r="C593" i="10"/>
  <c r="D293" i="10"/>
  <c r="I257" i="10"/>
  <c r="Y70" i="15"/>
  <c r="W100" i="15"/>
  <c r="O238" i="10"/>
  <c r="E877" i="10"/>
  <c r="I602" i="10"/>
  <c r="D346" i="10"/>
  <c r="F603" i="10"/>
  <c r="L23" i="15"/>
  <c r="I121" i="10"/>
  <c r="G119" i="15"/>
  <c r="P74" i="15"/>
  <c r="D157" i="10"/>
  <c r="P39" i="15"/>
  <c r="L919" i="10"/>
  <c r="N900" i="10"/>
  <c r="R31" i="15"/>
  <c r="G41" i="14"/>
  <c r="N316" i="10"/>
  <c r="S91" i="15"/>
  <c r="J882" i="10"/>
  <c r="P93" i="15"/>
  <c r="J154" i="10"/>
  <c r="D45" i="14"/>
  <c r="G97" i="15"/>
  <c r="L46" i="15"/>
  <c r="Q239" i="10"/>
  <c r="C460" i="10"/>
  <c r="G16" i="14"/>
  <c r="M34" i="10"/>
  <c r="O254" i="10"/>
  <c r="L304" i="10"/>
  <c r="O257" i="10"/>
  <c r="D564" i="10"/>
  <c r="C117" i="15"/>
  <c r="J892" i="10"/>
  <c r="Y121" i="15"/>
  <c r="Q79" i="15"/>
  <c r="O874" i="10"/>
  <c r="L104" i="15"/>
  <c r="L59" i="10"/>
  <c r="L57" i="10"/>
  <c r="O56" i="15"/>
  <c r="E929" i="10"/>
  <c r="P1364" i="10"/>
  <c r="H954" i="10"/>
  <c r="I128" i="15"/>
  <c r="S46" i="15"/>
  <c r="Q13" i="15"/>
  <c r="P91" i="15"/>
  <c r="E34" i="14"/>
  <c r="K600" i="10"/>
  <c r="S297" i="10"/>
  <c r="M54" i="15"/>
  <c r="J557" i="10"/>
  <c r="F286" i="10"/>
  <c r="J119" i="15"/>
  <c r="S176" i="10"/>
  <c r="D310" i="10"/>
  <c r="S1271" i="10"/>
  <c r="Z133" i="15"/>
  <c r="H223" i="10"/>
  <c r="X56" i="15"/>
  <c r="J26" i="15"/>
  <c r="Q927" i="10"/>
  <c r="I123" i="10"/>
  <c r="I885" i="10"/>
  <c r="Q302" i="10"/>
  <c r="P286" i="10"/>
  <c r="R327" i="10"/>
  <c r="C121" i="10"/>
  <c r="X100" i="15"/>
  <c r="M594" i="10"/>
  <c r="S293" i="10"/>
  <c r="F897" i="10"/>
  <c r="S587" i="10"/>
  <c r="R51" i="15"/>
  <c r="K97" i="15"/>
  <c r="O555" i="10"/>
  <c r="D92" i="14"/>
  <c r="F225" i="10"/>
  <c r="K878" i="10"/>
  <c r="C547" i="10"/>
  <c r="G64" i="14"/>
  <c r="K460" i="10"/>
  <c r="D79" i="15"/>
  <c r="H32" i="14"/>
  <c r="I286" i="10"/>
  <c r="M108" i="10"/>
  <c r="E63" i="15"/>
  <c r="N14" i="15"/>
  <c r="Q889" i="10"/>
  <c r="G1365" i="10"/>
  <c r="O461" i="10"/>
  <c r="S95" i="15"/>
  <c r="G15" i="14"/>
  <c r="P226" i="10"/>
  <c r="G64" i="15"/>
  <c r="P119" i="15"/>
  <c r="G932" i="10"/>
  <c r="Z81" i="15"/>
  <c r="O32" i="15"/>
  <c r="H33" i="14"/>
  <c r="C929" i="10"/>
  <c r="D875" i="10"/>
  <c r="G88" i="14"/>
  <c r="D121" i="10"/>
  <c r="E108" i="15"/>
  <c r="L895" i="10"/>
  <c r="L111" i="10"/>
  <c r="Q521" i="10"/>
  <c r="D70" i="14"/>
  <c r="J293" i="10"/>
  <c r="R1288" i="10"/>
  <c r="O36" i="15"/>
  <c r="C128" i="15"/>
  <c r="O82" i="15"/>
  <c r="L192" i="10"/>
  <c r="D133" i="15"/>
  <c r="C501" i="10"/>
  <c r="E192" i="10"/>
  <c r="O908" i="10"/>
  <c r="S295" i="10"/>
  <c r="K884" i="10"/>
  <c r="M920" i="10"/>
  <c r="O503" i="10"/>
  <c r="H23" i="15"/>
  <c r="N293" i="10"/>
  <c r="O162" i="10"/>
  <c r="C81" i="15"/>
  <c r="S102" i="15"/>
  <c r="N473" i="10"/>
  <c r="D53" i="15"/>
  <c r="O906" i="10"/>
  <c r="D1287" i="10"/>
  <c r="Y65" i="15"/>
  <c r="H552" i="10"/>
  <c r="C301" i="10"/>
  <c r="M123" i="10"/>
  <c r="T83" i="15"/>
  <c r="Y34" i="15"/>
  <c r="H513" i="10"/>
  <c r="I76" i="15"/>
  <c r="H20" i="14"/>
  <c r="C73" i="15"/>
  <c r="D101" i="14"/>
  <c r="L239" i="10"/>
  <c r="M1276" i="10"/>
  <c r="D871" i="10"/>
  <c r="M1282" i="10"/>
  <c r="F174" i="10"/>
  <c r="Q148" i="10"/>
  <c r="R303" i="10"/>
  <c r="L236" i="10"/>
  <c r="U23" i="15"/>
  <c r="I75" i="15"/>
  <c r="P158" i="10"/>
  <c r="I302" i="10"/>
  <c r="G71" i="14"/>
  <c r="R93" i="15"/>
  <c r="R557" i="10"/>
  <c r="M919" i="10"/>
  <c r="P31" i="15"/>
  <c r="S97" i="15"/>
  <c r="M944" i="10"/>
  <c r="J90" i="15"/>
  <c r="H514" i="10"/>
  <c r="P18" i="15"/>
  <c r="J116" i="15"/>
  <c r="E605" i="10"/>
  <c r="L47" i="15"/>
  <c r="O103" i="15"/>
  <c r="M310" i="10"/>
  <c r="H34" i="10"/>
  <c r="H316" i="10"/>
  <c r="L468" i="10"/>
  <c r="M1275" i="10"/>
  <c r="I55" i="15"/>
  <c r="F102" i="15"/>
  <c r="R301" i="10"/>
  <c r="S505" i="10"/>
  <c r="F468" i="10"/>
  <c r="C546" i="10"/>
  <c r="E897" i="10"/>
  <c r="P97" i="15"/>
  <c r="L44" i="15"/>
  <c r="D70" i="15"/>
  <c r="F97" i="15"/>
  <c r="N128" i="15"/>
  <c r="E84" i="15"/>
  <c r="J329" i="10"/>
  <c r="P934" i="10"/>
  <c r="L603" i="10"/>
  <c r="Y99" i="15"/>
  <c r="P326" i="10"/>
  <c r="U26" i="15"/>
  <c r="S475" i="10"/>
  <c r="F254" i="10"/>
  <c r="J81" i="15"/>
  <c r="J1369" i="10"/>
  <c r="L1269" i="10"/>
  <c r="U52" i="15"/>
  <c r="M235" i="10"/>
  <c r="W39" i="15"/>
  <c r="L309" i="10"/>
  <c r="F347" i="10"/>
  <c r="O480" i="10"/>
  <c r="G292" i="10"/>
  <c r="F1272" i="10"/>
  <c r="S477" i="10"/>
  <c r="L144" i="10"/>
  <c r="M34" i="15"/>
  <c r="R215" i="10"/>
  <c r="D479" i="10"/>
  <c r="S145" i="10"/>
  <c r="E81" i="14"/>
  <c r="D1288" i="10"/>
  <c r="R584" i="10"/>
  <c r="D169" i="10"/>
  <c r="Q907" i="10"/>
  <c r="C20" i="14"/>
  <c r="P100" i="15"/>
  <c r="J891" i="10"/>
  <c r="F297" i="10"/>
  <c r="N328" i="10"/>
  <c r="H86" i="10"/>
  <c r="N506" i="10"/>
  <c r="G909" i="10"/>
  <c r="H908" i="10"/>
  <c r="D1364" i="10"/>
  <c r="G285" i="10"/>
  <c r="J355" i="10"/>
  <c r="M347" i="10"/>
  <c r="N1278" i="10"/>
  <c r="H308" i="10"/>
  <c r="J896" i="10"/>
  <c r="O549" i="10"/>
  <c r="K594" i="10"/>
  <c r="R164" i="10"/>
  <c r="O108" i="15"/>
  <c r="D331" i="10"/>
  <c r="H358" i="10"/>
  <c r="H48" i="15"/>
  <c r="S131" i="15"/>
  <c r="F1287" i="10"/>
  <c r="P192" i="10"/>
  <c r="K913" i="10"/>
  <c r="M294" i="10"/>
  <c r="L73" i="15"/>
  <c r="K506" i="10"/>
  <c r="M153" i="10"/>
  <c r="Q313" i="10"/>
  <c r="C936" i="10"/>
  <c r="K108" i="10"/>
  <c r="N461" i="10"/>
  <c r="K121" i="15"/>
  <c r="E347" i="10"/>
  <c r="U33" i="15"/>
  <c r="S215" i="10"/>
  <c r="L302" i="10"/>
  <c r="N919" i="10"/>
  <c r="J890" i="10"/>
  <c r="Z33" i="15"/>
  <c r="K584" i="10"/>
  <c r="L284" i="10"/>
  <c r="L285" i="10"/>
  <c r="Q555" i="10"/>
  <c r="G157" i="10"/>
  <c r="R592" i="10"/>
  <c r="T40" i="15"/>
  <c r="R96" i="15"/>
  <c r="Y131" i="15"/>
  <c r="H287" i="10"/>
  <c r="G1270" i="10"/>
  <c r="D80" i="14"/>
  <c r="G310" i="10"/>
  <c r="H189" i="10"/>
  <c r="O598" i="10"/>
  <c r="D514" i="10"/>
  <c r="F907" i="10"/>
  <c r="K357" i="10"/>
  <c r="C178" i="10"/>
  <c r="K929" i="10"/>
  <c r="P932" i="10"/>
  <c r="H285" i="10"/>
  <c r="G108" i="14"/>
  <c r="K227" i="10"/>
  <c r="Z72" i="15"/>
  <c r="N501" i="10"/>
  <c r="E233" i="10"/>
  <c r="I551" i="10"/>
  <c r="M33" i="10"/>
  <c r="W119" i="15"/>
  <c r="N956" i="10"/>
  <c r="Q954" i="10"/>
  <c r="E564" i="10"/>
  <c r="D958" i="10"/>
  <c r="L86" i="15"/>
  <c r="I69" i="15"/>
  <c r="G11" i="15"/>
  <c r="U80" i="15"/>
  <c r="H596" i="10"/>
  <c r="C29" i="15"/>
  <c r="E310" i="10"/>
  <c r="D880" i="10"/>
  <c r="F922" i="10"/>
  <c r="Q1289" i="10"/>
  <c r="K912" i="10"/>
  <c r="Z101" i="15"/>
  <c r="H1283" i="10"/>
  <c r="E86" i="10"/>
  <c r="J56" i="15"/>
  <c r="G33" i="81"/>
  <c r="I239" i="10"/>
  <c r="E552" i="10"/>
  <c r="G214" i="10"/>
  <c r="C890" i="10"/>
  <c r="C1366" i="10"/>
  <c r="I131" i="15"/>
  <c r="G101" i="14"/>
  <c r="C889" i="10"/>
  <c r="O1286" i="10"/>
  <c r="P78" i="15"/>
  <c r="D73" i="15"/>
  <c r="F42" i="15"/>
  <c r="V95" i="15"/>
  <c r="N544" i="10"/>
  <c r="M890" i="10"/>
  <c r="G517" i="10"/>
  <c r="N504" i="10"/>
  <c r="N587" i="10"/>
  <c r="H105" i="14"/>
  <c r="J23" i="15"/>
  <c r="N92" i="15"/>
  <c r="J502" i="10"/>
  <c r="E222" i="10"/>
  <c r="K519" i="10"/>
  <c r="F78" i="14"/>
  <c r="D523" i="10"/>
  <c r="H288" i="10"/>
  <c r="M947" i="10"/>
  <c r="R585" i="10"/>
  <c r="N102" i="10"/>
  <c r="S591" i="10"/>
  <c r="O482" i="10"/>
  <c r="W75" i="15"/>
  <c r="S918" i="10"/>
  <c r="R900" i="10"/>
  <c r="C70" i="15"/>
  <c r="D888" i="10"/>
  <c r="K30" i="15"/>
  <c r="E1270" i="10"/>
  <c r="F52" i="15"/>
  <c r="F296" i="10"/>
  <c r="G1274" i="10"/>
  <c r="E172" i="10"/>
  <c r="G907" i="10"/>
  <c r="M27" i="15"/>
  <c r="G146" i="10"/>
  <c r="N548" i="10"/>
  <c r="L78" i="15"/>
  <c r="M547" i="10"/>
  <c r="C83" i="15"/>
  <c r="U81" i="15"/>
  <c r="E217" i="10"/>
  <c r="E305" i="10"/>
  <c r="D91" i="15"/>
  <c r="S896" i="10"/>
  <c r="O1269" i="10"/>
  <c r="S147" i="10"/>
  <c r="G258" i="10"/>
  <c r="H49" i="14"/>
  <c r="Y116" i="15"/>
  <c r="O359" i="10"/>
  <c r="D558" i="10"/>
  <c r="R598" i="10"/>
  <c r="K33" i="10"/>
  <c r="C888" i="10"/>
  <c r="O1275" i="10"/>
  <c r="O58" i="10"/>
  <c r="O129" i="15"/>
  <c r="L925" i="10"/>
  <c r="D583" i="10"/>
  <c r="O603" i="10"/>
  <c r="I90" i="15"/>
  <c r="O880" i="10"/>
  <c r="M33" i="15"/>
  <c r="M472" i="10"/>
  <c r="F595" i="10"/>
  <c r="E18" i="14"/>
  <c r="E76" i="14"/>
  <c r="W127" i="15"/>
  <c r="I309" i="10"/>
  <c r="Q75" i="15"/>
  <c r="I898" i="10"/>
  <c r="S21" i="15"/>
  <c r="G81" i="14"/>
  <c r="F91" i="14"/>
  <c r="M480" i="10"/>
  <c r="C34" i="15"/>
  <c r="I102" i="15"/>
  <c r="F917" i="10"/>
  <c r="N13" i="15"/>
  <c r="L482" i="10"/>
  <c r="O1366" i="10"/>
  <c r="Z31" i="15"/>
  <c r="F98" i="14"/>
  <c r="N1366" i="10"/>
  <c r="H105" i="15"/>
  <c r="H296" i="10"/>
  <c r="M1368" i="10"/>
  <c r="Z65" i="15"/>
  <c r="E73" i="14"/>
  <c r="O175" i="10"/>
  <c r="P518" i="10"/>
  <c r="X90" i="15"/>
  <c r="K945" i="10"/>
  <c r="P549" i="10"/>
  <c r="E119" i="10"/>
  <c r="Y128" i="15"/>
  <c r="F548" i="10"/>
  <c r="H38" i="14"/>
  <c r="G138" i="15"/>
  <c r="D128" i="15"/>
  <c r="G1285" i="10"/>
  <c r="M190" i="10"/>
  <c r="F23" i="14"/>
  <c r="W66" i="15"/>
  <c r="M119" i="10"/>
  <c r="K908" i="10"/>
  <c r="U74" i="15"/>
  <c r="W107" i="15"/>
  <c r="Q85" i="10"/>
  <c r="N480" i="10"/>
  <c r="S592" i="10"/>
  <c r="H475" i="10"/>
  <c r="L169" i="10"/>
  <c r="N601" i="10"/>
  <c r="S1284" i="10"/>
  <c r="C45" i="15"/>
  <c r="J473" i="10"/>
  <c r="G348" i="10"/>
  <c r="P171" i="10"/>
  <c r="T72" i="15"/>
  <c r="D16" i="15"/>
  <c r="Z93" i="15"/>
  <c r="Q910" i="10"/>
  <c r="Z55" i="15"/>
  <c r="X106" i="15"/>
  <c r="D67" i="14"/>
  <c r="L481" i="10"/>
  <c r="F509" i="10"/>
  <c r="C461" i="10"/>
  <c r="U24" i="15"/>
  <c r="R545" i="10"/>
  <c r="K108" i="15"/>
  <c r="E515" i="10"/>
  <c r="K234" i="10"/>
  <c r="P331" i="10"/>
  <c r="K81" i="15"/>
  <c r="Q44" i="15"/>
  <c r="H178" i="10"/>
  <c r="W44" i="15"/>
  <c r="D1274" i="10"/>
  <c r="L30" i="15"/>
  <c r="S881" i="10"/>
  <c r="G1268" i="10"/>
  <c r="R176" i="10"/>
  <c r="C902" i="10"/>
  <c r="K292" i="10"/>
  <c r="L885" i="10"/>
  <c r="R1272" i="10"/>
  <c r="C227" i="10"/>
  <c r="R79" i="15"/>
  <c r="G503" i="10"/>
  <c r="L178" i="10"/>
  <c r="D29" i="14"/>
  <c r="I83" i="15"/>
  <c r="G99" i="15"/>
  <c r="C26" i="15"/>
  <c r="M603" i="10"/>
  <c r="O28" i="15"/>
  <c r="K308" i="10"/>
  <c r="K925" i="10"/>
  <c r="I63" i="15"/>
  <c r="C67" i="14"/>
  <c r="H90" i="14"/>
  <c r="O153" i="10"/>
  <c r="V12" i="15"/>
  <c r="W45" i="15"/>
  <c r="D149" i="10"/>
  <c r="S221" i="10"/>
  <c r="H481" i="10"/>
  <c r="K119" i="15"/>
  <c r="P123" i="10"/>
  <c r="G132" i="15"/>
  <c r="I475" i="10"/>
  <c r="M144" i="10"/>
  <c r="L153" i="10"/>
  <c r="R930" i="10"/>
  <c r="S311" i="10"/>
  <c r="J594" i="10"/>
  <c r="G242" i="10"/>
  <c r="E586" i="10"/>
  <c r="I886" i="10"/>
  <c r="F98" i="15"/>
  <c r="X47" i="15"/>
  <c r="U20" i="15"/>
  <c r="R245" i="10"/>
  <c r="F884" i="10"/>
  <c r="F42" i="81"/>
  <c r="S170" i="10"/>
  <c r="S111" i="10"/>
  <c r="W141" i="15"/>
  <c r="R903" i="10"/>
  <c r="P1273" i="10"/>
  <c r="P191" i="10"/>
  <c r="S554" i="10"/>
  <c r="R52" i="15"/>
  <c r="R74" i="15"/>
  <c r="Y54" i="15"/>
  <c r="N909" i="10"/>
  <c r="Q562" i="10"/>
  <c r="H310" i="10"/>
  <c r="C1278" i="10"/>
  <c r="K189" i="10"/>
  <c r="M8" i="10"/>
  <c r="F70" i="15"/>
  <c r="P146" i="10"/>
  <c r="R64" i="15"/>
  <c r="W91" i="15"/>
  <c r="N163" i="10"/>
  <c r="H598" i="10"/>
  <c r="N346" i="10"/>
  <c r="G314" i="10"/>
  <c r="G311" i="10"/>
  <c r="J54" i="15"/>
  <c r="Q880" i="10"/>
  <c r="H901" i="10"/>
  <c r="P85" i="15"/>
  <c r="X118" i="15"/>
  <c r="L28" i="15"/>
  <c r="K873" i="10"/>
  <c r="K585" i="10"/>
  <c r="T50" i="15"/>
  <c r="E188" i="10"/>
  <c r="L243" i="10"/>
  <c r="J33" i="10"/>
  <c r="E108" i="10"/>
  <c r="V44" i="15"/>
  <c r="K956" i="10"/>
  <c r="G108" i="15"/>
  <c r="M48" i="15"/>
  <c r="E122" i="15"/>
  <c r="S1274" i="10"/>
  <c r="E93" i="14"/>
  <c r="D66" i="14"/>
  <c r="X53" i="15"/>
  <c r="S900" i="10"/>
  <c r="I545" i="10"/>
  <c r="I593" i="10"/>
  <c r="H551" i="10"/>
  <c r="S85" i="15"/>
  <c r="S470" i="10"/>
  <c r="U63" i="15"/>
  <c r="C891" i="10"/>
  <c r="P94" i="15"/>
  <c r="H26" i="15"/>
  <c r="F896" i="10"/>
  <c r="H32" i="81"/>
  <c r="P66" i="15"/>
  <c r="G908" i="10"/>
  <c r="Z66" i="15"/>
  <c r="K952" i="10"/>
  <c r="Y98" i="15"/>
  <c r="N118" i="15"/>
  <c r="E87" i="10"/>
  <c r="D874" i="10"/>
  <c r="I1364" i="10"/>
  <c r="D58" i="10"/>
  <c r="O1365" i="10"/>
  <c r="S347" i="10"/>
  <c r="N559" i="10"/>
  <c r="Q604" i="10"/>
  <c r="M923" i="10"/>
  <c r="O587" i="10"/>
  <c r="F354" i="10"/>
  <c r="R512" i="10"/>
  <c r="D292" i="10"/>
  <c r="J517" i="10"/>
  <c r="D560" i="10"/>
  <c r="G1369" i="10"/>
  <c r="Q884" i="10"/>
  <c r="G510" i="10"/>
  <c r="C1289" i="10"/>
  <c r="Q99" i="15"/>
  <c r="M929" i="10"/>
  <c r="C14" i="14"/>
  <c r="F153" i="10"/>
  <c r="U117" i="15"/>
  <c r="G106" i="14"/>
  <c r="E295" i="10"/>
  <c r="V28" i="15"/>
  <c r="E90" i="15"/>
  <c r="E23" i="15"/>
  <c r="D214" i="10"/>
  <c r="Q358" i="10"/>
  <c r="H43" i="15"/>
  <c r="R55" i="15"/>
  <c r="C880" i="10"/>
  <c r="D76" i="14"/>
  <c r="M98" i="15"/>
  <c r="K881" i="10"/>
  <c r="U43" i="15"/>
  <c r="N43" i="15"/>
  <c r="Q116" i="15"/>
  <c r="I53" i="15"/>
  <c r="G85" i="14"/>
  <c r="S343" i="10"/>
  <c r="P45" i="15"/>
  <c r="E948" i="10"/>
  <c r="M67" i="15"/>
  <c r="Q875" i="10"/>
  <c r="O602" i="10"/>
  <c r="G56" i="15"/>
  <c r="Q472" i="10"/>
  <c r="S163" i="10"/>
  <c r="Q600" i="10"/>
  <c r="S127" i="15"/>
  <c r="R1286" i="10"/>
  <c r="K104" i="10"/>
  <c r="G170" i="10"/>
  <c r="X30" i="15"/>
  <c r="C36" i="14"/>
  <c r="D14" i="15"/>
  <c r="J584" i="10"/>
  <c r="L547" i="10"/>
  <c r="P941" i="10"/>
  <c r="R1269" i="10"/>
  <c r="E48" i="15"/>
  <c r="H937" i="10"/>
  <c r="Q583" i="10"/>
  <c r="G901" i="10"/>
  <c r="E70" i="15"/>
  <c r="Q588" i="10"/>
  <c r="E58" i="10"/>
  <c r="C241" i="10"/>
  <c r="H82" i="14"/>
  <c r="U131" i="15"/>
  <c r="O122" i="10"/>
  <c r="S232" i="10"/>
  <c r="P505" i="10"/>
  <c r="F33" i="81"/>
  <c r="E514" i="10"/>
  <c r="H105" i="10"/>
  <c r="Z97" i="15"/>
  <c r="F71" i="15"/>
  <c r="Z104" i="15"/>
  <c r="C255" i="10"/>
  <c r="J105" i="10"/>
  <c r="V100" i="15"/>
  <c r="Q81" i="15"/>
  <c r="G34" i="10"/>
  <c r="H564" i="10"/>
  <c r="S506" i="10"/>
  <c r="E522" i="10"/>
  <c r="G216" i="10"/>
  <c r="I1289" i="10"/>
  <c r="L558" i="10"/>
  <c r="M879" i="10"/>
  <c r="R85" i="15"/>
  <c r="P157" i="10"/>
  <c r="M292" i="10"/>
  <c r="H98" i="15"/>
  <c r="H562" i="10"/>
  <c r="K95" i="15"/>
  <c r="G559" i="10"/>
  <c r="S107" i="15"/>
  <c r="O75" i="15"/>
  <c r="K1286" i="10"/>
  <c r="I556" i="10"/>
  <c r="C555" i="10"/>
  <c r="Q876" i="10"/>
  <c r="X23" i="15"/>
  <c r="D31" i="15"/>
  <c r="D35" i="10"/>
  <c r="N882" i="10"/>
  <c r="C1286" i="10"/>
  <c r="K1275" i="10"/>
  <c r="S898" i="10"/>
  <c r="P911" i="10"/>
  <c r="D129" i="15"/>
  <c r="R915" i="10"/>
  <c r="S296" i="10"/>
  <c r="F20" i="15"/>
  <c r="R33" i="10"/>
  <c r="C25" i="15"/>
  <c r="F231" i="10"/>
  <c r="F46" i="14"/>
  <c r="G359" i="10"/>
  <c r="W74" i="15"/>
  <c r="G164" i="10"/>
  <c r="U90" i="15"/>
  <c r="N1268" i="10"/>
  <c r="S916" i="10"/>
  <c r="D557" i="10"/>
  <c r="F584" i="10"/>
  <c r="K233" i="10"/>
  <c r="Q8" i="10"/>
  <c r="R1274" i="10"/>
  <c r="D586" i="10"/>
  <c r="I905" i="10"/>
  <c r="E61" i="10"/>
  <c r="O331" i="10"/>
  <c r="I256" i="10"/>
  <c r="X39" i="15"/>
  <c r="D99" i="15"/>
  <c r="H59" i="10"/>
  <c r="U15" i="15"/>
  <c r="R81" i="15"/>
  <c r="E516" i="10"/>
  <c r="H47" i="15"/>
  <c r="M120" i="15"/>
  <c r="P308" i="10"/>
  <c r="O68" i="15"/>
  <c r="P213" i="10"/>
  <c r="N258" i="10"/>
  <c r="O1277" i="10"/>
  <c r="N176" i="10"/>
  <c r="J103" i="10"/>
  <c r="I561" i="10"/>
  <c r="N921" i="10"/>
  <c r="P178" i="10"/>
  <c r="M121" i="10"/>
  <c r="R348" i="10"/>
  <c r="M922" i="10"/>
  <c r="K239" i="10"/>
  <c r="F54" i="15"/>
  <c r="D505" i="10"/>
  <c r="D98" i="15"/>
  <c r="P49" i="15"/>
  <c r="K109" i="10"/>
  <c r="O155" i="10"/>
  <c r="R904" i="10"/>
  <c r="H133" i="15"/>
  <c r="C22" i="14"/>
  <c r="H6" i="10"/>
  <c r="E461" i="10"/>
  <c r="Q316" i="10"/>
  <c r="N103" i="10"/>
  <c r="R882" i="10"/>
  <c r="H44" i="15"/>
  <c r="D97" i="14"/>
  <c r="L149" i="10"/>
  <c r="C8" i="10"/>
  <c r="S140" i="15"/>
  <c r="M11" i="15"/>
  <c r="K471" i="10"/>
  <c r="L257" i="10"/>
  <c r="J153" i="10"/>
  <c r="U101" i="15"/>
  <c r="M102" i="15"/>
  <c r="F891" i="10"/>
  <c r="O65" i="15"/>
  <c r="J73" i="15"/>
  <c r="F949" i="10"/>
  <c r="E910" i="10"/>
  <c r="E939" i="10"/>
  <c r="O44" i="15"/>
  <c r="K558" i="10"/>
  <c r="D257" i="10"/>
  <c r="F239" i="10"/>
  <c r="H83" i="15"/>
  <c r="N35" i="10"/>
  <c r="G121" i="15"/>
  <c r="H25" i="15"/>
  <c r="D29" i="15"/>
  <c r="G12" i="14"/>
  <c r="V75" i="15"/>
  <c r="N215" i="10"/>
  <c r="M298" i="10"/>
  <c r="J469" i="10"/>
  <c r="P1279" i="10"/>
  <c r="O478" i="10"/>
  <c r="O504" i="10"/>
  <c r="L222" i="10"/>
  <c r="F11" i="14"/>
  <c r="J311" i="10"/>
  <c r="N107" i="10"/>
  <c r="Q936" i="10"/>
  <c r="G55" i="15"/>
  <c r="P155" i="10"/>
  <c r="H29" i="14"/>
  <c r="M74" i="15"/>
  <c r="D40" i="15"/>
  <c r="O47" i="15"/>
  <c r="P239" i="10"/>
  <c r="J94" i="15"/>
  <c r="F68" i="14"/>
  <c r="O13" i="15"/>
  <c r="G1282" i="10"/>
  <c r="K122" i="15"/>
  <c r="E98" i="14"/>
  <c r="K599" i="10"/>
  <c r="H42" i="14"/>
  <c r="R1284" i="10"/>
  <c r="E26" i="15"/>
  <c r="P313" i="10"/>
  <c r="W133" i="15"/>
  <c r="G65" i="14"/>
  <c r="O893" i="10"/>
  <c r="D59" i="10"/>
  <c r="L231" i="10"/>
  <c r="I314" i="10"/>
  <c r="Z90" i="15"/>
  <c r="D101" i="15"/>
  <c r="I585" i="10"/>
  <c r="C604" i="10"/>
  <c r="O25" i="15"/>
  <c r="C81" i="14"/>
  <c r="E11" i="14"/>
  <c r="V128" i="15"/>
  <c r="M894" i="10"/>
  <c r="S56" i="15"/>
  <c r="Q1278" i="10"/>
  <c r="E542" i="10"/>
  <c r="G147" i="10"/>
  <c r="M899" i="10"/>
  <c r="C27" i="15"/>
  <c r="E33" i="10"/>
  <c r="J601" i="10"/>
  <c r="O605" i="10"/>
  <c r="J227" i="10"/>
  <c r="D899" i="10"/>
  <c r="H36" i="15"/>
  <c r="O104" i="10"/>
  <c r="H76" i="15"/>
  <c r="V48" i="15"/>
  <c r="L596" i="10"/>
  <c r="M554" i="10"/>
  <c r="S503" i="10"/>
  <c r="T54" i="15"/>
  <c r="N288" i="10"/>
  <c r="F19" i="14"/>
  <c r="K1367" i="10"/>
  <c r="V86" i="15"/>
  <c r="G287" i="10"/>
  <c r="P546" i="10"/>
  <c r="M316" i="10"/>
  <c r="F906" i="10"/>
  <c r="M254" i="10"/>
  <c r="R898" i="10"/>
  <c r="W32" i="15"/>
  <c r="I232" i="10"/>
  <c r="H328" i="10"/>
  <c r="J585" i="10"/>
  <c r="O883" i="10"/>
  <c r="D69" i="15"/>
  <c r="G67" i="15"/>
  <c r="N553" i="10"/>
  <c r="O937" i="10"/>
  <c r="E149" i="10"/>
  <c r="G482" i="10"/>
  <c r="U31" i="15"/>
  <c r="G891" i="10"/>
  <c r="W35" i="15"/>
  <c r="W129" i="15"/>
  <c r="G33" i="15"/>
  <c r="H934" i="10"/>
  <c r="I215" i="10"/>
  <c r="M910" i="10"/>
  <c r="H164" i="10"/>
  <c r="Q309" i="10"/>
  <c r="E92" i="15"/>
  <c r="J904" i="10"/>
  <c r="R554" i="10"/>
  <c r="L466" i="10"/>
  <c r="P880" i="10"/>
  <c r="R7" i="10"/>
  <c r="F57" i="10"/>
  <c r="H119" i="15"/>
  <c r="D53" i="81"/>
  <c r="K467" i="10"/>
  <c r="C1282" i="10"/>
  <c r="D12" i="15"/>
  <c r="G890" i="10"/>
  <c r="X92" i="15"/>
  <c r="L551" i="10"/>
  <c r="H940" i="10"/>
  <c r="R148" i="10"/>
  <c r="H510" i="10"/>
  <c r="K560" i="10"/>
  <c r="F507" i="10"/>
  <c r="F47" i="14"/>
  <c r="F928" i="10"/>
  <c r="C52" i="15"/>
  <c r="F37" i="15"/>
  <c r="E28" i="15"/>
  <c r="G109" i="10"/>
  <c r="I1281" i="10"/>
  <c r="C544" i="10"/>
  <c r="F86" i="10"/>
  <c r="I883" i="10"/>
  <c r="G20" i="15"/>
  <c r="K557" i="10"/>
  <c r="M103" i="10"/>
  <c r="S543" i="10"/>
  <c r="L14" i="15"/>
  <c r="F465" i="10"/>
  <c r="L1282" i="10"/>
  <c r="E600" i="10"/>
  <c r="C927" i="10"/>
  <c r="N513" i="10"/>
  <c r="P921" i="10"/>
  <c r="I597" i="10"/>
  <c r="J925" i="10"/>
  <c r="Z20" i="15"/>
  <c r="Q546" i="10"/>
  <c r="C1283" i="10"/>
  <c r="R514" i="10"/>
  <c r="M174" i="10"/>
  <c r="Q69" i="15"/>
  <c r="J88" i="15"/>
  <c r="D21" i="14"/>
  <c r="F32" i="14"/>
  <c r="W42" i="15"/>
  <c r="M66" i="15"/>
  <c r="F27" i="14"/>
  <c r="G1287" i="10"/>
  <c r="Q926" i="10"/>
  <c r="S238" i="10"/>
  <c r="S25" i="15"/>
  <c r="X99" i="15"/>
  <c r="G123" i="10"/>
  <c r="G117" i="15"/>
  <c r="C478" i="10"/>
  <c r="Q287" i="10"/>
  <c r="Q67" i="15"/>
  <c r="V34" i="15"/>
  <c r="S287" i="10"/>
  <c r="N73" i="15"/>
  <c r="M232" i="10"/>
  <c r="P57" i="10"/>
  <c r="N593" i="10"/>
  <c r="M354" i="10"/>
  <c r="L157" i="10"/>
  <c r="I242" i="10"/>
  <c r="O79" i="15"/>
  <c r="K36" i="15"/>
  <c r="G178" i="10"/>
  <c r="D17" i="14"/>
  <c r="J163" i="10"/>
  <c r="S12" i="15"/>
  <c r="F40" i="15"/>
  <c r="G911" i="10"/>
  <c r="H107" i="14"/>
  <c r="X88" i="15"/>
  <c r="E595" i="10"/>
  <c r="Q64" i="15"/>
  <c r="L355" i="10"/>
  <c r="K517" i="10"/>
  <c r="J906" i="10"/>
  <c r="I516" i="10"/>
  <c r="C67" i="15"/>
  <c r="H174" i="10"/>
  <c r="J310" i="10"/>
  <c r="Q32" i="15"/>
  <c r="E106" i="10"/>
  <c r="S461" i="10"/>
  <c r="Q285" i="10"/>
  <c r="W72" i="15"/>
  <c r="N933" i="10"/>
  <c r="Q34" i="10"/>
  <c r="M227" i="10"/>
  <c r="G103" i="15"/>
  <c r="Q11" i="15"/>
  <c r="E8" i="10"/>
  <c r="E919" i="10"/>
  <c r="G75" i="14"/>
  <c r="E590" i="10"/>
  <c r="F63" i="14"/>
  <c r="N905" i="10"/>
  <c r="R174" i="10"/>
  <c r="R461" i="10"/>
  <c r="Y49" i="15"/>
  <c r="C883" i="10"/>
  <c r="P327" i="10"/>
  <c r="R284" i="10"/>
  <c r="V108" i="15"/>
  <c r="E189" i="10"/>
  <c r="G215" i="10"/>
  <c r="F294" i="10"/>
  <c r="C119" i="10"/>
  <c r="O518" i="10"/>
  <c r="Q306" i="10"/>
  <c r="C49" i="14"/>
  <c r="P7" i="10"/>
  <c r="F585" i="10"/>
  <c r="D508" i="10"/>
  <c r="N83" i="15"/>
  <c r="K85" i="15"/>
  <c r="N212" i="10"/>
  <c r="H16" i="15"/>
  <c r="M101" i="15"/>
  <c r="T14" i="15"/>
  <c r="Z107" i="15"/>
  <c r="V67" i="15"/>
  <c r="H54" i="15"/>
  <c r="G885" i="10"/>
  <c r="H468" i="10"/>
  <c r="H899" i="10"/>
  <c r="Q16" i="15"/>
  <c r="R914" i="10"/>
  <c r="E584" i="10"/>
  <c r="G60" i="10"/>
  <c r="L117" i="15"/>
  <c r="D1365" i="10"/>
  <c r="N94" i="15"/>
  <c r="E596" i="10"/>
  <c r="P13" i="15"/>
  <c r="E311" i="10"/>
  <c r="K46" i="15"/>
  <c r="E72" i="15"/>
  <c r="G506" i="10"/>
  <c r="M38" i="15"/>
  <c r="N55" i="15"/>
  <c r="I468" i="10"/>
  <c r="Q166" i="10"/>
  <c r="G34" i="15"/>
  <c r="J49" i="15"/>
  <c r="K512" i="10"/>
  <c r="D93" i="14"/>
  <c r="S468" i="10"/>
  <c r="E546" i="10"/>
  <c r="D286" i="10"/>
  <c r="F921" i="10"/>
  <c r="H584" i="10"/>
  <c r="O141" i="15"/>
  <c r="Q22" i="15"/>
  <c r="L544" i="10"/>
  <c r="G171" i="10"/>
  <c r="D222" i="10"/>
  <c r="J85" i="10"/>
  <c r="L24" i="15"/>
  <c r="N1365" i="10"/>
  <c r="J7" i="10"/>
  <c r="H100" i="14"/>
  <c r="G226" i="10"/>
  <c r="K178" i="10"/>
  <c r="L929" i="10"/>
  <c r="M96" i="15"/>
  <c r="Z11" i="15"/>
  <c r="T42" i="15"/>
  <c r="S230" i="10"/>
  <c r="I358" i="10"/>
  <c r="C595" i="10"/>
  <c r="F916" i="10"/>
  <c r="R520" i="10"/>
  <c r="H255" i="10"/>
  <c r="E103" i="14"/>
  <c r="G17" i="14"/>
  <c r="F132" i="15"/>
  <c r="C905" i="10"/>
  <c r="J222" i="10"/>
  <c r="K139" i="15"/>
  <c r="J482" i="10"/>
  <c r="E12" i="15"/>
  <c r="U85" i="15"/>
  <c r="F1288" i="10"/>
  <c r="N502" i="10"/>
  <c r="S50" i="15"/>
  <c r="I17" i="15"/>
  <c r="J309" i="10"/>
  <c r="Q597" i="10"/>
  <c r="Q238" i="10"/>
  <c r="F127" i="15"/>
  <c r="L255" i="10"/>
  <c r="N305" i="10"/>
  <c r="S301" i="10"/>
  <c r="K73" i="15"/>
  <c r="Q873" i="10"/>
  <c r="E103" i="15"/>
  <c r="I590" i="10"/>
  <c r="V46" i="15"/>
  <c r="F519" i="10"/>
  <c r="V131" i="15"/>
  <c r="R286" i="10"/>
  <c r="F20" i="14"/>
  <c r="L900" i="10"/>
  <c r="L311" i="10"/>
  <c r="D1367" i="10"/>
  <c r="N236" i="10"/>
  <c r="K50" i="15"/>
  <c r="D27" i="14"/>
  <c r="J877" i="10"/>
  <c r="F28" i="15"/>
  <c r="M884" i="10"/>
  <c r="P522" i="10"/>
  <c r="M600" i="10"/>
  <c r="W43" i="15"/>
  <c r="P871" i="10"/>
  <c r="O94" i="15"/>
  <c r="S926" i="10"/>
  <c r="C36" i="15"/>
  <c r="F56" i="14"/>
  <c r="I21" i="15"/>
  <c r="T66" i="15"/>
  <c r="P592" i="10"/>
  <c r="S121" i="15"/>
  <c r="L882" i="10"/>
  <c r="R307" i="10"/>
  <c r="H502" i="10"/>
  <c r="C512" i="10"/>
  <c r="F1274" i="10"/>
  <c r="Y63" i="15"/>
  <c r="L516" i="10"/>
  <c r="G900" i="10"/>
  <c r="L1279" i="10"/>
  <c r="Q1269" i="10"/>
  <c r="M585" i="10"/>
  <c r="P87" i="10"/>
  <c r="N121" i="15"/>
  <c r="H23" i="14"/>
  <c r="D552" i="10"/>
  <c r="I463" i="10"/>
  <c r="D258" i="10"/>
  <c r="R312" i="10"/>
  <c r="E937" i="10"/>
  <c r="I598" i="10"/>
  <c r="J233" i="10"/>
  <c r="M58" i="10"/>
  <c r="O283" i="10"/>
  <c r="R878" i="10"/>
  <c r="N1273" i="10"/>
  <c r="Z121" i="15"/>
  <c r="H896" i="10"/>
  <c r="Z56" i="15"/>
  <c r="H303" i="10"/>
  <c r="R478" i="10"/>
  <c r="Y80" i="15"/>
  <c r="J30" i="15"/>
  <c r="K254" i="10"/>
  <c r="S594" i="10"/>
  <c r="D78" i="15"/>
  <c r="G460" i="10"/>
  <c r="Q292" i="10"/>
  <c r="P258" i="10"/>
  <c r="M104" i="15"/>
  <c r="Q1273" i="10"/>
  <c r="S501" i="10"/>
  <c r="D89" i="15"/>
  <c r="D22" i="14"/>
  <c r="K283" i="10"/>
  <c r="Q314" i="10"/>
  <c r="O326" i="10"/>
  <c r="T108" i="15"/>
  <c r="F94" i="14"/>
  <c r="C105" i="10"/>
  <c r="E598" i="10"/>
  <c r="K345" i="10"/>
  <c r="H931" i="10"/>
  <c r="I8" i="10"/>
  <c r="L48" i="15"/>
  <c r="E562" i="10"/>
  <c r="K1270" i="10"/>
  <c r="I107" i="10"/>
  <c r="N116" i="15"/>
  <c r="F1289" i="10"/>
  <c r="T41" i="15"/>
  <c r="S558" i="10"/>
  <c r="F87" i="15"/>
  <c r="M226" i="10"/>
  <c r="T38" i="15"/>
  <c r="E471" i="10"/>
  <c r="H226" i="10"/>
  <c r="E13" i="15"/>
  <c r="C588" i="10"/>
  <c r="S236" i="10"/>
  <c r="D102" i="15"/>
  <c r="R355" i="10"/>
  <c r="P47" i="15"/>
  <c r="L240" i="10"/>
  <c r="N222" i="10"/>
  <c r="E87" i="14"/>
  <c r="K172" i="10"/>
  <c r="P922" i="10"/>
  <c r="G560" i="10"/>
  <c r="C11" i="14"/>
  <c r="P521" i="10"/>
  <c r="J51" i="15"/>
  <c r="S51" i="15"/>
  <c r="C55" i="15"/>
  <c r="C66" i="14"/>
  <c r="L467" i="10"/>
  <c r="Q108" i="10"/>
  <c r="Q589" i="10"/>
  <c r="L130" i="15"/>
  <c r="I108" i="15"/>
  <c r="N585" i="10"/>
  <c r="H1284" i="10"/>
  <c r="M111" i="10"/>
  <c r="F54" i="14"/>
  <c r="D594" i="10"/>
  <c r="H595" i="10"/>
  <c r="S64" i="15"/>
  <c r="S100" i="15"/>
  <c r="F105" i="15"/>
  <c r="S545" i="10"/>
  <c r="S159" i="10"/>
  <c r="G106" i="10"/>
  <c r="F23" i="15"/>
  <c r="M518" i="10"/>
  <c r="U100" i="15"/>
  <c r="P501" i="10"/>
  <c r="M522" i="10"/>
  <c r="V22" i="15"/>
  <c r="F55" i="15"/>
  <c r="P156" i="10"/>
  <c r="K59" i="10"/>
  <c r="D887" i="10"/>
  <c r="E472" i="10"/>
  <c r="H80" i="15"/>
  <c r="O164" i="10"/>
  <c r="C307" i="10"/>
  <c r="Q477" i="10"/>
  <c r="W37" i="15"/>
  <c r="C550" i="10"/>
  <c r="K547" i="10"/>
  <c r="K230" i="10"/>
  <c r="G594" i="10"/>
  <c r="N30" i="15"/>
  <c r="R18" i="15"/>
  <c r="V27" i="15"/>
  <c r="C1271" i="10"/>
  <c r="I106" i="15"/>
  <c r="C312" i="10"/>
  <c r="G221" i="10"/>
  <c r="E94" i="15"/>
  <c r="O465" i="10"/>
  <c r="E103" i="10"/>
  <c r="F328" i="10"/>
  <c r="Q894" i="10"/>
  <c r="E308" i="10"/>
  <c r="H121" i="15"/>
  <c r="O226" i="10"/>
  <c r="M902" i="10"/>
  <c r="H227" i="10"/>
  <c r="P516" i="10"/>
  <c r="I887" i="10"/>
  <c r="M86" i="10"/>
  <c r="M913" i="10"/>
  <c r="D598" i="10"/>
  <c r="S522" i="10"/>
  <c r="C310" i="10"/>
  <c r="O157" i="10"/>
  <c r="G897" i="10"/>
  <c r="G158" i="10"/>
  <c r="G90" i="15"/>
  <c r="L89" i="15"/>
  <c r="R102" i="15"/>
  <c r="K7" i="10"/>
  <c r="G20" i="14"/>
  <c r="I174" i="10"/>
  <c r="H476" i="10"/>
  <c r="N1272" i="10"/>
  <c r="O22" i="15"/>
  <c r="F87" i="14"/>
  <c r="N876" i="10"/>
  <c r="F25" i="14"/>
  <c r="C542" i="10"/>
  <c r="E506" i="10"/>
  <c r="M286" i="10"/>
  <c r="O1285" i="10"/>
  <c r="G52" i="15"/>
  <c r="I35" i="10"/>
  <c r="I171" i="10"/>
  <c r="P473" i="10"/>
  <c r="M17" i="15"/>
  <c r="M311" i="10"/>
  <c r="K476" i="10"/>
  <c r="E91" i="15"/>
  <c r="R111" i="10"/>
  <c r="M80" i="15"/>
  <c r="J53" i="15"/>
  <c r="R29" i="15"/>
  <c r="F902" i="10"/>
  <c r="M117" i="15"/>
  <c r="O514" i="10"/>
  <c r="G22" i="15"/>
  <c r="L605" i="10"/>
  <c r="C51" i="14"/>
  <c r="N231" i="10"/>
  <c r="C80" i="14"/>
  <c r="Q369" i="10"/>
  <c r="E133" i="15"/>
  <c r="K563" i="10"/>
  <c r="C481" i="10"/>
  <c r="N107" i="15"/>
  <c r="O545" i="10"/>
  <c r="Y17" i="15"/>
  <c r="G166" i="10"/>
  <c r="O19" i="15"/>
  <c r="M107" i="15"/>
  <c r="L308" i="10"/>
  <c r="E52" i="81"/>
  <c r="N233" i="10"/>
  <c r="U51" i="15"/>
  <c r="J286" i="10"/>
  <c r="W94" i="15"/>
  <c r="R881" i="10"/>
  <c r="H224" i="10"/>
  <c r="H43" i="14"/>
  <c r="P122" i="10"/>
  <c r="E86" i="15"/>
  <c r="J327" i="10"/>
  <c r="H43" i="81"/>
  <c r="O510" i="10"/>
  <c r="O106" i="10"/>
  <c r="P106" i="15"/>
  <c r="C602" i="10"/>
  <c r="P564" i="10"/>
  <c r="L327" i="10"/>
  <c r="Y105" i="15"/>
  <c r="K23" i="15"/>
  <c r="D43" i="14"/>
  <c r="S59" i="10"/>
  <c r="F901" i="10"/>
  <c r="C7" i="10"/>
  <c r="Y40" i="15"/>
  <c r="W56" i="15"/>
  <c r="F99" i="15"/>
  <c r="M30" i="15"/>
  <c r="I79" i="15"/>
  <c r="N1288" i="10"/>
  <c r="P122" i="15"/>
  <c r="N594" i="10"/>
  <c r="C85" i="15"/>
  <c r="L602" i="10"/>
  <c r="K103" i="10"/>
  <c r="C143" i="15"/>
  <c r="J107" i="10"/>
  <c r="Q605" i="10"/>
  <c r="N475" i="10"/>
  <c r="L314" i="10"/>
  <c r="R213" i="10"/>
  <c r="C123" i="10"/>
  <c r="D226" i="10"/>
  <c r="T117" i="15"/>
  <c r="H27" i="14"/>
  <c r="Q553" i="10"/>
  <c r="I893" i="10"/>
  <c r="Q893" i="10"/>
  <c r="R589" i="10"/>
  <c r="F330" i="10"/>
  <c r="F119" i="15"/>
  <c r="R889" i="10"/>
  <c r="S1368" i="10"/>
  <c r="L875" i="10"/>
  <c r="D103" i="10"/>
  <c r="S121" i="10"/>
  <c r="O130" i="15"/>
  <c r="L102" i="10"/>
  <c r="E307" i="10"/>
  <c r="E96" i="14"/>
  <c r="S119" i="10"/>
  <c r="S467" i="10"/>
  <c r="H553" i="10"/>
  <c r="J461" i="10"/>
  <c r="T100" i="15"/>
  <c r="C916" i="10"/>
  <c r="R505" i="10"/>
  <c r="D1279" i="10"/>
  <c r="J36" i="15"/>
  <c r="G872" i="10"/>
  <c r="M1370" i="10"/>
  <c r="C257" i="10"/>
  <c r="O302" i="10"/>
  <c r="I591" i="10"/>
  <c r="L43" i="15"/>
  <c r="M1270" i="10"/>
  <c r="D53" i="14"/>
  <c r="R121" i="15"/>
  <c r="N590" i="10"/>
  <c r="M82" i="15"/>
  <c r="E40" i="15"/>
  <c r="P930" i="10"/>
  <c r="P85" i="10"/>
  <c r="P465" i="10"/>
  <c r="D303" i="10"/>
  <c r="T97" i="15"/>
  <c r="Q516" i="10"/>
  <c r="N881" i="10"/>
  <c r="M73" i="15"/>
  <c r="E178" i="10"/>
  <c r="P11" i="15"/>
  <c r="L70" i="15"/>
  <c r="F293" i="10"/>
  <c r="C101" i="14"/>
  <c r="O100" i="15"/>
  <c r="R931" i="10"/>
  <c r="O926" i="10"/>
  <c r="F550" i="10"/>
  <c r="R296" i="10"/>
  <c r="F600" i="10"/>
  <c r="S945" i="10"/>
  <c r="D122" i="10"/>
  <c r="G67" i="14"/>
  <c r="I89" i="15"/>
  <c r="K146" i="10"/>
  <c r="M887" i="10"/>
  <c r="J587" i="10"/>
  <c r="E67" i="15"/>
  <c r="O16" i="15"/>
  <c r="M906" i="10"/>
  <c r="E145" i="10"/>
  <c r="J595" i="10"/>
  <c r="N937" i="10"/>
  <c r="H47" i="14"/>
  <c r="L903" i="10"/>
  <c r="K101" i="15"/>
  <c r="F284" i="10"/>
  <c r="Q901" i="10"/>
  <c r="N515" i="10"/>
  <c r="H84" i="14"/>
  <c r="G316" i="10"/>
  <c r="F69" i="15"/>
  <c r="L287" i="10"/>
  <c r="O871" i="10"/>
  <c r="R310" i="10"/>
  <c r="U40" i="15"/>
  <c r="K138" i="15"/>
  <c r="Q153" i="10"/>
  <c r="N23" i="15"/>
  <c r="N39" i="15"/>
  <c r="Y132" i="15"/>
  <c r="D121" i="15"/>
  <c r="O507" i="10"/>
  <c r="C104" i="10"/>
  <c r="J903" i="10"/>
  <c r="E60" i="10"/>
  <c r="H120" i="15"/>
  <c r="Q504" i="10"/>
  <c r="N48" i="15"/>
  <c r="W142" i="15"/>
  <c r="G80" i="15"/>
  <c r="F898" i="10"/>
  <c r="J304" i="10"/>
  <c r="S19" i="15"/>
  <c r="E343" i="10"/>
  <c r="R482" i="10"/>
  <c r="D74" i="15"/>
  <c r="L71" i="15"/>
  <c r="L310" i="10"/>
  <c r="C78" i="14"/>
  <c r="P348" i="10"/>
  <c r="G357" i="10"/>
  <c r="Q43" i="15"/>
  <c r="T34" i="15"/>
  <c r="M230" i="10"/>
  <c r="H305" i="10"/>
  <c r="O102" i="15"/>
  <c r="D42" i="15"/>
  <c r="P882" i="10"/>
  <c r="E502" i="10"/>
  <c r="Z106" i="15"/>
  <c r="M173" i="10"/>
  <c r="S144" i="15"/>
  <c r="J156" i="10"/>
  <c r="K133" i="15"/>
  <c r="I34" i="15"/>
  <c r="K924" i="10"/>
  <c r="H33" i="81"/>
  <c r="M35" i="10"/>
  <c r="D1289" i="10"/>
  <c r="H42" i="15"/>
  <c r="K501" i="10"/>
  <c r="J306" i="10"/>
  <c r="M43" i="15"/>
  <c r="F33" i="14"/>
  <c r="R13" i="15"/>
  <c r="G564" i="10"/>
  <c r="G91" i="15"/>
  <c r="I158" i="10"/>
  <c r="E71" i="14"/>
  <c r="O212" i="10"/>
  <c r="C33" i="14"/>
  <c r="W28" i="15"/>
  <c r="I100" i="15"/>
  <c r="E297" i="10"/>
  <c r="N302" i="10"/>
  <c r="N285" i="10"/>
  <c r="F101" i="14"/>
  <c r="H63" i="14"/>
  <c r="E123" i="10"/>
  <c r="O889" i="10"/>
  <c r="F41" i="14"/>
  <c r="W25" i="15"/>
  <c r="G122" i="10"/>
  <c r="I212" i="10"/>
  <c r="I472" i="10"/>
  <c r="S355" i="10"/>
  <c r="C601" i="10"/>
  <c r="J158" i="10"/>
  <c r="J93" i="15"/>
  <c r="K15" i="15"/>
  <c r="L60" i="10"/>
  <c r="I873" i="10"/>
  <c r="F38" i="15"/>
  <c r="E216" i="10"/>
  <c r="E25" i="15"/>
  <c r="U94" i="15"/>
  <c r="P891" i="10"/>
  <c r="G935" i="10"/>
  <c r="R474" i="10"/>
  <c r="E17" i="15"/>
  <c r="J122" i="10"/>
  <c r="O586" i="10"/>
  <c r="Z129" i="15"/>
  <c r="G906" i="10"/>
  <c r="K544" i="10"/>
  <c r="T120" i="15"/>
  <c r="L224" i="10"/>
  <c r="M59" i="10"/>
  <c r="Y30" i="15"/>
  <c r="E12" i="14"/>
  <c r="R883" i="10"/>
  <c r="H61" i="10"/>
  <c r="G508" i="10"/>
  <c r="L546" i="10"/>
  <c r="G83" i="15"/>
  <c r="M464" i="10"/>
  <c r="K214" i="10"/>
  <c r="H191" i="10"/>
  <c r="D915" i="10"/>
  <c r="N935" i="10"/>
  <c r="Q190" i="10"/>
  <c r="P307" i="10"/>
  <c r="K11" i="15"/>
  <c r="J66" i="15"/>
  <c r="F164" i="10"/>
  <c r="P104" i="15"/>
  <c r="J518" i="10"/>
  <c r="E467" i="10"/>
  <c r="M873" i="10"/>
  <c r="D119" i="10"/>
  <c r="Q1272" i="10"/>
  <c r="O39" i="15"/>
  <c r="S938" i="10"/>
  <c r="H73" i="15"/>
  <c r="P479" i="10"/>
  <c r="Q120" i="10"/>
  <c r="H313" i="10"/>
  <c r="K507" i="10"/>
  <c r="M56" i="15"/>
  <c r="J46" i="15"/>
  <c r="Q257" i="10"/>
  <c r="S189" i="10"/>
  <c r="O473" i="10"/>
  <c r="U17" i="15"/>
  <c r="Q157" i="10"/>
  <c r="W95" i="15"/>
  <c r="C52" i="81"/>
  <c r="J155" i="10"/>
  <c r="F189" i="10"/>
  <c r="K508" i="10"/>
  <c r="Q482" i="10"/>
  <c r="G896" i="10"/>
  <c r="O221" i="10"/>
  <c r="F95" i="14"/>
  <c r="J893" i="10"/>
  <c r="Q258" i="10"/>
  <c r="E894" i="10"/>
  <c r="Q1271" i="10"/>
  <c r="G78" i="15"/>
  <c r="C118" i="15"/>
  <c r="E24" i="15"/>
  <c r="S109" i="10"/>
  <c r="N298" i="10"/>
  <c r="F238" i="10"/>
  <c r="H1273" i="10"/>
  <c r="N295" i="10"/>
  <c r="E54" i="14"/>
  <c r="I226" i="10"/>
  <c r="O255" i="10"/>
  <c r="C296" i="10"/>
  <c r="P54" i="15"/>
  <c r="W69" i="15"/>
  <c r="D935" i="10"/>
  <c r="Q59" i="10"/>
  <c r="S502" i="10"/>
  <c r="P1288" i="10"/>
  <c r="R175" i="10"/>
  <c r="N159" i="10"/>
  <c r="E481" i="10"/>
  <c r="E1275" i="10"/>
  <c r="N76" i="15"/>
  <c r="S120" i="15"/>
  <c r="C146" i="10"/>
  <c r="S6" i="10"/>
  <c r="H233" i="10"/>
  <c r="C462" i="10"/>
  <c r="C240" i="10"/>
  <c r="K57" i="10"/>
  <c r="E28" i="14"/>
  <c r="Z96" i="15"/>
  <c r="S892" i="10"/>
  <c r="Y95" i="15"/>
  <c r="P316" i="10"/>
  <c r="E508" i="10"/>
  <c r="O59" i="10"/>
  <c r="V63" i="15"/>
  <c r="L13" i="15"/>
  <c r="X81" i="15"/>
  <c r="H46" i="15"/>
  <c r="O891" i="10"/>
  <c r="K285" i="10"/>
  <c r="S512" i="10"/>
  <c r="Y44" i="15"/>
  <c r="S944" i="10"/>
  <c r="O154" i="10"/>
  <c r="D123" i="10"/>
  <c r="H175" i="10"/>
  <c r="J313" i="10"/>
  <c r="P1287" i="10"/>
  <c r="R468" i="10"/>
  <c r="P563" i="10"/>
  <c r="C76" i="15"/>
  <c r="I191" i="10"/>
  <c r="Q924" i="10"/>
  <c r="D234" i="10"/>
  <c r="X102" i="15"/>
  <c r="M78" i="15"/>
  <c r="P73" i="15"/>
  <c r="F912" i="10"/>
  <c r="L937" i="10"/>
  <c r="S22" i="15"/>
  <c r="K900" i="10"/>
  <c r="M359" i="10"/>
  <c r="R146" i="10"/>
  <c r="O346" i="10"/>
  <c r="I464" i="10"/>
  <c r="Q145" i="10"/>
  <c r="J506" i="10"/>
  <c r="G601" i="10"/>
  <c r="M75" i="15"/>
  <c r="E37" i="14"/>
  <c r="I43" i="15"/>
  <c r="Q93" i="15"/>
  <c r="L120" i="15"/>
  <c r="N51" i="15"/>
  <c r="F21" i="14"/>
  <c r="F48" i="14"/>
  <c r="I910" i="10"/>
  <c r="G107" i="15"/>
  <c r="V89" i="15"/>
  <c r="H465" i="10"/>
  <c r="H38" i="15"/>
  <c r="O104" i="15"/>
  <c r="G16" i="15"/>
  <c r="E932" i="10"/>
  <c r="S951" i="10"/>
  <c r="I914" i="10"/>
  <c r="E1282" i="10"/>
  <c r="N15" i="15"/>
  <c r="L1370" i="10"/>
  <c r="I292" i="10"/>
  <c r="K889" i="10"/>
  <c r="V56" i="15"/>
  <c r="G557" i="10"/>
  <c r="E102" i="14"/>
  <c r="E923" i="10"/>
  <c r="D106" i="15"/>
  <c r="E463" i="10"/>
  <c r="H956" i="10"/>
  <c r="L26" i="15"/>
  <c r="K58" i="10"/>
  <c r="E65" i="14"/>
  <c r="C911" i="10"/>
  <c r="L463" i="10"/>
  <c r="E1364" i="10"/>
  <c r="W18" i="15"/>
  <c r="H32" i="15"/>
  <c r="J1275" i="10"/>
  <c r="H221" i="10"/>
  <c r="P892" i="10"/>
  <c r="M917" i="10"/>
  <c r="H81" i="14"/>
  <c r="H148" i="10"/>
  <c r="J239" i="10"/>
  <c r="J921" i="10"/>
  <c r="K256" i="10"/>
  <c r="K174" i="10"/>
  <c r="O225" i="10"/>
  <c r="D227" i="10"/>
  <c r="H894" i="10"/>
  <c r="L84" i="15"/>
  <c r="D882" i="10"/>
  <c r="O84" i="15"/>
  <c r="K309" i="10"/>
  <c r="H87" i="10"/>
  <c r="H36" i="14"/>
  <c r="R326" i="10"/>
  <c r="E899" i="10"/>
  <c r="E85" i="15"/>
  <c r="D68" i="15"/>
  <c r="Q230" i="10"/>
  <c r="O108" i="10"/>
  <c r="O556" i="10"/>
  <c r="J543" i="10"/>
  <c r="G345" i="10"/>
  <c r="S1288" i="10"/>
  <c r="V130" i="15"/>
  <c r="O33" i="10"/>
  <c r="Z67" i="15"/>
  <c r="R33" i="15"/>
  <c r="J886" i="10"/>
  <c r="H479" i="10"/>
  <c r="O460" i="10"/>
  <c r="I313" i="10"/>
  <c r="L63" i="15"/>
  <c r="E68" i="14"/>
  <c r="Q877" i="10"/>
  <c r="P550" i="10"/>
  <c r="G58" i="10"/>
  <c r="D298" i="10"/>
  <c r="M72" i="15"/>
  <c r="D145" i="10"/>
  <c r="D892" i="10"/>
  <c r="Q102" i="15"/>
  <c r="F165" i="10"/>
  <c r="K61" i="10"/>
  <c r="O311" i="10"/>
  <c r="L465" i="10"/>
  <c r="F216" i="10"/>
  <c r="F563" i="10"/>
  <c r="H603" i="10"/>
  <c r="E470" i="10"/>
  <c r="N230" i="10"/>
  <c r="E561" i="10"/>
  <c r="E73" i="15"/>
  <c r="R94" i="15"/>
  <c r="J69" i="15"/>
  <c r="M1278" i="10"/>
  <c r="P1276" i="10"/>
  <c r="E231" i="10"/>
  <c r="Q563" i="10"/>
  <c r="W103" i="15"/>
  <c r="E476" i="10"/>
  <c r="J145" i="10"/>
  <c r="F480" i="10"/>
  <c r="G593" i="10"/>
  <c r="D482" i="10"/>
  <c r="S173" i="10"/>
  <c r="S308" i="10"/>
  <c r="D45" i="15"/>
  <c r="I11" i="15"/>
  <c r="E107" i="15"/>
  <c r="P356" i="10"/>
  <c r="J314" i="10"/>
  <c r="F122" i="15"/>
  <c r="P70" i="15"/>
  <c r="G68" i="14"/>
  <c r="M599" i="10"/>
  <c r="G233" i="10"/>
  <c r="R508" i="10"/>
  <c r="I518" i="10"/>
  <c r="F302" i="10"/>
  <c r="H477" i="10"/>
  <c r="S123" i="10"/>
  <c r="R559" i="10"/>
  <c r="Z75" i="15"/>
  <c r="K347" i="10"/>
  <c r="H19" i="15"/>
  <c r="U28" i="15"/>
  <c r="Q170" i="10"/>
  <c r="G33" i="14"/>
  <c r="F13" i="14"/>
  <c r="Z17" i="15"/>
  <c r="Q1367" i="10"/>
  <c r="G95" i="15"/>
  <c r="I127" i="15"/>
  <c r="C482" i="10"/>
  <c r="G591" i="10"/>
  <c r="D1286" i="10"/>
  <c r="D512" i="10"/>
  <c r="Y133" i="15"/>
  <c r="L505" i="10"/>
  <c r="X64" i="15"/>
  <c r="O156" i="10"/>
  <c r="K1268" i="10"/>
  <c r="D517" i="10"/>
  <c r="N127" i="15"/>
  <c r="F304" i="10"/>
  <c r="D474" i="10"/>
  <c r="G23" i="15"/>
  <c r="N899" i="10"/>
  <c r="N893" i="10"/>
  <c r="J1287" i="10"/>
  <c r="H100" i="15"/>
  <c r="Z41" i="15"/>
  <c r="Q120" i="15"/>
  <c r="K37" i="15"/>
  <c r="E292" i="10"/>
  <c r="Q520" i="10"/>
  <c r="E221" i="10"/>
  <c r="L1271" i="10"/>
  <c r="J1286" i="10"/>
  <c r="H906" i="10"/>
  <c r="R509" i="10"/>
  <c r="C144" i="10"/>
  <c r="G8" i="10"/>
  <c r="L170" i="10"/>
  <c r="T116" i="15"/>
  <c r="R504" i="10"/>
  <c r="C97" i="15"/>
  <c r="C29" i="14"/>
  <c r="O593" i="10"/>
  <c r="C32" i="14"/>
  <c r="S542" i="10"/>
  <c r="Y38" i="15"/>
  <c r="D872" i="10"/>
  <c r="X19" i="15"/>
  <c r="G100" i="15"/>
  <c r="R234" i="10"/>
  <c r="E1284" i="10"/>
  <c r="N243" i="10"/>
  <c r="K548" i="10"/>
  <c r="Q1370" i="10"/>
  <c r="N911" i="10"/>
  <c r="H1290" i="10"/>
  <c r="S75" i="15"/>
  <c r="L503" i="10"/>
  <c r="O287" i="10"/>
  <c r="S907" i="10"/>
  <c r="E46" i="15"/>
  <c r="E33" i="81"/>
  <c r="D107" i="14"/>
  <c r="Q89" i="15"/>
  <c r="O595" i="10"/>
  <c r="P585" i="10"/>
  <c r="O34" i="15"/>
  <c r="Q33" i="10"/>
  <c r="L286" i="10"/>
  <c r="N1279" i="10"/>
  <c r="P245" i="10"/>
  <c r="K122" i="10"/>
  <c r="K555" i="10"/>
  <c r="R105" i="15"/>
  <c r="I1286" i="10"/>
  <c r="D163" i="10"/>
  <c r="K123" i="10"/>
  <c r="K144" i="10"/>
  <c r="D894" i="10"/>
  <c r="E130" i="15"/>
  <c r="P255" i="10"/>
  <c r="H469" i="10"/>
  <c r="T75" i="15"/>
  <c r="J895" i="10"/>
  <c r="S934" i="10"/>
  <c r="J19" i="15"/>
  <c r="G294" i="10"/>
  <c r="O1276" i="10"/>
  <c r="N551" i="10"/>
  <c r="G502" i="10"/>
  <c r="E331" i="10"/>
  <c r="G122" i="15"/>
  <c r="Y85" i="15"/>
  <c r="F56" i="15"/>
  <c r="Q596" i="10"/>
  <c r="S941" i="10"/>
  <c r="M154" i="10"/>
  <c r="O190" i="10"/>
  <c r="F46" i="15"/>
  <c r="E45" i="14"/>
  <c r="M24" i="15"/>
  <c r="M256" i="10"/>
  <c r="K12" i="15"/>
  <c r="D87" i="14"/>
  <c r="J104" i="15"/>
  <c r="J466" i="10"/>
  <c r="H924" i="10"/>
  <c r="K238" i="10"/>
  <c r="S43" i="15"/>
  <c r="E76" i="15"/>
  <c r="H144" i="10"/>
  <c r="D64" i="14"/>
  <c r="H1274" i="10"/>
  <c r="P544" i="10"/>
  <c r="L101" i="15"/>
  <c r="N597" i="10"/>
  <c r="K1280" i="10"/>
  <c r="F103" i="15"/>
  <c r="C230" i="10"/>
  <c r="F564" i="10"/>
  <c r="Q308" i="10"/>
  <c r="Q48" i="15"/>
  <c r="C469" i="10"/>
  <c r="P296" i="10"/>
  <c r="D82" i="14"/>
  <c r="Q506" i="10"/>
  <c r="F1286" i="10"/>
  <c r="I1271" i="10"/>
  <c r="D511" i="10"/>
  <c r="S899" i="10"/>
  <c r="K47" i="15"/>
  <c r="P897" i="10"/>
  <c r="D307" i="10"/>
  <c r="F106" i="14"/>
  <c r="O74" i="15"/>
  <c r="C101" i="15"/>
  <c r="Y107" i="15"/>
  <c r="M511" i="10"/>
  <c r="R172" i="10"/>
  <c r="L99" i="15"/>
  <c r="V120" i="15"/>
  <c r="J898" i="10"/>
  <c r="H520" i="10"/>
  <c r="N170" i="10"/>
  <c r="E892" i="10"/>
  <c r="E879" i="10"/>
  <c r="H101" i="15"/>
  <c r="D67" i="15"/>
  <c r="I33" i="15"/>
  <c r="O900" i="10"/>
  <c r="R885" i="10"/>
  <c r="I33" i="10"/>
  <c r="M162" i="10"/>
  <c r="D104" i="14"/>
  <c r="D545" i="10"/>
  <c r="C505" i="10"/>
  <c r="F256" i="10"/>
  <c r="O174" i="10"/>
  <c r="V92" i="15"/>
  <c r="I911" i="10"/>
  <c r="U12" i="15"/>
  <c r="O230" i="10"/>
  <c r="N891" i="10"/>
  <c r="H1286" i="10"/>
  <c r="R314" i="10"/>
  <c r="E1283" i="10"/>
  <c r="S108" i="15"/>
  <c r="C23" i="14"/>
  <c r="P147" i="10"/>
  <c r="I901" i="10"/>
  <c r="Y64" i="15"/>
  <c r="R594" i="10"/>
  <c r="G330" i="10"/>
  <c r="L902" i="10"/>
  <c r="F944" i="10"/>
  <c r="P913" i="10"/>
  <c r="I130" i="15"/>
  <c r="C13" i="15"/>
  <c r="E898" i="10"/>
  <c r="E557" i="10"/>
  <c r="K462" i="10"/>
  <c r="G880" i="10"/>
  <c r="E37" i="15"/>
  <c r="P107" i="15"/>
  <c r="L470" i="10"/>
  <c r="K141" i="15"/>
  <c r="M122" i="15"/>
  <c r="R241" i="10"/>
  <c r="L50" i="15"/>
  <c r="F178" i="10"/>
  <c r="C308" i="10"/>
  <c r="H102" i="10"/>
  <c r="D313" i="10"/>
  <c r="F346" i="10"/>
  <c r="K296" i="10"/>
  <c r="Q305" i="10"/>
  <c r="G501" i="10"/>
  <c r="N38" i="15"/>
  <c r="J1282" i="10"/>
  <c r="O348" i="10"/>
  <c r="M221" i="10"/>
  <c r="W138" i="15"/>
  <c r="R103" i="10"/>
  <c r="E6" i="10"/>
  <c r="D599" i="10"/>
  <c r="I221" i="10"/>
  <c r="G84" i="14"/>
  <c r="I154" i="10"/>
  <c r="D519" i="10"/>
  <c r="S257" i="10"/>
  <c r="C935" i="10"/>
  <c r="C78" i="15"/>
  <c r="M328" i="10"/>
  <c r="N149" i="10"/>
  <c r="J120" i="15"/>
  <c r="H145" i="10"/>
  <c r="C50" i="15"/>
  <c r="W30" i="15"/>
  <c r="E34" i="15"/>
  <c r="H505" i="10"/>
  <c r="K950" i="10"/>
  <c r="K1269" i="10"/>
  <c r="N82" i="15"/>
  <c r="J237" i="10"/>
  <c r="Q103" i="10"/>
  <c r="D245" i="10"/>
  <c r="F476" i="10"/>
  <c r="D24" i="14"/>
  <c r="D951" i="10"/>
  <c r="G104" i="14"/>
  <c r="H89" i="14"/>
  <c r="E105" i="10"/>
  <c r="O474" i="10"/>
  <c r="Q119" i="10"/>
  <c r="M586" i="10"/>
  <c r="N156" i="10"/>
  <c r="C39" i="15"/>
  <c r="N521" i="10"/>
  <c r="O938" i="10"/>
  <c r="H55" i="15"/>
  <c r="I295" i="10"/>
  <c r="G948" i="10"/>
  <c r="L1367" i="10"/>
  <c r="E294" i="10"/>
  <c r="F102" i="10"/>
  <c r="H45" i="81"/>
  <c r="P954" i="10"/>
  <c r="R128" i="15"/>
  <c r="D173" i="10"/>
  <c r="H78" i="15"/>
  <c r="K221" i="10"/>
  <c r="F144" i="10"/>
  <c r="M946" i="10"/>
  <c r="K933" i="10"/>
  <c r="L174" i="10"/>
  <c r="Q1282" i="10"/>
  <c r="O557" i="10"/>
  <c r="H294" i="10"/>
  <c r="P345" i="10"/>
  <c r="F104" i="14"/>
  <c r="F158" i="10"/>
  <c r="D503" i="10"/>
  <c r="P482" i="10"/>
  <c r="F359" i="10"/>
  <c r="O910" i="10"/>
  <c r="D12" i="14"/>
  <c r="S169" i="10"/>
  <c r="M952" i="10"/>
  <c r="R922" i="10"/>
  <c r="M71" i="15"/>
  <c r="P1286" i="10"/>
  <c r="Q1283" i="10"/>
  <c r="K601" i="10"/>
  <c r="P306" i="10"/>
  <c r="L12" i="15"/>
  <c r="S94" i="15"/>
  <c r="H470" i="10"/>
  <c r="S465" i="10"/>
  <c r="J57" i="10"/>
  <c r="E284" i="10"/>
  <c r="S27" i="15"/>
  <c r="S83" i="15"/>
  <c r="L61" i="10"/>
  <c r="N21" i="15"/>
  <c r="Q326" i="10"/>
  <c r="K593" i="10"/>
  <c r="C19" i="14"/>
  <c r="F52" i="81"/>
  <c r="V40" i="15"/>
  <c r="D54" i="15"/>
  <c r="J70" i="15"/>
  <c r="S35" i="10"/>
  <c r="P950" i="10"/>
  <c r="L912" i="10"/>
  <c r="J507" i="10"/>
  <c r="V17" i="15"/>
  <c r="M945" i="10"/>
  <c r="R8" i="10"/>
  <c r="N472" i="10"/>
  <c r="D68" i="14"/>
  <c r="E327" i="10"/>
  <c r="P904" i="10"/>
  <c r="O546" i="10"/>
  <c r="L504" i="10"/>
  <c r="L584" i="10"/>
  <c r="C357" i="10"/>
  <c r="D72" i="14"/>
  <c r="C170" i="10"/>
  <c r="F83" i="14"/>
  <c r="C18" i="15"/>
  <c r="C38" i="15"/>
  <c r="C39" i="14"/>
  <c r="D158" i="10"/>
  <c r="D144" i="10"/>
  <c r="M146" i="10"/>
  <c r="H85" i="15"/>
  <c r="N314" i="10"/>
  <c r="L515" i="10"/>
  <c r="K509" i="10"/>
  <c r="K354" i="10"/>
  <c r="Q542" i="10"/>
  <c r="G871" i="10"/>
  <c r="F905" i="10"/>
  <c r="R941" i="10"/>
  <c r="G96" i="14"/>
  <c r="L461" i="10"/>
  <c r="M93" i="15"/>
  <c r="Z48" i="15"/>
  <c r="J513" i="10"/>
  <c r="D98" i="14"/>
  <c r="J170" i="10"/>
  <c r="D147" i="10"/>
  <c r="P55" i="15"/>
  <c r="J1274" i="10"/>
  <c r="J214" i="10"/>
  <c r="L212" i="10"/>
  <c r="E176" i="10"/>
  <c r="S212" i="10"/>
  <c r="Z45" i="15"/>
  <c r="P877" i="10"/>
  <c r="K26" i="15"/>
  <c r="I46" i="15"/>
  <c r="S1365" i="10"/>
  <c r="L893" i="10"/>
  <c r="R237" i="10"/>
  <c r="H93" i="14"/>
  <c r="N329" i="10"/>
  <c r="T93" i="15"/>
  <c r="P102" i="10"/>
  <c r="E41" i="14"/>
  <c r="R895" i="10"/>
  <c r="I106" i="10"/>
  <c r="C56" i="14"/>
  <c r="R481" i="10"/>
  <c r="V94" i="15"/>
  <c r="P947" i="10"/>
  <c r="C59" i="10"/>
  <c r="K369" i="10"/>
  <c r="F473" i="10"/>
  <c r="O948" i="10"/>
  <c r="M243" i="10"/>
  <c r="S549" i="10"/>
  <c r="M1290" i="10"/>
  <c r="H147" i="10"/>
  <c r="D44" i="81"/>
  <c r="C910" i="10"/>
  <c r="L123" i="10"/>
  <c r="J598" i="10"/>
  <c r="C1285" i="10"/>
  <c r="C221" i="10"/>
  <c r="O103" i="10"/>
  <c r="M127" i="15"/>
  <c r="S314" i="10"/>
  <c r="R588" i="10"/>
  <c r="P511" i="10"/>
  <c r="M901" i="10"/>
  <c r="C109" i="10"/>
  <c r="J347" i="10"/>
  <c r="C953" i="10"/>
  <c r="D94" i="14"/>
  <c r="D359" i="10"/>
  <c r="O285" i="10"/>
  <c r="N549" i="10"/>
  <c r="O502" i="10"/>
  <c r="J192" i="10"/>
  <c r="N254" i="10"/>
  <c r="Y50" i="15"/>
  <c r="S927" i="10"/>
  <c r="Q892" i="10"/>
  <c r="E68" i="15"/>
  <c r="O358" i="10"/>
  <c r="I316" i="10"/>
  <c r="L72" i="15"/>
  <c r="Q1280" i="10"/>
  <c r="G47" i="15"/>
  <c r="M1271" i="10"/>
  <c r="D47" i="14"/>
  <c r="R37" i="15"/>
  <c r="G1281" i="10"/>
  <c r="S60" i="10"/>
  <c r="O83" i="15"/>
  <c r="L242" i="10"/>
  <c r="C552" i="10"/>
  <c r="R158" i="10"/>
  <c r="J16" i="15"/>
  <c r="I245" i="10"/>
  <c r="Q49" i="15"/>
  <c r="F923" i="10"/>
  <c r="Q922" i="10"/>
  <c r="S889" i="10"/>
  <c r="G190" i="10"/>
  <c r="P873" i="10"/>
  <c r="O463" i="10"/>
  <c r="I514" i="10"/>
  <c r="L58" i="10"/>
  <c r="I243" i="10"/>
  <c r="W12" i="15"/>
  <c r="C523" i="10"/>
  <c r="Q20" i="15"/>
  <c r="P589" i="10"/>
  <c r="M65" i="15"/>
  <c r="F517" i="10"/>
  <c r="M284" i="10"/>
  <c r="K930" i="10"/>
  <c r="L597" i="10"/>
  <c r="G53" i="14"/>
  <c r="O144" i="15"/>
  <c r="I157" i="10"/>
  <c r="N169" i="10"/>
  <c r="R107" i="15"/>
  <c r="O589" i="10"/>
  <c r="I25" i="15"/>
  <c r="N60" i="10"/>
  <c r="O875" i="10"/>
  <c r="C919" i="10"/>
  <c r="F39" i="14"/>
  <c r="J162" i="10"/>
  <c r="L121" i="15"/>
  <c r="V81" i="15"/>
  <c r="G914" i="10"/>
  <c r="L502" i="10"/>
  <c r="F932" i="10"/>
  <c r="F60" i="10"/>
  <c r="R905" i="10"/>
  <c r="I231" i="10"/>
  <c r="G104" i="15"/>
  <c r="K583" i="10"/>
  <c r="R27" i="15"/>
  <c r="C120" i="15"/>
  <c r="G554" i="10"/>
  <c r="E356" i="10"/>
  <c r="V21" i="15"/>
  <c r="E913" i="10"/>
  <c r="D604" i="10"/>
  <c r="M463" i="10"/>
  <c r="J1367" i="10"/>
  <c r="N926" i="10"/>
  <c r="R116" i="15"/>
  <c r="D71" i="15"/>
  <c r="H231" i="10"/>
  <c r="V80" i="15"/>
  <c r="D326" i="10"/>
  <c r="F33" i="15"/>
  <c r="I45" i="15"/>
  <c r="C11" i="15"/>
  <c r="O26" i="15"/>
  <c r="I884" i="10"/>
  <c r="Q931" i="10"/>
  <c r="M304" i="10"/>
  <c r="R308" i="10"/>
  <c r="Z54" i="15"/>
  <c r="V88" i="15"/>
  <c r="E174" i="10"/>
  <c r="E1285" i="10"/>
  <c r="C564" i="10"/>
  <c r="K505" i="10"/>
  <c r="I6" i="10"/>
  <c r="S92" i="15"/>
  <c r="Q130" i="15"/>
  <c r="M88" i="15"/>
  <c r="G130" i="15"/>
  <c r="S590" i="10"/>
  <c r="F561" i="10"/>
  <c r="G946" i="10"/>
  <c r="P17" i="15"/>
  <c r="N99" i="15"/>
  <c r="T17" i="15"/>
  <c r="I103" i="15"/>
  <c r="N71" i="15"/>
  <c r="C924" i="10"/>
  <c r="G14" i="14"/>
  <c r="F958" i="10"/>
  <c r="G91" i="14"/>
  <c r="G108" i="10"/>
  <c r="C942" i="10"/>
  <c r="I913" i="10"/>
  <c r="H905" i="10"/>
  <c r="I162" i="10"/>
  <c r="I1285" i="10"/>
  <c r="K591" i="10"/>
  <c r="N918" i="10"/>
  <c r="F64" i="14"/>
  <c r="N599" i="10"/>
  <c r="G905" i="10"/>
  <c r="Q557" i="10"/>
  <c r="T94" i="15"/>
  <c r="M502" i="10"/>
  <c r="M583" i="10"/>
  <c r="C561" i="10"/>
  <c r="D343" i="10"/>
  <c r="E66" i="14"/>
  <c r="N78" i="15"/>
  <c r="X82" i="15"/>
  <c r="Q91" i="15"/>
  <c r="N172" i="10"/>
  <c r="H94" i="14"/>
  <c r="F59" i="10"/>
  <c r="M886" i="10"/>
  <c r="H355" i="10"/>
  <c r="H13" i="15"/>
  <c r="M506" i="10"/>
  <c r="D232" i="10"/>
  <c r="F894" i="10"/>
  <c r="P1368" i="10"/>
  <c r="G886" i="10"/>
  <c r="O35" i="10"/>
  <c r="O21" i="15"/>
  <c r="E225" i="10"/>
  <c r="D178" i="10"/>
  <c r="H106" i="15"/>
  <c r="C48" i="15"/>
  <c r="C105" i="14"/>
  <c r="O169" i="10"/>
  <c r="N117" i="15"/>
  <c r="O49" i="15"/>
  <c r="D938" i="10"/>
  <c r="R544" i="10"/>
  <c r="P236" i="10"/>
  <c r="P925" i="10"/>
  <c r="J879" i="10"/>
  <c r="U36" i="15"/>
  <c r="D944" i="10"/>
  <c r="E560" i="10"/>
  <c r="I515" i="10"/>
  <c r="H103" i="10"/>
  <c r="G475" i="10"/>
  <c r="F8" i="10"/>
  <c r="S348" i="10"/>
  <c r="F75" i="14"/>
  <c r="Q513" i="10"/>
  <c r="D23" i="14"/>
  <c r="T84" i="15"/>
  <c r="C104" i="14"/>
  <c r="D32" i="14"/>
  <c r="L326" i="10"/>
  <c r="E1269" i="10"/>
  <c r="P884" i="10"/>
  <c r="D515" i="10"/>
  <c r="R121" i="10"/>
  <c r="R130" i="15"/>
  <c r="L595" i="10"/>
  <c r="L955" i="10"/>
  <c r="I915" i="10"/>
  <c r="X67" i="15"/>
  <c r="K943" i="10"/>
  <c r="E902" i="10"/>
  <c r="G544" i="10"/>
  <c r="N589" i="10"/>
  <c r="N11" i="15"/>
  <c r="C24" i="14"/>
  <c r="J61" i="10"/>
  <c r="O888" i="10"/>
  <c r="E69" i="14"/>
  <c r="S510" i="10"/>
  <c r="N879" i="10"/>
  <c r="X11" i="15"/>
  <c r="J99" i="15"/>
  <c r="S34" i="10"/>
  <c r="E479" i="10"/>
  <c r="M94" i="15"/>
  <c r="S256" i="10"/>
  <c r="L513" i="10"/>
  <c r="I958" i="10"/>
  <c r="S33" i="10"/>
  <c r="L41" i="15"/>
  <c r="S550" i="10"/>
  <c r="K588" i="10"/>
  <c r="E162" i="10"/>
  <c r="I928" i="10"/>
  <c r="L91" i="15"/>
  <c r="P523" i="10"/>
  <c r="G65" i="15"/>
  <c r="O34" i="10"/>
  <c r="P906" i="10"/>
  <c r="I169" i="10"/>
  <c r="R516" i="10"/>
  <c r="J101" i="15"/>
  <c r="D242" i="10"/>
  <c r="D468" i="10"/>
  <c r="P162" i="10"/>
  <c r="R909" i="10"/>
  <c r="G479" i="10"/>
  <c r="P242" i="10"/>
  <c r="D45" i="81"/>
  <c r="X101" i="15"/>
  <c r="H122" i="10"/>
  <c r="S519" i="10"/>
  <c r="L561" i="10"/>
  <c r="C80" i="15"/>
  <c r="E328" i="10"/>
  <c r="H256" i="10"/>
  <c r="N232" i="10"/>
  <c r="M171" i="10"/>
  <c r="M505" i="10"/>
  <c r="E96" i="15"/>
  <c r="G51" i="15"/>
  <c r="J464" i="10"/>
  <c r="C956" i="10"/>
  <c r="F226" i="10"/>
  <c r="S955" i="10"/>
  <c r="I51" i="15"/>
  <c r="R157" i="10"/>
  <c r="R555" i="10"/>
  <c r="M932" i="10"/>
  <c r="C104" i="15"/>
  <c r="K1365" i="10"/>
  <c r="K960" i="10"/>
  <c r="P111" i="10"/>
  <c r="H56" i="14"/>
  <c r="Q964" i="10"/>
  <c r="D901" i="10"/>
  <c r="H155" i="10"/>
  <c r="D221" i="10"/>
  <c r="C939" i="10"/>
  <c r="Q548" i="10"/>
  <c r="R561" i="10"/>
  <c r="F913" i="10"/>
  <c r="H88" i="14"/>
  <c r="M911" i="10"/>
  <c r="P172" i="10"/>
  <c r="N359" i="10"/>
  <c r="P893" i="10"/>
  <c r="D466" i="10"/>
  <c r="T12" i="15"/>
  <c r="P60" i="10"/>
  <c r="G116" i="15"/>
  <c r="H466" i="10"/>
  <c r="N595" i="10"/>
  <c r="L901" i="10"/>
  <c r="L553" i="10"/>
  <c r="J946" i="10"/>
  <c r="E43" i="14"/>
  <c r="G82" i="14"/>
  <c r="C879" i="10"/>
  <c r="R23" i="15"/>
  <c r="U88" i="15"/>
  <c r="N476" i="10"/>
  <c r="L886" i="10"/>
  <c r="P894" i="10"/>
  <c r="L1368" i="10"/>
  <c r="I301" i="10"/>
  <c r="M546" i="10"/>
  <c r="S873" i="10"/>
  <c r="H58" i="10"/>
  <c r="R1368" i="10"/>
  <c r="S516" i="10"/>
  <c r="K64" i="15"/>
  <c r="P292" i="10"/>
  <c r="K288" i="10"/>
  <c r="S930" i="10"/>
  <c r="S47" i="15"/>
  <c r="E518" i="10"/>
  <c r="U70" i="15"/>
  <c r="Q225" i="10"/>
  <c r="Y29" i="15"/>
  <c r="Q509" i="10"/>
  <c r="S63" i="15"/>
  <c r="J133" i="15"/>
  <c r="P34" i="15"/>
  <c r="R70" i="15"/>
  <c r="L254" i="10"/>
  <c r="F11" i="15"/>
  <c r="G474" i="10"/>
  <c r="C44" i="15"/>
  <c r="E889" i="10"/>
  <c r="E926" i="10"/>
  <c r="N1370" i="10"/>
  <c r="Y22" i="15"/>
  <c r="F40" i="14"/>
  <c r="N102" i="15"/>
  <c r="H54" i="14"/>
  <c r="J297" i="10"/>
  <c r="X54" i="15"/>
  <c r="R58" i="10"/>
  <c r="S948" i="10"/>
  <c r="O158" i="10"/>
  <c r="E547" i="10"/>
  <c r="I107" i="15"/>
  <c r="G44" i="15"/>
  <c r="E1281" i="10"/>
  <c r="C471" i="10"/>
  <c r="P164" i="10"/>
  <c r="X104" i="15"/>
  <c r="P355" i="10"/>
  <c r="S49" i="15"/>
  <c r="E158" i="10"/>
  <c r="P51" i="15"/>
  <c r="L293" i="10"/>
  <c r="N463" i="10"/>
  <c r="U76" i="15"/>
  <c r="H516" i="10"/>
  <c r="W70" i="15"/>
  <c r="G69" i="15"/>
  <c r="Q149" i="10"/>
  <c r="D127" i="15"/>
  <c r="Q544" i="10"/>
  <c r="Q119" i="15"/>
  <c r="S305" i="10"/>
  <c r="C37" i="15"/>
  <c r="K518" i="10"/>
  <c r="D295" i="10"/>
  <c r="M85" i="10"/>
  <c r="S588" i="10"/>
  <c r="R106" i="10"/>
  <c r="J920" i="10"/>
  <c r="H52" i="81"/>
  <c r="N303" i="10"/>
  <c r="E549" i="10"/>
  <c r="F96" i="14"/>
  <c r="N1277" i="10"/>
  <c r="F105" i="14"/>
  <c r="L564" i="10"/>
  <c r="C583" i="10"/>
  <c r="J871" i="10"/>
  <c r="C107" i="10"/>
  <c r="R43" i="15"/>
  <c r="M192" i="10"/>
  <c r="N514" i="10"/>
  <c r="H31" i="14"/>
  <c r="S129" i="15"/>
  <c r="O328" i="10"/>
  <c r="O35" i="15"/>
  <c r="D38" i="15"/>
  <c r="V14" i="15"/>
  <c r="Q307" i="10"/>
  <c r="L554" i="10"/>
  <c r="O1268" i="10"/>
  <c r="Q904" i="10"/>
  <c r="N119" i="10"/>
  <c r="J934" i="10"/>
  <c r="C1369" i="10"/>
  <c r="C63" i="15"/>
  <c r="Q519" i="10"/>
  <c r="C1288" i="10"/>
  <c r="S913" i="10"/>
  <c r="R163" i="10"/>
  <c r="R44" i="15"/>
  <c r="C518" i="10"/>
  <c r="D907" i="10"/>
  <c r="J516" i="10"/>
  <c r="P542" i="10"/>
  <c r="P951" i="10"/>
  <c r="S555" i="10"/>
  <c r="M331" i="10"/>
  <c r="H345" i="10"/>
  <c r="L226" i="10"/>
  <c r="I959" i="10"/>
  <c r="K562" i="10"/>
  <c r="M914" i="10"/>
  <c r="F919" i="10"/>
  <c r="J924" i="10"/>
  <c r="W38" i="15"/>
  <c r="H66" i="14"/>
  <c r="P310" i="10"/>
  <c r="K903" i="10"/>
  <c r="E23" i="14"/>
  <c r="N932" i="10"/>
  <c r="P514" i="10"/>
  <c r="K545" i="10"/>
  <c r="D1370" i="10"/>
  <c r="Q121" i="15"/>
  <c r="E55" i="15"/>
  <c r="E90" i="14"/>
  <c r="T55" i="15"/>
  <c r="C32" i="81"/>
  <c r="E223" i="10"/>
  <c r="I477" i="10"/>
  <c r="E914" i="10"/>
  <c r="M602" i="10"/>
  <c r="F83" i="15"/>
  <c r="E592" i="10"/>
  <c r="E29" i="14"/>
  <c r="S507" i="10"/>
  <c r="D885" i="10"/>
  <c r="D243" i="10"/>
  <c r="P603" i="10"/>
  <c r="D146" i="10"/>
  <c r="M473" i="10"/>
  <c r="D553" i="10"/>
  <c r="J176" i="10"/>
  <c r="H120" i="10"/>
  <c r="L899" i="10"/>
  <c r="L917" i="10"/>
  <c r="P104" i="10"/>
  <c r="S937" i="10"/>
  <c r="G98" i="15"/>
  <c r="C75" i="15"/>
  <c r="F956" i="10"/>
  <c r="D17" i="15"/>
  <c r="L147" i="10"/>
  <c r="D153" i="10"/>
  <c r="J157" i="10"/>
  <c r="K43" i="15"/>
  <c r="S466" i="10"/>
  <c r="H895" i="10"/>
  <c r="J284" i="10"/>
  <c r="F887" i="10"/>
  <c r="R604" i="10"/>
  <c r="H1366" i="10"/>
  <c r="N584" i="10"/>
  <c r="H297" i="10"/>
  <c r="D588" i="10"/>
  <c r="P132" i="15"/>
  <c r="R593" i="10"/>
  <c r="R917" i="10"/>
  <c r="Y91" i="15"/>
  <c r="J561" i="10"/>
  <c r="D312" i="10"/>
  <c r="I587" i="10"/>
  <c r="I288" i="10"/>
  <c r="N895" i="10"/>
  <c r="J59" i="10"/>
  <c r="H50" i="14"/>
  <c r="K474" i="10"/>
  <c r="F116" i="15"/>
  <c r="N241" i="10"/>
  <c r="P283" i="10"/>
  <c r="D191" i="10"/>
  <c r="R477" i="10"/>
  <c r="F39" i="15"/>
  <c r="O188" i="10"/>
  <c r="E122" i="10"/>
  <c r="C22" i="15"/>
  <c r="G26" i="14"/>
  <c r="M53" i="15"/>
  <c r="L121" i="10"/>
  <c r="N507" i="10"/>
  <c r="N890" i="10"/>
  <c r="X15" i="15"/>
  <c r="C35" i="10"/>
  <c r="S103" i="10"/>
  <c r="C30" i="15"/>
  <c r="O23" i="15"/>
  <c r="Z83" i="15"/>
  <c r="N1275" i="10"/>
  <c r="J76" i="15"/>
  <c r="H238" i="10"/>
  <c r="H37" i="14"/>
  <c r="R149" i="10"/>
  <c r="F930" i="10"/>
  <c r="U108" i="15"/>
  <c r="G44" i="81"/>
  <c r="G884" i="10"/>
  <c r="J1271" i="10"/>
  <c r="J949" i="10"/>
  <c r="L508" i="10"/>
  <c r="F601" i="10"/>
  <c r="I919" i="10"/>
  <c r="P561" i="10"/>
  <c r="Y31" i="15"/>
  <c r="H330" i="10"/>
  <c r="O48" i="15"/>
  <c r="T88" i="15"/>
  <c r="R550" i="10"/>
  <c r="O38" i="15"/>
  <c r="H99" i="14"/>
  <c r="K88" i="15"/>
  <c r="C466" i="10"/>
  <c r="D131" i="15"/>
  <c r="I1368" i="10"/>
  <c r="Q878" i="10"/>
  <c r="I460" i="10"/>
  <c r="R558" i="10"/>
  <c r="K905" i="10"/>
  <c r="Q233" i="10"/>
  <c r="F163" i="10"/>
  <c r="C1268" i="10"/>
  <c r="J522" i="10"/>
  <c r="O1270" i="10"/>
  <c r="N238" i="10"/>
  <c r="Q948" i="10"/>
  <c r="E92" i="14"/>
  <c r="G472" i="10"/>
  <c r="J43" i="15"/>
  <c r="K87" i="10"/>
  <c r="L471" i="10"/>
  <c r="F217" i="10"/>
  <c r="G231" i="10"/>
  <c r="O931" i="10"/>
  <c r="I35" i="15"/>
  <c r="S600" i="10"/>
  <c r="K909" i="10"/>
  <c r="Q294" i="10"/>
  <c r="M130" i="15"/>
  <c r="R162" i="10"/>
  <c r="P1365" i="10"/>
  <c r="K1283" i="10"/>
  <c r="R471" i="10"/>
  <c r="G19" i="15"/>
  <c r="C597" i="10"/>
  <c r="J123" i="10"/>
  <c r="G543" i="10"/>
  <c r="J91" i="15"/>
  <c r="K522" i="10"/>
  <c r="F102" i="14"/>
  <c r="O470" i="10"/>
  <c r="R907" i="10"/>
  <c r="D61" i="10"/>
  <c r="E254" i="10"/>
  <c r="M60" i="10"/>
  <c r="S1290" i="10"/>
  <c r="R522" i="10"/>
  <c r="D216" i="10"/>
  <c r="I345" i="10"/>
  <c r="J519" i="10"/>
  <c r="G519" i="10"/>
  <c r="N221" i="10"/>
  <c r="J930" i="10"/>
  <c r="U104" i="15"/>
  <c r="G469" i="10"/>
  <c r="S943" i="10"/>
  <c r="K42" i="15"/>
  <c r="E34" i="81"/>
  <c r="E920" i="10"/>
  <c r="M933" i="10"/>
  <c r="F159" i="10"/>
  <c r="I1284" i="10"/>
  <c r="C34" i="14"/>
  <c r="X70" i="15"/>
  <c r="N307" i="10"/>
  <c r="D75" i="15"/>
  <c r="M1272" i="10"/>
  <c r="F15" i="15"/>
  <c r="I32" i="15"/>
  <c r="H26" i="14"/>
  <c r="N556" i="10"/>
  <c r="C162" i="10"/>
  <c r="U78" i="15"/>
  <c r="F245" i="10"/>
  <c r="I470" i="10"/>
  <c r="L599" i="10"/>
  <c r="F79" i="14"/>
  <c r="C54" i="15"/>
  <c r="M214" i="10"/>
  <c r="I111" i="10"/>
  <c r="C12" i="14"/>
  <c r="R469" i="10"/>
  <c r="M145" i="10"/>
  <c r="C153" i="10"/>
  <c r="E129" i="15"/>
  <c r="R118" i="15"/>
  <c r="U132" i="15"/>
  <c r="L951" i="10"/>
  <c r="K191" i="10"/>
  <c r="C132" i="15"/>
  <c r="H90" i="15"/>
  <c r="G960" i="10"/>
  <c r="O879" i="10"/>
  <c r="I42" i="15"/>
  <c r="P504" i="10"/>
  <c r="K928" i="10"/>
  <c r="E597" i="10"/>
  <c r="U103" i="15"/>
  <c r="R357" i="10"/>
  <c r="L232" i="10"/>
  <c r="Z105" i="15"/>
  <c r="Z74" i="15"/>
  <c r="H913" i="10"/>
  <c r="V41" i="15"/>
  <c r="S307" i="10"/>
  <c r="I1272" i="10"/>
  <c r="H28" i="14"/>
  <c r="Z102" i="15"/>
  <c r="E890" i="10"/>
  <c r="R465" i="10"/>
  <c r="E553" i="10"/>
  <c r="F31" i="15"/>
  <c r="C343" i="10"/>
  <c r="J470" i="10"/>
  <c r="D1271" i="10"/>
  <c r="H941" i="10"/>
  <c r="F103" i="10"/>
  <c r="C1276" i="10"/>
  <c r="D562" i="10"/>
  <c r="Y82" i="15"/>
  <c r="L1364" i="10"/>
  <c r="J478" i="10"/>
  <c r="H121" i="10"/>
  <c r="J562" i="10"/>
  <c r="D1283" i="10"/>
  <c r="S879" i="10"/>
  <c r="J64" i="15"/>
  <c r="Q461" i="10"/>
  <c r="G943" i="10"/>
  <c r="P900" i="10"/>
  <c r="I929" i="10"/>
  <c r="G465" i="10"/>
  <c r="E39" i="14"/>
  <c r="C1370" i="10"/>
  <c r="N119" i="15"/>
  <c r="J301" i="10"/>
  <c r="G305" i="10"/>
  <c r="Q343" i="10"/>
  <c r="I471" i="10"/>
  <c r="L956" i="10"/>
  <c r="R68" i="15"/>
  <c r="M132" i="15"/>
  <c r="H928" i="10"/>
  <c r="C108" i="10"/>
  <c r="E25" i="14"/>
  <c r="G73" i="14"/>
  <c r="D78" i="14"/>
  <c r="P593" i="10"/>
  <c r="C886" i="10"/>
  <c r="C87" i="10"/>
  <c r="F1273" i="10"/>
  <c r="C899" i="10"/>
  <c r="W83" i="15"/>
  <c r="F128" i="15"/>
  <c r="M19" i="15"/>
  <c r="N467" i="10"/>
  <c r="Q240" i="10"/>
  <c r="J356" i="10"/>
  <c r="H927" i="10"/>
  <c r="L234" i="10"/>
  <c r="O72" i="15"/>
  <c r="Q502" i="10"/>
  <c r="Z79" i="15"/>
  <c r="W80" i="15"/>
  <c r="I7" i="10"/>
  <c r="R216" i="10"/>
  <c r="E521" i="10"/>
  <c r="E285" i="10"/>
  <c r="N1290" i="10"/>
  <c r="O51" i="15"/>
  <c r="E86" i="14"/>
  <c r="P102" i="15"/>
  <c r="Q934" i="10"/>
  <c r="D26" i="14"/>
  <c r="G522" i="10"/>
  <c r="S957" i="10"/>
  <c r="K587" i="10"/>
  <c r="I925" i="10"/>
  <c r="D109" i="10"/>
  <c r="K877" i="10"/>
  <c r="I509" i="10"/>
  <c r="R521" i="10"/>
  <c r="I482" i="10"/>
  <c r="E298" i="10"/>
  <c r="E44" i="15"/>
  <c r="S1281" i="10"/>
  <c r="K931" i="10"/>
  <c r="P95" i="15"/>
  <c r="R1366" i="10"/>
  <c r="N223" i="10"/>
  <c r="L163" i="10"/>
  <c r="G585" i="10"/>
  <c r="Q227" i="10"/>
  <c r="L133" i="15"/>
  <c r="H594" i="10"/>
  <c r="J553" i="10"/>
  <c r="D936" i="10"/>
  <c r="O947" i="10"/>
  <c r="L944" i="10"/>
  <c r="H188" i="10"/>
  <c r="V71" i="15"/>
  <c r="I474" i="10"/>
  <c r="P243" i="10"/>
  <c r="I603" i="10"/>
  <c r="J509" i="10"/>
  <c r="F309" i="10"/>
  <c r="O920" i="10"/>
  <c r="P926" i="10"/>
  <c r="P605" i="10"/>
  <c r="Y32" i="15"/>
  <c r="E543" i="10"/>
  <c r="M930" i="10"/>
  <c r="I50" i="15"/>
  <c r="E941" i="10"/>
  <c r="I355" i="10"/>
  <c r="F477" i="10"/>
  <c r="H81" i="15"/>
  <c r="K22" i="15"/>
  <c r="S89" i="15"/>
  <c r="H556" i="10"/>
  <c r="U39" i="15"/>
  <c r="J14" i="15"/>
  <c r="J296" i="10"/>
  <c r="L108" i="15"/>
  <c r="L963" i="10"/>
  <c r="P917" i="10"/>
  <c r="P952" i="10"/>
  <c r="F964" i="10"/>
  <c r="L189" i="10"/>
  <c r="L873" i="10"/>
  <c r="F73" i="15"/>
  <c r="T107" i="15"/>
  <c r="K953" i="10"/>
  <c r="W46" i="15"/>
  <c r="F910" i="10"/>
  <c r="E959" i="10"/>
  <c r="F920" i="10"/>
  <c r="K1285" i="10"/>
  <c r="R100" i="15"/>
  <c r="M584" i="10"/>
  <c r="I1283" i="10"/>
  <c r="J86" i="15"/>
  <c r="N952" i="10"/>
  <c r="D462" i="10"/>
  <c r="P190" i="10"/>
  <c r="H40" i="14"/>
  <c r="S316" i="10"/>
  <c r="M964" i="10"/>
  <c r="C900" i="10"/>
  <c r="L227" i="10"/>
  <c r="L303" i="10"/>
  <c r="O953" i="10"/>
  <c r="S192" i="10"/>
  <c r="I105" i="15"/>
  <c r="M544" i="10"/>
  <c r="M514" i="10"/>
  <c r="X133" i="15"/>
  <c r="H41" i="15"/>
  <c r="D239" i="10"/>
  <c r="F1277" i="10"/>
  <c r="L146" i="10"/>
  <c r="C294" i="10"/>
  <c r="O1367" i="10"/>
  <c r="D602" i="10"/>
  <c r="E20" i="14"/>
  <c r="L348" i="10"/>
  <c r="N516" i="10"/>
  <c r="I91" i="15"/>
  <c r="E104" i="10"/>
  <c r="F90" i="14"/>
  <c r="F329" i="10"/>
  <c r="P515" i="10"/>
  <c r="E1277" i="10"/>
  <c r="D189" i="10"/>
  <c r="Y102" i="15"/>
  <c r="H67" i="15"/>
  <c r="H461" i="10"/>
  <c r="E924" i="10"/>
  <c r="R1280" i="10"/>
  <c r="F511" i="10"/>
  <c r="E14" i="14"/>
  <c r="V24" i="15"/>
  <c r="T18" i="15"/>
  <c r="H51" i="15"/>
  <c r="O894" i="10"/>
  <c r="N518" i="10"/>
  <c r="L586" i="10"/>
  <c r="C98" i="14"/>
  <c r="Q108" i="15"/>
  <c r="H591" i="10"/>
  <c r="J96" i="15"/>
  <c r="N91" i="15"/>
  <c r="M915" i="10"/>
  <c r="C106" i="15"/>
  <c r="C873" i="10"/>
  <c r="L215" i="10"/>
  <c r="X117" i="15"/>
  <c r="K1273" i="10"/>
  <c r="Z122" i="15"/>
  <c r="J564" i="10"/>
  <c r="F14" i="15"/>
  <c r="F871" i="10"/>
  <c r="E78" i="15"/>
  <c r="F107" i="14"/>
  <c r="K949" i="10"/>
  <c r="G550" i="10"/>
  <c r="Q347" i="10"/>
  <c r="D31" i="81"/>
  <c r="H149" i="10"/>
  <c r="X27" i="15"/>
  <c r="G257" i="10"/>
  <c r="N133" i="15"/>
  <c r="Q50" i="15"/>
  <c r="C295" i="10"/>
  <c r="E85" i="10"/>
  <c r="R880" i="10"/>
  <c r="W118" i="15"/>
  <c r="D316" i="10"/>
  <c r="M355" i="10"/>
  <c r="O944" i="10"/>
  <c r="H915" i="10"/>
  <c r="H107" i="15"/>
  <c r="M63" i="15"/>
  <c r="T104" i="15"/>
  <c r="H14" i="14"/>
  <c r="G74" i="14"/>
  <c r="E551" i="10"/>
  <c r="G920" i="10"/>
  <c r="Q355" i="10"/>
  <c r="O24" i="15"/>
  <c r="J169" i="10"/>
  <c r="Q348" i="10"/>
  <c r="M213" i="10"/>
  <c r="M14" i="15"/>
  <c r="C106" i="10"/>
  <c r="O1289" i="10"/>
  <c r="J953" i="10"/>
  <c r="L53" i="15"/>
  <c r="M953" i="10"/>
  <c r="G589" i="10"/>
  <c r="O85" i="10"/>
  <c r="F74" i="15"/>
  <c r="T99" i="15"/>
  <c r="H949" i="10"/>
  <c r="P79" i="15"/>
  <c r="I85" i="15"/>
  <c r="C946" i="10"/>
  <c r="C24" i="15"/>
  <c r="X35" i="15"/>
  <c r="J173" i="10"/>
  <c r="J37" i="15"/>
  <c r="N931" i="10"/>
  <c r="P506" i="10"/>
  <c r="K164" i="10"/>
  <c r="L358" i="10"/>
  <c r="R916" i="10"/>
  <c r="Q96" i="15"/>
  <c r="I522" i="10"/>
  <c r="E99" i="15"/>
  <c r="D465" i="10"/>
  <c r="I469" i="10"/>
  <c r="M934" i="10"/>
  <c r="L946" i="10"/>
  <c r="J549" i="10"/>
  <c r="H348" i="10"/>
  <c r="I156" i="10"/>
  <c r="F303" i="10"/>
  <c r="C70" i="14"/>
  <c r="L1284" i="10"/>
  <c r="O882" i="10"/>
  <c r="R587" i="10"/>
  <c r="Y23" i="15"/>
  <c r="P238" i="10"/>
  <c r="J605" i="10"/>
  <c r="J951" i="10"/>
  <c r="C949" i="10"/>
  <c r="W65" i="15"/>
  <c r="J1270" i="10"/>
  <c r="C474" i="10"/>
  <c r="H75" i="14"/>
  <c r="I258" i="10"/>
  <c r="N22" i="15"/>
  <c r="S42" i="15"/>
  <c r="E100" i="15"/>
  <c r="G919" i="10"/>
  <c r="G924" i="10"/>
  <c r="D107" i="15"/>
  <c r="C931" i="10"/>
  <c r="P895" i="10"/>
  <c r="P886" i="10"/>
  <c r="F593" i="10"/>
  <c r="I308" i="10"/>
  <c r="N80" i="15"/>
  <c r="C331" i="10"/>
  <c r="P596" i="10"/>
  <c r="E47" i="14"/>
  <c r="X45" i="15"/>
  <c r="P478" i="10"/>
  <c r="R960" i="10"/>
  <c r="N33" i="15"/>
  <c r="R104" i="10"/>
  <c r="J175" i="10"/>
  <c r="K314" i="10"/>
  <c r="R924" i="10"/>
  <c r="K920" i="10"/>
  <c r="R901" i="10"/>
  <c r="F560" i="10"/>
  <c r="G155" i="10"/>
  <c r="W139" i="15"/>
  <c r="F111" i="10"/>
  <c r="Z49" i="15"/>
  <c r="D589" i="10"/>
  <c r="G51" i="14"/>
  <c r="L356" i="10"/>
  <c r="G169" i="10"/>
  <c r="D106" i="10"/>
  <c r="R173" i="10"/>
  <c r="O329" i="10"/>
  <c r="D31" i="14"/>
  <c r="P935" i="10"/>
  <c r="M908" i="10"/>
  <c r="J515" i="10"/>
  <c r="O119" i="10"/>
  <c r="X78" i="15"/>
  <c r="K890" i="10"/>
  <c r="M898" i="10"/>
  <c r="P153" i="10"/>
  <c r="D1281" i="10"/>
  <c r="H911" i="10"/>
  <c r="H910" i="10"/>
  <c r="E215" i="10"/>
  <c r="C163" i="10"/>
  <c r="Q38" i="15"/>
  <c r="Q1277" i="10"/>
  <c r="K937" i="10"/>
  <c r="I225" i="10"/>
  <c r="Q330" i="10"/>
  <c r="I12" i="15"/>
  <c r="Q104" i="10"/>
  <c r="F957" i="10"/>
  <c r="P471" i="10"/>
  <c r="W88" i="15"/>
  <c r="R154" i="10"/>
  <c r="M905" i="10"/>
  <c r="N256" i="10"/>
  <c r="V117" i="15"/>
  <c r="H170" i="10"/>
  <c r="X40" i="15"/>
  <c r="H99" i="15"/>
  <c r="X129" i="15"/>
  <c r="I543" i="10"/>
  <c r="F81" i="14"/>
  <c r="O20" i="15"/>
  <c r="N164" i="10"/>
  <c r="L1369" i="10"/>
  <c r="I312" i="10"/>
  <c r="G1288" i="10"/>
  <c r="N600" i="10"/>
  <c r="J80" i="15"/>
  <c r="L594" i="10"/>
  <c r="F170" i="10"/>
  <c r="F71" i="14"/>
  <c r="J954" i="10"/>
  <c r="O927" i="10"/>
  <c r="E283" i="10"/>
  <c r="D34" i="81"/>
  <c r="C164" i="10"/>
  <c r="H91" i="14"/>
  <c r="R91" i="15"/>
  <c r="S1367" i="10"/>
  <c r="W79" i="15"/>
  <c r="R88" i="15"/>
  <c r="S1287" i="10"/>
  <c r="K906" i="10"/>
  <c r="E505" i="10"/>
  <c r="P460" i="10"/>
  <c r="N41" i="15"/>
  <c r="M40" i="15"/>
  <c r="V51" i="15"/>
  <c r="F45" i="14"/>
  <c r="H69" i="14"/>
  <c r="H88" i="15"/>
  <c r="O917" i="10"/>
  <c r="D928" i="10"/>
  <c r="N26" i="15"/>
  <c r="L54" i="15"/>
  <c r="G224" i="10"/>
  <c r="H172" i="10"/>
  <c r="Q74" i="15"/>
  <c r="L103" i="15"/>
  <c r="Q887" i="10"/>
  <c r="O163" i="10"/>
  <c r="S298" i="10"/>
  <c r="F1365" i="10"/>
  <c r="R305" i="10"/>
  <c r="W33" i="15"/>
  <c r="D165" i="10"/>
  <c r="F26" i="15"/>
  <c r="F16" i="15"/>
  <c r="R472" i="10"/>
  <c r="R120" i="15"/>
  <c r="N957" i="10"/>
  <c r="Q932" i="10"/>
  <c r="F589" i="10"/>
  <c r="L81" i="15"/>
  <c r="E49" i="14"/>
  <c r="J909" i="10"/>
  <c r="C88" i="15"/>
  <c r="F888" i="10"/>
  <c r="I71" i="15"/>
  <c r="D32" i="81"/>
  <c r="D910" i="10"/>
  <c r="I950" i="10"/>
  <c r="L556" i="10"/>
  <c r="I1282" i="10"/>
  <c r="Q547" i="10"/>
  <c r="C876" i="10"/>
  <c r="I461" i="10"/>
  <c r="Q217" i="10"/>
  <c r="S473" i="10"/>
  <c r="I956" i="10"/>
  <c r="R1282" i="10"/>
  <c r="F909" i="10"/>
  <c r="Q85" i="15"/>
  <c r="E104" i="14"/>
  <c r="R191" i="10"/>
  <c r="S922" i="10"/>
  <c r="G558" i="10"/>
  <c r="Q25" i="15"/>
  <c r="U129" i="15"/>
  <c r="W16" i="15"/>
  <c r="C355" i="10"/>
  <c r="E227" i="10"/>
  <c r="K520" i="10"/>
  <c r="F356" i="10"/>
  <c r="C345" i="10"/>
  <c r="P87" i="15"/>
  <c r="M285" i="10"/>
  <c r="Q128" i="15"/>
  <c r="W47" i="15"/>
  <c r="Q236" i="10"/>
  <c r="H55" i="14"/>
  <c r="W14" i="15"/>
  <c r="H14" i="15"/>
  <c r="H27" i="15"/>
  <c r="Q284" i="10"/>
  <c r="F172" i="10"/>
  <c r="D947" i="10"/>
  <c r="F148" i="10"/>
  <c r="J283" i="10"/>
  <c r="R294" i="10"/>
  <c r="I108" i="10"/>
  <c r="M907" i="10"/>
  <c r="N520" i="10"/>
  <c r="Q470" i="10"/>
  <c r="N66" i="15"/>
  <c r="K951" i="10"/>
  <c r="F881" i="10"/>
  <c r="M225" i="10"/>
  <c r="J558" i="10"/>
  <c r="L347" i="10"/>
  <c r="K891" i="10"/>
  <c r="C139" i="15"/>
  <c r="D52" i="81"/>
  <c r="K472" i="10"/>
  <c r="U44" i="15"/>
  <c r="R15" i="15"/>
  <c r="C35" i="81"/>
  <c r="C236" i="10"/>
  <c r="O592" i="10"/>
  <c r="O475" i="10"/>
  <c r="C912" i="10"/>
  <c r="P343" i="10"/>
  <c r="H190" i="10"/>
  <c r="S79" i="15"/>
  <c r="L952" i="10"/>
  <c r="N1287" i="10"/>
  <c r="E107" i="14"/>
  <c r="N57" i="10"/>
  <c r="F37" i="14"/>
  <c r="L55" i="15"/>
  <c r="L948" i="10"/>
  <c r="Q55" i="15"/>
  <c r="F947" i="10"/>
  <c r="U67" i="15"/>
  <c r="K940" i="10"/>
  <c r="G296" i="10"/>
  <c r="P591" i="10"/>
  <c r="F41" i="15"/>
  <c r="L11" i="15"/>
  <c r="L225" i="10"/>
  <c r="R953" i="10"/>
  <c r="N89" i="15"/>
  <c r="I172" i="10"/>
  <c r="Z34" i="15"/>
  <c r="V121" i="15"/>
  <c r="L563" i="10"/>
  <c r="C314" i="10"/>
  <c r="F918" i="10"/>
  <c r="U19" i="15"/>
  <c r="T39" i="15"/>
  <c r="F1284" i="10"/>
  <c r="H604" i="10"/>
  <c r="M510" i="10"/>
  <c r="C159" i="10"/>
  <c r="H507" i="10"/>
  <c r="L894" i="10"/>
  <c r="E507" i="10"/>
  <c r="F258" i="10"/>
  <c r="G1279" i="10"/>
  <c r="G1280" i="10"/>
  <c r="E230" i="10"/>
  <c r="E903" i="10"/>
  <c r="F467" i="10"/>
  <c r="I930" i="10"/>
  <c r="P462" i="10"/>
  <c r="X34" i="15"/>
  <c r="E302" i="10"/>
  <c r="K104" i="15"/>
  <c r="F948" i="10"/>
  <c r="P916" i="10"/>
  <c r="P464" i="10"/>
  <c r="P216" i="10"/>
  <c r="Z25" i="15"/>
  <c r="F31" i="14"/>
  <c r="D920" i="10"/>
  <c r="Q76" i="15"/>
  <c r="N946" i="10"/>
  <c r="M1288" i="10"/>
  <c r="Q237" i="10"/>
  <c r="N311" i="10"/>
  <c r="E287" i="10"/>
  <c r="P109" i="10"/>
  <c r="M45" i="15"/>
  <c r="Q224" i="10"/>
  <c r="F58" i="10"/>
  <c r="H463" i="10"/>
  <c r="K34" i="15"/>
  <c r="I938" i="10"/>
  <c r="R876" i="10"/>
  <c r="R513" i="10"/>
  <c r="N1281" i="10"/>
  <c r="V133" i="15"/>
  <c r="L173" i="10"/>
  <c r="Y127" i="15"/>
  <c r="E891" i="10"/>
  <c r="G72" i="14"/>
  <c r="Q146" i="10"/>
  <c r="E1280" i="10"/>
  <c r="I481" i="10"/>
  <c r="D85" i="14"/>
  <c r="Y100" i="15"/>
  <c r="H52" i="15"/>
  <c r="T22" i="15"/>
  <c r="O27" i="15"/>
  <c r="C57" i="10"/>
  <c r="K222" i="10"/>
  <c r="H923" i="10"/>
  <c r="K84" i="15"/>
  <c r="D91" i="14"/>
  <c r="P467" i="10"/>
  <c r="C293" i="10"/>
  <c r="D20" i="14"/>
  <c r="H959" i="10"/>
  <c r="S932" i="10"/>
  <c r="L462" i="10"/>
  <c r="F121" i="15"/>
  <c r="G99" i="14"/>
  <c r="K927" i="10"/>
  <c r="J900" i="10"/>
  <c r="S1280" i="10"/>
  <c r="M97" i="15"/>
  <c r="L19" i="15"/>
  <c r="F33" i="10"/>
  <c r="N471" i="10"/>
  <c r="S29" i="15"/>
  <c r="F343" i="10"/>
  <c r="S888" i="10"/>
  <c r="P145" i="10"/>
  <c r="G92" i="15"/>
  <c r="D104" i="10"/>
  <c r="F29" i="14"/>
  <c r="L158" i="10"/>
  <c r="M912" i="10"/>
  <c r="R108" i="15"/>
  <c r="Q603" i="10"/>
  <c r="M46" i="15"/>
  <c r="L15" i="15"/>
  <c r="C243" i="10"/>
  <c r="O119" i="15"/>
  <c r="P107" i="10"/>
  <c r="H295" i="10"/>
  <c r="N35" i="15"/>
  <c r="E909" i="10"/>
  <c r="Q914" i="10"/>
  <c r="M222" i="10"/>
  <c r="E120" i="10"/>
  <c r="K514" i="10"/>
  <c r="P188" i="10"/>
  <c r="G66" i="15"/>
  <c r="L301" i="10"/>
  <c r="K503" i="10"/>
  <c r="Q30" i="15"/>
  <c r="F233" i="10"/>
  <c r="F472" i="10"/>
  <c r="P116" i="15"/>
  <c r="D600" i="10"/>
  <c r="M515" i="10"/>
  <c r="G140" i="15"/>
  <c r="S884" i="10"/>
  <c r="I82" i="15"/>
  <c r="P330" i="10"/>
  <c r="M348" i="10"/>
  <c r="W104" i="15"/>
  <c r="M461" i="10"/>
  <c r="E520" i="10"/>
  <c r="D1285" i="10"/>
  <c r="S57" i="10"/>
  <c r="L18" i="15"/>
  <c r="S225" i="10"/>
  <c r="U84" i="15"/>
  <c r="Q601" i="10"/>
  <c r="O885" i="10"/>
  <c r="I170" i="10"/>
  <c r="Z98" i="15"/>
  <c r="C521" i="10"/>
  <c r="R21" i="15"/>
  <c r="O178" i="10"/>
  <c r="F306" i="10"/>
  <c r="E357" i="10"/>
  <c r="U133" i="15"/>
  <c r="I874" i="10"/>
  <c r="R26" i="15"/>
  <c r="G32" i="81"/>
  <c r="L510" i="10"/>
  <c r="M916" i="10"/>
  <c r="L172" i="10"/>
  <c r="E938" i="10"/>
  <c r="J476" i="10"/>
  <c r="Y89" i="15"/>
  <c r="D224" i="10"/>
  <c r="C111" i="10"/>
  <c r="I933" i="10"/>
  <c r="O116" i="15"/>
  <c r="N122" i="10"/>
  <c r="M233" i="10"/>
  <c r="P34" i="10"/>
  <c r="Y26" i="15"/>
  <c r="P128" i="15"/>
  <c r="L517" i="10"/>
  <c r="H298" i="10"/>
  <c r="X68" i="15"/>
  <c r="F48" i="15"/>
  <c r="P56" i="15"/>
  <c r="W26" i="15"/>
  <c r="L85" i="15"/>
  <c r="J106" i="15"/>
  <c r="D76" i="15"/>
  <c r="C28" i="15"/>
  <c r="G895" i="10"/>
  <c r="P942" i="10"/>
  <c r="R462" i="10"/>
  <c r="P472" i="10"/>
  <c r="Q24" i="15"/>
  <c r="R48" i="15"/>
  <c r="Q507" i="10"/>
  <c r="Q950" i="10"/>
  <c r="H286" i="10"/>
  <c r="J937" i="10"/>
  <c r="J344" i="10"/>
  <c r="N287" i="10"/>
  <c r="H460" i="10"/>
  <c r="H156" i="10"/>
  <c r="O517" i="10"/>
  <c r="Y88" i="15"/>
  <c r="M542" i="10"/>
  <c r="G56" i="14"/>
  <c r="F45" i="81"/>
  <c r="F512" i="10"/>
  <c r="R90" i="15"/>
  <c r="M37" i="15"/>
  <c r="K105" i="10"/>
  <c r="Q515" i="10"/>
  <c r="O505" i="10"/>
  <c r="D878" i="10"/>
  <c r="E296" i="10"/>
  <c r="Y12" i="15"/>
  <c r="R235" i="10"/>
  <c r="P71" i="15"/>
  <c r="Q106" i="10"/>
  <c r="F874" i="10"/>
  <c r="F122" i="10"/>
  <c r="C93" i="15"/>
  <c r="Q590" i="10"/>
  <c r="I22" i="15"/>
  <c r="O896" i="10"/>
  <c r="K72" i="15"/>
  <c r="F107" i="10"/>
  <c r="H939" i="10"/>
  <c r="F108" i="10"/>
  <c r="L80" i="15"/>
  <c r="N912" i="10"/>
  <c r="K941" i="10"/>
  <c r="Y52" i="15"/>
  <c r="M13" i="15"/>
  <c r="S1270" i="10"/>
  <c r="M131" i="15"/>
  <c r="I1287" i="10"/>
  <c r="K923" i="10"/>
  <c r="L175" i="10"/>
  <c r="C237" i="10"/>
  <c r="H108" i="14"/>
  <c r="H929" i="10"/>
  <c r="K31" i="15"/>
  <c r="P961" i="10"/>
  <c r="P908" i="10"/>
  <c r="H1279" i="10"/>
  <c r="C354" i="10"/>
  <c r="N945" i="10"/>
  <c r="O93" i="15"/>
  <c r="S460" i="10"/>
  <c r="D301" i="10"/>
  <c r="G97" i="14"/>
  <c r="L176" i="10"/>
  <c r="R108" i="10"/>
  <c r="W19" i="15"/>
  <c r="D330" i="10"/>
  <c r="G952" i="10"/>
  <c r="M560" i="10"/>
  <c r="O1370" i="10"/>
  <c r="Q478" i="10"/>
  <c r="T68" i="15"/>
  <c r="D38" i="14"/>
  <c r="C556" i="10"/>
  <c r="G34" i="81"/>
  <c r="Q956" i="10"/>
  <c r="I60" i="10"/>
  <c r="O92" i="15"/>
  <c r="X95" i="15"/>
  <c r="M960" i="10"/>
  <c r="G76" i="14"/>
  <c r="O932" i="10"/>
  <c r="O905" i="10"/>
  <c r="K156" i="10"/>
  <c r="I31" i="15"/>
  <c r="N914" i="10"/>
  <c r="K1289" i="10"/>
  <c r="C479" i="10"/>
  <c r="U119" i="15"/>
  <c r="K298" i="10"/>
  <c r="R596" i="10"/>
  <c r="G189" i="10"/>
  <c r="I40" i="15"/>
  <c r="O258" i="10"/>
  <c r="Q522" i="10"/>
  <c r="R192" i="10"/>
  <c r="N962" i="10"/>
  <c r="N106" i="15"/>
  <c r="D1282" i="10"/>
  <c r="R258" i="10"/>
  <c r="M314" i="10"/>
  <c r="E55" i="14"/>
  <c r="K40" i="15"/>
  <c r="W140" i="15"/>
  <c r="J550" i="10"/>
  <c r="I166" i="10"/>
  <c r="U37" i="15"/>
  <c r="F915" i="10"/>
  <c r="Y78" i="15"/>
  <c r="L932" i="10"/>
  <c r="K27" i="15"/>
  <c r="D1284" i="10"/>
  <c r="I1369" i="10"/>
  <c r="G105" i="10"/>
  <c r="D502" i="10"/>
  <c r="P545" i="10"/>
  <c r="K295" i="10"/>
  <c r="M1286" i="10"/>
  <c r="I952" i="10"/>
  <c r="W20" i="15"/>
  <c r="I86" i="15"/>
  <c r="S36" i="15"/>
  <c r="W116" i="15"/>
  <c r="D75" i="14"/>
  <c r="G312" i="10"/>
  <c r="M471" i="10"/>
  <c r="M295" i="10"/>
  <c r="J345" i="10"/>
  <c r="E922" i="10"/>
  <c r="I892" i="10"/>
  <c r="K91" i="15"/>
  <c r="T96" i="15"/>
  <c r="U56" i="15"/>
  <c r="F72" i="14"/>
  <c r="R106" i="15"/>
  <c r="M877" i="10"/>
  <c r="C44" i="81"/>
  <c r="Q523" i="10"/>
  <c r="R1285" i="10"/>
  <c r="L896" i="10"/>
  <c r="M559" i="10"/>
  <c r="G1289" i="10"/>
  <c r="K24" i="15"/>
  <c r="K143" i="15"/>
  <c r="U54" i="15"/>
  <c r="O508" i="10"/>
  <c r="E927" i="10"/>
  <c r="I466" i="10"/>
  <c r="H326" i="10"/>
  <c r="Q1290" i="10"/>
  <c r="C84" i="15"/>
  <c r="N255" i="10"/>
  <c r="E550" i="10"/>
  <c r="E101" i="14"/>
  <c r="S511" i="10"/>
  <c r="I878" i="10"/>
  <c r="P912" i="10"/>
  <c r="L40" i="15"/>
  <c r="G509" i="10"/>
  <c r="D85" i="15"/>
  <c r="M888" i="10"/>
  <c r="I955" i="10"/>
  <c r="N85" i="10"/>
  <c r="O513" i="10"/>
  <c r="F478" i="10"/>
  <c r="D561" i="10"/>
  <c r="M49" i="15"/>
  <c r="N348" i="10"/>
  <c r="F940" i="10"/>
  <c r="D79" i="14"/>
  <c r="O553" i="10"/>
  <c r="H102" i="14"/>
  <c r="N81" i="15"/>
  <c r="X94" i="15"/>
  <c r="I563" i="10"/>
  <c r="H512" i="10"/>
  <c r="I909" i="10"/>
  <c r="J241" i="10"/>
  <c r="H8" i="10"/>
  <c r="D156" i="10"/>
  <c r="E30" i="15"/>
  <c r="M928" i="10"/>
  <c r="K60" i="10"/>
  <c r="T103" i="15"/>
  <c r="D33" i="81"/>
  <c r="P120" i="15"/>
  <c r="R475" i="10"/>
  <c r="K16" i="15"/>
  <c r="I133" i="15"/>
  <c r="R87" i="10"/>
  <c r="P21" i="15"/>
  <c r="N18" i="15"/>
  <c r="S86" i="15"/>
  <c r="K589" i="10"/>
  <c r="O543" i="10"/>
  <c r="G887" i="10"/>
  <c r="O8" i="10"/>
  <c r="J1365" i="10"/>
  <c r="T81" i="15"/>
  <c r="J542" i="10"/>
  <c r="L331" i="10"/>
  <c r="P902" i="10"/>
  <c r="Y129" i="15"/>
  <c r="E40" i="14"/>
  <c r="L559" i="10"/>
  <c r="G899" i="10"/>
  <c r="D19" i="14"/>
  <c r="G562" i="10"/>
  <c r="D108" i="10"/>
  <c r="H511" i="10"/>
  <c r="N310" i="10"/>
  <c r="D175" i="10"/>
  <c r="G240" i="10"/>
  <c r="Z26" i="15"/>
  <c r="X98" i="15"/>
  <c r="P907" i="10"/>
  <c r="I947" i="10"/>
  <c r="W64" i="15"/>
  <c r="E475" i="10"/>
  <c r="S933" i="10"/>
  <c r="M163" i="10"/>
  <c r="R214" i="10"/>
  <c r="G7" i="10"/>
  <c r="S920" i="10"/>
  <c r="L512" i="10"/>
  <c r="O240" i="10"/>
  <c r="H215" i="10"/>
  <c r="P75" i="15"/>
  <c r="G1286" i="10"/>
  <c r="G293" i="10"/>
  <c r="N954" i="10"/>
  <c r="N509" i="10"/>
  <c r="E886" i="10"/>
  <c r="M102" i="10"/>
  <c r="L521" i="10"/>
  <c r="L910" i="10"/>
  <c r="H242" i="10"/>
  <c r="S294" i="10"/>
  <c r="J545" i="10"/>
  <c r="P552" i="10"/>
  <c r="F523" i="10"/>
  <c r="H46" i="14"/>
  <c r="Q897" i="10"/>
  <c r="G40" i="14"/>
  <c r="E43" i="81"/>
  <c r="K958" i="10"/>
  <c r="I521" i="10"/>
  <c r="M961" i="10"/>
  <c r="D584" i="10"/>
  <c r="N602" i="10"/>
  <c r="U47" i="15"/>
  <c r="E64" i="14"/>
  <c r="K39" i="15"/>
  <c r="C934" i="10"/>
  <c r="P120" i="10"/>
  <c r="V55" i="15"/>
  <c r="P41" i="15"/>
  <c r="D51" i="15"/>
  <c r="F76" i="14"/>
  <c r="K188" i="10"/>
  <c r="S946" i="10"/>
  <c r="F1278" i="10"/>
  <c r="D237" i="10"/>
  <c r="O355" i="10"/>
  <c r="P149" i="10"/>
  <c r="F586" i="10"/>
  <c r="E74" i="15"/>
  <c r="E881" i="10"/>
  <c r="I557" i="10"/>
  <c r="G476" i="10"/>
  <c r="G241" i="10"/>
  <c r="R345" i="10"/>
  <c r="S32" i="15"/>
  <c r="C82" i="15"/>
  <c r="F190" i="10"/>
  <c r="Z14" i="15"/>
  <c r="J100" i="15"/>
  <c r="C107" i="14"/>
  <c r="M51" i="15"/>
  <c r="E120" i="15"/>
  <c r="E921" i="10"/>
  <c r="M1285" i="10"/>
  <c r="I330" i="10"/>
  <c r="H369" i="10"/>
  <c r="R190" i="10"/>
  <c r="H926" i="10"/>
  <c r="L469" i="10"/>
  <c r="E72" i="14"/>
  <c r="R132" i="15"/>
  <c r="J189" i="10"/>
  <c r="R292" i="10"/>
  <c r="D1275" i="10"/>
  <c r="L1274" i="10"/>
  <c r="O31" i="15"/>
  <c r="S469" i="10"/>
  <c r="L17" i="15"/>
  <c r="R35" i="15"/>
  <c r="H293" i="10"/>
  <c r="K463" i="10"/>
  <c r="N596" i="10"/>
  <c r="M104" i="10"/>
  <c r="N190" i="10"/>
  <c r="C71" i="14"/>
  <c r="I943" i="10"/>
  <c r="N460" i="10"/>
  <c r="P189" i="10"/>
  <c r="T86" i="15"/>
  <c r="P945" i="10"/>
  <c r="J21" i="15"/>
  <c r="M558" i="10"/>
  <c r="S69" i="15"/>
  <c r="S304" i="10"/>
  <c r="P560" i="10"/>
  <c r="P35" i="10"/>
  <c r="E354" i="10"/>
  <c r="E170" i="10"/>
  <c r="G61" i="10"/>
  <c r="G27" i="14"/>
  <c r="Q920" i="10"/>
  <c r="G471" i="10"/>
  <c r="E69" i="15"/>
  <c r="I908" i="10"/>
  <c r="N358" i="10"/>
  <c r="K306" i="10"/>
  <c r="C21" i="15"/>
  <c r="N955" i="10"/>
  <c r="G308" i="10"/>
  <c r="S233" i="10"/>
  <c r="I895" i="10"/>
  <c r="M105" i="10"/>
  <c r="L162" i="10"/>
  <c r="I511" i="10"/>
  <c r="J480" i="10"/>
  <c r="P148" i="10"/>
  <c r="P15" i="15"/>
  <c r="G94" i="15"/>
  <c r="M1268" i="10"/>
  <c r="S517" i="10"/>
  <c r="O1271" i="10"/>
  <c r="E32" i="14"/>
  <c r="G86" i="14"/>
  <c r="R42" i="15"/>
  <c r="D551" i="10"/>
  <c r="J546" i="10"/>
  <c r="Q550" i="10"/>
  <c r="H283" i="10"/>
  <c r="E306" i="10"/>
  <c r="R169" i="10"/>
  <c r="U55" i="15"/>
  <c r="S104" i="15"/>
  <c r="C42" i="15"/>
  <c r="L908" i="10"/>
  <c r="P144" i="10"/>
  <c r="E1274" i="10"/>
  <c r="J55" i="15"/>
  <c r="N605" i="10"/>
  <c r="D296" i="10"/>
  <c r="Y42" i="15"/>
  <c r="O542" i="10"/>
  <c r="G31" i="14"/>
  <c r="E30" i="14"/>
  <c r="C559" i="10"/>
  <c r="Y103" i="15"/>
  <c r="E57" i="10"/>
  <c r="F75" i="15"/>
  <c r="S78" i="15"/>
  <c r="F84" i="14"/>
  <c r="C465" i="10"/>
  <c r="X48" i="15"/>
  <c r="G916" i="10"/>
  <c r="Q344" i="10"/>
  <c r="Q222" i="10"/>
  <c r="I159" i="10"/>
  <c r="F67" i="14"/>
  <c r="Y106" i="15"/>
  <c r="F481" i="10"/>
  <c r="S897" i="10"/>
  <c r="K947" i="10"/>
  <c r="G188" i="10"/>
  <c r="H309" i="10"/>
  <c r="I595" i="10"/>
  <c r="R896" i="10"/>
  <c r="T44" i="15"/>
  <c r="D507" i="10"/>
  <c r="S102" i="10"/>
  <c r="S128" i="15"/>
  <c r="N880" i="10"/>
  <c r="O139" i="15"/>
  <c r="C86" i="15"/>
  <c r="V127" i="15"/>
  <c r="O189" i="10"/>
  <c r="L915" i="10"/>
  <c r="K910" i="10"/>
  <c r="C585" i="10"/>
  <c r="F594" i="10"/>
  <c r="R304" i="10"/>
  <c r="C43" i="14"/>
  <c r="O293" i="10"/>
  <c r="I97" i="15"/>
  <c r="E83" i="15"/>
  <c r="C119" i="15"/>
  <c r="D254" i="10"/>
  <c r="N162" i="10"/>
  <c r="D940" i="10"/>
  <c r="O86" i="15"/>
  <c r="D904" i="10"/>
  <c r="X72" i="15"/>
  <c r="Q900" i="10"/>
  <c r="D518" i="10"/>
  <c r="G883" i="10"/>
  <c r="G163" i="10"/>
  <c r="E117" i="15"/>
  <c r="Q241" i="10"/>
  <c r="Q958" i="10"/>
  <c r="P8" i="10"/>
  <c r="Q312" i="10"/>
  <c r="G105" i="15"/>
  <c r="P953" i="10"/>
  <c r="R874" i="10"/>
  <c r="H1268" i="10"/>
  <c r="H961" i="10"/>
  <c r="Y84" i="15"/>
  <c r="I902" i="10"/>
  <c r="F327" i="10"/>
  <c r="S240" i="10"/>
  <c r="H85" i="10"/>
  <c r="N257" i="10"/>
  <c r="P46" i="15"/>
  <c r="S876" i="10"/>
  <c r="K286" i="10"/>
  <c r="O560" i="10"/>
  <c r="I926" i="10"/>
  <c r="C16" i="15"/>
  <c r="J511" i="10"/>
  <c r="Q463" i="10"/>
  <c r="K41" i="15"/>
  <c r="E45" i="15"/>
  <c r="G902" i="10"/>
  <c r="H962" i="10"/>
  <c r="I944" i="10"/>
  <c r="R358" i="10"/>
  <c r="U21" i="15"/>
  <c r="J942" i="10"/>
  <c r="C84" i="14"/>
  <c r="K946" i="10"/>
  <c r="K93" i="15"/>
  <c r="H35" i="10"/>
  <c r="R243" i="10"/>
  <c r="F1290" i="10"/>
  <c r="N462" i="10"/>
  <c r="M7" i="10"/>
  <c r="H101" i="14"/>
  <c r="C288" i="10"/>
  <c r="E943" i="10"/>
  <c r="S910" i="10"/>
  <c r="E239" i="10"/>
  <c r="C92" i="14"/>
  <c r="D873" i="10"/>
  <c r="M940" i="10"/>
  <c r="N963" i="10"/>
  <c r="J130" i="15"/>
  <c r="L1365" i="10"/>
  <c r="O81" i="15"/>
  <c r="J1281" i="10"/>
  <c r="D921" i="10"/>
  <c r="J243" i="10"/>
  <c r="J245" i="10"/>
  <c r="F213" i="10"/>
  <c r="H504" i="10"/>
  <c r="Q1288" i="10"/>
  <c r="U30" i="15"/>
  <c r="N88" i="15"/>
  <c r="K173" i="10"/>
  <c r="K21" i="15"/>
  <c r="J107" i="15"/>
  <c r="O344" i="10"/>
  <c r="S563" i="10"/>
  <c r="H1270" i="10"/>
  <c r="J166" i="10"/>
  <c r="L154" i="10"/>
  <c r="C892" i="10"/>
  <c r="F344" i="10"/>
  <c r="H522" i="10"/>
  <c r="E945" i="10"/>
  <c r="S213" i="10"/>
  <c r="J357" i="10"/>
  <c r="N354" i="10"/>
  <c r="D932" i="10"/>
  <c r="H518" i="10"/>
  <c r="Q480" i="10"/>
  <c r="N130" i="15"/>
  <c r="R156" i="10"/>
  <c r="F21" i="15"/>
  <c r="E32" i="81"/>
  <c r="Q117" i="15"/>
  <c r="Y45" i="15"/>
  <c r="I189" i="10"/>
  <c r="M598" i="10"/>
  <c r="K149" i="10"/>
  <c r="I296" i="10"/>
  <c r="Q464" i="10"/>
  <c r="V102" i="15"/>
  <c r="F34" i="14"/>
  <c r="H53" i="14"/>
  <c r="S15" i="15"/>
  <c r="L879" i="10"/>
  <c r="M465" i="10"/>
  <c r="H60" i="10"/>
  <c r="R595" i="10"/>
  <c r="O171" i="10"/>
  <c r="N522" i="10"/>
  <c r="O97" i="15"/>
  <c r="N953" i="10"/>
  <c r="K120" i="10"/>
  <c r="P949" i="10"/>
  <c r="L122" i="10"/>
  <c r="W24" i="15"/>
  <c r="K170" i="10"/>
  <c r="C18" i="14"/>
  <c r="P303" i="10"/>
  <c r="H230" i="10"/>
  <c r="O347" i="10"/>
  <c r="G102" i="10"/>
  <c r="F90" i="15"/>
  <c r="O52" i="15"/>
  <c r="J20" i="15"/>
  <c r="N308" i="10"/>
  <c r="I354" i="10"/>
  <c r="J15" i="15"/>
  <c r="J520" i="10"/>
  <c r="J944" i="10"/>
  <c r="F596" i="10"/>
  <c r="H588" i="10"/>
  <c r="E871" i="10"/>
  <c r="G505" i="10"/>
  <c r="M604" i="10"/>
  <c r="D522" i="10"/>
  <c r="E27" i="15"/>
  <c r="G358" i="10"/>
  <c r="P1281" i="10"/>
  <c r="I326" i="10"/>
  <c r="H87" i="15"/>
  <c r="K914" i="10"/>
  <c r="M241" i="10"/>
  <c r="L938" i="10"/>
  <c r="L878" i="10"/>
  <c r="I146" i="10"/>
  <c r="P61" i="10"/>
  <c r="D19" i="15"/>
  <c r="D23" i="15"/>
  <c r="D461" i="10"/>
  <c r="D54" i="14"/>
  <c r="D40" i="14"/>
  <c r="M92" i="15"/>
  <c r="Q296" i="10"/>
  <c r="Q51" i="15"/>
  <c r="L56" i="15"/>
  <c r="D306" i="10"/>
  <c r="D950" i="10"/>
  <c r="S959" i="10"/>
  <c r="D86" i="15"/>
  <c r="C45" i="14"/>
  <c r="F89" i="14"/>
  <c r="E35" i="10"/>
  <c r="T119" i="15"/>
  <c r="M512" i="10"/>
  <c r="J586" i="10"/>
  <c r="W34" i="15"/>
  <c r="X97" i="15"/>
  <c r="U50" i="15"/>
  <c r="P946" i="10"/>
  <c r="T21" i="15"/>
  <c r="O89" i="15"/>
  <c r="O562" i="10"/>
  <c r="O7" i="10"/>
  <c r="E594" i="10"/>
  <c r="W55" i="15"/>
  <c r="R601" i="10"/>
  <c r="T102" i="15"/>
  <c r="G1370" i="10"/>
  <c r="E121" i="15"/>
  <c r="M948" i="10"/>
  <c r="D550" i="10"/>
  <c r="O138" i="15"/>
  <c r="O884" i="10"/>
  <c r="L297" i="10"/>
  <c r="Z85" i="15"/>
  <c r="O241" i="10"/>
  <c r="Z36" i="15"/>
  <c r="F227" i="10"/>
  <c r="D898" i="10"/>
  <c r="J35" i="10"/>
  <c r="N552" i="10"/>
  <c r="X93" i="15"/>
  <c r="H918" i="10"/>
  <c r="W93" i="15"/>
  <c r="M165" i="10"/>
  <c r="N878" i="10"/>
  <c r="I512" i="10"/>
  <c r="W130" i="15"/>
  <c r="Q175" i="10"/>
  <c r="L237" i="10"/>
  <c r="Q100" i="15"/>
  <c r="C55" i="14"/>
  <c r="E1279" i="10"/>
  <c r="F1281" i="10"/>
  <c r="L934" i="10"/>
  <c r="C142" i="15"/>
  <c r="Q1365" i="10"/>
  <c r="D231" i="10"/>
  <c r="E346" i="10"/>
  <c r="S138" i="15"/>
  <c r="M83" i="15"/>
  <c r="K475" i="10"/>
  <c r="C356" i="10"/>
  <c r="M896" i="10"/>
  <c r="J92" i="15"/>
  <c r="N97" i="15"/>
  <c r="C42" i="81"/>
  <c r="X80" i="15"/>
  <c r="I1274" i="10"/>
  <c r="T24" i="15"/>
  <c r="D1273" i="10"/>
  <c r="R78" i="15"/>
  <c r="Q212" i="10"/>
  <c r="W86" i="15"/>
  <c r="J503" i="10"/>
  <c r="Q84" i="15"/>
  <c r="P293" i="10"/>
  <c r="E949" i="10"/>
  <c r="R502" i="10"/>
  <c r="G17" i="15"/>
  <c r="P474" i="10"/>
  <c r="H935" i="10"/>
  <c r="S961" i="10"/>
  <c r="M108" i="15"/>
  <c r="E950" i="10"/>
  <c r="E35" i="81"/>
  <c r="O73" i="15"/>
  <c r="Q935" i="10"/>
  <c r="P519" i="10"/>
  <c r="R913" i="10"/>
  <c r="W78" i="15"/>
  <c r="Q946" i="10"/>
  <c r="C885" i="10"/>
  <c r="S23" i="15"/>
  <c r="F120" i="15"/>
  <c r="F87" i="10"/>
  <c r="J106" i="10"/>
  <c r="J936" i="10"/>
  <c r="K461" i="10"/>
  <c r="H35" i="14"/>
  <c r="M57" i="10"/>
  <c r="M23" i="15"/>
  <c r="H166" i="10"/>
  <c r="D49" i="14"/>
  <c r="K561" i="10"/>
  <c r="U98" i="15"/>
  <c r="I346" i="10"/>
  <c r="Q871" i="10"/>
  <c r="L914" i="10"/>
  <c r="E482" i="10"/>
  <c r="S237" i="10"/>
  <c r="K158" i="10"/>
  <c r="H515" i="10"/>
  <c r="M105" i="15"/>
  <c r="X55" i="15"/>
  <c r="G343" i="10"/>
  <c r="Q42" i="15"/>
  <c r="K523" i="10"/>
  <c r="O109" i="10"/>
  <c r="O117" i="15"/>
  <c r="D513" i="10"/>
  <c r="D954" i="10"/>
  <c r="O952" i="10"/>
  <c r="P234" i="10"/>
  <c r="X85" i="15"/>
  <c r="I28" i="15"/>
  <c r="I118" i="15"/>
  <c r="R71" i="15"/>
  <c r="R906" i="10"/>
  <c r="X74" i="15"/>
  <c r="I234" i="10"/>
  <c r="F945" i="10"/>
  <c r="K934" i="10"/>
  <c r="I87" i="10"/>
  <c r="D596" i="10"/>
  <c r="I328" i="10"/>
  <c r="R929" i="10"/>
  <c r="I230" i="10"/>
  <c r="O86" i="10"/>
  <c r="I224" i="10"/>
  <c r="N586" i="10"/>
  <c r="E329" i="10"/>
  <c r="I49" i="15"/>
  <c r="H22" i="14"/>
  <c r="D542" i="10"/>
  <c r="N949" i="10"/>
  <c r="D1276" i="10"/>
  <c r="I306" i="10"/>
  <c r="P58" i="10"/>
  <c r="S306" i="10"/>
  <c r="O292" i="10"/>
  <c r="F873" i="10"/>
  <c r="I173" i="10"/>
  <c r="Q63" i="15"/>
  <c r="D917" i="10"/>
  <c r="D16" i="14"/>
  <c r="P1283" i="10"/>
  <c r="R887" i="10"/>
  <c r="D46" i="15"/>
  <c r="W92" i="15"/>
  <c r="L545" i="10"/>
  <c r="F175" i="10"/>
  <c r="K316" i="10"/>
  <c r="H356" i="10"/>
  <c r="F92" i="15"/>
  <c r="P1366" i="10"/>
  <c r="N93" i="15"/>
  <c r="U27" i="15"/>
  <c r="H554" i="10"/>
  <c r="D955" i="10"/>
  <c r="G1367" i="10"/>
  <c r="E105" i="15"/>
  <c r="K53" i="15"/>
  <c r="M605" i="10"/>
  <c r="J929" i="10"/>
  <c r="S73" i="15"/>
  <c r="I216" i="10"/>
  <c r="P68" i="15"/>
  <c r="F462" i="10"/>
  <c r="J68" i="15"/>
  <c r="K543" i="10"/>
  <c r="D154" i="10"/>
  <c r="E85" i="14"/>
  <c r="V33" i="15"/>
  <c r="F604" i="10"/>
  <c r="O923" i="10"/>
  <c r="E14" i="15"/>
  <c r="L557" i="10"/>
  <c r="G598" i="10"/>
  <c r="O941" i="10"/>
  <c r="F70" i="14"/>
  <c r="C66" i="15"/>
  <c r="F935" i="10"/>
  <c r="S906" i="10"/>
  <c r="Y24" i="15"/>
  <c r="L933" i="10"/>
  <c r="M503" i="10"/>
  <c r="G176" i="10"/>
  <c r="J79" i="15"/>
  <c r="C50" i="14"/>
  <c r="R230" i="10"/>
  <c r="H92" i="14"/>
  <c r="J39" i="15"/>
  <c r="L106" i="15"/>
  <c r="K586" i="10"/>
  <c r="Q256" i="10"/>
  <c r="R217" i="10"/>
  <c r="K255" i="10"/>
  <c r="U46" i="15"/>
  <c r="O918" i="10"/>
  <c r="J50" i="15"/>
  <c r="D590" i="10"/>
  <c r="D176" i="10"/>
  <c r="S917" i="10"/>
  <c r="D42" i="81"/>
  <c r="G43" i="15"/>
  <c r="F237" i="10"/>
  <c r="U14" i="15"/>
  <c r="F310" i="10"/>
  <c r="G941" i="10"/>
  <c r="J17" i="15"/>
  <c r="C127" i="15"/>
  <c r="D464" i="10"/>
  <c r="I59" i="10"/>
  <c r="T95" i="15"/>
  <c r="C1275" i="10"/>
  <c r="M41" i="15"/>
  <c r="D504" i="10"/>
  <c r="K127" i="15"/>
  <c r="M86" i="15"/>
  <c r="Y71" i="15"/>
  <c r="O176" i="10"/>
  <c r="Q888" i="10"/>
  <c r="C216" i="10"/>
  <c r="G48" i="15"/>
  <c r="G592" i="10"/>
  <c r="P212" i="10"/>
  <c r="M172" i="10"/>
  <c r="I547" i="10"/>
  <c r="J258" i="10"/>
  <c r="C120" i="10"/>
  <c r="M549" i="10"/>
  <c r="H12" i="14"/>
  <c r="S133" i="15"/>
  <c r="J947" i="10"/>
  <c r="G26" i="15"/>
  <c r="S354" i="10"/>
  <c r="M191" i="10"/>
  <c r="I122" i="15"/>
  <c r="D25" i="14"/>
  <c r="M175" i="10"/>
  <c r="O921" i="10"/>
  <c r="V66" i="15"/>
  <c r="Q505" i="10"/>
  <c r="E109" i="10"/>
  <c r="C53" i="15"/>
  <c r="P590" i="10"/>
  <c r="I589" i="10"/>
  <c r="P937" i="10"/>
  <c r="E224" i="10"/>
  <c r="I891" i="10"/>
  <c r="I102" i="10"/>
  <c r="R36" i="15"/>
  <c r="P82" i="15"/>
  <c r="P302" i="10"/>
  <c r="Q173" i="10"/>
  <c r="O297" i="10"/>
  <c r="F80" i="15"/>
  <c r="G47" i="14"/>
  <c r="H64" i="15"/>
  <c r="G42" i="81"/>
  <c r="Q21" i="15"/>
  <c r="F30" i="15"/>
  <c r="X20" i="15"/>
  <c r="J254" i="10"/>
  <c r="O544" i="10"/>
  <c r="I343" i="10"/>
  <c r="G159" i="10"/>
  <c r="G19" i="14"/>
  <c r="E31" i="81"/>
  <c r="J122" i="15"/>
  <c r="M925" i="10"/>
  <c r="Q104" i="15"/>
  <c r="J1285" i="10"/>
  <c r="F305" i="10"/>
  <c r="K556" i="10"/>
  <c r="P1275" i="10"/>
  <c r="K313" i="10"/>
  <c r="K880" i="10"/>
  <c r="Q12" i="15"/>
  <c r="T25" i="15"/>
  <c r="K217" i="10"/>
  <c r="I903" i="10"/>
  <c r="N903" i="10"/>
  <c r="G903" i="10"/>
  <c r="E24" i="14"/>
  <c r="K921" i="10"/>
  <c r="L601" i="10"/>
  <c r="E883" i="10"/>
  <c r="S602" i="10"/>
  <c r="P477" i="10"/>
  <c r="P943" i="10"/>
  <c r="W99" i="15"/>
  <c r="G512" i="10"/>
  <c r="K957" i="10"/>
  <c r="P284" i="10"/>
  <c r="P174" i="10"/>
  <c r="G127" i="15"/>
  <c r="K100" i="15"/>
  <c r="H68" i="14"/>
  <c r="S949" i="10"/>
  <c r="O165" i="10"/>
  <c r="S258" i="10"/>
  <c r="R564" i="10"/>
  <c r="Q29" i="15"/>
  <c r="Q518" i="10"/>
  <c r="P256" i="10"/>
  <c r="L294" i="10"/>
  <c r="J1273" i="10"/>
  <c r="Y104" i="15"/>
  <c r="L887" i="10"/>
  <c r="K305" i="10"/>
  <c r="L884" i="10"/>
  <c r="K304" i="10"/>
  <c r="E523" i="10"/>
  <c r="F914" i="10"/>
  <c r="J468" i="10"/>
  <c r="Q933" i="10"/>
  <c r="M958" i="10"/>
  <c r="J552" i="10"/>
  <c r="L880" i="10"/>
  <c r="O243" i="10"/>
  <c r="C60" i="10"/>
  <c r="C918" i="10"/>
  <c r="E501" i="10"/>
  <c r="N465" i="10"/>
  <c r="C950" i="10"/>
  <c r="J285" i="10"/>
  <c r="E42" i="81"/>
  <c r="R344" i="10"/>
  <c r="E154" i="10"/>
  <c r="J316" i="10"/>
  <c r="K111" i="10"/>
  <c r="U73" i="15"/>
  <c r="K107" i="15"/>
  <c r="O296" i="10"/>
  <c r="D913" i="10"/>
  <c r="H16" i="14"/>
  <c r="E88" i="15"/>
  <c r="G326" i="10"/>
  <c r="R302" i="10"/>
  <c r="R563" i="10"/>
  <c r="G947" i="10"/>
  <c r="Q159" i="10"/>
  <c r="K344" i="10"/>
  <c r="Z42" i="15"/>
  <c r="Y69" i="15"/>
  <c r="I52" i="15"/>
  <c r="F892" i="10"/>
  <c r="O101" i="15"/>
  <c r="H87" i="14"/>
  <c r="H602" i="10"/>
  <c r="M189" i="10"/>
  <c r="E601" i="10"/>
  <c r="S303" i="10"/>
  <c r="I1367" i="10"/>
  <c r="M224" i="10"/>
  <c r="O237" i="10"/>
  <c r="C129" i="15"/>
  <c r="C30" i="14"/>
  <c r="Q503" i="10"/>
  <c r="S586" i="10"/>
  <c r="U87" i="15"/>
  <c r="J943" i="10"/>
  <c r="G100" i="14"/>
  <c r="S476" i="10"/>
  <c r="C603" i="10"/>
  <c r="L1281" i="10"/>
  <c r="I305" i="10"/>
  <c r="Q221" i="10"/>
  <c r="M122" i="10"/>
  <c r="L119" i="15"/>
  <c r="F44" i="14"/>
  <c r="O327" i="10"/>
  <c r="K1288" i="10"/>
  <c r="L941" i="10"/>
  <c r="D592" i="10"/>
  <c r="G936" i="10"/>
  <c r="I287" i="10"/>
  <c r="Q508" i="10"/>
  <c r="E503" i="10"/>
  <c r="G563" i="10"/>
  <c r="N1285" i="10"/>
  <c r="Y75" i="15"/>
  <c r="K554" i="10"/>
  <c r="N604" i="10"/>
  <c r="H131" i="15"/>
  <c r="Y94" i="15"/>
  <c r="H344" i="10"/>
  <c r="E95" i="14"/>
  <c r="V35" i="15"/>
  <c r="J1280" i="10"/>
  <c r="W96" i="15"/>
  <c r="P227" i="10"/>
  <c r="M69" i="15"/>
  <c r="D7" i="10"/>
  <c r="T43" i="15"/>
  <c r="N886" i="10"/>
  <c r="L1268" i="10"/>
  <c r="G37" i="15"/>
  <c r="E89" i="14"/>
  <c r="P587" i="10"/>
  <c r="L190" i="10"/>
  <c r="J83" i="15"/>
  <c r="Z53" i="15"/>
  <c r="F544" i="10"/>
  <c r="Q133" i="15"/>
  <c r="I934" i="10"/>
  <c r="N58" i="10"/>
  <c r="O30" i="15"/>
  <c r="R212" i="10"/>
  <c r="C103" i="15"/>
  <c r="X86" i="15"/>
  <c r="C957" i="10"/>
  <c r="M90" i="15"/>
  <c r="E916" i="10"/>
  <c r="N95" i="15"/>
  <c r="E510" i="10"/>
  <c r="F954" i="10"/>
  <c r="N543" i="10"/>
  <c r="H106" i="14"/>
  <c r="G89" i="14"/>
  <c r="G520" i="10"/>
  <c r="Z127" i="15"/>
  <c r="R109" i="10"/>
  <c r="I513" i="10"/>
  <c r="S38" i="15"/>
  <c r="J931" i="10"/>
  <c r="G35" i="15"/>
  <c r="J551" i="10"/>
  <c r="U13" i="15"/>
  <c r="P86" i="15"/>
  <c r="E79" i="15"/>
  <c r="O515" i="10"/>
  <c r="L549" i="10"/>
  <c r="C83" i="14"/>
  <c r="C28" i="14"/>
  <c r="O120" i="10"/>
  <c r="E32" i="15"/>
  <c r="S175" i="10"/>
  <c r="F6" i="10"/>
  <c r="E911" i="10"/>
  <c r="H920" i="10"/>
  <c r="E36" i="14"/>
  <c r="W29" i="15"/>
  <c r="F22" i="15"/>
  <c r="C940" i="10"/>
  <c r="F121" i="10"/>
  <c r="D544" i="10"/>
  <c r="G90" i="14"/>
  <c r="J326" i="10"/>
  <c r="F926" i="10"/>
  <c r="J225" i="10"/>
  <c r="Q925" i="10"/>
  <c r="M133" i="15"/>
  <c r="I559" i="10"/>
  <c r="V84" i="15"/>
  <c r="H922" i="10"/>
  <c r="Q957" i="10"/>
  <c r="W82" i="15"/>
  <c r="O121" i="10"/>
  <c r="J117" i="15"/>
  <c r="S328" i="10"/>
  <c r="O904" i="10"/>
  <c r="I213" i="10"/>
  <c r="C31" i="81"/>
  <c r="S132" i="15"/>
  <c r="D543" i="10"/>
  <c r="H37" i="15"/>
  <c r="G934" i="10"/>
  <c r="S164" i="10"/>
  <c r="K293" i="10"/>
  <c r="F518" i="10"/>
  <c r="O37" i="15"/>
  <c r="C13" i="14"/>
  <c r="H544" i="10"/>
  <c r="C12" i="15"/>
  <c r="H1272" i="10"/>
  <c r="M937" i="10"/>
  <c r="E49" i="15"/>
  <c r="D297" i="10"/>
  <c r="D223" i="10"/>
  <c r="S122" i="15"/>
  <c r="G73" i="15"/>
  <c r="R877" i="10"/>
  <c r="G297" i="10"/>
  <c r="R911" i="10"/>
  <c r="N122" i="15"/>
  <c r="G96" i="15"/>
  <c r="G70" i="14"/>
  <c r="Z118" i="15"/>
  <c r="L1276" i="10"/>
  <c r="E94" i="14"/>
  <c r="K145" i="10"/>
  <c r="M504" i="10"/>
  <c r="U48" i="15"/>
  <c r="N173" i="10"/>
  <c r="Q86" i="15"/>
  <c r="I344" i="10"/>
  <c r="O41" i="15"/>
  <c r="R872" i="10"/>
  <c r="D546" i="10"/>
  <c r="K542" i="10"/>
  <c r="J875" i="10"/>
  <c r="P254" i="10"/>
  <c r="G102" i="15"/>
  <c r="I95" i="15"/>
  <c r="O242" i="10"/>
  <c r="R73" i="15"/>
  <c r="Q283" i="10"/>
  <c r="E545" i="10"/>
  <c r="Q560" i="10"/>
  <c r="F18" i="14"/>
  <c r="C41" i="15"/>
  <c r="I564" i="10"/>
  <c r="V37" i="15"/>
  <c r="M1273" i="10"/>
  <c r="F29" i="15"/>
  <c r="K596" i="10"/>
  <c r="G105" i="14"/>
  <c r="R460" i="10"/>
  <c r="R119" i="15"/>
  <c r="R16" i="15"/>
  <c r="H45" i="15"/>
  <c r="E936" i="10"/>
  <c r="O511" i="10"/>
  <c r="F889" i="10"/>
  <c r="I93" i="15"/>
  <c r="K63" i="15"/>
  <c r="I311" i="10"/>
  <c r="O314" i="10"/>
  <c r="Q53" i="15"/>
  <c r="L548" i="10"/>
  <c r="I304" i="10"/>
  <c r="K128" i="15"/>
  <c r="D477" i="10"/>
  <c r="N153" i="10"/>
  <c r="S903" i="10"/>
  <c r="L283" i="10"/>
  <c r="R1268" i="10"/>
  <c r="G561" i="10"/>
  <c r="K311" i="10"/>
  <c r="E303" i="10"/>
  <c r="J234" i="10"/>
  <c r="I1280" i="10"/>
  <c r="J872" i="10"/>
  <c r="M519" i="10"/>
  <c r="O354" i="10"/>
  <c r="I56" i="15"/>
  <c r="F551" i="10"/>
  <c r="K1272" i="10"/>
  <c r="Y96" i="15"/>
  <c r="M563" i="10"/>
  <c r="C303" i="10"/>
  <c r="O14" i="15"/>
  <c r="X46" i="15"/>
  <c r="S28" i="15"/>
  <c r="H900" i="10"/>
  <c r="F937" i="10"/>
  <c r="K1369" i="10"/>
  <c r="R347" i="10"/>
  <c r="R893" i="10"/>
  <c r="K54" i="15"/>
  <c r="Q286" i="10"/>
  <c r="K346" i="10"/>
  <c r="D605" i="10"/>
  <c r="G102" i="14"/>
  <c r="Q311" i="10"/>
  <c r="J231" i="10"/>
  <c r="M543" i="10"/>
  <c r="N53" i="15"/>
  <c r="D26" i="15"/>
  <c r="O950" i="10"/>
  <c r="S605" i="10"/>
  <c r="M306" i="10"/>
  <c r="F592" i="10"/>
  <c r="R60" i="10"/>
  <c r="O929" i="10"/>
  <c r="G6" i="10"/>
  <c r="H545" i="10"/>
  <c r="R463" i="10"/>
  <c r="H51" i="14"/>
  <c r="K240" i="10"/>
  <c r="K901" i="10"/>
  <c r="E171" i="10"/>
  <c r="Q1369" i="10"/>
  <c r="C108" i="14"/>
  <c r="C17" i="14"/>
  <c r="R24" i="15"/>
  <c r="K231" i="10"/>
  <c r="W40" i="15"/>
  <c r="O91" i="15"/>
  <c r="C231" i="10"/>
  <c r="M369" i="10"/>
  <c r="L519" i="10"/>
  <c r="L871" i="10"/>
  <c r="U65" i="15"/>
  <c r="H239" i="10"/>
  <c r="D33" i="10"/>
  <c r="K303" i="10"/>
  <c r="O76" i="15"/>
  <c r="Z80" i="15"/>
  <c r="J547" i="10"/>
  <c r="I303" i="10"/>
  <c r="H932" i="10"/>
  <c r="H546" i="10"/>
  <c r="P948" i="10"/>
  <c r="E82" i="15"/>
  <c r="C1269" i="10"/>
  <c r="P468" i="10"/>
  <c r="G55" i="14"/>
  <c r="I960" i="10"/>
  <c r="M895" i="10"/>
  <c r="H84" i="15"/>
  <c r="R97" i="15"/>
  <c r="H312" i="10"/>
  <c r="F587" i="10"/>
  <c r="R950" i="10"/>
  <c r="R519" i="10"/>
  <c r="H1285" i="10"/>
  <c r="R45" i="15"/>
  <c r="M875" i="10"/>
  <c r="Q469" i="10"/>
  <c r="E42" i="14"/>
  <c r="N944" i="10"/>
  <c r="S148" i="10"/>
  <c r="J1368" i="10"/>
  <c r="D83" i="14"/>
  <c r="E132" i="15"/>
  <c r="P80" i="15"/>
  <c r="K232" i="10"/>
  <c r="N547" i="10"/>
  <c r="G587" i="10"/>
  <c r="Z23" i="15"/>
  <c r="H24" i="14"/>
  <c r="K225" i="10"/>
  <c r="Z16" i="15"/>
  <c r="F255" i="10"/>
  <c r="K82" i="15"/>
  <c r="P369" i="10"/>
  <c r="J474" i="10"/>
  <c r="Q107" i="15"/>
  <c r="K343" i="10"/>
  <c r="P159" i="10"/>
  <c r="E245" i="10"/>
  <c r="M891" i="10"/>
  <c r="C284" i="10"/>
  <c r="R254" i="10"/>
  <c r="O873" i="10"/>
  <c r="D510" i="10"/>
  <c r="M76" i="15"/>
  <c r="J288" i="10"/>
  <c r="C870" i="10"/>
  <c r="P287" i="10"/>
  <c r="S478" i="10"/>
  <c r="G942" i="10"/>
  <c r="P230" i="10"/>
  <c r="I44" i="15"/>
  <c r="C51" i="15"/>
  <c r="H50" i="15"/>
  <c r="G83" i="14"/>
  <c r="L68" i="15"/>
  <c r="F88" i="14"/>
  <c r="O479" i="10"/>
  <c r="R131" i="15"/>
  <c r="O1287" i="10"/>
  <c r="R1290" i="10"/>
  <c r="D105" i="14"/>
  <c r="I954" i="10"/>
  <c r="F43" i="81"/>
  <c r="F463" i="10"/>
  <c r="K590" i="10"/>
  <c r="L945" i="10"/>
  <c r="K888" i="10"/>
  <c r="E91" i="14"/>
  <c r="F173" i="10"/>
  <c r="Y21" i="15"/>
  <c r="L96" i="15"/>
  <c r="K348" i="10"/>
  <c r="Q331" i="10"/>
  <c r="C872" i="10"/>
  <c r="C27" i="14"/>
  <c r="E934" i="10"/>
  <c r="D905" i="10"/>
  <c r="N242" i="10"/>
  <c r="C928" i="10"/>
  <c r="R511" i="10"/>
  <c r="L480" i="10"/>
  <c r="O234" i="10"/>
  <c r="R920" i="10"/>
  <c r="E954" i="10"/>
  <c r="R104" i="15"/>
  <c r="R38" i="15"/>
  <c r="E102" i="15"/>
  <c r="I119" i="10"/>
  <c r="L296" i="10"/>
  <c r="V93" i="15"/>
  <c r="E16" i="15"/>
  <c r="T11" i="15"/>
  <c r="D288" i="10"/>
  <c r="M28" i="15"/>
  <c r="R288" i="10"/>
  <c r="F557" i="10"/>
  <c r="R295" i="10"/>
  <c r="R238" i="10"/>
  <c r="P84" i="15"/>
  <c r="M876" i="10"/>
  <c r="L87" i="10"/>
  <c r="H558" i="10"/>
  <c r="C327" i="10"/>
  <c r="L128" i="15"/>
  <c r="N898" i="10"/>
  <c r="P129" i="15"/>
  <c r="G875" i="10"/>
  <c r="O903" i="10"/>
  <c r="Q87" i="10"/>
  <c r="M20" i="15"/>
  <c r="M897" i="10"/>
  <c r="H123" i="10"/>
  <c r="F171" i="10"/>
  <c r="U86" i="15"/>
  <c r="V16" i="15"/>
  <c r="H590" i="10"/>
  <c r="S227" i="10"/>
  <c r="H111" i="10"/>
  <c r="K14" i="15"/>
  <c r="D69" i="14"/>
  <c r="O33" i="15"/>
  <c r="L555" i="10"/>
  <c r="V90" i="15"/>
  <c r="O462" i="10"/>
  <c r="H63" i="15"/>
  <c r="M470" i="10"/>
  <c r="I922" i="10"/>
  <c r="S939" i="10"/>
  <c r="L105" i="15"/>
  <c r="H1277" i="10"/>
  <c r="I505" i="10"/>
  <c r="R133" i="15"/>
  <c r="L592" i="10"/>
  <c r="D881" i="10"/>
  <c r="K883" i="10"/>
  <c r="Q254" i="10"/>
  <c r="F17" i="14"/>
  <c r="M176" i="10"/>
  <c r="P294" i="10"/>
  <c r="H950" i="10"/>
  <c r="V19" i="15"/>
  <c r="O945" i="10"/>
  <c r="F283" i="10"/>
  <c r="F307" i="10"/>
  <c r="O172" i="10"/>
  <c r="E44" i="81"/>
  <c r="W87" i="15"/>
  <c r="I872" i="10"/>
  <c r="R239" i="10"/>
  <c r="N61" i="10"/>
  <c r="D471" i="10"/>
  <c r="G307" i="10"/>
  <c r="D355" i="10"/>
  <c r="G86" i="10"/>
  <c r="P556" i="10"/>
  <c r="H80" i="14"/>
  <c r="E89" i="15"/>
  <c r="S599" i="10"/>
  <c r="Q1284" i="10"/>
  <c r="L1288" i="10"/>
  <c r="O464" i="10"/>
  <c r="R67" i="15"/>
  <c r="C586" i="10"/>
  <c r="F61" i="10"/>
  <c r="O295" i="10"/>
  <c r="I38" i="15"/>
  <c r="I462" i="10"/>
  <c r="P63" i="15"/>
  <c r="S20" i="15"/>
  <c r="Q97" i="15"/>
  <c r="G71" i="15"/>
  <c r="I297" i="10"/>
  <c r="M918" i="10"/>
  <c r="L464" i="10"/>
  <c r="E1368" i="10"/>
  <c r="F882" i="10"/>
  <c r="G88" i="15"/>
  <c r="J328" i="10"/>
  <c r="R75" i="15"/>
  <c r="C44" i="14"/>
  <c r="O63" i="15"/>
  <c r="G143" i="15"/>
  <c r="O909" i="10"/>
  <c r="J87" i="15"/>
  <c r="E956" i="10"/>
  <c r="K154" i="10"/>
  <c r="C33" i="15"/>
  <c r="P222" i="10"/>
  <c r="H117" i="15"/>
  <c r="J41" i="15"/>
  <c r="O120" i="15"/>
  <c r="K559" i="10"/>
  <c r="C952" i="10"/>
  <c r="G103" i="14"/>
  <c r="P1285" i="10"/>
  <c r="C171" i="10"/>
  <c r="H311" i="10"/>
  <c r="J905" i="10"/>
  <c r="V91" i="15"/>
  <c r="G74" i="15"/>
  <c r="F466" i="10"/>
  <c r="R83" i="15"/>
  <c r="M553" i="10"/>
  <c r="P36" i="15"/>
  <c r="J588" i="10"/>
  <c r="X84" i="15"/>
  <c r="R908" i="10"/>
  <c r="P235" i="10"/>
  <c r="R923" i="10"/>
  <c r="E947" i="10"/>
  <c r="R918" i="10"/>
  <c r="M119" i="15"/>
  <c r="O1279" i="10"/>
  <c r="O192" i="10"/>
  <c r="N1284" i="10"/>
  <c r="L22" i="15"/>
  <c r="I920" i="10"/>
  <c r="S508" i="10"/>
  <c r="Y15" i="15"/>
  <c r="C896" i="10"/>
  <c r="S924" i="10"/>
  <c r="L943" i="10"/>
  <c r="C506" i="10"/>
  <c r="Z43" i="15"/>
  <c r="O523" i="10"/>
  <c r="G31" i="15"/>
  <c r="D60" i="10"/>
  <c r="E942" i="10"/>
  <c r="M1281" i="10"/>
  <c r="G121" i="10"/>
  <c r="S931" i="10"/>
  <c r="H42" i="81"/>
  <c r="R546" i="10"/>
  <c r="N917" i="10"/>
  <c r="E84" i="14"/>
  <c r="I175" i="10"/>
  <c r="H1281" i="10"/>
  <c r="C516" i="10"/>
  <c r="F86" i="14"/>
  <c r="F18" i="15"/>
  <c r="R605" i="10"/>
  <c r="D213" i="10"/>
  <c r="K85" i="10"/>
  <c r="L600" i="10"/>
  <c r="P920" i="10"/>
  <c r="P43" i="15"/>
  <c r="Y39" i="15"/>
  <c r="F162" i="10"/>
  <c r="F1276" i="10"/>
  <c r="Y51" i="15"/>
  <c r="C214" i="10"/>
  <c r="K874" i="10"/>
  <c r="D348" i="10"/>
  <c r="S234" i="10"/>
  <c r="W117" i="15"/>
  <c r="P879" i="10"/>
  <c r="S41" i="15"/>
  <c r="M521" i="10"/>
  <c r="G235" i="10"/>
  <c r="G929" i="10"/>
  <c r="C157" i="10"/>
  <c r="Z100" i="15"/>
  <c r="E51" i="14"/>
  <c r="P601" i="10"/>
  <c r="M564" i="10"/>
  <c r="Q87" i="15"/>
  <c r="R549" i="10"/>
  <c r="I64" i="15"/>
  <c r="P24" i="15"/>
  <c r="N213" i="10"/>
  <c r="M308" i="10"/>
  <c r="N108" i="10"/>
  <c r="N101" i="15"/>
  <c r="F955" i="10"/>
  <c r="W15" i="15"/>
  <c r="K466" i="10"/>
  <c r="G106" i="15"/>
  <c r="T28" i="15"/>
  <c r="O46" i="15"/>
  <c r="O599" i="10"/>
  <c r="O933" i="10"/>
  <c r="O64" i="15"/>
  <c r="J913" i="10"/>
  <c r="D235" i="10"/>
  <c r="D105" i="10"/>
  <c r="P314" i="10"/>
  <c r="C313" i="10"/>
  <c r="C326" i="10"/>
  <c r="E1290" i="10"/>
  <c r="I501" i="10"/>
  <c r="I255" i="10"/>
  <c r="N87" i="10"/>
  <c r="O512" i="10"/>
  <c r="E465" i="10"/>
  <c r="F326" i="10"/>
  <c r="I918" i="10"/>
  <c r="C256" i="10"/>
  <c r="E955" i="10"/>
  <c r="F223" i="10"/>
  <c r="D116" i="15"/>
  <c r="H65" i="14"/>
  <c r="K932" i="10"/>
  <c r="G213" i="10"/>
  <c r="O111" i="10"/>
  <c r="Q83" i="15"/>
  <c r="Q293" i="10"/>
  <c r="F155" i="10"/>
  <c r="T15" i="15"/>
  <c r="H96" i="14"/>
  <c r="M296" i="10"/>
  <c r="P957" i="10"/>
  <c r="U89" i="15"/>
  <c r="G480" i="10"/>
  <c r="E144" i="10"/>
  <c r="O597" i="10"/>
  <c r="F1368" i="10"/>
  <c r="K598" i="10"/>
  <c r="H158" i="10"/>
  <c r="W67" i="15"/>
  <c r="Q356" i="10"/>
  <c r="I101" i="15"/>
  <c r="C551" i="10"/>
  <c r="M954" i="10"/>
  <c r="G29" i="14"/>
  <c r="H907" i="10"/>
  <c r="M238" i="10"/>
  <c r="E348" i="10"/>
  <c r="J544" i="10"/>
  <c r="E464" i="10"/>
  <c r="F298" i="10"/>
  <c r="L1366" i="10"/>
  <c r="N563" i="10"/>
  <c r="L936" i="10"/>
  <c r="I132" i="15"/>
  <c r="G516" i="10"/>
  <c r="C954" i="10"/>
  <c r="O876" i="10"/>
  <c r="H241" i="10"/>
  <c r="C871" i="10"/>
  <c r="R470" i="10"/>
  <c r="O1280" i="10"/>
  <c r="E20" i="15"/>
  <c r="L6" i="10"/>
  <c r="F34" i="81"/>
  <c r="Y46" i="15"/>
  <c r="G21" i="15"/>
  <c r="N915" i="10"/>
  <c r="N481" i="10"/>
  <c r="V83" i="15"/>
  <c r="M357" i="10"/>
  <c r="H13" i="14"/>
  <c r="C515" i="10"/>
  <c r="E930" i="10"/>
  <c r="J75" i="15"/>
  <c r="E309" i="10"/>
  <c r="C882" i="10"/>
  <c r="G18" i="15"/>
  <c r="C53" i="81"/>
  <c r="F101" i="15"/>
  <c r="N129" i="15"/>
  <c r="H234" i="10"/>
  <c r="J330" i="10"/>
  <c r="L1287" i="10"/>
  <c r="S172" i="10"/>
  <c r="H165" i="10"/>
  <c r="D345" i="10"/>
  <c r="F85" i="15"/>
  <c r="L357" i="10"/>
  <c r="M155" i="10"/>
  <c r="U106" i="15"/>
  <c r="J45" i="15"/>
  <c r="K904" i="10"/>
  <c r="W13" i="15"/>
  <c r="J40" i="15"/>
  <c r="N235" i="10"/>
  <c r="O596" i="10"/>
  <c r="Q1285" i="10"/>
  <c r="R224" i="10"/>
  <c r="G39" i="14"/>
  <c r="G139" i="15"/>
  <c r="T78" i="15"/>
  <c r="J952" i="10"/>
  <c r="C148" i="10"/>
  <c r="N1368" i="10"/>
  <c r="R945" i="10"/>
  <c r="J29" i="15"/>
  <c r="N546" i="10"/>
  <c r="J35" i="15"/>
  <c r="M21" i="15"/>
  <c r="W53" i="15"/>
  <c r="J1366" i="10"/>
  <c r="L518" i="10"/>
  <c r="F927" i="10"/>
  <c r="F598" i="10"/>
  <c r="K938" i="10"/>
  <c r="R1276" i="10"/>
  <c r="F82" i="15"/>
  <c r="I957" i="10"/>
  <c r="G481" i="10"/>
  <c r="O71" i="15"/>
  <c r="G1364" i="10"/>
  <c r="O149" i="10"/>
  <c r="H601" i="10"/>
  <c r="G926" i="10"/>
  <c r="N309" i="10"/>
  <c r="U29" i="15"/>
  <c r="P42" i="15"/>
  <c r="J1277" i="10"/>
  <c r="Q191" i="10"/>
  <c r="E35" i="14"/>
  <c r="F893" i="10"/>
  <c r="E896" i="10"/>
  <c r="N46" i="15"/>
  <c r="U22" i="15"/>
  <c r="P896" i="10"/>
  <c r="H605" i="10"/>
  <c r="M25" i="15"/>
  <c r="K119" i="10"/>
  <c r="Q70" i="15"/>
  <c r="G331" i="10"/>
  <c r="J89" i="15"/>
  <c r="M551" i="10"/>
  <c r="C149" i="10"/>
  <c r="V49" i="15"/>
  <c r="C923" i="10"/>
  <c r="N588" i="10"/>
  <c r="M561" i="10"/>
  <c r="C903" i="10"/>
  <c r="N104" i="15"/>
  <c r="K86" i="10"/>
  <c r="Z18" i="15"/>
  <c r="G49" i="14"/>
  <c r="O481" i="10"/>
  <c r="P604" i="10"/>
  <c r="D593" i="10"/>
  <c r="O309" i="10"/>
  <c r="C87" i="15"/>
  <c r="O40" i="15"/>
  <c r="H35" i="15"/>
  <c r="I939" i="10"/>
  <c r="L64" i="15"/>
  <c r="L156" i="10"/>
  <c r="C558" i="10"/>
  <c r="L478" i="10"/>
  <c r="S243" i="10"/>
  <c r="X130" i="15"/>
  <c r="R1365" i="10"/>
  <c r="O554" i="10"/>
  <c r="C92" i="15"/>
  <c r="I36" i="15"/>
  <c r="M6" i="10"/>
  <c r="D34" i="15"/>
  <c r="R875" i="10"/>
  <c r="K166" i="10"/>
  <c r="C463" i="10"/>
  <c r="G933" i="10"/>
  <c r="C316" i="10"/>
  <c r="N583" i="10"/>
  <c r="N74" i="15"/>
  <c r="H19" i="14"/>
  <c r="R40" i="15"/>
  <c r="R951" i="10"/>
  <c r="S68" i="15"/>
  <c r="H462" i="10"/>
  <c r="I923" i="10"/>
  <c r="L913" i="10"/>
  <c r="P347" i="10"/>
  <c r="R547" i="10"/>
  <c r="S909" i="10"/>
  <c r="X121" i="15"/>
  <c r="L312" i="10"/>
  <c r="Q158" i="10"/>
  <c r="J65" i="15"/>
  <c r="Y35" i="15"/>
  <c r="H543" i="10"/>
  <c r="P224" i="10"/>
  <c r="C52" i="14"/>
  <c r="Q65" i="15"/>
  <c r="R912" i="10"/>
  <c r="M881" i="10"/>
  <c r="H91" i="15"/>
  <c r="H73" i="14"/>
  <c r="J84" i="15"/>
  <c r="J132" i="15"/>
  <c r="S919" i="10"/>
  <c r="T118" i="15"/>
  <c r="L132" i="15"/>
  <c r="C95" i="14"/>
  <c r="D35" i="15"/>
  <c r="S596" i="10"/>
  <c r="L598" i="10"/>
  <c r="I233" i="10"/>
  <c r="L7" i="10"/>
  <c r="H347" i="10"/>
  <c r="O70" i="15"/>
  <c r="Q885" i="10"/>
  <c r="P915" i="10"/>
  <c r="I953" i="10"/>
  <c r="P117" i="15"/>
  <c r="J919" i="10"/>
  <c r="P903" i="10"/>
  <c r="R935" i="10"/>
  <c r="J508" i="10"/>
  <c r="I948" i="10"/>
  <c r="E53" i="15"/>
  <c r="F314" i="10"/>
  <c r="I523" i="10"/>
  <c r="Y73" i="15"/>
  <c r="O961" i="10"/>
  <c r="C145" i="10"/>
  <c r="N146" i="10"/>
  <c r="W73" i="15"/>
  <c r="I16" i="15"/>
  <c r="R49" i="15"/>
  <c r="E255" i="10"/>
  <c r="Q586" i="10"/>
  <c r="O88" i="15"/>
  <c r="P461" i="10"/>
  <c r="C233" i="10"/>
  <c r="F482" i="10"/>
  <c r="S72" i="15"/>
  <c r="F316" i="10"/>
  <c r="K90" i="15"/>
  <c r="Q552" i="10"/>
  <c r="Q598" i="10"/>
  <c r="M15" i="15"/>
  <c r="D55" i="15"/>
  <c r="E477" i="10"/>
  <c r="Q359" i="10"/>
  <c r="T53" i="15"/>
  <c r="G98" i="14"/>
  <c r="F45" i="15"/>
  <c r="M939" i="10"/>
  <c r="N157" i="10"/>
  <c r="R298" i="10"/>
  <c r="K86" i="15"/>
  <c r="H948" i="10"/>
  <c r="R959" i="10"/>
  <c r="P599" i="10"/>
  <c r="K132" i="15"/>
  <c r="R283" i="10"/>
  <c r="P154" i="10"/>
  <c r="P929" i="10"/>
  <c r="Z82" i="15"/>
  <c r="I890" i="10"/>
  <c r="N1271" i="10"/>
  <c r="P50" i="15"/>
  <c r="C472" i="10"/>
  <c r="V29" i="15"/>
  <c r="J48" i="15"/>
  <c r="N913" i="10"/>
  <c r="H17" i="14"/>
  <c r="D943" i="10"/>
  <c r="J591" i="10"/>
  <c r="R523" i="10"/>
  <c r="P19" i="15"/>
  <c r="R1289" i="10"/>
  <c r="J302" i="10"/>
  <c r="U130" i="15"/>
  <c r="M892" i="10"/>
  <c r="J215" i="10"/>
  <c r="P305" i="10"/>
  <c r="G284" i="10"/>
  <c r="R25" i="15"/>
  <c r="J928" i="10"/>
  <c r="N98" i="15"/>
  <c r="S925" i="10"/>
  <c r="O913" i="10"/>
  <c r="N237" i="10"/>
  <c r="O53" i="15"/>
  <c r="E236" i="10"/>
  <c r="F120" i="10"/>
  <c r="F555" i="10"/>
  <c r="E604" i="10"/>
  <c r="Q952" i="10"/>
  <c r="N105" i="10"/>
  <c r="H944" i="10"/>
  <c r="H11" i="14"/>
  <c r="P594" i="10"/>
  <c r="H17" i="15"/>
  <c r="F50" i="15"/>
  <c r="J71" i="15"/>
  <c r="Z86" i="15"/>
  <c r="R1270" i="10"/>
  <c r="X44" i="15"/>
  <c r="K224" i="10"/>
  <c r="J294" i="10"/>
  <c r="S302" i="10"/>
  <c r="G542" i="10"/>
  <c r="K358" i="10"/>
  <c r="M885" i="10"/>
  <c r="G254" i="10"/>
  <c r="E887" i="10"/>
  <c r="Q192" i="10"/>
  <c r="I1273" i="10"/>
  <c r="E99" i="14"/>
  <c r="C165" i="10"/>
  <c r="D347" i="10"/>
  <c r="I84" i="15"/>
  <c r="M589" i="10"/>
  <c r="K245" i="10"/>
  <c r="G33" i="10"/>
  <c r="G548" i="10"/>
  <c r="D930" i="10"/>
  <c r="W97" i="15"/>
  <c r="E874" i="10"/>
  <c r="D87" i="10"/>
  <c r="C95" i="15"/>
  <c r="N560" i="10"/>
  <c r="F513" i="10"/>
  <c r="P359" i="10"/>
  <c r="M592" i="10"/>
  <c r="L329" i="10"/>
  <c r="H103" i="14"/>
  <c r="E101" i="15"/>
  <c r="F877" i="10"/>
  <c r="J298" i="10"/>
  <c r="G103" i="10"/>
  <c r="Q584" i="10"/>
  <c r="G478" i="10"/>
  <c r="O550" i="10"/>
  <c r="Y48" i="15"/>
  <c r="J460" i="10"/>
  <c r="O890" i="10"/>
  <c r="D86" i="14"/>
  <c r="U79" i="15"/>
  <c r="F934" i="10"/>
  <c r="G38" i="14"/>
  <c r="P106" i="10"/>
  <c r="S105" i="15"/>
  <c r="Q213" i="10"/>
  <c r="D896" i="10"/>
  <c r="Q882" i="10"/>
  <c r="F44" i="81"/>
  <c r="D49" i="15"/>
  <c r="G18" i="14"/>
  <c r="V73" i="15"/>
  <c r="J917" i="10"/>
  <c r="E163" i="10"/>
  <c r="P940" i="10"/>
  <c r="F12" i="15"/>
  <c r="N897" i="10"/>
  <c r="C47" i="14"/>
  <c r="S908" i="10"/>
  <c r="E593" i="10"/>
  <c r="F929" i="10"/>
  <c r="S231" i="10"/>
  <c r="M22" i="15"/>
  <c r="S471" i="10"/>
  <c r="C514" i="10"/>
  <c r="K895" i="10"/>
  <c r="D897" i="10"/>
  <c r="V122" i="15"/>
  <c r="I357" i="10"/>
  <c r="S99" i="15"/>
  <c r="E558" i="10"/>
  <c r="R955" i="10"/>
  <c r="K954" i="10"/>
  <c r="F464" i="10"/>
  <c r="K961" i="10"/>
  <c r="U69" i="15"/>
  <c r="G555" i="10"/>
  <c r="P33" i="15"/>
  <c r="G590" i="10"/>
  <c r="E1286" i="10"/>
  <c r="K301" i="10"/>
  <c r="O301" i="10"/>
  <c r="S901" i="10"/>
  <c r="G111" i="10"/>
  <c r="H39" i="14"/>
  <c r="F53" i="14"/>
  <c r="D41" i="14"/>
  <c r="Q960" i="10"/>
  <c r="O142" i="15"/>
  <c r="S894" i="10"/>
  <c r="K257" i="10"/>
  <c r="Y130" i="15"/>
  <c r="J915" i="10"/>
  <c r="L891" i="10"/>
  <c r="G144" i="10"/>
  <c r="G944" i="10"/>
  <c r="G356" i="10"/>
  <c r="H563" i="10"/>
  <c r="V43" i="15"/>
  <c r="E242" i="10"/>
  <c r="W50" i="15"/>
  <c r="D555" i="10"/>
  <c r="G583" i="10"/>
  <c r="M889" i="10"/>
  <c r="H301" i="10"/>
  <c r="S1278" i="10"/>
  <c r="D476" i="10"/>
  <c r="D51" i="14"/>
  <c r="W98" i="15"/>
  <c r="C49" i="15"/>
  <c r="F546" i="10"/>
  <c r="H236" i="10"/>
  <c r="V101" i="15"/>
  <c r="P166" i="10"/>
  <c r="R127" i="15"/>
  <c r="R890" i="10"/>
  <c r="P214" i="10"/>
  <c r="P553" i="10"/>
  <c r="S142" i="15"/>
  <c r="L105" i="10"/>
  <c r="N1283" i="10"/>
  <c r="K103" i="15"/>
  <c r="C21" i="14"/>
  <c r="Q545" i="10"/>
  <c r="P931" i="10"/>
  <c r="M305" i="10"/>
  <c r="J171" i="10"/>
  <c r="Q928" i="10"/>
  <c r="M1269" i="10"/>
  <c r="C1367" i="10"/>
  <c r="Z50" i="15"/>
  <c r="L1290" i="10"/>
  <c r="F553" i="10"/>
  <c r="Y72" i="15"/>
  <c r="J479" i="10"/>
  <c r="H82" i="15"/>
  <c r="E80" i="15"/>
  <c r="J103" i="15"/>
  <c r="P905" i="10"/>
  <c r="Q301" i="10"/>
  <c r="D356" i="10"/>
  <c r="L316" i="10"/>
  <c r="R19" i="15"/>
  <c r="K465" i="10"/>
  <c r="N561" i="10"/>
  <c r="C72" i="14"/>
  <c r="I465" i="10"/>
  <c r="N68" i="15"/>
  <c r="E480" i="10"/>
  <c r="Q37" i="15"/>
  <c r="J190" i="10"/>
  <c r="T79" i="15"/>
  <c r="G467" i="10"/>
  <c r="C932" i="10"/>
  <c r="H357" i="10"/>
  <c r="D83" i="15"/>
  <c r="G89" i="15"/>
  <c r="N217" i="10"/>
  <c r="V72" i="15"/>
  <c r="E554" i="10"/>
  <c r="I30" i="15"/>
  <c r="D1366" i="10"/>
  <c r="G951" i="10"/>
  <c r="F547" i="10"/>
  <c r="O897" i="10"/>
  <c r="O45" i="15"/>
  <c r="K479" i="10"/>
  <c r="W41" i="15"/>
  <c r="H583" i="10"/>
  <c r="N942" i="10"/>
  <c r="D929" i="10"/>
  <c r="S54" i="15"/>
  <c r="D22" i="15"/>
  <c r="M346" i="10"/>
  <c r="C346" i="10"/>
  <c r="D1369" i="10"/>
  <c r="G927" i="10"/>
  <c r="H34" i="15"/>
  <c r="L16" i="15"/>
  <c r="R1369" i="10"/>
  <c r="O61" i="10"/>
  <c r="R95" i="15"/>
  <c r="Q951" i="10"/>
  <c r="M909" i="10"/>
  <c r="E26" i="14"/>
  <c r="D80" i="15"/>
  <c r="G144" i="15"/>
  <c r="L328" i="10"/>
  <c r="M924" i="10"/>
  <c r="F52" i="14"/>
  <c r="K157" i="10"/>
  <c r="Z78" i="15"/>
  <c r="G937" i="10"/>
  <c r="Z71" i="15"/>
  <c r="Q905" i="10"/>
  <c r="S504" i="10"/>
  <c r="P329" i="10"/>
  <c r="P344" i="10"/>
  <c r="Q132" i="15"/>
  <c r="I284" i="10"/>
  <c r="L460" i="10"/>
  <c r="M903" i="10"/>
  <c r="C306" i="10"/>
  <c r="L904" i="10"/>
  <c r="K215" i="10"/>
  <c r="F895" i="10"/>
  <c r="S593" i="10"/>
  <c r="I502" i="10"/>
  <c r="E588" i="10"/>
  <c r="N923" i="10"/>
  <c r="E108" i="14"/>
  <c r="H473" i="10"/>
  <c r="S162" i="10"/>
  <c r="C347" i="10"/>
  <c r="K116" i="15"/>
  <c r="F474" i="10"/>
  <c r="I19" i="15"/>
  <c r="E165" i="10"/>
  <c r="I880" i="10"/>
  <c r="L86" i="10"/>
  <c r="R35" i="10"/>
  <c r="I307" i="10"/>
  <c r="D949" i="10"/>
  <c r="L85" i="10"/>
  <c r="I237" i="10"/>
  <c r="I61" i="10"/>
  <c r="J128" i="15"/>
  <c r="S479" i="10"/>
  <c r="P899" i="10"/>
  <c r="G940" i="10"/>
  <c r="Z19" i="15"/>
  <c r="E556" i="10"/>
  <c r="E1367" i="10"/>
  <c r="E240" i="10"/>
  <c r="N286" i="10"/>
  <c r="G86" i="15"/>
  <c r="G23" i="14"/>
  <c r="J916" i="10"/>
  <c r="L591" i="10"/>
  <c r="D34" i="10"/>
  <c r="G958" i="10"/>
  <c r="W51" i="15"/>
  <c r="P509" i="10"/>
  <c r="F104" i="15"/>
  <c r="Z99" i="15"/>
  <c r="T87" i="15"/>
  <c r="N920" i="10"/>
  <c r="R170" i="10"/>
  <c r="Q88" i="15"/>
  <c r="Q879" i="10"/>
  <c r="H909" i="10"/>
  <c r="R600" i="10"/>
  <c r="O1364" i="10"/>
  <c r="E50" i="14"/>
  <c r="K8" i="10"/>
  <c r="Z37" i="15"/>
  <c r="Q937" i="10"/>
  <c r="D100" i="14"/>
  <c r="S560" i="10"/>
  <c r="G104" i="10"/>
  <c r="O284" i="10"/>
  <c r="S52" i="15"/>
  <c r="Q188" i="10"/>
  <c r="O312" i="10"/>
  <c r="K71" i="15"/>
  <c r="M32" i="15"/>
  <c r="P910" i="10"/>
  <c r="D900" i="10"/>
  <c r="F503" i="10"/>
  <c r="C913" i="10"/>
  <c r="L67" i="15"/>
  <c r="V79" i="15"/>
  <c r="M474" i="10"/>
  <c r="E83" i="14"/>
  <c r="G922" i="10"/>
  <c r="F460" i="10"/>
  <c r="Y27" i="15"/>
  <c r="J911" i="10"/>
  <c r="D84" i="14"/>
  <c r="S98" i="15"/>
  <c r="M468" i="10"/>
  <c r="L522" i="10"/>
  <c r="D603" i="10"/>
  <c r="M215" i="10"/>
  <c r="O122" i="15"/>
  <c r="T47" i="15"/>
  <c r="Q896" i="10"/>
  <c r="Y118" i="15"/>
  <c r="P14" i="15"/>
  <c r="H1365" i="10"/>
  <c r="M343" i="10"/>
  <c r="E504" i="10"/>
  <c r="F28" i="14"/>
  <c r="M240" i="10"/>
  <c r="I946" i="10"/>
  <c r="N47" i="15"/>
  <c r="S130" i="15"/>
  <c r="L957" i="10"/>
  <c r="I896" i="10"/>
  <c r="Y93" i="15"/>
  <c r="R963" i="10"/>
  <c r="S880" i="10"/>
  <c r="N165" i="10"/>
  <c r="M1284" i="10"/>
  <c r="Y101" i="15"/>
  <c r="G49" i="15"/>
  <c r="J34" i="10"/>
  <c r="M469" i="10"/>
  <c r="D72" i="15"/>
  <c r="N1367" i="10"/>
  <c r="C599" i="10"/>
  <c r="I116" i="15"/>
  <c r="F42" i="14"/>
  <c r="I121" i="15"/>
  <c r="F313" i="10"/>
  <c r="P476" i="10"/>
  <c r="J899" i="10"/>
  <c r="S191" i="10"/>
  <c r="Q474" i="10"/>
  <c r="D314" i="10"/>
  <c r="P30" i="15"/>
  <c r="J563" i="10"/>
  <c r="F47" i="15"/>
  <c r="D95" i="15"/>
  <c r="H904" i="10"/>
  <c r="D895" i="10"/>
  <c r="U121" i="15"/>
  <c r="L33" i="15"/>
  <c r="I176" i="10"/>
  <c r="S940" i="10"/>
  <c r="D36" i="15"/>
  <c r="D106" i="14"/>
  <c r="K919" i="10"/>
  <c r="K356" i="10"/>
  <c r="D1269" i="10"/>
  <c r="Q26" i="15"/>
  <c r="K916" i="10"/>
  <c r="N245" i="10"/>
  <c r="G462" i="10"/>
  <c r="D884" i="10"/>
  <c r="C45" i="81"/>
  <c r="C1270" i="10"/>
  <c r="D481" i="10"/>
  <c r="P558" i="10"/>
  <c r="C563" i="10"/>
  <c r="Z21" i="15"/>
  <c r="J604" i="10"/>
  <c r="M245" i="10"/>
  <c r="O506" i="10"/>
  <c r="P105" i="15"/>
  <c r="L120" i="10"/>
  <c r="O224" i="10"/>
  <c r="C140" i="15"/>
  <c r="F241" i="10"/>
  <c r="E313" i="10"/>
  <c r="I1275" i="10"/>
  <c r="I34" i="10"/>
  <c r="D1277" i="10"/>
  <c r="H216" i="10"/>
  <c r="S509" i="10"/>
  <c r="Q105" i="15"/>
  <c r="X13" i="15"/>
  <c r="N109" i="10"/>
  <c r="K284" i="10"/>
  <c r="O140" i="15"/>
  <c r="H474" i="10"/>
  <c r="H108" i="15"/>
  <c r="C898" i="10"/>
  <c r="S284" i="10"/>
  <c r="F123" i="10"/>
  <c r="S947" i="10"/>
  <c r="P127" i="15"/>
  <c r="R86" i="15"/>
  <c r="P503" i="10"/>
  <c r="G154" i="10"/>
  <c r="H292" i="10"/>
  <c r="M523" i="10"/>
  <c r="O501" i="10"/>
  <c r="L39" i="15"/>
  <c r="D166" i="10"/>
  <c r="C158" i="10"/>
  <c r="G80" i="14"/>
  <c r="J305" i="10"/>
  <c r="I601" i="10"/>
  <c r="J472" i="10"/>
  <c r="O915" i="10"/>
  <c r="S875" i="10"/>
  <c r="C1274" i="10"/>
  <c r="F879" i="10"/>
  <c r="S874" i="10"/>
  <c r="C344" i="10"/>
  <c r="D597" i="10"/>
  <c r="P108" i="10"/>
  <c r="L100" i="15"/>
  <c r="S144" i="10"/>
  <c r="R76" i="15"/>
  <c r="M283" i="10"/>
  <c r="Q131" i="15"/>
  <c r="E106" i="14"/>
  <c r="K148" i="10"/>
  <c r="H589" i="10"/>
  <c r="O305" i="10"/>
  <c r="M170" i="10"/>
  <c r="O245" i="10"/>
  <c r="E111" i="10"/>
  <c r="S953" i="10"/>
  <c r="G173" i="10"/>
  <c r="Q915" i="10"/>
  <c r="S120" i="10"/>
  <c r="Q898" i="10"/>
  <c r="H343" i="10"/>
  <c r="L507" i="10"/>
  <c r="Q298" i="10"/>
  <c r="G477" i="10"/>
  <c r="Q103" i="15"/>
  <c r="K118" i="15"/>
  <c r="K106" i="10"/>
  <c r="W23" i="15"/>
  <c r="I935" i="10"/>
  <c r="E918" i="10"/>
  <c r="X96" i="15"/>
  <c r="K34" i="10"/>
  <c r="H933" i="10"/>
  <c r="K153" i="10"/>
  <c r="Q908" i="10"/>
  <c r="O6" i="10"/>
  <c r="I924" i="10"/>
  <c r="D33" i="15"/>
  <c r="Q172" i="10"/>
  <c r="Z64" i="15"/>
  <c r="E52" i="15"/>
  <c r="N144" i="10"/>
  <c r="Q163" i="10"/>
  <c r="H96" i="15"/>
  <c r="L104" i="10"/>
  <c r="I81" i="15"/>
  <c r="E587" i="10"/>
  <c r="J874" i="10"/>
  <c r="S105" i="10"/>
  <c r="J559" i="10"/>
  <c r="E931" i="10"/>
  <c r="M562" i="10"/>
  <c r="M239" i="10"/>
  <c r="R507" i="10"/>
  <c r="M297" i="10"/>
  <c r="R61" i="10"/>
  <c r="Q216" i="10"/>
  <c r="N910" i="10"/>
  <c r="I144" i="10"/>
  <c r="P557" i="10"/>
  <c r="L1277" i="10"/>
  <c r="I467" i="10"/>
  <c r="G237" i="10"/>
  <c r="R159" i="10"/>
  <c r="V74" i="15"/>
  <c r="K478" i="10"/>
  <c r="L905" i="10"/>
  <c r="F36" i="14"/>
  <c r="G1272" i="10"/>
  <c r="O1369" i="10"/>
  <c r="M287" i="10"/>
  <c r="G898" i="10"/>
  <c r="F176" i="10"/>
  <c r="C74" i="14"/>
  <c r="F192" i="10"/>
  <c r="H159" i="10"/>
  <c r="F169" i="10"/>
  <c r="E478" i="10"/>
  <c r="V103" i="15"/>
  <c r="D521" i="10"/>
  <c r="K94" i="15"/>
  <c r="C519" i="10"/>
  <c r="O886" i="10"/>
  <c r="N42" i="15"/>
  <c r="E214" i="10"/>
  <c r="E519" i="10"/>
  <c r="H68" i="15"/>
  <c r="K513" i="10"/>
  <c r="G28" i="15"/>
  <c r="E175" i="10"/>
  <c r="U118" i="15"/>
  <c r="M100" i="15"/>
  <c r="L590" i="10"/>
  <c r="K899" i="10"/>
  <c r="E301" i="10"/>
  <c r="S584" i="10"/>
  <c r="I129" i="15"/>
  <c r="R902" i="10"/>
  <c r="R122" i="10"/>
  <c r="S480" i="10"/>
  <c r="G464" i="10"/>
  <c r="R316" i="10"/>
  <c r="V68" i="15"/>
  <c r="Q895" i="10"/>
  <c r="F94" i="15"/>
  <c r="P517" i="10"/>
  <c r="F22" i="14"/>
  <c r="G28" i="14"/>
  <c r="K51" i="15"/>
  <c r="V36" i="15"/>
  <c r="N347" i="10"/>
  <c r="S285" i="10"/>
  <c r="L1286" i="10"/>
  <c r="O466" i="10"/>
  <c r="I73" i="15"/>
  <c r="D105" i="15"/>
  <c r="R227" i="10"/>
  <c r="W54" i="15"/>
  <c r="Y47" i="15"/>
  <c r="F105" i="10"/>
  <c r="E460" i="10"/>
  <c r="J599" i="10"/>
  <c r="H104" i="15"/>
  <c r="H71" i="14"/>
  <c r="R888" i="10"/>
  <c r="C35" i="15"/>
  <c r="D95" i="14"/>
  <c r="I877" i="10"/>
  <c r="L511" i="10"/>
  <c r="F1370" i="10"/>
  <c r="I54" i="15"/>
  <c r="O17" i="15"/>
  <c r="V85" i="15"/>
  <c r="N296" i="10"/>
  <c r="C589" i="10"/>
  <c r="J583" i="10"/>
  <c r="O960" i="10"/>
  <c r="C545" i="10"/>
  <c r="N64" i="15"/>
  <c r="S1269" i="10"/>
  <c r="Q354" i="10"/>
  <c r="C480" i="10"/>
  <c r="X128" i="15"/>
  <c r="D914" i="10"/>
  <c r="Q1268" i="10"/>
  <c r="Q944" i="10"/>
  <c r="O343" i="10"/>
  <c r="G225" i="10"/>
  <c r="N28" i="15"/>
  <c r="D876" i="10"/>
  <c r="L25" i="15"/>
  <c r="L359" i="10"/>
  <c r="C549" i="10"/>
  <c r="D473" i="10"/>
  <c r="E31" i="15"/>
  <c r="C74" i="15"/>
  <c r="Q902" i="10"/>
  <c r="O304" i="10"/>
  <c r="K926" i="10"/>
  <c r="L907" i="10"/>
  <c r="S117" i="15"/>
  <c r="D122" i="15"/>
  <c r="N1369" i="10"/>
  <c r="J97" i="15"/>
  <c r="H472" i="10"/>
  <c r="Q328" i="10"/>
  <c r="C103" i="14"/>
  <c r="C592" i="10"/>
  <c r="Q35" i="10"/>
  <c r="S1369" i="10"/>
  <c r="L49" i="15"/>
  <c r="O191" i="10"/>
  <c r="D1278" i="10"/>
  <c r="G46" i="15"/>
  <c r="G545" i="10"/>
  <c r="G461" i="10"/>
  <c r="K159" i="10"/>
  <c r="D108" i="15"/>
  <c r="S149" i="10"/>
  <c r="D549" i="10"/>
  <c r="G52" i="81"/>
  <c r="H97" i="14"/>
  <c r="N927" i="10"/>
  <c r="L166" i="10"/>
  <c r="E602" i="10"/>
  <c r="U16" i="15"/>
  <c r="M462" i="10"/>
  <c r="H53" i="81"/>
  <c r="I1277" i="10"/>
  <c r="D255" i="10"/>
  <c r="D102" i="14"/>
  <c r="O935" i="10"/>
  <c r="P312" i="10"/>
  <c r="F35" i="10"/>
  <c r="H254" i="10"/>
  <c r="M231" i="10"/>
  <c r="K102" i="15"/>
  <c r="D46" i="14"/>
  <c r="I178" i="10"/>
  <c r="L931" i="10"/>
  <c r="J908" i="10"/>
  <c r="C106" i="14"/>
  <c r="O80" i="15"/>
  <c r="M1279" i="10"/>
  <c r="O477" i="10"/>
  <c r="G46" i="14"/>
  <c r="N90" i="15"/>
  <c r="I24" i="15"/>
  <c r="K241" i="10"/>
  <c r="O105" i="15"/>
  <c r="Q235" i="10"/>
  <c r="J910" i="10"/>
  <c r="K302" i="10"/>
  <c r="F242" i="10"/>
  <c r="G142" i="15"/>
  <c r="H354" i="10"/>
  <c r="D14" i="14"/>
  <c r="O552" i="10"/>
  <c r="J13" i="15"/>
  <c r="K939" i="10"/>
  <c r="L928" i="10"/>
  <c r="H508" i="10"/>
  <c r="L346" i="10"/>
  <c r="Y20" i="15"/>
  <c r="O467" i="10"/>
  <c r="T71" i="15"/>
  <c r="S358" i="10"/>
  <c r="F36" i="15"/>
  <c r="N1270" i="10"/>
  <c r="D171" i="10"/>
  <c r="S254" i="10"/>
  <c r="D925" i="10"/>
  <c r="Q121" i="10"/>
  <c r="H74" i="14"/>
  <c r="Q297" i="10"/>
  <c r="J512" i="10"/>
  <c r="O922" i="10"/>
  <c r="P22" i="15"/>
  <c r="H57" i="10"/>
  <c r="G222" i="10"/>
  <c r="I217" i="10"/>
  <c r="H464" i="10"/>
  <c r="L506" i="10"/>
  <c r="C43" i="81"/>
  <c r="Z47" i="15"/>
  <c r="E907" i="10"/>
  <c r="Q514" i="10"/>
  <c r="N894" i="10"/>
  <c r="D559" i="10"/>
  <c r="I254" i="10"/>
  <c r="S116" i="15"/>
  <c r="M344" i="10"/>
  <c r="D357" i="10"/>
  <c r="C90" i="14"/>
  <c r="Q1274" i="10"/>
  <c r="L509" i="10"/>
  <c r="J602" i="10"/>
  <c r="C298" i="10"/>
  <c r="F93" i="15"/>
  <c r="E1369" i="10"/>
  <c r="T26" i="15"/>
  <c r="D18" i="15"/>
  <c r="E875" i="10"/>
  <c r="F1364" i="10"/>
  <c r="U72" i="15"/>
  <c r="O50" i="15"/>
  <c r="G892" i="10"/>
  <c r="O67" i="15"/>
  <c r="D1272" i="10"/>
  <c r="P237" i="10"/>
  <c r="S597" i="10"/>
  <c r="F1283" i="10"/>
  <c r="L474" i="10"/>
  <c r="D39" i="14"/>
  <c r="R34" i="15"/>
  <c r="G13" i="15"/>
  <c r="I871" i="10"/>
  <c r="S86" i="10"/>
  <c r="E16" i="14"/>
  <c r="P551" i="10"/>
  <c r="S74" i="15"/>
  <c r="L107" i="10"/>
  <c r="F109" i="10"/>
  <c r="H898" i="10"/>
  <c r="O516" i="10"/>
  <c r="E213" i="10"/>
  <c r="R147" i="10"/>
  <c r="I894" i="10"/>
  <c r="Q127" i="15"/>
  <c r="C587" i="10"/>
  <c r="L959" i="10"/>
  <c r="M475" i="10"/>
  <c r="L940" i="10"/>
  <c r="F946" i="10"/>
  <c r="F542" i="10"/>
  <c r="G309" i="10"/>
  <c r="J52" i="15"/>
  <c r="P914" i="10"/>
  <c r="D344" i="10"/>
  <c r="U45" i="15"/>
  <c r="O214" i="10"/>
  <c r="S1282" i="10"/>
  <c r="R233" i="10"/>
  <c r="D369" i="10"/>
  <c r="K175" i="10"/>
  <c r="R102" i="10"/>
  <c r="G85" i="10"/>
  <c r="N887" i="10"/>
  <c r="U41" i="15"/>
  <c r="D919" i="10"/>
  <c r="D937" i="10"/>
  <c r="H557" i="10"/>
  <c r="O564" i="10"/>
  <c r="H951" i="10"/>
  <c r="F883" i="10"/>
  <c r="Z88" i="15"/>
  <c r="E39" i="15"/>
  <c r="H897" i="10"/>
  <c r="P285" i="10"/>
  <c r="N132" i="15"/>
  <c r="K212" i="10"/>
  <c r="N171" i="10"/>
  <c r="W63" i="15"/>
  <c r="D241" i="10"/>
  <c r="G227" i="10"/>
  <c r="H225" i="10"/>
  <c r="W21" i="15"/>
  <c r="P288" i="10"/>
  <c r="G473" i="10"/>
  <c r="E1365" i="10"/>
  <c r="Z32" i="15"/>
  <c r="L171" i="10"/>
  <c r="L924" i="10"/>
  <c r="C590" i="10"/>
  <c r="K310" i="10"/>
  <c r="E159" i="10"/>
  <c r="O600" i="10"/>
  <c r="L107" i="15"/>
  <c r="C213" i="10"/>
  <c r="U82" i="15"/>
  <c r="H25" i="14"/>
  <c r="J108" i="15"/>
  <c r="F85" i="10"/>
  <c r="K886" i="10"/>
  <c r="E591" i="10"/>
  <c r="R551" i="10"/>
  <c r="J42" i="15"/>
  <c r="D1280" i="10"/>
  <c r="D959" i="10"/>
  <c r="I506" i="10"/>
  <c r="C35" i="14"/>
  <c r="I104" i="15"/>
  <c r="S482" i="10"/>
  <c r="F149" i="10"/>
  <c r="C138" i="15"/>
  <c r="F221" i="10"/>
  <c r="F583" i="10"/>
  <c r="S904" i="10"/>
  <c r="J593" i="10"/>
  <c r="F292" i="10"/>
  <c r="P887" i="10"/>
  <c r="D556" i="10"/>
  <c r="L87" i="15"/>
  <c r="H212" i="10"/>
  <c r="P169" i="10"/>
  <c r="H11" i="15"/>
  <c r="U53" i="15"/>
  <c r="J1289" i="10"/>
  <c r="C71" i="15"/>
  <c r="N466" i="10"/>
  <c r="C908" i="10"/>
  <c r="S935" i="10"/>
  <c r="H109" i="10"/>
  <c r="M555" i="10"/>
  <c r="F285" i="10"/>
  <c r="S44" i="15"/>
  <c r="U97" i="15"/>
  <c r="R956" i="10"/>
  <c r="G236" i="10"/>
  <c r="O471" i="10"/>
  <c r="R166" i="10"/>
  <c r="W132" i="15"/>
  <c r="J331" i="10"/>
  <c r="Q105" i="10"/>
  <c r="G36" i="14"/>
  <c r="M242" i="10"/>
  <c r="Z30" i="15"/>
  <c r="Z51" i="15"/>
  <c r="S235" i="10"/>
  <c r="K297" i="10"/>
  <c r="G586" i="10"/>
  <c r="P600" i="10"/>
  <c r="H586" i="10"/>
  <c r="V129" i="15"/>
  <c r="C40" i="14"/>
  <c r="H33" i="10"/>
  <c r="I941" i="10"/>
  <c r="U11" i="15"/>
  <c r="D953" i="10"/>
  <c r="J471" i="10"/>
  <c r="G917" i="10"/>
  <c r="I148" i="10"/>
  <c r="R103" i="15"/>
  <c r="C235" i="10"/>
  <c r="D916" i="10"/>
  <c r="M128" i="15"/>
  <c r="L330" i="10"/>
  <c r="S369" i="10"/>
  <c r="G286" i="10"/>
  <c r="Z24" i="15"/>
  <c r="D56" i="15"/>
  <c r="C520" i="10"/>
  <c r="G328" i="10"/>
  <c r="I67" i="15"/>
  <c r="S546" i="10"/>
  <c r="S891" i="10"/>
  <c r="S1283" i="10"/>
  <c r="C477" i="10"/>
  <c r="Q109" i="10"/>
  <c r="U83" i="15"/>
  <c r="S1364" i="10"/>
  <c r="R515" i="10"/>
  <c r="M302" i="10"/>
  <c r="O934" i="10"/>
  <c r="K1366" i="10"/>
  <c r="M44" i="15"/>
  <c r="C133" i="15"/>
  <c r="L148" i="10"/>
  <c r="J174" i="10"/>
  <c r="N84" i="15"/>
  <c r="S35" i="15"/>
  <c r="O12" i="15"/>
  <c r="O217" i="10"/>
  <c r="E915" i="10"/>
  <c r="X108" i="15"/>
  <c r="W27" i="15"/>
  <c r="S288" i="10"/>
  <c r="Q95" i="15"/>
  <c r="L587" i="10"/>
  <c r="N904" i="10"/>
  <c r="C89" i="14"/>
  <c r="I1279" i="10"/>
  <c r="K1290" i="10"/>
  <c r="F461" i="10"/>
  <c r="C938" i="10"/>
  <c r="J923" i="10"/>
  <c r="Q467" i="10"/>
  <c r="H548" i="10"/>
  <c r="E59" i="10"/>
  <c r="K521" i="10"/>
  <c r="H72" i="15"/>
  <c r="R1277" i="10"/>
  <c r="P29" i="15"/>
  <c r="N941" i="10"/>
  <c r="H56" i="15"/>
  <c r="X120" i="15"/>
  <c r="G45" i="14"/>
  <c r="H521" i="10"/>
  <c r="N922" i="10"/>
  <c r="L127" i="15"/>
  <c r="Z89" i="15"/>
  <c r="S474" i="10"/>
  <c r="O127" i="15"/>
  <c r="F85" i="14"/>
  <c r="S1272" i="10"/>
  <c r="O231" i="10"/>
  <c r="O310" i="10"/>
  <c r="J47" i="15"/>
  <c r="H44" i="14"/>
  <c r="R356" i="10"/>
  <c r="E119" i="15"/>
  <c r="L890" i="10"/>
  <c r="J1370" i="10"/>
  <c r="P595" i="10"/>
  <c r="E885" i="10"/>
  <c r="F880" i="10"/>
  <c r="K515" i="10"/>
  <c r="G133" i="15"/>
  <c r="I916" i="10"/>
  <c r="G329" i="10"/>
  <c r="J98" i="15"/>
  <c r="G878" i="10"/>
  <c r="N100" i="15"/>
  <c r="J111" i="10"/>
  <c r="C287" i="10"/>
  <c r="D960" i="10"/>
  <c r="M12" i="15"/>
  <c r="S45" i="15"/>
  <c r="G584" i="10"/>
  <c r="K48" i="15"/>
  <c r="F133" i="15"/>
  <c r="J18" i="15"/>
  <c r="E238" i="10"/>
  <c r="C17" i="15"/>
  <c r="P346" i="10"/>
  <c r="C97" i="14"/>
  <c r="C1365" i="10"/>
  <c r="D212" i="10"/>
  <c r="R86" i="10"/>
  <c r="L27" i="15"/>
  <c r="Z70" i="15"/>
  <c r="Y11" i="15"/>
  <c r="Q556" i="10"/>
  <c r="Y43" i="15"/>
  <c r="F951" i="10"/>
  <c r="U107" i="15"/>
  <c r="S153" i="10"/>
  <c r="O1284" i="10"/>
  <c r="T76" i="15"/>
  <c r="L921" i="10"/>
  <c r="N885" i="10"/>
  <c r="K1368" i="10"/>
  <c r="J901" i="10"/>
  <c r="X83" i="15"/>
  <c r="Q243" i="10"/>
  <c r="N1269" i="10"/>
  <c r="O131" i="15"/>
  <c r="O930" i="10"/>
  <c r="P217" i="10"/>
  <c r="K78" i="15"/>
  <c r="L217" i="10"/>
  <c r="E513" i="10"/>
  <c r="R223" i="10"/>
  <c r="Q154" i="10"/>
  <c r="Q242" i="10"/>
  <c r="F100" i="15"/>
  <c r="G955" i="10"/>
  <c r="L119" i="10"/>
  <c r="S286" i="10"/>
  <c r="F943" i="10"/>
  <c r="P1278" i="10"/>
  <c r="H1282" i="10"/>
  <c r="N505" i="10"/>
  <c r="H952" i="10"/>
  <c r="L475" i="10"/>
  <c r="H222" i="10"/>
  <c r="C1279" i="10"/>
  <c r="J1272" i="10"/>
  <c r="C464" i="10"/>
  <c r="N86" i="10"/>
  <c r="H45" i="14"/>
  <c r="I294" i="10"/>
  <c r="C920" i="10"/>
  <c r="K907" i="10"/>
  <c r="P481" i="10"/>
  <c r="E563" i="10"/>
  <c r="H53" i="15"/>
  <c r="Y19" i="15"/>
  <c r="N34" i="10"/>
  <c r="D63" i="14"/>
  <c r="D554" i="10"/>
  <c r="P1280" i="10"/>
  <c r="M326" i="10"/>
  <c r="E355" i="10"/>
  <c r="J603" i="10"/>
  <c r="S589" i="10"/>
  <c r="D39" i="15"/>
  <c r="I122" i="10"/>
  <c r="I149" i="10"/>
  <c r="G945" i="10"/>
  <c r="M61" i="10"/>
  <c r="P918" i="10"/>
  <c r="I881" i="10"/>
  <c r="H957" i="10"/>
  <c r="F35" i="81"/>
  <c r="R107" i="10"/>
  <c r="T46" i="15"/>
  <c r="Q288" i="10"/>
  <c r="H132" i="15"/>
  <c r="T132" i="15"/>
  <c r="P165" i="10"/>
  <c r="N131" i="15"/>
  <c r="P81" i="15"/>
  <c r="C190" i="10"/>
  <c r="S956" i="10"/>
  <c r="D467" i="10"/>
  <c r="L74" i="15"/>
  <c r="J108" i="10"/>
  <c r="D8" i="10"/>
  <c r="C103" i="10"/>
  <c r="P1268" i="10"/>
  <c r="S928" i="10"/>
  <c r="R122" i="15"/>
  <c r="L898" i="10"/>
  <c r="H1368" i="10"/>
  <c r="X43" i="15"/>
  <c r="C23" i="15"/>
  <c r="N12" i="15"/>
  <c r="D71" i="14"/>
  <c r="W76" i="15"/>
  <c r="S106" i="15"/>
  <c r="Y119" i="15"/>
  <c r="V25" i="15"/>
  <c r="M79" i="15"/>
  <c r="C25" i="14"/>
  <c r="E241" i="10"/>
  <c r="N120" i="15"/>
  <c r="T129" i="15"/>
  <c r="D28" i="14"/>
  <c r="P101" i="15"/>
  <c r="I163" i="10"/>
  <c r="C358" i="10"/>
  <c r="C72" i="15"/>
  <c r="F66" i="14"/>
  <c r="T16" i="15"/>
  <c r="K87" i="15"/>
  <c r="M47" i="15"/>
  <c r="L542" i="10"/>
  <c r="S143" i="15"/>
  <c r="H153" i="10"/>
  <c r="H1289" i="10"/>
  <c r="D104" i="15"/>
  <c r="I331" i="10"/>
  <c r="E128" i="15"/>
  <c r="N105" i="15"/>
  <c r="I1270" i="10"/>
  <c r="L476" i="10"/>
  <c r="H28" i="15"/>
  <c r="I23" i="15"/>
  <c r="F1268" i="10"/>
  <c r="C901" i="10"/>
  <c r="E469" i="10"/>
  <c r="D117" i="15"/>
  <c r="M590" i="10"/>
  <c r="H1275" i="10"/>
  <c r="R936" i="10"/>
  <c r="E71" i="15"/>
  <c r="R222" i="10"/>
  <c r="K171" i="10"/>
  <c r="D107" i="10"/>
  <c r="K19" i="15"/>
  <c r="D942" i="10"/>
  <c r="J888" i="10"/>
  <c r="M941" i="10"/>
  <c r="C63" i="14"/>
  <c r="P72" i="15"/>
  <c r="K38" i="15"/>
  <c r="N72" i="15"/>
  <c r="N56" i="15"/>
  <c r="M1283" i="10"/>
  <c r="S171" i="10"/>
  <c r="R884" i="10"/>
  <c r="D902" i="10"/>
  <c r="E237" i="10"/>
  <c r="Q19" i="15"/>
  <c r="F104" i="10"/>
  <c r="K45" i="15"/>
  <c r="Q913" i="10"/>
  <c r="H307" i="10"/>
  <c r="C875" i="10"/>
  <c r="L872" i="10"/>
  <c r="R910" i="10"/>
  <c r="G149" i="10"/>
  <c r="S601" i="10"/>
  <c r="D89" i="14"/>
  <c r="P512" i="10"/>
  <c r="S118" i="15"/>
  <c r="M50" i="15"/>
  <c r="J78" i="15"/>
  <c r="S88" i="15"/>
  <c r="F942" i="10"/>
  <c r="I1288" i="10"/>
  <c r="H958" i="10"/>
  <c r="F97" i="14"/>
  <c r="Q52" i="15"/>
  <c r="F875" i="10"/>
  <c r="C1272" i="10"/>
  <c r="G504" i="10"/>
  <c r="R297" i="10"/>
  <c r="M1364" i="10"/>
  <c r="Z116" i="15"/>
  <c r="F30" i="14"/>
  <c r="M31" i="15"/>
  <c r="D906" i="10"/>
  <c r="I119" i="15"/>
  <c r="J307" i="10"/>
  <c r="J257" i="10"/>
  <c r="N934" i="10"/>
  <c r="R309" i="10"/>
  <c r="P88" i="15"/>
  <c r="M39" i="15"/>
  <c r="F191" i="10"/>
  <c r="O99" i="15"/>
  <c r="G954" i="10"/>
  <c r="N1364" i="10"/>
  <c r="S895" i="10"/>
  <c r="N239" i="10"/>
  <c r="N24" i="15"/>
  <c r="J172" i="10"/>
  <c r="E958" i="10"/>
  <c r="I550" i="10"/>
  <c r="M520" i="10"/>
  <c r="G939" i="10"/>
  <c r="D21" i="15"/>
  <c r="L1278" i="10"/>
  <c r="P924" i="10"/>
  <c r="E330" i="10"/>
  <c r="R171" i="10"/>
  <c r="X105" i="15"/>
  <c r="S165" i="10"/>
  <c r="N65" i="15"/>
  <c r="E164" i="10"/>
  <c r="R98" i="15"/>
  <c r="S16" i="15"/>
  <c r="Q231" i="10"/>
  <c r="T23" i="15"/>
  <c r="G43" i="14"/>
  <c r="L344" i="10"/>
  <c r="Z46" i="15"/>
  <c r="M900" i="10"/>
  <c r="E873" i="10"/>
  <c r="F14" i="14"/>
  <c r="Q56" i="15"/>
  <c r="N344" i="10"/>
  <c r="F130" i="15"/>
  <c r="S188" i="10"/>
  <c r="N175" i="10"/>
  <c r="P76" i="15"/>
  <c r="H1367" i="10"/>
  <c r="G129" i="15"/>
  <c r="M147" i="10"/>
  <c r="K294" i="10"/>
  <c r="L877" i="10"/>
  <c r="K549" i="10"/>
  <c r="I66" i="15"/>
  <c r="H15" i="15"/>
  <c r="H587" i="10"/>
  <c r="R236" i="10"/>
  <c r="S76" i="15"/>
  <c r="F146" i="10"/>
  <c r="Q912" i="10"/>
  <c r="R476" i="10"/>
  <c r="I13" i="15"/>
  <c r="D119" i="15"/>
  <c r="H506" i="10"/>
  <c r="D92" i="15"/>
  <c r="K511" i="10"/>
  <c r="N103" i="15"/>
  <c r="H86" i="15"/>
  <c r="D601" i="10"/>
  <c r="D82" i="15"/>
  <c r="H66" i="15"/>
  <c r="K876" i="10"/>
  <c r="N32" i="15"/>
  <c r="P175" i="10"/>
  <c r="Z108" i="15"/>
  <c r="O588" i="10"/>
  <c r="G131" i="15"/>
  <c r="G288" i="10"/>
  <c r="P888" i="10"/>
  <c r="S331" i="10"/>
  <c r="S877" i="10"/>
  <c r="K872" i="10"/>
  <c r="N356" i="10"/>
  <c r="D172" i="10"/>
  <c r="O877" i="10"/>
  <c r="H599" i="10"/>
  <c r="S13" i="15"/>
  <c r="K326" i="10"/>
  <c r="R590" i="10"/>
  <c r="I348" i="10"/>
  <c r="G118" i="15"/>
  <c r="S1289" i="10"/>
  <c r="X24" i="15"/>
  <c r="K955" i="10"/>
  <c r="F96" i="15"/>
  <c r="G523" i="10"/>
  <c r="I227" i="10"/>
  <c r="D48" i="14"/>
  <c r="Y14" i="15"/>
  <c r="Q234" i="10"/>
  <c r="H31" i="15"/>
  <c r="J240" i="10"/>
  <c r="E63" i="14"/>
  <c r="Q46" i="15"/>
  <c r="H257" i="10"/>
  <c r="H938" i="10"/>
  <c r="S119" i="15"/>
  <c r="G81" i="15"/>
  <c r="N45" i="15"/>
  <c r="F166" i="10"/>
  <c r="R178" i="10"/>
  <c r="P520" i="10"/>
  <c r="G25" i="14"/>
  <c r="R467" i="10"/>
  <c r="J467" i="10"/>
  <c r="H331" i="10"/>
  <c r="O472" i="10"/>
  <c r="G172" i="10"/>
  <c r="E116" i="15"/>
  <c r="Q255" i="10"/>
  <c r="O298" i="10"/>
  <c r="S222" i="10"/>
  <c r="P588" i="10"/>
  <c r="Y37" i="15"/>
  <c r="K74" i="15"/>
  <c r="D283" i="10"/>
  <c r="V47" i="15"/>
  <c r="K99" i="15"/>
  <c r="C560" i="10"/>
  <c r="C105" i="15"/>
  <c r="E82" i="14"/>
  <c r="S915" i="10"/>
  <c r="D240" i="10"/>
  <c r="I1276" i="10"/>
  <c r="D285" i="10"/>
  <c r="H65" i="15"/>
  <c r="S30" i="15"/>
  <c r="C553" i="10"/>
  <c r="W101" i="15"/>
  <c r="Q27" i="15"/>
  <c r="G54" i="14"/>
  <c r="O939" i="10"/>
  <c r="C1273" i="10"/>
  <c r="S871" i="10"/>
  <c r="J256" i="10"/>
  <c r="Q295" i="10"/>
  <c r="C88" i="14"/>
  <c r="E64" i="15"/>
  <c r="J85" i="15"/>
  <c r="C68" i="14"/>
  <c r="H12" i="15"/>
  <c r="C562" i="10"/>
  <c r="U25" i="15"/>
  <c r="C46" i="14"/>
  <c r="C42" i="14"/>
  <c r="E288" i="10"/>
  <c r="T73" i="15"/>
  <c r="J188" i="10"/>
  <c r="E38" i="14"/>
  <c r="V30" i="15"/>
  <c r="S81" i="15"/>
  <c r="F131" i="15"/>
  <c r="C234" i="10"/>
  <c r="F520" i="10"/>
  <c r="K13" i="15"/>
  <c r="Q214" i="10"/>
  <c r="D73" i="14"/>
  <c r="U42" i="15"/>
  <c r="D463" i="10"/>
  <c r="J224" i="10"/>
  <c r="O919" i="10"/>
  <c r="L21" i="15"/>
  <c r="X26" i="15"/>
  <c r="E544" i="10"/>
  <c r="C96" i="15"/>
  <c r="V45" i="15"/>
  <c r="L35" i="10"/>
  <c r="C893" i="10"/>
  <c r="S518" i="10"/>
  <c r="K882" i="10"/>
  <c r="C509" i="10"/>
  <c r="O928" i="10"/>
  <c r="F357" i="10"/>
  <c r="E17" i="14"/>
  <c r="F222" i="10"/>
  <c r="Q1270" i="10"/>
  <c r="F78" i="15"/>
  <c r="I188" i="10"/>
  <c r="H947" i="10"/>
  <c r="K603" i="10"/>
  <c r="G604" i="10"/>
  <c r="C948" i="10"/>
  <c r="Z38" i="15"/>
  <c r="E13" i="14"/>
  <c r="L1280" i="10"/>
  <c r="F51" i="14"/>
  <c r="I588" i="10"/>
  <c r="I1366" i="10"/>
  <c r="M936" i="10"/>
  <c r="O106" i="15"/>
  <c r="O468" i="10"/>
  <c r="M55" i="15"/>
  <c r="P99" i="15"/>
  <c r="N873" i="10"/>
  <c r="C238" i="10"/>
  <c r="H955" i="10"/>
  <c r="I546" i="10"/>
  <c r="M482" i="10"/>
  <c r="K897" i="10"/>
  <c r="R240" i="10"/>
  <c r="I356" i="10"/>
  <c r="W90" i="15"/>
  <c r="G546" i="10"/>
  <c r="C31" i="15"/>
  <c r="C26" i="14"/>
  <c r="H85" i="14"/>
  <c r="J596" i="10"/>
  <c r="H240" i="10"/>
  <c r="C225" i="10"/>
  <c r="C87" i="14"/>
  <c r="R552" i="10"/>
  <c r="I153" i="10"/>
  <c r="C926" i="10"/>
  <c r="P959" i="10"/>
  <c r="C907" i="10"/>
  <c r="J878" i="10"/>
  <c r="G957" i="10"/>
  <c r="W121" i="15"/>
  <c r="R46" i="15"/>
  <c r="V42" i="15"/>
  <c r="K67" i="15"/>
  <c r="O294" i="10"/>
  <c r="N925" i="10"/>
  <c r="D963" i="10"/>
  <c r="X32" i="15"/>
  <c r="C69" i="15"/>
  <c r="S356" i="10"/>
  <c r="E87" i="15"/>
  <c r="G513" i="10"/>
  <c r="F108" i="15"/>
  <c r="H1278" i="10"/>
  <c r="G306" i="10"/>
  <c r="S481" i="10"/>
  <c r="D506" i="10"/>
  <c r="P33" i="10"/>
  <c r="R22" i="15"/>
  <c r="D100" i="15"/>
  <c r="F84" i="15"/>
  <c r="J932" i="10"/>
  <c r="D11" i="15"/>
  <c r="F106" i="10"/>
  <c r="J24" i="15"/>
  <c r="M84" i="15"/>
  <c r="P554" i="10"/>
  <c r="N225" i="10"/>
  <c r="D90" i="14"/>
  <c r="S330" i="10"/>
  <c r="G79" i="15"/>
  <c r="O1282" i="10"/>
  <c r="F65" i="15"/>
  <c r="D44" i="15"/>
  <c r="E41" i="15"/>
  <c r="G507" i="10"/>
  <c r="M878" i="10"/>
  <c r="F55" i="14"/>
  <c r="N284" i="10"/>
  <c r="Y83" i="15"/>
  <c r="Q102" i="10"/>
  <c r="M288" i="10"/>
  <c r="D120" i="10"/>
  <c r="J927" i="10"/>
  <c r="L897" i="10"/>
  <c r="Q34" i="15"/>
  <c r="E38" i="15"/>
  <c r="F107" i="15"/>
  <c r="G93" i="15"/>
  <c r="E106" i="15"/>
  <c r="F522" i="10"/>
  <c r="N50" i="15"/>
  <c r="J165" i="10"/>
  <c r="S309" i="10"/>
  <c r="H72" i="14"/>
  <c r="M109" i="10"/>
  <c r="G874" i="10"/>
  <c r="F43" i="14"/>
  <c r="H547" i="10"/>
  <c r="Q475" i="10"/>
  <c r="L214" i="10"/>
  <c r="F510" i="10"/>
  <c r="V98" i="15"/>
  <c r="P890" i="10"/>
  <c r="Q155" i="10"/>
  <c r="D304" i="10"/>
  <c r="L307" i="10"/>
  <c r="S101" i="15"/>
  <c r="F931" i="10"/>
  <c r="Z117" i="15"/>
  <c r="H501" i="10"/>
  <c r="J119" i="10"/>
  <c r="W89" i="15"/>
  <c r="R82" i="15"/>
  <c r="I329" i="10"/>
  <c r="O233" i="10"/>
  <c r="P562" i="10"/>
  <c r="H346" i="10"/>
  <c r="P939" i="10"/>
  <c r="S245" i="10"/>
  <c r="I369" i="10"/>
  <c r="Q874" i="10"/>
  <c r="H306" i="10"/>
  <c r="I542" i="10"/>
  <c r="O585" i="10"/>
  <c r="H146" i="10"/>
  <c r="Q510" i="10"/>
  <c r="E345" i="10"/>
  <c r="L523" i="10"/>
  <c r="D1270" i="10"/>
  <c r="S178" i="10"/>
  <c r="M217" i="10"/>
  <c r="N557" i="10"/>
  <c r="E191" i="10"/>
  <c r="C959" i="10"/>
  <c r="G141" i="15"/>
  <c r="C930" i="10"/>
  <c r="O547" i="10"/>
  <c r="N908" i="10"/>
  <c r="D170" i="10"/>
  <c r="N1286" i="10"/>
  <c r="O548" i="10"/>
  <c r="N1289" i="10"/>
  <c r="I931" i="10"/>
  <c r="M943" i="10"/>
  <c r="S463" i="10"/>
  <c r="S26" i="15"/>
  <c r="M345" i="10"/>
  <c r="P27" i="15"/>
  <c r="F31" i="81"/>
  <c r="J475" i="10"/>
  <c r="C102" i="14"/>
  <c r="D941" i="10"/>
  <c r="F43" i="15"/>
  <c r="I48" i="15"/>
  <c r="P936" i="10"/>
  <c r="S65" i="15"/>
  <c r="K464" i="10"/>
  <c r="O469" i="10"/>
  <c r="L920" i="10"/>
  <c r="K893" i="10"/>
  <c r="Q919" i="10"/>
  <c r="I554" i="10"/>
  <c r="C99" i="15"/>
  <c r="Z15" i="15"/>
  <c r="G1277" i="10"/>
  <c r="Y33" i="15"/>
  <c r="D918" i="10"/>
  <c r="G162" i="10"/>
  <c r="D923" i="10"/>
  <c r="J873" i="10"/>
  <c r="J926" i="10"/>
  <c r="D877" i="10"/>
  <c r="M874" i="10"/>
  <c r="L109" i="10"/>
  <c r="G41" i="15"/>
  <c r="G191" i="10"/>
  <c r="F72" i="15"/>
  <c r="Z44" i="15"/>
  <c r="O145" i="10"/>
  <c r="G894" i="10"/>
  <c r="P108" i="15"/>
  <c r="F15" i="14"/>
  <c r="J876" i="10"/>
  <c r="R1275" i="10"/>
  <c r="I912" i="10"/>
  <c r="M89" i="15"/>
  <c r="J146" i="10"/>
  <c r="F212" i="10"/>
  <c r="R255" i="10"/>
  <c r="C102" i="10"/>
  <c r="G245" i="10"/>
  <c r="N943" i="10"/>
  <c r="N70" i="15"/>
  <c r="O159" i="10"/>
  <c r="O957" i="10"/>
  <c r="G588" i="10"/>
  <c r="K602" i="10"/>
  <c r="R59" i="10"/>
  <c r="I117" i="15"/>
  <c r="S345" i="10"/>
  <c r="X16" i="15"/>
  <c r="D889" i="10"/>
  <c r="L34" i="15"/>
  <c r="K29" i="15"/>
  <c r="G174" i="10"/>
  <c r="E43" i="15"/>
  <c r="E22" i="14"/>
  <c r="T27" i="15"/>
  <c r="N301" i="10"/>
  <c r="R11" i="15"/>
  <c r="L31" i="15"/>
  <c r="D956" i="10"/>
  <c r="O308" i="10"/>
  <c r="O222" i="10"/>
  <c r="N6" i="10"/>
  <c r="H104" i="10"/>
  <c r="D97" i="15"/>
  <c r="L1275" i="10"/>
  <c r="H163" i="10"/>
  <c r="N902" i="10"/>
  <c r="D132" i="15"/>
  <c r="L927" i="10"/>
  <c r="C56" i="15"/>
  <c r="L90" i="15"/>
  <c r="L20" i="15"/>
  <c r="S7" i="10"/>
  <c r="G511" i="10"/>
  <c r="C100" i="14"/>
  <c r="G119" i="10"/>
  <c r="M516" i="10"/>
  <c r="I586" i="10"/>
  <c r="N304" i="10"/>
  <c r="P964" i="10"/>
  <c r="U49" i="15"/>
  <c r="E286" i="10"/>
  <c r="N1274" i="10"/>
  <c r="C962" i="10"/>
  <c r="E235" i="10"/>
  <c r="P878" i="10"/>
  <c r="J938" i="10"/>
  <c r="C38" i="14"/>
  <c r="R87" i="15"/>
  <c r="Q941" i="10"/>
  <c r="F911" i="10"/>
  <c r="C14" i="15"/>
  <c r="P955" i="10"/>
  <c r="L38" i="15"/>
  <c r="K327" i="10"/>
  <c r="E359" i="10"/>
  <c r="P32" i="15"/>
  <c r="M904" i="10"/>
  <c r="R155" i="10"/>
  <c r="C302" i="10"/>
  <c r="E81" i="15"/>
  <c r="H154" i="10"/>
  <c r="Q963" i="10"/>
  <c r="V107" i="15"/>
  <c r="H21" i="14"/>
  <c r="F34" i="15"/>
  <c r="O123" i="10"/>
  <c r="W120" i="15"/>
  <c r="E56" i="14"/>
  <c r="Q66" i="15"/>
  <c r="S962" i="10"/>
  <c r="J957" i="10"/>
  <c r="G57" i="10"/>
  <c r="R117" i="15"/>
  <c r="J232" i="10"/>
  <c r="C166" i="10"/>
  <c r="X14" i="15"/>
  <c r="Q1287" i="10"/>
  <c r="E78" i="14"/>
  <c r="D563" i="10"/>
  <c r="X42" i="15"/>
  <c r="D934" i="10"/>
  <c r="G76" i="15"/>
  <c r="V78" i="15"/>
  <c r="L939" i="10"/>
  <c r="I876" i="10"/>
  <c r="R80" i="15"/>
  <c r="O223" i="10"/>
  <c r="J962" i="10"/>
  <c r="C904" i="10"/>
  <c r="M35" i="15"/>
  <c r="N964" i="10"/>
  <c r="S326" i="10"/>
  <c r="S174" i="10"/>
  <c r="C94" i="15"/>
  <c r="R329" i="10"/>
  <c r="Q872" i="10"/>
  <c r="C475" i="10"/>
  <c r="M957" i="10"/>
  <c r="D909" i="10"/>
  <c r="F311" i="10"/>
  <c r="O520" i="10"/>
  <c r="L876" i="10"/>
  <c r="I476" i="10"/>
  <c r="S11" i="15"/>
  <c r="H22" i="15"/>
  <c r="K162" i="10"/>
  <c r="G21" i="14"/>
  <c r="D472" i="10"/>
  <c r="L82" i="15"/>
  <c r="F1369" i="10"/>
  <c r="N313" i="10"/>
  <c r="G964" i="10"/>
  <c r="G549" i="10"/>
  <c r="J287" i="10"/>
  <c r="Q71" i="15"/>
  <c r="E257" i="10"/>
  <c r="P466" i="10"/>
  <c r="F903" i="10"/>
  <c r="X25" i="15"/>
  <c r="Q599" i="10"/>
  <c r="R501" i="10"/>
  <c r="H304" i="10"/>
  <c r="K915" i="10"/>
  <c r="N147" i="10"/>
  <c r="D945" i="10"/>
  <c r="N916" i="10"/>
  <c r="R949" i="10"/>
  <c r="M106" i="10"/>
  <c r="R1271" i="10"/>
  <c r="D308" i="10"/>
  <c r="S33" i="15"/>
  <c r="O509" i="10"/>
  <c r="T56" i="15"/>
  <c r="F899" i="10"/>
  <c r="C963" i="10"/>
  <c r="J945" i="10"/>
  <c r="K887" i="10"/>
  <c r="P105" i="10"/>
  <c r="K1277" i="10"/>
  <c r="K965" i="10"/>
  <c r="N297" i="10"/>
  <c r="C330" i="10"/>
  <c r="P956" i="10"/>
  <c r="H71" i="15"/>
  <c r="C348" i="10"/>
  <c r="F80" i="14"/>
  <c r="C917" i="10"/>
  <c r="V64" i="15"/>
  <c r="N87" i="15"/>
  <c r="N512" i="10"/>
  <c r="E474" i="10"/>
  <c r="F355" i="10"/>
  <c r="K65" i="15"/>
  <c r="H919" i="10"/>
  <c r="J1278" i="10"/>
  <c r="E358" i="10"/>
  <c r="I1365" i="10"/>
  <c r="S71" i="15"/>
  <c r="F1279" i="10"/>
  <c r="S84" i="15"/>
  <c r="H903" i="10"/>
  <c r="Q174" i="10"/>
  <c r="R583" i="10"/>
  <c r="R165" i="10"/>
  <c r="P909" i="10"/>
  <c r="K871" i="10"/>
  <c r="H79" i="15"/>
  <c r="O522" i="10"/>
  <c r="G879" i="10"/>
  <c r="L288" i="10"/>
  <c r="N517" i="10"/>
  <c r="M596" i="10"/>
  <c r="J955" i="10"/>
  <c r="M1274" i="10"/>
  <c r="I240" i="10"/>
  <c r="M460" i="10"/>
  <c r="E882" i="10"/>
  <c r="G921" i="10"/>
  <c r="G470" i="10"/>
  <c r="I936" i="10"/>
  <c r="C46" i="15"/>
  <c r="V132" i="15"/>
  <c r="P221" i="10"/>
  <c r="I949" i="10"/>
  <c r="K553" i="10"/>
  <c r="E155" i="10"/>
  <c r="U99" i="15"/>
  <c r="S103" i="15"/>
  <c r="E888" i="10"/>
  <c r="E326" i="10"/>
  <c r="G94" i="14"/>
  <c r="P510" i="10"/>
  <c r="D501" i="10"/>
  <c r="N343" i="10"/>
  <c r="O1368" i="10"/>
  <c r="F53" i="15"/>
  <c r="F933" i="10"/>
  <c r="Q327" i="10"/>
  <c r="E121" i="10"/>
  <c r="K1282" i="10"/>
  <c r="D93" i="15"/>
  <c r="E74" i="14"/>
  <c r="W84" i="15"/>
  <c r="E156" i="10"/>
  <c r="G32" i="14"/>
  <c r="K328" i="10"/>
  <c r="T52" i="15"/>
  <c r="D43" i="81"/>
  <c r="K44" i="15"/>
  <c r="S31" i="15"/>
  <c r="S583" i="10"/>
  <c r="R553" i="10"/>
  <c r="S472" i="10"/>
  <c r="V32" i="15"/>
  <c r="I298" i="10"/>
  <c r="Q61" i="10"/>
  <c r="K329" i="10"/>
  <c r="V106" i="15"/>
  <c r="T82" i="15"/>
  <c r="R518" i="10"/>
  <c r="T131" i="15"/>
  <c r="S923" i="10"/>
  <c r="I145" i="10"/>
  <c r="C191" i="10"/>
  <c r="T13" i="15"/>
  <c r="C543" i="10"/>
  <c r="C877" i="10"/>
  <c r="H314" i="10"/>
  <c r="I594" i="10"/>
  <c r="K312" i="10"/>
  <c r="G148" i="10"/>
  <c r="X75" i="15"/>
  <c r="C309" i="10"/>
  <c r="Q953" i="10"/>
  <c r="P875" i="10"/>
  <c r="H359" i="10"/>
  <c r="J1283" i="10"/>
  <c r="I327" i="10"/>
  <c r="M236" i="10"/>
  <c r="R232" i="10"/>
  <c r="C32" i="15"/>
  <c r="P37" i="15"/>
  <c r="D354" i="10"/>
  <c r="E316" i="10"/>
  <c r="K131" i="15"/>
  <c r="G79" i="14"/>
  <c r="N326" i="10"/>
  <c r="J129" i="15"/>
  <c r="X31" i="15"/>
  <c r="Z103" i="15"/>
  <c r="N330" i="10"/>
  <c r="C122" i="15"/>
  <c r="Q512" i="10"/>
  <c r="D65" i="15"/>
  <c r="W128" i="15"/>
  <c r="O87" i="10"/>
  <c r="C906" i="10"/>
  <c r="V70" i="15"/>
  <c r="U120" i="15"/>
  <c r="R480" i="10"/>
  <c r="J912" i="10"/>
  <c r="Q106" i="15"/>
  <c r="O128" i="15"/>
  <c r="D238" i="10"/>
  <c r="G87" i="14"/>
  <c r="W48" i="15"/>
  <c r="K564" i="10"/>
  <c r="G145" i="10"/>
  <c r="K922" i="10"/>
  <c r="F288" i="10"/>
  <c r="O107" i="10"/>
  <c r="K242" i="10"/>
  <c r="S87" i="10"/>
  <c r="V99" i="15"/>
  <c r="J964" i="10"/>
  <c r="T80" i="15"/>
  <c r="E88" i="14"/>
  <c r="R602" i="10"/>
  <c r="R1283" i="10"/>
  <c r="S513" i="10"/>
  <c r="R961" i="10"/>
  <c r="O899" i="10"/>
  <c r="J885" i="10"/>
  <c r="O963" i="10"/>
  <c r="S952" i="10"/>
  <c r="S40" i="15"/>
  <c r="P928" i="10"/>
  <c r="M166" i="10"/>
  <c r="N357" i="10"/>
  <c r="I889" i="10"/>
  <c r="Z76" i="15"/>
  <c r="L962" i="10"/>
  <c r="G107" i="10"/>
  <c r="D164" i="10"/>
  <c r="D18" i="14"/>
  <c r="D328" i="10"/>
  <c r="Q501" i="10"/>
  <c r="W11" i="15"/>
  <c r="C15" i="14"/>
  <c r="G904" i="10"/>
  <c r="E173" i="10"/>
  <c r="L604" i="10"/>
  <c r="H482" i="10"/>
  <c r="D81" i="14"/>
  <c r="H83" i="14"/>
  <c r="X36" i="15"/>
  <c r="K243" i="10"/>
  <c r="H116" i="15"/>
  <c r="S155" i="10"/>
  <c r="C359" i="10"/>
  <c r="I1370" i="10"/>
  <c r="Q122" i="10"/>
  <c r="Z128" i="15"/>
  <c r="Q18" i="15"/>
  <c r="P20" i="15"/>
  <c r="Q1364" i="10"/>
  <c r="R466" i="10"/>
  <c r="P48" i="15"/>
  <c r="P507" i="10"/>
  <c r="O60" i="10"/>
  <c r="O232" i="10"/>
  <c r="Q602" i="10"/>
  <c r="C958" i="10"/>
  <c r="D891" i="10"/>
  <c r="O901" i="10"/>
  <c r="Q118" i="15"/>
  <c r="N958" i="10"/>
  <c r="C43" i="15"/>
  <c r="I899" i="10"/>
  <c r="N1280" i="10"/>
  <c r="F562" i="10"/>
  <c r="C955" i="10"/>
  <c r="Q33" i="15"/>
  <c r="Z94" i="15"/>
  <c r="I1290" i="10"/>
  <c r="R940" i="10"/>
  <c r="F232" i="10"/>
  <c r="R871" i="10"/>
  <c r="H102" i="15"/>
  <c r="G38" i="15"/>
  <c r="Q80" i="15"/>
  <c r="G48" i="14"/>
  <c r="T49" i="15"/>
  <c r="Y41" i="15"/>
  <c r="M477" i="10"/>
  <c r="D460" i="10"/>
  <c r="I549" i="10"/>
  <c r="F257" i="10"/>
  <c r="R560" i="10"/>
  <c r="P357" i="10"/>
  <c r="O902" i="10"/>
  <c r="L305" i="10"/>
  <c r="C1364" i="10"/>
  <c r="C941" i="10"/>
  <c r="W102" i="15"/>
  <c r="L589" i="10"/>
  <c r="G37" i="14"/>
  <c r="G36" i="15"/>
  <c r="D886" i="10"/>
  <c r="Q122" i="15"/>
  <c r="G313" i="10"/>
  <c r="C130" i="15"/>
  <c r="O286" i="10"/>
  <c r="J560" i="10"/>
  <c r="P933" i="10"/>
  <c r="I37" i="15"/>
  <c r="F240" i="10"/>
  <c r="D329" i="10"/>
  <c r="R1364" i="10"/>
  <c r="M882" i="10"/>
  <c r="C286" i="10"/>
  <c r="F24" i="15"/>
  <c r="C292" i="10"/>
  <c r="J212" i="10"/>
  <c r="S936" i="10"/>
  <c r="Q164" i="10"/>
  <c r="E75" i="14"/>
  <c r="R120" i="10"/>
  <c r="D48" i="15"/>
  <c r="C174" i="10"/>
  <c r="W106" i="15"/>
  <c r="N474" i="10"/>
  <c r="Y25" i="15"/>
  <c r="H41" i="14"/>
  <c r="C311" i="10"/>
  <c r="N283" i="10"/>
  <c r="S37" i="15"/>
  <c r="O1290" i="10"/>
  <c r="J226" i="10"/>
  <c r="Y66" i="15"/>
  <c r="S90" i="15"/>
  <c r="C557" i="10"/>
  <c r="D28" i="15"/>
  <c r="I600" i="10"/>
  <c r="R927" i="10"/>
  <c r="D155" i="10"/>
  <c r="H243" i="10"/>
  <c r="V52" i="15"/>
  <c r="O943" i="10"/>
  <c r="X71" i="15"/>
  <c r="J164" i="10"/>
  <c r="M1366" i="10"/>
  <c r="C897" i="10"/>
  <c r="D305" i="10"/>
  <c r="J87" i="10"/>
  <c r="Z40" i="15"/>
  <c r="K226" i="10"/>
  <c r="N939" i="10"/>
  <c r="N930" i="10"/>
  <c r="D957" i="10"/>
  <c r="H217" i="10"/>
  <c r="T105" i="15"/>
  <c r="S70" i="15"/>
  <c r="U34" i="15"/>
  <c r="Y92" i="15"/>
  <c r="F224" i="10"/>
  <c r="F1275" i="10"/>
  <c r="E93" i="15"/>
  <c r="C19" i="15"/>
  <c r="S1273" i="10"/>
  <c r="L258" i="10"/>
  <c r="Q947" i="10"/>
  <c r="K918" i="10"/>
  <c r="K66" i="15"/>
  <c r="X37" i="15"/>
  <c r="H34" i="14"/>
  <c r="V76" i="15"/>
  <c r="E153" i="10"/>
  <c r="H30" i="14"/>
  <c r="F188" i="10"/>
  <c r="C554" i="10"/>
  <c r="H78" i="14"/>
  <c r="N69" i="15"/>
  <c r="N871" i="10"/>
  <c r="E75" i="15"/>
  <c r="E19" i="14"/>
  <c r="F941" i="10"/>
  <c r="W31" i="15"/>
  <c r="K89" i="15"/>
  <c r="Q35" i="15"/>
  <c r="P548" i="10"/>
  <c r="E56" i="15"/>
  <c r="R947" i="10"/>
  <c r="S166" i="10"/>
  <c r="H29" i="15"/>
  <c r="E957" i="10"/>
  <c r="R306" i="10"/>
  <c r="I964" i="10"/>
  <c r="G95" i="14"/>
  <c r="J38" i="15"/>
  <c r="J120" i="10"/>
  <c r="N120" i="10"/>
  <c r="U18" i="15"/>
  <c r="F554" i="10"/>
  <c r="L51" i="15"/>
  <c r="T48" i="15"/>
  <c r="J147" i="10"/>
  <c r="G230" i="10"/>
  <c r="G956" i="10"/>
  <c r="K963" i="10"/>
  <c r="H20" i="15"/>
  <c r="M85" i="15"/>
  <c r="J358" i="10"/>
  <c r="Q101" i="15"/>
  <c r="O895" i="10"/>
  <c r="C41" i="14"/>
  <c r="Q543" i="10"/>
  <c r="D890" i="10"/>
  <c r="P901" i="10"/>
  <c r="J960" i="10"/>
  <c r="D102" i="10"/>
  <c r="M959" i="10"/>
  <c r="E34" i="10"/>
  <c r="Z27" i="15"/>
  <c r="G910" i="10"/>
  <c r="L369" i="10"/>
  <c r="J959" i="10"/>
  <c r="L1272" i="10"/>
  <c r="O559" i="10"/>
  <c r="D284" i="10"/>
  <c r="K935" i="10"/>
  <c r="T89" i="15"/>
  <c r="C945" i="10"/>
  <c r="I155" i="10"/>
  <c r="K1271" i="10"/>
  <c r="P938" i="10"/>
  <c r="C96" i="14"/>
  <c r="E1273" i="10"/>
  <c r="I65" i="15"/>
  <c r="D879" i="10"/>
  <c r="J465" i="10"/>
  <c r="Y56" i="15"/>
  <c r="E18" i="15"/>
  <c r="K55" i="15"/>
  <c r="I963" i="10"/>
  <c r="S523" i="10"/>
  <c r="I504" i="10"/>
  <c r="R188" i="10"/>
  <c r="J950" i="10"/>
  <c r="Z119" i="15"/>
  <c r="Q891" i="10"/>
  <c r="E517" i="10"/>
  <c r="E953" i="10"/>
  <c r="H960" i="10"/>
  <c r="C960" i="10"/>
  <c r="I480" i="10"/>
  <c r="O213" i="10"/>
  <c r="N331" i="10"/>
  <c r="G347" i="10"/>
  <c r="S239" i="10"/>
  <c r="H169" i="10"/>
  <c r="H79" i="14"/>
  <c r="V11" i="15"/>
  <c r="Q962" i="10"/>
  <c r="Q465" i="10"/>
  <c r="E35" i="15"/>
  <c r="U38" i="15"/>
  <c r="H128" i="15"/>
  <c r="J33" i="15"/>
  <c r="H936" i="10"/>
  <c r="F890" i="10"/>
  <c r="J548" i="10"/>
  <c r="K477" i="10"/>
  <c r="N312" i="10"/>
  <c r="L354" i="10"/>
  <c r="G304" i="10"/>
  <c r="G962" i="10"/>
  <c r="N345" i="10"/>
  <c r="P133" i="15"/>
  <c r="M931" i="10"/>
  <c r="R144" i="10"/>
  <c r="K502" i="10"/>
  <c r="F129" i="15"/>
  <c r="K140" i="15"/>
  <c r="J504" i="10"/>
  <c r="W36" i="15"/>
  <c r="D912" i="10"/>
  <c r="I18" i="15"/>
  <c r="S67" i="15"/>
  <c r="N240" i="10"/>
  <c r="D475" i="10"/>
  <c r="C591" i="10"/>
  <c r="F49" i="15"/>
  <c r="J501" i="10"/>
  <c r="R1287" i="10"/>
  <c r="M548" i="10"/>
  <c r="Q189" i="10"/>
  <c r="O239" i="10"/>
  <c r="F82" i="14"/>
  <c r="W81" i="15"/>
  <c r="E944" i="10"/>
  <c r="M1365" i="10"/>
  <c r="M597" i="10"/>
  <c r="O96" i="15"/>
  <c r="X18" i="15"/>
  <c r="M129" i="15"/>
  <c r="J343" i="10"/>
  <c r="E951" i="10"/>
  <c r="J597" i="10"/>
  <c r="Q90" i="15"/>
  <c r="M938" i="10"/>
  <c r="J236" i="10"/>
  <c r="M476" i="10"/>
  <c r="I192" i="10"/>
  <c r="N108" i="15"/>
  <c r="K546" i="10"/>
  <c r="O330" i="10"/>
  <c r="G54" i="15"/>
  <c r="C925" i="10"/>
  <c r="W68" i="15"/>
  <c r="N591" i="10"/>
  <c r="P301" i="10"/>
  <c r="S890" i="10"/>
  <c r="E1276" i="10"/>
  <c r="H173" i="10"/>
  <c r="Q47" i="15"/>
  <c r="P874" i="10"/>
  <c r="M1289" i="10"/>
  <c r="H70" i="15"/>
  <c r="D52" i="14"/>
  <c r="X17" i="15"/>
  <c r="C467" i="10"/>
  <c r="C895" i="10"/>
  <c r="L79" i="15"/>
  <c r="C596" i="10"/>
  <c r="L942" i="10"/>
  <c r="N178" i="10"/>
  <c r="N951" i="10"/>
  <c r="G923" i="10"/>
  <c r="E905" i="10"/>
  <c r="O1288" i="10"/>
  <c r="C31" i="14"/>
  <c r="Q156" i="10"/>
  <c r="Q918" i="10"/>
  <c r="C100" i="15"/>
  <c r="F67" i="15"/>
  <c r="N877" i="10"/>
  <c r="G873" i="10"/>
  <c r="G87" i="10"/>
  <c r="H943" i="10"/>
  <c r="E304" i="10"/>
  <c r="C598" i="10"/>
  <c r="M517" i="10"/>
  <c r="Q468" i="10"/>
  <c r="F38" i="14"/>
  <c r="S224" i="10"/>
  <c r="M588" i="10"/>
  <c r="J32" i="15"/>
  <c r="I96" i="15"/>
  <c r="T36" i="15"/>
  <c r="C884" i="10"/>
  <c r="O303" i="10"/>
  <c r="K504" i="10"/>
  <c r="D908" i="10"/>
  <c r="Q899" i="10"/>
  <c r="U91" i="15"/>
  <c r="L213" i="10"/>
  <c r="P354" i="10"/>
  <c r="C91" i="15"/>
  <c r="C76" i="14"/>
  <c r="F556" i="10"/>
  <c r="D25" i="15"/>
  <c r="F308" i="10"/>
  <c r="R952" i="10"/>
  <c r="K28" i="15"/>
  <c r="Q40" i="15"/>
  <c r="E880" i="10"/>
  <c r="Q223" i="10"/>
  <c r="N929" i="10"/>
  <c r="T69" i="15"/>
  <c r="U66" i="15"/>
  <c r="J922" i="10"/>
  <c r="I961" i="10"/>
  <c r="S107" i="10"/>
  <c r="Q57" i="10"/>
  <c r="K879" i="10"/>
  <c r="C75" i="14"/>
  <c r="P231" i="10"/>
  <c r="C89" i="15"/>
  <c r="H92" i="15"/>
  <c r="L964" i="10"/>
  <c r="L155" i="10"/>
  <c r="F64" i="15"/>
  <c r="J894" i="10"/>
  <c r="J60" i="10"/>
  <c r="Q517" i="10"/>
  <c r="E468" i="10"/>
  <c r="E22" i="15"/>
  <c r="D911" i="10"/>
  <c r="F89" i="15"/>
  <c r="F93" i="14"/>
  <c r="M927" i="10"/>
  <c r="K237" i="10"/>
  <c r="D547" i="10"/>
  <c r="G918" i="10"/>
  <c r="F590" i="10"/>
  <c r="G27" i="15"/>
  <c r="R28" i="15"/>
  <c r="D88" i="14"/>
  <c r="D111" i="10"/>
  <c r="Q178" i="10"/>
  <c r="P872" i="10"/>
  <c r="I592" i="10"/>
  <c r="C961" i="10"/>
  <c r="J963" i="10"/>
  <c r="R39" i="15"/>
  <c r="N29" i="15"/>
  <c r="L33" i="10"/>
  <c r="R894" i="10"/>
  <c r="J216" i="10"/>
  <c r="O98" i="15"/>
  <c r="U122" i="15"/>
  <c r="S34" i="15"/>
  <c r="W144" i="15"/>
  <c r="J589" i="10"/>
  <c r="M330" i="10"/>
  <c r="M42" i="15"/>
  <c r="S154" i="10"/>
  <c r="M91" i="15"/>
  <c r="S8" i="10"/>
  <c r="C121" i="15"/>
  <c r="F234" i="10"/>
  <c r="R328" i="10"/>
  <c r="M1280" i="10"/>
  <c r="G63" i="15"/>
  <c r="Q945" i="10"/>
  <c r="M356" i="10"/>
  <c r="L235" i="10"/>
  <c r="I932" i="10"/>
  <c r="E314" i="10"/>
  <c r="G547" i="10"/>
  <c r="M121" i="15"/>
  <c r="T30" i="15"/>
  <c r="Q41" i="15"/>
  <c r="M16" i="15"/>
  <c r="N234" i="10"/>
  <c r="G938" i="10"/>
  <c r="D215" i="10"/>
  <c r="Q1286" i="10"/>
  <c r="R145" i="10"/>
  <c r="I214" i="10"/>
  <c r="P65" i="15"/>
  <c r="S313" i="10"/>
  <c r="O887" i="10"/>
  <c r="R99" i="15"/>
  <c r="N554" i="10"/>
  <c r="P502" i="10"/>
  <c r="I473" i="10"/>
  <c r="S963" i="10"/>
  <c r="J897" i="10"/>
  <c r="Q476" i="10"/>
  <c r="H914" i="10"/>
  <c r="J590" i="10"/>
  <c r="K948" i="10"/>
  <c r="G1269" i="10"/>
  <c r="E964" i="10"/>
  <c r="S562" i="10"/>
  <c r="C965" i="10"/>
  <c r="Z68" i="15"/>
  <c r="C65" i="14"/>
  <c r="G1276" i="10"/>
  <c r="R293" i="10"/>
  <c r="E1289" i="10"/>
  <c r="Q111" i="10"/>
  <c r="G29" i="15"/>
  <c r="K79" i="15"/>
  <c r="C37" i="14"/>
  <c r="Q473" i="10"/>
  <c r="L909" i="10"/>
  <c r="K359" i="10"/>
  <c r="G128" i="15"/>
  <c r="K1364" i="10"/>
  <c r="M935" i="10"/>
  <c r="C144" i="15"/>
  <c r="K35" i="10"/>
  <c r="K1370" i="10"/>
  <c r="H232" i="10"/>
  <c r="N889" i="10"/>
  <c r="D103" i="15"/>
  <c r="H35" i="81"/>
  <c r="S329" i="10"/>
  <c r="G466" i="10"/>
  <c r="F66" i="15"/>
  <c r="I517" i="10"/>
  <c r="C594" i="10"/>
  <c r="P543" i="10"/>
  <c r="L52" i="15"/>
  <c r="M216" i="10"/>
  <c r="S53" i="15"/>
  <c r="P919" i="10"/>
  <c r="G72" i="15"/>
  <c r="X87" i="15"/>
  <c r="H302" i="10"/>
  <c r="I605" i="10"/>
  <c r="O583" i="10"/>
  <c r="K468" i="10"/>
  <c r="I104" i="10"/>
  <c r="P555" i="10"/>
  <c r="S958" i="10"/>
  <c r="K106" i="15"/>
  <c r="H555" i="10"/>
  <c r="O1278" i="10"/>
  <c r="W49" i="15"/>
  <c r="Q955" i="10"/>
  <c r="G889" i="10"/>
  <c r="L37" i="15"/>
  <c r="X65" i="15"/>
  <c r="F17" i="15"/>
  <c r="S462" i="10"/>
  <c r="O95" i="15"/>
  <c r="L1285" i="10"/>
  <c r="G175" i="10"/>
  <c r="D192" i="10"/>
  <c r="F515" i="10"/>
  <c r="L588" i="10"/>
  <c r="P240" i="10"/>
  <c r="D480" i="10"/>
  <c r="C476" i="10"/>
  <c r="V26" i="15"/>
  <c r="H235" i="10"/>
  <c r="F230" i="10"/>
  <c r="E127" i="15"/>
  <c r="I41" i="15"/>
  <c r="C468" i="10"/>
  <c r="S604" i="10"/>
  <c r="X21" i="15"/>
  <c r="Z52" i="15"/>
  <c r="D903" i="10"/>
  <c r="O57" i="10"/>
  <c r="C99" i="14"/>
  <c r="F236" i="10"/>
  <c r="F35" i="15"/>
  <c r="L256" i="10"/>
  <c r="N174" i="10"/>
  <c r="E70" i="14"/>
  <c r="C909" i="10"/>
  <c r="K69" i="15"/>
  <c r="G68" i="15"/>
  <c r="L562" i="10"/>
  <c r="E118" i="15"/>
  <c r="I583" i="10"/>
  <c r="I359" i="10"/>
  <c r="F1367" i="10"/>
  <c r="F99" i="14"/>
  <c r="J223" i="10"/>
  <c r="O1273" i="10"/>
  <c r="G346" i="10"/>
  <c r="L32" i="15"/>
  <c r="M255" i="10"/>
  <c r="L295" i="10"/>
  <c r="N901" i="10"/>
  <c r="P176" i="10"/>
  <c r="F44" i="15"/>
  <c r="C108" i="15"/>
  <c r="N884" i="10"/>
  <c r="V96" i="15"/>
  <c r="Q346" i="10"/>
  <c r="G1283" i="10"/>
  <c r="Q949" i="10"/>
  <c r="R311" i="10"/>
  <c r="H67" i="14"/>
  <c r="F479" i="10"/>
  <c r="Q329" i="10"/>
  <c r="P103" i="15"/>
  <c r="F1280" i="10"/>
  <c r="E940" i="10"/>
  <c r="H176" i="10"/>
  <c r="L560" i="10"/>
  <c r="K33" i="15"/>
  <c r="I927" i="10"/>
  <c r="J144" i="10"/>
  <c r="N40" i="15"/>
  <c r="O132" i="15"/>
  <c r="O956" i="10"/>
  <c r="Y120" i="15"/>
  <c r="J109" i="10"/>
  <c r="M106" i="15"/>
  <c r="K592" i="10"/>
  <c r="S1285" i="10"/>
  <c r="R231" i="10"/>
  <c r="X131" i="15"/>
  <c r="O102" i="10"/>
  <c r="I223" i="10"/>
  <c r="J935" i="10"/>
  <c r="H103" i="15"/>
  <c r="R225" i="10"/>
  <c r="K165" i="10"/>
  <c r="R933" i="10"/>
  <c r="D302" i="10"/>
  <c r="X51" i="15"/>
  <c r="F952" i="10"/>
  <c r="R562" i="10"/>
  <c r="L230" i="10"/>
  <c r="O369" i="10"/>
  <c r="Q1368" i="10"/>
  <c r="O307" i="10"/>
  <c r="F953" i="10"/>
  <c r="S552" i="10"/>
  <c r="O170" i="10"/>
  <c r="J1269" i="10"/>
  <c r="H107" i="10"/>
  <c r="N907" i="10"/>
  <c r="P98" i="15"/>
  <c r="D520" i="10"/>
  <c r="R948" i="10"/>
  <c r="E102" i="10"/>
  <c r="G344" i="10"/>
  <c r="O591" i="10"/>
  <c r="F950" i="10"/>
  <c r="R597" i="10"/>
  <c r="T130" i="15"/>
  <c r="K163" i="10"/>
  <c r="M70" i="15"/>
  <c r="L930" i="10"/>
  <c r="V18" i="15"/>
  <c r="K144" i="15"/>
  <c r="R548" i="10"/>
  <c r="S964" i="10"/>
  <c r="D37" i="14"/>
  <c r="H329" i="10"/>
  <c r="I236" i="10"/>
  <c r="G913" i="10"/>
  <c r="R346" i="10"/>
  <c r="F7" i="10"/>
  <c r="U68" i="15"/>
  <c r="E583" i="10"/>
  <c r="M157" i="10"/>
  <c r="G521" i="10"/>
  <c r="F34" i="10"/>
  <c r="S886" i="10"/>
  <c r="L552" i="10"/>
  <c r="S564" i="10"/>
  <c r="E97" i="15"/>
  <c r="F961" i="10"/>
  <c r="D587" i="10"/>
  <c r="P1370" i="10"/>
  <c r="K1278" i="10"/>
  <c r="R542" i="10"/>
  <c r="E104" i="15"/>
  <c r="K68" i="15"/>
  <c r="D120" i="15"/>
  <c r="L92" i="15"/>
  <c r="K216" i="10"/>
  <c r="P23" i="15"/>
  <c r="R331" i="10"/>
  <c r="H917" i="10"/>
  <c r="I147" i="10"/>
  <c r="G463" i="10"/>
  <c r="L145" i="10"/>
  <c r="M509" i="10"/>
  <c r="S905" i="10"/>
  <c r="K1279" i="10"/>
  <c r="J939" i="10"/>
  <c r="G930" i="10"/>
  <c r="N960" i="10"/>
  <c r="P962" i="10"/>
  <c r="H284" i="10"/>
  <c r="K96" i="15"/>
  <c r="C964" i="10"/>
  <c r="I57" i="10"/>
  <c r="N369" i="10"/>
  <c r="F514" i="10"/>
  <c r="G24" i="14"/>
  <c r="S585" i="10"/>
  <c r="Q226" i="10"/>
  <c r="J521" i="10"/>
  <c r="M962" i="10"/>
  <c r="C82" i="14"/>
  <c r="N327" i="10"/>
  <c r="K75" i="15"/>
  <c r="C548" i="10"/>
  <c r="N603" i="10"/>
  <c r="L958" i="10"/>
  <c r="H593" i="10"/>
  <c r="J961" i="10"/>
  <c r="R591" i="10"/>
  <c r="R34" i="10"/>
  <c r="P90" i="15"/>
  <c r="E67" i="14"/>
  <c r="N214" i="10"/>
  <c r="K120" i="15"/>
  <c r="N961" i="10"/>
  <c r="C34" i="10"/>
  <c r="S954" i="10"/>
  <c r="F904" i="10"/>
  <c r="F602" i="10"/>
  <c r="M557" i="10"/>
  <c r="R221" i="10"/>
  <c r="G1273" i="10"/>
  <c r="N948" i="10"/>
  <c r="R65" i="15"/>
  <c r="C944" i="10"/>
  <c r="Q6" i="10"/>
  <c r="Q940" i="10"/>
  <c r="M942" i="10"/>
  <c r="L923" i="10"/>
  <c r="E47" i="15"/>
  <c r="P328" i="10"/>
  <c r="H1287" i="10"/>
  <c r="S283" i="10"/>
  <c r="F925" i="10"/>
  <c r="D233" i="10"/>
  <c r="X29" i="15"/>
  <c r="N482" i="10"/>
  <c r="D43" i="15"/>
  <c r="S85" i="10"/>
  <c r="R12" i="15"/>
  <c r="H597" i="10"/>
  <c r="F88" i="15"/>
  <c r="S1370" i="10"/>
  <c r="G13" i="14"/>
  <c r="G39" i="15"/>
  <c r="O146" i="10"/>
  <c r="V69" i="15"/>
  <c r="S80" i="15"/>
  <c r="N27" i="15"/>
  <c r="C258" i="10"/>
  <c r="S1286" i="10"/>
  <c r="E952" i="10"/>
  <c r="N158" i="10"/>
  <c r="M951" i="10"/>
  <c r="I120" i="15"/>
  <c r="S514" i="10"/>
  <c r="H1280" i="10"/>
  <c r="K223" i="10"/>
  <c r="L103" i="10"/>
  <c r="V20" i="15"/>
  <c r="D933" i="10"/>
  <c r="G1278" i="10"/>
  <c r="G931" i="10"/>
  <c r="G595" i="10"/>
  <c r="G120" i="15"/>
  <c r="K885" i="10"/>
  <c r="J149" i="10"/>
  <c r="X127" i="15"/>
  <c r="P223" i="10"/>
  <c r="N25" i="15"/>
  <c r="R603" i="10"/>
  <c r="C239" i="10"/>
  <c r="K1281" i="10"/>
  <c r="E131" i="15"/>
  <c r="O604" i="10"/>
  <c r="R943" i="10"/>
  <c r="I940" i="10"/>
  <c r="J217" i="10"/>
  <c r="I190" i="10"/>
  <c r="I507" i="10"/>
  <c r="G600" i="10"/>
  <c r="E946" i="10"/>
  <c r="S292" i="10"/>
  <c r="O235" i="10"/>
  <c r="I29" i="15"/>
  <c r="O227" i="10"/>
  <c r="L102" i="15"/>
  <c r="J477" i="10"/>
  <c r="H517" i="10"/>
  <c r="R256" i="10"/>
  <c r="L922" i="10"/>
  <c r="C169" i="10"/>
  <c r="L954" i="10"/>
  <c r="E509" i="10"/>
  <c r="C600" i="10"/>
  <c r="I596" i="10"/>
  <c r="F73" i="14"/>
  <c r="Q78" i="15"/>
  <c r="H480" i="10"/>
  <c r="H129" i="15"/>
  <c r="S327" i="10"/>
  <c r="P1289" i="10"/>
  <c r="E27" i="14"/>
  <c r="Q15" i="15"/>
  <c r="Q14" i="15"/>
  <c r="E44" i="14"/>
  <c r="T127" i="15"/>
  <c r="C297" i="10"/>
  <c r="C894" i="10"/>
  <c r="F156" i="10"/>
  <c r="X89" i="15"/>
  <c r="H478" i="10"/>
  <c r="N874" i="10"/>
  <c r="R1279" i="10"/>
  <c r="Q883" i="10"/>
  <c r="H561" i="10"/>
  <c r="F92" i="14"/>
  <c r="G11" i="14"/>
  <c r="P53" i="15"/>
  <c r="Q232" i="10"/>
  <c r="P559" i="10"/>
  <c r="Q959" i="10"/>
  <c r="O143" i="15"/>
  <c r="N510" i="10"/>
  <c r="S61" i="10"/>
  <c r="N883" i="10"/>
  <c r="H122" i="15"/>
  <c r="J510" i="10"/>
  <c r="H162" i="10"/>
  <c r="K330" i="10"/>
  <c r="Y18" i="15"/>
  <c r="M52" i="15"/>
  <c r="N49" i="15"/>
  <c r="F508" i="10"/>
  <c r="U32" i="15"/>
  <c r="E66" i="15"/>
  <c r="N191" i="10"/>
  <c r="C93" i="14"/>
  <c r="G468" i="10"/>
  <c r="R937" i="10"/>
  <c r="J1276" i="10"/>
  <c r="P547" i="10"/>
  <c r="C285" i="10"/>
  <c r="R962" i="10"/>
  <c r="L950" i="10"/>
  <c r="O1281" i="10"/>
  <c r="I80" i="15"/>
  <c r="H94" i="15"/>
  <c r="Q481" i="10"/>
  <c r="X132" i="15"/>
  <c r="E107" i="10"/>
  <c r="Q903" i="10"/>
  <c r="S139" i="15"/>
  <c r="L479" i="10"/>
  <c r="H52" i="14"/>
  <c r="E7" i="10"/>
  <c r="Z130" i="15"/>
  <c r="U75" i="15"/>
  <c r="D37" i="15"/>
  <c r="N59" i="10"/>
  <c r="Q144" i="10"/>
  <c r="I552" i="10"/>
  <c r="Y117" i="15"/>
  <c r="L45" i="15"/>
  <c r="R938" i="10"/>
  <c r="R153" i="10"/>
  <c r="I86" i="10"/>
  <c r="J463" i="10"/>
  <c r="K964" i="10"/>
  <c r="U116" i="15"/>
  <c r="M513" i="10"/>
  <c r="N896" i="10"/>
  <c r="R503" i="10"/>
  <c r="U92" i="15"/>
  <c r="L583" i="10"/>
  <c r="O558" i="10"/>
  <c r="Q558" i="10"/>
  <c r="F959" i="10"/>
  <c r="M467" i="10"/>
  <c r="P923" i="10"/>
  <c r="N8" i="10"/>
  <c r="L501" i="10"/>
  <c r="S158" i="10"/>
  <c r="I87" i="15"/>
  <c r="R921" i="10"/>
  <c r="E80" i="14"/>
  <c r="M178" i="10"/>
  <c r="G953" i="10"/>
  <c r="M926" i="10"/>
  <c r="F79" i="15"/>
  <c r="R517" i="10"/>
  <c r="F295" i="10"/>
  <c r="L233" i="10"/>
  <c r="C507" i="10"/>
  <c r="C33" i="10"/>
  <c r="I72" i="15"/>
  <c r="C122" i="10"/>
  <c r="S48" i="15"/>
  <c r="P965" i="10"/>
  <c r="E961" i="10"/>
  <c r="G59" i="10"/>
  <c r="J242" i="10"/>
  <c r="I310" i="10"/>
  <c r="N52" i="15"/>
  <c r="M955" i="10"/>
  <c r="C922" i="10"/>
  <c r="C34" i="81"/>
  <c r="E1287" i="10"/>
  <c r="J933" i="10"/>
  <c r="C947" i="10"/>
  <c r="C94" i="14"/>
  <c r="S942" i="10"/>
  <c r="N519" i="10"/>
  <c r="F938" i="10"/>
  <c r="S912" i="10"/>
  <c r="Y108" i="15"/>
  <c r="C915" i="10"/>
  <c r="E462" i="10"/>
  <c r="G1275" i="10"/>
  <c r="D927" i="10"/>
  <c r="Q7" i="10"/>
  <c r="H95" i="14"/>
  <c r="C508" i="10"/>
  <c r="F118" i="15"/>
  <c r="G45" i="15"/>
  <c r="E603" i="10"/>
  <c r="G78" i="14"/>
  <c r="Y97" i="15"/>
  <c r="W108" i="15"/>
  <c r="F12" i="14"/>
  <c r="L221" i="10"/>
  <c r="Q28" i="15"/>
  <c r="S214" i="10"/>
  <c r="Q123" i="10"/>
  <c r="M148" i="10"/>
  <c r="C64" i="15"/>
  <c r="E48" i="14"/>
  <c r="Q31" i="15"/>
  <c r="G25" i="15"/>
  <c r="Q54" i="15"/>
  <c r="S464" i="10"/>
  <c r="R942" i="10"/>
  <c r="C116" i="15"/>
  <c r="M303" i="10"/>
  <c r="O66" i="15"/>
  <c r="O914" i="10"/>
  <c r="M501" i="10"/>
  <c r="Q129" i="15"/>
  <c r="F19" i="15"/>
  <c r="G298" i="10"/>
  <c r="P233" i="10"/>
  <c r="R89" i="15"/>
  <c r="E901" i="10"/>
  <c r="D74" i="14"/>
  <c r="J148" i="10"/>
  <c r="H523" i="10"/>
  <c r="L8" i="10"/>
  <c r="M1277" i="10"/>
  <c r="D159" i="10"/>
  <c r="F475" i="10"/>
  <c r="X28" i="15"/>
  <c r="C914" i="10"/>
  <c r="I120" i="10"/>
  <c r="J884" i="10"/>
  <c r="D591" i="10"/>
  <c r="I510" i="10"/>
  <c r="K121" i="10"/>
  <c r="E45" i="81"/>
  <c r="O1272" i="10"/>
  <c r="F505" i="10"/>
  <c r="C189" i="10"/>
  <c r="J178" i="10"/>
  <c r="F348" i="10"/>
  <c r="F13" i="15"/>
  <c r="E15" i="15"/>
  <c r="C102" i="15"/>
  <c r="K130" i="15"/>
  <c r="L83" i="15"/>
  <c r="N306" i="10"/>
  <c r="Q303" i="10"/>
  <c r="P586" i="10"/>
  <c r="J6" i="10"/>
  <c r="L42" i="15"/>
  <c r="N96" i="15"/>
  <c r="G53" i="81"/>
  <c r="P1274" i="10"/>
  <c r="S921" i="10"/>
  <c r="F599" i="10"/>
  <c r="R886" i="10"/>
  <c r="V97" i="15"/>
  <c r="L911" i="10"/>
  <c r="M107" i="10"/>
  <c r="M1287" i="10"/>
  <c r="E21" i="14"/>
  <c r="F53" i="81"/>
  <c r="H127" i="15"/>
  <c r="D883" i="10"/>
  <c r="D311" i="10"/>
  <c r="P26" i="15"/>
  <c r="T29" i="15"/>
  <c r="F543" i="10"/>
  <c r="D52" i="15"/>
  <c r="K190" i="10"/>
  <c r="P52" i="15"/>
  <c r="T51" i="15"/>
  <c r="F119" i="10"/>
  <c r="O590" i="10"/>
  <c r="D327" i="10"/>
  <c r="S223" i="10"/>
  <c r="K142" i="15"/>
  <c r="C470" i="10"/>
  <c r="R72" i="15"/>
  <c r="R257" i="10"/>
  <c r="D1290" i="10"/>
  <c r="I962" i="10"/>
  <c r="E555" i="10"/>
  <c r="D478" i="10"/>
  <c r="R954" i="10"/>
  <c r="P944" i="10"/>
  <c r="G327" i="10"/>
  <c r="I951" i="10"/>
  <c r="V118" i="15"/>
  <c r="S357" i="10"/>
  <c r="J505" i="10"/>
  <c r="J354" i="10"/>
  <c r="I508" i="10"/>
  <c r="E928" i="10"/>
  <c r="M963" i="10"/>
  <c r="D130" i="15"/>
  <c r="F63" i="15"/>
  <c r="E36" i="15"/>
  <c r="P470" i="10"/>
  <c r="C172" i="10"/>
  <c r="O306" i="10"/>
  <c r="H964" i="10"/>
  <c r="K942" i="10"/>
  <c r="D57" i="10"/>
  <c r="M36" i="15"/>
  <c r="V13" i="15"/>
  <c r="M18" i="15"/>
  <c r="D946" i="10"/>
  <c r="H95" i="15"/>
  <c r="R958" i="10"/>
  <c r="E963" i="10"/>
  <c r="L1289" i="10"/>
  <c r="D50" i="14"/>
  <c r="Y67" i="15"/>
  <c r="M258" i="10"/>
  <c r="H64" i="14"/>
  <c r="L93" i="15"/>
  <c r="J27" i="15"/>
  <c r="E157" i="10"/>
  <c r="I917" i="10"/>
  <c r="K83" i="15"/>
  <c r="Q92" i="15"/>
  <c r="M64" i="15"/>
  <c r="R946" i="10"/>
  <c r="I558" i="10"/>
  <c r="L881" i="10"/>
  <c r="N37" i="15"/>
  <c r="I165" i="10"/>
  <c r="G355" i="10"/>
  <c r="C305" i="10"/>
  <c r="L98" i="15"/>
  <c r="M591" i="10"/>
  <c r="P130" i="15"/>
  <c r="C943" i="10"/>
  <c r="D230" i="10"/>
  <c r="O959" i="10"/>
  <c r="J958" i="10"/>
  <c r="P38" i="15"/>
  <c r="G599" i="10"/>
  <c r="J86" i="10"/>
  <c r="G1284" i="10"/>
  <c r="G949" i="10"/>
  <c r="Q304" i="10"/>
  <c r="I897" i="10"/>
  <c r="W17" i="15"/>
  <c r="I109" i="10"/>
  <c r="S24" i="15"/>
  <c r="Q462" i="10"/>
  <c r="M234" i="10"/>
  <c r="P86" i="10"/>
  <c r="Q939" i="10"/>
  <c r="Q345" i="10"/>
  <c r="Q471" i="10"/>
  <c r="H39" i="15"/>
  <c r="I88" i="15"/>
  <c r="M871" i="10"/>
  <c r="N294" i="10"/>
  <c r="L926" i="10"/>
  <c r="D27" i="15"/>
  <c r="O1274" i="10"/>
  <c r="N872" i="10"/>
  <c r="L477" i="10"/>
  <c r="I85" i="10"/>
  <c r="J67" i="15"/>
  <c r="R53" i="15"/>
  <c r="Z91" i="15"/>
  <c r="H97" i="15"/>
  <c r="H40" i="15"/>
  <c r="G101" i="15"/>
  <c r="T70" i="15"/>
  <c r="S1276" i="10"/>
  <c r="O147" i="10"/>
  <c r="D6" i="10"/>
  <c r="H104" i="14"/>
  <c r="L188" i="10"/>
  <c r="P121" i="10"/>
  <c r="E548" i="10"/>
  <c r="Q1281" i="10"/>
  <c r="P927" i="10"/>
  <c r="P257" i="10"/>
  <c r="P1277" i="10"/>
  <c r="D948" i="10"/>
  <c r="U71" i="15"/>
  <c r="Q909" i="10"/>
  <c r="F147" i="10"/>
  <c r="D926" i="10"/>
  <c r="M595" i="10"/>
  <c r="P6" i="10"/>
  <c r="Q943" i="10"/>
  <c r="H214" i="10"/>
  <c r="P480" i="10"/>
  <c r="S216" i="10"/>
  <c r="R479" i="10"/>
  <c r="S55" i="15"/>
  <c r="D509" i="10"/>
  <c r="E19" i="15"/>
  <c r="K597" i="10"/>
  <c r="Q466" i="10"/>
  <c r="M327" i="10"/>
  <c r="D86" i="10"/>
  <c r="D56" i="14"/>
  <c r="I553" i="10"/>
  <c r="D94" i="15"/>
  <c r="Q479" i="10"/>
  <c r="N7" i="10"/>
  <c r="D30" i="14"/>
  <c r="J105" i="15"/>
  <c r="F1366" i="10"/>
  <c r="E147" i="10"/>
  <c r="E511" i="10"/>
  <c r="T64" i="15"/>
  <c r="Q906" i="10"/>
  <c r="V23" i="15"/>
  <c r="D188" i="10"/>
  <c r="O42" i="15"/>
  <c r="D35" i="14"/>
  <c r="H48" i="14"/>
  <c r="J881" i="10"/>
  <c r="E912" i="10"/>
  <c r="L95" i="15"/>
  <c r="C328" i="10"/>
  <c r="H213" i="10"/>
  <c r="M1367" i="10"/>
  <c r="I875" i="10"/>
  <c r="E50" i="15"/>
  <c r="F215" i="10"/>
  <c r="C874" i="10"/>
  <c r="F1270" i="10"/>
  <c r="C933" i="10"/>
  <c r="Q594" i="10"/>
  <c r="Q73" i="15"/>
  <c r="H75" i="15"/>
  <c r="R944" i="10"/>
  <c r="E559" i="10"/>
  <c r="N75" i="15"/>
  <c r="K959" i="10"/>
  <c r="C141" i="15"/>
  <c r="G92" i="14"/>
  <c r="G515" i="10"/>
  <c r="R464" i="10"/>
  <c r="S146" i="10"/>
  <c r="G283" i="10"/>
  <c r="T121" i="15"/>
  <c r="J63" i="15"/>
  <c r="Q1366" i="10"/>
  <c r="F331" i="10"/>
  <c r="J889" i="10"/>
  <c r="G963" i="10"/>
  <c r="I47" i="15"/>
  <c r="C224" i="10"/>
  <c r="G882" i="10"/>
  <c r="C881" i="10"/>
  <c r="G369" i="10"/>
  <c r="N959" i="10"/>
  <c r="C283" i="10"/>
  <c r="C188" i="10"/>
  <c r="O345" i="10"/>
  <c r="N542" i="10"/>
  <c r="G107" i="14"/>
  <c r="G232" i="10"/>
  <c r="H245" i="10"/>
  <c r="I99" i="15"/>
  <c r="R964" i="10"/>
  <c r="F301" i="10"/>
  <c r="C254" i="10"/>
  <c r="L165" i="10"/>
  <c r="K473" i="10"/>
  <c r="F86" i="15"/>
  <c r="O551" i="10"/>
  <c r="D63" i="15"/>
  <c r="S595" i="10"/>
  <c r="D964" i="10"/>
  <c r="E933" i="10"/>
  <c r="S559" i="10"/>
  <c r="C192" i="10"/>
  <c r="E369" i="10"/>
  <c r="D931" i="10"/>
  <c r="R899" i="10"/>
  <c r="L473" i="10"/>
  <c r="D952" i="10"/>
  <c r="L960" i="10"/>
  <c r="C1277" i="10"/>
  <c r="O912" i="10"/>
  <c r="D90" i="15"/>
  <c r="H98" i="14"/>
  <c r="R879" i="10"/>
  <c r="C242" i="10"/>
  <c r="M880" i="10"/>
  <c r="K56" i="15"/>
  <c r="R1370" i="10"/>
  <c r="C69" i="14"/>
  <c r="Q17" i="15"/>
  <c r="Q82" i="15"/>
  <c r="K192" i="10"/>
  <c r="Z69" i="15"/>
  <c r="X91" i="15"/>
  <c r="F960" i="10"/>
  <c r="Z73" i="15"/>
  <c r="O18" i="15"/>
  <c r="N508" i="10"/>
  <c r="J74" i="15"/>
  <c r="E917" i="10"/>
  <c r="K176" i="10"/>
  <c r="C85" i="10"/>
  <c r="N947" i="10"/>
  <c r="H327" i="10"/>
  <c r="T74" i="15"/>
  <c r="O955" i="10"/>
  <c r="G243" i="10"/>
  <c r="L122" i="15"/>
  <c r="V54" i="15"/>
  <c r="M169" i="10"/>
  <c r="M81" i="15"/>
  <c r="F35" i="14"/>
  <c r="Q930" i="10"/>
  <c r="Y68" i="15"/>
  <c r="F876" i="10"/>
  <c r="L543" i="10"/>
  <c r="P889" i="10"/>
  <c r="L298" i="10"/>
  <c r="E1366" i="10"/>
  <c r="N54" i="15"/>
  <c r="Z84" i="15"/>
  <c r="L35" i="15"/>
  <c r="G75" i="15"/>
  <c r="D36" i="14"/>
  <c r="P215" i="10"/>
  <c r="C605" i="10"/>
  <c r="V65" i="15"/>
  <c r="Q60" i="10"/>
  <c r="S598" i="10"/>
  <c r="C511" i="10"/>
  <c r="F117" i="15"/>
  <c r="T37" i="15"/>
  <c r="M956" i="10"/>
  <c r="C155" i="10"/>
  <c r="G518" i="10"/>
  <c r="E33" i="14"/>
  <c r="O43" i="15"/>
  <c r="L65" i="15"/>
  <c r="D35" i="81"/>
  <c r="R66" i="15"/>
  <c r="P513" i="10"/>
  <c r="I904" i="10"/>
  <c r="S18" i="15"/>
  <c r="L935" i="10"/>
  <c r="F32" i="81"/>
  <c r="Z120" i="15"/>
  <c r="M223" i="10"/>
  <c r="O584" i="10"/>
  <c r="K98" i="15"/>
  <c r="Q593" i="10"/>
  <c r="P898" i="10"/>
  <c r="D66" i="15"/>
  <c r="W52" i="15"/>
  <c r="G32" i="15"/>
  <c r="Q587" i="10"/>
  <c r="R101" i="15"/>
  <c r="I39" i="15"/>
  <c r="G12" i="15"/>
  <c r="K17" i="15"/>
  <c r="G22" i="14"/>
  <c r="L593" i="10"/>
  <c r="T91" i="15"/>
  <c r="G959" i="10"/>
  <c r="F471" i="10"/>
  <c r="F588" i="10"/>
  <c r="N292" i="10"/>
  <c r="G15" i="15"/>
  <c r="F558" i="10"/>
  <c r="R123" i="10"/>
  <c r="F312" i="10"/>
  <c r="E212" i="10"/>
  <c r="G153" i="10"/>
  <c r="S141" i="15"/>
  <c r="O85" i="15"/>
  <c r="T32" i="15"/>
  <c r="C73" i="14"/>
  <c r="F939" i="10"/>
  <c r="G239" i="10"/>
  <c r="H592" i="10"/>
  <c r="G881" i="10"/>
  <c r="P508" i="10"/>
  <c r="X69" i="15"/>
  <c r="Q923" i="10"/>
  <c r="D190" i="10"/>
  <c r="M237" i="10"/>
  <c r="R50" i="15"/>
  <c r="G605" i="10"/>
  <c r="H925" i="10"/>
  <c r="S1268" i="10"/>
  <c r="H559" i="10"/>
  <c r="L961" i="10"/>
  <c r="L75" i="15"/>
  <c r="H509" i="10"/>
  <c r="D99" i="14"/>
  <c r="I27" i="15"/>
  <c r="C79" i="15"/>
  <c r="R892" i="10"/>
  <c r="K52" i="15"/>
  <c r="S17" i="15"/>
  <c r="J12" i="15"/>
  <c r="K604" i="10"/>
  <c r="M99" i="15"/>
  <c r="Q511" i="10"/>
  <c r="I14" i="15"/>
  <c r="J1268" i="10"/>
  <c r="M120" i="10"/>
  <c r="H1288" i="10"/>
  <c r="O105" i="10"/>
  <c r="I68" i="15"/>
  <c r="S1277" i="10"/>
  <c r="F878" i="10"/>
  <c r="I520" i="10"/>
  <c r="O892" i="10"/>
  <c r="E105" i="14"/>
  <c r="T31" i="15"/>
  <c r="I562" i="10"/>
  <c r="D96" i="15"/>
  <c r="J121" i="10"/>
  <c r="H106" i="10"/>
  <c r="L916" i="10"/>
  <c r="M312" i="10"/>
  <c r="D88" i="15"/>
  <c r="R32" i="15"/>
  <c r="D309" i="10"/>
  <c r="R1273" i="10"/>
  <c r="P35" i="15"/>
  <c r="E906" i="10"/>
  <c r="N145" i="10"/>
  <c r="D15" i="14"/>
  <c r="I15" i="15"/>
  <c r="K962" i="10"/>
  <c r="F885" i="10"/>
  <c r="N85" i="15"/>
  <c r="S893" i="10"/>
  <c r="Q551" i="10"/>
  <c r="E872" i="10"/>
  <c r="D11" i="14"/>
  <c r="P12" i="15"/>
  <c r="F69" i="14"/>
  <c r="H118" i="15"/>
  <c r="K102" i="10"/>
  <c r="O964" i="10"/>
  <c r="R873" i="10"/>
  <c r="H600" i="10"/>
  <c r="K1287" i="10"/>
  <c r="S914" i="10"/>
  <c r="J956" i="10"/>
  <c r="H946" i="10"/>
  <c r="O940" i="10"/>
  <c r="P163" i="10"/>
  <c r="S521" i="10"/>
  <c r="C1281" i="10"/>
  <c r="I285" i="10"/>
  <c r="J940" i="10"/>
  <c r="R330" i="10"/>
  <c r="Q147" i="10"/>
  <c r="E29" i="15"/>
  <c r="Q86" i="10"/>
  <c r="H1370" i="10"/>
  <c r="J34" i="15"/>
  <c r="C47" i="15"/>
  <c r="I164" i="10"/>
  <c r="I479" i="10"/>
  <c r="N20" i="15"/>
  <c r="F963" i="10"/>
  <c r="G877" i="10"/>
  <c r="K944" i="10"/>
  <c r="G212" i="10"/>
  <c r="J514" i="10"/>
  <c r="M950" i="10"/>
  <c r="N938" i="10"/>
  <c r="P103" i="10"/>
  <c r="N950" i="10"/>
  <c r="K1284" i="10"/>
  <c r="R57" i="10"/>
  <c r="R285" i="10"/>
  <c r="D595" i="10"/>
  <c r="K18" i="15"/>
  <c r="F16" i="14"/>
  <c r="Q1276" i="10"/>
  <c r="H963" i="10"/>
  <c r="O925" i="10"/>
  <c r="J104" i="10"/>
  <c r="J348" i="10"/>
  <c r="C91" i="14"/>
  <c r="L223" i="10"/>
  <c r="M601" i="10"/>
  <c r="F504" i="10"/>
  <c r="S1279" i="10"/>
  <c r="P121" i="15"/>
  <c r="F106" i="15"/>
  <c r="L918" i="10"/>
  <c r="X63" i="15"/>
  <c r="F502" i="10"/>
  <c r="M159" i="10"/>
  <c r="L106" i="10"/>
  <c r="F872" i="10"/>
  <c r="N216" i="10"/>
  <c r="O1283" i="10"/>
  <c r="F214" i="10"/>
  <c r="G40" i="15"/>
  <c r="C951" i="10"/>
  <c r="J312" i="10"/>
  <c r="L238" i="10"/>
  <c r="Q549" i="10"/>
  <c r="I555" i="10"/>
  <c r="G156" i="10"/>
  <c r="T45" i="15"/>
  <c r="S312" i="10"/>
  <c r="C1368" i="10"/>
  <c r="H921" i="10"/>
  <c r="I921" i="10"/>
  <c r="O951" i="10"/>
  <c r="P59" i="10"/>
  <c r="X12" i="15"/>
  <c r="C175" i="10"/>
  <c r="L883" i="10"/>
  <c r="Q564" i="10"/>
  <c r="H7" i="10"/>
  <c r="O958" i="10"/>
  <c r="S1275" i="10"/>
  <c r="C513" i="10"/>
  <c r="J121" i="15"/>
  <c r="O965" i="10"/>
  <c r="S544" i="10"/>
  <c r="F1282" i="10"/>
  <c r="G553" i="10"/>
  <c r="D294" i="10"/>
  <c r="D961" i="10"/>
  <c r="N479" i="10"/>
  <c r="J295" i="10"/>
  <c r="M164" i="10"/>
  <c r="R1367" i="10"/>
  <c r="P1369" i="10"/>
  <c r="H74" i="15"/>
  <c r="G120" i="10"/>
  <c r="L953" i="10"/>
  <c r="G42" i="15"/>
  <c r="L1270" i="10"/>
  <c r="I70" i="15"/>
  <c r="N31" i="15"/>
  <c r="D33" i="14"/>
  <c r="P1367" i="10"/>
  <c r="C212" i="10"/>
  <c r="P173" i="10"/>
  <c r="G238" i="10"/>
  <c r="R919" i="10"/>
  <c r="S547" i="10"/>
  <c r="E65" i="15"/>
  <c r="P44" i="15"/>
  <c r="L29" i="15"/>
  <c r="S344" i="10"/>
  <c r="E962" i="10"/>
  <c r="O55" i="15"/>
  <c r="M29" i="15"/>
  <c r="Q886" i="10"/>
  <c r="M293" i="10"/>
  <c r="S902" i="10"/>
  <c r="G255" i="10"/>
  <c r="E42" i="15"/>
  <c r="F549" i="10"/>
  <c r="M481" i="10"/>
  <c r="S872" i="10"/>
  <c r="O519" i="10"/>
  <c r="F506" i="10"/>
  <c r="R6" i="10"/>
  <c r="I26" i="15"/>
  <c r="L76" i="15"/>
  <c r="R313" i="10"/>
  <c r="N166" i="10"/>
  <c r="C369" i="10"/>
  <c r="K213" i="10"/>
  <c r="K470" i="10"/>
  <c r="Q561" i="10"/>
  <c r="K70" i="15"/>
  <c r="G928" i="10"/>
  <c r="Q215" i="10"/>
  <c r="Z131" i="15"/>
  <c r="E900" i="10"/>
  <c r="N550" i="10"/>
  <c r="J28" i="15"/>
  <c r="Q938" i="10"/>
  <c r="E344" i="10"/>
  <c r="L36" i="15"/>
  <c r="M301" i="10"/>
  <c r="M587" i="10"/>
  <c r="K917" i="10"/>
  <c r="N468" i="10"/>
  <c r="Y55" i="15"/>
  <c r="C131" i="15"/>
  <c r="T90" i="15"/>
  <c r="L906" i="10"/>
  <c r="H560" i="10"/>
  <c r="O54" i="15"/>
  <c r="R41" i="15"/>
  <c r="G52" i="14"/>
  <c r="K287" i="10"/>
  <c r="Q171" i="10"/>
  <c r="N189" i="10"/>
  <c r="U127" i="15"/>
  <c r="R928" i="10"/>
  <c r="D15" i="15"/>
  <c r="Q169" i="10"/>
  <c r="C147" i="10"/>
  <c r="D108" i="14"/>
  <c r="G30" i="14"/>
  <c r="N1276" i="10"/>
  <c r="L34" i="10"/>
  <c r="H953" i="10"/>
  <c r="S603" i="10"/>
  <c r="S255" i="10"/>
  <c r="F559" i="10"/>
  <c r="C584" i="10"/>
  <c r="G35" i="81"/>
  <c r="L116" i="15"/>
  <c r="H916" i="10"/>
  <c r="E925" i="10"/>
  <c r="C154" i="10"/>
  <c r="L131" i="15"/>
  <c r="H945" i="10"/>
  <c r="C222" i="10"/>
  <c r="P960" i="10"/>
  <c r="C156" i="10"/>
  <c r="R30" i="15"/>
  <c r="C217" i="10"/>
  <c r="C90" i="15"/>
  <c r="N558" i="10"/>
  <c r="P963" i="10"/>
  <c r="Q45" i="15"/>
  <c r="D1368" i="10"/>
  <c r="O936" i="10"/>
  <c r="J308" i="10"/>
  <c r="T85" i="15"/>
  <c r="G597" i="10"/>
  <c r="C510" i="10"/>
  <c r="J914" i="10"/>
  <c r="O954" i="10"/>
  <c r="P298" i="10"/>
  <c r="I98" i="15"/>
  <c r="E512" i="10"/>
  <c r="N148" i="10"/>
  <c r="L313" i="10"/>
  <c r="K1276" i="10"/>
  <c r="M556" i="10"/>
  <c r="D585" i="10"/>
  <c r="H49" i="15"/>
  <c r="E473" i="10"/>
  <c r="D13" i="15"/>
  <c r="D225" i="10"/>
  <c r="J31" i="15"/>
  <c r="H34" i="81"/>
  <c r="G34" i="14"/>
  <c r="H1271" i="10"/>
  <c r="H18" i="15"/>
  <c r="E585" i="10"/>
  <c r="P64" i="15"/>
  <c r="Q917" i="10"/>
  <c r="Q942" i="10"/>
  <c r="S911" i="10"/>
  <c r="J883" i="10"/>
  <c r="P358" i="10"/>
  <c r="S346" i="10"/>
  <c r="E466" i="10"/>
  <c r="E98" i="15"/>
  <c r="G84" i="15"/>
  <c r="E599" i="10"/>
  <c r="Z95" i="15"/>
  <c r="I937" i="10"/>
  <c r="J292" i="10"/>
  <c r="K32" i="15"/>
  <c r="O898" i="10"/>
  <c r="S96" i="15"/>
  <c r="C1280" i="10"/>
  <c r="U64" i="15"/>
  <c r="N940" i="10"/>
  <c r="J82" i="15"/>
  <c r="Q921" i="10"/>
  <c r="O121" i="15"/>
  <c r="G961" i="10"/>
  <c r="J556" i="10"/>
  <c r="H912" i="10"/>
  <c r="G87" i="15"/>
  <c r="G42" i="14"/>
  <c r="V119" i="15"/>
  <c r="F81" i="15"/>
  <c r="O916" i="10"/>
  <c r="M507" i="10"/>
  <c r="P89" i="15"/>
  <c r="Q911" i="10"/>
  <c r="V105" i="15"/>
  <c r="U105" i="15"/>
  <c r="K129" i="15"/>
  <c r="C85" i="14"/>
  <c r="R510" i="10"/>
  <c r="S122" i="10"/>
  <c r="X119" i="15"/>
  <c r="J554" i="10"/>
  <c r="D64" i="15"/>
  <c r="F369" i="10"/>
  <c r="F95" i="15"/>
  <c r="Q881" i="10"/>
  <c r="L889" i="10"/>
  <c r="O173" i="10"/>
  <c r="K898" i="10"/>
  <c r="N892" i="10"/>
  <c r="D42" i="14"/>
  <c r="W85" i="15"/>
  <c r="M329" i="10"/>
  <c r="X79" i="15"/>
  <c r="S557" i="10"/>
  <c r="L164" i="10"/>
  <c r="U102" i="15"/>
  <c r="F521" i="10"/>
  <c r="H1369" i="10"/>
  <c r="S950" i="10"/>
  <c r="J213" i="10"/>
  <c r="M309" i="10"/>
  <c r="I560" i="10"/>
  <c r="E33" i="15"/>
  <c r="M257" i="10"/>
  <c r="Z87" i="15"/>
  <c r="R934" i="10"/>
  <c r="O924" i="10"/>
  <c r="D893" i="10"/>
  <c r="G912" i="10"/>
  <c r="D118" i="15"/>
  <c r="G192" i="10"/>
  <c r="J58" i="10"/>
  <c r="I604" i="10"/>
  <c r="O107" i="15"/>
  <c r="L1273" i="10"/>
  <c r="K20" i="15"/>
  <c r="H89" i="15"/>
  <c r="H93" i="15"/>
  <c r="L94" i="15"/>
  <c r="J902" i="10"/>
  <c r="F516" i="10"/>
  <c r="C61" i="10"/>
  <c r="T33" i="15"/>
  <c r="P170" i="10"/>
  <c r="V116" i="15"/>
  <c r="H24" i="15"/>
  <c r="P1290" i="10"/>
  <c r="P225" i="10"/>
  <c r="R63" i="15"/>
  <c r="J1288" i="10"/>
  <c r="X116" i="15"/>
  <c r="S929" i="10"/>
  <c r="Q58" i="10"/>
  <c r="P119" i="10"/>
  <c r="L292" i="10"/>
  <c r="R14" i="15"/>
  <c r="H519" i="10"/>
  <c r="X52" i="15"/>
  <c r="R586" i="10"/>
  <c r="E166" i="10"/>
  <c r="E243" i="10"/>
  <c r="V38" i="15"/>
  <c r="M118" i="15"/>
  <c r="C887" i="10"/>
  <c r="L245" i="10"/>
  <c r="P598" i="10"/>
  <c r="G165" i="10"/>
  <c r="G552" i="10"/>
  <c r="M26" i="15"/>
  <c r="N469" i="10"/>
  <c r="Q176" i="10"/>
  <c r="M508" i="10"/>
  <c r="O881" i="10"/>
  <c r="R939" i="10"/>
  <c r="K550" i="10"/>
  <c r="H942" i="10"/>
  <c r="D65" i="14"/>
  <c r="R226" i="10"/>
  <c r="J941" i="10"/>
  <c r="K482" i="10"/>
  <c r="S548" i="10"/>
  <c r="S520" i="10"/>
  <c r="F287" i="10"/>
  <c r="E904" i="10"/>
  <c r="H30" i="15"/>
  <c r="G85" i="15"/>
  <c r="L97" i="15"/>
  <c r="E1370" i="10"/>
  <c r="O594" i="10"/>
  <c r="Q595" i="10"/>
  <c r="T98" i="15"/>
  <c r="U128" i="15"/>
  <c r="G950" i="10"/>
  <c r="E878" i="10"/>
  <c r="C937" i="10"/>
  <c r="H550" i="10"/>
  <c r="R54" i="15"/>
  <c r="C98" i="15"/>
  <c r="K605" i="10"/>
  <c r="C65" i="15"/>
  <c r="I78" i="15"/>
  <c r="R599" i="10"/>
  <c r="O144" i="10"/>
  <c r="N17" i="15"/>
  <c r="S960" i="10"/>
  <c r="M68" i="15"/>
  <c r="N598" i="10"/>
  <c r="K92" i="15"/>
  <c r="G256" i="10"/>
  <c r="H930" i="10"/>
  <c r="J303" i="10"/>
  <c r="Y81" i="15"/>
  <c r="R473" i="10"/>
  <c r="N111" i="10"/>
  <c r="N355" i="10"/>
  <c r="E53" i="81"/>
  <c r="M87" i="10"/>
  <c r="D96" i="14"/>
  <c r="J948" i="10"/>
  <c r="G301" i="10"/>
  <c r="V87" i="15"/>
  <c r="R17" i="15"/>
  <c r="Q585" i="10"/>
  <c r="K551" i="10"/>
  <c r="K235" i="10"/>
  <c r="T122" i="15"/>
  <c r="E293" i="10"/>
  <c r="P311" i="10"/>
  <c r="Y16" i="15"/>
  <c r="F145" i="10"/>
  <c r="I599" i="10"/>
  <c r="C176" i="10"/>
  <c r="Q36" i="15"/>
  <c r="G876" i="10"/>
  <c r="I58" i="10"/>
  <c r="E15" i="14"/>
  <c r="D287" i="10"/>
  <c r="H86" i="14"/>
  <c r="P304" i="10"/>
  <c r="N67" i="15"/>
  <c r="O962" i="10"/>
  <c r="K331" i="10"/>
  <c r="H542" i="10"/>
  <c r="D148" i="10"/>
  <c r="Y13" i="15"/>
  <c r="X41" i="15"/>
  <c r="I293" i="10"/>
  <c r="P1272" i="10"/>
  <c r="K892" i="10"/>
  <c r="Y79" i="15"/>
  <c r="F908" i="10"/>
  <c r="O148" i="10"/>
  <c r="N928" i="10"/>
  <c r="W22" i="15"/>
  <c r="R957" i="10"/>
  <c r="N188" i="10"/>
  <c r="I74" i="15"/>
  <c r="C921" i="10"/>
  <c r="F924" i="10"/>
  <c r="I238" i="10"/>
  <c r="S93" i="15"/>
  <c r="F501" i="10"/>
  <c r="R926" i="10"/>
  <c r="P583" i="10"/>
  <c r="C215" i="10"/>
  <c r="D162" i="10"/>
  <c r="K25" i="15"/>
  <c r="F962" i="10"/>
  <c r="P958" i="10"/>
  <c r="R105" i="10"/>
  <c r="R369" i="10"/>
  <c r="C1290" i="10"/>
  <c r="L343" i="10"/>
  <c r="I235" i="10"/>
  <c r="U95" i="15"/>
  <c r="M116" i="15"/>
  <c r="S242" i="10"/>
  <c r="E960" i="10"/>
  <c r="C107" i="15"/>
  <c r="Q961" i="10"/>
  <c r="D469" i="10"/>
  <c r="P28" i="15"/>
  <c r="N562" i="10"/>
  <c r="Y28" i="15"/>
  <c r="F157" i="10"/>
  <c r="N592" i="10"/>
  <c r="I942" i="10"/>
  <c r="F76" i="15"/>
  <c r="J102" i="10"/>
  <c r="F50" i="14"/>
  <c r="L345" i="10"/>
  <c r="F91" i="15"/>
  <c r="J1284" i="10"/>
  <c r="H1364" i="10"/>
  <c r="F154" i="10"/>
  <c r="E312" i="10"/>
  <c r="F243" i="10"/>
  <c r="F886" i="10"/>
  <c r="M149" i="10"/>
  <c r="J127" i="15"/>
  <c r="O946" i="10"/>
  <c r="L949" i="10"/>
  <c r="P1271" i="10"/>
  <c r="Q72" i="15"/>
  <c r="X33" i="15"/>
  <c r="J221" i="10"/>
  <c r="D87" i="15"/>
  <c r="X22" i="15"/>
  <c r="H471" i="10"/>
  <c r="R129" i="15"/>
  <c r="D1268" i="10"/>
  <c r="N63" i="15"/>
  <c r="C226" i="10"/>
  <c r="J230" i="10"/>
  <c r="D962" i="10"/>
  <c r="I241" i="10"/>
  <c r="I945" i="10"/>
  <c r="D44" i="14"/>
  <c r="F27" i="15"/>
  <c r="J22" i="15"/>
  <c r="J462" i="10"/>
  <c r="Y36" i="15"/>
  <c r="M949" i="10"/>
  <c r="H119" i="10"/>
  <c r="G14" i="15"/>
  <c r="K875" i="10"/>
  <c r="I882" i="10"/>
  <c r="G66" i="14"/>
  <c r="H157" i="10"/>
  <c r="C53" i="14"/>
  <c r="R84" i="15"/>
  <c r="I478" i="10"/>
  <c r="J11" i="15"/>
  <c r="K936" i="10"/>
  <c r="K35" i="15"/>
  <c r="W143" i="15"/>
  <c r="T128" i="15"/>
  <c r="E95" i="15"/>
  <c r="F1285" i="10"/>
  <c r="G63" i="14"/>
  <c r="O133" i="15"/>
  <c r="H108" i="10"/>
  <c r="I519" i="10"/>
  <c r="W131" i="15"/>
  <c r="D939" i="10"/>
  <c r="C40" i="15"/>
  <c r="O288" i="10"/>
  <c r="K510" i="10"/>
  <c r="V104" i="15"/>
  <c r="Q310" i="10"/>
  <c r="K911" i="10"/>
  <c r="Q1275" i="10"/>
  <c r="C86" i="10"/>
  <c r="S310" i="10"/>
  <c r="I503" i="10"/>
  <c r="M478" i="10"/>
  <c r="O118" i="15"/>
  <c r="F65" i="14"/>
  <c r="G35" i="10"/>
  <c r="M212" i="10"/>
  <c r="G915" i="10"/>
  <c r="D13" i="14"/>
  <c r="O236" i="10"/>
  <c r="E935" i="10"/>
  <c r="E52" i="14"/>
  <c r="D256" i="10"/>
  <c r="G223" i="10"/>
  <c r="J238" i="10"/>
  <c r="N503" i="10"/>
  <c r="Z13" i="15"/>
  <c r="E895" i="10"/>
  <c r="N104" i="10"/>
  <c r="Y90" i="15"/>
  <c r="G603" i="10"/>
  <c r="Q559" i="10"/>
  <c r="M921" i="10"/>
  <c r="W71" i="15"/>
  <c r="T67" i="15"/>
  <c r="L472" i="10"/>
  <c r="D24" i="15"/>
  <c r="C473" i="10"/>
  <c r="M593" i="10"/>
  <c r="S561" i="10"/>
  <c r="N464" i="10"/>
  <c r="J918" i="10"/>
  <c r="L66" i="15"/>
  <c r="E232" i="10"/>
  <c r="M965" i="10"/>
  <c r="L965" i="10"/>
  <c r="I965" i="10"/>
  <c r="F965" i="10"/>
  <c r="H966" i="10"/>
  <c r="R965" i="10"/>
  <c r="L966" i="10"/>
  <c r="G965" i="10"/>
  <c r="N965" i="10"/>
  <c r="Q965" i="10"/>
  <c r="J965" i="10"/>
  <c r="D965" i="10"/>
  <c r="M966" i="10"/>
  <c r="E965" i="10"/>
  <c r="S965" i="10"/>
  <c r="P966" i="10"/>
  <c r="H965" i="10"/>
  <c r="AA253" i="10" l="1"/>
  <c r="H55" i="16"/>
  <c r="AJ300" i="10"/>
  <c r="AJ646" i="10" s="1"/>
  <c r="AC327" i="10"/>
  <c r="AC252" i="10"/>
  <c r="Z85" i="10"/>
  <c r="Z835" i="10" s="1"/>
  <c r="E17" i="80"/>
  <c r="AK325" i="10"/>
  <c r="AK662" i="10" s="1"/>
  <c r="D12" i="16"/>
  <c r="AI147" i="10"/>
  <c r="AI828" i="10" s="1"/>
  <c r="AI379" i="10"/>
  <c r="AC748" i="10"/>
  <c r="AC28" i="10"/>
  <c r="AC708" i="10" s="1"/>
  <c r="F24" i="16"/>
  <c r="AO343" i="10"/>
  <c r="AO669" i="10" s="1"/>
  <c r="AO391" i="10"/>
  <c r="AO565" i="10" s="1"/>
  <c r="AO342" i="10"/>
  <c r="AO668" i="10" s="1"/>
  <c r="Y196" i="10"/>
  <c r="T86" i="10"/>
  <c r="V86" i="10"/>
  <c r="U86" i="10"/>
  <c r="AM342" i="10"/>
  <c r="AM668" i="10" s="1"/>
  <c r="AM391" i="10"/>
  <c r="AM565" i="10" s="1"/>
  <c r="AM343" i="10"/>
  <c r="AM669" i="10" s="1"/>
  <c r="AK164" i="10"/>
  <c r="AK863" i="10" s="1"/>
  <c r="C53" i="79"/>
  <c r="AC40" i="15"/>
  <c r="AA40" i="15"/>
  <c r="AB40" i="15"/>
  <c r="AD776" i="10"/>
  <c r="AD778" i="10"/>
  <c r="G29" i="80"/>
  <c r="E48" i="79"/>
  <c r="J53" i="14"/>
  <c r="C19" i="80"/>
  <c r="C18" i="80"/>
  <c r="K53" i="14"/>
  <c r="I53" i="14"/>
  <c r="AD222" i="10"/>
  <c r="AD605" i="10" s="1"/>
  <c r="G25" i="16"/>
  <c r="G89" i="80"/>
  <c r="D38" i="16"/>
  <c r="AD43" i="10"/>
  <c r="AD807" i="10" s="1"/>
  <c r="D24" i="79"/>
  <c r="AE790" i="10"/>
  <c r="AF247" i="10"/>
  <c r="T226" i="10"/>
  <c r="Y244" i="10"/>
  <c r="U226" i="10"/>
  <c r="V226" i="10"/>
  <c r="AF233" i="10"/>
  <c r="AF590" i="10" s="1"/>
  <c r="AI120" i="10"/>
  <c r="AI124" i="10"/>
  <c r="AI850" i="10" s="1"/>
  <c r="AB798" i="10"/>
  <c r="AB796" i="10"/>
  <c r="AA791" i="10"/>
  <c r="AB217" i="10"/>
  <c r="AB579" i="10" s="1"/>
  <c r="F14" i="80"/>
  <c r="AF298" i="10"/>
  <c r="AF644" i="10" s="1"/>
  <c r="AB222" i="10"/>
  <c r="AB605" i="10" s="1"/>
  <c r="AB107" i="15"/>
  <c r="AA107" i="15"/>
  <c r="C111" i="80"/>
  <c r="AC107" i="15"/>
  <c r="AO792" i="10"/>
  <c r="AO794" i="10"/>
  <c r="AE328" i="10"/>
  <c r="AE666" i="10" s="1"/>
  <c r="AN302" i="10"/>
  <c r="AN647" i="10" s="1"/>
  <c r="AN352" i="10"/>
  <c r="AN552" i="10" s="1"/>
  <c r="AN301" i="10"/>
  <c r="AN649" i="10" s="1"/>
  <c r="AN674" i="10" s="1"/>
  <c r="E103" i="80"/>
  <c r="E93" i="16"/>
  <c r="Z226" i="10"/>
  <c r="Z630" i="10" s="1"/>
  <c r="Y382" i="10"/>
  <c r="U215" i="10"/>
  <c r="Y150" i="10"/>
  <c r="Y859" i="10" s="1"/>
  <c r="T215" i="10"/>
  <c r="V215" i="10"/>
  <c r="G71" i="79"/>
  <c r="AJ64" i="10"/>
  <c r="AJ826" i="10" s="1"/>
  <c r="H90" i="16"/>
  <c r="H99" i="80"/>
  <c r="H100" i="80"/>
  <c r="AK372" i="10"/>
  <c r="AK557" i="10" s="1"/>
  <c r="AK123" i="10"/>
  <c r="AK848" i="10" s="1"/>
  <c r="AE278" i="10"/>
  <c r="AE592" i="10" s="1"/>
  <c r="Z123" i="10"/>
  <c r="Z848" i="10" s="1"/>
  <c r="Z372" i="10"/>
  <c r="Z557" i="10" s="1"/>
  <c r="AL292" i="10"/>
  <c r="H29" i="79"/>
  <c r="Z398" i="10"/>
  <c r="Z569" i="10" s="1"/>
  <c r="Z163" i="10"/>
  <c r="Z861" i="10" s="1"/>
  <c r="E14" i="16"/>
  <c r="AE183" i="10"/>
  <c r="AE583" i="10" s="1"/>
  <c r="AE190" i="10"/>
  <c r="AE610" i="10" s="1"/>
  <c r="AE181" i="10"/>
  <c r="AE580" i="10" s="1"/>
  <c r="Y783" i="10"/>
  <c r="U176" i="10"/>
  <c r="T176" i="10"/>
  <c r="V176" i="10"/>
  <c r="Y781" i="10"/>
  <c r="AB369" i="10"/>
  <c r="AB118" i="10"/>
  <c r="AB813" i="10" s="1"/>
  <c r="AL344" i="10"/>
  <c r="AL670" i="10" s="1"/>
  <c r="AA278" i="10"/>
  <c r="AA592" i="10" s="1"/>
  <c r="AG328" i="10"/>
  <c r="AG666" i="10" s="1"/>
  <c r="AC288" i="10"/>
  <c r="D41" i="79"/>
  <c r="AI195" i="10"/>
  <c r="AI631" i="10" s="1"/>
  <c r="E24" i="81"/>
  <c r="AJ354" i="10"/>
  <c r="AJ653" i="10"/>
  <c r="AF291" i="10"/>
  <c r="AC85" i="10"/>
  <c r="AC835" i="10" s="1"/>
  <c r="E70" i="79"/>
  <c r="AK368" i="10"/>
  <c r="AK117" i="10"/>
  <c r="AK809" i="10" s="1"/>
  <c r="C49" i="16"/>
  <c r="AC65" i="15"/>
  <c r="AA65" i="15"/>
  <c r="AB65" i="15"/>
  <c r="AC98" i="15"/>
  <c r="AB98" i="15"/>
  <c r="AA98" i="15"/>
  <c r="D62" i="79"/>
  <c r="AB163" i="10"/>
  <c r="AB861" i="10" s="1"/>
  <c r="AB398" i="10"/>
  <c r="AB569" i="10" s="1"/>
  <c r="AN244" i="10"/>
  <c r="AN620" i="10" s="1"/>
  <c r="D24" i="16"/>
  <c r="AM781" i="10"/>
  <c r="AM783" i="10"/>
  <c r="AC230" i="10"/>
  <c r="AC636" i="10" s="1"/>
  <c r="AH378" i="10"/>
  <c r="AA796" i="10"/>
  <c r="AA798" i="10"/>
  <c r="AA227" i="10"/>
  <c r="AA632" i="10" s="1"/>
  <c r="AH277" i="10"/>
  <c r="AH591" i="10" s="1"/>
  <c r="AL43" i="10"/>
  <c r="AL807" i="10" s="1"/>
  <c r="AM181" i="10"/>
  <c r="AM580" i="10" s="1"/>
  <c r="AM183" i="10"/>
  <c r="AM583" i="10" s="1"/>
  <c r="AM190" i="10"/>
  <c r="AM610" i="10" s="1"/>
  <c r="AL243" i="10"/>
  <c r="AL618" i="10" s="1"/>
  <c r="AL308" i="10"/>
  <c r="V61" i="10"/>
  <c r="Y189" i="10"/>
  <c r="U61" i="10"/>
  <c r="T61" i="10"/>
  <c r="E43" i="16"/>
  <c r="F111" i="80"/>
  <c r="AF190" i="10"/>
  <c r="AF610" i="10" s="1"/>
  <c r="AF183" i="10"/>
  <c r="AF583" i="10" s="1"/>
  <c r="AF181" i="10"/>
  <c r="AF580" i="10" s="1"/>
  <c r="AI341" i="10"/>
  <c r="AI667" i="10" s="1"/>
  <c r="AF380" i="10"/>
  <c r="AF148" i="10"/>
  <c r="AF832" i="10" s="1"/>
  <c r="AH229" i="10"/>
  <c r="AH634" i="10" s="1"/>
  <c r="H62" i="79"/>
  <c r="D22" i="79"/>
  <c r="AK318" i="10"/>
  <c r="AK652" i="10" s="1"/>
  <c r="AO46" i="10"/>
  <c r="J85" i="14"/>
  <c r="K85" i="14"/>
  <c r="C28" i="79"/>
  <c r="I85" i="14"/>
  <c r="G22" i="79"/>
  <c r="D65" i="79"/>
  <c r="G75" i="79"/>
  <c r="AF277" i="10"/>
  <c r="AF591" i="10" s="1"/>
  <c r="G12" i="79"/>
  <c r="Z243" i="10"/>
  <c r="Z618" i="10" s="1"/>
  <c r="AH795" i="10"/>
  <c r="AH793" i="10"/>
  <c r="AJ372" i="10"/>
  <c r="AJ557" i="10" s="1"/>
  <c r="AJ123" i="10"/>
  <c r="AJ848" i="10" s="1"/>
  <c r="AL285" i="10"/>
  <c r="AL622" i="10" s="1"/>
  <c r="AF340" i="10"/>
  <c r="AF665" i="10" s="1"/>
  <c r="AA90" i="15"/>
  <c r="C68" i="79"/>
  <c r="AC90" i="15"/>
  <c r="AB90" i="15"/>
  <c r="U217" i="10"/>
  <c r="Y151" i="10"/>
  <c r="T217" i="10"/>
  <c r="V217" i="10"/>
  <c r="Y220" i="10"/>
  <c r="V156" i="10"/>
  <c r="T156" i="10"/>
  <c r="Y218" i="10"/>
  <c r="Y225" i="10"/>
  <c r="U156" i="10"/>
  <c r="V222" i="10"/>
  <c r="T222" i="10"/>
  <c r="Y238" i="10"/>
  <c r="Y594" i="10" s="1"/>
  <c r="U222" i="10"/>
  <c r="Y235" i="10"/>
  <c r="U154" i="10"/>
  <c r="V154" i="10"/>
  <c r="Y217" i="10"/>
  <c r="T154" i="10"/>
  <c r="AO84" i="10"/>
  <c r="AO831" i="10" s="1"/>
  <c r="AH27" i="10"/>
  <c r="AH706" i="10" s="1"/>
  <c r="AH746" i="10"/>
  <c r="G72" i="16"/>
  <c r="G79" i="80"/>
  <c r="U147" i="10"/>
  <c r="Y371" i="10"/>
  <c r="T147" i="10"/>
  <c r="V147" i="10"/>
  <c r="Y122" i="10"/>
  <c r="AM307" i="10"/>
  <c r="AJ65" i="10"/>
  <c r="AJ830" i="10" s="1"/>
  <c r="AM315" i="10"/>
  <c r="AG163" i="10"/>
  <c r="AG861" i="10" s="1"/>
  <c r="AG398" i="10"/>
  <c r="AG569" i="10" s="1"/>
  <c r="G17" i="80"/>
  <c r="F48" i="80"/>
  <c r="F49" i="80"/>
  <c r="AB131" i="15"/>
  <c r="AC131" i="15"/>
  <c r="AA131" i="15"/>
  <c r="AI288" i="10"/>
  <c r="AM382" i="10"/>
  <c r="AM568" i="10" s="1"/>
  <c r="AM150" i="10"/>
  <c r="AM859" i="10" s="1"/>
  <c r="E54" i="16"/>
  <c r="AG380" i="10"/>
  <c r="AG148" i="10"/>
  <c r="AG832" i="10" s="1"/>
  <c r="T369" i="10"/>
  <c r="V369" i="10"/>
  <c r="U369" i="10"/>
  <c r="AJ227" i="10"/>
  <c r="AJ632" i="10" s="1"/>
  <c r="AN795" i="10"/>
  <c r="AN793" i="10"/>
  <c r="AC84" i="10"/>
  <c r="AC831" i="10" s="1"/>
  <c r="AI278" i="10"/>
  <c r="AI592" i="10" s="1"/>
  <c r="F98" i="80"/>
  <c r="AL318" i="10"/>
  <c r="AL652" i="10" s="1"/>
  <c r="Y379" i="10"/>
  <c r="V212" i="10"/>
  <c r="T212" i="10"/>
  <c r="Y147" i="10"/>
  <c r="U212" i="10"/>
  <c r="D11" i="79"/>
  <c r="D56" i="79"/>
  <c r="AC44" i="10"/>
  <c r="AC811" i="10" s="1"/>
  <c r="AI229" i="10"/>
  <c r="AI634" i="10" s="1"/>
  <c r="AF286" i="10"/>
  <c r="AF623" i="10" s="1"/>
  <c r="AF282" i="10"/>
  <c r="AF597" i="10" s="1"/>
  <c r="AF279" i="10"/>
  <c r="AF593" i="10" s="1"/>
  <c r="Z281" i="10"/>
  <c r="Z595" i="10" s="1"/>
  <c r="H182" i="10"/>
  <c r="H89" i="16"/>
  <c r="H110" i="80"/>
  <c r="R9" i="136"/>
  <c r="H126" i="10"/>
  <c r="AD234" i="10"/>
  <c r="H1943" i="10"/>
  <c r="H1303" i="10"/>
  <c r="H29" i="81"/>
  <c r="H1663" i="10"/>
  <c r="W9" i="15"/>
  <c r="W136" i="15"/>
  <c r="H380" i="10"/>
  <c r="AD215" i="10"/>
  <c r="H28" i="10"/>
  <c r="H1623" i="10"/>
  <c r="H2023" i="10"/>
  <c r="H2183" i="10"/>
  <c r="H743" i="10"/>
  <c r="W114" i="15"/>
  <c r="H83" i="80"/>
  <c r="H1583" i="10"/>
  <c r="H44" i="79"/>
  <c r="H76" i="16"/>
  <c r="H61" i="14"/>
  <c r="H496" i="10"/>
  <c r="H1263" i="10"/>
  <c r="H702" i="10"/>
  <c r="H17" i="10"/>
  <c r="H2103" i="10"/>
  <c r="AD364" i="10"/>
  <c r="H10" i="80"/>
  <c r="H1343" i="10"/>
  <c r="H1543" i="10"/>
  <c r="H1703" i="10"/>
  <c r="AD390" i="10"/>
  <c r="W61" i="15"/>
  <c r="H2143" i="10"/>
  <c r="H24" i="80"/>
  <c r="H2343" i="10"/>
  <c r="H618" i="10"/>
  <c r="H21" i="81"/>
  <c r="H1423" i="10"/>
  <c r="H61" i="79"/>
  <c r="H47" i="16"/>
  <c r="H97" i="80"/>
  <c r="H40" i="81"/>
  <c r="AD351" i="10"/>
  <c r="H1783" i="10"/>
  <c r="H10" i="16"/>
  <c r="H10" i="137"/>
  <c r="H1383" i="10"/>
  <c r="H1743" i="10"/>
  <c r="W125" i="15"/>
  <c r="H248" i="10"/>
  <c r="H320" i="10"/>
  <c r="H783" i="10"/>
  <c r="H10" i="81"/>
  <c r="H114" i="10"/>
  <c r="H455" i="10"/>
  <c r="H9" i="135"/>
  <c r="W10" i="133"/>
  <c r="H195" i="10"/>
  <c r="AD338" i="10"/>
  <c r="H1463" i="10"/>
  <c r="H22" i="16"/>
  <c r="H537" i="10"/>
  <c r="H55" i="137"/>
  <c r="H40" i="137"/>
  <c r="H1031" i="10"/>
  <c r="H1903" i="10"/>
  <c r="H27" i="79"/>
  <c r="H52" i="80"/>
  <c r="H70" i="80"/>
  <c r="H2303" i="10"/>
  <c r="H824" i="10"/>
  <c r="H1503" i="10"/>
  <c r="H50" i="81"/>
  <c r="H38" i="80"/>
  <c r="AD177" i="10"/>
  <c r="H101" i="16"/>
  <c r="H351" i="10"/>
  <c r="H337" i="10"/>
  <c r="H35" i="16"/>
  <c r="H2063" i="10"/>
  <c r="H25" i="137"/>
  <c r="AD375" i="10"/>
  <c r="H1983" i="10"/>
  <c r="H9" i="14"/>
  <c r="H40" i="135"/>
  <c r="H578" i="10"/>
  <c r="H262" i="10"/>
  <c r="H10" i="79"/>
  <c r="AD17" i="10"/>
  <c r="H64" i="16"/>
  <c r="H661" i="10"/>
  <c r="H1863" i="10"/>
  <c r="R40" i="136"/>
  <c r="H1823" i="10"/>
  <c r="H2383" i="10"/>
  <c r="V175" i="10"/>
  <c r="Y777" i="10"/>
  <c r="U175" i="10"/>
  <c r="T175" i="10"/>
  <c r="Y779" i="10"/>
  <c r="AL187" i="10"/>
  <c r="AL604" i="10" s="1"/>
  <c r="AO791" i="10"/>
  <c r="AC218" i="10"/>
  <c r="AC581" i="10" s="1"/>
  <c r="AC225" i="10"/>
  <c r="AC611" i="10" s="1"/>
  <c r="AC220" i="10"/>
  <c r="AF791" i="10"/>
  <c r="D53" i="79"/>
  <c r="AB149" i="10"/>
  <c r="AB836" i="10" s="1"/>
  <c r="AB381" i="10"/>
  <c r="AH303" i="10"/>
  <c r="AH651" i="10" s="1"/>
  <c r="AI224" i="10"/>
  <c r="AI609" i="10" s="1"/>
  <c r="AH327" i="10"/>
  <c r="AH252" i="10"/>
  <c r="K91" i="14"/>
  <c r="C35" i="79"/>
  <c r="I91" i="14"/>
  <c r="J91" i="14"/>
  <c r="AF300" i="10"/>
  <c r="AF646" i="10" s="1"/>
  <c r="E41" i="16"/>
  <c r="AN396" i="10"/>
  <c r="AN160" i="10"/>
  <c r="AN837" i="10" s="1"/>
  <c r="AL299" i="10"/>
  <c r="AL645" i="10" s="1"/>
  <c r="AC147" i="10"/>
  <c r="AC828" i="10" s="1"/>
  <c r="AC379" i="10"/>
  <c r="AE229" i="10"/>
  <c r="AE634" i="10" s="1"/>
  <c r="C39" i="80"/>
  <c r="AB47" i="15"/>
  <c r="AA47" i="15"/>
  <c r="AC47" i="15"/>
  <c r="AM196" i="10"/>
  <c r="AM635" i="10" s="1"/>
  <c r="AM371" i="10"/>
  <c r="AM122" i="10"/>
  <c r="AE160" i="10"/>
  <c r="AE837" i="10" s="1"/>
  <c r="AE396" i="10"/>
  <c r="AL228" i="10"/>
  <c r="AL633" i="10" s="1"/>
  <c r="AG298" i="10"/>
  <c r="AG644" i="10" s="1"/>
  <c r="F28" i="16"/>
  <c r="D15" i="80"/>
  <c r="D14" i="16"/>
  <c r="AJ118" i="10"/>
  <c r="AJ813" i="10" s="1"/>
  <c r="AJ369" i="10"/>
  <c r="Z341" i="10"/>
  <c r="Z667" i="10" s="1"/>
  <c r="AI791" i="10"/>
  <c r="AD303" i="10"/>
  <c r="AD651" i="10" s="1"/>
  <c r="AF45" i="10"/>
  <c r="AF815" i="10" s="1"/>
  <c r="E32" i="80"/>
  <c r="E33" i="80"/>
  <c r="AK301" i="10"/>
  <c r="AK649" i="10" s="1"/>
  <c r="AK674" i="10" s="1"/>
  <c r="AK302" i="10"/>
  <c r="AK647" i="10" s="1"/>
  <c r="AK352" i="10"/>
  <c r="AK552" i="10" s="1"/>
  <c r="AI44" i="10"/>
  <c r="AI811" i="10" s="1"/>
  <c r="G40" i="16"/>
  <c r="E45" i="80"/>
  <c r="AB79" i="15"/>
  <c r="AA79" i="15"/>
  <c r="C118" i="80"/>
  <c r="C107" i="16"/>
  <c r="AC79" i="15"/>
  <c r="D25" i="80"/>
  <c r="AI326" i="10"/>
  <c r="AI664" i="10" s="1"/>
  <c r="Z66" i="10"/>
  <c r="Z834" i="10" s="1"/>
  <c r="AC376" i="10"/>
  <c r="AC564" i="10" s="1"/>
  <c r="AC330" i="10"/>
  <c r="AC329" i="10"/>
  <c r="C32" i="16"/>
  <c r="K73" i="14"/>
  <c r="J73" i="14"/>
  <c r="I73" i="14"/>
  <c r="F62" i="79"/>
  <c r="AC216" i="10"/>
  <c r="AC577" i="10" s="1"/>
  <c r="AA379" i="10"/>
  <c r="AA147" i="10"/>
  <c r="AA828" i="10" s="1"/>
  <c r="AB791" i="10"/>
  <c r="AN47" i="10"/>
  <c r="AN847" i="10" s="1"/>
  <c r="D39" i="16"/>
  <c r="AJ277" i="10"/>
  <c r="AJ591" i="10" s="1"/>
  <c r="G72" i="80"/>
  <c r="G73" i="80"/>
  <c r="G65" i="16"/>
  <c r="E40" i="16"/>
  <c r="D36" i="16"/>
  <c r="H45" i="80"/>
  <c r="AI327" i="10"/>
  <c r="AI252" i="10"/>
  <c r="G41" i="16"/>
  <c r="F57" i="79"/>
  <c r="E11" i="79"/>
  <c r="V155" i="10"/>
  <c r="T155" i="10"/>
  <c r="Y311" i="10"/>
  <c r="Y219" i="10"/>
  <c r="U155" i="10"/>
  <c r="AM188" i="10"/>
  <c r="AM606" i="10" s="1"/>
  <c r="AL382" i="10"/>
  <c r="AL568" i="10" s="1"/>
  <c r="AL150" i="10"/>
  <c r="AL859" i="10" s="1"/>
  <c r="D13" i="79"/>
  <c r="D15" i="79"/>
  <c r="D103" i="16"/>
  <c r="D114" i="80"/>
  <c r="AH285" i="10"/>
  <c r="AH622" i="10" s="1"/>
  <c r="F14" i="79"/>
  <c r="AI307" i="10"/>
  <c r="AC798" i="10"/>
  <c r="AC796" i="10"/>
  <c r="T85" i="10"/>
  <c r="U85" i="10"/>
  <c r="V85" i="10"/>
  <c r="Y193" i="10"/>
  <c r="AG783" i="10"/>
  <c r="AG781" i="10"/>
  <c r="F41" i="16"/>
  <c r="AP57" i="16"/>
  <c r="AP64" i="137"/>
  <c r="AP53" i="16"/>
  <c r="K69" i="14"/>
  <c r="I69" i="14"/>
  <c r="C28" i="16"/>
  <c r="J69" i="14"/>
  <c r="Y792" i="10"/>
  <c r="U242" i="10"/>
  <c r="Y794" i="10"/>
  <c r="T242" i="10"/>
  <c r="V242" i="10"/>
  <c r="U192" i="10"/>
  <c r="V192" i="10"/>
  <c r="T192" i="10"/>
  <c r="AH230" i="10"/>
  <c r="AH636" i="10" s="1"/>
  <c r="V254" i="10"/>
  <c r="T254" i="10"/>
  <c r="U254" i="10"/>
  <c r="Y83" i="10"/>
  <c r="AB288" i="10"/>
  <c r="AD378" i="10"/>
  <c r="AC253" i="10"/>
  <c r="G84" i="80"/>
  <c r="T188" i="10"/>
  <c r="V188" i="10"/>
  <c r="Y64" i="10"/>
  <c r="Y826" i="10" s="1"/>
  <c r="U188" i="10"/>
  <c r="V283" i="10"/>
  <c r="T283" i="10"/>
  <c r="U283" i="10"/>
  <c r="Y158" i="10"/>
  <c r="Y394" i="10"/>
  <c r="Y246" i="10"/>
  <c r="Y236" i="10"/>
  <c r="T224" i="10"/>
  <c r="V224" i="10"/>
  <c r="U224" i="10"/>
  <c r="Y237" i="10"/>
  <c r="Y596" i="10" s="1"/>
  <c r="AC158" i="10"/>
  <c r="AC829" i="10" s="1"/>
  <c r="AC394" i="10"/>
  <c r="AO370" i="10"/>
  <c r="AO121" i="10"/>
  <c r="AO817" i="10" s="1"/>
  <c r="G36" i="79"/>
  <c r="AB141" i="15"/>
  <c r="AA141" i="15"/>
  <c r="AC141" i="15"/>
  <c r="AB150" i="10"/>
  <c r="AB859" i="10" s="1"/>
  <c r="AB382" i="10"/>
  <c r="AB568" i="10" s="1"/>
  <c r="AD380" i="10"/>
  <c r="AD148" i="10"/>
  <c r="AD832" i="10" s="1"/>
  <c r="U328" i="10"/>
  <c r="V328" i="10"/>
  <c r="T328" i="10"/>
  <c r="H12" i="80"/>
  <c r="D14" i="79"/>
  <c r="F56" i="79"/>
  <c r="Z64" i="10"/>
  <c r="Z826" i="10" s="1"/>
  <c r="AA122" i="10"/>
  <c r="AA371" i="10"/>
  <c r="D79" i="80"/>
  <c r="D72" i="16"/>
  <c r="AJ234" i="10"/>
  <c r="AJ215" i="10"/>
  <c r="N1031" i="10"/>
  <c r="N1503" i="10"/>
  <c r="N455" i="10"/>
  <c r="N1783" i="10"/>
  <c r="N743" i="10"/>
  <c r="N618" i="10"/>
  <c r="N1463" i="10"/>
  <c r="AJ338" i="10"/>
  <c r="AJ375" i="10"/>
  <c r="N1863" i="10"/>
  <c r="N2383" i="10"/>
  <c r="N2023" i="10"/>
  <c r="AJ177" i="10"/>
  <c r="N2303" i="10"/>
  <c r="N1823" i="10"/>
  <c r="AJ390" i="10"/>
  <c r="N2063" i="10"/>
  <c r="N262" i="10"/>
  <c r="N2343" i="10"/>
  <c r="N351" i="10"/>
  <c r="N2103" i="10"/>
  <c r="N702" i="10"/>
  <c r="N1943" i="10"/>
  <c r="N337" i="10"/>
  <c r="N1983" i="10"/>
  <c r="N1263" i="10"/>
  <c r="AJ17" i="10"/>
  <c r="N320" i="10"/>
  <c r="N1383" i="10"/>
  <c r="AJ364" i="10"/>
  <c r="N2183" i="10"/>
  <c r="N661" i="10"/>
  <c r="N2143" i="10"/>
  <c r="N28" i="10"/>
  <c r="N1343" i="10"/>
  <c r="N1743" i="10"/>
  <c r="N17" i="10"/>
  <c r="AJ351" i="10"/>
  <c r="N824" i="10"/>
  <c r="N783" i="10"/>
  <c r="N1663" i="10"/>
  <c r="N380" i="10"/>
  <c r="N1703" i="10"/>
  <c r="N1543" i="10"/>
  <c r="N578" i="10"/>
  <c r="N114" i="10"/>
  <c r="N537" i="10"/>
  <c r="N1303" i="10"/>
  <c r="N867" i="10"/>
  <c r="N182" i="10"/>
  <c r="N1423" i="10"/>
  <c r="N1903" i="10"/>
  <c r="N248" i="10"/>
  <c r="N195" i="10"/>
  <c r="N126" i="10"/>
  <c r="N496" i="10"/>
  <c r="N1623" i="10"/>
  <c r="N1583" i="10"/>
  <c r="Z196" i="10"/>
  <c r="Z635" i="10" s="1"/>
  <c r="G98" i="80"/>
  <c r="AD381" i="10"/>
  <c r="AD149" i="10"/>
  <c r="AD836" i="10" s="1"/>
  <c r="AB122" i="10"/>
  <c r="AB371" i="10"/>
  <c r="AL45" i="10"/>
  <c r="AL815" i="10" s="1"/>
  <c r="AH64" i="10"/>
  <c r="AH826" i="10" s="1"/>
  <c r="H31" i="80"/>
  <c r="D37" i="80"/>
  <c r="F8" i="136"/>
  <c r="D60" i="14"/>
  <c r="G113" i="15"/>
  <c r="D39" i="135"/>
  <c r="G8" i="15"/>
  <c r="G135" i="15"/>
  <c r="D54" i="137"/>
  <c r="D8" i="14"/>
  <c r="G124" i="15"/>
  <c r="D8" i="135"/>
  <c r="AI8" i="136"/>
  <c r="D88" i="16"/>
  <c r="D109" i="80"/>
  <c r="D23" i="80"/>
  <c r="D46" i="16"/>
  <c r="D82" i="80"/>
  <c r="D60" i="79"/>
  <c r="D75" i="16"/>
  <c r="D49" i="81"/>
  <c r="D21" i="16"/>
  <c r="D39" i="137"/>
  <c r="U8" i="135"/>
  <c r="D43" i="79"/>
  <c r="D9" i="137"/>
  <c r="D9" i="16"/>
  <c r="D96" i="80"/>
  <c r="D28" i="81"/>
  <c r="D26" i="79"/>
  <c r="D51" i="80"/>
  <c r="D63" i="16"/>
  <c r="D100" i="16"/>
  <c r="F39" i="136"/>
  <c r="D24" i="137"/>
  <c r="G9" i="133"/>
  <c r="D34" i="16"/>
  <c r="D9" i="81"/>
  <c r="D9" i="80"/>
  <c r="D39" i="81"/>
  <c r="D9" i="79"/>
  <c r="D20" i="81"/>
  <c r="G60" i="15"/>
  <c r="D69" i="80"/>
  <c r="AK122" i="10"/>
  <c r="AK371" i="10"/>
  <c r="D55" i="80"/>
  <c r="AE193" i="10"/>
  <c r="AJ281" i="10"/>
  <c r="AJ595" i="10" s="1"/>
  <c r="AL196" i="10"/>
  <c r="AL635" i="10" s="1"/>
  <c r="AI248" i="10"/>
  <c r="G102" i="80"/>
  <c r="G92" i="16"/>
  <c r="AE782" i="10"/>
  <c r="AE780" i="10"/>
  <c r="H40" i="16"/>
  <c r="AM292" i="10"/>
  <c r="AF196" i="10"/>
  <c r="AF635" i="10" s="1"/>
  <c r="Z247" i="10"/>
  <c r="U305" i="10"/>
  <c r="V305" i="10"/>
  <c r="Y289" i="10"/>
  <c r="AQ289" i="10" s="1"/>
  <c r="T305" i="10"/>
  <c r="AE230" i="10"/>
  <c r="AE636" i="10" s="1"/>
  <c r="E121" i="80"/>
  <c r="E111" i="16"/>
  <c r="AA222" i="10"/>
  <c r="AA605" i="10" s="1"/>
  <c r="H23" i="16"/>
  <c r="AI87" i="10"/>
  <c r="AI860" i="10" s="1"/>
  <c r="D14" i="80"/>
  <c r="Z182" i="10"/>
  <c r="Z582" i="10" s="1"/>
  <c r="U172" i="10"/>
  <c r="V172" i="10"/>
  <c r="T172" i="10"/>
  <c r="Y365" i="10"/>
  <c r="Y317" i="10"/>
  <c r="Y316" i="10"/>
  <c r="AO327" i="10"/>
  <c r="AO252" i="10"/>
  <c r="AB43" i="10"/>
  <c r="AB807" i="10" s="1"/>
  <c r="AG66" i="10"/>
  <c r="AG834" i="10" s="1"/>
  <c r="Z344" i="10"/>
  <c r="Z670" i="10" s="1"/>
  <c r="F24" i="81"/>
  <c r="E19" i="16"/>
  <c r="AI774" i="10"/>
  <c r="G24" i="81"/>
  <c r="AO8" i="136"/>
  <c r="AA8" i="135"/>
  <c r="AM291" i="10"/>
  <c r="AA102" i="15"/>
  <c r="C56" i="80"/>
  <c r="AB102" i="15"/>
  <c r="AC102" i="15"/>
  <c r="AF367" i="10"/>
  <c r="AF654" i="10"/>
  <c r="T189" i="10"/>
  <c r="Y65" i="10"/>
  <c r="Y830" i="10" s="1"/>
  <c r="U189" i="10"/>
  <c r="V189" i="10"/>
  <c r="E15" i="81"/>
  <c r="AG45" i="10"/>
  <c r="AG815" i="10" s="1"/>
  <c r="AE44" i="10"/>
  <c r="AE811" i="10" s="1"/>
  <c r="Z224" i="10"/>
  <c r="Z609" i="10" s="1"/>
  <c r="L617" i="10"/>
  <c r="AH551" i="10"/>
  <c r="AH742" i="10"/>
  <c r="L1262" i="10"/>
  <c r="L1746" i="10"/>
  <c r="AH660" i="10"/>
  <c r="AH743" i="10"/>
  <c r="AH603" i="10"/>
  <c r="L366" i="10"/>
  <c r="L341" i="10"/>
  <c r="AH214" i="10"/>
  <c r="L319" i="10"/>
  <c r="AH101" i="10"/>
  <c r="L660" i="10"/>
  <c r="AH563" i="10"/>
  <c r="L1626" i="10"/>
  <c r="L196" i="10"/>
  <c r="L823" i="10"/>
  <c r="AH562" i="10"/>
  <c r="L1546" i="10"/>
  <c r="L458" i="10"/>
  <c r="AH692" i="10"/>
  <c r="L577" i="10"/>
  <c r="L1946" i="10"/>
  <c r="AH642" i="10"/>
  <c r="L2102" i="10"/>
  <c r="L1942" i="10"/>
  <c r="AH232" i="10"/>
  <c r="AH589" i="10"/>
  <c r="L290" i="10"/>
  <c r="L1180" i="10"/>
  <c r="AH773" i="10"/>
  <c r="L1422" i="10"/>
  <c r="L1164" i="10"/>
  <c r="L701" i="10"/>
  <c r="L2855" i="10"/>
  <c r="L43" i="10"/>
  <c r="L29" i="10"/>
  <c r="L454" i="10"/>
  <c r="L1462" i="10"/>
  <c r="L115" i="10"/>
  <c r="L398" i="10"/>
  <c r="L1119" i="10"/>
  <c r="AH661" i="10"/>
  <c r="AH691" i="10"/>
  <c r="L1032" i="10"/>
  <c r="L1502" i="10"/>
  <c r="AH856" i="10"/>
  <c r="L1134" i="10"/>
  <c r="AH805" i="10"/>
  <c r="AH673" i="10"/>
  <c r="AH287" i="10"/>
  <c r="L219" i="10"/>
  <c r="L746" i="10"/>
  <c r="L2342" i="10"/>
  <c r="L1266" i="10"/>
  <c r="L1306" i="10"/>
  <c r="L1986" i="10"/>
  <c r="L866" i="10"/>
  <c r="L499" i="10"/>
  <c r="L2146" i="10"/>
  <c r="AH643" i="10"/>
  <c r="L2182" i="10"/>
  <c r="L2106" i="10"/>
  <c r="L2066" i="10"/>
  <c r="L1666" i="10"/>
  <c r="AH629" i="10"/>
  <c r="L160" i="10"/>
  <c r="L408" i="10"/>
  <c r="L141" i="10"/>
  <c r="L2026" i="10"/>
  <c r="AH844" i="10"/>
  <c r="L184" i="10"/>
  <c r="L263" i="10"/>
  <c r="L100" i="10"/>
  <c r="L1103" i="10"/>
  <c r="AH363" i="10"/>
  <c r="L1902" i="10"/>
  <c r="L1225" i="10"/>
  <c r="L228" i="10"/>
  <c r="L1822" i="10"/>
  <c r="L209" i="10"/>
  <c r="L1702" i="10"/>
  <c r="L18" i="10"/>
  <c r="L324" i="10"/>
  <c r="AH176" i="10"/>
  <c r="L536" i="10"/>
  <c r="L1195" i="10"/>
  <c r="L1786" i="10"/>
  <c r="AH616" i="10"/>
  <c r="AH755" i="10"/>
  <c r="AH628" i="10"/>
  <c r="L1542" i="10"/>
  <c r="AH374" i="10"/>
  <c r="L1088" i="10"/>
  <c r="AH602" i="10"/>
  <c r="L1906" i="10"/>
  <c r="L2062" i="10"/>
  <c r="L280" i="10"/>
  <c r="L1466" i="10"/>
  <c r="AH789" i="10"/>
  <c r="L705" i="10"/>
  <c r="L2346" i="10"/>
  <c r="L1426" i="10"/>
  <c r="L1342" i="10"/>
  <c r="L1622" i="10"/>
  <c r="L1302" i="10"/>
  <c r="AH18" i="10"/>
  <c r="AH63" i="10"/>
  <c r="L1826" i="10"/>
  <c r="AH788" i="10"/>
  <c r="L1742" i="10"/>
  <c r="AH242" i="10"/>
  <c r="L827" i="10"/>
  <c r="L2832" i="10"/>
  <c r="AH721" i="10"/>
  <c r="AH772" i="10"/>
  <c r="AH824" i="10"/>
  <c r="AH857" i="10"/>
  <c r="L2268" i="10"/>
  <c r="L1706" i="10"/>
  <c r="L2783" i="10"/>
  <c r="AH575" i="10"/>
  <c r="L2812" i="10"/>
  <c r="L742" i="10"/>
  <c r="L1210" i="10"/>
  <c r="L2302" i="10"/>
  <c r="AH115" i="10"/>
  <c r="AH275" i="10"/>
  <c r="L1982" i="10"/>
  <c r="AH42" i="10"/>
  <c r="AH574" i="10"/>
  <c r="L1346" i="10"/>
  <c r="L336" i="10"/>
  <c r="L350" i="10"/>
  <c r="L1782" i="10"/>
  <c r="L1862" i="10"/>
  <c r="L429" i="10"/>
  <c r="L1073" i="10"/>
  <c r="AH804" i="10"/>
  <c r="L151" i="10"/>
  <c r="L581" i="10"/>
  <c r="L782" i="10"/>
  <c r="AH194" i="10"/>
  <c r="L2142" i="10"/>
  <c r="AH337" i="10"/>
  <c r="L2022" i="10"/>
  <c r="AH550" i="10"/>
  <c r="AH305" i="10"/>
  <c r="AH588" i="10"/>
  <c r="AH389" i="10"/>
  <c r="L2227" i="10"/>
  <c r="L1382" i="10"/>
  <c r="AH682" i="10"/>
  <c r="AH617" i="10"/>
  <c r="AH703" i="10"/>
  <c r="L664" i="10"/>
  <c r="L2883" i="10"/>
  <c r="L495" i="10"/>
  <c r="L365" i="10"/>
  <c r="AH756" i="10"/>
  <c r="L53" i="10"/>
  <c r="AH843" i="10"/>
  <c r="L1506" i="10"/>
  <c r="AH825" i="10"/>
  <c r="L540" i="10"/>
  <c r="L299" i="10"/>
  <c r="AH297" i="10"/>
  <c r="L422" i="10"/>
  <c r="L2306" i="10"/>
  <c r="AH156" i="10"/>
  <c r="L1662" i="10"/>
  <c r="L1058" i="10"/>
  <c r="L786" i="10"/>
  <c r="L2903" i="10"/>
  <c r="AH702" i="10"/>
  <c r="L81" i="10"/>
  <c r="AH683" i="10"/>
  <c r="L1866" i="10"/>
  <c r="L1586" i="10"/>
  <c r="L1386" i="10"/>
  <c r="AH350" i="10"/>
  <c r="L382" i="10"/>
  <c r="L2386" i="10"/>
  <c r="AH144" i="10"/>
  <c r="AH186" i="10"/>
  <c r="AH324" i="10"/>
  <c r="L1582" i="10"/>
  <c r="L250" i="10"/>
  <c r="L1149" i="10"/>
  <c r="L127" i="10"/>
  <c r="AH323" i="10"/>
  <c r="L379" i="10"/>
  <c r="AH81" i="10"/>
  <c r="L2186" i="10"/>
  <c r="L621" i="10"/>
  <c r="AH720" i="10"/>
  <c r="L167" i="10"/>
  <c r="L2382" i="10"/>
  <c r="AF372" i="10"/>
  <c r="AF557" i="10" s="1"/>
  <c r="AF123" i="10"/>
  <c r="AF848" i="10" s="1"/>
  <c r="D77" i="16"/>
  <c r="D85" i="80"/>
  <c r="D86" i="80"/>
  <c r="AL254" i="10"/>
  <c r="AC285" i="10"/>
  <c r="AC622" i="10" s="1"/>
  <c r="F50" i="16"/>
  <c r="F116" i="80"/>
  <c r="AI291" i="10"/>
  <c r="AA116" i="15"/>
  <c r="AC116" i="15"/>
  <c r="AB116" i="15"/>
  <c r="D93" i="16"/>
  <c r="D103" i="80"/>
  <c r="E12" i="80"/>
  <c r="AC64" i="15"/>
  <c r="C48" i="16"/>
  <c r="AB64" i="15"/>
  <c r="AA64" i="15"/>
  <c r="AI372" i="10"/>
  <c r="AI557" i="10" s="1"/>
  <c r="AI123" i="10"/>
  <c r="AI848" i="10" s="1"/>
  <c r="AM47" i="10"/>
  <c r="AM847" i="10" s="1"/>
  <c r="AO149" i="10"/>
  <c r="AO836" i="10" s="1"/>
  <c r="AO381" i="10"/>
  <c r="AH233" i="10"/>
  <c r="AH590" i="10" s="1"/>
  <c r="F11" i="16"/>
  <c r="G90" i="80"/>
  <c r="G81" i="16"/>
  <c r="D55" i="79"/>
  <c r="H40" i="79"/>
  <c r="Q17" i="10"/>
  <c r="Q1703" i="10"/>
  <c r="AM375" i="10"/>
  <c r="Q1783" i="10"/>
  <c r="Q2303" i="10"/>
  <c r="Q2103" i="10"/>
  <c r="Q28" i="10"/>
  <c r="AM351" i="10"/>
  <c r="AM177" i="10"/>
  <c r="Q1583" i="10"/>
  <c r="Q578" i="10"/>
  <c r="Q618" i="10"/>
  <c r="Q1463" i="10"/>
  <c r="AM17" i="10"/>
  <c r="Q351" i="10"/>
  <c r="Q114" i="10"/>
  <c r="Q1943" i="10"/>
  <c r="Q1983" i="10"/>
  <c r="Q1823" i="10"/>
  <c r="AM338" i="10"/>
  <c r="Q2183" i="10"/>
  <c r="Q1743" i="10"/>
  <c r="Q867" i="10"/>
  <c r="Q337" i="10"/>
  <c r="Q1663" i="10"/>
  <c r="AM364" i="10"/>
  <c r="Q248" i="10"/>
  <c r="Q783" i="10"/>
  <c r="Q537" i="10"/>
  <c r="Q262" i="10"/>
  <c r="Q455" i="10"/>
  <c r="Q1863" i="10"/>
  <c r="Q2063" i="10"/>
  <c r="Q2143" i="10"/>
  <c r="Q195" i="10"/>
  <c r="Q661" i="10"/>
  <c r="Q702" i="10"/>
  <c r="Q2383" i="10"/>
  <c r="Q380" i="10"/>
  <c r="Q2023" i="10"/>
  <c r="Q1031" i="10"/>
  <c r="Q1423" i="10"/>
  <c r="AM390" i="10"/>
  <c r="Q1903" i="10"/>
  <c r="AM215" i="10"/>
  <c r="Q2343" i="10"/>
  <c r="Q126" i="10"/>
  <c r="Q1623" i="10"/>
  <c r="Q496" i="10"/>
  <c r="Q1543" i="10"/>
  <c r="Q1263" i="10"/>
  <c r="Q182" i="10"/>
  <c r="Q1383" i="10"/>
  <c r="Q1503" i="10"/>
  <c r="Q743" i="10"/>
  <c r="Q1303" i="10"/>
  <c r="AM234" i="10"/>
  <c r="Q320" i="10"/>
  <c r="Q1343" i="10"/>
  <c r="Q824" i="10"/>
  <c r="K94" i="14"/>
  <c r="I94" i="14"/>
  <c r="C39" i="79"/>
  <c r="J94" i="14"/>
  <c r="J34" i="81"/>
  <c r="K34" i="81"/>
  <c r="I34" i="81"/>
  <c r="AE343" i="10"/>
  <c r="AE669" i="10" s="1"/>
  <c r="AE342" i="10"/>
  <c r="AE668" i="10" s="1"/>
  <c r="AE391" i="10"/>
  <c r="AE565" i="10" s="1"/>
  <c r="AF794" i="10"/>
  <c r="AF792" i="10"/>
  <c r="AC187" i="10"/>
  <c r="AC604" i="10" s="1"/>
  <c r="G40" i="80"/>
  <c r="Y46" i="10"/>
  <c r="T122" i="10"/>
  <c r="V122" i="10"/>
  <c r="U122" i="10"/>
  <c r="U33" i="10"/>
  <c r="T33" i="10"/>
  <c r="Y744" i="10"/>
  <c r="V33" i="10"/>
  <c r="Y26" i="10"/>
  <c r="AH254" i="10"/>
  <c r="AB282" i="10"/>
  <c r="AB597" i="10" s="1"/>
  <c r="AB279" i="10"/>
  <c r="AB593" i="10" s="1"/>
  <c r="AB286" i="10"/>
  <c r="AB623" i="10" s="1"/>
  <c r="AI367" i="10"/>
  <c r="AI654" i="10"/>
  <c r="E83" i="16"/>
  <c r="AO223" i="10"/>
  <c r="AO607" i="10" s="1"/>
  <c r="N1622" i="10"/>
  <c r="N2832" i="10"/>
  <c r="AJ843" i="10"/>
  <c r="N115" i="10"/>
  <c r="N1119" i="10"/>
  <c r="N1902" i="10"/>
  <c r="N382" i="10"/>
  <c r="AJ575" i="10"/>
  <c r="N2182" i="10"/>
  <c r="AJ156" i="10"/>
  <c r="AJ550" i="10"/>
  <c r="N2026" i="10"/>
  <c r="N1466" i="10"/>
  <c r="N141" i="10"/>
  <c r="AJ297" i="10"/>
  <c r="N2146" i="10"/>
  <c r="N209" i="10"/>
  <c r="N324" i="10"/>
  <c r="AJ350" i="10"/>
  <c r="AJ115" i="10"/>
  <c r="N1906" i="10"/>
  <c r="N2855" i="10"/>
  <c r="N536" i="10"/>
  <c r="AJ804" i="10"/>
  <c r="N2227" i="10"/>
  <c r="N1542" i="10"/>
  <c r="N2066" i="10"/>
  <c r="AJ389" i="10"/>
  <c r="N366" i="10"/>
  <c r="AJ562" i="10"/>
  <c r="N429" i="10"/>
  <c r="N540" i="10"/>
  <c r="N823" i="10"/>
  <c r="N341" i="10"/>
  <c r="AJ856" i="10"/>
  <c r="N336" i="10"/>
  <c r="N701" i="10"/>
  <c r="N621" i="10"/>
  <c r="N29" i="10"/>
  <c r="N228" i="10"/>
  <c r="N81" i="10"/>
  <c r="N1426" i="10"/>
  <c r="N2903" i="10"/>
  <c r="N319" i="10"/>
  <c r="N2346" i="10"/>
  <c r="N2342" i="10"/>
  <c r="N2306" i="10"/>
  <c r="N43" i="10"/>
  <c r="N1822" i="10"/>
  <c r="N2467" i="10" s="1"/>
  <c r="N1866" i="10"/>
  <c r="N1786" i="10"/>
  <c r="AJ772" i="10"/>
  <c r="N2142" i="10"/>
  <c r="AJ305" i="10"/>
  <c r="N151" i="10"/>
  <c r="AJ773" i="10"/>
  <c r="N127" i="10"/>
  <c r="N866" i="10"/>
  <c r="N2022" i="10"/>
  <c r="N2783" i="10"/>
  <c r="N1502" i="10"/>
  <c r="N458" i="10"/>
  <c r="N1462" i="10"/>
  <c r="AJ825" i="10"/>
  <c r="AJ742" i="10"/>
  <c r="N1073" i="10"/>
  <c r="N2302" i="10"/>
  <c r="N1742" i="10"/>
  <c r="AJ214" i="10"/>
  <c r="AJ824" i="10"/>
  <c r="N1262" i="10"/>
  <c r="N160" i="10"/>
  <c r="N167" i="10"/>
  <c r="AJ691" i="10"/>
  <c r="N408" i="10"/>
  <c r="N1422" i="10"/>
  <c r="AJ660" i="10"/>
  <c r="AJ642" i="10"/>
  <c r="N2062" i="10"/>
  <c r="AJ755" i="10"/>
  <c r="AJ692" i="10"/>
  <c r="N196" i="10"/>
  <c r="N2186" i="10"/>
  <c r="N1342" i="10"/>
  <c r="N1862" i="10"/>
  <c r="AJ101" i="10"/>
  <c r="AJ628" i="10"/>
  <c r="N398" i="10"/>
  <c r="AJ702" i="10"/>
  <c r="N1546" i="10"/>
  <c r="AJ176" i="10"/>
  <c r="AJ81" i="10"/>
  <c r="N1986" i="10"/>
  <c r="N1058" i="10"/>
  <c r="N1382" i="10"/>
  <c r="AJ789" i="10"/>
  <c r="N184" i="10"/>
  <c r="AJ617" i="10"/>
  <c r="N2106" i="10"/>
  <c r="AJ194" i="10"/>
  <c r="N1662" i="10"/>
  <c r="AJ374" i="10"/>
  <c r="N1826" i="10"/>
  <c r="AJ574" i="10"/>
  <c r="N2812" i="10"/>
  <c r="N2382" i="10"/>
  <c r="AJ551" i="10"/>
  <c r="AJ643" i="10"/>
  <c r="AJ743" i="10"/>
  <c r="N577" i="10"/>
  <c r="N1706" i="10"/>
  <c r="N290" i="10"/>
  <c r="N1702" i="10"/>
  <c r="N499" i="10"/>
  <c r="AJ603" i="10"/>
  <c r="N617" i="10"/>
  <c r="AJ42" i="10"/>
  <c r="AJ857" i="10"/>
  <c r="N1302" i="10"/>
  <c r="N705" i="10"/>
  <c r="N2386" i="10"/>
  <c r="N782" i="10"/>
  <c r="N18" i="10"/>
  <c r="N422" i="10"/>
  <c r="N1586" i="10"/>
  <c r="N280" i="10"/>
  <c r="N379" i="10"/>
  <c r="N1180" i="10"/>
  <c r="N1164" i="10"/>
  <c r="N1225" i="10"/>
  <c r="N495" i="10"/>
  <c r="AJ588" i="10"/>
  <c r="N2102" i="10"/>
  <c r="AJ602" i="10"/>
  <c r="N581" i="10"/>
  <c r="N1746" i="10"/>
  <c r="AJ703" i="10"/>
  <c r="AJ563" i="10"/>
  <c r="AJ144" i="10"/>
  <c r="N1134" i="10"/>
  <c r="AJ629" i="10"/>
  <c r="N2883" i="10"/>
  <c r="AJ324" i="10"/>
  <c r="N1982" i="10"/>
  <c r="N742" i="10"/>
  <c r="N263" i="10"/>
  <c r="AJ275" i="10"/>
  <c r="N1582" i="10"/>
  <c r="N1666" i="10"/>
  <c r="AJ683" i="10"/>
  <c r="N786" i="10"/>
  <c r="N2268" i="10"/>
  <c r="AJ337" i="10"/>
  <c r="N1506" i="10"/>
  <c r="N1266" i="10"/>
  <c r="AJ805" i="10"/>
  <c r="N664" i="10"/>
  <c r="N660" i="10"/>
  <c r="N1149" i="10"/>
  <c r="AJ616" i="10"/>
  <c r="AJ186" i="10"/>
  <c r="AJ63" i="10"/>
  <c r="AJ661" i="10"/>
  <c r="N827" i="10"/>
  <c r="N746" i="10"/>
  <c r="N1195" i="10"/>
  <c r="AJ756" i="10"/>
  <c r="N1346" i="10"/>
  <c r="AJ589" i="10"/>
  <c r="AJ720" i="10"/>
  <c r="AJ788" i="10"/>
  <c r="AJ18" i="10"/>
  <c r="AJ673" i="10"/>
  <c r="N53" i="10"/>
  <c r="N1386" i="10"/>
  <c r="N1782" i="10"/>
  <c r="N100" i="10"/>
  <c r="N1626" i="10"/>
  <c r="AJ844" i="10"/>
  <c r="AJ242" i="10"/>
  <c r="N1032" i="10"/>
  <c r="N1040" i="10" s="1"/>
  <c r="N454" i="10"/>
  <c r="N1306" i="10"/>
  <c r="AJ232" i="10"/>
  <c r="AJ682" i="10"/>
  <c r="N1946" i="10"/>
  <c r="N1210" i="10"/>
  <c r="AJ721" i="10"/>
  <c r="N219" i="10"/>
  <c r="N1103" i="10"/>
  <c r="N1942" i="10"/>
  <c r="N250" i="10"/>
  <c r="N365" i="10"/>
  <c r="AJ287" i="10"/>
  <c r="N350" i="10"/>
  <c r="N299" i="10"/>
  <c r="N1088" i="10"/>
  <c r="AJ323" i="10"/>
  <c r="AJ363" i="10"/>
  <c r="AE196" i="10"/>
  <c r="AE635" i="10" s="1"/>
  <c r="AN216" i="10"/>
  <c r="AN577" i="10" s="1"/>
  <c r="AM368" i="10"/>
  <c r="AM117" i="10"/>
  <c r="AM809" i="10" s="1"/>
  <c r="AJ187" i="10"/>
  <c r="AJ604" i="10" s="1"/>
  <c r="AA215" i="10"/>
  <c r="K9" i="15"/>
  <c r="E1383" i="10"/>
  <c r="E1303" i="10"/>
  <c r="E101" i="16"/>
  <c r="E27" i="79"/>
  <c r="E320" i="10"/>
  <c r="E783" i="10"/>
  <c r="E2303" i="10"/>
  <c r="E867" i="10"/>
  <c r="AA375" i="10"/>
  <c r="E2063" i="10"/>
  <c r="E10" i="79"/>
  <c r="E1903" i="10"/>
  <c r="E1783" i="10"/>
  <c r="E10" i="16"/>
  <c r="E2103" i="10"/>
  <c r="AA364" i="10"/>
  <c r="E1823" i="10"/>
  <c r="E1031" i="10"/>
  <c r="E110" i="80"/>
  <c r="E1983" i="10"/>
  <c r="K61" i="15"/>
  <c r="E40" i="135"/>
  <c r="E52" i="80"/>
  <c r="E55" i="137"/>
  <c r="E618" i="10"/>
  <c r="E70" i="80"/>
  <c r="E1583" i="10"/>
  <c r="E2023" i="10"/>
  <c r="E743" i="10"/>
  <c r="E114" i="10"/>
  <c r="E1703" i="10"/>
  <c r="AA177" i="10"/>
  <c r="E25" i="137"/>
  <c r="E661" i="10"/>
  <c r="E248" i="10"/>
  <c r="E2183" i="10"/>
  <c r="I40" i="136"/>
  <c r="E44" i="79"/>
  <c r="AA390" i="10"/>
  <c r="AA234" i="10"/>
  <c r="E380" i="10"/>
  <c r="E61" i="14"/>
  <c r="E537" i="10"/>
  <c r="E702" i="10"/>
  <c r="E22" i="16"/>
  <c r="E76" i="16"/>
  <c r="E1863" i="10"/>
  <c r="E35" i="16"/>
  <c r="E1463" i="10"/>
  <c r="E262" i="10"/>
  <c r="E40" i="137"/>
  <c r="E97" i="80"/>
  <c r="E47" i="16"/>
  <c r="E83" i="80"/>
  <c r="AA17" i="10"/>
  <c r="E38" i="80"/>
  <c r="E1623" i="10"/>
  <c r="E9" i="14"/>
  <c r="E50" i="81"/>
  <c r="E1503" i="10"/>
  <c r="E21" i="81"/>
  <c r="E10" i="81"/>
  <c r="E29" i="81"/>
  <c r="K10" i="133"/>
  <c r="E9" i="135"/>
  <c r="K136" i="15"/>
  <c r="E578" i="10"/>
  <c r="K114" i="15"/>
  <c r="E10" i="80"/>
  <c r="AA338" i="10"/>
  <c r="E40" i="81"/>
  <c r="E337" i="10"/>
  <c r="E1343" i="10"/>
  <c r="E496" i="10"/>
  <c r="E64" i="16"/>
  <c r="E1743" i="10"/>
  <c r="E61" i="79"/>
  <c r="AA351" i="10"/>
  <c r="E10" i="137"/>
  <c r="E1543" i="10"/>
  <c r="K125" i="15"/>
  <c r="E24" i="80"/>
  <c r="E89" i="16"/>
  <c r="E824" i="10"/>
  <c r="E2143" i="10"/>
  <c r="E2383" i="10"/>
  <c r="E195" i="10"/>
  <c r="E28" i="10"/>
  <c r="E17" i="10"/>
  <c r="E1423" i="10"/>
  <c r="I9" i="136"/>
  <c r="E126" i="10"/>
  <c r="E2343" i="10"/>
  <c r="E1663" i="10"/>
  <c r="E1943" i="10"/>
  <c r="E182" i="10"/>
  <c r="E455" i="10"/>
  <c r="E351" i="10"/>
  <c r="E1263" i="10"/>
  <c r="H17" i="80"/>
  <c r="AA774" i="10"/>
  <c r="U285" i="10"/>
  <c r="T285" i="10"/>
  <c r="Y160" i="10"/>
  <c r="V285" i="10"/>
  <c r="Y396" i="10"/>
  <c r="I93" i="14"/>
  <c r="K93" i="14"/>
  <c r="J93" i="14"/>
  <c r="C37" i="79"/>
  <c r="AJ67" i="10"/>
  <c r="AJ858" i="10" s="1"/>
  <c r="AD226" i="10"/>
  <c r="AD630" i="10" s="1"/>
  <c r="AO189" i="10"/>
  <c r="AO608" i="10" s="1"/>
  <c r="AM253" i="10"/>
  <c r="G15" i="80"/>
  <c r="F36" i="79"/>
  <c r="AB225" i="10"/>
  <c r="AB611" i="10" s="1"/>
  <c r="AB220" i="10"/>
  <c r="AB218" i="10"/>
  <c r="AB581" i="10" s="1"/>
  <c r="T297" i="10"/>
  <c r="U297" i="10"/>
  <c r="V297" i="10"/>
  <c r="Y284" i="10"/>
  <c r="E24" i="79"/>
  <c r="F32" i="16"/>
  <c r="U169" i="10"/>
  <c r="V169" i="10"/>
  <c r="T169" i="10"/>
  <c r="Y307" i="10"/>
  <c r="AN85" i="10"/>
  <c r="AN835" i="10" s="1"/>
  <c r="AK245" i="10"/>
  <c r="AK328" i="10"/>
  <c r="AK666" i="10" s="1"/>
  <c r="AO277" i="10"/>
  <c r="AO591" i="10" s="1"/>
  <c r="AE66" i="10"/>
  <c r="AE834" i="10" s="1"/>
  <c r="AF151" i="10"/>
  <c r="AF862" i="10" s="1"/>
  <c r="T239" i="10"/>
  <c r="Y329" i="10"/>
  <c r="U239" i="10"/>
  <c r="Y330" i="10"/>
  <c r="Y376" i="10"/>
  <c r="V239" i="10"/>
  <c r="AL252" i="10"/>
  <c r="AL327" i="10"/>
  <c r="AF124" i="10"/>
  <c r="AF850" i="10" s="1"/>
  <c r="AF120" i="10"/>
  <c r="AH299" i="10"/>
  <c r="AH645" i="10" s="1"/>
  <c r="AG252" i="10"/>
  <c r="AG327" i="10"/>
  <c r="AJ223" i="10"/>
  <c r="AJ607" i="10" s="1"/>
  <c r="V258" i="10"/>
  <c r="Y87" i="10"/>
  <c r="T258" i="10"/>
  <c r="U258" i="10"/>
  <c r="G108" i="16"/>
  <c r="AK370" i="10"/>
  <c r="AK121" i="10"/>
  <c r="AK817" i="10" s="1"/>
  <c r="D52" i="79"/>
  <c r="G12" i="16"/>
  <c r="AO193" i="10"/>
  <c r="Z254" i="10"/>
  <c r="AO158" i="10"/>
  <c r="AO829" i="10" s="1"/>
  <c r="AO394" i="10"/>
  <c r="AN233" i="10"/>
  <c r="AN590" i="10" s="1"/>
  <c r="Y27" i="10"/>
  <c r="Y746" i="10"/>
  <c r="U34" i="10"/>
  <c r="T34" i="10"/>
  <c r="V34" i="10"/>
  <c r="AJ381" i="10"/>
  <c r="AJ149" i="10"/>
  <c r="AJ836" i="10" s="1"/>
  <c r="E26" i="16"/>
  <c r="AN27" i="10"/>
  <c r="AN706" i="10" s="1"/>
  <c r="AN746" i="10"/>
  <c r="E114" i="80"/>
  <c r="E103" i="16"/>
  <c r="K82" i="14"/>
  <c r="J82" i="14"/>
  <c r="C93" i="80"/>
  <c r="C85" i="16"/>
  <c r="I82" i="14"/>
  <c r="AM244" i="10"/>
  <c r="AM620" i="10" s="1"/>
  <c r="G75" i="80"/>
  <c r="G67" i="16"/>
  <c r="E75" i="79"/>
  <c r="AD159" i="10"/>
  <c r="AD833" i="10" s="1"/>
  <c r="AD395" i="10"/>
  <c r="AH369" i="10"/>
  <c r="AH118" i="10"/>
  <c r="AH813" i="10" s="1"/>
  <c r="AE122" i="10"/>
  <c r="AE371" i="10"/>
  <c r="E52" i="16"/>
  <c r="AB27" i="10"/>
  <c r="AB706" i="10" s="1"/>
  <c r="AB746" i="10"/>
  <c r="AI222" i="10"/>
  <c r="AI605" i="10" s="1"/>
  <c r="F578" i="10"/>
  <c r="F661" i="10"/>
  <c r="F496" i="10"/>
  <c r="F1263" i="10"/>
  <c r="F195" i="10"/>
  <c r="F10" i="81"/>
  <c r="F55" i="137"/>
  <c r="F10" i="137"/>
  <c r="F47" i="16"/>
  <c r="F1303" i="10"/>
  <c r="F10" i="79"/>
  <c r="F1383" i="10"/>
  <c r="F9" i="14"/>
  <c r="F70" i="80"/>
  <c r="F1463" i="10"/>
  <c r="F126" i="10"/>
  <c r="F537" i="10"/>
  <c r="F380" i="10"/>
  <c r="F262" i="10"/>
  <c r="F21" i="81"/>
  <c r="O61" i="15"/>
  <c r="F1903" i="10"/>
  <c r="AB215" i="10"/>
  <c r="F351" i="10"/>
  <c r="O125" i="15"/>
  <c r="F40" i="81"/>
  <c r="F40" i="135"/>
  <c r="F2383" i="10"/>
  <c r="AB234" i="10"/>
  <c r="F618" i="10"/>
  <c r="F17" i="10"/>
  <c r="F10" i="16"/>
  <c r="F97" i="80"/>
  <c r="F27" i="79"/>
  <c r="F61" i="14"/>
  <c r="F2103" i="10"/>
  <c r="F320" i="10"/>
  <c r="AB351" i="10"/>
  <c r="F2183" i="10"/>
  <c r="F1943" i="10"/>
  <c r="F101" i="16"/>
  <c r="F35" i="16"/>
  <c r="F22" i="16"/>
  <c r="AB390" i="10"/>
  <c r="F89" i="16"/>
  <c r="F2023" i="10"/>
  <c r="F867" i="10"/>
  <c r="F337" i="10"/>
  <c r="F1743" i="10"/>
  <c r="AB177" i="10"/>
  <c r="F783" i="10"/>
  <c r="F2343" i="10"/>
  <c r="F38" i="80"/>
  <c r="AB338" i="10"/>
  <c r="AB17" i="10"/>
  <c r="F50" i="81"/>
  <c r="F1783" i="10"/>
  <c r="F64" i="16"/>
  <c r="O9" i="15"/>
  <c r="O10" i="133"/>
  <c r="F1823" i="10"/>
  <c r="F1703" i="10"/>
  <c r="F44" i="79"/>
  <c r="F76" i="16"/>
  <c r="F824" i="10"/>
  <c r="F1863" i="10"/>
  <c r="F25" i="137"/>
  <c r="F702" i="10"/>
  <c r="F52" i="80"/>
  <c r="F10" i="80"/>
  <c r="L40" i="136"/>
  <c r="F61" i="79"/>
  <c r="AB375" i="10"/>
  <c r="F1983" i="10"/>
  <c r="F182" i="10"/>
  <c r="F2143" i="10"/>
  <c r="AB364" i="10"/>
  <c r="F29" i="81"/>
  <c r="F24" i="80"/>
  <c r="F1543" i="10"/>
  <c r="F83" i="80"/>
  <c r="F114" i="10"/>
  <c r="F1663" i="10"/>
  <c r="L9" i="136"/>
  <c r="F9" i="135"/>
  <c r="F1623" i="10"/>
  <c r="F1031" i="10"/>
  <c r="F743" i="10"/>
  <c r="F110" i="80"/>
  <c r="F1503" i="10"/>
  <c r="O114" i="15"/>
  <c r="F40" i="137"/>
  <c r="F28" i="10"/>
  <c r="F455" i="10"/>
  <c r="O136" i="15"/>
  <c r="F1583" i="10"/>
  <c r="F2063" i="10"/>
  <c r="F248" i="10"/>
  <c r="F1423" i="10"/>
  <c r="F1343" i="10"/>
  <c r="F2303" i="10"/>
  <c r="AE325" i="10"/>
  <c r="AE662" i="10" s="1"/>
  <c r="D16" i="79"/>
  <c r="AG228" i="10"/>
  <c r="AG633" i="10" s="1"/>
  <c r="AA298" i="10"/>
  <c r="AA644" i="10" s="1"/>
  <c r="AD774" i="10"/>
  <c r="AK308" i="10"/>
  <c r="AK339" i="10"/>
  <c r="AK663" i="10" s="1"/>
  <c r="AH247" i="10"/>
  <c r="Z290" i="10"/>
  <c r="AG230" i="10"/>
  <c r="AG636" i="10" s="1"/>
  <c r="AN243" i="10"/>
  <c r="AN618" i="10" s="1"/>
  <c r="AE252" i="10"/>
  <c r="AE327" i="10"/>
  <c r="AK298" i="10"/>
  <c r="AK644" i="10" s="1"/>
  <c r="AN249" i="10"/>
  <c r="AF782" i="10"/>
  <c r="AF780" i="10"/>
  <c r="AF117" i="10"/>
  <c r="AF809" i="10" s="1"/>
  <c r="AF368" i="10"/>
  <c r="E45" i="79"/>
  <c r="AD783" i="10"/>
  <c r="AD781" i="10"/>
  <c r="H26" i="16"/>
  <c r="AN344" i="10"/>
  <c r="AN670" i="10" s="1"/>
  <c r="AB108" i="15"/>
  <c r="AA108" i="15"/>
  <c r="AC108" i="15"/>
  <c r="AL783" i="10"/>
  <c r="AL781" i="10"/>
  <c r="AH282" i="10"/>
  <c r="AH597" i="10" s="1"/>
  <c r="AH286" i="10"/>
  <c r="AH623" i="10" s="1"/>
  <c r="AH279" i="10"/>
  <c r="AH593" i="10" s="1"/>
  <c r="AI84" i="10"/>
  <c r="AI831" i="10" s="1"/>
  <c r="AF327" i="10"/>
  <c r="AF252" i="10"/>
  <c r="F25" i="80"/>
  <c r="D52" i="16"/>
  <c r="E53" i="16"/>
  <c r="E29" i="16"/>
  <c r="AJ775" i="10"/>
  <c r="AH85" i="10"/>
  <c r="AH835" i="10" s="1"/>
  <c r="AB325" i="10"/>
  <c r="AB662" i="10" s="1"/>
  <c r="I99" i="14"/>
  <c r="K99" i="14"/>
  <c r="J99" i="14"/>
  <c r="C25" i="80"/>
  <c r="AP45" i="80"/>
  <c r="AB247" i="10"/>
  <c r="AD328" i="10"/>
  <c r="AD666" i="10" s="1"/>
  <c r="AL331" i="10"/>
  <c r="AC779" i="10"/>
  <c r="AC777" i="10"/>
  <c r="F74" i="79"/>
  <c r="E63" i="80"/>
  <c r="E62" i="80"/>
  <c r="AE300" i="10"/>
  <c r="AE646" i="10" s="1"/>
  <c r="AD290" i="10"/>
  <c r="D56" i="16"/>
  <c r="G47" i="80"/>
  <c r="G46" i="80"/>
  <c r="AD253" i="10"/>
  <c r="AG748" i="10"/>
  <c r="AG28" i="10"/>
  <c r="AG708" i="10" s="1"/>
  <c r="AB144" i="15"/>
  <c r="AA144" i="15"/>
  <c r="AC144" i="15"/>
  <c r="J37" i="14"/>
  <c r="C16" i="79"/>
  <c r="I37" i="14"/>
  <c r="K37" i="14"/>
  <c r="E107" i="16"/>
  <c r="E118" i="80"/>
  <c r="D105" i="80"/>
  <c r="D96" i="16"/>
  <c r="AM354" i="10"/>
  <c r="AM653" i="10"/>
  <c r="AN278" i="10"/>
  <c r="AN592" i="10" s="1"/>
  <c r="C24" i="16"/>
  <c r="I65" i="14"/>
  <c r="J65" i="14"/>
  <c r="K65" i="14"/>
  <c r="AO793" i="10"/>
  <c r="AO795" i="10"/>
  <c r="AE149" i="10"/>
  <c r="AE836" i="10" s="1"/>
  <c r="AE381" i="10"/>
  <c r="AN369" i="10"/>
  <c r="AN118" i="10"/>
  <c r="AN813" i="10" s="1"/>
  <c r="Z382" i="10"/>
  <c r="Z568" i="10" s="1"/>
  <c r="Z150" i="10"/>
  <c r="Z859" i="10" s="1"/>
  <c r="AJ248" i="10"/>
  <c r="AA799" i="10"/>
  <c r="AA797" i="10"/>
  <c r="AH328" i="10"/>
  <c r="AH666" i="10" s="1"/>
  <c r="D57" i="80"/>
  <c r="AB248" i="10"/>
  <c r="AB121" i="15"/>
  <c r="AA121" i="15"/>
  <c r="AC121" i="15"/>
  <c r="S2302" i="10"/>
  <c r="S454" i="10"/>
  <c r="S1306" i="10"/>
  <c r="S280" i="10"/>
  <c r="S782" i="10"/>
  <c r="AO101" i="10"/>
  <c r="S660" i="10"/>
  <c r="AO857" i="10"/>
  <c r="S746" i="10"/>
  <c r="AO691" i="10"/>
  <c r="S209" i="10"/>
  <c r="AO772" i="10"/>
  <c r="AO660" i="10"/>
  <c r="S1666" i="10"/>
  <c r="AO562" i="10"/>
  <c r="S1906" i="10"/>
  <c r="S196" i="10"/>
  <c r="AO42" i="10"/>
  <c r="AO374" i="10"/>
  <c r="S1822" i="10"/>
  <c r="S366" i="10"/>
  <c r="S2855" i="10"/>
  <c r="S1088" i="10"/>
  <c r="S2062" i="10"/>
  <c r="AO297" i="10"/>
  <c r="S1982" i="10"/>
  <c r="S786" i="10"/>
  <c r="S1946" i="10"/>
  <c r="S1662" i="10"/>
  <c r="AO628" i="10"/>
  <c r="S1826" i="10"/>
  <c r="S1386" i="10"/>
  <c r="S100" i="10"/>
  <c r="S1742" i="10"/>
  <c r="AO81" i="10"/>
  <c r="S2342" i="10"/>
  <c r="S2142" i="10"/>
  <c r="AO720" i="10"/>
  <c r="S2783" i="10"/>
  <c r="AO575" i="10"/>
  <c r="S379" i="10"/>
  <c r="AO755" i="10"/>
  <c r="AO563" i="10"/>
  <c r="S1466" i="10"/>
  <c r="S2306" i="10"/>
  <c r="S1119" i="10"/>
  <c r="S1302" i="10"/>
  <c r="S2022" i="10"/>
  <c r="S290" i="10"/>
  <c r="S151" i="10"/>
  <c r="AO63" i="10"/>
  <c r="S621" i="10"/>
  <c r="AO194" i="10"/>
  <c r="S742" i="10"/>
  <c r="S1180" i="10"/>
  <c r="AO721" i="10"/>
  <c r="S1786" i="10"/>
  <c r="AO843" i="10"/>
  <c r="AO550" i="10"/>
  <c r="S1382" i="10"/>
  <c r="AO844" i="10"/>
  <c r="S319" i="10"/>
  <c r="S1942" i="10"/>
  <c r="AO742" i="10"/>
  <c r="AO324" i="10"/>
  <c r="S1702" i="10"/>
  <c r="S581" i="10"/>
  <c r="S499" i="10"/>
  <c r="AO788" i="10"/>
  <c r="AO551" i="10"/>
  <c r="S536" i="10"/>
  <c r="S1422" i="10"/>
  <c r="S1262" i="10"/>
  <c r="AO805" i="10"/>
  <c r="S365" i="10"/>
  <c r="AO702" i="10"/>
  <c r="S29" i="10"/>
  <c r="S1986" i="10"/>
  <c r="S1586" i="10"/>
  <c r="AO389" i="10"/>
  <c r="S2182" i="10"/>
  <c r="S1134" i="10"/>
  <c r="S1782" i="10"/>
  <c r="AO673" i="10"/>
  <c r="S1225" i="10"/>
  <c r="S1582" i="10"/>
  <c r="S1502" i="10"/>
  <c r="AO703" i="10"/>
  <c r="S228" i="10"/>
  <c r="AO856" i="10"/>
  <c r="S540" i="10"/>
  <c r="S184" i="10"/>
  <c r="S1164" i="10"/>
  <c r="AO789" i="10"/>
  <c r="S2186" i="10"/>
  <c r="S2026" i="10"/>
  <c r="AO683" i="10"/>
  <c r="S115" i="10"/>
  <c r="S701" i="10"/>
  <c r="S350" i="10"/>
  <c r="S1266" i="10"/>
  <c r="S160" i="10"/>
  <c r="AO287" i="10"/>
  <c r="S577" i="10"/>
  <c r="S1542" i="10"/>
  <c r="S324" i="10"/>
  <c r="S1210" i="10"/>
  <c r="S341" i="10"/>
  <c r="S219" i="10"/>
  <c r="S127" i="10"/>
  <c r="S18" i="10"/>
  <c r="S1746" i="10"/>
  <c r="AO232" i="10"/>
  <c r="S2066" i="10"/>
  <c r="AO602" i="10"/>
  <c r="S705" i="10"/>
  <c r="S1506" i="10"/>
  <c r="AO186" i="10"/>
  <c r="S81" i="10"/>
  <c r="AO144" i="10"/>
  <c r="AO156" i="10"/>
  <c r="S250" i="10"/>
  <c r="S1546" i="10"/>
  <c r="S1462" i="10"/>
  <c r="S1862" i="10"/>
  <c r="S458" i="10"/>
  <c r="AO337" i="10"/>
  <c r="S1073" i="10"/>
  <c r="S263" i="10"/>
  <c r="S1103" i="10"/>
  <c r="S495" i="10"/>
  <c r="AO692" i="10"/>
  <c r="AO617" i="10"/>
  <c r="S1626" i="10"/>
  <c r="AO18" i="10"/>
  <c r="AO661" i="10"/>
  <c r="S167" i="10"/>
  <c r="S382" i="10"/>
  <c r="AO682" i="10"/>
  <c r="AO242" i="10"/>
  <c r="S617" i="10"/>
  <c r="S2268" i="10"/>
  <c r="AO214" i="10"/>
  <c r="S2346" i="10"/>
  <c r="S2832" i="10"/>
  <c r="S1902" i="10"/>
  <c r="S664" i="10"/>
  <c r="AO642" i="10"/>
  <c r="AO275" i="10"/>
  <c r="S823" i="10"/>
  <c r="S827" i="10"/>
  <c r="S1346" i="10"/>
  <c r="AO825" i="10"/>
  <c r="AO616" i="10"/>
  <c r="S398" i="10"/>
  <c r="AO323" i="10"/>
  <c r="S2883" i="10"/>
  <c r="AO629" i="10"/>
  <c r="AO574" i="10"/>
  <c r="S1195" i="10"/>
  <c r="S408" i="10"/>
  <c r="AO643" i="10"/>
  <c r="S141" i="10"/>
  <c r="AO350" i="10"/>
  <c r="S2903" i="10"/>
  <c r="S2106" i="10"/>
  <c r="AO363" i="10"/>
  <c r="S2386" i="10"/>
  <c r="AO589" i="10"/>
  <c r="S2102" i="10"/>
  <c r="S336" i="10"/>
  <c r="S53" i="10"/>
  <c r="S2812" i="10"/>
  <c r="AO743" i="10"/>
  <c r="S2227" i="10"/>
  <c r="S866" i="10"/>
  <c r="S1032" i="10"/>
  <c r="S1058" i="10"/>
  <c r="AO305" i="10"/>
  <c r="AO824" i="10"/>
  <c r="S43" i="10"/>
  <c r="AO804" i="10"/>
  <c r="S1866" i="10"/>
  <c r="AO773" i="10"/>
  <c r="S1426" i="10"/>
  <c r="AO176" i="10"/>
  <c r="S299" i="10"/>
  <c r="AO115" i="10"/>
  <c r="S1706" i="10"/>
  <c r="S1342" i="10"/>
  <c r="S2146" i="10"/>
  <c r="S2382" i="10"/>
  <c r="AO588" i="10"/>
  <c r="S1622" i="10"/>
  <c r="S422" i="10"/>
  <c r="AO756" i="10"/>
  <c r="S1149" i="10"/>
  <c r="S429" i="10"/>
  <c r="AO603" i="10"/>
  <c r="AO217" i="10"/>
  <c r="AO579" i="10" s="1"/>
  <c r="G46" i="79"/>
  <c r="AH744" i="10"/>
  <c r="AH26" i="10"/>
  <c r="AH704" i="10" s="1"/>
  <c r="AM654" i="10"/>
  <c r="AM367" i="10"/>
  <c r="Z653" i="10"/>
  <c r="Z354" i="10"/>
  <c r="D30" i="79"/>
  <c r="D32" i="79"/>
  <c r="AG326" i="10"/>
  <c r="AG664" i="10" s="1"/>
  <c r="F37" i="79"/>
  <c r="AF188" i="10"/>
  <c r="AF606" i="10" s="1"/>
  <c r="AH311" i="10"/>
  <c r="AH219" i="10"/>
  <c r="AB89" i="15"/>
  <c r="C67" i="79"/>
  <c r="AA89" i="15"/>
  <c r="AC89" i="15"/>
  <c r="AL249" i="10"/>
  <c r="C87" i="80"/>
  <c r="K75" i="14"/>
  <c r="I75" i="14"/>
  <c r="J75" i="14"/>
  <c r="C78" i="16"/>
  <c r="AO774" i="10"/>
  <c r="AM252" i="10"/>
  <c r="AM327" i="10"/>
  <c r="E95" i="16"/>
  <c r="AB340" i="10"/>
  <c r="AB665" i="10" s="1"/>
  <c r="J76" i="14"/>
  <c r="I76" i="14"/>
  <c r="C79" i="16"/>
  <c r="C88" i="80"/>
  <c r="K76" i="14"/>
  <c r="C80" i="16"/>
  <c r="AA91" i="15"/>
  <c r="AB91" i="15"/>
  <c r="AC91" i="15"/>
  <c r="C69" i="79"/>
  <c r="AH148" i="10"/>
  <c r="AH832" i="10" s="1"/>
  <c r="AH380" i="10"/>
  <c r="AK291" i="10"/>
  <c r="AO236" i="10"/>
  <c r="AO246" i="10"/>
  <c r="AO237" i="10"/>
  <c r="AO596" i="10" s="1"/>
  <c r="F17" i="79"/>
  <c r="AA292" i="10"/>
  <c r="AC195" i="10"/>
  <c r="AC631" i="10" s="1"/>
  <c r="AA100" i="15"/>
  <c r="AC100" i="15"/>
  <c r="AB100" i="15"/>
  <c r="C54" i="80"/>
  <c r="AM220" i="10"/>
  <c r="AM218" i="10"/>
  <c r="AM581" i="10" s="1"/>
  <c r="AM225" i="10"/>
  <c r="AM611" i="10" s="1"/>
  <c r="J31" i="14"/>
  <c r="I31" i="14"/>
  <c r="C73" i="16"/>
  <c r="C80" i="80"/>
  <c r="K31" i="14"/>
  <c r="AJ654" i="10"/>
  <c r="AJ367" i="10"/>
  <c r="D17" i="80"/>
  <c r="AD318" i="10"/>
  <c r="AD652" i="10" s="1"/>
  <c r="AL288" i="10"/>
  <c r="H52" i="16"/>
  <c r="D48" i="80"/>
  <c r="D49" i="80"/>
  <c r="AF325" i="10"/>
  <c r="AF662" i="10" s="1"/>
  <c r="F75" i="79"/>
  <c r="H109" i="16"/>
  <c r="H119" i="80"/>
  <c r="F93" i="80"/>
  <c r="F85" i="16"/>
  <c r="AK376" i="10"/>
  <c r="AK564" i="10" s="1"/>
  <c r="AK329" i="10"/>
  <c r="AK330" i="10"/>
  <c r="AM65" i="10"/>
  <c r="AM830" i="10" s="1"/>
  <c r="AJ331" i="10"/>
  <c r="G51" i="16"/>
  <c r="H49" i="79"/>
  <c r="H47" i="79"/>
  <c r="AN368" i="10"/>
  <c r="AN117" i="10"/>
  <c r="AN809" i="10" s="1"/>
  <c r="AC292" i="10"/>
  <c r="AJ791" i="10"/>
  <c r="H91" i="80"/>
  <c r="H82" i="16"/>
  <c r="AD307" i="10"/>
  <c r="AO330" i="10"/>
  <c r="AO376" i="10"/>
  <c r="AO564" i="10" s="1"/>
  <c r="AO329" i="10"/>
  <c r="AK380" i="10"/>
  <c r="AK148" i="10"/>
  <c r="AK832" i="10" s="1"/>
  <c r="AN64" i="10"/>
  <c r="AN826" i="10" s="1"/>
  <c r="E98" i="80"/>
  <c r="C41" i="79"/>
  <c r="J96" i="14"/>
  <c r="K96" i="14"/>
  <c r="I96" i="14"/>
  <c r="AE311" i="10"/>
  <c r="AE219" i="10"/>
  <c r="Z395" i="10"/>
  <c r="Z159" i="10"/>
  <c r="Z833" i="10" s="1"/>
  <c r="AA746" i="10"/>
  <c r="AA27" i="10"/>
  <c r="AA706" i="10" s="1"/>
  <c r="Z298" i="10"/>
  <c r="Z644" i="10" s="1"/>
  <c r="C20" i="79"/>
  <c r="I41" i="14"/>
  <c r="J41" i="14"/>
  <c r="K41" i="14"/>
  <c r="AC247" i="10"/>
  <c r="AF122" i="10"/>
  <c r="AF371" i="10"/>
  <c r="AJ44" i="10"/>
  <c r="AJ811" i="10" s="1"/>
  <c r="AF44" i="10"/>
  <c r="AF811" i="10" s="1"/>
  <c r="G40" i="79"/>
  <c r="AO227" i="10"/>
  <c r="AO632" i="10" s="1"/>
  <c r="E67" i="79"/>
  <c r="H98" i="16"/>
  <c r="H107" i="80"/>
  <c r="E17" i="16"/>
  <c r="H81" i="16"/>
  <c r="H90" i="80"/>
  <c r="AB64" i="10"/>
  <c r="AB826" i="10" s="1"/>
  <c r="H72" i="16"/>
  <c r="H79" i="80"/>
  <c r="AA216" i="10"/>
  <c r="AA577" i="10" s="1"/>
  <c r="H12" i="79"/>
  <c r="E116" i="80"/>
  <c r="E50" i="16"/>
  <c r="AH87" i="10"/>
  <c r="AH860" i="10" s="1"/>
  <c r="AA19" i="15"/>
  <c r="AC19" i="15"/>
  <c r="AB19" i="15"/>
  <c r="C42" i="16"/>
  <c r="AB236" i="10"/>
  <c r="AB237" i="10"/>
  <c r="AB596" i="10" s="1"/>
  <c r="AB246" i="10"/>
  <c r="G54" i="16"/>
  <c r="AD151" i="10"/>
  <c r="AD862" i="10" s="1"/>
  <c r="AG244" i="10"/>
  <c r="AG620" i="10" s="1"/>
  <c r="AF195" i="10"/>
  <c r="AF631" i="10" s="1"/>
  <c r="Z289" i="10"/>
  <c r="AF229" i="10"/>
  <c r="AF634" i="10" s="1"/>
  <c r="AD798" i="10"/>
  <c r="AD796" i="10"/>
  <c r="Z311" i="10"/>
  <c r="Z219" i="10"/>
  <c r="G68" i="79"/>
  <c r="AF244" i="10"/>
  <c r="AF620" i="10" s="1"/>
  <c r="G50" i="79"/>
  <c r="AJ158" i="10"/>
  <c r="AJ829" i="10" s="1"/>
  <c r="AJ394" i="10"/>
  <c r="Y344" i="10"/>
  <c r="V311" i="10"/>
  <c r="U311" i="10"/>
  <c r="T311" i="10"/>
  <c r="H20" i="79"/>
  <c r="H62" i="80"/>
  <c r="H63" i="80"/>
  <c r="T174" i="10"/>
  <c r="U174" i="10"/>
  <c r="V174" i="10"/>
  <c r="Y775" i="10"/>
  <c r="AN44" i="10"/>
  <c r="AN811" i="10" s="1"/>
  <c r="E78" i="16"/>
  <c r="E87" i="80"/>
  <c r="AM229" i="10"/>
  <c r="AM634" i="10" s="1"/>
  <c r="AF379" i="10"/>
  <c r="AF147" i="10"/>
  <c r="AF828" i="10" s="1"/>
  <c r="U292" i="10"/>
  <c r="V292" i="10"/>
  <c r="Y277" i="10"/>
  <c r="T292" i="10"/>
  <c r="U286" i="10"/>
  <c r="Y162" i="10"/>
  <c r="V286" i="10"/>
  <c r="Y397" i="10"/>
  <c r="T286" i="10"/>
  <c r="AB331" i="10"/>
  <c r="AK397" i="10"/>
  <c r="AK162" i="10"/>
  <c r="AB130" i="15"/>
  <c r="AC130" i="15"/>
  <c r="AA130" i="15"/>
  <c r="AC793" i="10"/>
  <c r="AC795" i="10"/>
  <c r="D47" i="79"/>
  <c r="D49" i="79"/>
  <c r="G16" i="79"/>
  <c r="H56" i="80"/>
  <c r="AH289" i="10"/>
  <c r="G12" i="80"/>
  <c r="D51" i="79"/>
  <c r="AB253" i="10"/>
  <c r="AC43" i="15"/>
  <c r="AA43" i="15"/>
  <c r="AB43" i="15"/>
  <c r="C57" i="79"/>
  <c r="AK253" i="10"/>
  <c r="AK188" i="10"/>
  <c r="AK606" i="10" s="1"/>
  <c r="AM46" i="10"/>
  <c r="U359" i="10"/>
  <c r="V359" i="10"/>
  <c r="T359" i="10"/>
  <c r="AO311" i="10"/>
  <c r="AO219" i="10"/>
  <c r="AG798" i="10"/>
  <c r="AG796" i="10"/>
  <c r="H94" i="80"/>
  <c r="H86" i="16"/>
  <c r="D92" i="80"/>
  <c r="D84" i="16"/>
  <c r="AA318" i="10"/>
  <c r="AA652" i="10" s="1"/>
  <c r="K15" i="14"/>
  <c r="I15" i="14"/>
  <c r="J15" i="14"/>
  <c r="C14" i="16"/>
  <c r="H43" i="80"/>
  <c r="D16" i="16"/>
  <c r="Z229" i="10"/>
  <c r="Z634" i="10" s="1"/>
  <c r="AC774" i="10"/>
  <c r="AI227" i="10"/>
  <c r="AI632" i="10" s="1"/>
  <c r="G53" i="79"/>
  <c r="E32" i="79"/>
  <c r="E30" i="79"/>
  <c r="AO195" i="10"/>
  <c r="AO631" i="10" s="1"/>
  <c r="AG794" i="10"/>
  <c r="AG792" i="10"/>
  <c r="AK774" i="10"/>
  <c r="AB164" i="10"/>
  <c r="AB863" i="10" s="1"/>
  <c r="AC369" i="10"/>
  <c r="AC118" i="10"/>
  <c r="AC813" i="10" s="1"/>
  <c r="H40" i="80"/>
  <c r="G31" i="79"/>
  <c r="AK195" i="10"/>
  <c r="AK631" i="10" s="1"/>
  <c r="AA122" i="15"/>
  <c r="AC122" i="15"/>
  <c r="AB122" i="15"/>
  <c r="G91" i="80"/>
  <c r="G82" i="16"/>
  <c r="AA671" i="10"/>
  <c r="AA393" i="10"/>
  <c r="AB32" i="15"/>
  <c r="AA32" i="15"/>
  <c r="AC32" i="15"/>
  <c r="AN253" i="10"/>
  <c r="AI325" i="10"/>
  <c r="AI662" i="10" s="1"/>
  <c r="V309" i="10"/>
  <c r="T309" i="10"/>
  <c r="U309" i="10"/>
  <c r="Y341" i="10"/>
  <c r="AC123" i="10"/>
  <c r="AC848" i="10" s="1"/>
  <c r="AC372" i="10"/>
  <c r="AC557" i="10" s="1"/>
  <c r="AG791" i="10"/>
  <c r="AD799" i="10"/>
  <c r="AD797" i="10"/>
  <c r="T191" i="10"/>
  <c r="Y67" i="10"/>
  <c r="V191" i="10"/>
  <c r="U191" i="10"/>
  <c r="AE118" i="10"/>
  <c r="AE813" i="10" s="1"/>
  <c r="AE369" i="10"/>
  <c r="AM189" i="10"/>
  <c r="AM608" i="10" s="1"/>
  <c r="AE285" i="10"/>
  <c r="AE622" i="10" s="1"/>
  <c r="G107" i="80"/>
  <c r="G98" i="16"/>
  <c r="E58" i="79"/>
  <c r="D13" i="81"/>
  <c r="AA225" i="10"/>
  <c r="AA611" i="10" s="1"/>
  <c r="AA220" i="10"/>
  <c r="AA218" i="10"/>
  <c r="AA581" i="10" s="1"/>
  <c r="E77" i="16"/>
  <c r="E86" i="80"/>
  <c r="E85" i="80"/>
  <c r="AA45" i="10"/>
  <c r="AA815" i="10" s="1"/>
  <c r="G39" i="79"/>
  <c r="G58" i="80"/>
  <c r="AA311" i="10"/>
  <c r="AA219" i="10"/>
  <c r="AL233" i="10"/>
  <c r="AL590" i="10" s="1"/>
  <c r="AA46" i="15"/>
  <c r="C41" i="80"/>
  <c r="AC46" i="15"/>
  <c r="AB46" i="15"/>
  <c r="AE331" i="10"/>
  <c r="AH164" i="10"/>
  <c r="AH863" i="10" s="1"/>
  <c r="AN230" i="10"/>
  <c r="AN636" i="10" s="1"/>
  <c r="AM775" i="10"/>
  <c r="G55" i="16"/>
  <c r="E49" i="16"/>
  <c r="F83" i="16"/>
  <c r="V348" i="10"/>
  <c r="U348" i="10"/>
  <c r="T348" i="10"/>
  <c r="U330" i="10"/>
  <c r="T330" i="10"/>
  <c r="V330" i="10"/>
  <c r="AJ284" i="10"/>
  <c r="AJ621" i="10" s="1"/>
  <c r="AL352" i="10"/>
  <c r="AL552" i="10" s="1"/>
  <c r="AL301" i="10"/>
  <c r="AL649" i="10" s="1"/>
  <c r="AL674" i="10" s="1"/>
  <c r="AL302" i="10"/>
  <c r="AL647" i="10" s="1"/>
  <c r="G45" i="79"/>
  <c r="Z340" i="10"/>
  <c r="Z665" i="10" s="1"/>
  <c r="AI303" i="10"/>
  <c r="AI651" i="10" s="1"/>
  <c r="AJ371" i="10"/>
  <c r="AJ122" i="10"/>
  <c r="AD292" i="10"/>
  <c r="AF398" i="10"/>
  <c r="AF569" i="10" s="1"/>
  <c r="AF163" i="10"/>
  <c r="AF861" i="10" s="1"/>
  <c r="AJ795" i="10"/>
  <c r="AJ793" i="10"/>
  <c r="G19" i="16"/>
  <c r="AG226" i="10"/>
  <c r="AG630" i="10" s="1"/>
  <c r="G43" i="80"/>
  <c r="AB344" i="10"/>
  <c r="AB670" i="10" s="1"/>
  <c r="AC94" i="15"/>
  <c r="AB94" i="15"/>
  <c r="AA94" i="15"/>
  <c r="C73" i="79"/>
  <c r="AO775" i="10"/>
  <c r="AK252" i="10"/>
  <c r="AK327" i="10"/>
  <c r="D115" i="80"/>
  <c r="D104" i="16"/>
  <c r="D105" i="16"/>
  <c r="E90" i="80"/>
  <c r="E81" i="16"/>
  <c r="V166" i="10"/>
  <c r="T166" i="10"/>
  <c r="Y227" i="10"/>
  <c r="U166" i="10"/>
  <c r="AF253" i="10"/>
  <c r="AC182" i="10"/>
  <c r="AC582" i="10" s="1"/>
  <c r="AK47" i="10"/>
  <c r="AK847" i="10" s="1"/>
  <c r="H19" i="16"/>
  <c r="AD217" i="10"/>
  <c r="AD579" i="10" s="1"/>
  <c r="V302" i="10"/>
  <c r="Y290" i="10"/>
  <c r="U302" i="10"/>
  <c r="T302" i="10"/>
  <c r="AN219" i="10"/>
  <c r="AN311" i="10"/>
  <c r="C38" i="16"/>
  <c r="AA14" i="15"/>
  <c r="AB14" i="15"/>
  <c r="AC14" i="15"/>
  <c r="C17" i="79"/>
  <c r="I38" i="14"/>
  <c r="K38" i="14"/>
  <c r="J38" i="14"/>
  <c r="AA328" i="10"/>
  <c r="AA666" i="10" s="1"/>
  <c r="AA162" i="10"/>
  <c r="AA397" i="10"/>
  <c r="AJ292" i="10"/>
  <c r="AC43" i="10"/>
  <c r="AC807" i="10" s="1"/>
  <c r="I100" i="14"/>
  <c r="K100" i="14"/>
  <c r="J100" i="14"/>
  <c r="C26" i="80"/>
  <c r="N50" i="81"/>
  <c r="S1983" i="10"/>
  <c r="S2343" i="10"/>
  <c r="N40" i="81"/>
  <c r="S2103" i="10"/>
  <c r="N24" i="80"/>
  <c r="S320" i="10"/>
  <c r="S618" i="10"/>
  <c r="S248" i="10"/>
  <c r="AA9" i="136"/>
  <c r="S337" i="10"/>
  <c r="N10" i="137"/>
  <c r="AA40" i="136"/>
  <c r="S496" i="10"/>
  <c r="S1783" i="10"/>
  <c r="N70" i="80"/>
  <c r="S2303" i="10"/>
  <c r="S1743" i="10"/>
  <c r="AK10" i="133"/>
  <c r="S1703" i="10"/>
  <c r="S2143" i="10"/>
  <c r="AG9" i="15"/>
  <c r="AO364" i="10"/>
  <c r="S867" i="10"/>
  <c r="N110" i="80"/>
  <c r="S195" i="10"/>
  <c r="S1303" i="10"/>
  <c r="S126" i="10"/>
  <c r="N10" i="16"/>
  <c r="AG136" i="15"/>
  <c r="N9" i="135"/>
  <c r="S351" i="10"/>
  <c r="S1543" i="10"/>
  <c r="S1343" i="10"/>
  <c r="S2383" i="10"/>
  <c r="S262" i="10"/>
  <c r="S114" i="10"/>
  <c r="N25" i="137"/>
  <c r="AO215" i="10"/>
  <c r="AO338" i="10"/>
  <c r="N64" i="16"/>
  <c r="N35" i="16"/>
  <c r="N40" i="135"/>
  <c r="S1263" i="10"/>
  <c r="S1623" i="10"/>
  <c r="N10" i="81"/>
  <c r="N89" i="16"/>
  <c r="AO17" i="10"/>
  <c r="N83" i="80"/>
  <c r="S578" i="10"/>
  <c r="N40" i="137"/>
  <c r="S1383" i="10"/>
  <c r="AO375" i="10"/>
  <c r="AO351" i="10"/>
  <c r="AG114" i="15"/>
  <c r="AO177" i="10"/>
  <c r="N47" i="16"/>
  <c r="S28" i="10"/>
  <c r="N52" i="80"/>
  <c r="S743" i="10"/>
  <c r="S1031" i="10"/>
  <c r="N10" i="79"/>
  <c r="N76" i="16"/>
  <c r="S783" i="10"/>
  <c r="S1583" i="10"/>
  <c r="N10" i="80"/>
  <c r="S1943" i="10"/>
  <c r="S1503" i="10"/>
  <c r="N29" i="81"/>
  <c r="S2023" i="10"/>
  <c r="AG61" i="15"/>
  <c r="S1663" i="10"/>
  <c r="S182" i="10"/>
  <c r="S2063" i="10"/>
  <c r="S380" i="10"/>
  <c r="N97" i="80"/>
  <c r="S661" i="10"/>
  <c r="S824" i="10"/>
  <c r="N55" i="137"/>
  <c r="S702" i="10"/>
  <c r="S1903" i="10"/>
  <c r="N9" i="14"/>
  <c r="AO234" i="10"/>
  <c r="S537" i="10"/>
  <c r="N101" i="16"/>
  <c r="N44" i="79"/>
  <c r="S1463" i="10"/>
  <c r="N21" i="81"/>
  <c r="S1823" i="10"/>
  <c r="N22" i="16"/>
  <c r="AO390" i="10"/>
  <c r="N27" i="79"/>
  <c r="AG125" i="15"/>
  <c r="S455" i="10"/>
  <c r="S1423" i="10"/>
  <c r="N38" i="80"/>
  <c r="N61" i="14"/>
  <c r="N61" i="79"/>
  <c r="S2183" i="10"/>
  <c r="S1863" i="10"/>
  <c r="AB56" i="15"/>
  <c r="AC56" i="15"/>
  <c r="AA56" i="15"/>
  <c r="AD228" i="10"/>
  <c r="AD633" i="10" s="1"/>
  <c r="AD300" i="10"/>
  <c r="AD646" i="10" s="1"/>
  <c r="AK235" i="10"/>
  <c r="AK238" i="10"/>
  <c r="AK594" i="10" s="1"/>
  <c r="AK340" i="10"/>
  <c r="AK665" i="10" s="1"/>
  <c r="AJ288" i="10"/>
  <c r="E72" i="80"/>
  <c r="E73" i="80"/>
  <c r="E65" i="16"/>
  <c r="AC775" i="10"/>
  <c r="E105" i="80"/>
  <c r="E96" i="16"/>
  <c r="AN187" i="10"/>
  <c r="AN604" i="10" s="1"/>
  <c r="AK224" i="10"/>
  <c r="AK609" i="10" s="1"/>
  <c r="AC378" i="10"/>
  <c r="V102" i="10"/>
  <c r="U102" i="10"/>
  <c r="T102" i="10"/>
  <c r="Y298" i="10"/>
  <c r="AN84" i="10"/>
  <c r="AN831" i="10" s="1"/>
  <c r="AB379" i="10"/>
  <c r="AB147" i="10"/>
  <c r="AB828" i="10" s="1"/>
  <c r="AF370" i="10"/>
  <c r="AF121" i="10"/>
  <c r="AF817" i="10" s="1"/>
  <c r="F14" i="16"/>
  <c r="AK118" i="10"/>
  <c r="AK813" i="10" s="1"/>
  <c r="AK369" i="10"/>
  <c r="AC67" i="10"/>
  <c r="AC858" i="10" s="1"/>
  <c r="D54" i="79"/>
  <c r="AH780" i="10"/>
  <c r="AH782" i="10"/>
  <c r="AC226" i="10"/>
  <c r="AC630" i="10" s="1"/>
  <c r="C53" i="80"/>
  <c r="AB99" i="15"/>
  <c r="AC99" i="15"/>
  <c r="AA99" i="15"/>
  <c r="G49" i="16"/>
  <c r="C28" i="80"/>
  <c r="J102" i="14"/>
  <c r="K102" i="14"/>
  <c r="I102" i="14"/>
  <c r="G94" i="16"/>
  <c r="G104" i="80"/>
  <c r="Z308" i="10"/>
  <c r="AA67" i="10"/>
  <c r="AA858" i="10" s="1"/>
  <c r="AI151" i="10"/>
  <c r="AI862" i="10" s="1"/>
  <c r="AO654" i="10"/>
  <c r="AO367" i="10"/>
  <c r="AD121" i="10"/>
  <c r="AD817" i="10" s="1"/>
  <c r="AD370" i="10"/>
  <c r="AO378" i="10"/>
  <c r="AK254" i="10"/>
  <c r="H67" i="79"/>
  <c r="AF43" i="10"/>
  <c r="AF807" i="10" s="1"/>
  <c r="G55" i="80"/>
  <c r="AH339" i="10"/>
  <c r="AH663" i="10" s="1"/>
  <c r="Z292" i="10"/>
  <c r="AM219" i="10"/>
  <c r="AM311" i="10"/>
  <c r="AH381" i="10"/>
  <c r="AH149" i="10"/>
  <c r="AH836" i="10" s="1"/>
  <c r="F23" i="79"/>
  <c r="AI782" i="10"/>
  <c r="AI780" i="10"/>
  <c r="H31" i="16"/>
  <c r="AO341" i="10"/>
  <c r="AO667" i="10" s="1"/>
  <c r="AF230" i="10"/>
  <c r="AF636" i="10" s="1"/>
  <c r="D71" i="79"/>
  <c r="Z44" i="10"/>
  <c r="Z811" i="10" s="1"/>
  <c r="AI164" i="10"/>
  <c r="AI863" i="10" s="1"/>
  <c r="AM298" i="10"/>
  <c r="AM644" i="10" s="1"/>
  <c r="AJ395" i="10"/>
  <c r="AJ159" i="10"/>
  <c r="AJ833" i="10" s="1"/>
  <c r="F71" i="80"/>
  <c r="D118" i="80"/>
  <c r="D107" i="16"/>
  <c r="D34" i="79"/>
  <c r="AJ243" i="10"/>
  <c r="AJ618" i="10" s="1"/>
  <c r="AB303" i="10"/>
  <c r="AB651" i="10" s="1"/>
  <c r="AL744" i="10"/>
  <c r="AL26" i="10"/>
  <c r="AL704" i="10" s="1"/>
  <c r="AA69" i="15"/>
  <c r="C53" i="16"/>
  <c r="AC69" i="15"/>
  <c r="AB69" i="15"/>
  <c r="AK281" i="10"/>
  <c r="AK595" i="10" s="1"/>
  <c r="E51" i="16"/>
  <c r="AE216" i="10"/>
  <c r="AE577" i="10" s="1"/>
  <c r="I87" i="14"/>
  <c r="J87" i="14"/>
  <c r="C31" i="79"/>
  <c r="K87" i="14"/>
  <c r="T225" i="10"/>
  <c r="U225" i="10"/>
  <c r="Y243" i="10"/>
  <c r="V225" i="10"/>
  <c r="AD331" i="10"/>
  <c r="H28" i="79"/>
  <c r="C69" i="16"/>
  <c r="I26" i="14"/>
  <c r="K26" i="14"/>
  <c r="J26" i="14"/>
  <c r="L26" i="14" s="1"/>
  <c r="C77" i="80"/>
  <c r="AB31" i="15"/>
  <c r="AA31" i="15"/>
  <c r="C107" i="80"/>
  <c r="C98" i="16"/>
  <c r="AC31" i="15"/>
  <c r="H68" i="79"/>
  <c r="AN331" i="10"/>
  <c r="V238" i="10"/>
  <c r="U238" i="10"/>
  <c r="T238" i="10"/>
  <c r="F62" i="80"/>
  <c r="F63" i="80"/>
  <c r="F16" i="80"/>
  <c r="E12" i="16"/>
  <c r="AE64" i="10"/>
  <c r="AE826" i="10" s="1"/>
  <c r="AB238" i="10"/>
  <c r="AB594" i="10" s="1"/>
  <c r="AB235" i="10"/>
  <c r="E15" i="16"/>
  <c r="AH748" i="10"/>
  <c r="AH28" i="10"/>
  <c r="AH708" i="10" s="1"/>
  <c r="AA96" i="15"/>
  <c r="AC96" i="15"/>
  <c r="AB96" i="15"/>
  <c r="C75" i="79"/>
  <c r="AF237" i="10"/>
  <c r="AF596" i="10" s="1"/>
  <c r="AF236" i="10"/>
  <c r="AF246" i="10"/>
  <c r="D32" i="16"/>
  <c r="AM149" i="10"/>
  <c r="AM836" i="10" s="1"/>
  <c r="AM381" i="10"/>
  <c r="E37" i="16"/>
  <c r="T234" i="10"/>
  <c r="U234" i="10"/>
  <c r="Y248" i="10"/>
  <c r="G109" i="16"/>
  <c r="G119" i="80"/>
  <c r="E17" i="79"/>
  <c r="AF64" i="10"/>
  <c r="AF826" i="10" s="1"/>
  <c r="AA164" i="10"/>
  <c r="AA863" i="10" s="1"/>
  <c r="C22" i="79"/>
  <c r="I42" i="14"/>
  <c r="K42" i="14"/>
  <c r="J42" i="14"/>
  <c r="K46" i="14"/>
  <c r="J46" i="14"/>
  <c r="I46" i="14"/>
  <c r="K68" i="14"/>
  <c r="I68" i="14"/>
  <c r="J68" i="14"/>
  <c r="C27" i="16"/>
  <c r="J88" i="14"/>
  <c r="C30" i="79"/>
  <c r="I88" i="14"/>
  <c r="C32" i="79"/>
  <c r="K88" i="14"/>
  <c r="AM286" i="10"/>
  <c r="AM623" i="10" s="1"/>
  <c r="AM282" i="10"/>
  <c r="AM597" i="10" s="1"/>
  <c r="AM279" i="10"/>
  <c r="AM593" i="10" s="1"/>
  <c r="AF85" i="10"/>
  <c r="AF835" i="10" s="1"/>
  <c r="G21" i="80"/>
  <c r="G20" i="80"/>
  <c r="H55" i="80"/>
  <c r="G106" i="80"/>
  <c r="G97" i="16"/>
  <c r="Z396" i="10"/>
  <c r="Z160" i="10"/>
  <c r="Z837" i="10" s="1"/>
  <c r="Z331" i="10"/>
  <c r="E93" i="80"/>
  <c r="E85" i="16"/>
  <c r="AC105" i="15"/>
  <c r="AA105" i="15"/>
  <c r="AB105" i="15"/>
  <c r="C60" i="80"/>
  <c r="C61" i="80"/>
  <c r="E53" i="80"/>
  <c r="Z158" i="10"/>
  <c r="Z829" i="10" s="1"/>
  <c r="Z394" i="10"/>
  <c r="E112" i="80"/>
  <c r="E102" i="16"/>
  <c r="E113" i="80"/>
  <c r="AO235" i="10"/>
  <c r="AO238" i="10"/>
  <c r="AO594" i="10" s="1"/>
  <c r="AK285" i="10"/>
  <c r="AK622" i="10" s="1"/>
  <c r="AM84" i="10"/>
  <c r="AM831" i="10" s="1"/>
  <c r="AC317" i="10"/>
  <c r="AC650" i="10" s="1"/>
  <c r="AC675" i="10" s="1"/>
  <c r="AC365" i="10"/>
  <c r="AC553" i="10" s="1"/>
  <c r="AC316" i="10"/>
  <c r="AC648" i="10" s="1"/>
  <c r="G76" i="80"/>
  <c r="G68" i="16"/>
  <c r="AN654" i="10"/>
  <c r="AN367" i="10"/>
  <c r="AB227" i="10"/>
  <c r="AB632" i="10" s="1"/>
  <c r="D119" i="80"/>
  <c r="D109" i="16"/>
  <c r="E29" i="80"/>
  <c r="AF331" i="10"/>
  <c r="AM248" i="10"/>
  <c r="D12" i="80"/>
  <c r="AE245" i="10"/>
  <c r="G37" i="16"/>
  <c r="Z365" i="10"/>
  <c r="Z553" i="10" s="1"/>
  <c r="Z317" i="10"/>
  <c r="Z650" i="10" s="1"/>
  <c r="Z675" i="10" s="1"/>
  <c r="Z316" i="10"/>
  <c r="Z648" i="10" s="1"/>
  <c r="AC164" i="10"/>
  <c r="AC863" i="10" s="1"/>
  <c r="AL777" i="10"/>
  <c r="AL779" i="10"/>
  <c r="AB121" i="10"/>
  <c r="AB817" i="10" s="1"/>
  <c r="AB370" i="10"/>
  <c r="G115" i="80"/>
  <c r="G104" i="16"/>
  <c r="G105" i="16"/>
  <c r="AN325" i="10"/>
  <c r="AN662" i="10" s="1"/>
  <c r="AG281" i="10"/>
  <c r="AG595" i="10" s="1"/>
  <c r="AI122" i="10"/>
  <c r="AI371" i="10"/>
  <c r="AJ779" i="10"/>
  <c r="AJ777" i="10"/>
  <c r="AO64" i="10"/>
  <c r="AO826" i="10" s="1"/>
  <c r="F13" i="16"/>
  <c r="G23" i="79"/>
  <c r="AM249" i="10"/>
  <c r="AA229" i="10"/>
  <c r="AA634" i="10" s="1"/>
  <c r="AO230" i="10"/>
  <c r="AO636" i="10" s="1"/>
  <c r="AN315" i="10"/>
  <c r="AF317" i="10"/>
  <c r="AF650" i="10" s="1"/>
  <c r="AF675" i="10" s="1"/>
  <c r="AF316" i="10"/>
  <c r="AF648" i="10" s="1"/>
  <c r="AF365" i="10"/>
  <c r="AF553" i="10" s="1"/>
  <c r="AJ330" i="10"/>
  <c r="AJ329" i="10"/>
  <c r="AJ376" i="10"/>
  <c r="AJ564" i="10" s="1"/>
  <c r="F53" i="80"/>
  <c r="AB67" i="10"/>
  <c r="AB858" i="10" s="1"/>
  <c r="AN341" i="10"/>
  <c r="AN667" i="10" s="1"/>
  <c r="AF339" i="10"/>
  <c r="AF663" i="10" s="1"/>
  <c r="F72" i="16"/>
  <c r="F79" i="80"/>
  <c r="AN284" i="10"/>
  <c r="AN621" i="10" s="1"/>
  <c r="F38" i="79"/>
  <c r="G66" i="79"/>
  <c r="G64" i="79"/>
  <c r="D33" i="79"/>
  <c r="AC120" i="10"/>
  <c r="AC124" i="10"/>
  <c r="AC850" i="10" s="1"/>
  <c r="AD339" i="10"/>
  <c r="AD663" i="10" s="1"/>
  <c r="E55" i="79"/>
  <c r="AB300" i="10"/>
  <c r="AB646" i="10" s="1"/>
  <c r="AA326" i="10"/>
  <c r="AA664" i="10" s="1"/>
  <c r="AO315" i="10"/>
  <c r="E51" i="79"/>
  <c r="I63" i="14"/>
  <c r="K63" i="14"/>
  <c r="J63" i="14"/>
  <c r="C29" i="80"/>
  <c r="E42" i="16"/>
  <c r="Z774" i="10"/>
  <c r="AG315" i="10"/>
  <c r="AN235" i="10"/>
  <c r="AN238" i="10"/>
  <c r="AN594" i="10" s="1"/>
  <c r="AD216" i="10"/>
  <c r="AD577" i="10" s="1"/>
  <c r="E65" i="79"/>
  <c r="F89" i="80"/>
  <c r="F25" i="16"/>
  <c r="AA72" i="15"/>
  <c r="C56" i="16"/>
  <c r="AC72" i="15"/>
  <c r="AB72" i="15"/>
  <c r="T358" i="10"/>
  <c r="V358" i="10"/>
  <c r="U358" i="10"/>
  <c r="AE228" i="10"/>
  <c r="AE633" i="10" s="1"/>
  <c r="D70" i="16"/>
  <c r="AA790" i="10"/>
  <c r="C76" i="80"/>
  <c r="I25" i="14"/>
  <c r="C68" i="16"/>
  <c r="J25" i="14"/>
  <c r="K25" i="14"/>
  <c r="G63" i="80"/>
  <c r="G62" i="80"/>
  <c r="H105" i="16"/>
  <c r="H115" i="80"/>
  <c r="H104" i="16"/>
  <c r="D30" i="16"/>
  <c r="C91" i="16"/>
  <c r="C101" i="80"/>
  <c r="AC23" i="15"/>
  <c r="AB23" i="15"/>
  <c r="AA23" i="15"/>
  <c r="V103" i="10"/>
  <c r="T103" i="10"/>
  <c r="Y299" i="10"/>
  <c r="Y645" i="10" s="1"/>
  <c r="U103" i="10"/>
  <c r="D1210" i="10"/>
  <c r="Z574" i="10"/>
  <c r="D1906" i="10"/>
  <c r="Z176" i="10"/>
  <c r="Z363" i="10"/>
  <c r="Z550" i="10"/>
  <c r="Z789" i="10"/>
  <c r="D617" i="10"/>
  <c r="Z588" i="10"/>
  <c r="D866" i="10"/>
  <c r="D228" i="10"/>
  <c r="D1180" i="10"/>
  <c r="D250" i="10"/>
  <c r="Z805" i="10"/>
  <c r="Z721" i="10"/>
  <c r="D341" i="10"/>
  <c r="D280" i="10"/>
  <c r="Z661" i="10"/>
  <c r="Z563" i="10"/>
  <c r="D2382" i="10"/>
  <c r="Z575" i="10"/>
  <c r="Z703" i="10"/>
  <c r="Z389" i="10"/>
  <c r="D382" i="10"/>
  <c r="Z755" i="10"/>
  <c r="Z856" i="10"/>
  <c r="D1502" i="10"/>
  <c r="D151" i="10"/>
  <c r="Z242" i="10"/>
  <c r="D209" i="10"/>
  <c r="D2026" i="10"/>
  <c r="D495" i="10"/>
  <c r="D53" i="10"/>
  <c r="Z101" i="10"/>
  <c r="Z673" i="10"/>
  <c r="D660" i="10"/>
  <c r="D2022" i="10"/>
  <c r="Z773" i="10"/>
  <c r="Z756" i="10"/>
  <c r="D2306" i="10"/>
  <c r="D2903" i="10"/>
  <c r="Z305" i="10"/>
  <c r="Z18" i="10"/>
  <c r="D1942" i="10"/>
  <c r="Z643" i="10"/>
  <c r="D2186" i="10"/>
  <c r="D621" i="10"/>
  <c r="D499" i="10"/>
  <c r="D1032" i="10"/>
  <c r="Z551" i="10"/>
  <c r="D2346" i="10"/>
  <c r="D43" i="10"/>
  <c r="D1149" i="10"/>
  <c r="D1862" i="10"/>
  <c r="Z616" i="10"/>
  <c r="D664" i="10"/>
  <c r="D746" i="10"/>
  <c r="D1542" i="10"/>
  <c r="D2832" i="10"/>
  <c r="Z324" i="10"/>
  <c r="Z843" i="10"/>
  <c r="D379" i="10"/>
  <c r="Z844" i="10"/>
  <c r="Z692" i="10"/>
  <c r="Z275" i="10"/>
  <c r="Z297" i="10"/>
  <c r="Z144" i="10"/>
  <c r="D1342" i="10"/>
  <c r="D1119" i="10"/>
  <c r="D1426" i="10"/>
  <c r="Z63" i="10"/>
  <c r="D1586" i="10"/>
  <c r="Z660" i="10"/>
  <c r="Z603" i="10"/>
  <c r="D81" i="10"/>
  <c r="D1786" i="10"/>
  <c r="D1822" i="10"/>
  <c r="D263" i="10"/>
  <c r="D2883" i="10"/>
  <c r="Z742" i="10"/>
  <c r="D1422" i="10"/>
  <c r="D1225" i="10"/>
  <c r="D350" i="10"/>
  <c r="D1386" i="10"/>
  <c r="Z682" i="10"/>
  <c r="D1262" i="10"/>
  <c r="D115" i="10"/>
  <c r="D1582" i="10"/>
  <c r="D536" i="10"/>
  <c r="Z683" i="10"/>
  <c r="D581" i="10"/>
  <c r="D786" i="10"/>
  <c r="Z287" i="10"/>
  <c r="D324" i="10"/>
  <c r="Z115" i="10"/>
  <c r="Z824" i="10"/>
  <c r="D2182" i="10"/>
  <c r="D2855" i="10"/>
  <c r="D1982" i="10"/>
  <c r="D299" i="10"/>
  <c r="Z804" i="10"/>
  <c r="D1134" i="10"/>
  <c r="D1195" i="10"/>
  <c r="D160" i="10"/>
  <c r="Z337" i="10"/>
  <c r="D1462" i="10"/>
  <c r="D2142" i="10"/>
  <c r="D366" i="10"/>
  <c r="D2062" i="10"/>
  <c r="Z81" i="10"/>
  <c r="D1746" i="10"/>
  <c r="D1742" i="10"/>
  <c r="Z602" i="10"/>
  <c r="D1346" i="10"/>
  <c r="D782" i="10"/>
  <c r="Z589" i="10"/>
  <c r="D319" i="10"/>
  <c r="D1088" i="10"/>
  <c r="D2268" i="10"/>
  <c r="Z702" i="10"/>
  <c r="D2102" i="10"/>
  <c r="D2783" i="10"/>
  <c r="D1706" i="10"/>
  <c r="D1058" i="10"/>
  <c r="D1164" i="10"/>
  <c r="D1702" i="10"/>
  <c r="D2227" i="10"/>
  <c r="Z857" i="10"/>
  <c r="D701" i="10"/>
  <c r="D127" i="10"/>
  <c r="Z194" i="10"/>
  <c r="D1546" i="10"/>
  <c r="Z374" i="10"/>
  <c r="Z825" i="10"/>
  <c r="D1946" i="10"/>
  <c r="D1073" i="10"/>
  <c r="D1666" i="10"/>
  <c r="Z788" i="10"/>
  <c r="D1306" i="10"/>
  <c r="D29" i="10"/>
  <c r="Z629" i="10"/>
  <c r="Z232" i="10"/>
  <c r="Z214" i="10"/>
  <c r="D18" i="10"/>
  <c r="D184" i="10"/>
  <c r="D1103" i="10"/>
  <c r="D2066" i="10"/>
  <c r="Z617" i="10"/>
  <c r="D1662" i="10"/>
  <c r="D1382" i="10"/>
  <c r="D2302" i="10"/>
  <c r="D454" i="10"/>
  <c r="D1302" i="10"/>
  <c r="D398" i="10"/>
  <c r="D577" i="10"/>
  <c r="D100" i="10"/>
  <c r="D742" i="10"/>
  <c r="D1986" i="10"/>
  <c r="Z42" i="10"/>
  <c r="Z628" i="10"/>
  <c r="D1866" i="10"/>
  <c r="Z772" i="10"/>
  <c r="D429" i="10"/>
  <c r="D2146" i="10"/>
  <c r="D1622" i="10"/>
  <c r="D458" i="10"/>
  <c r="D422" i="10"/>
  <c r="D1266" i="10"/>
  <c r="D823" i="10"/>
  <c r="Z562" i="10"/>
  <c r="D2812" i="10"/>
  <c r="D1626" i="10"/>
  <c r="D1466" i="10"/>
  <c r="Z642" i="10"/>
  <c r="D2342" i="10"/>
  <c r="Z743" i="10"/>
  <c r="D336" i="10"/>
  <c r="Z720" i="10"/>
  <c r="Z691" i="10"/>
  <c r="D2386" i="10"/>
  <c r="D1902" i="10"/>
  <c r="D141" i="10"/>
  <c r="D365" i="10"/>
  <c r="D196" i="10"/>
  <c r="Z156" i="10"/>
  <c r="D290" i="10"/>
  <c r="D167" i="10"/>
  <c r="D408" i="10"/>
  <c r="D705" i="10"/>
  <c r="D827" i="10"/>
  <c r="D1782" i="10"/>
  <c r="D2423" i="10" s="1"/>
  <c r="D540" i="10"/>
  <c r="Z350" i="10"/>
  <c r="D1506" i="10"/>
  <c r="Z186" i="10"/>
  <c r="D2106" i="10"/>
  <c r="Z323" i="10"/>
  <c r="D219" i="10"/>
  <c r="D1826" i="10"/>
  <c r="AF778" i="10"/>
  <c r="AF776" i="10"/>
  <c r="V190" i="10"/>
  <c r="Y66" i="10"/>
  <c r="U190" i="10"/>
  <c r="T190" i="10"/>
  <c r="AL230" i="10"/>
  <c r="AL636" i="10" s="1"/>
  <c r="AM164" i="10"/>
  <c r="AM863" i="10" s="1"/>
  <c r="AN774" i="10"/>
  <c r="AI189" i="10"/>
  <c r="AI608" i="10" s="1"/>
  <c r="AE120" i="10"/>
  <c r="AE124" i="10"/>
  <c r="AE850" i="10" s="1"/>
  <c r="AE46" i="10"/>
  <c r="D29" i="80"/>
  <c r="AJ27" i="10"/>
  <c r="AJ706" i="10" s="1"/>
  <c r="AJ746" i="10"/>
  <c r="AE281" i="10"/>
  <c r="AE595" i="10" s="1"/>
  <c r="H21" i="79"/>
  <c r="AJ196" i="10"/>
  <c r="AJ635" i="10" s="1"/>
  <c r="AD238" i="10"/>
  <c r="AD594" i="10" s="1"/>
  <c r="AD235" i="10"/>
  <c r="AO397" i="10"/>
  <c r="AO162" i="10"/>
  <c r="AH43" i="10"/>
  <c r="AH807" i="10" s="1"/>
  <c r="AM792" i="10"/>
  <c r="AM794" i="10"/>
  <c r="AM217" i="10"/>
  <c r="AM579" i="10" s="1"/>
  <c r="AN252" i="10"/>
  <c r="AN327" i="10"/>
  <c r="AH151" i="10"/>
  <c r="AH862" i="10" s="1"/>
  <c r="E117" i="80"/>
  <c r="E106" i="16"/>
  <c r="AL151" i="10"/>
  <c r="AL862" i="10" s="1"/>
  <c r="AM796" i="10"/>
  <c r="AM798" i="10"/>
  <c r="AO216" i="10"/>
  <c r="AO577" i="10" s="1"/>
  <c r="AP54" i="16"/>
  <c r="AP65" i="137"/>
  <c r="AN196" i="10"/>
  <c r="AN635" i="10" s="1"/>
  <c r="Z379" i="10"/>
  <c r="Z147" i="10"/>
  <c r="Z828" i="10" s="1"/>
  <c r="C38" i="79"/>
  <c r="J97" i="14"/>
  <c r="I97" i="14"/>
  <c r="K97" i="14"/>
  <c r="AB17" i="15"/>
  <c r="C40" i="16"/>
  <c r="AC17" i="15"/>
  <c r="AA17" i="15"/>
  <c r="E40" i="80"/>
  <c r="G55" i="79"/>
  <c r="Y163" i="10"/>
  <c r="Y861" i="10" s="1"/>
  <c r="Y398" i="10"/>
  <c r="U287" i="10"/>
  <c r="V287" i="10"/>
  <c r="T287" i="10"/>
  <c r="AF354" i="10"/>
  <c r="AF653" i="10"/>
  <c r="H24" i="79"/>
  <c r="AK343" i="10"/>
  <c r="AK669" i="10" s="1"/>
  <c r="AK391" i="10"/>
  <c r="AK565" i="10" s="1"/>
  <c r="AK342" i="10"/>
  <c r="AK668" i="10" s="1"/>
  <c r="AK249" i="10"/>
  <c r="F28" i="79"/>
  <c r="G21" i="79"/>
  <c r="AA187" i="10"/>
  <c r="AA604" i="10" s="1"/>
  <c r="I89" i="14"/>
  <c r="C33" i="79"/>
  <c r="K89" i="14"/>
  <c r="J89" i="14"/>
  <c r="AO164" i="10"/>
  <c r="AO863" i="10" s="1"/>
  <c r="AK151" i="10"/>
  <c r="AK862" i="10" s="1"/>
  <c r="F36" i="16"/>
  <c r="G48" i="79"/>
  <c r="AF775" i="10"/>
  <c r="AH123" i="10"/>
  <c r="AH848" i="10" s="1"/>
  <c r="AH372" i="10"/>
  <c r="AH557" i="10" s="1"/>
  <c r="AA133" i="15"/>
  <c r="AC133" i="15"/>
  <c r="AB133" i="15"/>
  <c r="AI290" i="10"/>
  <c r="AM780" i="10"/>
  <c r="AM782" i="10"/>
  <c r="AC162" i="10"/>
  <c r="AC397" i="10"/>
  <c r="V235" i="10"/>
  <c r="T235" i="10"/>
  <c r="U235" i="10"/>
  <c r="Y328" i="10"/>
  <c r="AE372" i="10"/>
  <c r="AE557" i="10" s="1"/>
  <c r="AE123" i="10"/>
  <c r="AE848" i="10" s="1"/>
  <c r="AD744" i="10"/>
  <c r="AD26" i="10"/>
  <c r="AD704" i="10" s="1"/>
  <c r="K40" i="14"/>
  <c r="J40" i="14"/>
  <c r="C19" i="79"/>
  <c r="I40" i="14"/>
  <c r="AG284" i="10"/>
  <c r="AG621" i="10" s="1"/>
  <c r="AO328" i="10"/>
  <c r="AO666" i="10" s="1"/>
  <c r="AP106" i="80"/>
  <c r="AP97" i="16"/>
  <c r="AI792" i="10"/>
  <c r="AI794" i="10"/>
  <c r="G15" i="79"/>
  <c r="G13" i="79"/>
  <c r="AM301" i="10"/>
  <c r="AM649" i="10" s="1"/>
  <c r="AM674" i="10" s="1"/>
  <c r="AM302" i="10"/>
  <c r="AM647" i="10" s="1"/>
  <c r="AM352" i="10"/>
  <c r="AM552" i="10" s="1"/>
  <c r="AN227" i="10"/>
  <c r="AN632" i="10" s="1"/>
  <c r="AC325" i="10"/>
  <c r="AC662" i="10" s="1"/>
  <c r="G58" i="79"/>
  <c r="AB160" i="10"/>
  <c r="AB837" i="10" s="1"/>
  <c r="AB396" i="10"/>
  <c r="AD780" i="10"/>
  <c r="AD782" i="10"/>
  <c r="AC71" i="15"/>
  <c r="AA71" i="15"/>
  <c r="AB71" i="15"/>
  <c r="C55" i="16"/>
  <c r="AL307" i="10"/>
  <c r="AD379" i="10"/>
  <c r="AD147" i="10"/>
  <c r="AD828" i="10" s="1"/>
  <c r="AB277" i="10"/>
  <c r="AB591" i="10" s="1"/>
  <c r="AB233" i="10"/>
  <c r="AB590" i="10" s="1"/>
  <c r="AB138" i="15"/>
  <c r="AA138" i="15"/>
  <c r="AC138" i="15"/>
  <c r="AB120" i="10"/>
  <c r="AB124" i="10"/>
  <c r="AB850" i="10" s="1"/>
  <c r="J35" i="14"/>
  <c r="I35" i="14"/>
  <c r="K35" i="14"/>
  <c r="C14" i="79"/>
  <c r="AB193" i="10"/>
  <c r="H76" i="80"/>
  <c r="H68" i="16"/>
  <c r="V213" i="10"/>
  <c r="T213" i="10"/>
  <c r="Y380" i="10"/>
  <c r="Y148" i="10"/>
  <c r="Y832" i="10" s="1"/>
  <c r="U213" i="10"/>
  <c r="AA224" i="10"/>
  <c r="AA609" i="10" s="1"/>
  <c r="AG343" i="10"/>
  <c r="AG669" i="10" s="1"/>
  <c r="AG342" i="10"/>
  <c r="AG668" i="10" s="1"/>
  <c r="AG391" i="10"/>
  <c r="AG565" i="10" s="1"/>
  <c r="AH315" i="10"/>
  <c r="AL164" i="10"/>
  <c r="AL863" i="10" s="1"/>
  <c r="H44" i="16"/>
  <c r="AD243" i="10"/>
  <c r="AD618" i="10" s="1"/>
  <c r="AC245" i="10"/>
  <c r="Z790" i="10"/>
  <c r="H57" i="80"/>
  <c r="AJ315" i="10"/>
  <c r="AG379" i="10"/>
  <c r="AG147" i="10"/>
  <c r="AG828" i="10" s="1"/>
  <c r="AL396" i="10"/>
  <c r="AL160" i="10"/>
  <c r="AL837" i="10" s="1"/>
  <c r="AC193" i="10"/>
  <c r="AN298" i="10"/>
  <c r="AN644" i="10" s="1"/>
  <c r="AG777" i="10"/>
  <c r="AG779" i="10"/>
  <c r="AN254" i="10"/>
  <c r="AK149" i="10"/>
  <c r="AK836" i="10" s="1"/>
  <c r="AK381" i="10"/>
  <c r="AC341" i="10"/>
  <c r="AC667" i="10" s="1"/>
  <c r="AN371" i="10"/>
  <c r="AN122" i="10"/>
  <c r="AA148" i="10"/>
  <c r="AA832" i="10" s="1"/>
  <c r="AA380" i="10"/>
  <c r="AB782" i="10"/>
  <c r="AB780" i="10"/>
  <c r="AH774" i="10"/>
  <c r="G112" i="80"/>
  <c r="G102" i="16"/>
  <c r="G113" i="80"/>
  <c r="AO196" i="10"/>
  <c r="AO635" i="10" s="1"/>
  <c r="D37" i="16"/>
  <c r="D18" i="79"/>
  <c r="AL326" i="10"/>
  <c r="AL664" i="10" s="1"/>
  <c r="F51" i="16"/>
  <c r="F42" i="80"/>
  <c r="T298" i="10"/>
  <c r="V298" i="10"/>
  <c r="Y285" i="10"/>
  <c r="U298" i="10"/>
  <c r="I90" i="14"/>
  <c r="K90" i="14"/>
  <c r="J90" i="14"/>
  <c r="C34" i="79"/>
  <c r="AE83" i="10"/>
  <c r="AE827" i="10" s="1"/>
  <c r="C13" i="81"/>
  <c r="K43" i="81"/>
  <c r="J43" i="81"/>
  <c r="I43" i="81"/>
  <c r="AE151" i="10"/>
  <c r="AE862" i="10" s="1"/>
  <c r="AC238" i="10"/>
  <c r="AC594" i="10" s="1"/>
  <c r="AC235" i="10"/>
  <c r="AD182" i="10"/>
  <c r="AD582" i="10" s="1"/>
  <c r="AM284" i="10"/>
  <c r="AM621" i="10" s="1"/>
  <c r="H86" i="80"/>
  <c r="H85" i="80"/>
  <c r="H77" i="16"/>
  <c r="AM45" i="10"/>
  <c r="AM815" i="10" s="1"/>
  <c r="AO83" i="10"/>
  <c r="AO827" i="10" s="1"/>
  <c r="Z315" i="10"/>
  <c r="D13" i="16"/>
  <c r="AB792" i="10"/>
  <c r="AB794" i="10"/>
  <c r="AG290" i="10"/>
  <c r="AM328" i="10"/>
  <c r="AM666" i="10" s="1"/>
  <c r="F61" i="80"/>
  <c r="F60" i="80"/>
  <c r="AG790" i="10"/>
  <c r="F108" i="16"/>
  <c r="I106" i="14"/>
  <c r="C34" i="80"/>
  <c r="C35" i="80"/>
  <c r="J106" i="14"/>
  <c r="K106" i="14"/>
  <c r="AE367" i="10"/>
  <c r="AE654" i="10"/>
  <c r="E56" i="80"/>
  <c r="AI249" i="10"/>
  <c r="AD83" i="10"/>
  <c r="AD827" i="10" s="1"/>
  <c r="AB28" i="10"/>
  <c r="AB708" i="10" s="1"/>
  <c r="AB748" i="10"/>
  <c r="AL791" i="10"/>
  <c r="D28" i="80"/>
  <c r="Z84" i="10"/>
  <c r="Z831" i="10" s="1"/>
  <c r="H24" i="81"/>
  <c r="AH227" i="10"/>
  <c r="AH632" i="10" s="1"/>
  <c r="H38" i="79"/>
  <c r="G23" i="81"/>
  <c r="AO124" i="10"/>
  <c r="AO850" i="10" s="1"/>
  <c r="AO120" i="10"/>
  <c r="AG224" i="10"/>
  <c r="AG609" i="10" s="1"/>
  <c r="D41" i="80"/>
  <c r="AK67" i="10"/>
  <c r="AK858" i="10" s="1"/>
  <c r="AM748" i="10"/>
  <c r="AM28" i="10"/>
  <c r="AM708" i="10" s="1"/>
  <c r="K103" i="14"/>
  <c r="J103" i="14"/>
  <c r="C30" i="80"/>
  <c r="I103" i="14"/>
  <c r="AK292" i="10"/>
  <c r="C112" i="80"/>
  <c r="C102" i="16"/>
  <c r="AB74" i="15"/>
  <c r="AC74" i="15"/>
  <c r="AA74" i="15"/>
  <c r="C113" i="80"/>
  <c r="AC243" i="10"/>
  <c r="AC618" i="10" s="1"/>
  <c r="AJ283" i="10"/>
  <c r="AJ619" i="10" s="1"/>
  <c r="F40" i="16"/>
  <c r="D40" i="79"/>
  <c r="AA35" i="15"/>
  <c r="AB35" i="15"/>
  <c r="C48" i="79"/>
  <c r="AC35" i="15"/>
  <c r="H30" i="16"/>
  <c r="AB301" i="10"/>
  <c r="AB649" i="10" s="1"/>
  <c r="AB674" i="10" s="1"/>
  <c r="AB352" i="10"/>
  <c r="AB552" i="10" s="1"/>
  <c r="AB302" i="10"/>
  <c r="AB647" i="10" s="1"/>
  <c r="H48" i="80"/>
  <c r="H49" i="80"/>
  <c r="AN245" i="10"/>
  <c r="AO396" i="10"/>
  <c r="AO160" i="10"/>
  <c r="AO837" i="10" s="1"/>
  <c r="E44" i="80"/>
  <c r="G70" i="16"/>
  <c r="F72" i="80"/>
  <c r="F65" i="16"/>
  <c r="F73" i="80"/>
  <c r="AN393" i="10"/>
  <c r="AN671" i="10"/>
  <c r="AN46" i="10"/>
  <c r="AA288" i="10"/>
  <c r="AA779" i="10"/>
  <c r="AA777" i="10"/>
  <c r="D95" i="16"/>
  <c r="AA149" i="10"/>
  <c r="AA836" i="10" s="1"/>
  <c r="AA381" i="10"/>
  <c r="E73" i="79"/>
  <c r="AB307" i="10"/>
  <c r="AD224" i="10"/>
  <c r="AD609" i="10" s="1"/>
  <c r="C86" i="80"/>
  <c r="K74" i="14"/>
  <c r="J74" i="14"/>
  <c r="C85" i="80"/>
  <c r="I74" i="14"/>
  <c r="C77" i="16"/>
  <c r="AB781" i="10"/>
  <c r="AB783" i="10"/>
  <c r="AI163" i="10"/>
  <c r="AI861" i="10" s="1"/>
  <c r="AI398" i="10"/>
  <c r="AI569" i="10" s="1"/>
  <c r="F15" i="79"/>
  <c r="F13" i="79"/>
  <c r="AN224" i="10"/>
  <c r="AN609" i="10" s="1"/>
  <c r="AC326" i="10"/>
  <c r="AC664" i="10" s="1"/>
  <c r="AE117" i="10"/>
  <c r="AE809" i="10" s="1"/>
  <c r="AE368" i="10"/>
  <c r="AN189" i="10"/>
  <c r="AN608" i="10" s="1"/>
  <c r="AI284" i="10"/>
  <c r="AI621" i="10" s="1"/>
  <c r="AI330" i="10"/>
  <c r="AI329" i="10"/>
  <c r="AI376" i="10"/>
  <c r="AI564" i="10" s="1"/>
  <c r="AO352" i="10"/>
  <c r="AO552" i="10" s="1"/>
  <c r="AO301" i="10"/>
  <c r="AO649" i="10" s="1"/>
  <c r="AO674" i="10" s="1"/>
  <c r="AO302" i="10"/>
  <c r="AO647" i="10" s="1"/>
  <c r="AH300" i="10"/>
  <c r="AH646" i="10" s="1"/>
  <c r="AM228" i="10"/>
  <c r="AM633" i="10" s="1"/>
  <c r="AJ368" i="10"/>
  <c r="AJ117" i="10"/>
  <c r="AJ809" i="10" s="1"/>
  <c r="AM317" i="10"/>
  <c r="AM650" i="10" s="1"/>
  <c r="AM675" i="10" s="1"/>
  <c r="AM316" i="10"/>
  <c r="AM648" i="10" s="1"/>
  <c r="AM365" i="10"/>
  <c r="AM553" i="10" s="1"/>
  <c r="AG216" i="10"/>
  <c r="AG577" i="10" s="1"/>
  <c r="AG27" i="10"/>
  <c r="AG706" i="10" s="1"/>
  <c r="AG746" i="10"/>
  <c r="H101" i="80"/>
  <c r="H91" i="16"/>
  <c r="AG303" i="10"/>
  <c r="AG651" i="10" s="1"/>
  <c r="AM285" i="10"/>
  <c r="AM622" i="10" s="1"/>
  <c r="AO44" i="10"/>
  <c r="AO811" i="10" s="1"/>
  <c r="AC318" i="10"/>
  <c r="AC652" i="10" s="1"/>
  <c r="AA653" i="10"/>
  <c r="AA354" i="10"/>
  <c r="AK378" i="10"/>
  <c r="AI308" i="10"/>
  <c r="AK289" i="10"/>
  <c r="AG123" i="10"/>
  <c r="AG848" i="10" s="1"/>
  <c r="AG372" i="10"/>
  <c r="AG557" i="10" s="1"/>
  <c r="E35" i="80"/>
  <c r="E34" i="80"/>
  <c r="AI158" i="10"/>
  <c r="AI829" i="10" s="1"/>
  <c r="AI394" i="10"/>
  <c r="AO368" i="10"/>
  <c r="AO117" i="10"/>
  <c r="AO809" i="10" s="1"/>
  <c r="AL776" i="10"/>
  <c r="AL778" i="10"/>
  <c r="U344" i="10"/>
  <c r="T344" i="10"/>
  <c r="V344" i="10"/>
  <c r="AF289" i="10"/>
  <c r="G83" i="16"/>
  <c r="Y223" i="10"/>
  <c r="V158" i="10"/>
  <c r="U158" i="10"/>
  <c r="T158" i="10"/>
  <c r="Z227" i="10"/>
  <c r="Z632" i="10" s="1"/>
  <c r="AD277" i="10"/>
  <c r="AD591" i="10" s="1"/>
  <c r="AC217" i="10"/>
  <c r="AC579" i="10" s="1"/>
  <c r="AB47" i="10"/>
  <c r="AB847" i="10" s="1"/>
  <c r="AO159" i="10"/>
  <c r="AO833" i="10" s="1"/>
  <c r="AO395" i="10"/>
  <c r="AG395" i="10"/>
  <c r="AG159" i="10"/>
  <c r="AG833" i="10" s="1"/>
  <c r="AJ780" i="10"/>
  <c r="AJ782" i="10"/>
  <c r="AE746" i="10"/>
  <c r="AE27" i="10"/>
  <c r="AE706" i="10" s="1"/>
  <c r="AA793" i="10"/>
  <c r="AA795" i="10"/>
  <c r="AB790" i="10"/>
  <c r="AB140" i="15"/>
  <c r="AA140" i="15"/>
  <c r="AC140" i="15"/>
  <c r="AK236" i="10"/>
  <c r="AK237" i="10"/>
  <c r="AK596" i="10" s="1"/>
  <c r="AK246" i="10"/>
  <c r="AH44" i="10"/>
  <c r="AH811" i="10" s="1"/>
  <c r="AI378" i="10"/>
  <c r="AP52" i="137"/>
  <c r="AP44" i="16"/>
  <c r="I45" i="81"/>
  <c r="K45" i="81"/>
  <c r="C15" i="81"/>
  <c r="J45" i="81"/>
  <c r="AJ378" i="10"/>
  <c r="D34" i="80"/>
  <c r="D35" i="80"/>
  <c r="AE783" i="10"/>
  <c r="AE781" i="10"/>
  <c r="Z797" i="10"/>
  <c r="Z799" i="10"/>
  <c r="AO67" i="10"/>
  <c r="AO858" i="10" s="1"/>
  <c r="AB795" i="10"/>
  <c r="AB793" i="10"/>
  <c r="F22" i="79"/>
  <c r="AF746" i="10"/>
  <c r="AF27" i="10"/>
  <c r="AF706" i="10" s="1"/>
  <c r="AJ230" i="10"/>
  <c r="AJ636" i="10" s="1"/>
  <c r="AI331" i="10"/>
  <c r="F70" i="16"/>
  <c r="AI150" i="10"/>
  <c r="AI859" i="10" s="1"/>
  <c r="AI382" i="10"/>
  <c r="AI568" i="10" s="1"/>
  <c r="E86" i="16"/>
  <c r="E94" i="80"/>
  <c r="E55" i="16"/>
  <c r="AK791" i="10"/>
  <c r="AM64" i="10"/>
  <c r="AM826" i="10" s="1"/>
  <c r="G45" i="80"/>
  <c r="AK395" i="10"/>
  <c r="AK159" i="10"/>
  <c r="AK833" i="10" s="1"/>
  <c r="AC300" i="10"/>
  <c r="AC646" i="10" s="1"/>
  <c r="D26" i="80"/>
  <c r="K1862" i="10"/>
  <c r="K250" i="10"/>
  <c r="K454" i="10"/>
  <c r="K53" i="10"/>
  <c r="K1119" i="10"/>
  <c r="K2142" i="10"/>
  <c r="K336" i="10"/>
  <c r="K2186" i="10"/>
  <c r="AG550" i="10"/>
  <c r="K1866" i="10"/>
  <c r="AG337" i="10"/>
  <c r="AG363" i="10"/>
  <c r="K365" i="10"/>
  <c r="K1306" i="10"/>
  <c r="K1164" i="10"/>
  <c r="K1462" i="10"/>
  <c r="AG101" i="10"/>
  <c r="K350" i="10"/>
  <c r="K167" i="10"/>
  <c r="K2812" i="10"/>
  <c r="AG691" i="10"/>
  <c r="K398" i="10"/>
  <c r="K422" i="10"/>
  <c r="AG156" i="10"/>
  <c r="K1822" i="10"/>
  <c r="K1786" i="10"/>
  <c r="K823" i="10"/>
  <c r="AG214" i="10"/>
  <c r="K2102" i="10"/>
  <c r="AG324" i="10"/>
  <c r="K1706" i="10"/>
  <c r="AG683" i="10"/>
  <c r="AG602" i="10"/>
  <c r="K1986" i="10"/>
  <c r="AG804" i="10"/>
  <c r="K100" i="10"/>
  <c r="K1742" i="10"/>
  <c r="K664" i="10"/>
  <c r="K742" i="10"/>
  <c r="AG232" i="10"/>
  <c r="AG194" i="10"/>
  <c r="K2342" i="10"/>
  <c r="AG563" i="10"/>
  <c r="AG825" i="10"/>
  <c r="K1746" i="10"/>
  <c r="AG18" i="10"/>
  <c r="K1422" i="10"/>
  <c r="K1382" i="10"/>
  <c r="AG63" i="10"/>
  <c r="AG720" i="10"/>
  <c r="AG616" i="10"/>
  <c r="K408" i="10"/>
  <c r="AG721" i="10"/>
  <c r="K1586" i="10"/>
  <c r="K184" i="10"/>
  <c r="K577" i="10"/>
  <c r="K2066" i="10"/>
  <c r="K1210" i="10"/>
  <c r="AG692" i="10"/>
  <c r="K2182" i="10"/>
  <c r="K1622" i="10"/>
  <c r="K1180" i="10"/>
  <c r="K18" i="10"/>
  <c r="K1946" i="10"/>
  <c r="AG350" i="10"/>
  <c r="K2386" i="10"/>
  <c r="AG703" i="10"/>
  <c r="K746" i="10"/>
  <c r="K1073" i="10"/>
  <c r="AG176" i="10"/>
  <c r="K209" i="10"/>
  <c r="AG629" i="10"/>
  <c r="K786" i="10"/>
  <c r="K1466" i="10"/>
  <c r="AG642" i="10"/>
  <c r="K319" i="10"/>
  <c r="K2382" i="10"/>
  <c r="K1666" i="10"/>
  <c r="AG589" i="10"/>
  <c r="K43" i="10"/>
  <c r="K1546" i="10"/>
  <c r="K2306" i="10"/>
  <c r="K1982" i="10"/>
  <c r="K581" i="10"/>
  <c r="K1942" i="10"/>
  <c r="K1225" i="10"/>
  <c r="AG297" i="10"/>
  <c r="K701" i="10"/>
  <c r="K341" i="10"/>
  <c r="K536" i="10"/>
  <c r="AG603" i="10"/>
  <c r="AG574" i="10"/>
  <c r="AG844" i="10"/>
  <c r="AG562" i="10"/>
  <c r="AG42" i="10"/>
  <c r="AG857" i="10"/>
  <c r="K1032" i="10"/>
  <c r="AG743" i="10"/>
  <c r="K1134" i="10"/>
  <c r="K228" i="10"/>
  <c r="K2883" i="10"/>
  <c r="AG144" i="10"/>
  <c r="AG673" i="10"/>
  <c r="K2855" i="10"/>
  <c r="K290" i="10"/>
  <c r="K379" i="10"/>
  <c r="K2832" i="10"/>
  <c r="AG275" i="10"/>
  <c r="K1103" i="10"/>
  <c r="AG660" i="10"/>
  <c r="K141" i="10"/>
  <c r="K299" i="10"/>
  <c r="K366" i="10"/>
  <c r="AG575" i="10"/>
  <c r="AG755" i="10"/>
  <c r="K1502" i="10"/>
  <c r="AG643" i="10"/>
  <c r="K2227" i="10"/>
  <c r="AG773" i="10"/>
  <c r="K196" i="10"/>
  <c r="K499" i="10"/>
  <c r="AG824" i="10"/>
  <c r="K1195" i="10"/>
  <c r="K280" i="10"/>
  <c r="K2346" i="10"/>
  <c r="K495" i="10"/>
  <c r="K1906" i="10"/>
  <c r="K782" i="10"/>
  <c r="K1426" i="10"/>
  <c r="AG772" i="10"/>
  <c r="K1342" i="10"/>
  <c r="AG856" i="10"/>
  <c r="AG242" i="10"/>
  <c r="AG551" i="10"/>
  <c r="AG682" i="10"/>
  <c r="K324" i="10"/>
  <c r="K160" i="10"/>
  <c r="K2026" i="10"/>
  <c r="K219" i="10"/>
  <c r="K458" i="10"/>
  <c r="K2302" i="10"/>
  <c r="K1088" i="10"/>
  <c r="AG374" i="10"/>
  <c r="K151" i="10"/>
  <c r="K127" i="10"/>
  <c r="K866" i="10"/>
  <c r="AG702" i="10"/>
  <c r="AG389" i="10"/>
  <c r="AG617" i="10"/>
  <c r="K29" i="10"/>
  <c r="K660" i="10"/>
  <c r="K1582" i="10"/>
  <c r="K827" i="10"/>
  <c r="K1542" i="10"/>
  <c r="K2903" i="10"/>
  <c r="K2062" i="10"/>
  <c r="AG287" i="10"/>
  <c r="K1782" i="10"/>
  <c r="AG756" i="10"/>
  <c r="AG805" i="10"/>
  <c r="AG788" i="10"/>
  <c r="AG588" i="10"/>
  <c r="K1266" i="10"/>
  <c r="K115" i="10"/>
  <c r="AG186" i="10"/>
  <c r="K1626" i="10"/>
  <c r="K1302" i="10"/>
  <c r="K1386" i="10"/>
  <c r="K1506" i="10"/>
  <c r="AG628" i="10"/>
  <c r="K263" i="10"/>
  <c r="K382" i="10"/>
  <c r="K705" i="10"/>
  <c r="K1826" i="10"/>
  <c r="K1058" i="10"/>
  <c r="K1262" i="10"/>
  <c r="AG115" i="10"/>
  <c r="AG843" i="10"/>
  <c r="K1902" i="10"/>
  <c r="K621" i="10"/>
  <c r="K2106" i="10"/>
  <c r="K2022" i="10"/>
  <c r="K540" i="10"/>
  <c r="K617" i="10"/>
  <c r="AG323" i="10"/>
  <c r="K1149" i="10"/>
  <c r="AG742" i="10"/>
  <c r="K81" i="10"/>
  <c r="K2783" i="10"/>
  <c r="K2268" i="10"/>
  <c r="K1702" i="10"/>
  <c r="AG305" i="10"/>
  <c r="K1662" i="10"/>
  <c r="AG661" i="10"/>
  <c r="K2146" i="10"/>
  <c r="AG81" i="10"/>
  <c r="AG789" i="10"/>
  <c r="K429" i="10"/>
  <c r="K1346" i="10"/>
  <c r="E14" i="80"/>
  <c r="AN308" i="10"/>
  <c r="H44" i="80"/>
  <c r="Z746" i="10"/>
  <c r="Z27" i="10"/>
  <c r="Z706" i="10" s="1"/>
  <c r="G74" i="80"/>
  <c r="G66" i="16"/>
  <c r="D63" i="79"/>
  <c r="AJ162" i="10"/>
  <c r="AJ397" i="10"/>
  <c r="AA331" i="10"/>
  <c r="AP50" i="137"/>
  <c r="AP42" i="16"/>
  <c r="AE189" i="10"/>
  <c r="AE608" i="10" s="1"/>
  <c r="AE326" i="10"/>
  <c r="AE664" i="10" s="1"/>
  <c r="AH193" i="10"/>
  <c r="AE339" i="10"/>
  <c r="AE663" i="10" s="1"/>
  <c r="AN28" i="10"/>
  <c r="AN708" i="10" s="1"/>
  <c r="AN748" i="10"/>
  <c r="AH196" i="10"/>
  <c r="AH635" i="10" s="1"/>
  <c r="AA230" i="10"/>
  <c r="AA636" i="10" s="1"/>
  <c r="T347" i="10"/>
  <c r="U347" i="10"/>
  <c r="V347" i="10"/>
  <c r="AO226" i="10"/>
  <c r="AO630" i="10" s="1"/>
  <c r="AG150" i="10"/>
  <c r="AG859" i="10" s="1"/>
  <c r="AG382" i="10"/>
  <c r="AG568" i="10" s="1"/>
  <c r="V306" i="10"/>
  <c r="T306" i="10"/>
  <c r="U306" i="10"/>
  <c r="AE395" i="10"/>
  <c r="AE159" i="10"/>
  <c r="AE833" i="10" s="1"/>
  <c r="AP66" i="137"/>
  <c r="AP55" i="16"/>
  <c r="AG222" i="10"/>
  <c r="AG605" i="10" s="1"/>
  <c r="F17" i="80"/>
  <c r="E77" i="80"/>
  <c r="E69" i="16"/>
  <c r="AK189" i="10"/>
  <c r="AK608" i="10" s="1"/>
  <c r="V346" i="10"/>
  <c r="U346" i="10"/>
  <c r="T346" i="10"/>
  <c r="G48" i="80"/>
  <c r="G49" i="80"/>
  <c r="H54" i="79"/>
  <c r="F55" i="79"/>
  <c r="AJ151" i="10"/>
  <c r="AJ862" i="10" s="1"/>
  <c r="D67" i="79"/>
  <c r="AF66" i="10"/>
  <c r="AF834" i="10" s="1"/>
  <c r="K72" i="14"/>
  <c r="I72" i="14"/>
  <c r="J72" i="14"/>
  <c r="C31" i="16"/>
  <c r="AH393" i="10"/>
  <c r="AH671" i="10"/>
  <c r="AM288" i="10"/>
  <c r="AF315" i="10"/>
  <c r="AI289" i="10"/>
  <c r="K21" i="14"/>
  <c r="J21" i="14"/>
  <c r="C19" i="16"/>
  <c r="I21" i="14"/>
  <c r="E58" i="80"/>
  <c r="AH352" i="10"/>
  <c r="AH552" i="10" s="1"/>
  <c r="AH302" i="10"/>
  <c r="AH647" i="10" s="1"/>
  <c r="AH301" i="10"/>
  <c r="AH649" i="10" s="1"/>
  <c r="AH674" i="10" s="1"/>
  <c r="AL381" i="10"/>
  <c r="AL149" i="10"/>
  <c r="AL836" i="10" s="1"/>
  <c r="AL227" i="10"/>
  <c r="AL632" i="10" s="1"/>
  <c r="AD325" i="10"/>
  <c r="AD662" i="10" s="1"/>
  <c r="AC49" i="15"/>
  <c r="AB49" i="15"/>
  <c r="AA49" i="15"/>
  <c r="D16" i="80"/>
  <c r="AD288" i="10"/>
  <c r="H42" i="80"/>
  <c r="AA792" i="10"/>
  <c r="AA794" i="10"/>
  <c r="AC117" i="10"/>
  <c r="AC809" i="10" s="1"/>
  <c r="AC368" i="10"/>
  <c r="D20" i="79"/>
  <c r="F19" i="80"/>
  <c r="F18" i="80"/>
  <c r="H18" i="79"/>
  <c r="AC653" i="10"/>
  <c r="AC354" i="10"/>
  <c r="AK288" i="10"/>
  <c r="AG288" i="10"/>
  <c r="G53" i="80"/>
  <c r="AO249" i="10"/>
  <c r="J47" i="14"/>
  <c r="I47" i="14"/>
  <c r="K47" i="14"/>
  <c r="C11" i="80"/>
  <c r="AA228" i="10"/>
  <c r="AA633" i="10" s="1"/>
  <c r="G16" i="16"/>
  <c r="F14" i="81"/>
  <c r="AM380" i="10"/>
  <c r="AM148" i="10"/>
  <c r="AM832" i="10" s="1"/>
  <c r="G60" i="80"/>
  <c r="G61" i="80"/>
  <c r="AL303" i="10"/>
  <c r="AL651" i="10" s="1"/>
  <c r="G17" i="79"/>
  <c r="D29" i="79"/>
  <c r="AC299" i="10"/>
  <c r="AC645" i="10" s="1"/>
  <c r="AF285" i="10"/>
  <c r="AF622" i="10" s="1"/>
  <c r="H30" i="80"/>
  <c r="AA95" i="15"/>
  <c r="AC95" i="15"/>
  <c r="AB95" i="15"/>
  <c r="C74" i="79"/>
  <c r="Z195" i="10"/>
  <c r="Z631" i="10" s="1"/>
  <c r="H72" i="79"/>
  <c r="AC26" i="10"/>
  <c r="AC704" i="10" s="1"/>
  <c r="AC744" i="10"/>
  <c r="AG378" i="10"/>
  <c r="U165" i="10"/>
  <c r="V165" i="10"/>
  <c r="Y230" i="10"/>
  <c r="T165" i="10"/>
  <c r="E25" i="80"/>
  <c r="AC83" i="10"/>
  <c r="AC827" i="10" s="1"/>
  <c r="AO290" i="10"/>
  <c r="AF281" i="10"/>
  <c r="AF595" i="10" s="1"/>
  <c r="AG236" i="10"/>
  <c r="AG237" i="10"/>
  <c r="AG596" i="10" s="1"/>
  <c r="AG246" i="10"/>
  <c r="H15" i="80"/>
  <c r="AJ352" i="10"/>
  <c r="AJ552" i="10" s="1"/>
  <c r="AJ302" i="10"/>
  <c r="AJ647" i="10" s="1"/>
  <c r="AJ301" i="10"/>
  <c r="AJ649" i="10" s="1"/>
  <c r="AJ674" i="10" s="1"/>
  <c r="AB44" i="10"/>
  <c r="AB811" i="10" s="1"/>
  <c r="AA325" i="10"/>
  <c r="AA662" i="10" s="1"/>
  <c r="F47" i="80"/>
  <c r="F46" i="80"/>
  <c r="AJ326" i="10"/>
  <c r="AJ664" i="10" s="1"/>
  <c r="AC159" i="10"/>
  <c r="AC833" i="10" s="1"/>
  <c r="AC395" i="10"/>
  <c r="AL289" i="10"/>
  <c r="AF150" i="10"/>
  <c r="AF859" i="10" s="1"/>
  <c r="AF382" i="10"/>
  <c r="AF568" i="10" s="1"/>
  <c r="AF290" i="10"/>
  <c r="H15" i="16"/>
  <c r="AP110" i="16"/>
  <c r="AP120" i="80"/>
  <c r="AL217" i="10"/>
  <c r="AL579" i="10" s="1"/>
  <c r="AN394" i="10"/>
  <c r="AN158" i="10"/>
  <c r="AN829" i="10" s="1"/>
  <c r="E63" i="79"/>
  <c r="AN285" i="10"/>
  <c r="AN622" i="10" s="1"/>
  <c r="AJ222" i="10"/>
  <c r="AJ605" i="10" s="1"/>
  <c r="E68" i="79"/>
  <c r="AB393" i="10"/>
  <c r="AB671" i="10"/>
  <c r="G56" i="16"/>
  <c r="U233" i="10"/>
  <c r="T233" i="10"/>
  <c r="Y254" i="10"/>
  <c r="F64" i="79"/>
  <c r="F66" i="79"/>
  <c r="AA84" i="10"/>
  <c r="AA831" i="10" s="1"/>
  <c r="H57" i="16"/>
  <c r="AJ370" i="10"/>
  <c r="AJ121" i="10"/>
  <c r="AJ817" i="10" s="1"/>
  <c r="V145" i="10"/>
  <c r="T145" i="10"/>
  <c r="Y369" i="10"/>
  <c r="U145" i="10"/>
  <c r="Y118" i="10"/>
  <c r="AB799" i="10"/>
  <c r="AB797" i="10"/>
  <c r="F54" i="16"/>
  <c r="L126" i="10"/>
  <c r="AH351" i="10"/>
  <c r="AH234" i="10"/>
  <c r="L2143" i="10"/>
  <c r="L1263" i="10"/>
  <c r="L1903" i="10"/>
  <c r="L2023" i="10"/>
  <c r="AH215" i="10"/>
  <c r="AH375" i="10"/>
  <c r="L248" i="10"/>
  <c r="L1583" i="10"/>
  <c r="AH17" i="10"/>
  <c r="L1543" i="10"/>
  <c r="L2103" i="10"/>
  <c r="L537" i="10"/>
  <c r="L2343" i="10"/>
  <c r="L1463" i="10"/>
  <c r="AH338" i="10"/>
  <c r="L262" i="10"/>
  <c r="L1703" i="10"/>
  <c r="L320" i="10"/>
  <c r="L351" i="10"/>
  <c r="L1783" i="10"/>
  <c r="L1663" i="10"/>
  <c r="L824" i="10"/>
  <c r="L496" i="10"/>
  <c r="L1031" i="10"/>
  <c r="L380" i="10"/>
  <c r="L1343" i="10"/>
  <c r="L17" i="10"/>
  <c r="L702" i="10"/>
  <c r="L114" i="10"/>
  <c r="L578" i="10"/>
  <c r="L1503" i="10"/>
  <c r="L1863" i="10"/>
  <c r="L28" i="10"/>
  <c r="L661" i="10"/>
  <c r="L2303" i="10"/>
  <c r="L1303" i="10"/>
  <c r="L455" i="10"/>
  <c r="L867" i="10"/>
  <c r="L2383" i="10"/>
  <c r="L743" i="10"/>
  <c r="L1423" i="10"/>
  <c r="L1823" i="10"/>
  <c r="L1623" i="10"/>
  <c r="L1983" i="10"/>
  <c r="L2183" i="10"/>
  <c r="AH390" i="10"/>
  <c r="L618" i="10"/>
  <c r="L337" i="10"/>
  <c r="AH364" i="10"/>
  <c r="L1743" i="10"/>
  <c r="AH177" i="10"/>
  <c r="L1383" i="10"/>
  <c r="L2063" i="10"/>
  <c r="L1943" i="10"/>
  <c r="L182" i="10"/>
  <c r="L195" i="10"/>
  <c r="L783" i="10"/>
  <c r="AE254" i="10"/>
  <c r="J95" i="14"/>
  <c r="K95" i="14"/>
  <c r="I95" i="14"/>
  <c r="C40" i="79"/>
  <c r="H32" i="16"/>
  <c r="J52" i="14"/>
  <c r="I52" i="14"/>
  <c r="C17" i="80"/>
  <c r="K52" i="14"/>
  <c r="AL236" i="10"/>
  <c r="AL246" i="10"/>
  <c r="AL237" i="10"/>
  <c r="AL596" i="10" s="1"/>
  <c r="AM223" i="10"/>
  <c r="AM607" i="10" s="1"/>
  <c r="AH791" i="10"/>
  <c r="G52" i="16"/>
  <c r="H17" i="16"/>
  <c r="Y393" i="10"/>
  <c r="T316" i="10"/>
  <c r="AP671" i="10" s="1"/>
  <c r="U316" i="10"/>
  <c r="AQ671" i="10" s="1"/>
  <c r="Y671" i="10"/>
  <c r="V316" i="10"/>
  <c r="AG227" i="10"/>
  <c r="AG632" i="10" s="1"/>
  <c r="AA92" i="15"/>
  <c r="C70" i="79"/>
  <c r="AB92" i="15"/>
  <c r="AC92" i="15"/>
  <c r="AO796" i="10"/>
  <c r="AO798" i="10"/>
  <c r="AH218" i="10"/>
  <c r="AH581" i="10" s="1"/>
  <c r="AH220" i="10"/>
  <c r="AH225" i="10"/>
  <c r="AH611" i="10" s="1"/>
  <c r="F53" i="79"/>
  <c r="AC87" i="15"/>
  <c r="AB87" i="15"/>
  <c r="C65" i="79"/>
  <c r="AA87" i="15"/>
  <c r="AK341" i="10"/>
  <c r="AK667" i="10" s="1"/>
  <c r="G13" i="80"/>
  <c r="AP41" i="16"/>
  <c r="AP49" i="137"/>
  <c r="AG196" i="10"/>
  <c r="AG635" i="10" s="1"/>
  <c r="U149" i="10"/>
  <c r="V149" i="10"/>
  <c r="T149" i="10"/>
  <c r="Y120" i="10"/>
  <c r="Y124" i="10"/>
  <c r="AG43" i="10"/>
  <c r="AG807" i="10" s="1"/>
  <c r="E14" i="79"/>
  <c r="AM67" i="10"/>
  <c r="AM858" i="10" s="1"/>
  <c r="AJ341" i="10"/>
  <c r="AJ667" i="10" s="1"/>
  <c r="AK120" i="10"/>
  <c r="AK124" i="10"/>
  <c r="AK850" i="10" s="1"/>
  <c r="F55" i="16"/>
  <c r="H47" i="80"/>
  <c r="H46" i="80"/>
  <c r="Y372" i="10"/>
  <c r="Y557" i="10" s="1"/>
  <c r="Y123" i="10"/>
  <c r="V148" i="10"/>
  <c r="T148" i="10"/>
  <c r="U148" i="10"/>
  <c r="G18" i="79"/>
  <c r="AN246" i="10"/>
  <c r="AN237" i="10"/>
  <c r="AN596" i="10" s="1"/>
  <c r="AN236" i="10"/>
  <c r="AJ328" i="10"/>
  <c r="AJ666" i="10" s="1"/>
  <c r="H37" i="16"/>
  <c r="AI219" i="10"/>
  <c r="AI311" i="10"/>
  <c r="AD230" i="10"/>
  <c r="AD636" i="10" s="1"/>
  <c r="AO317" i="10"/>
  <c r="AO650" i="10" s="1"/>
  <c r="AO675" i="10" s="1"/>
  <c r="AO365" i="10"/>
  <c r="AO553" i="10" s="1"/>
  <c r="AO316" i="10"/>
  <c r="AO648" i="10" s="1"/>
  <c r="AD248" i="10"/>
  <c r="J53" i="81"/>
  <c r="C24" i="81"/>
  <c r="I53" i="81"/>
  <c r="K53" i="81"/>
  <c r="D41" i="16"/>
  <c r="AA341" i="10"/>
  <c r="AA667" i="10" s="1"/>
  <c r="H12" i="16"/>
  <c r="D44" i="16"/>
  <c r="AD790" i="10"/>
  <c r="AB285" i="10"/>
  <c r="AB622" i="10" s="1"/>
  <c r="G71" i="16"/>
  <c r="G78" i="80"/>
  <c r="H51" i="16"/>
  <c r="AD223" i="10"/>
  <c r="AD607" i="10" s="1"/>
  <c r="AA368" i="10"/>
  <c r="AA117" i="10"/>
  <c r="AA809" i="10" s="1"/>
  <c r="AI283" i="10"/>
  <c r="AI619" i="10" s="1"/>
  <c r="H41" i="79"/>
  <c r="AB311" i="10"/>
  <c r="AB219" i="10"/>
  <c r="AM278" i="10"/>
  <c r="AM592" i="10" s="1"/>
  <c r="AK354" i="10"/>
  <c r="AK653" i="10"/>
  <c r="AC148" i="10"/>
  <c r="AC832" i="10" s="1"/>
  <c r="AC380" i="10"/>
  <c r="H24" i="16"/>
  <c r="AB327" i="10"/>
  <c r="AB252" i="10"/>
  <c r="Y85" i="10"/>
  <c r="V256" i="10"/>
  <c r="T256" i="10"/>
  <c r="U256" i="10"/>
  <c r="AJ195" i="10"/>
  <c r="AJ631" i="10" s="1"/>
  <c r="AE84" i="10"/>
  <c r="AE831" i="10" s="1"/>
  <c r="V326" i="10"/>
  <c r="U326" i="10"/>
  <c r="T326" i="10"/>
  <c r="U313" i="10"/>
  <c r="Y793" i="10"/>
  <c r="T313" i="10"/>
  <c r="V313" i="10"/>
  <c r="Y795" i="10"/>
  <c r="AL797" i="10"/>
  <c r="AL799" i="10"/>
  <c r="Z302" i="10"/>
  <c r="Z647" i="10" s="1"/>
  <c r="Z352" i="10"/>
  <c r="Z552" i="10" s="1"/>
  <c r="Z301" i="10"/>
  <c r="Z649" i="10" s="1"/>
  <c r="Z674" i="10" s="1"/>
  <c r="Z328" i="10"/>
  <c r="Z666" i="10" s="1"/>
  <c r="F48" i="16"/>
  <c r="F41" i="80"/>
  <c r="D62" i="80"/>
  <c r="D63" i="80"/>
  <c r="H39" i="16"/>
  <c r="AJ778" i="10"/>
  <c r="AJ776" i="10"/>
  <c r="AI340" i="10"/>
  <c r="AI665" i="10" s="1"/>
  <c r="AJ380" i="10"/>
  <c r="AJ148" i="10"/>
  <c r="AJ832" i="10" s="1"/>
  <c r="E16" i="80"/>
  <c r="V157" i="10"/>
  <c r="U157" i="10"/>
  <c r="T157" i="10"/>
  <c r="Y222" i="10"/>
  <c r="AC328" i="10"/>
  <c r="AC666" i="10" s="1"/>
  <c r="G54" i="79"/>
  <c r="AO248" i="10"/>
  <c r="U214" i="10"/>
  <c r="Y149" i="10"/>
  <c r="Y836" i="10" s="1"/>
  <c r="Y381" i="10"/>
  <c r="T214" i="10"/>
  <c r="V214" i="10"/>
  <c r="AB226" i="10"/>
  <c r="AB630" i="10" s="1"/>
  <c r="AG193" i="10"/>
  <c r="Z380" i="10"/>
  <c r="Z148" i="10"/>
  <c r="Z832" i="10" s="1"/>
  <c r="F29" i="79"/>
  <c r="AE777" i="10"/>
  <c r="AE779" i="10"/>
  <c r="H12" i="81"/>
  <c r="AC45" i="10"/>
  <c r="AC815" i="10" s="1"/>
  <c r="Z188" i="10"/>
  <c r="Z606" i="10" s="1"/>
  <c r="D98" i="16"/>
  <c r="D107" i="80"/>
  <c r="AL328" i="10"/>
  <c r="AL666" i="10" s="1"/>
  <c r="D112" i="80"/>
  <c r="D113" i="80"/>
  <c r="D102" i="16"/>
  <c r="AD344" i="10"/>
  <c r="AD670" i="10" s="1"/>
  <c r="Y315" i="10"/>
  <c r="T171" i="10"/>
  <c r="U171" i="10"/>
  <c r="V171" i="10"/>
  <c r="G30" i="80"/>
  <c r="AL235" i="10"/>
  <c r="AL238" i="10"/>
  <c r="AL594" i="10" s="1"/>
  <c r="AA33" i="15"/>
  <c r="C45" i="79"/>
  <c r="AB33" i="15"/>
  <c r="AC33" i="15"/>
  <c r="AG217" i="10"/>
  <c r="AG579" i="10" s="1"/>
  <c r="F57" i="80"/>
  <c r="C24" i="79"/>
  <c r="J44" i="14"/>
  <c r="I44" i="14"/>
  <c r="K44" i="14"/>
  <c r="D66" i="79"/>
  <c r="D64" i="79"/>
  <c r="AE284" i="10"/>
  <c r="AE621" i="10" s="1"/>
  <c r="D55" i="16"/>
  <c r="G43" i="16"/>
  <c r="AK279" i="10"/>
  <c r="AK593" i="10" s="1"/>
  <c r="AK282" i="10"/>
  <c r="AK597" i="10" s="1"/>
  <c r="AK286" i="10"/>
  <c r="AK623" i="10" s="1"/>
  <c r="AB189" i="10"/>
  <c r="AB608" i="10" s="1"/>
  <c r="H83" i="16"/>
  <c r="AC196" i="10"/>
  <c r="AC635" i="10" s="1"/>
  <c r="AC339" i="10"/>
  <c r="AC663" i="10" s="1"/>
  <c r="AJ189" i="10"/>
  <c r="AJ608" i="10" s="1"/>
  <c r="AN330" i="10"/>
  <c r="AN376" i="10"/>
  <c r="AN564" i="10" s="1"/>
  <c r="AN329" i="10"/>
  <c r="H65" i="79"/>
  <c r="E14" i="81"/>
  <c r="AK316" i="10"/>
  <c r="AK648" i="10" s="1"/>
  <c r="AK365" i="10"/>
  <c r="AK553" i="10" s="1"/>
  <c r="AK317" i="10"/>
  <c r="AK650" i="10" s="1"/>
  <c r="AK675" i="10" s="1"/>
  <c r="AB339" i="10"/>
  <c r="AB663" i="10" s="1"/>
  <c r="AB394" i="10"/>
  <c r="AB158" i="10"/>
  <c r="AB829" i="10" s="1"/>
  <c r="AL281" i="10"/>
  <c r="AL595" i="10" s="1"/>
  <c r="AI781" i="10"/>
  <c r="AI783" i="10"/>
  <c r="F15" i="16"/>
  <c r="AM83" i="10"/>
  <c r="AM827" i="10" s="1"/>
  <c r="F45" i="79"/>
  <c r="D28" i="16"/>
  <c r="E38" i="16"/>
  <c r="AD653" i="10"/>
  <c r="AD354" i="10"/>
  <c r="AO245" i="10"/>
  <c r="AB315" i="10"/>
  <c r="AD47" i="10"/>
  <c r="AD847" i="10" s="1"/>
  <c r="AM195" i="10"/>
  <c r="AM631" i="10" s="1"/>
  <c r="V327" i="10"/>
  <c r="T327" i="10"/>
  <c r="U327" i="10"/>
  <c r="AH195" i="10"/>
  <c r="AH631" i="10" s="1"/>
  <c r="AN279" i="10"/>
  <c r="AN593" i="10" s="1"/>
  <c r="AN282" i="10"/>
  <c r="AN597" i="10" s="1"/>
  <c r="AN286" i="10"/>
  <c r="AN623" i="10" s="1"/>
  <c r="AN164" i="10"/>
  <c r="AN863" i="10" s="1"/>
  <c r="Z164" i="10"/>
  <c r="Z863" i="10" s="1"/>
  <c r="AH283" i="10"/>
  <c r="AH619" i="10" s="1"/>
  <c r="AE43" i="10"/>
  <c r="AE807" i="10" s="1"/>
  <c r="AK248" i="10"/>
  <c r="AJ792" i="10"/>
  <c r="AJ794" i="10"/>
  <c r="I27" i="14"/>
  <c r="J27" i="14"/>
  <c r="K27" i="14"/>
  <c r="AB318" i="10"/>
  <c r="AB652" i="10" s="1"/>
  <c r="E35" i="79"/>
  <c r="F13" i="81"/>
  <c r="D33" i="80"/>
  <c r="D32" i="80"/>
  <c r="F30" i="79"/>
  <c r="F32" i="79"/>
  <c r="G86" i="16"/>
  <c r="G94" i="80"/>
  <c r="C44" i="80"/>
  <c r="AC51" i="15"/>
  <c r="AB51" i="15"/>
  <c r="AA51" i="15"/>
  <c r="AL247" i="10"/>
  <c r="AL163" i="10"/>
  <c r="AL861" i="10" s="1"/>
  <c r="AL398" i="10"/>
  <c r="AL569" i="10" s="1"/>
  <c r="AF164" i="10"/>
  <c r="AF863" i="10" s="1"/>
  <c r="AN83" i="10"/>
  <c r="AN827" i="10" s="1"/>
  <c r="V284" i="10"/>
  <c r="Y395" i="10"/>
  <c r="U284" i="10"/>
  <c r="Y159" i="10"/>
  <c r="T284" i="10"/>
  <c r="AA378" i="10"/>
  <c r="AL224" i="10"/>
  <c r="AL609" i="10" s="1"/>
  <c r="E110" i="16"/>
  <c r="E120" i="80"/>
  <c r="AB84" i="10"/>
  <c r="AB831" i="10" s="1"/>
  <c r="AG243" i="10"/>
  <c r="AG618" i="10" s="1"/>
  <c r="H67" i="16"/>
  <c r="H75" i="80"/>
  <c r="AG253" i="10"/>
  <c r="D86" i="16"/>
  <c r="D94" i="80"/>
  <c r="AO123" i="10"/>
  <c r="AO848" i="10" s="1"/>
  <c r="AO372" i="10"/>
  <c r="AO557" i="10" s="1"/>
  <c r="E22" i="79"/>
  <c r="AD791" i="10"/>
  <c r="G71" i="80"/>
  <c r="AE291" i="10"/>
  <c r="F105" i="16"/>
  <c r="F115" i="80"/>
  <c r="F104" i="16"/>
  <c r="AG291" i="10"/>
  <c r="Z26" i="10"/>
  <c r="Z704" i="10" s="1"/>
  <c r="Z744" i="10"/>
  <c r="AD330" i="10"/>
  <c r="AD376" i="10"/>
  <c r="AD564" i="10" s="1"/>
  <c r="AD329" i="10"/>
  <c r="Y249" i="10"/>
  <c r="V231" i="10"/>
  <c r="T231" i="10"/>
  <c r="U231" i="10"/>
  <c r="F69" i="79"/>
  <c r="H53" i="79"/>
  <c r="AG249" i="10"/>
  <c r="I17" i="14"/>
  <c r="K17" i="14"/>
  <c r="C15" i="16"/>
  <c r="J17" i="14"/>
  <c r="K108" i="14"/>
  <c r="J108" i="14"/>
  <c r="I108" i="14"/>
  <c r="AA315" i="10"/>
  <c r="AG331" i="10"/>
  <c r="H16" i="80"/>
  <c r="G51" i="80"/>
  <c r="G9" i="137"/>
  <c r="G46" i="16"/>
  <c r="S113" i="15"/>
  <c r="G24" i="137"/>
  <c r="S8" i="15"/>
  <c r="G60" i="14"/>
  <c r="G20" i="81"/>
  <c r="G43" i="79"/>
  <c r="G69" i="80"/>
  <c r="G49" i="81"/>
  <c r="S60" i="15"/>
  <c r="G60" i="79"/>
  <c r="G109" i="80"/>
  <c r="G8" i="135"/>
  <c r="G63" i="16"/>
  <c r="G100" i="16"/>
  <c r="G9" i="16"/>
  <c r="G23" i="80"/>
  <c r="G54" i="137"/>
  <c r="O39" i="136"/>
  <c r="G9" i="81"/>
  <c r="O8" i="136"/>
  <c r="G21" i="16"/>
  <c r="G82" i="80"/>
  <c r="S135" i="15"/>
  <c r="G39" i="135"/>
  <c r="G37" i="80"/>
  <c r="G26" i="79"/>
  <c r="G8" i="14"/>
  <c r="G96" i="80"/>
  <c r="G34" i="16"/>
  <c r="G88" i="16"/>
  <c r="G9" i="80"/>
  <c r="S124" i="15"/>
  <c r="G75" i="16"/>
  <c r="X8" i="135"/>
  <c r="G39" i="137"/>
  <c r="S9" i="133"/>
  <c r="G9" i="79"/>
  <c r="AL8" i="136"/>
  <c r="G39" i="81"/>
  <c r="G28" i="81"/>
  <c r="AN188" i="10"/>
  <c r="AN606" i="10" s="1"/>
  <c r="AF249" i="10"/>
  <c r="AM344" i="10"/>
  <c r="AM670" i="10" s="1"/>
  <c r="G28" i="80"/>
  <c r="AM397" i="10"/>
  <c r="AM162" i="10"/>
  <c r="E49" i="80"/>
  <c r="E48" i="80"/>
  <c r="G95" i="16"/>
  <c r="F38" i="16"/>
  <c r="U303" i="10"/>
  <c r="T303" i="10"/>
  <c r="Y291" i="10"/>
  <c r="V303" i="10"/>
  <c r="AF248" i="10"/>
  <c r="AA291" i="10"/>
  <c r="AG344" i="10"/>
  <c r="AG670" i="10" s="1"/>
  <c r="AH394" i="10"/>
  <c r="AH158" i="10"/>
  <c r="AH829" i="10" s="1"/>
  <c r="AJ216" i="10"/>
  <c r="AJ577" i="10" s="1"/>
  <c r="AE292" i="10"/>
  <c r="AK797" i="10"/>
  <c r="AK799" i="10"/>
  <c r="AE344" i="10"/>
  <c r="AE670" i="10" s="1"/>
  <c r="E57" i="80"/>
  <c r="G32" i="80"/>
  <c r="G33" i="80"/>
  <c r="C54" i="79"/>
  <c r="AC41" i="15"/>
  <c r="AB41" i="15"/>
  <c r="AA41" i="15"/>
  <c r="F16" i="16"/>
  <c r="AM394" i="10"/>
  <c r="AM158" i="10"/>
  <c r="AM829" i="10" s="1"/>
  <c r="AK792" i="10"/>
  <c r="AK794" i="10"/>
  <c r="D56" i="80"/>
  <c r="AL83" i="10"/>
  <c r="AL827" i="10" s="1"/>
  <c r="F54" i="79"/>
  <c r="AJ318" i="10"/>
  <c r="AJ652" i="10" s="1"/>
  <c r="AG369" i="10"/>
  <c r="AG118" i="10"/>
  <c r="AG813" i="10" s="1"/>
  <c r="E39" i="79"/>
  <c r="G29" i="16"/>
  <c r="D75" i="79"/>
  <c r="AC284" i="10"/>
  <c r="AC621" i="10" s="1"/>
  <c r="D57" i="16"/>
  <c r="Z252" i="10"/>
  <c r="Z327" i="10"/>
  <c r="Z284" i="10"/>
  <c r="Z621" i="10" s="1"/>
  <c r="AA12" i="15"/>
  <c r="AC12" i="15"/>
  <c r="C36" i="16"/>
  <c r="AB12" i="15"/>
  <c r="J13" i="14"/>
  <c r="K13" i="14"/>
  <c r="C12" i="16"/>
  <c r="I13" i="14"/>
  <c r="F50" i="79"/>
  <c r="AG278" i="10"/>
  <c r="AG592" i="10" s="1"/>
  <c r="AO229" i="10"/>
  <c r="AO634" i="10" s="1"/>
  <c r="K31" i="81"/>
  <c r="I31" i="81"/>
  <c r="J31" i="81"/>
  <c r="AE148" i="10"/>
  <c r="AE832" i="10" s="1"/>
  <c r="AE380" i="10"/>
  <c r="AK45" i="10"/>
  <c r="AK815" i="10" s="1"/>
  <c r="H110" i="16"/>
  <c r="H120" i="80"/>
  <c r="AF243" i="10"/>
  <c r="AF618" i="10" s="1"/>
  <c r="G34" i="79"/>
  <c r="AB45" i="10"/>
  <c r="AB815" i="10" s="1"/>
  <c r="H105" i="80"/>
  <c r="H96" i="16"/>
  <c r="E13" i="79"/>
  <c r="E15" i="79"/>
  <c r="W8" i="135"/>
  <c r="F28" i="81"/>
  <c r="F96" i="80"/>
  <c r="L39" i="136"/>
  <c r="F60" i="79"/>
  <c r="F24" i="137"/>
  <c r="F21" i="16"/>
  <c r="O113" i="15"/>
  <c r="F23" i="80"/>
  <c r="F46" i="16"/>
  <c r="F34" i="16"/>
  <c r="F20" i="81"/>
  <c r="F9" i="137"/>
  <c r="L8" i="136"/>
  <c r="F88" i="16"/>
  <c r="F51" i="80"/>
  <c r="F8" i="135"/>
  <c r="F9" i="81"/>
  <c r="F49" i="81"/>
  <c r="O8" i="15"/>
  <c r="F63" i="16"/>
  <c r="O9" i="133"/>
  <c r="F69" i="80"/>
  <c r="F109" i="80"/>
  <c r="F26" i="79"/>
  <c r="F43" i="79"/>
  <c r="F82" i="80"/>
  <c r="F8" i="14"/>
  <c r="O60" i="15"/>
  <c r="F9" i="79"/>
  <c r="F39" i="137"/>
  <c r="F60" i="14"/>
  <c r="F39" i="135"/>
  <c r="F9" i="16"/>
  <c r="O135" i="15"/>
  <c r="AK8" i="136"/>
  <c r="F37" i="80"/>
  <c r="F75" i="16"/>
  <c r="F100" i="16"/>
  <c r="F9" i="80"/>
  <c r="O124" i="15"/>
  <c r="F54" i="137"/>
  <c r="F39" i="81"/>
  <c r="AO779" i="10"/>
  <c r="AO777" i="10"/>
  <c r="AK44" i="10"/>
  <c r="AK811" i="10" s="1"/>
  <c r="C70" i="16"/>
  <c r="J28" i="14"/>
  <c r="K28" i="14"/>
  <c r="I28" i="14"/>
  <c r="C94" i="80"/>
  <c r="I83" i="14"/>
  <c r="K83" i="14"/>
  <c r="C86" i="16"/>
  <c r="J83" i="14"/>
  <c r="D48" i="79"/>
  <c r="G51" i="79"/>
  <c r="AN782" i="10"/>
  <c r="AN780" i="10"/>
  <c r="G33" i="79"/>
  <c r="H34" i="80"/>
  <c r="H35" i="80"/>
  <c r="AB103" i="15"/>
  <c r="AC103" i="15"/>
  <c r="AA103" i="15"/>
  <c r="C58" i="80"/>
  <c r="AN147" i="10"/>
  <c r="AN828" i="10" s="1"/>
  <c r="AN379" i="10"/>
  <c r="F106" i="80"/>
  <c r="F97" i="16"/>
  <c r="AJ190" i="10"/>
  <c r="AJ610" i="10" s="1"/>
  <c r="AJ181" i="10"/>
  <c r="AJ580" i="10" s="1"/>
  <c r="AJ183" i="10"/>
  <c r="AJ583" i="10" s="1"/>
  <c r="AP46" i="80"/>
  <c r="AP47" i="80"/>
  <c r="AH66" i="10"/>
  <c r="AH834" i="10" s="1"/>
  <c r="E33" i="79"/>
  <c r="D50" i="79"/>
  <c r="D1543" i="10"/>
  <c r="D1743" i="10"/>
  <c r="D1703" i="10"/>
  <c r="D25" i="137"/>
  <c r="D1863" i="10"/>
  <c r="D101" i="16"/>
  <c r="D50" i="81"/>
  <c r="Z351" i="10"/>
  <c r="D17" i="10"/>
  <c r="Z177" i="10"/>
  <c r="D40" i="137"/>
  <c r="D1783" i="10"/>
  <c r="D52" i="80"/>
  <c r="D783" i="10"/>
  <c r="D110" i="80"/>
  <c r="G125" i="15"/>
  <c r="D29" i="81"/>
  <c r="D21" i="81"/>
  <c r="D1983" i="10"/>
  <c r="D24" i="80"/>
  <c r="D28" i="10"/>
  <c r="G114" i="15"/>
  <c r="D578" i="10"/>
  <c r="D743" i="10"/>
  <c r="Z390" i="10"/>
  <c r="D10" i="137"/>
  <c r="D1903" i="10"/>
  <c r="D2143" i="10"/>
  <c r="D1343" i="10"/>
  <c r="G9" i="15"/>
  <c r="D496" i="10"/>
  <c r="D1383" i="10"/>
  <c r="Z338" i="10"/>
  <c r="D44" i="79"/>
  <c r="D61" i="79"/>
  <c r="D64" i="16"/>
  <c r="F9" i="136"/>
  <c r="D1031" i="10"/>
  <c r="D38" i="80"/>
  <c r="D10" i="80"/>
  <c r="D1303" i="10"/>
  <c r="D89" i="16"/>
  <c r="G61" i="15"/>
  <c r="D76" i="16"/>
  <c r="D1583" i="10"/>
  <c r="D182" i="10"/>
  <c r="D262" i="10"/>
  <c r="D2183" i="10"/>
  <c r="D10" i="79"/>
  <c r="D40" i="81"/>
  <c r="D55" i="137"/>
  <c r="G136" i="15"/>
  <c r="D337" i="10"/>
  <c r="D1623" i="10"/>
  <c r="Z375" i="10"/>
  <c r="F40" i="136"/>
  <c r="D114" i="10"/>
  <c r="D97" i="80"/>
  <c r="G10" i="133"/>
  <c r="D47" i="16"/>
  <c r="D2023" i="10"/>
  <c r="D248" i="10"/>
  <c r="D70" i="80"/>
  <c r="D867" i="10"/>
  <c r="D40" i="135"/>
  <c r="D83" i="80"/>
  <c r="D126" i="10"/>
  <c r="D537" i="10"/>
  <c r="D320" i="10"/>
  <c r="D9" i="135"/>
  <c r="D10" i="81"/>
  <c r="Z234" i="10"/>
  <c r="D2303" i="10"/>
  <c r="D455" i="10"/>
  <c r="Z215" i="10"/>
  <c r="D1943" i="10"/>
  <c r="D824" i="10"/>
  <c r="D1503" i="10"/>
  <c r="D22" i="16"/>
  <c r="D2063" i="10"/>
  <c r="D351" i="10"/>
  <c r="D1463" i="10"/>
  <c r="D2103" i="10"/>
  <c r="D1823" i="10"/>
  <c r="D618" i="10"/>
  <c r="D27" i="79"/>
  <c r="D61" i="14"/>
  <c r="D380" i="10"/>
  <c r="D35" i="16"/>
  <c r="D1663" i="10"/>
  <c r="D2265" i="10" s="1"/>
  <c r="D9" i="14"/>
  <c r="D10" i="16"/>
  <c r="D195" i="10"/>
  <c r="D2383" i="10"/>
  <c r="D1263" i="10"/>
  <c r="D1423" i="10"/>
  <c r="D661" i="10"/>
  <c r="Z364" i="10"/>
  <c r="D2343" i="10"/>
  <c r="D702" i="10"/>
  <c r="Z17" i="10"/>
  <c r="AL245" i="10"/>
  <c r="H75" i="79"/>
  <c r="E40" i="79"/>
  <c r="AE163" i="10"/>
  <c r="AE861" i="10" s="1"/>
  <c r="AE398" i="10"/>
  <c r="AE569" i="10" s="1"/>
  <c r="F24" i="79"/>
  <c r="AI46" i="10"/>
  <c r="AM233" i="10"/>
  <c r="AM590" i="10" s="1"/>
  <c r="AE289" i="10"/>
  <c r="G26" i="80"/>
  <c r="I30" i="14"/>
  <c r="C79" i="80"/>
  <c r="J30" i="14"/>
  <c r="C72" i="16"/>
  <c r="K30" i="14"/>
  <c r="AB129" i="15"/>
  <c r="AA129" i="15"/>
  <c r="AC129" i="15"/>
  <c r="AK326" i="10"/>
  <c r="AK664" i="10" s="1"/>
  <c r="AI246" i="10"/>
  <c r="AI236" i="10"/>
  <c r="AI237" i="10"/>
  <c r="AI596" i="10" s="1"/>
  <c r="AO291" i="10"/>
  <c r="AI65" i="10"/>
  <c r="AI830" i="10" s="1"/>
  <c r="H31" i="79"/>
  <c r="F55" i="80"/>
  <c r="AM224" i="10"/>
  <c r="AM609" i="10" s="1"/>
  <c r="AN290" i="10"/>
  <c r="AK283" i="10"/>
  <c r="AK619" i="10" s="1"/>
  <c r="E111" i="80"/>
  <c r="AG653" i="10"/>
  <c r="AG354" i="10"/>
  <c r="AF671" i="10"/>
  <c r="AF393" i="10"/>
  <c r="AA217" i="10"/>
  <c r="AA579" i="10" s="1"/>
  <c r="E12" i="81"/>
  <c r="AF396" i="10"/>
  <c r="AF160" i="10"/>
  <c r="AF837" i="10" s="1"/>
  <c r="Y188" i="10"/>
  <c r="V60" i="10"/>
  <c r="T60" i="10"/>
  <c r="U60" i="10"/>
  <c r="AK796" i="10"/>
  <c r="AK798" i="10"/>
  <c r="AG292" i="10"/>
  <c r="AG289" i="10"/>
  <c r="AH281" i="10"/>
  <c r="AH595" i="10" s="1"/>
  <c r="AL85" i="10"/>
  <c r="AL835" i="10" s="1"/>
  <c r="AO87" i="10"/>
  <c r="AO860" i="10" s="1"/>
  <c r="AK230" i="10"/>
  <c r="AK636" i="10" s="1"/>
  <c r="H27" i="16"/>
  <c r="E54" i="80"/>
  <c r="AL775" i="10"/>
  <c r="AL395" i="10"/>
  <c r="AL159" i="10"/>
  <c r="AL833" i="10" s="1"/>
  <c r="H53" i="80"/>
  <c r="E75" i="80"/>
  <c r="E67" i="16"/>
  <c r="AG151" i="10"/>
  <c r="AG862" i="10" s="1"/>
  <c r="AG793" i="10"/>
  <c r="AG795" i="10"/>
  <c r="AB289" i="10"/>
  <c r="G17" i="16"/>
  <c r="AC224" i="10"/>
  <c r="AC609" i="10" s="1"/>
  <c r="AF83" i="10"/>
  <c r="AF827" i="10" s="1"/>
  <c r="G12" i="81"/>
  <c r="G11" i="80"/>
  <c r="AK284" i="10"/>
  <c r="AK621" i="10" s="1"/>
  <c r="AM318" i="10"/>
  <c r="AM652" i="10" s="1"/>
  <c r="AL290" i="10"/>
  <c r="AE298" i="10"/>
  <c r="AE644" i="10" s="1"/>
  <c r="AA237" i="10"/>
  <c r="AA596" i="10" s="1"/>
  <c r="AA236" i="10"/>
  <c r="AA246" i="10"/>
  <c r="AA53" i="15"/>
  <c r="AC53" i="15"/>
  <c r="AB53" i="15"/>
  <c r="C46" i="80"/>
  <c r="C47" i="80"/>
  <c r="AA780" i="10"/>
  <c r="AA782" i="10"/>
  <c r="AI777" i="10"/>
  <c r="AI779" i="10"/>
  <c r="D68" i="16"/>
  <c r="D76" i="80"/>
  <c r="AI67" i="10"/>
  <c r="AI858" i="10" s="1"/>
  <c r="D104" i="80"/>
  <c r="D94" i="16"/>
  <c r="H11" i="16"/>
  <c r="U120" i="10"/>
  <c r="T120" i="10"/>
  <c r="V120" i="10"/>
  <c r="Y44" i="10"/>
  <c r="Y811" i="10" s="1"/>
  <c r="AF87" i="10"/>
  <c r="AF860" i="10" s="1"/>
  <c r="AI317" i="10"/>
  <c r="AI650" i="10" s="1"/>
  <c r="AI675" i="10" s="1"/>
  <c r="AI365" i="10"/>
  <c r="AI553" i="10" s="1"/>
  <c r="AI316" i="10"/>
  <c r="AI648" i="10" s="1"/>
  <c r="AL147" i="10"/>
  <c r="AL828" i="10" s="1"/>
  <c r="AL379" i="10"/>
  <c r="D40" i="80"/>
  <c r="U216" i="10"/>
  <c r="V216" i="10"/>
  <c r="T216" i="10"/>
  <c r="AK783" i="10"/>
  <c r="AK781" i="10"/>
  <c r="AE187" i="10"/>
  <c r="AE604" i="10" s="1"/>
  <c r="AB127" i="15"/>
  <c r="AA127" i="15"/>
  <c r="AC127" i="15"/>
  <c r="AB343" i="10"/>
  <c r="AB669" i="10" s="1"/>
  <c r="AB391" i="10"/>
  <c r="AB565" i="10" s="1"/>
  <c r="AB342" i="10"/>
  <c r="AB668" i="10" s="1"/>
  <c r="AB326" i="10"/>
  <c r="AB664" i="10" s="1"/>
  <c r="D57" i="79"/>
  <c r="D12" i="81"/>
  <c r="Z783" i="10"/>
  <c r="Z781" i="10"/>
  <c r="AG84" i="10"/>
  <c r="AG831" i="10" s="1"/>
  <c r="AN151" i="10"/>
  <c r="AN862" i="10" s="1"/>
  <c r="AM85" i="10"/>
  <c r="AM835" i="10" s="1"/>
  <c r="H36" i="79"/>
  <c r="AN247" i="10"/>
  <c r="K50" i="14"/>
  <c r="I50" i="14"/>
  <c r="J50" i="14"/>
  <c r="C14" i="80"/>
  <c r="AC783" i="10"/>
  <c r="AC781" i="10"/>
  <c r="C116" i="80"/>
  <c r="AB66" i="15"/>
  <c r="AC66" i="15"/>
  <c r="AA66" i="15"/>
  <c r="C50" i="16"/>
  <c r="F29" i="16"/>
  <c r="E28" i="79"/>
  <c r="Z217" i="10"/>
  <c r="Z579" i="10" s="1"/>
  <c r="G57" i="16"/>
  <c r="E47" i="80"/>
  <c r="E46" i="80"/>
  <c r="AG393" i="10"/>
  <c r="AG671" i="10"/>
  <c r="AB777" i="10"/>
  <c r="AB779" i="10"/>
  <c r="H70" i="79"/>
  <c r="AE318" i="10"/>
  <c r="AE652" i="10" s="1"/>
  <c r="AK277" i="10"/>
  <c r="AK591" i="10" s="1"/>
  <c r="AL181" i="10"/>
  <c r="AL580" i="10" s="1"/>
  <c r="AL183" i="10"/>
  <c r="AL583" i="10" s="1"/>
  <c r="AL190" i="10"/>
  <c r="AL610" i="10" s="1"/>
  <c r="H73" i="80"/>
  <c r="H72" i="80"/>
  <c r="H65" i="16"/>
  <c r="AE237" i="10"/>
  <c r="AE596" i="10" s="1"/>
  <c r="AE236" i="10"/>
  <c r="AE246" i="10"/>
  <c r="AK196" i="10"/>
  <c r="AK635" i="10" s="1"/>
  <c r="AE247" i="10"/>
  <c r="AE195" i="10"/>
  <c r="AE631" i="10" s="1"/>
  <c r="AE248" i="10"/>
  <c r="AL248" i="10"/>
  <c r="AK780" i="10"/>
  <c r="AK782" i="10"/>
  <c r="AG223" i="10"/>
  <c r="AG607" i="10" s="1"/>
  <c r="AO326" i="10"/>
  <c r="AO664" i="10" s="1"/>
  <c r="D13" i="80"/>
  <c r="AD227" i="10"/>
  <c r="AD632" i="10" s="1"/>
  <c r="H14" i="79"/>
  <c r="AF303" i="10"/>
  <c r="AF651" i="10" s="1"/>
  <c r="AB195" i="10"/>
  <c r="AB631" i="10" s="1"/>
  <c r="G91" i="16"/>
  <c r="G101" i="80"/>
  <c r="H117" i="80"/>
  <c r="H106" i="16"/>
  <c r="F57" i="16"/>
  <c r="D40" i="16"/>
  <c r="AL278" i="10"/>
  <c r="AL592" i="10" s="1"/>
  <c r="H63" i="79"/>
  <c r="AM147" i="10"/>
  <c r="AM828" i="10" s="1"/>
  <c r="AM379" i="10"/>
  <c r="C12" i="81"/>
  <c r="K42" i="81"/>
  <c r="J42" i="81"/>
  <c r="I42" i="81"/>
  <c r="T356" i="10"/>
  <c r="U356" i="10"/>
  <c r="V356" i="10"/>
  <c r="Z249" i="10"/>
  <c r="AA142" i="15"/>
  <c r="AB142" i="15"/>
  <c r="AC142" i="15"/>
  <c r="C71" i="80"/>
  <c r="J55" i="14"/>
  <c r="K55" i="14"/>
  <c r="I55" i="14"/>
  <c r="AH326" i="10"/>
  <c r="AH664" i="10" s="1"/>
  <c r="AM779" i="10"/>
  <c r="AM777" i="10"/>
  <c r="AI230" i="10"/>
  <c r="AI636" i="10" s="1"/>
  <c r="H71" i="79"/>
  <c r="AF748" i="10"/>
  <c r="AF28" i="10"/>
  <c r="AF708" i="10" s="1"/>
  <c r="AB245" i="10"/>
  <c r="AK790" i="10"/>
  <c r="AH284" i="10"/>
  <c r="AH621" i="10" s="1"/>
  <c r="H98" i="80"/>
  <c r="O1303" i="10"/>
  <c r="AK375" i="10"/>
  <c r="O1263" i="10"/>
  <c r="O2303" i="10"/>
  <c r="O537" i="10"/>
  <c r="O114" i="10"/>
  <c r="O1503" i="10"/>
  <c r="O1743" i="10"/>
  <c r="O2383" i="10"/>
  <c r="AK177" i="10"/>
  <c r="AK215" i="10"/>
  <c r="O2183" i="10"/>
  <c r="O17" i="10"/>
  <c r="AK351" i="10"/>
  <c r="O1703" i="10"/>
  <c r="O2103" i="10"/>
  <c r="O380" i="10"/>
  <c r="O743" i="10"/>
  <c r="O702" i="10"/>
  <c r="O1423" i="10"/>
  <c r="O320" i="10"/>
  <c r="O824" i="10"/>
  <c r="O867" i="10"/>
  <c r="O351" i="10"/>
  <c r="AK338" i="10"/>
  <c r="O496" i="10"/>
  <c r="O1823" i="10"/>
  <c r="O1543" i="10"/>
  <c r="O1983" i="10"/>
  <c r="O182" i="10"/>
  <c r="AK234" i="10"/>
  <c r="O248" i="10"/>
  <c r="O2023" i="10"/>
  <c r="O578" i="10"/>
  <c r="O618" i="10"/>
  <c r="AK17" i="10"/>
  <c r="O1463" i="10"/>
  <c r="O195" i="10"/>
  <c r="AK364" i="10"/>
  <c r="O337" i="10"/>
  <c r="O1343" i="10"/>
  <c r="O1943" i="10"/>
  <c r="O783" i="10"/>
  <c r="O1783" i="10"/>
  <c r="O455" i="10"/>
  <c r="O1623" i="10"/>
  <c r="O2063" i="10"/>
  <c r="O1383" i="10"/>
  <c r="O126" i="10"/>
  <c r="O1863" i="10"/>
  <c r="O262" i="10"/>
  <c r="O1903" i="10"/>
  <c r="O28" i="10"/>
  <c r="O1031" i="10"/>
  <c r="O1663" i="10"/>
  <c r="O2143" i="10"/>
  <c r="O2343" i="10"/>
  <c r="O661" i="10"/>
  <c r="AK390" i="10"/>
  <c r="O1583" i="10"/>
  <c r="F67" i="79"/>
  <c r="H46" i="79"/>
  <c r="AA748" i="10"/>
  <c r="AA28" i="10"/>
  <c r="AA708" i="10" s="1"/>
  <c r="F33" i="79"/>
  <c r="I45" i="14"/>
  <c r="J45" i="14"/>
  <c r="C21" i="79"/>
  <c r="K45" i="14"/>
  <c r="AM283" i="10"/>
  <c r="AM619" i="10" s="1"/>
  <c r="D19" i="79"/>
  <c r="D21" i="80"/>
  <c r="D20" i="80"/>
  <c r="AL189" i="10"/>
  <c r="AL608" i="10" s="1"/>
  <c r="AE370" i="10"/>
  <c r="AE121" i="10"/>
  <c r="AE817" i="10" s="1"/>
  <c r="AI790" i="10"/>
  <c r="AJ340" i="10"/>
  <c r="AJ665" i="10" s="1"/>
  <c r="F45" i="80"/>
  <c r="AC298" i="10"/>
  <c r="AC644" i="10" s="1"/>
  <c r="AD247" i="10"/>
  <c r="AL291" i="10"/>
  <c r="I18" i="14"/>
  <c r="J18" i="14"/>
  <c r="C16" i="16"/>
  <c r="K18" i="14"/>
  <c r="AG308" i="10"/>
  <c r="H92" i="16"/>
  <c r="H102" i="80"/>
  <c r="AH46" i="10"/>
  <c r="AG44" i="10"/>
  <c r="AG811" i="10" s="1"/>
  <c r="F72" i="79"/>
  <c r="AK315" i="10"/>
  <c r="AD188" i="10"/>
  <c r="AD606" i="10" s="1"/>
  <c r="G39" i="16"/>
  <c r="H19" i="80"/>
  <c r="H18" i="80"/>
  <c r="F12" i="79"/>
  <c r="AE283" i="10"/>
  <c r="AE619" i="10" s="1"/>
  <c r="AG120" i="10"/>
  <c r="AG124" i="10"/>
  <c r="AG850" i="10" s="1"/>
  <c r="AE65" i="10"/>
  <c r="AE830" i="10" s="1"/>
  <c r="AN220" i="10"/>
  <c r="AN218" i="10"/>
  <c r="AN581" i="10" s="1"/>
  <c r="AN225" i="10"/>
  <c r="AN611" i="10" s="1"/>
  <c r="AO148" i="10"/>
  <c r="AO832" i="10" s="1"/>
  <c r="AO380" i="10"/>
  <c r="AH217" i="10"/>
  <c r="AH579" i="10" s="1"/>
  <c r="AF227" i="10"/>
  <c r="AF632" i="10" s="1"/>
  <c r="E44" i="16"/>
  <c r="AG318" i="10"/>
  <c r="AG652" i="10" s="1"/>
  <c r="AB148" i="10"/>
  <c r="AB832" i="10" s="1"/>
  <c r="AB380" i="10"/>
  <c r="AF378" i="10"/>
  <c r="AF796" i="10"/>
  <c r="AF798" i="10"/>
  <c r="F119" i="80"/>
  <c r="F109" i="16"/>
  <c r="C36" i="79"/>
  <c r="J92" i="14"/>
  <c r="K92" i="14"/>
  <c r="I92" i="14"/>
  <c r="AA330" i="10"/>
  <c r="AA329" i="10"/>
  <c r="AA376" i="10"/>
  <c r="AA564" i="10" s="1"/>
  <c r="Y164" i="10"/>
  <c r="U288" i="10"/>
  <c r="V288" i="10"/>
  <c r="T288" i="10"/>
  <c r="H27" i="80"/>
  <c r="M182" i="10"/>
  <c r="M1743" i="10"/>
  <c r="M1663" i="10"/>
  <c r="M126" i="10"/>
  <c r="M1263" i="10"/>
  <c r="M28" i="10"/>
  <c r="AI390" i="10"/>
  <c r="M1623" i="10"/>
  <c r="M1863" i="10"/>
  <c r="AI351" i="10"/>
  <c r="M17" i="10"/>
  <c r="M783" i="10"/>
  <c r="M1343" i="10"/>
  <c r="M351" i="10"/>
  <c r="M2023" i="10"/>
  <c r="M1463" i="10"/>
  <c r="M1703" i="10"/>
  <c r="M743" i="10"/>
  <c r="AI215" i="10"/>
  <c r="AI364" i="10"/>
  <c r="M1031" i="10"/>
  <c r="M1943" i="10"/>
  <c r="M337" i="10"/>
  <c r="M2103" i="10"/>
  <c r="AI375" i="10"/>
  <c r="AI17" i="10"/>
  <c r="M1543" i="10"/>
  <c r="M2303" i="10"/>
  <c r="M2383" i="10"/>
  <c r="M867" i="10"/>
  <c r="M1983" i="10"/>
  <c r="M2143" i="10"/>
  <c r="M661" i="10"/>
  <c r="M578" i="10"/>
  <c r="M1783" i="10"/>
  <c r="AI234" i="10"/>
  <c r="M248" i="10"/>
  <c r="AI338" i="10"/>
  <c r="M455" i="10"/>
  <c r="M114" i="10"/>
  <c r="M1503" i="10"/>
  <c r="M1303" i="10"/>
  <c r="M618" i="10"/>
  <c r="M262" i="10"/>
  <c r="M537" i="10"/>
  <c r="M1903" i="10"/>
  <c r="M824" i="10"/>
  <c r="M496" i="10"/>
  <c r="M2063" i="10"/>
  <c r="M1423" i="10"/>
  <c r="M702" i="10"/>
  <c r="M1383" i="10"/>
  <c r="M195" i="10"/>
  <c r="M1583" i="10"/>
  <c r="M320" i="10"/>
  <c r="M1823" i="10"/>
  <c r="M2183" i="10"/>
  <c r="M2343" i="10"/>
  <c r="AI177" i="10"/>
  <c r="M380" i="10"/>
  <c r="AN798" i="10"/>
  <c r="AN796" i="10"/>
  <c r="AD748" i="10"/>
  <c r="AD28" i="10"/>
  <c r="AD708" i="10" s="1"/>
  <c r="E71" i="79"/>
  <c r="J84" i="14"/>
  <c r="K84" i="14"/>
  <c r="I84" i="14"/>
  <c r="E54" i="79"/>
  <c r="AC16" i="15"/>
  <c r="AD16" i="15" s="1"/>
  <c r="AB16" i="15"/>
  <c r="AA16" i="15"/>
  <c r="AG162" i="10"/>
  <c r="AG397" i="10"/>
  <c r="AD193" i="10"/>
  <c r="AO331" i="10"/>
  <c r="D61" i="80"/>
  <c r="D60" i="80"/>
  <c r="AM791" i="10"/>
  <c r="AL602" i="10"/>
  <c r="P209" i="10"/>
  <c r="P1466" i="10"/>
  <c r="P621" i="10"/>
  <c r="AL589" i="10"/>
  <c r="P1542" i="10"/>
  <c r="AL720" i="10"/>
  <c r="AL575" i="10"/>
  <c r="P53" i="10"/>
  <c r="AL856" i="10"/>
  <c r="P827" i="10"/>
  <c r="P1906" i="10"/>
  <c r="P1662" i="10"/>
  <c r="P1306" i="10"/>
  <c r="P2142" i="10"/>
  <c r="P2382" i="10"/>
  <c r="P742" i="10"/>
  <c r="P1346" i="10"/>
  <c r="P705" i="10"/>
  <c r="AL363" i="10"/>
  <c r="AL42" i="10"/>
  <c r="P1982" i="10"/>
  <c r="P1626" i="10"/>
  <c r="P866" i="10"/>
  <c r="AL755" i="10"/>
  <c r="P336" i="10"/>
  <c r="P319" i="10"/>
  <c r="P1119" i="10"/>
  <c r="P701" i="10"/>
  <c r="AL176" i="10"/>
  <c r="P1382" i="10"/>
  <c r="AL156" i="10"/>
  <c r="P1164" i="10"/>
  <c r="AL389" i="10"/>
  <c r="P43" i="10"/>
  <c r="P1073" i="10"/>
  <c r="P577" i="10"/>
  <c r="P1225" i="10"/>
  <c r="AL789" i="10"/>
  <c r="AL603" i="10"/>
  <c r="AL773" i="10"/>
  <c r="P1302" i="10"/>
  <c r="AL551" i="10"/>
  <c r="P746" i="10"/>
  <c r="AL186" i="10"/>
  <c r="AL81" i="10"/>
  <c r="P495" i="10"/>
  <c r="P1342" i="10"/>
  <c r="P1058" i="10"/>
  <c r="AL742" i="10"/>
  <c r="P219" i="10"/>
  <c r="AL144" i="10"/>
  <c r="P1149" i="10"/>
  <c r="AL692" i="10"/>
  <c r="P1706" i="10"/>
  <c r="AL743" i="10"/>
  <c r="P167" i="10"/>
  <c r="P1195" i="10"/>
  <c r="P160" i="10"/>
  <c r="AL857" i="10"/>
  <c r="P429" i="10"/>
  <c r="P228" i="10"/>
  <c r="P422" i="10"/>
  <c r="AL323" i="10"/>
  <c r="P1088" i="10"/>
  <c r="AL702" i="10"/>
  <c r="AL772" i="10"/>
  <c r="AL18" i="10"/>
  <c r="P536" i="10"/>
  <c r="AL804" i="10"/>
  <c r="P2146" i="10"/>
  <c r="P2883" i="10"/>
  <c r="AL788" i="10"/>
  <c r="P786" i="10"/>
  <c r="AL101" i="10"/>
  <c r="P2106" i="10"/>
  <c r="P2832" i="10"/>
  <c r="P1032" i="10"/>
  <c r="P1902" i="10"/>
  <c r="AL682" i="10"/>
  <c r="P290" i="10"/>
  <c r="AL324" i="10"/>
  <c r="P280" i="10"/>
  <c r="P324" i="10"/>
  <c r="P1702" i="10"/>
  <c r="AL574" i="10"/>
  <c r="P1103" i="10"/>
  <c r="AL844" i="10"/>
  <c r="P1666" i="10"/>
  <c r="AL232" i="10"/>
  <c r="P1262" i="10"/>
  <c r="P2386" i="10"/>
  <c r="AL588" i="10"/>
  <c r="P2062" i="10"/>
  <c r="P29" i="10"/>
  <c r="P263" i="10"/>
  <c r="P408" i="10"/>
  <c r="P2903" i="10"/>
  <c r="P2268" i="10"/>
  <c r="AL214" i="10"/>
  <c r="P398" i="10"/>
  <c r="P499" i="10"/>
  <c r="P1942" i="10"/>
  <c r="P299" i="10"/>
  <c r="P1210" i="10"/>
  <c r="P1986" i="10"/>
  <c r="P1866" i="10"/>
  <c r="P1782" i="10"/>
  <c r="P365" i="10"/>
  <c r="AL115" i="10"/>
  <c r="AL805" i="10"/>
  <c r="AL297" i="10"/>
  <c r="P2182" i="10"/>
  <c r="P184" i="10"/>
  <c r="AL563" i="10"/>
  <c r="P2302" i="10"/>
  <c r="P823" i="10"/>
  <c r="AL617" i="10"/>
  <c r="AL642" i="10"/>
  <c r="AL824" i="10"/>
  <c r="AL337" i="10"/>
  <c r="P2227" i="10"/>
  <c r="P115" i="10"/>
  <c r="AL305" i="10"/>
  <c r="P1826" i="10"/>
  <c r="P1546" i="10"/>
  <c r="P382" i="10"/>
  <c r="P454" i="10"/>
  <c r="AL242" i="10"/>
  <c r="AL825" i="10"/>
  <c r="P617" i="10"/>
  <c r="AL350" i="10"/>
  <c r="P2102" i="10"/>
  <c r="AL616" i="10"/>
  <c r="P1502" i="10"/>
  <c r="AL661" i="10"/>
  <c r="P1862" i="10"/>
  <c r="P341" i="10"/>
  <c r="AL550" i="10"/>
  <c r="P1506" i="10"/>
  <c r="P581" i="10"/>
  <c r="AL374" i="10"/>
  <c r="P2066" i="10"/>
  <c r="P1180" i="10"/>
  <c r="P1786" i="10"/>
  <c r="P2342" i="10"/>
  <c r="P141" i="10"/>
  <c r="AL691" i="10"/>
  <c r="AL275" i="10"/>
  <c r="AL63" i="10"/>
  <c r="AL562" i="10"/>
  <c r="P1422" i="10"/>
  <c r="AL643" i="10"/>
  <c r="P196" i="10"/>
  <c r="P1462" i="10"/>
  <c r="AL660" i="10"/>
  <c r="P2306" i="10"/>
  <c r="P1386" i="10"/>
  <c r="P2026" i="10"/>
  <c r="AL629" i="10"/>
  <c r="P1746" i="10"/>
  <c r="P664" i="10"/>
  <c r="AL703" i="10"/>
  <c r="P1266" i="10"/>
  <c r="P1622" i="10"/>
  <c r="P2783" i="10"/>
  <c r="P660" i="10"/>
  <c r="P1586" i="10"/>
  <c r="P350" i="10"/>
  <c r="AL843" i="10"/>
  <c r="P1946" i="10"/>
  <c r="P2186" i="10"/>
  <c r="AL721" i="10"/>
  <c r="P540" i="10"/>
  <c r="P81" i="10"/>
  <c r="P127" i="10"/>
  <c r="P1426" i="10"/>
  <c r="P1822" i="10"/>
  <c r="P2855" i="10"/>
  <c r="P2812" i="10"/>
  <c r="P2022" i="10"/>
  <c r="P2346" i="10"/>
  <c r="P18" i="10"/>
  <c r="AL194" i="10"/>
  <c r="AL287" i="10"/>
  <c r="P1742" i="10"/>
  <c r="AL756" i="10"/>
  <c r="P100" i="10"/>
  <c r="P458" i="10"/>
  <c r="P379" i="10"/>
  <c r="P782" i="10"/>
  <c r="P151" i="10"/>
  <c r="AL673" i="10"/>
  <c r="AL683" i="10"/>
  <c r="AL628" i="10"/>
  <c r="P1582" i="10"/>
  <c r="P1134" i="10"/>
  <c r="P366" i="10"/>
  <c r="P250" i="10"/>
  <c r="AM790" i="10"/>
  <c r="AC228" i="10"/>
  <c r="AC633" i="10" s="1"/>
  <c r="F63" i="79"/>
  <c r="AJ226" i="10"/>
  <c r="AJ630" i="10" s="1"/>
  <c r="Z83" i="10"/>
  <c r="Z827" i="10" s="1"/>
  <c r="AC119" i="15"/>
  <c r="AB119" i="15"/>
  <c r="AA119" i="15"/>
  <c r="AK278" i="10"/>
  <c r="AK592" i="10" s="1"/>
  <c r="J43" i="14"/>
  <c r="I43" i="14"/>
  <c r="K43" i="14"/>
  <c r="C23" i="79"/>
  <c r="AN292" i="10"/>
  <c r="AK65" i="10"/>
  <c r="AK830" i="10" s="1"/>
  <c r="AB86" i="15"/>
  <c r="C63" i="79"/>
  <c r="AC86" i="15"/>
  <c r="AA86" i="15"/>
  <c r="AO298" i="10"/>
  <c r="AO644" i="10" s="1"/>
  <c r="AD341" i="10"/>
  <c r="AD667" i="10" s="1"/>
  <c r="AC64" i="10"/>
  <c r="AC826" i="10" s="1"/>
  <c r="F26" i="16"/>
  <c r="AE224" i="10"/>
  <c r="AE609" i="10" s="1"/>
  <c r="AM235" i="10"/>
  <c r="AM238" i="10"/>
  <c r="AM594" i="10" s="1"/>
  <c r="G117" i="80"/>
  <c r="G106" i="16"/>
  <c r="AA182" i="10"/>
  <c r="AA582" i="10" s="1"/>
  <c r="E79" i="80"/>
  <c r="E72" i="16"/>
  <c r="G80" i="80"/>
  <c r="G73" i="16"/>
  <c r="Z283" i="10"/>
  <c r="Z619" i="10" s="1"/>
  <c r="AL368" i="10"/>
  <c r="AL117" i="10"/>
  <c r="AL809" i="10" s="1"/>
  <c r="C56" i="79"/>
  <c r="AC42" i="15"/>
  <c r="AB42" i="15"/>
  <c r="AA42" i="15"/>
  <c r="G59" i="80"/>
  <c r="AN307" i="10"/>
  <c r="AD394" i="10"/>
  <c r="AD158" i="10"/>
  <c r="AD829" i="10" s="1"/>
  <c r="G29" i="79"/>
  <c r="D73" i="79"/>
  <c r="AL372" i="10"/>
  <c r="AL557" i="10" s="1"/>
  <c r="AL123" i="10"/>
  <c r="AL848" i="10" s="1"/>
  <c r="AH226" i="10"/>
  <c r="AH630" i="10" s="1"/>
  <c r="AI352" i="10"/>
  <c r="AI552" i="10" s="1"/>
  <c r="AI301" i="10"/>
  <c r="AI649" i="10" s="1"/>
  <c r="AI674" i="10" s="1"/>
  <c r="AI302" i="10"/>
  <c r="AI647" i="10" s="1"/>
  <c r="AO254" i="10"/>
  <c r="AC340" i="10"/>
  <c r="AC665" i="10" s="1"/>
  <c r="C44" i="16"/>
  <c r="AA21" i="15"/>
  <c r="AC21" i="15"/>
  <c r="AB21" i="15"/>
  <c r="AC189" i="10"/>
  <c r="AC608" i="10" s="1"/>
  <c r="AA308" i="10"/>
  <c r="AL748" i="10"/>
  <c r="AL28" i="10"/>
  <c r="AL708" i="10" s="1"/>
  <c r="AO292" i="10"/>
  <c r="G53" i="16"/>
  <c r="AL65" i="10"/>
  <c r="AL830" i="10" s="1"/>
  <c r="K71" i="14"/>
  <c r="C30" i="16"/>
  <c r="J71" i="14"/>
  <c r="I71" i="14"/>
  <c r="AJ66" i="10"/>
  <c r="AJ834" i="10" s="1"/>
  <c r="AI300" i="10"/>
  <c r="AI646" i="10" s="1"/>
  <c r="AD278" i="10"/>
  <c r="AD592" i="10" s="1"/>
  <c r="F98" i="16"/>
  <c r="F107" i="80"/>
  <c r="AN277" i="10"/>
  <c r="AN591" i="10" s="1"/>
  <c r="AF65" i="10"/>
  <c r="AF830" i="10" s="1"/>
  <c r="E31" i="16"/>
  <c r="AN66" i="10"/>
  <c r="AN834" i="10" s="1"/>
  <c r="C84" i="80"/>
  <c r="J107" i="14"/>
  <c r="K107" i="14"/>
  <c r="I107" i="14"/>
  <c r="AB66" i="10"/>
  <c r="AB834" i="10" s="1"/>
  <c r="AA82" i="15"/>
  <c r="AB82" i="15"/>
  <c r="C120" i="80"/>
  <c r="AC82" i="15"/>
  <c r="C110" i="16"/>
  <c r="AC790" i="10"/>
  <c r="AL120" i="10"/>
  <c r="AL124" i="10"/>
  <c r="AL850" i="10" s="1"/>
  <c r="Z326" i="10"/>
  <c r="Z664" i="10" s="1"/>
  <c r="AG64" i="10"/>
  <c r="AG826" i="10" s="1"/>
  <c r="F79" i="16"/>
  <c r="F88" i="80"/>
  <c r="F80" i="16"/>
  <c r="AL44" i="10"/>
  <c r="AL811" i="10" s="1"/>
  <c r="E52" i="79"/>
  <c r="E23" i="16"/>
  <c r="E13" i="81"/>
  <c r="G19" i="79"/>
  <c r="AO281" i="10"/>
  <c r="AO595" i="10" s="1"/>
  <c r="AD794" i="10"/>
  <c r="AD792" i="10"/>
  <c r="AI298" i="10"/>
  <c r="AI644" i="10" s="1"/>
  <c r="AC278" i="10"/>
  <c r="AC592" i="10" s="1"/>
  <c r="AD150" i="10"/>
  <c r="AD859" i="10" s="1"/>
  <c r="AD382" i="10"/>
  <c r="AD568" i="10" s="1"/>
  <c r="AK331" i="10"/>
  <c r="AC177" i="10"/>
  <c r="G1663" i="10"/>
  <c r="G2063" i="10"/>
  <c r="G2183" i="10"/>
  <c r="G337" i="10"/>
  <c r="G351" i="10"/>
  <c r="G496" i="10"/>
  <c r="AC351" i="10"/>
  <c r="G661" i="10"/>
  <c r="AC364" i="10"/>
  <c r="G97" i="80"/>
  <c r="G2343" i="10"/>
  <c r="G10" i="81"/>
  <c r="S61" i="15"/>
  <c r="S125" i="15"/>
  <c r="G44" i="79"/>
  <c r="G262" i="10"/>
  <c r="G824" i="10"/>
  <c r="G47" i="16"/>
  <c r="S10" i="133"/>
  <c r="G578" i="10"/>
  <c r="G25" i="137"/>
  <c r="G1503" i="10"/>
  <c r="G320" i="10"/>
  <c r="AC17" i="10"/>
  <c r="G83" i="80"/>
  <c r="G61" i="14"/>
  <c r="G2303" i="10"/>
  <c r="G110" i="80"/>
  <c r="G1623" i="10"/>
  <c r="G10" i="16"/>
  <c r="G10" i="137"/>
  <c r="G52" i="80"/>
  <c r="G1863" i="10"/>
  <c r="G10" i="79"/>
  <c r="AC338" i="10"/>
  <c r="G1943" i="10"/>
  <c r="G1743" i="10"/>
  <c r="G29" i="81"/>
  <c r="G38" i="80"/>
  <c r="G1583" i="10"/>
  <c r="G1823" i="10"/>
  <c r="G783" i="10"/>
  <c r="S136" i="15"/>
  <c r="G55" i="137"/>
  <c r="G61" i="79"/>
  <c r="G1703" i="10"/>
  <c r="G1783" i="10"/>
  <c r="G9" i="14"/>
  <c r="G2103" i="10"/>
  <c r="G1423" i="10"/>
  <c r="G114" i="10"/>
  <c r="G618" i="10"/>
  <c r="G1343" i="10"/>
  <c r="G1263" i="10"/>
  <c r="G22" i="16"/>
  <c r="G537" i="10"/>
  <c r="G24" i="80"/>
  <c r="O40" i="136"/>
  <c r="G40" i="135"/>
  <c r="AC375" i="10"/>
  <c r="G248" i="10"/>
  <c r="G50" i="81"/>
  <c r="G182" i="10"/>
  <c r="G76" i="16"/>
  <c r="G21" i="81"/>
  <c r="G1383" i="10"/>
  <c r="S114" i="15"/>
  <c r="G1903" i="10"/>
  <c r="G743" i="10"/>
  <c r="G10" i="80"/>
  <c r="G455" i="10"/>
  <c r="G40" i="137"/>
  <c r="G70" i="80"/>
  <c r="G1303" i="10"/>
  <c r="G64" i="16"/>
  <c r="AC390" i="10"/>
  <c r="G1543" i="10"/>
  <c r="G9" i="135"/>
  <c r="G195" i="10"/>
  <c r="G2023" i="10"/>
  <c r="G27" i="79"/>
  <c r="G867" i="10"/>
  <c r="G1463" i="10"/>
  <c r="G28" i="10"/>
  <c r="G1983" i="10"/>
  <c r="G2143" i="10"/>
  <c r="G40" i="81"/>
  <c r="G702" i="10"/>
  <c r="G2383" i="10"/>
  <c r="G17" i="10"/>
  <c r="G101" i="16"/>
  <c r="G380" i="10"/>
  <c r="S9" i="15"/>
  <c r="G126" i="10"/>
  <c r="AC234" i="10"/>
  <c r="G89" i="16"/>
  <c r="O9" i="136"/>
  <c r="AC215" i="10"/>
  <c r="G35" i="16"/>
  <c r="G1031" i="10"/>
  <c r="AN381" i="10"/>
  <c r="AN149" i="10"/>
  <c r="AN836" i="10" s="1"/>
  <c r="AI228" i="10"/>
  <c r="AI633" i="10" s="1"/>
  <c r="H48" i="16"/>
  <c r="AC331" i="10"/>
  <c r="Z779" i="10"/>
  <c r="Z777" i="10"/>
  <c r="AJ391" i="10"/>
  <c r="AJ565" i="10" s="1"/>
  <c r="AJ343" i="10"/>
  <c r="AJ669" i="10" s="1"/>
  <c r="AJ342" i="10"/>
  <c r="AJ668" i="10" s="1"/>
  <c r="Z776" i="10"/>
  <c r="Z778" i="10"/>
  <c r="D17" i="16"/>
  <c r="E19" i="79"/>
  <c r="O2066" i="10"/>
  <c r="O1466" i="10"/>
  <c r="AK673" i="10"/>
  <c r="O746" i="10"/>
  <c r="O617" i="10"/>
  <c r="AK616" i="10"/>
  <c r="AK682" i="10"/>
  <c r="AK374" i="10"/>
  <c r="O1088" i="10"/>
  <c r="O1032" i="10"/>
  <c r="AK575" i="10"/>
  <c r="O100" i="10"/>
  <c r="O2062" i="10"/>
  <c r="O1506" i="10"/>
  <c r="AK772" i="10"/>
  <c r="O2102" i="10"/>
  <c r="O115" i="10"/>
  <c r="O1346" i="10"/>
  <c r="O141" i="10"/>
  <c r="O823" i="10"/>
  <c r="O1266" i="10"/>
  <c r="O1866" i="10"/>
  <c r="O1262" i="10"/>
  <c r="O1058" i="10"/>
  <c r="O209" i="10"/>
  <c r="AK721" i="10"/>
  <c r="AK176" i="10"/>
  <c r="AK755" i="10"/>
  <c r="AK42" i="10"/>
  <c r="O1302" i="10"/>
  <c r="AK804" i="10"/>
  <c r="AK589" i="10"/>
  <c r="AK214" i="10"/>
  <c r="O324" i="10"/>
  <c r="O219" i="10"/>
  <c r="O782" i="10"/>
  <c r="AK81" i="10"/>
  <c r="O341" i="10"/>
  <c r="O2832" i="10"/>
  <c r="O18" i="10"/>
  <c r="O1586" i="10"/>
  <c r="O1946" i="10"/>
  <c r="O2186" i="10"/>
  <c r="O2306" i="10"/>
  <c r="O827" i="10"/>
  <c r="O379" i="10"/>
  <c r="O2142" i="10"/>
  <c r="O1542" i="10"/>
  <c r="O2386" i="10"/>
  <c r="O1662" i="10"/>
  <c r="O228" i="10"/>
  <c r="O299" i="10"/>
  <c r="O786" i="10"/>
  <c r="AK63" i="10"/>
  <c r="O1462" i="10"/>
  <c r="O866" i="10"/>
  <c r="AK574" i="10"/>
  <c r="AK742" i="10"/>
  <c r="AK144" i="10"/>
  <c r="O1702" i="10"/>
  <c r="AK194" i="10"/>
  <c r="O196" i="10"/>
  <c r="AK824" i="10"/>
  <c r="O1862" i="10"/>
  <c r="AK843" i="10"/>
  <c r="O429" i="10"/>
  <c r="O2146" i="10"/>
  <c r="O408" i="10"/>
  <c r="AK562" i="10"/>
  <c r="AK617" i="10"/>
  <c r="AK844" i="10"/>
  <c r="AK773" i="10"/>
  <c r="O2268" i="10"/>
  <c r="O2382" i="10"/>
  <c r="AK287" i="10"/>
  <c r="O664" i="10"/>
  <c r="O184" i="10"/>
  <c r="O458" i="10"/>
  <c r="O499" i="10"/>
  <c r="AK603" i="10"/>
  <c r="AK242" i="10"/>
  <c r="O1134" i="10"/>
  <c r="O2346" i="10"/>
  <c r="O319" i="10"/>
  <c r="AK297" i="10"/>
  <c r="AK275" i="10"/>
  <c r="O660" i="10"/>
  <c r="AK101" i="10"/>
  <c r="O1782" i="10"/>
  <c r="AK337" i="10"/>
  <c r="O382" i="10"/>
  <c r="O1502" i="10"/>
  <c r="O1626" i="10"/>
  <c r="O495" i="10"/>
  <c r="O167" i="10"/>
  <c r="O2227" i="10"/>
  <c r="AK660" i="10"/>
  <c r="O1342" i="10"/>
  <c r="AK683" i="10"/>
  <c r="O290" i="10"/>
  <c r="O1666" i="10"/>
  <c r="O350" i="10"/>
  <c r="AK18" i="10"/>
  <c r="O250" i="10"/>
  <c r="AK389" i="10"/>
  <c r="O1195" i="10"/>
  <c r="O1826" i="10"/>
  <c r="AK186" i="10"/>
  <c r="O1706" i="10"/>
  <c r="O336" i="10"/>
  <c r="O2883" i="10"/>
  <c r="AK550" i="10"/>
  <c r="AK789" i="10"/>
  <c r="AK350" i="10"/>
  <c r="O1906" i="10"/>
  <c r="AK720" i="10"/>
  <c r="O422" i="10"/>
  <c r="O2812" i="10"/>
  <c r="O2022" i="10"/>
  <c r="AK692" i="10"/>
  <c r="O1073" i="10"/>
  <c r="O577" i="10"/>
  <c r="AK743" i="10"/>
  <c r="O366" i="10"/>
  <c r="AK156" i="10"/>
  <c r="O2106" i="10"/>
  <c r="AK805" i="10"/>
  <c r="O1546" i="10"/>
  <c r="AK232" i="10"/>
  <c r="AK825" i="10"/>
  <c r="O53" i="10"/>
  <c r="O398" i="10"/>
  <c r="AK324" i="10"/>
  <c r="O1786" i="10"/>
  <c r="O540" i="10"/>
  <c r="AK628" i="10"/>
  <c r="O365" i="10"/>
  <c r="AK788" i="10"/>
  <c r="O1180" i="10"/>
  <c r="O2026" i="10"/>
  <c r="O1622" i="10"/>
  <c r="AK588" i="10"/>
  <c r="O454" i="10"/>
  <c r="AK115" i="10"/>
  <c r="O151" i="10"/>
  <c r="O263" i="10"/>
  <c r="O1582" i="10"/>
  <c r="O1386" i="10"/>
  <c r="O1742" i="10"/>
  <c r="O81" i="10"/>
  <c r="AK551" i="10"/>
  <c r="O581" i="10"/>
  <c r="AK702" i="10"/>
  <c r="AK323" i="10"/>
  <c r="O2302" i="10"/>
  <c r="AK756" i="10"/>
  <c r="O160" i="10"/>
  <c r="O1164" i="10"/>
  <c r="O1986" i="10"/>
  <c r="O1902" i="10"/>
  <c r="AK563" i="10"/>
  <c r="O621" i="10"/>
  <c r="AK643" i="10"/>
  <c r="O2903" i="10"/>
  <c r="O1426" i="10"/>
  <c r="O1225" i="10"/>
  <c r="O1382" i="10"/>
  <c r="AK703" i="10"/>
  <c r="O701" i="10"/>
  <c r="O127" i="10"/>
  <c r="O1822" i="10"/>
  <c r="AK691" i="10"/>
  <c r="O1942" i="10"/>
  <c r="O536" i="10"/>
  <c r="AK856" i="10"/>
  <c r="O1982" i="10"/>
  <c r="AK642" i="10"/>
  <c r="O29" i="10"/>
  <c r="O2182" i="10"/>
  <c r="O2342" i="10"/>
  <c r="AK857" i="10"/>
  <c r="O43" i="10"/>
  <c r="O2783" i="10"/>
  <c r="O1103" i="10"/>
  <c r="O280" i="10"/>
  <c r="AK629" i="10"/>
  <c r="AK602" i="10"/>
  <c r="O742" i="10"/>
  <c r="O1210" i="10"/>
  <c r="O2855" i="10"/>
  <c r="O1422" i="10"/>
  <c r="O1149" i="10"/>
  <c r="AK363" i="10"/>
  <c r="O705" i="10"/>
  <c r="O1119" i="10"/>
  <c r="AK305" i="10"/>
  <c r="O1746" i="10"/>
  <c r="O1306" i="10"/>
  <c r="AK661" i="10"/>
  <c r="G63" i="79"/>
  <c r="AN195" i="10"/>
  <c r="AN631" i="10" s="1"/>
  <c r="AG188" i="10"/>
  <c r="AG606" i="10" s="1"/>
  <c r="Z225" i="10"/>
  <c r="Z611" i="10" s="1"/>
  <c r="Z220" i="10"/>
  <c r="Z218" i="10"/>
  <c r="Z581" i="10" s="1"/>
  <c r="AD773" i="10"/>
  <c r="H382" i="10"/>
  <c r="H1225" i="10"/>
  <c r="H1088" i="10"/>
  <c r="AD691" i="10"/>
  <c r="H1986" i="10"/>
  <c r="H1982" i="10"/>
  <c r="H1906" i="10"/>
  <c r="AD721" i="10"/>
  <c r="AD350" i="10"/>
  <c r="AD805" i="10"/>
  <c r="H2783" i="10"/>
  <c r="AD389" i="10"/>
  <c r="AD703" i="10"/>
  <c r="AD563" i="10"/>
  <c r="AD856" i="10"/>
  <c r="AD63" i="10"/>
  <c r="AD287" i="10"/>
  <c r="H2386" i="10"/>
  <c r="H823" i="10"/>
  <c r="H429" i="10"/>
  <c r="H1073" i="10"/>
  <c r="H350" i="10"/>
  <c r="H2302" i="10"/>
  <c r="H422" i="10"/>
  <c r="AD156" i="10"/>
  <c r="H115" i="10"/>
  <c r="H1426" i="10"/>
  <c r="AD629" i="10"/>
  <c r="AD602" i="10"/>
  <c r="H2146" i="10"/>
  <c r="AD789" i="10"/>
  <c r="H1342" i="10"/>
  <c r="H2022" i="10"/>
  <c r="H1306" i="10"/>
  <c r="H1786" i="10"/>
  <c r="H280" i="10"/>
  <c r="H2227" i="10"/>
  <c r="H1582" i="10"/>
  <c r="H184" i="10"/>
  <c r="AD323" i="10"/>
  <c r="H2026" i="10"/>
  <c r="AD374" i="10"/>
  <c r="AD661" i="10"/>
  <c r="H336" i="10"/>
  <c r="H786" i="10"/>
  <c r="H151" i="10"/>
  <c r="AD844" i="10"/>
  <c r="H2812" i="10"/>
  <c r="AD588" i="10"/>
  <c r="AD682" i="10"/>
  <c r="H1422" i="10"/>
  <c r="H398" i="10"/>
  <c r="AD297" i="10"/>
  <c r="H2382" i="10"/>
  <c r="H1586" i="10"/>
  <c r="H1546" i="10"/>
  <c r="H1902" i="10"/>
  <c r="H1210" i="10"/>
  <c r="AD660" i="10"/>
  <c r="H1542" i="10"/>
  <c r="H1662" i="10"/>
  <c r="H660" i="10"/>
  <c r="H2342" i="10"/>
  <c r="H782" i="10"/>
  <c r="H701" i="10"/>
  <c r="H299" i="10"/>
  <c r="AD551" i="10"/>
  <c r="H499" i="10"/>
  <c r="AD843" i="10"/>
  <c r="AD824" i="10"/>
  <c r="AD628" i="10"/>
  <c r="H2062" i="10"/>
  <c r="H1103" i="10"/>
  <c r="AD616" i="10"/>
  <c r="H2182" i="10"/>
  <c r="H263" i="10"/>
  <c r="H1706" i="10"/>
  <c r="H1502" i="10"/>
  <c r="AD720" i="10"/>
  <c r="AD194" i="10"/>
  <c r="H2106" i="10"/>
  <c r="AD337" i="10"/>
  <c r="AD42" i="10"/>
  <c r="H1506" i="10"/>
  <c r="H577" i="10"/>
  <c r="H209" i="10"/>
  <c r="AD772" i="10"/>
  <c r="AD275" i="10"/>
  <c r="H127" i="10"/>
  <c r="H2268" i="10"/>
  <c r="AD242" i="10"/>
  <c r="H1866" i="10"/>
  <c r="H742" i="10"/>
  <c r="H1346" i="10"/>
  <c r="H1134" i="10"/>
  <c r="H1822" i="10"/>
  <c r="AD857" i="10"/>
  <c r="H1119" i="10"/>
  <c r="H1164" i="10"/>
  <c r="AD603" i="10"/>
  <c r="H408" i="10"/>
  <c r="H160" i="10"/>
  <c r="AD756" i="10"/>
  <c r="H1462" i="10"/>
  <c r="H319" i="10"/>
  <c r="H1195" i="10"/>
  <c r="H1862" i="10"/>
  <c r="H1382" i="10"/>
  <c r="AD575" i="10"/>
  <c r="H100" i="10"/>
  <c r="AD115" i="10"/>
  <c r="H141" i="10"/>
  <c r="AD825" i="10"/>
  <c r="H167" i="10"/>
  <c r="H379" i="10"/>
  <c r="AD642" i="10"/>
  <c r="H1180" i="10"/>
  <c r="H1149" i="10"/>
  <c r="H1058" i="10"/>
  <c r="H866" i="10"/>
  <c r="H705" i="10"/>
  <c r="H366" i="10"/>
  <c r="H1032" i="10"/>
  <c r="H2903" i="10"/>
  <c r="AD324" i="10"/>
  <c r="H2346" i="10"/>
  <c r="AD214" i="10"/>
  <c r="H621" i="10"/>
  <c r="AD683" i="10"/>
  <c r="H1466" i="10"/>
  <c r="H1746" i="10"/>
  <c r="AD550" i="10"/>
  <c r="H250" i="10"/>
  <c r="AD232" i="10"/>
  <c r="H81" i="10"/>
  <c r="H617" i="10"/>
  <c r="H664" i="10"/>
  <c r="AD81" i="10"/>
  <c r="H1302" i="10"/>
  <c r="H1626" i="10"/>
  <c r="H228" i="10"/>
  <c r="H53" i="10"/>
  <c r="H43" i="10"/>
  <c r="H540" i="10"/>
  <c r="H495" i="10"/>
  <c r="H1386" i="10"/>
  <c r="AD176" i="10"/>
  <c r="H29" i="10"/>
  <c r="AD101" i="10"/>
  <c r="AD305" i="10"/>
  <c r="H1262" i="10"/>
  <c r="H196" i="10"/>
  <c r="H290" i="10"/>
  <c r="AD643" i="10"/>
  <c r="H18" i="10"/>
  <c r="AD804" i="10"/>
  <c r="H827" i="10"/>
  <c r="H2306" i="10"/>
  <c r="H341" i="10"/>
  <c r="AD673" i="10"/>
  <c r="AD702" i="10"/>
  <c r="H1666" i="10"/>
  <c r="AD363" i="10"/>
  <c r="H2855" i="10"/>
  <c r="AD755" i="10"/>
  <c r="AD186" i="10"/>
  <c r="AD788" i="10"/>
  <c r="H1946" i="10"/>
  <c r="H365" i="10"/>
  <c r="AD692" i="10"/>
  <c r="H1826" i="10"/>
  <c r="H1782" i="10"/>
  <c r="H324" i="10"/>
  <c r="H581" i="10"/>
  <c r="AD743" i="10"/>
  <c r="H458" i="10"/>
  <c r="AD562" i="10"/>
  <c r="AD589" i="10"/>
  <c r="H1266" i="10"/>
  <c r="H536" i="10"/>
  <c r="H2832" i="10"/>
  <c r="H1702" i="10"/>
  <c r="H2066" i="10"/>
  <c r="H2883" i="10"/>
  <c r="H454" i="10"/>
  <c r="H1622" i="10"/>
  <c r="H2142" i="10"/>
  <c r="H2102" i="10"/>
  <c r="H2186" i="10"/>
  <c r="AD617" i="10"/>
  <c r="H1742" i="10"/>
  <c r="AD144" i="10"/>
  <c r="AD742" i="10"/>
  <c r="AD18" i="10"/>
  <c r="H219" i="10"/>
  <c r="H746" i="10"/>
  <c r="AD574" i="10"/>
  <c r="H1942" i="10"/>
  <c r="AF790" i="10"/>
  <c r="H28" i="80"/>
  <c r="D91" i="80"/>
  <c r="D82" i="16"/>
  <c r="AJ193" i="10"/>
  <c r="E27" i="80"/>
  <c r="AJ84" i="10"/>
  <c r="AJ831" i="10" s="1"/>
  <c r="AC84" i="15"/>
  <c r="AA84" i="15"/>
  <c r="AB84" i="15"/>
  <c r="E102" i="80"/>
  <c r="E92" i="16"/>
  <c r="I44" i="81"/>
  <c r="J44" i="81"/>
  <c r="C14" i="81"/>
  <c r="K44" i="81"/>
  <c r="F31" i="16"/>
  <c r="E69" i="79"/>
  <c r="AI286" i="10"/>
  <c r="AI623" i="10" s="1"/>
  <c r="AI282" i="10"/>
  <c r="AI597" i="10" s="1"/>
  <c r="AI279" i="10"/>
  <c r="AI593" i="10" s="1"/>
  <c r="AC791" i="10"/>
  <c r="D87" i="80"/>
  <c r="D78" i="16"/>
  <c r="G49" i="79"/>
  <c r="G47" i="79"/>
  <c r="H43" i="16"/>
  <c r="AG282" i="10"/>
  <c r="AG597" i="10" s="1"/>
  <c r="AG286" i="10"/>
  <c r="AG623" i="10" s="1"/>
  <c r="AG279" i="10"/>
  <c r="AG593" i="10" s="1"/>
  <c r="AC302" i="10"/>
  <c r="AC647" i="10" s="1"/>
  <c r="AC352" i="10"/>
  <c r="AC552" i="10" s="1"/>
  <c r="AC301" i="10"/>
  <c r="AC649" i="10" s="1"/>
  <c r="AC674" i="10" s="1"/>
  <c r="AE227" i="10"/>
  <c r="AE632" i="10" s="1"/>
  <c r="E53" i="79"/>
  <c r="E71" i="80"/>
  <c r="AI797" i="10"/>
  <c r="AI799" i="10"/>
  <c r="AN87" i="10"/>
  <c r="AN860" i="10" s="1"/>
  <c r="AK87" i="10"/>
  <c r="AK860" i="10" s="1"/>
  <c r="AC65" i="10"/>
  <c r="AC830" i="10" s="1"/>
  <c r="AG285" i="10"/>
  <c r="AG622" i="10" s="1"/>
  <c r="AG218" i="10"/>
  <c r="AG581" i="10" s="1"/>
  <c r="AG225" i="10"/>
  <c r="AG611" i="10" s="1"/>
  <c r="AG220" i="10"/>
  <c r="G80" i="16"/>
  <c r="G88" i="80"/>
  <c r="G79" i="16"/>
  <c r="F70" i="79"/>
  <c r="AE188" i="10"/>
  <c r="AE606" i="10" s="1"/>
  <c r="D17" i="79"/>
  <c r="H42" i="16"/>
  <c r="AN776" i="10"/>
  <c r="AN778" i="10"/>
  <c r="AH781" i="10"/>
  <c r="AH783" i="10"/>
  <c r="G38" i="79"/>
  <c r="Z288" i="10"/>
  <c r="F71" i="79"/>
  <c r="V354" i="10"/>
  <c r="U354" i="10"/>
  <c r="T354" i="10"/>
  <c r="E98" i="16"/>
  <c r="E107" i="80"/>
  <c r="U237" i="10"/>
  <c r="V237" i="10"/>
  <c r="Y326" i="10"/>
  <c r="T237" i="10"/>
  <c r="AH779" i="10"/>
  <c r="AH777" i="10"/>
  <c r="AB778" i="10"/>
  <c r="AB776" i="10"/>
  <c r="AB774" i="10"/>
  <c r="E56" i="16"/>
  <c r="AC93" i="15"/>
  <c r="AB93" i="15"/>
  <c r="C71" i="79"/>
  <c r="AA93" i="15"/>
  <c r="AB46" i="10"/>
  <c r="AM303" i="10"/>
  <c r="AM651" i="10" s="1"/>
  <c r="AN328" i="10"/>
  <c r="AN666" i="10" s="1"/>
  <c r="AA283" i="10"/>
  <c r="AA619" i="10" s="1"/>
  <c r="AG302" i="10"/>
  <c r="AG647" i="10" s="1"/>
  <c r="AG352" i="10"/>
  <c r="AG552" i="10" s="1"/>
  <c r="AG301" i="10"/>
  <c r="AG649" i="10" s="1"/>
  <c r="AG674" i="10" s="1"/>
  <c r="F15" i="81"/>
  <c r="AD220" i="10"/>
  <c r="AD218" i="10"/>
  <c r="AD581" i="10" s="1"/>
  <c r="AD225" i="10"/>
  <c r="AD611" i="10" s="1"/>
  <c r="AJ163" i="10"/>
  <c r="AJ861" i="10" s="1"/>
  <c r="AJ398" i="10"/>
  <c r="AJ569" i="10" s="1"/>
  <c r="AD397" i="10"/>
  <c r="AD162" i="10"/>
  <c r="AB28" i="15"/>
  <c r="AA28" i="15"/>
  <c r="AC28" i="15"/>
  <c r="C95" i="16"/>
  <c r="H104" i="80"/>
  <c r="H94" i="16"/>
  <c r="AD285" i="10"/>
  <c r="AD622" i="10" s="1"/>
  <c r="AL746" i="10"/>
  <c r="AL27" i="10"/>
  <c r="AL706" i="10" s="1"/>
  <c r="AI254" i="10"/>
  <c r="AJ46" i="10"/>
  <c r="U111" i="10"/>
  <c r="AQ653" i="10" s="1"/>
  <c r="T111" i="10"/>
  <c r="AP653" i="10" s="1"/>
  <c r="Y653" i="10"/>
  <c r="V111" i="10"/>
  <c r="Y354" i="10"/>
  <c r="Z246" i="10"/>
  <c r="Z237" i="10"/>
  <c r="Z596" i="10" s="1"/>
  <c r="Z236" i="10"/>
  <c r="AH316" i="10"/>
  <c r="AH648" i="10" s="1"/>
  <c r="AH365" i="10"/>
  <c r="AH553" i="10" s="1"/>
  <c r="AH317" i="10"/>
  <c r="AH650" i="10" s="1"/>
  <c r="AH675" i="10" s="1"/>
  <c r="AK654" i="10"/>
  <c r="AK367" i="10"/>
  <c r="AE308" i="10"/>
  <c r="AO243" i="10"/>
  <c r="AO618" i="10" s="1"/>
  <c r="H59" i="80"/>
  <c r="AB254" i="10"/>
  <c r="AH288" i="10"/>
  <c r="D50" i="16"/>
  <c r="D116" i="80"/>
  <c r="AL64" i="10"/>
  <c r="AL826" i="10" s="1"/>
  <c r="AA44" i="10"/>
  <c r="AA811" i="10" s="1"/>
  <c r="AI235" i="10"/>
  <c r="AI238" i="10"/>
  <c r="AI594" i="10" s="1"/>
  <c r="AD279" i="10"/>
  <c r="AD593" i="10" s="1"/>
  <c r="AD286" i="10"/>
  <c r="AD623" i="10" s="1"/>
  <c r="AD282" i="10"/>
  <c r="AD597" i="10" s="1"/>
  <c r="AL774" i="10"/>
  <c r="Y798" i="10"/>
  <c r="T243" i="10"/>
  <c r="U243" i="10"/>
  <c r="V243" i="10"/>
  <c r="Y796" i="10"/>
  <c r="AH223" i="10"/>
  <c r="AH607" i="10" s="1"/>
  <c r="F78" i="80"/>
  <c r="F71" i="16"/>
  <c r="Z300" i="10"/>
  <c r="Z646" i="10" s="1"/>
  <c r="D70" i="79"/>
  <c r="AL118" i="10"/>
  <c r="AL813" i="10" s="1"/>
  <c r="AL369" i="10"/>
  <c r="G96" i="16"/>
  <c r="G105" i="80"/>
  <c r="AB26" i="10"/>
  <c r="AB704" i="10" s="1"/>
  <c r="AB744" i="10"/>
  <c r="G25" i="80"/>
  <c r="D18" i="16"/>
  <c r="V293" i="10"/>
  <c r="U293" i="10"/>
  <c r="T293" i="10"/>
  <c r="Y278" i="10"/>
  <c r="D35" i="79"/>
  <c r="AG238" i="10"/>
  <c r="AG594" i="10" s="1"/>
  <c r="AG235" i="10"/>
  <c r="U57" i="10"/>
  <c r="T57" i="10"/>
  <c r="Y182" i="10"/>
  <c r="V57" i="10"/>
  <c r="D28" i="79"/>
  <c r="AM121" i="10"/>
  <c r="AM817" i="10" s="1"/>
  <c r="AM370" i="10"/>
  <c r="G31" i="16"/>
  <c r="AH318" i="10"/>
  <c r="AH652" i="10" s="1"/>
  <c r="E46" i="79"/>
  <c r="AB181" i="10"/>
  <c r="AB580" i="10" s="1"/>
  <c r="AB183" i="10"/>
  <c r="AB583" i="10" s="1"/>
  <c r="AB190" i="10"/>
  <c r="AB610" i="10" s="1"/>
  <c r="AM237" i="10"/>
  <c r="AM596" i="10" s="1"/>
  <c r="AM236" i="10"/>
  <c r="AM246" i="10"/>
  <c r="AL782" i="10"/>
  <c r="AL780" i="10"/>
  <c r="AA163" i="10"/>
  <c r="AA861" i="10" s="1"/>
  <c r="AA398" i="10"/>
  <c r="AA569" i="10" s="1"/>
  <c r="AJ344" i="10"/>
  <c r="AJ670" i="10" s="1"/>
  <c r="AM326" i="10"/>
  <c r="AM664" i="10" s="1"/>
  <c r="F80" i="80"/>
  <c r="F73" i="16"/>
  <c r="E59" i="80"/>
  <c r="AA290" i="10"/>
  <c r="AA247" i="10"/>
  <c r="AB87" i="10"/>
  <c r="AB860" i="10" s="1"/>
  <c r="U159" i="10"/>
  <c r="T159" i="10"/>
  <c r="V159" i="10"/>
  <c r="Y224" i="10"/>
  <c r="Y797" i="10"/>
  <c r="V314" i="10"/>
  <c r="Y799" i="10"/>
  <c r="U314" i="10"/>
  <c r="T314" i="10"/>
  <c r="AE317" i="10"/>
  <c r="AE650" i="10" s="1"/>
  <c r="AE675" i="10" s="1"/>
  <c r="AE316" i="10"/>
  <c r="AE648" i="10" s="1"/>
  <c r="AE365" i="10"/>
  <c r="AE553" i="10" s="1"/>
  <c r="AH243" i="10"/>
  <c r="AH618" i="10" s="1"/>
  <c r="AC283" i="10"/>
  <c r="AC619" i="10" s="1"/>
  <c r="F16" i="79"/>
  <c r="E84" i="80"/>
  <c r="G107" i="16"/>
  <c r="G118" i="80"/>
  <c r="AD66" i="10"/>
  <c r="AD834" i="10" s="1"/>
  <c r="U236" i="10"/>
  <c r="V236" i="10"/>
  <c r="T236" i="10"/>
  <c r="Y325" i="10"/>
  <c r="K35" i="81"/>
  <c r="I35" i="81"/>
  <c r="J35" i="81"/>
  <c r="D23" i="81"/>
  <c r="AC139" i="15"/>
  <c r="AA139" i="15"/>
  <c r="AB139" i="15"/>
  <c r="AI243" i="10"/>
  <c r="AI618" i="10" s="1"/>
  <c r="AE778" i="10"/>
  <c r="AE776" i="10"/>
  <c r="AN281" i="10"/>
  <c r="AN595" i="10" s="1"/>
  <c r="AF394" i="10"/>
  <c r="AF158" i="10"/>
  <c r="AF829" i="10" s="1"/>
  <c r="AB123" i="10"/>
  <c r="AB848" i="10" s="1"/>
  <c r="AB372" i="10"/>
  <c r="AB557" i="10" s="1"/>
  <c r="AB365" i="10"/>
  <c r="AB553" i="10" s="1"/>
  <c r="AB317" i="10"/>
  <c r="AB650" i="10" s="1"/>
  <c r="AB675" i="10" s="1"/>
  <c r="AB316" i="10"/>
  <c r="AB648" i="10" s="1"/>
  <c r="AM395" i="10"/>
  <c r="AM159" i="10"/>
  <c r="AM833" i="10" s="1"/>
  <c r="H38" i="16"/>
  <c r="H71" i="80"/>
  <c r="AM325" i="10"/>
  <c r="AM662" i="10" s="1"/>
  <c r="H39" i="80"/>
  <c r="AI160" i="10"/>
  <c r="AI837" i="10" s="1"/>
  <c r="AI396" i="10"/>
  <c r="T345" i="10"/>
  <c r="V345" i="10"/>
  <c r="U345" i="10"/>
  <c r="AA245" i="10"/>
  <c r="T355" i="10"/>
  <c r="V355" i="10"/>
  <c r="U355" i="10"/>
  <c r="AN67" i="10"/>
  <c r="AN858" i="10" s="1"/>
  <c r="E31" i="80"/>
  <c r="AM151" i="10"/>
  <c r="AM862" i="10" s="1"/>
  <c r="C66" i="79"/>
  <c r="AB88" i="15"/>
  <c r="C64" i="79"/>
  <c r="AA88" i="15"/>
  <c r="AC88" i="15"/>
  <c r="E13" i="80"/>
  <c r="Z230" i="10"/>
  <c r="Z636" i="10" s="1"/>
  <c r="H45" i="79"/>
  <c r="AN289" i="10"/>
  <c r="AO285" i="10"/>
  <c r="AO622" i="10" s="1"/>
  <c r="AK228" i="10"/>
  <c r="AK633" i="10" s="1"/>
  <c r="AD316" i="10"/>
  <c r="AD648" i="10" s="1"/>
  <c r="AD317" i="10"/>
  <c r="AD650" i="10" s="1"/>
  <c r="AD675" i="10" s="1"/>
  <c r="AD365" i="10"/>
  <c r="AD553" i="10" s="1"/>
  <c r="AC246" i="10"/>
  <c r="AC236" i="10"/>
  <c r="AC237" i="10"/>
  <c r="AC596" i="10" s="1"/>
  <c r="H28" i="16"/>
  <c r="F21" i="79"/>
  <c r="H118" i="80"/>
  <c r="H107" i="16"/>
  <c r="H35" i="79"/>
  <c r="V164" i="10"/>
  <c r="U164" i="10"/>
  <c r="T164" i="10"/>
  <c r="Y229" i="10"/>
  <c r="AA394" i="10"/>
  <c r="AA158" i="10"/>
  <c r="AA829" i="10" s="1"/>
  <c r="F30" i="16"/>
  <c r="AB308" i="10"/>
  <c r="AE791" i="10"/>
  <c r="AJ229" i="10"/>
  <c r="AJ634" i="10" s="1"/>
  <c r="F43" i="16"/>
  <c r="F84" i="16"/>
  <c r="F92" i="80"/>
  <c r="AD308" i="10"/>
  <c r="AJ85" i="10"/>
  <c r="AJ835" i="10" s="1"/>
  <c r="AN217" i="10"/>
  <c r="AN579" i="10" s="1"/>
  <c r="H64" i="79"/>
  <c r="H66" i="79"/>
  <c r="AM300" i="10"/>
  <c r="AM646" i="10" s="1"/>
  <c r="AE243" i="10"/>
  <c r="AE618" i="10" s="1"/>
  <c r="U163" i="10"/>
  <c r="V163" i="10"/>
  <c r="Y228" i="10"/>
  <c r="T163" i="10"/>
  <c r="AA150" i="10"/>
  <c r="AA859" i="10" s="1"/>
  <c r="AA382" i="10"/>
  <c r="AA568" i="10" s="1"/>
  <c r="AL216" i="10"/>
  <c r="AL577" i="10" s="1"/>
  <c r="AK43" i="10"/>
  <c r="AK807" i="10" s="1"/>
  <c r="D80" i="80"/>
  <c r="D73" i="16"/>
  <c r="AN318" i="10"/>
  <c r="AN652" i="10" s="1"/>
  <c r="Z303" i="10"/>
  <c r="Z651" i="10" s="1"/>
  <c r="AC307" i="10"/>
  <c r="G16" i="80"/>
  <c r="AB354" i="10"/>
  <c r="AB653" i="10"/>
  <c r="AC311" i="10"/>
  <c r="AC219" i="10"/>
  <c r="AG799" i="10"/>
  <c r="AG797" i="10"/>
  <c r="AF779" i="10"/>
  <c r="AF777" i="10"/>
  <c r="AN300" i="10"/>
  <c r="AN646" i="10" s="1"/>
  <c r="E11" i="80"/>
  <c r="T331" i="10"/>
  <c r="U331" i="10"/>
  <c r="V331" i="10"/>
  <c r="AE340" i="10"/>
  <c r="AE665" i="10" s="1"/>
  <c r="G56" i="79"/>
  <c r="AE87" i="10"/>
  <c r="AE860" i="10" s="1"/>
  <c r="H78" i="16"/>
  <c r="H87" i="80"/>
  <c r="H49" i="16"/>
  <c r="I70" i="14"/>
  <c r="J70" i="14"/>
  <c r="C29" i="16"/>
  <c r="K70" i="14"/>
  <c r="AB291" i="10"/>
  <c r="AE225" i="10"/>
  <c r="AE611" i="10" s="1"/>
  <c r="AE218" i="10"/>
  <c r="AE581" i="10" s="1"/>
  <c r="AE220" i="10"/>
  <c r="AG229" i="10"/>
  <c r="AG634" i="10" s="1"/>
  <c r="AF318" i="10"/>
  <c r="AF652" i="10" s="1"/>
  <c r="C102" i="80"/>
  <c r="C92" i="16"/>
  <c r="AC24" i="15"/>
  <c r="AA24" i="15"/>
  <c r="AB24" i="15"/>
  <c r="AK193" i="10"/>
  <c r="V106" i="10"/>
  <c r="T106" i="10"/>
  <c r="Y303" i="10"/>
  <c r="U106" i="10"/>
  <c r="AI380" i="10"/>
  <c r="AI148" i="10"/>
  <c r="AI832" i="10" s="1"/>
  <c r="AF307" i="10"/>
  <c r="F102" i="80"/>
  <c r="F92" i="16"/>
  <c r="G86" i="80"/>
  <c r="G77" i="16"/>
  <c r="G85" i="80"/>
  <c r="H13" i="16"/>
  <c r="Z671" i="10"/>
  <c r="Z393" i="10"/>
  <c r="AA193" i="10"/>
  <c r="Y282" i="10"/>
  <c r="Y279" i="10"/>
  <c r="U295" i="10"/>
  <c r="V295" i="10"/>
  <c r="Y286" i="10"/>
  <c r="AQ286" i="10" s="1"/>
  <c r="T295" i="10"/>
  <c r="AD124" i="10"/>
  <c r="AD850" i="10" s="1"/>
  <c r="AD120" i="10"/>
  <c r="F84" i="80"/>
  <c r="AH150" i="10"/>
  <c r="AH859" i="10" s="1"/>
  <c r="AH382" i="10"/>
  <c r="AH568" i="10" s="1"/>
  <c r="C62" i="80"/>
  <c r="AA106" i="15"/>
  <c r="C63" i="80"/>
  <c r="AC106" i="15"/>
  <c r="AB106" i="15"/>
  <c r="K98" i="14"/>
  <c r="J98" i="14"/>
  <c r="I98" i="14"/>
  <c r="E13" i="16"/>
  <c r="Z65" i="10"/>
  <c r="Z830" i="10" s="1"/>
  <c r="F34" i="79"/>
  <c r="AA300" i="10"/>
  <c r="AA646" i="10" s="1"/>
  <c r="E18" i="16"/>
  <c r="Y281" i="10"/>
  <c r="U294" i="10"/>
  <c r="V294" i="10"/>
  <c r="T294" i="10"/>
  <c r="AH121" i="10"/>
  <c r="AH817" i="10" s="1"/>
  <c r="AH370" i="10"/>
  <c r="Z329" i="10"/>
  <c r="Z376" i="10"/>
  <c r="Z564" i="10" s="1"/>
  <c r="Z330" i="10"/>
  <c r="AH291" i="10"/>
  <c r="AH245" i="10"/>
  <c r="AO671" i="10"/>
  <c r="AO393" i="10"/>
  <c r="H19" i="79"/>
  <c r="AL66" i="10"/>
  <c r="AL834" i="10" s="1"/>
  <c r="H41" i="80"/>
  <c r="AH65" i="10"/>
  <c r="AH830" i="10" s="1"/>
  <c r="AF283" i="10"/>
  <c r="AF619" i="10" s="1"/>
  <c r="G67" i="79"/>
  <c r="E99" i="80"/>
  <c r="E100" i="80"/>
  <c r="E90" i="16"/>
  <c r="AB341" i="10"/>
  <c r="AB667" i="10" s="1"/>
  <c r="AL796" i="10"/>
  <c r="AL798" i="10"/>
  <c r="AD64" i="10"/>
  <c r="AD826" i="10" s="1"/>
  <c r="AM245" i="10"/>
  <c r="AH228" i="10"/>
  <c r="AH633" i="10" s="1"/>
  <c r="AJ327" i="10"/>
  <c r="AJ252" i="10"/>
  <c r="AA285" i="10"/>
  <c r="AA622" i="10" s="1"/>
  <c r="Z782" i="10"/>
  <c r="Z780" i="10"/>
  <c r="D77" i="80"/>
  <c r="D69" i="16"/>
  <c r="E29" i="79"/>
  <c r="F44" i="80"/>
  <c r="AA396" i="10"/>
  <c r="AA160" i="10"/>
  <c r="AA837" i="10" s="1"/>
  <c r="I17" i="10"/>
  <c r="I1703" i="10"/>
  <c r="AE215" i="10"/>
  <c r="I195" i="10"/>
  <c r="I824" i="10"/>
  <c r="I320" i="10"/>
  <c r="I455" i="10"/>
  <c r="I182" i="10"/>
  <c r="I2063" i="10"/>
  <c r="I28" i="10"/>
  <c r="AE375" i="10"/>
  <c r="I1983" i="10"/>
  <c r="I1663" i="10"/>
  <c r="I743" i="10"/>
  <c r="I1303" i="10"/>
  <c r="I783" i="10"/>
  <c r="I702" i="10"/>
  <c r="AE338" i="10"/>
  <c r="I1903" i="10"/>
  <c r="I262" i="10"/>
  <c r="I2023" i="10"/>
  <c r="I661" i="10"/>
  <c r="I1623" i="10"/>
  <c r="I380" i="10"/>
  <c r="I1943" i="10"/>
  <c r="I618" i="10"/>
  <c r="I1863" i="10"/>
  <c r="AE17" i="10"/>
  <c r="AE390" i="10"/>
  <c r="I1823" i="10"/>
  <c r="AE351" i="10"/>
  <c r="I2343" i="10"/>
  <c r="AE177" i="10"/>
  <c r="I1543" i="10"/>
  <c r="I578" i="10"/>
  <c r="I537" i="10"/>
  <c r="I248" i="10"/>
  <c r="I2103" i="10"/>
  <c r="I496" i="10"/>
  <c r="I2143" i="10"/>
  <c r="I351" i="10"/>
  <c r="AE364" i="10"/>
  <c r="I1503" i="10"/>
  <c r="I2303" i="10"/>
  <c r="I2383" i="10"/>
  <c r="I1783" i="10"/>
  <c r="I1343" i="10"/>
  <c r="I114" i="10"/>
  <c r="I1743" i="10"/>
  <c r="I1423" i="10"/>
  <c r="I337" i="10"/>
  <c r="I126" i="10"/>
  <c r="I1463" i="10"/>
  <c r="AE234" i="10"/>
  <c r="I1383" i="10"/>
  <c r="I1583" i="10"/>
  <c r="I2183" i="10"/>
  <c r="I1031" i="10"/>
  <c r="I1263" i="10"/>
  <c r="I867" i="10"/>
  <c r="H108" i="16"/>
  <c r="F56" i="16"/>
  <c r="AH248" i="10"/>
  <c r="AM331" i="10"/>
  <c r="H121" i="80"/>
  <c r="H111" i="16"/>
  <c r="U87" i="10"/>
  <c r="Y195" i="10"/>
  <c r="T87" i="10"/>
  <c r="V87" i="10"/>
  <c r="D81" i="16"/>
  <c r="D90" i="80"/>
  <c r="G32" i="16"/>
  <c r="E68" i="16"/>
  <c r="E76" i="80"/>
  <c r="Y778" i="10"/>
  <c r="Y776" i="10"/>
  <c r="T108" i="10"/>
  <c r="V108" i="10"/>
  <c r="U108" i="10"/>
  <c r="AC289" i="10"/>
  <c r="AF288" i="10"/>
  <c r="E18" i="79"/>
  <c r="AD45" i="10"/>
  <c r="AD815" i="10" s="1"/>
  <c r="AB299" i="10"/>
  <c r="AB645" i="10" s="1"/>
  <c r="T343" i="10"/>
  <c r="V343" i="10"/>
  <c r="U343" i="10"/>
  <c r="H70" i="16"/>
  <c r="AO339" i="10"/>
  <c r="AO663" i="10" s="1"/>
  <c r="AP61" i="80"/>
  <c r="AP60" i="80"/>
  <c r="AH253" i="10"/>
  <c r="AA132" i="15"/>
  <c r="AC132" i="15"/>
  <c r="AB132" i="15"/>
  <c r="AG67" i="10"/>
  <c r="AG858" i="10" s="1"/>
  <c r="T153" i="10"/>
  <c r="Y216" i="10"/>
  <c r="V153" i="10"/>
  <c r="U153" i="10"/>
  <c r="AI369" i="10"/>
  <c r="AI118" i="10"/>
  <c r="AI813" i="10" s="1"/>
  <c r="I12" i="14"/>
  <c r="C11" i="16"/>
  <c r="J12" i="14"/>
  <c r="K12" i="14"/>
  <c r="AE354" i="10"/>
  <c r="AE653" i="10"/>
  <c r="AI149" i="10"/>
  <c r="AI836" i="10" s="1"/>
  <c r="AI381" i="10"/>
  <c r="C48" i="80"/>
  <c r="C49" i="80"/>
  <c r="AC54" i="15"/>
  <c r="AB54" i="15"/>
  <c r="AA54" i="15"/>
  <c r="F82" i="16"/>
  <c r="F91" i="80"/>
  <c r="AB378" i="10"/>
  <c r="U162" i="10"/>
  <c r="Y226" i="10"/>
  <c r="T162" i="10"/>
  <c r="V162" i="10"/>
  <c r="H77" i="80"/>
  <c r="H69" i="16"/>
  <c r="AJ339" i="10"/>
  <c r="AJ663" i="10" s="1"/>
  <c r="K34" i="14"/>
  <c r="C12" i="79"/>
  <c r="J34" i="14"/>
  <c r="I34" i="14"/>
  <c r="AB224" i="10"/>
  <c r="AB609" i="10" s="1"/>
  <c r="E56" i="79"/>
  <c r="AJ233" i="10"/>
  <c r="AJ590" i="10" s="1"/>
  <c r="AI188" i="10"/>
  <c r="AI606" i="10" s="1"/>
  <c r="AA83" i="10"/>
  <c r="AA827" i="10" s="1"/>
  <c r="Z189" i="10"/>
  <c r="Z608" i="10" s="1"/>
  <c r="F28" i="80"/>
  <c r="AF47" i="10"/>
  <c r="AF847" i="10" s="1"/>
  <c r="D42" i="16"/>
  <c r="AN226" i="10"/>
  <c r="AN630" i="10" s="1"/>
  <c r="AM281" i="10"/>
  <c r="AM595" i="10" s="1"/>
  <c r="AC249" i="10"/>
  <c r="AB151" i="10"/>
  <c r="AB862" i="10" s="1"/>
  <c r="AG195" i="10"/>
  <c r="AG631" i="10" s="1"/>
  <c r="E36" i="79"/>
  <c r="AB228" i="10"/>
  <c r="AB633" i="10" s="1"/>
  <c r="AM254" i="10"/>
  <c r="E66" i="79"/>
  <c r="E64" i="79"/>
  <c r="H25" i="80"/>
  <c r="F51" i="79"/>
  <c r="F40" i="80"/>
  <c r="G14" i="81"/>
  <c r="AN124" i="10"/>
  <c r="AN850" i="10" s="1"/>
  <c r="AN120" i="10"/>
  <c r="H16" i="79"/>
  <c r="AP121" i="80"/>
  <c r="AP111" i="16"/>
  <c r="F101" i="80"/>
  <c r="F91" i="16"/>
  <c r="AB30" i="15"/>
  <c r="AA30" i="15"/>
  <c r="C106" i="80"/>
  <c r="C97" i="16"/>
  <c r="AC30" i="15"/>
  <c r="AO299" i="10"/>
  <c r="AO645" i="10" s="1"/>
  <c r="T35" i="10"/>
  <c r="Y748" i="10"/>
  <c r="Y28" i="10"/>
  <c r="U35" i="10"/>
  <c r="V35" i="10"/>
  <c r="AH45" i="10"/>
  <c r="AH815" i="10" s="1"/>
  <c r="G69" i="16"/>
  <c r="G77" i="80"/>
  <c r="AA22" i="15"/>
  <c r="C99" i="80"/>
  <c r="C90" i="16"/>
  <c r="J90" i="16" s="1"/>
  <c r="C100" i="80"/>
  <c r="AC22" i="15"/>
  <c r="AB22" i="15"/>
  <c r="AA46" i="10"/>
  <c r="AK64" i="10"/>
  <c r="AK826" i="10" s="1"/>
  <c r="Z67" i="10"/>
  <c r="Z858" i="10" s="1"/>
  <c r="AL394" i="10"/>
  <c r="AL158" i="10"/>
  <c r="AL829" i="10" s="1"/>
  <c r="AJ790" i="10"/>
  <c r="H14" i="80"/>
  <c r="AF187" i="10"/>
  <c r="AF604" i="10" s="1"/>
  <c r="AE164" i="10"/>
  <c r="AE863" i="10" s="1"/>
  <c r="Z791" i="10"/>
  <c r="AD284" i="10"/>
  <c r="AD621" i="10" s="1"/>
  <c r="AF395" i="10"/>
  <c r="AF159" i="10"/>
  <c r="AF833" i="10" s="1"/>
  <c r="E57" i="79"/>
  <c r="AF222" i="10"/>
  <c r="AF605" i="10" s="1"/>
  <c r="Z216" i="10"/>
  <c r="Z577" i="10" s="1"/>
  <c r="AH122" i="10"/>
  <c r="AH371" i="10"/>
  <c r="AC75" i="15"/>
  <c r="AB75" i="15"/>
  <c r="AA75" i="15"/>
  <c r="C103" i="16"/>
  <c r="C114" i="80"/>
  <c r="AL300" i="10"/>
  <c r="AL646" i="10" s="1"/>
  <c r="AD44" i="10"/>
  <c r="AD811" i="10" s="1"/>
  <c r="AF783" i="10"/>
  <c r="AF781" i="10"/>
  <c r="Z121" i="10"/>
  <c r="Z817" i="10" s="1"/>
  <c r="Z370" i="10"/>
  <c r="Z798" i="10"/>
  <c r="Z796" i="10"/>
  <c r="E71" i="16"/>
  <c r="E78" i="80"/>
  <c r="AA252" i="10"/>
  <c r="AA327" i="10"/>
  <c r="I32" i="81"/>
  <c r="J32" i="81"/>
  <c r="K32" i="81"/>
  <c r="E34" i="79"/>
  <c r="E66" i="16"/>
  <c r="E74" i="80"/>
  <c r="AL391" i="10"/>
  <c r="AL565" i="10" s="1"/>
  <c r="AL343" i="10"/>
  <c r="AL669" i="10" s="1"/>
  <c r="AL342" i="10"/>
  <c r="AL668" i="10" s="1"/>
  <c r="H89" i="80"/>
  <c r="H25" i="16"/>
  <c r="H51" i="79"/>
  <c r="AH244" i="10"/>
  <c r="AH620" i="10" s="1"/>
  <c r="AN228" i="10"/>
  <c r="AN633" i="10" s="1"/>
  <c r="AC63" i="15"/>
  <c r="BA53" i="16" s="1"/>
  <c r="AA63" i="15"/>
  <c r="C57" i="80"/>
  <c r="AB63" i="15"/>
  <c r="AJ43" i="10"/>
  <c r="AJ807" i="10" s="1"/>
  <c r="AM339" i="10"/>
  <c r="AM663" i="10" s="1"/>
  <c r="F48" i="79"/>
  <c r="H73" i="16"/>
  <c r="H80" i="80"/>
  <c r="V107" i="10"/>
  <c r="T107" i="10"/>
  <c r="U107" i="10"/>
  <c r="Y774" i="10"/>
  <c r="F33" i="80"/>
  <c r="F32" i="80"/>
  <c r="F41" i="79"/>
  <c r="AJ291" i="10"/>
  <c r="H23" i="81"/>
  <c r="AN303" i="10"/>
  <c r="AN651" i="10" s="1"/>
  <c r="AI193" i="10"/>
  <c r="Z282" i="10"/>
  <c r="Z597" i="10" s="1"/>
  <c r="Z286" i="10"/>
  <c r="Z623" i="10" s="1"/>
  <c r="Z279" i="10"/>
  <c r="Z593" i="10" s="1"/>
  <c r="AB37" i="15"/>
  <c r="AA37" i="15"/>
  <c r="AC37" i="15"/>
  <c r="C50" i="79"/>
  <c r="AO289" i="10"/>
  <c r="AM120" i="10"/>
  <c r="AM124" i="10"/>
  <c r="AM850" i="10" s="1"/>
  <c r="D53" i="16"/>
  <c r="H54" i="16"/>
  <c r="AH278" i="10"/>
  <c r="AH592" i="10" s="1"/>
  <c r="AA223" i="10"/>
  <c r="AA607" i="10" s="1"/>
  <c r="AL229" i="10"/>
  <c r="AL634" i="10" s="1"/>
  <c r="D58" i="79"/>
  <c r="AK223" i="10"/>
  <c r="AK607" i="10" s="1"/>
  <c r="AN183" i="10"/>
  <c r="AN583" i="10" s="1"/>
  <c r="AN181" i="10"/>
  <c r="AN580" i="10" s="1"/>
  <c r="AN190" i="10"/>
  <c r="AN610" i="10" s="1"/>
  <c r="AF284" i="10"/>
  <c r="AF621" i="10" s="1"/>
  <c r="H20" i="80"/>
  <c r="H21" i="80"/>
  <c r="F19" i="79"/>
  <c r="C58" i="79"/>
  <c r="AB44" i="15"/>
  <c r="AA44" i="15"/>
  <c r="AC44" i="15"/>
  <c r="AH83" i="10"/>
  <c r="AH827" i="10" s="1"/>
  <c r="G57" i="80"/>
  <c r="AM243" i="10"/>
  <c r="AM618" i="10" s="1"/>
  <c r="G39" i="80"/>
  <c r="AG164" i="10"/>
  <c r="AG863" i="10" s="1"/>
  <c r="AL277" i="10"/>
  <c r="AL591" i="10" s="1"/>
  <c r="E48" i="16"/>
  <c r="AD183" i="10"/>
  <c r="AD583" i="10" s="1"/>
  <c r="AD190" i="10"/>
  <c r="AD610" i="10" s="1"/>
  <c r="AD181" i="10"/>
  <c r="AD580" i="10" s="1"/>
  <c r="AE288" i="10"/>
  <c r="G85" i="16"/>
  <c r="G93" i="80"/>
  <c r="E23" i="79"/>
  <c r="AL188" i="10"/>
  <c r="AL606" i="10" s="1"/>
  <c r="AL365" i="10"/>
  <c r="AL553" i="10" s="1"/>
  <c r="AL316" i="10"/>
  <c r="AL648" i="10" s="1"/>
  <c r="AL317" i="10"/>
  <c r="AL650" i="10" s="1"/>
  <c r="AL675" i="10" s="1"/>
  <c r="H30" i="79"/>
  <c r="H32" i="79"/>
  <c r="Z233" i="10"/>
  <c r="Z590" i="10" s="1"/>
  <c r="AD219" i="10"/>
  <c r="AD311" i="10"/>
  <c r="AL354" i="10"/>
  <c r="AL653" i="10"/>
  <c r="AB104" i="15"/>
  <c r="AA104" i="15"/>
  <c r="C59" i="80"/>
  <c r="AC104" i="15"/>
  <c r="AN222" i="10"/>
  <c r="AN605" i="10" s="1"/>
  <c r="AB244" i="10"/>
  <c r="AB620" i="10" s="1"/>
  <c r="D44" i="80"/>
  <c r="AI315" i="10"/>
  <c r="AJ253" i="10"/>
  <c r="AD85" i="10"/>
  <c r="AD835" i="10" s="1"/>
  <c r="AA80" i="15"/>
  <c r="AC80" i="15"/>
  <c r="AB80" i="15"/>
  <c r="C108" i="16"/>
  <c r="AD46" i="10"/>
  <c r="D15" i="81"/>
  <c r="AL792" i="10"/>
  <c r="AL794" i="10"/>
  <c r="AL226" i="10"/>
  <c r="AL630" i="10" s="1"/>
  <c r="Z794" i="10"/>
  <c r="Z792" i="10"/>
  <c r="AE307" i="10"/>
  <c r="AK27" i="10"/>
  <c r="AK706" i="10" s="1"/>
  <c r="AK746" i="10"/>
  <c r="D49" i="16"/>
  <c r="AA226" i="10"/>
  <c r="AA630" i="10" s="1"/>
  <c r="AO744" i="10"/>
  <c r="AO26" i="10"/>
  <c r="AO704" i="10" s="1"/>
  <c r="AO85" i="10"/>
  <c r="AO835" i="10" s="1"/>
  <c r="AO27" i="10"/>
  <c r="AO706" i="10" s="1"/>
  <c r="AO746" i="10"/>
  <c r="E28" i="16"/>
  <c r="AF189" i="10"/>
  <c r="AF608" i="10" s="1"/>
  <c r="C75" i="80"/>
  <c r="J24" i="14"/>
  <c r="K24" i="14"/>
  <c r="I24" i="14"/>
  <c r="C67" i="16"/>
  <c r="AN45" i="10"/>
  <c r="AN815" i="10" s="1"/>
  <c r="J104" i="14"/>
  <c r="I104" i="14"/>
  <c r="K104" i="14"/>
  <c r="C31" i="80"/>
  <c r="K31" i="80" s="1"/>
  <c r="D74" i="80"/>
  <c r="D66" i="16"/>
  <c r="F78" i="16"/>
  <c r="F87" i="80"/>
  <c r="AB703" i="10"/>
  <c r="F1746" i="10"/>
  <c r="F429" i="10"/>
  <c r="F1426" i="10"/>
  <c r="AB63" i="10"/>
  <c r="F782" i="10"/>
  <c r="F1986" i="10"/>
  <c r="AB857" i="10"/>
  <c r="AB721" i="10"/>
  <c r="F1422" i="10"/>
  <c r="AB363" i="10"/>
  <c r="F2302" i="10"/>
  <c r="AB772" i="10"/>
  <c r="F499" i="10"/>
  <c r="F115" i="10"/>
  <c r="F2342" i="10"/>
  <c r="F263" i="10"/>
  <c r="F1225" i="10"/>
  <c r="F365" i="10"/>
  <c r="AB374" i="10"/>
  <c r="F2812" i="10"/>
  <c r="F1502" i="10"/>
  <c r="F18" i="10"/>
  <c r="AB773" i="10"/>
  <c r="AB691" i="10"/>
  <c r="F1073" i="10"/>
  <c r="AB562" i="10"/>
  <c r="F827" i="10"/>
  <c r="F581" i="10"/>
  <c r="F2146" i="10"/>
  <c r="AB551" i="10"/>
  <c r="F398" i="10"/>
  <c r="F141" i="10"/>
  <c r="AB337" i="10"/>
  <c r="F366" i="10"/>
  <c r="F1782" i="10"/>
  <c r="F160" i="10"/>
  <c r="AB275" i="10"/>
  <c r="AB628" i="10"/>
  <c r="F43" i="10"/>
  <c r="F1826" i="10"/>
  <c r="F53" i="10"/>
  <c r="F324" i="10"/>
  <c r="F1866" i="10"/>
  <c r="F280" i="10"/>
  <c r="F454" i="10"/>
  <c r="AB186" i="10"/>
  <c r="F408" i="10"/>
  <c r="AB805" i="10"/>
  <c r="F1582" i="10"/>
  <c r="F577" i="10"/>
  <c r="F1058" i="10"/>
  <c r="AB574" i="10"/>
  <c r="AB756" i="10"/>
  <c r="F1542" i="10"/>
  <c r="F1546" i="10"/>
  <c r="AB789" i="10"/>
  <c r="F1906" i="10"/>
  <c r="F2066" i="10"/>
  <c r="F536" i="10"/>
  <c r="AB755" i="10"/>
  <c r="AB824" i="10"/>
  <c r="F1822" i="10"/>
  <c r="F660" i="10"/>
  <c r="F2346" i="10"/>
  <c r="F167" i="10"/>
  <c r="F1742" i="10"/>
  <c r="AB176" i="10"/>
  <c r="AB18" i="10"/>
  <c r="F1466" i="10"/>
  <c r="F250" i="10"/>
  <c r="F621" i="10"/>
  <c r="AB629" i="10"/>
  <c r="F1942" i="10"/>
  <c r="F1195" i="10"/>
  <c r="AB323" i="10"/>
  <c r="F2903" i="10"/>
  <c r="AB856" i="10"/>
  <c r="F219" i="10"/>
  <c r="F1386" i="10"/>
  <c r="F319" i="10"/>
  <c r="F746" i="10"/>
  <c r="F2832" i="10"/>
  <c r="AB242" i="10"/>
  <c r="F705" i="10"/>
  <c r="F1382" i="10"/>
  <c r="F2783" i="10"/>
  <c r="AB825" i="10"/>
  <c r="AB588" i="10"/>
  <c r="F184" i="10"/>
  <c r="AB81" i="10"/>
  <c r="F1702" i="10"/>
  <c r="F2227" i="10"/>
  <c r="AB683" i="10"/>
  <c r="F379" i="10"/>
  <c r="AB603" i="10"/>
  <c r="F2182" i="10"/>
  <c r="AB788" i="10"/>
  <c r="F701" i="10"/>
  <c r="F1982" i="10"/>
  <c r="F2386" i="10"/>
  <c r="F1306" i="10"/>
  <c r="F2022" i="10"/>
  <c r="F341" i="10"/>
  <c r="F1666" i="10"/>
  <c r="F1302" i="10"/>
  <c r="F196" i="10"/>
  <c r="AB743" i="10"/>
  <c r="F2306" i="10"/>
  <c r="F299" i="10"/>
  <c r="F1164" i="10"/>
  <c r="F742" i="10"/>
  <c r="F2268" i="10"/>
  <c r="F1342" i="10"/>
  <c r="F127" i="10"/>
  <c r="F2142" i="10"/>
  <c r="F786" i="10"/>
  <c r="AB350" i="10"/>
  <c r="AB324" i="10"/>
  <c r="AB589" i="10"/>
  <c r="F1346" i="10"/>
  <c r="F866" i="10"/>
  <c r="AB42" i="10"/>
  <c r="AB389" i="10"/>
  <c r="AB673" i="10"/>
  <c r="F1088" i="10"/>
  <c r="AB115" i="10"/>
  <c r="F1266" i="10"/>
  <c r="AB642" i="10"/>
  <c r="F2883" i="10"/>
  <c r="F1706" i="10"/>
  <c r="F290" i="10"/>
  <c r="F458" i="10"/>
  <c r="AB804" i="10"/>
  <c r="F1119" i="10"/>
  <c r="F495" i="10"/>
  <c r="F1506" i="10"/>
  <c r="AB692" i="10"/>
  <c r="F664" i="10"/>
  <c r="AB616" i="10"/>
  <c r="AB232" i="10"/>
  <c r="F151" i="10"/>
  <c r="AB156" i="10"/>
  <c r="AB194" i="10"/>
  <c r="F1210" i="10"/>
  <c r="F1103" i="10"/>
  <c r="F1862" i="10"/>
  <c r="F1946" i="10"/>
  <c r="AB660" i="10"/>
  <c r="AB682" i="10"/>
  <c r="AB101" i="10"/>
  <c r="AB742" i="10"/>
  <c r="F1149" i="10"/>
  <c r="AB144" i="10"/>
  <c r="AB602" i="10"/>
  <c r="AB305" i="10"/>
  <c r="F29" i="10"/>
  <c r="AB643" i="10"/>
  <c r="F382" i="10"/>
  <c r="AB575" i="10"/>
  <c r="AB843" i="10"/>
  <c r="F2026" i="10"/>
  <c r="F1626" i="10"/>
  <c r="F2106" i="10"/>
  <c r="AB720" i="10"/>
  <c r="F100" i="10"/>
  <c r="F2062" i="10"/>
  <c r="F2382" i="10"/>
  <c r="F1662" i="10"/>
  <c r="F617" i="10"/>
  <c r="F2102" i="10"/>
  <c r="F1180" i="10"/>
  <c r="F1902" i="10"/>
  <c r="AB563" i="10"/>
  <c r="F1032" i="10"/>
  <c r="F422" i="10"/>
  <c r="AB287" i="10"/>
  <c r="AB214" i="10"/>
  <c r="F350" i="10"/>
  <c r="F209" i="10"/>
  <c r="F1786" i="10"/>
  <c r="F823" i="10"/>
  <c r="F1622" i="10"/>
  <c r="F2855" i="10"/>
  <c r="F336" i="10"/>
  <c r="F81" i="10"/>
  <c r="AB844" i="10"/>
  <c r="F1462" i="10"/>
  <c r="AB617" i="10"/>
  <c r="F1586" i="10"/>
  <c r="F1134" i="10"/>
  <c r="F1262" i="10"/>
  <c r="F228" i="10"/>
  <c r="AB297" i="10"/>
  <c r="F540" i="10"/>
  <c r="F2186" i="10"/>
  <c r="AB702" i="10"/>
  <c r="AB550" i="10"/>
  <c r="AB661" i="10"/>
  <c r="AD299" i="10"/>
  <c r="AD645" i="10" s="1"/>
  <c r="AL325" i="10"/>
  <c r="AL662" i="10" s="1"/>
  <c r="AK307" i="10"/>
  <c r="K105" i="14"/>
  <c r="C33" i="80"/>
  <c r="I105" i="14"/>
  <c r="J105" i="14"/>
  <c r="C32" i="80"/>
  <c r="AB48" i="15"/>
  <c r="AA48" i="15"/>
  <c r="AC48" i="15"/>
  <c r="C40" i="80"/>
  <c r="Z367" i="10"/>
  <c r="Z654" i="10"/>
  <c r="AA243" i="10"/>
  <c r="AA618" i="10" s="1"/>
  <c r="F44" i="16"/>
  <c r="AK28" i="10"/>
  <c r="AK708" i="10" s="1"/>
  <c r="AK748" i="10"/>
  <c r="Z253" i="10"/>
  <c r="AB187" i="10"/>
  <c r="AB604" i="10" s="1"/>
  <c r="H39" i="79"/>
  <c r="AJ316" i="10"/>
  <c r="AJ648" i="10" s="1"/>
  <c r="AJ365" i="10"/>
  <c r="AJ553" i="10" s="1"/>
  <c r="AJ317" i="10"/>
  <c r="AJ650" i="10" s="1"/>
  <c r="AJ675" i="10" s="1"/>
  <c r="E89" i="80"/>
  <c r="E25" i="16"/>
  <c r="F23" i="16"/>
  <c r="AE226" i="10"/>
  <c r="AE630" i="10" s="1"/>
  <c r="AC778" i="10"/>
  <c r="AC776" i="10"/>
  <c r="G35" i="79"/>
  <c r="G13" i="16"/>
  <c r="G70" i="79"/>
  <c r="AA9" i="133"/>
  <c r="Z8" i="135"/>
  <c r="AN8" i="136"/>
  <c r="AA775" i="10"/>
  <c r="AP49" i="80"/>
  <c r="AP48" i="80"/>
  <c r="AN340" i="10"/>
  <c r="AN665" i="10" s="1"/>
  <c r="AI292" i="10"/>
  <c r="F94" i="16"/>
  <c r="F104" i="80"/>
  <c r="AA11" i="15"/>
  <c r="C43" i="80"/>
  <c r="AC11" i="15"/>
  <c r="AB11" i="15"/>
  <c r="AD249" i="10"/>
  <c r="AC120" i="15"/>
  <c r="AA120" i="15"/>
  <c r="AB120" i="15"/>
  <c r="D59" i="80"/>
  <c r="AE249" i="10"/>
  <c r="AB188" i="10"/>
  <c r="AB606" i="10" s="1"/>
  <c r="AF226" i="10"/>
  <c r="AF630" i="10" s="1"/>
  <c r="F18" i="79"/>
  <c r="AJ188" i="10"/>
  <c r="AJ606" i="10" s="1"/>
  <c r="AJ307" i="10"/>
  <c r="AE222" i="10"/>
  <c r="AE605" i="10" s="1"/>
  <c r="G18" i="80"/>
  <c r="G19" i="80"/>
  <c r="AI395" i="10"/>
  <c r="AI159" i="10"/>
  <c r="AI833" i="10" s="1"/>
  <c r="H36" i="16"/>
  <c r="AE798" i="10"/>
  <c r="AE796" i="10"/>
  <c r="AH190" i="10"/>
  <c r="AH610" i="10" s="1"/>
  <c r="AH183" i="10"/>
  <c r="AH583" i="10" s="1"/>
  <c r="AH181" i="10"/>
  <c r="AH580" i="10" s="1"/>
  <c r="AC66" i="10"/>
  <c r="AC834" i="10" s="1"/>
  <c r="AE378" i="10"/>
  <c r="AN223" i="10"/>
  <c r="AN607" i="10" s="1"/>
  <c r="AH792" i="10"/>
  <c r="AH794" i="10"/>
  <c r="F121" i="80"/>
  <c r="F111" i="16"/>
  <c r="AO188" i="10"/>
  <c r="AO606" i="10" s="1"/>
  <c r="D11" i="80"/>
  <c r="D39" i="80"/>
  <c r="AE393" i="10"/>
  <c r="AE671" i="10"/>
  <c r="AJ83" i="10"/>
  <c r="AJ827" i="10" s="1"/>
  <c r="AK396" i="10"/>
  <c r="AK160" i="10"/>
  <c r="AK837" i="10" s="1"/>
  <c r="D39" i="79"/>
  <c r="J39" i="79" s="1"/>
  <c r="T109" i="10"/>
  <c r="Y782" i="10"/>
  <c r="U109" i="10"/>
  <c r="Y780" i="10"/>
  <c r="V109" i="10"/>
  <c r="AO797" i="10"/>
  <c r="AO799" i="10"/>
  <c r="AK299" i="10"/>
  <c r="AK645" i="10" s="1"/>
  <c r="Y233" i="10"/>
  <c r="V221" i="10"/>
  <c r="T221" i="10"/>
  <c r="U221" i="10"/>
  <c r="AH47" i="10"/>
  <c r="AH847" i="10" s="1"/>
  <c r="D14" i="81"/>
  <c r="AD122" i="10"/>
  <c r="AD371" i="10"/>
  <c r="AI796" i="10"/>
  <c r="AI798" i="10"/>
  <c r="Y187" i="10"/>
  <c r="V59" i="10"/>
  <c r="T59" i="10"/>
  <c r="U59" i="10"/>
  <c r="J56" i="14"/>
  <c r="K56" i="14"/>
  <c r="I56" i="14"/>
  <c r="AE303" i="10"/>
  <c r="AE651" i="10" s="1"/>
  <c r="E20" i="79"/>
  <c r="AL298" i="10"/>
  <c r="AL644" i="10" s="1"/>
  <c r="H37" i="79"/>
  <c r="AN326" i="10"/>
  <c r="AN664" i="10" s="1"/>
  <c r="E104" i="80"/>
  <c r="E94" i="16"/>
  <c r="AO147" i="10"/>
  <c r="AO828" i="10" s="1"/>
  <c r="AO379" i="10"/>
  <c r="AA783" i="10"/>
  <c r="AA781" i="10"/>
  <c r="AH147" i="10"/>
  <c r="AH828" i="10" s="1"/>
  <c r="AH379" i="10"/>
  <c r="AF149" i="10"/>
  <c r="AF836" i="10" s="1"/>
  <c r="AF381" i="10"/>
  <c r="Z371" i="10"/>
  <c r="Z122" i="10"/>
  <c r="AF308" i="10"/>
  <c r="G41" i="79"/>
  <c r="AJ799" i="10"/>
  <c r="AJ797" i="10"/>
  <c r="AI370" i="10"/>
  <c r="AI121" i="10"/>
  <c r="AI817" i="10" s="1"/>
  <c r="Z368" i="10"/>
  <c r="Z117" i="10"/>
  <c r="Z809" i="10" s="1"/>
  <c r="Z223" i="10"/>
  <c r="Z607" i="10" s="1"/>
  <c r="C18" i="79"/>
  <c r="K39" i="14"/>
  <c r="I39" i="14"/>
  <c r="J39" i="14"/>
  <c r="AB38" i="15"/>
  <c r="AC38" i="15"/>
  <c r="C51" i="79"/>
  <c r="AA38" i="15"/>
  <c r="AA18" i="15"/>
  <c r="AC18" i="15"/>
  <c r="AB18" i="15"/>
  <c r="C41" i="16"/>
  <c r="F94" i="80"/>
  <c r="F86" i="16"/>
  <c r="I86" i="16" s="1"/>
  <c r="V170" i="10"/>
  <c r="U170" i="10"/>
  <c r="T170" i="10"/>
  <c r="Y308" i="10"/>
  <c r="D31" i="16"/>
  <c r="U357" i="10"/>
  <c r="T357" i="10"/>
  <c r="V357" i="10"/>
  <c r="D27" i="16"/>
  <c r="R290" i="10"/>
  <c r="R1386" i="10"/>
  <c r="AN323" i="10"/>
  <c r="R1942" i="10"/>
  <c r="R2903" i="10"/>
  <c r="AN562" i="10"/>
  <c r="AN297" i="10"/>
  <c r="R1119" i="10"/>
  <c r="AN788" i="10"/>
  <c r="AN563" i="10"/>
  <c r="R1986" i="10"/>
  <c r="AN574" i="10"/>
  <c r="AN186" i="10"/>
  <c r="R2832" i="10"/>
  <c r="AN603" i="10"/>
  <c r="R1180" i="10"/>
  <c r="AN773" i="10"/>
  <c r="R2142" i="10"/>
  <c r="R1906" i="10"/>
  <c r="R196" i="10"/>
  <c r="R1902" i="10"/>
  <c r="R1946" i="10"/>
  <c r="R742" i="10"/>
  <c r="AN232" i="10"/>
  <c r="R2146" i="10"/>
  <c r="AN843" i="10"/>
  <c r="AN305" i="10"/>
  <c r="R1103" i="10"/>
  <c r="R1546" i="10"/>
  <c r="R705" i="10"/>
  <c r="R1666" i="10"/>
  <c r="R1866" i="10"/>
  <c r="R2883" i="10"/>
  <c r="R823" i="10"/>
  <c r="R701" i="10"/>
  <c r="R1382" i="10"/>
  <c r="AN743" i="10"/>
  <c r="AN63" i="10"/>
  <c r="AN575" i="10"/>
  <c r="R1782" i="10"/>
  <c r="R2812" i="10"/>
  <c r="R1302" i="10"/>
  <c r="R263" i="10"/>
  <c r="AN324" i="10"/>
  <c r="R1073" i="10"/>
  <c r="AN628" i="10"/>
  <c r="R746" i="10"/>
  <c r="R2106" i="10"/>
  <c r="R1626" i="10"/>
  <c r="R458" i="10"/>
  <c r="AN194" i="10"/>
  <c r="R664" i="10"/>
  <c r="R1742" i="10"/>
  <c r="AN156" i="10"/>
  <c r="R866" i="10"/>
  <c r="R167" i="10"/>
  <c r="AN275" i="10"/>
  <c r="R2026" i="10"/>
  <c r="AN214" i="10"/>
  <c r="R43" i="10"/>
  <c r="R1542" i="10"/>
  <c r="R299" i="10"/>
  <c r="AN755" i="10"/>
  <c r="R379" i="10"/>
  <c r="R365" i="10"/>
  <c r="AN805" i="10"/>
  <c r="R2382" i="10"/>
  <c r="AN682" i="10"/>
  <c r="R577" i="10"/>
  <c r="AN824" i="10"/>
  <c r="R1058" i="10"/>
  <c r="AN602" i="10"/>
  <c r="R1786" i="10"/>
  <c r="AN844" i="10"/>
  <c r="R151" i="10"/>
  <c r="R115" i="10"/>
  <c r="R581" i="10"/>
  <c r="R2102" i="10"/>
  <c r="R2066" i="10"/>
  <c r="AN825" i="10"/>
  <c r="R2227" i="10"/>
  <c r="R53" i="10"/>
  <c r="AN42" i="10"/>
  <c r="R2062" i="10"/>
  <c r="AN588" i="10"/>
  <c r="R1662" i="10"/>
  <c r="R422" i="10"/>
  <c r="AN683" i="10"/>
  <c r="R495" i="10"/>
  <c r="AN337" i="10"/>
  <c r="AN81" i="10"/>
  <c r="R1462" i="10"/>
  <c r="AN661" i="10"/>
  <c r="R398" i="10"/>
  <c r="R280" i="10"/>
  <c r="AN617" i="10"/>
  <c r="AN702" i="10"/>
  <c r="AN629" i="10"/>
  <c r="R324" i="10"/>
  <c r="AN176" i="10"/>
  <c r="AN350" i="10"/>
  <c r="R366" i="10"/>
  <c r="R540" i="10"/>
  <c r="R1706" i="10"/>
  <c r="R1266" i="10"/>
  <c r="R1502" i="10"/>
  <c r="AN101" i="10"/>
  <c r="AN616" i="10"/>
  <c r="AN374" i="10"/>
  <c r="R1032" i="10"/>
  <c r="R81" i="10"/>
  <c r="R660" i="10"/>
  <c r="R1422" i="10"/>
  <c r="AN287" i="10"/>
  <c r="AN18" i="10"/>
  <c r="AN673" i="10"/>
  <c r="AN389" i="10"/>
  <c r="R1149" i="10"/>
  <c r="R429" i="10"/>
  <c r="R1342" i="10"/>
  <c r="R786" i="10"/>
  <c r="AN856" i="10"/>
  <c r="R782" i="10"/>
  <c r="R382" i="10"/>
  <c r="R2783" i="10"/>
  <c r="R2306" i="10"/>
  <c r="AN144" i="10"/>
  <c r="R1622" i="10"/>
  <c r="AN742" i="10"/>
  <c r="R621" i="10"/>
  <c r="AN789" i="10"/>
  <c r="R1210" i="10"/>
  <c r="AN550" i="10"/>
  <c r="R127" i="10"/>
  <c r="R350" i="10"/>
  <c r="AN363" i="10"/>
  <c r="AN756" i="10"/>
  <c r="R319" i="10"/>
  <c r="R827" i="10"/>
  <c r="R536" i="10"/>
  <c r="R617" i="10"/>
  <c r="R1164" i="10"/>
  <c r="R499" i="10"/>
  <c r="AN589" i="10"/>
  <c r="R2022" i="10"/>
  <c r="AN115" i="10"/>
  <c r="R1134" i="10"/>
  <c r="R2186" i="10"/>
  <c r="R228" i="10"/>
  <c r="AN804" i="10"/>
  <c r="AN772" i="10"/>
  <c r="R1582" i="10"/>
  <c r="R1586" i="10"/>
  <c r="AN691" i="10"/>
  <c r="R1426" i="10"/>
  <c r="R2346" i="10"/>
  <c r="R1862" i="10"/>
  <c r="R1088" i="10"/>
  <c r="R250" i="10"/>
  <c r="R1262" i="10"/>
  <c r="AN660" i="10"/>
  <c r="R100" i="10"/>
  <c r="R2342" i="10"/>
  <c r="AN642" i="10"/>
  <c r="AN242" i="10"/>
  <c r="R408" i="10"/>
  <c r="AN692" i="10"/>
  <c r="R2855" i="10"/>
  <c r="R1746" i="10"/>
  <c r="AN643" i="10"/>
  <c r="R209" i="10"/>
  <c r="R1225" i="10"/>
  <c r="AN721" i="10"/>
  <c r="R184" i="10"/>
  <c r="R336" i="10"/>
  <c r="R1826" i="10"/>
  <c r="R1506" i="10"/>
  <c r="R1346" i="10"/>
  <c r="R2182" i="10"/>
  <c r="R29" i="10"/>
  <c r="R2268" i="10"/>
  <c r="R1195" i="10"/>
  <c r="R1982" i="10"/>
  <c r="R2583" i="10" s="1"/>
  <c r="AN703" i="10"/>
  <c r="R454" i="10"/>
  <c r="R1822" i="10"/>
  <c r="AN720" i="10"/>
  <c r="R341" i="10"/>
  <c r="R1306" i="10"/>
  <c r="R160" i="10"/>
  <c r="R1466" i="10"/>
  <c r="AN551" i="10"/>
  <c r="R2302" i="10"/>
  <c r="R1702" i="10"/>
  <c r="R2386" i="10"/>
  <c r="AN857" i="10"/>
  <c r="R219" i="10"/>
  <c r="R18" i="10"/>
  <c r="R141" i="10"/>
  <c r="AO748" i="10"/>
  <c r="AO28" i="10"/>
  <c r="AO708" i="10" s="1"/>
  <c r="F23" i="81"/>
  <c r="C17" i="16"/>
  <c r="I19" i="14"/>
  <c r="J19" i="14"/>
  <c r="K19" i="14"/>
  <c r="AH189" i="10"/>
  <c r="AH608" i="10" s="1"/>
  <c r="G121" i="80"/>
  <c r="G111" i="16"/>
  <c r="AA159" i="10"/>
  <c r="AA833" i="10" s="1"/>
  <c r="AA395" i="10"/>
  <c r="G73" i="79"/>
  <c r="AO307" i="10"/>
  <c r="D11" i="16"/>
  <c r="AB223" i="10"/>
  <c r="AB607" i="10" s="1"/>
  <c r="F31" i="80"/>
  <c r="AD281" i="10"/>
  <c r="AD595" i="10" s="1"/>
  <c r="AH775" i="10"/>
  <c r="AB368" i="10"/>
  <c r="AB117" i="10"/>
  <c r="AB809" i="10" s="1"/>
  <c r="AG233" i="10"/>
  <c r="AG590" i="10" s="1"/>
  <c r="Z318" i="10"/>
  <c r="Z652" i="10" s="1"/>
  <c r="H15" i="81"/>
  <c r="AB298" i="10"/>
  <c r="AB644" i="10" s="1"/>
  <c r="AA281" i="10"/>
  <c r="AA595" i="10" s="1"/>
  <c r="AE282" i="10"/>
  <c r="AE597" i="10" s="1"/>
  <c r="AE279" i="10"/>
  <c r="AE593" i="10" s="1"/>
  <c r="AE286" i="10"/>
  <c r="AE623" i="10" s="1"/>
  <c r="C52" i="79"/>
  <c r="AA39" i="15"/>
  <c r="AC39" i="15"/>
  <c r="AB39" i="15"/>
  <c r="AJ218" i="10"/>
  <c r="AJ581" i="10" s="1"/>
  <c r="AJ220" i="10"/>
  <c r="AJ225" i="10"/>
  <c r="AJ611" i="10" s="1"/>
  <c r="AM43" i="10"/>
  <c r="AM807" i="10" s="1"/>
  <c r="AA302" i="10"/>
  <c r="AA647" i="10" s="1"/>
  <c r="AA301" i="10"/>
  <c r="AA649" i="10" s="1"/>
  <c r="AA674" i="10" s="1"/>
  <c r="AA352" i="10"/>
  <c r="AA552" i="10" s="1"/>
  <c r="H33" i="79"/>
  <c r="G31" i="80"/>
  <c r="D75" i="80"/>
  <c r="D67" i="16"/>
  <c r="Z378" i="10"/>
  <c r="AM299" i="10"/>
  <c r="AM645" i="10" s="1"/>
  <c r="AF326" i="10"/>
  <c r="AF664" i="10" s="1"/>
  <c r="H97" i="16"/>
  <c r="H106" i="80"/>
  <c r="AC50" i="15"/>
  <c r="AB50" i="15"/>
  <c r="AA50" i="15"/>
  <c r="C42" i="80"/>
  <c r="AD118" i="10"/>
  <c r="AD813" i="10" s="1"/>
  <c r="AD369" i="10"/>
  <c r="AJ124" i="10"/>
  <c r="AJ850" i="10" s="1"/>
  <c r="AJ120" i="10"/>
  <c r="AC78" i="15"/>
  <c r="AB78" i="15"/>
  <c r="AA78" i="15"/>
  <c r="C117" i="80"/>
  <c r="C106" i="16"/>
  <c r="AE217" i="10"/>
  <c r="AE579" i="10" s="1"/>
  <c r="AE233" i="10"/>
  <c r="AE590" i="10" s="1"/>
  <c r="K124" i="15"/>
  <c r="E51" i="80"/>
  <c r="E54" i="137"/>
  <c r="E26" i="79"/>
  <c r="E21" i="16"/>
  <c r="V8" i="135"/>
  <c r="E34" i="16"/>
  <c r="E75" i="16"/>
  <c r="E9" i="79"/>
  <c r="E8" i="14"/>
  <c r="E8" i="135"/>
  <c r="E24" i="137"/>
  <c r="I8" i="136"/>
  <c r="E46" i="16"/>
  <c r="E96" i="80"/>
  <c r="E39" i="137"/>
  <c r="E82" i="80"/>
  <c r="K9" i="133"/>
  <c r="AJ8" i="136"/>
  <c r="E39" i="135"/>
  <c r="E20" i="81"/>
  <c r="E9" i="81"/>
  <c r="E69" i="80"/>
  <c r="E37" i="80"/>
  <c r="E39" i="81"/>
  <c r="K8" i="15"/>
  <c r="E9" i="16"/>
  <c r="E28" i="81"/>
  <c r="E49" i="81"/>
  <c r="E88" i="16"/>
  <c r="E43" i="79"/>
  <c r="E60" i="14"/>
  <c r="I39" i="136"/>
  <c r="E23" i="80"/>
  <c r="E109" i="80"/>
  <c r="K113" i="15"/>
  <c r="E9" i="137"/>
  <c r="K60" i="15"/>
  <c r="E100" i="16"/>
  <c r="E60" i="79"/>
  <c r="E63" i="16"/>
  <c r="E9" i="80"/>
  <c r="K135" i="15"/>
  <c r="AN299" i="10"/>
  <c r="AN645" i="10" s="1"/>
  <c r="AI233" i="10"/>
  <c r="AI590" i="10" s="1"/>
  <c r="AM289" i="10"/>
  <c r="AG283" i="10"/>
  <c r="AG619" i="10" s="1"/>
  <c r="Z795" i="10"/>
  <c r="Z793" i="10"/>
  <c r="AD298" i="10"/>
  <c r="AD644" i="10" s="1"/>
  <c r="Y340" i="10"/>
  <c r="T308" i="10"/>
  <c r="V308" i="10"/>
  <c r="U308" i="10"/>
  <c r="AB654" i="10"/>
  <c r="AB367" i="10"/>
  <c r="AN790" i="10"/>
  <c r="AB13" i="15"/>
  <c r="AC13" i="15"/>
  <c r="AD13" i="15" s="1"/>
  <c r="C37" i="16"/>
  <c r="AA13" i="15"/>
  <c r="AL371" i="10"/>
  <c r="AL122" i="10"/>
  <c r="I23" i="14"/>
  <c r="K23" i="14"/>
  <c r="J23" i="14"/>
  <c r="C74" i="80"/>
  <c r="C66" i="16"/>
  <c r="AN797" i="10"/>
  <c r="AN799" i="10"/>
  <c r="AK247" i="10"/>
  <c r="AK775" i="10"/>
  <c r="AB85" i="10"/>
  <c r="AB835" i="10" s="1"/>
  <c r="D31" i="80"/>
  <c r="AI226" i="10"/>
  <c r="AI630" i="10" s="1"/>
  <c r="AE26" i="10"/>
  <c r="AE704" i="10" s="1"/>
  <c r="AE744" i="10"/>
  <c r="AJ308" i="10"/>
  <c r="AN317" i="10"/>
  <c r="AN650" i="10" s="1"/>
  <c r="AN675" i="10" s="1"/>
  <c r="AN316" i="10"/>
  <c r="AN648" i="10" s="1"/>
  <c r="AN365" i="10"/>
  <c r="AN553" i="10" s="1"/>
  <c r="AB101" i="15"/>
  <c r="AA101" i="15"/>
  <c r="AD101" i="15" s="1"/>
  <c r="C55" i="80"/>
  <c r="AC101" i="15"/>
  <c r="F112" i="80"/>
  <c r="F102" i="16"/>
  <c r="F113" i="80"/>
  <c r="F35" i="80"/>
  <c r="F34" i="80"/>
  <c r="Z339" i="10"/>
  <c r="Z663" i="10" s="1"/>
  <c r="E39" i="80"/>
  <c r="D93" i="80"/>
  <c r="D85" i="16"/>
  <c r="AL283" i="10"/>
  <c r="AL619" i="10" s="1"/>
  <c r="AM340" i="10"/>
  <c r="AM665" i="10" s="1"/>
  <c r="Y247" i="10"/>
  <c r="V230" i="10"/>
  <c r="U230" i="10"/>
  <c r="T230" i="10"/>
  <c r="D23" i="16"/>
  <c r="AD368" i="10"/>
  <c r="AD117" i="10"/>
  <c r="AD809" i="10" s="1"/>
  <c r="G57" i="79"/>
  <c r="D31" i="79"/>
  <c r="E36" i="16"/>
  <c r="AI85" i="10"/>
  <c r="AI835" i="10" s="1"/>
  <c r="E21" i="79"/>
  <c r="AK66" i="10"/>
  <c r="AK834" i="10" s="1"/>
  <c r="AI217" i="10"/>
  <c r="AI579" i="10" s="1"/>
  <c r="AC281" i="10"/>
  <c r="AC595" i="10" s="1"/>
  <c r="AL84" i="10"/>
  <c r="AL831" i="10" s="1"/>
  <c r="AG368" i="10"/>
  <c r="AG117" i="10"/>
  <c r="AG809" i="10" s="1"/>
  <c r="AG47" i="10"/>
  <c r="AG847" i="10" s="1"/>
  <c r="Z228" i="10"/>
  <c r="Z633" i="10" s="1"/>
  <c r="AG46" i="10"/>
  <c r="AL378" i="10"/>
  <c r="AH162" i="10"/>
  <c r="AH397" i="10"/>
  <c r="AM26" i="10"/>
  <c r="AM704" i="10" s="1"/>
  <c r="AM744" i="10"/>
  <c r="F46" i="79"/>
  <c r="D84" i="80"/>
  <c r="AK398" i="10"/>
  <c r="AK569" i="10" s="1"/>
  <c r="AK163" i="10"/>
  <c r="AK861" i="10" s="1"/>
  <c r="G103" i="16"/>
  <c r="G114" i="80"/>
  <c r="AJ798" i="10"/>
  <c r="AJ796" i="10"/>
  <c r="AN248" i="10"/>
  <c r="D54" i="80"/>
  <c r="K32" i="14"/>
  <c r="I32" i="14"/>
  <c r="J32" i="14"/>
  <c r="I29" i="14"/>
  <c r="K29" i="14"/>
  <c r="C78" i="80"/>
  <c r="J29" i="14"/>
  <c r="C71" i="16"/>
  <c r="C72" i="79"/>
  <c r="AB97" i="15"/>
  <c r="AC97" i="15"/>
  <c r="AA97" i="15"/>
  <c r="AH308" i="10"/>
  <c r="AC824" i="10"/>
  <c r="AC720" i="10"/>
  <c r="AC856" i="10"/>
  <c r="AC63" i="10"/>
  <c r="G184" i="10"/>
  <c r="AC843" i="10"/>
  <c r="AC551" i="10"/>
  <c r="G1134" i="10"/>
  <c r="G2812" i="10"/>
  <c r="G2382" i="10"/>
  <c r="G2146" i="10"/>
  <c r="G1986" i="10"/>
  <c r="G1426" i="10"/>
  <c r="AC660" i="10"/>
  <c r="G660" i="10"/>
  <c r="G540" i="10"/>
  <c r="G429" i="10"/>
  <c r="G196" i="10"/>
  <c r="G350" i="10"/>
  <c r="AC805" i="10"/>
  <c r="AC661" i="10"/>
  <c r="AC18" i="10"/>
  <c r="G250" i="10"/>
  <c r="G290" i="10"/>
  <c r="AC703" i="10"/>
  <c r="AC550" i="10"/>
  <c r="G823" i="10"/>
  <c r="G1164" i="10"/>
  <c r="G1342" i="10"/>
  <c r="G382" i="10"/>
  <c r="AC756" i="10"/>
  <c r="AC144" i="10"/>
  <c r="G219" i="10"/>
  <c r="AC232" i="10"/>
  <c r="AC575" i="10"/>
  <c r="AC789" i="10"/>
  <c r="G2102" i="10"/>
  <c r="G319" i="10"/>
  <c r="AC825" i="10"/>
  <c r="G2306" i="10"/>
  <c r="AC287" i="10"/>
  <c r="AC176" i="10"/>
  <c r="G499" i="10"/>
  <c r="G1622" i="10"/>
  <c r="G1582" i="10"/>
  <c r="G1306" i="10"/>
  <c r="G1210" i="10"/>
  <c r="AC350" i="10"/>
  <c r="G167" i="10"/>
  <c r="G2062" i="10"/>
  <c r="AC305" i="10"/>
  <c r="G2106" i="10"/>
  <c r="G1382" i="10"/>
  <c r="G1506" i="10"/>
  <c r="G2268" i="10"/>
  <c r="G454" i="10"/>
  <c r="G141" i="10"/>
  <c r="G2186" i="10"/>
  <c r="G1546" i="10"/>
  <c r="G422" i="10"/>
  <c r="G495" i="10"/>
  <c r="G1073" i="10"/>
  <c r="G1462" i="10"/>
  <c r="G1782" i="10"/>
  <c r="G127" i="10"/>
  <c r="G1902" i="10"/>
  <c r="AC156" i="10"/>
  <c r="G2026" i="10"/>
  <c r="G115" i="10"/>
  <c r="G1119" i="10"/>
  <c r="G1862" i="10"/>
  <c r="G408" i="10"/>
  <c r="AC682" i="10"/>
  <c r="G263" i="10"/>
  <c r="AC702" i="10"/>
  <c r="G341" i="10"/>
  <c r="G299" i="10"/>
  <c r="AC589" i="10"/>
  <c r="G43" i="10"/>
  <c r="G1302" i="10"/>
  <c r="G2342" i="10"/>
  <c r="AC275" i="10"/>
  <c r="G2832" i="10"/>
  <c r="AC691" i="10"/>
  <c r="G1149" i="10"/>
  <c r="G2302" i="10"/>
  <c r="AC101" i="10"/>
  <c r="G866" i="10"/>
  <c r="G18" i="10"/>
  <c r="G53" i="10"/>
  <c r="G746" i="10"/>
  <c r="G1346" i="10"/>
  <c r="G100" i="10"/>
  <c r="G379" i="10"/>
  <c r="G1666" i="10"/>
  <c r="AC562" i="10"/>
  <c r="AC673" i="10"/>
  <c r="AC742" i="10"/>
  <c r="G1422" i="10"/>
  <c r="G1866" i="10"/>
  <c r="G324" i="10"/>
  <c r="AC743" i="10"/>
  <c r="G1032" i="10"/>
  <c r="G2346" i="10"/>
  <c r="G2903" i="10"/>
  <c r="G1225" i="10"/>
  <c r="G365" i="10"/>
  <c r="G701" i="10"/>
  <c r="G1195" i="10"/>
  <c r="G1946" i="10"/>
  <c r="G2386" i="10"/>
  <c r="G705" i="10"/>
  <c r="AC643" i="10"/>
  <c r="G581" i="10"/>
  <c r="G1626" i="10"/>
  <c r="AC683" i="10"/>
  <c r="G228" i="10"/>
  <c r="AC374" i="10"/>
  <c r="G536" i="10"/>
  <c r="G577" i="10"/>
  <c r="G1262" i="10"/>
  <c r="G2142" i="10"/>
  <c r="G81" i="10"/>
  <c r="G1180" i="10"/>
  <c r="AC588" i="10"/>
  <c r="AC42" i="10"/>
  <c r="G29" i="10"/>
  <c r="AC563" i="10"/>
  <c r="AC297" i="10"/>
  <c r="G1942" i="10"/>
  <c r="G2547" i="10" s="1"/>
  <c r="G2883" i="10"/>
  <c r="G1742" i="10"/>
  <c r="G1982" i="10"/>
  <c r="AC857" i="10"/>
  <c r="AC389" i="10"/>
  <c r="G2182" i="10"/>
  <c r="G664" i="10"/>
  <c r="G336" i="10"/>
  <c r="G2022" i="10"/>
  <c r="AC214" i="10"/>
  <c r="AC194" i="10"/>
  <c r="AC721" i="10"/>
  <c r="G366" i="10"/>
  <c r="AC337" i="10"/>
  <c r="G1826" i="10"/>
  <c r="AC115" i="10"/>
  <c r="G1386" i="10"/>
  <c r="AC755" i="10"/>
  <c r="AC602" i="10"/>
  <c r="AC772" i="10"/>
  <c r="AC642" i="10"/>
  <c r="G1466" i="10"/>
  <c r="G742" i="10"/>
  <c r="AC363" i="10"/>
  <c r="AC692" i="10"/>
  <c r="G1058" i="10"/>
  <c r="G1662" i="10"/>
  <c r="AC773" i="10"/>
  <c r="G1786" i="10"/>
  <c r="G458" i="10"/>
  <c r="G160" i="10"/>
  <c r="G1103" i="10"/>
  <c r="G1906" i="10"/>
  <c r="AC617" i="10"/>
  <c r="G398" i="10"/>
  <c r="G617" i="10"/>
  <c r="AC603" i="10"/>
  <c r="G1746" i="10"/>
  <c r="G1702" i="10"/>
  <c r="G280" i="10"/>
  <c r="AC81" i="10"/>
  <c r="G151" i="10"/>
  <c r="G209" i="10"/>
  <c r="G1822" i="10"/>
  <c r="G2783" i="10"/>
  <c r="AC242" i="10"/>
  <c r="G1706" i="10"/>
  <c r="AC616" i="10"/>
  <c r="AC844" i="10"/>
  <c r="AC804" i="10"/>
  <c r="AC628" i="10"/>
  <c r="G782" i="10"/>
  <c r="G1586" i="10"/>
  <c r="AC629" i="10"/>
  <c r="G2066" i="10"/>
  <c r="G827" i="10"/>
  <c r="G1502" i="10"/>
  <c r="G1088" i="10"/>
  <c r="G786" i="10"/>
  <c r="AC324" i="10"/>
  <c r="G1542" i="10"/>
  <c r="AC323" i="10"/>
  <c r="G2855" i="10"/>
  <c r="G621" i="10"/>
  <c r="G1266" i="10"/>
  <c r="AC574" i="10"/>
  <c r="AC788" i="10"/>
  <c r="AC186" i="10"/>
  <c r="G2227" i="10"/>
  <c r="Y368" i="10"/>
  <c r="U144" i="10"/>
  <c r="V144" i="10"/>
  <c r="Y117" i="10"/>
  <c r="Y809" i="10" s="1"/>
  <c r="T144" i="10"/>
  <c r="AA233" i="10"/>
  <c r="AA590" i="10" s="1"/>
  <c r="AA277" i="10"/>
  <c r="AA591" i="10" s="1"/>
  <c r="E50" i="79"/>
  <c r="D91" i="16"/>
  <c r="D101" i="80"/>
  <c r="AB292" i="10"/>
  <c r="AK218" i="10"/>
  <c r="AK581" i="10" s="1"/>
  <c r="AK225" i="10"/>
  <c r="AK611" i="10" s="1"/>
  <c r="AK220" i="10"/>
  <c r="D74" i="79"/>
  <c r="AP48" i="137"/>
  <c r="AP40" i="16"/>
  <c r="F12" i="16"/>
  <c r="G11" i="79"/>
  <c r="AM308" i="10"/>
  <c r="AO47" i="10"/>
  <c r="AO847" i="10" s="1"/>
  <c r="AB290" i="10"/>
  <c r="AC254" i="10"/>
  <c r="G27" i="16"/>
  <c r="AF797" i="10"/>
  <c r="AF799" i="10"/>
  <c r="AO340" i="10"/>
  <c r="AO665" i="10" s="1"/>
  <c r="AO318" i="10"/>
  <c r="AO652" i="10" s="1"/>
  <c r="AF369" i="10"/>
  <c r="AF118" i="10"/>
  <c r="AF813" i="10" s="1"/>
  <c r="H58" i="80"/>
  <c r="AA249" i="10"/>
  <c r="AJ247" i="10"/>
  <c r="AK344" i="10"/>
  <c r="AK670" i="10" s="1"/>
  <c r="AG189" i="10"/>
  <c r="AG608" i="10" s="1"/>
  <c r="AB230" i="10"/>
  <c r="AB636" i="10" s="1"/>
  <c r="Z369" i="10"/>
  <c r="Z118" i="10"/>
  <c r="Z813" i="10" s="1"/>
  <c r="Z285" i="10"/>
  <c r="Z622" i="10" s="1"/>
  <c r="AC181" i="10"/>
  <c r="AC580" i="10" s="1"/>
  <c r="AC183" i="10"/>
  <c r="AC583" i="10" s="1"/>
  <c r="AC190" i="10"/>
  <c r="AC610" i="10" s="1"/>
  <c r="E27" i="16"/>
  <c r="AE793" i="10"/>
  <c r="AE795" i="10"/>
  <c r="AK744" i="10"/>
  <c r="AK26" i="10"/>
  <c r="AK704" i="10" s="1"/>
  <c r="AK778" i="10"/>
  <c r="AK776" i="10"/>
  <c r="AM247" i="10"/>
  <c r="H15" i="79"/>
  <c r="H13" i="79"/>
  <c r="AD195" i="10"/>
  <c r="AD631" i="10" s="1"/>
  <c r="AG341" i="10"/>
  <c r="AG667" i="10" s="1"/>
  <c r="Z245" i="10"/>
  <c r="AK243" i="10"/>
  <c r="AK618" i="10" s="1"/>
  <c r="AG775" i="10"/>
  <c r="AG85" i="10"/>
  <c r="AG835" i="10" s="1"/>
  <c r="AF329" i="10"/>
  <c r="AF330" i="10"/>
  <c r="AF376" i="10"/>
  <c r="AF564" i="10" s="1"/>
  <c r="AD372" i="10"/>
  <c r="AD557" i="10" s="1"/>
  <c r="AD123" i="10"/>
  <c r="AD848" i="10" s="1"/>
  <c r="H84" i="16"/>
  <c r="H92" i="80"/>
  <c r="AD233" i="10"/>
  <c r="AD590" i="10" s="1"/>
  <c r="H41" i="16"/>
  <c r="E24" i="16"/>
  <c r="AG181" i="10"/>
  <c r="AG580" i="10" s="1"/>
  <c r="AG190" i="10"/>
  <c r="AG610" i="10" s="1"/>
  <c r="AG183" i="10"/>
  <c r="AG583" i="10" s="1"/>
  <c r="E28" i="80"/>
  <c r="AE277" i="10"/>
  <c r="AE591" i="10" s="1"/>
  <c r="F59" i="80"/>
  <c r="D111" i="80"/>
  <c r="F12" i="80"/>
  <c r="F19" i="16"/>
  <c r="E16" i="79"/>
  <c r="AM118" i="10"/>
  <c r="AM813" i="10" s="1"/>
  <c r="AM369" i="10"/>
  <c r="AN121" i="10"/>
  <c r="AN817" i="10" s="1"/>
  <c r="AN370" i="10"/>
  <c r="G99" i="80"/>
  <c r="G90" i="16"/>
  <c r="G100" i="80"/>
  <c r="Z248" i="10"/>
  <c r="AE67" i="10"/>
  <c r="AE858" i="10" s="1"/>
  <c r="C105" i="16"/>
  <c r="AB76" i="15"/>
  <c r="AA76" i="15"/>
  <c r="C104" i="16"/>
  <c r="AC76" i="15"/>
  <c r="C115" i="80"/>
  <c r="AF795" i="10"/>
  <c r="AF793" i="10"/>
  <c r="AD779" i="10"/>
  <c r="AD777" i="10"/>
  <c r="Z47" i="10"/>
  <c r="Z847" i="10" s="1"/>
  <c r="AK217" i="10"/>
  <c r="AK579" i="10" s="1"/>
  <c r="AG396" i="10"/>
  <c r="AG160" i="10"/>
  <c r="AG837" i="10" s="1"/>
  <c r="AK187" i="10"/>
  <c r="AK604" i="10" s="1"/>
  <c r="AL393" i="10"/>
  <c r="AL671" i="10"/>
  <c r="E70" i="16"/>
  <c r="Y331" i="10"/>
  <c r="T240" i="10"/>
  <c r="U240" i="10"/>
  <c r="V240" i="10"/>
  <c r="AD254" i="10"/>
  <c r="N8" i="135"/>
  <c r="N46" i="16"/>
  <c r="AG124" i="15"/>
  <c r="N9" i="81"/>
  <c r="N39" i="135"/>
  <c r="N9" i="16"/>
  <c r="N21" i="16"/>
  <c r="N26" i="79"/>
  <c r="N28" i="81"/>
  <c r="AA39" i="136"/>
  <c r="AK9" i="133"/>
  <c r="AG8" i="15"/>
  <c r="N69" i="80"/>
  <c r="N100" i="16"/>
  <c r="N49" i="81"/>
  <c r="N88" i="16"/>
  <c r="N37" i="80"/>
  <c r="N82" i="80"/>
  <c r="N54" i="137"/>
  <c r="N34" i="16"/>
  <c r="N63" i="16"/>
  <c r="N24" i="137"/>
  <c r="N39" i="81"/>
  <c r="N23" i="80"/>
  <c r="N60" i="14"/>
  <c r="N9" i="79"/>
  <c r="N43" i="79"/>
  <c r="N39" i="137"/>
  <c r="N9" i="80"/>
  <c r="N9" i="137"/>
  <c r="AA8" i="136"/>
  <c r="N75" i="16"/>
  <c r="N60" i="79"/>
  <c r="AG60" i="15"/>
  <c r="N8" i="14"/>
  <c r="AG113" i="15"/>
  <c r="N20" i="81"/>
  <c r="AG135" i="15"/>
  <c r="N109" i="80"/>
  <c r="N96" i="80"/>
  <c r="N51" i="80"/>
  <c r="U146" i="10"/>
  <c r="T146" i="10"/>
  <c r="Y121" i="10"/>
  <c r="Y370" i="10"/>
  <c r="V146" i="10"/>
  <c r="AJ224" i="10"/>
  <c r="AJ609" i="10" s="1"/>
  <c r="AN777" i="10"/>
  <c r="AN779" i="10"/>
  <c r="AM187" i="10"/>
  <c r="AM604" i="10" s="1"/>
  <c r="H53" i="16"/>
  <c r="Y283" i="10"/>
  <c r="V296" i="10"/>
  <c r="U296" i="10"/>
  <c r="T296" i="10"/>
  <c r="AK84" i="10"/>
  <c r="AK831" i="10" s="1"/>
  <c r="AE244" i="10"/>
  <c r="AE620" i="10" s="1"/>
  <c r="E21" i="80"/>
  <c r="E20" i="80"/>
  <c r="AJ279" i="10"/>
  <c r="AJ593" i="10" s="1"/>
  <c r="AJ286" i="10"/>
  <c r="AJ623" i="10" s="1"/>
  <c r="AJ282" i="10"/>
  <c r="AJ597" i="10" s="1"/>
  <c r="AJ285" i="10"/>
  <c r="AJ622" i="10" s="1"/>
  <c r="AO782" i="10"/>
  <c r="AO780" i="10"/>
  <c r="AC118" i="15"/>
  <c r="AB118" i="15"/>
  <c r="AA118" i="15"/>
  <c r="D106" i="16"/>
  <c r="D117" i="80"/>
  <c r="AM87" i="10"/>
  <c r="AM860" i="10" s="1"/>
  <c r="F40" i="79"/>
  <c r="AK233" i="10"/>
  <c r="AK590" i="10" s="1"/>
  <c r="AB65" i="10"/>
  <c r="AB830" i="10" s="1"/>
  <c r="AF219" i="10"/>
  <c r="AF311" i="10"/>
  <c r="C23" i="81"/>
  <c r="K52" i="81"/>
  <c r="I52" i="81"/>
  <c r="J52" i="81"/>
  <c r="H74" i="79"/>
  <c r="AM222" i="10"/>
  <c r="AM605" i="10" s="1"/>
  <c r="AO65" i="10"/>
  <c r="AO830" i="10" s="1"/>
  <c r="AD795" i="10"/>
  <c r="AD793" i="10"/>
  <c r="AM44" i="10"/>
  <c r="AM811" i="10" s="1"/>
  <c r="F52" i="79"/>
  <c r="Z43" i="10"/>
  <c r="Z807" i="10" s="1"/>
  <c r="AB229" i="10"/>
  <c r="AB634" i="10" s="1"/>
  <c r="E43" i="80"/>
  <c r="AL339" i="10"/>
  <c r="AL663" i="10" s="1"/>
  <c r="AM66" i="10"/>
  <c r="AM834" i="10" s="1"/>
  <c r="AD67" i="10"/>
  <c r="AD858" i="10" s="1"/>
  <c r="AG381" i="10"/>
  <c r="AG149" i="10"/>
  <c r="AG836" i="10" s="1"/>
  <c r="D111" i="16"/>
  <c r="D121" i="80"/>
  <c r="AD189" i="10"/>
  <c r="AD608" i="10" s="1"/>
  <c r="E11" i="16"/>
  <c r="AI187" i="10"/>
  <c r="AI604" i="10" s="1"/>
  <c r="AH246" i="10"/>
  <c r="AH237" i="10"/>
  <c r="AH596" i="10" s="1"/>
  <c r="AH236" i="10"/>
  <c r="AF46" i="10"/>
  <c r="AH188" i="10"/>
  <c r="AH606" i="10" s="1"/>
  <c r="E39" i="16"/>
  <c r="AF223" i="10"/>
  <c r="AF607" i="10" s="1"/>
  <c r="AE147" i="10"/>
  <c r="AE828" i="10" s="1"/>
  <c r="AE379" i="10"/>
  <c r="AC46" i="10"/>
  <c r="H103" i="80"/>
  <c r="H93" i="16"/>
  <c r="F20" i="79"/>
  <c r="AA47" i="10"/>
  <c r="AA847" i="10" s="1"/>
  <c r="H29" i="80"/>
  <c r="F27" i="80"/>
  <c r="AJ160" i="10"/>
  <c r="AJ837" i="10" s="1"/>
  <c r="AJ396" i="10"/>
  <c r="AJ290" i="10"/>
  <c r="AA284" i="10"/>
  <c r="AA621" i="10" s="1"/>
  <c r="H95" i="16"/>
  <c r="J33" i="14"/>
  <c r="I33" i="14"/>
  <c r="C11" i="79"/>
  <c r="K33" i="14"/>
  <c r="AK379" i="10"/>
  <c r="AK147" i="10"/>
  <c r="AK828" i="10" s="1"/>
  <c r="E30" i="16"/>
  <c r="AE223" i="10"/>
  <c r="AE607" i="10" s="1"/>
  <c r="D69" i="79"/>
  <c r="F11" i="79"/>
  <c r="AI28" i="10"/>
  <c r="AI708" i="10" s="1"/>
  <c r="AI748" i="10"/>
  <c r="AF218" i="10"/>
  <c r="AF581" i="10" s="1"/>
  <c r="AF225" i="10"/>
  <c r="AF611" i="10" s="1"/>
  <c r="AF220" i="10"/>
  <c r="AI318" i="10"/>
  <c r="AI652" i="10" s="1"/>
  <c r="AP63" i="80"/>
  <c r="AP62" i="80"/>
  <c r="F56" i="80"/>
  <c r="AD289" i="10"/>
  <c r="AI247" i="10"/>
  <c r="C90" i="80"/>
  <c r="K78" i="14"/>
  <c r="C81" i="16"/>
  <c r="J81" i="16" s="1"/>
  <c r="J78" i="14"/>
  <c r="I78" i="14"/>
  <c r="AH342" i="10"/>
  <c r="AH668" i="10" s="1"/>
  <c r="AH343" i="10"/>
  <c r="AH669" i="10" s="1"/>
  <c r="AH391" i="10"/>
  <c r="AH565" i="10" s="1"/>
  <c r="G42" i="16"/>
  <c r="AF292" i="10"/>
  <c r="D108" i="16"/>
  <c r="AA188" i="10"/>
  <c r="AA606" i="10" s="1"/>
  <c r="V104" i="10"/>
  <c r="U104" i="10"/>
  <c r="T104" i="10"/>
  <c r="Y300" i="10"/>
  <c r="AM216" i="10"/>
  <c r="AM577" i="10" s="1"/>
  <c r="AN342" i="10"/>
  <c r="AN668" i="10" s="1"/>
  <c r="AN343" i="10"/>
  <c r="AN669" i="10" s="1"/>
  <c r="AN391" i="10"/>
  <c r="AN565" i="10" s="1"/>
  <c r="AH163" i="10"/>
  <c r="AH861" i="10" s="1"/>
  <c r="AH398" i="10"/>
  <c r="AH569" i="10" s="1"/>
  <c r="AC393" i="10"/>
  <c r="AC671" i="10"/>
  <c r="AB159" i="10"/>
  <c r="AB833" i="10" s="1"/>
  <c r="AB395" i="10"/>
  <c r="E55" i="80"/>
  <c r="H11" i="80"/>
  <c r="AA369" i="10"/>
  <c r="AA118" i="10"/>
  <c r="AA813" i="10" s="1"/>
  <c r="AG121" i="10"/>
  <c r="AG817" i="10" s="1"/>
  <c r="AG370" i="10"/>
  <c r="G26" i="16"/>
  <c r="Z46" i="10"/>
  <c r="AN283" i="10"/>
  <c r="AN619" i="10" s="1"/>
  <c r="F54" i="80"/>
  <c r="K101" i="14"/>
  <c r="C27" i="80"/>
  <c r="I101" i="14"/>
  <c r="J101" i="14"/>
  <c r="AB278" i="10"/>
  <c r="AB592" i="10" s="1"/>
  <c r="AA654" i="10"/>
  <c r="AA367" i="10"/>
  <c r="Z291" i="10"/>
  <c r="AL193" i="10"/>
  <c r="D19" i="80"/>
  <c r="D18" i="80"/>
  <c r="AK290" i="10"/>
  <c r="U257" i="10"/>
  <c r="V257" i="10"/>
  <c r="T257" i="10"/>
  <c r="AO43" i="10"/>
  <c r="AO807" i="10" s="1"/>
  <c r="E41" i="79"/>
  <c r="AA339" i="10"/>
  <c r="AA663" i="10" s="1"/>
  <c r="AH298" i="10"/>
  <c r="AH644" i="10" s="1"/>
  <c r="AO45" i="10"/>
  <c r="AO815" i="10" s="1"/>
  <c r="Z299" i="10"/>
  <c r="Z645" i="10" s="1"/>
  <c r="Z244" i="10"/>
  <c r="Z620" i="10" s="1"/>
  <c r="U123" i="10"/>
  <c r="Y47" i="10"/>
  <c r="V123" i="10"/>
  <c r="T123" i="10"/>
  <c r="AN380" i="10"/>
  <c r="AN148" i="10"/>
  <c r="AN832" i="10" s="1"/>
  <c r="AH799" i="10"/>
  <c r="AH797" i="10"/>
  <c r="AF774" i="10"/>
  <c r="AA143" i="15"/>
  <c r="AC143" i="15"/>
  <c r="AB143" i="15"/>
  <c r="AG299" i="10"/>
  <c r="AG645" i="10" s="1"/>
  <c r="AA85" i="15"/>
  <c r="C62" i="79"/>
  <c r="AB85" i="15"/>
  <c r="AC85" i="15"/>
  <c r="C702" i="10"/>
  <c r="C537" i="10"/>
  <c r="C40" i="136"/>
  <c r="Y390" i="10"/>
  <c r="Y177" i="10"/>
  <c r="C1503" i="10"/>
  <c r="C125" i="15"/>
  <c r="C97" i="80"/>
  <c r="C2383" i="10"/>
  <c r="Y215" i="10"/>
  <c r="C9" i="135"/>
  <c r="C40" i="137"/>
  <c r="C1623" i="10"/>
  <c r="C38" i="80"/>
  <c r="C1863" i="10"/>
  <c r="C47" i="16"/>
  <c r="C1743" i="10"/>
  <c r="C50" i="81"/>
  <c r="C1463" i="10"/>
  <c r="Y17" i="10"/>
  <c r="C1263" i="10"/>
  <c r="C2103" i="10"/>
  <c r="C824" i="10"/>
  <c r="C1903" i="10"/>
  <c r="C661" i="10"/>
  <c r="C2183" i="10"/>
  <c r="C110" i="80"/>
  <c r="C52" i="80"/>
  <c r="C24" i="80"/>
  <c r="C1031" i="10"/>
  <c r="C29" i="81"/>
  <c r="C455" i="10"/>
  <c r="C27" i="79"/>
  <c r="C17" i="10"/>
  <c r="C578" i="10"/>
  <c r="C64" i="16"/>
  <c r="C1583" i="10"/>
  <c r="C195" i="10"/>
  <c r="C10" i="133"/>
  <c r="C101" i="16"/>
  <c r="C136" i="15"/>
  <c r="Y364" i="10"/>
  <c r="C10" i="16"/>
  <c r="C1543" i="10"/>
  <c r="C61" i="79"/>
  <c r="Y338" i="10"/>
  <c r="C496" i="10"/>
  <c r="C337" i="10"/>
  <c r="C1983" i="10"/>
  <c r="C1783" i="10"/>
  <c r="C1383" i="10"/>
  <c r="Y375" i="10"/>
  <c r="C40" i="81"/>
  <c r="C2023" i="10"/>
  <c r="C320" i="10"/>
  <c r="C783" i="10"/>
  <c r="C61" i="14"/>
  <c r="C76" i="16"/>
  <c r="C867" i="10"/>
  <c r="C1823" i="10"/>
  <c r="C55" i="137"/>
  <c r="Y234" i="10"/>
  <c r="C61" i="15"/>
  <c r="C380" i="10"/>
  <c r="C44" i="79"/>
  <c r="C9" i="136"/>
  <c r="C2143" i="10"/>
  <c r="C70" i="80"/>
  <c r="C28" i="10"/>
  <c r="C1943" i="10"/>
  <c r="C89" i="16"/>
  <c r="C1663" i="10"/>
  <c r="C9" i="15"/>
  <c r="C1343" i="10"/>
  <c r="C182" i="10"/>
  <c r="C9" i="14"/>
  <c r="C21" i="81"/>
  <c r="C248" i="10"/>
  <c r="C83" i="80"/>
  <c r="C2343" i="10"/>
  <c r="C743" i="10"/>
  <c r="C126" i="10"/>
  <c r="C1703" i="10"/>
  <c r="C25" i="137"/>
  <c r="C114" i="15"/>
  <c r="C262" i="10"/>
  <c r="C10" i="79"/>
  <c r="Y351" i="10"/>
  <c r="C618" i="10"/>
  <c r="C114" i="10"/>
  <c r="C10" i="80"/>
  <c r="C2303" i="10"/>
  <c r="C40" i="135"/>
  <c r="C1303" i="10"/>
  <c r="C351" i="10"/>
  <c r="C22" i="16"/>
  <c r="C10" i="137"/>
  <c r="C35" i="16"/>
  <c r="C2063" i="10"/>
  <c r="C10" i="81"/>
  <c r="C1423" i="10"/>
  <c r="AO187" i="10"/>
  <c r="AO604" i="10" s="1"/>
  <c r="D23" i="79"/>
  <c r="E91" i="16"/>
  <c r="E101" i="80"/>
  <c r="AK303" i="10"/>
  <c r="AK651" i="10" s="1"/>
  <c r="H13" i="81"/>
  <c r="AL46" i="10"/>
  <c r="H23" i="79"/>
  <c r="AD237" i="10"/>
  <c r="AD596" i="10" s="1"/>
  <c r="AD246" i="10"/>
  <c r="AD236" i="10"/>
  <c r="H73" i="79"/>
  <c r="AF397" i="10"/>
  <c r="AF162" i="10"/>
  <c r="AJ254" i="10"/>
  <c r="E23" i="81"/>
  <c r="AH340" i="10"/>
  <c r="AH665" i="10" s="1"/>
  <c r="F42" i="16"/>
  <c r="AC227" i="10"/>
  <c r="AC632" i="10" s="1"/>
  <c r="K80" i="14"/>
  <c r="C83" i="16"/>
  <c r="J80" i="14"/>
  <c r="I80" i="14"/>
  <c r="AJ249" i="10"/>
  <c r="C16" i="80"/>
  <c r="I51" i="14"/>
  <c r="K51" i="14"/>
  <c r="J51" i="14"/>
  <c r="D100" i="80"/>
  <c r="D99" i="80"/>
  <c r="D90" i="16"/>
  <c r="AN653" i="10"/>
  <c r="AN354" i="10"/>
  <c r="AI344" i="10"/>
  <c r="AI670" i="10" s="1"/>
  <c r="AE315" i="10"/>
  <c r="AE748" i="10"/>
  <c r="AE28" i="10"/>
  <c r="AE708" i="10" s="1"/>
  <c r="D45" i="80"/>
  <c r="AI162" i="10"/>
  <c r="AI397" i="10"/>
  <c r="F76" i="80"/>
  <c r="F68" i="16"/>
  <c r="F31" i="79"/>
  <c r="F100" i="80"/>
  <c r="F99" i="80"/>
  <c r="F90" i="16"/>
  <c r="AE775" i="10"/>
  <c r="G18" i="16"/>
  <c r="K337" i="10"/>
  <c r="K1623" i="10"/>
  <c r="K496" i="10"/>
  <c r="K867" i="10"/>
  <c r="K1343" i="10"/>
  <c r="K17" i="10"/>
  <c r="K824" i="10"/>
  <c r="K1983" i="10"/>
  <c r="K455" i="10"/>
  <c r="K2383" i="10"/>
  <c r="K380" i="10"/>
  <c r="K126" i="10"/>
  <c r="K537" i="10"/>
  <c r="K2303" i="10"/>
  <c r="K351" i="10"/>
  <c r="K1543" i="10"/>
  <c r="K182" i="10"/>
  <c r="K1383" i="10"/>
  <c r="AG215" i="10"/>
  <c r="K320" i="10"/>
  <c r="K1503" i="10"/>
  <c r="AG364" i="10"/>
  <c r="AG234" i="10"/>
  <c r="K1263" i="10"/>
  <c r="K2103" i="10"/>
  <c r="K195" i="10"/>
  <c r="K248" i="10"/>
  <c r="K1863" i="10"/>
  <c r="K1463" i="10"/>
  <c r="K1423" i="10"/>
  <c r="K2063" i="10"/>
  <c r="AG390" i="10"/>
  <c r="K1743" i="10"/>
  <c r="K1703" i="10"/>
  <c r="K702" i="10"/>
  <c r="AG17" i="10"/>
  <c r="K1823" i="10"/>
  <c r="K618" i="10"/>
  <c r="K578" i="10"/>
  <c r="K661" i="10"/>
  <c r="K1943" i="10"/>
  <c r="AG177" i="10"/>
  <c r="K743" i="10"/>
  <c r="K2143" i="10"/>
  <c r="K1783" i="10"/>
  <c r="AG338" i="10"/>
  <c r="AG375" i="10"/>
  <c r="K1903" i="10"/>
  <c r="K1663" i="10"/>
  <c r="K28" i="10"/>
  <c r="K1303" i="10"/>
  <c r="K1583" i="10"/>
  <c r="K114" i="10"/>
  <c r="AG351" i="10"/>
  <c r="K1031" i="10"/>
  <c r="K262" i="10"/>
  <c r="K2183" i="10"/>
  <c r="K783" i="10"/>
  <c r="K2343" i="10"/>
  <c r="K2023" i="10"/>
  <c r="D68" i="79"/>
  <c r="AC223" i="10"/>
  <c r="AC607" i="10" s="1"/>
  <c r="AK222" i="10"/>
  <c r="AK605" i="10" s="1"/>
  <c r="T310" i="10"/>
  <c r="U310" i="10"/>
  <c r="Y343" i="10"/>
  <c r="Y669" i="10" s="1"/>
  <c r="Y391" i="10"/>
  <c r="Y565" i="10" s="1"/>
  <c r="V310" i="10"/>
  <c r="Y342" i="10"/>
  <c r="AI196" i="10"/>
  <c r="AI635" i="10" s="1"/>
  <c r="AD245" i="10"/>
  <c r="AK244" i="10"/>
  <c r="AK620" i="10" s="1"/>
  <c r="AA340" i="10"/>
  <c r="AA665" i="10" s="1"/>
  <c r="AA299" i="10"/>
  <c r="AA645" i="10" s="1"/>
  <c r="AC233" i="10"/>
  <c r="AC590" i="10" s="1"/>
  <c r="U312" i="10"/>
  <c r="Y791" i="10"/>
  <c r="T312" i="10"/>
  <c r="V312" i="10"/>
  <c r="AG247" i="10"/>
  <c r="H50" i="79"/>
  <c r="U307" i="10"/>
  <c r="V307" i="10"/>
  <c r="T307" i="10"/>
  <c r="Y339" i="10"/>
  <c r="AK229" i="10"/>
  <c r="AK634" i="10" s="1"/>
  <c r="AG187" i="10"/>
  <c r="AG604" i="10" s="1"/>
  <c r="AL220" i="10"/>
  <c r="AL218" i="10"/>
  <c r="AL581" i="10" s="1"/>
  <c r="AL225" i="10"/>
  <c r="AL611" i="10" s="1"/>
  <c r="AC303" i="10"/>
  <c r="AC651" i="10" s="1"/>
  <c r="AO224" i="10"/>
  <c r="AO609" i="10" s="1"/>
  <c r="G54" i="80"/>
  <c r="G48" i="16"/>
  <c r="F21" i="80"/>
  <c r="F20" i="80"/>
  <c r="AI653" i="10"/>
  <c r="AI354" i="10"/>
  <c r="AM778" i="10"/>
  <c r="AM776" i="10"/>
  <c r="J66" i="14"/>
  <c r="C25" i="16"/>
  <c r="I66" i="14"/>
  <c r="L66" i="14" s="1"/>
  <c r="K66" i="14"/>
  <c r="C89" i="80"/>
  <c r="AA55" i="15"/>
  <c r="C98" i="80"/>
  <c r="AC55" i="15"/>
  <c r="AB55" i="15"/>
  <c r="G44" i="80"/>
  <c r="C15" i="80"/>
  <c r="K11" i="14"/>
  <c r="I11" i="14"/>
  <c r="J11" i="14"/>
  <c r="AG316" i="10"/>
  <c r="AG648" i="10" s="1"/>
  <c r="AG317" i="10"/>
  <c r="AG650" i="10" s="1"/>
  <c r="AG675" i="10" s="1"/>
  <c r="AG365" i="10"/>
  <c r="AG553" i="10" s="1"/>
  <c r="E31" i="79"/>
  <c r="AJ238" i="10"/>
  <c r="AJ594" i="10" s="1"/>
  <c r="AJ235" i="10"/>
  <c r="AH331" i="10"/>
  <c r="AO325" i="10"/>
  <c r="AO662" i="10" s="1"/>
  <c r="AD244" i="10"/>
  <c r="AD620" i="10" s="1"/>
  <c r="AI244" i="10"/>
  <c r="AI620" i="10" s="1"/>
  <c r="AE774" i="10"/>
  <c r="I536" i="10"/>
  <c r="I2783" i="10"/>
  <c r="I746" i="10"/>
  <c r="I458" i="10"/>
  <c r="I1946" i="10"/>
  <c r="I2146" i="10"/>
  <c r="I660" i="10"/>
  <c r="I2832" i="10"/>
  <c r="AE589" i="10"/>
  <c r="I100" i="10"/>
  <c r="AE101" i="10"/>
  <c r="AE63" i="10"/>
  <c r="I115" i="10"/>
  <c r="I2186" i="10"/>
  <c r="I29" i="10"/>
  <c r="AE588" i="10"/>
  <c r="I1164" i="10"/>
  <c r="AE214" i="10"/>
  <c r="I184" i="10"/>
  <c r="I366" i="10"/>
  <c r="AE756" i="10"/>
  <c r="AE857" i="10"/>
  <c r="I2302" i="10"/>
  <c r="AE629" i="10"/>
  <c r="I827" i="10"/>
  <c r="AE323" i="10"/>
  <c r="I141" i="10"/>
  <c r="I2062" i="10"/>
  <c r="I1058" i="10"/>
  <c r="I151" i="10"/>
  <c r="AE643" i="10"/>
  <c r="AE673" i="10"/>
  <c r="I786" i="10"/>
  <c r="I1626" i="10"/>
  <c r="I1180" i="10"/>
  <c r="I2102" i="10"/>
  <c r="I1706" i="10"/>
  <c r="AE789" i="10"/>
  <c r="AE804" i="10"/>
  <c r="I1426" i="10"/>
  <c r="I2382" i="10"/>
  <c r="I1134" i="10"/>
  <c r="I577" i="10"/>
  <c r="I1542" i="10"/>
  <c r="I581" i="10"/>
  <c r="I1786" i="10"/>
  <c r="AE691" i="10"/>
  <c r="AE788" i="10"/>
  <c r="I263" i="10"/>
  <c r="I1982" i="10"/>
  <c r="I2587" i="10" s="1"/>
  <c r="I1386" i="10"/>
  <c r="AE772" i="10"/>
  <c r="AE551" i="10"/>
  <c r="I2903" i="10"/>
  <c r="I1149" i="10"/>
  <c r="I2306" i="10"/>
  <c r="AE844" i="10"/>
  <c r="I299" i="10"/>
  <c r="I2227" i="10"/>
  <c r="AE18" i="10"/>
  <c r="I1306" i="10"/>
  <c r="AE186" i="10"/>
  <c r="I1382" i="10"/>
  <c r="I621" i="10"/>
  <c r="AE720" i="10"/>
  <c r="I1822" i="10"/>
  <c r="I319" i="10"/>
  <c r="I1032" i="10"/>
  <c r="AE703" i="10"/>
  <c r="AE603" i="10"/>
  <c r="AE563" i="10"/>
  <c r="AE660" i="10"/>
  <c r="I1782" i="10"/>
  <c r="I664" i="10"/>
  <c r="AE305" i="10"/>
  <c r="I1986" i="10"/>
  <c r="I1582" i="10"/>
  <c r="I160" i="10"/>
  <c r="AE337" i="10"/>
  <c r="AE176" i="10"/>
  <c r="AE363" i="10"/>
  <c r="AE628" i="10"/>
  <c r="I196" i="10"/>
  <c r="I1862" i="10"/>
  <c r="AE825" i="10"/>
  <c r="AE81" i="10"/>
  <c r="I228" i="10"/>
  <c r="AE755" i="10"/>
  <c r="AE562" i="10"/>
  <c r="AE287" i="10"/>
  <c r="I167" i="10"/>
  <c r="I2026" i="10"/>
  <c r="I2812" i="10"/>
  <c r="I1866" i="10"/>
  <c r="AE574" i="10"/>
  <c r="AE616" i="10"/>
  <c r="AE824" i="10"/>
  <c r="I1666" i="10"/>
  <c r="AE144" i="10"/>
  <c r="I408" i="10"/>
  <c r="I324" i="10"/>
  <c r="I1746" i="10"/>
  <c r="I1262" i="10"/>
  <c r="I2106" i="10"/>
  <c r="I866" i="10"/>
  <c r="AE617" i="10"/>
  <c r="I43" i="10"/>
  <c r="I2268" i="10"/>
  <c r="AE115" i="10"/>
  <c r="I701" i="10"/>
  <c r="I1622" i="10"/>
  <c r="I495" i="10"/>
  <c r="I617" i="10"/>
  <c r="I2386" i="10"/>
  <c r="I422" i="10"/>
  <c r="I382" i="10"/>
  <c r="I1195" i="10"/>
  <c r="I350" i="10"/>
  <c r="I1502" i="10"/>
  <c r="I1462" i="10"/>
  <c r="AE194" i="10"/>
  <c r="AE702" i="10"/>
  <c r="I250" i="10"/>
  <c r="AE550" i="10"/>
  <c r="I540" i="10"/>
  <c r="I1466" i="10"/>
  <c r="I2855" i="10"/>
  <c r="I2346" i="10"/>
  <c r="I1073" i="10"/>
  <c r="AE389" i="10"/>
  <c r="I1902" i="10"/>
  <c r="I2503" i="10" s="1"/>
  <c r="I1103" i="10"/>
  <c r="AE742" i="10"/>
  <c r="AE721" i="10"/>
  <c r="I429" i="10"/>
  <c r="AE575" i="10"/>
  <c r="I209" i="10"/>
  <c r="I2182" i="10"/>
  <c r="AE805" i="10"/>
  <c r="I1210" i="10"/>
  <c r="I2022" i="10"/>
  <c r="I290" i="10"/>
  <c r="I219" i="10"/>
  <c r="I2142" i="10"/>
  <c r="AE374" i="10"/>
  <c r="I336" i="10"/>
  <c r="I1346" i="10"/>
  <c r="AE743" i="10"/>
  <c r="AE602" i="10"/>
  <c r="I454" i="10"/>
  <c r="I1662" i="10"/>
  <c r="I823" i="10"/>
  <c r="I1342" i="10"/>
  <c r="I1225" i="10"/>
  <c r="AE42" i="10"/>
  <c r="I1586" i="10"/>
  <c r="I18" i="10"/>
  <c r="I1266" i="10"/>
  <c r="I1942" i="10"/>
  <c r="I127" i="10"/>
  <c r="AE773" i="10"/>
  <c r="AE156" i="10"/>
  <c r="I1742" i="10"/>
  <c r="I1702" i="10"/>
  <c r="I782" i="10"/>
  <c r="I53" i="10"/>
  <c r="I280" i="10"/>
  <c r="I1546" i="10"/>
  <c r="AE242" i="10"/>
  <c r="AE232" i="10"/>
  <c r="AE843" i="10"/>
  <c r="AE856" i="10"/>
  <c r="AE692" i="10"/>
  <c r="I2883" i="10"/>
  <c r="I499" i="10"/>
  <c r="I365" i="10"/>
  <c r="I2066" i="10"/>
  <c r="I398" i="10"/>
  <c r="AE661" i="10"/>
  <c r="AE683" i="10"/>
  <c r="AE275" i="10"/>
  <c r="I341" i="10"/>
  <c r="I379" i="10"/>
  <c r="I1906" i="10"/>
  <c r="I2342" i="10"/>
  <c r="AE324" i="10"/>
  <c r="I1302" i="10"/>
  <c r="I1422" i="10"/>
  <c r="AE350" i="10"/>
  <c r="I705" i="10"/>
  <c r="AE682" i="10"/>
  <c r="I1506" i="10"/>
  <c r="I742" i="10"/>
  <c r="I1119" i="10"/>
  <c r="I1826" i="10"/>
  <c r="I1088" i="10"/>
  <c r="AE297" i="10"/>
  <c r="AE642" i="10"/>
  <c r="I81" i="10"/>
  <c r="Y352" i="10"/>
  <c r="V105" i="10"/>
  <c r="Y301" i="10"/>
  <c r="U105" i="10"/>
  <c r="T105" i="10"/>
  <c r="Y302" i="10"/>
  <c r="F39" i="79"/>
  <c r="AM799" i="10"/>
  <c r="AM797" i="10"/>
  <c r="AG158" i="10"/>
  <c r="AG829" i="10" s="1"/>
  <c r="AG394" i="10"/>
  <c r="D72" i="80"/>
  <c r="D65" i="16"/>
  <c r="D73" i="80"/>
  <c r="AL87" i="10"/>
  <c r="AL860" i="10" s="1"/>
  <c r="AM277" i="10"/>
  <c r="AM591" i="10" s="1"/>
  <c r="AG83" i="10"/>
  <c r="AG827" i="10" s="1"/>
  <c r="AD291" i="10"/>
  <c r="AK394" i="10"/>
  <c r="AK158" i="10"/>
  <c r="AK829" i="10" s="1"/>
  <c r="AI183" i="10"/>
  <c r="AI583" i="10" s="1"/>
  <c r="AI181" i="10"/>
  <c r="AI580" i="10" s="1"/>
  <c r="AI190" i="10"/>
  <c r="AI610" i="10" s="1"/>
  <c r="AF254" i="10"/>
  <c r="AN791" i="10"/>
  <c r="Z87" i="10"/>
  <c r="Z860" i="10" s="1"/>
  <c r="H74" i="80"/>
  <c r="H66" i="16"/>
  <c r="AL195" i="10"/>
  <c r="AL631" i="10" s="1"/>
  <c r="AN339" i="10"/>
  <c r="AN663" i="10" s="1"/>
  <c r="C47" i="79"/>
  <c r="I47" i="79" s="1"/>
  <c r="AC36" i="15"/>
  <c r="AB36" i="15"/>
  <c r="C49" i="79"/>
  <c r="AA36" i="15"/>
  <c r="F73" i="79"/>
  <c r="J73" i="79" s="1"/>
  <c r="H57" i="79"/>
  <c r="E42" i="80"/>
  <c r="AJ325" i="10"/>
  <c r="AJ662" i="10" s="1"/>
  <c r="AH344" i="10"/>
  <c r="AH670" i="10" s="1"/>
  <c r="F18" i="16"/>
  <c r="AN162" i="10"/>
  <c r="AN397" i="10"/>
  <c r="E57" i="16"/>
  <c r="AO288" i="10"/>
  <c r="AJ289" i="10"/>
  <c r="AH84" i="10"/>
  <c r="AH831" i="10" s="1"/>
  <c r="AF341" i="10"/>
  <c r="AF667" i="10" s="1"/>
  <c r="G42" i="80"/>
  <c r="AF235" i="10"/>
  <c r="AF238" i="10"/>
  <c r="AF594" i="10" s="1"/>
  <c r="G15" i="16"/>
  <c r="E30" i="80"/>
  <c r="AD84" i="10"/>
  <c r="AD831" i="10" s="1"/>
  <c r="AO247" i="10"/>
  <c r="AG654" i="10"/>
  <c r="AG367" i="10"/>
  <c r="AC244" i="10"/>
  <c r="AC620" i="10" s="1"/>
  <c r="H26" i="80"/>
  <c r="J2143" i="10"/>
  <c r="J1623" i="10"/>
  <c r="J1983" i="10"/>
  <c r="J661" i="10"/>
  <c r="J2343" i="10"/>
  <c r="AF351" i="10"/>
  <c r="AF177" i="10"/>
  <c r="J126" i="10"/>
  <c r="J702" i="10"/>
  <c r="AF364" i="10"/>
  <c r="J114" i="10"/>
  <c r="J578" i="10"/>
  <c r="J455" i="10"/>
  <c r="J537" i="10"/>
  <c r="J824" i="10"/>
  <c r="J380" i="10"/>
  <c r="AF234" i="10"/>
  <c r="J743" i="10"/>
  <c r="J28" i="10"/>
  <c r="J1943" i="10"/>
  <c r="J1703" i="10"/>
  <c r="J1543" i="10"/>
  <c r="J496" i="10"/>
  <c r="J2183" i="10"/>
  <c r="J1383" i="10"/>
  <c r="J1343" i="10"/>
  <c r="J2103" i="10"/>
  <c r="J1463" i="10"/>
  <c r="AF215" i="10"/>
  <c r="J320" i="10"/>
  <c r="AF375" i="10"/>
  <c r="J2063" i="10"/>
  <c r="J1263" i="10"/>
  <c r="J1583" i="10"/>
  <c r="J2383" i="10"/>
  <c r="J248" i="10"/>
  <c r="J783" i="10"/>
  <c r="J1823" i="10"/>
  <c r="J618" i="10"/>
  <c r="J17" i="10"/>
  <c r="J1743" i="10"/>
  <c r="J337" i="10"/>
  <c r="J1663" i="10"/>
  <c r="J2303" i="10"/>
  <c r="J351" i="10"/>
  <c r="J1863" i="10"/>
  <c r="J2023" i="10"/>
  <c r="AF390" i="10"/>
  <c r="J1303" i="10"/>
  <c r="AF17" i="10"/>
  <c r="J1423" i="10"/>
  <c r="J1903" i="10"/>
  <c r="AF338" i="10"/>
  <c r="J262" i="10"/>
  <c r="J867" i="10"/>
  <c r="J195" i="10"/>
  <c r="J1503" i="10"/>
  <c r="J182" i="10"/>
  <c r="J1031" i="10"/>
  <c r="J1783" i="10"/>
  <c r="AF193" i="10"/>
  <c r="Z235" i="10"/>
  <c r="Z238" i="10"/>
  <c r="Z594" i="10" s="1"/>
  <c r="AC315" i="10"/>
  <c r="Z162" i="10"/>
  <c r="Z397" i="10"/>
  <c r="D37" i="79"/>
  <c r="D46" i="79"/>
  <c r="J46" i="79" s="1"/>
  <c r="AM227" i="10"/>
  <c r="AM632" i="10" s="1"/>
  <c r="E41" i="80"/>
  <c r="AA344" i="10"/>
  <c r="AA670" i="10" s="1"/>
  <c r="AC188" i="10"/>
  <c r="AC606" i="10" s="1"/>
  <c r="AJ379" i="10"/>
  <c r="AJ147" i="10"/>
  <c r="AJ828" i="10" s="1"/>
  <c r="E62" i="79"/>
  <c r="P2063" i="10"/>
  <c r="P28" i="10"/>
  <c r="P2023" i="10"/>
  <c r="P824" i="10"/>
  <c r="P1743" i="10"/>
  <c r="P1503" i="10"/>
  <c r="P195" i="10"/>
  <c r="P537" i="10"/>
  <c r="P702" i="10"/>
  <c r="P262" i="10"/>
  <c r="AL390" i="10"/>
  <c r="P1623" i="10"/>
  <c r="AL234" i="10"/>
  <c r="P2183" i="10"/>
  <c r="P114" i="10"/>
  <c r="P337" i="10"/>
  <c r="P1031" i="10"/>
  <c r="P1303" i="10"/>
  <c r="P320" i="10"/>
  <c r="P1263" i="10"/>
  <c r="P126" i="10"/>
  <c r="AL17" i="10"/>
  <c r="P2343" i="10"/>
  <c r="P2103" i="10"/>
  <c r="AL351" i="10"/>
  <c r="P380" i="10"/>
  <c r="P1823" i="10"/>
  <c r="P618" i="10"/>
  <c r="P1783" i="10"/>
  <c r="P2143" i="10"/>
  <c r="P1583" i="10"/>
  <c r="P1903" i="10"/>
  <c r="AL338" i="10"/>
  <c r="AL375" i="10"/>
  <c r="AL177" i="10"/>
  <c r="P1943" i="10"/>
  <c r="P2303" i="10"/>
  <c r="P1703" i="10"/>
  <c r="P1663" i="10"/>
  <c r="P1423" i="10"/>
  <c r="P1343" i="10"/>
  <c r="P1863" i="10"/>
  <c r="P743" i="10"/>
  <c r="P496" i="10"/>
  <c r="P867" i="10"/>
  <c r="P182" i="10"/>
  <c r="P2383" i="10"/>
  <c r="AL215" i="10"/>
  <c r="P1543" i="10"/>
  <c r="P783" i="10"/>
  <c r="P661" i="10"/>
  <c r="P351" i="10"/>
  <c r="P455" i="10"/>
  <c r="P1983" i="10"/>
  <c r="P17" i="10"/>
  <c r="P578" i="10"/>
  <c r="P1383" i="10"/>
  <c r="AL364" i="10"/>
  <c r="P248" i="10"/>
  <c r="P1463" i="10"/>
  <c r="K49" i="14"/>
  <c r="J49" i="14"/>
  <c r="I49" i="14"/>
  <c r="C13" i="80"/>
  <c r="T119" i="10"/>
  <c r="U119" i="10"/>
  <c r="Y43" i="10"/>
  <c r="V119" i="10"/>
  <c r="AB281" i="10"/>
  <c r="AB595" i="10" s="1"/>
  <c r="AC150" i="10"/>
  <c r="AC859" i="10" s="1"/>
  <c r="AC382" i="10"/>
  <c r="AC568" i="10" s="1"/>
  <c r="AA65" i="10"/>
  <c r="AA830" i="10" s="1"/>
  <c r="AN395" i="10"/>
  <c r="AN159" i="10"/>
  <c r="AN833" i="10" s="1"/>
  <c r="AN775" i="10"/>
  <c r="F29" i="80"/>
  <c r="G78" i="16"/>
  <c r="K78" i="16" s="1"/>
  <c r="G87" i="80"/>
  <c r="E2227" i="10"/>
  <c r="AA305" i="10"/>
  <c r="E1306" i="10"/>
  <c r="AA115" i="10"/>
  <c r="AA642" i="10"/>
  <c r="E1262" i="10"/>
  <c r="E1506" i="10"/>
  <c r="E2026" i="10"/>
  <c r="E617" i="10"/>
  <c r="E1502" i="10"/>
  <c r="AA692" i="10"/>
  <c r="E1382" i="10"/>
  <c r="E827" i="10"/>
  <c r="E408" i="10"/>
  <c r="E100" i="10"/>
  <c r="E2812" i="10"/>
  <c r="AA628" i="10"/>
  <c r="E1626" i="10"/>
  <c r="E1195" i="10"/>
  <c r="E336" i="10"/>
  <c r="E1822" i="10"/>
  <c r="E1032" i="10"/>
  <c r="AA287" i="10"/>
  <c r="E341" i="10"/>
  <c r="AA804" i="10"/>
  <c r="E160" i="10"/>
  <c r="AA562" i="10"/>
  <c r="E115" i="10"/>
  <c r="E2903" i="10"/>
  <c r="AA703" i="10"/>
  <c r="E2102" i="10"/>
  <c r="E705" i="10"/>
  <c r="E1862" i="10"/>
  <c r="AA856" i="10"/>
  <c r="AA297" i="10"/>
  <c r="E1164" i="10"/>
  <c r="AA824" i="10"/>
  <c r="AA773" i="10"/>
  <c r="E1786" i="10"/>
  <c r="E1582" i="10"/>
  <c r="AA18" i="10"/>
  <c r="E2186" i="10"/>
  <c r="E536" i="10"/>
  <c r="E299" i="10"/>
  <c r="E1666" i="10"/>
  <c r="E2106" i="10"/>
  <c r="AA144" i="10"/>
  <c r="E1902" i="10"/>
  <c r="E2507" i="10" s="1"/>
  <c r="E2382" i="10"/>
  <c r="E1702" i="10"/>
  <c r="E429" i="10"/>
  <c r="E167" i="10"/>
  <c r="AA616" i="10"/>
  <c r="E324" i="10"/>
  <c r="E458" i="10"/>
  <c r="E499" i="10"/>
  <c r="E2182" i="10"/>
  <c r="E823" i="10"/>
  <c r="E263" i="10"/>
  <c r="E621" i="10"/>
  <c r="AA805" i="10"/>
  <c r="AA574" i="10"/>
  <c r="E1134" i="10"/>
  <c r="AA843" i="10"/>
  <c r="E219" i="10"/>
  <c r="E1058" i="10"/>
  <c r="E495" i="10"/>
  <c r="E1073" i="10"/>
  <c r="AA374" i="10"/>
  <c r="E228" i="10"/>
  <c r="E196" i="10"/>
  <c r="E209" i="10"/>
  <c r="E1346" i="10"/>
  <c r="E866" i="10"/>
  <c r="E1149" i="10"/>
  <c r="AA232" i="10"/>
  <c r="E350" i="10"/>
  <c r="E1546" i="10"/>
  <c r="E786" i="10"/>
  <c r="E2306" i="10"/>
  <c r="AA337" i="10"/>
  <c r="AA643" i="10"/>
  <c r="AA551" i="10"/>
  <c r="E1542" i="10"/>
  <c r="E540" i="10"/>
  <c r="AA323" i="10"/>
  <c r="AA683" i="10"/>
  <c r="E1662" i="10"/>
  <c r="E43" i="10"/>
  <c r="E1946" i="10"/>
  <c r="AA389" i="10"/>
  <c r="E141" i="10"/>
  <c r="AA720" i="10"/>
  <c r="AA81" i="10"/>
  <c r="E1180" i="10"/>
  <c r="E1119" i="10"/>
  <c r="E746" i="10"/>
  <c r="E1386" i="10"/>
  <c r="AA194" i="10"/>
  <c r="E782" i="10"/>
  <c r="E1342" i="10"/>
  <c r="E1782" i="10"/>
  <c r="E1826" i="10"/>
  <c r="E1103" i="10"/>
  <c r="AA186" i="10"/>
  <c r="E1422" i="10"/>
  <c r="E366" i="10"/>
  <c r="E1302" i="10"/>
  <c r="AA63" i="10"/>
  <c r="E1906" i="10"/>
  <c r="E18" i="10"/>
  <c r="E365" i="10"/>
  <c r="E290" i="10"/>
  <c r="AA772" i="10"/>
  <c r="E1466" i="10"/>
  <c r="AA101" i="10"/>
  <c r="E2783" i="10"/>
  <c r="AA756" i="10"/>
  <c r="E1266" i="10"/>
  <c r="AA825" i="10"/>
  <c r="AA602" i="10"/>
  <c r="E29" i="10"/>
  <c r="E2062" i="10"/>
  <c r="E2302" i="10"/>
  <c r="E1586" i="10"/>
  <c r="E577" i="10"/>
  <c r="E1706" i="10"/>
  <c r="E1942" i="10"/>
  <c r="AA575" i="10"/>
  <c r="E319" i="10"/>
  <c r="AA660" i="10"/>
  <c r="E581" i="10"/>
  <c r="AA682" i="10"/>
  <c r="E1225" i="10"/>
  <c r="E2832" i="10"/>
  <c r="AA324" i="10"/>
  <c r="AA275" i="10"/>
  <c r="AA589" i="10"/>
  <c r="E151" i="10"/>
  <c r="E2883" i="10"/>
  <c r="E2146" i="10"/>
  <c r="AA156" i="10"/>
  <c r="E1462" i="10"/>
  <c r="AA691" i="10"/>
  <c r="AA755" i="10"/>
  <c r="AA789" i="10"/>
  <c r="AA702" i="10"/>
  <c r="E382" i="10"/>
  <c r="AA857" i="10"/>
  <c r="AA176" i="10"/>
  <c r="AA242" i="10"/>
  <c r="E1088" i="10"/>
  <c r="AA617" i="10"/>
  <c r="E2855" i="10"/>
  <c r="AA721" i="10"/>
  <c r="AA673" i="10"/>
  <c r="AA588" i="10"/>
  <c r="AA603" i="10"/>
  <c r="E1426" i="10"/>
  <c r="E660" i="10"/>
  <c r="E1986" i="10"/>
  <c r="E379" i="10"/>
  <c r="AA350" i="10"/>
  <c r="AA844" i="10"/>
  <c r="E2268" i="10"/>
  <c r="E2346" i="10"/>
  <c r="E1622" i="10"/>
  <c r="AA550" i="10"/>
  <c r="AA788" i="10"/>
  <c r="E2066" i="10"/>
  <c r="E2022" i="10"/>
  <c r="AA661" i="10"/>
  <c r="E127" i="10"/>
  <c r="E454" i="10"/>
  <c r="AA563" i="10"/>
  <c r="E2142" i="10"/>
  <c r="E1982" i="10"/>
  <c r="E1742" i="10"/>
  <c r="E1866" i="10"/>
  <c r="AA743" i="10"/>
  <c r="E280" i="10"/>
  <c r="AA42" i="10"/>
  <c r="E701" i="10"/>
  <c r="E664" i="10"/>
  <c r="E184" i="10"/>
  <c r="AA214" i="10"/>
  <c r="E53" i="10"/>
  <c r="E398" i="10"/>
  <c r="AA363" i="10"/>
  <c r="E2386" i="10"/>
  <c r="E742" i="10"/>
  <c r="E1746" i="10"/>
  <c r="E81" i="10"/>
  <c r="E1210" i="10"/>
  <c r="E2342" i="10"/>
  <c r="AA629" i="10"/>
  <c r="AA742" i="10"/>
  <c r="E422" i="10"/>
  <c r="E250" i="10"/>
  <c r="D58" i="80"/>
  <c r="AI245" i="10"/>
  <c r="AM746" i="10"/>
  <c r="AM27" i="10"/>
  <c r="AM706" i="10" s="1"/>
  <c r="H56" i="16"/>
  <c r="AM160" i="10"/>
  <c r="AM837" i="10" s="1"/>
  <c r="AM396" i="10"/>
  <c r="AA303" i="10"/>
  <c r="AA651" i="10" s="1"/>
  <c r="AF391" i="10"/>
  <c r="AF565" i="10" s="1"/>
  <c r="AF343" i="10"/>
  <c r="AF669" i="10" s="1"/>
  <c r="AF342" i="10"/>
  <c r="AF668" i="10" s="1"/>
  <c r="AD775" i="10"/>
  <c r="AA67" i="15"/>
  <c r="C51" i="16"/>
  <c r="AB67" i="15"/>
  <c r="AC67" i="15"/>
  <c r="AD67" i="15" s="1"/>
  <c r="H84" i="80"/>
  <c r="G36" i="16"/>
  <c r="AF228" i="10"/>
  <c r="AF633" i="10" s="1"/>
  <c r="D15" i="16"/>
  <c r="AC367" i="10"/>
  <c r="AC654" i="10"/>
  <c r="E47" i="79"/>
  <c r="E49" i="79"/>
  <c r="F118" i="80"/>
  <c r="F107" i="16"/>
  <c r="AE794" i="10"/>
  <c r="AE792" i="10"/>
  <c r="AH222" i="10"/>
  <c r="AH605" i="10" s="1"/>
  <c r="AI253" i="10"/>
  <c r="AO163" i="10"/>
  <c r="AO861" i="10" s="1"/>
  <c r="AO398" i="10"/>
  <c r="AO569" i="10" s="1"/>
  <c r="AM163" i="10"/>
  <c r="AM861" i="10" s="1"/>
  <c r="AM398" i="10"/>
  <c r="AM569" i="10" s="1"/>
  <c r="AC47" i="10"/>
  <c r="AC847" i="10" s="1"/>
  <c r="G93" i="16"/>
  <c r="G103" i="80"/>
  <c r="H56" i="79"/>
  <c r="D19" i="16"/>
  <c r="AI775" i="10"/>
  <c r="AP51" i="137"/>
  <c r="AP43" i="16"/>
  <c r="AI299" i="10"/>
  <c r="AI645" i="10" s="1"/>
  <c r="D43" i="16"/>
  <c r="AB196" i="10"/>
  <c r="AB635" i="10" s="1"/>
  <c r="AC780" i="10"/>
  <c r="AC782" i="10"/>
  <c r="AB52" i="15"/>
  <c r="AZ45" i="80" s="1"/>
  <c r="AA52" i="15"/>
  <c r="AY45" i="80" s="1"/>
  <c r="C45" i="80"/>
  <c r="AC52" i="15"/>
  <c r="F11" i="80"/>
  <c r="AN123" i="10"/>
  <c r="AN848" i="10" s="1"/>
  <c r="AN372" i="10"/>
  <c r="AN557" i="10" s="1"/>
  <c r="D24" i="81"/>
  <c r="AB182" i="10"/>
  <c r="AB582" i="10" s="1"/>
  <c r="R1263" i="10"/>
  <c r="R262" i="10"/>
  <c r="AN17" i="10"/>
  <c r="R2063" i="10"/>
  <c r="R28" i="10"/>
  <c r="R578" i="10"/>
  <c r="R380" i="10"/>
  <c r="AN375" i="10"/>
  <c r="R1903" i="10"/>
  <c r="AN215" i="10"/>
  <c r="R2183" i="10"/>
  <c r="R248" i="10"/>
  <c r="R2143" i="10"/>
  <c r="R337" i="10"/>
  <c r="AN390" i="10"/>
  <c r="R1583" i="10"/>
  <c r="AN364" i="10"/>
  <c r="R1623" i="10"/>
  <c r="R496" i="10"/>
  <c r="R2303" i="10"/>
  <c r="R1503" i="10"/>
  <c r="R2383" i="10"/>
  <c r="R661" i="10"/>
  <c r="R1943" i="10"/>
  <c r="R1423" i="10"/>
  <c r="R1863" i="10"/>
  <c r="AN351" i="10"/>
  <c r="R17" i="10"/>
  <c r="R1031" i="10"/>
  <c r="R1383" i="10"/>
  <c r="R114" i="10"/>
  <c r="R1783" i="10"/>
  <c r="R1543" i="10"/>
  <c r="R618" i="10"/>
  <c r="AN177" i="10"/>
  <c r="R1743" i="10"/>
  <c r="AN338" i="10"/>
  <c r="R783" i="10"/>
  <c r="R351" i="10"/>
  <c r="R126" i="10"/>
  <c r="R1343" i="10"/>
  <c r="R1303" i="10"/>
  <c r="R1663" i="10"/>
  <c r="R320" i="10"/>
  <c r="R702" i="10"/>
  <c r="R455" i="10"/>
  <c r="R2103" i="10"/>
  <c r="R195" i="10"/>
  <c r="R1463" i="10"/>
  <c r="R1703" i="10"/>
  <c r="R2343" i="10"/>
  <c r="R743" i="10"/>
  <c r="R182" i="10"/>
  <c r="R1983" i="10"/>
  <c r="R824" i="10"/>
  <c r="R867" i="10"/>
  <c r="R537" i="10"/>
  <c r="R1823" i="10"/>
  <c r="R2023" i="10"/>
  <c r="AN234" i="10"/>
  <c r="AM341" i="10"/>
  <c r="AM667" i="10" s="1"/>
  <c r="AD229" i="10"/>
  <c r="AD634" i="10" s="1"/>
  <c r="AE150" i="10"/>
  <c r="AE859" i="10" s="1"/>
  <c r="AE382" i="10"/>
  <c r="AE568" i="10" s="1"/>
  <c r="D45" i="79"/>
  <c r="K45" i="79" s="1"/>
  <c r="H48" i="79"/>
  <c r="AA120" i="10"/>
  <c r="AA124" i="10"/>
  <c r="AA850" i="10" s="1"/>
  <c r="D51" i="16"/>
  <c r="AE253" i="10"/>
  <c r="AI83" i="10"/>
  <c r="AI827" i="10" s="1"/>
  <c r="AI393" i="10"/>
  <c r="AI671" i="10"/>
  <c r="AC398" i="10"/>
  <c r="AC569" i="10" s="1"/>
  <c r="AC163" i="10"/>
  <c r="AC861" i="10" s="1"/>
  <c r="F17" i="16"/>
  <c r="AJ164" i="10"/>
  <c r="AJ863" i="10" s="1"/>
  <c r="AK300" i="10"/>
  <c r="AK646" i="10" s="1"/>
  <c r="AF245" i="10"/>
  <c r="AA744" i="10"/>
  <c r="AA26" i="10"/>
  <c r="AA704" i="10" s="1"/>
  <c r="AA27" i="15"/>
  <c r="AC27" i="15"/>
  <c r="AD27" i="15" s="1"/>
  <c r="AB27" i="15"/>
  <c r="AC122" i="10"/>
  <c r="AC371" i="10"/>
  <c r="E15" i="80"/>
  <c r="J81" i="14"/>
  <c r="C92" i="80"/>
  <c r="K81" i="14"/>
  <c r="I81" i="14"/>
  <c r="C84" i="16"/>
  <c r="F93" i="16"/>
  <c r="F103" i="80"/>
  <c r="AE797" i="10"/>
  <c r="AE799" i="10"/>
  <c r="AH249" i="10"/>
  <c r="Z187" i="10"/>
  <c r="Z604" i="10" s="1"/>
  <c r="G24" i="16"/>
  <c r="AL795" i="10"/>
  <c r="AL793" i="10"/>
  <c r="H22" i="79"/>
  <c r="F37" i="16"/>
  <c r="F27" i="16"/>
  <c r="J27" i="16" s="1"/>
  <c r="AL330" i="10"/>
  <c r="AL329" i="10"/>
  <c r="AL376" i="10"/>
  <c r="AL564" i="10" s="1"/>
  <c r="F39" i="80"/>
  <c r="H78" i="80"/>
  <c r="H71" i="16"/>
  <c r="AL219" i="10"/>
  <c r="AL311" i="10"/>
  <c r="D98" i="80"/>
  <c r="AJ774" i="10"/>
  <c r="AF344" i="10"/>
  <c r="AF670" i="10" s="1"/>
  <c r="F15" i="80"/>
  <c r="J15" i="80" s="1"/>
  <c r="AH235" i="10"/>
  <c r="AH238" i="10"/>
  <c r="AH594" i="10" s="1"/>
  <c r="AI285" i="10"/>
  <c r="AI622" i="10" s="1"/>
  <c r="AJ150" i="10"/>
  <c r="AJ859" i="10" s="1"/>
  <c r="AJ382" i="10"/>
  <c r="AJ568" i="10" s="1"/>
  <c r="G11" i="16"/>
  <c r="AJ28" i="10"/>
  <c r="AJ708" i="10" s="1"/>
  <c r="AJ748" i="10"/>
  <c r="AB330" i="10"/>
  <c r="AP330" i="10" s="1"/>
  <c r="AB376" i="10"/>
  <c r="AB564" i="10" s="1"/>
  <c r="AB329" i="10"/>
  <c r="F58" i="79"/>
  <c r="F49" i="16"/>
  <c r="K49" i="16" s="1"/>
  <c r="AF216" i="10"/>
  <c r="AF577" i="10" s="1"/>
  <c r="C2106" i="10"/>
  <c r="Y323" i="10"/>
  <c r="Y660" i="10"/>
  <c r="C1103" i="10"/>
  <c r="Y643" i="10"/>
  <c r="C1164" i="10"/>
  <c r="C1149" i="10"/>
  <c r="C1706" i="10"/>
  <c r="C1262" i="10"/>
  <c r="C1210" i="10"/>
  <c r="Y287" i="10"/>
  <c r="C660" i="10"/>
  <c r="Y389" i="10"/>
  <c r="C1666" i="10"/>
  <c r="C2382" i="10"/>
  <c r="C1866" i="10"/>
  <c r="C1982" i="10"/>
  <c r="Y550" i="10"/>
  <c r="C398" i="10"/>
  <c r="C2783" i="10"/>
  <c r="C1986" i="10"/>
  <c r="Y772" i="10"/>
  <c r="C2883" i="10"/>
  <c r="C167" i="10"/>
  <c r="Y101" i="10"/>
  <c r="C184" i="10"/>
  <c r="C823" i="10"/>
  <c r="C100" i="10"/>
  <c r="C454" i="10"/>
  <c r="Y682" i="10"/>
  <c r="C1742" i="10"/>
  <c r="C782" i="10"/>
  <c r="C1502" i="10"/>
  <c r="Y589" i="10"/>
  <c r="C2832" i="10"/>
  <c r="C2903" i="10"/>
  <c r="C1119" i="10"/>
  <c r="C536" i="10"/>
  <c r="C1782" i="10"/>
  <c r="C2423" i="10" s="1"/>
  <c r="C577" i="10"/>
  <c r="Y551" i="10"/>
  <c r="C1073" i="10"/>
  <c r="C742" i="10"/>
  <c r="C1422" i="10"/>
  <c r="C2026" i="10"/>
  <c r="C1195" i="10"/>
  <c r="C1302" i="10"/>
  <c r="C746" i="10"/>
  <c r="C540" i="10"/>
  <c r="Y176" i="10"/>
  <c r="C1906" i="10"/>
  <c r="Y805" i="10"/>
  <c r="C366" i="10"/>
  <c r="C827" i="10"/>
  <c r="C319" i="10"/>
  <c r="C151" i="10"/>
  <c r="Y788" i="10"/>
  <c r="C53" i="10"/>
  <c r="C1180" i="10"/>
  <c r="C2812" i="10"/>
  <c r="Y844" i="10"/>
  <c r="C422" i="10"/>
  <c r="C429" i="10"/>
  <c r="C701" i="10"/>
  <c r="Y642" i="10"/>
  <c r="C196" i="10"/>
  <c r="Y324" i="10"/>
  <c r="C458" i="10"/>
  <c r="Y755" i="10"/>
  <c r="C350" i="10"/>
  <c r="C1586" i="10"/>
  <c r="C2306" i="10"/>
  <c r="C81" i="10"/>
  <c r="Y702" i="10"/>
  <c r="C2102" i="10"/>
  <c r="C2703" i="10" s="1"/>
  <c r="C2743" i="10" s="1"/>
  <c r="C2747" i="10" s="1"/>
  <c r="Y824" i="10"/>
  <c r="Y232" i="10"/>
  <c r="Y337" i="10"/>
  <c r="Y721" i="10"/>
  <c r="Y186" i="10"/>
  <c r="C1134" i="10"/>
  <c r="Y825" i="10"/>
  <c r="C1702" i="10"/>
  <c r="C1466" i="10"/>
  <c r="C1662" i="10"/>
  <c r="C1946" i="10"/>
  <c r="Y703" i="10"/>
  <c r="Y275" i="10"/>
  <c r="C2186" i="10"/>
  <c r="Y742" i="10"/>
  <c r="Y720" i="10"/>
  <c r="C1822" i="10"/>
  <c r="C2386" i="10"/>
  <c r="C664" i="10"/>
  <c r="C160" i="10"/>
  <c r="Y804" i="10"/>
  <c r="C379" i="10"/>
  <c r="Y856" i="10"/>
  <c r="C336" i="10"/>
  <c r="C2855" i="10"/>
  <c r="Y374" i="10"/>
  <c r="Y683" i="10"/>
  <c r="C341" i="10"/>
  <c r="C382" i="10"/>
  <c r="C617" i="10"/>
  <c r="C786" i="10"/>
  <c r="C43" i="10"/>
  <c r="C2146" i="10"/>
  <c r="C324" i="10"/>
  <c r="Y42" i="10"/>
  <c r="Y756" i="10"/>
  <c r="C1342" i="10"/>
  <c r="C1058" i="10"/>
  <c r="Y661" i="10"/>
  <c r="C408" i="10"/>
  <c r="C1506" i="10"/>
  <c r="C866" i="10"/>
  <c r="C127" i="10"/>
  <c r="C1032" i="10"/>
  <c r="C1044" i="10" s="1"/>
  <c r="C263" i="10"/>
  <c r="Y194" i="10"/>
  <c r="Y603" i="10"/>
  <c r="Y629" i="10"/>
  <c r="C1088" i="10"/>
  <c r="C1582" i="10"/>
  <c r="Y305" i="10"/>
  <c r="C2142" i="10"/>
  <c r="Y743" i="10"/>
  <c r="C29" i="10"/>
  <c r="Y144" i="10"/>
  <c r="Y350" i="10"/>
  <c r="C2022" i="10"/>
  <c r="Y843" i="10"/>
  <c r="C1622" i="10"/>
  <c r="C621" i="10"/>
  <c r="Y18" i="10"/>
  <c r="C1386" i="10"/>
  <c r="Y214" i="10"/>
  <c r="C290" i="10"/>
  <c r="C2302" i="10"/>
  <c r="C2182" i="10"/>
  <c r="C1626" i="10"/>
  <c r="C2342" i="10"/>
  <c r="C1225" i="10"/>
  <c r="Y63" i="10"/>
  <c r="C2227" i="10"/>
  <c r="C1266" i="10"/>
  <c r="C1942" i="10"/>
  <c r="C2547" i="10" s="1"/>
  <c r="Y857" i="10"/>
  <c r="C495" i="10"/>
  <c r="C1426" i="10"/>
  <c r="C1306" i="10"/>
  <c r="C219" i="10"/>
  <c r="Y691" i="10"/>
  <c r="Y616" i="10"/>
  <c r="Y115" i="10"/>
  <c r="Y242" i="10"/>
  <c r="C1826" i="10"/>
  <c r="C1786" i="10"/>
  <c r="Y789" i="10"/>
  <c r="C209" i="10"/>
  <c r="Y588" i="10"/>
  <c r="Y363" i="10"/>
  <c r="Y773" i="10"/>
  <c r="C1542" i="10"/>
  <c r="C115" i="10"/>
  <c r="C581" i="10"/>
  <c r="Y563" i="10"/>
  <c r="Y156" i="10"/>
  <c r="C1346" i="10"/>
  <c r="Y297" i="10"/>
  <c r="C2346" i="10"/>
  <c r="Y574" i="10"/>
  <c r="Y673" i="10"/>
  <c r="C1462" i="10"/>
  <c r="C280" i="10"/>
  <c r="C705" i="10"/>
  <c r="C499" i="10"/>
  <c r="C228" i="10"/>
  <c r="C2062" i="10"/>
  <c r="Y628" i="10"/>
  <c r="Y575" i="10"/>
  <c r="C1746" i="10"/>
  <c r="Y602" i="10"/>
  <c r="Y617" i="10"/>
  <c r="Y81" i="10"/>
  <c r="C141" i="10"/>
  <c r="C1546" i="10"/>
  <c r="C1862" i="10"/>
  <c r="Y562" i="10"/>
  <c r="Y692" i="10"/>
  <c r="C250" i="10"/>
  <c r="C2268" i="10"/>
  <c r="C2066" i="10"/>
  <c r="C299" i="10"/>
  <c r="C365" i="10"/>
  <c r="C1902" i="10"/>
  <c r="C1382" i="10"/>
  <c r="C18" i="10"/>
  <c r="AH124" i="10"/>
  <c r="AH850" i="10" s="1"/>
  <c r="AH120" i="10"/>
  <c r="D38" i="79"/>
  <c r="AJ299" i="10"/>
  <c r="AJ645" i="10" s="1"/>
  <c r="AM393" i="10"/>
  <c r="AM671" i="10"/>
  <c r="W135" i="15"/>
  <c r="H75" i="16"/>
  <c r="H39" i="81"/>
  <c r="W8" i="15"/>
  <c r="H69" i="80"/>
  <c r="H88" i="16"/>
  <c r="W124" i="15"/>
  <c r="H23" i="80"/>
  <c r="H39" i="137"/>
  <c r="H39" i="135"/>
  <c r="H9" i="81"/>
  <c r="H82" i="80"/>
  <c r="Y8" i="135"/>
  <c r="R8" i="136"/>
  <c r="H9" i="16"/>
  <c r="H9" i="137"/>
  <c r="H109" i="80"/>
  <c r="W60" i="15"/>
  <c r="H43" i="79"/>
  <c r="H96" i="80"/>
  <c r="H60" i="14"/>
  <c r="H28" i="81"/>
  <c r="H9" i="80"/>
  <c r="H37" i="80"/>
  <c r="H9" i="79"/>
  <c r="H49" i="81"/>
  <c r="H24" i="137"/>
  <c r="H54" i="137"/>
  <c r="H21" i="16"/>
  <c r="H26" i="79"/>
  <c r="H8" i="135"/>
  <c r="H51" i="80"/>
  <c r="H63" i="16"/>
  <c r="H46" i="16"/>
  <c r="R39" i="136"/>
  <c r="W9" i="133"/>
  <c r="W113" i="15"/>
  <c r="H100" i="16"/>
  <c r="H34" i="16"/>
  <c r="H20" i="81"/>
  <c r="AM8" i="136"/>
  <c r="H8" i="14"/>
  <c r="H60" i="79"/>
  <c r="K22" i="14"/>
  <c r="C73" i="80"/>
  <c r="C65" i="16"/>
  <c r="I22" i="14"/>
  <c r="C72" i="80"/>
  <c r="J22" i="14"/>
  <c r="AK311" i="10"/>
  <c r="AK219" i="10"/>
  <c r="AG780" i="10"/>
  <c r="AG782" i="10"/>
  <c r="AG330" i="10"/>
  <c r="AG329" i="10"/>
  <c r="AG376" i="10"/>
  <c r="AG564" i="10" s="1"/>
  <c r="AI45" i="10"/>
  <c r="AI815" i="10" s="1"/>
  <c r="AL654" i="10"/>
  <c r="AL367" i="10"/>
  <c r="AF299" i="10"/>
  <c r="AF645" i="10" s="1"/>
  <c r="AJ781" i="10"/>
  <c r="AJ783" i="10"/>
  <c r="AJ87" i="10"/>
  <c r="AJ860" i="10" s="1"/>
  <c r="AL148" i="10"/>
  <c r="AL832" i="10" s="1"/>
  <c r="AL380" i="10"/>
  <c r="F52" i="16"/>
  <c r="AL340" i="10"/>
  <c r="AL665" i="10" s="1"/>
  <c r="AD187" i="10"/>
  <c r="AD604" i="10" s="1"/>
  <c r="AE85" i="10"/>
  <c r="AE835" i="10" s="1"/>
  <c r="AA189" i="10"/>
  <c r="AA608" i="10" s="1"/>
  <c r="Q2022" i="10"/>
  <c r="Q746" i="10"/>
  <c r="Q1626" i="10"/>
  <c r="Q1462" i="10"/>
  <c r="Q2186" i="10"/>
  <c r="Q2026" i="10"/>
  <c r="Q151" i="10"/>
  <c r="Q184" i="10"/>
  <c r="Q365" i="10"/>
  <c r="Q1466" i="10"/>
  <c r="Q2903" i="10"/>
  <c r="AM287" i="10"/>
  <c r="Q786" i="10"/>
  <c r="AM275" i="10"/>
  <c r="Q495" i="10"/>
  <c r="Q540" i="10"/>
  <c r="Q1822" i="10"/>
  <c r="AM628" i="10"/>
  <c r="AM63" i="10"/>
  <c r="Q1426" i="10"/>
  <c r="Q1180" i="10"/>
  <c r="Q290" i="10"/>
  <c r="Q196" i="10"/>
  <c r="Q621" i="10"/>
  <c r="Q115" i="10"/>
  <c r="Q1088" i="10"/>
  <c r="Q1266" i="10"/>
  <c r="AM551" i="10"/>
  <c r="Q429" i="10"/>
  <c r="Q2346" i="10"/>
  <c r="Q1622" i="10"/>
  <c r="Q617" i="10"/>
  <c r="AM825" i="10"/>
  <c r="AM629" i="10"/>
  <c r="Q1586" i="10"/>
  <c r="AM144" i="10"/>
  <c r="AM589" i="10"/>
  <c r="AM856" i="10"/>
  <c r="Q1982" i="10"/>
  <c r="AM824" i="10"/>
  <c r="Q2386" i="10"/>
  <c r="AM18" i="10"/>
  <c r="Q2783" i="10"/>
  <c r="AM756" i="10"/>
  <c r="Q1986" i="10"/>
  <c r="AM374" i="10"/>
  <c r="AM804" i="10"/>
  <c r="AM337" i="10"/>
  <c r="AM42" i="10"/>
  <c r="AM305" i="10"/>
  <c r="AM176" i="10"/>
  <c r="Q1032" i="10"/>
  <c r="Q167" i="10"/>
  <c r="Q1666" i="10"/>
  <c r="Q1058" i="10"/>
  <c r="Q2302" i="10"/>
  <c r="AM603" i="10"/>
  <c r="Q1706" i="10"/>
  <c r="AM660" i="10"/>
  <c r="AM773" i="10"/>
  <c r="Q1306" i="10"/>
  <c r="AM703" i="10"/>
  <c r="Q2306" i="10"/>
  <c r="Q1582" i="10"/>
  <c r="AM843" i="10"/>
  <c r="Q866" i="10"/>
  <c r="Q499" i="10"/>
  <c r="AM562" i="10"/>
  <c r="Q1382" i="10"/>
  <c r="Q422" i="10"/>
  <c r="Q1542" i="10"/>
  <c r="AM389" i="10"/>
  <c r="AM563" i="10"/>
  <c r="AM616" i="10"/>
  <c r="AM574" i="10"/>
  <c r="Q382" i="10"/>
  <c r="Q2382" i="10"/>
  <c r="Q1702" i="10"/>
  <c r="Q705" i="10"/>
  <c r="Q1826" i="10"/>
  <c r="Q398" i="10"/>
  <c r="Q1422" i="10"/>
  <c r="AM242" i="10"/>
  <c r="Q701" i="10"/>
  <c r="Q100" i="10"/>
  <c r="AM81" i="10"/>
  <c r="AM156" i="10"/>
  <c r="AM805" i="10"/>
  <c r="AM673" i="10"/>
  <c r="Q2106" i="10"/>
  <c r="Q299" i="10"/>
  <c r="Q1782" i="10"/>
  <c r="Q664" i="10"/>
  <c r="Q1119" i="10"/>
  <c r="Q53" i="10"/>
  <c r="AM350" i="10"/>
  <c r="AM692" i="10"/>
  <c r="AM101" i="10"/>
  <c r="Q581" i="10"/>
  <c r="AM788" i="10"/>
  <c r="Q280" i="10"/>
  <c r="Q2182" i="10"/>
  <c r="Q823" i="10"/>
  <c r="AM575" i="10"/>
  <c r="AM323" i="10"/>
  <c r="AM194" i="10"/>
  <c r="AM617" i="10"/>
  <c r="Q228" i="10"/>
  <c r="AM702" i="10"/>
  <c r="Q1942" i="10"/>
  <c r="AM661" i="10"/>
  <c r="Q141" i="10"/>
  <c r="AM550" i="10"/>
  <c r="AM743" i="10"/>
  <c r="Q219" i="10"/>
  <c r="Q2812" i="10"/>
  <c r="Q660" i="10"/>
  <c r="AM789" i="10"/>
  <c r="Q1546" i="10"/>
  <c r="AM755" i="10"/>
  <c r="Q350" i="10"/>
  <c r="Q577" i="10"/>
  <c r="Q2066" i="10"/>
  <c r="Q319" i="10"/>
  <c r="Q1906" i="10"/>
  <c r="Q379" i="10"/>
  <c r="Q1662" i="10"/>
  <c r="Q1742" i="10"/>
  <c r="Q263" i="10"/>
  <c r="Q1342" i="10"/>
  <c r="Q43" i="10"/>
  <c r="Q2227" i="10"/>
  <c r="Q29" i="10"/>
  <c r="Q18" i="10"/>
  <c r="Q1149" i="10"/>
  <c r="AM588" i="10"/>
  <c r="Q2832" i="10"/>
  <c r="AM643" i="10"/>
  <c r="Q160" i="10"/>
  <c r="AM682" i="10"/>
  <c r="Q1073" i="10"/>
  <c r="Q250" i="10"/>
  <c r="Q366" i="10"/>
  <c r="Q1386" i="10"/>
  <c r="Q1786" i="10"/>
  <c r="Q2883" i="10"/>
  <c r="Q341" i="10"/>
  <c r="Q209" i="10"/>
  <c r="Q1746" i="10"/>
  <c r="Q1946" i="10"/>
  <c r="AM297" i="10"/>
  <c r="Q408" i="10"/>
  <c r="AM324" i="10"/>
  <c r="Q827" i="10"/>
  <c r="AM115" i="10"/>
  <c r="AM721" i="10"/>
  <c r="Q742" i="10"/>
  <c r="AM186" i="10"/>
  <c r="AM214" i="10"/>
  <c r="Q336" i="10"/>
  <c r="AM602" i="10"/>
  <c r="Q2146" i="10"/>
  <c r="Q1164" i="10"/>
  <c r="AM720" i="10"/>
  <c r="AM363" i="10"/>
  <c r="Q81" i="10"/>
  <c r="Q2268" i="10"/>
  <c r="Q1195" i="10"/>
  <c r="Q536" i="10"/>
  <c r="Q2855" i="10"/>
  <c r="AM232" i="10"/>
  <c r="Q1866" i="10"/>
  <c r="Q1502" i="10"/>
  <c r="Q1862" i="10"/>
  <c r="AM642" i="10"/>
  <c r="Q127" i="10"/>
  <c r="Q1210" i="10"/>
  <c r="Q782" i="10"/>
  <c r="Q1262" i="10"/>
  <c r="AM844" i="10"/>
  <c r="Q1346" i="10"/>
  <c r="Q458" i="10"/>
  <c r="Q1103" i="10"/>
  <c r="AM857" i="10"/>
  <c r="Q454" i="10"/>
  <c r="Q324" i="10"/>
  <c r="Q1302" i="10"/>
  <c r="Q2102" i="10"/>
  <c r="Q1506" i="10"/>
  <c r="Q2342" i="10"/>
  <c r="AM742" i="10"/>
  <c r="Q2062" i="10"/>
  <c r="Q2663" i="10" s="1"/>
  <c r="AM691" i="10"/>
  <c r="AM683" i="10"/>
  <c r="Q1902" i="10"/>
  <c r="AM772" i="10"/>
  <c r="Q2142" i="10"/>
  <c r="Q1225" i="10"/>
  <c r="Q1134" i="10"/>
  <c r="AG254" i="10"/>
  <c r="AC229" i="10"/>
  <c r="AC634" i="10" s="1"/>
  <c r="H102" i="16"/>
  <c r="K102" i="16" s="1"/>
  <c r="H112" i="80"/>
  <c r="J112" i="80" s="1"/>
  <c r="H113" i="80"/>
  <c r="AB249" i="10"/>
  <c r="C103" i="80"/>
  <c r="AB25" i="15"/>
  <c r="AA25" i="15"/>
  <c r="C93" i="16"/>
  <c r="AC25" i="15"/>
  <c r="AN26" i="10"/>
  <c r="AN704" i="10" s="1"/>
  <c r="AN744" i="10"/>
  <c r="AO283" i="10"/>
  <c r="AO619" i="10" s="1"/>
  <c r="Z28" i="10"/>
  <c r="Z708" i="10" s="1"/>
  <c r="Z748" i="10"/>
  <c r="F114" i="80"/>
  <c r="F103" i="16"/>
  <c r="G111" i="80"/>
  <c r="E74" i="79"/>
  <c r="AI277" i="10"/>
  <c r="AI591" i="10" s="1"/>
  <c r="AL222" i="10"/>
  <c r="AL605" i="10" s="1"/>
  <c r="AC746" i="10"/>
  <c r="AC27" i="10"/>
  <c r="AC706" i="10" s="1"/>
  <c r="AF352" i="10"/>
  <c r="AF552" i="10" s="1"/>
  <c r="AF302" i="10"/>
  <c r="AF647" i="10" s="1"/>
  <c r="AF301" i="10"/>
  <c r="AF649" i="10" s="1"/>
  <c r="AF674" i="10" s="1"/>
  <c r="U255" i="10"/>
  <c r="V255" i="10"/>
  <c r="Y84" i="10"/>
  <c r="T255" i="10"/>
  <c r="AP59" i="80"/>
  <c r="AD352" i="10"/>
  <c r="AD552" i="10" s="1"/>
  <c r="AD302" i="10"/>
  <c r="AD647" i="10" s="1"/>
  <c r="AD301" i="10"/>
  <c r="AD649" i="10" s="1"/>
  <c r="AD674" i="10" s="1"/>
  <c r="AO253" i="10"/>
  <c r="AK46" i="10"/>
  <c r="H93" i="80"/>
  <c r="H85" i="16"/>
  <c r="Y790" i="10"/>
  <c r="U241" i="10"/>
  <c r="T241" i="10"/>
  <c r="V241" i="10"/>
  <c r="AA190" i="10"/>
  <c r="AA610" i="10" s="1"/>
  <c r="AA181" i="10"/>
  <c r="AA580" i="10" s="1"/>
  <c r="AA183" i="10"/>
  <c r="AA583" i="10" s="1"/>
  <c r="K36" i="14"/>
  <c r="J36" i="14"/>
  <c r="I36" i="14"/>
  <c r="C13" i="79"/>
  <c r="C15" i="79"/>
  <c r="AC308" i="10"/>
  <c r="AQ308" i="10" s="1"/>
  <c r="AG300" i="10"/>
  <c r="AG646" i="10" s="1"/>
  <c r="AO228" i="10"/>
  <c r="AO633" i="10" s="1"/>
  <c r="G28" i="79"/>
  <c r="D88" i="80"/>
  <c r="D79" i="16"/>
  <c r="D80" i="16"/>
  <c r="Z149" i="10"/>
  <c r="Z836" i="10" s="1"/>
  <c r="Z381" i="10"/>
  <c r="AA286" i="10"/>
  <c r="AA623" i="10" s="1"/>
  <c r="AA279" i="10"/>
  <c r="AA593" i="10" s="1"/>
  <c r="AA282" i="10"/>
  <c r="AA597" i="10" s="1"/>
  <c r="G34" i="80"/>
  <c r="G35" i="80"/>
  <c r="K35" i="80" s="1"/>
  <c r="AB216" i="10"/>
  <c r="AB577" i="10" s="1"/>
  <c r="C13" i="16"/>
  <c r="K14" i="14"/>
  <c r="J14" i="14"/>
  <c r="I14" i="14"/>
  <c r="Z277" i="10"/>
  <c r="Z591" i="10" s="1"/>
  <c r="Z183" i="10"/>
  <c r="Z583" i="10" s="1"/>
  <c r="Z181" i="10"/>
  <c r="Z580" i="10" s="1"/>
  <c r="Z190" i="10"/>
  <c r="Z610" i="10" s="1"/>
  <c r="AA195" i="10"/>
  <c r="AA631" i="10" s="1"/>
  <c r="G62" i="79"/>
  <c r="I62" i="79" s="1"/>
  <c r="D89" i="80"/>
  <c r="D25" i="16"/>
  <c r="E37" i="79"/>
  <c r="AA776" i="10"/>
  <c r="AA778" i="10"/>
  <c r="AF744" i="10"/>
  <c r="AF26" i="10"/>
  <c r="AF704" i="10" s="1"/>
  <c r="AH798" i="10"/>
  <c r="AH796" i="10"/>
  <c r="AA64" i="10"/>
  <c r="AA826" i="10" s="1"/>
  <c r="AC344" i="10"/>
  <c r="AC670" i="10" s="1"/>
  <c r="AC799" i="10"/>
  <c r="AC797" i="10"/>
  <c r="AJ228" i="10"/>
  <c r="AJ633" i="10" s="1"/>
  <c r="H69" i="79"/>
  <c r="AL121" i="10"/>
  <c r="AL817" i="10" s="1"/>
  <c r="AL370" i="10"/>
  <c r="AI772" i="10"/>
  <c r="M1073" i="10"/>
  <c r="M250" i="10"/>
  <c r="AI363" i="10"/>
  <c r="AI683" i="10"/>
  <c r="M422" i="10"/>
  <c r="M1826" i="10"/>
  <c r="M1149" i="10"/>
  <c r="M495" i="10"/>
  <c r="M701" i="10"/>
  <c r="AI673" i="10"/>
  <c r="M382" i="10"/>
  <c r="AI194" i="10"/>
  <c r="AI720" i="10"/>
  <c r="M2146" i="10"/>
  <c r="M141" i="10"/>
  <c r="M115" i="10"/>
  <c r="M2306" i="10"/>
  <c r="M1986" i="10"/>
  <c r="AI563" i="10"/>
  <c r="M786" i="10"/>
  <c r="M350" i="10"/>
  <c r="M1906" i="10"/>
  <c r="AI156" i="10"/>
  <c r="M1862" i="10"/>
  <c r="M1058" i="10"/>
  <c r="AI602" i="10"/>
  <c r="M2022" i="10"/>
  <c r="AI287" i="10"/>
  <c r="M2783" i="10"/>
  <c r="M1422" i="10"/>
  <c r="M379" i="10"/>
  <c r="AI275" i="10"/>
  <c r="M1195" i="10"/>
  <c r="M127" i="10"/>
  <c r="AI756" i="10"/>
  <c r="M219" i="10"/>
  <c r="AI692" i="10"/>
  <c r="M151" i="10"/>
  <c r="M823" i="10"/>
  <c r="AI702" i="10"/>
  <c r="AI589" i="10"/>
  <c r="M209" i="10"/>
  <c r="AI588" i="10"/>
  <c r="M1210" i="10"/>
  <c r="M2142" i="10"/>
  <c r="M1706" i="10"/>
  <c r="AI721" i="10"/>
  <c r="M2855" i="10"/>
  <c r="M1225" i="10"/>
  <c r="AI42" i="10"/>
  <c r="AI661" i="10"/>
  <c r="M1786" i="10"/>
  <c r="M1902" i="10"/>
  <c r="AI788" i="10"/>
  <c r="M1622" i="10"/>
  <c r="M664" i="10"/>
  <c r="AI574" i="10"/>
  <c r="AI242" i="10"/>
  <c r="M454" i="10"/>
  <c r="AI232" i="10"/>
  <c r="M1346" i="10"/>
  <c r="AI617" i="10"/>
  <c r="M1942" i="10"/>
  <c r="M2543" i="10" s="1"/>
  <c r="AI742" i="10"/>
  <c r="M1946" i="10"/>
  <c r="M1546" i="10"/>
  <c r="AI115" i="10"/>
  <c r="M1382" i="10"/>
  <c r="M1866" i="10"/>
  <c r="M53" i="10"/>
  <c r="AI551" i="10"/>
  <c r="M100" i="10"/>
  <c r="M2106" i="10"/>
  <c r="M43" i="10"/>
  <c r="M2227" i="10"/>
  <c r="M1782" i="10"/>
  <c r="M1662" i="10"/>
  <c r="M324" i="10"/>
  <c r="AI324" i="10"/>
  <c r="M341" i="10"/>
  <c r="M1506" i="10"/>
  <c r="M2382" i="10"/>
  <c r="M782" i="10"/>
  <c r="M1822" i="10"/>
  <c r="AI805" i="10"/>
  <c r="M1302" i="10"/>
  <c r="AI789" i="10"/>
  <c r="M196" i="10"/>
  <c r="AI63" i="10"/>
  <c r="M1342" i="10"/>
  <c r="M2102" i="10"/>
  <c r="M2707" i="10" s="1"/>
  <c r="AI389" i="10"/>
  <c r="M2186" i="10"/>
  <c r="M81" i="10"/>
  <c r="AI186" i="10"/>
  <c r="M2883" i="10"/>
  <c r="AI703" i="10"/>
  <c r="AI603" i="10"/>
  <c r="M617" i="10"/>
  <c r="M866" i="10"/>
  <c r="M366" i="10"/>
  <c r="AI844" i="10"/>
  <c r="M2062" i="10"/>
  <c r="AI628" i="10"/>
  <c r="M827" i="10"/>
  <c r="M581" i="10"/>
  <c r="M160" i="10"/>
  <c r="M746" i="10"/>
  <c r="AI562" i="10"/>
  <c r="AI773" i="10"/>
  <c r="AI18" i="10"/>
  <c r="AI575" i="10"/>
  <c r="M263" i="10"/>
  <c r="M398" i="10"/>
  <c r="AI144" i="10"/>
  <c r="M1466" i="10"/>
  <c r="AI323" i="10"/>
  <c r="M1164" i="10"/>
  <c r="M280" i="10"/>
  <c r="M2812" i="10"/>
  <c r="M2386" i="10"/>
  <c r="AI305" i="10"/>
  <c r="AI643" i="10"/>
  <c r="AI374" i="10"/>
  <c r="AI176" i="10"/>
  <c r="M29" i="10"/>
  <c r="M1134" i="10"/>
  <c r="M2268" i="10"/>
  <c r="M2903" i="10"/>
  <c r="AI550" i="10"/>
  <c r="M1582" i="10"/>
  <c r="AI824" i="10"/>
  <c r="AI682" i="10"/>
  <c r="AI214" i="10"/>
  <c r="M1119" i="10"/>
  <c r="M1626" i="10"/>
  <c r="M1262" i="10"/>
  <c r="M1666" i="10"/>
  <c r="AI843" i="10"/>
  <c r="M429" i="10"/>
  <c r="AI101" i="10"/>
  <c r="M2182" i="10"/>
  <c r="M167" i="10"/>
  <c r="M365" i="10"/>
  <c r="AI81" i="10"/>
  <c r="M1702" i="10"/>
  <c r="M2302" i="10"/>
  <c r="M1103" i="10"/>
  <c r="M742" i="10"/>
  <c r="M1746" i="10"/>
  <c r="M1426" i="10"/>
  <c r="M577" i="10"/>
  <c r="M1266" i="10"/>
  <c r="M458" i="10"/>
  <c r="M1462" i="10"/>
  <c r="AI857" i="10"/>
  <c r="M1180" i="10"/>
  <c r="M536" i="10"/>
  <c r="M184" i="10"/>
  <c r="AI297" i="10"/>
  <c r="M660" i="10"/>
  <c r="M299" i="10"/>
  <c r="M1088" i="10"/>
  <c r="M18" i="10"/>
  <c r="M1982" i="10"/>
  <c r="AI616" i="10"/>
  <c r="M1386" i="10"/>
  <c r="M540" i="10"/>
  <c r="AI804" i="10"/>
  <c r="M2832" i="10"/>
  <c r="AI660" i="10"/>
  <c r="M2026" i="10"/>
  <c r="M2342" i="10"/>
  <c r="AI337" i="10"/>
  <c r="M336" i="10"/>
  <c r="M1742" i="10"/>
  <c r="AI642" i="10"/>
  <c r="M705" i="10"/>
  <c r="AI856" i="10"/>
  <c r="M1502" i="10"/>
  <c r="AI755" i="10"/>
  <c r="M621" i="10"/>
  <c r="M2066" i="10"/>
  <c r="M1542" i="10"/>
  <c r="M1306" i="10"/>
  <c r="M319" i="10"/>
  <c r="AI691" i="10"/>
  <c r="M499" i="10"/>
  <c r="M1586" i="10"/>
  <c r="AI350" i="10"/>
  <c r="M290" i="10"/>
  <c r="AI743" i="10"/>
  <c r="AI629" i="10"/>
  <c r="M1032" i="10"/>
  <c r="AI825" i="10"/>
  <c r="M408" i="10"/>
  <c r="M2346" i="10"/>
  <c r="M228" i="10"/>
  <c r="AG65" i="10"/>
  <c r="AG830" i="10" s="1"/>
  <c r="AD343" i="10"/>
  <c r="AD669" i="10" s="1"/>
  <c r="AD342" i="10"/>
  <c r="AD668" i="10" s="1"/>
  <c r="AD391" i="10"/>
  <c r="AD565" i="10" s="1"/>
  <c r="AL67" i="10"/>
  <c r="AL858" i="10" s="1"/>
  <c r="AO653" i="10"/>
  <c r="AO354" i="10"/>
  <c r="AO308" i="10"/>
  <c r="F12" i="81"/>
  <c r="K12" i="81" s="1"/>
  <c r="AN378" i="10"/>
  <c r="AC794" i="10"/>
  <c r="AC792" i="10"/>
  <c r="AO344" i="10"/>
  <c r="AO670" i="10" s="1"/>
  <c r="AH216" i="10"/>
  <c r="AH577" i="10" s="1"/>
  <c r="AI117" i="10"/>
  <c r="AI809" i="10" s="1"/>
  <c r="AI368" i="10"/>
  <c r="AL47" i="10"/>
  <c r="AL847" i="10" s="1"/>
  <c r="AO233" i="10"/>
  <c r="AO590" i="10" s="1"/>
  <c r="Z124" i="10"/>
  <c r="Z850" i="10" s="1"/>
  <c r="Z120" i="10"/>
  <c r="H55" i="79"/>
  <c r="AK216" i="10"/>
  <c r="AK577" i="10" s="1"/>
  <c r="H34" i="79"/>
  <c r="J67" i="14"/>
  <c r="K67" i="14"/>
  <c r="C26" i="16"/>
  <c r="I67" i="14"/>
  <c r="AG340" i="10"/>
  <c r="AG665" i="10" s="1"/>
  <c r="F95" i="16"/>
  <c r="AC26" i="15"/>
  <c r="AD26" i="15" s="1"/>
  <c r="C104" i="80"/>
  <c r="AB26" i="15"/>
  <c r="AA26" i="15"/>
  <c r="C94" i="16"/>
  <c r="D53" i="80"/>
  <c r="D78" i="80"/>
  <c r="D71" i="16"/>
  <c r="AH367" i="10"/>
  <c r="AH654" i="10"/>
  <c r="V227" i="10"/>
  <c r="U227" i="10"/>
  <c r="T227" i="10"/>
  <c r="Y245" i="10"/>
  <c r="AG277" i="10"/>
  <c r="AG591" i="10" s="1"/>
  <c r="AN781" i="10"/>
  <c r="AN783" i="10"/>
  <c r="H58" i="79"/>
  <c r="AD654" i="10"/>
  <c r="AD367" i="10"/>
  <c r="E119" i="80"/>
  <c r="E109" i="16"/>
  <c r="AG248" i="10"/>
  <c r="D26" i="16"/>
  <c r="AL315" i="10"/>
  <c r="AC45" i="15"/>
  <c r="AB45" i="15"/>
  <c r="AA45" i="15"/>
  <c r="C55" i="79"/>
  <c r="AH307" i="10"/>
  <c r="AM193" i="10"/>
  <c r="H111" i="80"/>
  <c r="AI43" i="10"/>
  <c r="AI807" i="10" s="1"/>
  <c r="H116" i="80"/>
  <c r="H50" i="16"/>
  <c r="F74" i="80"/>
  <c r="F66" i="16"/>
  <c r="AI66" i="10"/>
  <c r="AI834" i="10" s="1"/>
  <c r="H17" i="79"/>
  <c r="AA43" i="10"/>
  <c r="AA807" i="10" s="1"/>
  <c r="AK777" i="10"/>
  <c r="AK779" i="10"/>
  <c r="E32" i="16"/>
  <c r="AD283" i="10"/>
  <c r="AD619" i="10" s="1"/>
  <c r="AP107" i="80"/>
  <c r="AP98" i="16"/>
  <c r="AB34" i="15"/>
  <c r="AA34" i="15"/>
  <c r="AC34" i="15"/>
  <c r="C46" i="79"/>
  <c r="F35" i="79"/>
  <c r="G92" i="80"/>
  <c r="G84" i="16"/>
  <c r="G44" i="16"/>
  <c r="AE341" i="10"/>
  <c r="AE667" i="10" s="1"/>
  <c r="E88" i="80"/>
  <c r="E79" i="16"/>
  <c r="E80" i="16"/>
  <c r="E16" i="16"/>
  <c r="AK181" i="10"/>
  <c r="AK580" i="10" s="1"/>
  <c r="AK190" i="10"/>
  <c r="AK610" i="10" s="1"/>
  <c r="AK183" i="10"/>
  <c r="AK583" i="10" s="1"/>
  <c r="AG744" i="10"/>
  <c r="AG26" i="10"/>
  <c r="AG704" i="10" s="1"/>
  <c r="H13" i="80"/>
  <c r="AC87" i="10"/>
  <c r="AC860" i="10" s="1"/>
  <c r="AO122" i="10"/>
  <c r="AO371" i="10"/>
  <c r="AA289" i="10"/>
  <c r="AP289" i="10" s="1"/>
  <c r="AA151" i="10"/>
  <c r="AA862" i="10" s="1"/>
  <c r="AC83" i="15"/>
  <c r="C121" i="80"/>
  <c r="AB83" i="15"/>
  <c r="AZ111" i="16" s="1"/>
  <c r="C111" i="16"/>
  <c r="J111" i="16" s="1"/>
  <c r="AA83" i="15"/>
  <c r="AC370" i="10"/>
  <c r="AC121" i="10"/>
  <c r="AC817" i="10" s="1"/>
  <c r="AA317" i="10"/>
  <c r="AA650" i="10" s="1"/>
  <c r="AA675" i="10" s="1"/>
  <c r="AA316" i="10"/>
  <c r="AA648" i="10" s="1"/>
  <c r="AA365" i="10"/>
  <c r="AA553" i="10" s="1"/>
  <c r="AB283" i="10"/>
  <c r="AB619" i="10" s="1"/>
  <c r="E97" i="16"/>
  <c r="E106" i="80"/>
  <c r="AC70" i="15"/>
  <c r="AB70" i="15"/>
  <c r="AA70" i="15"/>
  <c r="C54" i="16"/>
  <c r="H114" i="80"/>
  <c r="K114" i="80" s="1"/>
  <c r="H103" i="16"/>
  <c r="AJ298" i="10"/>
  <c r="AJ644" i="10" s="1"/>
  <c r="AD164" i="10"/>
  <c r="AD863" i="10" s="1"/>
  <c r="F81" i="16"/>
  <c r="F90" i="80"/>
  <c r="AA235" i="10"/>
  <c r="AA238" i="10"/>
  <c r="AA594" i="10" s="1"/>
  <c r="H33" i="80"/>
  <c r="I33" i="80" s="1"/>
  <c r="H32" i="80"/>
  <c r="G27" i="80"/>
  <c r="AC381" i="10"/>
  <c r="AC149" i="10"/>
  <c r="AC836" i="10" s="1"/>
  <c r="AE330" i="10"/>
  <c r="AE329" i="10"/>
  <c r="AE376" i="10"/>
  <c r="AE564" i="10" s="1"/>
  <c r="AA196" i="10"/>
  <c r="AA635" i="10" s="1"/>
  <c r="AA343" i="10"/>
  <c r="AA669" i="10" s="1"/>
  <c r="AA391" i="10"/>
  <c r="AA565" i="10" s="1"/>
  <c r="AA342" i="10"/>
  <c r="AA668" i="10" s="1"/>
  <c r="AC29" i="15"/>
  <c r="C96" i="16"/>
  <c r="AA29" i="15"/>
  <c r="C105" i="80"/>
  <c r="AB29" i="15"/>
  <c r="D43" i="80"/>
  <c r="AI26" i="10"/>
  <c r="AI704" i="10" s="1"/>
  <c r="AI744" i="10"/>
  <c r="V233" i="10"/>
  <c r="AA254" i="10"/>
  <c r="AP67" i="137"/>
  <c r="AP56" i="16"/>
  <c r="AG245" i="10"/>
  <c r="AD160" i="10"/>
  <c r="AD837" i="10" s="1"/>
  <c r="AD396" i="10"/>
  <c r="T178" i="10"/>
  <c r="AP654" i="10" s="1"/>
  <c r="Y654" i="10"/>
  <c r="V178" i="10"/>
  <c r="U178" i="10"/>
  <c r="AQ654" i="10" s="1"/>
  <c r="Y367" i="10"/>
  <c r="AQ367" i="10" s="1"/>
  <c r="AD65" i="10"/>
  <c r="AD830" i="10" s="1"/>
  <c r="AC342" i="10"/>
  <c r="AC668" i="10" s="1"/>
  <c r="AC343" i="10"/>
  <c r="AC669" i="10" s="1"/>
  <c r="AC391" i="10"/>
  <c r="AC565" i="10" s="1"/>
  <c r="D83" i="16"/>
  <c r="AD398" i="10"/>
  <c r="AD569" i="10" s="1"/>
  <c r="AD163" i="10"/>
  <c r="AD861" i="10" s="1"/>
  <c r="AC222" i="10"/>
  <c r="AC605" i="10" s="1"/>
  <c r="AH396" i="10"/>
  <c r="AH160" i="10"/>
  <c r="AH837" i="10" s="1"/>
  <c r="AH395" i="10"/>
  <c r="AH159" i="10"/>
  <c r="AH833" i="10" s="1"/>
  <c r="AH290" i="10"/>
  <c r="AO382" i="10"/>
  <c r="AO568" i="10" s="1"/>
  <c r="AO150" i="10"/>
  <c r="AO859" i="10" s="1"/>
  <c r="AG776" i="10"/>
  <c r="AG778" i="10"/>
  <c r="AM793" i="10"/>
  <c r="AM795" i="10"/>
  <c r="AI216" i="10"/>
  <c r="AI577" i="10" s="1"/>
  <c r="AI281" i="10"/>
  <c r="AI595" i="10" s="1"/>
  <c r="AN229" i="10"/>
  <c r="AN634" i="10" s="1"/>
  <c r="AD340" i="10"/>
  <c r="AD665" i="10" s="1"/>
  <c r="AC160" i="10"/>
  <c r="AC837" i="10" s="1"/>
  <c r="AC396" i="10"/>
  <c r="AP396" i="10" s="1"/>
  <c r="AD196" i="10"/>
  <c r="AD635" i="10" s="1"/>
  <c r="AB284" i="10"/>
  <c r="AB621" i="10" s="1"/>
  <c r="I20" i="14"/>
  <c r="C18" i="16"/>
  <c r="J20" i="14"/>
  <c r="K20" i="14"/>
  <c r="Z307" i="10"/>
  <c r="E84" i="16"/>
  <c r="E92" i="80"/>
  <c r="AO118" i="10"/>
  <c r="AO813" i="10" s="1"/>
  <c r="AO369" i="10"/>
  <c r="AN382" i="10"/>
  <c r="AN568" i="10" s="1"/>
  <c r="AN150" i="10"/>
  <c r="AN859" i="10" s="1"/>
  <c r="AH117" i="10"/>
  <c r="AH809" i="10" s="1"/>
  <c r="AH368" i="10"/>
  <c r="AC277" i="10"/>
  <c r="AC591" i="10" s="1"/>
  <c r="AH341" i="10"/>
  <c r="AH667" i="10" s="1"/>
  <c r="H52" i="79"/>
  <c r="AI328" i="10"/>
  <c r="AI666" i="10" s="1"/>
  <c r="AB83" i="10"/>
  <c r="AB827" i="10" s="1"/>
  <c r="AN288" i="10"/>
  <c r="AD393" i="10"/>
  <c r="AD671" i="10"/>
  <c r="AD746" i="10"/>
  <c r="AD27" i="10"/>
  <c r="AD706" i="10" s="1"/>
  <c r="AI391" i="10"/>
  <c r="AI565" i="10" s="1"/>
  <c r="AI342" i="10"/>
  <c r="AI668" i="10" s="1"/>
  <c r="AI343" i="10"/>
  <c r="AI669" i="10" s="1"/>
  <c r="F58" i="80"/>
  <c r="G72" i="79"/>
  <c r="G30" i="16"/>
  <c r="AE290" i="10"/>
  <c r="AL223" i="10"/>
  <c r="AL607" i="10" s="1"/>
  <c r="AH325" i="10"/>
  <c r="AH662" i="10" s="1"/>
  <c r="AN291" i="10"/>
  <c r="AM372" i="10"/>
  <c r="AM557" i="10" s="1"/>
  <c r="AM123" i="10"/>
  <c r="AM848" i="10" s="1"/>
  <c r="AB775" i="10"/>
  <c r="AH376" i="10"/>
  <c r="AH564" i="10" s="1"/>
  <c r="AH329" i="10"/>
  <c r="AH330" i="10"/>
  <c r="D27" i="80"/>
  <c r="AB73" i="15"/>
  <c r="AZ57" i="16" s="1"/>
  <c r="C57" i="16"/>
  <c r="AA73" i="15"/>
  <c r="AY57" i="16" s="1"/>
  <c r="AC73" i="15"/>
  <c r="H18" i="16"/>
  <c r="AI47" i="10"/>
  <c r="AI847" i="10" s="1"/>
  <c r="Y288" i="10"/>
  <c r="U301" i="10"/>
  <c r="V301" i="10"/>
  <c r="T301" i="10"/>
  <c r="G56" i="80"/>
  <c r="C119" i="80"/>
  <c r="AC81" i="15"/>
  <c r="C109" i="16"/>
  <c r="J109" i="16" s="1"/>
  <c r="AB81" i="15"/>
  <c r="AA81" i="15"/>
  <c r="AK226" i="10"/>
  <c r="AK630" i="10" s="1"/>
  <c r="AJ278" i="10"/>
  <c r="AJ592" i="10" s="1"/>
  <c r="AO282" i="10"/>
  <c r="AO597" i="10" s="1"/>
  <c r="AO279" i="10"/>
  <c r="AO593" i="10" s="1"/>
  <c r="AO286" i="10"/>
  <c r="AO623" i="10" s="1"/>
  <c r="F110" i="16"/>
  <c r="F120" i="80"/>
  <c r="AC128" i="15"/>
  <c r="AB128" i="15"/>
  <c r="AA128" i="15"/>
  <c r="F49" i="79"/>
  <c r="F47" i="79"/>
  <c r="AF278" i="10"/>
  <c r="AF592" i="10" s="1"/>
  <c r="D29" i="16"/>
  <c r="AH354" i="10"/>
  <c r="AH653" i="10"/>
  <c r="Z45" i="10"/>
  <c r="Z815" i="10" s="1"/>
  <c r="G30" i="79"/>
  <c r="K30" i="79" s="1"/>
  <c r="G32" i="79"/>
  <c r="K32" i="79" s="1"/>
  <c r="H11" i="79"/>
  <c r="K11" i="79" s="1"/>
  <c r="AP119" i="80"/>
  <c r="AP109" i="16"/>
  <c r="D48" i="16"/>
  <c r="AL244" i="10"/>
  <c r="AL620" i="10" s="1"/>
  <c r="G14" i="16"/>
  <c r="G74" i="79"/>
  <c r="AI778" i="10"/>
  <c r="AI776" i="10"/>
  <c r="AE397" i="10"/>
  <c r="AE162" i="10"/>
  <c r="G23" i="16"/>
  <c r="AB243" i="10"/>
  <c r="AB618" i="10" s="1"/>
  <c r="D36" i="79"/>
  <c r="E72" i="79"/>
  <c r="AO278" i="10"/>
  <c r="AO592" i="10" s="1"/>
  <c r="Y45" i="10"/>
  <c r="V121" i="10"/>
  <c r="U121" i="10"/>
  <c r="T121" i="10"/>
  <c r="AL162" i="10"/>
  <c r="AL397" i="10"/>
  <c r="AM290" i="10"/>
  <c r="AE47" i="10"/>
  <c r="AE847" i="10" s="1"/>
  <c r="AD252" i="10"/>
  <c r="AD327" i="10"/>
  <c r="Z391" i="10"/>
  <c r="Z565" i="10" s="1"/>
  <c r="Z342" i="10"/>
  <c r="Z668" i="10" s="1"/>
  <c r="Z343" i="10"/>
  <c r="Z669" i="10" s="1"/>
  <c r="AO783" i="10"/>
  <c r="AO781" i="10"/>
  <c r="AB397" i="10"/>
  <c r="AB162" i="10"/>
  <c r="AO284" i="10"/>
  <c r="AO621" i="10" s="1"/>
  <c r="E12" i="79"/>
  <c r="G41" i="80"/>
  <c r="AH187" i="10"/>
  <c r="AH604" i="10" s="1"/>
  <c r="AC117" i="15"/>
  <c r="AA117" i="15"/>
  <c r="AD117" i="15" s="1"/>
  <c r="AB117" i="15"/>
  <c r="AH292" i="10"/>
  <c r="AK83" i="10"/>
  <c r="AK827" i="10" s="1"/>
  <c r="AI746" i="10"/>
  <c r="AI27" i="10"/>
  <c r="AI706" i="10" s="1"/>
  <c r="AM329" i="10"/>
  <c r="AM376" i="10"/>
  <c r="AM564" i="10" s="1"/>
  <c r="AM330" i="10"/>
  <c r="D72" i="79"/>
  <c r="D21" i="79"/>
  <c r="AF217" i="10"/>
  <c r="AF579" i="10" s="1"/>
  <c r="G69" i="79"/>
  <c r="AJ671" i="10"/>
  <c r="AJ393" i="10"/>
  <c r="G20" i="79"/>
  <c r="J20" i="79" s="1"/>
  <c r="Z222" i="10"/>
  <c r="Z605" i="10" s="1"/>
  <c r="AE45" i="10"/>
  <c r="AE815" i="10" s="1"/>
  <c r="H54" i="80"/>
  <c r="Z278" i="10"/>
  <c r="Z592" i="10" s="1"/>
  <c r="H14" i="16"/>
  <c r="E60" i="80"/>
  <c r="E61" i="80"/>
  <c r="AL790" i="10"/>
  <c r="AG371" i="10"/>
  <c r="AG122" i="10"/>
  <c r="AB328" i="10"/>
  <c r="AB666" i="10" s="1"/>
  <c r="AG219" i="10"/>
  <c r="AG311" i="10"/>
  <c r="G37" i="79"/>
  <c r="AC290" i="10"/>
  <c r="AE394" i="10"/>
  <c r="AE158" i="10"/>
  <c r="AE829" i="10" s="1"/>
  <c r="AF328" i="10"/>
  <c r="AF666" i="10" s="1"/>
  <c r="G38" i="16"/>
  <c r="AL341" i="10"/>
  <c r="AL667" i="10" s="1"/>
  <c r="AA121" i="10"/>
  <c r="AA817" i="10" s="1"/>
  <c r="AA370" i="10"/>
  <c r="AA85" i="10"/>
  <c r="AA835" i="10" s="1"/>
  <c r="AJ244" i="10"/>
  <c r="AJ620" i="10" s="1"/>
  <c r="G28" i="16"/>
  <c r="E108" i="16"/>
  <c r="V223" i="10"/>
  <c r="Y252" i="10"/>
  <c r="Y327" i="10"/>
  <c r="T223" i="10"/>
  <c r="U223" i="10"/>
  <c r="AN193" i="10"/>
  <c r="I64" i="14"/>
  <c r="K64" i="14"/>
  <c r="C23" i="16"/>
  <c r="J64" i="14"/>
  <c r="AH790" i="10"/>
  <c r="F13" i="80"/>
  <c r="F65" i="79"/>
  <c r="F105" i="80"/>
  <c r="F96" i="16"/>
  <c r="AP96" i="16"/>
  <c r="AP105" i="80"/>
  <c r="AA87" i="10"/>
  <c r="AA860" i="10" s="1"/>
  <c r="E82" i="16"/>
  <c r="E91" i="80"/>
  <c r="AK227" i="10"/>
  <c r="AK632" i="10" s="1"/>
  <c r="AC151" i="10"/>
  <c r="AC862" i="10" s="1"/>
  <c r="D30" i="80"/>
  <c r="AA68" i="15"/>
  <c r="AC68" i="15"/>
  <c r="AB68" i="15"/>
  <c r="C52" i="16"/>
  <c r="Y378" i="10"/>
  <c r="AQ378" i="10" s="1"/>
  <c r="T245" i="10"/>
  <c r="U245" i="10"/>
  <c r="V245" i="10"/>
  <c r="Y318" i="10"/>
  <c r="V173" i="10"/>
  <c r="U173" i="10"/>
  <c r="T173" i="10"/>
  <c r="AI223" i="10"/>
  <c r="AI607" i="10" s="1"/>
  <c r="AA20" i="15"/>
  <c r="AY43" i="16" s="1"/>
  <c r="C43" i="16"/>
  <c r="I43" i="16" s="1"/>
  <c r="AB20" i="15"/>
  <c r="AZ106" i="80" s="1"/>
  <c r="AC20" i="15"/>
  <c r="BA43" i="16" s="1"/>
  <c r="AO151" i="10"/>
  <c r="AO862" i="10" s="1"/>
  <c r="AA307" i="10"/>
  <c r="F85" i="80"/>
  <c r="J85" i="80" s="1"/>
  <c r="F77" i="16"/>
  <c r="F86" i="80"/>
  <c r="H61" i="80"/>
  <c r="J61" i="80" s="1"/>
  <c r="H60" i="80"/>
  <c r="AC282" i="10"/>
  <c r="AC597" i="10" s="1"/>
  <c r="AC279" i="10"/>
  <c r="AC593" i="10" s="1"/>
  <c r="AC286" i="10"/>
  <c r="AC623" i="10" s="1"/>
  <c r="AO244" i="10"/>
  <c r="AO620" i="10" s="1"/>
  <c r="D106" i="80"/>
  <c r="D97" i="16"/>
  <c r="AG774" i="10"/>
  <c r="F68" i="79"/>
  <c r="AH778" i="10"/>
  <c r="AH776" i="10"/>
  <c r="AA123" i="10"/>
  <c r="AA848" i="10" s="1"/>
  <c r="AA372" i="10"/>
  <c r="AA557" i="10" s="1"/>
  <c r="AP557" i="10" s="1"/>
  <c r="G15" i="81"/>
  <c r="AF84" i="10"/>
  <c r="AF831" i="10" s="1"/>
  <c r="F75" i="80"/>
  <c r="F67" i="16"/>
  <c r="K67" i="16" s="1"/>
  <c r="G120" i="80"/>
  <c r="G110" i="16"/>
  <c r="K79" i="14"/>
  <c r="I79" i="14"/>
  <c r="C91" i="80"/>
  <c r="J79" i="14"/>
  <c r="C82" i="16"/>
  <c r="AL253" i="10"/>
  <c r="G14" i="79"/>
  <c r="J14" i="79" s="1"/>
  <c r="AE299" i="10"/>
  <c r="AE645" i="10" s="1"/>
  <c r="AD326" i="10"/>
  <c r="AD664" i="10" s="1"/>
  <c r="Z193" i="10"/>
  <c r="AH224" i="10"/>
  <c r="AH609" i="10" s="1"/>
  <c r="AA66" i="10"/>
  <c r="AA834" i="10" s="1"/>
  <c r="AN792" i="10"/>
  <c r="AN794" i="10"/>
  <c r="AN65" i="10"/>
  <c r="AN830" i="10" s="1"/>
  <c r="C23" i="80"/>
  <c r="C21" i="16"/>
  <c r="C135" i="15"/>
  <c r="C96" i="80"/>
  <c r="C9" i="81"/>
  <c r="C60" i="15"/>
  <c r="AH8" i="136"/>
  <c r="C34" i="16"/>
  <c r="C60" i="79"/>
  <c r="C82" i="80"/>
  <c r="C20" i="81"/>
  <c r="C49" i="81"/>
  <c r="C9" i="137"/>
  <c r="C9" i="133"/>
  <c r="C113" i="15"/>
  <c r="C88" i="16"/>
  <c r="C51" i="80"/>
  <c r="C100" i="16"/>
  <c r="C46" i="16"/>
  <c r="C9" i="79"/>
  <c r="C69" i="80"/>
  <c r="C39" i="136"/>
  <c r="C8" i="15"/>
  <c r="C39" i="135"/>
  <c r="C8" i="135"/>
  <c r="C60" i="14"/>
  <c r="C9" i="80"/>
  <c r="C37" i="80"/>
  <c r="C109" i="80"/>
  <c r="C39" i="137"/>
  <c r="C9" i="16"/>
  <c r="C124" i="15"/>
  <c r="C28" i="81"/>
  <c r="C75" i="16"/>
  <c r="C54" i="137"/>
  <c r="C24" i="137"/>
  <c r="C26" i="79"/>
  <c r="C8" i="14"/>
  <c r="C8" i="136"/>
  <c r="T8" i="135"/>
  <c r="C63" i="16"/>
  <c r="C39" i="81"/>
  <c r="C43" i="79"/>
  <c r="Z775" i="10"/>
  <c r="AO303" i="10"/>
  <c r="AO651" i="10" s="1"/>
  <c r="E38" i="79"/>
  <c r="AM226" i="10"/>
  <c r="AM630" i="10" s="1"/>
  <c r="AA244" i="10"/>
  <c r="AA620" i="10" s="1"/>
  <c r="AO66" i="10"/>
  <c r="AO834" i="10" s="1"/>
  <c r="I86" i="14"/>
  <c r="C29" i="79"/>
  <c r="K86" i="14"/>
  <c r="J86" i="14"/>
  <c r="D12" i="79"/>
  <c r="AI64" i="10"/>
  <c r="AI826" i="10" s="1"/>
  <c r="AO225" i="10"/>
  <c r="AO611" i="10" s="1"/>
  <c r="AO220" i="10"/>
  <c r="AO218" i="10"/>
  <c r="AO581" i="10" s="1"/>
  <c r="E26" i="80"/>
  <c r="AO778" i="10"/>
  <c r="AO776" i="10"/>
  <c r="D71" i="80"/>
  <c r="I71" i="80" s="1"/>
  <c r="AL282" i="10"/>
  <c r="AL597" i="10" s="1"/>
  <c r="AL279" i="10"/>
  <c r="AL593" i="10" s="1"/>
  <c r="AL286" i="10"/>
  <c r="AL623" i="10" s="1"/>
  <c r="AD87" i="10"/>
  <c r="AD860" i="10" s="1"/>
  <c r="J33" i="81"/>
  <c r="I33" i="81"/>
  <c r="K33" i="81"/>
  <c r="AN163" i="10"/>
  <c r="AN861" i="10" s="1"/>
  <c r="AN398" i="10"/>
  <c r="AN569" i="10" s="1"/>
  <c r="K48" i="14"/>
  <c r="C12" i="80"/>
  <c r="I48" i="14"/>
  <c r="J48" i="14"/>
  <c r="AJ245" i="10"/>
  <c r="AH67" i="10"/>
  <c r="AH858" i="10" s="1"/>
  <c r="AG325" i="10"/>
  <c r="AG662" i="10" s="1"/>
  <c r="F26" i="80"/>
  <c r="Z325" i="10"/>
  <c r="Z662" i="10" s="1"/>
  <c r="G14" i="80"/>
  <c r="I14" i="80" s="1"/>
  <c r="AJ47" i="10"/>
  <c r="AJ847" i="10" s="1"/>
  <c r="G116" i="80"/>
  <c r="G50" i="16"/>
  <c r="V329" i="10"/>
  <c r="T329" i="10"/>
  <c r="U329" i="10"/>
  <c r="AI220" i="10"/>
  <c r="AI225" i="10"/>
  <c r="AI611" i="10" s="1"/>
  <c r="AI218" i="10"/>
  <c r="AI581" i="10" s="1"/>
  <c r="AA248" i="10"/>
  <c r="V234" i="10"/>
  <c r="D47" i="80"/>
  <c r="D46" i="80"/>
  <c r="AE301" i="10"/>
  <c r="AE649" i="10" s="1"/>
  <c r="AE674" i="10" s="1"/>
  <c r="AE352" i="10"/>
  <c r="AE552" i="10" s="1"/>
  <c r="AE302" i="10"/>
  <c r="AE647" i="10" s="1"/>
  <c r="G65" i="79"/>
  <c r="F117" i="80"/>
  <c r="F106" i="16"/>
  <c r="H80" i="16"/>
  <c r="H79" i="16"/>
  <c r="H88" i="80"/>
  <c r="AG87" i="10"/>
  <c r="AG860" i="10" s="1"/>
  <c r="H16" i="16"/>
  <c r="J16" i="16" s="1"/>
  <c r="AJ303" i="10"/>
  <c r="AJ651" i="10" s="1"/>
  <c r="AF67" i="10"/>
  <c r="AF858" i="10" s="1"/>
  <c r="AJ45" i="10"/>
  <c r="AJ815" i="10" s="1"/>
  <c r="AK393" i="10"/>
  <c r="AK671" i="10"/>
  <c r="AO222" i="10"/>
  <c r="AO605" i="10" s="1"/>
  <c r="D42" i="80"/>
  <c r="I42" i="80" s="1"/>
  <c r="D92" i="16"/>
  <c r="D102" i="80"/>
  <c r="J102" i="80" s="1"/>
  <c r="AM230" i="10"/>
  <c r="AM636" i="10" s="1"/>
  <c r="AK85" i="10"/>
  <c r="AK835" i="10" s="1"/>
  <c r="AC291" i="10"/>
  <c r="AD315" i="10"/>
  <c r="F43" i="80"/>
  <c r="AM774" i="10"/>
  <c r="AI795" i="10"/>
  <c r="AI793" i="10"/>
  <c r="AJ217" i="10"/>
  <c r="AJ579" i="10" s="1"/>
  <c r="Z151" i="10"/>
  <c r="Z862" i="10" s="1"/>
  <c r="D54" i="16"/>
  <c r="G24" i="79"/>
  <c r="I24" i="79" s="1"/>
  <c r="F30" i="80"/>
  <c r="I16" i="14"/>
  <c r="K16" i="14"/>
  <c r="J16" i="14"/>
  <c r="Y181" i="10"/>
  <c r="Y580" i="10" s="1"/>
  <c r="T58" i="10"/>
  <c r="U58" i="10"/>
  <c r="Y183" i="10"/>
  <c r="V58" i="10"/>
  <c r="Y190" i="10"/>
  <c r="Y610" i="10" s="1"/>
  <c r="AM378" i="10"/>
  <c r="H14" i="81"/>
  <c r="F53" i="16"/>
  <c r="J53" i="16" s="1"/>
  <c r="AK382" i="10"/>
  <c r="AK568" i="10" s="1"/>
  <c r="AK150" i="10"/>
  <c r="AK859" i="10" s="1"/>
  <c r="U232" i="10"/>
  <c r="V232" i="10"/>
  <c r="Y253" i="10"/>
  <c r="AP253" i="10" s="1"/>
  <c r="T232" i="10"/>
  <c r="G52" i="79"/>
  <c r="I52" i="79" s="1"/>
  <c r="AL284" i="10"/>
  <c r="AL621" i="10" s="1"/>
  <c r="E80" i="80"/>
  <c r="E73" i="16"/>
  <c r="AC248" i="10"/>
  <c r="U304" i="10"/>
  <c r="T304" i="10"/>
  <c r="Y292" i="10"/>
  <c r="V304" i="10"/>
  <c r="AO181" i="10"/>
  <c r="AO580" i="10" s="1"/>
  <c r="AO190" i="10"/>
  <c r="AO610" i="10" s="1"/>
  <c r="AO183" i="10"/>
  <c r="AO583" i="10" s="1"/>
  <c r="AF224" i="10"/>
  <c r="AF609" i="10" s="1"/>
  <c r="E19" i="80"/>
  <c r="E18" i="80"/>
  <c r="AJ219" i="10"/>
  <c r="AJ311" i="10"/>
  <c r="AK795" i="10"/>
  <c r="AK793" i="10"/>
  <c r="AE238" i="10"/>
  <c r="AE594" i="10" s="1"/>
  <c r="AE235" i="10"/>
  <c r="H29" i="16"/>
  <c r="AN43" i="10"/>
  <c r="AN807" i="10" s="1"/>
  <c r="AJ744" i="10"/>
  <c r="AJ26" i="10"/>
  <c r="AJ704" i="10" s="1"/>
  <c r="D120" i="80"/>
  <c r="D110" i="16"/>
  <c r="G13" i="81"/>
  <c r="AB15" i="15"/>
  <c r="C39" i="16"/>
  <c r="AC15" i="15"/>
  <c r="AA15" i="15"/>
  <c r="C20" i="80"/>
  <c r="J54" i="14"/>
  <c r="I54" i="14"/>
  <c r="K54" i="14"/>
  <c r="C21" i="80"/>
  <c r="F69" i="16"/>
  <c r="K69" i="16" s="1"/>
  <c r="F77" i="80"/>
  <c r="AO790" i="10"/>
  <c r="F39" i="16"/>
  <c r="AI339" i="10"/>
  <c r="AI663" i="10" s="1"/>
  <c r="AG339" i="10"/>
  <c r="AG663" i="10" s="1"/>
  <c r="E104" i="16"/>
  <c r="E115" i="80"/>
  <c r="J115" i="80" s="1"/>
  <c r="E105" i="16"/>
  <c r="AJ237" i="10"/>
  <c r="AJ596" i="10" s="1"/>
  <c r="AJ246" i="10"/>
  <c r="AJ236" i="10"/>
  <c r="AG307" i="10"/>
  <c r="AO300" i="10"/>
  <c r="AO646" i="10" s="1"/>
  <c r="AD100" i="15"/>
  <c r="K42" i="16"/>
  <c r="AD121" i="15"/>
  <c r="L69" i="14"/>
  <c r="L82" i="14"/>
  <c r="AD33" i="15"/>
  <c r="L96" i="14"/>
  <c r="L11" i="14"/>
  <c r="AD92" i="15"/>
  <c r="AD44" i="15"/>
  <c r="AD91" i="15"/>
  <c r="L50" i="14"/>
  <c r="AD98" i="15"/>
  <c r="AD47" i="15"/>
  <c r="L93" i="14"/>
  <c r="K49" i="79"/>
  <c r="AD17" i="15"/>
  <c r="L31" i="14"/>
  <c r="AD48" i="15"/>
  <c r="AD138" i="15"/>
  <c r="AD96" i="15"/>
  <c r="AD36" i="15"/>
  <c r="AD107" i="15"/>
  <c r="L22" i="14"/>
  <c r="L19" i="14"/>
  <c r="AQ329" i="10"/>
  <c r="L63" i="14"/>
  <c r="AD53" i="15"/>
  <c r="AQ331" i="10"/>
  <c r="AP331" i="10"/>
  <c r="AP393" i="10"/>
  <c r="AQ393" i="10"/>
  <c r="L95" i="14"/>
  <c r="R2543" i="10"/>
  <c r="R2547" i="10"/>
  <c r="AP196" i="10"/>
  <c r="AQ196" i="10"/>
  <c r="Y635" i="10"/>
  <c r="L17" i="14"/>
  <c r="Y621" i="10"/>
  <c r="AD108" i="15"/>
  <c r="AD104" i="15"/>
  <c r="AQ396" i="10"/>
  <c r="AD14" i="15"/>
  <c r="I73" i="79"/>
  <c r="AY46" i="80"/>
  <c r="Q2667" i="10"/>
  <c r="Y647" i="10"/>
  <c r="M1044" i="10"/>
  <c r="M1036" i="10"/>
  <c r="M1040" i="10"/>
  <c r="J42" i="80"/>
  <c r="Y813" i="10"/>
  <c r="R2463" i="10"/>
  <c r="R2467" i="10"/>
  <c r="K31" i="16"/>
  <c r="J77" i="16"/>
  <c r="F1044" i="10"/>
  <c r="F1036" i="10"/>
  <c r="F1040" i="10"/>
  <c r="F2707" i="10"/>
  <c r="F2703" i="10"/>
  <c r="F2743" i="10" s="1"/>
  <c r="F2747" i="10" s="1"/>
  <c r="F2667" i="10"/>
  <c r="F2663" i="10"/>
  <c r="P2623" i="10"/>
  <c r="P2627" i="10"/>
  <c r="I59" i="80"/>
  <c r="K59" i="80"/>
  <c r="J59" i="80"/>
  <c r="AQ64" i="10"/>
  <c r="N1044" i="10"/>
  <c r="I14" i="79"/>
  <c r="C2587" i="10"/>
  <c r="C2583" i="10"/>
  <c r="Y663" i="10"/>
  <c r="AP378" i="10"/>
  <c r="I91" i="16"/>
  <c r="E2623" i="10"/>
  <c r="E2627" i="10"/>
  <c r="O2265" i="10"/>
  <c r="O2224" i="10"/>
  <c r="AZ41" i="16"/>
  <c r="AZ49" i="137"/>
  <c r="L25" i="14"/>
  <c r="O2587" i="10"/>
  <c r="O2583" i="10"/>
  <c r="AD139" i="15"/>
  <c r="AP291" i="10"/>
  <c r="AQ291" i="10"/>
  <c r="J32" i="80"/>
  <c r="L42" i="14"/>
  <c r="K67" i="79"/>
  <c r="AD31" i="15"/>
  <c r="BA107" i="80"/>
  <c r="Y632" i="10"/>
  <c r="AQ227" i="10"/>
  <c r="AP227" i="10"/>
  <c r="Y704" i="10"/>
  <c r="AQ26" i="10"/>
  <c r="C2507" i="10"/>
  <c r="C2503" i="10"/>
  <c r="AY121" i="80"/>
  <c r="Y564" i="10"/>
  <c r="O2543" i="10"/>
  <c r="O2547" i="10"/>
  <c r="O2463" i="10"/>
  <c r="O2467" i="10"/>
  <c r="L2623" i="10"/>
  <c r="L2627" i="10"/>
  <c r="AP371" i="10"/>
  <c r="Y848" i="10"/>
  <c r="N2265" i="10"/>
  <c r="N2224" i="10"/>
  <c r="Y581" i="10"/>
  <c r="AP218" i="10"/>
  <c r="K108" i="16"/>
  <c r="J108" i="16"/>
  <c r="I98" i="16"/>
  <c r="K98" i="16"/>
  <c r="J98" i="16"/>
  <c r="I17" i="79"/>
  <c r="K17" i="79"/>
  <c r="J17" i="79"/>
  <c r="N2587" i="10"/>
  <c r="N2583" i="10"/>
  <c r="AQ149" i="10"/>
  <c r="Y666" i="10"/>
  <c r="AP328" i="10"/>
  <c r="AQ328" i="10"/>
  <c r="I111" i="16"/>
  <c r="K111" i="16"/>
  <c r="Y649" i="10"/>
  <c r="Y847" i="10"/>
  <c r="AQ303" i="10"/>
  <c r="AP303" i="10"/>
  <c r="Y651" i="10"/>
  <c r="AD64" i="15"/>
  <c r="L74" i="14"/>
  <c r="K51" i="79"/>
  <c r="I51" i="79"/>
  <c r="J51" i="79"/>
  <c r="L83" i="14"/>
  <c r="AD122" i="15"/>
  <c r="L92" i="14"/>
  <c r="AP149" i="10"/>
  <c r="C2543" i="10"/>
  <c r="J12" i="16"/>
  <c r="E2663" i="10"/>
  <c r="E2667" i="10"/>
  <c r="J17" i="16"/>
  <c r="I53" i="79"/>
  <c r="K53" i="79"/>
  <c r="J53" i="79"/>
  <c r="AZ67" i="137"/>
  <c r="AZ56" i="16"/>
  <c r="K99" i="80"/>
  <c r="J99" i="80"/>
  <c r="H1040" i="10"/>
  <c r="H1044" i="10"/>
  <c r="H1036" i="10"/>
  <c r="J102" i="16"/>
  <c r="I102" i="16"/>
  <c r="L43" i="81"/>
  <c r="L65" i="14"/>
  <c r="AD21" i="15"/>
  <c r="Y650" i="10"/>
  <c r="AP317" i="10"/>
  <c r="AQ317" i="10"/>
  <c r="Y706" i="10"/>
  <c r="AQ27" i="10"/>
  <c r="Y807" i="10"/>
  <c r="AD73" i="15"/>
  <c r="BA57" i="16"/>
  <c r="G2543" i="10"/>
  <c r="BA45" i="80"/>
  <c r="L20" i="14"/>
  <c r="J79" i="80"/>
  <c r="D2667" i="10"/>
  <c r="D2663" i="10"/>
  <c r="AD116" i="15"/>
  <c r="Y604" i="10"/>
  <c r="AP187" i="10"/>
  <c r="L2463" i="10"/>
  <c r="L2467" i="10"/>
  <c r="F2583" i="10"/>
  <c r="F2587" i="10"/>
  <c r="J105" i="80"/>
  <c r="K2547" i="10"/>
  <c r="K2543" i="10"/>
  <c r="AD141" i="15"/>
  <c r="AZ107" i="80"/>
  <c r="AZ98" i="16"/>
  <c r="Y553" i="10"/>
  <c r="AP219" i="10"/>
  <c r="S2423" i="10"/>
  <c r="S2427" i="10"/>
  <c r="I92" i="80"/>
  <c r="AD81" i="15"/>
  <c r="BA109" i="16"/>
  <c r="Y668" i="10"/>
  <c r="AP342" i="10"/>
  <c r="Y860" i="10"/>
  <c r="AD142" i="15"/>
  <c r="I28" i="80"/>
  <c r="O2623" i="10"/>
  <c r="O2627" i="10"/>
  <c r="L2503" i="10"/>
  <c r="L2507" i="10"/>
  <c r="AZ48" i="80"/>
  <c r="AZ49" i="80"/>
  <c r="Y622" i="10"/>
  <c r="L99" i="14"/>
  <c r="Y858" i="10"/>
  <c r="P1044" i="10"/>
  <c r="P1040" i="10"/>
  <c r="P1036" i="10"/>
  <c r="Y829" i="10"/>
  <c r="N2667" i="10"/>
  <c r="N2663" i="10"/>
  <c r="L49" i="14"/>
  <c r="C2467" i="10"/>
  <c r="C2463" i="10"/>
  <c r="I89" i="80"/>
  <c r="L53" i="14"/>
  <c r="AP288" i="10"/>
  <c r="AQ288" i="10"/>
  <c r="J16" i="80"/>
  <c r="I16" i="80"/>
  <c r="K16" i="80"/>
  <c r="I1036" i="10"/>
  <c r="I1044" i="10"/>
  <c r="I1040" i="10"/>
  <c r="BA63" i="80"/>
  <c r="M2427" i="10"/>
  <c r="M2423" i="10"/>
  <c r="R2703" i="10"/>
  <c r="R2743" i="10" s="1"/>
  <c r="R2747" i="10" s="1"/>
  <c r="R2707" i="10"/>
  <c r="J91" i="16"/>
  <c r="K94" i="80"/>
  <c r="J94" i="80"/>
  <c r="I94" i="80"/>
  <c r="H2663" i="10"/>
  <c r="H2667" i="10"/>
  <c r="BA49" i="80"/>
  <c r="K107" i="16"/>
  <c r="F2463" i="10"/>
  <c r="F2467" i="10"/>
  <c r="Y592" i="10"/>
  <c r="I27" i="16"/>
  <c r="L43" i="14"/>
  <c r="Y827" i="10"/>
  <c r="S2547" i="10"/>
  <c r="S2543" i="10"/>
  <c r="N2627" i="10"/>
  <c r="N2623" i="10"/>
  <c r="C2707" i="10"/>
  <c r="K90" i="80"/>
  <c r="I90" i="80"/>
  <c r="J90" i="80"/>
  <c r="K71" i="16"/>
  <c r="M2507" i="10"/>
  <c r="M2503" i="10"/>
  <c r="J40" i="79"/>
  <c r="K40" i="79"/>
  <c r="I19" i="16"/>
  <c r="K19" i="16"/>
  <c r="J19" i="16"/>
  <c r="I107" i="80"/>
  <c r="F2423" i="10"/>
  <c r="F2427" i="10"/>
  <c r="AZ50" i="137"/>
  <c r="AZ42" i="16"/>
  <c r="I2265" i="10"/>
  <c r="I2224" i="10"/>
  <c r="Y618" i="10"/>
  <c r="AP243" i="10"/>
  <c r="AQ243" i="10"/>
  <c r="AD55" i="15"/>
  <c r="AQ292" i="10"/>
  <c r="AP292" i="10"/>
  <c r="L51" i="14"/>
  <c r="E2503" i="10"/>
  <c r="AD78" i="15"/>
  <c r="K16" i="16"/>
  <c r="K40" i="16"/>
  <c r="I40" i="16"/>
  <c r="Y633" i="10"/>
  <c r="AP228" i="10"/>
  <c r="AQ228" i="10"/>
  <c r="D2623" i="10"/>
  <c r="D2627" i="10"/>
  <c r="AQ28" i="10"/>
  <c r="Y708" i="10"/>
  <c r="O1044" i="10"/>
  <c r="O1040" i="10"/>
  <c r="O1036" i="10"/>
  <c r="L2547" i="10"/>
  <c r="L2543" i="10"/>
  <c r="L2707" i="10"/>
  <c r="L2703" i="10"/>
  <c r="L2743" i="10" s="1"/>
  <c r="L2747" i="10" s="1"/>
  <c r="K24" i="81"/>
  <c r="J24" i="81"/>
  <c r="I24" i="81"/>
  <c r="Y670" i="10"/>
  <c r="AQ344" i="10"/>
  <c r="AP344" i="10"/>
  <c r="AY40" i="16"/>
  <c r="AZ120" i="80"/>
  <c r="AQ195" i="10"/>
  <c r="Y631" i="10"/>
  <c r="AP195" i="10"/>
  <c r="L104" i="14"/>
  <c r="P2587" i="10"/>
  <c r="P2583" i="10"/>
  <c r="S2467" i="10"/>
  <c r="S2463" i="10"/>
  <c r="K35" i="79"/>
  <c r="J35" i="79"/>
  <c r="Y608" i="10"/>
  <c r="H2265" i="10"/>
  <c r="H2224" i="10"/>
  <c r="AZ46" i="80"/>
  <c r="AZ47" i="80"/>
  <c r="K43" i="16"/>
  <c r="J43" i="16"/>
  <c r="J49" i="79"/>
  <c r="G2587" i="10"/>
  <c r="G2583" i="10"/>
  <c r="G2463" i="10"/>
  <c r="G2467" i="10"/>
  <c r="J104" i="80"/>
  <c r="I104" i="80"/>
  <c r="K104" i="80"/>
  <c r="AQ247" i="10"/>
  <c r="AP247" i="10"/>
  <c r="E1040" i="10"/>
  <c r="E1044" i="10"/>
  <c r="E1036" i="10"/>
  <c r="AZ40" i="16"/>
  <c r="AZ48" i="137"/>
  <c r="I45" i="79"/>
  <c r="R2507" i="10"/>
  <c r="R2503" i="10"/>
  <c r="L103" i="14"/>
  <c r="L53" i="81"/>
  <c r="BA61" i="80"/>
  <c r="AD105" i="15"/>
  <c r="BA55" i="16"/>
  <c r="L84" i="14"/>
  <c r="Y568" i="10"/>
  <c r="J38" i="16"/>
  <c r="L85" i="14"/>
  <c r="A967" i="10"/>
  <c r="F967" i="10"/>
  <c r="Q967" i="10"/>
  <c r="O967" i="10"/>
  <c r="O966" i="10"/>
  <c r="G967" i="10"/>
  <c r="S966" i="10"/>
  <c r="J967" i="10"/>
  <c r="G966" i="10"/>
  <c r="Q966" i="10"/>
  <c r="E966" i="10"/>
  <c r="H967" i="10"/>
  <c r="F966" i="10"/>
  <c r="K966" i="10"/>
  <c r="I966" i="10"/>
  <c r="M967" i="10"/>
  <c r="C967" i="10"/>
  <c r="K967" i="10"/>
  <c r="D966" i="10"/>
  <c r="I967" i="10"/>
  <c r="R967" i="10"/>
  <c r="R966" i="10"/>
  <c r="E967" i="10"/>
  <c r="P967" i="10"/>
  <c r="S967" i="10"/>
  <c r="N966" i="10"/>
  <c r="C966" i="10"/>
  <c r="J966" i="10"/>
  <c r="L967" i="10"/>
  <c r="D967" i="10"/>
  <c r="N967" i="10"/>
  <c r="M2547" i="10" l="1"/>
  <c r="AP67" i="10"/>
  <c r="I109" i="16"/>
  <c r="J78" i="16"/>
  <c r="I2507" i="10"/>
  <c r="AQ330" i="10"/>
  <c r="I112" i="80"/>
  <c r="K52" i="16"/>
  <c r="K14" i="16"/>
  <c r="K121" i="80"/>
  <c r="J95" i="16"/>
  <c r="K61" i="80"/>
  <c r="AP367" i="10"/>
  <c r="K20" i="79"/>
  <c r="I39" i="79"/>
  <c r="BA51" i="137"/>
  <c r="AQ67" i="10"/>
  <c r="AP43" i="10"/>
  <c r="K47" i="79"/>
  <c r="AQ47" i="10"/>
  <c r="AQ85" i="10"/>
  <c r="I46" i="79"/>
  <c r="K39" i="79"/>
  <c r="AZ121" i="80"/>
  <c r="AY47" i="80"/>
  <c r="I78" i="16"/>
  <c r="AQ325" i="10"/>
  <c r="K46" i="79"/>
  <c r="I15" i="80"/>
  <c r="AQ376" i="10"/>
  <c r="J29" i="79"/>
  <c r="I71" i="16"/>
  <c r="J89" i="80"/>
  <c r="AD51" i="15"/>
  <c r="J32" i="79"/>
  <c r="J62" i="79"/>
  <c r="L62" i="79" s="1"/>
  <c r="AY49" i="80"/>
  <c r="AD52" i="15"/>
  <c r="K62" i="79"/>
  <c r="K56" i="79"/>
  <c r="I82" i="16"/>
  <c r="AP376" i="10"/>
  <c r="I31" i="80"/>
  <c r="AQ235" i="10"/>
  <c r="J45" i="79"/>
  <c r="I2583" i="10"/>
  <c r="AP190" i="10"/>
  <c r="AQ43" i="10"/>
  <c r="L54" i="14"/>
  <c r="AD97" i="15"/>
  <c r="J30" i="80"/>
  <c r="AP327" i="10"/>
  <c r="I26" i="16"/>
  <c r="AD15" i="15"/>
  <c r="L78" i="14"/>
  <c r="AD18" i="15"/>
  <c r="AQ190" i="10"/>
  <c r="K42" i="80"/>
  <c r="K102" i="80"/>
  <c r="AD68" i="15"/>
  <c r="I65" i="79"/>
  <c r="AP669" i="10"/>
  <c r="AP301" i="10"/>
  <c r="L33" i="81"/>
  <c r="AD70" i="15"/>
  <c r="AD34" i="15"/>
  <c r="L14" i="14"/>
  <c r="J79" i="16"/>
  <c r="I78" i="80"/>
  <c r="I20" i="80"/>
  <c r="AD143" i="15"/>
  <c r="K43" i="80"/>
  <c r="AD76" i="15"/>
  <c r="K113" i="80"/>
  <c r="L23" i="14"/>
  <c r="I67" i="16"/>
  <c r="AQ371" i="10"/>
  <c r="J11" i="80"/>
  <c r="AD37" i="15"/>
  <c r="J68" i="16"/>
  <c r="K56" i="16"/>
  <c r="L70" i="14"/>
  <c r="J66" i="79"/>
  <c r="J23" i="81"/>
  <c r="K16" i="79"/>
  <c r="AP397" i="10"/>
  <c r="AD84" i="15"/>
  <c r="AY111" i="16"/>
  <c r="AP308" i="10"/>
  <c r="L18" i="14"/>
  <c r="L42" i="81"/>
  <c r="AD127" i="15"/>
  <c r="K76" i="80"/>
  <c r="K31" i="79"/>
  <c r="L30" i="14"/>
  <c r="AD12" i="15"/>
  <c r="K54" i="79"/>
  <c r="J28" i="80"/>
  <c r="K32" i="80"/>
  <c r="AD87" i="15"/>
  <c r="K64" i="79"/>
  <c r="K46" i="80"/>
  <c r="I74" i="79"/>
  <c r="K58" i="80"/>
  <c r="I34" i="80"/>
  <c r="AQ307" i="10"/>
  <c r="L90" i="14"/>
  <c r="BA119" i="80"/>
  <c r="L97" i="14"/>
  <c r="I30" i="16"/>
  <c r="J70" i="16"/>
  <c r="K53" i="80"/>
  <c r="K106" i="80"/>
  <c r="K107" i="80"/>
  <c r="AD69" i="15"/>
  <c r="AD94" i="15"/>
  <c r="K68" i="79"/>
  <c r="L76" i="14"/>
  <c r="AD89" i="15"/>
  <c r="AD144" i="15"/>
  <c r="I103" i="80"/>
  <c r="K77" i="16"/>
  <c r="K73" i="80"/>
  <c r="AD79" i="15"/>
  <c r="J48" i="80"/>
  <c r="K79" i="80"/>
  <c r="K41" i="79"/>
  <c r="J93" i="16"/>
  <c r="K109" i="16"/>
  <c r="J69" i="79"/>
  <c r="I30" i="80"/>
  <c r="I88" i="80"/>
  <c r="I111" i="80"/>
  <c r="I114" i="80"/>
  <c r="K51" i="16"/>
  <c r="I57" i="16"/>
  <c r="J105" i="16"/>
  <c r="K84" i="16"/>
  <c r="J13" i="79"/>
  <c r="AP368" i="10"/>
  <c r="J25" i="16"/>
  <c r="I74" i="80"/>
  <c r="J58" i="79"/>
  <c r="K100" i="80"/>
  <c r="AD132" i="15"/>
  <c r="J44" i="80"/>
  <c r="AQ219" i="10"/>
  <c r="AP325" i="10"/>
  <c r="K82" i="16"/>
  <c r="L107" i="14"/>
  <c r="AY44" i="16"/>
  <c r="J48" i="79"/>
  <c r="J22" i="79"/>
  <c r="I38" i="16"/>
  <c r="J57" i="80"/>
  <c r="AP315" i="10"/>
  <c r="AP85" i="10"/>
  <c r="J41" i="16"/>
  <c r="AQ369" i="10"/>
  <c r="AD49" i="15"/>
  <c r="L21" i="14"/>
  <c r="L45" i="81"/>
  <c r="K95" i="16"/>
  <c r="K38" i="79"/>
  <c r="AQ594" i="10"/>
  <c r="AP285" i="10"/>
  <c r="K44" i="16"/>
  <c r="AP379" i="10"/>
  <c r="J13" i="16"/>
  <c r="AQ391" i="10"/>
  <c r="AQ372" i="10"/>
  <c r="I61" i="80"/>
  <c r="L64" i="14"/>
  <c r="K85" i="80"/>
  <c r="AQ301" i="10"/>
  <c r="AQ253" i="10"/>
  <c r="AD20" i="15"/>
  <c r="AZ59" i="80"/>
  <c r="AD41" i="15"/>
  <c r="BA66" i="137"/>
  <c r="K70" i="16"/>
  <c r="AP189" i="10"/>
  <c r="K34" i="80"/>
  <c r="AP391" i="10"/>
  <c r="AP238" i="10"/>
  <c r="K57" i="16"/>
  <c r="N2463" i="10"/>
  <c r="AQ44" i="10"/>
  <c r="I48" i="79"/>
  <c r="J107" i="80"/>
  <c r="Y835" i="10"/>
  <c r="I32" i="80"/>
  <c r="AP64" i="10"/>
  <c r="I41" i="16"/>
  <c r="AZ51" i="137"/>
  <c r="AQ224" i="10"/>
  <c r="AD63" i="15"/>
  <c r="BB66" i="137" s="1"/>
  <c r="J20" i="80"/>
  <c r="AP150" i="10"/>
  <c r="J39" i="16"/>
  <c r="K41" i="16"/>
  <c r="L32" i="14"/>
  <c r="L32" i="81"/>
  <c r="L35" i="81"/>
  <c r="AD90" i="15"/>
  <c r="AP163" i="10"/>
  <c r="AQ343" i="10"/>
  <c r="K48" i="79"/>
  <c r="J31" i="79"/>
  <c r="N1036" i="10"/>
  <c r="AZ43" i="16"/>
  <c r="AQ148" i="10"/>
  <c r="K28" i="79"/>
  <c r="K103" i="80"/>
  <c r="AD66" i="15"/>
  <c r="L44" i="14"/>
  <c r="AD95" i="15"/>
  <c r="L68" i="14"/>
  <c r="L38" i="14"/>
  <c r="I70" i="16"/>
  <c r="AQ189" i="10"/>
  <c r="AP44" i="10"/>
  <c r="AQ365" i="10"/>
  <c r="K88" i="80"/>
  <c r="AP286" i="10"/>
  <c r="I80" i="16"/>
  <c r="AQ150" i="10"/>
  <c r="I68" i="79"/>
  <c r="AP365" i="10"/>
  <c r="J54" i="79"/>
  <c r="J78" i="80"/>
  <c r="AQ397" i="10"/>
  <c r="AP47" i="10"/>
  <c r="AQ218" i="10"/>
  <c r="Y623" i="10"/>
  <c r="AQ669" i="10"/>
  <c r="AP594" i="10"/>
  <c r="AP553" i="10"/>
  <c r="AZ52" i="137"/>
  <c r="AQ580" i="10"/>
  <c r="K53" i="16"/>
  <c r="D2224" i="10"/>
  <c r="I14" i="16"/>
  <c r="BA59" i="80"/>
  <c r="J73" i="80"/>
  <c r="J84" i="16"/>
  <c r="AP343" i="10"/>
  <c r="L67" i="14"/>
  <c r="AD120" i="15"/>
  <c r="L34" i="14"/>
  <c r="AD93" i="15"/>
  <c r="AQ278" i="10"/>
  <c r="J53" i="80"/>
  <c r="I48" i="80"/>
  <c r="I25" i="16"/>
  <c r="J82" i="16"/>
  <c r="C1040" i="10"/>
  <c r="I79" i="80"/>
  <c r="AQ237" i="10"/>
  <c r="J30" i="16"/>
  <c r="J111" i="80"/>
  <c r="Y662" i="10"/>
  <c r="AP662" i="10" s="1"/>
  <c r="J14" i="16"/>
  <c r="L14" i="16" s="1"/>
  <c r="BA65" i="137"/>
  <c r="AP233" i="10"/>
  <c r="I73" i="80"/>
  <c r="AP329" i="10"/>
  <c r="J37" i="16"/>
  <c r="L44" i="81"/>
  <c r="AD86" i="15"/>
  <c r="AD119" i="15"/>
  <c r="L106" i="14"/>
  <c r="AD72" i="15"/>
  <c r="BB57" i="16" s="1"/>
  <c r="K65" i="16"/>
  <c r="K38" i="16"/>
  <c r="I54" i="79"/>
  <c r="AZ44" i="16"/>
  <c r="K48" i="80"/>
  <c r="K13" i="79"/>
  <c r="AP382" i="10"/>
  <c r="I53" i="80"/>
  <c r="C2427" i="10"/>
  <c r="I13" i="79"/>
  <c r="I30" i="79"/>
  <c r="J106" i="80"/>
  <c r="AQ158" i="10"/>
  <c r="C1036" i="10"/>
  <c r="AP299" i="10"/>
  <c r="AP645" i="10" s="1"/>
  <c r="AP237" i="10"/>
  <c r="J86" i="16"/>
  <c r="J100" i="80"/>
  <c r="J26" i="16"/>
  <c r="AP339" i="10"/>
  <c r="J113" i="80"/>
  <c r="AQ302" i="10"/>
  <c r="BA54" i="16"/>
  <c r="I65" i="16"/>
  <c r="AP372" i="10"/>
  <c r="AQ557" i="10"/>
  <c r="I77" i="16"/>
  <c r="K22" i="79"/>
  <c r="AQ368" i="10"/>
  <c r="AD129" i="15"/>
  <c r="L75" i="14"/>
  <c r="BA60" i="80"/>
  <c r="AP87" i="10"/>
  <c r="AP158" i="10"/>
  <c r="AQ382" i="10"/>
  <c r="AP117" i="10"/>
  <c r="AP369" i="10"/>
  <c r="J46" i="80"/>
  <c r="J30" i="79"/>
  <c r="BA62" i="80"/>
  <c r="J44" i="16"/>
  <c r="M2703" i="10"/>
  <c r="M2743" i="10" s="1"/>
  <c r="M2747" i="10" s="1"/>
  <c r="K29" i="79"/>
  <c r="I52" i="16"/>
  <c r="K86" i="16"/>
  <c r="AQ238" i="10"/>
  <c r="J103" i="80"/>
  <c r="AQ123" i="10"/>
  <c r="I100" i="80"/>
  <c r="J14" i="80"/>
  <c r="K26" i="16"/>
  <c r="AQ339" i="10"/>
  <c r="AP148" i="10"/>
  <c r="AP302" i="10"/>
  <c r="K105" i="16"/>
  <c r="AP181" i="10"/>
  <c r="K72" i="79"/>
  <c r="J57" i="16"/>
  <c r="AD11" i="15"/>
  <c r="AQ87" i="10"/>
  <c r="I66" i="79"/>
  <c r="AQ379" i="10"/>
  <c r="I46" i="80"/>
  <c r="I58" i="80"/>
  <c r="AQ83" i="10"/>
  <c r="BA67" i="137"/>
  <c r="I29" i="79"/>
  <c r="J52" i="16"/>
  <c r="L52" i="16" s="1"/>
  <c r="K74" i="80"/>
  <c r="I106" i="80"/>
  <c r="AP123" i="10"/>
  <c r="I35" i="80"/>
  <c r="R2587" i="10"/>
  <c r="D2427" i="10"/>
  <c r="AP118" i="10"/>
  <c r="AP284" i="10"/>
  <c r="AQ65" i="10"/>
  <c r="AP65" i="10"/>
  <c r="K20" i="80"/>
  <c r="AP235" i="10"/>
  <c r="J38" i="79"/>
  <c r="AP307" i="10"/>
  <c r="K36" i="79"/>
  <c r="L81" i="14"/>
  <c r="AZ97" i="16"/>
  <c r="AD131" i="15"/>
  <c r="AQ163" i="10"/>
  <c r="K66" i="79"/>
  <c r="AQ327" i="10"/>
  <c r="K89" i="80"/>
  <c r="L89" i="80" s="1"/>
  <c r="J35" i="80"/>
  <c r="L35" i="80" s="1"/>
  <c r="BA64" i="137"/>
  <c r="J67" i="16"/>
  <c r="AQ118" i="10"/>
  <c r="K73" i="79"/>
  <c r="AQ245" i="10"/>
  <c r="I44" i="80"/>
  <c r="AY51" i="137"/>
  <c r="J58" i="80"/>
  <c r="AP83" i="10"/>
  <c r="K28" i="80"/>
  <c r="BA56" i="16"/>
  <c r="J69" i="16"/>
  <c r="AQ342" i="10"/>
  <c r="AQ284" i="10"/>
  <c r="J65" i="16"/>
  <c r="J71" i="16"/>
  <c r="L105" i="14"/>
  <c r="L98" i="14"/>
  <c r="AD88" i="15"/>
  <c r="AZ110" i="16"/>
  <c r="L72" i="14"/>
  <c r="AD74" i="15"/>
  <c r="BB109" i="16" s="1"/>
  <c r="AD99" i="15"/>
  <c r="AD56" i="15"/>
  <c r="AD32" i="15"/>
  <c r="L73" i="14"/>
  <c r="I105" i="16"/>
  <c r="I39" i="16"/>
  <c r="I18" i="16"/>
  <c r="J18" i="16"/>
  <c r="K18" i="16"/>
  <c r="BA96" i="16"/>
  <c r="BA105" i="80"/>
  <c r="AD29" i="15"/>
  <c r="I121" i="80"/>
  <c r="J121" i="80"/>
  <c r="K79" i="16"/>
  <c r="Q1036" i="10"/>
  <c r="Q1044" i="10"/>
  <c r="Q1040" i="10"/>
  <c r="AD118" i="15"/>
  <c r="K84" i="80"/>
  <c r="AD39" i="15"/>
  <c r="AD80" i="15"/>
  <c r="AD24" i="15"/>
  <c r="O2507" i="10"/>
  <c r="O2503" i="10"/>
  <c r="O2703" i="10"/>
  <c r="O2743" i="10" s="1"/>
  <c r="O2747" i="10" s="1"/>
  <c r="O2707" i="10"/>
  <c r="AY120" i="80"/>
  <c r="AY110" i="16"/>
  <c r="P2543" i="10"/>
  <c r="P2547" i="10"/>
  <c r="P2507" i="10"/>
  <c r="P2503" i="10"/>
  <c r="I50" i="16"/>
  <c r="K50" i="16"/>
  <c r="J50" i="16"/>
  <c r="I76" i="80"/>
  <c r="AP236" i="10"/>
  <c r="L28" i="14"/>
  <c r="L31" i="81"/>
  <c r="AQ381" i="10"/>
  <c r="AP381" i="10"/>
  <c r="AQ124" i="10"/>
  <c r="AP124" i="10"/>
  <c r="Y850" i="10"/>
  <c r="J74" i="79"/>
  <c r="K74" i="79"/>
  <c r="AD71" i="15"/>
  <c r="BB119" i="80" s="1"/>
  <c r="K33" i="79"/>
  <c r="I33" i="79"/>
  <c r="J33" i="79"/>
  <c r="D2587" i="10"/>
  <c r="D2583" i="10"/>
  <c r="L88" i="14"/>
  <c r="AY53" i="16"/>
  <c r="AY64" i="137"/>
  <c r="AP277" i="10"/>
  <c r="AQ277" i="10"/>
  <c r="Y591" i="10"/>
  <c r="S2707" i="10"/>
  <c r="S2703" i="10"/>
  <c r="S2743" i="10" s="1"/>
  <c r="S2747" i="10" s="1"/>
  <c r="S2503" i="10"/>
  <c r="S2507" i="10"/>
  <c r="S2587" i="10"/>
  <c r="S2583" i="10"/>
  <c r="K85" i="16"/>
  <c r="I85" i="16"/>
  <c r="J85" i="16"/>
  <c r="N2703" i="10"/>
  <c r="N2743" i="10" s="1"/>
  <c r="N2747" i="10" s="1"/>
  <c r="N2707" i="10"/>
  <c r="L2587" i="10"/>
  <c r="L2583" i="10"/>
  <c r="L1044" i="10"/>
  <c r="L1040" i="10"/>
  <c r="L1036" i="10"/>
  <c r="Y648" i="10"/>
  <c r="AP316" i="10"/>
  <c r="AQ316" i="10"/>
  <c r="AQ311" i="10"/>
  <c r="AP311" i="10"/>
  <c r="Y828" i="10"/>
  <c r="AP147" i="10"/>
  <c r="AQ147" i="10"/>
  <c r="AP244" i="10"/>
  <c r="Y620" i="10"/>
  <c r="K18" i="80"/>
  <c r="I18" i="80"/>
  <c r="J18" i="80"/>
  <c r="AQ252" i="10"/>
  <c r="AP252" i="10"/>
  <c r="BA121" i="80"/>
  <c r="AD83" i="15"/>
  <c r="BA111" i="16"/>
  <c r="Q2503" i="10"/>
  <c r="Q2507" i="10"/>
  <c r="Q2583" i="10"/>
  <c r="Q2587" i="10"/>
  <c r="I2467" i="10"/>
  <c r="I2463" i="10"/>
  <c r="I98" i="80"/>
  <c r="K98" i="80"/>
  <c r="J98" i="80"/>
  <c r="K23" i="81"/>
  <c r="I23" i="81"/>
  <c r="I104" i="16"/>
  <c r="J104" i="16"/>
  <c r="K104" i="16"/>
  <c r="AP245" i="10"/>
  <c r="G2667" i="10"/>
  <c r="G2663" i="10"/>
  <c r="Y665" i="10"/>
  <c r="AP340" i="10"/>
  <c r="AQ340" i="10"/>
  <c r="R1044" i="10"/>
  <c r="R1036" i="10"/>
  <c r="R1040" i="10"/>
  <c r="I18" i="79"/>
  <c r="J18" i="79"/>
  <c r="K18" i="79"/>
  <c r="J33" i="80"/>
  <c r="K33" i="80"/>
  <c r="L24" i="14"/>
  <c r="AP28" i="10"/>
  <c r="AQ226" i="10"/>
  <c r="AP226" i="10"/>
  <c r="Y630" i="10"/>
  <c r="AZ62" i="80"/>
  <c r="AZ63" i="80"/>
  <c r="J92" i="16"/>
  <c r="K92" i="16"/>
  <c r="I92" i="16"/>
  <c r="I64" i="79"/>
  <c r="J64" i="79"/>
  <c r="Y664" i="10"/>
  <c r="AP326" i="10"/>
  <c r="AQ326" i="10"/>
  <c r="I36" i="79"/>
  <c r="J36" i="79"/>
  <c r="L55" i="14"/>
  <c r="J12" i="81"/>
  <c r="I12" i="81"/>
  <c r="K68" i="16"/>
  <c r="AP120" i="10"/>
  <c r="AQ120" i="10"/>
  <c r="AQ254" i="10"/>
  <c r="AP254" i="10"/>
  <c r="AD140" i="15"/>
  <c r="AD35" i="15"/>
  <c r="AQ380" i="10"/>
  <c r="AP380" i="10"/>
  <c r="AD133" i="15"/>
  <c r="K27" i="16"/>
  <c r="L27" i="16" s="1"/>
  <c r="AY107" i="80"/>
  <c r="AY98" i="16"/>
  <c r="AD43" i="15"/>
  <c r="AD130" i="15"/>
  <c r="K93" i="80"/>
  <c r="J93" i="80"/>
  <c r="I93" i="80"/>
  <c r="E2265" i="10"/>
  <c r="E2224" i="10"/>
  <c r="K32" i="16"/>
  <c r="I32" i="16"/>
  <c r="J32" i="16"/>
  <c r="L91" i="14"/>
  <c r="AD65" i="15"/>
  <c r="K19" i="80"/>
  <c r="I19" i="80"/>
  <c r="J19" i="80"/>
  <c r="L86" i="14"/>
  <c r="AP162" i="10"/>
  <c r="M2587" i="10"/>
  <c r="M2583" i="10"/>
  <c r="K13" i="16"/>
  <c r="I13" i="16"/>
  <c r="Q2547" i="10"/>
  <c r="Q2543" i="10"/>
  <c r="K72" i="80"/>
  <c r="I72" i="80"/>
  <c r="J72" i="80"/>
  <c r="I49" i="79"/>
  <c r="L49" i="79" s="1"/>
  <c r="L80" i="14"/>
  <c r="I11" i="79"/>
  <c r="J11" i="79"/>
  <c r="Y619" i="10"/>
  <c r="AQ283" i="10"/>
  <c r="AP283" i="10"/>
  <c r="G2703" i="10"/>
  <c r="G2743" i="10" s="1"/>
  <c r="G2747" i="10" s="1"/>
  <c r="G2707" i="10"/>
  <c r="K52" i="79"/>
  <c r="J52" i="79"/>
  <c r="R2623" i="10"/>
  <c r="R2627" i="10"/>
  <c r="I75" i="80"/>
  <c r="J75" i="80"/>
  <c r="K75" i="80"/>
  <c r="AD106" i="15"/>
  <c r="BB63" i="80" s="1"/>
  <c r="I102" i="80"/>
  <c r="Y634" i="10"/>
  <c r="AP229" i="10"/>
  <c r="AQ229" i="10"/>
  <c r="H2467" i="10"/>
  <c r="H2463" i="10"/>
  <c r="K71" i="80"/>
  <c r="J71" i="80"/>
  <c r="I17" i="80"/>
  <c r="K17" i="80"/>
  <c r="J17" i="80"/>
  <c r="K112" i="80"/>
  <c r="L112" i="80" s="1"/>
  <c r="D2507" i="10"/>
  <c r="D2503" i="10"/>
  <c r="D2707" i="10"/>
  <c r="D2703" i="10"/>
  <c r="D2743" i="10" s="1"/>
  <c r="D2747" i="10" s="1"/>
  <c r="D1040" i="10"/>
  <c r="D1044" i="10"/>
  <c r="D1036" i="10"/>
  <c r="I60" i="80"/>
  <c r="K60" i="80"/>
  <c r="J60" i="80"/>
  <c r="J71" i="79"/>
  <c r="AQ290" i="10"/>
  <c r="AP290" i="10"/>
  <c r="I42" i="16"/>
  <c r="I54" i="80"/>
  <c r="J54" i="80"/>
  <c r="I67" i="79"/>
  <c r="J67" i="79"/>
  <c r="S2627" i="10"/>
  <c r="S2623" i="10"/>
  <c r="S2663" i="10"/>
  <c r="S2667" i="10"/>
  <c r="N2547" i="10"/>
  <c r="N2543" i="10"/>
  <c r="J68" i="79"/>
  <c r="J49" i="16"/>
  <c r="I49" i="16"/>
  <c r="Y831" i="10"/>
  <c r="AP84" i="10"/>
  <c r="AQ84" i="10"/>
  <c r="Q2627" i="10"/>
  <c r="Q2623" i="10"/>
  <c r="C2663" i="10"/>
  <c r="C2667" i="10"/>
  <c r="C2623" i="10"/>
  <c r="C2627" i="10"/>
  <c r="I2663" i="10"/>
  <c r="I2667" i="10"/>
  <c r="K54" i="80"/>
  <c r="I83" i="16"/>
  <c r="K83" i="16"/>
  <c r="J83" i="16"/>
  <c r="R2667" i="10"/>
  <c r="R2663" i="10"/>
  <c r="J114" i="80"/>
  <c r="AD22" i="15"/>
  <c r="I63" i="80"/>
  <c r="J63" i="80"/>
  <c r="K63" i="80"/>
  <c r="Y593" i="10"/>
  <c r="AQ279" i="10"/>
  <c r="AP279" i="10"/>
  <c r="I71" i="79"/>
  <c r="K71" i="79"/>
  <c r="O2667" i="10"/>
  <c r="O2663" i="10"/>
  <c r="BA44" i="16"/>
  <c r="BA52" i="137"/>
  <c r="L108" i="14"/>
  <c r="AP249" i="10"/>
  <c r="AQ249" i="10"/>
  <c r="J24" i="79"/>
  <c r="K24" i="79"/>
  <c r="J15" i="81"/>
  <c r="K15" i="81"/>
  <c r="I15" i="81"/>
  <c r="AP398" i="10"/>
  <c r="AQ398" i="10"/>
  <c r="Y569" i="10"/>
  <c r="AZ60" i="80"/>
  <c r="AZ61" i="80"/>
  <c r="I75" i="79"/>
  <c r="J75" i="79"/>
  <c r="K75" i="79"/>
  <c r="K77" i="80"/>
  <c r="J77" i="80"/>
  <c r="I77" i="80"/>
  <c r="I31" i="79"/>
  <c r="Y644" i="10"/>
  <c r="AQ298" i="10"/>
  <c r="AP298" i="10"/>
  <c r="I55" i="16"/>
  <c r="K69" i="79"/>
  <c r="AP27" i="10"/>
  <c r="Y837" i="10"/>
  <c r="AQ160" i="10"/>
  <c r="AP160" i="10"/>
  <c r="L34" i="81"/>
  <c r="I35" i="79"/>
  <c r="L35" i="79" s="1"/>
  <c r="AP225" i="10"/>
  <c r="AQ225" i="10"/>
  <c r="Y611" i="10"/>
  <c r="AQ181" i="10"/>
  <c r="AQ244" i="10"/>
  <c r="L48" i="14"/>
  <c r="M2663" i="10"/>
  <c r="M2667" i="10"/>
  <c r="I2543" i="10"/>
  <c r="I2547" i="10"/>
  <c r="L101" i="14"/>
  <c r="Y646" i="10"/>
  <c r="AQ300" i="10"/>
  <c r="AP300" i="10"/>
  <c r="L33" i="14"/>
  <c r="I84" i="16"/>
  <c r="L84" i="16" s="1"/>
  <c r="AQ117" i="10"/>
  <c r="J21" i="79"/>
  <c r="K55" i="80"/>
  <c r="I55" i="80"/>
  <c r="J55" i="80"/>
  <c r="K37" i="16"/>
  <c r="I37" i="16"/>
  <c r="I17" i="16"/>
  <c r="K17" i="16"/>
  <c r="BA41" i="16"/>
  <c r="BA49" i="137"/>
  <c r="I58" i="79"/>
  <c r="K58" i="79"/>
  <c r="K103" i="16"/>
  <c r="J103" i="16"/>
  <c r="I103" i="16"/>
  <c r="L12" i="14"/>
  <c r="Y595" i="10"/>
  <c r="AQ281" i="10"/>
  <c r="AP281" i="10"/>
  <c r="AY63" i="80"/>
  <c r="AY62" i="80"/>
  <c r="Y597" i="10"/>
  <c r="AQ282" i="10"/>
  <c r="AP282" i="10"/>
  <c r="Y582" i="10"/>
  <c r="AP182" i="10"/>
  <c r="AQ182" i="10"/>
  <c r="L71" i="14"/>
  <c r="AY52" i="137"/>
  <c r="K21" i="79"/>
  <c r="I21" i="79"/>
  <c r="I116" i="80"/>
  <c r="J116" i="80"/>
  <c r="K116" i="80"/>
  <c r="AQ299" i="10"/>
  <c r="AQ645" i="10" s="1"/>
  <c r="AQ315" i="10"/>
  <c r="L52" i="14"/>
  <c r="AQ230" i="10"/>
  <c r="Y636" i="10"/>
  <c r="AP230" i="10"/>
  <c r="AQ285" i="10"/>
  <c r="Y834" i="10"/>
  <c r="AP66" i="10"/>
  <c r="AQ66" i="10"/>
  <c r="AY61" i="80"/>
  <c r="AY60" i="80"/>
  <c r="L87" i="14"/>
  <c r="L15" i="14"/>
  <c r="AD19" i="15"/>
  <c r="BA42" i="16"/>
  <c r="BA50" i="137"/>
  <c r="L41" i="14"/>
  <c r="L94" i="14"/>
  <c r="AQ236" i="10"/>
  <c r="J39" i="80"/>
  <c r="I39" i="80"/>
  <c r="K39" i="80"/>
  <c r="K39" i="16"/>
  <c r="J21" i="80"/>
  <c r="I21" i="80"/>
  <c r="K21" i="80"/>
  <c r="AQ183" i="10"/>
  <c r="Y583" i="10"/>
  <c r="AP183" i="10"/>
  <c r="J47" i="79"/>
  <c r="C2265" i="10"/>
  <c r="C2224" i="10"/>
  <c r="AD85" i="15"/>
  <c r="K81" i="16"/>
  <c r="I81" i="16"/>
  <c r="AY41" i="16"/>
  <c r="AY49" i="137"/>
  <c r="J31" i="80"/>
  <c r="L31" i="80" s="1"/>
  <c r="K90" i="16"/>
  <c r="I90" i="16"/>
  <c r="AD30" i="15"/>
  <c r="BB98" i="16" s="1"/>
  <c r="BA106" i="80"/>
  <c r="BA97" i="16"/>
  <c r="I11" i="16"/>
  <c r="J11" i="16"/>
  <c r="K11" i="16"/>
  <c r="J62" i="80"/>
  <c r="I62" i="80"/>
  <c r="K62" i="80"/>
  <c r="K14" i="81"/>
  <c r="J14" i="81"/>
  <c r="I14" i="81"/>
  <c r="H2503" i="10"/>
  <c r="H2507" i="10"/>
  <c r="H2623" i="10"/>
  <c r="H2627" i="10"/>
  <c r="I84" i="80"/>
  <c r="J84" i="80"/>
  <c r="K30" i="16"/>
  <c r="L30" i="16" s="1"/>
  <c r="I44" i="16"/>
  <c r="L45" i="14"/>
  <c r="K11" i="80"/>
  <c r="I11" i="80"/>
  <c r="K2703" i="10"/>
  <c r="K2743" i="10" s="1"/>
  <c r="K2747" i="10" s="1"/>
  <c r="K2707" i="10"/>
  <c r="K30" i="80"/>
  <c r="AP248" i="10"/>
  <c r="AQ248" i="10"/>
  <c r="S2224" i="10"/>
  <c r="S2265" i="10"/>
  <c r="K26" i="80"/>
  <c r="I26" i="80"/>
  <c r="J26" i="80"/>
  <c r="Y667" i="10"/>
  <c r="AQ341" i="10"/>
  <c r="AP341" i="10"/>
  <c r="AY42" i="16"/>
  <c r="AY50" i="137"/>
  <c r="I41" i="79"/>
  <c r="J41" i="79"/>
  <c r="S1040" i="10"/>
  <c r="S1044" i="10"/>
  <c r="S1036" i="10"/>
  <c r="N2423" i="10"/>
  <c r="N2427" i="10"/>
  <c r="AQ46" i="10"/>
  <c r="AP46" i="10"/>
  <c r="AQ246" i="10"/>
  <c r="AP246" i="10"/>
  <c r="I28" i="79"/>
  <c r="J28" i="79"/>
  <c r="K12" i="80"/>
  <c r="I12" i="80"/>
  <c r="J12" i="80"/>
  <c r="L79" i="14"/>
  <c r="J23" i="16"/>
  <c r="K23" i="16"/>
  <c r="I23" i="16"/>
  <c r="AP45" i="10"/>
  <c r="AQ45" i="10"/>
  <c r="Y815" i="10"/>
  <c r="AY119" i="80"/>
  <c r="AY109" i="16"/>
  <c r="I15" i="79"/>
  <c r="K15" i="79"/>
  <c r="J15" i="79"/>
  <c r="R2265" i="10"/>
  <c r="R2224" i="10"/>
  <c r="K13" i="80"/>
  <c r="J13" i="80"/>
  <c r="I13" i="80"/>
  <c r="J2265" i="10"/>
  <c r="J2224" i="10"/>
  <c r="I2427" i="10"/>
  <c r="I2423" i="10"/>
  <c r="K25" i="16"/>
  <c r="K27" i="80"/>
  <c r="J27" i="80"/>
  <c r="J106" i="16"/>
  <c r="K106" i="16"/>
  <c r="I106" i="16"/>
  <c r="AD50" i="15"/>
  <c r="L56" i="14"/>
  <c r="K40" i="80"/>
  <c r="I40" i="80"/>
  <c r="J40" i="80"/>
  <c r="F2623" i="10"/>
  <c r="F2627" i="10"/>
  <c r="I99" i="80"/>
  <c r="L99" i="80" s="1"/>
  <c r="K97" i="16"/>
  <c r="J97" i="16"/>
  <c r="I97" i="16"/>
  <c r="I12" i="79"/>
  <c r="J12" i="79"/>
  <c r="K12" i="79"/>
  <c r="AY48" i="80"/>
  <c r="H2703" i="10"/>
  <c r="H2743" i="10" s="1"/>
  <c r="H2747" i="10" s="1"/>
  <c r="H2707" i="10"/>
  <c r="P2703" i="10"/>
  <c r="P2743" i="10" s="1"/>
  <c r="P2747" i="10" s="1"/>
  <c r="P2707" i="10"/>
  <c r="AP164" i="10"/>
  <c r="AQ164" i="10"/>
  <c r="Y863" i="10"/>
  <c r="K47" i="80"/>
  <c r="I47" i="80"/>
  <c r="J47" i="80"/>
  <c r="K15" i="16"/>
  <c r="J15" i="16"/>
  <c r="I15" i="16"/>
  <c r="Y605" i="10"/>
  <c r="AQ222" i="10"/>
  <c r="AP222" i="10"/>
  <c r="I40" i="79"/>
  <c r="L40" i="79" s="1"/>
  <c r="I29" i="80"/>
  <c r="J29" i="80"/>
  <c r="K29" i="80"/>
  <c r="L46" i="14"/>
  <c r="L100" i="14"/>
  <c r="I20" i="79"/>
  <c r="L20" i="79" s="1"/>
  <c r="J25" i="80"/>
  <c r="I25" i="80"/>
  <c r="K25" i="80"/>
  <c r="L2427" i="10"/>
  <c r="L2423" i="10"/>
  <c r="AQ394" i="10"/>
  <c r="AP394" i="10"/>
  <c r="AQ193" i="10"/>
  <c r="AP193" i="10"/>
  <c r="Y579" i="10"/>
  <c r="AP217" i="10"/>
  <c r="AQ217" i="10"/>
  <c r="I91" i="80"/>
  <c r="J91" i="80"/>
  <c r="K91" i="80"/>
  <c r="AQ318" i="10"/>
  <c r="Y652" i="10"/>
  <c r="AP318" i="10"/>
  <c r="AZ119" i="80"/>
  <c r="AZ109" i="16"/>
  <c r="I55" i="79"/>
  <c r="K55" i="79"/>
  <c r="J55" i="79"/>
  <c r="I94" i="16"/>
  <c r="J94" i="16"/>
  <c r="K94" i="16"/>
  <c r="K45" i="80"/>
  <c r="J45" i="80"/>
  <c r="I45" i="80"/>
  <c r="I51" i="16"/>
  <c r="J51" i="16"/>
  <c r="E2587" i="10"/>
  <c r="E2583" i="10"/>
  <c r="E2467" i="10"/>
  <c r="E2463" i="10"/>
  <c r="P2224" i="10"/>
  <c r="P2265" i="10"/>
  <c r="I2703" i="10"/>
  <c r="I2743" i="10" s="1"/>
  <c r="I2747" i="10" s="1"/>
  <c r="I2707" i="10"/>
  <c r="J72" i="79"/>
  <c r="I72" i="79"/>
  <c r="I117" i="80"/>
  <c r="J117" i="80"/>
  <c r="K117" i="80"/>
  <c r="AD75" i="15"/>
  <c r="AQ354" i="10"/>
  <c r="AP354" i="10"/>
  <c r="I95" i="16"/>
  <c r="L95" i="16" s="1"/>
  <c r="I63" i="79"/>
  <c r="K63" i="79"/>
  <c r="J63" i="79"/>
  <c r="P2423" i="10"/>
  <c r="P2427" i="10"/>
  <c r="K14" i="80"/>
  <c r="I12" i="16"/>
  <c r="AQ159" i="10"/>
  <c r="AP159" i="10"/>
  <c r="Y833" i="10"/>
  <c r="K44" i="80"/>
  <c r="I85" i="80"/>
  <c r="L85" i="80" s="1"/>
  <c r="AY48" i="137"/>
  <c r="D2547" i="10"/>
  <c r="D2543" i="10"/>
  <c r="J56" i="16"/>
  <c r="I56" i="16"/>
  <c r="I69" i="16"/>
  <c r="L102" i="14"/>
  <c r="I80" i="80"/>
  <c r="J80" i="80"/>
  <c r="K80" i="80"/>
  <c r="J80" i="16"/>
  <c r="K80" i="16"/>
  <c r="N2507" i="10"/>
  <c r="N2503" i="10"/>
  <c r="Q2224" i="10"/>
  <c r="Q2265" i="10"/>
  <c r="AQ122" i="10"/>
  <c r="AP122" i="10"/>
  <c r="AQ220" i="10"/>
  <c r="AP220" i="10"/>
  <c r="AZ105" i="80"/>
  <c r="AZ96" i="16"/>
  <c r="M2627" i="10"/>
  <c r="M2623" i="10"/>
  <c r="Q2703" i="10"/>
  <c r="Q2743" i="10" s="1"/>
  <c r="Q2747" i="10" s="1"/>
  <c r="Q2707" i="10"/>
  <c r="Q2427" i="10"/>
  <c r="Q2423" i="10"/>
  <c r="J92" i="80"/>
  <c r="K92" i="80"/>
  <c r="E2547" i="10"/>
  <c r="E2543" i="10"/>
  <c r="I69" i="79"/>
  <c r="G2623" i="10"/>
  <c r="G2627" i="10"/>
  <c r="G1040" i="10"/>
  <c r="G1044" i="10"/>
  <c r="G1036" i="10"/>
  <c r="I66" i="16"/>
  <c r="J66" i="16"/>
  <c r="K66" i="16"/>
  <c r="AD38" i="15"/>
  <c r="Y590" i="10"/>
  <c r="AQ233" i="10"/>
  <c r="F2503" i="10"/>
  <c r="F2507" i="10"/>
  <c r="AY106" i="80"/>
  <c r="AY97" i="16"/>
  <c r="BA48" i="80"/>
  <c r="AD54" i="15"/>
  <c r="AD28" i="15"/>
  <c r="H2547" i="10"/>
  <c r="H2543" i="10"/>
  <c r="H2583" i="10"/>
  <c r="H2587" i="10"/>
  <c r="K110" i="16"/>
  <c r="J110" i="16"/>
  <c r="I110" i="16"/>
  <c r="AD103" i="15"/>
  <c r="L47" i="14"/>
  <c r="K2623" i="10"/>
  <c r="K2627" i="10"/>
  <c r="K2423" i="10"/>
  <c r="K2427" i="10"/>
  <c r="J34" i="80"/>
  <c r="J19" i="79"/>
  <c r="K19" i="79"/>
  <c r="I19" i="79"/>
  <c r="BA48" i="137"/>
  <c r="BA40" i="16"/>
  <c r="I68" i="16"/>
  <c r="AY67" i="137"/>
  <c r="AY56" i="16"/>
  <c r="K73" i="16"/>
  <c r="J73" i="16"/>
  <c r="I73" i="16"/>
  <c r="J16" i="79"/>
  <c r="I16" i="79"/>
  <c r="L2667" i="10"/>
  <c r="L2663" i="10"/>
  <c r="AD102" i="15"/>
  <c r="I105" i="80"/>
  <c r="K105" i="80"/>
  <c r="K54" i="16"/>
  <c r="J54" i="16"/>
  <c r="I54" i="16"/>
  <c r="L36" i="14"/>
  <c r="E2707" i="10"/>
  <c r="E2703" i="10"/>
  <c r="E2743" i="10" s="1"/>
  <c r="E2747" i="10" s="1"/>
  <c r="K15" i="80"/>
  <c r="L15" i="80" s="1"/>
  <c r="I108" i="16"/>
  <c r="L108" i="16" s="1"/>
  <c r="AP370" i="10"/>
  <c r="AQ370" i="10"/>
  <c r="G2503" i="10"/>
  <c r="G2507" i="10"/>
  <c r="L29" i="14"/>
  <c r="J74" i="80"/>
  <c r="I43" i="80"/>
  <c r="J43" i="80"/>
  <c r="L43" i="80" s="1"/>
  <c r="K49" i="80"/>
  <c r="I49" i="80"/>
  <c r="J49" i="80"/>
  <c r="G2224" i="10"/>
  <c r="G2265" i="10"/>
  <c r="BA110" i="16"/>
  <c r="AD82" i="15"/>
  <c r="BA120" i="80"/>
  <c r="P2463" i="10"/>
  <c r="P2467" i="10"/>
  <c r="P2667" i="10"/>
  <c r="P2663" i="10"/>
  <c r="BA47" i="80"/>
  <c r="BA46" i="80"/>
  <c r="L13" i="14"/>
  <c r="AQ395" i="10"/>
  <c r="AP395" i="10"/>
  <c r="K1040" i="10"/>
  <c r="K1044" i="10"/>
  <c r="K1036" i="10"/>
  <c r="K2463" i="10"/>
  <c r="K2467" i="10"/>
  <c r="I113" i="80"/>
  <c r="J13" i="81"/>
  <c r="I13" i="81"/>
  <c r="K13" i="81"/>
  <c r="J55" i="16"/>
  <c r="K55" i="16"/>
  <c r="L40" i="14"/>
  <c r="J40" i="16"/>
  <c r="L40" i="16" s="1"/>
  <c r="AD23" i="15"/>
  <c r="I32" i="79"/>
  <c r="L32" i="79" s="1"/>
  <c r="AZ53" i="16"/>
  <c r="AZ64" i="137"/>
  <c r="AD46" i="15"/>
  <c r="AQ162" i="10"/>
  <c r="J88" i="80"/>
  <c r="L88" i="80" s="1"/>
  <c r="L37" i="14"/>
  <c r="K12" i="16"/>
  <c r="K37" i="79"/>
  <c r="I37" i="79"/>
  <c r="J37" i="79"/>
  <c r="AP26" i="10"/>
  <c r="K48" i="16"/>
  <c r="I48" i="16"/>
  <c r="J48" i="16"/>
  <c r="J28" i="16"/>
  <c r="I28" i="16"/>
  <c r="K28" i="16"/>
  <c r="I107" i="16"/>
  <c r="J107" i="16"/>
  <c r="K111" i="80"/>
  <c r="L111" i="80" s="1"/>
  <c r="AD40" i="15"/>
  <c r="I38" i="79"/>
  <c r="AD128" i="15"/>
  <c r="I119" i="80"/>
  <c r="J119" i="80"/>
  <c r="K119" i="80"/>
  <c r="AY105" i="80"/>
  <c r="AY96" i="16"/>
  <c r="I27" i="80"/>
  <c r="AY54" i="16"/>
  <c r="AY65" i="137"/>
  <c r="AD45" i="15"/>
  <c r="AD25" i="15"/>
  <c r="E2427" i="10"/>
  <c r="E2423" i="10"/>
  <c r="I2627" i="10"/>
  <c r="I2623" i="10"/>
  <c r="K56" i="80"/>
  <c r="L52" i="81"/>
  <c r="Y817" i="10"/>
  <c r="AQ121" i="10"/>
  <c r="AP121" i="10"/>
  <c r="K78" i="80"/>
  <c r="L39" i="14"/>
  <c r="AQ187" i="10"/>
  <c r="AY59" i="80"/>
  <c r="K50" i="79"/>
  <c r="J50" i="79"/>
  <c r="I50" i="79"/>
  <c r="K57" i="80"/>
  <c r="I57" i="80"/>
  <c r="J29" i="16"/>
  <c r="I29" i="16"/>
  <c r="K29" i="16"/>
  <c r="AP278" i="10"/>
  <c r="H2423" i="10"/>
  <c r="H2427" i="10"/>
  <c r="J120" i="80"/>
  <c r="I120" i="80"/>
  <c r="K120" i="80"/>
  <c r="AD42" i="15"/>
  <c r="Y606" i="10"/>
  <c r="AP188" i="10"/>
  <c r="AQ188" i="10"/>
  <c r="K14" i="79"/>
  <c r="L14" i="79" s="1"/>
  <c r="J70" i="79"/>
  <c r="K70" i="79"/>
  <c r="I70" i="79"/>
  <c r="J31" i="16"/>
  <c r="I31" i="16"/>
  <c r="K2663" i="10"/>
  <c r="K2667" i="10"/>
  <c r="Y607" i="10"/>
  <c r="AP223" i="10"/>
  <c r="AQ223" i="10"/>
  <c r="J86" i="80"/>
  <c r="K86" i="80"/>
  <c r="I86" i="80"/>
  <c r="L35" i="14"/>
  <c r="AZ66" i="137"/>
  <c r="AZ55" i="16"/>
  <c r="L89" i="14"/>
  <c r="D2467" i="10"/>
  <c r="D2463" i="10"/>
  <c r="K101" i="80"/>
  <c r="J101" i="80"/>
  <c r="I101" i="80"/>
  <c r="J76" i="80"/>
  <c r="BA98" i="16"/>
  <c r="K41" i="80"/>
  <c r="I41" i="80"/>
  <c r="J41" i="80"/>
  <c r="K57" i="79"/>
  <c r="J57" i="79"/>
  <c r="I57" i="79"/>
  <c r="I79" i="16"/>
  <c r="L79" i="16" s="1"/>
  <c r="J87" i="80"/>
  <c r="K87" i="80"/>
  <c r="I87" i="80"/>
  <c r="K24" i="16"/>
  <c r="J24" i="16"/>
  <c r="I24" i="16"/>
  <c r="F2224" i="10"/>
  <c r="F2265" i="10"/>
  <c r="I56" i="80"/>
  <c r="J56" i="80"/>
  <c r="I118" i="80"/>
  <c r="K118" i="80"/>
  <c r="J118" i="80"/>
  <c r="Y862" i="10"/>
  <c r="AQ151" i="10"/>
  <c r="AP151" i="10"/>
  <c r="K96" i="16"/>
  <c r="I96" i="16"/>
  <c r="J96" i="16"/>
  <c r="AZ54" i="16"/>
  <c r="AZ65" i="137"/>
  <c r="M2467" i="10"/>
  <c r="M2463" i="10"/>
  <c r="K93" i="16"/>
  <c r="I93" i="16"/>
  <c r="Q2463" i="10"/>
  <c r="Q2467" i="10"/>
  <c r="Y552" i="10"/>
  <c r="AP352" i="10"/>
  <c r="AQ352" i="10"/>
  <c r="K2224" i="10"/>
  <c r="K2265" i="10"/>
  <c r="J42" i="16"/>
  <c r="I115" i="80"/>
  <c r="K115" i="80"/>
  <c r="G2427" i="10"/>
  <c r="G2423" i="10"/>
  <c r="R2423" i="10"/>
  <c r="R2427" i="10"/>
  <c r="F2543" i="10"/>
  <c r="F2547" i="10"/>
  <c r="Y577" i="10"/>
  <c r="AQ216" i="10"/>
  <c r="AP216" i="10"/>
  <c r="Y609" i="10"/>
  <c r="AP224" i="10"/>
  <c r="O2427" i="10"/>
  <c r="O2423" i="10"/>
  <c r="I56" i="79"/>
  <c r="J56" i="79"/>
  <c r="K23" i="79"/>
  <c r="J23" i="79"/>
  <c r="I23" i="79"/>
  <c r="M2224" i="10"/>
  <c r="M2265" i="10"/>
  <c r="I16" i="16"/>
  <c r="L16" i="16" s="1"/>
  <c r="K72" i="16"/>
  <c r="J72" i="16"/>
  <c r="I72" i="16"/>
  <c r="K36" i="16"/>
  <c r="J36" i="16"/>
  <c r="I36" i="16"/>
  <c r="K65" i="79"/>
  <c r="J65" i="79"/>
  <c r="L2265" i="10"/>
  <c r="L2224" i="10"/>
  <c r="K2503" i="10"/>
  <c r="K2507" i="10"/>
  <c r="K2587" i="10"/>
  <c r="K2583" i="10"/>
  <c r="J34" i="79"/>
  <c r="K34" i="79"/>
  <c r="I34" i="79"/>
  <c r="AY55" i="16"/>
  <c r="AY66" i="137"/>
  <c r="K91" i="16"/>
  <c r="L91" i="16" s="1"/>
  <c r="I22" i="79"/>
  <c r="L22" i="79" s="1"/>
  <c r="I53" i="16"/>
  <c r="L53" i="16" s="1"/>
  <c r="BB43" i="16"/>
  <c r="L98" i="16"/>
  <c r="BB45" i="80"/>
  <c r="L47" i="79"/>
  <c r="BB121" i="80"/>
  <c r="BB55" i="16"/>
  <c r="L57" i="16"/>
  <c r="L19" i="16"/>
  <c r="L16" i="80"/>
  <c r="L43" i="16"/>
  <c r="L78" i="16"/>
  <c r="L54" i="79"/>
  <c r="L28" i="80"/>
  <c r="L111" i="16"/>
  <c r="L102" i="80"/>
  <c r="L38" i="16"/>
  <c r="L90" i="80"/>
  <c r="L106" i="80"/>
  <c r="L53" i="80"/>
  <c r="L17" i="79"/>
  <c r="BB107" i="80"/>
  <c r="L71" i="16"/>
  <c r="L46" i="79"/>
  <c r="AQ568" i="10"/>
  <c r="AP568" i="10"/>
  <c r="L45" i="79"/>
  <c r="L24" i="81"/>
  <c r="AP580" i="10"/>
  <c r="AQ604" i="10"/>
  <c r="AP604" i="10"/>
  <c r="BB44" i="16"/>
  <c r="AQ553" i="10"/>
  <c r="L51" i="79"/>
  <c r="AQ647" i="10"/>
  <c r="AP647" i="10"/>
  <c r="L30" i="79"/>
  <c r="L13" i="79"/>
  <c r="AQ596" i="10"/>
  <c r="AP596" i="10"/>
  <c r="AP632" i="10"/>
  <c r="AQ632" i="10"/>
  <c r="AQ623" i="10"/>
  <c r="AP623" i="10"/>
  <c r="BB65" i="137"/>
  <c r="BB54" i="16"/>
  <c r="AP649" i="10"/>
  <c r="AP674" i="10" s="1"/>
  <c r="Y674" i="10"/>
  <c r="AQ649" i="10"/>
  <c r="AQ674" i="10" s="1"/>
  <c r="AP581" i="10"/>
  <c r="AQ581" i="10"/>
  <c r="AQ610" i="10"/>
  <c r="AP610" i="10"/>
  <c r="BB47" i="80"/>
  <c r="L48" i="80"/>
  <c r="L109" i="16"/>
  <c r="AQ662" i="10"/>
  <c r="AP633" i="10"/>
  <c r="AQ633" i="10"/>
  <c r="L46" i="80"/>
  <c r="L94" i="80"/>
  <c r="L59" i="80"/>
  <c r="L41" i="16"/>
  <c r="L42" i="80"/>
  <c r="L73" i="80"/>
  <c r="BB60" i="80"/>
  <c r="BB61" i="80"/>
  <c r="L104" i="80"/>
  <c r="AQ651" i="10"/>
  <c r="AP651" i="10"/>
  <c r="AQ635" i="10"/>
  <c r="AP635" i="10"/>
  <c r="AQ618" i="10"/>
  <c r="AP618" i="10"/>
  <c r="AQ564" i="10"/>
  <c r="AP564" i="10"/>
  <c r="AP663" i="10"/>
  <c r="AQ663" i="10"/>
  <c r="AP621" i="10"/>
  <c r="AQ621" i="10"/>
  <c r="AP622" i="10"/>
  <c r="AQ622" i="10"/>
  <c r="L39" i="79"/>
  <c r="L102" i="16"/>
  <c r="AQ666" i="10"/>
  <c r="AP666" i="10"/>
  <c r="L73" i="79"/>
  <c r="AQ592" i="10"/>
  <c r="AP592" i="10"/>
  <c r="AQ670" i="10"/>
  <c r="AP670" i="10"/>
  <c r="AQ668" i="10"/>
  <c r="AP668" i="10"/>
  <c r="AP650" i="10"/>
  <c r="AP675" i="10" s="1"/>
  <c r="Y675" i="10"/>
  <c r="AQ650" i="10"/>
  <c r="AQ675" i="10" s="1"/>
  <c r="L32" i="80"/>
  <c r="AQ631" i="10"/>
  <c r="AP631" i="10"/>
  <c r="AP565" i="10"/>
  <c r="AQ565" i="10"/>
  <c r="L53" i="79"/>
  <c r="BB53" i="16"/>
  <c r="BB64" i="137"/>
  <c r="AQ608" i="10"/>
  <c r="AP608" i="10"/>
  <c r="A968" i="10"/>
  <c r="J968" i="10"/>
  <c r="F968" i="10"/>
  <c r="E968" i="10"/>
  <c r="G968" i="10"/>
  <c r="H968" i="10"/>
  <c r="D968" i="10"/>
  <c r="Q968" i="10"/>
  <c r="I968" i="10"/>
  <c r="R968" i="10"/>
  <c r="N968" i="10"/>
  <c r="K968" i="10"/>
  <c r="P968" i="10"/>
  <c r="S968" i="10"/>
  <c r="C968" i="10"/>
  <c r="O968" i="10"/>
  <c r="L968" i="10"/>
  <c r="M968" i="10"/>
  <c r="L30" i="80" l="1"/>
  <c r="L66" i="79"/>
  <c r="L76" i="80"/>
  <c r="BB59" i="80"/>
  <c r="L26" i="16"/>
  <c r="L61" i="80"/>
  <c r="L113" i="80"/>
  <c r="L48" i="79"/>
  <c r="L74" i="80"/>
  <c r="L20" i="80"/>
  <c r="L100" i="80"/>
  <c r="L70" i="16"/>
  <c r="L78" i="80"/>
  <c r="BB67" i="137"/>
  <c r="L34" i="80"/>
  <c r="L28" i="79"/>
  <c r="L103" i="80"/>
  <c r="L96" i="16"/>
  <c r="L31" i="79"/>
  <c r="L86" i="16"/>
  <c r="BB62" i="80"/>
  <c r="L56" i="79"/>
  <c r="BB49" i="137"/>
  <c r="L58" i="79"/>
  <c r="BB40" i="16"/>
  <c r="L82" i="16"/>
  <c r="L25" i="16"/>
  <c r="L118" i="80"/>
  <c r="L36" i="79"/>
  <c r="BB51" i="137"/>
  <c r="BB41" i="16"/>
  <c r="L67" i="16"/>
  <c r="L114" i="80"/>
  <c r="L105" i="16"/>
  <c r="L74" i="79"/>
  <c r="BB46" i="80"/>
  <c r="L57" i="80"/>
  <c r="BB48" i="80"/>
  <c r="L77" i="16"/>
  <c r="BB52" i="137"/>
  <c r="L31" i="16"/>
  <c r="L38" i="79"/>
  <c r="L47" i="80"/>
  <c r="L65" i="16"/>
  <c r="L107" i="80"/>
  <c r="BB48" i="137"/>
  <c r="L15" i="79"/>
  <c r="L12" i="80"/>
  <c r="L71" i="80"/>
  <c r="L64" i="79"/>
  <c r="L29" i="79"/>
  <c r="L79" i="80"/>
  <c r="L24" i="16"/>
  <c r="L116" i="80"/>
  <c r="BB56" i="16"/>
  <c r="L58" i="80"/>
  <c r="L24" i="79"/>
  <c r="L68" i="79"/>
  <c r="L14" i="80"/>
  <c r="L42" i="16"/>
  <c r="L68" i="16"/>
  <c r="L90" i="16"/>
  <c r="L55" i="80"/>
  <c r="L12" i="81"/>
  <c r="L23" i="81"/>
  <c r="L13" i="16"/>
  <c r="L12" i="79"/>
  <c r="L13" i="80"/>
  <c r="L98" i="80"/>
  <c r="L107" i="16"/>
  <c r="L12" i="16"/>
  <c r="L44" i="16"/>
  <c r="L17" i="80"/>
  <c r="L11" i="79"/>
  <c r="L18" i="80"/>
  <c r="L65" i="79"/>
  <c r="L16" i="79"/>
  <c r="L92" i="80"/>
  <c r="L51" i="16"/>
  <c r="L29" i="80"/>
  <c r="L97" i="16"/>
  <c r="L81" i="16"/>
  <c r="L66" i="16"/>
  <c r="L69" i="16"/>
  <c r="L93" i="16"/>
  <c r="L67" i="79"/>
  <c r="L52" i="79"/>
  <c r="L87" i="80"/>
  <c r="L105" i="80"/>
  <c r="L11" i="16"/>
  <c r="L41" i="80"/>
  <c r="L37" i="79"/>
  <c r="L41" i="79"/>
  <c r="L93" i="80"/>
  <c r="L121" i="80"/>
  <c r="BB106" i="80"/>
  <c r="L40" i="80"/>
  <c r="L69" i="79"/>
  <c r="L80" i="16"/>
  <c r="L44" i="80"/>
  <c r="L55" i="79"/>
  <c r="L17" i="16"/>
  <c r="L11" i="80"/>
  <c r="L119" i="80"/>
  <c r="L26" i="80"/>
  <c r="L72" i="16"/>
  <c r="L106" i="16"/>
  <c r="L115" i="80"/>
  <c r="L56" i="16"/>
  <c r="L56" i="80"/>
  <c r="L120" i="80"/>
  <c r="L25" i="80"/>
  <c r="L23" i="79"/>
  <c r="AQ552" i="10"/>
  <c r="AP552" i="10"/>
  <c r="L73" i="16"/>
  <c r="L117" i="80"/>
  <c r="AQ579" i="10"/>
  <c r="AP579" i="10"/>
  <c r="AQ583" i="10"/>
  <c r="AP583" i="10"/>
  <c r="BB49" i="80"/>
  <c r="L75" i="79"/>
  <c r="L49" i="16"/>
  <c r="AP634" i="10"/>
  <c r="AQ634" i="10"/>
  <c r="L32" i="16"/>
  <c r="BB111" i="16"/>
  <c r="AP609" i="10"/>
  <c r="AQ609" i="10"/>
  <c r="L13" i="81"/>
  <c r="L70" i="79"/>
  <c r="BB120" i="80"/>
  <c r="BB110" i="16"/>
  <c r="L23" i="16"/>
  <c r="L14" i="81"/>
  <c r="AQ597" i="10"/>
  <c r="AP597" i="10"/>
  <c r="L63" i="80"/>
  <c r="AP652" i="10"/>
  <c r="AQ652" i="10"/>
  <c r="AP667" i="10"/>
  <c r="AQ667" i="10"/>
  <c r="AP619" i="10"/>
  <c r="AQ619" i="10"/>
  <c r="AP630" i="10"/>
  <c r="AQ630" i="10"/>
  <c r="L85" i="16"/>
  <c r="L18" i="16"/>
  <c r="L36" i="16"/>
  <c r="L86" i="80"/>
  <c r="L45" i="80"/>
  <c r="L71" i="79"/>
  <c r="L29" i="16"/>
  <c r="L72" i="79"/>
  <c r="L27" i="80"/>
  <c r="L63" i="79"/>
  <c r="L21" i="80"/>
  <c r="L39" i="80"/>
  <c r="AP646" i="10"/>
  <c r="AQ646" i="10"/>
  <c r="AQ569" i="10"/>
  <c r="AP569" i="10"/>
  <c r="L60" i="80"/>
  <c r="L75" i="80"/>
  <c r="L39" i="16"/>
  <c r="L34" i="79"/>
  <c r="L101" i="80"/>
  <c r="AP606" i="10"/>
  <c r="AQ606" i="10"/>
  <c r="L55" i="16"/>
  <c r="L49" i="80"/>
  <c r="L91" i="80"/>
  <c r="L62" i="80"/>
  <c r="L37" i="16"/>
  <c r="AQ611" i="10"/>
  <c r="AP611" i="10"/>
  <c r="AQ665" i="10"/>
  <c r="AP665" i="10"/>
  <c r="AP607" i="10"/>
  <c r="AQ607" i="10"/>
  <c r="L110" i="16"/>
  <c r="L94" i="16"/>
  <c r="L84" i="80"/>
  <c r="AQ595" i="10"/>
  <c r="AP595" i="10"/>
  <c r="AQ644" i="10"/>
  <c r="AP644" i="10"/>
  <c r="AQ664" i="10"/>
  <c r="AP664" i="10"/>
  <c r="AQ648" i="10"/>
  <c r="AP648" i="10"/>
  <c r="L50" i="79"/>
  <c r="AP605" i="10"/>
  <c r="AQ605" i="10"/>
  <c r="L83" i="16"/>
  <c r="L72" i="80"/>
  <c r="L19" i="80"/>
  <c r="L33" i="79"/>
  <c r="AQ590" i="10"/>
  <c r="AP590" i="10"/>
  <c r="AP636" i="10"/>
  <c r="AQ636" i="10"/>
  <c r="L33" i="80"/>
  <c r="L57" i="79"/>
  <c r="L28" i="16"/>
  <c r="L15" i="16"/>
  <c r="L103" i="16"/>
  <c r="L77" i="80"/>
  <c r="AQ620" i="10"/>
  <c r="AP620" i="10"/>
  <c r="L19" i="79"/>
  <c r="L15" i="81"/>
  <c r="AQ577" i="10"/>
  <c r="AP577" i="10"/>
  <c r="L48" i="16"/>
  <c r="L54" i="16"/>
  <c r="L80" i="80"/>
  <c r="BB42" i="16"/>
  <c r="BB50" i="137"/>
  <c r="AP582" i="10"/>
  <c r="AQ582" i="10"/>
  <c r="L21" i="79"/>
  <c r="L54" i="80"/>
  <c r="L18" i="79"/>
  <c r="L104" i="16"/>
  <c r="L50" i="16"/>
  <c r="BB96" i="16"/>
  <c r="BB105" i="80"/>
  <c r="BB97" i="16"/>
  <c r="AP593" i="10"/>
  <c r="AQ593" i="10"/>
  <c r="L92" i="16"/>
  <c r="AP591" i="10"/>
  <c r="AQ591" i="10"/>
  <c r="A969" i="10"/>
  <c r="H969" i="10"/>
  <c r="M969" i="10"/>
  <c r="D969" i="10"/>
  <c r="N969" i="10"/>
  <c r="E969" i="10"/>
  <c r="Q969" i="10"/>
  <c r="I969" i="10"/>
  <c r="J969" i="10"/>
  <c r="S969" i="10"/>
  <c r="C969" i="10"/>
  <c r="L969" i="10"/>
  <c r="P969" i="10"/>
  <c r="K969" i="10"/>
  <c r="G969" i="10"/>
  <c r="O969" i="10"/>
  <c r="R969" i="10"/>
  <c r="F969" i="10"/>
  <c r="A970" i="10" l="1"/>
  <c r="J970" i="10"/>
  <c r="Q970" i="10"/>
  <c r="N970" i="10"/>
  <c r="C970" i="10"/>
  <c r="R970" i="10"/>
  <c r="G970" i="10"/>
  <c r="M970" i="10"/>
  <c r="E970" i="10"/>
  <c r="P970" i="10"/>
  <c r="H970" i="10"/>
  <c r="K970" i="10"/>
  <c r="S970" i="10"/>
  <c r="D970" i="10"/>
  <c r="I970" i="10"/>
  <c r="F970" i="10"/>
  <c r="L970" i="10"/>
  <c r="O970" i="10"/>
  <c r="A971" i="10" l="1"/>
  <c r="C971" i="10"/>
  <c r="L971" i="10"/>
  <c r="O971" i="10"/>
  <c r="J971" i="10"/>
  <c r="F971" i="10"/>
  <c r="D971" i="10"/>
  <c r="G971" i="10"/>
  <c r="N971" i="10"/>
  <c r="H971" i="10"/>
  <c r="E971" i="10"/>
  <c r="S971" i="10"/>
  <c r="M971" i="10"/>
  <c r="P971" i="10"/>
  <c r="Q971" i="10"/>
  <c r="K971" i="10"/>
  <c r="I971" i="10"/>
  <c r="R971" i="10"/>
  <c r="A972" i="10" l="1"/>
  <c r="M972" i="10"/>
  <c r="L972" i="10"/>
  <c r="K972" i="10"/>
  <c r="F972" i="10"/>
  <c r="G972" i="10"/>
  <c r="C972" i="10"/>
  <c r="D972" i="10"/>
  <c r="I972" i="10"/>
  <c r="O972" i="10"/>
  <c r="N972" i="10"/>
  <c r="Q972" i="10"/>
  <c r="E972" i="10"/>
  <c r="J972" i="10"/>
  <c r="H972" i="10"/>
  <c r="P972" i="10"/>
  <c r="R972" i="10"/>
  <c r="S972" i="10"/>
  <c r="A973" i="10" l="1"/>
  <c r="L973" i="10"/>
  <c r="N973" i="10"/>
  <c r="E973" i="10"/>
  <c r="S973" i="10"/>
  <c r="P973" i="10"/>
  <c r="G973" i="10"/>
  <c r="H973" i="10"/>
  <c r="C973" i="10"/>
  <c r="D973" i="10"/>
  <c r="M973" i="10"/>
  <c r="K973" i="10"/>
  <c r="F973" i="10"/>
  <c r="O973" i="10"/>
  <c r="R973" i="10"/>
  <c r="J973" i="10"/>
  <c r="I973" i="10"/>
  <c r="Q973" i="10"/>
  <c r="A974" i="10" l="1"/>
  <c r="K974" i="10"/>
  <c r="M974" i="10"/>
  <c r="E974" i="10"/>
  <c r="J974" i="10"/>
  <c r="G974" i="10"/>
  <c r="D974" i="10"/>
  <c r="R974" i="10"/>
  <c r="F974" i="10"/>
  <c r="P974" i="10"/>
  <c r="O974" i="10"/>
  <c r="Q974" i="10"/>
  <c r="S974" i="10"/>
  <c r="C974" i="10"/>
  <c r="I974" i="10"/>
  <c r="H974" i="10"/>
  <c r="L974" i="10"/>
  <c r="N974" i="10"/>
  <c r="A975" i="10" l="1"/>
  <c r="S975" i="10"/>
  <c r="F975" i="10"/>
  <c r="N975" i="10"/>
  <c r="M975" i="10"/>
  <c r="I975" i="10"/>
  <c r="R975" i="10"/>
  <c r="K975" i="10"/>
  <c r="L975" i="10"/>
  <c r="G975" i="10"/>
  <c r="H975" i="10"/>
  <c r="Q975" i="10"/>
  <c r="O975" i="10"/>
  <c r="P975" i="10"/>
  <c r="C975" i="10"/>
  <c r="D975" i="10"/>
  <c r="J975" i="10"/>
  <c r="E975" i="10"/>
  <c r="A976" i="10" l="1"/>
  <c r="D976" i="10"/>
  <c r="K976" i="10"/>
  <c r="N976" i="10"/>
  <c r="J976" i="10"/>
  <c r="Q976" i="10"/>
  <c r="O976" i="10"/>
  <c r="L976" i="10"/>
  <c r="M976" i="10"/>
  <c r="C976" i="10"/>
  <c r="R976" i="10"/>
  <c r="I976" i="10"/>
  <c r="H976" i="10"/>
  <c r="P976" i="10"/>
  <c r="F976" i="10"/>
  <c r="E976" i="10"/>
  <c r="S976" i="10"/>
  <c r="G976" i="10"/>
  <c r="A977" i="10" l="1"/>
  <c r="J977" i="10"/>
  <c r="D977" i="10"/>
  <c r="C977" i="10"/>
  <c r="E977" i="10"/>
  <c r="Q977" i="10"/>
  <c r="S977" i="10"/>
  <c r="M977" i="10"/>
  <c r="G977" i="10"/>
  <c r="K977" i="10"/>
  <c r="N977" i="10"/>
  <c r="P977" i="10"/>
  <c r="I977" i="10"/>
  <c r="L977" i="10"/>
  <c r="R977" i="10"/>
  <c r="O977" i="10"/>
  <c r="F977" i="10"/>
  <c r="H977" i="10"/>
  <c r="A978" i="10" l="1"/>
  <c r="P978" i="10"/>
  <c r="C978" i="10"/>
  <c r="S978" i="10"/>
  <c r="Q978" i="10"/>
  <c r="R978" i="10"/>
  <c r="D978" i="10"/>
  <c r="E978" i="10"/>
  <c r="F978" i="10"/>
  <c r="H978" i="10"/>
  <c r="O978" i="10"/>
  <c r="I978" i="10"/>
  <c r="M978" i="10"/>
  <c r="K978" i="10"/>
  <c r="N978" i="10"/>
  <c r="L978" i="10"/>
  <c r="J978" i="10"/>
  <c r="G978" i="10"/>
  <c r="A979" i="10" l="1"/>
  <c r="S979" i="10"/>
  <c r="A980" i="10" l="1"/>
  <c r="M979" i="10"/>
  <c r="G979" i="10"/>
  <c r="K979" i="10"/>
  <c r="N980" i="10"/>
  <c r="K980" i="10"/>
  <c r="M980" i="10"/>
  <c r="Q980" i="10"/>
  <c r="C979" i="10"/>
  <c r="I980" i="10"/>
  <c r="D979" i="10"/>
  <c r="D980" i="10"/>
  <c r="S980" i="10"/>
  <c r="J979" i="10"/>
  <c r="G980" i="10"/>
  <c r="P979" i="10"/>
  <c r="H980" i="10"/>
  <c r="H979" i="10"/>
  <c r="P980" i="10"/>
  <c r="I979" i="10"/>
  <c r="L980" i="10"/>
  <c r="Q979" i="10"/>
  <c r="R979" i="10"/>
  <c r="J980" i="10"/>
  <c r="F979" i="10"/>
  <c r="N979" i="10"/>
  <c r="L979" i="10"/>
  <c r="E979" i="10"/>
  <c r="C980" i="10"/>
  <c r="O979" i="10"/>
  <c r="E980" i="10"/>
  <c r="O980" i="10"/>
  <c r="R980" i="10"/>
  <c r="A981" i="10" l="1"/>
  <c r="G981" i="10"/>
  <c r="H981" i="10"/>
  <c r="E981" i="10"/>
  <c r="J981" i="10"/>
  <c r="P981" i="10"/>
  <c r="O981" i="10"/>
  <c r="R981" i="10"/>
  <c r="Q981" i="10"/>
  <c r="D981" i="10"/>
  <c r="I981" i="10"/>
  <c r="N981" i="10"/>
  <c r="K981" i="10"/>
  <c r="L981" i="10"/>
  <c r="M981" i="10"/>
  <c r="F980" i="10"/>
  <c r="C981" i="10"/>
  <c r="S981" i="10"/>
  <c r="F981" i="10"/>
  <c r="A982" i="10" l="1"/>
  <c r="L982" i="10"/>
  <c r="F982" i="10"/>
  <c r="Q982" i="10"/>
  <c r="M982" i="10"/>
  <c r="O982" i="10"/>
  <c r="J982" i="10"/>
  <c r="C982" i="10"/>
  <c r="K982" i="10"/>
  <c r="R982" i="10"/>
  <c r="E982" i="10"/>
  <c r="N982" i="10"/>
  <c r="G982" i="10"/>
  <c r="S982" i="10"/>
  <c r="P982" i="10"/>
  <c r="H982" i="10"/>
  <c r="D982" i="10"/>
  <c r="I982" i="10"/>
  <c r="A983" i="10" l="1"/>
  <c r="D983" i="10"/>
  <c r="K983" i="10"/>
  <c r="Q983" i="10"/>
  <c r="S983" i="10"/>
  <c r="E983" i="10"/>
  <c r="H983" i="10"/>
  <c r="I983" i="10"/>
  <c r="P983" i="10"/>
  <c r="L983" i="10"/>
  <c r="O983" i="10"/>
  <c r="C983" i="10"/>
  <c r="G983" i="10"/>
  <c r="M983" i="10"/>
  <c r="F983" i="10"/>
  <c r="N983" i="10"/>
  <c r="R983" i="10"/>
  <c r="J983" i="10"/>
  <c r="A984" i="10" l="1"/>
  <c r="Q984" i="10"/>
  <c r="D984" i="10"/>
  <c r="F984" i="10"/>
  <c r="N984" i="10"/>
  <c r="S984" i="10"/>
  <c r="K984" i="10"/>
  <c r="I984" i="10"/>
  <c r="J984" i="10"/>
  <c r="G984" i="10"/>
  <c r="R984" i="10"/>
  <c r="P984" i="10"/>
  <c r="C984" i="10"/>
  <c r="E984" i="10"/>
  <c r="L984" i="10"/>
  <c r="M984" i="10"/>
  <c r="H984" i="10"/>
  <c r="O984" i="10"/>
  <c r="A985" i="10" l="1"/>
  <c r="D985" i="10"/>
  <c r="O985" i="10"/>
  <c r="C985" i="10"/>
  <c r="F985" i="10"/>
  <c r="Q985" i="10"/>
  <c r="J985" i="10"/>
  <c r="L985" i="10"/>
  <c r="P985" i="10"/>
  <c r="I985" i="10"/>
  <c r="H985" i="10"/>
  <c r="N985" i="10"/>
  <c r="G985" i="10"/>
  <c r="M985" i="10"/>
  <c r="S985" i="10"/>
  <c r="R985" i="10"/>
  <c r="E985" i="10"/>
  <c r="K985" i="10"/>
  <c r="A986" i="10" l="1"/>
  <c r="N986" i="10"/>
  <c r="O986" i="10"/>
  <c r="I986" i="10"/>
  <c r="D986" i="10"/>
  <c r="E986" i="10"/>
  <c r="L986" i="10"/>
  <c r="S986" i="10"/>
  <c r="K986" i="10"/>
  <c r="G986" i="10"/>
  <c r="H986" i="10"/>
  <c r="F986" i="10"/>
  <c r="C986" i="10"/>
  <c r="J986" i="10"/>
  <c r="R986" i="10"/>
  <c r="P986" i="10"/>
  <c r="Q986" i="10"/>
  <c r="M986" i="10"/>
  <c r="A987" i="10" l="1"/>
  <c r="S987" i="10"/>
  <c r="D987" i="10"/>
  <c r="O987" i="10"/>
  <c r="N987" i="10"/>
  <c r="M987" i="10"/>
  <c r="Q987" i="10"/>
  <c r="R987" i="10"/>
  <c r="C987" i="10"/>
  <c r="H987" i="10"/>
  <c r="G987" i="10"/>
  <c r="L987" i="10"/>
  <c r="E987" i="10"/>
  <c r="I987" i="10"/>
  <c r="F987" i="10"/>
  <c r="K987" i="10"/>
  <c r="J987" i="10"/>
  <c r="P987" i="10"/>
  <c r="A988" i="10" l="1"/>
  <c r="E988" i="10"/>
  <c r="H988" i="10"/>
  <c r="N988" i="10"/>
  <c r="P988" i="10"/>
  <c r="K988" i="10"/>
  <c r="M988" i="10"/>
  <c r="C988" i="10"/>
  <c r="L988" i="10"/>
  <c r="J988" i="10"/>
  <c r="D988" i="10"/>
  <c r="Q988" i="10"/>
  <c r="F988" i="10"/>
  <c r="G988" i="10"/>
  <c r="S988" i="10"/>
  <c r="O988" i="10"/>
  <c r="I988" i="10"/>
  <c r="R988" i="10"/>
  <c r="A989" i="10" l="1"/>
  <c r="P989" i="10"/>
  <c r="J989" i="10"/>
  <c r="E989" i="10"/>
  <c r="N989" i="10"/>
  <c r="C989" i="10"/>
  <c r="O989" i="10"/>
  <c r="H989" i="10"/>
  <c r="G989" i="10"/>
  <c r="D989" i="10"/>
  <c r="R989" i="10"/>
  <c r="I989" i="10"/>
  <c r="K989" i="10"/>
  <c r="S989" i="10"/>
  <c r="Q989" i="10"/>
  <c r="M989" i="10"/>
  <c r="L989" i="10"/>
  <c r="F989" i="10"/>
  <c r="A990" i="10" l="1"/>
  <c r="K990" i="10"/>
  <c r="E990" i="10"/>
  <c r="G990" i="10"/>
  <c r="H990" i="10"/>
  <c r="J990" i="10"/>
  <c r="F990" i="10"/>
  <c r="C990" i="10"/>
  <c r="N990" i="10"/>
  <c r="M990" i="10"/>
  <c r="L990" i="10"/>
  <c r="O990" i="10"/>
  <c r="S990" i="10"/>
  <c r="R990" i="10"/>
  <c r="P990" i="10"/>
  <c r="Q990" i="10"/>
  <c r="D990" i="10"/>
  <c r="I990" i="10"/>
  <c r="A991" i="10" l="1"/>
  <c r="D991" i="10"/>
  <c r="N991" i="10"/>
  <c r="C991" i="10"/>
  <c r="E991" i="10"/>
  <c r="F991" i="10"/>
  <c r="I991" i="10"/>
  <c r="P991" i="10"/>
  <c r="L991" i="10"/>
  <c r="S991" i="10"/>
  <c r="Q991" i="10"/>
  <c r="R991" i="10"/>
  <c r="H991" i="10"/>
  <c r="O991" i="10"/>
  <c r="K991" i="10"/>
  <c r="G991" i="10"/>
  <c r="M991" i="10"/>
  <c r="J991" i="10"/>
  <c r="A992" i="10" l="1"/>
  <c r="G992" i="10"/>
  <c r="F992" i="10"/>
  <c r="L992" i="10"/>
  <c r="R992" i="10"/>
  <c r="S992" i="10"/>
  <c r="E992" i="10"/>
  <c r="J992" i="10"/>
  <c r="P992" i="10"/>
  <c r="D992" i="10"/>
  <c r="M992" i="10"/>
  <c r="C992" i="10"/>
  <c r="O992" i="10"/>
  <c r="H992" i="10"/>
  <c r="I992" i="10"/>
  <c r="K992" i="10"/>
  <c r="Q992" i="10"/>
  <c r="N992" i="10"/>
  <c r="A993" i="10" l="1"/>
  <c r="N993" i="10"/>
  <c r="C993" i="10"/>
  <c r="I993" i="10"/>
  <c r="F993" i="10"/>
  <c r="K993" i="10"/>
  <c r="L993" i="10"/>
  <c r="R993" i="10"/>
  <c r="E993" i="10"/>
  <c r="G993" i="10"/>
  <c r="S993" i="10"/>
  <c r="O993" i="10"/>
  <c r="J993" i="10"/>
  <c r="Q993" i="10"/>
  <c r="H993" i="10"/>
  <c r="M993" i="10"/>
  <c r="P993" i="10"/>
  <c r="D993" i="10"/>
  <c r="A994" i="10" l="1"/>
  <c r="D994" i="10"/>
  <c r="P994" i="10"/>
  <c r="I994" i="10"/>
  <c r="H994" i="10"/>
  <c r="L994" i="10"/>
  <c r="R994" i="10"/>
  <c r="E994" i="10"/>
  <c r="K994" i="10"/>
  <c r="C994" i="10"/>
  <c r="M994" i="10"/>
  <c r="F994" i="10"/>
  <c r="J994" i="10"/>
  <c r="O994" i="10"/>
  <c r="Q994" i="10"/>
  <c r="N994" i="10"/>
  <c r="S994" i="10"/>
  <c r="G994" i="10"/>
  <c r="A995" i="10" l="1"/>
  <c r="P995" i="10"/>
  <c r="M995" i="10"/>
  <c r="E995" i="10"/>
  <c r="Q995" i="10"/>
  <c r="H995" i="10"/>
  <c r="I995" i="10"/>
  <c r="O995" i="10"/>
  <c r="J995" i="10"/>
  <c r="K995" i="10"/>
  <c r="L995" i="10"/>
  <c r="F995" i="10"/>
  <c r="C995" i="10"/>
  <c r="G995" i="10"/>
  <c r="D995" i="10"/>
  <c r="S995" i="10"/>
  <c r="N995" i="10"/>
  <c r="R995" i="10"/>
  <c r="A996" i="10" l="1"/>
  <c r="P996" i="10"/>
  <c r="S996" i="10"/>
  <c r="N996" i="10"/>
  <c r="E996" i="10"/>
  <c r="Q996" i="10"/>
  <c r="C996" i="10"/>
  <c r="F996" i="10"/>
  <c r="M996" i="10"/>
  <c r="L996" i="10"/>
  <c r="R996" i="10"/>
  <c r="K996" i="10"/>
  <c r="G996" i="10"/>
  <c r="I996" i="10"/>
  <c r="D996" i="10"/>
  <c r="H996" i="10"/>
  <c r="J996" i="10"/>
  <c r="O996" i="10"/>
  <c r="A997" i="10" l="1"/>
  <c r="D997" i="10"/>
  <c r="I997" i="10"/>
  <c r="Q997" i="10"/>
  <c r="K997" i="10"/>
  <c r="E997" i="10"/>
  <c r="H997" i="10"/>
  <c r="F997" i="10"/>
  <c r="R997" i="10"/>
  <c r="L997" i="10"/>
  <c r="P997" i="10"/>
  <c r="G997" i="10"/>
  <c r="C997" i="10"/>
  <c r="S997" i="10"/>
  <c r="J997" i="10"/>
  <c r="N997" i="10"/>
  <c r="O997" i="10"/>
  <c r="M997" i="10"/>
  <c r="A998" i="10" l="1"/>
  <c r="Q998" i="10"/>
  <c r="N998" i="10"/>
  <c r="H998" i="10"/>
  <c r="J998" i="10"/>
  <c r="I998" i="10"/>
  <c r="M998" i="10"/>
  <c r="G998" i="10"/>
  <c r="D998" i="10"/>
  <c r="L998" i="10"/>
  <c r="F998" i="10"/>
  <c r="K998" i="10"/>
  <c r="O998" i="10"/>
  <c r="P998" i="10"/>
  <c r="R998" i="10"/>
  <c r="S998" i="10"/>
  <c r="E998" i="10"/>
  <c r="C998" i="10"/>
  <c r="A999" i="10" l="1"/>
  <c r="F999" i="10"/>
  <c r="G999" i="10"/>
  <c r="S999" i="10"/>
  <c r="H999" i="10"/>
  <c r="L999" i="10"/>
  <c r="C999" i="10"/>
  <c r="P999" i="10"/>
  <c r="K999" i="10"/>
  <c r="E999" i="10"/>
  <c r="J999" i="10"/>
  <c r="R999" i="10"/>
  <c r="M999" i="10"/>
  <c r="Q999" i="10"/>
  <c r="N999" i="10"/>
  <c r="I999" i="10"/>
  <c r="O999" i="10"/>
  <c r="D999" i="10"/>
  <c r="A1000" i="10" l="1"/>
  <c r="E1000" i="10"/>
  <c r="N1000" i="10"/>
  <c r="S1000" i="10"/>
  <c r="Q1000" i="10"/>
  <c r="C1000" i="10"/>
  <c r="I1000" i="10"/>
  <c r="M1000" i="10"/>
  <c r="P1000" i="10"/>
  <c r="H1000" i="10"/>
  <c r="D1000" i="10"/>
  <c r="F1000" i="10"/>
  <c r="O1000" i="10"/>
  <c r="K1000" i="10"/>
  <c r="G1000" i="10"/>
  <c r="L1000" i="10"/>
  <c r="J1000" i="10"/>
  <c r="R1000" i="10"/>
  <c r="A1001" i="10" l="1"/>
  <c r="O1001" i="10"/>
  <c r="L1001" i="10"/>
  <c r="P1001" i="10"/>
  <c r="S1001" i="10"/>
  <c r="G1001" i="10"/>
  <c r="M1001" i="10"/>
  <c r="C1001" i="10"/>
  <c r="K1001" i="10"/>
  <c r="H1001" i="10"/>
  <c r="E1001" i="10"/>
  <c r="Q1001" i="10"/>
  <c r="I1001" i="10"/>
  <c r="J1001" i="10"/>
  <c r="F1001" i="10"/>
  <c r="N1001" i="10"/>
  <c r="R1001" i="10"/>
  <c r="D1001" i="10"/>
  <c r="A1002" i="10" l="1"/>
  <c r="P1002" i="10"/>
  <c r="H1002" i="10"/>
  <c r="L1002" i="10"/>
  <c r="D1002" i="10"/>
  <c r="N1002" i="10"/>
  <c r="E1002" i="10"/>
  <c r="M1002" i="10"/>
  <c r="O1002" i="10"/>
  <c r="J1002" i="10"/>
  <c r="K1002" i="10"/>
  <c r="C1002" i="10"/>
  <c r="R1002" i="10"/>
  <c r="I1002" i="10"/>
  <c r="F1002" i="10"/>
  <c r="S1002" i="10"/>
  <c r="G1002" i="10"/>
  <c r="Q1002" i="10"/>
  <c r="A1003" i="10" l="1"/>
  <c r="F1003" i="10"/>
  <c r="D1003" i="10"/>
  <c r="L1003" i="10"/>
  <c r="M1003" i="10"/>
  <c r="C1003" i="10"/>
  <c r="J1003" i="10"/>
  <c r="E1003" i="10"/>
  <c r="N1003" i="10"/>
  <c r="Q1003" i="10"/>
  <c r="P1003" i="10"/>
  <c r="G1003" i="10"/>
  <c r="I1003" i="10"/>
  <c r="K1003" i="10"/>
  <c r="O1003" i="10"/>
  <c r="R1003" i="10"/>
  <c r="H1003" i="10"/>
  <c r="S1003" i="10"/>
  <c r="A1004" i="10" l="1"/>
  <c r="I1004" i="10"/>
  <c r="N1004" i="10"/>
  <c r="O1004" i="10"/>
  <c r="D1004" i="10"/>
  <c r="L1004" i="10"/>
  <c r="Q1004" i="10"/>
  <c r="M1004" i="10"/>
  <c r="S1004" i="10"/>
  <c r="P1004" i="10"/>
  <c r="K1004" i="10"/>
  <c r="R1004" i="10"/>
  <c r="E1004" i="10"/>
  <c r="G1004" i="10"/>
  <c r="H1004" i="10"/>
  <c r="J1004" i="10"/>
  <c r="F1004" i="10"/>
  <c r="C1004" i="10"/>
  <c r="A1005" i="10" l="1"/>
  <c r="K1005" i="10"/>
  <c r="L1005" i="10"/>
  <c r="S1005" i="10"/>
  <c r="I1005" i="10"/>
  <c r="Q1005" i="10"/>
  <c r="P1005" i="10"/>
  <c r="J1005" i="10"/>
  <c r="N1005" i="10"/>
  <c r="M1005" i="10"/>
  <c r="G1005" i="10"/>
  <c r="F1005" i="10"/>
  <c r="E1005" i="10"/>
  <c r="D1005" i="10"/>
  <c r="O1005" i="10"/>
  <c r="R1005" i="10"/>
  <c r="H1005" i="10"/>
  <c r="C1005" i="10"/>
  <c r="A1006" i="10" l="1"/>
  <c r="F1006" i="10"/>
  <c r="Q1006" i="10"/>
  <c r="J1006" i="10"/>
  <c r="C1006" i="10"/>
  <c r="G1006" i="10"/>
  <c r="O1006" i="10"/>
  <c r="R1006" i="10"/>
  <c r="K1006" i="10"/>
  <c r="P1006" i="10"/>
  <c r="S1006" i="10"/>
  <c r="D1006" i="10"/>
  <c r="E1006" i="10"/>
  <c r="H1006" i="10"/>
  <c r="M1006" i="10"/>
  <c r="I1006" i="10"/>
  <c r="N1006" i="10"/>
  <c r="L1006" i="10"/>
  <c r="A1007" i="10" l="1"/>
  <c r="C1007" i="10"/>
  <c r="A1008" i="10" l="1"/>
  <c r="I1007" i="10"/>
  <c r="C1008" i="10"/>
  <c r="N1007" i="10"/>
  <c r="D1008" i="10"/>
  <c r="K1008" i="10"/>
  <c r="K1007" i="10"/>
  <c r="F1007" i="10"/>
  <c r="I1008" i="10"/>
  <c r="E1008" i="10"/>
  <c r="M1007" i="10"/>
  <c r="G1008" i="10"/>
  <c r="J1007" i="10"/>
  <c r="L1008" i="10"/>
  <c r="F1008" i="10"/>
  <c r="D1007" i="10"/>
  <c r="O1007" i="10"/>
  <c r="S1007" i="10"/>
  <c r="J1008" i="10"/>
  <c r="Q1008" i="10"/>
  <c r="Q1007" i="10"/>
  <c r="P1007" i="10"/>
  <c r="H1008" i="10"/>
  <c r="M1008" i="10"/>
  <c r="R1007" i="10"/>
  <c r="L1007" i="10"/>
  <c r="H1007" i="10"/>
  <c r="P1008" i="10"/>
  <c r="N1008" i="10"/>
  <c r="E1007" i="10"/>
  <c r="G1007" i="10"/>
  <c r="S1008" i="10"/>
  <c r="A1009" i="10" l="1"/>
  <c r="O1009" i="10"/>
  <c r="R1009" i="10"/>
  <c r="J1009" i="10"/>
  <c r="M1009" i="10"/>
  <c r="S1009" i="10"/>
  <c r="D1009" i="10"/>
  <c r="E1009" i="10"/>
  <c r="O1008" i="10"/>
  <c r="G1009" i="10"/>
  <c r="C1009" i="10"/>
  <c r="N1009" i="10"/>
  <c r="L1009" i="10"/>
  <c r="I1009" i="10"/>
  <c r="P1009" i="10"/>
  <c r="F1009" i="10"/>
  <c r="K1009" i="10"/>
  <c r="R1008" i="10"/>
  <c r="A1010" i="10" l="1"/>
  <c r="H1009" i="10"/>
  <c r="J1010" i="10"/>
  <c r="Q1009" i="10"/>
  <c r="M1010" i="10"/>
  <c r="E1010" i="10"/>
  <c r="H1010" i="10"/>
  <c r="O1010" i="10"/>
  <c r="N1010" i="10"/>
  <c r="L1010" i="10"/>
  <c r="D1010" i="10"/>
  <c r="C1010" i="10"/>
  <c r="F1010" i="10"/>
  <c r="G1010" i="10"/>
  <c r="K1010" i="10"/>
  <c r="I1010" i="10"/>
  <c r="R1010" i="10"/>
  <c r="P1010" i="10"/>
  <c r="S1010" i="10"/>
  <c r="Q1010" i="10"/>
  <c r="A1011" i="10" l="1"/>
  <c r="I1011" i="10"/>
  <c r="K1011" i="10"/>
  <c r="A1012" i="10" l="1"/>
  <c r="O1012" i="10"/>
  <c r="I1012" i="10"/>
  <c r="E1012" i="10"/>
  <c r="P1012" i="10"/>
  <c r="G1011" i="10"/>
  <c r="N1012" i="10"/>
  <c r="H1011" i="10"/>
  <c r="O1011" i="10"/>
  <c r="S1012" i="10"/>
  <c r="K1012" i="10"/>
  <c r="F1011" i="10"/>
  <c r="H1012" i="10"/>
  <c r="P1011" i="10"/>
  <c r="J1011" i="10"/>
  <c r="F1012" i="10"/>
  <c r="D1012" i="10"/>
  <c r="J1012" i="10"/>
  <c r="D1011" i="10"/>
  <c r="L1012" i="10"/>
  <c r="C1012" i="10"/>
  <c r="C1011" i="10"/>
  <c r="R1012" i="10"/>
  <c r="E1011" i="10"/>
  <c r="N1011" i="10"/>
  <c r="L1011" i="10"/>
  <c r="R1011" i="10"/>
  <c r="Q1011" i="10"/>
  <c r="M1011" i="10"/>
  <c r="G1012" i="10"/>
  <c r="M1012" i="10"/>
  <c r="S1011" i="10"/>
  <c r="A1013" i="10" l="1"/>
  <c r="E1013" i="10"/>
  <c r="L1013" i="10"/>
  <c r="S1013" i="10"/>
  <c r="D1013" i="10"/>
  <c r="F1013" i="10"/>
  <c r="O1013" i="10"/>
  <c r="Q1013" i="10"/>
  <c r="R1013" i="10"/>
  <c r="P1013" i="10"/>
  <c r="I1013" i="10"/>
  <c r="J1013" i="10"/>
  <c r="Q1012" i="10"/>
  <c r="G1013" i="10"/>
  <c r="H1013" i="10"/>
  <c r="N1013" i="10"/>
  <c r="K1013" i="10"/>
  <c r="M1013" i="10"/>
  <c r="C1013" i="10"/>
  <c r="A1014" i="10" l="1"/>
  <c r="H1014" i="10"/>
  <c r="A1015" i="10" l="1"/>
  <c r="G1015" i="10"/>
  <c r="S1015" i="10"/>
  <c r="C1014" i="10"/>
  <c r="N1014" i="10"/>
  <c r="P1014" i="10"/>
  <c r="E1015" i="10"/>
  <c r="F1015" i="10"/>
  <c r="P1015" i="10"/>
  <c r="K1014" i="10"/>
  <c r="O1015" i="10"/>
  <c r="L1015" i="10"/>
  <c r="R1015" i="10"/>
  <c r="J1014" i="10"/>
  <c r="I1015" i="10"/>
  <c r="F1014" i="10"/>
  <c r="Q1014" i="10"/>
  <c r="G1014" i="10"/>
  <c r="J1015" i="10"/>
  <c r="R1014" i="10"/>
  <c r="O1014" i="10"/>
  <c r="K1015" i="10"/>
  <c r="M1014" i="10"/>
  <c r="I1014" i="10"/>
  <c r="Q1015" i="10"/>
  <c r="C1015" i="10"/>
  <c r="E1014" i="10"/>
  <c r="H1015" i="10"/>
  <c r="S1014" i="10"/>
  <c r="M1015" i="10"/>
  <c r="L1014" i="10"/>
  <c r="D1014" i="10"/>
  <c r="A1016" i="10" l="1"/>
  <c r="N1015" i="10"/>
  <c r="M1016" i="10"/>
  <c r="L1016" i="10"/>
  <c r="S1016" i="10"/>
  <c r="N1016" i="10"/>
  <c r="Q1016" i="10"/>
  <c r="P1016" i="10"/>
  <c r="H1016" i="10"/>
  <c r="F1016" i="10"/>
  <c r="D1015" i="10"/>
  <c r="D1016" i="10"/>
  <c r="J1016" i="10"/>
  <c r="I1016" i="10"/>
  <c r="E1016" i="10"/>
  <c r="C1016" i="10"/>
  <c r="R1016" i="10"/>
  <c r="O1016" i="10"/>
  <c r="K1016" i="10"/>
  <c r="A1017" i="10" l="1"/>
  <c r="G1016" i="10"/>
  <c r="O1017" i="10"/>
  <c r="A1018" i="10" l="1"/>
  <c r="G2278" i="10"/>
  <c r="F1017" i="10"/>
  <c r="S1017" i="10"/>
  <c r="M1017" i="10"/>
  <c r="G1018" i="10"/>
  <c r="G1017" i="10"/>
  <c r="C1017" i="10"/>
  <c r="P1017" i="10"/>
  <c r="F1018" i="10"/>
  <c r="L1018" i="10"/>
  <c r="J1017" i="10"/>
  <c r="Q1018" i="10"/>
  <c r="O1018" i="10"/>
  <c r="H1017" i="10"/>
  <c r="E1018" i="10"/>
  <c r="P1018" i="10"/>
  <c r="J1018" i="10"/>
  <c r="S1018" i="10"/>
  <c r="K1018" i="10"/>
  <c r="C1018" i="10"/>
  <c r="Q1017" i="10"/>
  <c r="N1018" i="10"/>
  <c r="I1018" i="10"/>
  <c r="L1017" i="10"/>
  <c r="E1017" i="10"/>
  <c r="K1017" i="10"/>
  <c r="G2228" i="10"/>
  <c r="I1017" i="10"/>
  <c r="R1017" i="10"/>
  <c r="M1018" i="10"/>
  <c r="D1017" i="10"/>
  <c r="H1018" i="10"/>
  <c r="N1017" i="10"/>
  <c r="R1018" i="10"/>
  <c r="D1018" i="10"/>
</calcChain>
</file>

<file path=xl/sharedStrings.xml><?xml version="1.0" encoding="utf-8"?>
<sst xmlns="http://schemas.openxmlformats.org/spreadsheetml/2006/main" count="9919" uniqueCount="1572">
  <si>
    <t>Annual Hourly Integrated Peak Heating Loads</t>
  </si>
  <si>
    <t>ANNUAL LOADS</t>
  </si>
  <si>
    <t>LOW MASS QUALIFICATION TESTS</t>
  </si>
  <si>
    <t>ANNUAL HEATING [MWH]</t>
  </si>
  <si>
    <t>ESP</t>
  </si>
  <si>
    <t>BLAST</t>
  </si>
  <si>
    <t>DOE2</t>
  </si>
  <si>
    <t>SRES/SUN</t>
  </si>
  <si>
    <t>SERIRES</t>
  </si>
  <si>
    <t>S3PAS</t>
  </si>
  <si>
    <t>TRNSYS</t>
  </si>
  <si>
    <t>TASE</t>
  </si>
  <si>
    <t>YOUR</t>
  </si>
  <si>
    <t>RANGE</t>
  </si>
  <si>
    <t>UK-DMU</t>
  </si>
  <si>
    <t>US/IT</t>
  </si>
  <si>
    <t>USA</t>
  </si>
  <si>
    <t>UK-BRE</t>
  </si>
  <si>
    <t>SPAIN</t>
  </si>
  <si>
    <t>BEL/UK</t>
  </si>
  <si>
    <t>FINLAND</t>
  </si>
  <si>
    <t>DATA</t>
  </si>
  <si>
    <t>MIN</t>
  </si>
  <si>
    <t>MAX</t>
  </si>
  <si>
    <t>CASES</t>
  </si>
  <si>
    <t>600</t>
  </si>
  <si>
    <t>610</t>
  </si>
  <si>
    <t>620</t>
  </si>
  <si>
    <t>630</t>
  </si>
  <si>
    <t>640</t>
  </si>
  <si>
    <t>ANNUAL COOLING [MWH]</t>
  </si>
  <si>
    <t>650</t>
  </si>
  <si>
    <t>900</t>
  </si>
  <si>
    <t>910</t>
  </si>
  <si>
    <t>920</t>
  </si>
  <si>
    <t>930</t>
  </si>
  <si>
    <t>940</t>
  </si>
  <si>
    <t>950</t>
  </si>
  <si>
    <t>960</t>
  </si>
  <si>
    <t>PEAK HEATING [KW]</t>
  </si>
  <si>
    <t>195</t>
  </si>
  <si>
    <t>200</t>
  </si>
  <si>
    <t>210</t>
  </si>
  <si>
    <t>215</t>
  </si>
  <si>
    <t>220</t>
  </si>
  <si>
    <t>230</t>
  </si>
  <si>
    <t>PEAK COOLING [KW]</t>
  </si>
  <si>
    <t>240</t>
  </si>
  <si>
    <t>250</t>
  </si>
  <si>
    <t>270</t>
  </si>
  <si>
    <t>280</t>
  </si>
  <si>
    <t>290</t>
  </si>
  <si>
    <t>300</t>
  </si>
  <si>
    <t>310</t>
  </si>
  <si>
    <t>320</t>
  </si>
  <si>
    <t>395</t>
  </si>
  <si>
    <t>400</t>
  </si>
  <si>
    <t>410</t>
  </si>
  <si>
    <t>420</t>
  </si>
  <si>
    <t>430</t>
  </si>
  <si>
    <t>440</t>
  </si>
  <si>
    <t>800</t>
  </si>
  <si>
    <t>810</t>
  </si>
  <si>
    <t>CASE#</t>
  </si>
  <si>
    <t>ANNUAL HOURLY INTEGRATED PEAK HEATING LOADS</t>
  </si>
  <si>
    <t>CODENAME:</t>
  </si>
  <si>
    <t>COUNTRY:</t>
  </si>
  <si>
    <t>USA/ITALY</t>
  </si>
  <si>
    <t>KW</t>
  </si>
  <si>
    <t>215-200</t>
  </si>
  <si>
    <t>ANNUAL HOURLY INTEGRATED PEAK COOLING LOADS</t>
  </si>
  <si>
    <t>FREE-FLOAT TEMPERATURE OUTPUT</t>
  </si>
  <si>
    <t>MAXIMUM ANNUAL HOURLY ZONE TEMPERATURE (C)</t>
  </si>
  <si>
    <t>TMP (C)</t>
  </si>
  <si>
    <t>600FF</t>
  </si>
  <si>
    <t>900FF</t>
  </si>
  <si>
    <t>650FF</t>
  </si>
  <si>
    <t>950FF</t>
  </si>
  <si>
    <t>MINIMUM ANNUAL HOURLY ZONE TEMPERATURE (C)</t>
  </si>
  <si>
    <t>AVERAGE ANNUAL HOURLY ZONE TEMPERATURE (C)</t>
  </si>
  <si>
    <t>CASE 600 OR 900</t>
  </si>
  <si>
    <t>SOUTH SURFACE</t>
  </si>
  <si>
    <t>(USE COLUMN B ONLY)</t>
  </si>
  <si>
    <t xml:space="preserve">    HOUR</t>
  </si>
  <si>
    <t>Wh/m2</t>
  </si>
  <si>
    <t>=</t>
  </si>
  <si>
    <t>WEST SURFACE</t>
  </si>
  <si>
    <t xml:space="preserve"> </t>
  </si>
  <si>
    <t>DATE</t>
  </si>
  <si>
    <t>HR</t>
  </si>
  <si>
    <t>JAN 04</t>
  </si>
  <si>
    <t>Jan-04</t>
  </si>
  <si>
    <t>Jan-03</t>
  </si>
  <si>
    <t xml:space="preserve">     </t>
  </si>
  <si>
    <t>Feb-06</t>
  </si>
  <si>
    <t>CASE 600</t>
  </si>
  <si>
    <t>OCT 16</t>
  </si>
  <si>
    <t>NOV 25</t>
  </si>
  <si>
    <t>Oct-16</t>
  </si>
  <si>
    <t>OCT 17</t>
  </si>
  <si>
    <t>JAN 13</t>
  </si>
  <si>
    <t>JUL 26</t>
  </si>
  <si>
    <t>JUN 30</t>
  </si>
  <si>
    <t>Oct-17</t>
  </si>
  <si>
    <t>OCT 06</t>
  </si>
  <si>
    <t>OCT 21</t>
  </si>
  <si>
    <t>SEP 02</t>
  </si>
  <si>
    <t>SEP 2</t>
  </si>
  <si>
    <t>Sep-02</t>
  </si>
  <si>
    <t>JUL 27</t>
  </si>
  <si>
    <t>SEP 05</t>
  </si>
  <si>
    <t>SEP 5</t>
  </si>
  <si>
    <t>AUG 26</t>
  </si>
  <si>
    <t>Sep-05</t>
  </si>
  <si>
    <t>AUG 16</t>
  </si>
  <si>
    <t>JUL 28</t>
  </si>
  <si>
    <t>Aug-16</t>
  </si>
  <si>
    <t>OCT 15</t>
  </si>
  <si>
    <t>SEP 15</t>
  </si>
  <si>
    <t>JAN 08</t>
  </si>
  <si>
    <t>JAN 02</t>
  </si>
  <si>
    <t>JAN 07</t>
  </si>
  <si>
    <t>FEB 06</t>
  </si>
  <si>
    <t>FEB 05</t>
  </si>
  <si>
    <t>HOURLY FREE FLOAT TEMPERATURE DATA</t>
  </si>
  <si>
    <t xml:space="preserve"> TEMP (C)</t>
  </si>
  <si>
    <t>HOURLY HEATING &amp; COOLING LOAD DATA</t>
  </si>
  <si>
    <t>[USE (-) FOR COOLING]</t>
  </si>
  <si>
    <t>kWh</t>
  </si>
  <si>
    <t>FREE-FLOAT CASES</t>
  </si>
  <si>
    <t>HOURLY ANNUAL ZONE TEMPERATURE BIN DATA</t>
  </si>
  <si>
    <t>CASE 900FF</t>
  </si>
  <si>
    <t>TEMP (C)</t>
  </si>
  <si>
    <t># HOURS</t>
  </si>
  <si>
    <t xml:space="preserve"> ========</t>
  </si>
  <si>
    <t>900FF - High Mass Building with South Windows</t>
  </si>
  <si>
    <t>600FF - Low Mass Building with South Windows</t>
  </si>
  <si>
    <t>AVERAGE</t>
  </si>
  <si>
    <t xml:space="preserve">STANDARD 140 OUTPUT FORM - RESULTS    </t>
  </si>
  <si>
    <t>INSTRUCTIONS:</t>
  </si>
  <si>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</si>
  <si>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</si>
  <si>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</si>
  <si>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</si>
  <si>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</si>
  <si>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</si>
  <si>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</si>
  <si>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</si>
  <si>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</si>
  <si>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</si>
  <si>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</si>
  <si>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</si>
  <si>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</si>
  <si>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</si>
  <si>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</si>
  <si>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</si>
  <si>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</si>
  <si>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</si>
  <si>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</si>
  <si>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</si>
  <si>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</si>
  <si>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</si>
  <si>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</si>
  <si>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</si>
  <si>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</si>
  <si>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</si>
  <si>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t>MWh</t>
  </si>
  <si>
    <t>kW</t>
  </si>
  <si>
    <t>SOLAR RADIATION</t>
  </si>
  <si>
    <t xml:space="preserve">ANNUAL INCIDENT TOTAL </t>
  </si>
  <si>
    <t>kWh/m2</t>
  </si>
  <si>
    <t>NORTH</t>
  </si>
  <si>
    <t>EAST</t>
  </si>
  <si>
    <t>WEST</t>
  </si>
  <si>
    <t>SOUTH</t>
  </si>
  <si>
    <t>HORZ.</t>
  </si>
  <si>
    <t xml:space="preserve">UNSHADED ANNUAL TRANSMITTED </t>
  </si>
  <si>
    <t xml:space="preserve">SHADED ANNUAL TRANSMITTED </t>
  </si>
  <si>
    <t>Program Name and Version (with full build detail):</t>
  </si>
  <si>
    <t>Program Version Release Date:</t>
  </si>
  <si>
    <t>for</t>
  </si>
  <si>
    <t>Scratch area for chart subtitles</t>
  </si>
  <si>
    <t>Results Submission Date:</t>
  </si>
  <si>
    <t>Annual Hourly Integrated Peak Sensible Cooling Loads</t>
  </si>
  <si>
    <t>395 Low Mass Solid Conduction</t>
  </si>
  <si>
    <t xml:space="preserve">960 Sunspace </t>
  </si>
  <si>
    <t>220 In-Depth Base Case</t>
  </si>
  <si>
    <t>230 Infiltration</t>
  </si>
  <si>
    <t>240 Internal Gains</t>
  </si>
  <si>
    <t>250 Exterior Shortwave Absorptance</t>
  </si>
  <si>
    <t>280 Cavity Albedo</t>
  </si>
  <si>
    <t>290 South Shading</t>
  </si>
  <si>
    <t>300 East/West Window</t>
  </si>
  <si>
    <t>310 East/West Shading</t>
  </si>
  <si>
    <t>320 Thermostat</t>
  </si>
  <si>
    <t>410 Low Mass Infiltration</t>
  </si>
  <si>
    <t>420 Low Mass Internal Gains</t>
  </si>
  <si>
    <t>430 Low Mass Ext. Shortwave Absorptance</t>
  </si>
  <si>
    <t>440 Low Mass Cavity Albedo</t>
  </si>
  <si>
    <t>810 High Mass Cavity Albedo</t>
  </si>
  <si>
    <t>650FF Case 600FF with Night Ventilation</t>
  </si>
  <si>
    <t>950FF Case 900FF with Night Ventilation</t>
  </si>
  <si>
    <t>960 Sunspace</t>
  </si>
  <si>
    <t>610 S. Windows + Overhang</t>
  </si>
  <si>
    <t>620 East &amp; West Windows</t>
  </si>
  <si>
    <t>630 E&amp;W Windows + Overhang &amp; Fins</t>
  </si>
  <si>
    <t>650 Case 600 with Night Ventilation</t>
  </si>
  <si>
    <t>900 South Windows</t>
  </si>
  <si>
    <t>910 S. Windows + Overhang</t>
  </si>
  <si>
    <t>920 East &amp; West Windows</t>
  </si>
  <si>
    <t>930 E&amp;W Windows + Overhang &amp; Fins</t>
  </si>
  <si>
    <t>950 Case 900 with Night Ventilation</t>
  </si>
  <si>
    <t>215-210</t>
  </si>
  <si>
    <t>Modeler Organization for Titles (long):</t>
  </si>
  <si>
    <t>Modeler Organization for Tables and Charts (short):</t>
  </si>
  <si>
    <t>Computer Programs, Program Authors, and Producers of Example Results</t>
  </si>
  <si>
    <t>Authoring Organization</t>
  </si>
  <si>
    <t>Example Results Produced by</t>
  </si>
  <si>
    <t>TABLE B11-1</t>
  </si>
  <si>
    <t/>
  </si>
  <si>
    <t>ANNUAL TRANSMISSIVITY COEFFICIENT OF WINDOWS</t>
  </si>
  <si>
    <t>ANNUAL OVERHANG AND FIN SHADING COEFFICIENT</t>
  </si>
  <si>
    <t>ANNUAL HEATING AND ANNUAL SENSIBLE COOLING [MWH]</t>
  </si>
  <si>
    <t>BASIC AND IN-DEPTH MASS EFFECT DELTA CHART - PEAK</t>
  </si>
  <si>
    <t>BASIC AND IN-DEPTH MASS EFFECT DELTA CHART - ANNUAL</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</si>
  <si>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</si>
  <si>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</si>
  <si>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</si>
  <si>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</si>
  <si>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</si>
  <si>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BESTEST IN-DEPTH CASES 220 TO 270 DELTA CHART - PEAK</t>
  </si>
  <si>
    <t>BESTEST IN-DEPTH CASES 270 TO 320 DELTA CHART - ANNUAL</t>
  </si>
  <si>
    <t>BESTEST IN-DEPTH CASES 395 TO 600 DELTA CHART - ANNUAL</t>
  </si>
  <si>
    <t xml:space="preserve">           These statistics do not have any substantial importance and are not to be interpreted as acceptance criteria.</t>
  </si>
  <si>
    <t>640 Case 600 with Htg. Temp. Setback</t>
  </si>
  <si>
    <t>940 Case 900 with Htg. Temp. Setback</t>
  </si>
  <si>
    <t>195 Solid Conduction</t>
  </si>
  <si>
    <t>200-195 Surface Convection</t>
  </si>
  <si>
    <t>230-220 Infiltration</t>
  </si>
  <si>
    <t>240-220 Internal Gains</t>
  </si>
  <si>
    <t>250-220 Ext Solar Abs.</t>
  </si>
  <si>
    <t>270-220 South Windows</t>
  </si>
  <si>
    <t>280-270 Cavity Albedo</t>
  </si>
  <si>
    <t>320-270 Thermostat</t>
  </si>
  <si>
    <t>290-270 South Shading</t>
  </si>
  <si>
    <t>420-410 Internal Gains</t>
  </si>
  <si>
    <t>440-600 Cavity Albedo</t>
  </si>
  <si>
    <t>900-800 Himass, S. Win.</t>
  </si>
  <si>
    <t>900-810 Himass, Int. Sol. Abs.</t>
  </si>
  <si>
    <t>910-610 Mass, w/ S. Shade</t>
  </si>
  <si>
    <t>Computer Program (Abbrev.)</t>
  </si>
  <si>
    <t>430-420 Ext Solar Abs.</t>
  </si>
  <si>
    <t>600-430 South Windows</t>
  </si>
  <si>
    <t>NOT USED TO GENERATE CHARTS</t>
  </si>
  <si>
    <t>Min</t>
  </si>
  <si>
    <t>Max</t>
  </si>
  <si>
    <t>Mean</t>
  </si>
  <si>
    <t>Table B8-3.  Annual Hourly Integrated Peak Heating Loads</t>
  </si>
  <si>
    <t>Table B8-4.  Annual Hourly Integrated Peak Sensible Cooling Loads</t>
  </si>
  <si>
    <t>Table B8-5.  Free-Float Temperature Output</t>
  </si>
  <si>
    <t>Table B8-6.  Low Mass Basic Sensitivity Tests</t>
  </si>
  <si>
    <t>Table B8-7.  High Mass Basic Sensitivity Tests</t>
  </si>
  <si>
    <t>Table B8-11.  Annual Transmissivity Coefficient of Windows</t>
  </si>
  <si>
    <t>Table B8-12.  Annual Shading Coefficient of Window Shading Devices: Overhangs &amp; Fins</t>
  </si>
  <si>
    <t>INSTRUCTIONS FOR ADDING NEW RESULTS</t>
  </si>
  <si>
    <t>Results Type (Example or Comparison)</t>
  </si>
  <si>
    <t>Model / Organization Indentifier for Charts (short):</t>
  </si>
  <si>
    <t>Program Name for Tables and Charts (short):</t>
  </si>
  <si>
    <t xml:space="preserve">Table </t>
  </si>
  <si>
    <t xml:space="preserve">Description </t>
  </si>
  <si>
    <t>Sheet Tab</t>
  </si>
  <si>
    <t>Annual Heating Loads</t>
  </si>
  <si>
    <t>Tables 1</t>
  </si>
  <si>
    <t>Annual Sensible Cooling Loads</t>
  </si>
  <si>
    <t>Tables 2</t>
  </si>
  <si>
    <t>Free-Float Temperature Output</t>
  </si>
  <si>
    <t>Low Mass Basic Sensitivity Tests</t>
  </si>
  <si>
    <t>Tables 3</t>
  </si>
  <si>
    <t>High Mass Basic Sensitivity Tests</t>
  </si>
  <si>
    <t>Tables 4</t>
  </si>
  <si>
    <t>Tables 5</t>
  </si>
  <si>
    <t>Annual Transmissivity Coefficient of Windows</t>
  </si>
  <si>
    <t>Tables 6</t>
  </si>
  <si>
    <t>Annual Shading Coefficient of Window Shading Devices: Overhangs &amp; Fins</t>
  </si>
  <si>
    <t>Figure</t>
  </si>
  <si>
    <t>Title</t>
  </si>
  <si>
    <t>B8-1</t>
  </si>
  <si>
    <t>Fig B8-1 Ann Incident Solar</t>
  </si>
  <si>
    <t>B8-2</t>
  </si>
  <si>
    <t>Fig B8-2 Ann SolRad Unshaded</t>
  </si>
  <si>
    <t>B8-3</t>
  </si>
  <si>
    <t>Fig B8-3 Ann SolRad Shaded</t>
  </si>
  <si>
    <t>B8-4</t>
  </si>
  <si>
    <t>Fig B8-4 Trans Coeff</t>
  </si>
  <si>
    <t>B8-5</t>
  </si>
  <si>
    <t>Fig B8-5 OH&amp;Fin Shade Coeff</t>
  </si>
  <si>
    <t>B8-6</t>
  </si>
  <si>
    <t>B8-7</t>
  </si>
  <si>
    <t>B8-8</t>
  </si>
  <si>
    <t>B8-9</t>
  </si>
  <si>
    <t>B8-10</t>
  </si>
  <si>
    <t>B8-11</t>
  </si>
  <si>
    <t>B8-12</t>
  </si>
  <si>
    <t>B8-13</t>
  </si>
  <si>
    <t>B8-14</t>
  </si>
  <si>
    <t>B8-15</t>
  </si>
  <si>
    <t>B8-16</t>
  </si>
  <si>
    <t>B8-17</t>
  </si>
  <si>
    <t>Annual Heating and Sensible Cooling</t>
  </si>
  <si>
    <t>B8-18</t>
  </si>
  <si>
    <t>Peak Heating and Sensible Cooling</t>
  </si>
  <si>
    <t>B8-19</t>
  </si>
  <si>
    <t>B8-20</t>
  </si>
  <si>
    <t>B8-21</t>
  </si>
  <si>
    <t>B8-22</t>
  </si>
  <si>
    <t>B8-23</t>
  </si>
  <si>
    <t>B8-24</t>
  </si>
  <si>
    <t>Peak Heating</t>
  </si>
  <si>
    <t>B8-25</t>
  </si>
  <si>
    <t>B8-26</t>
  </si>
  <si>
    <t>Peak Sensible Cooling</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</si>
  <si>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</si>
  <si>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</si>
  <si>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</si>
  <si>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</si>
  <si>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</si>
  <si>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</si>
  <si>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</si>
  <si>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</si>
  <si>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</si>
  <si>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</si>
  <si>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</si>
  <si>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</si>
  <si>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</si>
  <si>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</si>
  <si>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</si>
  <si>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</si>
  <si>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</si>
  <si>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</si>
  <si>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</si>
  <si>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</si>
  <si>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</si>
  <si>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</si>
  <si>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</si>
  <si>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</si>
  <si>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</si>
  <si>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</si>
  <si>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</si>
  <si>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</si>
  <si>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South Facing Surface</t>
  </si>
  <si>
    <t>B8-55</t>
  </si>
  <si>
    <t>West Facing Surface</t>
  </si>
  <si>
    <t>B8-56</t>
  </si>
  <si>
    <t>B8-57</t>
  </si>
  <si>
    <t>B8-58</t>
  </si>
  <si>
    <t>Heating (+), Sensible Cooling (-)</t>
  </si>
  <si>
    <t>B8-59</t>
  </si>
  <si>
    <t xml:space="preserve">1.  Select results type in cell B21: </t>
  </si>
  <si>
    <t xml:space="preserve">         "Comparison" if comparing new user results with the example results</t>
  </si>
  <si>
    <t xml:space="preserve">         "Example" for Standard 140 Annex B8 Example Results</t>
  </si>
  <si>
    <t>To print example results:</t>
  </si>
  <si>
    <t>Computer Programs, Program Authors, and Producers of Example Results for</t>
  </si>
  <si>
    <t>Tested Prg</t>
  </si>
  <si>
    <t>The second column ("Authoring Organization") indicates the national research facility, university,</t>
  </si>
  <si>
    <t>See Standard 140, Annex B11 for further details.</t>
  </si>
  <si>
    <t>600 NORTH</t>
  </si>
  <si>
    <t>600 EAST</t>
  </si>
  <si>
    <t>600 WEST</t>
  </si>
  <si>
    <t>600 SOUTH</t>
  </si>
  <si>
    <t>600 HORZ.</t>
  </si>
  <si>
    <t>620 WEST</t>
  </si>
  <si>
    <t>630 WEST</t>
  </si>
  <si>
    <t>610 SOUTH</t>
  </si>
  <si>
    <t>test</t>
  </si>
  <si>
    <t>(Unshaded Transmitted)/(Incident Solar Radiation)</t>
  </si>
  <si>
    <t>(1-(Shaded)/(Unshaded)) Transmitted Solar Radiation</t>
  </si>
  <si>
    <t>395
Low Mass
Solid
Conduction</t>
  </si>
  <si>
    <t>600
South 
Windows</t>
  </si>
  <si>
    <t>610
S. Windows 
+ Overhang</t>
  </si>
  <si>
    <t>620
East &amp; West 
Windows</t>
  </si>
  <si>
    <t>630
E&amp;W 
Windows 
+ Overhang 
&amp; Fins</t>
  </si>
  <si>
    <t>640
Case 600 
with Htg. 
Temp. 
Setback</t>
  </si>
  <si>
    <t>650
Case 600
with Night 
Ventilation</t>
  </si>
  <si>
    <t>900
South 
Windows</t>
  </si>
  <si>
    <t>910
S. Windows 
+ Overhang</t>
  </si>
  <si>
    <t>920
East &amp; West 
Windows</t>
  </si>
  <si>
    <t>930
E&amp;W 
Windows 
+ Overhang 
&amp; Fins</t>
  </si>
  <si>
    <t>940
Case 900 
with Htg. 
Temp. 
Setback</t>
  </si>
  <si>
    <t>950
Case 900
with Night 
Ventilation</t>
  </si>
  <si>
    <t xml:space="preserve">960
Sunspace </t>
  </si>
  <si>
    <t>195
Solid
Conduction</t>
  </si>
  <si>
    <t>220
In-Depth
Base
Case</t>
  </si>
  <si>
    <t>230
Infiltration</t>
  </si>
  <si>
    <t>240
Internal
Gains</t>
  </si>
  <si>
    <t>250
Exterior
Solar
Absorptance</t>
  </si>
  <si>
    <t>270
South
Windows</t>
  </si>
  <si>
    <t>280
Cavity
Albedo</t>
  </si>
  <si>
    <t>290
South
Shading</t>
  </si>
  <si>
    <t>300
East/West
Windows</t>
  </si>
  <si>
    <t>310
East/West
Shading</t>
  </si>
  <si>
    <t>320
Thermostat</t>
  </si>
  <si>
    <t>410
Low Mass
Infiltration</t>
  </si>
  <si>
    <t>420
Low Mass
Internal
Gains</t>
  </si>
  <si>
    <t>430
Low Mass
Ext. Shortwave
Absorptance</t>
  </si>
  <si>
    <t>440
Low Mass
Cavity
Albedo</t>
  </si>
  <si>
    <t>810
High Mass
Cavity
Albedo</t>
  </si>
  <si>
    <t>640
Case 600 
with Htg.
Temp. 
Setback</t>
  </si>
  <si>
    <t>650FF
Case 600FF with
Night Ventilation</t>
  </si>
  <si>
    <t>950FF
Case 900FF with
Night Ventilation</t>
  </si>
  <si>
    <t>960
Sunspace</t>
  </si>
  <si>
    <t>910-610
Mass, Heating  
w/ S. Shade</t>
  </si>
  <si>
    <t>940-640
Mass, Heating
w/ Heating Setback</t>
  </si>
  <si>
    <t>910-610
Mass, Cooling 
w/ S. Shade</t>
  </si>
  <si>
    <t>910-610
Mass, Heating
w/ S. Shade</t>
  </si>
  <si>
    <t>910-610
Mass, Cooling
w/ S. Shade</t>
  </si>
  <si>
    <t>230-220
Heating
Infiltration</t>
  </si>
  <si>
    <t>240-220
Heating
Internal Gains</t>
  </si>
  <si>
    <t>280-270
Heating
Cavity Albedo</t>
  </si>
  <si>
    <t>290-270
Heating
South Shading</t>
  </si>
  <si>
    <t>320-270
Heating
Thermostat</t>
  </si>
  <si>
    <t>200-195
Cooling
Surface Convection</t>
  </si>
  <si>
    <t>230-220
Cooling
Infiltration</t>
  </si>
  <si>
    <t>240-220
Cooling
Internal Gains</t>
  </si>
  <si>
    <t>250-220
Cooling
Ext Solar Abs.</t>
  </si>
  <si>
    <t>280-270
Cooling
Cavity Albedo</t>
  </si>
  <si>
    <t>320-270
Cooling
Thermostat</t>
  </si>
  <si>
    <t>290-270
Cooling
South Shading</t>
  </si>
  <si>
    <t>200-195
Heating
Surface Convection</t>
  </si>
  <si>
    <t>950-650
Mass, Cooling
w/ Night Vent</t>
  </si>
  <si>
    <t>210
Infrared
Radiation
Int IR="off"
Ext IR="on"</t>
  </si>
  <si>
    <t>215
Infrared
Radiation
Int IR="on"
Ext IR="off"</t>
  </si>
  <si>
    <t>900-600
Mass, Heating</t>
  </si>
  <si>
    <t>900-600 
Mass, Cooling</t>
  </si>
  <si>
    <t>900-600 
Mass, Heating</t>
  </si>
  <si>
    <t>210-200
Cooling
Ext IR
(Int IR "off")</t>
  </si>
  <si>
    <t>220-215
Cooling
Ext IR
(Int IR "on")</t>
  </si>
  <si>
    <t>215-200
Cooling
Int IR
(Ext IR "off")</t>
  </si>
  <si>
    <t>210-200
Heating
Ext IR
(Int IR "off")</t>
  </si>
  <si>
    <t>220-215
Heating
Ext IR
(Int IR "on")</t>
  </si>
  <si>
    <t>220-210
Heating
Int IR
(Ext IR "on")</t>
  </si>
  <si>
    <t>215-200
Heating
Int IR
(Ext IR "off")</t>
  </si>
  <si>
    <t>220-210
Cooling
Int IR
(Ext IR "on")</t>
  </si>
  <si>
    <t>210-200
Heating
Ext IR 
(Int IR "off")</t>
  </si>
  <si>
    <t>Heating</t>
  </si>
  <si>
    <t>Cooling</t>
  </si>
  <si>
    <t>Peak Cooling</t>
  </si>
  <si>
    <t>395
Solid
Conduction</t>
  </si>
  <si>
    <t>Table B8-1.  Annual Heating Loads (MWh)</t>
  </si>
  <si>
    <t>600 Base Case, South Windows</t>
  </si>
  <si>
    <t xml:space="preserve">(Max-Min)/ </t>
  </si>
  <si>
    <t xml:space="preserve">---- </t>
  </si>
  <si>
    <t>Mean** (%)</t>
  </si>
  <si>
    <t>Table B8-2.  Annual Sensible Cooling Loads (MWh)</t>
  </si>
  <si>
    <t>(Max-Min)/</t>
  </si>
  <si>
    <t>Mean* (%)</t>
  </si>
  <si>
    <t>Hr</t>
  </si>
  <si>
    <t>600FF - Low Mass with S. Windows</t>
  </si>
  <si>
    <t>900FF - High Mass with S. Windows</t>
  </si>
  <si>
    <t>T (°C)</t>
  </si>
  <si>
    <t>610-600 Heat, S. Shade</t>
  </si>
  <si>
    <t>640-600 Heat, Htg. Setback</t>
  </si>
  <si>
    <t>610-600 Cool, S. Shade</t>
  </si>
  <si>
    <t>640-600 Cool, Htg. Setback</t>
  </si>
  <si>
    <t>910-900 Heat, S. Shade</t>
  </si>
  <si>
    <t>940-900 Heat, Htg. Setback</t>
  </si>
  <si>
    <t>960-900 Heat, Sunspace</t>
  </si>
  <si>
    <t>910-900 Cool, S. Shade</t>
  </si>
  <si>
    <t>940-900 Cool, Htg. Setback</t>
  </si>
  <si>
    <t>960-900 Cool, Sunspace</t>
  </si>
  <si>
    <t>650-600 Cool, Night Vent</t>
  </si>
  <si>
    <t>950-900 Cool, Night Vent</t>
  </si>
  <si>
    <t>900-600 Mass, Cool</t>
  </si>
  <si>
    <t>900-600 Mass, Heat</t>
  </si>
  <si>
    <t>ANNUAL HEATING [MWh]</t>
  </si>
  <si>
    <t>ANNUAL SENSIBLE COOLING [MWh]</t>
  </si>
  <si>
    <t>210-200 Ext IR (Int IR "off")</t>
  </si>
  <si>
    <t>220-215 Ext IR (Int IR "on")</t>
  </si>
  <si>
    <t>215-200 Int IR (Ext IR "off")</t>
  </si>
  <si>
    <t>220-210 Int IR (Ext IR "on")</t>
  </si>
  <si>
    <t>PEAK HEATING [kW]</t>
  </si>
  <si>
    <t>PEAK SENSIBLE COOLING [kW]</t>
  </si>
  <si>
    <t>400-395  Surf. Conv. &amp; IR</t>
  </si>
  <si>
    <t>410-400  Infiltration</t>
  </si>
  <si>
    <t>950-650 Mass, w/ Night Vent</t>
  </si>
  <si>
    <t>940-640 Mass, w/ Htg. Setback</t>
  </si>
  <si>
    <t>620 West</t>
  </si>
  <si>
    <t>600 South</t>
  </si>
  <si>
    <t>630/620 West</t>
  </si>
  <si>
    <t>610/600 South</t>
  </si>
  <si>
    <t>(ANNUAL UNSHADED TRANSMITTED SOLAR RADIATION)/(ANNUAL UNSHADED INCIDENT SOLAR RADIATION)</t>
  </si>
  <si>
    <t>(1-(ANNUAL SHADED TRANSMITTED SOLAR RADIATION)/(ANNUAL UNSHADED TRANSMITTED SOLAR RADIATION))</t>
  </si>
  <si>
    <t>West</t>
  </si>
  <si>
    <t>South</t>
  </si>
  <si>
    <t xml:space="preserve">List of Tables </t>
  </si>
  <si>
    <t xml:space="preserve">List of Figures </t>
  </si>
  <si>
    <t>(4th tab) and follow the instructions starting in cell B5.</t>
  </si>
  <si>
    <t>610-600 
Low Mass, Heating
S. Shade</t>
  </si>
  <si>
    <t>640-600 
Low Mass, Heating
Heating Setback</t>
  </si>
  <si>
    <t>610-600 
Low Mass, Cooling
S. Shade</t>
  </si>
  <si>
    <t>640-600 
Low Mass, Cooling
Heating Setback</t>
  </si>
  <si>
    <t>650-600 
Low Mass, Cooling
Night Ventilation</t>
  </si>
  <si>
    <t>Low Mass PRIMITIVE DIAGNOSTIC TESTS</t>
  </si>
  <si>
    <t>Low Mass REALISTIC DIAGNOSTIC TESTS</t>
  </si>
  <si>
    <t>400-395
Low Mass,
Heating 
Surf. Conv.
&amp; IR</t>
  </si>
  <si>
    <t>410-400
Low Mass,
Heating  
Infiltration</t>
  </si>
  <si>
    <t>420-410
Low Mass,
Heating
Int. Gains</t>
  </si>
  <si>
    <t>600-430
Low Mass,
Heating
S. Window</t>
  </si>
  <si>
    <t>430-420
Low Mass,
Heating
Ext. Solar
Abs.</t>
  </si>
  <si>
    <t>440-600
Low Mass,
Heating
Cavity
Albedo</t>
  </si>
  <si>
    <t>400-395
Low Mass,
Cooling 
Surf. Conv.
&amp; IR</t>
  </si>
  <si>
    <t>410-400
Low Mass,
Cooling  
Infiltration</t>
  </si>
  <si>
    <t>420-410
Low Mass,
Cooling
Int. Gains</t>
  </si>
  <si>
    <t>430-420
Low Mass,
Cooling
Ext Solar
Abs.</t>
  </si>
  <si>
    <t>600-430
Low Mass,
Cooling
S. Window</t>
  </si>
  <si>
    <t>440-600
Low Mass,
Cooling
Cavity
Albedo</t>
  </si>
  <si>
    <t>400-395
Low Mass, Heating 
Surf. Conv.
&amp; IR</t>
  </si>
  <si>
    <t>410-400
Low Mass, Heating  
Infiltration</t>
  </si>
  <si>
    <t>420-410
Low Mass, Heating
Int. Gains</t>
  </si>
  <si>
    <t>430-420
Low Mass, Heating
Ext Solar
Abs.</t>
  </si>
  <si>
    <t>600-430
Low Mass, Heating
S. Window</t>
  </si>
  <si>
    <t>440-600
Low Mass, Heating
Cavity
Albedo</t>
  </si>
  <si>
    <t>400-395
Low Mass, Cooling 
Surf. Conv.
&amp; IR</t>
  </si>
  <si>
    <t>410-400
Low Mass, Cooling  
Infiltration</t>
  </si>
  <si>
    <t>420-410
Low Mass, Cooling
Int. Gains</t>
  </si>
  <si>
    <t>430-420
Low Mass, Cooling
Ext. Solar
Abs.</t>
  </si>
  <si>
    <t>600-430
Low Mass, Cooling
S. Window</t>
  </si>
  <si>
    <t>440-600
Low Mass, Cooling
Cavity
Albedo</t>
  </si>
  <si>
    <t>High Mass QUALIFICATION TESTS</t>
  </si>
  <si>
    <t>910-900 
High Mass, Heating
S. Shade</t>
  </si>
  <si>
    <t>940-900 
High Mass, Heating
Heating Setback</t>
  </si>
  <si>
    <t>960-900 
High Mass, Heating
Sunspace</t>
  </si>
  <si>
    <t>910-900 
High Mass, Cooling
S. Shade</t>
  </si>
  <si>
    <t>960-900 
High Mass, Cooling
Sunspace</t>
  </si>
  <si>
    <t>940-900 
High Mass, Cooling
Heating Setback</t>
  </si>
  <si>
    <t>950-900 
High Mass, Cooling
Night Ventilation</t>
  </si>
  <si>
    <t>High Mass DIAGNOSTIC TESTS</t>
  </si>
  <si>
    <t>900-800
High Mass, Heating  
S. Window</t>
  </si>
  <si>
    <t>900-810
High Mass, Heating  
Int. Sol. Abs.</t>
  </si>
  <si>
    <t>900-800
High Mass, Cooling  
S. Window</t>
  </si>
  <si>
    <t>900-810
High Mass, Cooling  
Int. Sol. Abs.</t>
  </si>
  <si>
    <t>220-215
Cooling
Ext IR 
(Int IR on)</t>
  </si>
  <si>
    <t>280-270
Cavity Albedo</t>
  </si>
  <si>
    <t>320-270
 Thermostat</t>
  </si>
  <si>
    <t>290-270
South Shading</t>
  </si>
  <si>
    <r>
      <t>Case 600 Annual Incident Solar Radiation (kWh/m</t>
    </r>
    <r>
      <rPr>
        <vertAlign val="superscript"/>
        <sz val="10"/>
        <rFont val="Times New Roman"/>
        <family val="1"/>
      </rPr>
      <t>2</t>
    </r>
    <r>
      <rPr>
        <sz val="10"/>
        <rFont val="Times New Roman"/>
        <family val="1"/>
      </rPr>
      <t>)</t>
    </r>
  </si>
  <si>
    <r>
      <t>Case 600 Annual Transmitted Solar Radiation – Unshaded (kWh/m</t>
    </r>
    <r>
      <rPr>
        <vertAlign val="superscript"/>
        <sz val="10"/>
        <rFont val="Times New Roman"/>
        <family val="1"/>
      </rPr>
      <t>2</t>
    </r>
    <r>
      <rPr>
        <sz val="10"/>
        <rFont val="Times New Roman"/>
        <family val="1"/>
      </rPr>
      <t>)</t>
    </r>
  </si>
  <si>
    <r>
      <t>Case 600 Annual Transmitted Solar Radiation –Shaded (kWh/m</t>
    </r>
    <r>
      <rPr>
        <vertAlign val="superscript"/>
        <sz val="10"/>
        <rFont val="Times New Roman"/>
        <family val="1"/>
      </rPr>
      <t>2</t>
    </r>
    <r>
      <rPr>
        <sz val="10"/>
        <rFont val="Times New Roman"/>
        <family val="1"/>
      </rPr>
      <t>)</t>
    </r>
  </si>
  <si>
    <t>Scratch area for Table Title</t>
  </si>
  <si>
    <t>2.  Select the following sheets:</t>
  </si>
  <si>
    <t>3.  Print, or Save to pdf.</t>
  </si>
  <si>
    <t>The title page, and table and chart titles are based upon the selected results type,</t>
  </si>
  <si>
    <t>Scratch area for Table subtitle 1</t>
  </si>
  <si>
    <t>Scratch area for Table subtitle 2</t>
  </si>
  <si>
    <t>210 Infrared Radiation (Int IR="off", Ext IR="on")</t>
  </si>
  <si>
    <t>215 Infrared Radiation (Int IR="on", Ext IR="off")</t>
  </si>
  <si>
    <t xml:space="preserve"> ** ABS[ (Max-Min) / (Mean of Example Simulation Results) ]</t>
  </si>
  <si>
    <t>Example Result Statistics</t>
  </si>
  <si>
    <t xml:space="preserve"> * ABS[ (Max-Min) / (Mean of Example Simulation Results) ]</t>
  </si>
  <si>
    <t xml:space="preserve">  Case</t>
  </si>
  <si>
    <t>Simulation Model:</t>
  </si>
  <si>
    <t>Organization or Country:</t>
  </si>
  <si>
    <t>Statistics for Example Results</t>
  </si>
  <si>
    <t>MAXIMUM ANNUAL HOURLY INTEGRATED ZONE TEMPERATURE</t>
  </si>
  <si>
    <t xml:space="preserve">MINIMUM ANNUAL HOURLY INTEGRATED ZONE TEMPERATURE </t>
  </si>
  <si>
    <t>AVERAGE ANNUAL HOURLY INTEGRATED ZONE TEMPERATURE</t>
  </si>
  <si>
    <t>270 South Solar Windows</t>
  </si>
  <si>
    <t>North</t>
  </si>
  <si>
    <t>East</t>
  </si>
  <si>
    <t>Horizontal</t>
  </si>
  <si>
    <t>200
Surface
Convection
Int IR="off"
Ext IR="off"</t>
  </si>
  <si>
    <t>Table B8-10.  High Mass Basic and In-Depth Sensitivity Tests</t>
  </si>
  <si>
    <r>
      <t>Table B8-13.  Case 600 Annual Incident Solar Radiation (kWh/m</t>
    </r>
    <r>
      <rPr>
        <b/>
        <vertAlign val="superscript"/>
        <sz val="12"/>
        <rFont val="Albertus Medium"/>
        <family val="2"/>
      </rPr>
      <t>2</t>
    </r>
    <r>
      <rPr>
        <b/>
        <sz val="12"/>
        <rFont val="Arial"/>
        <family val="2"/>
      </rPr>
      <t>)</t>
    </r>
  </si>
  <si>
    <t>200 Surface Convection (Int &amp; Ext IR="off")</t>
  </si>
  <si>
    <t>620-600 Heat, E&amp;W Orient.</t>
  </si>
  <si>
    <t>630-620 Heat, E&amp;W Shade</t>
  </si>
  <si>
    <t>300-270 E&amp;W Windows</t>
  </si>
  <si>
    <t>310-300 E&amp;W Shading</t>
  </si>
  <si>
    <t>920-620 Mass, w/ E&amp;W Win.</t>
  </si>
  <si>
    <t>930-630 Mass w/ E&amp;W Shade</t>
  </si>
  <si>
    <t>620-600 Cool, E&amp;W Orient.</t>
  </si>
  <si>
    <t>630-620 Cool, E&amp;W Shade</t>
  </si>
  <si>
    <t>920-900 Heat, E&amp;W Orient.</t>
  </si>
  <si>
    <t>930-920 Heat, E&amp;W Shade</t>
  </si>
  <si>
    <t>920-900 Cool, E&amp;W Orient.</t>
  </si>
  <si>
    <t>930-920 Cool, E&amp;W Shade</t>
  </si>
  <si>
    <t>270-220
Heating
South
Windows</t>
  </si>
  <si>
    <t>250-220
Heating
Ext Solar
Absorptance</t>
  </si>
  <si>
    <t>270-220
Cooling
South
Windows</t>
  </si>
  <si>
    <t>250-220
Heating
Ext Solar
Absorpance</t>
  </si>
  <si>
    <t>250-220
Cooling
Ext Solar
Absorpance</t>
  </si>
  <si>
    <t>620-600 
Low Mass, Heating
E&amp;W Orientation</t>
  </si>
  <si>
    <t>630-620 
Low Mass, Heating
E&amp;W Shade</t>
  </si>
  <si>
    <t>620-600 
Low Mass, Cooling
E&amp;W Orientation</t>
  </si>
  <si>
    <t>630-620 
Low Mass, Cooling
E&amp;W Shade</t>
  </si>
  <si>
    <t>920-900 
High Mass, Heating
E&amp;W Orientation</t>
  </si>
  <si>
    <t>930-920 
High Mass, Heating
E&amp;W Shade</t>
  </si>
  <si>
    <t>920-900 
High Mass, Cooling
E&amp;W Orientation</t>
  </si>
  <si>
    <t>930-920 
High Mass, Cooling
E&amp;W Shade</t>
  </si>
  <si>
    <t>300-270
Heating
E&amp;W Windows</t>
  </si>
  <si>
    <t>310-300
Heating
E&amp;W Shading</t>
  </si>
  <si>
    <t>300-270
Cooling
E&amp;W Windows</t>
  </si>
  <si>
    <t>310-300
Cooling
E&amp;W Shading</t>
  </si>
  <si>
    <t>300-270
E&amp;W Windows</t>
  </si>
  <si>
    <t>310-300
E&amp;W Shading</t>
  </si>
  <si>
    <t>920-620
Mass, Heating 
w/ E&amp;W Window</t>
  </si>
  <si>
    <t>930-630
Mass,  Heating
w/ E&amp;W Shade</t>
  </si>
  <si>
    <t>920-620
Mass, Cooling
w/ E&amp;W Window</t>
  </si>
  <si>
    <t>930-630
Mass, Cooling
w/ E&amp;W Shade</t>
  </si>
  <si>
    <t>920-620
Mass, Heating
w/ E&amp;W Window</t>
  </si>
  <si>
    <t>930-630
Mass, Heating
w/ E&amp;W Shade</t>
  </si>
  <si>
    <t>Table B8-9.  Low Mass In-Depth (Cases 395 thru 440) Sensitivity Tests</t>
  </si>
  <si>
    <t>Table B8-8.  Low Mass In-Depth (Cases 195 thru 320) Sensitivity Tests</t>
  </si>
  <si>
    <t>"Read Me" : General directions to using this workbook.</t>
  </si>
  <si>
    <t>To print example results or example results with new user generated results go to sheet "Title Page"</t>
  </si>
  <si>
    <t xml:space="preserve">         "Title Page" thru "Figure List"</t>
  </si>
  <si>
    <t xml:space="preserve">or industry organization with expertise in building science that wrote the simulation software.  </t>
  </si>
  <si>
    <t>Low Mass In-Depth (Cases 195 thru 320) Sensitivity Tests</t>
  </si>
  <si>
    <t>640 Case 600 with Htg Temp. Setback</t>
  </si>
  <si>
    <t>940-640
Mass, Cooling
w/ Heating Setback</t>
  </si>
  <si>
    <t>BESTEST Indepth South Window Delta Annual Cooling and Heating</t>
  </si>
  <si>
    <t>900-800
High Mass, Heating
S. Window</t>
  </si>
  <si>
    <t>900-800
High Mass, Cooling
S. Window</t>
  </si>
  <si>
    <t>940 Case 900 with Htg Temp. Setback</t>
  </si>
  <si>
    <t>High Mass Basic and In-Depth Sensitivity Tests</t>
  </si>
  <si>
    <t xml:space="preserve">This spreadsheet contains the Standard 140, Informative Annex B8, Section B8.1 example results.  </t>
  </si>
  <si>
    <t>Unformatted results for use in creating charts</t>
  </si>
  <si>
    <t>Cell Range</t>
  </si>
  <si>
    <t>Label for Charts:</t>
  </si>
  <si>
    <t>YourData</t>
  </si>
  <si>
    <t>K</t>
  </si>
  <si>
    <t>Tab Name==&gt;</t>
  </si>
  <si>
    <t>math</t>
  </si>
  <si>
    <t>ref</t>
  </si>
  <si>
    <t>Window</t>
  </si>
  <si>
    <t xml:space="preserve">   Window</t>
  </si>
  <si>
    <t xml:space="preserve">   Roof </t>
  </si>
  <si>
    <t xml:space="preserve">   Floor </t>
  </si>
  <si>
    <t xml:space="preserve">   N. Wall</t>
  </si>
  <si>
    <t xml:space="preserve">   E. Wall</t>
  </si>
  <si>
    <t xml:space="preserve">   W. Wall</t>
  </si>
  <si>
    <t xml:space="preserve">   S. Wall</t>
  </si>
  <si>
    <t>Case 600 (εext=0.9; εint=0.9; αext=0.6; αint=0.6)</t>
  </si>
  <si>
    <t>TEMP (°C)</t>
  </si>
  <si>
    <t>Sum (check)</t>
  </si>
  <si>
    <t>Sec5-2Aout.xlsx</t>
  </si>
  <si>
    <t>Output Spreadsheet for Standard 140 Building Thermal Fabric Modeling Comparative Test Cases of Sections 5.2.1, 5.2.2, and 5.2.3</t>
  </si>
  <si>
    <t>1. Use specified units.</t>
  </si>
  <si>
    <t>2. All solar radiation data is for sum of direct and diffuse solar radiation.</t>
  </si>
  <si>
    <t>3. Output terminology is defined in Section 6.2.1</t>
  </si>
  <si>
    <t xml:space="preserve">   shall be input as:</t>
  </si>
  <si>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</si>
  <si>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</si>
  <si>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</si>
  <si>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</si>
  <si>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</si>
  <si>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</si>
  <si>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</si>
  <si>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</si>
  <si>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</si>
  <si>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</si>
  <si>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</si>
  <si>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</si>
  <si>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C330…C478: </t>
  </si>
  <si>
    <t xml:space="preserve">Case 900FF Zone Temperature Bin Data, enter 8760 hours of zone temperature data in </t>
  </si>
  <si>
    <t>on this sheet (sheet 'A').</t>
  </si>
  <si>
    <t>Software:</t>
  </si>
  <si>
    <t>Version:</t>
  </si>
  <si>
    <t>Date of Results:</t>
  </si>
  <si>
    <t xml:space="preserve">      ANNUAL LOADS </t>
  </si>
  <si>
    <t>ANNUAL HOURLY INTEGRATED PEAK LOADS</t>
  </si>
  <si>
    <t xml:space="preserve">       Heating</t>
  </si>
  <si>
    <t xml:space="preserve">       Cooling</t>
  </si>
  <si>
    <t>Month*</t>
  </si>
  <si>
    <t>Day</t>
  </si>
  <si>
    <t>Hour</t>
  </si>
  <si>
    <t xml:space="preserve">   * Apply month abbreviations of cells C19 to C30 as appropriate.</t>
  </si>
  <si>
    <t>Ann. Hourly</t>
  </si>
  <si>
    <t>Average</t>
  </si>
  <si>
    <t xml:space="preserve">          Minimum</t>
  </si>
  <si>
    <t xml:space="preserve">          Maximum</t>
  </si>
  <si>
    <t>°C</t>
  </si>
  <si>
    <t>680FF</t>
  </si>
  <si>
    <t>980FF</t>
  </si>
  <si>
    <t>ANNUAL INCIDENT (Total Direct-Beam and Diffuse)</t>
  </si>
  <si>
    <t>Surface</t>
  </si>
  <si>
    <r>
      <t>kWh/m</t>
    </r>
    <r>
      <rPr>
        <vertAlign val="superscript"/>
        <sz val="12"/>
        <rFont val="Arial"/>
        <family val="2"/>
      </rPr>
      <t>2</t>
    </r>
  </si>
  <si>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</si>
  <si>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</si>
  <si>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</si>
  <si>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</si>
  <si>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</si>
  <si>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</si>
  <si>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</si>
  <si>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</si>
  <si>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</si>
  <si>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</si>
  <si>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Monthly Conditioned Zone Loads (Cases 600 and 900)  </t>
  </si>
  <si>
    <t xml:space="preserve"> Case 600</t>
  </si>
  <si>
    <t xml:space="preserve"> Case 900</t>
  </si>
  <si>
    <t xml:space="preserve">Total </t>
  </si>
  <si>
    <t xml:space="preserve">                  Peak Heating</t>
  </si>
  <si>
    <t xml:space="preserve">                Peak Cooling</t>
  </si>
  <si>
    <t xml:space="preserve">               Peak Cooling</t>
  </si>
  <si>
    <t xml:space="preserve">Month </t>
  </si>
  <si>
    <t xml:space="preserve">Day </t>
  </si>
  <si>
    <t xml:space="preserve">                 Incident Solar Radiation (Total Direct-Beam and Diffuse)</t>
  </si>
  <si>
    <t xml:space="preserve">Sky Temperature </t>
  </si>
  <si>
    <t>Feb 1</t>
  </si>
  <si>
    <t>May 4</t>
  </si>
  <si>
    <t>July 14</t>
  </si>
  <si>
    <t>Surf. or Case</t>
  </si>
  <si>
    <r>
      <t>Wh/m</t>
    </r>
    <r>
      <rPr>
        <vertAlign val="superscript"/>
        <sz val="12"/>
        <rFont val="Arial"/>
        <family val="2"/>
      </rPr>
      <t>2</t>
    </r>
  </si>
  <si>
    <t xml:space="preserve">                                                 Zone Loads**</t>
  </si>
  <si>
    <t>Zone Loads**</t>
  </si>
  <si>
    <t xml:space="preserve">                            Free Float Zone Temperatures</t>
  </si>
  <si>
    <t>** Use "-" (minus sign) for cooling</t>
  </si>
  <si>
    <t>* Apply month abbreviations of cells C19 to C30 as appropriate.</t>
  </si>
  <si>
    <t>670 Single-Pane Windows</t>
  </si>
  <si>
    <t>660 Low-E Windows</t>
  </si>
  <si>
    <t>470 Constant Exterior Surface Coefficients</t>
  </si>
  <si>
    <t xml:space="preserve">460 Constant Interior Surface Coefficients </t>
  </si>
  <si>
    <t>680 Case 600 with Increased Insulation</t>
  </si>
  <si>
    <t xml:space="preserve">685 Case 600 with "20/20" Thermostat </t>
  </si>
  <si>
    <t>695 Case 685 with Increased Insulation</t>
  </si>
  <si>
    <t>980 Case 900 with Increased Insulation</t>
  </si>
  <si>
    <t xml:space="preserve">985 Case 900 with "20/20" Thermostat </t>
  </si>
  <si>
    <t>995 Case 985 with Increased Insulation</t>
  </si>
  <si>
    <t>450 Constant Interior and Exterior Surf Coeffs</t>
  </si>
  <si>
    <t>Mo.</t>
  </si>
  <si>
    <t>680FF Case 600FF with Increased Insulation</t>
  </si>
  <si>
    <t>980FF Case 900FF with Increased Insulation</t>
  </si>
  <si>
    <t>670-600 Heat, 1-Pane Win.</t>
  </si>
  <si>
    <t>660-600 Heat, Low-E Win.</t>
  </si>
  <si>
    <t>680-600 Heat, &gt; Ins. 20/27</t>
  </si>
  <si>
    <t>695-685 Heat, &gt; Ins. 20/20</t>
  </si>
  <si>
    <t>685-600 Heat, 20/20 tstat</t>
  </si>
  <si>
    <t>980-900 Heat, &gt; Ins. 20/27</t>
  </si>
  <si>
    <t>985-900 Heat, 20/20 tstat</t>
  </si>
  <si>
    <t>995-985 Heat, &gt; Ins. 20/20</t>
  </si>
  <si>
    <t>450-600 Const Int&amp;Ext Surf Coefs</t>
  </si>
  <si>
    <t>460-600 Const Int Surf Coefs</t>
  </si>
  <si>
    <t>470-600 Const Ext Surf Coefs</t>
  </si>
  <si>
    <r>
      <t>Table B8-14.  Annual Transmitted Solar Radiation - Unshaded (kWh/m</t>
    </r>
    <r>
      <rPr>
        <b/>
        <vertAlign val="superscript"/>
        <sz val="12"/>
        <rFont val="Arial"/>
        <family val="2"/>
      </rPr>
      <t>2</t>
    </r>
    <r>
      <rPr>
        <b/>
        <sz val="12"/>
        <rFont val="Arial"/>
        <family val="2"/>
      </rPr>
      <t>)</t>
    </r>
  </si>
  <si>
    <r>
      <t>Table B8-15.  Annual Transmitted Solar Radiation - Shaded (kWh/m</t>
    </r>
    <r>
      <rPr>
        <b/>
        <vertAlign val="superscript"/>
        <sz val="12"/>
        <rFont val="Arial"/>
        <family val="2"/>
      </rPr>
      <t>2</t>
    </r>
    <r>
      <rPr>
        <b/>
        <sz val="12"/>
        <rFont val="Arial"/>
        <family val="2"/>
      </rPr>
      <t>)</t>
    </r>
  </si>
  <si>
    <t>660 South</t>
  </si>
  <si>
    <t>670 South</t>
  </si>
  <si>
    <t>980-680 Mass, w/ Insulation 20/27</t>
  </si>
  <si>
    <t>985-685 Mass, w/ 20/20 Tstat</t>
  </si>
  <si>
    <t>995-695 Mass, w/ Insulation 20/20</t>
  </si>
  <si>
    <r>
      <t xml:space="preserve">PEAK COOLING [KW] </t>
    </r>
    <r>
      <rPr>
        <b/>
        <i/>
        <sz val="10"/>
        <color rgb="FF3333FF"/>
        <rFont val="Arial"/>
        <family val="2"/>
      </rPr>
      <t>--</t>
    </r>
    <r>
      <rPr>
        <b/>
        <sz val="10"/>
        <color rgb="FF3333FF"/>
        <rFont val="Arial"/>
        <family val="2"/>
      </rPr>
      <t>Charts not created directly here; these addresses are referenced by "BASIC AND IN-DEPTH MASS EFFECT DELTA CHART - PEAK" below</t>
    </r>
  </si>
  <si>
    <t>680FF
Case 600FF with
More Insulation</t>
  </si>
  <si>
    <t>980FF
Case 900FF with
More Insulation</t>
  </si>
  <si>
    <r>
      <t xml:space="preserve">PEAK HEATING [KW] </t>
    </r>
    <r>
      <rPr>
        <b/>
        <sz val="10"/>
        <color rgb="FF3333FF"/>
        <rFont val="Arial"/>
        <family val="2"/>
      </rPr>
      <t>--Charts not created directly here; these addresses are referenced by "BESTEST IN-DEPTH CASES 395 TO 600 DELTA CHART - ANNUAL" below</t>
    </r>
  </si>
  <si>
    <t>660
Low-E 
Windows</t>
  </si>
  <si>
    <t>670
Single-Pane 
Windows</t>
  </si>
  <si>
    <t>680
Case 600
with Greater 
Insulation</t>
  </si>
  <si>
    <t>695
Case 685
with Greater 
Insulation</t>
  </si>
  <si>
    <t>980
Case 900
with Greater 
Insulation</t>
  </si>
  <si>
    <t>995
Case 985
with Greater 
Insulation</t>
  </si>
  <si>
    <t>685
Case 600
with  
20/20 Tstat</t>
  </si>
  <si>
    <t>985
Case 900
with  
20/20 Tstat</t>
  </si>
  <si>
    <t>New Cases 660 to 695 and 980 to 995</t>
  </si>
  <si>
    <t>660-600
Low-E 
Windows, Heating</t>
  </si>
  <si>
    <t>670-600
Single-Pane 
Windows, Heating</t>
  </si>
  <si>
    <t>660-600
Low-E 
Windows, Cooling</t>
  </si>
  <si>
    <t>670-600
Single-Pane 
Windows, Cooling</t>
  </si>
  <si>
    <t>680-600
Case 600
with Greater 
Insulation</t>
  </si>
  <si>
    <t>685-600
Case 600
with  
20/20 Tstat</t>
  </si>
  <si>
    <t>695-685
Case 685
with Greater 
Insulation</t>
  </si>
  <si>
    <t>980-900
Case 900
with Greater 
Insulation</t>
  </si>
  <si>
    <t>985-900
Case 900
with  
20/20 Tstat</t>
  </si>
  <si>
    <t>995-985
Case 985
with Greater 
Insulation</t>
  </si>
  <si>
    <t>BESTEST BASIC Window Types (Delta) Annual Heating and Cooling</t>
  </si>
  <si>
    <t>BESTEST BASIC Window Types (Delta) Peak Heating and Cooling</t>
  </si>
  <si>
    <t>BESTEST BASIC Insulation (Delta) Annual Heating and Cooling</t>
  </si>
  <si>
    <t>680-600
600 with Greater 
Insulation, Cooling</t>
  </si>
  <si>
    <t>685-600
600 with  
20/20 Tstat, Heating</t>
  </si>
  <si>
    <t>695-685
685 with Greater 
Insulation, Cooling</t>
  </si>
  <si>
    <t>980-900
900 with Greater 
Insulation, Heating</t>
  </si>
  <si>
    <t>980-900
900 with Greater 
Insulation, Cooling</t>
  </si>
  <si>
    <t>985-900
900 with  
20/20 Tstat, Heating</t>
  </si>
  <si>
    <t>985-900
900 with  
20/20 Tstat, Cooling</t>
  </si>
  <si>
    <t>995-985
985 with Greater 
Insulation, Heating</t>
  </si>
  <si>
    <t>995-985
985 with Greater 
Insulation, Cooling</t>
  </si>
  <si>
    <r>
      <rPr>
        <b/>
        <sz val="10"/>
        <color rgb="FF3333FF"/>
        <rFont val="Arial"/>
        <family val="2"/>
      </rPr>
      <t>680-600</t>
    </r>
    <r>
      <rPr>
        <sz val="10"/>
        <color rgb="FF3333FF"/>
        <rFont val="Arial"/>
        <family val="2"/>
      </rPr>
      <t xml:space="preserve">
600 with Greater 
Insulation, Heating</t>
    </r>
  </si>
  <si>
    <t>685-600
600 with  
20/20 Tstat, Cooling</t>
  </si>
  <si>
    <t>695-685
685 with Greater 
Insulation, Heating</t>
  </si>
  <si>
    <t>BESTEST BASIC Insulation (Delta) Peak Heating and Cooling</t>
  </si>
  <si>
    <t>BASIC INSULATION MASS EFFECT DELTA CHART - ANNUAL</t>
  </si>
  <si>
    <t>PEAK HEATING AND ANNUAL SENSIBLE COOLING [MWH]</t>
  </si>
  <si>
    <t>980-680 Mass, Heating with    Greater Insulation</t>
  </si>
  <si>
    <t>980-680 Mass, Cooling with    Greater Insulation</t>
  </si>
  <si>
    <t>985-685 Mass, Heating with      20/20 Tstat</t>
  </si>
  <si>
    <t>985-685 Mass, Cooling with      20/20 Tstat</t>
  </si>
  <si>
    <t>450
Const. Int.&amp;Ext.
Surf. Coefs.,   Heating</t>
  </si>
  <si>
    <t>460
Const. Interior
Surf. Coefs.,  Heating</t>
  </si>
  <si>
    <t>470
Const. Exterior
Surf. Coefs.,  Heating</t>
  </si>
  <si>
    <t>450
Const. Int.&amp;Ext.
Surf. Coefs.,   Cooling</t>
  </si>
  <si>
    <t>460
Const. Interior
Surf. Coefs.,  Cooling</t>
  </si>
  <si>
    <t>470
Const. Exterior
Surf. Coefs.,  Cooling</t>
  </si>
  <si>
    <t>450-600
Const. Int.&amp;Ext.
Surf. Coefs.,   Heating</t>
  </si>
  <si>
    <t>450-600
Const. Int.&amp;Ext.
Surf. Coefs.,   Cooling</t>
  </si>
  <si>
    <t>460-600
Const. Interior
Surf. Coefs.,  Cooling</t>
  </si>
  <si>
    <t>460-600
Const. Interior
Surf. Coefs.,  Heating</t>
  </si>
  <si>
    <t>470-600
Const. Exterior
Surf. Coefs.,  Cooling</t>
  </si>
  <si>
    <t>470-600
Const. Exterior
Surf. Coefs.,  Heating</t>
  </si>
  <si>
    <t>BESTEST IN-DEPTH Surface Heat Transfer (Delta) Annual Heating and Cooling</t>
  </si>
  <si>
    <t>470-450
Auto   Interior
Surf. H.T.,  Heating</t>
  </si>
  <si>
    <t>470-450
Auto   Interior
Surf. H.T.,  Cooling</t>
  </si>
  <si>
    <t>460-450
Auto    Exterior
Surf. H.T.,  Heating</t>
  </si>
  <si>
    <t>460-450
Auto   Exterior
Surf. H.T.,  Cooling</t>
  </si>
  <si>
    <t>BESTEST IN-DEPTH Surface Heat Transfer (Delta) Peak Heating and Cooling</t>
  </si>
  <si>
    <t>460-450 Auto Ext Surf Heat Transf</t>
  </si>
  <si>
    <t>470-450 Auto Int Surf Heat Transf</t>
  </si>
  <si>
    <t>660 South, Low-E</t>
  </si>
  <si>
    <t>670 South, Single-Pane</t>
  </si>
  <si>
    <t>660 SOUTH, Low-E</t>
  </si>
  <si>
    <t>670 SOUTH, Single Pane</t>
  </si>
  <si>
    <t>995-695 Mass, Heating w/ &gt; Insul.  &amp; 20/20 Tstat</t>
  </si>
  <si>
    <t>995-695 Mass, Cooling w/ &gt; Insul.  &amp; 20/20 Tstat</t>
  </si>
  <si>
    <t>995-695 Mass, Heating w/ &gt; Insul.    &amp; 20/20 Tstat</t>
  </si>
  <si>
    <t>995-695 Mass, Cooling w/ &gt; Insul.    &amp; 20/20 Tstat</t>
  </si>
  <si>
    <t>610-600 
Low Mass, S.Shade
Heating</t>
  </si>
  <si>
    <t>610-600 
Low Mass, S.Shade
Cooling</t>
  </si>
  <si>
    <t>910-900 
High Mass, S. Shade
Heating</t>
  </si>
  <si>
    <t>910-900 
High Mass, S. Shade
Cooling</t>
  </si>
  <si>
    <t>BESTEST BASIC Shading and Window Orientation (Delta) Annual Heating and Cooling</t>
  </si>
  <si>
    <t>620-600 
Low Mass, 
E&amp;W Or.,   Cooling</t>
  </si>
  <si>
    <t>920-900 
High Mass, 
E&amp;W Or.,   Heating</t>
  </si>
  <si>
    <t>920-900 
HIgh Mass, 
E&amp;W Or.,   Cooling</t>
  </si>
  <si>
    <t>620-600 
Low Mass, 
E&amp;W Or.,   Heating</t>
  </si>
  <si>
    <t>630-620 
Low Mass, 
E&amp;W Shd., Heating</t>
  </si>
  <si>
    <t>630-620 
Low Mass, 
E&amp;W Shd., Cooling</t>
  </si>
  <si>
    <t>930-920 
High Mass, 
E&amp;W Shd., Heating</t>
  </si>
  <si>
    <t>930-920 
High Mass, 
E&amp;W Shd., Cooling</t>
  </si>
  <si>
    <t>BESTEST BASIC Shading and Window Orientation (Delta) Peak Heating and Cooling</t>
  </si>
  <si>
    <t>BESTEST BASIC Thermostat, Ventilation and Sunspace (Delta) Annual Heating and Cooling</t>
  </si>
  <si>
    <t>BESTEST BASIC Thermostat, Ventilation and Sunspace (Delta) Peak Heating and Cooling</t>
  </si>
  <si>
    <t>650-600 
Low Mass, 
Night Vent,        Cooling</t>
  </si>
  <si>
    <t>960-900 
High Mass,                Sunspace,            Cooling</t>
  </si>
  <si>
    <t>960-900 
High Mass,                Sunspace,            Heating</t>
  </si>
  <si>
    <t xml:space="preserve">940-900 
High Mass,                 Tstat Setback,
Heating </t>
  </si>
  <si>
    <t xml:space="preserve">640-600 
Low Mass,                 Tstat Setback,
Heating </t>
  </si>
  <si>
    <t>950-900 
High Mass, 
Night Vent,         Cooling</t>
  </si>
  <si>
    <t>Table B8-16.  Sky Temperature Output, Case 600</t>
  </si>
  <si>
    <t>Maximum Annual Hourly Integrated</t>
  </si>
  <si>
    <t>Minimum Annual Hourly Integrated</t>
  </si>
  <si>
    <t>Average Annual Hourly Integrated</t>
  </si>
  <si>
    <t>SKY TEMPERATURE, CASE 600</t>
  </si>
  <si>
    <t>Minimum</t>
  </si>
  <si>
    <t>Maximum</t>
  </si>
  <si>
    <t xml:space="preserve">  Case 600</t>
  </si>
  <si>
    <t xml:space="preserve">  Case 900</t>
  </si>
  <si>
    <t>Month</t>
  </si>
  <si>
    <t>MONTHLY HEATING &amp; COOLING LOAD DATA</t>
  </si>
  <si>
    <t>Monthly Heating Loads</t>
  </si>
  <si>
    <t>Monthly Cooling Loads</t>
  </si>
  <si>
    <t>Monthly Peak Heating Loads</t>
  </si>
  <si>
    <t>Monthly Peak Cooling Loads</t>
  </si>
  <si>
    <t xml:space="preserve">  Case 600-900</t>
  </si>
  <si>
    <t>CASE 600 FEB 1</t>
  </si>
  <si>
    <t>CASE 600 JUL 14</t>
  </si>
  <si>
    <t>CASE 900 FEB 1</t>
  </si>
  <si>
    <t>CASE 900 JUL 14</t>
  </si>
  <si>
    <t>CASE 660 FEB 1</t>
  </si>
  <si>
    <t>CASE 660 JUL 14</t>
  </si>
  <si>
    <t>CASE 670 FEB 1</t>
  </si>
  <si>
    <t>CASE 670 JUL 14</t>
  </si>
  <si>
    <t>CASE 680 FEB 1</t>
  </si>
  <si>
    <t>CASE 680 JUL 14</t>
  </si>
  <si>
    <t>CASE 685 FEB 1</t>
  </si>
  <si>
    <t>CASE 685 JUL 14</t>
  </si>
  <si>
    <t>CASE 695 FEB 1</t>
  </si>
  <si>
    <t>CASE 695 JUL 14</t>
  </si>
  <si>
    <t>CASE 980 FEB 1</t>
  </si>
  <si>
    <t>CASE 980 JUL 14</t>
  </si>
  <si>
    <t>CASE 985 FEB 1</t>
  </si>
  <si>
    <t>CASE 985 JUL 14</t>
  </si>
  <si>
    <t>CASE 995 FEB 1</t>
  </si>
  <si>
    <t>CASE 995 JUL 14</t>
  </si>
  <si>
    <t>CASE 980FF JULY 14</t>
  </si>
  <si>
    <t>CASE 680FF JULY 14</t>
  </si>
  <si>
    <t>HOURLY INCIDENT SOLAR RADIATION CLOUDY DAY, MAY 4</t>
  </si>
  <si>
    <t>HOURLY INCIDENT SOLAR RADIATION, CLEAR DAY, JULY 14</t>
  </si>
  <si>
    <t>CASE 650FFV JULY 14</t>
  </si>
  <si>
    <t>CASE 950FFV JULY 14</t>
  </si>
  <si>
    <t>CASE 600FF FEB 1</t>
  </si>
  <si>
    <t>CASE 900FF FEB 1</t>
  </si>
  <si>
    <t>Note: Hourly incident solar on horizontal surface is further down (after the hourly heating and cooling load data tables).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</si>
  <si>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</si>
  <si>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</si>
  <si>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</si>
  <si>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</si>
  <si>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</si>
  <si>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</si>
  <si>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</si>
  <si>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</si>
  <si>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</si>
  <si>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</si>
  <si>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CASE 670</t>
  </si>
  <si>
    <t>SOUTH SINGLE-PANE WINDOWS</t>
  </si>
  <si>
    <t>HOURLY TRANSMITTED SOLAR RADIATION, CLOUDY DAY, MAY 4</t>
  </si>
  <si>
    <t>CONVECTIVE HEAT TRANSFER COEFFICIENT DATA</t>
  </si>
  <si>
    <t>Exterior, Annual Average</t>
  </si>
  <si>
    <t>Interior, Annual Average</t>
  </si>
  <si>
    <t>Exterior, Annual Hourly Maximum</t>
  </si>
  <si>
    <t>Exterior, Annual Hourly Minimum</t>
  </si>
  <si>
    <t>Interior, Annual Hourly Maximum</t>
  </si>
  <si>
    <t>Interior, Annual Hourly Minimum</t>
  </si>
  <si>
    <t>Specific-Day Hourly Output: incident and transmitted solar radiation and sky temperatures</t>
  </si>
  <si>
    <t>Sheet 'TMPBIN' (next tab), as specified in Cell E1 there. Bin data will flow to C330 - C478</t>
  </si>
  <si>
    <t>Case 600, May 4 (Cloudy)</t>
  </si>
  <si>
    <t>Case 600, July 14 (Clear)</t>
  </si>
  <si>
    <t>Note: Enter 8760 hourly data on sheet "TMPBIN" (next tab); the resulting bin data will flow to cells B330 through B478 here.</t>
  </si>
  <si>
    <t>610 South</t>
  </si>
  <si>
    <t>630 West</t>
  </si>
  <si>
    <t>600 Heating</t>
  </si>
  <si>
    <t>600 Cooling</t>
  </si>
  <si>
    <t>900 Heating</t>
  </si>
  <si>
    <t>900 Cooling</t>
  </si>
  <si>
    <t>Annual Sums Check (kWh)</t>
  </si>
  <si>
    <t>Annual Peaks Check (kWh)</t>
  </si>
  <si>
    <t>810-900
High Mass,
Cooling
Cavity
Albedo</t>
  </si>
  <si>
    <t>810-900
High Mass,
Heating
Cavity
Albedo</t>
  </si>
  <si>
    <r>
      <t>Wh/m</t>
    </r>
    <r>
      <rPr>
        <vertAlign val="superscript"/>
        <sz val="12"/>
        <color rgb="FFFF0000"/>
        <rFont val="Arial"/>
        <family val="2"/>
      </rPr>
      <t>2</t>
    </r>
  </si>
  <si>
    <t>(1 - Case610 / Case600) SOUTH</t>
  </si>
  <si>
    <t>(1 - Case630 / Case620) WEST</t>
  </si>
  <si>
    <t xml:space="preserve">C294…H317: </t>
  </si>
  <si>
    <t>Specific-Day Hourly Output: free float temperatures</t>
  </si>
  <si>
    <t xml:space="preserve">[Note to Participants: This file is reorganized since 140-2014. Regarding content changes to 140-2014, edit tracikng colors are: </t>
  </si>
  <si>
    <t xml:space="preserve">                Transmitted Total* Solar Radiation</t>
  </si>
  <si>
    <r>
      <t xml:space="preserve">            Feb 1 </t>
    </r>
    <r>
      <rPr>
        <sz val="12"/>
        <color rgb="FFFF0000"/>
        <rFont val="Arial"/>
        <family val="2"/>
      </rPr>
      <t>(Clear/Cold)</t>
    </r>
  </si>
  <si>
    <r>
      <t xml:space="preserve">           July 14 </t>
    </r>
    <r>
      <rPr>
        <sz val="12"/>
        <color rgb="FFFF0000"/>
        <rFont val="Arial"/>
        <family val="2"/>
      </rPr>
      <t>(Clear/Hot)</t>
    </r>
  </si>
  <si>
    <t xml:space="preserve">                                                              * Direct-Beam and Diffuse</t>
  </si>
  <si>
    <t xml:space="preserve">  Conditioned Zone</t>
  </si>
  <si>
    <t xml:space="preserve">     Temperatures</t>
  </si>
  <si>
    <r>
      <t xml:space="preserve">          Feb 1 </t>
    </r>
    <r>
      <rPr>
        <sz val="12"/>
        <color rgb="FFFF0000"/>
        <rFont val="Arial"/>
        <family val="2"/>
      </rPr>
      <t>(Clear/Cold)</t>
    </r>
  </si>
  <si>
    <r>
      <t xml:space="preserve">          July 14 </t>
    </r>
    <r>
      <rPr>
        <sz val="12"/>
        <color rgb="FFFF0000"/>
        <rFont val="Arial"/>
        <family val="2"/>
      </rPr>
      <t>(Clear/Hot)</t>
    </r>
  </si>
  <si>
    <r>
      <t xml:space="preserve">  Feb 1 </t>
    </r>
    <r>
      <rPr>
        <sz val="12"/>
        <color rgb="FFFF0000"/>
        <rFont val="Arial"/>
        <family val="2"/>
      </rPr>
      <t>(Clear/Cold)</t>
    </r>
  </si>
  <si>
    <r>
      <t xml:space="preserve">  July 14 </t>
    </r>
    <r>
      <rPr>
        <sz val="12"/>
        <color rgb="FFFF0000"/>
        <rFont val="Arial"/>
        <family val="2"/>
      </rPr>
      <t>(Clear/Hot)</t>
    </r>
  </si>
  <si>
    <t>Sept</t>
  </si>
  <si>
    <t>4. Format dates using the appropriate three-character month code,</t>
  </si>
  <si>
    <t xml:space="preserve">C230…T253: </t>
  </si>
  <si>
    <t xml:space="preserve">C262…Z285: </t>
  </si>
  <si>
    <t>Specific-Day Hourly Output: zone loads (selected cases) and conditioned-zone temperatures (Cases 640 and 940)</t>
  </si>
  <si>
    <t>HOURLY TRANSMITTED SOLAR RADIATION, CLEAR/HOT DAY, JUL 14</t>
  </si>
  <si>
    <t>CASE 640 FEB 1</t>
  </si>
  <si>
    <t>CASE 940 FEB 1</t>
  </si>
  <si>
    <t>CONDITIONED ZONE TEMPERATURES</t>
  </si>
  <si>
    <t>sum</t>
  </si>
  <si>
    <t>max</t>
  </si>
  <si>
    <r>
      <t xml:space="preserve">  </t>
    </r>
    <r>
      <rPr>
        <b/>
        <i/>
        <sz val="12"/>
        <color rgb="FF3333FF"/>
        <rFont val="Arial"/>
        <family val="2"/>
      </rPr>
      <t>[Note to Participants: Editorial changes: went with Hour 8 as example and 0n00 format (pertinent to Jan2018 discussion re Case 640)]</t>
    </r>
  </si>
  <si>
    <r>
      <t xml:space="preserve">Specific-Day Hourly Output: zone loads </t>
    </r>
    <r>
      <rPr>
        <sz val="12"/>
        <color rgb="FFFF0000"/>
        <rFont val="Arial"/>
        <family val="2"/>
      </rPr>
      <t>(selected cases) and conditioned-zone temperatures (Cases 640 and 940)</t>
    </r>
  </si>
  <si>
    <t xml:space="preserve">   Red is for edits from June 2013 through September 2017 distribution for the Round 3 sim trial draft. </t>
  </si>
  <si>
    <r>
      <t xml:space="preserve">                Annual Hourly </t>
    </r>
    <r>
      <rPr>
        <sz val="12"/>
        <color rgb="FF3333FF"/>
        <rFont val="Arial"/>
        <family val="2"/>
      </rPr>
      <t xml:space="preserve">Integrated </t>
    </r>
    <r>
      <rPr>
        <sz val="12"/>
        <color rgb="FFFF0000"/>
        <rFont val="Arial"/>
        <family val="2"/>
      </rPr>
      <t>Sky Temperature Extremes</t>
    </r>
  </si>
  <si>
    <t xml:space="preserve">              Hourly Integrated Peak Loads</t>
  </si>
  <si>
    <t xml:space="preserve">           Hourly Integrated Peak Loads</t>
  </si>
  <si>
    <r>
      <t xml:space="preserve">Specific-Day Hourly Output  </t>
    </r>
    <r>
      <rPr>
        <b/>
        <sz val="12"/>
        <color rgb="FF3333FF"/>
        <rFont val="Arial"/>
        <family val="2"/>
      </rPr>
      <t>(Hourly Integrated Values)</t>
    </r>
  </si>
  <si>
    <r>
      <t xml:space="preserve">               May 4 </t>
    </r>
    <r>
      <rPr>
        <sz val="12"/>
        <color rgb="FFFF0000"/>
        <rFont val="Arial"/>
        <family val="2"/>
      </rPr>
      <t>(Cloudy)</t>
    </r>
  </si>
  <si>
    <t>Specific-Day Hourly Output (Continued) (Hourly Integrated Values)</t>
  </si>
  <si>
    <r>
      <t xml:space="preserve">HOURLY ANNUAL ZONE TEMPERATURE BIN DATA </t>
    </r>
    <r>
      <rPr>
        <sz val="12"/>
        <color rgb="FF3333FF"/>
        <rFont val="Arial"/>
        <family val="2"/>
      </rPr>
      <t>(Based on Hourly Integrated Values)</t>
    </r>
  </si>
  <si>
    <t>CSE</t>
  </si>
  <si>
    <t xml:space="preserve">                Annual Hourly Integrated Sky Temperature Extremes</t>
  </si>
  <si>
    <t>Specific-Day Hourly Output  (Hourly Integrated Values)</t>
  </si>
  <si>
    <t>HOURLY ANNUAL ZONE TEMPERATURE BIN DATA (Based on Hourly Integrated Values)</t>
  </si>
  <si>
    <t>Case 670</t>
  </si>
  <si>
    <t xml:space="preserve">  Window</t>
  </si>
  <si>
    <t>EnergyPlus</t>
  </si>
  <si>
    <t>min date</t>
  </si>
  <si>
    <t>max date</t>
  </si>
  <si>
    <t xml:space="preserve"> 12/31  24:00:00</t>
  </si>
  <si>
    <t xml:space="preserve"> 08/04  16:00:00</t>
  </si>
  <si>
    <t>Peak Heat</t>
  </si>
  <si>
    <t>date</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</si>
  <si>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</si>
  <si>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</si>
  <si>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</si>
  <si>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</si>
  <si>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</si>
  <si>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</si>
  <si>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</si>
  <si>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</si>
  <si>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</si>
  <si>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</si>
  <si>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</si>
  <si>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</si>
  <si>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</si>
  <si>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</si>
  <si>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</si>
  <si>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</si>
  <si>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</si>
  <si>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</si>
  <si>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</si>
  <si>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</si>
  <si>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</si>
  <si>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</si>
  <si>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</si>
  <si>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</si>
  <si>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</si>
  <si>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</si>
  <si>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</si>
  <si>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</si>
  <si>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</si>
  <si>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</si>
  <si>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</si>
  <si>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</si>
  <si>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</si>
  <si>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</si>
  <si>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</si>
  <si>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</si>
  <si>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</si>
  <si>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</si>
  <si>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</si>
  <si>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</si>
  <si>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</si>
  <si>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t>Intermediate calculation cells</t>
  </si>
  <si>
    <t>02/11</t>
  </si>
  <si>
    <t>02/07</t>
  </si>
  <si>
    <t>07/20</t>
  </si>
  <si>
    <t>04/23</t>
  </si>
  <si>
    <t>10/06</t>
  </si>
  <si>
    <t>11/26</t>
  </si>
  <si>
    <t>12/31</t>
  </si>
  <si>
    <t>01/22</t>
  </si>
  <si>
    <t>10/18</t>
  </si>
  <si>
    <t>01/15</t>
  </si>
  <si>
    <t>06/27</t>
  </si>
  <si>
    <t>06/17</t>
  </si>
  <si>
    <t>07/11</t>
  </si>
  <si>
    <t>06/02</t>
  </si>
  <si>
    <t>08/01</t>
  </si>
  <si>
    <t>ESP-r</t>
  </si>
  <si>
    <t>BSIMAC 9</t>
  </si>
  <si>
    <t>430
High-Cond.
Wall Elements</t>
  </si>
  <si>
    <t>800
High-Cond.
Wall Elements</t>
  </si>
  <si>
    <t>400
Low Mass
High-Cond.
Wall Elements</t>
  </si>
  <si>
    <t>800
High Mass
High-Cond.
Wall Elements</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</si>
  <si>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</si>
  <si>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</si>
  <si>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3333FF"/>
        <rFont val="Arial"/>
        <family val="2"/>
      </rPr>
      <t>8</t>
    </r>
    <r>
      <rPr>
        <sz val="12"/>
        <rFont val="Arial"/>
        <family val="2"/>
      </rPr>
      <t>th hour interval (</t>
    </r>
    <r>
      <rPr>
        <sz val="12"/>
        <color rgb="FF3333FF"/>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</si>
  <si>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</si>
  <si>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</si>
  <si>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t>Version 9.0.1</t>
  </si>
  <si>
    <r>
      <t xml:space="preserve">              Annual Hourly </t>
    </r>
    <r>
      <rPr>
        <sz val="12"/>
        <color rgb="FF3333FF"/>
        <rFont val="Arial"/>
        <family val="2"/>
      </rPr>
      <t>Integrated</t>
    </r>
    <r>
      <rPr>
        <sz val="12"/>
        <rFont val="Arial"/>
        <family val="2"/>
      </rPr>
      <t xml:space="preserve"> Zone Temperature Extremes</t>
    </r>
  </si>
  <si>
    <t xml:space="preserve"> 01/01  03:00:00</t>
  </si>
  <si>
    <t xml:space="preserve"> 06/13  13:00:00</t>
  </si>
  <si>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</si>
  <si>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</si>
  <si>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04/29</t>
  </si>
  <si>
    <t>05/10</t>
  </si>
  <si>
    <t>09/17</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</si>
  <si>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</si>
  <si>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</si>
  <si>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Trnsys</t>
  </si>
  <si>
    <r>
      <t xml:space="preserve">Specific-Day Hourly Output  </t>
    </r>
    <r>
      <rPr>
        <b/>
        <sz val="12"/>
        <color rgb="FFFF0000"/>
        <rFont val="Arial"/>
        <family val="2"/>
      </rPr>
      <t>(Hourly Integrated Values)</t>
    </r>
  </si>
  <si>
    <r>
      <t xml:space="preserve">HOURLY ANNUAL ZONE TEMPERATURE BIN DATA </t>
    </r>
    <r>
      <rPr>
        <sz val="12"/>
        <color rgb="FFFF0000"/>
        <rFont val="Arial"/>
        <family val="2"/>
      </rPr>
      <t>(Based on Hourly Integrated Values)</t>
    </r>
  </si>
  <si>
    <r>
      <rPr>
        <sz val="12"/>
        <rFont val="Arial"/>
        <family val="2"/>
      </rPr>
      <t>4. Format dates using the appropriate three</t>
    </r>
    <r>
      <rPr>
        <sz val="12"/>
        <color rgb="FFFF0000"/>
        <rFont val="Arial"/>
        <family val="2"/>
        <charset val="1"/>
      </rPr>
      <t>-character</t>
    </r>
    <r>
      <rPr>
        <sz val="12"/>
        <rFont val="Arial"/>
        <family val="2"/>
      </rPr>
      <t xml:space="preserve"> month code,</t>
    </r>
  </si>
  <si>
    <r>
      <rPr>
        <sz val="12"/>
        <rFont val="Arial"/>
        <family val="2"/>
      </rPr>
      <t xml:space="preserve">   </t>
    </r>
    <r>
      <rPr>
        <sz val="12"/>
        <color rgb="FFFF0000"/>
        <rFont val="Arial"/>
        <family val="2"/>
        <charset val="1"/>
      </rPr>
      <t>one- or two-digit day</t>
    </r>
    <r>
      <rPr>
        <sz val="12"/>
        <rFont val="Arial"/>
        <family val="2"/>
      </rPr>
      <t>, and two-digit hour code (24 hour clock), as shown below.</t>
    </r>
  </si>
  <si>
    <r>
      <rPr>
        <sz val="12"/>
        <rFont val="Arial"/>
        <family val="2"/>
      </rPr>
      <t xml:space="preserve">   For example, a peak occuring on Jan 4 during the </t>
    </r>
    <r>
      <rPr>
        <sz val="12"/>
        <color rgb="FFFF0000"/>
        <rFont val="Arial"/>
        <family val="2"/>
        <charset val="1"/>
      </rPr>
      <t>8</t>
    </r>
    <r>
      <rPr>
        <sz val="12"/>
        <rFont val="Arial"/>
        <family val="2"/>
      </rPr>
      <t>th hour interval (</t>
    </r>
    <r>
      <rPr>
        <sz val="12"/>
        <color rgb="FFFF0000"/>
        <rFont val="Arial"/>
        <family val="2"/>
        <charset val="1"/>
      </rPr>
      <t>0700-0800</t>
    </r>
    <r>
      <rPr>
        <sz val="12"/>
        <rFont val="Arial"/>
        <family val="2"/>
      </rPr>
      <t>),</t>
    </r>
  </si>
  <si>
    <r>
      <rPr>
        <sz val="12"/>
        <rFont val="Arial"/>
        <family val="2"/>
      </rPr>
      <t xml:space="preserve">5. Data entry is restricted to the following ranges:  </t>
    </r>
    <r>
      <rPr>
        <sz val="12"/>
        <color rgb="FF3366FF"/>
        <rFont val="Arial"/>
        <family val="2"/>
        <charset val="1"/>
      </rPr>
      <t xml:space="preserve"> </t>
    </r>
    <r>
      <rPr>
        <sz val="12"/>
        <rFont val="Arial"/>
        <family val="2"/>
      </rPr>
      <t xml:space="preserve"> </t>
    </r>
  </si>
  <si>
    <r>
      <rPr>
        <sz val="12"/>
        <rFont val="Arial"/>
        <family val="2"/>
      </rPr>
      <t xml:space="preserve">Specific-Day Hourly Output: incident </t>
    </r>
    <r>
      <rPr>
        <sz val="12"/>
        <color rgb="FFFF0000"/>
        <rFont val="Arial"/>
        <family val="2"/>
        <charset val="1"/>
      </rPr>
      <t>and transmitted</t>
    </r>
    <r>
      <rPr>
        <sz val="12"/>
        <color rgb="FFCC6600"/>
        <rFont val="Arial"/>
        <family val="2"/>
        <charset val="1"/>
      </rPr>
      <t xml:space="preserve"> </t>
    </r>
    <r>
      <rPr>
        <sz val="12"/>
        <rFont val="Arial"/>
        <family val="2"/>
      </rPr>
      <t xml:space="preserve">solar radiation </t>
    </r>
    <r>
      <rPr>
        <sz val="12"/>
        <color rgb="FFFF0000"/>
        <rFont val="Arial"/>
        <family val="2"/>
        <charset val="1"/>
      </rPr>
      <t>and sky temperatures</t>
    </r>
  </si>
  <si>
    <r>
      <rPr>
        <sz val="12"/>
        <rFont val="Arial"/>
        <family val="2"/>
      </rPr>
      <t xml:space="preserve">Specific-Day Hourly Output: zone loads </t>
    </r>
    <r>
      <rPr>
        <sz val="12"/>
        <color rgb="FFFF0000"/>
        <rFont val="Arial"/>
        <family val="2"/>
        <charset val="1"/>
      </rPr>
      <t>(selected cases) and conditioned-zone temperatures (Cases 640 and 940)</t>
    </r>
  </si>
  <si>
    <r>
      <rPr>
        <sz val="12"/>
        <rFont val="Arial"/>
        <family val="2"/>
      </rPr>
      <t xml:space="preserve">              Annual Hourly</t>
    </r>
    <r>
      <rPr>
        <sz val="12"/>
        <color rgb="FFFF0000"/>
        <rFont val="Arial"/>
        <family val="2"/>
        <charset val="1"/>
      </rPr>
      <t xml:space="preserve"> Integrated</t>
    </r>
    <r>
      <rPr>
        <sz val="12"/>
        <rFont val="Arial"/>
        <family val="2"/>
      </rPr>
      <t xml:space="preserve"> Zone Temperature Extremes</t>
    </r>
  </si>
  <si>
    <r>
      <rPr>
        <sz val="12"/>
        <rFont val="Arial"/>
        <family val="2"/>
      </rPr>
      <t>kWh/m</t>
    </r>
    <r>
      <rPr>
        <vertAlign val="superscript"/>
        <sz val="12"/>
        <rFont val="Arial"/>
        <family val="2"/>
        <charset val="1"/>
      </rPr>
      <t>2</t>
    </r>
  </si>
  <si>
    <r>
      <rPr>
        <b/>
        <sz val="12"/>
        <rFont val="Arial"/>
        <family val="2"/>
        <charset val="1"/>
      </rPr>
      <t xml:space="preserve">Specific-Day Hourly Output  </t>
    </r>
    <r>
      <rPr>
        <b/>
        <sz val="12"/>
        <color rgb="FFFF0000"/>
        <rFont val="Arial"/>
        <family val="2"/>
        <charset val="1"/>
      </rPr>
      <t>(Hourly Integrated Values)</t>
    </r>
  </si>
  <si>
    <r>
      <rPr>
        <sz val="12"/>
        <rFont val="Arial"/>
        <family val="2"/>
      </rPr>
      <t xml:space="preserve">Case 600, </t>
    </r>
    <r>
      <rPr>
        <b/>
        <sz val="12"/>
        <color rgb="FFFF0000"/>
        <rFont val="Arial"/>
        <family val="2"/>
        <charset val="1"/>
      </rPr>
      <t xml:space="preserve">May 4 </t>
    </r>
    <r>
      <rPr>
        <sz val="12"/>
        <rFont val="Arial"/>
        <family val="2"/>
      </rPr>
      <t>(Cloudy)</t>
    </r>
  </si>
  <si>
    <r>
      <rPr>
        <sz val="12"/>
        <rFont val="Arial"/>
        <family val="2"/>
      </rPr>
      <t xml:space="preserve">Case 600, </t>
    </r>
    <r>
      <rPr>
        <b/>
        <sz val="12"/>
        <color rgb="FFFF0000"/>
        <rFont val="Arial"/>
        <family val="2"/>
        <charset val="1"/>
      </rPr>
      <t xml:space="preserve">July 14 </t>
    </r>
    <r>
      <rPr>
        <sz val="12"/>
        <rFont val="Arial"/>
        <family val="2"/>
      </rPr>
      <t>(Clear)</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</si>
  <si>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</si>
  <si>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May 4 </t>
    </r>
    <r>
      <rPr>
        <sz val="12"/>
        <color rgb="FFFF0000"/>
        <rFont val="Arial"/>
        <family val="2"/>
        <charset val="1"/>
      </rPr>
      <t>(Cloudy)</t>
    </r>
  </si>
  <si>
    <r>
      <rPr>
        <b/>
        <sz val="12"/>
        <color rgb="FFFF0000"/>
        <rFont val="Arial"/>
        <family val="2"/>
        <charset val="1"/>
      </rPr>
      <t xml:space="preserve">           July 14 </t>
    </r>
    <r>
      <rPr>
        <sz val="12"/>
        <color rgb="FFFF0000"/>
        <rFont val="Arial"/>
        <family val="2"/>
        <charset val="1"/>
      </rPr>
      <t>(Clear/Hot)</t>
    </r>
  </si>
  <si>
    <r>
      <rPr>
        <sz val="12"/>
        <color rgb="FFFF0000"/>
        <rFont val="Arial"/>
        <family val="2"/>
        <charset val="1"/>
      </rPr>
      <t>Wh/m</t>
    </r>
    <r>
      <rPr>
        <vertAlign val="superscript"/>
        <sz val="12"/>
        <color rgb="FFFF0000"/>
        <rFont val="Arial"/>
        <family val="2"/>
        <charset val="1"/>
      </rPr>
      <t>2</t>
    </r>
  </si>
  <si>
    <r>
      <rPr>
        <sz val="12"/>
        <rFont val="Arial"/>
        <family val="2"/>
      </rPr>
      <t>Wh/m</t>
    </r>
    <r>
      <rPr>
        <vertAlign val="superscript"/>
        <sz val="12"/>
        <rFont val="Arial"/>
        <family val="2"/>
        <charset val="1"/>
      </rPr>
      <t>2</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</si>
  <si>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</si>
  <si>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</si>
  <si>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b/>
        <sz val="12"/>
        <color rgb="FFFF0000"/>
        <rFont val="Arial"/>
        <family val="2"/>
        <charset val="1"/>
      </rPr>
      <t xml:space="preserve">  Feb 1 </t>
    </r>
    <r>
      <rPr>
        <sz val="12"/>
        <color rgb="FFFF0000"/>
        <rFont val="Arial"/>
        <family val="2"/>
        <charset val="1"/>
      </rPr>
      <t>(Clear/Cold)</t>
    </r>
  </si>
  <si>
    <r>
      <rPr>
        <b/>
        <sz val="12"/>
        <color rgb="FFFF0000"/>
        <rFont val="Arial"/>
        <family val="2"/>
        <charset val="1"/>
      </rPr>
      <t xml:space="preserve">  July 14 </t>
    </r>
    <r>
      <rPr>
        <sz val="12"/>
        <color rgb="FFFF0000"/>
        <rFont val="Arial"/>
        <family val="2"/>
        <charset val="1"/>
      </rPr>
      <t>(Clear/Hot)</t>
    </r>
  </si>
  <si>
    <r>
      <rPr>
        <sz val="12"/>
        <rFont val="Arial"/>
        <family val="2"/>
      </rPr>
      <t xml:space="preserve">HOURLY ANNUAL ZONE TEMPERATURE BIN DATA </t>
    </r>
    <r>
      <rPr>
        <sz val="12"/>
        <color rgb="FFFF0000"/>
        <rFont val="Arial"/>
        <family val="2"/>
        <charset val="1"/>
      </rPr>
      <t>(Based on Hourly Integrated Values)</t>
    </r>
  </si>
  <si>
    <t>DeST</t>
  </si>
  <si>
    <t>STANDARD 140 OUTPUT FORM - RESULTS</t>
  </si>
  <si>
    <t>one- or two-digit day, and two-digit hour code (24 hour clock), as shown below.</t>
  </si>
  <si>
    <t>MONTH</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</si>
  <si>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</si>
  <si>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</si>
  <si>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</si>
  <si>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</si>
  <si>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</si>
  <si>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</si>
  <si>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</si>
  <si>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</si>
  <si>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</si>
  <si>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</si>
  <si>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</si>
  <si>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</si>
  <si>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</si>
  <si>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</si>
  <si>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</si>
  <si>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</si>
  <si>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</si>
  <si>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</si>
  <si>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</si>
  <si>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</si>
  <si>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</si>
  <si>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</si>
  <si>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C262…Z285:</t>
  </si>
  <si>
    <t>C294…H317:</t>
  </si>
  <si>
    <t>C330…C478:</t>
  </si>
  <si>
    <t>Case 900FF Zone Temperature Bin Data, enter 8760 hours of zone temperature data in</t>
  </si>
  <si>
    <t>[Note to Participants: This file is reorganized since 140-2014. Regarding content changes to 140-2014, edit tracikng colors are:</t>
  </si>
  <si>
    <t>Red is for edits from June 2013 through September 2017 distribution for the Round 3 sim trial draft.</t>
  </si>
  <si>
    <t>0.861.1</t>
  </si>
  <si>
    <t>2019-04-15 09:46:38.912566</t>
  </si>
  <si>
    <t>Annual Hourly Integrated Zone Temperature Extremes</t>
  </si>
  <si>
    <t>Annual Hourly Integrated Sky Temperature Extremes</t>
  </si>
  <si>
    <t>Case 600</t>
  </si>
  <si>
    <t>Case 900</t>
  </si>
  <si>
    <t>Total</t>
  </si>
  <si>
    <t>Hourly Integrated Peak Loads</t>
  </si>
  <si>
    <t>Incident Solar Radiation (Total Direct-Beam and Diffuse)</t>
  </si>
  <si>
    <t>Transmitted Total* Solar Radiation</t>
  </si>
  <si>
    <t>Feb 1 (Clear/Cold)</t>
  </si>
  <si>
    <t>May 4 (Cloudy)</t>
  </si>
  <si>
    <t>July 14 (Clear/Hot)</t>
  </si>
  <si>
    <t>HOUR</t>
  </si>
  <si>
    <t>* Direct-Beam and Diffuse</t>
  </si>
  <si>
    <t>Conditioned Zone</t>
  </si>
  <si>
    <t>Temperatures</t>
  </si>
  <si>
    <t>Free Float Zone Temperatures</t>
  </si>
  <si>
    <r>
      <rPr>
        <sz val="12"/>
        <rFont val="Calibri"/>
        <family val="2"/>
        <charset val="1"/>
      </rPr>
      <t>26</t>
    </r>
    <r>
      <rPr>
        <vertAlign val="superscript"/>
        <sz val="12"/>
        <rFont val="Calibri"/>
        <family val="2"/>
        <charset val="1"/>
      </rPr>
      <t>th</t>
    </r>
    <r>
      <rPr>
        <sz val="12"/>
        <rFont val="Calibri"/>
        <family val="2"/>
        <charset val="1"/>
      </rPr>
      <t xml:space="preserve"> April 2019</t>
    </r>
  </si>
  <si>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</si>
  <si>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</si>
  <si>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</si>
  <si>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</si>
  <si>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</si>
  <si>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</si>
  <si>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</si>
  <si>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</si>
  <si>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</si>
  <si>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</si>
  <si>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</si>
  <si>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</si>
  <si>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</si>
  <si>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</si>
  <si>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</si>
  <si>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</si>
  <si>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May 20. 2019</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</si>
  <si>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</si>
  <si>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</si>
  <si>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</si>
  <si>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</si>
  <si>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</si>
  <si>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t>9.0.74</t>
  </si>
  <si>
    <r>
      <t xml:space="preserve">              Annual Hourly </t>
    </r>
    <r>
      <rPr>
        <sz val="12"/>
        <color rgb="FF3333FF"/>
        <rFont val="Arial"/>
        <family val="2"/>
      </rPr>
      <t>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</si>
  <si>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</si>
  <si>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</si>
  <si>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BSIMAC</t>
  </si>
  <si>
    <t>Alec Johannsen Consulting Engineers, South Africa</t>
  </si>
  <si>
    <t>Big Ladder Software LLC, United States</t>
  </si>
  <si>
    <t>Tsinghua University, China</t>
  </si>
  <si>
    <t>University of Strathclyde, United Kingdom</t>
  </si>
  <si>
    <t xml:space="preserve"> BSIMAC 9, Version 9.0.74        (BSIMAC)</t>
  </si>
  <si>
    <t>California Simulation Engine,                 Version 0.861.1                                                              (CSE)</t>
  </si>
  <si>
    <t>EnergyPlus, Version 9.0.1      (EnergyPlus)</t>
  </si>
  <si>
    <t xml:space="preserve">   coefficients, applying TRNSYS and EnergyPlus, respectively.</t>
  </si>
  <si>
    <t>ESP-r, Version 13.3                               (ESP-r)</t>
  </si>
  <si>
    <t>Sky Temperature Output, Case 600</t>
  </si>
  <si>
    <t>Tables 7</t>
  </si>
  <si>
    <t>B7 - AM15</t>
  </si>
  <si>
    <t>Table B8-M1.  Monthly Heating Loads (kWh)</t>
  </si>
  <si>
    <t>Table B8-M5.  Monthly Load 600-900 Sensitivity Tests</t>
  </si>
  <si>
    <t>B8-M1</t>
  </si>
  <si>
    <t>Tables M1</t>
  </si>
  <si>
    <t>B8-M2</t>
  </si>
  <si>
    <t>Monthly Sensible Cooling Loads</t>
  </si>
  <si>
    <t>Table B8-M2.  Monthly Sensible Cooling Loads (kWh)</t>
  </si>
  <si>
    <t>B8-M3</t>
  </si>
  <si>
    <t>B8-M4</t>
  </si>
  <si>
    <t>Table B8-M3.  Monthly Hourly Integrated Peak Heating Loads</t>
  </si>
  <si>
    <t>Table B8-M4.  Monthly Hourly Integrated Peak Sensible Cooling Loads</t>
  </si>
  <si>
    <t>Monthly Hourly Integrated Peak Heating Loads</t>
  </si>
  <si>
    <t>Monthly Hourly Integrated Peak Sensible Cooling Loads</t>
  </si>
  <si>
    <t>Tables M2</t>
  </si>
  <si>
    <t>B8-M5</t>
  </si>
  <si>
    <t>Monthly Load 600-900 Sensitivity Tests</t>
  </si>
  <si>
    <t>Tables M3</t>
  </si>
  <si>
    <t>B8-M6</t>
  </si>
  <si>
    <t>B8-M7</t>
  </si>
  <si>
    <t>B8-M8</t>
  </si>
  <si>
    <t>B8-M9</t>
  </si>
  <si>
    <t>B8-M10</t>
  </si>
  <si>
    <t>B8-M11</t>
  </si>
  <si>
    <t>B8-M12</t>
  </si>
  <si>
    <t>Fig B8-M1 MthlyHtg-600</t>
  </si>
  <si>
    <t>Fig B8-M2 MthlyCtg-600</t>
  </si>
  <si>
    <t>Fig B8-M3 MthlyPkHtg-600</t>
  </si>
  <si>
    <t>Fig B8-M4 MthlyPkClg-600</t>
  </si>
  <si>
    <t>Fig B8-M5 MthlyHtg-900</t>
  </si>
  <si>
    <t>Fig B8-M6 MthlyCtg-900</t>
  </si>
  <si>
    <t>Fig B8-M7 MthlyPkHtg-900</t>
  </si>
  <si>
    <t>Fig B8-M8 MthlyPkClg-900</t>
  </si>
  <si>
    <t>Fig B8-M9 Del-MthlyHtg 600-900</t>
  </si>
  <si>
    <t>Fig B8-M10 Del-MthlyCtg 600-900</t>
  </si>
  <si>
    <t>Fig B8-M11 Del-MthlyPkH 600-900</t>
  </si>
  <si>
    <t>Fig B8-M12 Del-MthlyPkC 600-900</t>
  </si>
  <si>
    <t>Monthly Peak Cooling Sensitivity (Delta), Case 600-900</t>
  </si>
  <si>
    <t>Monthly Peak Heating Sensitivity (Delta), Case 600-900</t>
  </si>
  <si>
    <t>Monthly Cooling Sensitivity (Delta), Case 600-900</t>
  </si>
  <si>
    <t>Monthly Heating Sensitivity (Delta), Case 600-900</t>
  </si>
  <si>
    <t>Monthly Heating, Case 900</t>
  </si>
  <si>
    <t>Monthly Sensible Cooling, Case 900</t>
  </si>
  <si>
    <t>Monthly Peak Heating, Case 900</t>
  </si>
  <si>
    <t>Monthly Peak Sensible Cooling, Case 900</t>
  </si>
  <si>
    <t>Monthly Heating, Case 600</t>
  </si>
  <si>
    <t>Monthly Sensible Cooling, Case 600</t>
  </si>
  <si>
    <t>Monthly Peak Heating, Case 600</t>
  </si>
  <si>
    <t>Monthly Peak Sensible Cooling, Case 600</t>
  </si>
  <si>
    <t>Fig B8-6 Sky Temp</t>
  </si>
  <si>
    <t>Fig B8-7 Lomass Ann Heat</t>
  </si>
  <si>
    <t>Fig B8-8 Lomass Ann Cool</t>
  </si>
  <si>
    <t>Fig B8-9 Lomass Peak Heat</t>
  </si>
  <si>
    <t>Fig B8-10 Lomass Peak Cool</t>
  </si>
  <si>
    <t>Fig B8-11 Himass Ann Heat</t>
  </si>
  <si>
    <t>Fig B8-12 Himass Ann Cool</t>
  </si>
  <si>
    <t>Fig B8-13 Himass Peak Heat</t>
  </si>
  <si>
    <t>Fig B8-14 Himass Peak Cool</t>
  </si>
  <si>
    <t>Fig B8-15 Delta-S Win-Ann</t>
  </si>
  <si>
    <t>Fig B8-16 Delta-S Win-Peak</t>
  </si>
  <si>
    <t>Fig B8-17 Delta-ShadeOrient-Load</t>
  </si>
  <si>
    <t>Fig B8-18 Delta-ShadeOrient-Peak</t>
  </si>
  <si>
    <t>Fig B8-19 Delta-640650960-Load</t>
  </si>
  <si>
    <t>Fig B8-20 Delta-640650960-Peak</t>
  </si>
  <si>
    <t>Fig B8-21 Delta-Mass Effect-Ann</t>
  </si>
  <si>
    <t>Fig B8-22 Delta-Mass Effect-Pk</t>
  </si>
  <si>
    <t>Fig B8-23 660+ Ann Heat</t>
  </si>
  <si>
    <t>Fig B8-24 660+ Ann Cool</t>
  </si>
  <si>
    <t>Fig B8-25 660+ Peak Heat</t>
  </si>
  <si>
    <t>Fig B8-26 660+ Peak Cool</t>
  </si>
  <si>
    <t>Fig B8-27 Delta-Windows-Load</t>
  </si>
  <si>
    <t>Fig B8-28 Delta-Windows-Peak</t>
  </si>
  <si>
    <t>Fig B8-29 Delta-Insul-Load</t>
  </si>
  <si>
    <t>Fig B8-30 Delta-Insul-Peak</t>
  </si>
  <si>
    <t>Fig B8-33 FF Average Temp</t>
  </si>
  <si>
    <t>Fig B8-34 FF Maximum Temp</t>
  </si>
  <si>
    <t>Fig B8-35 FF Minimum Temp</t>
  </si>
  <si>
    <t>Fig B8-36 195to250 Ann Heat</t>
  </si>
  <si>
    <t>Fig B8-37 195to250 Ann Cool</t>
  </si>
  <si>
    <t>Fig B8-38 195to250 Peak Heat</t>
  </si>
  <si>
    <t>Fig B8-39 195to250 Peak Cool</t>
  </si>
  <si>
    <t>Fig B8-40 270to320 Ann Heat</t>
  </si>
  <si>
    <t>Fig B8-41 270to320 Ann Cool</t>
  </si>
  <si>
    <t>Fig B8-42 270to320 Peak Heat</t>
  </si>
  <si>
    <t>Fig B8-43 270to320 Peak Cool</t>
  </si>
  <si>
    <t>Fig B8-44 Delta 195to220 Load</t>
  </si>
  <si>
    <t>Fig B8-45 Delta 195to220 Peak</t>
  </si>
  <si>
    <t>Fig B8-46 Delta 220to270 Load</t>
  </si>
  <si>
    <t>Fig B8-47 Delta 220to270 Peak</t>
  </si>
  <si>
    <t>Fig B8-48 Delta 270to320 Load</t>
  </si>
  <si>
    <t>Fig B8-49 Delta 270to320 Peak</t>
  </si>
  <si>
    <t>Fig B8-50 395to440,8n0 Ann Heat</t>
  </si>
  <si>
    <t>Fig B8-51 395to440,8n0 Ann Cool</t>
  </si>
  <si>
    <t>Fig B8-52 395to440,8n0 Pk Heat</t>
  </si>
  <si>
    <t>Fig B8-53 395to440,8n0 Pk Cool</t>
  </si>
  <si>
    <t>Fig B8-54 Del 395-600,810,900 Ld</t>
  </si>
  <si>
    <t>Fig B8-55 Del 395-600,810,900 Pk</t>
  </si>
  <si>
    <t>Fig B8-56 SurfCoefs-Load</t>
  </si>
  <si>
    <t>Fig B8-57 SurfCoefs-Peak</t>
  </si>
  <si>
    <t>Fig B8-58 SurfHT Delta-Load</t>
  </si>
  <si>
    <t>Fig B8-59 SurfHT Delta-Peak</t>
  </si>
  <si>
    <t>B8-H1</t>
  </si>
  <si>
    <t>Fig B8-H1 Hrly-Temp Freq</t>
  </si>
  <si>
    <t>B8-H2</t>
  </si>
  <si>
    <t>Fig B8-H2 Hrly-IncSol-Horz</t>
  </si>
  <si>
    <t>Horizontal (Upward) Facing Surface</t>
  </si>
  <si>
    <t>B8-H3</t>
  </si>
  <si>
    <t>Fig B8-H3 Hrly-IncidentSol-S</t>
  </si>
  <si>
    <t>B8-H4</t>
  </si>
  <si>
    <t>Fig B8-H4 Hrly-IncidentSol-W</t>
  </si>
  <si>
    <t>B8-H5</t>
  </si>
  <si>
    <t>Fig B8-H5 Hrly-TransSol-Feb1</t>
  </si>
  <si>
    <t>Double-Pane, Low-E, Single-Pane Windows</t>
  </si>
  <si>
    <t>B8-H6</t>
  </si>
  <si>
    <t>Fig B8-H6 Hrly-Trans-May4-600</t>
  </si>
  <si>
    <t>Double-Pane Windows</t>
  </si>
  <si>
    <t>B8-H7</t>
  </si>
  <si>
    <t>Fig B8-H7 Hrly-Trans-May4-6670</t>
  </si>
  <si>
    <t>Low-E and Single-Pane Windows</t>
  </si>
  <si>
    <t>B8-H8</t>
  </si>
  <si>
    <t>Fig B8-H8 Hrly-Trans-Jul14-600</t>
  </si>
  <si>
    <t>B8-H9</t>
  </si>
  <si>
    <t>Fig B8-H9 Hrl-Trans-Jul14-6670</t>
  </si>
  <si>
    <t>B8-H10</t>
  </si>
  <si>
    <t>Fig B8-H10 Hrly-Tsky-ClearCloud</t>
  </si>
  <si>
    <t xml:space="preserve"> Clear/Cold, Cloudy Days</t>
  </si>
  <si>
    <t>B8-H11</t>
  </si>
  <si>
    <t>Fig B8-H11 Hrly-Tsky-ColdHot</t>
  </si>
  <si>
    <t>Clear/Cold, Clear/Hot Days</t>
  </si>
  <si>
    <t>B8-H12</t>
  </si>
  <si>
    <t>Fig B8-H12 Hrly-FF Temp-ColdDay</t>
  </si>
  <si>
    <t>B8-H13</t>
  </si>
  <si>
    <t>Fig B8-H13 Hrly-FF Temp-HotDay</t>
  </si>
  <si>
    <t>B8-H14</t>
  </si>
  <si>
    <t>Fig B8-H14 Hr-6980FF T-ColdDay</t>
  </si>
  <si>
    <t>B8-H15</t>
  </si>
  <si>
    <t>Fig B8-H15 Hrly-600Loads-Cold</t>
  </si>
  <si>
    <t>B8-H16</t>
  </si>
  <si>
    <t>Fig B8-H16 Hrly-600Loads-Hot</t>
  </si>
  <si>
    <t>B8-H17</t>
  </si>
  <si>
    <t>Fig B8-H17 Hrly-640Loads-Cold</t>
  </si>
  <si>
    <t>B8-H18</t>
  </si>
  <si>
    <t>Fig B8-H18 Hrly-640Tzone-Cold</t>
  </si>
  <si>
    <t>B8-H19</t>
  </si>
  <si>
    <t>Fig B8-H19 Hrly-940Loads-Cold</t>
  </si>
  <si>
    <t>B8-H20</t>
  </si>
  <si>
    <t>Fig B8-H20 Hrly-940Tzone-Cold</t>
  </si>
  <si>
    <t>B8-H21</t>
  </si>
  <si>
    <t>Fig B8-H21 Hrly-660Loads-Cold</t>
  </si>
  <si>
    <t>B8-H22</t>
  </si>
  <si>
    <t>B8-H23</t>
  </si>
  <si>
    <t>Fig B8-H23 Hrly-670Loads-Cold</t>
  </si>
  <si>
    <t>B8-H24</t>
  </si>
  <si>
    <t>B8-H25</t>
  </si>
  <si>
    <t>Fig B8-H25 Hrly-680Loads-Cold</t>
  </si>
  <si>
    <t>B8-H26</t>
  </si>
  <si>
    <t>Fig B8-H26 Hrly-680Loads-Hot</t>
  </si>
  <si>
    <t>B8-H27</t>
  </si>
  <si>
    <t>Fig B8-H27 Hrly-685Loads-Cold</t>
  </si>
  <si>
    <t>B8-H28</t>
  </si>
  <si>
    <t>Fig B8-H28 Hrly-685Loads-Hot</t>
  </si>
  <si>
    <t>B8-H29</t>
  </si>
  <si>
    <t>Fig B8-H29 Hrly-695Loads-Cold</t>
  </si>
  <si>
    <t>B8-H30</t>
  </si>
  <si>
    <t>Fig B8-H30 Hrly-695Loads-Hot</t>
  </si>
  <si>
    <t>B8-H31</t>
  </si>
  <si>
    <t>Fig B8-H31 Hrly-900Loads-Cold</t>
  </si>
  <si>
    <t>B8-H32</t>
  </si>
  <si>
    <t>Fig B8-H32 Hrly-900Loads-Hot</t>
  </si>
  <si>
    <t>B8-H33</t>
  </si>
  <si>
    <t>Fig B8-H33 Hrly-980Loads-Cold</t>
  </si>
  <si>
    <t>B8-H34</t>
  </si>
  <si>
    <t>Fig B8-H34 Hrly-980Loads-Hot</t>
  </si>
  <si>
    <t>B8-H35</t>
  </si>
  <si>
    <t>Fig B8-H35 Hrly-985Loads-Cold</t>
  </si>
  <si>
    <t>B8-H36</t>
  </si>
  <si>
    <t>Fig B8-H36 Hrly-985Loads-Hot</t>
  </si>
  <si>
    <t>B8-H37</t>
  </si>
  <si>
    <t>Fig B8-H37 Hrly-995Loads-Cold</t>
  </si>
  <si>
    <t>B8-H38</t>
  </si>
  <si>
    <t>Fig B8-H38 Hrly-995Loads-Hot</t>
  </si>
  <si>
    <t>July 2019</t>
  </si>
  <si>
    <t xml:space="preserve">[Note to Users: This file is reorganized since 140-2017. Red text indicates content changes to 140-2017.] </t>
  </si>
  <si>
    <r>
      <t>4. Format dates using the appropriate three</t>
    </r>
    <r>
      <rPr>
        <sz val="12"/>
        <color rgb="FFFF0000"/>
        <rFont val="Arial"/>
        <family val="2"/>
      </rPr>
      <t>-character</t>
    </r>
    <r>
      <rPr>
        <sz val="12"/>
        <rFont val="Arial"/>
        <family val="2"/>
      </rPr>
      <t xml:space="preserve"> month code,</t>
    </r>
  </si>
  <si>
    <r>
      <t xml:space="preserve">   </t>
    </r>
    <r>
      <rPr>
        <sz val="12"/>
        <color rgb="FFFF0000"/>
        <rFont val="Arial"/>
        <family val="2"/>
      </rPr>
      <t>one- or two-digit day</t>
    </r>
    <r>
      <rPr>
        <sz val="12"/>
        <rFont val="Arial"/>
        <family val="2"/>
      </rPr>
      <t>, and two-digit hour code (24 hour clock), as shown below.</t>
    </r>
  </si>
  <si>
    <r>
      <t xml:space="preserve">   For example, a peak occuring on Jan 4 during the </t>
    </r>
    <r>
      <rPr>
        <sz val="12"/>
        <color rgb="FFFF0000"/>
        <rFont val="Arial"/>
        <family val="2"/>
      </rPr>
      <t>8</t>
    </r>
    <r>
      <rPr>
        <sz val="12"/>
        <rFont val="Arial"/>
        <family val="2"/>
      </rPr>
      <t>th hour interval (</t>
    </r>
    <r>
      <rPr>
        <sz val="12"/>
        <color rgb="FFFF0000"/>
        <rFont val="Arial"/>
        <family val="2"/>
      </rPr>
      <t>0700-0800</t>
    </r>
    <r>
      <rPr>
        <sz val="12"/>
        <rFont val="Arial"/>
        <family val="2"/>
      </rPr>
      <t>),</t>
    </r>
  </si>
  <si>
    <r>
      <t xml:space="preserve">5. Data entry is restricted to the following ranges:  </t>
    </r>
    <r>
      <rPr>
        <sz val="12"/>
        <color indexed="48"/>
        <rFont val="Arial"/>
        <family val="2"/>
      </rPr>
      <t xml:space="preserve"> </t>
    </r>
    <r>
      <rPr>
        <sz val="12"/>
        <rFont val="Arial"/>
        <family val="2"/>
      </rPr>
      <t xml:space="preserve"> </t>
    </r>
  </si>
  <si>
    <r>
      <t xml:space="preserve">Specific-Day Hourly Output: incident </t>
    </r>
    <r>
      <rPr>
        <sz val="12"/>
        <color rgb="FFFF0000"/>
        <rFont val="Arial"/>
        <family val="2"/>
      </rPr>
      <t>and transmitted</t>
    </r>
    <r>
      <rPr>
        <sz val="12"/>
        <color rgb="FFCC6600"/>
        <rFont val="Arial"/>
        <family val="2"/>
      </rPr>
      <t xml:space="preserve"> </t>
    </r>
    <r>
      <rPr>
        <sz val="12"/>
        <rFont val="Arial"/>
        <family val="2"/>
      </rPr>
      <t xml:space="preserve">solar radiation </t>
    </r>
    <r>
      <rPr>
        <sz val="12"/>
        <color rgb="FFFF0000"/>
        <rFont val="Arial"/>
        <family val="2"/>
      </rPr>
      <t>and sky temperatures</t>
    </r>
  </si>
  <si>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</si>
  <si>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</si>
  <si>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</si>
  <si>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New result data can be imported into this workbook (sheet 'YourData', next tab) and will automatically be included in tables and charts.</t>
  </si>
  <si>
    <t>Charts are also updated with "your data" automatically.</t>
  </si>
  <si>
    <t>Tested Program V1.2.3</t>
  </si>
  <si>
    <t>To print pdf file, see instructions on "Title Page" tab.</t>
  </si>
  <si>
    <t>Testing Organization</t>
  </si>
  <si>
    <t>Org</t>
  </si>
  <si>
    <t>Complete the program information block just below in the cyan highlighted cells.</t>
  </si>
  <si>
    <t xml:space="preserve">    This information is used for legend titles  for the tables and graphs. See "Comparison" setting on sheet 'Title Page' </t>
  </si>
  <si>
    <t>information block of the "Adding Results" tab.</t>
  </si>
  <si>
    <t xml:space="preserve">and for comparison results, also include inputs from the program </t>
  </si>
  <si>
    <t>USER NOTE:  Paste new data in row 61 and below.</t>
  </si>
  <si>
    <t>See the "Table List" and "Figure List" sheets for a listing of tables and figures and their locations.</t>
  </si>
  <si>
    <t xml:space="preserve">This workbook can also be used to compare new results with the example results.  </t>
  </si>
  <si>
    <t>"Adding Results" : Instructions for adding new results.</t>
  </si>
  <si>
    <t>"DATA for charts" : Unformatted compiled results for use in charts.</t>
  </si>
  <si>
    <t xml:space="preserve">Individual Example Result Worksheets as follows:  </t>
  </si>
  <si>
    <t>"Title Page" : Sets headers for tables and charts and provides cover sheet for example results or new comparison results.  See instructions there.</t>
  </si>
  <si>
    <t>MAXIMUM ANNUAL HOURLY INTEGRATED SKY TEMPERATURE</t>
  </si>
  <si>
    <t>Import your results to sheet "Your Data" (3rd tab); your results will then automatically appear in the tables and figures.</t>
  </si>
  <si>
    <t>"Program List" : Documentation of simulation programs used to produce example results for Standard 140 Informative Annex B8, Section B8.1</t>
  </si>
  <si>
    <t>To add new results go to sheet "Adding Results" (2nd tab) for instructions and to enter identifying information for your program.</t>
  </si>
  <si>
    <t>Compiled Example-Results Tables and Figures as follows:</t>
  </si>
  <si>
    <t xml:space="preserve">      "Tables M1" through "Tables M3" : tables for monthly loads</t>
  </si>
  <si>
    <t xml:space="preserve">      "Tables 1" through "Tables 7" : tables for annual loads, free-float zone temperatures, solar radiation, sky temperatures</t>
  </si>
  <si>
    <t xml:space="preserve">      "Fig B8-M1" through "Fig B8-M12": figures for monthly loads</t>
  </si>
  <si>
    <t>Check that the first value Annual Heating Load for Case 600 lands in YourData!C70.</t>
  </si>
  <si>
    <t>IF</t>
  </si>
  <si>
    <t>VLOOKUP Table: Number to Mmm</t>
  </si>
  <si>
    <t xml:space="preserve">              Annual Hourly Integrated Zone Temperature Extremes</t>
  </si>
  <si>
    <t>See Rows 67, 127, 178, 500</t>
  </si>
  <si>
    <t>Sep 2018</t>
  </si>
  <si>
    <t>Version and Date of Results will also transfer from 'Adding Results' sheet.</t>
  </si>
  <si>
    <t>Note:  The statistics in the tables below are based on the listed example results.</t>
  </si>
  <si>
    <t>400 Low Mass High Cond. Wall Elements</t>
  </si>
  <si>
    <t>800 High Mass High Cond. Wall Elements</t>
  </si>
  <si>
    <t>Alternative Values</t>
  </si>
  <si>
    <t>TestSpec-Alt</t>
  </si>
  <si>
    <t xml:space="preserve">Enter identifying information in C61, C62, C63 </t>
  </si>
  <si>
    <r>
      <t xml:space="preserve">              Annual Hourly</t>
    </r>
    <r>
      <rPr>
        <sz val="12"/>
        <color rgb="FFFF0000"/>
        <rFont val="Arial"/>
        <family val="2"/>
      </rPr>
      <t xml:space="preserve"> Integrated</t>
    </r>
    <r>
      <rPr>
        <sz val="12"/>
        <rFont val="Arial"/>
        <family val="2"/>
      </rPr>
      <t xml:space="preserve"> Zone Temperature Extremes</t>
    </r>
  </si>
  <si>
    <r>
      <t xml:space="preserve">Case 600, </t>
    </r>
    <r>
      <rPr>
        <b/>
        <sz val="12"/>
        <color rgb="FFFF0000"/>
        <rFont val="Arial"/>
        <family val="2"/>
      </rPr>
      <t xml:space="preserve">May 4 </t>
    </r>
    <r>
      <rPr>
        <sz val="12"/>
        <rFont val="Arial"/>
        <family val="2"/>
      </rPr>
      <t>(Cloudy)</t>
    </r>
  </si>
  <si>
    <r>
      <t xml:space="preserve">Case 600, </t>
    </r>
    <r>
      <rPr>
        <b/>
        <sz val="12"/>
        <color rgb="FFFF0000"/>
        <rFont val="Arial"/>
        <family val="2"/>
      </rPr>
      <t xml:space="preserve">July 14 </t>
    </r>
    <r>
      <rPr>
        <sz val="12"/>
        <rFont val="Arial"/>
        <family val="2"/>
      </rPr>
      <t>(Clear)</t>
    </r>
  </si>
  <si>
    <t>800-430 Mass, w/ High Cond. Wall</t>
  </si>
  <si>
    <t>800-430
Mass, Heating w/
High Cond. Wall El.</t>
  </si>
  <si>
    <t>800-430
Mass, Cooling w/
High Cond. Wall El.</t>
  </si>
  <si>
    <t>Data Tables for Figures 47 to 50  to allow Different labels for Series [Note (2019Aug01): Rows 1030 to 1050 appear to be orphaned, not used in charts]</t>
  </si>
  <si>
    <t>HC Wall</t>
  </si>
  <si>
    <t>Case 200  (εext=0.1; εint=0.1; αext=0.1; high cond. wall element)</t>
  </si>
  <si>
    <t>430
Low Mass
High Cond.
Wall El.</t>
  </si>
  <si>
    <t>800
High Mass
High Cond.
Wall El.</t>
  </si>
  <si>
    <t>Program Label in C61 flows to data labels in charts and figures. Avoid overwrite or re-enter "='Adding Results'!G24" there.</t>
  </si>
  <si>
    <t>Keep VLOOKUP routine</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</si>
  <si>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</si>
  <si>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TestSpecAlt</t>
  </si>
  <si>
    <t>Note: Submitted CSE month formats don't match specified, if update</t>
  </si>
  <si>
    <t>TRNSYS, Version 18.01.0001                                                      (TRNSYS)</t>
  </si>
  <si>
    <t>Transsolar Energietechnik GmbH, Germany; Thermal Energy System Specialists, United States</t>
  </si>
  <si>
    <t>Transsolar Energietechnik GmbH, Germany</t>
  </si>
  <si>
    <t>DeST 2.0, Version 20190401             (DeST)</t>
  </si>
  <si>
    <t>U.S. Department of Energy, Building Technologies Office, United States</t>
  </si>
  <si>
    <r>
      <t>a</t>
    </r>
    <r>
      <rPr>
        <sz val="10"/>
        <rFont val="Times New Roman"/>
        <family val="1"/>
      </rPr>
      <t xml:space="preserve"> Ecole Polytechnique and GARD also worked on simulations for developing alternative constant interior and exterior surface</t>
    </r>
  </si>
  <si>
    <r>
      <t>Ecole Polytechnique Montréal, Canada</t>
    </r>
    <r>
      <rPr>
        <vertAlign val="superscript"/>
        <sz val="10"/>
        <color rgb="FF000000"/>
        <rFont val="Times New Roman"/>
        <family val="1"/>
      </rPr>
      <t>a,b</t>
    </r>
  </si>
  <si>
    <t>TRNSYS, Versions 17.02.0005 and 18.00.0017                                                      (N/A)</t>
  </si>
  <si>
    <r>
      <t>b</t>
    </r>
    <r>
      <rPr>
        <sz val="10"/>
        <rFont val="Times New Roman"/>
        <family val="1"/>
      </rPr>
      <t xml:space="preserve"> Also checking input files versus the Transsolar participant’s files and vice versa.</t>
    </r>
  </si>
  <si>
    <t>TRNSYS 18.00.0001</t>
  </si>
  <si>
    <t>2.0-20190401</t>
  </si>
  <si>
    <t>Annual Transmitted Solar Radiation Unshaded</t>
  </si>
  <si>
    <t>Annual Transmitted Solar Radiation Shaded</t>
  </si>
  <si>
    <t>Annual Overhang and Fin Shading Coefficients</t>
  </si>
  <si>
    <t>Average, Minimum and Maximum Sky Temperature, Case 600</t>
  </si>
  <si>
    <t>Annual Incident Solar Radiation</t>
  </si>
  <si>
    <t>Basic: Low Mass Annual Heating</t>
  </si>
  <si>
    <t>Basic: Low Mass Annual Sensible Cooling</t>
  </si>
  <si>
    <t>Basic: Low Mass Peak Heating</t>
  </si>
  <si>
    <t>Basic: Low Mass Peak Sensible Cooling</t>
  </si>
  <si>
    <t>Basic: High Mass Annual Heating</t>
  </si>
  <si>
    <t>Basic: High Mass Annual Sensible Cooling</t>
  </si>
  <si>
    <t>Basic: High Mass Peak Heating</t>
  </si>
  <si>
    <t>Basic: High Mass Peak Sensible Cooling</t>
  </si>
  <si>
    <t xml:space="preserve">Basic and In-Depth: South Window (Delta), </t>
  </si>
  <si>
    <t>Basic and In-Depth: South Window (Delta),</t>
  </si>
  <si>
    <t>Basic: Cases 660 to 695 and 980 to 995 Annual Heating</t>
  </si>
  <si>
    <t>Basic: Cases 660 to 695 and 980 to 995 Annual Cooling</t>
  </si>
  <si>
    <t>Basic: Cases 660 to 695 and 980 to 995 Peak Heating</t>
  </si>
  <si>
    <t>Basic: Cases 660 to 695 and 980 to 995 Peak Cooling</t>
  </si>
  <si>
    <t>Basic: Window Types (Delta), Annual Heating and Sensible Cooling</t>
  </si>
  <si>
    <t>Basic: Window Types (Delta), Peak Heating and Sensible Cooling</t>
  </si>
  <si>
    <t>Basic: Insulation (Delta), Annual Heating and Sensible Cooling</t>
  </si>
  <si>
    <t>Basic: Insulation (Delta), Peak Heating and Sensible Cooling</t>
  </si>
  <si>
    <t xml:space="preserve">Basic: Insulation, Mass Effect (Delta), </t>
  </si>
  <si>
    <t>Basic: Average Hourly Annual Temperature Free-Float Cases</t>
  </si>
  <si>
    <t>Basic: Maximum Hourly Annual Temperature Free-Float Cases</t>
  </si>
  <si>
    <t>Basic: Minimum Hourly Annual Temperature Free-Float Cases</t>
  </si>
  <si>
    <t>Case 900FF Annual Hourly Temperature Frequency</t>
  </si>
  <si>
    <t>Case 600 Cloudy &amp; Clear Day Hourly Incident Solar</t>
  </si>
  <si>
    <t>Cases 600, 660, 670 Hourly Transmitted Solar, Clear/Cold Day (Feb 1)</t>
  </si>
  <si>
    <t>Case 600 Hourly Transmitted Solar, Cloudy Day (May 4)</t>
  </si>
  <si>
    <t>Cases 660,670 Hourly Transmitted Solar, Cloudy Day (May 4)</t>
  </si>
  <si>
    <t>Case 600 Hourly Transmitted Solar, Clear/Hot Day (Jul 14)</t>
  </si>
  <si>
    <t>Cases 660, 670 Hourly Transmitted Solar, Clear/Hot Day (Jul 14)</t>
  </si>
  <si>
    <t xml:space="preserve">Hourly Sky Temperatures, Case 600: </t>
  </si>
  <si>
    <t xml:space="preserve">Hourly Loads: Clear Cold Day, Case 640 (Low Mass, Night Setback) </t>
  </si>
  <si>
    <t xml:space="preserve">Hourly Loads: Clear Cold Day, Case 940 (High Mass, Night Setback) </t>
  </si>
  <si>
    <t>Hourly Loads: Clear Cold Day, Case 660 (Low-E Window)</t>
  </si>
  <si>
    <t>Hourly Loads: Clear Hot Day, Case 660 (Low-E Window)</t>
  </si>
  <si>
    <t>Hourly Loads: Clear Cold Day, Case 670 (Single-Pane Window)</t>
  </si>
  <si>
    <t>Hourly Loads: Clear Hot Day, Case 670 (Single-Pane Window)</t>
  </si>
  <si>
    <t>Hourly Loads: Clear Cold Day, Case 685 (20/20 Tstat)</t>
  </si>
  <si>
    <t>Hourly Loads: Clear Hot Day, Case 685 (20/20 Tstat)</t>
  </si>
  <si>
    <t>Hourly Loads: Clear Cold Day, Case 695 (20/20, Insulation)</t>
  </si>
  <si>
    <t>Hourly Loads: Clear Hot Day, Case 695 (20/20, Insulation)</t>
  </si>
  <si>
    <t>Hourly Loads: Clear Cold Day, Case 900 (High Mass)</t>
  </si>
  <si>
    <t>Hourly Loads: Clear Hot Day, Case 900 (High Mass)</t>
  </si>
  <si>
    <t>Hourly Loads: Clear Cold Day, Case 980 (High Mass, Insulation)</t>
  </si>
  <si>
    <t>Hourly Loads: Clear Hot Day, Case 900 (High Mass, Insulation)</t>
  </si>
  <si>
    <t>Hourly Loads: Clear Cold Day, Case 985 (High Mass, 20/20 Tstat)</t>
  </si>
  <si>
    <t>Hourly Loads: Clear Hot Day, Case 985 (High Mass, 20/20 Tstat)</t>
  </si>
  <si>
    <t xml:space="preserve">Hourly Conditioned Zone Temperatures, Clear Cold Day, Case 640 </t>
  </si>
  <si>
    <t xml:space="preserve">Hourly Conditioned Zone Temperatures, Clear Cold Day, Case 940 </t>
  </si>
  <si>
    <t xml:space="preserve">Hourly Loads: Clear Cold Day, Case 995 (High Mass, 20/20, Insulation) </t>
  </si>
  <si>
    <t xml:space="preserve">Hourly Loads: Clear Hot Day, Case 995 (High Mass, 20/20, Insulation) </t>
  </si>
  <si>
    <t xml:space="preserve">Hourly Loads: Clear Cold Day, Case 600 (Low Mass, Double-Clear Window)  </t>
  </si>
  <si>
    <t xml:space="preserve">Hourly Loads: Clear Hot Day, Case 600 (Low Mass, Double-Clear Window)  </t>
  </si>
  <si>
    <t>Basic: Window Shading and Orientation  (Delta),</t>
  </si>
  <si>
    <t>Basic: Thermostat Setback, Vent Cooling, and Sunspace (Delta),</t>
  </si>
  <si>
    <t>Basic and In-Depth: Mass Effect (Delta),</t>
  </si>
  <si>
    <t xml:space="preserve">Southeast University, China              Tsinghua University, China </t>
  </si>
  <si>
    <t xml:space="preserve">In-Depth: Low Mass Cases 195 to 250 Annual Sensible Cooling </t>
  </si>
  <si>
    <t xml:space="preserve">In-Depth: Low Mass Cases 195 to 250 Peak Heating </t>
  </si>
  <si>
    <t xml:space="preserve">In-Depth: Low Mass Cases 195 to 250 Peak Sensible Cooling </t>
  </si>
  <si>
    <t xml:space="preserve">In-Depth: Low Mass Cases 270 to 320 Annual Heating </t>
  </si>
  <si>
    <t xml:space="preserve">In-Depth: Low Mass Cases 270 to 320 Annual Sensible Cooling </t>
  </si>
  <si>
    <t xml:space="preserve">In-Depth: Low Mass Cases 270 to 320 Peak Heating </t>
  </si>
  <si>
    <t xml:space="preserve">In-Depth: Low Mass Cases 270 to 320 Peak Sensible Cooling </t>
  </si>
  <si>
    <t>In-Depth: Cases 195 to 220 (Delta)</t>
  </si>
  <si>
    <t>In-Depth: Cases 220 to 270 (Delta)</t>
  </si>
  <si>
    <t>In-Depth: Cases 270 to 320 (Delta)</t>
  </si>
  <si>
    <t xml:space="preserve">In-Depth: Cases 395 to 440, 800, 810 Annual Heating </t>
  </si>
  <si>
    <t xml:space="preserve">In-Depth: Cases 395 to 440, 800, 810 Annual Sensible Cooling </t>
  </si>
  <si>
    <t xml:space="preserve">In-Depth: Cases 395 to 440, 800, 810 Peak Heating </t>
  </si>
  <si>
    <t xml:space="preserve">In-Depth: Cases 395 to 440, 800, 810 Peak Sensible Cooling </t>
  </si>
  <si>
    <t>In-Depth: Cases 395 to 600, 810 to 900 (Delta)</t>
  </si>
  <si>
    <t xml:space="preserve">In-Depth: Surface Heat Transfer Cases 600, 450, 460, 470 </t>
  </si>
  <si>
    <t xml:space="preserve">In-Depth: Surface Heat Transfer Cases 450 to 600 (Delta) </t>
  </si>
  <si>
    <t xml:space="preserve">In-Depth: Surface Heat Transfer Cases 450 to 600 (Delta)  </t>
  </si>
  <si>
    <t xml:space="preserve">In-Depth: Low Mass Cases 195 to 250 Annual Heating </t>
  </si>
  <si>
    <t xml:space="preserve">Hourly Free-Float Temperatures, </t>
  </si>
  <si>
    <t>Hourly Free-Float Temperatures,</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</si>
  <si>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</si>
  <si>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</si>
  <si>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</si>
  <si>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</si>
  <si>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</si>
  <si>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"TRNSYS": TRNSYS, Version 18.01.0001, submitted by Transsolar Energietechnik GmbH, Germany</t>
  </si>
  <si>
    <t>Clear Cold Day (Feb 1), Cases 600FF and 900FF</t>
  </si>
  <si>
    <t>Clear Hot Day (Jul 14), Cases 650FF and 950FF</t>
  </si>
  <si>
    <t>Clear Cold Day (Feb 1), Cases 680FF and 980FF</t>
  </si>
  <si>
    <t>"YourData" : For tested program results if doing comparison; see sheet "Adding Results" for instructions.</t>
  </si>
  <si>
    <t>"Table List": List of compiled results Tables in workbook with sheet tab locations (for Standard 140, Informative Annex B8, Section B8.1).</t>
  </si>
  <si>
    <t>"Figure List": List of compiled results Figures in workbook with sheet tab labels (for Standard 140,  Informative Annex B8, Section B8.1).</t>
  </si>
  <si>
    <t xml:space="preserve">      "Fig B8-H1" through "Fig B8-H38" : figures for hourly loads, free-float zone temperatures, solar radiation, sky temperatures</t>
  </si>
  <si>
    <t xml:space="preserve">                               </t>
  </si>
  <si>
    <t xml:space="preserve">                 'TestSpecAlt' data applies only for Tsky as shown in Table B8-16 and Figures B8-6, B8-H10, B8-H11. </t>
  </si>
  <si>
    <t xml:space="preserve">      "K": Spare data entry sheet</t>
  </si>
  <si>
    <t>Your data will then appear in the rightmost column of each table on sheets "Tables 1" to "Tables 7" and "Tables M1" to "Tables M3".</t>
  </si>
  <si>
    <r>
      <t>GARD Analytics, Inc., United States</t>
    </r>
    <r>
      <rPr>
        <sz val="10"/>
        <color rgb="FF000000"/>
        <rFont val="Times New Roman"/>
        <family val="1"/>
      </rPr>
      <t xml:space="preserve"> </t>
    </r>
  </si>
  <si>
    <t>Low Mass In-Depth (Cases 395 thru 470) Sensitivity Tests</t>
  </si>
  <si>
    <t>Fig B8-31 Del-Mass-Ins-Load</t>
  </si>
  <si>
    <t>Fig B8-32 Del-Mass-Ins-Peak</t>
  </si>
  <si>
    <t>Fig B8-H22 Hrly-660Loads-Hot</t>
  </si>
  <si>
    <t>Fig B8-H24 Hrly-670Loads-Hot</t>
  </si>
  <si>
    <t>B7 - N57</t>
  </si>
  <si>
    <t>B59 - N109</t>
  </si>
  <si>
    <t>B7 - AI57</t>
  </si>
  <si>
    <t>B59 - AI109</t>
  </si>
  <si>
    <t>B111 - AI145</t>
  </si>
  <si>
    <t>B7 - N58</t>
  </si>
  <si>
    <t>B61 - N112</t>
  </si>
  <si>
    <t>B7 - N76</t>
  </si>
  <si>
    <t>B7 - N64</t>
  </si>
  <si>
    <t>B67 - N122</t>
  </si>
  <si>
    <t>B7 - N16</t>
  </si>
  <si>
    <t>B18 - N25</t>
  </si>
  <si>
    <t>B27 - N36</t>
  </si>
  <si>
    <t>B38 - N46</t>
  </si>
  <si>
    <t>B48 - N54</t>
  </si>
  <si>
    <t>B7 - N36</t>
  </si>
  <si>
    <t>B38 - N67</t>
  </si>
  <si>
    <t>B7 - AB36</t>
  </si>
  <si>
    <t>B38 - AB67</t>
  </si>
  <si>
    <t>B7 - N68</t>
  </si>
  <si>
    <t xml:space="preserve">Blue is for edits since Sep 2017 (since Sec5-2Aout-082917.xlsx): </t>
  </si>
  <si>
    <t xml:space="preserve">editorial (not substantive) clarification re "hourly integrated" </t>
  </si>
  <si>
    <t xml:space="preserve">         editorial (not substantive) clarification re "hourly integrated".</t>
  </si>
  <si>
    <t xml:space="preserve">   Blue is for edits since Sep 2017 (since Sec5-2Aout-082917.xlsx): </t>
  </si>
  <si>
    <t xml:space="preserve">[Note to Users: Sky temperatures here are alternative specified values shown in a few charts and tables.]  </t>
  </si>
  <si>
    <t>Note: Enter tab name in row with purple background; data then flows here and elsewhere in this workbook as formulated.</t>
  </si>
  <si>
    <t xml:space="preserve">         "Tables 1" thru "Tables M3" (all tables tabs)</t>
  </si>
  <si>
    <t xml:space="preserve">         "Fig B8-1" thru "Fig B8-H38" (all figures tabs)</t>
  </si>
  <si>
    <t>Example</t>
  </si>
  <si>
    <t xml:space="preserve">      "Fig B8-1" through "Fig B8-59": figures for annual loads, free-float zone temperatures, solar radiation, sky temperatures</t>
  </si>
  <si>
    <t>J.R. Barnaby/C.S. Barnaby/Big Ladder Software LLC/Wrightsoft Corp., United States</t>
  </si>
  <si>
    <t>Hourly Loads: Clear Cold Day, Case 680 (Insulation)</t>
  </si>
  <si>
    <t>Hourly Loads: Clear Hot Day, Case 680 (Insulation)</t>
  </si>
  <si>
    <t xml:space="preserve">   Std140_TF_Results.xlsx</t>
  </si>
  <si>
    <t xml:space="preserve">   Example results workbook for Section 7 - Building Thermal Envelope Tests Cases 195-995, &amp; 600FF-980FF</t>
  </si>
  <si>
    <t>SHEET GUIDE:  (see Std140_TF_Results.docx for spreadsheet navigation)</t>
  </si>
  <si>
    <t xml:space="preserve">Import data so that Cell B66 of Std140_TF_Output.xlsx is in B66 of Sheet "YourData" </t>
  </si>
  <si>
    <t>Std140_TF_Output.xlsx</t>
  </si>
  <si>
    <t>Output Spreadsheet for Standard 140 Building Thermal Fabric Modeling Comparative Test Cases of Section 7</t>
  </si>
  <si>
    <t>3. Output terminology is defined in Section 7.3</t>
  </si>
  <si>
    <t>ASHRAE Standard 140-2023</t>
  </si>
  <si>
    <t>Section 7 - Building Thermal Envelope and Fabric Load Cases 195-995 &amp; 600FF-980FF</t>
  </si>
  <si>
    <t>The programs used to generate the example results for Section 7 are described in Table B11-1. Under the "Computer Program" column, the first entry in each cell is the proper program name and version number.  The entries in parentheses are the abbreviations for the programs used in the tables and charts of this workbook.</t>
  </si>
  <si>
    <t>Note: Results for “TestSpec-Alt” are shown in Table B8-16 and in Figures B8-6, B8-H10, and B8-H11; contents of tables and figures are further described in sheet tabs labeled "Table List" and "Figure List". “TestSpec-Alt” results are alternative values resulting from optional alternative inputs for sky temperature provided in the test specification (see Section 7.2.1.1.1.2 and Annex A1, Section A1.1.1.2).</t>
  </si>
  <si>
    <t xml:space="preserve">      "TestSpecAlt": Tsky alternative values from test spec (Section 7.2.1.1.1.2 and Annex A1, Section A1.1.1.2)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</si>
</sst>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0.000_)"/>
    <numFmt numFmtId="165" formatCode="mmm\-yy_)"/>
    <numFmt numFmtId="166" formatCode="0.0_)"/>
    <numFmt numFmtId="167" formatCode="dd\-mmm_)"/>
    <numFmt numFmtId="168" formatCode="0.0"/>
    <numFmt numFmtId="169" formatCode="0.000"/>
    <numFmt numFmtId="170" formatCode="0_)"/>
    <numFmt numFmtId="171" formatCode="d\-mmm\-yyyy"/>
    <numFmt numFmtId="172" formatCode="0.0%"/>
    <numFmt numFmtId="173" formatCode="dd\-mmm"/>
    <numFmt numFmtId="174" formatCode="0.00_)"/>
    <numFmt numFmtId="175" formatCode="0.0000"/>
    <numFmt numFmtId="176" formatCode="dd/mm/yy"/>
    <numFmt numFmtId="177" formatCode="0.000_ "/>
    <numFmt numFmtId="178" formatCode="yyyy\-mm\-dd;@"/>
  </numFmts>
  <fonts count="90">
    <font>
      <sz val="12"/>
      <name val="Arial"/>
      <family val="2"/>
    </font>
    <font>
      <sz val="10"/>
      <name val="Arial"/>
      <family val="2"/>
    </font>
    <font>
      <sz val="10"/>
      <name val="Arial"/>
      <family val="2"/>
    </font>
    <font>
      <sz val="12"/>
      <name val="Helv"/>
    </font>
    <font>
      <sz val="10"/>
      <name val="Courier"/>
      <family val="3"/>
    </font>
    <font>
      <sz val="10"/>
      <name val="Courier"/>
      <family val="3"/>
    </font>
    <font>
      <sz val="12"/>
      <name val="Arial"/>
      <family val="2"/>
    </font>
    <font>
      <b/>
      <sz val="12"/>
      <name val="Arial"/>
      <family val="2"/>
    </font>
    <font>
      <sz val="12"/>
      <color indexed="12"/>
      <name val="Arial"/>
      <family val="2"/>
    </font>
    <font>
      <b/>
      <sz val="10"/>
      <name val="Arial"/>
      <family val="2"/>
    </font>
    <font>
      <sz val="10"/>
      <name val="Arial"/>
      <family val="2"/>
    </font>
    <font>
      <sz val="12"/>
      <name val="Arial"/>
      <family val="2"/>
    </font>
    <font>
      <b/>
      <sz val="12"/>
      <name val="SWISS"/>
    </font>
    <font>
      <i/>
      <sz val="10"/>
      <name val="Arial"/>
      <family val="2"/>
    </font>
    <font>
      <sz val="9"/>
      <name val="Arial"/>
      <family val="2"/>
    </font>
    <font>
      <sz val="10"/>
      <color indexed="10"/>
      <name val="Arial"/>
      <family val="2"/>
    </font>
    <font>
      <sz val="10"/>
      <name val="Arial"/>
      <family val="2"/>
    </font>
    <font>
      <b/>
      <sz val="10"/>
      <color indexed="8"/>
      <name val="Arial"/>
      <family val="2"/>
    </font>
    <font>
      <sz val="12"/>
      <name val="SWISS"/>
    </font>
    <font>
      <sz val="10"/>
      <name val="Times New Roman"/>
      <family val="1"/>
    </font>
    <font>
      <b/>
      <i/>
      <sz val="10"/>
      <name val="Times New Roman"/>
      <family val="1"/>
    </font>
    <font>
      <b/>
      <sz val="14"/>
      <name val="Times New Roman"/>
      <family val="1"/>
    </font>
    <font>
      <vertAlign val="superscript"/>
      <sz val="10"/>
      <name val="Times New Roman"/>
      <family val="1"/>
    </font>
    <font>
      <b/>
      <sz val="16"/>
      <name val="SWISS"/>
    </font>
    <font>
      <b/>
      <vertAlign val="superscript"/>
      <sz val="12"/>
      <name val="Albertus Medium"/>
      <family val="2"/>
    </font>
    <font>
      <b/>
      <vertAlign val="superscript"/>
      <sz val="12"/>
      <name val="Arial"/>
      <family val="2"/>
    </font>
    <font>
      <sz val="10"/>
      <color rgb="FF000000"/>
      <name val="Arial"/>
      <family val="2"/>
    </font>
    <font>
      <sz val="12"/>
      <color rgb="FFFF0000"/>
      <name val="Arial"/>
      <family val="2"/>
    </font>
    <font>
      <vertAlign val="superscript"/>
      <sz val="12"/>
      <name val="Arial"/>
      <family val="2"/>
    </font>
    <font>
      <b/>
      <i/>
      <sz val="12"/>
      <color rgb="FFFF0000"/>
      <name val="Arial"/>
      <family val="2"/>
    </font>
    <font>
      <sz val="10"/>
      <color rgb="FFFF0000"/>
      <name val="Arial"/>
      <family val="2"/>
    </font>
    <font>
      <sz val="12"/>
      <color rgb="FF3333FF"/>
      <name val="Arial"/>
      <family val="2"/>
    </font>
    <font>
      <b/>
      <sz val="12"/>
      <color indexed="48"/>
      <name val="Arial"/>
      <family val="2"/>
    </font>
    <font>
      <b/>
      <sz val="12"/>
      <color rgb="FF3333FF"/>
      <name val="Arial"/>
      <family val="2"/>
    </font>
    <font>
      <sz val="12"/>
      <color indexed="48"/>
      <name val="Arial"/>
      <family val="2"/>
    </font>
    <font>
      <sz val="12"/>
      <color rgb="FFCC6600"/>
      <name val="Arial"/>
      <family val="2"/>
    </font>
    <font>
      <b/>
      <i/>
      <sz val="12"/>
      <color rgb="FFCC6600"/>
      <name val="Arial"/>
      <family val="2"/>
    </font>
    <font>
      <b/>
      <sz val="10"/>
      <name val="Calibri"/>
      <family val="2"/>
      <scheme val="minor"/>
    </font>
    <font>
      <sz val="12"/>
      <name val="Calibri"/>
      <family val="2"/>
      <scheme val="minor"/>
    </font>
    <font>
      <b/>
      <sz val="12"/>
      <color rgb="FFCC6600"/>
      <name val="Arial"/>
      <family val="2"/>
    </font>
    <font>
      <i/>
      <sz val="12"/>
      <color rgb="FFCC6600"/>
      <name val="Arial"/>
      <family val="2"/>
    </font>
    <font>
      <sz val="10"/>
      <color rgb="FFC00000"/>
      <name val="Arial"/>
      <family val="2"/>
    </font>
    <font>
      <sz val="12"/>
      <color rgb="FFC00000"/>
      <name val="Arial"/>
      <family val="2"/>
    </font>
    <font>
      <b/>
      <sz val="10"/>
      <color rgb="FF000000"/>
      <name val="Arial"/>
      <family val="2"/>
    </font>
    <font>
      <b/>
      <sz val="10"/>
      <color rgb="FF3333FF"/>
      <name val="Arial"/>
      <family val="2"/>
    </font>
    <font>
      <b/>
      <i/>
      <sz val="10"/>
      <color rgb="FF3333FF"/>
      <name val="Arial"/>
      <family val="2"/>
    </font>
    <font>
      <sz val="10"/>
      <color rgb="FF3333FF"/>
      <name val="Courier"/>
      <family val="3"/>
    </font>
    <font>
      <b/>
      <i/>
      <sz val="10"/>
      <color rgb="FF3333FF"/>
      <name val="Courier"/>
      <family val="3"/>
    </font>
    <font>
      <sz val="10"/>
      <color rgb="FF3333FF"/>
      <name val="Arial"/>
      <family val="2"/>
    </font>
    <font>
      <sz val="12"/>
      <color theme="1"/>
      <name val="Arial"/>
      <family val="2"/>
    </font>
    <font>
      <sz val="10"/>
      <name val="Segoe UI"/>
      <family val="2"/>
    </font>
    <font>
      <sz val="12"/>
      <color rgb="FF3333FF"/>
      <name val="Arial"/>
      <family val="2"/>
      <charset val="1"/>
    </font>
    <font>
      <sz val="12"/>
      <name val="Calibri"/>
      <family val="2"/>
      <charset val="1"/>
    </font>
    <font>
      <sz val="12"/>
      <color rgb="FF0000FF"/>
      <name val="Arial"/>
      <family val="2"/>
      <charset val="1"/>
    </font>
    <font>
      <b/>
      <sz val="12"/>
      <color rgb="FFFF0000"/>
      <name val="Arial"/>
      <family val="2"/>
    </font>
    <font>
      <vertAlign val="superscript"/>
      <sz val="12"/>
      <color rgb="FFFF0000"/>
      <name val="Arial"/>
      <family val="2"/>
    </font>
    <font>
      <sz val="10"/>
      <color theme="1"/>
      <name val="Arial"/>
      <family val="2"/>
    </font>
    <font>
      <b/>
      <i/>
      <sz val="12"/>
      <color rgb="FF3333FF"/>
      <name val="Arial"/>
      <family val="2"/>
    </font>
    <font>
      <b/>
      <i/>
      <sz val="12"/>
      <color rgb="FF0000FF"/>
      <name val="Arial"/>
      <family val="2"/>
    </font>
    <font>
      <b/>
      <i/>
      <sz val="12"/>
      <color rgb="FF00CC00"/>
      <name val="Arial"/>
      <family val="2"/>
    </font>
    <font>
      <sz val="12"/>
      <color rgb="FF00CC00"/>
      <name val="Arial"/>
      <family val="2"/>
    </font>
    <font>
      <b/>
      <sz val="10"/>
      <color rgb="FFFF0000"/>
      <name val="Arial"/>
      <family val="2"/>
    </font>
    <font>
      <b/>
      <sz val="10"/>
      <name val="Courier"/>
      <family val="3"/>
    </font>
    <font>
      <sz val="12"/>
      <name val="Arial"/>
      <family val="2"/>
    </font>
    <font>
      <sz val="12"/>
      <color rgb="FFFF0000"/>
      <name val="Arial"/>
      <family val="2"/>
      <charset val="1"/>
    </font>
    <font>
      <sz val="12"/>
      <color rgb="FF3366FF"/>
      <name val="Arial"/>
      <family val="2"/>
      <charset val="1"/>
    </font>
    <font>
      <sz val="12"/>
      <color rgb="FFCC6600"/>
      <name val="Arial"/>
      <family val="2"/>
      <charset val="1"/>
    </font>
    <font>
      <b/>
      <i/>
      <sz val="12"/>
      <color rgb="FFCC6600"/>
      <name val="Arial"/>
      <family val="2"/>
      <charset val="1"/>
    </font>
    <font>
      <b/>
      <i/>
      <sz val="12"/>
      <color rgb="FFFF0000"/>
      <name val="Arial"/>
      <family val="2"/>
      <charset val="1"/>
    </font>
    <font>
      <b/>
      <i/>
      <sz val="12"/>
      <color rgb="FF3333FF"/>
      <name val="Arial"/>
      <family val="2"/>
      <charset val="1"/>
    </font>
    <font>
      <b/>
      <i/>
      <sz val="12"/>
      <color rgb="FF00CC00"/>
      <name val="Arial"/>
      <family val="2"/>
      <charset val="1"/>
    </font>
    <font>
      <sz val="12"/>
      <color rgb="FF00CC00"/>
      <name val="Arial"/>
      <family val="2"/>
      <charset val="1"/>
    </font>
    <font>
      <b/>
      <sz val="10"/>
      <name val="Calibri"/>
      <family val="2"/>
      <charset val="1"/>
    </font>
    <font>
      <vertAlign val="superscript"/>
      <sz val="12"/>
      <name val="Calibri"/>
      <family val="2"/>
      <charset val="1"/>
    </font>
    <font>
      <b/>
      <sz val="12"/>
      <name val="Arial"/>
      <family val="2"/>
      <charset val="1"/>
    </font>
    <font>
      <vertAlign val="superscript"/>
      <sz val="12"/>
      <name val="Arial"/>
      <family val="2"/>
      <charset val="1"/>
    </font>
    <font>
      <b/>
      <sz val="12"/>
      <color rgb="FFFF0000"/>
      <name val="Arial"/>
      <family val="2"/>
      <charset val="1"/>
    </font>
    <font>
      <b/>
      <i/>
      <sz val="12"/>
      <color rgb="FF0000FF"/>
      <name val="Arial"/>
      <family val="2"/>
      <charset val="1"/>
    </font>
    <font>
      <vertAlign val="superscript"/>
      <sz val="12"/>
      <color rgb="FFFF0000"/>
      <name val="Arial"/>
      <family val="2"/>
      <charset val="1"/>
    </font>
    <font>
      <sz val="12"/>
      <color theme="1"/>
      <name val="Times New Roman"/>
      <family val="1"/>
    </font>
    <font>
      <sz val="11"/>
      <color theme="1"/>
      <name val="Times New Roman"/>
      <family val="1"/>
    </font>
    <font>
      <b/>
      <sz val="12"/>
      <color rgb="FFFF0000"/>
      <name val="Times New Roman"/>
      <family val="1"/>
    </font>
    <font>
      <sz val="12"/>
      <color rgb="FF0070C0"/>
      <name val="Times New Roman"/>
      <family val="1"/>
    </font>
    <font>
      <sz val="12"/>
      <name val="Times New Roman"/>
      <family val="1"/>
    </font>
    <font>
      <sz val="10"/>
      <color rgb="FF000000"/>
      <name val="Times New Roman"/>
      <family val="1"/>
    </font>
    <font>
      <vertAlign val="superscript"/>
      <sz val="10"/>
      <color rgb="FF000000"/>
      <name val="Times New Roman"/>
      <family val="1"/>
    </font>
    <font>
      <sz val="12"/>
      <color rgb="FF3333FF"/>
      <name val="Calibri"/>
      <family val="2"/>
      <scheme val="minor"/>
    </font>
    <font>
      <i/>
      <sz val="12"/>
      <name val="Arial"/>
      <family val="2"/>
    </font>
    <font>
      <b/>
      <sz val="14"/>
      <color rgb="FFFF0000"/>
      <name val="Arial"/>
      <family val="2"/>
    </font>
    <font>
      <b/>
      <sz val="10"/>
      <color rgb="FFC00000"/>
      <name val="Arial"/>
      <family val="2"/>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rgb="FFC0C0C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FFFCC"/>
        <bgColor indexed="64"/>
      </patternFill>
    </fill>
    <fill>
      <patternFill patternType="solid">
        <fgColor rgb="FFFFFF00"/>
        <bgColor indexed="64"/>
      </patternFill>
    </fill>
    <fill>
      <patternFill patternType="solid">
        <fgColor rgb="FFFFFFCC"/>
        <bgColor rgb="FFFFFFFF"/>
      </patternFill>
    </fill>
    <fill>
      <patternFill patternType="solid">
        <fgColor theme="0"/>
        <bgColor indexed="64"/>
      </patternFill>
    </fill>
    <fill>
      <patternFill patternType="solid">
        <fgColor rgb="FFCCFFFF"/>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style="double">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double">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thin">
        <color indexed="64"/>
      </top>
      <bottom/>
      <diagonal/>
    </border>
    <border>
      <left/>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double">
        <color indexed="64"/>
      </right>
      <top/>
      <bottom style="thin">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double">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diagonal/>
    </border>
    <border>
      <left style="double">
        <color indexed="64"/>
      </left>
      <right/>
      <top style="thin">
        <color indexed="64"/>
      </top>
      <bottom style="thin">
        <color indexed="64"/>
      </bottom>
      <diagonal/>
    </border>
    <border>
      <left style="double">
        <color rgb="FF000000"/>
      </left>
      <right style="double">
        <color rgb="FF000000"/>
      </right>
      <top style="double">
        <color rgb="FF000000"/>
      </top>
      <bottom style="medium">
        <color rgb="FF000000"/>
      </bottom>
      <diagonal/>
    </border>
    <border>
      <left style="double">
        <color rgb="FF000000"/>
      </left>
      <right style="double">
        <color rgb="FF000000"/>
      </right>
      <top/>
      <bottom style="medium">
        <color rgb="FF000000"/>
      </bottom>
      <diagonal/>
    </border>
    <border>
      <left style="double">
        <color rgb="FF000000"/>
      </left>
      <right style="double">
        <color rgb="FF000000"/>
      </right>
      <top style="medium">
        <color rgb="FF000000"/>
      </top>
      <bottom style="double">
        <color rgb="FF000000"/>
      </bottom>
      <diagonal/>
    </border>
    <border>
      <left style="double">
        <color indexed="64"/>
      </left>
      <right style="double">
        <color indexed="64"/>
      </right>
      <top style="double">
        <color indexed="64"/>
      </top>
      <bottom style="double">
        <color rgb="FF000000"/>
      </bottom>
      <diagonal/>
    </border>
    <border>
      <left style="double">
        <color indexed="64"/>
      </left>
      <right/>
      <top style="double">
        <color indexed="64"/>
      </top>
      <bottom style="double">
        <color rgb="FF000000"/>
      </bottom>
      <diagonal/>
    </border>
    <border>
      <left/>
      <right style="double">
        <color indexed="64"/>
      </right>
      <top style="double">
        <color indexed="64"/>
      </top>
      <bottom style="double">
        <color rgb="FF000000"/>
      </bottom>
      <diagonal/>
    </border>
    <border>
      <left style="double">
        <color indexed="64"/>
      </left>
      <right style="double">
        <color rgb="FF000000"/>
      </right>
      <top style="double">
        <color rgb="FF000000"/>
      </top>
      <bottom style="medium">
        <color rgb="FF000000"/>
      </bottom>
      <diagonal/>
    </border>
    <border>
      <left/>
      <right style="double">
        <color indexed="64"/>
      </right>
      <top style="double">
        <color rgb="FF000000"/>
      </top>
      <bottom style="medium">
        <color rgb="FF000000"/>
      </bottom>
      <diagonal/>
    </border>
    <border>
      <left style="double">
        <color indexed="64"/>
      </left>
      <right style="double">
        <color rgb="FF000000"/>
      </right>
      <top/>
      <bottom style="medium">
        <color rgb="FF000000"/>
      </bottom>
      <diagonal/>
    </border>
    <border>
      <left/>
      <right style="double">
        <color indexed="64"/>
      </right>
      <top/>
      <bottom style="medium">
        <color rgb="FF000000"/>
      </bottom>
      <diagonal/>
    </border>
    <border>
      <left style="double">
        <color indexed="64"/>
      </left>
      <right style="double">
        <color rgb="FF000000"/>
      </right>
      <top/>
      <bottom style="double">
        <color rgb="FF000000"/>
      </bottom>
      <diagonal/>
    </border>
    <border>
      <left/>
      <right style="double">
        <color indexed="64"/>
      </right>
      <top style="medium">
        <color rgb="FF000000"/>
      </top>
      <bottom style="double">
        <color rgb="FF000000"/>
      </bottom>
      <diagonal/>
    </border>
  </borders>
  <cellStyleXfs count="11">
    <xf numFmtId="0" fontId="0" fillId="0" borderId="0"/>
    <xf numFmtId="43" fontId="1" fillId="0" borderId="0" applyFont="0" applyFill="0" applyBorder="0" applyAlignment="0" applyProtection="0"/>
    <xf numFmtId="0" fontId="18" fillId="0" borderId="0"/>
    <xf numFmtId="0" fontId="3" fillId="0" borderId="0"/>
    <xf numFmtId="0" fontId="6" fillId="0" borderId="0"/>
    <xf numFmtId="0" fontId="11" fillId="0" borderId="0"/>
    <xf numFmtId="0" fontId="6" fillId="0" borderId="0"/>
    <xf numFmtId="0" fontId="1" fillId="0" borderId="0"/>
    <xf numFmtId="0" fontId="50" fillId="0" borderId="0"/>
    <xf numFmtId="0" fontId="50" fillId="0" borderId="0"/>
    <xf numFmtId="0" fontId="6" fillId="0" borderId="0"/>
  </cellStyleXfs>
  <cellXfs count="983">
    <xf numFmtId="0" fontId="0" fillId="0" borderId="0" xfId="0"/>
    <xf numFmtId="0" fontId="4" fillId="0" borderId="0" xfId="0" applyFont="1"/>
    <xf numFmtId="0" fontId="5" fillId="0" borderId="0" xfId="0" applyFont="1"/>
    <xf numFmtId="0" fontId="6" fillId="0" borderId="0" xfId="4"/>
    <xf numFmtId="0" fontId="8" fillId="0" borderId="0" xfId="4" applyFont="1" applyProtection="1">
      <protection locked="0"/>
    </xf>
    <xf numFmtId="0" fontId="6" fillId="0" borderId="0" xfId="4" applyAlignment="1">
      <alignment horizontal="center"/>
    </xf>
    <xf numFmtId="0" fontId="6" fillId="0" borderId="0" xfId="4" applyAlignment="1">
      <alignment horizontal="fill"/>
    </xf>
    <xf numFmtId="0" fontId="9" fillId="0" borderId="0" xfId="0" applyFont="1"/>
    <xf numFmtId="0" fontId="10" fillId="0" borderId="0" xfId="0" applyFont="1"/>
    <xf numFmtId="0" fontId="11" fillId="0" borderId="0" xfId="5"/>
    <xf numFmtId="0" fontId="11" fillId="0" borderId="0" xfId="5" applyAlignment="1">
      <alignment horizontal="center"/>
    </xf>
    <xf numFmtId="0" fontId="13" fillId="0" borderId="0" xfId="0" applyFont="1"/>
    <xf numFmtId="0" fontId="2" fillId="0" borderId="0" xfId="0" applyFont="1"/>
    <xf numFmtId="164" fontId="2" fillId="0" borderId="0" xfId="0" applyNumberFormat="1" applyFont="1" applyAlignment="1">
      <alignment horizontal="left"/>
    </xf>
    <xf numFmtId="164" fontId="2" fillId="0" borderId="0" xfId="0" applyNumberFormat="1" applyFont="1" applyAlignment="1">
      <alignment horizontal="center"/>
    </xf>
    <xf numFmtId="0" fontId="2" fillId="0" borderId="0" xfId="0" applyFont="1" applyAlignment="1">
      <alignment horizontal="center"/>
    </xf>
    <xf numFmtId="164" fontId="2" fillId="0" borderId="0" xfId="0" applyNumberFormat="1" applyFont="1"/>
    <xf numFmtId="169" fontId="2" fillId="0" borderId="0" xfId="0" applyNumberFormat="1" applyFont="1"/>
    <xf numFmtId="0" fontId="2" fillId="0" borderId="0" xfId="0" applyFont="1" applyAlignment="1">
      <alignment horizontal="left"/>
    </xf>
    <xf numFmtId="0" fontId="15" fillId="0" borderId="0" xfId="0" applyFont="1" applyAlignment="1">
      <alignment horizontal="center"/>
    </xf>
    <xf numFmtId="0" fontId="16" fillId="0" borderId="0" xfId="0" applyFont="1"/>
    <xf numFmtId="164" fontId="16" fillId="0" borderId="0" xfId="0" applyNumberFormat="1" applyFont="1" applyAlignment="1">
      <alignment horizontal="left"/>
    </xf>
    <xf numFmtId="164" fontId="16" fillId="0" borderId="0" xfId="0" applyNumberFormat="1" applyFont="1" applyAlignment="1">
      <alignment horizontal="center"/>
    </xf>
    <xf numFmtId="0" fontId="16" fillId="0" borderId="0" xfId="0" applyFont="1" applyAlignment="1">
      <alignment horizontal="center"/>
    </xf>
    <xf numFmtId="164" fontId="16" fillId="0" borderId="0" xfId="0" applyNumberFormat="1" applyFont="1"/>
    <xf numFmtId="169" fontId="16" fillId="0" borderId="0" xfId="0" applyNumberFormat="1" applyFont="1"/>
    <xf numFmtId="0" fontId="16" fillId="0" borderId="0" xfId="0" applyFont="1" applyAlignment="1">
      <alignment horizontal="right"/>
    </xf>
    <xf numFmtId="164" fontId="16" fillId="0" borderId="0" xfId="0" applyNumberFormat="1" applyFont="1" applyAlignment="1">
      <alignment horizontal="right"/>
    </xf>
    <xf numFmtId="166" fontId="16" fillId="0" borderId="0" xfId="0" applyNumberFormat="1" applyFont="1"/>
    <xf numFmtId="166" fontId="16" fillId="0" borderId="0" xfId="0" applyNumberFormat="1" applyFont="1" applyAlignment="1">
      <alignment horizontal="right"/>
    </xf>
    <xf numFmtId="165" fontId="16" fillId="0" borderId="0" xfId="0" applyNumberFormat="1" applyFont="1" applyAlignment="1">
      <alignment horizontal="center"/>
    </xf>
    <xf numFmtId="164" fontId="10" fillId="0" borderId="0" xfId="0" applyNumberFormat="1" applyFont="1"/>
    <xf numFmtId="0" fontId="10" fillId="0" borderId="0" xfId="0" applyFont="1" applyAlignment="1">
      <alignment horizontal="left"/>
    </xf>
    <xf numFmtId="164" fontId="10"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69" fontId="10" fillId="0" borderId="0" xfId="0" applyNumberFormat="1" applyFont="1"/>
    <xf numFmtId="0" fontId="10" fillId="0" borderId="0" xfId="0" applyFont="1" applyAlignment="1">
      <alignment horizontal="fill"/>
    </xf>
    <xf numFmtId="166" fontId="10" fillId="0" borderId="0" xfId="0" applyNumberFormat="1" applyFont="1" applyAlignment="1">
      <alignment horizontal="fill"/>
    </xf>
    <xf numFmtId="166" fontId="10" fillId="0" borderId="0" xfId="0" applyNumberFormat="1" applyFont="1" applyAlignment="1">
      <alignment horizontal="left"/>
    </xf>
    <xf numFmtId="166" fontId="2" fillId="0" borderId="0" xfId="0" applyNumberFormat="1" applyFont="1"/>
    <xf numFmtId="0" fontId="2" fillId="0" borderId="0" xfId="0" applyFont="1" applyAlignment="1">
      <alignment horizontal="fill"/>
    </xf>
    <xf numFmtId="168" fontId="2" fillId="0" borderId="0" xfId="3" applyNumberFormat="1" applyFont="1"/>
    <xf numFmtId="2" fontId="2" fillId="0" borderId="0" xfId="3" applyNumberFormat="1" applyFont="1"/>
    <xf numFmtId="166" fontId="2" fillId="0" borderId="0" xfId="0" applyNumberFormat="1" applyFont="1" applyAlignment="1">
      <alignment horizontal="fill"/>
    </xf>
    <xf numFmtId="166" fontId="2" fillId="0" borderId="0" xfId="0" applyNumberFormat="1" applyFont="1" applyAlignment="1">
      <alignment horizontal="left"/>
    </xf>
    <xf numFmtId="0" fontId="2" fillId="0" borderId="0" xfId="3" applyFont="1"/>
    <xf numFmtId="0" fontId="7" fillId="0" borderId="0" xfId="0" applyFont="1" applyAlignment="1">
      <alignment horizontal="center"/>
    </xf>
    <xf numFmtId="170" fontId="2" fillId="0" borderId="0" xfId="0" applyNumberFormat="1" applyFont="1"/>
    <xf numFmtId="164" fontId="10" fillId="0" borderId="0" xfId="0" applyNumberFormat="1" applyFont="1" applyAlignment="1">
      <alignment wrapText="1"/>
    </xf>
    <xf numFmtId="0" fontId="10" fillId="0" borderId="0" xfId="0" applyFont="1" applyAlignment="1">
      <alignment wrapText="1"/>
    </xf>
    <xf numFmtId="0" fontId="0" fillId="0" borderId="0" xfId="0" applyAlignment="1">
      <alignment horizontal="center"/>
    </xf>
    <xf numFmtId="0" fontId="2" fillId="0" borderId="5" xfId="0" applyFont="1" applyBorder="1"/>
    <xf numFmtId="164" fontId="2" fillId="0" borderId="6" xfId="0" applyNumberFormat="1" applyFont="1" applyBorder="1" applyAlignment="1">
      <alignment horizontal="left"/>
    </xf>
    <xf numFmtId="164" fontId="2" fillId="0" borderId="7" xfId="0" applyNumberFormat="1" applyFont="1" applyBorder="1" applyAlignment="1">
      <alignment horizontal="left"/>
    </xf>
    <xf numFmtId="164" fontId="2" fillId="0" borderId="8" xfId="0" applyNumberFormat="1" applyFont="1" applyBorder="1" applyAlignment="1">
      <alignment horizontal="left"/>
    </xf>
    <xf numFmtId="0" fontId="2" fillId="0" borderId="6" xfId="0" applyFont="1" applyBorder="1" applyAlignment="1">
      <alignment horizontal="center"/>
    </xf>
    <xf numFmtId="0" fontId="2" fillId="0" borderId="7" xfId="0" applyFont="1" applyBorder="1" applyAlignment="1">
      <alignment horizontal="center"/>
    </xf>
    <xf numFmtId="164" fontId="2" fillId="0" borderId="6" xfId="0" applyNumberFormat="1" applyFont="1" applyBorder="1"/>
    <xf numFmtId="164" fontId="2" fillId="0" borderId="8" xfId="0" applyNumberFormat="1" applyFont="1" applyBorder="1"/>
    <xf numFmtId="164" fontId="2" fillId="0" borderId="9" xfId="0" applyNumberFormat="1" applyFont="1" applyBorder="1" applyAlignment="1">
      <alignment horizontal="center"/>
    </xf>
    <xf numFmtId="0" fontId="2" fillId="0" borderId="3" xfId="0" applyFont="1" applyBorder="1" applyAlignment="1">
      <alignment horizontal="center"/>
    </xf>
    <xf numFmtId="164" fontId="2" fillId="0" borderId="9" xfId="0" applyNumberFormat="1" applyFont="1" applyBorder="1"/>
    <xf numFmtId="164" fontId="2" fillId="0" borderId="3" xfId="0" applyNumberFormat="1" applyFont="1" applyBorder="1"/>
    <xf numFmtId="164" fontId="2" fillId="0" borderId="10" xfId="0" applyNumberFormat="1" applyFont="1" applyBorder="1"/>
    <xf numFmtId="0" fontId="2" fillId="0" borderId="11" xfId="0" applyFont="1" applyBorder="1"/>
    <xf numFmtId="0" fontId="2" fillId="0" borderId="12" xfId="0" applyFont="1" applyBorder="1" applyAlignment="1">
      <alignment horizontal="center"/>
    </xf>
    <xf numFmtId="0" fontId="2" fillId="0" borderId="4" xfId="0" applyFont="1" applyBorder="1" applyAlignment="1">
      <alignment horizontal="center"/>
    </xf>
    <xf numFmtId="0" fontId="2" fillId="0" borderId="9" xfId="0" applyFont="1" applyBorder="1" applyAlignment="1">
      <alignment horizontal="center"/>
    </xf>
    <xf numFmtId="164" fontId="2" fillId="0" borderId="14" xfId="0" applyNumberFormat="1" applyFont="1" applyBorder="1"/>
    <xf numFmtId="164" fontId="2" fillId="0" borderId="15" xfId="0" applyNumberFormat="1" applyFont="1" applyBorder="1"/>
    <xf numFmtId="164" fontId="2" fillId="0" borderId="16" xfId="0" applyNumberFormat="1" applyFont="1" applyBorder="1"/>
    <xf numFmtId="164" fontId="2" fillId="0" borderId="17" xfId="0" applyNumberFormat="1" applyFont="1" applyBorder="1"/>
    <xf numFmtId="164" fontId="2" fillId="0" borderId="11" xfId="0" applyNumberFormat="1" applyFont="1" applyBorder="1" applyAlignment="1">
      <alignment horizontal="center"/>
    </xf>
    <xf numFmtId="164" fontId="2" fillId="0" borderId="3" xfId="0" applyNumberFormat="1" applyFont="1" applyBorder="1" applyAlignment="1">
      <alignment horizontal="center"/>
    </xf>
    <xf numFmtId="169" fontId="2" fillId="0" borderId="9" xfId="0" applyNumberFormat="1" applyFont="1" applyBorder="1"/>
    <xf numFmtId="169" fontId="2" fillId="0" borderId="10" xfId="0" applyNumberFormat="1" applyFont="1" applyBorder="1"/>
    <xf numFmtId="0" fontId="4" fillId="0" borderId="11" xfId="0" applyFont="1" applyBorder="1"/>
    <xf numFmtId="0" fontId="2" fillId="0" borderId="19" xfId="0" applyFont="1" applyBorder="1" applyAlignment="1">
      <alignment horizontal="center"/>
    </xf>
    <xf numFmtId="164" fontId="2" fillId="0" borderId="18" xfId="0" applyNumberFormat="1" applyFont="1" applyBorder="1"/>
    <xf numFmtId="164" fontId="2" fillId="0" borderId="19" xfId="0" applyNumberFormat="1" applyFont="1" applyBorder="1"/>
    <xf numFmtId="164" fontId="2" fillId="0" borderId="20" xfId="0" applyNumberFormat="1" applyFont="1" applyBorder="1"/>
    <xf numFmtId="164" fontId="2" fillId="0" borderId="21" xfId="0" applyNumberFormat="1" applyFont="1" applyBorder="1"/>
    <xf numFmtId="169" fontId="2" fillId="0" borderId="18" xfId="0" applyNumberFormat="1" applyFont="1" applyBorder="1"/>
    <xf numFmtId="164" fontId="2" fillId="0" borderId="22" xfId="0" applyNumberFormat="1" applyFont="1" applyBorder="1" applyAlignment="1">
      <alignment horizontal="center"/>
    </xf>
    <xf numFmtId="0" fontId="2" fillId="0" borderId="22" xfId="0" applyFont="1" applyBorder="1"/>
    <xf numFmtId="0" fontId="2" fillId="0" borderId="18" xfId="0" applyFont="1" applyBorder="1"/>
    <xf numFmtId="164" fontId="2" fillId="0" borderId="23" xfId="0" applyNumberFormat="1" applyFont="1" applyBorder="1"/>
    <xf numFmtId="164" fontId="2" fillId="0" borderId="0" xfId="0" applyNumberFormat="1" applyFont="1" applyAlignment="1">
      <alignment horizontal="centerContinuous"/>
    </xf>
    <xf numFmtId="164" fontId="2" fillId="0" borderId="12" xfId="0" applyNumberFormat="1" applyFont="1" applyBorder="1" applyAlignment="1">
      <alignment horizontal="centerContinuous"/>
    </xf>
    <xf numFmtId="164" fontId="2" fillId="0" borderId="31" xfId="0" applyNumberFormat="1" applyFont="1" applyBorder="1" applyAlignment="1">
      <alignment horizontal="centerContinuous"/>
    </xf>
    <xf numFmtId="169" fontId="2" fillId="0" borderId="14" xfId="0" applyNumberFormat="1" applyFont="1" applyBorder="1"/>
    <xf numFmtId="169" fontId="13" fillId="0" borderId="9" xfId="0" applyNumberFormat="1" applyFont="1" applyBorder="1"/>
    <xf numFmtId="164" fontId="13" fillId="0" borderId="15" xfId="0" applyNumberFormat="1" applyFont="1" applyBorder="1"/>
    <xf numFmtId="0" fontId="9" fillId="3" borderId="0" xfId="0" applyFont="1" applyFill="1"/>
    <xf numFmtId="0" fontId="10" fillId="3" borderId="0" xfId="0" applyFont="1" applyFill="1"/>
    <xf numFmtId="0" fontId="5" fillId="3" borderId="0" xfId="0" applyFont="1" applyFill="1"/>
    <xf numFmtId="0" fontId="5" fillId="3" borderId="0" xfId="0" applyFont="1" applyFill="1" applyAlignment="1">
      <alignment horizontal="center"/>
    </xf>
    <xf numFmtId="0" fontId="5" fillId="3" borderId="0" xfId="0" applyFont="1" applyFill="1" applyAlignment="1">
      <alignment horizontal="left"/>
    </xf>
    <xf numFmtId="0" fontId="10" fillId="3" borderId="0" xfId="0" applyFont="1" applyFill="1" applyAlignment="1">
      <alignment horizontal="left"/>
    </xf>
    <xf numFmtId="164" fontId="5" fillId="3" borderId="0" xfId="0" applyNumberFormat="1" applyFont="1" applyFill="1" applyAlignment="1">
      <alignment horizontal="center"/>
    </xf>
    <xf numFmtId="0" fontId="10" fillId="3" borderId="0" xfId="0" applyFont="1" applyFill="1" applyAlignment="1">
      <alignment horizontal="center"/>
    </xf>
    <xf numFmtId="0" fontId="5" fillId="3" borderId="0" xfId="0" applyFont="1" applyFill="1" applyAlignment="1">
      <alignment horizontal="right"/>
    </xf>
    <xf numFmtId="167" fontId="5" fillId="3" borderId="0" xfId="0" applyNumberFormat="1" applyFont="1" applyFill="1" applyAlignment="1">
      <alignment horizontal="left"/>
    </xf>
    <xf numFmtId="164" fontId="5" fillId="3" borderId="0" xfId="0" applyNumberFormat="1" applyFont="1" applyFill="1"/>
    <xf numFmtId="165" fontId="5" fillId="3" borderId="0" xfId="0" applyNumberFormat="1" applyFont="1" applyFill="1"/>
    <xf numFmtId="165" fontId="5" fillId="3" borderId="0" xfId="0" applyNumberFormat="1" applyFont="1" applyFill="1" applyAlignment="1">
      <alignment horizontal="right"/>
    </xf>
    <xf numFmtId="0" fontId="10" fillId="3" borderId="0" xfId="0" applyFont="1" applyFill="1" applyAlignment="1">
      <alignment horizontal="right"/>
    </xf>
    <xf numFmtId="164" fontId="10" fillId="3" borderId="0" xfId="0" applyNumberFormat="1" applyFont="1" applyFill="1"/>
    <xf numFmtId="167" fontId="10" fillId="3" borderId="0" xfId="0" applyNumberFormat="1" applyFont="1" applyFill="1"/>
    <xf numFmtId="167" fontId="10" fillId="3" borderId="0" xfId="0" applyNumberFormat="1" applyFont="1" applyFill="1" applyAlignment="1">
      <alignment horizontal="left"/>
    </xf>
    <xf numFmtId="165" fontId="5" fillId="3" borderId="0" xfId="0" applyNumberFormat="1" applyFont="1" applyFill="1" applyAlignment="1">
      <alignment horizontal="left"/>
    </xf>
    <xf numFmtId="164" fontId="5" fillId="3" borderId="0" xfId="0" applyNumberFormat="1" applyFont="1" applyFill="1" applyAlignment="1">
      <alignment horizontal="left"/>
    </xf>
    <xf numFmtId="165" fontId="5" fillId="3" borderId="0" xfId="0" applyNumberFormat="1" applyFont="1" applyFill="1" applyAlignment="1">
      <alignment horizontal="center"/>
    </xf>
    <xf numFmtId="164" fontId="5" fillId="3" borderId="0" xfId="0" applyNumberFormat="1" applyFont="1" applyFill="1" applyAlignment="1">
      <alignment horizontal="right"/>
    </xf>
    <xf numFmtId="164" fontId="10" fillId="3" borderId="0" xfId="0" applyNumberFormat="1" applyFont="1" applyFill="1" applyAlignment="1">
      <alignment horizontal="right"/>
    </xf>
    <xf numFmtId="166" fontId="5" fillId="3" borderId="0" xfId="0" applyNumberFormat="1" applyFont="1" applyFill="1"/>
    <xf numFmtId="166" fontId="5" fillId="3" borderId="0" xfId="0" applyNumberFormat="1" applyFont="1" applyFill="1" applyAlignment="1">
      <alignment horizontal="left"/>
    </xf>
    <xf numFmtId="166" fontId="10" fillId="3" borderId="0" xfId="0" applyNumberFormat="1" applyFont="1" applyFill="1"/>
    <xf numFmtId="166" fontId="5" fillId="3" borderId="0" xfId="0" applyNumberFormat="1" applyFont="1" applyFill="1" applyAlignment="1">
      <alignment horizontal="right"/>
    </xf>
    <xf numFmtId="166" fontId="10" fillId="3" borderId="0" xfId="0" applyNumberFormat="1" applyFont="1" applyFill="1" applyAlignment="1">
      <alignment horizontal="right"/>
    </xf>
    <xf numFmtId="166" fontId="5" fillId="3" borderId="0" xfId="0" applyNumberFormat="1" applyFont="1" applyFill="1" applyAlignment="1">
      <alignment horizontal="center"/>
    </xf>
    <xf numFmtId="166" fontId="10" fillId="3" borderId="0" xfId="0" applyNumberFormat="1" applyFont="1" applyFill="1" applyAlignment="1">
      <alignment horizontal="center"/>
    </xf>
    <xf numFmtId="0" fontId="4" fillId="0" borderId="25" xfId="0" applyFont="1" applyBorder="1"/>
    <xf numFmtId="0" fontId="4" fillId="0" borderId="26" xfId="0" applyFont="1" applyBorder="1"/>
    <xf numFmtId="169" fontId="2" fillId="0" borderId="9" xfId="0" quotePrefix="1" applyNumberFormat="1" applyFont="1" applyBorder="1" applyAlignment="1">
      <alignment horizontal="right"/>
    </xf>
    <xf numFmtId="169" fontId="2" fillId="0" borderId="9" xfId="0" applyNumberFormat="1" applyFont="1" applyBorder="1" applyAlignment="1">
      <alignment horizontal="right"/>
    </xf>
    <xf numFmtId="169" fontId="2" fillId="0" borderId="10" xfId="0" quotePrefix="1" applyNumberFormat="1" applyFont="1" applyBorder="1" applyAlignment="1">
      <alignment horizontal="right"/>
    </xf>
    <xf numFmtId="172" fontId="2" fillId="0" borderId="27" xfId="0" applyNumberFormat="1" applyFont="1" applyBorder="1"/>
    <xf numFmtId="172" fontId="2" fillId="0" borderId="32" xfId="0" applyNumberFormat="1" applyFont="1" applyBorder="1"/>
    <xf numFmtId="172" fontId="13" fillId="0" borderId="27" xfId="0" applyNumberFormat="1" applyFont="1" applyBorder="1"/>
    <xf numFmtId="172" fontId="2" fillId="0" borderId="33" xfId="0" applyNumberFormat="1" applyFont="1" applyBorder="1"/>
    <xf numFmtId="0" fontId="7" fillId="0" borderId="5" xfId="0" applyFont="1" applyBorder="1"/>
    <xf numFmtId="0" fontId="7" fillId="0" borderId="0" xfId="0" applyFont="1" applyAlignment="1">
      <alignment horizontal="left"/>
    </xf>
    <xf numFmtId="164" fontId="7" fillId="0" borderId="0" xfId="0" applyNumberFormat="1" applyFont="1"/>
    <xf numFmtId="0" fontId="7" fillId="0" borderId="0" xfId="0" applyFont="1"/>
    <xf numFmtId="0" fontId="18" fillId="0" borderId="0" xfId="0" applyFont="1"/>
    <xf numFmtId="0" fontId="0" fillId="0" borderId="0" xfId="5" applyFont="1"/>
    <xf numFmtId="0" fontId="8" fillId="0" borderId="0" xfId="4" applyFont="1" applyAlignment="1" applyProtection="1">
      <alignment horizontal="center"/>
      <protection locked="0"/>
    </xf>
    <xf numFmtId="0" fontId="19" fillId="0" borderId="0" xfId="0" applyFont="1" applyAlignment="1">
      <alignment vertical="center"/>
    </xf>
    <xf numFmtId="0" fontId="0" fillId="0" borderId="0" xfId="6" applyFont="1"/>
    <xf numFmtId="0" fontId="26" fillId="0" borderId="0" xfId="0" applyFont="1" applyAlignment="1">
      <alignment vertical="center" wrapText="1"/>
    </xf>
    <xf numFmtId="0" fontId="19" fillId="0" borderId="0" xfId="0" applyFont="1"/>
    <xf numFmtId="0" fontId="1" fillId="0" borderId="0" xfId="0" applyFont="1" applyAlignment="1">
      <alignment vertical="center"/>
    </xf>
    <xf numFmtId="0" fontId="9" fillId="4" borderId="0" xfId="0" applyFont="1" applyFill="1" applyAlignment="1">
      <alignment vertical="center"/>
    </xf>
    <xf numFmtId="0" fontId="1" fillId="4" borderId="0" xfId="0" applyFont="1" applyFill="1" applyAlignment="1">
      <alignment vertical="center"/>
    </xf>
    <xf numFmtId="0" fontId="1" fillId="0" borderId="0" xfId="0" applyFont="1"/>
    <xf numFmtId="0" fontId="6" fillId="0" borderId="0" xfId="0" applyFont="1"/>
    <xf numFmtId="164" fontId="1" fillId="0" borderId="0" xfId="0" applyNumberFormat="1" applyFont="1" applyAlignment="1">
      <alignment horizontal="left" wrapText="1"/>
    </xf>
    <xf numFmtId="164" fontId="1" fillId="0" borderId="0" xfId="0" applyNumberFormat="1" applyFont="1" applyAlignment="1">
      <alignment horizontal="left"/>
    </xf>
    <xf numFmtId="1" fontId="1" fillId="0" borderId="0" xfId="0" applyNumberFormat="1" applyFont="1" applyAlignment="1">
      <alignment horizontal="left" wrapText="1"/>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wrapText="1"/>
    </xf>
    <xf numFmtId="164" fontId="1" fillId="0" borderId="0" xfId="0" applyNumberFormat="1" applyFont="1"/>
    <xf numFmtId="164" fontId="1" fillId="0" borderId="0" xfId="0" applyNumberFormat="1" applyFont="1" applyAlignment="1">
      <alignment wrapText="1"/>
    </xf>
    <xf numFmtId="164" fontId="1" fillId="0" borderId="0" xfId="0" applyNumberFormat="1" applyFont="1" applyAlignment="1">
      <alignment horizontal="center" wrapText="1"/>
    </xf>
    <xf numFmtId="164" fontId="1" fillId="0" borderId="6" xfId="0" applyNumberFormat="1" applyFont="1" applyBorder="1" applyAlignment="1">
      <alignment horizontal="left"/>
    </xf>
    <xf numFmtId="1" fontId="1" fillId="0" borderId="6" xfId="0" applyNumberFormat="1" applyFont="1" applyBorder="1" applyAlignment="1">
      <alignment horizontal="left"/>
    </xf>
    <xf numFmtId="0" fontId="1" fillId="0" borderId="27" xfId="0" applyFont="1" applyBorder="1" applyAlignment="1">
      <alignment horizontal="center"/>
    </xf>
    <xf numFmtId="172" fontId="1" fillId="0" borderId="27" xfId="0" quotePrefix="1" applyNumberFormat="1" applyFont="1" applyBorder="1" applyAlignment="1">
      <alignment horizontal="right"/>
    </xf>
    <xf numFmtId="0" fontId="1" fillId="0" borderId="43" xfId="0" applyFont="1" applyBorder="1" applyAlignment="1">
      <alignment horizontal="center"/>
    </xf>
    <xf numFmtId="0" fontId="1" fillId="0" borderId="4" xfId="0" applyFont="1" applyBorder="1" applyAlignment="1">
      <alignment horizontal="center"/>
    </xf>
    <xf numFmtId="0" fontId="1" fillId="0" borderId="24" xfId="0" applyFont="1" applyBorder="1" applyAlignment="1">
      <alignment horizontal="center"/>
    </xf>
    <xf numFmtId="0" fontId="1" fillId="0" borderId="28" xfId="0" applyFont="1" applyBorder="1" applyAlignment="1">
      <alignment horizontal="center"/>
    </xf>
    <xf numFmtId="0" fontId="1" fillId="0" borderId="7" xfId="0" applyFont="1" applyBorder="1" applyAlignment="1">
      <alignment horizontal="center"/>
    </xf>
    <xf numFmtId="0" fontId="1" fillId="0" borderId="3" xfId="0" applyFont="1" applyBorder="1" applyAlignment="1">
      <alignment horizontal="center"/>
    </xf>
    <xf numFmtId="0" fontId="1" fillId="0" borderId="6" xfId="0" applyFont="1" applyBorder="1" applyAlignment="1">
      <alignment horizontal="left"/>
    </xf>
    <xf numFmtId="0" fontId="1" fillId="0" borderId="25" xfId="0" applyFont="1" applyBorder="1" applyAlignment="1">
      <alignment horizontal="left"/>
    </xf>
    <xf numFmtId="0" fontId="2" fillId="0" borderId="15" xfId="0" applyFont="1" applyBorder="1" applyAlignment="1">
      <alignment horizontal="center"/>
    </xf>
    <xf numFmtId="0" fontId="2" fillId="0" borderId="34" xfId="0" applyFont="1" applyBorder="1" applyAlignment="1">
      <alignment horizontal="center"/>
    </xf>
    <xf numFmtId="0" fontId="2" fillId="0" borderId="16" xfId="0" applyFont="1" applyBorder="1" applyAlignment="1">
      <alignment horizontal="center"/>
    </xf>
    <xf numFmtId="164" fontId="1" fillId="0" borderId="8" xfId="0" applyNumberFormat="1" applyFont="1" applyBorder="1" applyAlignment="1">
      <alignment horizontal="left"/>
    </xf>
    <xf numFmtId="164" fontId="1" fillId="0" borderId="25" xfId="0" applyNumberFormat="1" applyFont="1" applyBorder="1"/>
    <xf numFmtId="164" fontId="1" fillId="0" borderId="25" xfId="0" applyNumberFormat="1" applyFont="1" applyBorder="1" applyAlignment="1">
      <alignment horizontal="left"/>
    </xf>
    <xf numFmtId="0" fontId="1" fillId="0" borderId="6" xfId="0" applyFont="1" applyBorder="1"/>
    <xf numFmtId="0" fontId="1" fillId="0" borderId="8" xfId="0" applyFont="1" applyBorder="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48" xfId="0" applyFont="1" applyBorder="1" applyAlignment="1">
      <alignment horizontal="center" vertical="center" wrapText="1"/>
    </xf>
    <xf numFmtId="0" fontId="19" fillId="0" borderId="49" xfId="0" applyFont="1" applyBorder="1" applyAlignment="1">
      <alignment vertical="center" wrapText="1"/>
    </xf>
    <xf numFmtId="0" fontId="19" fillId="0" borderId="50"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vertical="center" wrapText="1"/>
    </xf>
    <xf numFmtId="0" fontId="20" fillId="0" borderId="5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3" xfId="0" applyFont="1" applyBorder="1" applyAlignment="1">
      <alignment vertical="center" wrapText="1"/>
    </xf>
    <xf numFmtId="0" fontId="20" fillId="0" borderId="54" xfId="0" applyFont="1" applyBorder="1" applyAlignment="1">
      <alignment horizontal="center" vertical="center" wrapText="1"/>
    </xf>
    <xf numFmtId="0" fontId="12" fillId="0" borderId="0" xfId="0" applyFont="1" applyAlignment="1">
      <alignment horizontal="center"/>
    </xf>
    <xf numFmtId="0" fontId="23" fillId="0" borderId="0" xfId="0" applyFont="1" applyAlignment="1">
      <alignment horizontal="center"/>
    </xf>
    <xf numFmtId="0" fontId="14" fillId="0" borderId="0" xfId="6" applyFont="1" applyAlignment="1">
      <alignment vertical="top" wrapText="1"/>
    </xf>
    <xf numFmtId="0" fontId="14" fillId="0" borderId="0" xfId="0" applyFont="1"/>
    <xf numFmtId="164" fontId="1" fillId="0" borderId="12" xfId="0" quotePrefix="1" applyNumberFormat="1" applyFont="1" applyBorder="1" applyAlignment="1">
      <alignment horizontal="centerContinuous"/>
    </xf>
    <xf numFmtId="0" fontId="1" fillId="0" borderId="7" xfId="0" applyFont="1" applyBorder="1" applyAlignment="1">
      <alignment horizontal="left"/>
    </xf>
    <xf numFmtId="164" fontId="2" fillId="0" borderId="6" xfId="0" applyNumberFormat="1" applyFont="1" applyBorder="1" applyAlignment="1">
      <alignment horizontal="right"/>
    </xf>
    <xf numFmtId="0" fontId="1" fillId="0" borderId="6" xfId="0" applyFont="1" applyBorder="1" applyAlignment="1">
      <alignment horizontal="right"/>
    </xf>
    <xf numFmtId="164" fontId="1" fillId="0" borderId="6" xfId="0" applyNumberFormat="1" applyFont="1" applyBorder="1" applyAlignment="1">
      <alignment horizontal="right"/>
    </xf>
    <xf numFmtId="164" fontId="1" fillId="0" borderId="7" xfId="0" applyNumberFormat="1" applyFont="1" applyBorder="1"/>
    <xf numFmtId="0" fontId="2" fillId="0" borderId="6" xfId="0" applyFont="1" applyBorder="1" applyAlignment="1">
      <alignment horizontal="right"/>
    </xf>
    <xf numFmtId="0" fontId="1" fillId="0" borderId="7" xfId="0" applyFont="1" applyBorder="1"/>
    <xf numFmtId="164" fontId="1" fillId="0" borderId="3" xfId="0" quotePrefix="1" applyNumberFormat="1" applyFont="1" applyBorder="1" applyAlignment="1">
      <alignment horizontal="center"/>
    </xf>
    <xf numFmtId="170" fontId="1" fillId="0" borderId="15" xfId="0" applyNumberFormat="1" applyFont="1" applyBorder="1"/>
    <xf numFmtId="170" fontId="1" fillId="0" borderId="17" xfId="0" applyNumberFormat="1" applyFont="1" applyBorder="1"/>
    <xf numFmtId="164" fontId="1" fillId="0" borderId="7" xfId="0" applyNumberFormat="1" applyFont="1" applyBorder="1" applyAlignment="1">
      <alignment horizontal="left"/>
    </xf>
    <xf numFmtId="0" fontId="19" fillId="0" borderId="23" xfId="0" applyFont="1" applyBorder="1" applyAlignment="1">
      <alignment horizontal="center" vertical="center" wrapText="1"/>
    </xf>
    <xf numFmtId="0" fontId="1" fillId="0" borderId="43" xfId="0" applyFont="1" applyBorder="1" applyAlignment="1">
      <alignment horizontal="right"/>
    </xf>
    <xf numFmtId="0" fontId="1" fillId="0" borderId="0" xfId="0" applyFont="1" applyAlignment="1">
      <alignment horizontal="right"/>
    </xf>
    <xf numFmtId="164" fontId="2" fillId="5" borderId="1" xfId="0" applyNumberFormat="1" applyFont="1" applyFill="1" applyBorder="1" applyAlignment="1">
      <alignment horizontal="center"/>
    </xf>
    <xf numFmtId="0" fontId="1" fillId="6" borderId="1" xfId="0" applyFont="1" applyFill="1" applyBorder="1" applyAlignment="1" applyProtection="1">
      <alignment horizontal="center"/>
      <protection locked="0"/>
    </xf>
    <xf numFmtId="164" fontId="1" fillId="0" borderId="0" xfId="0" quotePrefix="1" applyNumberFormat="1" applyFont="1" applyAlignment="1">
      <alignment horizontal="centerContinuous"/>
    </xf>
    <xf numFmtId="0" fontId="4" fillId="0" borderId="0" xfId="0" quotePrefix="1" applyFont="1"/>
    <xf numFmtId="170" fontId="10" fillId="0" borderId="0" xfId="0" applyNumberFormat="1" applyFont="1" applyAlignment="1">
      <alignment horizontal="center"/>
    </xf>
    <xf numFmtId="0" fontId="1" fillId="0" borderId="0" xfId="0" quotePrefix="1" applyFont="1"/>
    <xf numFmtId="164" fontId="1" fillId="0" borderId="0" xfId="0" applyNumberFormat="1" applyFont="1" applyAlignment="1">
      <alignment horizontal="center"/>
    </xf>
    <xf numFmtId="174" fontId="16" fillId="0" borderId="0" xfId="0" applyNumberFormat="1" applyFont="1"/>
    <xf numFmtId="170" fontId="16" fillId="0" borderId="0" xfId="0" applyNumberFormat="1" applyFont="1" applyAlignment="1">
      <alignment horizontal="center"/>
    </xf>
    <xf numFmtId="170" fontId="16" fillId="0" borderId="0" xfId="0" applyNumberFormat="1" applyFont="1"/>
    <xf numFmtId="170" fontId="1" fillId="0" borderId="0" xfId="0" applyNumberFormat="1" applyFont="1" applyAlignment="1">
      <alignment horizontal="center"/>
    </xf>
    <xf numFmtId="170" fontId="4" fillId="0" borderId="0" xfId="0" applyNumberFormat="1" applyFont="1" applyAlignment="1">
      <alignment horizontal="center"/>
    </xf>
    <xf numFmtId="170" fontId="5" fillId="0" borderId="0" xfId="0" applyNumberFormat="1" applyFont="1" applyAlignment="1">
      <alignment horizontal="center"/>
    </xf>
    <xf numFmtId="170" fontId="2" fillId="0" borderId="0" xfId="0" applyNumberFormat="1" applyFont="1" applyAlignment="1">
      <alignment horizontal="center"/>
    </xf>
    <xf numFmtId="170" fontId="10" fillId="0" borderId="0" xfId="3" applyNumberFormat="1" applyFont="1" applyAlignment="1">
      <alignment horizontal="center"/>
    </xf>
    <xf numFmtId="164" fontId="2" fillId="0" borderId="0" xfId="0" applyNumberFormat="1" applyFont="1" applyAlignment="1">
      <alignment textRotation="255"/>
    </xf>
    <xf numFmtId="0" fontId="0" fillId="0" borderId="0" xfId="0" applyAlignment="1">
      <alignment textRotation="255"/>
    </xf>
    <xf numFmtId="164" fontId="0" fillId="0" borderId="0" xfId="0" applyNumberFormat="1" applyAlignment="1">
      <alignment textRotation="255"/>
    </xf>
    <xf numFmtId="0" fontId="8" fillId="0" borderId="0" xfId="0" applyFont="1" applyProtection="1">
      <protection locked="0"/>
    </xf>
    <xf numFmtId="167" fontId="8" fillId="0" borderId="0" xfId="0" applyNumberFormat="1" applyFont="1" applyProtection="1">
      <protection locked="0"/>
    </xf>
    <xf numFmtId="0" fontId="0" fillId="0" borderId="0" xfId="0" applyAlignment="1">
      <alignment horizontal="fill"/>
    </xf>
    <xf numFmtId="0" fontId="0" fillId="0" borderId="0" xfId="0" applyProtection="1">
      <protection locked="0"/>
    </xf>
    <xf numFmtId="0" fontId="6" fillId="0" borderId="0" xfId="0" applyFont="1" applyProtection="1">
      <protection locked="0"/>
    </xf>
    <xf numFmtId="0" fontId="6" fillId="0" borderId="0" xfId="0" applyFont="1" applyAlignment="1" applyProtection="1">
      <alignment horizontal="center"/>
      <protection locked="0"/>
    </xf>
    <xf numFmtId="169" fontId="0" fillId="0" borderId="0" xfId="0" applyNumberFormat="1"/>
    <xf numFmtId="168" fontId="0" fillId="0" borderId="0" xfId="0" applyNumberFormat="1"/>
    <xf numFmtId="164" fontId="1" fillId="0" borderId="9" xfId="0" applyNumberFormat="1" applyFont="1" applyBorder="1"/>
    <xf numFmtId="164" fontId="1" fillId="0" borderId="6" xfId="0" applyNumberFormat="1" applyFont="1" applyBorder="1"/>
    <xf numFmtId="164" fontId="1" fillId="0" borderId="12" xfId="0" applyNumberFormat="1" applyFont="1" applyBorder="1"/>
    <xf numFmtId="172" fontId="1" fillId="0" borderId="27" xfId="0" applyNumberFormat="1" applyFont="1" applyBorder="1"/>
    <xf numFmtId="164" fontId="1" fillId="0" borderId="3" xfId="0" applyNumberFormat="1" applyFont="1" applyBorder="1"/>
    <xf numFmtId="164" fontId="1" fillId="0" borderId="4" xfId="0" applyNumberFormat="1" applyFont="1" applyBorder="1"/>
    <xf numFmtId="172" fontId="1" fillId="0" borderId="32" xfId="0" applyNumberFormat="1" applyFont="1" applyBorder="1"/>
    <xf numFmtId="164" fontId="1" fillId="0" borderId="15" xfId="0" applyNumberFormat="1" applyFont="1" applyBorder="1"/>
    <xf numFmtId="169" fontId="1" fillId="0" borderId="9" xfId="0" applyNumberFormat="1" applyFont="1" applyBorder="1"/>
    <xf numFmtId="164" fontId="1" fillId="0" borderId="10" xfId="0" applyNumberFormat="1" applyFont="1" applyBorder="1"/>
    <xf numFmtId="164" fontId="1" fillId="0" borderId="17" xfId="0" applyNumberFormat="1" applyFont="1" applyBorder="1"/>
    <xf numFmtId="164" fontId="1" fillId="0" borderId="5" xfId="0" applyNumberFormat="1" applyFont="1" applyBorder="1"/>
    <xf numFmtId="169" fontId="1" fillId="0" borderId="10" xfId="0" applyNumberFormat="1" applyFont="1" applyBorder="1"/>
    <xf numFmtId="172" fontId="1" fillId="0" borderId="33" xfId="0" applyNumberFormat="1" applyFont="1" applyBorder="1"/>
    <xf numFmtId="164" fontId="1" fillId="0" borderId="8" xfId="0" applyNumberFormat="1" applyFont="1" applyBorder="1"/>
    <xf numFmtId="164" fontId="9" fillId="0" borderId="6" xfId="0" applyNumberFormat="1" applyFont="1" applyBorder="1" applyAlignment="1">
      <alignment horizontal="left"/>
    </xf>
    <xf numFmtId="164" fontId="1" fillId="0" borderId="9" xfId="0" applyNumberFormat="1" applyFont="1" applyBorder="1" applyAlignment="1">
      <alignment horizontal="center"/>
    </xf>
    <xf numFmtId="164" fontId="1" fillId="0" borderId="29" xfId="0" applyNumberFormat="1" applyFont="1" applyBorder="1" applyAlignment="1">
      <alignment horizontal="centerContinuous"/>
    </xf>
    <xf numFmtId="164" fontId="1" fillId="0" borderId="12" xfId="0" applyNumberFormat="1" applyFont="1" applyBorder="1" applyAlignment="1">
      <alignment horizontal="center"/>
    </xf>
    <xf numFmtId="0" fontId="30" fillId="0" borderId="0" xfId="0" applyFont="1"/>
    <xf numFmtId="0" fontId="31" fillId="0" borderId="0" xfId="0" applyFont="1"/>
    <xf numFmtId="0" fontId="31" fillId="0" borderId="0" xfId="0" applyFont="1" applyAlignment="1">
      <alignment horizontal="fill"/>
    </xf>
    <xf numFmtId="0" fontId="33" fillId="0" borderId="0" xfId="0" applyFont="1"/>
    <xf numFmtId="0" fontId="1" fillId="0" borderId="32" xfId="0" applyFont="1" applyBorder="1" applyAlignment="1">
      <alignment horizontal="center"/>
    </xf>
    <xf numFmtId="0" fontId="6" fillId="0" borderId="0" xfId="0" applyFont="1" applyAlignment="1">
      <alignment vertical="top"/>
    </xf>
    <xf numFmtId="0" fontId="0" fillId="0" borderId="0" xfId="0" applyAlignment="1">
      <alignment vertical="top"/>
    </xf>
    <xf numFmtId="0" fontId="36" fillId="0" borderId="0" xfId="0" applyFont="1"/>
    <xf numFmtId="0" fontId="27" fillId="0" borderId="0" xfId="0" applyFont="1"/>
    <xf numFmtId="0" fontId="29" fillId="0" borderId="0" xfId="0" applyFont="1"/>
    <xf numFmtId="0" fontId="37" fillId="0" borderId="61" xfId="0" applyFont="1" applyBorder="1"/>
    <xf numFmtId="0" fontId="38" fillId="0" borderId="62" xfId="0" applyFont="1" applyBorder="1" applyAlignment="1" applyProtection="1">
      <alignment horizontal="left"/>
      <protection locked="0"/>
    </xf>
    <xf numFmtId="0" fontId="38" fillId="0" borderId="63" xfId="0" applyFont="1" applyBorder="1" applyAlignment="1" applyProtection="1">
      <alignment horizontal="left"/>
      <protection locked="0"/>
    </xf>
    <xf numFmtId="0" fontId="37" fillId="0" borderId="64" xfId="0" applyFont="1" applyBorder="1"/>
    <xf numFmtId="0" fontId="38" fillId="0" borderId="0" xfId="0" applyFont="1" applyAlignment="1" applyProtection="1">
      <alignment horizontal="left"/>
      <protection locked="0"/>
    </xf>
    <xf numFmtId="0" fontId="38" fillId="0" borderId="65" xfId="0" applyFont="1" applyBorder="1" applyAlignment="1" applyProtection="1">
      <alignment horizontal="left"/>
      <protection locked="0"/>
    </xf>
    <xf numFmtId="0" fontId="37" fillId="0" borderId="66" xfId="0" applyFont="1" applyBorder="1"/>
    <xf numFmtId="0" fontId="38" fillId="0" borderId="67" xfId="0" applyFont="1" applyBorder="1" applyAlignment="1" applyProtection="1">
      <alignment horizontal="left"/>
      <protection locked="0"/>
    </xf>
    <xf numFmtId="0" fontId="38" fillId="0" borderId="68" xfId="0" applyFont="1" applyBorder="1" applyAlignment="1" applyProtection="1">
      <alignment horizontal="left"/>
      <protection locked="0"/>
    </xf>
    <xf numFmtId="0" fontId="0" fillId="0" borderId="69" xfId="0" applyBorder="1"/>
    <xf numFmtId="0" fontId="6" fillId="0" borderId="61" xfId="0" applyFont="1" applyBorder="1"/>
    <xf numFmtId="0" fontId="0" fillId="0" borderId="63" xfId="0" applyBorder="1"/>
    <xf numFmtId="0" fontId="6" fillId="0" borderId="62" xfId="0" applyFont="1" applyBorder="1"/>
    <xf numFmtId="0" fontId="0" fillId="0" borderId="62" xfId="0" applyBorder="1"/>
    <xf numFmtId="0" fontId="0" fillId="0" borderId="70" xfId="0" applyBorder="1"/>
    <xf numFmtId="0" fontId="0" fillId="0" borderId="71" xfId="0" applyBorder="1"/>
    <xf numFmtId="0" fontId="6" fillId="0" borderId="72" xfId="0" applyFont="1" applyBorder="1" applyAlignment="1">
      <alignment horizontal="center"/>
    </xf>
    <xf numFmtId="0" fontId="6" fillId="0" borderId="0" xfId="0" applyFont="1" applyAlignment="1">
      <alignment horizontal="left"/>
    </xf>
    <xf numFmtId="0" fontId="6" fillId="0" borderId="0" xfId="0" applyFont="1" applyAlignment="1">
      <alignment horizontal="center"/>
    </xf>
    <xf numFmtId="0" fontId="6" fillId="0" borderId="12" xfId="0" applyFont="1" applyBorder="1" applyAlignment="1">
      <alignment horizontal="left"/>
    </xf>
    <xf numFmtId="0" fontId="0" fillId="0" borderId="65" xfId="0" applyBorder="1" applyAlignment="1">
      <alignment horizontal="center"/>
    </xf>
    <xf numFmtId="0" fontId="0" fillId="0" borderId="73" xfId="0" applyBorder="1"/>
    <xf numFmtId="0" fontId="0" fillId="0" borderId="66" xfId="0" applyBorder="1" applyAlignment="1">
      <alignment horizontal="center"/>
    </xf>
    <xf numFmtId="0" fontId="6" fillId="0" borderId="7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xf>
    <xf numFmtId="0" fontId="6" fillId="0" borderId="75" xfId="0" applyFont="1" applyBorder="1" applyAlignment="1">
      <alignment horizontal="center"/>
    </xf>
    <xf numFmtId="0" fontId="6" fillId="0" borderId="68" xfId="0" applyFont="1" applyBorder="1" applyAlignment="1">
      <alignment horizontal="center"/>
    </xf>
    <xf numFmtId="0" fontId="0" fillId="0" borderId="65" xfId="0" applyBorder="1"/>
    <xf numFmtId="0" fontId="0" fillId="0" borderId="67" xfId="0" applyBorder="1"/>
    <xf numFmtId="0" fontId="35" fillId="0" borderId="0" xfId="0" applyFont="1"/>
    <xf numFmtId="0" fontId="6" fillId="0" borderId="69" xfId="0" applyFont="1" applyBorder="1" applyAlignment="1">
      <alignment horizontal="center"/>
    </xf>
    <xf numFmtId="0" fontId="0" fillId="0" borderId="61" xfId="0" applyBorder="1"/>
    <xf numFmtId="0" fontId="0" fillId="0" borderId="31" xfId="0" applyBorder="1" applyAlignment="1">
      <alignment horizontal="center"/>
    </xf>
    <xf numFmtId="0" fontId="6" fillId="0" borderId="73" xfId="0" applyFont="1" applyBorder="1" applyAlignment="1">
      <alignment horizontal="center"/>
    </xf>
    <xf numFmtId="0" fontId="6" fillId="0" borderId="69" xfId="0" applyFont="1" applyBorder="1"/>
    <xf numFmtId="0" fontId="6" fillId="0" borderId="73" xfId="0" applyFont="1" applyBorder="1"/>
    <xf numFmtId="0" fontId="31" fillId="0" borderId="0" xfId="0" applyFont="1" applyAlignment="1" applyProtection="1">
      <alignment horizontal="center"/>
      <protection locked="0"/>
    </xf>
    <xf numFmtId="0" fontId="31" fillId="0" borderId="0" xfId="0" applyFont="1" applyAlignment="1">
      <alignment horizontal="center"/>
    </xf>
    <xf numFmtId="0" fontId="31" fillId="0" borderId="78" xfId="0" applyFont="1" applyBorder="1"/>
    <xf numFmtId="0" fontId="31" fillId="0" borderId="79" xfId="0" applyFont="1" applyBorder="1"/>
    <xf numFmtId="0" fontId="31" fillId="0" borderId="80" xfId="0" applyFont="1" applyBorder="1"/>
    <xf numFmtId="0" fontId="35" fillId="0" borderId="62" xfId="0" applyFont="1" applyBorder="1"/>
    <xf numFmtId="0" fontId="35" fillId="0" borderId="64" xfId="0" applyFont="1" applyBorder="1" applyAlignment="1">
      <alignment horizontal="center"/>
    </xf>
    <xf numFmtId="0" fontId="35" fillId="0" borderId="31" xfId="0" applyFont="1" applyBorder="1"/>
    <xf numFmtId="0" fontId="35" fillId="0" borderId="65" xfId="0" applyFont="1" applyBorder="1"/>
    <xf numFmtId="0" fontId="35" fillId="0" borderId="0" xfId="0" applyFont="1" applyProtection="1">
      <protection locked="0"/>
    </xf>
    <xf numFmtId="0" fontId="6" fillId="0" borderId="64" xfId="0" applyFont="1" applyBorder="1"/>
    <xf numFmtId="0" fontId="6" fillId="0" borderId="64" xfId="0" applyFont="1" applyBorder="1" applyAlignment="1">
      <alignment horizontal="center"/>
    </xf>
    <xf numFmtId="0" fontId="6" fillId="0" borderId="12" xfId="0" applyFont="1" applyBorder="1"/>
    <xf numFmtId="0" fontId="6" fillId="0" borderId="12" xfId="0" applyFont="1" applyBorder="1" applyAlignment="1">
      <alignment horizontal="center"/>
    </xf>
    <xf numFmtId="16" fontId="33" fillId="0" borderId="0" xfId="0" quotePrefix="1" applyNumberFormat="1" applyFont="1" applyAlignment="1">
      <alignment horizontal="center"/>
    </xf>
    <xf numFmtId="0" fontId="39" fillId="0" borderId="64" xfId="0" quotePrefix="1" applyFont="1" applyBorder="1"/>
    <xf numFmtId="0" fontId="39" fillId="0" borderId="0" xfId="0" quotePrefix="1" applyFont="1"/>
    <xf numFmtId="0" fontId="6" fillId="0" borderId="71" xfId="0" applyFont="1" applyBorder="1" applyAlignment="1">
      <alignment horizontal="right"/>
    </xf>
    <xf numFmtId="0" fontId="35" fillId="0" borderId="0" xfId="0" applyFont="1" applyAlignment="1">
      <alignment horizontal="center"/>
    </xf>
    <xf numFmtId="0" fontId="0" fillId="0" borderId="71" xfId="0" applyBorder="1" applyAlignment="1">
      <alignment horizontal="center"/>
    </xf>
    <xf numFmtId="0" fontId="0" fillId="0" borderId="69" xfId="0" applyBorder="1" applyAlignment="1">
      <alignment horizontal="right" indent="1"/>
    </xf>
    <xf numFmtId="0" fontId="8" fillId="0" borderId="61" xfId="0" applyFont="1" applyBorder="1" applyProtection="1">
      <protection locked="0"/>
    </xf>
    <xf numFmtId="0" fontId="0" fillId="0" borderId="71" xfId="0" applyBorder="1" applyAlignment="1">
      <alignment horizontal="right" indent="1"/>
    </xf>
    <xf numFmtId="0" fontId="8" fillId="0" borderId="64" xfId="0" applyFont="1" applyBorder="1" applyProtection="1">
      <protection locked="0"/>
    </xf>
    <xf numFmtId="0" fontId="0" fillId="0" borderId="73" xfId="0" applyBorder="1" applyAlignment="1">
      <alignment horizontal="right" indent="1"/>
    </xf>
    <xf numFmtId="0" fontId="0" fillId="0" borderId="0" xfId="0" applyAlignment="1">
      <alignment horizontal="right" indent="1"/>
    </xf>
    <xf numFmtId="0" fontId="0" fillId="0" borderId="82" xfId="0" applyBorder="1"/>
    <xf numFmtId="0" fontId="6" fillId="0" borderId="70" xfId="0" applyFont="1" applyBorder="1"/>
    <xf numFmtId="0" fontId="32" fillId="0" borderId="0" xfId="0" quotePrefix="1" applyFont="1"/>
    <xf numFmtId="0" fontId="0" fillId="0" borderId="64" xfId="0" applyBorder="1" applyAlignment="1">
      <alignment horizontal="center"/>
    </xf>
    <xf numFmtId="0" fontId="6" fillId="0" borderId="31" xfId="0" applyFont="1" applyBorder="1" applyAlignment="1">
      <alignment horizontal="center"/>
    </xf>
    <xf numFmtId="0" fontId="0" fillId="0" borderId="67" xfId="0" applyBorder="1" applyAlignment="1">
      <alignment horizontal="center"/>
    </xf>
    <xf numFmtId="0" fontId="6" fillId="0" borderId="76" xfId="0" applyFont="1" applyBorder="1" applyAlignment="1">
      <alignment horizontal="center"/>
    </xf>
    <xf numFmtId="0" fontId="6" fillId="0" borderId="0" xfId="0" applyFont="1" applyAlignment="1">
      <alignment horizontal="right"/>
    </xf>
    <xf numFmtId="0" fontId="0" fillId="0" borderId="69" xfId="0" applyBorder="1" applyAlignment="1">
      <alignment horizontal="center"/>
    </xf>
    <xf numFmtId="164" fontId="41" fillId="0" borderId="9" xfId="0" applyNumberFormat="1" applyFont="1" applyBorder="1"/>
    <xf numFmtId="0" fontId="42" fillId="0" borderId="0" xfId="0" applyFont="1" applyAlignment="1">
      <alignment horizontal="right"/>
    </xf>
    <xf numFmtId="0" fontId="42" fillId="0" borderId="0" xfId="0" applyFont="1" applyProtection="1">
      <protection locked="0"/>
    </xf>
    <xf numFmtId="164" fontId="41" fillId="0" borderId="10" xfId="0" applyNumberFormat="1" applyFont="1" applyBorder="1"/>
    <xf numFmtId="164" fontId="1" fillId="0" borderId="15" xfId="0" applyNumberFormat="1" applyFont="1" applyBorder="1" applyAlignment="1">
      <alignment horizontal="left"/>
    </xf>
    <xf numFmtId="0" fontId="1" fillId="0" borderId="34" xfId="0" applyFont="1" applyBorder="1" applyAlignment="1">
      <alignment horizontal="center"/>
    </xf>
    <xf numFmtId="164" fontId="41" fillId="0" borderId="0" xfId="0" applyNumberFormat="1" applyFont="1"/>
    <xf numFmtId="167" fontId="8" fillId="0" borderId="0" xfId="0" applyNumberFormat="1" applyFont="1" applyAlignment="1" applyProtection="1">
      <alignment horizontal="right"/>
      <protection locked="0"/>
    </xf>
    <xf numFmtId="0" fontId="0" fillId="0" borderId="0" xfId="0" applyAlignment="1" applyProtection="1">
      <alignment horizontal="center"/>
      <protection locked="0"/>
    </xf>
    <xf numFmtId="0" fontId="35" fillId="0" borderId="0" xfId="0" applyFont="1" applyAlignment="1">
      <alignment horizontal="left"/>
    </xf>
    <xf numFmtId="172" fontId="2" fillId="0" borderId="37" xfId="0" applyNumberFormat="1" applyFont="1" applyBorder="1"/>
    <xf numFmtId="164" fontId="1" fillId="0" borderId="22" xfId="0" applyNumberFormat="1" applyFont="1" applyBorder="1" applyAlignment="1">
      <alignment horizontal="center"/>
    </xf>
    <xf numFmtId="0" fontId="1" fillId="0" borderId="6" xfId="0" applyFont="1" applyBorder="1" applyAlignment="1">
      <alignment horizontal="center"/>
    </xf>
    <xf numFmtId="0" fontId="1" fillId="0" borderId="12" xfId="0" applyFont="1" applyBorder="1" applyAlignment="1">
      <alignment horizontal="center"/>
    </xf>
    <xf numFmtId="0" fontId="1" fillId="0" borderId="9" xfId="0" applyFont="1" applyBorder="1" applyAlignment="1">
      <alignment horizontal="center"/>
    </xf>
    <xf numFmtId="164" fontId="1" fillId="0" borderId="18" xfId="0" applyNumberFormat="1" applyFont="1" applyBorder="1" applyAlignment="1">
      <alignment horizontal="center"/>
    </xf>
    <xf numFmtId="0" fontId="1" fillId="0" borderId="19" xfId="0" applyFont="1" applyBorder="1" applyAlignment="1">
      <alignment horizontal="center"/>
    </xf>
    <xf numFmtId="164" fontId="1" fillId="0" borderId="18" xfId="0" applyNumberFormat="1" applyFont="1" applyBorder="1"/>
    <xf numFmtId="164" fontId="1" fillId="0" borderId="36" xfId="0" applyNumberFormat="1" applyFont="1" applyBorder="1" applyAlignment="1">
      <alignment horizontal="left"/>
    </xf>
    <xf numFmtId="164" fontId="1" fillId="0" borderId="14" xfId="0" applyNumberFormat="1" applyFont="1" applyBorder="1"/>
    <xf numFmtId="164" fontId="1" fillId="0" borderId="36" xfId="0" applyNumberFormat="1" applyFont="1" applyBorder="1"/>
    <xf numFmtId="164" fontId="1" fillId="0" borderId="38" xfId="0" applyNumberFormat="1" applyFont="1" applyBorder="1"/>
    <xf numFmtId="172" fontId="1" fillId="0" borderId="37" xfId="0" applyNumberFormat="1" applyFont="1" applyBorder="1"/>
    <xf numFmtId="164" fontId="1" fillId="0" borderId="21" xfId="0" applyNumberFormat="1" applyFont="1" applyBorder="1"/>
    <xf numFmtId="164" fontId="1" fillId="0" borderId="19" xfId="0" applyNumberFormat="1" applyFont="1" applyBorder="1"/>
    <xf numFmtId="164" fontId="1" fillId="0" borderId="13" xfId="0" applyNumberFormat="1" applyFont="1" applyBorder="1"/>
    <xf numFmtId="164" fontId="1" fillId="0" borderId="20" xfId="0" applyNumberFormat="1" applyFont="1" applyBorder="1"/>
    <xf numFmtId="0" fontId="1" fillId="0" borderId="18" xfId="0" applyFont="1" applyBorder="1"/>
    <xf numFmtId="164" fontId="1" fillId="0" borderId="11" xfId="0" applyNumberFormat="1" applyFont="1" applyBorder="1" applyAlignment="1">
      <alignment horizontal="center"/>
    </xf>
    <xf numFmtId="0" fontId="1" fillId="0" borderId="25" xfId="0" applyFont="1" applyBorder="1" applyAlignment="1">
      <alignment horizontal="right"/>
    </xf>
    <xf numFmtId="164" fontId="1" fillId="0" borderId="11" xfId="0" applyNumberFormat="1" applyFont="1" applyBorder="1" applyAlignment="1">
      <alignment horizontal="centerContinuous"/>
    </xf>
    <xf numFmtId="164" fontId="1" fillId="0" borderId="30" xfId="0" applyNumberFormat="1" applyFont="1" applyBorder="1" applyAlignment="1">
      <alignment horizontal="centerContinuous"/>
    </xf>
    <xf numFmtId="164" fontId="1" fillId="0" borderId="25" xfId="0" applyNumberFormat="1" applyFont="1" applyBorder="1" applyAlignment="1">
      <alignment horizontal="centerContinuous"/>
    </xf>
    <xf numFmtId="164" fontId="1" fillId="0" borderId="26" xfId="0" applyNumberFormat="1" applyFont="1" applyBorder="1" applyAlignment="1">
      <alignment horizontal="centerContinuous"/>
    </xf>
    <xf numFmtId="164" fontId="1" fillId="0" borderId="12" xfId="0" applyNumberFormat="1" applyFont="1" applyBorder="1" applyAlignment="1">
      <alignment horizontal="centerContinuous"/>
    </xf>
    <xf numFmtId="164" fontId="1" fillId="0" borderId="0" xfId="0" applyNumberFormat="1" applyFont="1" applyAlignment="1">
      <alignment horizontal="centerContinuous"/>
    </xf>
    <xf numFmtId="164" fontId="1" fillId="0" borderId="31" xfId="0" applyNumberFormat="1" applyFont="1" applyBorder="1" applyAlignment="1">
      <alignment horizontal="centerContinuous"/>
    </xf>
    <xf numFmtId="164" fontId="1" fillId="0" borderId="6" xfId="0" applyNumberFormat="1" applyFont="1" applyBorder="1" applyAlignment="1">
      <alignment horizontal="centerContinuous"/>
    </xf>
    <xf numFmtId="164" fontId="1" fillId="0" borderId="27" xfId="0" applyNumberFormat="1" applyFont="1" applyBorder="1" applyAlignment="1">
      <alignment horizontal="centerContinuous"/>
    </xf>
    <xf numFmtId="164" fontId="1" fillId="0" borderId="38" xfId="0" applyNumberFormat="1" applyFont="1" applyBorder="1" applyAlignment="1">
      <alignment horizontal="center"/>
    </xf>
    <xf numFmtId="173" fontId="1" fillId="0" borderId="39" xfId="0" applyNumberFormat="1" applyFont="1" applyBorder="1" applyAlignment="1">
      <alignment horizontal="center"/>
    </xf>
    <xf numFmtId="170" fontId="1" fillId="0" borderId="39" xfId="0" applyNumberFormat="1" applyFont="1" applyBorder="1" applyAlignment="1">
      <alignment horizontal="center"/>
    </xf>
    <xf numFmtId="170" fontId="1" fillId="0" borderId="40" xfId="0" applyNumberFormat="1" applyFont="1" applyBorder="1" applyAlignment="1">
      <alignment horizontal="center"/>
    </xf>
    <xf numFmtId="170" fontId="1" fillId="0" borderId="37" xfId="0" applyNumberFormat="1" applyFont="1" applyBorder="1" applyAlignment="1">
      <alignment horizontal="center"/>
    </xf>
    <xf numFmtId="164" fontId="1" fillId="0" borderId="36" xfId="0" applyNumberFormat="1" applyFont="1" applyBorder="1" applyAlignment="1">
      <alignment horizontal="center"/>
    </xf>
    <xf numFmtId="164" fontId="1" fillId="0" borderId="14" xfId="0" applyNumberFormat="1" applyFont="1" applyBorder="1" applyAlignment="1">
      <alignment horizontal="center"/>
    </xf>
    <xf numFmtId="172" fontId="1" fillId="0" borderId="37" xfId="0" applyNumberFormat="1" applyFont="1" applyBorder="1" applyAlignment="1">
      <alignment horizontal="center"/>
    </xf>
    <xf numFmtId="0" fontId="1" fillId="0" borderId="0" xfId="0" applyFont="1" applyAlignment="1">
      <alignment horizontal="center"/>
    </xf>
    <xf numFmtId="173" fontId="1" fillId="0" borderId="0" xfId="0" applyNumberFormat="1" applyFont="1" applyAlignment="1">
      <alignment horizontal="center"/>
    </xf>
    <xf numFmtId="170" fontId="1" fillId="0" borderId="31" xfId="0" applyNumberFormat="1" applyFont="1" applyBorder="1" applyAlignment="1">
      <alignment horizontal="center"/>
    </xf>
    <xf numFmtId="170" fontId="1" fillId="0" borderId="27" xfId="0" applyNumberFormat="1" applyFont="1" applyBorder="1" applyAlignment="1">
      <alignment horizontal="center"/>
    </xf>
    <xf numFmtId="164" fontId="1" fillId="0" borderId="6" xfId="0" applyNumberFormat="1" applyFont="1" applyBorder="1" applyAlignment="1">
      <alignment horizontal="center"/>
    </xf>
    <xf numFmtId="172" fontId="1" fillId="0" borderId="27" xfId="0" applyNumberFormat="1" applyFont="1" applyBorder="1" applyAlignment="1">
      <alignment horizontal="center"/>
    </xf>
    <xf numFmtId="164" fontId="1" fillId="0" borderId="7" xfId="0" applyNumberFormat="1" applyFont="1" applyBorder="1" applyAlignment="1">
      <alignment horizontal="center"/>
    </xf>
    <xf numFmtId="173" fontId="1" fillId="0" borderId="24" xfId="0" applyNumberFormat="1" applyFont="1" applyBorder="1" applyAlignment="1">
      <alignment horizontal="center"/>
    </xf>
    <xf numFmtId="170" fontId="1" fillId="0" borderId="24" xfId="0" applyNumberFormat="1" applyFont="1" applyBorder="1" applyAlignment="1">
      <alignment horizontal="center"/>
    </xf>
    <xf numFmtId="170" fontId="1" fillId="0" borderId="32" xfId="0" applyNumberFormat="1" applyFont="1" applyBorder="1" applyAlignment="1">
      <alignment horizontal="center"/>
    </xf>
    <xf numFmtId="164" fontId="1" fillId="0" borderId="4" xfId="0" applyNumberFormat="1" applyFont="1" applyBorder="1" applyAlignment="1">
      <alignment horizontal="center"/>
    </xf>
    <xf numFmtId="170" fontId="1" fillId="0" borderId="28" xfId="0" applyNumberFormat="1" applyFont="1" applyBorder="1" applyAlignment="1">
      <alignment horizontal="center"/>
    </xf>
    <xf numFmtId="164" fontId="1" fillId="0" borderId="3" xfId="0" applyNumberFormat="1" applyFont="1" applyBorder="1" applyAlignment="1">
      <alignment horizontal="center"/>
    </xf>
    <xf numFmtId="172" fontId="1" fillId="0" borderId="32" xfId="0" applyNumberFormat="1" applyFont="1" applyBorder="1" applyAlignment="1">
      <alignment horizontal="center"/>
    </xf>
    <xf numFmtId="173" fontId="1" fillId="0" borderId="5" xfId="0" applyNumberFormat="1" applyFont="1" applyBorder="1" applyAlignment="1">
      <alignment horizontal="center"/>
    </xf>
    <xf numFmtId="170" fontId="1" fillId="0" borderId="5" xfId="0" applyNumberFormat="1" applyFont="1" applyBorder="1" applyAlignment="1">
      <alignment horizontal="center"/>
    </xf>
    <xf numFmtId="170" fontId="1" fillId="0" borderId="41" xfId="0" applyNumberFormat="1" applyFont="1" applyBorder="1" applyAlignment="1">
      <alignment horizontal="center"/>
    </xf>
    <xf numFmtId="164" fontId="1" fillId="0" borderId="13" xfId="0" applyNumberFormat="1" applyFont="1" applyBorder="1" applyAlignment="1">
      <alignment horizontal="center"/>
    </xf>
    <xf numFmtId="164" fontId="1" fillId="0" borderId="8" xfId="0" applyNumberFormat="1" applyFont="1" applyBorder="1" applyAlignment="1">
      <alignment horizontal="center"/>
    </xf>
    <xf numFmtId="164" fontId="1" fillId="0" borderId="10" xfId="0" applyNumberFormat="1" applyFont="1" applyBorder="1" applyAlignment="1">
      <alignment horizontal="center"/>
    </xf>
    <xf numFmtId="172" fontId="1" fillId="0" borderId="33" xfId="0" applyNumberFormat="1" applyFont="1" applyBorder="1" applyAlignment="1">
      <alignment horizontal="center"/>
    </xf>
    <xf numFmtId="170" fontId="1" fillId="0" borderId="33" xfId="0" applyNumberFormat="1" applyFont="1" applyBorder="1" applyAlignment="1">
      <alignment horizontal="center"/>
    </xf>
    <xf numFmtId="0" fontId="1" fillId="0" borderId="18" xfId="0" applyFont="1" applyBorder="1" applyAlignment="1">
      <alignment horizontal="center"/>
    </xf>
    <xf numFmtId="0" fontId="30" fillId="0" borderId="25" xfId="0" applyFont="1" applyBorder="1"/>
    <xf numFmtId="0" fontId="30" fillId="0" borderId="11" xfId="0" applyFont="1" applyBorder="1"/>
    <xf numFmtId="0" fontId="30" fillId="0" borderId="26" xfId="0" applyFont="1" applyBorder="1"/>
    <xf numFmtId="164" fontId="30" fillId="0" borderId="6" xfId="0" applyNumberFormat="1" applyFont="1" applyBorder="1" applyAlignment="1">
      <alignment horizontal="centerContinuous"/>
    </xf>
    <xf numFmtId="164" fontId="30" fillId="0" borderId="0" xfId="0" applyNumberFormat="1" applyFont="1" applyAlignment="1">
      <alignment horizontal="centerContinuous"/>
    </xf>
    <xf numFmtId="164" fontId="30" fillId="0" borderId="27" xfId="0" applyNumberFormat="1" applyFont="1" applyBorder="1" applyAlignment="1">
      <alignment horizontal="centerContinuous"/>
    </xf>
    <xf numFmtId="168" fontId="1" fillId="0" borderId="36" xfId="0" applyNumberFormat="1" applyFont="1" applyBorder="1" applyAlignment="1">
      <alignment horizontal="center"/>
    </xf>
    <xf numFmtId="168" fontId="1" fillId="0" borderId="6" xfId="0" applyNumberFormat="1" applyFont="1" applyBorder="1" applyAlignment="1">
      <alignment horizontal="center"/>
    </xf>
    <xf numFmtId="168" fontId="1" fillId="0" borderId="8" xfId="0" applyNumberFormat="1" applyFont="1" applyBorder="1" applyAlignment="1">
      <alignment horizontal="center"/>
    </xf>
    <xf numFmtId="0" fontId="1" fillId="0" borderId="16" xfId="0" applyFont="1" applyBorder="1" applyAlignment="1">
      <alignment horizontal="center"/>
    </xf>
    <xf numFmtId="168" fontId="1" fillId="0" borderId="38" xfId="0" applyNumberFormat="1" applyFont="1" applyBorder="1" applyAlignment="1">
      <alignment horizontal="center"/>
    </xf>
    <xf numFmtId="166" fontId="1" fillId="0" borderId="23" xfId="0" applyNumberFormat="1" applyFont="1" applyBorder="1" applyAlignment="1">
      <alignment horizontal="center"/>
    </xf>
    <xf numFmtId="166" fontId="1" fillId="0" borderId="14" xfId="0" applyNumberFormat="1" applyFont="1" applyBorder="1" applyAlignment="1">
      <alignment horizontal="center"/>
    </xf>
    <xf numFmtId="172" fontId="1" fillId="0" borderId="42" xfId="0" applyNumberFormat="1" applyFont="1" applyBorder="1" applyAlignment="1">
      <alignment horizontal="center"/>
    </xf>
    <xf numFmtId="168" fontId="1" fillId="0" borderId="12" xfId="0" applyNumberFormat="1" applyFont="1" applyBorder="1" applyAlignment="1">
      <alignment horizontal="center"/>
    </xf>
    <xf numFmtId="166" fontId="1" fillId="0" borderId="15" xfId="0" applyNumberFormat="1" applyFont="1" applyBorder="1" applyAlignment="1">
      <alignment horizontal="center"/>
    </xf>
    <xf numFmtId="166" fontId="1" fillId="0" borderId="9" xfId="0" applyNumberFormat="1" applyFont="1" applyBorder="1" applyAlignment="1">
      <alignment horizontal="center"/>
    </xf>
    <xf numFmtId="172" fontId="1" fillId="0" borderId="34" xfId="0" applyNumberFormat="1" applyFont="1" applyBorder="1" applyAlignment="1">
      <alignment horizontal="center"/>
    </xf>
    <xf numFmtId="168" fontId="1" fillId="0" borderId="13" xfId="0" applyNumberFormat="1" applyFont="1" applyBorder="1" applyAlignment="1">
      <alignment horizontal="center"/>
    </xf>
    <xf numFmtId="0" fontId="1" fillId="0" borderId="11" xfId="0" applyFont="1" applyBorder="1"/>
    <xf numFmtId="168" fontId="1" fillId="0" borderId="25" xfId="0" applyNumberFormat="1" applyFont="1" applyBorder="1"/>
    <xf numFmtId="0" fontId="1" fillId="0" borderId="26" xfId="0" applyFont="1" applyBorder="1"/>
    <xf numFmtId="164" fontId="1" fillId="0" borderId="9" xfId="0" applyNumberFormat="1" applyFont="1" applyBorder="1" applyAlignment="1">
      <alignment horizontal="centerContinuous"/>
    </xf>
    <xf numFmtId="168" fontId="1" fillId="0" borderId="6" xfId="0" applyNumberFormat="1" applyFont="1" applyBorder="1" applyAlignment="1">
      <alignment horizontal="centerContinuous"/>
    </xf>
    <xf numFmtId="168" fontId="1" fillId="0" borderId="7" xfId="0" applyNumberFormat="1" applyFont="1" applyBorder="1" applyAlignment="1">
      <alignment horizontal="center"/>
    </xf>
    <xf numFmtId="166" fontId="1" fillId="0" borderId="4" xfId="0" applyNumberFormat="1" applyFont="1" applyBorder="1" applyAlignment="1">
      <alignment horizontal="center"/>
    </xf>
    <xf numFmtId="166" fontId="1" fillId="0" borderId="24" xfId="0" applyNumberFormat="1" applyFont="1" applyBorder="1" applyAlignment="1">
      <alignment horizontal="center"/>
    </xf>
    <xf numFmtId="166" fontId="1" fillId="0" borderId="28" xfId="0" applyNumberFormat="1" applyFont="1" applyBorder="1" applyAlignment="1">
      <alignment horizontal="center"/>
    </xf>
    <xf numFmtId="166" fontId="1" fillId="0" borderId="4" xfId="0" applyNumberFormat="1" applyFont="1" applyBorder="1" applyAlignment="1">
      <alignment horizontal="left"/>
    </xf>
    <xf numFmtId="166" fontId="1" fillId="0" borderId="24" xfId="0" applyNumberFormat="1" applyFont="1" applyBorder="1" applyAlignment="1">
      <alignment horizontal="left"/>
    </xf>
    <xf numFmtId="168" fontId="1" fillId="0" borderId="7" xfId="0" applyNumberFormat="1" applyFont="1" applyBorder="1" applyAlignment="1">
      <alignment horizontal="right"/>
    </xf>
    <xf numFmtId="166" fontId="1" fillId="0" borderId="32" xfId="0" applyNumberFormat="1" applyFont="1" applyBorder="1" applyAlignment="1">
      <alignment horizontal="center"/>
    </xf>
    <xf numFmtId="166" fontId="1" fillId="0" borderId="0" xfId="0" applyNumberFormat="1" applyFont="1" applyAlignment="1">
      <alignment horizontal="center"/>
    </xf>
    <xf numFmtId="0" fontId="1" fillId="0" borderId="17" xfId="0" applyFont="1" applyBorder="1" applyAlignment="1">
      <alignment horizontal="left"/>
    </xf>
    <xf numFmtId="0" fontId="2" fillId="0" borderId="18" xfId="0" applyFont="1" applyBorder="1" applyAlignment="1">
      <alignment horizontal="center"/>
    </xf>
    <xf numFmtId="0" fontId="1" fillId="0" borderId="15" xfId="0" applyFont="1" applyBorder="1" applyAlignment="1">
      <alignment horizontal="center"/>
    </xf>
    <xf numFmtId="169" fontId="2" fillId="0" borderId="6" xfId="0" applyNumberFormat="1" applyFont="1" applyBorder="1"/>
    <xf numFmtId="0" fontId="4" fillId="0" borderId="18" xfId="0" applyFont="1" applyBorder="1"/>
    <xf numFmtId="164" fontId="1" fillId="0" borderId="19" xfId="0" applyNumberFormat="1" applyFont="1" applyBorder="1" applyAlignment="1">
      <alignment horizontal="center"/>
    </xf>
    <xf numFmtId="169" fontId="41" fillId="0" borderId="0" xfId="0" applyNumberFormat="1" applyFont="1"/>
    <xf numFmtId="169" fontId="41" fillId="0" borderId="6" xfId="0" applyNumberFormat="1" applyFont="1" applyBorder="1"/>
    <xf numFmtId="0" fontId="4" fillId="0" borderId="6" xfId="0" applyFont="1" applyBorder="1"/>
    <xf numFmtId="164" fontId="1" fillId="0" borderId="25" xfId="0" applyNumberFormat="1" applyFont="1" applyBorder="1" applyAlignment="1">
      <alignment horizontal="right"/>
    </xf>
    <xf numFmtId="164" fontId="1" fillId="0" borderId="44" xfId="0" applyNumberFormat="1" applyFont="1" applyBorder="1" applyAlignment="1">
      <alignment horizontal="center"/>
    </xf>
    <xf numFmtId="172" fontId="1" fillId="0" borderId="34" xfId="0" applyNumberFormat="1" applyFont="1" applyBorder="1"/>
    <xf numFmtId="172" fontId="1" fillId="0" borderId="35" xfId="0" applyNumberFormat="1" applyFont="1" applyBorder="1"/>
    <xf numFmtId="0" fontId="1" fillId="0" borderId="3" xfId="0" applyFont="1" applyBorder="1"/>
    <xf numFmtId="0" fontId="1" fillId="0" borderId="19" xfId="0" applyFont="1" applyBorder="1"/>
    <xf numFmtId="170" fontId="1" fillId="0" borderId="9" xfId="0" applyNumberFormat="1" applyFont="1" applyBorder="1"/>
    <xf numFmtId="1" fontId="1" fillId="0" borderId="18" xfId="0" applyNumberFormat="1" applyFont="1" applyBorder="1"/>
    <xf numFmtId="170" fontId="1" fillId="0" borderId="10" xfId="0" applyNumberFormat="1" applyFont="1" applyBorder="1"/>
    <xf numFmtId="1" fontId="1" fillId="0" borderId="20" xfId="0" applyNumberFormat="1" applyFont="1" applyBorder="1"/>
    <xf numFmtId="0" fontId="1" fillId="0" borderId="60" xfId="0" applyFont="1" applyBorder="1" applyAlignment="1">
      <alignment horizontal="center"/>
    </xf>
    <xf numFmtId="1" fontId="1" fillId="0" borderId="0" xfId="0" applyNumberFormat="1" applyFont="1" applyAlignment="1">
      <alignment horizontal="center"/>
    </xf>
    <xf numFmtId="164" fontId="9" fillId="0" borderId="0" xfId="0" applyNumberFormat="1" applyFont="1" applyAlignment="1">
      <alignment horizontal="left"/>
    </xf>
    <xf numFmtId="0" fontId="9" fillId="0" borderId="0" xfId="0" applyFont="1" applyAlignment="1">
      <alignment horizontal="left"/>
    </xf>
    <xf numFmtId="170" fontId="30" fillId="0" borderId="0" xfId="0" applyNumberFormat="1" applyFont="1" applyAlignment="1">
      <alignment horizontal="center"/>
    </xf>
    <xf numFmtId="0" fontId="43" fillId="0" borderId="0" xfId="0" applyFont="1" applyAlignment="1">
      <alignment vertical="center" wrapText="1"/>
    </xf>
    <xf numFmtId="0" fontId="9" fillId="0" borderId="0" xfId="0" applyFont="1" applyAlignment="1">
      <alignment vertical="center"/>
    </xf>
    <xf numFmtId="0" fontId="46" fillId="0" borderId="0" xfId="0" applyFont="1"/>
    <xf numFmtId="0" fontId="47" fillId="0" borderId="0" xfId="0" applyFont="1"/>
    <xf numFmtId="164" fontId="48" fillId="0" borderId="0" xfId="0" applyNumberFormat="1" applyFont="1"/>
    <xf numFmtId="164" fontId="48" fillId="0" borderId="0" xfId="0" applyNumberFormat="1" applyFont="1" applyAlignment="1">
      <alignment horizontal="center"/>
    </xf>
    <xf numFmtId="1" fontId="48" fillId="0" borderId="0" xfId="0" applyNumberFormat="1" applyFont="1" applyAlignment="1">
      <alignment horizontal="center"/>
    </xf>
    <xf numFmtId="164" fontId="48" fillId="0" borderId="0" xfId="0" applyNumberFormat="1" applyFont="1" applyAlignment="1">
      <alignment horizontal="left"/>
    </xf>
    <xf numFmtId="0" fontId="48" fillId="0" borderId="0" xfId="0" applyFont="1" applyAlignment="1">
      <alignment horizontal="center"/>
    </xf>
    <xf numFmtId="0" fontId="48" fillId="0" borderId="0" xfId="0" applyFont="1"/>
    <xf numFmtId="170" fontId="48" fillId="0" borderId="0" xfId="0" applyNumberFormat="1" applyFont="1" applyAlignment="1">
      <alignment horizontal="center"/>
    </xf>
    <xf numFmtId="164" fontId="48" fillId="0" borderId="0" xfId="0" applyNumberFormat="1" applyFont="1" applyAlignment="1">
      <alignment horizontal="left" wrapText="1"/>
    </xf>
    <xf numFmtId="175" fontId="16" fillId="0" borderId="0" xfId="0" applyNumberFormat="1" applyFont="1"/>
    <xf numFmtId="164" fontId="48" fillId="0" borderId="0" xfId="0" applyNumberFormat="1" applyFont="1" applyAlignment="1">
      <alignment wrapText="1"/>
    </xf>
    <xf numFmtId="169" fontId="5" fillId="0" borderId="0" xfId="0" applyNumberFormat="1" applyFont="1"/>
    <xf numFmtId="164" fontId="5" fillId="0" borderId="0" xfId="0" applyNumberFormat="1" applyFont="1"/>
    <xf numFmtId="2" fontId="31" fillId="0" borderId="78" xfId="0" applyNumberFormat="1" applyFont="1" applyBorder="1" applyProtection="1">
      <protection locked="0"/>
    </xf>
    <xf numFmtId="0" fontId="1" fillId="0" borderId="15" xfId="0" applyFont="1" applyBorder="1" applyAlignment="1">
      <alignment horizontal="left"/>
    </xf>
    <xf numFmtId="1" fontId="1" fillId="0" borderId="27" xfId="0" applyNumberFormat="1" applyFont="1" applyBorder="1" applyAlignment="1">
      <alignment horizontal="center"/>
    </xf>
    <xf numFmtId="1" fontId="1" fillId="0" borderId="33" xfId="0" applyNumberFormat="1" applyFont="1" applyBorder="1" applyAlignment="1">
      <alignment horizontal="center"/>
    </xf>
    <xf numFmtId="167" fontId="10" fillId="0" borderId="0" xfId="0" applyNumberFormat="1" applyFont="1"/>
    <xf numFmtId="167" fontId="10" fillId="0" borderId="0" xfId="0" applyNumberFormat="1" applyFont="1" applyAlignment="1">
      <alignment horizontal="left"/>
    </xf>
    <xf numFmtId="167" fontId="5" fillId="0" borderId="0" xfId="0" applyNumberFormat="1" applyFont="1" applyAlignment="1">
      <alignment horizontal="left"/>
    </xf>
    <xf numFmtId="165" fontId="5" fillId="0" borderId="0" xfId="0" applyNumberFormat="1" applyFont="1"/>
    <xf numFmtId="165" fontId="5" fillId="0" borderId="0" xfId="0" applyNumberFormat="1" applyFont="1" applyAlignment="1">
      <alignment horizontal="right"/>
    </xf>
    <xf numFmtId="164" fontId="5" fillId="0" borderId="0" xfId="0" applyNumberFormat="1" applyFont="1" applyAlignment="1">
      <alignment horizontal="left"/>
    </xf>
    <xf numFmtId="0" fontId="44" fillId="0" borderId="0" xfId="0" applyFont="1"/>
    <xf numFmtId="168" fontId="16" fillId="0" borderId="0" xfId="0" applyNumberFormat="1" applyFont="1"/>
    <xf numFmtId="0" fontId="35" fillId="0" borderId="0" xfId="0" applyFont="1" applyAlignment="1">
      <alignment horizontal="right"/>
    </xf>
    <xf numFmtId="0" fontId="35" fillId="0" borderId="0" xfId="0" applyFont="1" applyAlignment="1" applyProtection="1">
      <alignment horizontal="right"/>
      <protection locked="0"/>
    </xf>
    <xf numFmtId="0" fontId="35" fillId="0" borderId="0" xfId="0" quotePrefix="1" applyFont="1" applyAlignment="1">
      <alignment horizontal="right"/>
    </xf>
    <xf numFmtId="164" fontId="9" fillId="0" borderId="7" xfId="0" applyNumberFormat="1" applyFont="1" applyBorder="1"/>
    <xf numFmtId="0" fontId="1" fillId="0" borderId="49" xfId="0" applyFont="1" applyBorder="1" applyAlignment="1">
      <alignment horizontal="center"/>
    </xf>
    <xf numFmtId="0" fontId="1" fillId="0" borderId="8" xfId="0" applyFont="1" applyBorder="1" applyAlignment="1">
      <alignment horizontal="center"/>
    </xf>
    <xf numFmtId="0" fontId="1" fillId="0" borderId="85" xfId="0" applyFont="1" applyBorder="1" applyAlignment="1">
      <alignment horizontal="right"/>
    </xf>
    <xf numFmtId="0" fontId="1" fillId="0" borderId="58" xfId="0" applyFont="1" applyBorder="1" applyAlignment="1">
      <alignment horizontal="center"/>
    </xf>
    <xf numFmtId="0" fontId="1" fillId="0" borderId="59" xfId="0" applyFont="1" applyBorder="1" applyAlignment="1">
      <alignment horizontal="center"/>
    </xf>
    <xf numFmtId="168" fontId="2" fillId="0" borderId="9" xfId="0" applyNumberFormat="1" applyFont="1" applyBorder="1"/>
    <xf numFmtId="168" fontId="2" fillId="0" borderId="15" xfId="0" applyNumberFormat="1" applyFont="1" applyBorder="1"/>
    <xf numFmtId="164" fontId="30" fillId="0" borderId="22" xfId="0" applyNumberFormat="1" applyFont="1" applyBorder="1"/>
    <xf numFmtId="168" fontId="2" fillId="0" borderId="10" xfId="0" applyNumberFormat="1" applyFont="1" applyBorder="1"/>
    <xf numFmtId="168" fontId="2" fillId="0" borderId="18" xfId="0" applyNumberFormat="1" applyFont="1" applyBorder="1"/>
    <xf numFmtId="168" fontId="2" fillId="0" borderId="20" xfId="0" applyNumberFormat="1" applyFont="1" applyBorder="1"/>
    <xf numFmtId="168" fontId="1" fillId="0" borderId="15" xfId="0" applyNumberFormat="1" applyFont="1" applyBorder="1"/>
    <xf numFmtId="168" fontId="1" fillId="0" borderId="9" xfId="0" applyNumberFormat="1" applyFont="1" applyBorder="1"/>
    <xf numFmtId="168" fontId="1" fillId="0" borderId="17" xfId="0" applyNumberFormat="1" applyFont="1" applyBorder="1"/>
    <xf numFmtId="168" fontId="1" fillId="0" borderId="10" xfId="0" applyNumberFormat="1" applyFont="1" applyBorder="1"/>
    <xf numFmtId="0" fontId="30" fillId="0" borderId="22" xfId="0" applyFont="1" applyBorder="1" applyAlignment="1">
      <alignment horizontal="center"/>
    </xf>
    <xf numFmtId="169" fontId="2" fillId="0" borderId="20" xfId="0" applyNumberFormat="1" applyFont="1" applyBorder="1"/>
    <xf numFmtId="168" fontId="2" fillId="0" borderId="22" xfId="0" applyNumberFormat="1" applyFont="1" applyBorder="1"/>
    <xf numFmtId="169" fontId="35" fillId="0" borderId="0" xfId="0" applyNumberFormat="1" applyFont="1"/>
    <xf numFmtId="0" fontId="6" fillId="0" borderId="71" xfId="0" applyFont="1" applyBorder="1" applyAlignment="1">
      <alignment horizontal="center"/>
    </xf>
    <xf numFmtId="0" fontId="31" fillId="0" borderId="78" xfId="0" applyFont="1" applyBorder="1" applyProtection="1">
      <protection locked="0"/>
    </xf>
    <xf numFmtId="167" fontId="0" fillId="0" borderId="0" xfId="0" applyNumberFormat="1"/>
    <xf numFmtId="167" fontId="0" fillId="0" borderId="0" xfId="0" applyNumberFormat="1" applyAlignment="1">
      <alignment horizontal="center"/>
    </xf>
    <xf numFmtId="0" fontId="52" fillId="0" borderId="0" xfId="0" applyFont="1" applyAlignment="1" applyProtection="1">
      <alignment horizontal="left"/>
      <protection locked="0"/>
    </xf>
    <xf numFmtId="168" fontId="1" fillId="0" borderId="3" xfId="0" applyNumberFormat="1" applyFont="1" applyBorder="1" applyAlignment="1">
      <alignment horizontal="center"/>
    </xf>
    <xf numFmtId="168" fontId="2" fillId="0" borderId="0" xfId="0" applyNumberFormat="1" applyFont="1"/>
    <xf numFmtId="168" fontId="2" fillId="0" borderId="5" xfId="0" applyNumberFormat="1" applyFont="1" applyBorder="1"/>
    <xf numFmtId="168" fontId="1" fillId="0" borderId="9" xfId="0" applyNumberFormat="1" applyFont="1" applyBorder="1" applyAlignment="1">
      <alignment horizontal="center"/>
    </xf>
    <xf numFmtId="168" fontId="1" fillId="0" borderId="49" xfId="0" applyNumberFormat="1" applyFont="1" applyBorder="1" applyAlignment="1">
      <alignment horizontal="center"/>
    </xf>
    <xf numFmtId="168" fontId="1" fillId="0" borderId="12" xfId="0" applyNumberFormat="1" applyFont="1" applyBorder="1"/>
    <xf numFmtId="168" fontId="1" fillId="0" borderId="13" xfId="0" applyNumberFormat="1" applyFont="1" applyBorder="1"/>
    <xf numFmtId="168" fontId="1" fillId="0" borderId="6" xfId="0" applyNumberFormat="1" applyFont="1" applyBorder="1"/>
    <xf numFmtId="168" fontId="1" fillId="0" borderId="8" xfId="0" applyNumberFormat="1" applyFont="1" applyBorder="1"/>
    <xf numFmtId="168" fontId="1" fillId="0" borderId="48" xfId="0" applyNumberFormat="1" applyFont="1" applyBorder="1" applyAlignment="1">
      <alignment horizontal="center"/>
    </xf>
    <xf numFmtId="168" fontId="1" fillId="0" borderId="4" xfId="0" applyNumberFormat="1" applyFont="1" applyBorder="1" applyAlignment="1">
      <alignment horizontal="center"/>
    </xf>
    <xf numFmtId="168" fontId="1" fillId="0" borderId="23" xfId="0" applyNumberFormat="1" applyFont="1" applyBorder="1"/>
    <xf numFmtId="170" fontId="4" fillId="0" borderId="0" xfId="0" applyNumberFormat="1" applyFont="1"/>
    <xf numFmtId="164" fontId="4" fillId="0" borderId="0" xfId="0" applyNumberFormat="1" applyFont="1"/>
    <xf numFmtId="0" fontId="9" fillId="0" borderId="3" xfId="0" applyFont="1" applyBorder="1" applyAlignment="1">
      <alignment horizontal="center"/>
    </xf>
    <xf numFmtId="0" fontId="27" fillId="0" borderId="69" xfId="0" applyFont="1" applyBorder="1" applyAlignment="1">
      <alignment horizontal="center"/>
    </xf>
    <xf numFmtId="0" fontId="27" fillId="0" borderId="71" xfId="0" applyFont="1" applyBorder="1" applyAlignment="1">
      <alignment horizontal="center"/>
    </xf>
    <xf numFmtId="0" fontId="27" fillId="0" borderId="0" xfId="0" applyFont="1" applyAlignment="1">
      <alignment horizontal="center"/>
    </xf>
    <xf numFmtId="0" fontId="27" fillId="0" borderId="73" xfId="0" applyFont="1" applyBorder="1" applyAlignment="1">
      <alignment horizontal="center"/>
    </xf>
    <xf numFmtId="0" fontId="27" fillId="0" borderId="63" xfId="0" applyFont="1" applyBorder="1" applyAlignment="1">
      <alignment horizontal="center"/>
    </xf>
    <xf numFmtId="0" fontId="27" fillId="0" borderId="67" xfId="0" applyFont="1" applyBorder="1" applyAlignment="1">
      <alignment horizontal="center"/>
    </xf>
    <xf numFmtId="0" fontId="27" fillId="0" borderId="64" xfId="0" applyFont="1" applyBorder="1" applyAlignment="1">
      <alignment horizontal="center"/>
    </xf>
    <xf numFmtId="0" fontId="27" fillId="0" borderId="65" xfId="0" applyFont="1" applyBorder="1" applyAlignment="1">
      <alignment horizontal="center"/>
    </xf>
    <xf numFmtId="0" fontId="27" fillId="0" borderId="66" xfId="0" applyFont="1" applyBorder="1" applyAlignment="1">
      <alignment horizontal="center"/>
    </xf>
    <xf numFmtId="0" fontId="27" fillId="0" borderId="68" xfId="0" applyFont="1" applyBorder="1" applyAlignment="1">
      <alignment horizontal="center"/>
    </xf>
    <xf numFmtId="0" fontId="27" fillId="0" borderId="69" xfId="0" applyFont="1" applyBorder="1"/>
    <xf numFmtId="0" fontId="27" fillId="0" borderId="62" xfId="0" applyFont="1" applyBorder="1"/>
    <xf numFmtId="0" fontId="27" fillId="0" borderId="61" xfId="0" applyFont="1" applyBorder="1"/>
    <xf numFmtId="0" fontId="27" fillId="0" borderId="62" xfId="0" applyFont="1" applyBorder="1" applyAlignment="1">
      <alignment horizontal="center"/>
    </xf>
    <xf numFmtId="0" fontId="27" fillId="0" borderId="71" xfId="0" applyFont="1" applyBorder="1"/>
    <xf numFmtId="0" fontId="27" fillId="0" borderId="64" xfId="0" applyFont="1" applyBorder="1"/>
    <xf numFmtId="0" fontId="27" fillId="0" borderId="12" xfId="0" applyFont="1" applyBorder="1" applyAlignment="1">
      <alignment horizontal="center"/>
    </xf>
    <xf numFmtId="0" fontId="54" fillId="0" borderId="64" xfId="0" quotePrefix="1" applyFont="1" applyBorder="1" applyAlignment="1">
      <alignment horizontal="center"/>
    </xf>
    <xf numFmtId="0" fontId="54" fillId="0" borderId="65" xfId="0" quotePrefix="1" applyFont="1" applyBorder="1" applyAlignment="1">
      <alignment horizontal="center"/>
    </xf>
    <xf numFmtId="0" fontId="54" fillId="0" borderId="0" xfId="0" applyFont="1"/>
    <xf numFmtId="164" fontId="56" fillId="0" borderId="10" xfId="0" applyNumberFormat="1" applyFont="1" applyBorder="1"/>
    <xf numFmtId="173" fontId="56" fillId="0" borderId="0" xfId="0" applyNumberFormat="1" applyFont="1" applyAlignment="1">
      <alignment horizontal="center"/>
    </xf>
    <xf numFmtId="1" fontId="56" fillId="0" borderId="0" xfId="0" applyNumberFormat="1" applyFont="1" applyAlignment="1">
      <alignment horizontal="center"/>
    </xf>
    <xf numFmtId="0" fontId="6" fillId="0" borderId="61" xfId="0" applyFont="1" applyBorder="1" applyProtection="1">
      <protection locked="0"/>
    </xf>
    <xf numFmtId="0" fontId="6" fillId="0" borderId="83" xfId="0" applyFont="1" applyBorder="1" applyProtection="1">
      <protection locked="0"/>
    </xf>
    <xf numFmtId="0" fontId="6" fillId="0" borderId="12" xfId="0" applyFont="1" applyBorder="1" applyProtection="1">
      <protection locked="0"/>
    </xf>
    <xf numFmtId="0" fontId="6" fillId="0" borderId="63" xfId="0" applyFont="1" applyBorder="1" applyProtection="1">
      <protection locked="0"/>
    </xf>
    <xf numFmtId="0" fontId="6" fillId="0" borderId="64" xfId="0" applyFont="1" applyBorder="1" applyProtection="1">
      <protection locked="0"/>
    </xf>
    <xf numFmtId="0" fontId="6" fillId="0" borderId="72" xfId="0" applyFont="1" applyBorder="1" applyProtection="1">
      <protection locked="0"/>
    </xf>
    <xf numFmtId="0" fontId="6" fillId="0" borderId="31" xfId="0" applyFont="1" applyBorder="1" applyProtection="1">
      <protection locked="0"/>
    </xf>
    <xf numFmtId="0" fontId="6" fillId="0" borderId="65" xfId="0" applyFont="1" applyBorder="1" applyProtection="1">
      <protection locked="0"/>
    </xf>
    <xf numFmtId="0" fontId="6" fillId="0" borderId="66" xfId="0" applyFont="1" applyBorder="1" applyProtection="1">
      <protection locked="0"/>
    </xf>
    <xf numFmtId="0" fontId="6" fillId="0" borderId="74" xfId="0" applyFont="1" applyBorder="1" applyProtection="1">
      <protection locked="0"/>
    </xf>
    <xf numFmtId="0" fontId="6" fillId="0" borderId="67" xfId="0" applyFont="1" applyBorder="1" applyProtection="1">
      <protection locked="0"/>
    </xf>
    <xf numFmtId="0" fontId="6" fillId="0" borderId="76" xfId="0" applyFont="1" applyBorder="1" applyProtection="1">
      <protection locked="0"/>
    </xf>
    <xf numFmtId="0" fontId="6" fillId="0" borderId="68" xfId="0" applyFont="1" applyBorder="1" applyProtection="1">
      <protection locked="0"/>
    </xf>
    <xf numFmtId="0" fontId="6" fillId="0" borderId="69" xfId="0" applyFont="1" applyBorder="1" applyProtection="1">
      <protection locked="0"/>
    </xf>
    <xf numFmtId="0" fontId="6" fillId="0" borderId="62" xfId="0" applyFont="1" applyBorder="1" applyProtection="1">
      <protection locked="0"/>
    </xf>
    <xf numFmtId="0" fontId="6" fillId="0" borderId="70" xfId="0" applyFont="1" applyBorder="1" applyProtection="1">
      <protection locked="0"/>
    </xf>
    <xf numFmtId="0" fontId="6" fillId="0" borderId="71" xfId="0" applyFont="1" applyBorder="1" applyProtection="1">
      <protection locked="0"/>
    </xf>
    <xf numFmtId="0" fontId="6" fillId="0" borderId="73" xfId="0" applyFont="1" applyBorder="1" applyProtection="1">
      <protection locked="0"/>
    </xf>
    <xf numFmtId="0" fontId="6" fillId="0" borderId="75" xfId="0" applyFont="1" applyBorder="1" applyProtection="1">
      <protection locked="0"/>
    </xf>
    <xf numFmtId="0" fontId="6" fillId="0" borderId="77" xfId="0" applyFont="1" applyBorder="1" applyProtection="1">
      <protection locked="0"/>
    </xf>
    <xf numFmtId="0" fontId="6" fillId="0" borderId="78" xfId="0" applyFont="1" applyBorder="1" applyProtection="1">
      <protection locked="0"/>
    </xf>
    <xf numFmtId="0" fontId="6" fillId="0" borderId="79" xfId="0" applyFont="1" applyBorder="1" applyProtection="1">
      <protection locked="0"/>
    </xf>
    <xf numFmtId="0" fontId="6" fillId="0" borderId="80" xfId="0" applyFont="1" applyBorder="1" applyProtection="1">
      <protection locked="0"/>
    </xf>
    <xf numFmtId="0" fontId="6" fillId="0" borderId="9" xfId="0" applyFont="1" applyBorder="1" applyProtection="1">
      <protection locked="0"/>
    </xf>
    <xf numFmtId="0" fontId="6" fillId="0" borderId="0" xfId="0" quotePrefix="1" applyFont="1" applyProtection="1">
      <protection locked="0"/>
    </xf>
    <xf numFmtId="0" fontId="6" fillId="0" borderId="81" xfId="0" applyFont="1" applyBorder="1" applyProtection="1">
      <protection locked="0"/>
    </xf>
    <xf numFmtId="0" fontId="0" fillId="0" borderId="64" xfId="0" applyBorder="1" applyProtection="1">
      <protection locked="0"/>
    </xf>
    <xf numFmtId="0" fontId="0" fillId="0" borderId="65" xfId="0" applyBorder="1" applyProtection="1">
      <protection locked="0"/>
    </xf>
    <xf numFmtId="0" fontId="0" fillId="0" borderId="67" xfId="0" applyBorder="1" applyProtection="1">
      <protection locked="0"/>
    </xf>
    <xf numFmtId="0" fontId="0" fillId="0" borderId="66" xfId="0" applyBorder="1" applyProtection="1">
      <protection locked="0"/>
    </xf>
    <xf numFmtId="0" fontId="0" fillId="0" borderId="68" xfId="0" applyBorder="1" applyProtection="1">
      <protection locked="0"/>
    </xf>
    <xf numFmtId="15" fontId="38" fillId="8" borderId="67" xfId="0" applyNumberFormat="1" applyFont="1" applyFill="1" applyBorder="1" applyAlignment="1" applyProtection="1">
      <alignment horizontal="left"/>
      <protection locked="0"/>
    </xf>
    <xf numFmtId="169" fontId="6" fillId="0" borderId="61" xfId="0" applyNumberFormat="1" applyFont="1" applyBorder="1" applyProtection="1">
      <protection locked="0"/>
    </xf>
    <xf numFmtId="169" fontId="6" fillId="0" borderId="83" xfId="0" applyNumberFormat="1" applyFont="1" applyBorder="1" applyProtection="1">
      <protection locked="0"/>
    </xf>
    <xf numFmtId="169" fontId="6" fillId="0" borderId="0" xfId="0" applyNumberFormat="1" applyFont="1" applyProtection="1">
      <protection locked="0"/>
    </xf>
    <xf numFmtId="169" fontId="6" fillId="0" borderId="12" xfId="0" applyNumberFormat="1" applyFont="1" applyBorder="1" applyProtection="1">
      <protection locked="0"/>
    </xf>
    <xf numFmtId="169" fontId="6" fillId="0" borderId="64" xfId="0" applyNumberFormat="1" applyFont="1" applyBorder="1" applyProtection="1">
      <protection locked="0"/>
    </xf>
    <xf numFmtId="169" fontId="6" fillId="0" borderId="72" xfId="0" applyNumberFormat="1" applyFont="1" applyBorder="1" applyProtection="1">
      <protection locked="0"/>
    </xf>
    <xf numFmtId="169" fontId="6" fillId="0" borderId="66" xfId="0" applyNumberFormat="1" applyFont="1" applyBorder="1" applyProtection="1">
      <protection locked="0"/>
    </xf>
    <xf numFmtId="169" fontId="6" fillId="0" borderId="74" xfId="0" applyNumberFormat="1" applyFont="1" applyBorder="1" applyProtection="1">
      <protection locked="0"/>
    </xf>
    <xf numFmtId="0" fontId="6" fillId="0" borderId="67" xfId="0" applyFont="1" applyBorder="1" applyAlignment="1" applyProtection="1">
      <alignment horizontal="center"/>
      <protection locked="0"/>
    </xf>
    <xf numFmtId="169" fontId="6" fillId="0" borderId="67" xfId="0" applyNumberFormat="1" applyFont="1" applyBorder="1" applyProtection="1">
      <protection locked="0"/>
    </xf>
    <xf numFmtId="2" fontId="6" fillId="0" borderId="69" xfId="0" applyNumberFormat="1" applyFont="1" applyBorder="1" applyProtection="1">
      <protection locked="0"/>
    </xf>
    <xf numFmtId="2" fontId="6" fillId="0" borderId="61" xfId="0" applyNumberFormat="1" applyFont="1" applyBorder="1" applyProtection="1">
      <protection locked="0"/>
    </xf>
    <xf numFmtId="2" fontId="6" fillId="0" borderId="70" xfId="0" applyNumberFormat="1" applyFont="1" applyBorder="1" applyProtection="1">
      <protection locked="0"/>
    </xf>
    <xf numFmtId="2" fontId="6" fillId="0" borderId="71" xfId="0" applyNumberFormat="1" applyFont="1" applyBorder="1" applyProtection="1">
      <protection locked="0"/>
    </xf>
    <xf numFmtId="2" fontId="6" fillId="0" borderId="64" xfId="0" applyNumberFormat="1" applyFont="1" applyBorder="1" applyProtection="1">
      <protection locked="0"/>
    </xf>
    <xf numFmtId="2" fontId="6" fillId="0" borderId="12" xfId="0" applyNumberFormat="1" applyFont="1" applyBorder="1" applyProtection="1">
      <protection locked="0"/>
    </xf>
    <xf numFmtId="2" fontId="6" fillId="0" borderId="73" xfId="0" applyNumberFormat="1" applyFont="1" applyBorder="1" applyProtection="1">
      <protection locked="0"/>
    </xf>
    <xf numFmtId="2" fontId="6" fillId="0" borderId="66" xfId="0" applyNumberFormat="1" applyFont="1" applyBorder="1" applyProtection="1">
      <protection locked="0"/>
    </xf>
    <xf numFmtId="2" fontId="6" fillId="0" borderId="75" xfId="0" applyNumberFormat="1" applyFont="1" applyBorder="1" applyProtection="1">
      <protection locked="0"/>
    </xf>
    <xf numFmtId="2" fontId="6" fillId="0" borderId="77" xfId="0" applyNumberFormat="1" applyFont="1" applyBorder="1" applyProtection="1">
      <protection locked="0"/>
    </xf>
    <xf numFmtId="2" fontId="6" fillId="0" borderId="78" xfId="0" applyNumberFormat="1" applyFont="1" applyBorder="1" applyProtection="1">
      <protection locked="0"/>
    </xf>
    <xf numFmtId="2" fontId="6" fillId="0" borderId="79" xfId="0" applyNumberFormat="1" applyFont="1" applyBorder="1" applyProtection="1">
      <protection locked="0"/>
    </xf>
    <xf numFmtId="2" fontId="6" fillId="0" borderId="9" xfId="0" applyNumberFormat="1" applyFont="1" applyBorder="1" applyProtection="1">
      <protection locked="0"/>
    </xf>
    <xf numFmtId="2" fontId="6" fillId="0" borderId="81" xfId="0" applyNumberFormat="1" applyFont="1" applyBorder="1" applyProtection="1">
      <protection locked="0"/>
    </xf>
    <xf numFmtId="169" fontId="6" fillId="0" borderId="75" xfId="0" applyNumberFormat="1" applyFont="1" applyBorder="1" applyProtection="1">
      <protection locked="0"/>
    </xf>
    <xf numFmtId="2" fontId="6" fillId="0" borderId="62" xfId="0" applyNumberFormat="1" applyFont="1" applyBorder="1" applyProtection="1">
      <protection locked="0"/>
    </xf>
    <xf numFmtId="2" fontId="6" fillId="0" borderId="0" xfId="0" applyNumberFormat="1" applyFont="1" applyProtection="1">
      <protection locked="0"/>
    </xf>
    <xf numFmtId="2" fontId="6" fillId="0" borderId="65" xfId="0" applyNumberFormat="1" applyFont="1" applyBorder="1" applyProtection="1">
      <protection locked="0"/>
    </xf>
    <xf numFmtId="2" fontId="6" fillId="0" borderId="31" xfId="0" applyNumberFormat="1" applyFont="1" applyBorder="1" applyProtection="1">
      <protection locked="0"/>
    </xf>
    <xf numFmtId="2" fontId="6" fillId="0" borderId="67" xfId="0" applyNumberFormat="1" applyFont="1" applyBorder="1" applyProtection="1">
      <protection locked="0"/>
    </xf>
    <xf numFmtId="2" fontId="6" fillId="0" borderId="68" xfId="0" applyNumberFormat="1" applyFont="1" applyBorder="1" applyProtection="1">
      <protection locked="0"/>
    </xf>
    <xf numFmtId="2" fontId="6" fillId="0" borderId="76" xfId="0" applyNumberFormat="1" applyFont="1" applyBorder="1" applyProtection="1">
      <protection locked="0"/>
    </xf>
    <xf numFmtId="169" fontId="0" fillId="0" borderId="0" xfId="0" applyNumberFormat="1" applyProtection="1">
      <protection locked="0"/>
    </xf>
    <xf numFmtId="2" fontId="0" fillId="0" borderId="0" xfId="0" applyNumberFormat="1" applyProtection="1">
      <protection locked="0"/>
    </xf>
    <xf numFmtId="169" fontId="6" fillId="0" borderId="31" xfId="0" applyNumberFormat="1" applyFont="1" applyBorder="1" applyProtection="1">
      <protection locked="0"/>
    </xf>
    <xf numFmtId="169" fontId="6" fillId="0" borderId="65" xfId="0" applyNumberFormat="1" applyFont="1" applyBorder="1" applyProtection="1">
      <protection locked="0"/>
    </xf>
    <xf numFmtId="2" fontId="0" fillId="0" borderId="64" xfId="0" applyNumberFormat="1" applyBorder="1" applyProtection="1">
      <protection locked="0"/>
    </xf>
    <xf numFmtId="2" fontId="0" fillId="0" borderId="65" xfId="0" applyNumberFormat="1" applyBorder="1" applyProtection="1">
      <protection locked="0"/>
    </xf>
    <xf numFmtId="169" fontId="0" fillId="0" borderId="67" xfId="0" applyNumberFormat="1" applyBorder="1" applyProtection="1">
      <protection locked="0"/>
    </xf>
    <xf numFmtId="2" fontId="0" fillId="0" borderId="67" xfId="0" applyNumberFormat="1" applyBorder="1" applyProtection="1">
      <protection locked="0"/>
    </xf>
    <xf numFmtId="169" fontId="6" fillId="0" borderId="76" xfId="0" applyNumberFormat="1" applyFont="1" applyBorder="1" applyProtection="1">
      <protection locked="0"/>
    </xf>
    <xf numFmtId="169" fontId="6" fillId="0" borderId="68" xfId="0" applyNumberFormat="1" applyFont="1" applyBorder="1" applyProtection="1">
      <protection locked="0"/>
    </xf>
    <xf numFmtId="2" fontId="0" fillId="0" borderId="66" xfId="0" applyNumberFormat="1" applyBorder="1" applyProtection="1">
      <protection locked="0"/>
    </xf>
    <xf numFmtId="2" fontId="0" fillId="0" borderId="68" xfId="0" applyNumberFormat="1" applyBorder="1" applyProtection="1">
      <protection locked="0"/>
    </xf>
    <xf numFmtId="0" fontId="52" fillId="0" borderId="62" xfId="0" applyFont="1" applyBorder="1" applyAlignment="1" applyProtection="1">
      <alignment horizontal="left"/>
      <protection locked="0"/>
    </xf>
    <xf numFmtId="0" fontId="0" fillId="0" borderId="63"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65" xfId="0" applyBorder="1" applyAlignment="1" applyProtection="1">
      <alignment horizontal="center"/>
      <protection locked="0"/>
    </xf>
    <xf numFmtId="0" fontId="0" fillId="0" borderId="67" xfId="0" applyBorder="1" applyAlignment="1" applyProtection="1">
      <alignment horizontal="center"/>
      <protection locked="0"/>
    </xf>
    <xf numFmtId="0" fontId="0" fillId="0" borderId="76" xfId="0" applyBorder="1" applyAlignment="1" applyProtection="1">
      <alignment horizontal="center"/>
      <protection locked="0"/>
    </xf>
    <xf numFmtId="0" fontId="0" fillId="0" borderId="68" xfId="0" applyBorder="1" applyAlignment="1" applyProtection="1">
      <alignment horizontal="center"/>
      <protection locked="0"/>
    </xf>
    <xf numFmtId="0" fontId="0" fillId="0" borderId="72" xfId="0" applyBorder="1" applyProtection="1">
      <protection locked="0"/>
    </xf>
    <xf numFmtId="168" fontId="0" fillId="0" borderId="0" xfId="0" applyNumberFormat="1" applyProtection="1">
      <protection locked="0"/>
    </xf>
    <xf numFmtId="15" fontId="38" fillId="0" borderId="67" xfId="0" applyNumberFormat="1" applyFont="1" applyBorder="1" applyAlignment="1" applyProtection="1">
      <alignment horizontal="left"/>
      <protection locked="0"/>
    </xf>
    <xf numFmtId="0" fontId="0" fillId="0" borderId="83" xfId="0" applyBorder="1" applyProtection="1">
      <protection locked="0"/>
    </xf>
    <xf numFmtId="0" fontId="0" fillId="0" borderId="12" xfId="0" applyBorder="1" applyProtection="1">
      <protection locked="0"/>
    </xf>
    <xf numFmtId="0" fontId="0" fillId="0" borderId="63" xfId="0" applyBorder="1" applyProtection="1">
      <protection locked="0"/>
    </xf>
    <xf numFmtId="0" fontId="0" fillId="0" borderId="31" xfId="0" applyBorder="1" applyProtection="1">
      <protection locked="0"/>
    </xf>
    <xf numFmtId="0" fontId="27" fillId="0" borderId="0" xfId="0" applyFont="1" applyAlignment="1">
      <alignment horizontal="right"/>
    </xf>
    <xf numFmtId="0" fontId="27" fillId="0" borderId="0" xfId="0" applyFont="1" applyAlignment="1">
      <alignment vertical="top"/>
    </xf>
    <xf numFmtId="0" fontId="29" fillId="7" borderId="0" xfId="0" applyFont="1" applyFill="1"/>
    <xf numFmtId="0" fontId="0" fillId="7" borderId="0" xfId="0" applyFill="1"/>
    <xf numFmtId="0" fontId="57" fillId="7" borderId="0" xfId="0" applyFont="1" applyFill="1"/>
    <xf numFmtId="0" fontId="59" fillId="0" borderId="0" xfId="0" applyFont="1"/>
    <xf numFmtId="0" fontId="60" fillId="0" borderId="0" xfId="0" applyFont="1"/>
    <xf numFmtId="0" fontId="27" fillId="0" borderId="71" xfId="0" applyFont="1" applyBorder="1" applyAlignment="1">
      <alignment horizontal="left"/>
    </xf>
    <xf numFmtId="167" fontId="6" fillId="0" borderId="64" xfId="0" applyNumberFormat="1" applyFont="1" applyBorder="1" applyAlignment="1">
      <alignment horizontal="left"/>
    </xf>
    <xf numFmtId="0" fontId="8" fillId="0" borderId="0" xfId="0" applyFont="1"/>
    <xf numFmtId="167" fontId="27" fillId="0" borderId="0" xfId="0" applyNumberFormat="1" applyFont="1"/>
    <xf numFmtId="0" fontId="27" fillId="0" borderId="63" xfId="0" applyFont="1" applyBorder="1"/>
    <xf numFmtId="167" fontId="27" fillId="0" borderId="64" xfId="0" applyNumberFormat="1" applyFont="1" applyBorder="1" applyAlignment="1">
      <alignment horizontal="left"/>
    </xf>
    <xf numFmtId="0" fontId="27" fillId="0" borderId="31" xfId="0" applyFont="1" applyBorder="1" applyAlignment="1">
      <alignment horizontal="center"/>
    </xf>
    <xf numFmtId="0" fontId="27" fillId="0" borderId="65" xfId="0" applyFont="1" applyBorder="1"/>
    <xf numFmtId="0" fontId="27" fillId="0" borderId="73" xfId="0" applyFont="1" applyBorder="1"/>
    <xf numFmtId="0" fontId="27" fillId="0" borderId="75" xfId="0" applyFont="1" applyBorder="1" applyAlignment="1">
      <alignment horizontal="center"/>
    </xf>
    <xf numFmtId="0" fontId="27" fillId="0" borderId="77" xfId="0" quotePrefix="1" applyFont="1" applyBorder="1"/>
    <xf numFmtId="0" fontId="54" fillId="0" borderId="61" xfId="0" applyFont="1" applyBorder="1"/>
    <xf numFmtId="0" fontId="54" fillId="0" borderId="62" xfId="0" applyFont="1" applyBorder="1"/>
    <xf numFmtId="0" fontId="27" fillId="0" borderId="9" xfId="0" applyFont="1" applyBorder="1" applyAlignment="1">
      <alignment horizontal="center"/>
    </xf>
    <xf numFmtId="0" fontId="27" fillId="0" borderId="12" xfId="0" applyFont="1" applyBorder="1"/>
    <xf numFmtId="0" fontId="27" fillId="0" borderId="31" xfId="0" applyFont="1" applyBorder="1"/>
    <xf numFmtId="0" fontId="54" fillId="0" borderId="66" xfId="0" applyFont="1" applyBorder="1" applyAlignment="1">
      <alignment horizontal="center"/>
    </xf>
    <xf numFmtId="0" fontId="27" fillId="0" borderId="81" xfId="0" applyFont="1" applyBorder="1" applyAlignment="1">
      <alignment horizontal="center"/>
    </xf>
    <xf numFmtId="0" fontId="27" fillId="0" borderId="76" xfId="0" applyFont="1" applyBorder="1" applyAlignment="1">
      <alignment horizontal="center"/>
    </xf>
    <xf numFmtId="0" fontId="27" fillId="0" borderId="64" xfId="0" applyFont="1" applyBorder="1" applyAlignment="1">
      <alignment horizontal="right" indent="1"/>
    </xf>
    <xf numFmtId="0" fontId="27" fillId="0" borderId="66" xfId="0" applyFont="1" applyBorder="1" applyAlignment="1">
      <alignment horizontal="right" indent="1"/>
    </xf>
    <xf numFmtId="0" fontId="58" fillId="7" borderId="0" xfId="0" applyFont="1" applyFill="1"/>
    <xf numFmtId="16" fontId="54" fillId="0" borderId="0" xfId="0" quotePrefix="1" applyNumberFormat="1" applyFont="1" applyAlignment="1">
      <alignment horizontal="center"/>
    </xf>
    <xf numFmtId="0" fontId="54" fillId="0" borderId="64" xfId="0" quotePrefix="1" applyFont="1" applyBorder="1"/>
    <xf numFmtId="0" fontId="54" fillId="0" borderId="0" xfId="0" quotePrefix="1" applyFont="1"/>
    <xf numFmtId="0" fontId="48" fillId="0" borderId="6" xfId="0" applyFont="1" applyBorder="1" applyAlignment="1">
      <alignment horizontal="center"/>
    </xf>
    <xf numFmtId="164" fontId="61" fillId="0" borderId="0" xfId="0" applyNumberFormat="1" applyFont="1" applyAlignment="1">
      <alignment horizontal="center"/>
    </xf>
    <xf numFmtId="164" fontId="61" fillId="0" borderId="0" xfId="0" applyNumberFormat="1" applyFont="1" applyAlignment="1">
      <alignment horizontal="left"/>
    </xf>
    <xf numFmtId="0" fontId="31" fillId="7" borderId="0" xfId="0" applyFont="1" applyFill="1"/>
    <xf numFmtId="0" fontId="31" fillId="0" borderId="0" xfId="0" applyFont="1" applyAlignment="1">
      <alignment horizontal="right"/>
    </xf>
    <xf numFmtId="0" fontId="58" fillId="0" borderId="0" xfId="0" applyFont="1"/>
    <xf numFmtId="0" fontId="27" fillId="0" borderId="70" xfId="0" applyFont="1" applyBorder="1"/>
    <xf numFmtId="0" fontId="54" fillId="0" borderId="12" xfId="0" quotePrefix="1" applyFont="1" applyBorder="1"/>
    <xf numFmtId="164" fontId="1" fillId="0" borderId="86" xfId="0" applyNumberFormat="1" applyFont="1" applyBorder="1" applyAlignment="1">
      <alignment horizontal="left"/>
    </xf>
    <xf numFmtId="164" fontId="1" fillId="0" borderId="1" xfId="0" applyNumberFormat="1" applyFont="1" applyBorder="1"/>
    <xf numFmtId="0" fontId="62" fillId="0" borderId="56" xfId="0" applyFont="1" applyBorder="1"/>
    <xf numFmtId="0" fontId="63" fillId="0" borderId="0" xfId="0" applyFont="1"/>
    <xf numFmtId="0" fontId="39" fillId="0" borderId="0" xfId="0" applyFont="1"/>
    <xf numFmtId="167" fontId="6" fillId="0" borderId="0" xfId="0" applyNumberFormat="1" applyFont="1" applyAlignment="1">
      <alignment horizontal="center"/>
    </xf>
    <xf numFmtId="169" fontId="1" fillId="0" borderId="9" xfId="0" quotePrefix="1" applyNumberFormat="1" applyFont="1" applyBorder="1" applyAlignment="1">
      <alignment horizontal="right"/>
    </xf>
    <xf numFmtId="0" fontId="57" fillId="0" borderId="0" xfId="0" applyFont="1"/>
    <xf numFmtId="0" fontId="51" fillId="0" borderId="0" xfId="0" applyFont="1"/>
    <xf numFmtId="0" fontId="64" fillId="0" borderId="0" xfId="0" applyFont="1" applyAlignment="1">
      <alignment horizontal="center"/>
    </xf>
    <xf numFmtId="0" fontId="64" fillId="0" borderId="0" xfId="0" applyFont="1" applyAlignment="1">
      <alignment horizontal="right"/>
    </xf>
    <xf numFmtId="0" fontId="64" fillId="0" borderId="0" xfId="0" applyFont="1" applyAlignment="1">
      <alignment vertical="top"/>
    </xf>
    <xf numFmtId="0" fontId="64" fillId="0" borderId="0" xfId="0" applyFont="1"/>
    <xf numFmtId="0" fontId="67" fillId="0" borderId="0" xfId="0" applyFont="1"/>
    <xf numFmtId="0" fontId="68" fillId="9" borderId="0" xfId="0" applyFont="1" applyFill="1"/>
    <xf numFmtId="0" fontId="0" fillId="9" borderId="0" xfId="0" applyFill="1"/>
    <xf numFmtId="0" fontId="69" fillId="0" borderId="0" xfId="0" applyFont="1"/>
    <xf numFmtId="0" fontId="70" fillId="0" borderId="0" xfId="0" applyFont="1"/>
    <xf numFmtId="0" fontId="71" fillId="0" borderId="0" xfId="0" applyFont="1"/>
    <xf numFmtId="0" fontId="72" fillId="0" borderId="61" xfId="0" applyFont="1" applyBorder="1"/>
    <xf numFmtId="0" fontId="52" fillId="0" borderId="63" xfId="0" applyFont="1" applyBorder="1" applyAlignment="1" applyProtection="1">
      <alignment horizontal="left"/>
      <protection locked="0"/>
    </xf>
    <xf numFmtId="0" fontId="72" fillId="0" borderId="64" xfId="0" applyFont="1" applyBorder="1"/>
    <xf numFmtId="0" fontId="52" fillId="0" borderId="65" xfId="0" applyFont="1" applyBorder="1" applyAlignment="1" applyProtection="1">
      <alignment horizontal="left"/>
      <protection locked="0"/>
    </xf>
    <xf numFmtId="0" fontId="72" fillId="0" borderId="66" xfId="0" applyFont="1" applyBorder="1"/>
    <xf numFmtId="0" fontId="52" fillId="0" borderId="67" xfId="0" applyFont="1" applyBorder="1" applyAlignment="1" applyProtection="1">
      <alignment horizontal="left"/>
      <protection locked="0"/>
    </xf>
    <xf numFmtId="176" fontId="52" fillId="0" borderId="67" xfId="0" applyNumberFormat="1" applyFont="1" applyBorder="1" applyAlignment="1" applyProtection="1">
      <alignment horizontal="left"/>
      <protection locked="0"/>
    </xf>
    <xf numFmtId="0" fontId="52" fillId="0" borderId="68" xfId="0" applyFont="1" applyBorder="1" applyAlignment="1" applyProtection="1">
      <alignment horizontal="left"/>
      <protection locked="0"/>
    </xf>
    <xf numFmtId="0" fontId="74" fillId="0" borderId="0" xfId="0" applyFont="1"/>
    <xf numFmtId="0" fontId="0" fillId="0" borderId="72" xfId="0" applyBorder="1" applyAlignment="1">
      <alignment horizontal="center"/>
    </xf>
    <xf numFmtId="0" fontId="0" fillId="0" borderId="0" xfId="0" applyAlignment="1">
      <alignment horizontal="left"/>
    </xf>
    <xf numFmtId="0" fontId="0" fillId="0" borderId="12" xfId="0" applyBorder="1" applyAlignment="1">
      <alignment horizontal="left"/>
    </xf>
    <xf numFmtId="0" fontId="0" fillId="0" borderId="74" xfId="0" applyBorder="1" applyAlignment="1">
      <alignment horizontal="center"/>
    </xf>
    <xf numFmtId="0" fontId="64" fillId="0" borderId="67" xfId="0" applyFont="1" applyBorder="1" applyAlignment="1">
      <alignment horizontal="center"/>
    </xf>
    <xf numFmtId="0" fontId="0" fillId="0" borderId="75" xfId="0" applyBorder="1" applyAlignment="1">
      <alignment horizontal="center"/>
    </xf>
    <xf numFmtId="0" fontId="0" fillId="0" borderId="68" xfId="0" applyBorder="1" applyAlignment="1">
      <alignment horizontal="center"/>
    </xf>
    <xf numFmtId="0" fontId="64" fillId="0" borderId="71" xfId="0" applyFont="1" applyBorder="1" applyAlignment="1">
      <alignment horizontal="left"/>
    </xf>
    <xf numFmtId="0" fontId="66" fillId="0" borderId="0" xfId="0" applyFont="1"/>
    <xf numFmtId="0" fontId="68" fillId="0" borderId="0" xfId="0" applyFont="1"/>
    <xf numFmtId="167" fontId="0" fillId="0" borderId="64" xfId="0" applyNumberFormat="1" applyBorder="1" applyAlignment="1">
      <alignment horizontal="left"/>
    </xf>
    <xf numFmtId="0" fontId="0" fillId="0" borderId="73" xfId="0" applyBorder="1" applyAlignment="1">
      <alignment horizontal="center"/>
    </xf>
    <xf numFmtId="0" fontId="64" fillId="0" borderId="71" xfId="0" applyFont="1" applyBorder="1"/>
    <xf numFmtId="0" fontId="53" fillId="0" borderId="0" xfId="0" applyFont="1"/>
    <xf numFmtId="0" fontId="76" fillId="0" borderId="0" xfId="0" applyFont="1"/>
    <xf numFmtId="167" fontId="64" fillId="0" borderId="0" xfId="0" applyNumberFormat="1" applyFont="1"/>
    <xf numFmtId="0" fontId="64" fillId="0" borderId="69" xfId="0" applyFont="1" applyBorder="1"/>
    <xf numFmtId="0" fontId="64" fillId="0" borderId="69" xfId="0" applyFont="1" applyBorder="1" applyAlignment="1">
      <alignment horizontal="center"/>
    </xf>
    <xf numFmtId="0" fontId="64" fillId="0" borderId="62" xfId="0" applyFont="1" applyBorder="1"/>
    <xf numFmtId="0" fontId="64" fillId="0" borderId="61" xfId="0" applyFont="1" applyBorder="1"/>
    <xf numFmtId="0" fontId="64" fillId="0" borderId="63" xfId="0" applyFont="1" applyBorder="1"/>
    <xf numFmtId="0" fontId="64" fillId="0" borderId="71" xfId="0" applyFont="1" applyBorder="1" applyAlignment="1">
      <alignment horizontal="center"/>
    </xf>
    <xf numFmtId="167" fontId="64" fillId="0" borderId="64" xfId="0" applyNumberFormat="1" applyFont="1" applyBorder="1" applyAlignment="1">
      <alignment horizontal="left"/>
    </xf>
    <xf numFmtId="0" fontId="64" fillId="0" borderId="31" xfId="0" applyFont="1" applyBorder="1" applyAlignment="1">
      <alignment horizontal="center"/>
    </xf>
    <xf numFmtId="0" fontId="64" fillId="0" borderId="65" xfId="0" applyFont="1" applyBorder="1"/>
    <xf numFmtId="0" fontId="64" fillId="0" borderId="73" xfId="0" applyFont="1" applyBorder="1"/>
    <xf numFmtId="0" fontId="64" fillId="0" borderId="73" xfId="0" applyFont="1" applyBorder="1" applyAlignment="1">
      <alignment horizontal="center"/>
    </xf>
    <xf numFmtId="0" fontId="64" fillId="0" borderId="75" xfId="0" applyFont="1" applyBorder="1" applyAlignment="1">
      <alignment horizontal="center"/>
    </xf>
    <xf numFmtId="0" fontId="64" fillId="0" borderId="68" xfId="0" applyFont="1" applyBorder="1" applyAlignment="1">
      <alignment horizontal="center"/>
    </xf>
    <xf numFmtId="0" fontId="64" fillId="0" borderId="77" xfId="0" applyFont="1" applyBorder="1"/>
    <xf numFmtId="0" fontId="0" fillId="0" borderId="77" xfId="0" applyBorder="1" applyAlignment="1" applyProtection="1">
      <alignment horizontal="center"/>
      <protection locked="0"/>
    </xf>
    <xf numFmtId="0" fontId="0" fillId="0" borderId="78" xfId="0" applyBorder="1" applyAlignment="1" applyProtection="1">
      <alignment horizontal="center"/>
      <protection locked="0"/>
    </xf>
    <xf numFmtId="0" fontId="0" fillId="0" borderId="79" xfId="0" applyBorder="1" applyAlignment="1" applyProtection="1">
      <alignment horizontal="center"/>
      <protection locked="0"/>
    </xf>
    <xf numFmtId="0" fontId="0" fillId="0" borderId="80" xfId="0" applyBorder="1" applyAlignment="1" applyProtection="1">
      <alignment horizontal="center"/>
      <protection locked="0"/>
    </xf>
    <xf numFmtId="0" fontId="76" fillId="0" borderId="61" xfId="0" applyFont="1" applyBorder="1"/>
    <xf numFmtId="0" fontId="76" fillId="0" borderId="62" xfId="0" applyFont="1" applyBorder="1"/>
    <xf numFmtId="0" fontId="64" fillId="0" borderId="64" xfId="0" applyFont="1" applyBorder="1"/>
    <xf numFmtId="0" fontId="64" fillId="0" borderId="64" xfId="0" applyFont="1" applyBorder="1" applyAlignment="1">
      <alignment horizontal="center"/>
    </xf>
    <xf numFmtId="0" fontId="64" fillId="0" borderId="9" xfId="0" applyFont="1" applyBorder="1" applyAlignment="1">
      <alignment horizontal="center"/>
    </xf>
    <xf numFmtId="0" fontId="64" fillId="0" borderId="12" xfId="0" applyFont="1" applyBorder="1"/>
    <xf numFmtId="0" fontId="64" fillId="0" borderId="31" xfId="0" applyFont="1" applyBorder="1"/>
    <xf numFmtId="0" fontId="76" fillId="0" borderId="66" xfId="0" applyFont="1" applyBorder="1" applyAlignment="1">
      <alignment horizontal="center"/>
    </xf>
    <xf numFmtId="0" fontId="64" fillId="0" borderId="66" xfId="0" applyFont="1" applyBorder="1" applyAlignment="1">
      <alignment horizontal="center"/>
    </xf>
    <xf numFmtId="0" fontId="64" fillId="0" borderId="81" xfId="0" applyFont="1" applyBorder="1" applyAlignment="1">
      <alignment horizontal="center"/>
    </xf>
    <xf numFmtId="0" fontId="64" fillId="0" borderId="76" xfId="0" applyFont="1" applyBorder="1" applyAlignment="1">
      <alignment horizontal="center"/>
    </xf>
    <xf numFmtId="0" fontId="51" fillId="0" borderId="0" xfId="0" applyFont="1" applyAlignment="1">
      <alignment horizontal="fill"/>
    </xf>
    <xf numFmtId="0" fontId="77" fillId="0" borderId="0" xfId="0" applyFont="1"/>
    <xf numFmtId="0" fontId="66" fillId="0" borderId="62" xfId="0" applyFont="1" applyBorder="1"/>
    <xf numFmtId="0" fontId="64" fillId="0" borderId="62" xfId="0" applyFont="1" applyBorder="1" applyAlignment="1">
      <alignment horizontal="center"/>
    </xf>
    <xf numFmtId="0" fontId="64" fillId="0" borderId="63" xfId="0" applyFont="1" applyBorder="1" applyAlignment="1">
      <alignment horizontal="center"/>
    </xf>
    <xf numFmtId="0" fontId="64" fillId="0" borderId="70" xfId="0" applyFont="1" applyBorder="1"/>
    <xf numFmtId="0" fontId="0" fillId="0" borderId="64" xfId="0" applyBorder="1"/>
    <xf numFmtId="0" fontId="0" fillId="0" borderId="12" xfId="0" applyBorder="1"/>
    <xf numFmtId="0" fontId="0" fillId="0" borderId="12" xfId="0" applyBorder="1" applyAlignment="1">
      <alignment horizontal="center"/>
    </xf>
    <xf numFmtId="0" fontId="76" fillId="0" borderId="64" xfId="0" applyFont="1" applyBorder="1" applyAlignment="1">
      <alignment horizontal="center"/>
    </xf>
    <xf numFmtId="0" fontId="76" fillId="0" borderId="65" xfId="0" applyFont="1" applyBorder="1" applyAlignment="1">
      <alignment horizontal="center"/>
    </xf>
    <xf numFmtId="0" fontId="76" fillId="0" borderId="64" xfId="0" applyFont="1" applyBorder="1"/>
    <xf numFmtId="0" fontId="76" fillId="0" borderId="12" xfId="0" applyFont="1" applyBorder="1"/>
    <xf numFmtId="0" fontId="0" fillId="0" borderId="71" xfId="0" applyBorder="1" applyAlignment="1">
      <alignment horizontal="right"/>
    </xf>
    <xf numFmtId="0" fontId="64" fillId="0" borderId="12" xfId="0" applyFont="1" applyBorder="1" applyAlignment="1">
      <alignment horizontal="center"/>
    </xf>
    <xf numFmtId="0" fontId="64" fillId="0" borderId="65" xfId="0" applyFont="1" applyBorder="1" applyAlignment="1">
      <alignment horizontal="center"/>
    </xf>
    <xf numFmtId="0" fontId="66" fillId="0" borderId="31" xfId="0" applyFont="1" applyBorder="1"/>
    <xf numFmtId="0" fontId="66" fillId="0" borderId="65" xfId="0" applyFont="1" applyBorder="1"/>
    <xf numFmtId="0" fontId="0" fillId="0" borderId="76" xfId="0" applyBorder="1" applyAlignment="1">
      <alignment horizontal="center"/>
    </xf>
    <xf numFmtId="0" fontId="74" fillId="0" borderId="0" xfId="0" applyFont="1" applyAlignment="1">
      <alignment horizontal="center"/>
    </xf>
    <xf numFmtId="0" fontId="0" fillId="10" borderId="0" xfId="0" applyFill="1"/>
    <xf numFmtId="169" fontId="0" fillId="10" borderId="0" xfId="0" applyNumberFormat="1" applyFill="1"/>
    <xf numFmtId="0" fontId="6" fillId="0" borderId="31" xfId="0" applyFont="1" applyBorder="1" applyAlignment="1" applyProtection="1">
      <alignment horizontal="center"/>
      <protection locked="0"/>
    </xf>
    <xf numFmtId="0" fontId="6" fillId="0" borderId="76" xfId="0" applyFont="1" applyBorder="1" applyAlignment="1" applyProtection="1">
      <alignment horizontal="center"/>
      <protection locked="0"/>
    </xf>
    <xf numFmtId="0" fontId="6" fillId="0" borderId="68" xfId="0" applyFont="1" applyBorder="1" applyAlignment="1" applyProtection="1">
      <alignment horizontal="center"/>
      <protection locked="0"/>
    </xf>
    <xf numFmtId="0" fontId="6" fillId="0" borderId="0" xfId="0" quotePrefix="1" applyFont="1" applyAlignment="1" applyProtection="1">
      <alignment horizontal="center"/>
      <protection locked="0"/>
    </xf>
    <xf numFmtId="0" fontId="6" fillId="0" borderId="65" xfId="0" applyFont="1" applyBorder="1" applyAlignment="1" applyProtection="1">
      <alignment horizontal="center"/>
      <protection locked="0"/>
    </xf>
    <xf numFmtId="0" fontId="6" fillId="0" borderId="63"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6" fillId="0" borderId="78" xfId="0" applyFont="1" applyBorder="1" applyAlignment="1" applyProtection="1">
      <alignment horizontal="center"/>
      <protection locked="0"/>
    </xf>
    <xf numFmtId="0" fontId="6" fillId="0" borderId="80" xfId="0" applyFont="1" applyBorder="1" applyAlignment="1" applyProtection="1">
      <alignment horizontal="center"/>
      <protection locked="0"/>
    </xf>
    <xf numFmtId="16" fontId="76" fillId="0" borderId="0" xfId="0" applyNumberFormat="1" applyFont="1" applyAlignment="1">
      <alignment horizontal="center"/>
    </xf>
    <xf numFmtId="0" fontId="0" fillId="0" borderId="69" xfId="0" applyBorder="1" applyAlignment="1">
      <alignment horizontal="right" indent="12"/>
    </xf>
    <xf numFmtId="0" fontId="0" fillId="0" borderId="71" xfId="0" applyBorder="1" applyAlignment="1">
      <alignment horizontal="right" indent="12"/>
    </xf>
    <xf numFmtId="0" fontId="0" fillId="0" borderId="73" xfId="0" applyBorder="1" applyAlignment="1">
      <alignment horizontal="right" indent="12"/>
    </xf>
    <xf numFmtId="0" fontId="0" fillId="0" borderId="0" xfId="0" applyAlignment="1">
      <alignment horizontal="right" indent="12"/>
    </xf>
    <xf numFmtId="0" fontId="49" fillId="0" borderId="64" xfId="0" applyFont="1" applyBorder="1" applyProtection="1">
      <protection locked="0"/>
    </xf>
    <xf numFmtId="0" fontId="0" fillId="0" borderId="31" xfId="0" applyBorder="1"/>
    <xf numFmtId="0" fontId="49" fillId="0" borderId="12" xfId="0" applyFont="1" applyBorder="1" applyProtection="1">
      <protection locked="0"/>
    </xf>
    <xf numFmtId="0" fontId="37" fillId="0" borderId="0" xfId="0" applyFont="1"/>
    <xf numFmtId="0" fontId="79" fillId="0" borderId="0" xfId="0" applyFont="1" applyAlignment="1" applyProtection="1">
      <alignment horizontal="center" vertical="center"/>
      <protection locked="0"/>
    </xf>
    <xf numFmtId="177" fontId="79" fillId="0" borderId="0" xfId="0" applyNumberFormat="1" applyFont="1" applyAlignment="1">
      <alignment horizontal="center" vertical="center"/>
    </xf>
    <xf numFmtId="177" fontId="79" fillId="0" borderId="0" xfId="0" applyNumberFormat="1" applyFont="1" applyAlignment="1" applyProtection="1">
      <alignment horizontal="center" vertical="center"/>
      <protection locked="0"/>
    </xf>
    <xf numFmtId="167" fontId="79" fillId="0" borderId="0" xfId="0" applyNumberFormat="1" applyFont="1" applyAlignment="1" applyProtection="1">
      <alignment horizontal="center" vertical="center"/>
      <protection locked="0"/>
    </xf>
    <xf numFmtId="0" fontId="79" fillId="0" borderId="0" xfId="0" applyFont="1" applyAlignment="1">
      <alignment horizontal="center" vertical="center"/>
    </xf>
    <xf numFmtId="0" fontId="27" fillId="0" borderId="0" xfId="0" applyFont="1" applyAlignment="1">
      <alignment horizontal="left"/>
    </xf>
    <xf numFmtId="0" fontId="81" fillId="0" borderId="0" xfId="0" applyFont="1" applyAlignment="1">
      <alignment horizontal="center" vertical="center"/>
    </xf>
    <xf numFmtId="0" fontId="81" fillId="0" borderId="0" xfId="0" applyFont="1" applyAlignment="1" applyProtection="1">
      <alignment horizontal="center" vertical="center"/>
      <protection locked="0"/>
    </xf>
    <xf numFmtId="177" fontId="81" fillId="0" borderId="0" xfId="0" applyNumberFormat="1" applyFont="1" applyAlignment="1" applyProtection="1">
      <alignment horizontal="center" vertical="center"/>
      <protection locked="0"/>
    </xf>
    <xf numFmtId="167" fontId="6" fillId="0" borderId="0" xfId="0" applyNumberFormat="1" applyFont="1" applyAlignment="1">
      <alignment horizontal="left"/>
    </xf>
    <xf numFmtId="2" fontId="79" fillId="0" borderId="0" xfId="0" applyNumberFormat="1" applyFont="1" applyAlignment="1" applyProtection="1">
      <alignment horizontal="center" vertical="center"/>
      <protection locked="0"/>
    </xf>
    <xf numFmtId="167" fontId="27" fillId="0" borderId="0" xfId="0" applyNumberFormat="1" applyFont="1" applyAlignment="1">
      <alignment horizontal="left"/>
    </xf>
    <xf numFmtId="0" fontId="27" fillId="0" borderId="0" xfId="0" quotePrefix="1" applyFont="1"/>
    <xf numFmtId="2" fontId="80" fillId="0" borderId="0" xfId="0" applyNumberFormat="1" applyFont="1" applyAlignment="1">
      <alignment horizontal="center" vertical="center"/>
    </xf>
    <xf numFmtId="0" fontId="54" fillId="0" borderId="0" xfId="0" applyFont="1" applyAlignment="1">
      <alignment horizontal="center"/>
    </xf>
    <xf numFmtId="0" fontId="27" fillId="0" borderId="0" xfId="0" applyFont="1" applyAlignment="1">
      <alignment horizontal="right" indent="1"/>
    </xf>
    <xf numFmtId="0" fontId="79" fillId="0" borderId="0" xfId="0" quotePrefix="1" applyFont="1" applyAlignment="1">
      <alignment horizontal="center" vertical="center"/>
    </xf>
    <xf numFmtId="0" fontId="54" fillId="0" borderId="0" xfId="0" quotePrefix="1" applyFont="1" applyAlignment="1">
      <alignment horizontal="center"/>
    </xf>
    <xf numFmtId="168" fontId="79" fillId="0" borderId="0" xfId="0" applyNumberFormat="1" applyFont="1" applyAlignment="1">
      <alignment horizontal="center" vertical="center"/>
    </xf>
    <xf numFmtId="0" fontId="27" fillId="0" borderId="0" xfId="0" applyFont="1" applyProtection="1">
      <protection locked="0"/>
    </xf>
    <xf numFmtId="0" fontId="0" fillId="0" borderId="0" xfId="0" applyAlignment="1">
      <alignment horizontal="left" vertical="center"/>
    </xf>
    <xf numFmtId="0" fontId="82" fillId="0" borderId="0" xfId="0" applyFont="1" applyAlignment="1">
      <alignment horizontal="center" vertical="center"/>
    </xf>
    <xf numFmtId="0" fontId="0" fillId="0" borderId="0" xfId="0" applyAlignment="1">
      <alignment horizontal="center" vertical="center"/>
    </xf>
    <xf numFmtId="0" fontId="83" fillId="0" borderId="0" xfId="0" applyFont="1" applyAlignment="1">
      <alignment horizontal="left" vertical="center"/>
    </xf>
    <xf numFmtId="0" fontId="83" fillId="0" borderId="0" xfId="0" applyFont="1" applyAlignment="1">
      <alignment horizontal="center" vertical="center"/>
    </xf>
    <xf numFmtId="0" fontId="83" fillId="0" borderId="0" xfId="0" applyFont="1"/>
    <xf numFmtId="177" fontId="82" fillId="0" borderId="0" xfId="0" applyNumberFormat="1" applyFont="1" applyAlignment="1" applyProtection="1">
      <alignment horizontal="center" vertical="center"/>
      <protection locked="0"/>
    </xf>
    <xf numFmtId="0" fontId="49" fillId="0" borderId="0" xfId="0" applyFont="1" applyAlignment="1">
      <alignment horizontal="center" vertical="center"/>
    </xf>
    <xf numFmtId="0" fontId="82" fillId="0" borderId="0" xfId="0" applyFont="1" applyProtection="1">
      <protection locked="0"/>
    </xf>
    <xf numFmtId="0" fontId="38" fillId="0" borderId="0" xfId="0" quotePrefix="1" applyFont="1" applyAlignment="1" applyProtection="1">
      <alignment horizontal="left"/>
      <protection locked="0"/>
    </xf>
    <xf numFmtId="0" fontId="0" fillId="8" borderId="0" xfId="0" applyFill="1"/>
    <xf numFmtId="169" fontId="0" fillId="8" borderId="0" xfId="0" applyNumberFormat="1" applyFill="1"/>
    <xf numFmtId="0" fontId="6" fillId="8" borderId="65" xfId="0" applyFont="1" applyFill="1" applyBorder="1" applyProtection="1">
      <protection locked="0"/>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6" xfId="0" applyFont="1" applyBorder="1" applyAlignment="1">
      <alignment vertical="center" wrapText="1"/>
    </xf>
    <xf numFmtId="0" fontId="19" fillId="0" borderId="51" xfId="0" applyFont="1" applyBorder="1" applyAlignment="1">
      <alignment vertical="center" wrapText="1"/>
    </xf>
    <xf numFmtId="0" fontId="22" fillId="0" borderId="0" xfId="0" applyFont="1" applyAlignment="1">
      <alignment vertical="center"/>
    </xf>
    <xf numFmtId="0" fontId="9" fillId="0" borderId="91" xfId="0" applyFont="1" applyBorder="1" applyAlignment="1">
      <alignment horizontal="center"/>
    </xf>
    <xf numFmtId="0" fontId="9" fillId="0" borderId="92" xfId="0" applyFont="1" applyBorder="1" applyAlignment="1">
      <alignment horizontal="center"/>
    </xf>
    <xf numFmtId="0" fontId="9" fillId="0" borderId="90" xfId="0" applyFont="1" applyBorder="1" applyAlignment="1">
      <alignment horizontal="center"/>
    </xf>
    <xf numFmtId="0" fontId="19" fillId="0" borderId="4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center" vertical="top"/>
    </xf>
    <xf numFmtId="0" fontId="19" fillId="0" borderId="9" xfId="0" applyFont="1" applyBorder="1" applyAlignment="1">
      <alignment vertical="center" wrapText="1"/>
    </xf>
    <xf numFmtId="0" fontId="0" fillId="11" borderId="0" xfId="0" applyFill="1"/>
    <xf numFmtId="0" fontId="35" fillId="0" borderId="0" xfId="0" applyFont="1" applyAlignment="1">
      <alignment vertical="top"/>
    </xf>
    <xf numFmtId="0" fontId="31" fillId="0" borderId="0" xfId="0" applyFont="1" applyAlignment="1">
      <alignment vertical="top"/>
    </xf>
    <xf numFmtId="2" fontId="8" fillId="0" borderId="0" xfId="0" applyNumberFormat="1" applyFont="1" applyProtection="1">
      <protection locked="0"/>
    </xf>
    <xf numFmtId="2" fontId="42" fillId="0" borderId="0" xfId="0" applyNumberFormat="1" applyFont="1"/>
    <xf numFmtId="169" fontId="42" fillId="0" borderId="0" xfId="0" applyNumberFormat="1" applyFont="1"/>
    <xf numFmtId="0" fontId="42" fillId="0" borderId="0" xfId="0" applyFont="1"/>
    <xf numFmtId="2" fontId="35" fillId="0" borderId="0" xfId="0" applyNumberFormat="1" applyFont="1"/>
    <xf numFmtId="175" fontId="42" fillId="0" borderId="0" xfId="0" applyNumberFormat="1" applyFont="1"/>
    <xf numFmtId="2" fontId="35" fillId="0" borderId="0" xfId="0" applyNumberFormat="1" applyFont="1" applyProtection="1">
      <protection locked="0"/>
    </xf>
    <xf numFmtId="167" fontId="6" fillId="0" borderId="0" xfId="0" applyNumberFormat="1" applyFont="1" applyAlignment="1" applyProtection="1">
      <alignment horizontal="left"/>
      <protection locked="0"/>
    </xf>
    <xf numFmtId="2" fontId="42" fillId="0" borderId="0" xfId="0" applyNumberFormat="1" applyFont="1" applyProtection="1">
      <protection locked="0"/>
    </xf>
    <xf numFmtId="167" fontId="31" fillId="0" borderId="0" xfId="0" applyNumberFormat="1" applyFont="1"/>
    <xf numFmtId="167" fontId="31" fillId="0" borderId="0" xfId="0" applyNumberFormat="1" applyFont="1" applyAlignment="1" applyProtection="1">
      <alignment horizontal="left"/>
      <protection locked="0"/>
    </xf>
    <xf numFmtId="0" fontId="31" fillId="0" borderId="0" xfId="0" quotePrefix="1" applyFont="1"/>
    <xf numFmtId="0" fontId="31" fillId="0" borderId="0" xfId="0" applyFont="1" applyProtection="1">
      <protection locked="0"/>
    </xf>
    <xf numFmtId="2" fontId="31" fillId="0" borderId="0" xfId="0" applyNumberFormat="1" applyFont="1" applyProtection="1">
      <protection locked="0"/>
    </xf>
    <xf numFmtId="0" fontId="0" fillId="0" borderId="0" xfId="0" applyAlignment="1">
      <alignment horizontal="right"/>
    </xf>
    <xf numFmtId="0" fontId="39" fillId="0" borderId="0" xfId="0" applyFont="1" applyAlignment="1">
      <alignment horizontal="center"/>
    </xf>
    <xf numFmtId="0" fontId="35" fillId="0" borderId="0" xfId="0" applyFont="1" applyAlignment="1">
      <alignment horizontal="right" indent="1"/>
    </xf>
    <xf numFmtId="0" fontId="33" fillId="0" borderId="0" xfId="0" quotePrefix="1" applyFont="1" applyAlignment="1">
      <alignment horizontal="center"/>
    </xf>
    <xf numFmtId="0" fontId="7" fillId="0" borderId="0" xfId="0" applyFont="1" applyProtection="1">
      <protection locked="0"/>
    </xf>
    <xf numFmtId="0" fontId="40" fillId="0" borderId="0" xfId="0" applyFont="1" applyProtection="1">
      <protection locked="0"/>
    </xf>
    <xf numFmtId="0" fontId="40" fillId="0" borderId="0" xfId="0" applyFont="1"/>
    <xf numFmtId="17" fontId="6" fillId="0" borderId="0" xfId="0" quotePrefix="1" applyNumberFormat="1" applyFont="1"/>
    <xf numFmtId="2" fontId="31" fillId="0" borderId="77" xfId="0" applyNumberFormat="1" applyFont="1" applyBorder="1"/>
    <xf numFmtId="168" fontId="31" fillId="0" borderId="64" xfId="0" applyNumberFormat="1" applyFont="1" applyBorder="1"/>
    <xf numFmtId="168" fontId="31" fillId="0" borderId="0" xfId="0" applyNumberFormat="1" applyFont="1"/>
    <xf numFmtId="168" fontId="31" fillId="0" borderId="65" xfId="0" applyNumberFormat="1" applyFont="1" applyBorder="1"/>
    <xf numFmtId="168" fontId="31" fillId="0" borderId="66" xfId="0" applyNumberFormat="1" applyFont="1" applyBorder="1"/>
    <xf numFmtId="168" fontId="31" fillId="0" borderId="67" xfId="0" applyNumberFormat="1" applyFont="1" applyBorder="1"/>
    <xf numFmtId="168" fontId="31" fillId="0" borderId="68" xfId="0" applyNumberFormat="1" applyFont="1" applyBorder="1"/>
    <xf numFmtId="0" fontId="35" fillId="0" borderId="64" xfId="0" applyFont="1" applyBorder="1" applyProtection="1">
      <protection locked="0"/>
    </xf>
    <xf numFmtId="171" fontId="2" fillId="0" borderId="0" xfId="0" applyNumberFormat="1" applyFont="1" applyAlignment="1">
      <alignment horizontal="center"/>
    </xf>
    <xf numFmtId="0" fontId="7" fillId="0" borderId="0" xfId="4" applyFont="1"/>
    <xf numFmtId="0" fontId="86" fillId="11" borderId="62" xfId="0" applyFont="1" applyFill="1" applyBorder="1" applyAlignment="1" applyProtection="1">
      <alignment horizontal="left"/>
      <protection locked="0"/>
    </xf>
    <xf numFmtId="171" fontId="1" fillId="0" borderId="0" xfId="0" quotePrefix="1" applyNumberFormat="1" applyFont="1" applyAlignment="1">
      <alignment horizontal="center"/>
    </xf>
    <xf numFmtId="0" fontId="1" fillId="0" borderId="0" xfId="4" applyFont="1"/>
    <xf numFmtId="171" fontId="1" fillId="2" borderId="1" xfId="0" applyNumberFormat="1" applyFont="1" applyFill="1" applyBorder="1" applyAlignment="1">
      <alignment horizontal="right"/>
    </xf>
    <xf numFmtId="0" fontId="1" fillId="2" borderId="1" xfId="0" applyFont="1" applyFill="1" applyBorder="1" applyAlignment="1">
      <alignment horizontal="right"/>
    </xf>
    <xf numFmtId="0" fontId="0" fillId="7" borderId="0" xfId="0" applyFill="1" applyAlignment="1">
      <alignment horizontal="center"/>
    </xf>
    <xf numFmtId="0" fontId="38" fillId="11" borderId="0" xfId="0" quotePrefix="1" applyFont="1" applyFill="1" applyAlignment="1" applyProtection="1">
      <alignment horizontal="left"/>
      <protection locked="0"/>
    </xf>
    <xf numFmtId="178" fontId="38" fillId="11" borderId="67" xfId="0" quotePrefix="1" applyNumberFormat="1" applyFont="1" applyFill="1" applyBorder="1" applyAlignment="1" applyProtection="1">
      <alignment horizontal="left"/>
      <protection locked="0"/>
    </xf>
    <xf numFmtId="0" fontId="33" fillId="8" borderId="0" xfId="4" applyFont="1" applyFill="1"/>
    <xf numFmtId="0" fontId="33" fillId="8" borderId="0" xfId="0" applyFont="1" applyFill="1"/>
    <xf numFmtId="0" fontId="0" fillId="0" borderId="0" xfId="0" applyAlignment="1">
      <alignment horizontal="left" wrapText="1"/>
    </xf>
    <xf numFmtId="0" fontId="87" fillId="0" borderId="0" xfId="0" applyFont="1" applyAlignment="1">
      <alignment horizontal="left"/>
    </xf>
    <xf numFmtId="0" fontId="0" fillId="0" borderId="0" xfId="0" quotePrefix="1"/>
    <xf numFmtId="0" fontId="54" fillId="11" borderId="0" xfId="0" applyFont="1" applyFill="1"/>
    <xf numFmtId="0" fontId="88" fillId="11" borderId="0" xfId="0" applyFont="1" applyFill="1"/>
    <xf numFmtId="0" fontId="86" fillId="8" borderId="62" xfId="0" applyFont="1" applyFill="1" applyBorder="1" applyAlignment="1" applyProtection="1">
      <alignment horizontal="left"/>
      <protection locked="0"/>
    </xf>
    <xf numFmtId="178" fontId="38" fillId="0" borderId="67" xfId="0" quotePrefix="1" applyNumberFormat="1" applyFont="1" applyBorder="1" applyAlignment="1" applyProtection="1">
      <alignment horizontal="left"/>
      <protection locked="0"/>
    </xf>
    <xf numFmtId="0" fontId="7" fillId="0" borderId="0" xfId="0" quotePrefix="1" applyFont="1" applyAlignment="1">
      <alignment horizontal="center"/>
    </xf>
    <xf numFmtId="164" fontId="1" fillId="0" borderId="17" xfId="0" applyNumberFormat="1" applyFont="1" applyBorder="1" applyAlignment="1">
      <alignment horizontal="left"/>
    </xf>
    <xf numFmtId="169" fontId="1" fillId="0" borderId="14" xfId="0" applyNumberFormat="1" applyFont="1" applyBorder="1"/>
    <xf numFmtId="0" fontId="1" fillId="0" borderId="22" xfId="0" applyFont="1" applyBorder="1" applyAlignment="1">
      <alignment horizontal="center"/>
    </xf>
    <xf numFmtId="0" fontId="1" fillId="0" borderId="22" xfId="0" applyFont="1" applyBorder="1"/>
    <xf numFmtId="169" fontId="1" fillId="0" borderId="18" xfId="0" applyNumberFormat="1" applyFont="1" applyBorder="1"/>
    <xf numFmtId="168" fontId="1" fillId="0" borderId="18" xfId="0" applyNumberFormat="1" applyFont="1" applyBorder="1"/>
    <xf numFmtId="168" fontId="1" fillId="0" borderId="20" xfId="0" applyNumberFormat="1" applyFont="1" applyBorder="1"/>
    <xf numFmtId="168" fontId="1" fillId="0" borderId="19" xfId="0" applyNumberFormat="1" applyFont="1" applyBorder="1" applyAlignment="1">
      <alignment horizontal="center"/>
    </xf>
    <xf numFmtId="168" fontId="1" fillId="0" borderId="22" xfId="0" applyNumberFormat="1" applyFont="1" applyBorder="1" applyAlignment="1">
      <alignment horizontal="center"/>
    </xf>
    <xf numFmtId="168" fontId="1" fillId="0" borderId="18" xfId="0" applyNumberFormat="1" applyFont="1" applyBorder="1" applyAlignment="1">
      <alignment horizontal="center"/>
    </xf>
    <xf numFmtId="168" fontId="1" fillId="0" borderId="84" xfId="0" applyNumberFormat="1" applyFont="1" applyBorder="1" applyAlignment="1">
      <alignment horizontal="center"/>
    </xf>
    <xf numFmtId="0" fontId="0" fillId="0" borderId="62" xfId="0" applyBorder="1" applyAlignment="1" applyProtection="1">
      <alignment horizontal="left"/>
      <protection locked="0"/>
    </xf>
    <xf numFmtId="0" fontId="0" fillId="0" borderId="63" xfId="0" applyBorder="1" applyAlignment="1" applyProtection="1">
      <alignment horizontal="left"/>
      <protection locked="0"/>
    </xf>
    <xf numFmtId="0" fontId="0" fillId="0" borderId="0" xfId="0" applyAlignment="1" applyProtection="1">
      <alignment horizontal="left"/>
      <protection locked="0"/>
    </xf>
    <xf numFmtId="0" fontId="0" fillId="0" borderId="65" xfId="0" applyBorder="1" applyAlignment="1" applyProtection="1">
      <alignment horizontal="left"/>
      <protection locked="0"/>
    </xf>
    <xf numFmtId="0" fontId="0" fillId="0" borderId="67" xfId="0" applyBorder="1" applyAlignment="1" applyProtection="1">
      <alignment horizontal="left"/>
      <protection locked="0"/>
    </xf>
    <xf numFmtId="0" fontId="0" fillId="0" borderId="68" xfId="0" applyBorder="1" applyAlignment="1" applyProtection="1">
      <alignment horizontal="left"/>
      <protection locked="0"/>
    </xf>
    <xf numFmtId="0" fontId="84" fillId="0" borderId="87" xfId="0" applyFont="1" applyBorder="1" applyAlignment="1">
      <alignment horizontal="left" vertical="center" wrapText="1" indent="1"/>
    </xf>
    <xf numFmtId="0" fontId="84" fillId="0" borderId="88" xfId="0" applyFont="1" applyBorder="1" applyAlignment="1">
      <alignment horizontal="left" vertical="center" wrapText="1" indent="1"/>
    </xf>
    <xf numFmtId="0" fontId="84" fillId="0" borderId="89" xfId="0" applyFont="1" applyBorder="1" applyAlignment="1">
      <alignment horizontal="left" vertical="center" wrapText="1" indent="1"/>
    </xf>
    <xf numFmtId="0" fontId="84" fillId="0" borderId="93" xfId="0" applyFont="1" applyBorder="1" applyAlignment="1">
      <alignment horizontal="left" vertical="center" wrapText="1" indent="1"/>
    </xf>
    <xf numFmtId="0" fontId="84" fillId="0" borderId="94" xfId="0" applyFont="1" applyBorder="1" applyAlignment="1">
      <alignment horizontal="left" vertical="center" wrapText="1" indent="1"/>
    </xf>
    <xf numFmtId="0" fontId="84" fillId="0" borderId="95" xfId="0" applyFont="1" applyBorder="1" applyAlignment="1">
      <alignment horizontal="left" vertical="center" wrapText="1" indent="1"/>
    </xf>
    <xf numFmtId="0" fontId="84" fillId="0" borderId="96" xfId="0" applyFont="1" applyBorder="1" applyAlignment="1">
      <alignment horizontal="left" vertical="center" wrapText="1" indent="1"/>
    </xf>
    <xf numFmtId="0" fontId="84" fillId="0" borderId="97" xfId="0" applyFont="1" applyBorder="1" applyAlignment="1">
      <alignment horizontal="left" vertical="center" wrapText="1" indent="1"/>
    </xf>
    <xf numFmtId="0" fontId="84" fillId="0" borderId="98" xfId="0" applyFont="1" applyBorder="1" applyAlignment="1">
      <alignment horizontal="left" vertical="center" wrapText="1" indent="1"/>
    </xf>
    <xf numFmtId="0" fontId="54" fillId="10" borderId="0" xfId="0" applyFont="1" applyFill="1"/>
    <xf numFmtId="0" fontId="27" fillId="10" borderId="0" xfId="0" applyFont="1" applyFill="1"/>
    <xf numFmtId="0" fontId="58" fillId="10" borderId="0" xfId="0" applyFont="1" applyFill="1"/>
    <xf numFmtId="0" fontId="57" fillId="10" borderId="0" xfId="0" applyFont="1" applyFill="1"/>
    <xf numFmtId="0" fontId="54" fillId="10" borderId="0" xfId="0" applyFont="1" applyFill="1" applyAlignment="1">
      <alignment horizontal="center"/>
    </xf>
    <xf numFmtId="0" fontId="27" fillId="10" borderId="0" xfId="0" applyFont="1" applyFill="1" applyAlignment="1">
      <alignment horizontal="center"/>
    </xf>
    <xf numFmtId="0" fontId="31" fillId="10" borderId="0" xfId="0" applyFont="1" applyFill="1" applyProtection="1">
      <protection locked="0"/>
    </xf>
    <xf numFmtId="0" fontId="6" fillId="10" borderId="0" xfId="0" applyFont="1" applyFill="1" applyProtection="1">
      <protection locked="0"/>
    </xf>
    <xf numFmtId="0" fontId="0" fillId="10" borderId="0" xfId="0" applyFill="1" applyProtection="1">
      <protection locked="0"/>
    </xf>
    <xf numFmtId="0" fontId="33" fillId="0" borderId="0" xfId="0" applyFont="1" applyAlignment="1">
      <alignment horizontal="center"/>
    </xf>
    <xf numFmtId="0" fontId="76" fillId="0" borderId="0" xfId="0" applyFont="1" applyAlignment="1">
      <alignment horizontal="center"/>
    </xf>
    <xf numFmtId="166" fontId="1" fillId="0" borderId="17" xfId="0" applyNumberFormat="1" applyFont="1" applyBorder="1" applyAlignment="1">
      <alignment horizontal="center"/>
    </xf>
    <xf numFmtId="166" fontId="1" fillId="0" borderId="10" xfId="0" applyNumberFormat="1" applyFont="1" applyBorder="1" applyAlignment="1">
      <alignment horizontal="center"/>
    </xf>
    <xf numFmtId="172" fontId="1" fillId="0" borderId="35" xfId="0" applyNumberFormat="1" applyFont="1" applyBorder="1" applyAlignment="1">
      <alignment horizontal="center"/>
    </xf>
    <xf numFmtId="164" fontId="1" fillId="5" borderId="1" xfId="0" applyNumberFormat="1" applyFont="1" applyFill="1" applyBorder="1" applyAlignment="1">
      <alignment horizontal="center"/>
    </xf>
    <xf numFmtId="0" fontId="89" fillId="0" borderId="0" xfId="0" applyFont="1"/>
    <xf numFmtId="0" fontId="1" fillId="2" borderId="55" xfId="0" applyFont="1" applyFill="1" applyBorder="1" applyAlignment="1">
      <alignment horizontal="right"/>
    </xf>
    <xf numFmtId="0" fontId="1" fillId="2" borderId="56" xfId="0" applyFont="1" applyFill="1" applyBorder="1" applyAlignment="1">
      <alignment horizontal="right"/>
    </xf>
    <xf numFmtId="0" fontId="1" fillId="2" borderId="57" xfId="0" applyFont="1" applyFill="1" applyBorder="1" applyAlignment="1">
      <alignment horizontal="right"/>
    </xf>
    <xf numFmtId="0" fontId="1"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1" xfId="0" applyFont="1" applyBorder="1" applyAlignment="1">
      <alignment horizontal="center" vertical="center" wrapText="1"/>
    </xf>
    <xf numFmtId="0" fontId="17" fillId="0" borderId="0" xfId="0" applyFont="1" applyAlignment="1">
      <alignment horizontal="center" vertical="top"/>
    </xf>
    <xf numFmtId="0" fontId="21" fillId="0" borderId="0" xfId="0" applyFont="1" applyAlignment="1">
      <alignment horizontal="center" vertical="center"/>
    </xf>
    <xf numFmtId="0" fontId="19" fillId="0" borderId="4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vertical="center" wrapText="1"/>
    </xf>
    <xf numFmtId="0" fontId="19" fillId="0" borderId="23" xfId="0" applyFont="1" applyBorder="1" applyAlignment="1">
      <alignment horizontal="center" vertical="center" wrapText="1"/>
    </xf>
    <xf numFmtId="0" fontId="0" fillId="0" borderId="16" xfId="0" applyBorder="1" applyAlignment="1">
      <alignment horizontal="center" vertical="center" wrapText="1"/>
    </xf>
    <xf numFmtId="0" fontId="19" fillId="0" borderId="42" xfId="0" applyFont="1" applyBorder="1" applyAlignment="1">
      <alignment vertical="center" wrapText="1"/>
    </xf>
    <xf numFmtId="0" fontId="0" fillId="0" borderId="43" xfId="0" applyBorder="1" applyAlignment="1">
      <alignment vertical="center" wrapText="1"/>
    </xf>
    <xf numFmtId="0" fontId="0" fillId="0" borderId="16" xfId="0" applyBorder="1" applyAlignment="1">
      <alignment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51" xfId="0" applyFont="1" applyBorder="1" applyAlignment="1">
      <alignment vertical="center" wrapText="1"/>
    </xf>
    <xf numFmtId="0" fontId="19" fillId="0" borderId="47" xfId="0" applyFont="1" applyBorder="1" applyAlignment="1">
      <alignment horizontal="center" vertical="center" wrapText="1"/>
    </xf>
    <xf numFmtId="0" fontId="19" fillId="0" borderId="43" xfId="0" applyFont="1" applyBorder="1" applyAlignment="1">
      <alignment vertical="center" wrapText="1"/>
    </xf>
    <xf numFmtId="0" fontId="1" fillId="0" borderId="58" xfId="0" applyFont="1" applyBorder="1" applyAlignment="1">
      <alignment horizontal="center"/>
    </xf>
    <xf numFmtId="0" fontId="1" fillId="0" borderId="59" xfId="0" applyFont="1" applyBorder="1" applyAlignment="1">
      <alignment horizontal="center"/>
    </xf>
    <xf numFmtId="0" fontId="1" fillId="0" borderId="60"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1" fillId="0" borderId="7" xfId="0" applyFont="1" applyBorder="1" applyAlignment="1">
      <alignment horizontal="center"/>
    </xf>
    <xf numFmtId="0" fontId="1" fillId="0" borderId="24" xfId="0" applyFont="1" applyBorder="1" applyAlignment="1">
      <alignment horizontal="center"/>
    </xf>
    <xf numFmtId="0" fontId="1" fillId="0" borderId="32" xfId="0" applyFont="1" applyBorder="1" applyAlignment="1">
      <alignment horizontal="center"/>
    </xf>
    <xf numFmtId="0" fontId="2" fillId="0" borderId="24" xfId="0" applyFont="1" applyBorder="1" applyAlignment="1">
      <alignment horizontal="center"/>
    </xf>
    <xf numFmtId="0" fontId="2" fillId="0" borderId="32" xfId="0" applyFont="1" applyBorder="1" applyAlignment="1">
      <alignment horizontal="center"/>
    </xf>
  </cellXfs>
  <cellStyles count="11">
    <cellStyle name="Comma 2" xfId="1" xr:uid="{00000000-0005-0000-0000-000000000000}"/>
    <cellStyle name="Normal" xfId="0" builtinId="0"/>
    <cellStyle name="Normal 2" xfId="2" xr:uid="{00000000-0005-0000-0000-000002000000}"/>
    <cellStyle name="Normal 3" xfId="8" xr:uid="{00000000-0005-0000-0000-000003000000}"/>
    <cellStyle name="Normal 4" xfId="9" xr:uid="{00000000-0005-0000-0000-000004000000}"/>
    <cellStyle name="Normal 5" xfId="7" xr:uid="{00000000-0005-0000-0000-000005000000}"/>
    <cellStyle name="Normal_RESULTS1" xfId="3" xr:uid="{00000000-0005-0000-0000-000006000000}"/>
    <cellStyle name="Normal_Sec5-2out" xfId="4" xr:uid="{00000000-0005-0000-0000-000007000000}"/>
    <cellStyle name="Normal_Std140 HVAC-NewResultsComparison-Rev20070621-EnergyPlus200" xfId="5" xr:uid="{00000000-0005-0000-0000-000008000000}"/>
    <cellStyle name="Normal_Std140 HVAC-NewResultsComparison-Rev20070621-EnergyPlus200 2" xfId="6" xr:uid="{00000000-0005-0000-0000-000009000000}"/>
    <cellStyle name="常规 3" xfId="10" xr:uid="{00000000-0005-0000-0000-00000A000000}"/>
  </cellStyles>
  <dxfs count="1">
    <dxf>
      <fill>
        <patternFill>
          <bgColor rgb="FFCCFFFF"/>
        </patternFill>
      </fill>
    </dxf>
  </dxfs>
  <tableStyles count="0" defaultTableStyle="TableStyleMedium2" defaultPivotStyle="PivotStyleLight16"/>
  <colors>
    <mruColors>
      <color rgb="FF808000"/>
      <color rgb="FFFF8080"/>
      <color rgb="FF336699"/>
      <color rgb="FFCCFFFF"/>
      <color rgb="FF3333FF"/>
      <color rgb="FFFFFFCC"/>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hartsheet" Target="chartsheets/sheet9.xml"/><Relationship Id="rId117" Type="http://schemas.openxmlformats.org/officeDocument/2006/relationships/chartsheet" Target="chartsheets/sheet100.xml"/><Relationship Id="rId21" Type="http://schemas.openxmlformats.org/officeDocument/2006/relationships/chartsheet" Target="chartsheets/sheet4.xml"/><Relationship Id="rId42" Type="http://schemas.openxmlformats.org/officeDocument/2006/relationships/chartsheet" Target="chartsheets/sheet25.xml"/><Relationship Id="rId47" Type="http://schemas.openxmlformats.org/officeDocument/2006/relationships/chartsheet" Target="chartsheets/sheet30.xml"/><Relationship Id="rId63" Type="http://schemas.openxmlformats.org/officeDocument/2006/relationships/chartsheet" Target="chartsheets/sheet46.xml"/><Relationship Id="rId68" Type="http://schemas.openxmlformats.org/officeDocument/2006/relationships/chartsheet" Target="chartsheets/sheet51.xml"/><Relationship Id="rId84" Type="http://schemas.openxmlformats.org/officeDocument/2006/relationships/chartsheet" Target="chartsheets/sheet67.xml"/><Relationship Id="rId89" Type="http://schemas.openxmlformats.org/officeDocument/2006/relationships/chartsheet" Target="chartsheets/sheet72.xml"/><Relationship Id="rId112" Type="http://schemas.openxmlformats.org/officeDocument/2006/relationships/chartsheet" Target="chartsheets/sheet95.xml"/><Relationship Id="rId133" Type="http://schemas.openxmlformats.org/officeDocument/2006/relationships/worksheet" Target="worksheets/sheet24.xml"/><Relationship Id="rId138"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chartsheet" Target="chartsheets/sheet90.xml"/><Relationship Id="rId11" Type="http://schemas.openxmlformats.org/officeDocument/2006/relationships/worksheet" Target="worksheets/sheet11.xml"/><Relationship Id="rId32" Type="http://schemas.openxmlformats.org/officeDocument/2006/relationships/chartsheet" Target="chartsheets/sheet15.xml"/><Relationship Id="rId37" Type="http://schemas.openxmlformats.org/officeDocument/2006/relationships/chartsheet" Target="chartsheets/sheet20.xml"/><Relationship Id="rId53" Type="http://schemas.openxmlformats.org/officeDocument/2006/relationships/chartsheet" Target="chartsheets/sheet36.xml"/><Relationship Id="rId58" Type="http://schemas.openxmlformats.org/officeDocument/2006/relationships/chartsheet" Target="chartsheets/sheet41.xml"/><Relationship Id="rId74" Type="http://schemas.openxmlformats.org/officeDocument/2006/relationships/chartsheet" Target="chartsheets/sheet57.xml"/><Relationship Id="rId79" Type="http://schemas.openxmlformats.org/officeDocument/2006/relationships/chartsheet" Target="chartsheets/sheet62.xml"/><Relationship Id="rId102" Type="http://schemas.openxmlformats.org/officeDocument/2006/relationships/chartsheet" Target="chartsheets/sheet85.xml"/><Relationship Id="rId123" Type="http://schemas.openxmlformats.org/officeDocument/2006/relationships/chartsheet" Target="chartsheets/sheet106.xml"/><Relationship Id="rId128" Type="http://schemas.openxmlformats.org/officeDocument/2006/relationships/worksheet" Target="worksheets/sheet19.xml"/><Relationship Id="rId5" Type="http://schemas.openxmlformats.org/officeDocument/2006/relationships/worksheet" Target="worksheets/sheet5.xml"/><Relationship Id="rId90" Type="http://schemas.openxmlformats.org/officeDocument/2006/relationships/chartsheet" Target="chartsheets/sheet73.xml"/><Relationship Id="rId95" Type="http://schemas.openxmlformats.org/officeDocument/2006/relationships/chartsheet" Target="chartsheets/sheet78.xml"/><Relationship Id="rId22" Type="http://schemas.openxmlformats.org/officeDocument/2006/relationships/chartsheet" Target="chartsheets/sheet5.xml"/><Relationship Id="rId27" Type="http://schemas.openxmlformats.org/officeDocument/2006/relationships/chartsheet" Target="chartsheets/sheet10.xml"/><Relationship Id="rId43" Type="http://schemas.openxmlformats.org/officeDocument/2006/relationships/chartsheet" Target="chartsheets/sheet26.xml"/><Relationship Id="rId48" Type="http://schemas.openxmlformats.org/officeDocument/2006/relationships/chartsheet" Target="chartsheets/sheet31.xml"/><Relationship Id="rId64" Type="http://schemas.openxmlformats.org/officeDocument/2006/relationships/chartsheet" Target="chartsheets/sheet47.xml"/><Relationship Id="rId69" Type="http://schemas.openxmlformats.org/officeDocument/2006/relationships/chartsheet" Target="chartsheets/sheet52.xml"/><Relationship Id="rId113" Type="http://schemas.openxmlformats.org/officeDocument/2006/relationships/chartsheet" Target="chartsheets/sheet96.xml"/><Relationship Id="rId118" Type="http://schemas.openxmlformats.org/officeDocument/2006/relationships/chartsheet" Target="chartsheets/sheet101.xml"/><Relationship Id="rId134" Type="http://schemas.openxmlformats.org/officeDocument/2006/relationships/worksheet" Target="worksheets/sheet25.xml"/><Relationship Id="rId13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hartsheet" Target="chartsheets/sheet34.xml"/><Relationship Id="rId72" Type="http://schemas.openxmlformats.org/officeDocument/2006/relationships/chartsheet" Target="chartsheets/sheet55.xml"/><Relationship Id="rId80" Type="http://schemas.openxmlformats.org/officeDocument/2006/relationships/chartsheet" Target="chartsheets/sheet63.xml"/><Relationship Id="rId85" Type="http://schemas.openxmlformats.org/officeDocument/2006/relationships/chartsheet" Target="chartsheets/sheet68.xml"/><Relationship Id="rId93" Type="http://schemas.openxmlformats.org/officeDocument/2006/relationships/chartsheet" Target="chartsheets/sheet76.xml"/><Relationship Id="rId98" Type="http://schemas.openxmlformats.org/officeDocument/2006/relationships/chartsheet" Target="chartsheets/sheet81.xml"/><Relationship Id="rId121" Type="http://schemas.openxmlformats.org/officeDocument/2006/relationships/chartsheet" Target="chartsheets/sheet10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hartsheet" Target="chartsheets/sheet8.xml"/><Relationship Id="rId33" Type="http://schemas.openxmlformats.org/officeDocument/2006/relationships/chartsheet" Target="chartsheets/sheet16.xml"/><Relationship Id="rId38" Type="http://schemas.openxmlformats.org/officeDocument/2006/relationships/chartsheet" Target="chartsheets/sheet21.xml"/><Relationship Id="rId46" Type="http://schemas.openxmlformats.org/officeDocument/2006/relationships/chartsheet" Target="chartsheets/sheet29.xml"/><Relationship Id="rId59" Type="http://schemas.openxmlformats.org/officeDocument/2006/relationships/chartsheet" Target="chartsheets/sheet42.xml"/><Relationship Id="rId67" Type="http://schemas.openxmlformats.org/officeDocument/2006/relationships/chartsheet" Target="chartsheets/sheet50.xml"/><Relationship Id="rId103" Type="http://schemas.openxmlformats.org/officeDocument/2006/relationships/chartsheet" Target="chartsheets/sheet86.xml"/><Relationship Id="rId108" Type="http://schemas.openxmlformats.org/officeDocument/2006/relationships/chartsheet" Target="chartsheets/sheet91.xml"/><Relationship Id="rId116" Type="http://schemas.openxmlformats.org/officeDocument/2006/relationships/chartsheet" Target="chartsheets/sheet99.xml"/><Relationship Id="rId124" Type="http://schemas.openxmlformats.org/officeDocument/2006/relationships/chartsheet" Target="chartsheets/sheet107.xml"/><Relationship Id="rId129" Type="http://schemas.openxmlformats.org/officeDocument/2006/relationships/worksheet" Target="worksheets/sheet20.xml"/><Relationship Id="rId137" Type="http://schemas.openxmlformats.org/officeDocument/2006/relationships/styles" Target="styles.xml"/><Relationship Id="rId20" Type="http://schemas.openxmlformats.org/officeDocument/2006/relationships/chartsheet" Target="chartsheets/sheet3.xml"/><Relationship Id="rId41" Type="http://schemas.openxmlformats.org/officeDocument/2006/relationships/chartsheet" Target="chartsheets/sheet24.xml"/><Relationship Id="rId54" Type="http://schemas.openxmlformats.org/officeDocument/2006/relationships/chartsheet" Target="chartsheets/sheet37.xml"/><Relationship Id="rId62" Type="http://schemas.openxmlformats.org/officeDocument/2006/relationships/chartsheet" Target="chartsheets/sheet45.xml"/><Relationship Id="rId70" Type="http://schemas.openxmlformats.org/officeDocument/2006/relationships/chartsheet" Target="chartsheets/sheet53.xml"/><Relationship Id="rId75" Type="http://schemas.openxmlformats.org/officeDocument/2006/relationships/chartsheet" Target="chartsheets/sheet58.xml"/><Relationship Id="rId83" Type="http://schemas.openxmlformats.org/officeDocument/2006/relationships/chartsheet" Target="chartsheets/sheet66.xml"/><Relationship Id="rId88" Type="http://schemas.openxmlformats.org/officeDocument/2006/relationships/chartsheet" Target="chartsheets/sheet71.xml"/><Relationship Id="rId91" Type="http://schemas.openxmlformats.org/officeDocument/2006/relationships/chartsheet" Target="chartsheets/sheet74.xml"/><Relationship Id="rId96" Type="http://schemas.openxmlformats.org/officeDocument/2006/relationships/chartsheet" Target="chartsheets/sheet79.xml"/><Relationship Id="rId111" Type="http://schemas.openxmlformats.org/officeDocument/2006/relationships/chartsheet" Target="chartsheets/sheet94.xml"/><Relationship Id="rId132" Type="http://schemas.openxmlformats.org/officeDocument/2006/relationships/worksheet" Target="worksheets/sheet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chartsheet" Target="chartsheets/sheet6.xml"/><Relationship Id="rId28" Type="http://schemas.openxmlformats.org/officeDocument/2006/relationships/chartsheet" Target="chartsheets/sheet11.xml"/><Relationship Id="rId36" Type="http://schemas.openxmlformats.org/officeDocument/2006/relationships/chartsheet" Target="chartsheets/sheet19.xml"/><Relationship Id="rId49" Type="http://schemas.openxmlformats.org/officeDocument/2006/relationships/chartsheet" Target="chartsheets/sheet32.xml"/><Relationship Id="rId57" Type="http://schemas.openxmlformats.org/officeDocument/2006/relationships/chartsheet" Target="chartsheets/sheet40.xml"/><Relationship Id="rId106" Type="http://schemas.openxmlformats.org/officeDocument/2006/relationships/chartsheet" Target="chartsheets/sheet89.xml"/><Relationship Id="rId114" Type="http://schemas.openxmlformats.org/officeDocument/2006/relationships/chartsheet" Target="chartsheets/sheet97.xml"/><Relationship Id="rId119" Type="http://schemas.openxmlformats.org/officeDocument/2006/relationships/chartsheet" Target="chartsheets/sheet102.xml"/><Relationship Id="rId127" Type="http://schemas.openxmlformats.org/officeDocument/2006/relationships/worksheet" Target="worksheets/sheet18.xml"/><Relationship Id="rId10" Type="http://schemas.openxmlformats.org/officeDocument/2006/relationships/worksheet" Target="worksheets/sheet10.xml"/><Relationship Id="rId31" Type="http://schemas.openxmlformats.org/officeDocument/2006/relationships/chartsheet" Target="chartsheets/sheet14.xml"/><Relationship Id="rId44" Type="http://schemas.openxmlformats.org/officeDocument/2006/relationships/chartsheet" Target="chartsheets/sheet27.xml"/><Relationship Id="rId52" Type="http://schemas.openxmlformats.org/officeDocument/2006/relationships/chartsheet" Target="chartsheets/sheet35.xml"/><Relationship Id="rId60" Type="http://schemas.openxmlformats.org/officeDocument/2006/relationships/chartsheet" Target="chartsheets/sheet43.xml"/><Relationship Id="rId65" Type="http://schemas.openxmlformats.org/officeDocument/2006/relationships/chartsheet" Target="chartsheets/sheet48.xml"/><Relationship Id="rId73" Type="http://schemas.openxmlformats.org/officeDocument/2006/relationships/chartsheet" Target="chartsheets/sheet56.xml"/><Relationship Id="rId78" Type="http://schemas.openxmlformats.org/officeDocument/2006/relationships/chartsheet" Target="chartsheets/sheet61.xml"/><Relationship Id="rId81" Type="http://schemas.openxmlformats.org/officeDocument/2006/relationships/chartsheet" Target="chartsheets/sheet64.xml"/><Relationship Id="rId86" Type="http://schemas.openxmlformats.org/officeDocument/2006/relationships/chartsheet" Target="chartsheets/sheet69.xml"/><Relationship Id="rId94" Type="http://schemas.openxmlformats.org/officeDocument/2006/relationships/chartsheet" Target="chartsheets/sheet77.xml"/><Relationship Id="rId99" Type="http://schemas.openxmlformats.org/officeDocument/2006/relationships/chartsheet" Target="chartsheets/sheet82.xml"/><Relationship Id="rId101" Type="http://schemas.openxmlformats.org/officeDocument/2006/relationships/chartsheet" Target="chartsheets/sheet84.xml"/><Relationship Id="rId122" Type="http://schemas.openxmlformats.org/officeDocument/2006/relationships/chartsheet" Target="chartsheets/sheet105.xml"/><Relationship Id="rId130" Type="http://schemas.openxmlformats.org/officeDocument/2006/relationships/worksheet" Target="worksheets/sheet21.xml"/><Relationship Id="rId135" Type="http://schemas.openxmlformats.org/officeDocument/2006/relationships/worksheet" Target="worksheets/sheet2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chartsheet" Target="chartsheets/sheet1.xml"/><Relationship Id="rId39" Type="http://schemas.openxmlformats.org/officeDocument/2006/relationships/chartsheet" Target="chartsheets/sheet22.xml"/><Relationship Id="rId109" Type="http://schemas.openxmlformats.org/officeDocument/2006/relationships/chartsheet" Target="chartsheets/sheet92.xml"/><Relationship Id="rId34" Type="http://schemas.openxmlformats.org/officeDocument/2006/relationships/chartsheet" Target="chartsheets/sheet17.xml"/><Relationship Id="rId50" Type="http://schemas.openxmlformats.org/officeDocument/2006/relationships/chartsheet" Target="chartsheets/sheet33.xml"/><Relationship Id="rId55" Type="http://schemas.openxmlformats.org/officeDocument/2006/relationships/chartsheet" Target="chartsheets/sheet38.xml"/><Relationship Id="rId76" Type="http://schemas.openxmlformats.org/officeDocument/2006/relationships/chartsheet" Target="chartsheets/sheet59.xml"/><Relationship Id="rId97" Type="http://schemas.openxmlformats.org/officeDocument/2006/relationships/chartsheet" Target="chartsheets/sheet80.xml"/><Relationship Id="rId104" Type="http://schemas.openxmlformats.org/officeDocument/2006/relationships/chartsheet" Target="chartsheets/sheet87.xml"/><Relationship Id="rId120" Type="http://schemas.openxmlformats.org/officeDocument/2006/relationships/chartsheet" Target="chartsheets/sheet103.xml"/><Relationship Id="rId125" Type="http://schemas.openxmlformats.org/officeDocument/2006/relationships/chartsheet" Target="chartsheets/sheet108.xml"/><Relationship Id="rId7" Type="http://schemas.openxmlformats.org/officeDocument/2006/relationships/worksheet" Target="worksheets/sheet7.xml"/><Relationship Id="rId71" Type="http://schemas.openxmlformats.org/officeDocument/2006/relationships/chartsheet" Target="chartsheets/sheet54.xml"/><Relationship Id="rId92" Type="http://schemas.openxmlformats.org/officeDocument/2006/relationships/chartsheet" Target="chartsheets/sheet75.xml"/><Relationship Id="rId2" Type="http://schemas.openxmlformats.org/officeDocument/2006/relationships/worksheet" Target="worksheets/sheet2.xml"/><Relationship Id="rId29" Type="http://schemas.openxmlformats.org/officeDocument/2006/relationships/chartsheet" Target="chartsheets/sheet12.xml"/><Relationship Id="rId24" Type="http://schemas.openxmlformats.org/officeDocument/2006/relationships/chartsheet" Target="chartsheets/sheet7.xml"/><Relationship Id="rId40" Type="http://schemas.openxmlformats.org/officeDocument/2006/relationships/chartsheet" Target="chartsheets/sheet23.xml"/><Relationship Id="rId45" Type="http://schemas.openxmlformats.org/officeDocument/2006/relationships/chartsheet" Target="chartsheets/sheet28.xml"/><Relationship Id="rId66" Type="http://schemas.openxmlformats.org/officeDocument/2006/relationships/chartsheet" Target="chartsheets/sheet49.xml"/><Relationship Id="rId87" Type="http://schemas.openxmlformats.org/officeDocument/2006/relationships/chartsheet" Target="chartsheets/sheet70.xml"/><Relationship Id="rId110" Type="http://schemas.openxmlformats.org/officeDocument/2006/relationships/chartsheet" Target="chartsheets/sheet93.xml"/><Relationship Id="rId115" Type="http://schemas.openxmlformats.org/officeDocument/2006/relationships/chartsheet" Target="chartsheets/sheet98.xml"/><Relationship Id="rId131" Type="http://schemas.openxmlformats.org/officeDocument/2006/relationships/worksheet" Target="worksheets/sheet22.xml"/><Relationship Id="rId136" Type="http://schemas.openxmlformats.org/officeDocument/2006/relationships/theme" Target="theme/theme1.xml"/><Relationship Id="rId61" Type="http://schemas.openxmlformats.org/officeDocument/2006/relationships/chartsheet" Target="chartsheets/sheet44.xml"/><Relationship Id="rId82" Type="http://schemas.openxmlformats.org/officeDocument/2006/relationships/chartsheet" Target="chartsheets/sheet65.xml"/><Relationship Id="rId19" Type="http://schemas.openxmlformats.org/officeDocument/2006/relationships/chartsheet" Target="chartsheets/sheet2.xml"/><Relationship Id="rId14" Type="http://schemas.openxmlformats.org/officeDocument/2006/relationships/worksheet" Target="worksheets/sheet14.xml"/><Relationship Id="rId30" Type="http://schemas.openxmlformats.org/officeDocument/2006/relationships/chartsheet" Target="chartsheets/sheet13.xml"/><Relationship Id="rId35" Type="http://schemas.openxmlformats.org/officeDocument/2006/relationships/chartsheet" Target="chartsheets/sheet18.xml"/><Relationship Id="rId56" Type="http://schemas.openxmlformats.org/officeDocument/2006/relationships/chartsheet" Target="chartsheets/sheet39.xml"/><Relationship Id="rId77" Type="http://schemas.openxmlformats.org/officeDocument/2006/relationships/chartsheet" Target="chartsheets/sheet60.xml"/><Relationship Id="rId100" Type="http://schemas.openxmlformats.org/officeDocument/2006/relationships/chartsheet" Target="chartsheets/sheet83.xml"/><Relationship Id="rId105" Type="http://schemas.openxmlformats.org/officeDocument/2006/relationships/chartsheet" Target="chartsheets/sheet88.xml"/><Relationship Id="rId126" Type="http://schemas.openxmlformats.org/officeDocument/2006/relationships/chartsheet" Target="chartsheets/sheet10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8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90.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9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96.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98.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0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0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104.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0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108.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10.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1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114.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16.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1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12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122.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124.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12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128.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130.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32.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34.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136.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138.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140.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142.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144.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14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148.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150.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152.xml"/></Relationships>
</file>

<file path=xl/charts/_rels/chart77.xml.rels><?xml version="1.0" encoding="UTF-8" standalone="yes"?>
<Relationships xmlns="http://schemas.openxmlformats.org/package/2006/relationships"><Relationship Id="rId1" Type="http://schemas.openxmlformats.org/officeDocument/2006/relationships/chartUserShapes" Target="../drawings/drawing154.xml"/></Relationships>
</file>

<file path=xl/charts/_rels/chart78.xml.rels><?xml version="1.0" encoding="UTF-8" standalone="yes"?>
<Relationships xmlns="http://schemas.openxmlformats.org/package/2006/relationships"><Relationship Id="rId1" Type="http://schemas.openxmlformats.org/officeDocument/2006/relationships/chartUserShapes" Target="../drawings/drawing156.xml"/></Relationships>
</file>

<file path=xl/charts/_rels/chart79.xml.rels><?xml version="1.0" encoding="UTF-8" standalone="yes"?>
<Relationships xmlns="http://schemas.openxmlformats.org/package/2006/relationships"><Relationship Id="rId1" Type="http://schemas.openxmlformats.org/officeDocument/2006/relationships/chartUserShapes" Target="../drawings/drawing158.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60.xml"/></Relationships>
</file>

<file path=xl/charts/_rels/chart81.xml.rels><?xml version="1.0" encoding="UTF-8" standalone="yes"?>
<Relationships xmlns="http://schemas.openxmlformats.org/package/2006/relationships"><Relationship Id="rId1" Type="http://schemas.openxmlformats.org/officeDocument/2006/relationships/chartUserShapes" Target="../drawings/drawing162.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64.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66.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68.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70.xml"/></Relationships>
</file>

<file path=xl/charts/_rels/chart86.xml.rels><?xml version="1.0" encoding="UTF-8" standalone="yes"?>
<Relationships xmlns="http://schemas.openxmlformats.org/package/2006/relationships"><Relationship Id="rId1" Type="http://schemas.openxmlformats.org/officeDocument/2006/relationships/chartUserShapes" Target="../drawings/drawing172.xml"/></Relationships>
</file>

<file path=xl/charts/_rels/chart87.xml.rels><?xml version="1.0" encoding="UTF-8" standalone="yes"?>
<Relationships xmlns="http://schemas.openxmlformats.org/package/2006/relationships"><Relationship Id="rId1" Type="http://schemas.openxmlformats.org/officeDocument/2006/relationships/chartUserShapes" Target="../drawings/drawing174.xml"/></Relationships>
</file>

<file path=xl/charts/_rels/chart88.xml.rels><?xml version="1.0" encoding="UTF-8" standalone="yes"?>
<Relationships xmlns="http://schemas.openxmlformats.org/package/2006/relationships"><Relationship Id="rId1" Type="http://schemas.openxmlformats.org/officeDocument/2006/relationships/chartUserShapes" Target="../drawings/drawing176.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178.xml"/></Relationships>
</file>

<file path=xl/charts/_rels/chart90.xml.rels><?xml version="1.0" encoding="UTF-8" standalone="yes"?>
<Relationships xmlns="http://schemas.openxmlformats.org/package/2006/relationships"><Relationship Id="rId1" Type="http://schemas.openxmlformats.org/officeDocument/2006/relationships/chartUserShapes" Target="../drawings/drawing180.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182.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184.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86.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188.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190.xml"/></Relationships>
</file>

<file path=xl/charts/_rels/chart96.xml.rels><?xml version="1.0" encoding="UTF-8" standalone="yes"?>
<Relationships xmlns="http://schemas.openxmlformats.org/package/2006/relationships"><Relationship Id="rId1" Type="http://schemas.openxmlformats.org/officeDocument/2006/relationships/chartUserShapes" Target="../drawings/drawing192.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194.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196.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198.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200.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202.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204.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206.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208.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10.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12.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14.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16.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
Annual Incident Solar Radiation</a:t>
            </a:r>
          </a:p>
        </c:rich>
      </c:tx>
      <c:layout>
        <c:manualLayout>
          <c:xMode val="edge"/>
          <c:yMode val="edge"/>
          <c:x val="0.32255277746219685"/>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charts'!$C$366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3B06-45D1-9B07-AFCC8F975C69}"/>
            </c:ext>
          </c:extLst>
        </c:ser>
        <c:ser>
          <c:idx val="7"/>
          <c:order val="1"/>
          <c:tx>
            <c:strRef>
              <c:f>'DATA for charts'!$D$366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1026.9873916996739</c:v>
                </c:pt>
                <c:pt idx="3">
                  <c:v>1316.9161799618901</c:v>
                </c:pt>
                <c:pt idx="4">
                  <c:v>903.06649882837701</c:v>
                </c:pt>
              </c:numCache>
            </c:numRef>
          </c:val>
          <c:extLst>
            <c:ext xmlns:c16="http://schemas.microsoft.com/office/drawing/2014/chart" uri="{C3380CC4-5D6E-409C-BE32-E72D297353CC}">
              <c16:uniqueId val="{00000001-3B06-45D1-9B07-AFCC8F975C69}"/>
            </c:ext>
          </c:extLst>
        </c:ser>
        <c:ser>
          <c:idx val="6"/>
          <c:order val="2"/>
          <c:tx>
            <c:strRef>
              <c:f>'DATA for charts'!$E$366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3B06-45D1-9B07-AFCC8F975C69}"/>
            </c:ext>
          </c:extLst>
        </c:ser>
        <c:ser>
          <c:idx val="5"/>
          <c:order val="3"/>
          <c:tx>
            <c:strRef>
              <c:f>'DATA for charts'!$F$366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1664.3424592963429</c:v>
                </c:pt>
                <c:pt idx="1">
                  <c:v>438.24098705483976</c:v>
                </c:pt>
                <c:pt idx="2">
                  <c:v>1062.1572472556932</c:v>
                </c:pt>
                <c:pt idx="3">
                  <c:v>1370.4819232817881</c:v>
                </c:pt>
                <c:pt idx="4">
                  <c:v>967.2780254716987</c:v>
                </c:pt>
              </c:numCache>
            </c:numRef>
          </c:val>
          <c:extLst>
            <c:ext xmlns:c16="http://schemas.microsoft.com/office/drawing/2014/chart" uri="{C3380CC4-5D6E-409C-BE32-E72D297353CC}">
              <c16:uniqueId val="{00000003-3B06-45D1-9B07-AFCC8F975C69}"/>
            </c:ext>
          </c:extLst>
        </c:ser>
        <c:ser>
          <c:idx val="4"/>
          <c:order val="4"/>
          <c:tx>
            <c:strRef>
              <c:f>'DATA for charts'!$G$366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3B06-45D1-9B07-AFCC8F975C69}"/>
            </c:ext>
          </c:extLst>
        </c:ser>
        <c:ser>
          <c:idx val="3"/>
          <c:order val="5"/>
          <c:tx>
            <c:strRef>
              <c:f>'DATA for charts'!$H$366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5-3B06-45D1-9B07-AFCC8F975C69}"/>
            </c:ext>
          </c:extLst>
        </c:ser>
        <c:ser>
          <c:idx val="0"/>
          <c:order val="7"/>
          <c:tx>
            <c:strRef>
              <c:f>'DATA for charts'!$S$366</c:f>
              <c:strCache>
                <c:ptCount val="1"/>
                <c:pt idx="0">
                  <c:v>Tested Prg</c:v>
                </c:pt>
              </c:strCache>
            </c:strRef>
          </c:tx>
          <c:spPr>
            <a:solidFill>
              <a:srgbClr val="FF8080"/>
            </a:solidFill>
            <a:ln>
              <a:solidFill>
                <a:srgbClr val="000000"/>
              </a:solidFill>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8-FAFF-43AA-B8B6-86E208902F58}"/>
            </c:ext>
          </c:extLst>
        </c:ser>
        <c:dLbls>
          <c:showLegendKey val="0"/>
          <c:showVal val="0"/>
          <c:showCatName val="0"/>
          <c:showSerName val="0"/>
          <c:showPercent val="0"/>
          <c:showBubbleSize val="0"/>
        </c:dLbls>
        <c:gapWidth val="150"/>
        <c:axId val="41041280"/>
        <c:axId val="41067648"/>
        <c:extLst>
          <c:ext xmlns:c15="http://schemas.microsoft.com/office/drawing/2012/chart" uri="{02D57815-91ED-43cb-92C2-25804820EDAC}">
            <c15:filteredBarSeries>
              <c15:ser>
                <c:idx val="2"/>
                <c:order val="6"/>
                <c:tx>
                  <c:strRef>
                    <c:extLst>
                      <c:ext uri="{02D57815-91ED-43cb-92C2-25804820EDAC}">
                        <c15:formulaRef>
                          <c15:sqref>'DATA for charts'!$I$366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charts'!$B$367:$B$371</c15:sqref>
                        </c15:formulaRef>
                      </c:ext>
                    </c:extLst>
                    <c:strCache>
                      <c:ptCount val="5"/>
                      <c:pt idx="0">
                        <c:v>600 HORZ.</c:v>
                      </c:pt>
                      <c:pt idx="1">
                        <c:v>600 NORTH</c:v>
                      </c:pt>
                      <c:pt idx="2">
                        <c:v>600 EAST</c:v>
                      </c:pt>
                      <c:pt idx="3">
                        <c:v>600 SOUTH</c:v>
                      </c:pt>
                      <c:pt idx="4">
                        <c:v>600 WEST</c:v>
                      </c:pt>
                    </c:strCache>
                  </c:strRef>
                </c:cat>
                <c:val>
                  <c:numRef>
                    <c:extLst>
                      <c:ext uri="{02D57815-91ED-43cb-92C2-25804820EDAC}">
                        <c15:formulaRef>
                          <c15:sqref>'DATA for charts'!$I$367:$I$371</c15:sqref>
                        </c15:formulaRef>
                      </c:ext>
                    </c:extLst>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6-3B06-45D1-9B07-AFCC8F975C69}"/>
                  </c:ext>
                </c:extLst>
              </c15:ser>
            </c15:filteredBarSeries>
          </c:ext>
        </c:extLst>
      </c:barChart>
      <c:catAx>
        <c:axId val="41041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1067648"/>
        <c:crosses val="autoZero"/>
        <c:auto val="1"/>
        <c:lblAlgn val="ctr"/>
        <c:lblOffset val="100"/>
        <c:tickLblSkip val="1"/>
        <c:tickMarkSkip val="1"/>
        <c:noMultiLvlLbl val="0"/>
      </c:catAx>
      <c:valAx>
        <c:axId val="4106764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1041280"/>
        <c:crosses val="autoZero"/>
        <c:crossBetween val="between"/>
      </c:valAx>
      <c:spPr>
        <a:noFill/>
        <a:ln w="12700">
          <a:solidFill>
            <a:srgbClr val="808080"/>
          </a:solidFill>
          <a:prstDash val="solid"/>
        </a:ln>
      </c:spPr>
    </c:plotArea>
    <c:legend>
      <c:legendPos val="b"/>
      <c:layout>
        <c:manualLayout>
          <c:xMode val="edge"/>
          <c:yMode val="edge"/>
          <c:x val="9.6811533408490427E-2"/>
          <c:y val="0.93265922510094068"/>
          <c:w val="0.82605830209070708"/>
          <c:h val="4.1926928791323599E-2"/>
        </c:manualLayout>
      </c:layout>
      <c:overlay val="0"/>
      <c:spPr>
        <a:pattFill prst="pct5">
          <a:fgClr>
            <a:srgbClr val="FFFFFF"/>
          </a:fgClr>
          <a:bgClr>
            <a:srgbClr val="FFFFFF"/>
          </a:bgClr>
        </a:patt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
Annual Transmitted Solar Radiation - Unshaded</a:t>
            </a:r>
          </a:p>
        </c:rich>
      </c:tx>
      <c:layout>
        <c:manualLayout>
          <c:xMode val="edge"/>
          <c:yMode val="edge"/>
          <c:x val="0.233078090543898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charts'!$C$382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1BA1-4634-84B7-12DC652F5B4D}"/>
            </c:ext>
          </c:extLst>
        </c:ser>
        <c:ser>
          <c:idx val="7"/>
          <c:order val="1"/>
          <c:tx>
            <c:strRef>
              <c:f>'DATA for charts'!$D$382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987.81824566750493</c:v>
                </c:pt>
              </c:numCache>
            </c:numRef>
          </c:val>
          <c:extLst>
            <c:ext xmlns:c16="http://schemas.microsoft.com/office/drawing/2014/chart" uri="{C3380CC4-5D6E-409C-BE32-E72D297353CC}">
              <c16:uniqueId val="{00000001-1BA1-4634-84B7-12DC652F5B4D}"/>
            </c:ext>
          </c:extLst>
        </c:ser>
        <c:ser>
          <c:idx val="6"/>
          <c:order val="2"/>
          <c:tx>
            <c:strRef>
              <c:f>'DATA for charts'!$E$382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1BA1-4634-84B7-12DC652F5B4D}"/>
            </c:ext>
          </c:extLst>
        </c:ser>
        <c:ser>
          <c:idx val="5"/>
          <c:order val="3"/>
          <c:tx>
            <c:strRef>
              <c:f>'DATA for charts'!$F$382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804.02051047903569</c:v>
                </c:pt>
                <c:pt idx="1">
                  <c:v>581.03954662974832</c:v>
                </c:pt>
                <c:pt idx="2">
                  <c:v>435.99500086952122</c:v>
                </c:pt>
                <c:pt idx="3">
                  <c:v>1024.202596164778</c:v>
                </c:pt>
              </c:numCache>
            </c:numRef>
          </c:val>
          <c:extLst>
            <c:ext xmlns:c16="http://schemas.microsoft.com/office/drawing/2014/chart" uri="{C3380CC4-5D6E-409C-BE32-E72D297353CC}">
              <c16:uniqueId val="{00000003-1BA1-4634-84B7-12DC652F5B4D}"/>
            </c:ext>
          </c:extLst>
        </c:ser>
        <c:ser>
          <c:idx val="4"/>
          <c:order val="4"/>
          <c:tx>
            <c:strRef>
              <c:f>'DATA for charts'!$G$382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1BA1-4634-84B7-12DC652F5B4D}"/>
            </c:ext>
          </c:extLst>
        </c:ser>
        <c:ser>
          <c:idx val="3"/>
          <c:order val="5"/>
          <c:tx>
            <c:strRef>
              <c:f>'DATA for charts'!$H$382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5-1BA1-4634-84B7-12DC652F5B4D}"/>
            </c:ext>
          </c:extLst>
        </c:ser>
        <c:ser>
          <c:idx val="0"/>
          <c:order val="7"/>
          <c:tx>
            <c:strRef>
              <c:f>'DATA for charts'!$S$382</c:f>
              <c:strCache>
                <c:ptCount val="1"/>
                <c:pt idx="0">
                  <c:v>Tested Prg</c:v>
                </c:pt>
              </c:strCache>
            </c:strRef>
          </c:tx>
          <c:spPr>
            <a:solidFill>
              <a:srgbClr val="FF8080"/>
            </a:solidFill>
            <a:ln>
              <a:solidFill>
                <a:srgbClr val="000000"/>
              </a:solidFill>
            </a:ln>
          </c:spPr>
          <c:invertIfNegative val="0"/>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#N/A</c:v>
                </c:pt>
                <c:pt idx="1">
                  <c:v>#N/A</c:v>
                </c:pt>
                <c:pt idx="2">
                  <c:v>#N/A</c:v>
                </c:pt>
                <c:pt idx="3">
                  <c:v>#N/A</c:v>
                </c:pt>
              </c:numCache>
            </c:numRef>
          </c:val>
          <c:extLst>
            <c:ext xmlns:c16="http://schemas.microsoft.com/office/drawing/2014/chart" uri="{C3380CC4-5D6E-409C-BE32-E72D297353CC}">
              <c16:uniqueId val="{00000000-F225-48B3-B0B0-507834784E97}"/>
            </c:ext>
          </c:extLst>
        </c:ser>
        <c:dLbls>
          <c:showLegendKey val="0"/>
          <c:showVal val="0"/>
          <c:showCatName val="0"/>
          <c:showSerName val="0"/>
          <c:showPercent val="0"/>
          <c:showBubbleSize val="0"/>
        </c:dLbls>
        <c:gapWidth val="150"/>
        <c:axId val="47233280"/>
        <c:axId val="47247360"/>
        <c:extLst>
          <c:ext xmlns:c15="http://schemas.microsoft.com/office/drawing/2012/chart" uri="{02D57815-91ED-43cb-92C2-25804820EDAC}">
            <c15:filteredBarSeries>
              <c15:ser>
                <c:idx val="2"/>
                <c:order val="6"/>
                <c:tx>
                  <c:strRef>
                    <c:extLst>
                      <c:ext uri="{02D57815-91ED-43cb-92C2-25804820EDAC}">
                        <c15:formulaRef>
                          <c15:sqref>'DATA for charts'!$I$382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charts'!$B$383:$B$386</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charts'!$I$383:$I$386</c15:sqref>
                        </c15:formulaRef>
                      </c:ext>
                    </c:extLst>
                    <c:numCache>
                      <c:formatCode>0_)</c:formatCode>
                      <c:ptCount val="4"/>
                      <c:pt idx="0">
                        <c:v>#N/A</c:v>
                      </c:pt>
                      <c:pt idx="1">
                        <c:v>#N/A</c:v>
                      </c:pt>
                      <c:pt idx="2">
                        <c:v>#N/A</c:v>
                      </c:pt>
                      <c:pt idx="3">
                        <c:v>#N/A</c:v>
                      </c:pt>
                    </c:numCache>
                  </c:numRef>
                </c:val>
                <c:extLst>
                  <c:ext xmlns:c16="http://schemas.microsoft.com/office/drawing/2014/chart" uri="{C3380CC4-5D6E-409C-BE32-E72D297353CC}">
                    <c16:uniqueId val="{00000006-1BA1-4634-84B7-12DC652F5B4D}"/>
                  </c:ext>
                </c:extLst>
              </c15:ser>
            </c15:filteredBarSeries>
          </c:ext>
        </c:extLst>
      </c:barChart>
      <c:catAx>
        <c:axId val="47233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47360"/>
        <c:crosses val="autoZero"/>
        <c:auto val="1"/>
        <c:lblAlgn val="ctr"/>
        <c:lblOffset val="100"/>
        <c:tickLblSkip val="1"/>
        <c:tickMarkSkip val="1"/>
        <c:noMultiLvlLbl val="0"/>
      </c:catAx>
      <c:valAx>
        <c:axId val="4724736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33280"/>
        <c:crosses val="autoZero"/>
        <c:crossBetween val="between"/>
      </c:valAx>
      <c:spPr>
        <a:noFill/>
        <a:ln w="12700">
          <a:solidFill>
            <a:srgbClr val="808080"/>
          </a:solidFill>
          <a:prstDash val="solid"/>
        </a:ln>
      </c:spPr>
    </c:plotArea>
    <c:legend>
      <c:legendPos val="b"/>
      <c:layout>
        <c:manualLayout>
          <c:xMode val="edge"/>
          <c:yMode val="edge"/>
          <c:x val="9.6366533539578358E-2"/>
          <c:y val="0.93265922510094068"/>
          <c:w val="0.8230986276548949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
Annual Transmitted Solar Radiation - Shaded</a:t>
            </a:r>
          </a:p>
        </c:rich>
      </c:tx>
      <c:layout>
        <c:manualLayout>
          <c:xMode val="edge"/>
          <c:yMode val="edge"/>
          <c:x val="0.247550898535019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charts'!$C$398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6881-4C8A-806F-5F89ADCDD062}"/>
            </c:ext>
          </c:extLst>
        </c:ser>
        <c:ser>
          <c:idx val="7"/>
          <c:order val="1"/>
          <c:tx>
            <c:strRef>
              <c:f>'DATA for charts'!$D$398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6881-4C8A-806F-5F89ADCDD062}"/>
            </c:ext>
          </c:extLst>
        </c:ser>
        <c:ser>
          <c:idx val="6"/>
          <c:order val="2"/>
          <c:tx>
            <c:strRef>
              <c:f>'DATA for charts'!$E$398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6881-4C8A-806F-5F89ADCDD062}"/>
            </c:ext>
          </c:extLst>
        </c:ser>
        <c:ser>
          <c:idx val="5"/>
          <c:order val="3"/>
          <c:tx>
            <c:strRef>
              <c:f>'DATA for charts'!$F$398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charts'!$F$399:$F$400</c:f>
              <c:numCache>
                <c:formatCode>0_)</c:formatCode>
                <c:ptCount val="2"/>
                <c:pt idx="0">
                  <c:v>646.13191993314388</c:v>
                </c:pt>
                <c:pt idx="1">
                  <c:v>419.35447525014229</c:v>
                </c:pt>
              </c:numCache>
            </c:numRef>
          </c:val>
          <c:extLst>
            <c:ext xmlns:c16="http://schemas.microsoft.com/office/drawing/2014/chart" uri="{C3380CC4-5D6E-409C-BE32-E72D297353CC}">
              <c16:uniqueId val="{00000003-6881-4C8A-806F-5F89ADCDD062}"/>
            </c:ext>
          </c:extLst>
        </c:ser>
        <c:ser>
          <c:idx val="4"/>
          <c:order val="4"/>
          <c:tx>
            <c:strRef>
              <c:f>'DATA for charts'!$G$398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6881-4C8A-806F-5F89ADCDD062}"/>
            </c:ext>
          </c:extLst>
        </c:ser>
        <c:ser>
          <c:idx val="3"/>
          <c:order val="5"/>
          <c:tx>
            <c:strRef>
              <c:f>'DATA for charts'!$H$398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charts'!$H$399:$H$400</c:f>
              <c:numCache>
                <c:formatCode>0_)</c:formatCode>
                <c:ptCount val="2"/>
                <c:pt idx="0">
                  <c:v>661.81</c:v>
                </c:pt>
                <c:pt idx="1">
                  <c:v>445.54899999999998</c:v>
                </c:pt>
              </c:numCache>
            </c:numRef>
          </c:val>
          <c:extLst>
            <c:ext xmlns:c16="http://schemas.microsoft.com/office/drawing/2014/chart" uri="{C3380CC4-5D6E-409C-BE32-E72D297353CC}">
              <c16:uniqueId val="{00000005-6881-4C8A-806F-5F89ADCDD062}"/>
            </c:ext>
          </c:extLst>
        </c:ser>
        <c:ser>
          <c:idx val="0"/>
          <c:order val="7"/>
          <c:tx>
            <c:strRef>
              <c:f>'DATA for charts'!$S$398</c:f>
              <c:strCache>
                <c:ptCount val="1"/>
                <c:pt idx="0">
                  <c:v>Tested Prg</c:v>
                </c:pt>
              </c:strCache>
            </c:strRef>
          </c:tx>
          <c:spPr>
            <a:solidFill>
              <a:srgbClr val="FF8080"/>
            </a:solidFill>
            <a:ln>
              <a:solidFill>
                <a:srgbClr val="000000"/>
              </a:solidFill>
            </a:ln>
          </c:spPr>
          <c:invertIfNegative val="0"/>
          <c:cat>
            <c:strRef>
              <c:f>'DATA for charts'!$B$399:$B$400</c:f>
              <c:strCache>
                <c:ptCount val="2"/>
                <c:pt idx="0">
                  <c:v>610 SOUTH</c:v>
                </c:pt>
                <c:pt idx="1">
                  <c:v>630 WEST</c:v>
                </c:pt>
              </c:strCache>
            </c:strRef>
          </c:cat>
          <c:val>
            <c:numRef>
              <c:f>'DATA for charts'!$S$399:$S$400</c:f>
              <c:numCache>
                <c:formatCode>0_)</c:formatCode>
                <c:ptCount val="2"/>
                <c:pt idx="0">
                  <c:v>#N/A</c:v>
                </c:pt>
                <c:pt idx="1">
                  <c:v>#N/A</c:v>
                </c:pt>
              </c:numCache>
            </c:numRef>
          </c:val>
          <c:extLst>
            <c:ext xmlns:c16="http://schemas.microsoft.com/office/drawing/2014/chart" uri="{C3380CC4-5D6E-409C-BE32-E72D297353CC}">
              <c16:uniqueId val="{00000000-D75D-41FF-A91E-3523437A3B72}"/>
            </c:ext>
          </c:extLst>
        </c:ser>
        <c:dLbls>
          <c:showLegendKey val="0"/>
          <c:showVal val="0"/>
          <c:showCatName val="0"/>
          <c:showSerName val="0"/>
          <c:showPercent val="0"/>
          <c:showBubbleSize val="0"/>
        </c:dLbls>
        <c:gapWidth val="150"/>
        <c:axId val="47687552"/>
        <c:axId val="47689088"/>
        <c:extLst>
          <c:ext xmlns:c15="http://schemas.microsoft.com/office/drawing/2012/chart" uri="{02D57815-91ED-43cb-92C2-25804820EDAC}">
            <c15:filteredBarSeries>
              <c15:ser>
                <c:idx val="2"/>
                <c:order val="6"/>
                <c:tx>
                  <c:strRef>
                    <c:extLst>
                      <c:ext uri="{02D57815-91ED-43cb-92C2-25804820EDAC}">
                        <c15:formulaRef>
                          <c15:sqref>'DATA for charts'!$I$398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charts'!$B$399:$B$400</c15:sqref>
                        </c15:formulaRef>
                      </c:ext>
                    </c:extLst>
                    <c:strCache>
                      <c:ptCount val="2"/>
                      <c:pt idx="0">
                        <c:v>610 SOUTH</c:v>
                      </c:pt>
                      <c:pt idx="1">
                        <c:v>630 WEST</c:v>
                      </c:pt>
                    </c:strCache>
                  </c:strRef>
                </c:cat>
                <c:val>
                  <c:numRef>
                    <c:extLst>
                      <c:ext uri="{02D57815-91ED-43cb-92C2-25804820EDAC}">
                        <c15:formulaRef>
                          <c15:sqref>'DATA for charts'!$I$399:$I$400</c15:sqref>
                        </c15:formulaRef>
                      </c:ext>
                    </c:extLst>
                    <c:numCache>
                      <c:formatCode>0_)</c:formatCode>
                      <c:ptCount val="2"/>
                      <c:pt idx="0">
                        <c:v>#N/A</c:v>
                      </c:pt>
                      <c:pt idx="1">
                        <c:v>#N/A</c:v>
                      </c:pt>
                    </c:numCache>
                  </c:numRef>
                </c:val>
                <c:extLst>
                  <c:ext xmlns:c16="http://schemas.microsoft.com/office/drawing/2014/chart" uri="{C3380CC4-5D6E-409C-BE32-E72D297353CC}">
                    <c16:uniqueId val="{00000006-6881-4C8A-806F-5F89ADCDD062}"/>
                  </c:ext>
                </c:extLst>
              </c15:ser>
            </c15:filteredBarSeries>
          </c:ext>
        </c:extLst>
      </c:barChart>
      <c:catAx>
        <c:axId val="476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89088"/>
        <c:crosses val="autoZero"/>
        <c:auto val="1"/>
        <c:lblAlgn val="ctr"/>
        <c:lblOffset val="100"/>
        <c:tickLblSkip val="1"/>
        <c:tickMarkSkip val="1"/>
        <c:noMultiLvlLbl val="0"/>
      </c:catAx>
      <c:valAx>
        <c:axId val="47689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47687552"/>
        <c:crosses val="autoZero"/>
        <c:crossBetween val="between"/>
      </c:valAx>
      <c:spPr>
        <a:noFill/>
        <a:ln w="12700">
          <a:solidFill>
            <a:srgbClr val="808080"/>
          </a:solidFill>
          <a:prstDash val="solid"/>
        </a:ln>
      </c:spPr>
    </c:plotArea>
    <c:legend>
      <c:legendPos val="b"/>
      <c:layout>
        <c:manualLayout>
          <c:xMode val="edge"/>
          <c:yMode val="edge"/>
          <c:x val="8.5438576559728016E-2"/>
          <c:y val="0.93265922510094068"/>
          <c:w val="0.83641716261604926"/>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
Annual Transmissivity Coefficient of Windows
(Unshaded Transmitted)/(Incident Solar Radiation)</a:t>
            </a:r>
          </a:p>
        </c:rich>
      </c:tx>
      <c:layout>
        <c:manualLayout>
          <c:xMode val="edge"/>
          <c:yMode val="edge"/>
          <c:x val="0.21926748057713807"/>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charts'!$C$408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7E69-4CEF-AF47-DC1D127E68E2}"/>
            </c:ext>
          </c:extLst>
        </c:ser>
        <c:ser>
          <c:idx val="7"/>
          <c:order val="1"/>
          <c:tx>
            <c:strRef>
              <c:f>'DATA for charts'!$D$408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0.75009955887708146</c:v>
                </c:pt>
              </c:numCache>
            </c:numRef>
          </c:val>
          <c:extLst>
            <c:ext xmlns:c16="http://schemas.microsoft.com/office/drawing/2014/chart" uri="{C3380CC4-5D6E-409C-BE32-E72D297353CC}">
              <c16:uniqueId val="{00000001-7E69-4CEF-AF47-DC1D127E68E2}"/>
            </c:ext>
          </c:extLst>
        </c:ser>
        <c:ser>
          <c:idx val="6"/>
          <c:order val="2"/>
          <c:tx>
            <c:strRef>
              <c:f>'DATA for charts'!$E$408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7E69-4CEF-AF47-DC1D127E68E2}"/>
            </c:ext>
          </c:extLst>
        </c:ser>
        <c:ser>
          <c:idx val="5"/>
          <c:order val="3"/>
          <c:tx>
            <c:strRef>
              <c:f>'DATA for charts'!$F$408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0.58666991283891534</c:v>
                </c:pt>
                <c:pt idx="1">
                  <c:v>0.60069548912413373</c:v>
                </c:pt>
                <c:pt idx="2">
                  <c:v>0.31813261704720436</c:v>
                </c:pt>
                <c:pt idx="3">
                  <c:v>0.74733024840794582</c:v>
                </c:pt>
              </c:numCache>
            </c:numRef>
          </c:val>
          <c:extLst>
            <c:ext xmlns:c16="http://schemas.microsoft.com/office/drawing/2014/chart" uri="{C3380CC4-5D6E-409C-BE32-E72D297353CC}">
              <c16:uniqueId val="{00000003-7E69-4CEF-AF47-DC1D127E68E2}"/>
            </c:ext>
          </c:extLst>
        </c:ser>
        <c:ser>
          <c:idx val="4"/>
          <c:order val="4"/>
          <c:tx>
            <c:strRef>
              <c:f>'DATA for charts'!$G$408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7E69-4CEF-AF47-DC1D127E68E2}"/>
            </c:ext>
          </c:extLst>
        </c:ser>
        <c:ser>
          <c:idx val="3"/>
          <c:order val="5"/>
          <c:tx>
            <c:strRef>
              <c:f>'DATA for charts'!$H$408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5-7E69-4CEF-AF47-DC1D127E68E2}"/>
            </c:ext>
          </c:extLst>
        </c:ser>
        <c:ser>
          <c:idx val="0"/>
          <c:order val="7"/>
          <c:tx>
            <c:strRef>
              <c:f>'DATA for charts'!$S$408</c:f>
              <c:strCache>
                <c:ptCount val="1"/>
                <c:pt idx="0">
                  <c:v>Tested Prg</c:v>
                </c:pt>
              </c:strCache>
            </c:strRef>
          </c:tx>
          <c:spPr>
            <a:solidFill>
              <a:srgbClr val="FF8080"/>
            </a:solidFill>
            <a:ln>
              <a:solidFill>
                <a:srgbClr val="000000"/>
              </a:solidFill>
            </a:ln>
          </c:spPr>
          <c:invertIfNegative val="0"/>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0-F69C-4965-8986-6163E449A215}"/>
            </c:ext>
          </c:extLst>
        </c:ser>
        <c:dLbls>
          <c:showLegendKey val="0"/>
          <c:showVal val="0"/>
          <c:showCatName val="0"/>
          <c:showSerName val="0"/>
          <c:showPercent val="0"/>
          <c:showBubbleSize val="0"/>
        </c:dLbls>
        <c:gapWidth val="150"/>
        <c:axId val="47640960"/>
        <c:axId val="47642496"/>
        <c:extLst>
          <c:ext xmlns:c15="http://schemas.microsoft.com/office/drawing/2012/chart" uri="{02D57815-91ED-43cb-92C2-25804820EDAC}">
            <c15:filteredBarSeries>
              <c15:ser>
                <c:idx val="2"/>
                <c:order val="6"/>
                <c:tx>
                  <c:strRef>
                    <c:extLst>
                      <c:ext uri="{02D57815-91ED-43cb-92C2-25804820EDAC}">
                        <c15:formulaRef>
                          <c15:sqref>'DATA for charts'!$I$408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charts'!$B$409:$B$412</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charts'!$I$409:$I$412</c15:sqref>
                        </c15:formulaRef>
                      </c:ext>
                    </c:extLst>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6-7E69-4CEF-AF47-DC1D127E68E2}"/>
                  </c:ext>
                </c:extLst>
              </c15:ser>
            </c15:filteredBarSeries>
          </c:ext>
        </c:extLst>
      </c:barChart>
      <c:catAx>
        <c:axId val="476409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42496"/>
        <c:crosses val="autoZero"/>
        <c:auto val="1"/>
        <c:lblAlgn val="ctr"/>
        <c:lblOffset val="100"/>
        <c:tickLblSkip val="1"/>
        <c:tickMarkSkip val="1"/>
        <c:noMultiLvlLbl val="0"/>
      </c:catAx>
      <c:valAx>
        <c:axId val="47642496"/>
        <c:scaling>
          <c:orientation val="minMax"/>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Transmissivity Coefficient</a:t>
                </a:r>
              </a:p>
            </c:rich>
          </c:tx>
          <c:layout>
            <c:manualLayout>
              <c:xMode val="edge"/>
              <c:yMode val="edge"/>
              <c:x val="7.39918608953017E-3"/>
              <c:y val="0.34203936579705796"/>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47640960"/>
        <c:crosses val="autoZero"/>
        <c:crossBetween val="between"/>
      </c:valAx>
      <c:spPr>
        <a:noFill/>
        <a:ln w="12700">
          <a:solidFill>
            <a:srgbClr val="808080"/>
          </a:solidFill>
          <a:prstDash val="solid"/>
        </a:ln>
      </c:spPr>
    </c:plotArea>
    <c:legend>
      <c:legendPos val="b"/>
      <c:layout>
        <c:manualLayout>
          <c:xMode val="edge"/>
          <c:yMode val="edge"/>
          <c:x val="9.3431095807807604E-2"/>
          <c:y val="0.93265922510094068"/>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
Annual Overhang and Fin Shading Coefficients
(1-(Shaded)/(Unshaded)) Transmitted Solar Radiation</a:t>
            </a:r>
          </a:p>
        </c:rich>
      </c:tx>
      <c:layout>
        <c:manualLayout>
          <c:xMode val="edge"/>
          <c:yMode val="edge"/>
          <c:x val="0.20347761746207921"/>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CFA4-45B9-BE8E-1E42E0BFC39B}"/>
            </c:ext>
          </c:extLst>
        </c:ser>
        <c:ser>
          <c:idx val="7"/>
          <c:order val="1"/>
          <c:tx>
            <c:strRef>
              <c:f>'DATA for charts'!$D$422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CFA4-45B9-BE8E-1E42E0BFC39B}"/>
            </c:ext>
          </c:extLst>
        </c:ser>
        <c:ser>
          <c:idx val="6"/>
          <c:order val="2"/>
          <c:tx>
            <c:strRef>
              <c:f>'DATA for charts'!$E$422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CFA4-45B9-BE8E-1E42E0BFC39B}"/>
            </c:ext>
          </c:extLst>
        </c:ser>
        <c:ser>
          <c:idx val="5"/>
          <c:order val="3"/>
          <c:tx>
            <c:strRef>
              <c:f>'DATA for charts'!$F$422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0.19637383435880473</c:v>
                </c:pt>
                <c:pt idx="1">
                  <c:v>0.27826861754495247</c:v>
                </c:pt>
              </c:numCache>
            </c:numRef>
          </c:val>
          <c:extLst>
            <c:ext xmlns:c16="http://schemas.microsoft.com/office/drawing/2014/chart" uri="{C3380CC4-5D6E-409C-BE32-E72D297353CC}">
              <c16:uniqueId val="{00000003-CFA4-45B9-BE8E-1E42E0BFC39B}"/>
            </c:ext>
          </c:extLst>
        </c:ser>
        <c:ser>
          <c:idx val="4"/>
          <c:order val="4"/>
          <c:tx>
            <c:strRef>
              <c:f>'DATA for charts'!$G$422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CFA4-45B9-BE8E-1E42E0BFC39B}"/>
            </c:ext>
          </c:extLst>
        </c:ser>
        <c:ser>
          <c:idx val="3"/>
          <c:order val="5"/>
          <c:tx>
            <c:strRef>
              <c:f>'DATA for charts'!$H$422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charts'!$H$423:$H$424</c:f>
              <c:numCache>
                <c:formatCode>0.000</c:formatCode>
                <c:ptCount val="2"/>
                <c:pt idx="0">
                  <c:v>0.19545483832144617</c:v>
                </c:pt>
                <c:pt idx="1">
                  <c:v>0.2857468054511324</c:v>
                </c:pt>
              </c:numCache>
            </c:numRef>
          </c:val>
          <c:extLst>
            <c:ext xmlns:c16="http://schemas.microsoft.com/office/drawing/2014/chart" uri="{C3380CC4-5D6E-409C-BE32-E72D297353CC}">
              <c16:uniqueId val="{00000005-CFA4-45B9-BE8E-1E42E0BFC39B}"/>
            </c:ext>
          </c:extLst>
        </c:ser>
        <c:ser>
          <c:idx val="0"/>
          <c:order val="7"/>
          <c:tx>
            <c:strRef>
              <c:f>'DATA for charts'!$S$422</c:f>
              <c:strCache>
                <c:ptCount val="1"/>
                <c:pt idx="0">
                  <c:v>Tested Prg</c:v>
                </c:pt>
              </c:strCache>
            </c:strRef>
          </c:tx>
          <c:spPr>
            <a:solidFill>
              <a:srgbClr val="FF8080"/>
            </a:solidFill>
            <a:ln>
              <a:solidFill>
                <a:srgbClr val="000000"/>
              </a:solidFill>
            </a:ln>
          </c:spPr>
          <c:invertIfNegative val="0"/>
          <c:cat>
            <c:strRef>
              <c:f>'DATA for charts'!$B$423:$B$424</c:f>
              <c:strCache>
                <c:ptCount val="2"/>
                <c:pt idx="0">
                  <c:v>(1 - Case610 / Case600) SOUTH</c:v>
                </c:pt>
                <c:pt idx="1">
                  <c:v>(1 - Case630 / Case620) WEST</c:v>
                </c:pt>
              </c:strCache>
            </c:strRef>
          </c:cat>
          <c:val>
            <c:numRef>
              <c:f>'DATA for charts'!$S$423:$S$424</c:f>
              <c:numCache>
                <c:formatCode>0.000</c:formatCode>
                <c:ptCount val="2"/>
                <c:pt idx="0">
                  <c:v>#N/A</c:v>
                </c:pt>
                <c:pt idx="1">
                  <c:v>#N/A</c:v>
                </c:pt>
              </c:numCache>
            </c:numRef>
          </c:val>
          <c:extLst>
            <c:ext xmlns:c16="http://schemas.microsoft.com/office/drawing/2014/chart" uri="{C3380CC4-5D6E-409C-BE32-E72D297353CC}">
              <c16:uniqueId val="{00000000-D9AF-4B28-95EE-2196A31FF17D}"/>
            </c:ext>
          </c:extLst>
        </c:ser>
        <c:dLbls>
          <c:showLegendKey val="0"/>
          <c:showVal val="0"/>
          <c:showCatName val="0"/>
          <c:showSerName val="0"/>
          <c:showPercent val="0"/>
          <c:showBubbleSize val="0"/>
        </c:dLbls>
        <c:gapWidth val="150"/>
        <c:axId val="47813376"/>
        <c:axId val="47814912"/>
        <c:extLst>
          <c:ext xmlns:c15="http://schemas.microsoft.com/office/drawing/2012/chart" uri="{02D57815-91ED-43cb-92C2-25804820EDAC}">
            <c15:filteredBarSeries>
              <c15:ser>
                <c:idx val="2"/>
                <c:order val="6"/>
                <c:tx>
                  <c:strRef>
                    <c:extLst>
                      <c:ext uri="{02D57815-91ED-43cb-92C2-25804820EDAC}">
                        <c15:formulaRef>
                          <c15:sqref>'DATA for charts'!$I$422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charts'!$B$423:$B$424</c15:sqref>
                        </c15:formulaRef>
                      </c:ext>
                    </c:extLst>
                    <c:strCache>
                      <c:ptCount val="2"/>
                      <c:pt idx="0">
                        <c:v>(1 - Case610 / Case600) SOUTH</c:v>
                      </c:pt>
                      <c:pt idx="1">
                        <c:v>(1 - Case630 / Case620) WEST</c:v>
                      </c:pt>
                    </c:strCache>
                  </c:strRef>
                </c:cat>
                <c:val>
                  <c:numRef>
                    <c:extLst>
                      <c:ext uri="{02D57815-91ED-43cb-92C2-25804820EDAC}">
                        <c15:formulaRef>
                          <c15:sqref>'DATA for charts'!$I$423:$I$424</c15:sqref>
                        </c15:formulaRef>
                      </c:ext>
                    </c:extLst>
                    <c:numCache>
                      <c:formatCode>0.000</c:formatCode>
                      <c:ptCount val="2"/>
                      <c:pt idx="0">
                        <c:v>#N/A</c:v>
                      </c:pt>
                      <c:pt idx="1">
                        <c:v>#N/A</c:v>
                      </c:pt>
                    </c:numCache>
                  </c:numRef>
                </c:val>
                <c:extLst>
                  <c:ext xmlns:c16="http://schemas.microsoft.com/office/drawing/2014/chart" uri="{C3380CC4-5D6E-409C-BE32-E72D297353CC}">
                    <c16:uniqueId val="{00000006-CFA4-45B9-BE8E-1E42E0BFC39B}"/>
                  </c:ext>
                </c:extLst>
              </c15:ser>
            </c15:filteredBarSeries>
          </c:ext>
        </c:extLst>
      </c:barChart>
      <c:catAx>
        <c:axId val="47813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14912"/>
        <c:crosses val="autoZero"/>
        <c:auto val="1"/>
        <c:lblAlgn val="ctr"/>
        <c:lblOffset val="100"/>
        <c:tickLblSkip val="1"/>
        <c:tickMarkSkip val="1"/>
        <c:noMultiLvlLbl val="0"/>
      </c:catAx>
      <c:valAx>
        <c:axId val="47814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Shading Coefficient</a:t>
                </a:r>
              </a:p>
            </c:rich>
          </c:tx>
          <c:layout>
            <c:manualLayout>
              <c:xMode val="edge"/>
              <c:yMode val="edge"/>
              <c:x val="7.39918608953017E-3"/>
              <c:y val="0.3877761364658128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47813376"/>
        <c:crosses val="autoZero"/>
        <c:crossBetween val="between"/>
      </c:valAx>
      <c:spPr>
        <a:noFill/>
        <a:ln w="12700">
          <a:solidFill>
            <a:srgbClr val="808080"/>
          </a:solidFill>
          <a:prstDash val="solid"/>
        </a:ln>
      </c:spPr>
    </c:plotArea>
    <c:legend>
      <c:legendPos val="b"/>
      <c:layout>
        <c:manualLayout>
          <c:xMode val="edge"/>
          <c:yMode val="edge"/>
          <c:x val="0.10243235133899051"/>
          <c:y val="0.93265922510094068"/>
          <c:w val="0.8216187904369890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B8-6.
Average, Minimum and Maximum Sky Temperature
Case</a:t>
            </a:r>
            <a:r>
              <a:rPr lang="en-US" baseline="0"/>
              <a:t> 600</a:t>
            </a:r>
            <a:endParaRPr lang="en-US"/>
          </a:p>
        </c:rich>
      </c:tx>
      <c:layout>
        <c:manualLayout>
          <c:xMode val="edge"/>
          <c:yMode val="edge"/>
          <c:x val="0.2164780456826914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2320-43F3-ACA8-67A21B642BB6}"/>
            </c:ext>
          </c:extLst>
        </c:ser>
        <c:ser>
          <c:idx val="7"/>
          <c:order val="1"/>
          <c:tx>
            <c:strRef>
              <c:f>'DATA for charts'!$D$429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-3.9306701342887349</c:v>
                </c:pt>
                <c:pt idx="1">
                  <c:v>-46.224570000000007</c:v>
                </c:pt>
                <c:pt idx="2">
                  <c:v>30.081209999999999</c:v>
                </c:pt>
              </c:numCache>
            </c:numRef>
          </c:val>
          <c:extLst>
            <c:ext xmlns:c16="http://schemas.microsoft.com/office/drawing/2014/chart" uri="{C3380CC4-5D6E-409C-BE32-E72D297353CC}">
              <c16:uniqueId val="{00000001-2320-43F3-ACA8-67A21B642BB6}"/>
            </c:ext>
          </c:extLst>
        </c:ser>
        <c:ser>
          <c:idx val="6"/>
          <c:order val="2"/>
          <c:tx>
            <c:strRef>
              <c:f>'DATA for charts'!$E$429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2320-43F3-ACA8-67A21B642BB6}"/>
            </c:ext>
          </c:extLst>
        </c:ser>
        <c:ser>
          <c:idx val="5"/>
          <c:order val="3"/>
          <c:tx>
            <c:strRef>
              <c:f>'DATA for charts'!$F$429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-2.0216307605757211</c:v>
                </c:pt>
                <c:pt idx="1">
                  <c:v>-37.979761437670398</c:v>
                </c:pt>
                <c:pt idx="2">
                  <c:v>24.726821484787699</c:v>
                </c:pt>
              </c:numCache>
            </c:numRef>
          </c:val>
          <c:extLst>
            <c:ext xmlns:c16="http://schemas.microsoft.com/office/drawing/2014/chart" uri="{C3380CC4-5D6E-409C-BE32-E72D297353CC}">
              <c16:uniqueId val="{00000003-2320-43F3-ACA8-67A21B642BB6}"/>
            </c:ext>
          </c:extLst>
        </c:ser>
        <c:ser>
          <c:idx val="4"/>
          <c:order val="4"/>
          <c:tx>
            <c:strRef>
              <c:f>'DATA for charts'!$G$429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2320-43F3-ACA8-67A21B642BB6}"/>
            </c:ext>
          </c:extLst>
        </c:ser>
        <c:ser>
          <c:idx val="3"/>
          <c:order val="5"/>
          <c:tx>
            <c:strRef>
              <c:f>'DATA for charts'!$H$429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charts'!$H$430:$H$432</c:f>
              <c:numCache>
                <c:formatCode>0.0</c:formatCode>
                <c:ptCount val="3"/>
                <c:pt idx="0">
                  <c:v>-5.058744292237443</c:v>
                </c:pt>
                <c:pt idx="1">
                  <c:v>-46.1617316150124</c:v>
                </c:pt>
                <c:pt idx="2">
                  <c:v>26.029278968371099</c:v>
                </c:pt>
              </c:numCache>
            </c:numRef>
          </c:val>
          <c:extLst>
            <c:ext xmlns:c16="http://schemas.microsoft.com/office/drawing/2014/chart" uri="{C3380CC4-5D6E-409C-BE32-E72D297353CC}">
              <c16:uniqueId val="{00000005-2320-43F3-ACA8-67A21B642BB6}"/>
            </c:ext>
          </c:extLst>
        </c:ser>
        <c:ser>
          <c:idx val="2"/>
          <c:order val="6"/>
          <c:tx>
            <c:strRef>
              <c:f>'DATA for charts'!$I$429</c:f>
              <c:strCache>
                <c:ptCount val="1"/>
                <c:pt idx="0">
                  <c:v>TestSpec-Alt</c:v>
                </c:pt>
              </c:strCache>
            </c:strRef>
          </c:tx>
          <c:spPr>
            <a:solidFill>
              <a:schemeClr val="tx1">
                <a:lumMod val="50000"/>
                <a:lumOff val="50000"/>
              </a:schemeClr>
            </a:solid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charts'!$I$430:$I$432</c:f>
              <c:numCache>
                <c:formatCode>0.0</c:formatCode>
                <c:ptCount val="3"/>
                <c:pt idx="0">
                  <c:v>-5.9</c:v>
                </c:pt>
                <c:pt idx="1">
                  <c:v>-46.85</c:v>
                </c:pt>
                <c:pt idx="2">
                  <c:v>24.62</c:v>
                </c:pt>
              </c:numCache>
            </c:numRef>
          </c:val>
          <c:extLst>
            <c:ext xmlns:c16="http://schemas.microsoft.com/office/drawing/2014/chart" uri="{C3380CC4-5D6E-409C-BE32-E72D297353CC}">
              <c16:uniqueId val="{00000006-2320-43F3-ACA8-67A21B642BB6}"/>
            </c:ext>
          </c:extLst>
        </c:ser>
        <c:ser>
          <c:idx val="1"/>
          <c:order val="8"/>
          <c:tx>
            <c:strRef>
              <c:f>'DATA for charts'!$S$429</c:f>
              <c:strCache>
                <c:ptCount val="1"/>
                <c:pt idx="0">
                  <c:v>Tested Prg</c:v>
                </c:pt>
              </c:strCache>
            </c:strRef>
          </c:tx>
          <c:spPr>
            <a:solidFill>
              <a:srgbClr val="FF8080"/>
            </a:solidFill>
            <a:ln>
              <a:solidFill>
                <a:srgbClr val="000000"/>
              </a:solidFill>
            </a:ln>
          </c:spPr>
          <c:invertIfNegative val="0"/>
          <c:cat>
            <c:strRef>
              <c:f>'DATA for charts'!$B$430:$B$432</c:f>
              <c:strCache>
                <c:ptCount val="3"/>
                <c:pt idx="0">
                  <c:v>Average</c:v>
                </c:pt>
                <c:pt idx="1">
                  <c:v>Minimum</c:v>
                </c:pt>
                <c:pt idx="2">
                  <c:v>Maximum</c:v>
                </c:pt>
              </c:strCache>
            </c:strRef>
          </c:cat>
          <c:val>
            <c:numRef>
              <c:f>'DATA for charts'!$S$430:$S$432</c:f>
              <c:numCache>
                <c:formatCode>0.0</c:formatCode>
                <c:ptCount val="3"/>
                <c:pt idx="0">
                  <c:v>#N/A</c:v>
                </c:pt>
                <c:pt idx="1">
                  <c:v>#N/A</c:v>
                </c:pt>
                <c:pt idx="2">
                  <c:v>#N/A</c:v>
                </c:pt>
              </c:numCache>
            </c:numRef>
          </c:val>
          <c:extLst>
            <c:ext xmlns:c16="http://schemas.microsoft.com/office/drawing/2014/chart" uri="{C3380CC4-5D6E-409C-BE32-E72D297353CC}">
              <c16:uniqueId val="{00000002-1C70-4F42-8B01-B2EC69816594}"/>
            </c:ext>
          </c:extLst>
        </c:ser>
        <c:dLbls>
          <c:showLegendKey val="0"/>
          <c:showVal val="0"/>
          <c:showCatName val="0"/>
          <c:showSerName val="0"/>
          <c:showPercent val="0"/>
          <c:showBubbleSize val="0"/>
        </c:dLbls>
        <c:gapWidth val="150"/>
        <c:axId val="48156032"/>
        <c:axId val="47846528"/>
        <c:extLst>
          <c:ext xmlns:c15="http://schemas.microsoft.com/office/drawing/2012/chart" uri="{02D57815-91ED-43cb-92C2-25804820EDAC}">
            <c15:filteredBarSeries>
              <c15:ser>
                <c:idx val="0"/>
                <c:order val="7"/>
                <c:tx>
                  <c:strRef>
                    <c:extLst>
                      <c:ext uri="{02D57815-91ED-43cb-92C2-25804820EDAC}">
                        <c15:formulaRef>
                          <c15:sqref>'DATA for charts'!$J$429</c15:sqref>
                        </c15:formulaRef>
                      </c:ext>
                    </c:extLst>
                    <c:strCache>
                      <c:ptCount val="1"/>
                      <c:pt idx="0">
                        <c:v>0.000 </c:v>
                      </c:pt>
                    </c:strCache>
                  </c:strRef>
                </c:tx>
                <c:spPr>
                  <a:solidFill>
                    <a:schemeClr val="tx1">
                      <a:lumMod val="50000"/>
                      <a:lumOff val="50000"/>
                    </a:schemeClr>
                  </a:solidFill>
                </c:spPr>
                <c:invertIfNegative val="0"/>
                <c:cat>
                  <c:strRef>
                    <c:extLst>
                      <c:ext uri="{02D57815-91ED-43cb-92C2-25804820EDAC}">
                        <c15:formulaRef>
                          <c15:sqref>'DATA for charts'!$B$430:$B$432</c15:sqref>
                        </c15:formulaRef>
                      </c:ext>
                    </c:extLst>
                    <c:strCache>
                      <c:ptCount val="3"/>
                      <c:pt idx="0">
                        <c:v>Average</c:v>
                      </c:pt>
                      <c:pt idx="1">
                        <c:v>Minimum</c:v>
                      </c:pt>
                      <c:pt idx="2">
                        <c:v>Maximum</c:v>
                      </c:pt>
                    </c:strCache>
                  </c:strRef>
                </c:cat>
                <c:val>
                  <c:numRef>
                    <c:extLst>
                      <c:ext uri="{02D57815-91ED-43cb-92C2-25804820EDAC}">
                        <c15:formulaRef>
                          <c15:sqref>'DATA for charts'!$J$430:$J$432</c15:sqref>
                        </c15:formulaRef>
                      </c:ext>
                    </c:extLst>
                    <c:numCache>
                      <c:formatCode>0.0</c:formatCode>
                      <c:ptCount val="3"/>
                      <c:pt idx="0">
                        <c:v>#N/A</c:v>
                      </c:pt>
                      <c:pt idx="1">
                        <c:v>#N/A</c:v>
                      </c:pt>
                      <c:pt idx="2">
                        <c:v>#N/A</c:v>
                      </c:pt>
                    </c:numCache>
                  </c:numRef>
                </c:val>
                <c:extLst>
                  <c:ext xmlns:c16="http://schemas.microsoft.com/office/drawing/2014/chart" uri="{C3380CC4-5D6E-409C-BE32-E72D297353CC}">
                    <c16:uniqueId val="{00000001-1C70-4F42-8B01-B2EC69816594}"/>
                  </c:ext>
                </c:extLst>
              </c15:ser>
            </c15:filteredBarSeries>
          </c:ext>
        </c:extLst>
      </c:barChart>
      <c:catAx>
        <c:axId val="48156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47846528"/>
        <c:crosses val="autoZero"/>
        <c:auto val="1"/>
        <c:lblAlgn val="ctr"/>
        <c:lblOffset val="100"/>
        <c:tickLblSkip val="1"/>
        <c:tickMarkSkip val="1"/>
        <c:noMultiLvlLbl val="0"/>
      </c:catAx>
      <c:valAx>
        <c:axId val="478465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8156032"/>
        <c:crosses val="autoZero"/>
        <c:crossBetween val="between"/>
      </c:valAx>
      <c:spPr>
        <a:noFill/>
        <a:ln w="12700">
          <a:solidFill>
            <a:srgbClr val="808080"/>
          </a:solidFill>
          <a:prstDash val="solid"/>
        </a:ln>
      </c:spPr>
    </c:plotArea>
    <c:legend>
      <c:legendPos val="b"/>
      <c:layout>
        <c:manualLayout>
          <c:xMode val="edge"/>
          <c:yMode val="edge"/>
          <c:x val="7.4073543248825313E-2"/>
          <c:y val="0.93265922510094068"/>
          <c:w val="0.84491853612638035"/>
          <c:h val="3.951497090596138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B8-7.  Basic:
Low Mass Annual Heating</a:t>
            </a:r>
          </a:p>
        </c:rich>
      </c:tx>
      <c:layout>
        <c:manualLayout>
          <c:xMode val="edge"/>
          <c:yMode val="edge"/>
          <c:x val="0.353962264150943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CF05-4B79-B068-AD2F08C1CE33}"/>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c:v>
                </c:pt>
                <c:pt idx="2">
                  <c:v>3.9927549886298999</c:v>
                </c:pt>
                <c:pt idx="3">
                  <c:v>4.0664234940915387</c:v>
                </c:pt>
                <c:pt idx="4">
                  <c:v>4.0935981063546993</c:v>
                </c:pt>
                <c:pt idx="5">
                  <c:v>4.3559459138192098</c:v>
                </c:pt>
                <c:pt idx="6">
                  <c:v>2.4032418605539698</c:v>
                </c:pt>
                <c:pt idx="7">
                  <c:v>0</c:v>
                </c:pt>
              </c:numCache>
            </c:numRef>
          </c:val>
          <c:extLst>
            <c:ext xmlns:c16="http://schemas.microsoft.com/office/drawing/2014/chart" uri="{C3380CC4-5D6E-409C-BE32-E72D297353CC}">
              <c16:uniqueId val="{00000001-CF05-4B79-B068-AD2F08C1CE33}"/>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CF05-4B79-B068-AD2F08C1CE33}"/>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4.6412176783186823</c:v>
                </c:pt>
                <c:pt idx="1">
                  <c:v>5.6201270350178154</c:v>
                </c:pt>
                <c:pt idx="2">
                  <c:v>4.324374337528349</c:v>
                </c:pt>
                <c:pt idx="3">
                  <c:v>4.374805418267</c:v>
                </c:pt>
                <c:pt idx="4">
                  <c:v>4.4850771739175999</c:v>
                </c:pt>
                <c:pt idx="5">
                  <c:v>4.7835484941172881</c:v>
                </c:pt>
                <c:pt idx="6">
                  <c:v>2.6618442408659759</c:v>
                </c:pt>
                <c:pt idx="7">
                  <c:v>0</c:v>
                </c:pt>
              </c:numCache>
            </c:numRef>
          </c:val>
          <c:extLst>
            <c:ext xmlns:c16="http://schemas.microsoft.com/office/drawing/2014/chart" uri="{C3380CC4-5D6E-409C-BE32-E72D297353CC}">
              <c16:uniqueId val="{00000003-CF05-4B79-B068-AD2F08C1CE33}"/>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CF05-4B79-B068-AD2F08C1CE33}"/>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4.9080500000000002</c:v>
                </c:pt>
                <c:pt idx="1">
                  <c:v>5.85053</c:v>
                </c:pt>
                <c:pt idx="2">
                  <c:v>4.5035500000000006</c:v>
                </c:pt>
                <c:pt idx="3">
                  <c:v>4.59206</c:v>
                </c:pt>
                <c:pt idx="4">
                  <c:v>4.7189799999999993</c:v>
                </c:pt>
                <c:pt idx="5">
                  <c:v>5.1385800000000001</c:v>
                </c:pt>
                <c:pt idx="6">
                  <c:v>2.6527500000000002</c:v>
                </c:pt>
                <c:pt idx="7">
                  <c:v>0</c:v>
                </c:pt>
              </c:numCache>
            </c:numRef>
          </c:val>
          <c:extLst>
            <c:ext xmlns:c16="http://schemas.microsoft.com/office/drawing/2014/chart" uri="{C3380CC4-5D6E-409C-BE32-E72D297353CC}">
              <c16:uniqueId val="{00000005-CF05-4B79-B068-AD2F08C1CE33}"/>
            </c:ext>
          </c:extLst>
        </c:ser>
        <c:ser>
          <c:idx val="0"/>
          <c:order val="7"/>
          <c:tx>
            <c:strRef>
              <c:f>'DATA for charts'!$S$18</c:f>
              <c:strCache>
                <c:ptCount val="1"/>
                <c:pt idx="0">
                  <c:v>Tested Prg</c:v>
                </c:pt>
              </c:strCache>
            </c:strRef>
          </c:tx>
          <c:spPr>
            <a:solidFill>
              <a:srgbClr val="FF8080"/>
            </a:solidFill>
            <a:ln>
              <a:solidFill>
                <a:srgbClr val="000000"/>
              </a:solidFill>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276E-4854-B8F4-D09DF4084219}"/>
            </c:ext>
          </c:extLst>
        </c:ser>
        <c:dLbls>
          <c:showLegendKey val="0"/>
          <c:showVal val="0"/>
          <c:showCatName val="0"/>
          <c:showSerName val="0"/>
          <c:showPercent val="0"/>
          <c:showBubbleSize val="0"/>
        </c:dLbls>
        <c:gapWidth val="150"/>
        <c:axId val="49616000"/>
        <c:axId val="4961753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charts'!$B$19:$B$26</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charts'!$I$19:$I$26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F05-4B79-B068-AD2F08C1CE33}"/>
                  </c:ext>
                </c:extLst>
              </c15:ser>
            </c15:filteredBarSeries>
          </c:ext>
        </c:extLst>
      </c:barChart>
      <c:catAx>
        <c:axId val="49616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617536"/>
        <c:crosses val="autoZero"/>
        <c:auto val="1"/>
        <c:lblAlgn val="ctr"/>
        <c:lblOffset val="100"/>
        <c:tickLblSkip val="1"/>
        <c:tickMarkSkip val="1"/>
        <c:noMultiLvlLbl val="0"/>
      </c:catAx>
      <c:valAx>
        <c:axId val="496175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616000"/>
        <c:crosses val="autoZero"/>
        <c:crossBetween val="between"/>
      </c:valAx>
      <c:spPr>
        <a:noFill/>
        <a:ln w="12700">
          <a:solidFill>
            <a:srgbClr val="808080"/>
          </a:solidFill>
          <a:prstDash val="solid"/>
        </a:ln>
      </c:spPr>
    </c:plotArea>
    <c:legend>
      <c:legendPos val="b"/>
      <c:layout>
        <c:manualLayout>
          <c:xMode val="edge"/>
          <c:yMode val="edge"/>
          <c:x val="7.7422752788531835E-2"/>
          <c:y val="0.9217837492988743"/>
          <c:w val="0.84189710470430934"/>
          <c:h val="5.647095091906333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B8-8.  </a:t>
            </a:r>
            <a:r>
              <a:rPr lang="en-US" sz="1600" b="1" i="0" u="none" strike="noStrike" baseline="0">
                <a:effectLst/>
              </a:rPr>
              <a:t>Basic:</a:t>
            </a:r>
            <a:r>
              <a:rPr lang="en-US"/>
              <a:t>
Low Mass Annual Sensible Cooling</a:t>
            </a:r>
          </a:p>
        </c:rich>
      </c:tx>
      <c:layout>
        <c:manualLayout>
          <c:xMode val="edge"/>
          <c:yMode val="edge"/>
          <c:x val="0.30259711431742531"/>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charts'!$C$115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10-48DE-95C6-02A565F096AA}"/>
            </c:ext>
          </c:extLst>
        </c:ser>
        <c:ser>
          <c:idx val="7"/>
          <c:order val="1"/>
          <c:tx>
            <c:strRef>
              <c:f>'DATA for charts'!$D$115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4.0793078606887914</c:v>
                </c:pt>
                <c:pt idx="5">
                  <c:v>3.0204033489295998</c:v>
                </c:pt>
                <c:pt idx="6">
                  <c:v>5.6439125452619994</c:v>
                </c:pt>
                <c:pt idx="7">
                  <c:v>4.6538809004145003</c:v>
                </c:pt>
              </c:numCache>
            </c:numRef>
          </c:val>
          <c:extLst>
            <c:ext xmlns:c16="http://schemas.microsoft.com/office/drawing/2014/chart" uri="{C3380CC4-5D6E-409C-BE32-E72D297353CC}">
              <c16:uniqueId val="{00000001-7C10-48DE-95C6-02A565F096AA}"/>
            </c:ext>
          </c:extLst>
        </c:ser>
        <c:ser>
          <c:idx val="6"/>
          <c:order val="2"/>
          <c:tx>
            <c:strRef>
              <c:f>'DATA for charts'!$E$115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10-48DE-95C6-02A565F096AA}"/>
            </c:ext>
          </c:extLst>
        </c:ser>
        <c:ser>
          <c:idx val="5"/>
          <c:order val="3"/>
          <c:tx>
            <c:strRef>
              <c:f>'DATA for charts'!$F$115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1.0380231519580037E-2</c:v>
                </c:pt>
                <c:pt idx="1">
                  <c:v>0.85562373171406814</c:v>
                </c:pt>
                <c:pt idx="2">
                  <c:v>6.0270394016087305</c:v>
                </c:pt>
                <c:pt idx="3">
                  <c:v>4.3327583401901055</c:v>
                </c:pt>
                <c:pt idx="4">
                  <c:v>4.0595089570205989</c:v>
                </c:pt>
                <c:pt idx="5">
                  <c:v>2.8360402244015956</c:v>
                </c:pt>
                <c:pt idx="6">
                  <c:v>5.7630998775727544</c:v>
                </c:pt>
                <c:pt idx="7">
                  <c:v>4.8167785526855962</c:v>
                </c:pt>
              </c:numCache>
            </c:numRef>
          </c:val>
          <c:extLst>
            <c:ext xmlns:c16="http://schemas.microsoft.com/office/drawing/2014/chart" uri="{C3380CC4-5D6E-409C-BE32-E72D297353CC}">
              <c16:uniqueId val="{00000003-7C10-48DE-95C6-02A565F096AA}"/>
            </c:ext>
          </c:extLst>
        </c:ser>
        <c:ser>
          <c:idx val="4"/>
          <c:order val="4"/>
          <c:tx>
            <c:strRef>
              <c:f>'DATA for charts'!$G$115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10-48DE-95C6-02A565F096AA}"/>
            </c:ext>
          </c:extLst>
        </c:ser>
        <c:ser>
          <c:idx val="3"/>
          <c:order val="5"/>
          <c:tx>
            <c:strRef>
              <c:f>'DATA for charts'!$H$115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3.5161699999999999E-3</c:v>
                </c:pt>
                <c:pt idx="1">
                  <c:v>0.73902200000000007</c:v>
                </c:pt>
                <c:pt idx="2">
                  <c:v>5.7795200000000007</c:v>
                </c:pt>
                <c:pt idx="3">
                  <c:v>4.1168000000000005</c:v>
                </c:pt>
                <c:pt idx="4">
                  <c:v>3.8406500000000001</c:v>
                </c:pt>
                <c:pt idx="5">
                  <c:v>2.57287</c:v>
                </c:pt>
                <c:pt idx="6">
                  <c:v>5.47722</c:v>
                </c:pt>
                <c:pt idx="7">
                  <c:v>4.6323400000000001</c:v>
                </c:pt>
              </c:numCache>
            </c:numRef>
          </c:val>
          <c:extLst>
            <c:ext xmlns:c16="http://schemas.microsoft.com/office/drawing/2014/chart" uri="{C3380CC4-5D6E-409C-BE32-E72D297353CC}">
              <c16:uniqueId val="{00000005-7C10-48DE-95C6-02A565F096AA}"/>
            </c:ext>
          </c:extLst>
        </c:ser>
        <c:ser>
          <c:idx val="0"/>
          <c:order val="7"/>
          <c:tx>
            <c:strRef>
              <c:f>'DATA for charts'!$S$115</c:f>
              <c:strCache>
                <c:ptCount val="1"/>
                <c:pt idx="0">
                  <c:v>Tested Prg</c:v>
                </c:pt>
              </c:strCache>
            </c:strRef>
          </c:tx>
          <c:spPr>
            <a:solidFill>
              <a:srgbClr val="FF8080"/>
            </a:solidFill>
            <a:ln>
              <a:solidFill>
                <a:srgbClr val="000000"/>
              </a:solidFill>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9-BABA-4CDF-BA7F-B8655B7CB670}"/>
            </c:ext>
          </c:extLst>
        </c:ser>
        <c:dLbls>
          <c:showLegendKey val="0"/>
          <c:showVal val="0"/>
          <c:showCatName val="0"/>
          <c:showSerName val="0"/>
          <c:showPercent val="0"/>
          <c:showBubbleSize val="0"/>
        </c:dLbls>
        <c:gapWidth val="150"/>
        <c:axId val="48242688"/>
        <c:axId val="48244224"/>
        <c:extLst>
          <c:ext xmlns:c15="http://schemas.microsoft.com/office/drawing/2012/chart" uri="{02D57815-91ED-43cb-92C2-25804820EDAC}">
            <c15:filteredBarSeries>
              <c15:ser>
                <c:idx val="2"/>
                <c:order val="6"/>
                <c:tx>
                  <c:strRef>
                    <c:extLst>
                      <c:ext uri="{02D57815-91ED-43cb-92C2-25804820EDAC}">
                        <c15:formulaRef>
                          <c15:sqref>'DATA for charts'!$I$115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charts'!$B$116:$B$123</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charts'!$I$116:$I$123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7C10-48DE-95C6-02A565F096AA}"/>
                  </c:ext>
                </c:extLst>
              </c15:ser>
            </c15:filteredBarSeries>
          </c:ext>
        </c:extLst>
      </c:barChart>
      <c:catAx>
        <c:axId val="48242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44224"/>
        <c:crosses val="autoZero"/>
        <c:auto val="1"/>
        <c:lblAlgn val="ctr"/>
        <c:lblOffset val="100"/>
        <c:tickLblSkip val="1"/>
        <c:tickMarkSkip val="1"/>
        <c:noMultiLvlLbl val="0"/>
      </c:catAx>
      <c:valAx>
        <c:axId val="4824422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950088416762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8242688"/>
        <c:crosses val="autoZero"/>
        <c:crossBetween val="between"/>
      </c:valAx>
      <c:spPr>
        <a:noFill/>
        <a:ln w="12700">
          <a:solidFill>
            <a:srgbClr val="808080"/>
          </a:solidFill>
          <a:prstDash val="solid"/>
        </a:ln>
      </c:spPr>
    </c:plotArea>
    <c:legend>
      <c:legendPos val="b"/>
      <c:layout>
        <c:manualLayout>
          <c:xMode val="edge"/>
          <c:yMode val="edge"/>
          <c:x val="6.4844252958946164E-2"/>
          <c:y val="0.93265922510094068"/>
          <c:w val="0.848915611408729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B8-9.  </a:t>
            </a:r>
            <a:r>
              <a:rPr lang="en-US" sz="1600" b="1" i="0" u="none" strike="noStrike" baseline="0">
                <a:effectLst/>
              </a:rPr>
              <a:t>Basic:</a:t>
            </a:r>
            <a:r>
              <a:rPr lang="en-US"/>
              <a:t>
Low Mass Peak Heating</a:t>
            </a:r>
          </a:p>
        </c:rich>
      </c:tx>
      <c:layout>
        <c:manualLayout>
          <c:xMode val="edge"/>
          <c:yMode val="edge"/>
          <c:x val="0.36580096189419165"/>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BE13-40CD-8C6A-567A3E0C876F}"/>
            </c:ext>
          </c:extLst>
        </c:ser>
        <c:ser>
          <c:idx val="7"/>
          <c:order val="1"/>
          <c:tx>
            <c:strRef>
              <c:f>'DATA for charts'!$D$184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3.2538839999999989</c:v>
                </c:pt>
                <c:pt idx="2">
                  <c:v>3.0202330000000002</c:v>
                </c:pt>
                <c:pt idx="3">
                  <c:v>3.020759</c:v>
                </c:pt>
                <c:pt idx="4">
                  <c:v>3.0378599999999989</c:v>
                </c:pt>
                <c:pt idx="5">
                  <c:v>3.0393720000000002</c:v>
                </c:pt>
                <c:pt idx="6">
                  <c:v>4.222459999999999</c:v>
                </c:pt>
                <c:pt idx="7">
                  <c:v>0</c:v>
                </c:pt>
              </c:numCache>
            </c:numRef>
          </c:val>
          <c:extLst>
            <c:ext xmlns:c16="http://schemas.microsoft.com/office/drawing/2014/chart" uri="{C3380CC4-5D6E-409C-BE32-E72D297353CC}">
              <c16:uniqueId val="{00000001-BE13-40CD-8C6A-567A3E0C876F}"/>
            </c:ext>
          </c:extLst>
        </c:ser>
        <c:ser>
          <c:idx val="6"/>
          <c:order val="2"/>
          <c:tx>
            <c:strRef>
              <c:f>'DATA for charts'!$E$184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BE13-40CD-8C6A-567A3E0C876F}"/>
            </c:ext>
          </c:extLst>
        </c:ser>
        <c:ser>
          <c:idx val="5"/>
          <c:order val="3"/>
          <c:tx>
            <c:strRef>
              <c:f>'DATA for charts'!$F$184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3.2044263169308609</c:v>
                </c:pt>
                <c:pt idx="3">
                  <c:v>3.1918424267020278</c:v>
                </c:pt>
                <c:pt idx="4">
                  <c:v>3.2291222373626387</c:v>
                </c:pt>
                <c:pt idx="5">
                  <c:v>3.2065583099253057</c:v>
                </c:pt>
                <c:pt idx="6">
                  <c:v>4.5585332599972226</c:v>
                </c:pt>
                <c:pt idx="7">
                  <c:v>0</c:v>
                </c:pt>
              </c:numCache>
            </c:numRef>
          </c:val>
          <c:extLst>
            <c:ext xmlns:c16="http://schemas.microsoft.com/office/drawing/2014/chart" uri="{C3380CC4-5D6E-409C-BE32-E72D297353CC}">
              <c16:uniqueId val="{00000003-BE13-40CD-8C6A-567A3E0C876F}"/>
            </c:ext>
          </c:extLst>
        </c:ser>
        <c:ser>
          <c:idx val="4"/>
          <c:order val="4"/>
          <c:tx>
            <c:strRef>
              <c:f>'DATA for charts'!$G$184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BE13-40CD-8C6A-567A3E0C876F}"/>
            </c:ext>
          </c:extLst>
        </c:ser>
        <c:ser>
          <c:idx val="3"/>
          <c:order val="5"/>
          <c:tx>
            <c:strRef>
              <c:f>'DATA for charts'!$H$184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5-BE13-40CD-8C6A-567A3E0C876F}"/>
            </c:ext>
          </c:extLst>
        </c:ser>
        <c:ser>
          <c:idx val="0"/>
          <c:order val="7"/>
          <c:tx>
            <c:strRef>
              <c:f>'DATA for charts'!$S$184</c:f>
              <c:strCache>
                <c:ptCount val="1"/>
                <c:pt idx="0">
                  <c:v>Tested Prg</c:v>
                </c:pt>
              </c:strCache>
            </c:strRef>
          </c:tx>
          <c:spPr>
            <a:solidFill>
              <a:srgbClr val="FF8080"/>
            </a:solidFill>
            <a:ln>
              <a:solidFill>
                <a:srgbClr val="000000"/>
              </a:solidFill>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3F97-4C86-89B7-6207F1DB9D76}"/>
            </c:ext>
          </c:extLst>
        </c:ser>
        <c:dLbls>
          <c:showLegendKey val="0"/>
          <c:showVal val="0"/>
          <c:showCatName val="0"/>
          <c:showSerName val="0"/>
          <c:showPercent val="0"/>
          <c:showBubbleSize val="0"/>
        </c:dLbls>
        <c:gapWidth val="150"/>
        <c:axId val="49891968"/>
        <c:axId val="49897856"/>
        <c:extLst>
          <c:ext xmlns:c15="http://schemas.microsoft.com/office/drawing/2012/chart" uri="{02D57815-91ED-43cb-92C2-25804820EDAC}">
            <c15:filteredBarSeries>
              <c15:ser>
                <c:idx val="2"/>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charts'!$B$185:$B$192</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charts'!$I$185:$I$192</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E13-40CD-8C6A-567A3E0C876F}"/>
                  </c:ext>
                </c:extLst>
              </c15:ser>
            </c15:filteredBarSeries>
          </c:ext>
        </c:extLst>
      </c:barChart>
      <c:catAx>
        <c:axId val="49891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97856"/>
        <c:crosses val="autoZero"/>
        <c:auto val="1"/>
        <c:lblAlgn val="ctr"/>
        <c:lblOffset val="100"/>
        <c:tickLblSkip val="1"/>
        <c:tickMarkSkip val="1"/>
        <c:noMultiLvlLbl val="0"/>
      </c:catAx>
      <c:valAx>
        <c:axId val="498978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891968"/>
        <c:crosses val="autoZero"/>
        <c:crossBetween val="between"/>
      </c:valAx>
      <c:spPr>
        <a:noFill/>
        <a:ln w="12700">
          <a:solidFill>
            <a:srgbClr val="808080"/>
          </a:solidFill>
          <a:prstDash val="solid"/>
        </a:ln>
      </c:spPr>
    </c:plotArea>
    <c:legend>
      <c:legendPos val="b"/>
      <c:layout>
        <c:manualLayout>
          <c:xMode val="edge"/>
          <c:yMode val="edge"/>
          <c:x val="0.10031443627815113"/>
          <c:y val="0.93617071927999262"/>
          <c:w val="0.81339951817898459"/>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B8-10.  </a:t>
            </a:r>
            <a:r>
              <a:rPr lang="en-US" sz="1600" b="1" i="0" u="none" strike="noStrike" baseline="0">
                <a:effectLst/>
              </a:rPr>
              <a:t>Basic:</a:t>
            </a:r>
            <a:r>
              <a:rPr lang="en-US"/>
              <a:t>
Low Mass Peak Sensible Cooling</a:t>
            </a:r>
          </a:p>
        </c:rich>
      </c:tx>
      <c:layout>
        <c:manualLayout>
          <c:xMode val="edge"/>
          <c:yMode val="edge"/>
          <c:x val="0.31462819089900318"/>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084B-4D27-B2E7-8430DFA85887}"/>
            </c:ext>
          </c:extLst>
        </c:ser>
        <c:ser>
          <c:idx val="7"/>
          <c:order val="1"/>
          <c:tx>
            <c:strRef>
              <c:f>'DATA for charts'!$D$250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4.4928089999999994</c:v>
                </c:pt>
                <c:pt idx="5">
                  <c:v>3.998297</c:v>
                </c:pt>
                <c:pt idx="6">
                  <c:v>6.4289879999999986</c:v>
                </c:pt>
                <c:pt idx="7">
                  <c:v>6.2897050000000014</c:v>
                </c:pt>
              </c:numCache>
            </c:numRef>
          </c:val>
          <c:extLst>
            <c:ext xmlns:c16="http://schemas.microsoft.com/office/drawing/2014/chart" uri="{C3380CC4-5D6E-409C-BE32-E72D297353CC}">
              <c16:uniqueId val="{00000001-084B-4D27-B2E7-8430DFA85887}"/>
            </c:ext>
          </c:extLst>
        </c:ser>
        <c:ser>
          <c:idx val="6"/>
          <c:order val="2"/>
          <c:tx>
            <c:strRef>
              <c:f>'DATA for charts'!$E$250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084B-4D27-B2E7-8430DFA85887}"/>
            </c:ext>
          </c:extLst>
        </c:ser>
        <c:ser>
          <c:idx val="5"/>
          <c:order val="3"/>
          <c:tx>
            <c:strRef>
              <c:f>'DATA for charts'!$F$250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0.37747114436019724</c:v>
                </c:pt>
                <c:pt idx="1">
                  <c:v>1.9293660713617777</c:v>
                </c:pt>
                <c:pt idx="2">
                  <c:v>6.3515671966931668</c:v>
                </c:pt>
                <c:pt idx="3">
                  <c:v>6.1345421296626395</c:v>
                </c:pt>
                <c:pt idx="4">
                  <c:v>4.7974358103292776</c:v>
                </c:pt>
                <c:pt idx="5">
                  <c:v>4.2121743380140835</c:v>
                </c:pt>
                <c:pt idx="6">
                  <c:v>6.2973971790693062</c:v>
                </c:pt>
                <c:pt idx="7">
                  <c:v>6.1381471208334721</c:v>
                </c:pt>
              </c:numCache>
            </c:numRef>
          </c:val>
          <c:extLst>
            <c:ext xmlns:c16="http://schemas.microsoft.com/office/drawing/2014/chart" uri="{C3380CC4-5D6E-409C-BE32-E72D297353CC}">
              <c16:uniqueId val="{00000003-084B-4D27-B2E7-8430DFA85887}"/>
            </c:ext>
          </c:extLst>
        </c:ser>
        <c:ser>
          <c:idx val="4"/>
          <c:order val="4"/>
          <c:tx>
            <c:strRef>
              <c:f>'DATA for charts'!$G$250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084B-4D27-B2E7-8430DFA85887}"/>
            </c:ext>
          </c:extLst>
        </c:ser>
        <c:ser>
          <c:idx val="3"/>
          <c:order val="5"/>
          <c:tx>
            <c:strRef>
              <c:f>'DATA for charts'!$H$250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5-084B-4D27-B2E7-8430DFA85887}"/>
            </c:ext>
          </c:extLst>
        </c:ser>
        <c:ser>
          <c:idx val="0"/>
          <c:order val="7"/>
          <c:tx>
            <c:strRef>
              <c:f>'DATA for charts'!$S$250</c:f>
              <c:strCache>
                <c:ptCount val="1"/>
                <c:pt idx="0">
                  <c:v>Tested Prg</c:v>
                </c:pt>
              </c:strCache>
            </c:strRef>
          </c:tx>
          <c:spPr>
            <a:solidFill>
              <a:srgbClr val="FF8080"/>
            </a:solidFill>
            <a:ln>
              <a:solidFill>
                <a:srgbClr val="000000"/>
              </a:solidFill>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EBB2-45E0-815A-41311171229F}"/>
            </c:ext>
          </c:extLst>
        </c:ser>
        <c:dLbls>
          <c:showLegendKey val="0"/>
          <c:showVal val="0"/>
          <c:showCatName val="0"/>
          <c:showSerName val="0"/>
          <c:showPercent val="0"/>
          <c:showBubbleSize val="0"/>
        </c:dLbls>
        <c:gapWidth val="150"/>
        <c:axId val="61956864"/>
        <c:axId val="61958400"/>
        <c:extLst>
          <c:ext xmlns:c15="http://schemas.microsoft.com/office/drawing/2012/chart" uri="{02D57815-91ED-43cb-92C2-25804820EDAC}">
            <c15:filteredBarSeries>
              <c15:ser>
                <c:idx val="2"/>
                <c:order val="6"/>
                <c:tx>
                  <c:strRef>
                    <c:extLst>
                      <c:ext uri="{02D57815-91ED-43cb-92C2-25804820EDAC}">
                        <c15:formulaRef>
                          <c15:sqref>'DATA for charts'!$I$250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charts'!$B$251:$B$258</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charts'!$I$251:$I$258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84B-4D27-B2E7-8430DFA85887}"/>
                  </c:ext>
                </c:extLst>
              </c15:ser>
            </c15:filteredBarSeries>
          </c:ext>
        </c:extLst>
      </c:barChart>
      <c:catAx>
        <c:axId val="6195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958400"/>
        <c:crosses val="autoZero"/>
        <c:auto val="1"/>
        <c:lblAlgn val="ctr"/>
        <c:lblOffset val="100"/>
        <c:tickLblSkip val="1"/>
        <c:tickMarkSkip val="1"/>
        <c:noMultiLvlLbl val="0"/>
      </c:catAx>
      <c:valAx>
        <c:axId val="6195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1956864"/>
        <c:crosses val="autoZero"/>
        <c:crossBetween val="between"/>
      </c:valAx>
      <c:spPr>
        <a:noFill/>
        <a:ln w="12700">
          <a:solidFill>
            <a:srgbClr val="808080"/>
          </a:solidFill>
          <a:prstDash val="solid"/>
        </a:ln>
      </c:spPr>
    </c:plotArea>
    <c:legend>
      <c:legendPos val="b"/>
      <c:layout>
        <c:manualLayout>
          <c:xMode val="edge"/>
          <c:yMode val="edge"/>
          <c:x val="9.1000084478896293E-2"/>
          <c:y val="0.93265922510094068"/>
          <c:w val="0.828197890358044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600" b="1" i="0" u="none" strike="noStrike" baseline="0">
                <a:solidFill>
                  <a:srgbClr val="000000"/>
                </a:solidFill>
                <a:latin typeface="Arial"/>
                <a:ea typeface="Arial"/>
                <a:cs typeface="Arial"/>
              </a:defRPr>
            </a:pPr>
            <a:r>
              <a:rPr lang="en-US"/>
              <a:t>Figure B8-11.  </a:t>
            </a:r>
            <a:r>
              <a:rPr lang="en-US" sz="1600" b="1" i="0" u="none" strike="noStrike" baseline="0">
                <a:effectLst/>
              </a:rPr>
              <a:t>Basic:</a:t>
            </a:r>
            <a:r>
              <a:rPr lang="en-US"/>
              <a:t>
High Mass Annual Heating</a:t>
            </a:r>
          </a:p>
        </c:rich>
      </c:tx>
      <c:layout>
        <c:manualLayout>
          <c:xMode val="edge"/>
          <c:yMode val="edge"/>
          <c:x val="0.35181650018497967"/>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27FE-4802-BEEC-F8022C6B76DF}"/>
            </c:ext>
          </c:extLst>
        </c:ser>
        <c:ser>
          <c:idx val="7"/>
          <c:order val="1"/>
          <c:tx>
            <c:strRef>
              <c:f>'DATA for charts'!$D$43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0.8632359497649299</c:v>
                </c:pt>
                <c:pt idx="6">
                  <c:v>0</c:v>
                </c:pt>
                <c:pt idx="7">
                  <c:v>2.5220720098099401</c:v>
                </c:pt>
              </c:numCache>
            </c:numRef>
          </c:val>
          <c:extLst>
            <c:ext xmlns:c16="http://schemas.microsoft.com/office/drawing/2014/chart" uri="{C3380CC4-5D6E-409C-BE32-E72D297353CC}">
              <c16:uniqueId val="{00000001-27FE-4802-BEEC-F8022C6B76DF}"/>
            </c:ext>
          </c:extLst>
        </c:ser>
        <c:ser>
          <c:idx val="6"/>
          <c:order val="2"/>
          <c:tx>
            <c:strRef>
              <c:f>'DATA for charts'!$E$43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27FE-4802-BEEC-F8022C6B76DF}"/>
            </c:ext>
          </c:extLst>
        </c:ser>
        <c:ser>
          <c:idx val="5"/>
          <c:order val="3"/>
          <c:tx>
            <c:strRef>
              <c:f>'DATA for charts'!$F$43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5.1155588567064987</c:v>
                </c:pt>
                <c:pt idx="1">
                  <c:v>1.663686669222239</c:v>
                </c:pt>
                <c:pt idx="2">
                  <c:v>1.9557369363138615</c:v>
                </c:pt>
                <c:pt idx="3">
                  <c:v>3.3365100699681816</c:v>
                </c:pt>
                <c:pt idx="4">
                  <c:v>3.993812729789016</c:v>
                </c:pt>
                <c:pt idx="5">
                  <c:v>1.0673847073572145</c:v>
                </c:pt>
                <c:pt idx="6">
                  <c:v>0</c:v>
                </c:pt>
                <c:pt idx="7">
                  <c:v>2.6890438727369079</c:v>
                </c:pt>
              </c:numCache>
            </c:numRef>
          </c:val>
          <c:extLst>
            <c:ext xmlns:c16="http://schemas.microsoft.com/office/drawing/2014/chart" uri="{C3380CC4-5D6E-409C-BE32-E72D297353CC}">
              <c16:uniqueId val="{00000003-27FE-4802-BEEC-F8022C6B76DF}"/>
            </c:ext>
          </c:extLst>
        </c:ser>
        <c:ser>
          <c:idx val="4"/>
          <c:order val="4"/>
          <c:tx>
            <c:strRef>
              <c:f>'DATA for charts'!$G$43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27FE-4802-BEEC-F8022C6B76DF}"/>
            </c:ext>
          </c:extLst>
        </c:ser>
        <c:ser>
          <c:idx val="3"/>
          <c:order val="5"/>
          <c:tx>
            <c:strRef>
              <c:f>'DATA for charts'!$H$43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5-27FE-4802-BEEC-F8022C6B76DF}"/>
            </c:ext>
          </c:extLst>
        </c:ser>
        <c:ser>
          <c:idx val="0"/>
          <c:order val="7"/>
          <c:tx>
            <c:strRef>
              <c:f>'DATA for charts'!$S$43</c:f>
              <c:strCache>
                <c:ptCount val="1"/>
                <c:pt idx="0">
                  <c:v>Tested Prg</c:v>
                </c:pt>
              </c:strCache>
            </c:strRef>
          </c:tx>
          <c:spPr>
            <a:solidFill>
              <a:srgbClr val="FF8080"/>
            </a:solidFill>
            <a:ln>
              <a:solidFill>
                <a:srgbClr val="000000"/>
              </a:solidFill>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B7CC-4527-B13B-738DA81C448E}"/>
            </c:ext>
          </c:extLst>
        </c:ser>
        <c:dLbls>
          <c:showLegendKey val="0"/>
          <c:showVal val="0"/>
          <c:showCatName val="0"/>
          <c:showSerName val="0"/>
          <c:showPercent val="0"/>
          <c:showBubbleSize val="0"/>
        </c:dLbls>
        <c:gapWidth val="150"/>
        <c:axId val="62061184"/>
        <c:axId val="62599552"/>
        <c:extLst>
          <c:ext xmlns:c15="http://schemas.microsoft.com/office/drawing/2012/chart" uri="{02D57815-91ED-43cb-92C2-25804820EDAC}">
            <c15:filteredBarSeries>
              <c15:ser>
                <c:idx val="2"/>
                <c:order val="6"/>
                <c:tx>
                  <c:strRef>
                    <c:extLst>
                      <c:ext uri="{02D57815-91ED-43cb-92C2-25804820EDAC}">
                        <c15:formulaRef>
                          <c15:sqref>'DATA for charts'!$I$43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charts'!$B$44:$B$51</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charts'!$I$44:$I$51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27FE-4802-BEEC-F8022C6B76DF}"/>
                  </c:ext>
                </c:extLst>
              </c15:ser>
            </c15:filteredBarSeries>
          </c:ext>
        </c:extLst>
      </c:barChart>
      <c:catAx>
        <c:axId val="62061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599552"/>
        <c:crosses val="autoZero"/>
        <c:auto val="1"/>
        <c:lblAlgn val="ctr"/>
        <c:lblOffset val="100"/>
        <c:tickLblSkip val="1"/>
        <c:tickMarkSkip val="1"/>
        <c:noMultiLvlLbl val="0"/>
      </c:catAx>
      <c:valAx>
        <c:axId val="6259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061184"/>
        <c:crosses val="autoZero"/>
        <c:crossBetween val="between"/>
      </c:valAx>
      <c:spPr>
        <a:noFill/>
        <a:ln w="12700">
          <a:solidFill>
            <a:srgbClr val="808080"/>
          </a:solidFill>
          <a:prstDash val="solid"/>
        </a:ln>
      </c:spPr>
    </c:plotArea>
    <c:legend>
      <c:legendPos val="b"/>
      <c:layout>
        <c:manualLayout>
          <c:xMode val="edge"/>
          <c:yMode val="edge"/>
          <c:x val="8.0641223953554081E-2"/>
          <c:y val="0.93265922510094068"/>
          <c:w val="0.83937683705186128"/>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B8-12.  </a:t>
            </a:r>
            <a:r>
              <a:rPr lang="en-US" sz="1600" b="1" i="0" u="none" strike="noStrike" baseline="0">
                <a:effectLst/>
              </a:rPr>
              <a:t>Basic:</a:t>
            </a:r>
            <a:r>
              <a:rPr lang="en-US"/>
              <a:t>
High Mass Annual Sensible Cooling</a:t>
            </a:r>
          </a:p>
        </c:rich>
      </c:tx>
      <c:layout>
        <c:manualLayout>
          <c:xMode val="edge"/>
          <c:yMode val="edge"/>
          <c:x val="0.2999667327932523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14814196349465"/>
        </c:manualLayout>
      </c:layout>
      <c:barChart>
        <c:barDir val="col"/>
        <c:grouping val="clustered"/>
        <c:varyColors val="0"/>
        <c:ser>
          <c:idx val="8"/>
          <c:order val="0"/>
          <c:tx>
            <c:strRef>
              <c:f>'DATA for charts'!$C$141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B914-4EBE-8E34-60AAD3ED2876}"/>
            </c:ext>
          </c:extLst>
        </c:ser>
        <c:ser>
          <c:idx val="7"/>
          <c:order val="1"/>
          <c:tx>
            <c:strRef>
              <c:f>'DATA for charts'!$D$141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2.4638257872722771</c:v>
                </c:pt>
                <c:pt idx="2">
                  <c:v>1.414864593605782</c:v>
                </c:pt>
                <c:pt idx="3">
                  <c:v>2.7892086169242201</c:v>
                </c:pt>
                <c:pt idx="4">
                  <c:v>2.0749889862182589</c:v>
                </c:pt>
                <c:pt idx="5">
                  <c:v>2.3965761935609602</c:v>
                </c:pt>
                <c:pt idx="6">
                  <c:v>0.59802598301926013</c:v>
                </c:pt>
                <c:pt idx="7">
                  <c:v>0.92578248915840011</c:v>
                </c:pt>
              </c:numCache>
            </c:numRef>
          </c:val>
          <c:extLst>
            <c:ext xmlns:c16="http://schemas.microsoft.com/office/drawing/2014/chart" uri="{C3380CC4-5D6E-409C-BE32-E72D297353CC}">
              <c16:uniqueId val="{00000001-B914-4EBE-8E34-60AAD3ED2876}"/>
            </c:ext>
          </c:extLst>
        </c:ser>
        <c:ser>
          <c:idx val="6"/>
          <c:order val="2"/>
          <c:tx>
            <c:strRef>
              <c:f>'DATA for charts'!$E$141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B914-4EBE-8E34-60AAD3ED2876}"/>
            </c:ext>
          </c:extLst>
        </c:ser>
        <c:ser>
          <c:idx val="5"/>
          <c:order val="3"/>
          <c:tx>
            <c:strRef>
              <c:f>'DATA for charts'!$F$141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0.37353234692909176</c:v>
                </c:pt>
                <c:pt idx="1">
                  <c:v>2.488741367713275</c:v>
                </c:pt>
                <c:pt idx="2">
                  <c:v>1.3834777438114532</c:v>
                </c:pt>
                <c:pt idx="3">
                  <c:v>2.7308427833342828</c:v>
                </c:pt>
                <c:pt idx="4">
                  <c:v>1.9191122099152138</c:v>
                </c:pt>
                <c:pt idx="5">
                  <c:v>2.4243509390483053</c:v>
                </c:pt>
                <c:pt idx="6">
                  <c:v>0.7069197836420551</c:v>
                </c:pt>
                <c:pt idx="7">
                  <c:v>0.90711717142093762</c:v>
                </c:pt>
              </c:numCache>
            </c:numRef>
          </c:val>
          <c:extLst>
            <c:ext xmlns:c16="http://schemas.microsoft.com/office/drawing/2014/chart" uri="{C3380CC4-5D6E-409C-BE32-E72D297353CC}">
              <c16:uniqueId val="{00000003-B914-4EBE-8E34-60AAD3ED2876}"/>
            </c:ext>
          </c:extLst>
        </c:ser>
        <c:ser>
          <c:idx val="4"/>
          <c:order val="4"/>
          <c:tx>
            <c:strRef>
              <c:f>'DATA for charts'!$G$141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B914-4EBE-8E34-60AAD3ED2876}"/>
            </c:ext>
          </c:extLst>
        </c:ser>
        <c:ser>
          <c:idx val="3"/>
          <c:order val="5"/>
          <c:tx>
            <c:strRef>
              <c:f>'DATA for charts'!$H$141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0.28208100000000003</c:v>
                </c:pt>
                <c:pt idx="1">
                  <c:v>2.2671300000000003</c:v>
                </c:pt>
                <c:pt idx="2">
                  <c:v>1.1908599999999998</c:v>
                </c:pt>
                <c:pt idx="3">
                  <c:v>2.54887</c:v>
                </c:pt>
                <c:pt idx="4">
                  <c:v>1.6717599999999999</c:v>
                </c:pt>
                <c:pt idx="5">
                  <c:v>2.2034600000000002</c:v>
                </c:pt>
                <c:pt idx="6">
                  <c:v>0.64162199999999991</c:v>
                </c:pt>
                <c:pt idx="7">
                  <c:v>0.78895799999999994</c:v>
                </c:pt>
              </c:numCache>
            </c:numRef>
          </c:val>
          <c:extLst>
            <c:ext xmlns:c16="http://schemas.microsoft.com/office/drawing/2014/chart" uri="{C3380CC4-5D6E-409C-BE32-E72D297353CC}">
              <c16:uniqueId val="{00000005-B914-4EBE-8E34-60AAD3ED2876}"/>
            </c:ext>
          </c:extLst>
        </c:ser>
        <c:ser>
          <c:idx val="0"/>
          <c:order val="7"/>
          <c:tx>
            <c:strRef>
              <c:f>'DATA for charts'!$S$141</c:f>
              <c:strCache>
                <c:ptCount val="1"/>
                <c:pt idx="0">
                  <c:v>Tested Prg</c:v>
                </c:pt>
              </c:strCache>
            </c:strRef>
          </c:tx>
          <c:spPr>
            <a:solidFill>
              <a:srgbClr val="FF8080"/>
            </a:solidFill>
            <a:ln>
              <a:solidFill>
                <a:srgbClr val="000000"/>
              </a:solidFill>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8BE8-44CB-9303-12698CDE527A}"/>
            </c:ext>
          </c:extLst>
        </c:ser>
        <c:dLbls>
          <c:showLegendKey val="0"/>
          <c:showVal val="0"/>
          <c:showCatName val="0"/>
          <c:showSerName val="0"/>
          <c:showPercent val="0"/>
          <c:showBubbleSize val="0"/>
        </c:dLbls>
        <c:gapWidth val="150"/>
        <c:axId val="62461440"/>
        <c:axId val="62462976"/>
        <c:extLst>
          <c:ext xmlns:c15="http://schemas.microsoft.com/office/drawing/2012/chart" uri="{02D57815-91ED-43cb-92C2-25804820EDAC}">
            <c15:filteredBarSeries>
              <c15:ser>
                <c:idx val="2"/>
                <c:order val="6"/>
                <c:tx>
                  <c:strRef>
                    <c:extLst>
                      <c:ext uri="{02D57815-91ED-43cb-92C2-25804820EDAC}">
                        <c15:formulaRef>
                          <c15:sqref>'DATA for charts'!$I$141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charts'!$B$142:$B$149</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charts'!$I$142:$I$149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914-4EBE-8E34-60AAD3ED2876}"/>
                  </c:ext>
                </c:extLst>
              </c15:ser>
            </c15:filteredBarSeries>
          </c:ext>
        </c:extLst>
      </c:barChart>
      <c:catAx>
        <c:axId val="62461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462976"/>
        <c:crosses val="autoZero"/>
        <c:auto val="1"/>
        <c:lblAlgn val="ctr"/>
        <c:lblOffset val="100"/>
        <c:tickLblSkip val="1"/>
        <c:tickMarkSkip val="1"/>
        <c:noMultiLvlLbl val="0"/>
      </c:catAx>
      <c:valAx>
        <c:axId val="624629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013256091765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61440"/>
        <c:crosses val="autoZero"/>
        <c:crossBetween val="between"/>
      </c:valAx>
      <c:spPr>
        <a:noFill/>
        <a:ln w="12700">
          <a:solidFill>
            <a:srgbClr val="808080"/>
          </a:solidFill>
          <a:prstDash val="solid"/>
        </a:ln>
      </c:spPr>
    </c:plotArea>
    <c:legend>
      <c:legendPos val="b"/>
      <c:layout>
        <c:manualLayout>
          <c:xMode val="edge"/>
          <c:yMode val="edge"/>
          <c:x val="9.5478864254065918E-2"/>
          <c:y val="0.93247168736860597"/>
          <c:w val="0.820138953219082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B8-13.  </a:t>
            </a:r>
            <a:r>
              <a:rPr lang="en-US" sz="1600" b="1" i="0" u="none" strike="noStrike" baseline="0">
                <a:effectLst/>
              </a:rPr>
              <a:t>Basic:</a:t>
            </a:r>
            <a:r>
              <a:rPr lang="en-US"/>
              <a:t>
High Mass Peak Heating</a:t>
            </a:r>
          </a:p>
        </c:rich>
      </c:tx>
      <c:layout>
        <c:manualLayout>
          <c:xMode val="edge"/>
          <c:yMode val="edge"/>
          <c:x val="0.3592156862745098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charts'!$C$209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4059-4744-8B0A-3636A219B0F5}"/>
            </c:ext>
          </c:extLst>
        </c:ser>
        <c:ser>
          <c:idx val="7"/>
          <c:order val="1"/>
          <c:tx>
            <c:strRef>
              <c:f>'DATA for charts'!$D$209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4059-4744-8B0A-3636A219B0F5}"/>
            </c:ext>
          </c:extLst>
        </c:ser>
        <c:ser>
          <c:idx val="6"/>
          <c:order val="2"/>
          <c:tx>
            <c:strRef>
              <c:f>'DATA for charts'!$E$209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4059-4744-8B0A-3636A219B0F5}"/>
            </c:ext>
          </c:extLst>
        </c:ser>
        <c:ser>
          <c:idx val="5"/>
          <c:order val="3"/>
          <c:tx>
            <c:strRef>
              <c:f>'DATA for charts'!$F$209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2.9236541637012223</c:v>
                </c:pt>
                <c:pt idx="1">
                  <c:v>2.6874896063526754</c:v>
                </c:pt>
                <c:pt idx="2">
                  <c:v>2.6989266282674835</c:v>
                </c:pt>
                <c:pt idx="3">
                  <c:v>2.7701794479573083</c:v>
                </c:pt>
                <c:pt idx="4">
                  <c:v>2.7848982775920277</c:v>
                </c:pt>
                <c:pt idx="5">
                  <c:v>3.1427690671963608</c:v>
                </c:pt>
                <c:pt idx="6">
                  <c:v>0</c:v>
                </c:pt>
                <c:pt idx="7">
                  <c:v>2.2593649985640587</c:v>
                </c:pt>
              </c:numCache>
            </c:numRef>
          </c:val>
          <c:extLst>
            <c:ext xmlns:c16="http://schemas.microsoft.com/office/drawing/2014/chart" uri="{C3380CC4-5D6E-409C-BE32-E72D297353CC}">
              <c16:uniqueId val="{00000003-4059-4744-8B0A-3636A219B0F5}"/>
            </c:ext>
          </c:extLst>
        </c:ser>
        <c:ser>
          <c:idx val="4"/>
          <c:order val="4"/>
          <c:tx>
            <c:strRef>
              <c:f>'DATA for charts'!$G$209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4059-4744-8B0A-3636A219B0F5}"/>
            </c:ext>
          </c:extLst>
        </c:ser>
        <c:ser>
          <c:idx val="3"/>
          <c:order val="5"/>
          <c:tx>
            <c:strRef>
              <c:f>'DATA for charts'!$H$209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5-4059-4744-8B0A-3636A219B0F5}"/>
            </c:ext>
          </c:extLst>
        </c:ser>
        <c:ser>
          <c:idx val="0"/>
          <c:order val="7"/>
          <c:tx>
            <c:strRef>
              <c:f>'DATA for charts'!$S$209</c:f>
              <c:strCache>
                <c:ptCount val="1"/>
                <c:pt idx="0">
                  <c:v>Tested Prg</c:v>
                </c:pt>
              </c:strCache>
            </c:strRef>
          </c:tx>
          <c:spPr>
            <a:solidFill>
              <a:srgbClr val="FF8080"/>
            </a:solidFill>
            <a:ln>
              <a:solidFill>
                <a:srgbClr val="000000"/>
              </a:solidFill>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1D46-4B8F-AAB8-15D7087062D9}"/>
            </c:ext>
          </c:extLst>
        </c:ser>
        <c:dLbls>
          <c:showLegendKey val="0"/>
          <c:showVal val="0"/>
          <c:showCatName val="0"/>
          <c:showSerName val="0"/>
          <c:showPercent val="0"/>
          <c:showBubbleSize val="0"/>
        </c:dLbls>
        <c:gapWidth val="150"/>
        <c:axId val="62664704"/>
        <c:axId val="62666240"/>
        <c:extLst>
          <c:ext xmlns:c15="http://schemas.microsoft.com/office/drawing/2012/chart" uri="{02D57815-91ED-43cb-92C2-25804820EDAC}">
            <c15:filteredBarSeries>
              <c15:ser>
                <c:idx val="2"/>
                <c:order val="6"/>
                <c:tx>
                  <c:strRef>
                    <c:extLst>
                      <c:ext uri="{02D57815-91ED-43cb-92C2-25804820EDAC}">
                        <c15:formulaRef>
                          <c15:sqref>'DATA for charts'!$I$209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charts'!$B$210:$B$217</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charts'!$I$210:$I$217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059-4744-8B0A-3636A219B0F5}"/>
                  </c:ext>
                </c:extLst>
              </c15:ser>
            </c15:filteredBarSeries>
          </c:ext>
        </c:extLst>
      </c:barChart>
      <c:catAx>
        <c:axId val="6266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666240"/>
        <c:crosses val="autoZero"/>
        <c:auto val="1"/>
        <c:lblAlgn val="ctr"/>
        <c:lblOffset val="100"/>
        <c:tickLblSkip val="1"/>
        <c:tickMarkSkip val="1"/>
        <c:noMultiLvlLbl val="0"/>
      </c:catAx>
      <c:valAx>
        <c:axId val="62666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664704"/>
        <c:crosses val="autoZero"/>
        <c:crossBetween val="between"/>
      </c:valAx>
      <c:spPr>
        <a:noFill/>
        <a:ln w="12700">
          <a:solidFill>
            <a:srgbClr val="808080"/>
          </a:solidFill>
          <a:prstDash val="solid"/>
        </a:ln>
      </c:spPr>
    </c:plotArea>
    <c:legend>
      <c:legendPos val="b"/>
      <c:layout>
        <c:manualLayout>
          <c:xMode val="edge"/>
          <c:yMode val="edge"/>
          <c:x val="8.9097386689039007E-2"/>
          <c:y val="0.93265922510094068"/>
          <c:w val="0.82709943166094235"/>
          <c:h val="4.777057027741026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B8-14.  </a:t>
            </a:r>
            <a:r>
              <a:rPr lang="en-US" sz="1600" b="1" i="0" u="none" strike="noStrike" baseline="0">
                <a:effectLst/>
              </a:rPr>
              <a:t>Basic:</a:t>
            </a:r>
            <a:r>
              <a:rPr lang="en-US"/>
              <a:t>
High Mass Peak Sensible Cooling</a:t>
            </a:r>
          </a:p>
        </c:rich>
      </c:tx>
      <c:layout>
        <c:manualLayout>
          <c:xMode val="edge"/>
          <c:yMode val="edge"/>
          <c:x val="0.3119978093748290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D7EB-4C99-8685-4D2DAD3C8858}"/>
            </c:ext>
          </c:extLst>
        </c:ser>
        <c:ser>
          <c:idx val="7"/>
          <c:order val="1"/>
          <c:tx>
            <c:strRef>
              <c:f>'DATA for charts'!$D$280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D7EB-4C99-8685-4D2DAD3C8858}"/>
            </c:ext>
          </c:extLst>
        </c:ser>
        <c:ser>
          <c:idx val="6"/>
          <c:order val="2"/>
          <c:tx>
            <c:strRef>
              <c:f>'DATA for charts'!$E$280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D7EB-4C99-8685-4D2DAD3C8858}"/>
            </c:ext>
          </c:extLst>
        </c:ser>
        <c:ser>
          <c:idx val="5"/>
          <c:order val="3"/>
          <c:tx>
            <c:strRef>
              <c:f>'DATA for charts'!$F$280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1.0458327706611417</c:v>
                </c:pt>
                <c:pt idx="1">
                  <c:v>3.040447251546055</c:v>
                </c:pt>
                <c:pt idx="2">
                  <c:v>2.2221010747404084</c:v>
                </c:pt>
                <c:pt idx="3">
                  <c:v>3.2603300551982781</c:v>
                </c:pt>
                <c:pt idx="4">
                  <c:v>2.7815184723279445</c:v>
                </c:pt>
                <c:pt idx="5">
                  <c:v>3.0399620159785279</c:v>
                </c:pt>
                <c:pt idx="6">
                  <c:v>2.3875281644443667</c:v>
                </c:pt>
                <c:pt idx="7">
                  <c:v>1.4799194889740501</c:v>
                </c:pt>
              </c:numCache>
            </c:numRef>
          </c:val>
          <c:extLst>
            <c:ext xmlns:c16="http://schemas.microsoft.com/office/drawing/2014/chart" uri="{C3380CC4-5D6E-409C-BE32-E72D297353CC}">
              <c16:uniqueId val="{00000003-D7EB-4C99-8685-4D2DAD3C8858}"/>
            </c:ext>
          </c:extLst>
        </c:ser>
        <c:ser>
          <c:idx val="4"/>
          <c:order val="4"/>
          <c:tx>
            <c:strRef>
              <c:f>'DATA for charts'!$G$280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D7EB-4C99-8685-4D2DAD3C8858}"/>
            </c:ext>
          </c:extLst>
        </c:ser>
        <c:ser>
          <c:idx val="3"/>
          <c:order val="5"/>
          <c:tx>
            <c:strRef>
              <c:f>'DATA for charts'!$H$280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5-D7EB-4C99-8685-4D2DAD3C8858}"/>
            </c:ext>
          </c:extLst>
        </c:ser>
        <c:ser>
          <c:idx val="0"/>
          <c:order val="7"/>
          <c:tx>
            <c:strRef>
              <c:f>'DATA for charts'!$S$280</c:f>
              <c:strCache>
                <c:ptCount val="1"/>
                <c:pt idx="0">
                  <c:v>Tested Prg</c:v>
                </c:pt>
              </c:strCache>
            </c:strRef>
          </c:tx>
          <c:spPr>
            <a:solidFill>
              <a:srgbClr val="FF8080"/>
            </a:solidFill>
            <a:ln>
              <a:solidFill>
                <a:srgbClr val="000000"/>
              </a:solidFill>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D907-428F-81AB-11482C4E4EB2}"/>
            </c:ext>
          </c:extLst>
        </c:ser>
        <c:dLbls>
          <c:showLegendKey val="0"/>
          <c:showVal val="0"/>
          <c:showCatName val="0"/>
          <c:showSerName val="0"/>
          <c:showPercent val="0"/>
          <c:showBubbleSize val="0"/>
        </c:dLbls>
        <c:gapWidth val="150"/>
        <c:axId val="62758912"/>
        <c:axId val="63029248"/>
        <c:extLst>
          <c:ext xmlns:c15="http://schemas.microsoft.com/office/drawing/2012/chart" uri="{02D57815-91ED-43cb-92C2-25804820EDAC}">
            <c15:filteredBarSeries>
              <c15:ser>
                <c:idx val="2"/>
                <c:order val="6"/>
                <c:tx>
                  <c:strRef>
                    <c:extLst>
                      <c:ext uri="{02D57815-91ED-43cb-92C2-25804820EDAC}">
                        <c15:formulaRef>
                          <c15:sqref>'DATA for charts'!$I$280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charts'!$B$281:$B$288</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charts'!$I$281:$I$288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D7EB-4C99-8685-4D2DAD3C8858}"/>
                  </c:ext>
                </c:extLst>
              </c15:ser>
            </c15:filteredBarSeries>
          </c:ext>
        </c:extLst>
      </c:barChart>
      <c:catAx>
        <c:axId val="627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029248"/>
        <c:crosses val="autoZero"/>
        <c:auto val="1"/>
        <c:lblAlgn val="ctr"/>
        <c:lblOffset val="100"/>
        <c:tickLblSkip val="1"/>
        <c:tickMarkSkip val="1"/>
        <c:noMultiLvlLbl val="0"/>
      </c:catAx>
      <c:valAx>
        <c:axId val="63029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758912"/>
        <c:crosses val="autoZero"/>
        <c:crossBetween val="between"/>
      </c:valAx>
      <c:spPr>
        <a:noFill/>
        <a:ln w="12700">
          <a:solidFill>
            <a:srgbClr val="808080"/>
          </a:solidFill>
          <a:prstDash val="solid"/>
        </a:ln>
      </c:spPr>
    </c:plotArea>
    <c:legend>
      <c:legendPos val="b"/>
      <c:layout>
        <c:manualLayout>
          <c:xMode val="edge"/>
          <c:yMode val="edge"/>
          <c:x val="9.7236491387522175E-2"/>
          <c:y val="0.93265922510094068"/>
          <c:w val="0.82013895321908292"/>
          <c:h val="4.1926928791323599E-2"/>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B8-15.  Basic and In-Depth:
South Window (Delta)
Annual Heating and Sensible Cooling</a:t>
            </a:r>
          </a:p>
        </c:rich>
      </c:tx>
      <c:layout>
        <c:manualLayout>
          <c:xMode val="edge"/>
          <c:yMode val="edge"/>
          <c:x val="0.2895005549389566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E229-4E35-8D69-110B5536065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-1.4612667436905391</c:v>
                </c:pt>
                <c:pt idx="1">
                  <c:v>5.0069667825411299</c:v>
                </c:pt>
                <c:pt idx="2">
                  <c:v>-3.5267920947461699</c:v>
                </c:pt>
                <c:pt idx="3">
                  <c:v>2.0839944573311873</c:v>
                </c:pt>
              </c:numCache>
            </c:numRef>
          </c:val>
          <c:extLst>
            <c:ext xmlns:c16="http://schemas.microsoft.com/office/drawing/2014/chart" uri="{C3380CC4-5D6E-409C-BE32-E72D297353CC}">
              <c16:uniqueId val="{00000001-E229-4E35-8D69-110B5536065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E229-4E35-8D69-110B5536065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-1.2957526974894664</c:v>
                </c:pt>
                <c:pt idx="1">
                  <c:v>5.1714156698946621</c:v>
                </c:pt>
                <c:pt idx="2">
                  <c:v>-3.4518721874842599</c:v>
                </c:pt>
                <c:pt idx="3">
                  <c:v>2.1152090207841834</c:v>
                </c:pt>
              </c:numCache>
            </c:numRef>
          </c:val>
          <c:extLst>
            <c:ext xmlns:c16="http://schemas.microsoft.com/office/drawing/2014/chart" uri="{C3380CC4-5D6E-409C-BE32-E72D297353CC}">
              <c16:uniqueId val="{00000003-E229-4E35-8D69-110B5536065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E229-4E35-8D69-110B5536065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-1.3469799999999994</c:v>
                </c:pt>
                <c:pt idx="1">
                  <c:v>5.0404980000000004</c:v>
                </c:pt>
                <c:pt idx="2">
                  <c:v>-3.5554300000000003</c:v>
                </c:pt>
                <c:pt idx="3">
                  <c:v>1.9850490000000003</c:v>
                </c:pt>
              </c:numCache>
            </c:numRef>
          </c:val>
          <c:extLst>
            <c:ext xmlns:c16="http://schemas.microsoft.com/office/drawing/2014/chart" uri="{C3380CC4-5D6E-409C-BE32-E72D297353CC}">
              <c16:uniqueId val="{00000005-E229-4E35-8D69-110B5536065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229-4E35-8D69-110B5536065F}"/>
            </c:ext>
          </c:extLst>
        </c:ser>
        <c:dLbls>
          <c:showLegendKey val="0"/>
          <c:showVal val="0"/>
          <c:showCatName val="0"/>
          <c:showSerName val="0"/>
          <c:showPercent val="0"/>
          <c:showBubbleSize val="0"/>
        </c:dLbls>
        <c:gapWidth val="150"/>
        <c:axId val="49804032"/>
        <c:axId val="49805568"/>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charts'!$AE$301,'DATA for charts'!$AE$317,'DATA for charts'!$AE$353,'DATA for charts'!$AE$366)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229-4E35-8D69-110B5536065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charts'!$AF$301,'DATA for charts'!$AF$317,'DATA for charts'!$AF$353,'DATA for charts'!$AF$366)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229-4E35-8D69-110B5536065F}"/>
                  </c:ext>
                </c:extLst>
              </c15:ser>
            </c15:filteredBarSeries>
          </c:ext>
        </c:extLst>
      </c:barChart>
      <c:catAx>
        <c:axId val="49804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5568"/>
        <c:crosses val="autoZero"/>
        <c:auto val="1"/>
        <c:lblAlgn val="ctr"/>
        <c:lblOffset val="100"/>
        <c:tickLblSkip val="1"/>
        <c:tickMarkSkip val="1"/>
        <c:noMultiLvlLbl val="0"/>
      </c:catAx>
      <c:valAx>
        <c:axId val="498055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279718093965839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4032"/>
        <c:crosses val="autoZero"/>
        <c:crossBetween val="between"/>
      </c:valAx>
      <c:spPr>
        <a:noFill/>
        <a:ln w="12700">
          <a:solidFill>
            <a:srgbClr val="808080"/>
          </a:solidFill>
          <a:prstDash val="solid"/>
        </a:ln>
      </c:spPr>
    </c:plotArea>
    <c:legend>
      <c:legendPos val="b"/>
      <c:layout>
        <c:manualLayout>
          <c:xMode val="edge"/>
          <c:yMode val="edge"/>
          <c:x val="7.4730847323329866E-2"/>
          <c:y val="0.93265922510094068"/>
          <c:w val="0.83597775583268519"/>
          <c:h val="5.42958557586500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B8-16.  </a:t>
            </a:r>
            <a:r>
              <a:rPr lang="en-US" sz="1600" b="1" i="0" u="none" strike="noStrike" baseline="0">
                <a:effectLst/>
              </a:rPr>
              <a:t>Basic and In-Depth:</a:t>
            </a:r>
            <a:r>
              <a:rPr lang="en-US"/>
              <a:t>
South Window (Delta)
Peak Heating and Sensible Cooling</a:t>
            </a:r>
          </a:p>
        </c:rich>
      </c:tx>
      <c:layout>
        <c:manualLayout>
          <c:xMode val="edge"/>
          <c:yMode val="edge"/>
          <c:x val="0.303451807702727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EACE-4A86-A239-FD91FDAA351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-0.23365099999999872</c:v>
                </c:pt>
                <c:pt idx="1">
                  <c:v>4.6411799999999994</c:v>
                </c:pt>
                <c:pt idx="2">
                  <c:v>-0.3342480000000001</c:v>
                </c:pt>
                <c:pt idx="3">
                  <c:v>2.2745619999999995</c:v>
                </c:pt>
              </c:numCache>
            </c:numRef>
          </c:val>
          <c:extLst>
            <c:ext xmlns:c16="http://schemas.microsoft.com/office/drawing/2014/chart" uri="{C3380CC4-5D6E-409C-BE32-E72D297353CC}">
              <c16:uniqueId val="{00000001-EACE-4A86-A239-FD91FDAA351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EACE-4A86-A239-FD91FDAA351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-0.11182658968013914</c:v>
                </c:pt>
                <c:pt idx="1">
                  <c:v>4.4222011253313891</c:v>
                </c:pt>
                <c:pt idx="2">
                  <c:v>-0.23616455734854691</c:v>
                </c:pt>
                <c:pt idx="3">
                  <c:v>1.9946144808849133</c:v>
                </c:pt>
              </c:numCache>
            </c:numRef>
          </c:val>
          <c:extLst>
            <c:ext xmlns:c16="http://schemas.microsoft.com/office/drawing/2014/chart" uri="{C3380CC4-5D6E-409C-BE32-E72D297353CC}">
              <c16:uniqueId val="{00000003-EACE-4A86-A239-FD91FDAA351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EACE-4A86-A239-FD91FDAA351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5-EACE-4A86-A239-FD91FDAA351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ACE-4A86-A239-FD91FDAA351F}"/>
            </c:ext>
          </c:extLst>
        </c:ser>
        <c:dLbls>
          <c:showLegendKey val="0"/>
          <c:showVal val="0"/>
          <c:showCatName val="0"/>
          <c:showSerName val="0"/>
          <c:showPercent val="0"/>
          <c:showBubbleSize val="0"/>
        </c:dLbls>
        <c:gapWidth val="150"/>
        <c:axId val="89955328"/>
        <c:axId val="89973504"/>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charts'!$AE$330,'DATA for charts'!$AE$343,'DATA for charts'!$AE$377,'DATA for charts'!$AE$392)</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ACE-4A86-A239-FD91FDAA35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charts'!$AF$330,'DATA for charts'!$AF$343,'DATA for charts'!$AF$377,'DATA for charts'!$AF$392)</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ACE-4A86-A239-FD91FDAA351F}"/>
                  </c:ext>
                </c:extLst>
              </c15:ser>
            </c15:filteredBarSeries>
          </c:ext>
        </c:extLst>
      </c:barChart>
      <c:catAx>
        <c:axId val="899553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73504"/>
        <c:crosses val="autoZero"/>
        <c:auto val="1"/>
        <c:lblAlgn val="ctr"/>
        <c:lblOffset val="100"/>
        <c:tickLblSkip val="1"/>
        <c:tickMarkSkip val="1"/>
        <c:noMultiLvlLbl val="0"/>
      </c:catAx>
      <c:valAx>
        <c:axId val="899735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55328"/>
        <c:crosses val="autoZero"/>
        <c:crossBetween val="between"/>
      </c:valAx>
      <c:spPr>
        <a:noFill/>
        <a:ln w="12700">
          <a:solidFill>
            <a:srgbClr val="808080"/>
          </a:solidFill>
          <a:prstDash val="solid"/>
        </a:ln>
      </c:spPr>
    </c:plotArea>
    <c:legend>
      <c:legendPos val="b"/>
      <c:layout>
        <c:manualLayout>
          <c:xMode val="edge"/>
          <c:yMode val="edge"/>
          <c:x val="8.3609870630766053E-2"/>
          <c:y val="0.93265922510094068"/>
          <c:w val="0.8300588730515233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B8-17.  </a:t>
            </a:r>
            <a:r>
              <a:rPr lang="en-US" sz="1600" b="1" i="0" u="none" strike="noStrike" baseline="0">
                <a:effectLst/>
              </a:rPr>
              <a:t>Basic:</a:t>
            </a:r>
            <a:r>
              <a:rPr lang="en-US"/>
              <a:t>
Window Shading and Orientation (Delta)
Annual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charts'!$Y$805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5C66-4E5D-8F5A-C475DA92C42A}"/>
            </c:ext>
          </c:extLst>
        </c:ser>
        <c:ser>
          <c:idx val="7"/>
          <c:order val="1"/>
          <c:tx>
            <c:strRef>
              <c:f>'DATA for charts'!$Z$805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7.3668505461638834E-2</c:v>
                </c:pt>
                <c:pt idx="1">
                  <c:v>-1.5313305347929598</c:v>
                </c:pt>
                <c:pt idx="2">
                  <c:v>0.26879106454496005</c:v>
                </c:pt>
                <c:pt idx="3">
                  <c:v>-1.0489611936664951</c:v>
                </c:pt>
                <c:pt idx="4">
                  <c:v>0.10084311772479948</c:v>
                </c:pt>
                <c:pt idx="5">
                  <c:v>-1.8338163471377884</c:v>
                </c:pt>
                <c:pt idx="6">
                  <c:v>1.5771772230612799</c:v>
                </c:pt>
                <c:pt idx="7">
                  <c:v>0.32538282965194298</c:v>
                </c:pt>
                <c:pt idx="8">
                  <c:v>0.26234780746451047</c:v>
                </c:pt>
                <c:pt idx="9">
                  <c:v>-1.0589045117591915</c:v>
                </c:pt>
                <c:pt idx="10">
                  <c:v>0.56757894564055</c:v>
                </c:pt>
                <c:pt idx="11">
                  <c:v>-0.71421963070596117</c:v>
                </c:pt>
              </c:numCache>
            </c:numRef>
          </c:val>
          <c:extLst>
            <c:ext xmlns:c16="http://schemas.microsoft.com/office/drawing/2014/chart" uri="{C3380CC4-5D6E-409C-BE32-E72D297353CC}">
              <c16:uniqueId val="{00000001-5C66-4E5D-8F5A-C475DA92C42A}"/>
            </c:ext>
          </c:extLst>
        </c:ser>
        <c:ser>
          <c:idx val="6"/>
          <c:order val="2"/>
          <c:tx>
            <c:strRef>
              <c:f>'DATA for charts'!$AA$805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5C66-4E5D-8F5A-C475DA92C42A}"/>
            </c:ext>
          </c:extLst>
        </c:ser>
        <c:ser>
          <c:idx val="5"/>
          <c:order val="3"/>
          <c:tx>
            <c:strRef>
              <c:f>'DATA for charts'!$AB$805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5.0431080738650991E-2</c:v>
                </c:pt>
                <c:pt idx="1">
                  <c:v>-1.694281061418625</c:v>
                </c:pt>
                <c:pt idx="2">
                  <c:v>0.29205026709162252</c:v>
                </c:pt>
                <c:pt idx="3">
                  <c:v>-1.1052636239018219</c:v>
                </c:pt>
                <c:pt idx="4">
                  <c:v>0.16070283638925087</c:v>
                </c:pt>
                <c:pt idx="5">
                  <c:v>-1.9675304445881316</c:v>
                </c:pt>
                <c:pt idx="6">
                  <c:v>1.6728234007459426</c:v>
                </c:pt>
                <c:pt idx="7">
                  <c:v>0.24210141562100773</c:v>
                </c:pt>
                <c:pt idx="8">
                  <c:v>0.29847132019968825</c:v>
                </c:pt>
                <c:pt idx="9">
                  <c:v>-1.2234687326190032</c:v>
                </c:pt>
                <c:pt idx="10">
                  <c:v>0.65730265982083447</c:v>
                </c:pt>
                <c:pt idx="11">
                  <c:v>-0.81173057341906896</c:v>
                </c:pt>
              </c:numCache>
            </c:numRef>
          </c:val>
          <c:extLst>
            <c:ext xmlns:c16="http://schemas.microsoft.com/office/drawing/2014/chart" uri="{C3380CC4-5D6E-409C-BE32-E72D297353CC}">
              <c16:uniqueId val="{00000003-5C66-4E5D-8F5A-C475DA92C42A}"/>
            </c:ext>
          </c:extLst>
        </c:ser>
        <c:ser>
          <c:idx val="4"/>
          <c:order val="4"/>
          <c:tx>
            <c:strRef>
              <c:f>'DATA for charts'!$AC$805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5C66-4E5D-8F5A-C475DA92C42A}"/>
            </c:ext>
          </c:extLst>
        </c:ser>
        <c:ser>
          <c:idx val="3"/>
          <c:order val="5"/>
          <c:tx>
            <c:strRef>
              <c:f>'DATA for charts'!$AD$805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8.8509999999999422E-2</c:v>
                </c:pt>
                <c:pt idx="1">
                  <c:v>-1.6627200000000002</c:v>
                </c:pt>
                <c:pt idx="2">
                  <c:v>0.31776000000000004</c:v>
                </c:pt>
                <c:pt idx="3">
                  <c:v>-1.0762700000000005</c:v>
                </c:pt>
                <c:pt idx="4">
                  <c:v>0.21542999999999868</c:v>
                </c:pt>
                <c:pt idx="5">
                  <c:v>-1.9388700000000005</c:v>
                </c:pt>
                <c:pt idx="6">
                  <c:v>1.79267</c:v>
                </c:pt>
                <c:pt idx="7">
                  <c:v>0.28173999999999966</c:v>
                </c:pt>
                <c:pt idx="8">
                  <c:v>0.41960000000000086</c:v>
                </c:pt>
                <c:pt idx="9">
                  <c:v>-1.2677800000000001</c:v>
                </c:pt>
                <c:pt idx="10">
                  <c:v>0.77740000000000009</c:v>
                </c:pt>
                <c:pt idx="11">
                  <c:v>-0.87711000000000006</c:v>
                </c:pt>
              </c:numCache>
            </c:numRef>
          </c:val>
          <c:extLst>
            <c:ext xmlns:c16="http://schemas.microsoft.com/office/drawing/2014/chart" uri="{C3380CC4-5D6E-409C-BE32-E72D297353CC}">
              <c16:uniqueId val="{00000005-5C66-4E5D-8F5A-C475DA92C42A}"/>
            </c:ext>
          </c:extLst>
        </c:ser>
        <c:ser>
          <c:idx val="1"/>
          <c:order val="7"/>
          <c:tx>
            <c:strRef>
              <c:f>'DATA for charts'!$AO$805</c:f>
              <c:strCache>
                <c:ptCount val="1"/>
                <c:pt idx="0">
                  <c:v>Tested Prg</c:v>
                </c:pt>
              </c:strCache>
            </c:strRef>
          </c:tx>
          <c:spPr>
            <a:solidFill>
              <a:srgbClr val="FF8080"/>
            </a:solid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5C66-4E5D-8F5A-C475DA92C42A}"/>
            </c:ext>
          </c:extLst>
        </c:ser>
        <c:dLbls>
          <c:showLegendKey val="0"/>
          <c:showVal val="0"/>
          <c:showCatName val="0"/>
          <c:showSerName val="0"/>
          <c:showPercent val="0"/>
          <c:showBubbleSize val="0"/>
        </c:dLbls>
        <c:gapWidth val="150"/>
        <c:axId val="110118400"/>
        <c:axId val="110119936"/>
        <c:extLst>
          <c:ext xmlns:c15="http://schemas.microsoft.com/office/drawing/2012/chart" uri="{02D57815-91ED-43cb-92C2-25804820EDAC}">
            <c15:filteredBarSeries>
              <c15:ser>
                <c:idx val="2"/>
                <c:order val="6"/>
                <c:tx>
                  <c:strRef>
                    <c:extLst>
                      <c:ext uri="{02D57815-91ED-43cb-92C2-25804820EDAC}">
                        <c15:formulaRef>
                          <c15:sqref>'DATA for charts'!$AE$805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charts'!$X$806:$X$817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charts'!$AE$806:$AE$817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5C66-4E5D-8F5A-C475DA92C42A}"/>
                  </c:ext>
                </c:extLst>
              </c15:ser>
            </c15:filteredBarSeries>
          </c:ext>
        </c:extLst>
      </c:barChart>
      <c:catAx>
        <c:axId val="11011840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19936"/>
        <c:crosses val="autoZero"/>
        <c:auto val="1"/>
        <c:lblAlgn val="ctr"/>
        <c:lblOffset val="100"/>
        <c:tickLblSkip val="1"/>
        <c:tickMarkSkip val="1"/>
        <c:noMultiLvlLbl val="0"/>
      </c:catAx>
      <c:valAx>
        <c:axId val="1101199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18400"/>
        <c:crosses val="autoZero"/>
        <c:crossBetween val="between"/>
      </c:valAx>
      <c:spPr>
        <a:noFill/>
        <a:ln w="12700">
          <a:solidFill>
            <a:srgbClr val="808080"/>
          </a:solidFill>
          <a:prstDash val="solid"/>
        </a:ln>
      </c:spPr>
    </c:plotArea>
    <c:legend>
      <c:legendPos val="b"/>
      <c:layout>
        <c:manualLayout>
          <c:xMode val="edge"/>
          <c:yMode val="edge"/>
          <c:x val="8.8241994168043097E-2"/>
          <c:y val="0.94135960574259381"/>
          <c:w val="0.822353582050856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B8-18.  </a:t>
            </a:r>
            <a:r>
              <a:rPr lang="en-US" sz="1600" b="1" i="0" u="none" strike="noStrike" baseline="0">
                <a:effectLst/>
              </a:rPr>
              <a:t>Basic:</a:t>
            </a:r>
            <a:r>
              <a:rPr lang="en-US"/>
              <a:t>
Window Shading and Orientation (Delta)
Peak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AF0D-4DF5-AF0A-7F918430418B}"/>
            </c:ext>
          </c:extLst>
        </c:ser>
        <c:ser>
          <c:idx val="7"/>
          <c:order val="1"/>
          <c:tx>
            <c:strRef>
              <c:f>'DATA for charts'!$Z$825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1.7626999999998727E-2</c:v>
                </c:pt>
                <c:pt idx="5">
                  <c:v>-1.9881830000000003</c:v>
                </c:pt>
                <c:pt idx="6">
                  <c:v>6.9036000000000097E-2</c:v>
                </c:pt>
                <c:pt idx="7">
                  <c:v>-0.31975300000000084</c:v>
                </c:pt>
                <c:pt idx="8">
                  <c:v>1.5120000000012901E-3</c:v>
                </c:pt>
                <c:pt idx="9">
                  <c:v>-0.4945119999999994</c:v>
                </c:pt>
                <c:pt idx="10">
                  <c:v>2.4541999999999842E-2</c:v>
                </c:pt>
                <c:pt idx="11">
                  <c:v>-0.39485599999999899</c:v>
                </c:pt>
              </c:numCache>
            </c:numRef>
          </c:val>
          <c:extLst>
            <c:ext xmlns:c16="http://schemas.microsoft.com/office/drawing/2014/chart" uri="{C3380CC4-5D6E-409C-BE32-E72D297353CC}">
              <c16:uniqueId val="{00000001-AF0D-4DF5-AF0A-7F918430418B}"/>
            </c:ext>
          </c:extLst>
        </c:ser>
        <c:ser>
          <c:idx val="6"/>
          <c:order val="2"/>
          <c:tx>
            <c:strRef>
              <c:f>'DATA for charts'!$AA$825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AF0D-4DF5-AF0A-7F918430418B}"/>
            </c:ext>
          </c:extLst>
        </c:ser>
        <c:ser>
          <c:idx val="5"/>
          <c:order val="3"/>
          <c:tx>
            <c:strRef>
              <c:f>'DATA for charts'!$AB$825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-1.2583890228833106E-2</c:v>
                </c:pt>
                <c:pt idx="1">
                  <c:v>-0.21702506703052737</c:v>
                </c:pt>
                <c:pt idx="2">
                  <c:v>1.143702191480811E-2</c:v>
                </c:pt>
                <c:pt idx="3">
                  <c:v>-0.81834617680564659</c:v>
                </c:pt>
                <c:pt idx="4">
                  <c:v>2.4695920431777818E-2</c:v>
                </c:pt>
                <c:pt idx="5">
                  <c:v>-1.5541313863638893</c:v>
                </c:pt>
                <c:pt idx="6">
                  <c:v>8.2689841604632885E-2</c:v>
                </c:pt>
                <c:pt idx="7">
                  <c:v>0.21988280365222312</c:v>
                </c:pt>
                <c:pt idx="8">
                  <c:v>-2.2563927437333042E-2</c:v>
                </c:pt>
                <c:pt idx="9">
                  <c:v>-0.5852614723151941</c:v>
                </c:pt>
                <c:pt idx="10">
                  <c:v>1.4718829634719377E-2</c:v>
                </c:pt>
                <c:pt idx="11">
                  <c:v>-0.47881158287033365</c:v>
                </c:pt>
              </c:numCache>
            </c:numRef>
          </c:val>
          <c:extLst>
            <c:ext xmlns:c16="http://schemas.microsoft.com/office/drawing/2014/chart" uri="{C3380CC4-5D6E-409C-BE32-E72D297353CC}">
              <c16:uniqueId val="{00000003-AF0D-4DF5-AF0A-7F918430418B}"/>
            </c:ext>
          </c:extLst>
        </c:ser>
        <c:ser>
          <c:idx val="4"/>
          <c:order val="4"/>
          <c:tx>
            <c:strRef>
              <c:f>'DATA for charts'!$AC$825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AF0D-4DF5-AF0A-7F918430418B}"/>
            </c:ext>
          </c:extLst>
        </c:ser>
        <c:ser>
          <c:idx val="3"/>
          <c:order val="5"/>
          <c:tx>
            <c:strRef>
              <c:f>'DATA for charts'!$AD$825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5-AF0D-4DF5-AF0A-7F918430418B}"/>
            </c:ext>
          </c:extLst>
        </c:ser>
        <c:ser>
          <c:idx val="1"/>
          <c:order val="7"/>
          <c:tx>
            <c:strRef>
              <c:f>'DATA for charts'!$AO$825</c:f>
              <c:strCache>
                <c:ptCount val="1"/>
                <c:pt idx="0">
                  <c:v>Tested Prg</c:v>
                </c:pt>
              </c:strCache>
            </c:strRef>
          </c:tx>
          <c:spPr>
            <a:solidFill>
              <a:srgbClr val="FF8080"/>
            </a:solid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AF0D-4DF5-AF0A-7F918430418B}"/>
            </c:ext>
          </c:extLst>
        </c:ser>
        <c:dLbls>
          <c:showLegendKey val="0"/>
          <c:showVal val="0"/>
          <c:showCatName val="0"/>
          <c:showSerName val="0"/>
          <c:showPercent val="0"/>
          <c:showBubbleSize val="0"/>
        </c:dLbls>
        <c:gapWidth val="150"/>
        <c:axId val="110196608"/>
        <c:axId val="110198144"/>
        <c:extLst>
          <c:ext xmlns:c15="http://schemas.microsoft.com/office/drawing/2012/chart" uri="{02D57815-91ED-43cb-92C2-25804820EDAC}">
            <c15:filteredBarSeries>
              <c15:ser>
                <c:idx val="2"/>
                <c:order val="6"/>
                <c:tx>
                  <c:strRef>
                    <c:extLst>
                      <c:ext uri="{02D57815-91ED-43cb-92C2-25804820EDAC}">
                        <c15:formulaRef>
                          <c15:sqref>'DATA for charts'!$AE$825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charts'!$X$826:$X$837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charts'!$AE$826:$AE$837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F0D-4DF5-AF0A-7F918430418B}"/>
                  </c:ext>
                </c:extLst>
              </c15:ser>
            </c15:filteredBarSeries>
          </c:ext>
        </c:extLst>
      </c:barChart>
      <c:catAx>
        <c:axId val="1101966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98144"/>
        <c:crosses val="autoZero"/>
        <c:auto val="1"/>
        <c:lblAlgn val="ctr"/>
        <c:lblOffset val="100"/>
        <c:tickLblSkip val="1"/>
        <c:tickMarkSkip val="1"/>
        <c:noMultiLvlLbl val="0"/>
      </c:catAx>
      <c:valAx>
        <c:axId val="110198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96608"/>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1939390761504416"/>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B8-19.  </a:t>
            </a:r>
            <a:r>
              <a:rPr lang="en-US" sz="1600" b="1" i="0" u="none" strike="noStrike" baseline="0">
                <a:effectLst/>
              </a:rPr>
              <a:t>Basic:</a:t>
            </a:r>
            <a:r>
              <a:rPr lang="en-US"/>
              <a:t>
Thermostat</a:t>
            </a:r>
            <a:r>
              <a:rPr lang="en-US" baseline="0"/>
              <a:t> Setback, Vent Cooling, and Sunspace</a:t>
            </a:r>
            <a:r>
              <a:rPr lang="en-US"/>
              <a:t> (Delta)
Annual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charts'!$Y$844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F842-4A02-9D14-3D0C6DFAEACE}"/>
            </c:ext>
          </c:extLst>
        </c:ser>
        <c:ser>
          <c:idx val="7"/>
          <c:order val="1"/>
          <c:tx>
            <c:strRef>
              <c:f>'DATA for charts'!$Z$844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-0.51565533291160015</c:v>
                </c:pt>
                <c:pt idx="2">
                  <c:v>-1.2592433074120795</c:v>
                </c:pt>
                <c:pt idx="3">
                  <c:v>-1.8657998042530171</c:v>
                </c:pt>
                <c:pt idx="4">
                  <c:v>1.14318072713341</c:v>
                </c:pt>
                <c:pt idx="5">
                  <c:v>-1.538043298113877</c:v>
                </c:pt>
              </c:numCache>
            </c:numRef>
          </c:val>
          <c:extLst>
            <c:ext xmlns:c16="http://schemas.microsoft.com/office/drawing/2014/chart" uri="{C3380CC4-5D6E-409C-BE32-E72D297353CC}">
              <c16:uniqueId val="{00000001-F842-4A02-9D14-3D0C6DFAEACE}"/>
            </c:ext>
          </c:extLst>
        </c:ser>
        <c:ser>
          <c:idx val="6"/>
          <c:order val="2"/>
          <c:tx>
            <c:strRef>
              <c:f>'DATA for charts'!$AA$844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F842-4A02-9D14-3D0C6DFAEACE}"/>
            </c:ext>
          </c:extLst>
        </c:ser>
        <c:ser>
          <c:idx val="5"/>
          <c:order val="3"/>
          <c:tx>
            <c:strRef>
              <c:f>'DATA for charts'!$AB$844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-1.6625300966623731</c:v>
                </c:pt>
                <c:pt idx="1">
                  <c:v>-0.59630196186502449</c:v>
                </c:pt>
                <c:pt idx="2">
                  <c:v>-1.2102608489231343</c:v>
                </c:pt>
                <c:pt idx="3">
                  <c:v>-1.7818215840712199</c:v>
                </c:pt>
                <c:pt idx="4">
                  <c:v>1.025357203514669</c:v>
                </c:pt>
                <c:pt idx="5">
                  <c:v>-1.5816241962923374</c:v>
                </c:pt>
              </c:numCache>
            </c:numRef>
          </c:val>
          <c:extLst>
            <c:ext xmlns:c16="http://schemas.microsoft.com/office/drawing/2014/chart" uri="{C3380CC4-5D6E-409C-BE32-E72D297353CC}">
              <c16:uniqueId val="{00000003-F842-4A02-9D14-3D0C6DFAEACE}"/>
            </c:ext>
          </c:extLst>
        </c:ser>
        <c:ser>
          <c:idx val="4"/>
          <c:order val="4"/>
          <c:tx>
            <c:strRef>
              <c:f>'DATA for charts'!$AC$844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F842-4A02-9D14-3D0C6DFAEACE}"/>
            </c:ext>
          </c:extLst>
        </c:ser>
        <c:ser>
          <c:idx val="3"/>
          <c:order val="5"/>
          <c:tx>
            <c:strRef>
              <c:f>'DATA for charts'!$AD$844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-1.8508000000000004</c:v>
                </c:pt>
                <c:pt idx="1">
                  <c:v>-0.64490000000000003</c:v>
                </c:pt>
                <c:pt idx="2">
                  <c:v>-1.1471800000000005</c:v>
                </c:pt>
                <c:pt idx="3">
                  <c:v>-1.6255080000000004</c:v>
                </c:pt>
                <c:pt idx="4">
                  <c:v>1.0455099999999999</c:v>
                </c:pt>
                <c:pt idx="5">
                  <c:v>-1.4781720000000003</c:v>
                </c:pt>
              </c:numCache>
            </c:numRef>
          </c:val>
          <c:extLst>
            <c:ext xmlns:c16="http://schemas.microsoft.com/office/drawing/2014/chart" uri="{C3380CC4-5D6E-409C-BE32-E72D297353CC}">
              <c16:uniqueId val="{00000005-F842-4A02-9D14-3D0C6DFAEACE}"/>
            </c:ext>
          </c:extLst>
        </c:ser>
        <c:ser>
          <c:idx val="1"/>
          <c:order val="7"/>
          <c:tx>
            <c:strRef>
              <c:f>'DATA for charts'!$AO$844</c:f>
              <c:strCache>
                <c:ptCount val="1"/>
                <c:pt idx="0">
                  <c:v>Tested Prg</c:v>
                </c:pt>
              </c:strCache>
            </c:strRef>
          </c:tx>
          <c:spPr>
            <a:solidFill>
              <a:srgbClr val="FF8080"/>
            </a:solid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F842-4A02-9D14-3D0C6DFAEACE}"/>
            </c:ext>
          </c:extLst>
        </c:ser>
        <c:dLbls>
          <c:showLegendKey val="0"/>
          <c:showVal val="0"/>
          <c:showCatName val="0"/>
          <c:showSerName val="0"/>
          <c:showPercent val="0"/>
          <c:showBubbleSize val="0"/>
        </c:dLbls>
        <c:gapWidth val="150"/>
        <c:axId val="110364928"/>
        <c:axId val="110387200"/>
        <c:extLst>
          <c:ext xmlns:c15="http://schemas.microsoft.com/office/drawing/2012/chart" uri="{02D57815-91ED-43cb-92C2-25804820EDAC}">
            <c15:filteredBarSeries>
              <c15:ser>
                <c:idx val="2"/>
                <c:order val="6"/>
                <c:tx>
                  <c:strRef>
                    <c:extLst>
                      <c:ext uri="{02D57815-91ED-43cb-92C2-25804820EDAC}">
                        <c15:formulaRef>
                          <c15:sqref>'DATA for charts'!$AE$844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charts'!$X$845:$X$850</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charts'!$AE$845:$AE$850</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F842-4A02-9D14-3D0C6DFAEACE}"/>
                  </c:ext>
                </c:extLst>
              </c15:ser>
            </c15:filteredBarSeries>
          </c:ext>
        </c:extLst>
      </c:barChart>
      <c:catAx>
        <c:axId val="1103649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87200"/>
        <c:crosses val="autoZero"/>
        <c:auto val="1"/>
        <c:lblAlgn val="ctr"/>
        <c:lblOffset val="100"/>
        <c:tickLblSkip val="1"/>
        <c:tickMarkSkip val="1"/>
        <c:noMultiLvlLbl val="0"/>
      </c:catAx>
      <c:valAx>
        <c:axId val="1103872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64928"/>
        <c:crosses val="autoZero"/>
        <c:crossBetween val="between"/>
      </c:valAx>
      <c:spPr>
        <a:noFill/>
        <a:ln w="12700">
          <a:solidFill>
            <a:srgbClr val="808080"/>
          </a:solidFill>
          <a:prstDash val="solid"/>
        </a:ln>
      </c:spPr>
    </c:plotArea>
    <c:legend>
      <c:legendPos val="b"/>
      <c:layout>
        <c:manualLayout>
          <c:xMode val="edge"/>
          <c:yMode val="edge"/>
          <c:x val="9.4161343039667209E-2"/>
          <c:y val="0.94353470090300706"/>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B8-20.  </a:t>
            </a:r>
            <a:r>
              <a:rPr lang="en-US" sz="1600" b="1" i="0" u="none" strike="noStrike" baseline="0">
                <a:effectLst/>
              </a:rPr>
              <a:t>Basic:</a:t>
            </a:r>
            <a:r>
              <a:rPr lang="en-US"/>
              <a:t>
Thermostat</a:t>
            </a:r>
            <a:r>
              <a:rPr lang="en-US" baseline="0"/>
              <a:t> Setback, Vent Cooling, and Sunspace</a:t>
            </a:r>
            <a:r>
              <a:rPr lang="en-US"/>
              <a:t> (Delta)
Peak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charts'!$Y$857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339F-42CB-98BB-E4963DFFE9A0}"/>
            </c:ext>
          </c:extLst>
        </c:ser>
        <c:ser>
          <c:idx val="7"/>
          <c:order val="1"/>
          <c:tx>
            <c:strRef>
              <c:f>'DATA for charts'!$Z$857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1.2022269999999988</c:v>
                </c:pt>
                <c:pt idx="1">
                  <c:v>0.60852400000000006</c:v>
                </c:pt>
                <c:pt idx="2">
                  <c:v>-0.19128699999999821</c:v>
                </c:pt>
                <c:pt idx="3">
                  <c:v>-1.0129329999999999</c:v>
                </c:pt>
                <c:pt idx="4">
                  <c:v>-0.31135499999999983</c:v>
                </c:pt>
                <c:pt idx="5">
                  <c:v>-1.9993439999999998</c:v>
                </c:pt>
              </c:numCache>
            </c:numRef>
          </c:val>
          <c:extLst>
            <c:ext xmlns:c16="http://schemas.microsoft.com/office/drawing/2014/chart" uri="{C3380CC4-5D6E-409C-BE32-E72D297353CC}">
              <c16:uniqueId val="{00000001-339F-42CB-98BB-E4963DFFE9A0}"/>
            </c:ext>
          </c:extLst>
        </c:ser>
        <c:ser>
          <c:idx val="6"/>
          <c:order val="2"/>
          <c:tx>
            <c:strRef>
              <c:f>'DATA for charts'!$AA$857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339F-42CB-98BB-E4963DFFE9A0}"/>
            </c:ext>
          </c:extLst>
        </c:ser>
        <c:ser>
          <c:idx val="5"/>
          <c:order val="3"/>
          <c:tx>
            <c:strRef>
              <c:f>'DATA for charts'!$AB$857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1.3541069430663617</c:v>
                </c:pt>
                <c:pt idx="1">
                  <c:v>0.45527946084368542</c:v>
                </c:pt>
                <c:pt idx="2">
                  <c:v>-0.21342007585969469</c:v>
                </c:pt>
                <c:pt idx="3">
                  <c:v>-0.65291908710168833</c:v>
                </c:pt>
                <c:pt idx="4">
                  <c:v>-0.42812460778861672</c:v>
                </c:pt>
                <c:pt idx="5">
                  <c:v>-1.5605277625720049</c:v>
                </c:pt>
              </c:numCache>
            </c:numRef>
          </c:val>
          <c:extLst>
            <c:ext xmlns:c16="http://schemas.microsoft.com/office/drawing/2014/chart" uri="{C3380CC4-5D6E-409C-BE32-E72D297353CC}">
              <c16:uniqueId val="{00000003-339F-42CB-98BB-E4963DFFE9A0}"/>
            </c:ext>
          </c:extLst>
        </c:ser>
        <c:ser>
          <c:idx val="4"/>
          <c:order val="4"/>
          <c:tx>
            <c:strRef>
              <c:f>'DATA for charts'!$AC$857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339F-42CB-98BB-E4963DFFE9A0}"/>
            </c:ext>
          </c:extLst>
        </c:ser>
        <c:ser>
          <c:idx val="3"/>
          <c:order val="5"/>
          <c:tx>
            <c:strRef>
              <c:f>'DATA for charts'!$AD$857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5-339F-42CB-98BB-E4963DFFE9A0}"/>
            </c:ext>
          </c:extLst>
        </c:ser>
        <c:ser>
          <c:idx val="0"/>
          <c:order val="7"/>
          <c:tx>
            <c:strRef>
              <c:f>'DATA for charts'!$AO$857</c:f>
              <c:strCache>
                <c:ptCount val="1"/>
                <c:pt idx="0">
                  <c:v>Tested Prg</c:v>
                </c:pt>
              </c:strCache>
            </c:strRef>
          </c:tx>
          <c:spPr>
            <a:solidFill>
              <a:srgbClr val="FF8080"/>
            </a:solidFill>
            <a:ln>
              <a:solidFill>
                <a:srgbClr val="000000"/>
              </a:solidFill>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F1D-437F-BF49-D793818F0947}"/>
            </c:ext>
          </c:extLst>
        </c:ser>
        <c:dLbls>
          <c:showLegendKey val="0"/>
          <c:showVal val="0"/>
          <c:showCatName val="0"/>
          <c:showSerName val="0"/>
          <c:showPercent val="0"/>
          <c:showBubbleSize val="0"/>
        </c:dLbls>
        <c:gapWidth val="150"/>
        <c:axId val="62130816"/>
        <c:axId val="62140800"/>
        <c:extLst>
          <c:ext xmlns:c15="http://schemas.microsoft.com/office/drawing/2012/chart" uri="{02D57815-91ED-43cb-92C2-25804820EDAC}">
            <c15:filteredBarSeries>
              <c15:ser>
                <c:idx val="2"/>
                <c:order val="6"/>
                <c:tx>
                  <c:strRef>
                    <c:extLst>
                      <c:ext uri="{02D57815-91ED-43cb-92C2-25804820EDAC}">
                        <c15:formulaRef>
                          <c15:sqref>'DATA for charts'!$AE$857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charts'!$X$858:$X$863</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charts'!$AE$858:$AE$863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339F-42CB-98BB-E4963DFFE9A0}"/>
                  </c:ext>
                </c:extLst>
              </c15:ser>
            </c15:filteredBarSeries>
          </c:ext>
        </c:extLst>
      </c:barChart>
      <c:catAx>
        <c:axId val="6213081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40800"/>
        <c:crosses val="autoZero"/>
        <c:auto val="1"/>
        <c:lblAlgn val="ctr"/>
        <c:lblOffset val="100"/>
        <c:tickLblSkip val="1"/>
        <c:tickMarkSkip val="1"/>
        <c:noMultiLvlLbl val="0"/>
      </c:catAx>
      <c:valAx>
        <c:axId val="621408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3081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B8-21. </a:t>
            </a:r>
            <a:r>
              <a:rPr lang="en-US" sz="1600" b="1" i="0" u="none" strike="noStrike" baseline="0">
                <a:effectLst/>
              </a:rPr>
              <a:t>Basic and In-Depth:</a:t>
            </a:r>
            <a:r>
              <a:rPr lang="en-US"/>
              <a:t>
Mass Effect (Delta)
Annual Heating and Sensible Cooling</a:t>
            </a:r>
          </a:p>
        </c:rich>
      </c:tx>
      <c:layout>
        <c:manualLayout>
          <c:xMode val="edge"/>
          <c:yMode val="edge"/>
          <c:x val="0.292571275427419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46B1-4B26-92AD-9EB755DABB87}"/>
            </c:ext>
          </c:extLst>
        </c:ser>
        <c:ser>
          <c:idx val="7"/>
          <c:order val="1"/>
          <c:tx>
            <c:strRef>
              <c:f>'DATA for charts'!$Z$550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-0.54833835489773897</c:v>
                </c:pt>
                <c:pt idx="1">
                  <c:v>-0.52632609534436003</c:v>
                </c:pt>
                <c:pt idx="2">
                  <c:v>-2.6138637059533698</c:v>
                </c:pt>
                <c:pt idx="3">
                  <c:v>-3.4492984205543027</c:v>
                </c:pt>
                <c:pt idx="4">
                  <c:v>-1.54000591078904</c:v>
                </c:pt>
                <c:pt idx="5">
                  <c:v>-4.0558549173952398</c:v>
                </c:pt>
              </c:numCache>
            </c:numRef>
          </c:val>
          <c:extLst>
            <c:ext xmlns:c16="http://schemas.microsoft.com/office/drawing/2014/chart" uri="{C3380CC4-5D6E-409C-BE32-E72D297353CC}">
              <c16:uniqueId val="{00000001-46B1-4B26-92AD-9EB755DABB87}"/>
            </c:ext>
          </c:extLst>
        </c:ser>
        <c:ser>
          <c:idx val="6"/>
          <c:order val="2"/>
          <c:tx>
            <c:strRef>
              <c:f>'DATA for charts'!$AA$550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46B1-4B26-92AD-9EB755DABB87}"/>
            </c:ext>
          </c:extLst>
        </c:ser>
        <c:ser>
          <c:idx val="5"/>
          <c:order val="3"/>
          <c:tx>
            <c:strRef>
              <c:f>'DATA for charts'!$AB$550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-0.50456817831131673</c:v>
                </c:pt>
                <c:pt idx="1">
                  <c:v>-0.48209138478497637</c:v>
                </c:pt>
                <c:pt idx="2">
                  <c:v>-2.6606876683061103</c:v>
                </c:pt>
                <c:pt idx="3">
                  <c:v>-3.5382980338954555</c:v>
                </c:pt>
                <c:pt idx="4">
                  <c:v>-1.5944595335087615</c:v>
                </c:pt>
                <c:pt idx="5">
                  <c:v>-4.1098587690435409</c:v>
                </c:pt>
              </c:numCache>
            </c:numRef>
          </c:val>
          <c:extLst>
            <c:ext xmlns:c16="http://schemas.microsoft.com/office/drawing/2014/chart" uri="{C3380CC4-5D6E-409C-BE32-E72D297353CC}">
              <c16:uniqueId val="{00000003-46B1-4B26-92AD-9EB755DABB87}"/>
            </c:ext>
          </c:extLst>
        </c:ser>
        <c:ser>
          <c:idx val="4"/>
          <c:order val="4"/>
          <c:tx>
            <c:strRef>
              <c:f>'DATA for charts'!$AC$550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46B1-4B26-92AD-9EB755DABB87}"/>
            </c:ext>
          </c:extLst>
        </c:ser>
        <c:ser>
          <c:idx val="3"/>
          <c:order val="5"/>
          <c:tx>
            <c:strRef>
              <c:f>'DATA for charts'!$AD$550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-0.48106999999999989</c:v>
                </c:pt>
                <c:pt idx="1">
                  <c:v>-0.45694100000000004</c:v>
                </c:pt>
                <c:pt idx="2">
                  <c:v>-2.6895200000000008</c:v>
                </c:pt>
                <c:pt idx="3">
                  <c:v>-3.5123900000000003</c:v>
                </c:pt>
                <c:pt idx="4">
                  <c:v>-1.4836200000000002</c:v>
                </c:pt>
                <c:pt idx="5">
                  <c:v>-3.9907180000000002</c:v>
                </c:pt>
              </c:numCache>
            </c:numRef>
          </c:val>
          <c:extLst>
            <c:ext xmlns:c16="http://schemas.microsoft.com/office/drawing/2014/chart" uri="{C3380CC4-5D6E-409C-BE32-E72D297353CC}">
              <c16:uniqueId val="{00000005-46B1-4B26-92AD-9EB755DABB87}"/>
            </c:ext>
          </c:extLst>
        </c:ser>
        <c:ser>
          <c:idx val="0"/>
          <c:order val="8"/>
          <c:tx>
            <c:strRef>
              <c:f>'DATA for charts'!$AO$550</c:f>
              <c:strCache>
                <c:ptCount val="1"/>
                <c:pt idx="0">
                  <c:v>Tested Prg</c:v>
                </c:pt>
              </c:strCache>
            </c:strRef>
          </c:tx>
          <c:spPr>
            <a:solidFill>
              <a:srgbClr val="FF8080"/>
            </a:solid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46B1-4B26-92AD-9EB755DABB87}"/>
            </c:ext>
          </c:extLst>
        </c:ser>
        <c:dLbls>
          <c:showLegendKey val="0"/>
          <c:showVal val="0"/>
          <c:showCatName val="0"/>
          <c:showSerName val="0"/>
          <c:showPercent val="0"/>
          <c:showBubbleSize val="0"/>
        </c:dLbls>
        <c:gapWidth val="150"/>
        <c:axId val="110795776"/>
        <c:axId val="110813952"/>
        <c:extLst>
          <c:ext xmlns:c15="http://schemas.microsoft.com/office/drawing/2012/chart" uri="{02D57815-91ED-43cb-92C2-25804820EDAC}">
            <c15:filteredBarSeries>
              <c15:ser>
                <c:idx val="2"/>
                <c:order val="6"/>
                <c:tx>
                  <c:strRef>
                    <c:extLst>
                      <c:ext uri="{02D57815-91ED-43cb-92C2-25804820EDAC}">
                        <c15:formulaRef>
                          <c15:sqref>'DATA for charts'!$AE$550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charts'!$AE$552:$AE$557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46B1-4B26-92AD-9EB755DABB8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charts'!$AF$552:$AF$557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46B1-4B26-92AD-9EB755DABB87}"/>
                  </c:ext>
                </c:extLst>
              </c15:ser>
            </c15:filteredBarSeries>
          </c:ext>
        </c:extLst>
      </c:barChart>
      <c:catAx>
        <c:axId val="1107957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813952"/>
        <c:crosses val="autoZero"/>
        <c:auto val="1"/>
        <c:lblAlgn val="ctr"/>
        <c:lblOffset val="100"/>
        <c:tickLblSkip val="1"/>
        <c:tickMarkSkip val="1"/>
        <c:noMultiLvlLbl val="0"/>
      </c:catAx>
      <c:valAx>
        <c:axId val="1108139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795776"/>
        <c:crosses val="autoZero"/>
        <c:crossBetween val="between"/>
      </c:valAx>
      <c:spPr>
        <a:noFill/>
        <a:ln w="12700">
          <a:solidFill>
            <a:srgbClr val="808080"/>
          </a:solidFill>
          <a:prstDash val="solid"/>
        </a:ln>
      </c:spPr>
    </c:plotArea>
    <c:legend>
      <c:legendPos val="b"/>
      <c:layout>
        <c:manualLayout>
          <c:xMode val="edge"/>
          <c:yMode val="edge"/>
          <c:x val="9.3051581648853271E-2"/>
          <c:y val="0.93918451058218044"/>
          <c:w val="0.8271016455906385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B8-22. </a:t>
            </a:r>
            <a:r>
              <a:rPr lang="en-US" sz="1600" b="1" i="0" u="none" strike="noStrike" baseline="0">
                <a:effectLst/>
              </a:rPr>
              <a:t>Basic and In-Depth:</a:t>
            </a:r>
            <a:r>
              <a:rPr lang="en-US"/>
              <a:t>
Mass Effect (Delta)
Peak Heating and Sensible Cooling</a:t>
            </a:r>
          </a:p>
        </c:rich>
      </c:tx>
      <c:layout>
        <c:manualLayout>
          <c:xMode val="edge"/>
          <c:yMode val="edge"/>
          <c:x val="0.3044099731706677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charts'!$Y$562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1A8E-4FAF-85F4-48FDE659414C}"/>
            </c:ext>
          </c:extLst>
        </c:ser>
        <c:ser>
          <c:idx val="7"/>
          <c:order val="1"/>
          <c:tx>
            <c:strRef>
              <c:f>'DATA for charts'!$Z$562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-0.47624599999999884</c:v>
                </c:pt>
                <c:pt idx="1">
                  <c:v>-0.7379389999999999</c:v>
                </c:pt>
                <c:pt idx="2">
                  <c:v>-0.57684300000000022</c:v>
                </c:pt>
                <c:pt idx="3">
                  <c:v>-3.1045569999999998</c:v>
                </c:pt>
                <c:pt idx="4">
                  <c:v>-1.170545999999999</c:v>
                </c:pt>
                <c:pt idx="5">
                  <c:v>-3.9262030000000014</c:v>
                </c:pt>
              </c:numCache>
            </c:numRef>
          </c:val>
          <c:extLst>
            <c:ext xmlns:c16="http://schemas.microsoft.com/office/drawing/2014/chart" uri="{C3380CC4-5D6E-409C-BE32-E72D297353CC}">
              <c16:uniqueId val="{00000001-1A8E-4FAF-85F4-48FDE659414C}"/>
            </c:ext>
          </c:extLst>
        </c:ser>
        <c:ser>
          <c:idx val="6"/>
          <c:order val="2"/>
          <c:tx>
            <c:strRef>
              <c:f>'DATA for charts'!$AA$562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1A8E-4FAF-85F4-48FDE659414C}"/>
            </c:ext>
          </c:extLst>
        </c:ser>
        <c:ser>
          <c:idx val="5"/>
          <c:order val="3"/>
          <c:tx>
            <c:strRef>
              <c:f>'DATA for charts'!$AB$562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-0.3925987429097777</c:v>
                </c:pt>
                <c:pt idx="1">
                  <c:v>-0.88353330070063607</c:v>
                </c:pt>
                <c:pt idx="2">
                  <c:v>-0.51693671057818547</c:v>
                </c:pt>
                <c:pt idx="3">
                  <c:v>-3.3111199451471118</c:v>
                </c:pt>
                <c:pt idx="4">
                  <c:v>-1.4157641928008617</c:v>
                </c:pt>
                <c:pt idx="5">
                  <c:v>-3.7506189563891055</c:v>
                </c:pt>
              </c:numCache>
            </c:numRef>
          </c:val>
          <c:extLst>
            <c:ext xmlns:c16="http://schemas.microsoft.com/office/drawing/2014/chart" uri="{C3380CC4-5D6E-409C-BE32-E72D297353CC}">
              <c16:uniqueId val="{00000003-1A8E-4FAF-85F4-48FDE659414C}"/>
            </c:ext>
          </c:extLst>
        </c:ser>
        <c:ser>
          <c:idx val="4"/>
          <c:order val="4"/>
          <c:tx>
            <c:strRef>
              <c:f>'DATA for charts'!$AC$562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1A8E-4FAF-85F4-48FDE659414C}"/>
            </c:ext>
          </c:extLst>
        </c:ser>
        <c:ser>
          <c:idx val="3"/>
          <c:order val="5"/>
          <c:tx>
            <c:strRef>
              <c:f>'DATA for charts'!$AD$562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5-1A8E-4FAF-85F4-48FDE659414C}"/>
            </c:ext>
          </c:extLst>
        </c:ser>
        <c:ser>
          <c:idx val="0"/>
          <c:order val="8"/>
          <c:tx>
            <c:strRef>
              <c:f>'DATA for charts'!$AO$562</c:f>
              <c:strCache>
                <c:ptCount val="1"/>
                <c:pt idx="0">
                  <c:v>Tested Prg</c:v>
                </c:pt>
              </c:strCache>
            </c:strRef>
          </c:tx>
          <c:spPr>
            <a:solidFill>
              <a:srgbClr val="FF8080"/>
            </a:solid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A8E-4FAF-85F4-48FDE659414C}"/>
            </c:ext>
          </c:extLst>
        </c:ser>
        <c:dLbls>
          <c:showLegendKey val="0"/>
          <c:showVal val="0"/>
          <c:showCatName val="0"/>
          <c:showSerName val="0"/>
          <c:showPercent val="0"/>
          <c:showBubbleSize val="0"/>
        </c:dLbls>
        <c:gapWidth val="150"/>
        <c:axId val="110917504"/>
        <c:axId val="110919040"/>
        <c:extLst>
          <c:ext xmlns:c15="http://schemas.microsoft.com/office/drawing/2012/chart" uri="{02D57815-91ED-43cb-92C2-25804820EDAC}">
            <c15:filteredBarSeries>
              <c15:ser>
                <c:idx val="2"/>
                <c:order val="6"/>
                <c:tx>
                  <c:strRef>
                    <c:extLst>
                      <c:ext uri="{02D57815-91ED-43cb-92C2-25804820EDAC}">
                        <c15:formulaRef>
                          <c15:sqref>'DATA for charts'!$AE$562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charts'!$AE$564:$AE$569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A8E-4FAF-85F4-48FDE659414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charts'!$AF$562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charts'!$AF$564:$AF$569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A8E-4FAF-85F4-48FDE659414C}"/>
                  </c:ext>
                </c:extLst>
              </c15:ser>
            </c15:filteredBarSeries>
          </c:ext>
        </c:extLst>
      </c:barChart>
      <c:catAx>
        <c:axId val="110917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9040"/>
        <c:crosses val="autoZero"/>
        <c:auto val="1"/>
        <c:lblAlgn val="ctr"/>
        <c:lblOffset val="100"/>
        <c:tickLblSkip val="1"/>
        <c:tickMarkSkip val="1"/>
        <c:noMultiLvlLbl val="0"/>
      </c:catAx>
      <c:valAx>
        <c:axId val="1109190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7504"/>
        <c:crosses val="autoZero"/>
        <c:crossBetween val="between"/>
      </c:valAx>
      <c:spPr>
        <a:noFill/>
        <a:ln w="12700">
          <a:solidFill>
            <a:srgbClr val="808080"/>
          </a:solidFill>
          <a:prstDash val="solid"/>
        </a:ln>
      </c:spPr>
    </c:plotArea>
    <c:legend>
      <c:legendPos val="b"/>
      <c:layout>
        <c:manualLayout>
          <c:xMode val="edge"/>
          <c:yMode val="edge"/>
          <c:x val="8.8374946472423471E-2"/>
          <c:y val="0.93265922510094068"/>
          <c:w val="0.83153917635989172"/>
          <c:h val="5.212076059823680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B8-23.  </a:t>
            </a:r>
            <a:r>
              <a:rPr lang="en-US" sz="1600" b="1" i="0" u="none" strike="noStrike" baseline="0">
                <a:effectLst/>
              </a:rPr>
              <a:t>Basic:</a:t>
            </a:r>
            <a:r>
              <a:rPr lang="en-US"/>
              <a:t>
Cases 660 to 695 and 980 to 995</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FFBE-412A-B0F7-462025322B83}"/>
            </c:ext>
          </c:extLst>
        </c:ser>
        <c:ser>
          <c:idx val="7"/>
          <c:order val="1"/>
          <c:tx>
            <c:strRef>
              <c:f>'DATA for charts'!$D$29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3.6019587841208889</c:v>
                </c:pt>
                <c:pt idx="2">
                  <c:v>5.3001782109351003</c:v>
                </c:pt>
                <c:pt idx="3">
                  <c:v>1.786101766277</c:v>
                </c:pt>
                <c:pt idx="4">
                  <c:v>4.5744278916041496</c:v>
                </c:pt>
                <c:pt idx="5">
                  <c:v>2.4152634657967811</c:v>
                </c:pt>
                <c:pt idx="6">
                  <c:v>1.3788912826765301</c:v>
                </c:pt>
                <c:pt idx="7">
                  <c:v>0.24576609520330001</c:v>
                </c:pt>
                <c:pt idx="8">
                  <c:v>2.1202101127394402</c:v>
                </c:pt>
                <c:pt idx="9">
                  <c:v>0.75518158700036986</c:v>
                </c:pt>
              </c:numCache>
            </c:numRef>
          </c:val>
          <c:extLst>
            <c:ext xmlns:c16="http://schemas.microsoft.com/office/drawing/2014/chart" uri="{C3380CC4-5D6E-409C-BE32-E72D297353CC}">
              <c16:uniqueId val="{00000001-FFBE-412A-B0F7-462025322B83}"/>
            </c:ext>
          </c:extLst>
        </c:ser>
        <c:ser>
          <c:idx val="6"/>
          <c:order val="2"/>
          <c:tx>
            <c:strRef>
              <c:f>'DATA for charts'!$E$29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FFBE-412A-B0F7-462025322B83}"/>
            </c:ext>
          </c:extLst>
        </c:ser>
        <c:ser>
          <c:idx val="5"/>
          <c:order val="3"/>
          <c:tx>
            <c:strRef>
              <c:f>'DATA for charts'!$F$29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c:v>
                </c:pt>
                <c:pt idx="1">
                  <c:v>3.7067371577640666</c:v>
                </c:pt>
                <c:pt idx="2">
                  <c:v>5.6161249757087317</c:v>
                </c:pt>
                <c:pt idx="3">
                  <c:v>2.1796675887393078</c:v>
                </c:pt>
                <c:pt idx="4">
                  <c:v>4.8771199634685756</c:v>
                </c:pt>
                <c:pt idx="5">
                  <c:v>2.8018967747310262</c:v>
                </c:pt>
                <c:pt idx="6">
                  <c:v>1.663686669222239</c:v>
                </c:pt>
                <c:pt idx="7">
                  <c:v>0.41094140012062214</c:v>
                </c:pt>
                <c:pt idx="8">
                  <c:v>2.36931914899094</c:v>
                </c:pt>
                <c:pt idx="9">
                  <c:v>1.0064883659767614</c:v>
                </c:pt>
              </c:numCache>
            </c:numRef>
          </c:val>
          <c:extLst>
            <c:ext xmlns:c16="http://schemas.microsoft.com/office/drawing/2014/chart" uri="{C3380CC4-5D6E-409C-BE32-E72D297353CC}">
              <c16:uniqueId val="{00000003-FFBE-412A-B0F7-462025322B83}"/>
            </c:ext>
          </c:extLst>
        </c:ser>
        <c:ser>
          <c:idx val="4"/>
          <c:order val="4"/>
          <c:tx>
            <c:strRef>
              <c:f>'DATA for charts'!$G$29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FFBE-412A-B0F7-462025322B83}"/>
            </c:ext>
          </c:extLst>
        </c:ser>
        <c:ser>
          <c:idx val="3"/>
          <c:order val="5"/>
          <c:tx>
            <c:strRef>
              <c:f>'DATA for charts'!$H$29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4.5035500000000006</c:v>
                </c:pt>
                <c:pt idx="1">
                  <c:v>3.78966</c:v>
                </c:pt>
                <c:pt idx="2">
                  <c:v>6.1398700000000002</c:v>
                </c:pt>
                <c:pt idx="3">
                  <c:v>2.2862600000000004</c:v>
                </c:pt>
                <c:pt idx="4">
                  <c:v>5.0421700000000005</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5-FFBE-412A-B0F7-462025322B83}"/>
            </c:ext>
          </c:extLst>
        </c:ser>
        <c:ser>
          <c:idx val="1"/>
          <c:order val="7"/>
          <c:tx>
            <c:strRef>
              <c:f>'DATA for charts'!$S$29</c:f>
              <c:strCache>
                <c:ptCount val="1"/>
                <c:pt idx="0">
                  <c:v>Tested Prg</c:v>
                </c:pt>
              </c:strCache>
            </c:strRef>
          </c:tx>
          <c:spPr>
            <a:solidFill>
              <a:srgbClr val="FF8080"/>
            </a:solid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FFBE-412A-B0F7-462025322B83}"/>
            </c:ext>
          </c:extLst>
        </c:ser>
        <c:dLbls>
          <c:showLegendKey val="0"/>
          <c:showVal val="0"/>
          <c:showCatName val="0"/>
          <c:showSerName val="0"/>
          <c:showPercent val="0"/>
          <c:showBubbleSize val="0"/>
        </c:dLbls>
        <c:gapWidth val="150"/>
        <c:axId val="111006080"/>
        <c:axId val="111007616"/>
        <c:extLst>
          <c:ext xmlns:c15="http://schemas.microsoft.com/office/drawing/2012/chart" uri="{02D57815-91ED-43cb-92C2-25804820EDAC}">
            <c15:filteredBarSeries>
              <c15:ser>
                <c:idx val="2"/>
                <c:order val="6"/>
                <c:tx>
                  <c:strRef>
                    <c:extLst>
                      <c:ext uri="{02D57815-91ED-43cb-92C2-25804820EDAC}">
                        <c15:formulaRef>
                          <c15:sqref>'DATA for charts'!$I$29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charts'!$B$30:$B$39</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charts'!$I$30:$I$39</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FFBE-412A-B0F7-462025322B83}"/>
                  </c:ext>
                </c:extLst>
              </c15:ser>
            </c15:filteredBarSeries>
          </c:ext>
        </c:extLst>
      </c:barChart>
      <c:catAx>
        <c:axId val="111006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007616"/>
        <c:crosses val="autoZero"/>
        <c:auto val="1"/>
        <c:lblAlgn val="ctr"/>
        <c:lblOffset val="100"/>
        <c:tickLblSkip val="1"/>
        <c:tickMarkSkip val="1"/>
        <c:noMultiLvlLbl val="0"/>
      </c:catAx>
      <c:valAx>
        <c:axId val="111007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006080"/>
        <c:crosses val="autoZero"/>
        <c:crossBetween val="between"/>
      </c:valAx>
      <c:spPr>
        <a:noFill/>
        <a:ln w="12700">
          <a:solidFill>
            <a:srgbClr val="808080"/>
          </a:solidFill>
          <a:prstDash val="solid"/>
        </a:ln>
      </c:spPr>
    </c:plotArea>
    <c:legend>
      <c:legendPos val="b"/>
      <c:layout>
        <c:manualLayout>
          <c:xMode val="edge"/>
          <c:yMode val="edge"/>
          <c:x val="7.7422752788531848E-2"/>
          <c:y val="0.93265922510094068"/>
          <c:w val="0.8387563541238810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B8-24.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Annual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charts'!$C$127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D3B8-4ABA-8625-05F9DDEFBC2B}"/>
            </c:ext>
          </c:extLst>
        </c:ser>
        <c:ser>
          <c:idx val="7"/>
          <c:order val="1"/>
          <c:tx>
            <c:strRef>
              <c:f>'DATA for charts'!$D$127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6.4298160137357492</c:v>
                </c:pt>
                <c:pt idx="4">
                  <c:v>8.8592087412504803</c:v>
                </c:pt>
                <c:pt idx="5">
                  <c:v>8.9741106352275697</c:v>
                </c:pt>
                <c:pt idx="6">
                  <c:v>2.4638257872722771</c:v>
                </c:pt>
                <c:pt idx="7">
                  <c:v>3.9952537596509701</c:v>
                </c:pt>
                <c:pt idx="8">
                  <c:v>6.2336493989073896</c:v>
                </c:pt>
                <c:pt idx="9">
                  <c:v>7.2021517314091801</c:v>
                </c:pt>
              </c:numCache>
            </c:numRef>
          </c:val>
          <c:extLst>
            <c:ext xmlns:c16="http://schemas.microsoft.com/office/drawing/2014/chart" uri="{C3380CC4-5D6E-409C-BE32-E72D297353CC}">
              <c16:uniqueId val="{00000001-D3B8-4ABA-8625-05F9DDEFBC2B}"/>
            </c:ext>
          </c:extLst>
        </c:ser>
        <c:ser>
          <c:idx val="6"/>
          <c:order val="2"/>
          <c:tx>
            <c:strRef>
              <c:f>'DATA for charts'!$E$127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D3B8-4ABA-8625-05F9DDEFBC2B}"/>
            </c:ext>
          </c:extLst>
        </c:ser>
        <c:ser>
          <c:idx val="5"/>
          <c:order val="3"/>
          <c:tx>
            <c:strRef>
              <c:f>'DATA for charts'!$F$127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6.0270394016087305</c:v>
                </c:pt>
                <c:pt idx="1">
                  <c:v>3.2315368735820593</c:v>
                </c:pt>
                <c:pt idx="2">
                  <c:v>6.6227034178695821</c:v>
                </c:pt>
                <c:pt idx="3">
                  <c:v>6.443903453149411</c:v>
                </c:pt>
                <c:pt idx="4">
                  <c:v>9.1188012502900513</c:v>
                </c:pt>
                <c:pt idx="5">
                  <c:v>9.1715600547789862</c:v>
                </c:pt>
                <c:pt idx="6">
                  <c:v>2.488741367713275</c:v>
                </c:pt>
                <c:pt idx="7">
                  <c:v>3.7118158803994081</c:v>
                </c:pt>
                <c:pt idx="8">
                  <c:v>6.3591824122038503</c:v>
                </c:pt>
                <c:pt idx="9">
                  <c:v>7.2028545383299756</c:v>
                </c:pt>
              </c:numCache>
            </c:numRef>
          </c:val>
          <c:extLst>
            <c:ext xmlns:c16="http://schemas.microsoft.com/office/drawing/2014/chart" uri="{C3380CC4-5D6E-409C-BE32-E72D297353CC}">
              <c16:uniqueId val="{00000003-D3B8-4ABA-8625-05F9DDEFBC2B}"/>
            </c:ext>
          </c:extLst>
        </c:ser>
        <c:ser>
          <c:idx val="4"/>
          <c:order val="4"/>
          <c:tx>
            <c:strRef>
              <c:f>'DATA for charts'!$G$127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D3B8-4ABA-8625-05F9DDEFBC2B}"/>
            </c:ext>
          </c:extLst>
        </c:ser>
        <c:ser>
          <c:idx val="3"/>
          <c:order val="5"/>
          <c:tx>
            <c:strRef>
              <c:f>'DATA for charts'!$H$127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5.7795200000000007</c:v>
                </c:pt>
                <c:pt idx="1">
                  <c:v>2.9662500000000001</c:v>
                </c:pt>
                <c:pt idx="2">
                  <c:v>6.1978</c:v>
                </c:pt>
                <c:pt idx="3">
                  <c:v>6.3097500000000002</c:v>
                </c:pt>
                <c:pt idx="4">
                  <c:v>8.8512900000000005</c:v>
                </c:pt>
                <c:pt idx="5">
                  <c:v>9.0390699999999988</c:v>
                </c:pt>
                <c:pt idx="6">
                  <c:v>2.2671300000000003</c:v>
                </c:pt>
                <c:pt idx="7">
                  <c:v>3.5185399999999998</c:v>
                </c:pt>
                <c:pt idx="8">
                  <c:v>6.1134599999999999</c:v>
                </c:pt>
                <c:pt idx="9">
                  <c:v>7.0637799999999995</c:v>
                </c:pt>
              </c:numCache>
            </c:numRef>
          </c:val>
          <c:extLst>
            <c:ext xmlns:c16="http://schemas.microsoft.com/office/drawing/2014/chart" uri="{C3380CC4-5D6E-409C-BE32-E72D297353CC}">
              <c16:uniqueId val="{00000005-D3B8-4ABA-8625-05F9DDEFBC2B}"/>
            </c:ext>
          </c:extLst>
        </c:ser>
        <c:ser>
          <c:idx val="0"/>
          <c:order val="8"/>
          <c:tx>
            <c:strRef>
              <c:f>'DATA for charts'!$S$127</c:f>
              <c:strCache>
                <c:ptCount val="1"/>
                <c:pt idx="0">
                  <c:v>Tested Prg</c:v>
                </c:pt>
              </c:strCache>
            </c:strRef>
          </c:tx>
          <c:spPr>
            <a:solidFill>
              <a:srgbClr val="FF8080"/>
            </a:solidFill>
            <a:ln>
              <a:solidFill>
                <a:schemeClr val="tx1"/>
              </a:solidFill>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D3B8-4ABA-8625-05F9DDEFBC2B}"/>
            </c:ext>
          </c:extLst>
        </c:ser>
        <c:dLbls>
          <c:showLegendKey val="0"/>
          <c:showVal val="0"/>
          <c:showCatName val="0"/>
          <c:showSerName val="0"/>
          <c:showPercent val="0"/>
          <c:showBubbleSize val="0"/>
        </c:dLbls>
        <c:gapWidth val="150"/>
        <c:axId val="89780224"/>
        <c:axId val="89781760"/>
        <c:extLst>
          <c:ext xmlns:c15="http://schemas.microsoft.com/office/drawing/2012/chart" uri="{02D57815-91ED-43cb-92C2-25804820EDAC}">
            <c15:filteredBarSeries>
              <c15:ser>
                <c:idx val="2"/>
                <c:order val="6"/>
                <c:tx>
                  <c:strRef>
                    <c:extLst>
                      <c:ext uri="{02D57815-91ED-43cb-92C2-25804820EDAC}">
                        <c15:formulaRef>
                          <c15:sqref>'DATA for charts'!$I$127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charts'!$I$128:$I$137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D3B8-4ABA-8625-05F9DDEFBC2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charts'!$J$128:$J$137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D3B8-4ABA-8625-05F9DDEFBC2B}"/>
                  </c:ext>
                </c:extLst>
              </c15:ser>
            </c15:filteredBarSeries>
          </c:ext>
        </c:extLst>
      </c:barChart>
      <c:catAx>
        <c:axId val="897802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781760"/>
        <c:crosses val="autoZero"/>
        <c:auto val="1"/>
        <c:lblAlgn val="ctr"/>
        <c:lblOffset val="100"/>
        <c:tickLblSkip val="1"/>
        <c:tickMarkSkip val="1"/>
        <c:noMultiLvlLbl val="0"/>
      </c:catAx>
      <c:valAx>
        <c:axId val="897817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780224"/>
        <c:crosses val="autoZero"/>
        <c:crossBetween val="between"/>
      </c:valAx>
      <c:spPr>
        <a:noFill/>
        <a:ln w="12700">
          <a:solidFill>
            <a:srgbClr val="808080"/>
          </a:solidFill>
          <a:prstDash val="solid"/>
        </a:ln>
      </c:spPr>
    </c:plotArea>
    <c:legend>
      <c:legendPos val="b"/>
      <c:layout>
        <c:manualLayout>
          <c:xMode val="edge"/>
          <c:yMode val="edge"/>
          <c:x val="8.0382427224343911E-2"/>
          <c:y val="0.93483432026135382"/>
          <c:w val="0.8417160285596930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B8-25.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Heating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charts'!$C$196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5EDE-4BA1-94E9-26A5E024AE16}"/>
            </c:ext>
          </c:extLst>
        </c:ser>
        <c:ser>
          <c:idx val="7"/>
          <c:order val="1"/>
          <c:tx>
            <c:strRef>
              <c:f>'DATA for charts'!$D$196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5EDE-4BA1-94E9-26A5E024AE16}"/>
            </c:ext>
          </c:extLst>
        </c:ser>
        <c:ser>
          <c:idx val="6"/>
          <c:order val="2"/>
          <c:tx>
            <c:strRef>
              <c:f>'DATA for charts'!$E$196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5EDE-4BA1-94E9-26A5E024AE16}"/>
            </c:ext>
          </c:extLst>
        </c:ser>
        <c:ser>
          <c:idx val="5"/>
          <c:order val="3"/>
          <c:tx>
            <c:strRef>
              <c:f>'DATA for charts'!$F$196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3.2044263169308609</c:v>
                </c:pt>
                <c:pt idx="1">
                  <c:v>2.8311240818441665</c:v>
                </c:pt>
                <c:pt idx="2">
                  <c:v>3.8535305096518058</c:v>
                </c:pt>
                <c:pt idx="3">
                  <c:v>2.0524138014991808</c:v>
                </c:pt>
                <c:pt idx="4">
                  <c:v>3.2231671528998613</c:v>
                </c:pt>
                <c:pt idx="5">
                  <c:v>2.0717806326261945</c:v>
                </c:pt>
                <c:pt idx="6">
                  <c:v>2.6874896063526754</c:v>
                </c:pt>
                <c:pt idx="7">
                  <c:v>1.5378337809819003</c:v>
                </c:pt>
                <c:pt idx="8">
                  <c:v>2.6954432353354885</c:v>
                </c:pt>
                <c:pt idx="9">
                  <c:v>1.6221238033650556</c:v>
                </c:pt>
              </c:numCache>
            </c:numRef>
          </c:val>
          <c:extLst>
            <c:ext xmlns:c16="http://schemas.microsoft.com/office/drawing/2014/chart" uri="{C3380CC4-5D6E-409C-BE32-E72D297353CC}">
              <c16:uniqueId val="{00000003-5EDE-4BA1-94E9-26A5E024AE16}"/>
            </c:ext>
          </c:extLst>
        </c:ser>
        <c:ser>
          <c:idx val="4"/>
          <c:order val="4"/>
          <c:tx>
            <c:strRef>
              <c:f>'DATA for charts'!$G$196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5EDE-4BA1-94E9-26A5E024AE16}"/>
            </c:ext>
          </c:extLst>
        </c:ser>
        <c:ser>
          <c:idx val="3"/>
          <c:order val="5"/>
          <c:tx>
            <c:strRef>
              <c:f>'DATA for charts'!$H$196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5-5EDE-4BA1-94E9-26A5E024AE16}"/>
            </c:ext>
          </c:extLst>
        </c:ser>
        <c:ser>
          <c:idx val="0"/>
          <c:order val="8"/>
          <c:tx>
            <c:strRef>
              <c:f>'DATA for charts'!$S$196</c:f>
              <c:strCache>
                <c:ptCount val="1"/>
                <c:pt idx="0">
                  <c:v>Tested Prg</c:v>
                </c:pt>
              </c:strCache>
            </c:strRef>
          </c:tx>
          <c:spPr>
            <a:solidFill>
              <a:srgbClr val="FF8080"/>
            </a:solidFill>
            <a:ln>
              <a:solidFill>
                <a:schemeClr val="tx1"/>
              </a:solidFill>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5EDE-4BA1-94E9-26A5E024AE16}"/>
            </c:ext>
          </c:extLst>
        </c:ser>
        <c:dLbls>
          <c:showLegendKey val="0"/>
          <c:showVal val="0"/>
          <c:showCatName val="0"/>
          <c:showSerName val="0"/>
          <c:showPercent val="0"/>
          <c:showBubbleSize val="0"/>
        </c:dLbls>
        <c:gapWidth val="150"/>
        <c:axId val="89808256"/>
        <c:axId val="89818240"/>
        <c:extLst>
          <c:ext xmlns:c15="http://schemas.microsoft.com/office/drawing/2012/chart" uri="{02D57815-91ED-43cb-92C2-25804820EDAC}">
            <c15:filteredBarSeries>
              <c15:ser>
                <c:idx val="2"/>
                <c:order val="6"/>
                <c:tx>
                  <c:strRef>
                    <c:extLst>
                      <c:ext uri="{02D57815-91ED-43cb-92C2-25804820EDAC}">
                        <c15:formulaRef>
                          <c15:sqref>'DATA for charts'!$I$196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charts'!$I$197:$I$206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5EDE-4BA1-94E9-26A5E024AE1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charts'!$J$196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charts'!$J$197:$J$206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5EDE-4BA1-94E9-26A5E024AE16}"/>
                  </c:ext>
                </c:extLst>
              </c15:ser>
            </c15:filteredBarSeries>
          </c:ext>
        </c:extLst>
      </c:barChart>
      <c:catAx>
        <c:axId val="89808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818240"/>
        <c:crosses val="autoZero"/>
        <c:auto val="1"/>
        <c:lblAlgn val="ctr"/>
        <c:lblOffset val="100"/>
        <c:tickLblSkip val="1"/>
        <c:tickMarkSkip val="1"/>
        <c:noMultiLvlLbl val="0"/>
      </c:catAx>
      <c:valAx>
        <c:axId val="89818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808256"/>
        <c:crosses val="autoZero"/>
        <c:crossBetween val="between"/>
        <c:majorUnit val="1"/>
      </c:valAx>
      <c:spPr>
        <a:noFill/>
        <a:ln w="12700">
          <a:solidFill>
            <a:srgbClr val="808080"/>
          </a:solidFill>
          <a:prstDash val="solid"/>
        </a:ln>
      </c:spPr>
    </c:plotArea>
    <c:legend>
      <c:legendPos val="b"/>
      <c:layout>
        <c:manualLayout>
          <c:xMode val="edge"/>
          <c:yMode val="edge"/>
          <c:x val="8.0382427224343911E-2"/>
          <c:y val="0.93265922510094068"/>
          <c:w val="0.84467570299550498"/>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B8-26.  </a:t>
            </a:r>
            <a:r>
              <a:rPr lang="en-US" sz="1600" b="1" i="0" u="none" strike="noStrike" baseline="0">
                <a:effectLst/>
              </a:rPr>
              <a:t>Basic:</a:t>
            </a:r>
            <a:endParaRPr lang="en-US"/>
          </a:p>
          <a:p>
            <a:pPr>
              <a:defRPr sz="1600" b="1" i="0" u="none" strike="noStrike" baseline="0">
                <a:solidFill>
                  <a:srgbClr val="000000"/>
                </a:solidFill>
                <a:latin typeface="Arial"/>
                <a:ea typeface="Arial"/>
                <a:cs typeface="Arial"/>
              </a:defRPr>
            </a:pPr>
            <a:r>
              <a:rPr lang="en-US"/>
              <a:t>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charts'!$C$263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EEA5-4090-A687-892DF116A432}"/>
            </c:ext>
          </c:extLst>
        </c:ser>
        <c:ser>
          <c:idx val="7"/>
          <c:order val="1"/>
          <c:tx>
            <c:strRef>
              <c:f>'DATA for charts'!$D$263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6.9253120000000008</c:v>
                </c:pt>
                <c:pt idx="3">
                  <c:v>7.0512579999999989</c:v>
                </c:pt>
                <c:pt idx="4">
                  <c:v>7.1594479999999994</c:v>
                </c:pt>
                <c:pt idx="5">
                  <c:v>7.5407349999999989</c:v>
                </c:pt>
                <c:pt idx="6">
                  <c:v>3.3764349999999999</c:v>
                </c:pt>
                <c:pt idx="7">
                  <c:v>3.6679979999999999</c:v>
                </c:pt>
                <c:pt idx="8">
                  <c:v>4.2252689999999991</c:v>
                </c:pt>
                <c:pt idx="9">
                  <c:v>4.2237870000000006</c:v>
                </c:pt>
              </c:numCache>
            </c:numRef>
          </c:val>
          <c:extLst>
            <c:ext xmlns:c16="http://schemas.microsoft.com/office/drawing/2014/chart" uri="{C3380CC4-5D6E-409C-BE32-E72D297353CC}">
              <c16:uniqueId val="{00000001-EEA5-4090-A687-892DF116A432}"/>
            </c:ext>
          </c:extLst>
        </c:ser>
        <c:ser>
          <c:idx val="6"/>
          <c:order val="2"/>
          <c:tx>
            <c:strRef>
              <c:f>'DATA for charts'!$E$263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EEA5-4090-A687-892DF116A432}"/>
            </c:ext>
          </c:extLst>
        </c:ser>
        <c:ser>
          <c:idx val="5"/>
          <c:order val="3"/>
          <c:tx>
            <c:strRef>
              <c:f>'DATA for charts'!$F$263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6.3515671966931668</c:v>
                </c:pt>
                <c:pt idx="1">
                  <c:v>3.7703386584635834</c:v>
                </c:pt>
                <c:pt idx="2">
                  <c:v>6.8061950039561392</c:v>
                </c:pt>
                <c:pt idx="3">
                  <c:v>6.7702237039140831</c:v>
                </c:pt>
                <c:pt idx="4">
                  <c:v>7.1067701858669441</c:v>
                </c:pt>
                <c:pt idx="5">
                  <c:v>7.3342986190285275</c:v>
                </c:pt>
                <c:pt idx="6">
                  <c:v>3.040447251546055</c:v>
                </c:pt>
                <c:pt idx="7">
                  <c:v>3.45012275142575</c:v>
                </c:pt>
                <c:pt idx="8">
                  <c:v>3.9147831651936666</c:v>
                </c:pt>
                <c:pt idx="9">
                  <c:v>4.1774468440423611</c:v>
                </c:pt>
              </c:numCache>
            </c:numRef>
          </c:val>
          <c:extLst>
            <c:ext xmlns:c16="http://schemas.microsoft.com/office/drawing/2014/chart" uri="{C3380CC4-5D6E-409C-BE32-E72D297353CC}">
              <c16:uniqueId val="{00000003-EEA5-4090-A687-892DF116A432}"/>
            </c:ext>
          </c:extLst>
        </c:ser>
        <c:ser>
          <c:idx val="4"/>
          <c:order val="4"/>
          <c:tx>
            <c:strRef>
              <c:f>'DATA for charts'!$G$263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EEA5-4090-A687-892DF116A432}"/>
            </c:ext>
          </c:extLst>
        </c:ser>
        <c:ser>
          <c:idx val="3"/>
          <c:order val="5"/>
          <c:tx>
            <c:strRef>
              <c:f>'DATA for charts'!$H$263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5-EEA5-4090-A687-892DF116A432}"/>
            </c:ext>
          </c:extLst>
        </c:ser>
        <c:ser>
          <c:idx val="0"/>
          <c:order val="8"/>
          <c:tx>
            <c:strRef>
              <c:f>'DATA for charts'!$S$263</c:f>
              <c:strCache>
                <c:ptCount val="1"/>
                <c:pt idx="0">
                  <c:v>Tested Prg</c:v>
                </c:pt>
              </c:strCache>
            </c:strRef>
          </c:tx>
          <c:spPr>
            <a:solidFill>
              <a:srgbClr val="FF8080"/>
            </a:solidFill>
            <a:ln>
              <a:solidFill>
                <a:schemeClr val="tx1"/>
              </a:solidFill>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EA5-4090-A687-892DF116A432}"/>
            </c:ext>
          </c:extLst>
        </c:ser>
        <c:dLbls>
          <c:showLegendKey val="0"/>
          <c:showVal val="0"/>
          <c:showCatName val="0"/>
          <c:showSerName val="0"/>
          <c:showPercent val="0"/>
          <c:showBubbleSize val="0"/>
        </c:dLbls>
        <c:gapWidth val="150"/>
        <c:axId val="111426560"/>
        <c:axId val="111436544"/>
        <c:extLst>
          <c:ext xmlns:c15="http://schemas.microsoft.com/office/drawing/2012/chart" uri="{02D57815-91ED-43cb-92C2-25804820EDAC}">
            <c15:filteredBarSeries>
              <c15:ser>
                <c:idx val="2"/>
                <c:order val="6"/>
                <c:tx>
                  <c:strRef>
                    <c:extLst>
                      <c:ext uri="{02D57815-91ED-43cb-92C2-25804820EDAC}">
                        <c15:formulaRef>
                          <c15:sqref>'DATA for charts'!$I$263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charts'!$I$264:$I$273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EA5-4090-A687-892DF116A432}"/>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charts'!$J$263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charts'!$J$264:$J$273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EA5-4090-A687-892DF116A432}"/>
                  </c:ext>
                </c:extLst>
              </c15:ser>
            </c15:filteredBarSeries>
          </c:ext>
        </c:extLst>
      </c:barChart>
      <c:catAx>
        <c:axId val="111426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436544"/>
        <c:crosses val="autoZero"/>
        <c:auto val="1"/>
        <c:lblAlgn val="ctr"/>
        <c:lblOffset val="100"/>
        <c:tickLblSkip val="1"/>
        <c:tickMarkSkip val="1"/>
        <c:noMultiLvlLbl val="0"/>
      </c:catAx>
      <c:valAx>
        <c:axId val="1114365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426560"/>
        <c:crosses val="autoZero"/>
        <c:crossBetween val="between"/>
      </c:valAx>
      <c:spPr>
        <a:noFill/>
        <a:ln w="12700">
          <a:solidFill>
            <a:srgbClr val="808080"/>
          </a:solidFill>
          <a:prstDash val="solid"/>
        </a:ln>
      </c:spPr>
    </c:plotArea>
    <c:legend>
      <c:legendPos val="b"/>
      <c:layout>
        <c:manualLayout>
          <c:xMode val="edge"/>
          <c:yMode val="edge"/>
          <c:x val="8.0382427224343911E-2"/>
          <c:y val="0.93265922510094068"/>
          <c:w val="0.8402361913417869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B8-27.  </a:t>
            </a:r>
            <a:r>
              <a:rPr lang="en-US" sz="1600" b="1" i="0" u="none" strike="noStrike" baseline="0">
                <a:effectLst/>
              </a:rPr>
              <a:t>Basic:</a:t>
            </a:r>
            <a:r>
              <a:rPr lang="en-US"/>
              <a:t>
Window Types (Delta)
Annual Heating and Sensible Cooling</a:t>
            </a:r>
          </a:p>
        </c:rich>
      </c:tx>
      <c:layout>
        <c:manualLayout>
          <c:xMode val="edge"/>
          <c:yMode val="edge"/>
          <c:x val="0.3013392526822049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charts'!$Y$683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72DD-4FC7-A44F-F76C8DBC1B5B}"/>
            </c:ext>
          </c:extLst>
        </c:ser>
        <c:ser>
          <c:idx val="7"/>
          <c:order val="1"/>
          <c:tx>
            <c:strRef>
              <c:f>'DATA for charts'!$Z$683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-0.39079620450901098</c:v>
                </c:pt>
                <c:pt idx="1">
                  <c:v>-2.5734345354122397</c:v>
                </c:pt>
                <c:pt idx="2">
                  <c:v>1.3074232223052005</c:v>
                </c:pt>
                <c:pt idx="3">
                  <c:v>0.66461942152372</c:v>
                </c:pt>
              </c:numCache>
            </c:numRef>
          </c:val>
          <c:extLst>
            <c:ext xmlns:c16="http://schemas.microsoft.com/office/drawing/2014/chart" uri="{C3380CC4-5D6E-409C-BE32-E72D297353CC}">
              <c16:uniqueId val="{00000001-72DD-4FC7-A44F-F76C8DBC1B5B}"/>
            </c:ext>
          </c:extLst>
        </c:ser>
        <c:ser>
          <c:idx val="6"/>
          <c:order val="2"/>
          <c:tx>
            <c:strRef>
              <c:f>'DATA for charts'!$AA$683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72DD-4FC7-A44F-F76C8DBC1B5B}"/>
            </c:ext>
          </c:extLst>
        </c:ser>
        <c:ser>
          <c:idx val="5"/>
          <c:order val="3"/>
          <c:tx>
            <c:strRef>
              <c:f>'DATA for charts'!$AB$683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-0.61763717976428234</c:v>
                </c:pt>
                <c:pt idx="1">
                  <c:v>-2.7955025280266712</c:v>
                </c:pt>
                <c:pt idx="2">
                  <c:v>1.2917506381803827</c:v>
                </c:pt>
                <c:pt idx="3">
                  <c:v>0.59566401626085153</c:v>
                </c:pt>
              </c:numCache>
            </c:numRef>
          </c:val>
          <c:extLst>
            <c:ext xmlns:c16="http://schemas.microsoft.com/office/drawing/2014/chart" uri="{C3380CC4-5D6E-409C-BE32-E72D297353CC}">
              <c16:uniqueId val="{00000003-72DD-4FC7-A44F-F76C8DBC1B5B}"/>
            </c:ext>
          </c:extLst>
        </c:ser>
        <c:ser>
          <c:idx val="4"/>
          <c:order val="4"/>
          <c:tx>
            <c:strRef>
              <c:f>'DATA for charts'!$AC$683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72DD-4FC7-A44F-F76C8DBC1B5B}"/>
            </c:ext>
          </c:extLst>
        </c:ser>
        <c:ser>
          <c:idx val="3"/>
          <c:order val="5"/>
          <c:tx>
            <c:strRef>
              <c:f>'DATA for charts'!$AD$683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-0.71389000000000058</c:v>
                </c:pt>
                <c:pt idx="1">
                  <c:v>-2.8132700000000006</c:v>
                </c:pt>
                <c:pt idx="2">
                  <c:v>1.6363199999999996</c:v>
                </c:pt>
                <c:pt idx="3">
                  <c:v>0.41827999999999932</c:v>
                </c:pt>
              </c:numCache>
            </c:numRef>
          </c:val>
          <c:extLst>
            <c:ext xmlns:c16="http://schemas.microsoft.com/office/drawing/2014/chart" uri="{C3380CC4-5D6E-409C-BE32-E72D297353CC}">
              <c16:uniqueId val="{00000005-72DD-4FC7-A44F-F76C8DBC1B5B}"/>
            </c:ext>
          </c:extLst>
        </c:ser>
        <c:ser>
          <c:idx val="0"/>
          <c:order val="8"/>
          <c:tx>
            <c:strRef>
              <c:f>'DATA for charts'!$AO$683</c:f>
              <c:strCache>
                <c:ptCount val="1"/>
                <c:pt idx="0">
                  <c:v>Tested Prg</c:v>
                </c:pt>
              </c:strCache>
            </c:strRef>
          </c:tx>
          <c:spPr>
            <a:solidFill>
              <a:srgbClr val="FF8080"/>
            </a:solidFill>
            <a:ln>
              <a:solidFill>
                <a:srgbClr val="000000"/>
              </a:solidFill>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72DD-4FC7-A44F-F76C8DBC1B5B}"/>
            </c:ext>
          </c:extLst>
        </c:ser>
        <c:dLbls>
          <c:showLegendKey val="0"/>
          <c:showVal val="0"/>
          <c:showCatName val="0"/>
          <c:showSerName val="0"/>
          <c:showPercent val="0"/>
          <c:showBubbleSize val="0"/>
        </c:dLbls>
        <c:gapWidth val="150"/>
        <c:axId val="114723456"/>
        <c:axId val="114733440"/>
        <c:extLst>
          <c:ext xmlns:c15="http://schemas.microsoft.com/office/drawing/2012/chart" uri="{02D57815-91ED-43cb-92C2-25804820EDAC}">
            <c15:filteredBarSeries>
              <c15:ser>
                <c:idx val="2"/>
                <c:order val="6"/>
                <c:tx>
                  <c:strRef>
                    <c:extLst>
                      <c:ext uri="{02D57815-91ED-43cb-92C2-25804820EDAC}">
                        <c15:formulaRef>
                          <c15:sqref>'DATA for charts'!$AE$683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charts'!$AE$684:$AE$687</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72DD-4FC7-A44F-F76C8DBC1B5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charts'!$AF$683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charts'!$AF$684:$AF$687</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72DD-4FC7-A44F-F76C8DBC1B5B}"/>
                  </c:ext>
                </c:extLst>
              </c15:ser>
            </c15:filteredBarSeries>
          </c:ext>
        </c:extLst>
      </c:barChart>
      <c:catAx>
        <c:axId val="11472345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33440"/>
        <c:crosses val="autoZero"/>
        <c:auto val="1"/>
        <c:lblAlgn val="ctr"/>
        <c:lblOffset val="100"/>
        <c:tickLblSkip val="1"/>
        <c:tickMarkSkip val="1"/>
        <c:noMultiLvlLbl val="0"/>
      </c:catAx>
      <c:valAx>
        <c:axId val="1147334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23456"/>
        <c:crosses val="autoZero"/>
        <c:crossBetween val="between"/>
      </c:valAx>
      <c:spPr>
        <a:noFill/>
        <a:ln w="12700">
          <a:solidFill>
            <a:srgbClr val="808080"/>
          </a:solidFill>
          <a:prstDash val="solid"/>
        </a:ln>
      </c:spPr>
    </c:plotArea>
    <c:legend>
      <c:legendPos val="b"/>
      <c:layout>
        <c:manualLayout>
          <c:xMode val="edge"/>
          <c:yMode val="edge"/>
          <c:x val="9.2681505821761184E-2"/>
          <c:y val="0.93918451058218044"/>
          <c:w val="0.8282729309224804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B8-28.  </a:t>
            </a:r>
            <a:r>
              <a:rPr lang="en-US" sz="1600" b="1" i="0" u="none" strike="noStrike" baseline="0">
                <a:effectLst/>
              </a:rPr>
              <a:t>Basic:</a:t>
            </a:r>
            <a:r>
              <a:rPr lang="en-US"/>
              <a:t>
Window Types (Delta)
Peak Heating and Sensible Cooling</a:t>
            </a:r>
          </a:p>
        </c:rich>
      </c:tx>
      <c:layout>
        <c:manualLayout>
          <c:xMode val="edge"/>
          <c:yMode val="edge"/>
          <c:x val="0.3148132288125471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charts'!$Y$692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CC26-4E58-ACBA-28C05DB9C044}"/>
            </c:ext>
          </c:extLst>
        </c:ser>
        <c:ser>
          <c:idx val="7"/>
          <c:order val="1"/>
          <c:tx>
            <c:strRef>
              <c:f>'DATA for charts'!$Z$692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-0.26192099999999918</c:v>
                </c:pt>
                <c:pt idx="1">
                  <c:v>-2.5479909999999997</c:v>
                </c:pt>
                <c:pt idx="2">
                  <c:v>0.63518600000000003</c:v>
                </c:pt>
                <c:pt idx="3">
                  <c:v>0.44432000000000116</c:v>
                </c:pt>
              </c:numCache>
            </c:numRef>
          </c:val>
          <c:extLst>
            <c:ext xmlns:c16="http://schemas.microsoft.com/office/drawing/2014/chart" uri="{C3380CC4-5D6E-409C-BE32-E72D297353CC}">
              <c16:uniqueId val="{00000001-CC26-4E58-ACBA-28C05DB9C044}"/>
            </c:ext>
          </c:extLst>
        </c:ser>
        <c:ser>
          <c:idx val="6"/>
          <c:order val="2"/>
          <c:tx>
            <c:strRef>
              <c:f>'DATA for charts'!$AA$692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CC26-4E58-ACBA-28C05DB9C044}"/>
            </c:ext>
          </c:extLst>
        </c:ser>
        <c:ser>
          <c:idx val="5"/>
          <c:order val="3"/>
          <c:tx>
            <c:strRef>
              <c:f>'DATA for charts'!$AB$692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-0.37330223508669436</c:v>
                </c:pt>
                <c:pt idx="1">
                  <c:v>-2.5812285382295834</c:v>
                </c:pt>
                <c:pt idx="2">
                  <c:v>0.64910419272094488</c:v>
                </c:pt>
                <c:pt idx="3">
                  <c:v>0.45462780726297236</c:v>
                </c:pt>
              </c:numCache>
            </c:numRef>
          </c:val>
          <c:extLst>
            <c:ext xmlns:c16="http://schemas.microsoft.com/office/drawing/2014/chart" uri="{C3380CC4-5D6E-409C-BE32-E72D297353CC}">
              <c16:uniqueId val="{00000003-CC26-4E58-ACBA-28C05DB9C044}"/>
            </c:ext>
          </c:extLst>
        </c:ser>
        <c:ser>
          <c:idx val="4"/>
          <c:order val="4"/>
          <c:tx>
            <c:strRef>
              <c:f>'DATA for charts'!$AC$692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CC26-4E58-ACBA-28C05DB9C044}"/>
            </c:ext>
          </c:extLst>
        </c:ser>
        <c:ser>
          <c:idx val="3"/>
          <c:order val="5"/>
          <c:tx>
            <c:strRef>
              <c:f>'DATA for charts'!$AD$692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5-CC26-4E58-ACBA-28C05DB9C044}"/>
            </c:ext>
          </c:extLst>
        </c:ser>
        <c:ser>
          <c:idx val="0"/>
          <c:order val="8"/>
          <c:tx>
            <c:strRef>
              <c:f>'DATA for charts'!$AO$692</c:f>
              <c:strCache>
                <c:ptCount val="1"/>
                <c:pt idx="0">
                  <c:v>Tested Prg</c:v>
                </c:pt>
              </c:strCache>
            </c:strRef>
          </c:tx>
          <c:spPr>
            <a:solidFill>
              <a:srgbClr val="FF8080"/>
            </a:solidFill>
            <a:ln>
              <a:solidFill>
                <a:srgbClr val="000000"/>
              </a:solidFill>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CC26-4E58-ACBA-28C05DB9C044}"/>
            </c:ext>
          </c:extLst>
        </c:ser>
        <c:dLbls>
          <c:showLegendKey val="0"/>
          <c:showVal val="0"/>
          <c:showCatName val="0"/>
          <c:showSerName val="0"/>
          <c:showPercent val="0"/>
          <c:showBubbleSize val="0"/>
        </c:dLbls>
        <c:gapWidth val="150"/>
        <c:axId val="114817280"/>
        <c:axId val="114831360"/>
        <c:extLst>
          <c:ext xmlns:c15="http://schemas.microsoft.com/office/drawing/2012/chart" uri="{02D57815-91ED-43cb-92C2-25804820EDAC}">
            <c15:filteredBarSeries>
              <c15:ser>
                <c:idx val="2"/>
                <c:order val="6"/>
                <c:tx>
                  <c:strRef>
                    <c:extLst>
                      <c:ext uri="{02D57815-91ED-43cb-92C2-25804820EDAC}">
                        <c15:formulaRef>
                          <c15:sqref>'DATA for charts'!$AE$692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charts'!$AE$693:$AE$696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CC26-4E58-ACBA-28C05DB9C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charts'!$AF$692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charts'!$AF$693:$AF$696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CC26-4E58-ACBA-28C05DB9C044}"/>
                  </c:ext>
                </c:extLst>
              </c15:ser>
            </c15:filteredBarSeries>
          </c:ext>
        </c:extLst>
      </c:barChart>
      <c:catAx>
        <c:axId val="11481728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31360"/>
        <c:crosses val="autoZero"/>
        <c:auto val="1"/>
        <c:lblAlgn val="ctr"/>
        <c:lblOffset val="100"/>
        <c:tickLblSkip val="1"/>
        <c:tickMarkSkip val="1"/>
        <c:noMultiLvlLbl val="0"/>
      </c:catAx>
      <c:valAx>
        <c:axId val="1148313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17280"/>
        <c:crosses val="autoZero"/>
        <c:crossBetween val="between"/>
      </c:valAx>
      <c:spPr>
        <a:noFill/>
        <a:ln w="12700">
          <a:solidFill>
            <a:srgbClr val="808080"/>
          </a:solidFill>
          <a:prstDash val="solid"/>
        </a:ln>
      </c:spPr>
    </c:plotArea>
    <c:legend>
      <c:legendPos val="b"/>
      <c:layout>
        <c:manualLayout>
          <c:xMode val="edge"/>
          <c:yMode val="edge"/>
          <c:x val="9.3051465126237687E-2"/>
          <c:y val="0.94135960574259381"/>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B8-29.  </a:t>
            </a:r>
            <a:r>
              <a:rPr lang="en-US" sz="1600" b="1" i="0" u="none" strike="noStrike" baseline="0">
                <a:effectLst/>
              </a:rPr>
              <a:t>Basic:</a:t>
            </a:r>
            <a:r>
              <a:rPr lang="en-US"/>
              <a:t>
Insulation (Delta)
Annual Heating and Sensible Cooling</a:t>
            </a:r>
          </a:p>
        </c:rich>
      </c:tx>
      <c:layout>
        <c:manualLayout>
          <c:xMode val="edge"/>
          <c:yMode val="edge"/>
          <c:x val="0.3042989271180170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AA04-4D4B-92DB-3E14385E2B6F}"/>
            </c:ext>
          </c:extLst>
        </c:ser>
        <c:ser>
          <c:idx val="7"/>
          <c:order val="1"/>
          <c:tx>
            <c:strRef>
              <c:f>'DATA for charts'!$Z$703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0.51669180590916941</c:v>
                </c:pt>
                <c:pt idx="2">
                  <c:v>0.58167290297424978</c:v>
                </c:pt>
                <c:pt idx="3">
                  <c:v>2.9460845334239005</c:v>
                </c:pt>
                <c:pt idx="4">
                  <c:v>-2.1591644258073686</c:v>
                </c:pt>
                <c:pt idx="5">
                  <c:v>0.11490189397708939</c:v>
                </c:pt>
                <c:pt idx="6">
                  <c:v>-1.13312518747323</c:v>
                </c:pt>
                <c:pt idx="7">
                  <c:v>1.531427972378693</c:v>
                </c:pt>
                <c:pt idx="8">
                  <c:v>0.74131883006291011</c:v>
                </c:pt>
                <c:pt idx="9">
                  <c:v>3.7698236116351125</c:v>
                </c:pt>
                <c:pt idx="10">
                  <c:v>-1.3650285257390702</c:v>
                </c:pt>
                <c:pt idx="11">
                  <c:v>0.96850233250179052</c:v>
                </c:pt>
              </c:numCache>
            </c:numRef>
          </c:val>
          <c:extLst>
            <c:ext xmlns:c16="http://schemas.microsoft.com/office/drawing/2014/chart" uri="{C3380CC4-5D6E-409C-BE32-E72D297353CC}">
              <c16:uniqueId val="{00000001-AA04-4D4B-92DB-3E14385E2B6F}"/>
            </c:ext>
          </c:extLst>
        </c:ser>
        <c:ser>
          <c:idx val="6"/>
          <c:order val="2"/>
          <c:tx>
            <c:strRef>
              <c:f>'DATA for charts'!$AA$703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AA04-4D4B-92DB-3E14385E2B6F}"/>
            </c:ext>
          </c:extLst>
        </c:ser>
        <c:ser>
          <c:idx val="5"/>
          <c:order val="3"/>
          <c:tx>
            <c:strRef>
              <c:f>'DATA for charts'!$AB$703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-2.1447067487890412</c:v>
                </c:pt>
                <c:pt idx="1">
                  <c:v>0.41686405154068051</c:v>
                </c:pt>
                <c:pt idx="2">
                  <c:v>0.55274562594022658</c:v>
                </c:pt>
                <c:pt idx="3">
                  <c:v>3.0917618486813208</c:v>
                </c:pt>
                <c:pt idx="4">
                  <c:v>-2.0752231887375494</c:v>
                </c:pt>
                <c:pt idx="5">
                  <c:v>5.2758804488934885E-2</c:v>
                </c:pt>
                <c:pt idx="6">
                  <c:v>-1.2527452691016168</c:v>
                </c:pt>
                <c:pt idx="7">
                  <c:v>1.2230745126861331</c:v>
                </c:pt>
                <c:pt idx="8">
                  <c:v>0.70563247976870103</c:v>
                </c:pt>
                <c:pt idx="9">
                  <c:v>3.8704410444905752</c:v>
                </c:pt>
                <c:pt idx="10">
                  <c:v>-1.3628307830141786</c:v>
                </c:pt>
                <c:pt idx="11">
                  <c:v>0.8436721261261253</c:v>
                </c:pt>
              </c:numCache>
            </c:numRef>
          </c:val>
          <c:extLst>
            <c:ext xmlns:c16="http://schemas.microsoft.com/office/drawing/2014/chart" uri="{C3380CC4-5D6E-409C-BE32-E72D297353CC}">
              <c16:uniqueId val="{00000003-AA04-4D4B-92DB-3E14385E2B6F}"/>
            </c:ext>
          </c:extLst>
        </c:ser>
        <c:ser>
          <c:idx val="4"/>
          <c:order val="4"/>
          <c:tx>
            <c:strRef>
              <c:f>'DATA for charts'!$AC$703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AA04-4D4B-92DB-3E14385E2B6F}"/>
            </c:ext>
          </c:extLst>
        </c:ser>
        <c:ser>
          <c:idx val="3"/>
          <c:order val="5"/>
          <c:tx>
            <c:strRef>
              <c:f>'DATA for charts'!$AD$703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-2.2172900000000002</c:v>
                </c:pt>
                <c:pt idx="1">
                  <c:v>0.53022999999999954</c:v>
                </c:pt>
                <c:pt idx="2">
                  <c:v>0.53861999999999988</c:v>
                </c:pt>
                <c:pt idx="3">
                  <c:v>3.0717699999999999</c:v>
                </c:pt>
                <c:pt idx="4">
                  <c:v>-2.1504300000000005</c:v>
                </c:pt>
                <c:pt idx="5">
                  <c:v>0.18777999999999828</c:v>
                </c:pt>
                <c:pt idx="6">
                  <c:v>-1.363559</c:v>
                </c:pt>
                <c:pt idx="7">
                  <c:v>1.2514099999999995</c:v>
                </c:pt>
                <c:pt idx="8">
                  <c:v>0.72238000000000002</c:v>
                </c:pt>
                <c:pt idx="9">
                  <c:v>3.8463299999999996</c:v>
                </c:pt>
                <c:pt idx="10">
                  <c:v>-1.4593700000000001</c:v>
                </c:pt>
                <c:pt idx="11">
                  <c:v>0.95031999999999961</c:v>
                </c:pt>
              </c:numCache>
            </c:numRef>
          </c:val>
          <c:extLst>
            <c:ext xmlns:c16="http://schemas.microsoft.com/office/drawing/2014/chart" uri="{C3380CC4-5D6E-409C-BE32-E72D297353CC}">
              <c16:uniqueId val="{00000005-AA04-4D4B-92DB-3E14385E2B6F}"/>
            </c:ext>
          </c:extLst>
        </c:ser>
        <c:ser>
          <c:idx val="0"/>
          <c:order val="8"/>
          <c:tx>
            <c:strRef>
              <c:f>'DATA for charts'!$AO$703</c:f>
              <c:strCache>
                <c:ptCount val="1"/>
                <c:pt idx="0">
                  <c:v>Tested Prg</c:v>
                </c:pt>
              </c:strCache>
            </c:strRef>
          </c:tx>
          <c:spPr>
            <a:solidFill>
              <a:srgbClr val="FF8080"/>
            </a:solidFill>
            <a:ln>
              <a:solidFill>
                <a:srgbClr val="000000"/>
              </a:solidFill>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AA04-4D4B-92DB-3E14385E2B6F}"/>
            </c:ext>
          </c:extLst>
        </c:ser>
        <c:dLbls>
          <c:showLegendKey val="0"/>
          <c:showVal val="0"/>
          <c:showCatName val="0"/>
          <c:showSerName val="0"/>
          <c:showPercent val="0"/>
          <c:showBubbleSize val="0"/>
        </c:dLbls>
        <c:gapWidth val="150"/>
        <c:axId val="110577536"/>
        <c:axId val="110579072"/>
        <c:extLst>
          <c:ext xmlns:c15="http://schemas.microsoft.com/office/drawing/2012/chart" uri="{02D57815-91ED-43cb-92C2-25804820EDAC}">
            <c15:filteredBarSeries>
              <c15:ser>
                <c:idx val="2"/>
                <c:order val="6"/>
                <c:tx>
                  <c:strRef>
                    <c:extLst>
                      <c:ext uri="{02D57815-91ED-43cb-92C2-25804820EDAC}">
                        <c15:formulaRef>
                          <c15:sqref>'DATA for charts'!$AE$703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charts'!$AE$704:$AE$715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A04-4D4B-92DB-3E14385E2B6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charts'!$AF$704:$AF$715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AA04-4D4B-92DB-3E14385E2B6F}"/>
                  </c:ext>
                </c:extLst>
              </c15:ser>
            </c15:filteredBarSeries>
          </c:ext>
        </c:extLst>
      </c:barChart>
      <c:catAx>
        <c:axId val="11057753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579072"/>
        <c:crosses val="autoZero"/>
        <c:auto val="1"/>
        <c:lblAlgn val="ctr"/>
        <c:lblOffset val="100"/>
        <c:tickLblSkip val="1"/>
        <c:tickMarkSkip val="1"/>
        <c:noMultiLvlLbl val="0"/>
      </c:catAx>
      <c:valAx>
        <c:axId val="1105790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577536"/>
        <c:crosses val="autoZero"/>
        <c:crossBetween val="between"/>
      </c:valAx>
      <c:spPr>
        <a:noFill/>
        <a:ln w="12700">
          <a:solidFill>
            <a:srgbClr val="808080"/>
          </a:solidFill>
          <a:prstDash val="solid"/>
        </a:ln>
      </c:spPr>
    </c:plotArea>
    <c:legend>
      <c:legendPos val="b"/>
      <c:layout>
        <c:manualLayout>
          <c:xMode val="edge"/>
          <c:yMode val="edge"/>
          <c:x val="9.2681505821761184E-2"/>
          <c:y val="0.94570979606342032"/>
          <c:w val="0.8208737448329501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B8-30.  </a:t>
            </a:r>
            <a:r>
              <a:rPr lang="en-US" sz="1600" b="1" i="0" u="none" strike="noStrike" baseline="0">
                <a:effectLst/>
              </a:rPr>
              <a:t>Basic:</a:t>
            </a:r>
            <a:r>
              <a:rPr lang="en-US"/>
              <a:t>
Insulation (Delta)
Peak Heating and Sensible Cooling</a:t>
            </a:r>
          </a:p>
        </c:rich>
      </c:tx>
      <c:layout>
        <c:manualLayout>
          <c:xMode val="edge"/>
          <c:yMode val="edge"/>
          <c:x val="0.3087384387717351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charts'!$Y$721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077B-412B-A3BA-41872AA21896}"/>
            </c:ext>
          </c:extLst>
        </c:ser>
        <c:ser>
          <c:idx val="7"/>
          <c:order val="1"/>
          <c:tx>
            <c:strRef>
              <c:f>'DATA for charts'!$Z$721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0.57026599999999927</c:v>
                </c:pt>
                <c:pt idx="2">
                  <c:v>1.1623999999999857E-2</c:v>
                </c:pt>
                <c:pt idx="3">
                  <c:v>0.67845599999999973</c:v>
                </c:pt>
                <c:pt idx="4">
                  <c:v>-1.236531</c:v>
                </c:pt>
                <c:pt idx="5">
                  <c:v>0.38128699999999949</c:v>
                </c:pt>
                <c:pt idx="6">
                  <c:v>-1.1896</c:v>
                </c:pt>
                <c:pt idx="7">
                  <c:v>0.29156300000000002</c:v>
                </c:pt>
                <c:pt idx="8">
                  <c:v>8.7730000000001418E-3</c:v>
                </c:pt>
                <c:pt idx="9">
                  <c:v>0.8488339999999992</c:v>
                </c:pt>
                <c:pt idx="10">
                  <c:v>-1.082608</c:v>
                </c:pt>
                <c:pt idx="11">
                  <c:v>-1.481999999998429E-3</c:v>
                </c:pt>
              </c:numCache>
            </c:numRef>
          </c:val>
          <c:extLst>
            <c:ext xmlns:c16="http://schemas.microsoft.com/office/drawing/2014/chart" uri="{C3380CC4-5D6E-409C-BE32-E72D297353CC}">
              <c16:uniqueId val="{00000001-077B-412B-A3BA-41872AA21896}"/>
            </c:ext>
          </c:extLst>
        </c:ser>
        <c:ser>
          <c:idx val="6"/>
          <c:order val="2"/>
          <c:tx>
            <c:strRef>
              <c:f>'DATA for charts'!$AA$721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077B-412B-A3BA-41872AA21896}"/>
            </c:ext>
          </c:extLst>
        </c:ser>
        <c:ser>
          <c:idx val="5"/>
          <c:order val="3"/>
          <c:tx>
            <c:strRef>
              <c:f>'DATA for charts'!$AB$721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0.4186565072209163</c:v>
                </c:pt>
                <c:pt idx="2">
                  <c:v>1.8740835969000447E-2</c:v>
                </c:pt>
                <c:pt idx="3">
                  <c:v>0.75520298917377726</c:v>
                </c:pt>
                <c:pt idx="4">
                  <c:v>-1.1513865202736668</c:v>
                </c:pt>
                <c:pt idx="5">
                  <c:v>0.22752843316158344</c:v>
                </c:pt>
                <c:pt idx="6">
                  <c:v>-1.1496558253707752</c:v>
                </c:pt>
                <c:pt idx="7">
                  <c:v>0.40967549987969498</c:v>
                </c:pt>
                <c:pt idx="8">
                  <c:v>7.9536289828130435E-3</c:v>
                </c:pt>
                <c:pt idx="9">
                  <c:v>0.87433591364761165</c:v>
                </c:pt>
                <c:pt idx="10">
                  <c:v>-1.0733194319704329</c:v>
                </c:pt>
                <c:pt idx="11">
                  <c:v>0.26266367884869446</c:v>
                </c:pt>
              </c:numCache>
            </c:numRef>
          </c:val>
          <c:extLst>
            <c:ext xmlns:c16="http://schemas.microsoft.com/office/drawing/2014/chart" uri="{C3380CC4-5D6E-409C-BE32-E72D297353CC}">
              <c16:uniqueId val="{00000003-077B-412B-A3BA-41872AA21896}"/>
            </c:ext>
          </c:extLst>
        </c:ser>
        <c:ser>
          <c:idx val="4"/>
          <c:order val="4"/>
          <c:tx>
            <c:strRef>
              <c:f>'DATA for charts'!$AC$721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077B-412B-A3BA-41872AA21896}"/>
            </c:ext>
          </c:extLst>
        </c:ser>
        <c:ser>
          <c:idx val="3"/>
          <c:order val="5"/>
          <c:tx>
            <c:strRef>
              <c:f>'DATA for charts'!$AD$721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5-077B-412B-A3BA-41872AA21896}"/>
            </c:ext>
          </c:extLst>
        </c:ser>
        <c:ser>
          <c:idx val="0"/>
          <c:order val="8"/>
          <c:tx>
            <c:strRef>
              <c:f>'DATA for charts'!$AO$721</c:f>
              <c:strCache>
                <c:ptCount val="1"/>
                <c:pt idx="0">
                  <c:v>Tested Prg</c:v>
                </c:pt>
              </c:strCache>
            </c:strRef>
          </c:tx>
          <c:spPr>
            <a:solidFill>
              <a:srgbClr val="FF8080"/>
            </a:solidFill>
            <a:ln>
              <a:solidFill>
                <a:srgbClr val="000000"/>
              </a:solidFill>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077B-412B-A3BA-41872AA21896}"/>
            </c:ext>
          </c:extLst>
        </c:ser>
        <c:dLbls>
          <c:showLegendKey val="0"/>
          <c:showVal val="0"/>
          <c:showCatName val="0"/>
          <c:showSerName val="0"/>
          <c:showPercent val="0"/>
          <c:showBubbleSize val="0"/>
        </c:dLbls>
        <c:gapWidth val="150"/>
        <c:axId val="115570176"/>
        <c:axId val="115571712"/>
        <c:extLst>
          <c:ext xmlns:c15="http://schemas.microsoft.com/office/drawing/2012/chart" uri="{02D57815-91ED-43cb-92C2-25804820EDAC}">
            <c15:filteredBarSeries>
              <c15:ser>
                <c:idx val="2"/>
                <c:order val="6"/>
                <c:tx>
                  <c:strRef>
                    <c:extLst>
                      <c:ext uri="{02D57815-91ED-43cb-92C2-25804820EDAC}">
                        <c15:formulaRef>
                          <c15:sqref>'DATA for charts'!$AE$721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charts'!$AE$722:$AE$733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077B-412B-A3BA-41872AA2189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charts'!$AF$721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charts'!$AF$722:$AF$733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077B-412B-A3BA-41872AA21896}"/>
                  </c:ext>
                </c:extLst>
              </c15:ser>
            </c15:filteredBarSeries>
          </c:ext>
        </c:extLst>
      </c:barChart>
      <c:catAx>
        <c:axId val="1155701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5571712"/>
        <c:crosses val="autoZero"/>
        <c:auto val="1"/>
        <c:lblAlgn val="ctr"/>
        <c:lblOffset val="100"/>
        <c:tickLblSkip val="1"/>
        <c:tickMarkSkip val="1"/>
        <c:noMultiLvlLbl val="0"/>
      </c:catAx>
      <c:valAx>
        <c:axId val="1155717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57017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341922797941043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B8-31. </a:t>
            </a:r>
            <a:r>
              <a:rPr lang="en-US" sz="1600" b="1" i="0" u="none" strike="noStrike" baseline="0">
                <a:effectLst/>
              </a:rPr>
              <a:t>Basic:</a:t>
            </a:r>
            <a:r>
              <a:rPr lang="en-US"/>
              <a:t>
Insulation, Mass Effect (Delta)
Annual Heating and Sensible Cooling</a:t>
            </a:r>
          </a:p>
        </c:rich>
      </c:tx>
      <c:layout>
        <c:manualLayout>
          <c:xMode val="edge"/>
          <c:yMode val="edge"/>
          <c:x val="0.2703737171588290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B06-480D-B931-9F66E7921D21}"/>
            </c:ext>
          </c:extLst>
        </c:ser>
        <c:ser>
          <c:idx val="7"/>
          <c:order val="1"/>
          <c:tx>
            <c:strRef>
              <c:f>'DATA for charts'!$Z$743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-2.4345622540847791</c:v>
                </c:pt>
                <c:pt idx="2">
                  <c:v>-2.4542177788647095</c:v>
                </c:pt>
                <c:pt idx="3">
                  <c:v>-2.6255593423430907</c:v>
                </c:pt>
                <c:pt idx="4">
                  <c:v>-1.6600818787964111</c:v>
                </c:pt>
                <c:pt idx="5">
                  <c:v>-1.7719589038183896</c:v>
                </c:pt>
              </c:numCache>
            </c:numRef>
          </c:val>
          <c:extLst>
            <c:ext xmlns:c16="http://schemas.microsoft.com/office/drawing/2014/chart" uri="{C3380CC4-5D6E-409C-BE32-E72D297353CC}">
              <c16:uniqueId val="{00000001-AB06-480D-B931-9F66E7921D21}"/>
            </c:ext>
          </c:extLst>
        </c:ser>
        <c:ser>
          <c:idx val="6"/>
          <c:order val="2"/>
          <c:tx>
            <c:strRef>
              <c:f>'DATA for charts'!$AA$743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B06-480D-B931-9F66E7921D21}"/>
            </c:ext>
          </c:extLst>
        </c:ser>
        <c:ser>
          <c:idx val="5"/>
          <c:order val="3"/>
          <c:tx>
            <c:strRef>
              <c:f>'DATA for charts'!$AB$743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-1.7687261886186856</c:v>
                </c:pt>
                <c:pt idx="1">
                  <c:v>-2.7320875727500029</c:v>
                </c:pt>
                <c:pt idx="2">
                  <c:v>-2.5078008144776356</c:v>
                </c:pt>
                <c:pt idx="3">
                  <c:v>-2.759618838086201</c:v>
                </c:pt>
                <c:pt idx="4">
                  <c:v>-1.7954084087542648</c:v>
                </c:pt>
                <c:pt idx="5">
                  <c:v>-1.9687055164490106</c:v>
                </c:pt>
              </c:numCache>
            </c:numRef>
          </c:val>
          <c:extLst>
            <c:ext xmlns:c16="http://schemas.microsoft.com/office/drawing/2014/chart" uri="{C3380CC4-5D6E-409C-BE32-E72D297353CC}">
              <c16:uniqueId val="{00000003-AB06-480D-B931-9F66E7921D21}"/>
            </c:ext>
          </c:extLst>
        </c:ser>
        <c:ser>
          <c:idx val="4"/>
          <c:order val="4"/>
          <c:tx>
            <c:strRef>
              <c:f>'DATA for charts'!$AC$743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B06-480D-B931-9F66E7921D21}"/>
            </c:ext>
          </c:extLst>
        </c:ser>
        <c:ser>
          <c:idx val="3"/>
          <c:order val="5"/>
          <c:tx>
            <c:strRef>
              <c:f>'DATA for charts'!$AD$743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-1.8357890000000003</c:v>
                </c:pt>
                <c:pt idx="1">
                  <c:v>-2.7912100000000004</c:v>
                </c:pt>
                <c:pt idx="2">
                  <c:v>-2.5057600000000004</c:v>
                </c:pt>
                <c:pt idx="3">
                  <c:v>-2.7378300000000007</c:v>
                </c:pt>
                <c:pt idx="4">
                  <c:v>-1.8147</c:v>
                </c:pt>
                <c:pt idx="5">
                  <c:v>-1.9752899999999993</c:v>
                </c:pt>
              </c:numCache>
            </c:numRef>
          </c:val>
          <c:extLst>
            <c:ext xmlns:c16="http://schemas.microsoft.com/office/drawing/2014/chart" uri="{C3380CC4-5D6E-409C-BE32-E72D297353CC}">
              <c16:uniqueId val="{00000005-AB06-480D-B931-9F66E7921D21}"/>
            </c:ext>
          </c:extLst>
        </c:ser>
        <c:ser>
          <c:idx val="0"/>
          <c:order val="8"/>
          <c:tx>
            <c:strRef>
              <c:f>'DATA for charts'!$AO$743</c:f>
              <c:strCache>
                <c:ptCount val="1"/>
                <c:pt idx="0">
                  <c:v>Tested Prg</c:v>
                </c:pt>
              </c:strCache>
            </c:strRef>
          </c:tx>
          <c:spPr>
            <a:solidFill>
              <a:srgbClr val="FF8080"/>
            </a:solidFill>
            <a:ln>
              <a:solidFill>
                <a:srgbClr val="000000"/>
              </a:solidFill>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AB06-480D-B931-9F66E7921D21}"/>
            </c:ext>
          </c:extLst>
        </c:ser>
        <c:dLbls>
          <c:showLegendKey val="0"/>
          <c:showVal val="0"/>
          <c:showCatName val="0"/>
          <c:showSerName val="0"/>
          <c:showPercent val="0"/>
          <c:showBubbleSize val="0"/>
        </c:dLbls>
        <c:gapWidth val="150"/>
        <c:axId val="115446912"/>
        <c:axId val="115448448"/>
        <c:extLst>
          <c:ext xmlns:c15="http://schemas.microsoft.com/office/drawing/2012/chart" uri="{02D57815-91ED-43cb-92C2-25804820EDAC}">
            <c15:filteredBarSeries>
              <c15:ser>
                <c:idx val="2"/>
                <c:order val="6"/>
                <c:tx>
                  <c:strRef>
                    <c:extLst>
                      <c:ext uri="{02D57815-91ED-43cb-92C2-25804820EDAC}">
                        <c15:formulaRef>
                          <c15:sqref>'DATA for charts'!$AE$743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charts'!$AE$744:$AE$749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AB06-480D-B931-9F66E7921D2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charts'!$AF$744:$AF$749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AB06-480D-B931-9F66E7921D21}"/>
                  </c:ext>
                </c:extLst>
              </c15:ser>
            </c15:filteredBarSeries>
          </c:ext>
        </c:extLst>
      </c:barChart>
      <c:catAx>
        <c:axId val="11544691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8448"/>
        <c:crosses val="autoZero"/>
        <c:auto val="1"/>
        <c:lblAlgn val="ctr"/>
        <c:lblOffset val="100"/>
        <c:tickLblSkip val="1"/>
        <c:tickMarkSkip val="1"/>
        <c:noMultiLvlLbl val="0"/>
      </c:catAx>
      <c:valAx>
        <c:axId val="115448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6912"/>
        <c:crosses val="autoZero"/>
        <c:crossBetween val="between"/>
      </c:valAx>
      <c:spPr>
        <a:noFill/>
        <a:ln w="12700">
          <a:solidFill>
            <a:srgbClr val="808080"/>
          </a:solidFill>
          <a:prstDash val="solid"/>
        </a:ln>
      </c:spPr>
    </c:plotArea>
    <c:legend>
      <c:legendPos val="b"/>
      <c:layout>
        <c:manualLayout>
          <c:xMode val="edge"/>
          <c:yMode val="edge"/>
          <c:x val="9.0091907213041195E-2"/>
          <c:y val="0.93483432026135382"/>
          <c:w val="0.83123260535829235"/>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B8-32. </a:t>
            </a:r>
            <a:r>
              <a:rPr lang="en-US" sz="1600" b="1" i="0" u="none" strike="noStrike" baseline="0">
                <a:effectLst/>
              </a:rPr>
              <a:t>Basic:</a:t>
            </a:r>
            <a:r>
              <a:rPr lang="en-US"/>
              <a:t>
Insulation, Mass Effect (Delta)
Peak Heating and Sensible Cooling</a:t>
            </a:r>
          </a:p>
        </c:rich>
      </c:tx>
      <c:layout>
        <c:manualLayout>
          <c:xMode val="edge"/>
          <c:yMode val="edge"/>
          <c:x val="0.2822124149020773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charts'!$Y$756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EB1C-4D73-9E29-569055976D6C}"/>
            </c:ext>
          </c:extLst>
        </c:ser>
        <c:ser>
          <c:idx val="7"/>
          <c:order val="1"/>
          <c:tx>
            <c:strRef>
              <c:f>'DATA for charts'!$Z$756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c:v>
                </c:pt>
                <c:pt idx="2">
                  <c:v>-0.57969399999999993</c:v>
                </c:pt>
                <c:pt idx="3">
                  <c:v>-2.9341790000000003</c:v>
                </c:pt>
                <c:pt idx="4">
                  <c:v>-0.4257709999999999</c:v>
                </c:pt>
                <c:pt idx="5">
                  <c:v>-3.3169479999999982</c:v>
                </c:pt>
              </c:numCache>
            </c:numRef>
          </c:val>
          <c:extLst>
            <c:ext xmlns:c16="http://schemas.microsoft.com/office/drawing/2014/chart" uri="{C3380CC4-5D6E-409C-BE32-E72D297353CC}">
              <c16:uniqueId val="{00000001-EB1C-4D73-9E29-569055976D6C}"/>
            </c:ext>
          </c:extLst>
        </c:ser>
        <c:ser>
          <c:idx val="6"/>
          <c:order val="2"/>
          <c:tx>
            <c:strRef>
              <c:f>'DATA for charts'!$AA$756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EB1C-4D73-9E29-569055976D6C}"/>
            </c:ext>
          </c:extLst>
        </c:ser>
        <c:ser>
          <c:idx val="5"/>
          <c:order val="3"/>
          <c:tx>
            <c:strRef>
              <c:f>'DATA for charts'!$AB$756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-0.51458002051728058</c:v>
                </c:pt>
                <c:pt idx="1">
                  <c:v>-3.3201009524883331</c:v>
                </c:pt>
                <c:pt idx="2">
                  <c:v>-0.52772391756437287</c:v>
                </c:pt>
                <c:pt idx="3">
                  <c:v>-3.1919870206732774</c:v>
                </c:pt>
                <c:pt idx="4">
                  <c:v>-0.44965682926113892</c:v>
                </c:pt>
                <c:pt idx="5">
                  <c:v>-3.1568517749861664</c:v>
                </c:pt>
              </c:numCache>
            </c:numRef>
          </c:val>
          <c:extLst>
            <c:ext xmlns:c16="http://schemas.microsoft.com/office/drawing/2014/chart" uri="{C3380CC4-5D6E-409C-BE32-E72D297353CC}">
              <c16:uniqueId val="{00000003-EB1C-4D73-9E29-569055976D6C}"/>
            </c:ext>
          </c:extLst>
        </c:ser>
        <c:ser>
          <c:idx val="4"/>
          <c:order val="4"/>
          <c:tx>
            <c:strRef>
              <c:f>'DATA for charts'!$AC$756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EB1C-4D73-9E29-569055976D6C}"/>
            </c:ext>
          </c:extLst>
        </c:ser>
        <c:ser>
          <c:idx val="3"/>
          <c:order val="5"/>
          <c:tx>
            <c:strRef>
              <c:f>'DATA for charts'!$AD$756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5-EB1C-4D73-9E29-569055976D6C}"/>
            </c:ext>
          </c:extLst>
        </c:ser>
        <c:ser>
          <c:idx val="0"/>
          <c:order val="8"/>
          <c:tx>
            <c:strRef>
              <c:f>'DATA for charts'!$AO$756</c:f>
              <c:strCache>
                <c:ptCount val="1"/>
                <c:pt idx="0">
                  <c:v>Tested Prg</c:v>
                </c:pt>
              </c:strCache>
            </c:strRef>
          </c:tx>
          <c:spPr>
            <a:solidFill>
              <a:srgbClr val="FF8080"/>
            </a:solidFill>
            <a:ln>
              <a:solidFill>
                <a:srgbClr val="000000"/>
              </a:solidFill>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EB1C-4D73-9E29-569055976D6C}"/>
            </c:ext>
          </c:extLst>
        </c:ser>
        <c:dLbls>
          <c:showLegendKey val="0"/>
          <c:showVal val="0"/>
          <c:showCatName val="0"/>
          <c:showSerName val="0"/>
          <c:showPercent val="0"/>
          <c:showBubbleSize val="0"/>
        </c:dLbls>
        <c:gapWidth val="150"/>
        <c:axId val="115625344"/>
        <c:axId val="115635328"/>
        <c:extLst>
          <c:ext xmlns:c15="http://schemas.microsoft.com/office/drawing/2012/chart" uri="{02D57815-91ED-43cb-92C2-25804820EDAC}">
            <c15:filteredBarSeries>
              <c15:ser>
                <c:idx val="2"/>
                <c:order val="6"/>
                <c:tx>
                  <c:strRef>
                    <c:extLst>
                      <c:ext uri="{02D57815-91ED-43cb-92C2-25804820EDAC}">
                        <c15:formulaRef>
                          <c15:sqref>'DATA for charts'!$AE$756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charts'!$AE$757:$AE$762</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EB1C-4D73-9E29-569055976D6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charts'!$AF$756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charts'!$AF$757:$AF$762</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EB1C-4D73-9E29-569055976D6C}"/>
                  </c:ext>
                </c:extLst>
              </c15:ser>
            </c15:filteredBarSeries>
          </c:ext>
        </c:extLst>
      </c:barChart>
      <c:catAx>
        <c:axId val="115625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35328"/>
        <c:crosses val="autoZero"/>
        <c:auto val="1"/>
        <c:lblAlgn val="ctr"/>
        <c:lblOffset val="100"/>
        <c:tickLblSkip val="1"/>
        <c:tickMarkSkip val="1"/>
        <c:noMultiLvlLbl val="0"/>
      </c:catAx>
      <c:valAx>
        <c:axId val="1156353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25344"/>
        <c:crosses val="autoZero"/>
        <c:crossBetween val="between"/>
      </c:valAx>
      <c:spPr>
        <a:noFill/>
        <a:ln w="12700">
          <a:solidFill>
            <a:srgbClr val="808080"/>
          </a:solidFill>
          <a:prstDash val="solid"/>
        </a:ln>
      </c:spPr>
    </c:plotArea>
    <c:legend>
      <c:legendPos val="b"/>
      <c:layout>
        <c:manualLayout>
          <c:xMode val="edge"/>
          <c:yMode val="edge"/>
          <c:x val="8.5415272036611409E-2"/>
          <c:y val="0.93700941542176719"/>
          <c:w val="0.83419227979410437"/>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B8-33.  </a:t>
            </a:r>
            <a:r>
              <a:rPr lang="en-US" sz="1600" b="1" i="0" u="none" strike="noStrike" baseline="0">
                <a:effectLst/>
              </a:rPr>
              <a:t>Basic:</a:t>
            </a:r>
            <a:r>
              <a:rPr lang="en-US"/>
              <a:t>
Average Hourly Annual Temperature
Free-Float Cases</a:t>
            </a:r>
          </a:p>
        </c:rich>
      </c:tx>
      <c:layout>
        <c:manualLayout>
          <c:xMode val="edge"/>
          <c:yMode val="edge"/>
          <c:x val="0.2973067545247197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FCF6-49AD-9C38-9B3B00E57B91}"/>
            </c:ext>
          </c:extLst>
        </c:ser>
        <c:ser>
          <c:idx val="7"/>
          <c:order val="1"/>
          <c:tx>
            <c:strRef>
              <c:f>'DATA for charts'!$D$350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25.573550487947571</c:v>
                </c:pt>
                <c:pt idx="1">
                  <c:v>25.692102256849129</c:v>
                </c:pt>
                <c:pt idx="2">
                  <c:v>18.459907037061271</c:v>
                </c:pt>
                <c:pt idx="3">
                  <c:v>14.709620954642659</c:v>
                </c:pt>
                <c:pt idx="4">
                  <c:v>33.110336063810308</c:v>
                </c:pt>
                <c:pt idx="5">
                  <c:v>33.295151743150591</c:v>
                </c:pt>
                <c:pt idx="6">
                  <c:v>28.557283512100739</c:v>
                </c:pt>
              </c:numCache>
            </c:numRef>
          </c:val>
          <c:extLst>
            <c:ext xmlns:c16="http://schemas.microsoft.com/office/drawing/2014/chart" uri="{C3380CC4-5D6E-409C-BE32-E72D297353CC}">
              <c16:uniqueId val="{00000001-FCF6-49AD-9C38-9B3B00E57B91}"/>
            </c:ext>
          </c:extLst>
        </c:ser>
        <c:ser>
          <c:idx val="6"/>
          <c:order val="2"/>
          <c:tx>
            <c:strRef>
              <c:f>'DATA for charts'!$E$350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FCF6-49AD-9C38-9B3B00E57B91}"/>
            </c:ext>
          </c:extLst>
        </c:ser>
        <c:ser>
          <c:idx val="5"/>
          <c:order val="3"/>
          <c:tx>
            <c:strRef>
              <c:f>'DATA for charts'!$F$350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24.917301559957938</c:v>
                </c:pt>
                <c:pt idx="1">
                  <c:v>25.121267847919043</c:v>
                </c:pt>
                <c:pt idx="2">
                  <c:v>18.419483428473118</c:v>
                </c:pt>
                <c:pt idx="3">
                  <c:v>14.789019549892933</c:v>
                </c:pt>
                <c:pt idx="4">
                  <c:v>30.95841378383712</c:v>
                </c:pt>
                <c:pt idx="5">
                  <c:v>31.161752128177316</c:v>
                </c:pt>
                <c:pt idx="6">
                  <c:v>27.742739432353172</c:v>
                </c:pt>
              </c:numCache>
            </c:numRef>
          </c:val>
          <c:extLst>
            <c:ext xmlns:c16="http://schemas.microsoft.com/office/drawing/2014/chart" uri="{C3380CC4-5D6E-409C-BE32-E72D297353CC}">
              <c16:uniqueId val="{00000003-FCF6-49AD-9C38-9B3B00E57B91}"/>
            </c:ext>
          </c:extLst>
        </c:ser>
        <c:ser>
          <c:idx val="4"/>
          <c:order val="4"/>
          <c:tx>
            <c:strRef>
              <c:f>'DATA for charts'!$G$350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FCF6-49AD-9C38-9B3B00E57B91}"/>
            </c:ext>
          </c:extLst>
        </c:ser>
        <c:ser>
          <c:idx val="3"/>
          <c:order val="5"/>
          <c:tx>
            <c:strRef>
              <c:f>'DATA for charts'!$H$350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5-FCF6-49AD-9C38-9B3B00E57B91}"/>
            </c:ext>
          </c:extLst>
        </c:ser>
        <c:ser>
          <c:idx val="0"/>
          <c:order val="8"/>
          <c:tx>
            <c:strRef>
              <c:f>'DATA for charts'!$S$350</c:f>
              <c:strCache>
                <c:ptCount val="1"/>
                <c:pt idx="0">
                  <c:v>Tested Prg</c:v>
                </c:pt>
              </c:strCache>
            </c:strRef>
          </c:tx>
          <c:spPr>
            <a:solidFill>
              <a:srgbClr val="FF8080"/>
            </a:solid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FCF6-49AD-9C38-9B3B00E57B91}"/>
            </c:ext>
          </c:extLst>
        </c:ser>
        <c:dLbls>
          <c:showLegendKey val="0"/>
          <c:showVal val="0"/>
          <c:showCatName val="0"/>
          <c:showSerName val="0"/>
          <c:showPercent val="0"/>
          <c:showBubbleSize val="0"/>
        </c:dLbls>
        <c:gapWidth val="150"/>
        <c:axId val="115729920"/>
        <c:axId val="115731456"/>
        <c:extLst>
          <c:ext xmlns:c15="http://schemas.microsoft.com/office/drawing/2012/chart" uri="{02D57815-91ED-43cb-92C2-25804820EDAC}">
            <c15:filteredBarSeries>
              <c15:ser>
                <c:idx val="2"/>
                <c:order val="6"/>
                <c:tx>
                  <c:strRef>
                    <c:extLst>
                      <c:ext uri="{02D57815-91ED-43cb-92C2-25804820EDAC}">
                        <c15:formulaRef>
                          <c15:sqref>'DATA for charts'!$I$350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charts'!$I$353:$I$359</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FCF6-49AD-9C38-9B3B00E57B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charts'!$J$353:$J$359</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FCF6-49AD-9C38-9B3B00E57B91}"/>
                  </c:ext>
                </c:extLst>
              </c15:ser>
            </c15:filteredBarSeries>
          </c:ext>
        </c:extLst>
      </c:barChart>
      <c:catAx>
        <c:axId val="1157299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731456"/>
        <c:crosses val="autoZero"/>
        <c:auto val="1"/>
        <c:lblAlgn val="ctr"/>
        <c:lblOffset val="100"/>
        <c:tickLblSkip val="1"/>
        <c:tickMarkSkip val="1"/>
        <c:noMultiLvlLbl val="0"/>
      </c:catAx>
      <c:valAx>
        <c:axId val="11573145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Average Temperature (°C)</a:t>
                </a:r>
                <a:endParaRPr lang="en-US"/>
              </a:p>
            </c:rich>
          </c:tx>
          <c:layout>
            <c:manualLayout>
              <c:xMode val="edge"/>
              <c:yMode val="edge"/>
              <c:x val="7.39918608953017E-3"/>
              <c:y val="0.319401934464555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729920"/>
        <c:crosses val="autoZero"/>
        <c:crossBetween val="between"/>
      </c:valAx>
      <c:spPr>
        <a:noFill/>
        <a:ln w="12700">
          <a:solidFill>
            <a:srgbClr val="808080"/>
          </a:solidFill>
          <a:prstDash val="solid"/>
        </a:ln>
      </c:spPr>
    </c:plotArea>
    <c:legend>
      <c:legendPos val="b"/>
      <c:layout>
        <c:manualLayout>
          <c:xMode val="edge"/>
          <c:yMode val="edge"/>
          <c:x val="9.8860700126135737E-2"/>
          <c:y val="0.93048412994052743"/>
          <c:w val="0.82266143480122711"/>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B8-34.  </a:t>
            </a:r>
            <a:r>
              <a:rPr lang="en-US" sz="1600" b="1" i="0" u="none" strike="noStrike" baseline="0">
                <a:effectLst/>
              </a:rPr>
              <a:t>Basic:</a:t>
            </a:r>
            <a:r>
              <a:rPr lang="en-US"/>
              <a:t>
Maximum Hourly Annual Temperature
Free-Float Cases</a:t>
            </a:r>
          </a:p>
        </c:rich>
      </c:tx>
      <c:layout>
        <c:manualLayout>
          <c:xMode val="edge"/>
          <c:yMode val="edge"/>
          <c:x val="0.2889900693600882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charts'!$C$324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8194-4E25-8D88-E5D5C98C23E6}"/>
            </c:ext>
          </c:extLst>
        </c:ser>
        <c:ser>
          <c:idx val="7"/>
          <c:order val="1"/>
          <c:tx>
            <c:strRef>
              <c:f>'DATA for charts'!$D$324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68.360779999999991</c:v>
                </c:pt>
                <c:pt idx="1">
                  <c:v>45.113829999999993</c:v>
                </c:pt>
                <c:pt idx="2">
                  <c:v>66.846489999999989</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8194-4E25-8D88-E5D5C98C23E6}"/>
            </c:ext>
          </c:extLst>
        </c:ser>
        <c:ser>
          <c:idx val="6"/>
          <c:order val="2"/>
          <c:tx>
            <c:strRef>
              <c:f>'DATA for charts'!$E$324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8194-4E25-8D88-E5D5C98C23E6}"/>
            </c:ext>
          </c:extLst>
        </c:ser>
        <c:ser>
          <c:idx val="5"/>
          <c:order val="3"/>
          <c:tx>
            <c:strRef>
              <c:f>'DATA for charts'!$F$324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8194-4E25-8D88-E5D5C98C23E6}"/>
            </c:ext>
          </c:extLst>
        </c:ser>
        <c:ser>
          <c:idx val="4"/>
          <c:order val="4"/>
          <c:tx>
            <c:strRef>
              <c:f>'DATA for charts'!$G$324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8194-4E25-8D88-E5D5C98C23E6}"/>
            </c:ext>
          </c:extLst>
        </c:ser>
        <c:ser>
          <c:idx val="3"/>
          <c:order val="5"/>
          <c:tx>
            <c:strRef>
              <c:f>'DATA for charts'!$H$324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5-8194-4E25-8D88-E5D5C98C23E6}"/>
            </c:ext>
          </c:extLst>
        </c:ser>
        <c:ser>
          <c:idx val="0"/>
          <c:order val="8"/>
          <c:tx>
            <c:strRef>
              <c:f>'DATA for charts'!$S$324</c:f>
              <c:strCache>
                <c:ptCount val="1"/>
                <c:pt idx="0">
                  <c:v>Tested Prg</c:v>
                </c:pt>
              </c:strCache>
            </c:strRef>
          </c:tx>
          <c:spPr>
            <a:solidFill>
              <a:srgbClr val="FF8080"/>
            </a:solid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8194-4E25-8D88-E5D5C98C23E6}"/>
            </c:ext>
          </c:extLst>
        </c:ser>
        <c:dLbls>
          <c:showLegendKey val="0"/>
          <c:showVal val="0"/>
          <c:showCatName val="0"/>
          <c:showSerName val="0"/>
          <c:showPercent val="0"/>
          <c:showBubbleSize val="0"/>
        </c:dLbls>
        <c:gapWidth val="150"/>
        <c:axId val="115863552"/>
        <c:axId val="115865088"/>
        <c:extLst>
          <c:ext xmlns:c15="http://schemas.microsoft.com/office/drawing/2012/chart" uri="{02D57815-91ED-43cb-92C2-25804820EDAC}">
            <c15:filteredBarSeries>
              <c15:ser>
                <c:idx val="2"/>
                <c:order val="6"/>
                <c:tx>
                  <c:strRef>
                    <c:extLst>
                      <c:ext uri="{02D57815-91ED-43cb-92C2-25804820EDAC}">
                        <c15:formulaRef>
                          <c15:sqref>'DATA for charts'!$I$324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charts'!$I$325:$I$331</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8194-4E25-8D88-E5D5C98C23E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charts'!$J$324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charts'!$J$325:$J$331</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8194-4E25-8D88-E5D5C98C23E6}"/>
                  </c:ext>
                </c:extLst>
              </c15:ser>
            </c15:filteredBarSeries>
          </c:ext>
        </c:extLst>
      </c:barChart>
      <c:catAx>
        <c:axId val="11586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65088"/>
        <c:crosses val="autoZero"/>
        <c:auto val="1"/>
        <c:lblAlgn val="ctr"/>
        <c:lblOffset val="100"/>
        <c:tickLblSkip val="1"/>
        <c:tickMarkSkip val="1"/>
        <c:noMultiLvlLbl val="0"/>
      </c:catAx>
      <c:valAx>
        <c:axId val="115865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863552"/>
        <c:crosses val="autoZero"/>
        <c:crossBetween val="between"/>
      </c:valAx>
      <c:spPr>
        <a:noFill/>
        <a:ln w="12700">
          <a:solidFill>
            <a:srgbClr val="808080"/>
          </a:solidFill>
          <a:prstDash val="solid"/>
        </a:ln>
      </c:spPr>
    </c:plotArea>
    <c:legend>
      <c:legendPos val="b"/>
      <c:layout>
        <c:manualLayout>
          <c:xMode val="edge"/>
          <c:yMode val="edge"/>
          <c:x val="8.8871915427885612E-2"/>
          <c:y val="0.93265922510094068"/>
          <c:w val="0.83598020280761232"/>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B8-35.  </a:t>
            </a:r>
            <a:r>
              <a:rPr lang="en-US" sz="1600" b="1" i="0" u="none" strike="noStrike" baseline="0">
                <a:effectLst/>
              </a:rPr>
              <a:t>Basic:</a:t>
            </a:r>
            <a:r>
              <a:rPr lang="en-US"/>
              <a:t>
Minimum Hourly Annual Temperature
Free-Float Cases</a:t>
            </a:r>
          </a:p>
        </c:rich>
      </c:tx>
      <c:layout>
        <c:manualLayout>
          <c:xMode val="edge"/>
          <c:yMode val="edge"/>
          <c:x val="0.2916389779801388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4423-43CC-891B-DA80F60BC4B4}"/>
            </c:ext>
          </c:extLst>
        </c:ser>
        <c:ser>
          <c:idx val="7"/>
          <c:order val="1"/>
          <c:tx>
            <c:strRef>
              <c:f>'DATA for charts'!$D$341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-6.1965899999999987</c:v>
                </c:pt>
                <c:pt idx="5">
                  <c:v>12.536099999999999</c:v>
                </c:pt>
                <c:pt idx="6">
                  <c:v>8.0165290000000002</c:v>
                </c:pt>
              </c:numCache>
            </c:numRef>
          </c:val>
          <c:extLst>
            <c:ext xmlns:c16="http://schemas.microsoft.com/office/drawing/2014/chart" uri="{C3380CC4-5D6E-409C-BE32-E72D297353CC}">
              <c16:uniqueId val="{00000001-4423-43CC-891B-DA80F60BC4B4}"/>
            </c:ext>
          </c:extLst>
        </c:ser>
        <c:ser>
          <c:idx val="6"/>
          <c:order val="2"/>
          <c:tx>
            <c:strRef>
              <c:f>'DATA for charts'!$E$341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4423-43CC-891B-DA80F60BC4B4}"/>
            </c:ext>
          </c:extLst>
        </c:ser>
        <c:ser>
          <c:idx val="5"/>
          <c:order val="3"/>
          <c:tx>
            <c:strRef>
              <c:f>'DATA for charts'!$F$341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4423-43CC-891B-DA80F60BC4B4}"/>
            </c:ext>
          </c:extLst>
        </c:ser>
        <c:ser>
          <c:idx val="4"/>
          <c:order val="4"/>
          <c:tx>
            <c:strRef>
              <c:f>'DATA for charts'!$G$341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4423-43CC-891B-DA80F60BC4B4}"/>
            </c:ext>
          </c:extLst>
        </c:ser>
        <c:ser>
          <c:idx val="3"/>
          <c:order val="5"/>
          <c:tx>
            <c:strRef>
              <c:f>'DATA for charts'!$H$341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5-4423-43CC-891B-DA80F60BC4B4}"/>
            </c:ext>
          </c:extLst>
        </c:ser>
        <c:ser>
          <c:idx val="0"/>
          <c:order val="8"/>
          <c:tx>
            <c:strRef>
              <c:f>'DATA for charts'!$S$341</c:f>
              <c:strCache>
                <c:ptCount val="1"/>
                <c:pt idx="0">
                  <c:v>Tested Prg</c:v>
                </c:pt>
              </c:strCache>
            </c:strRef>
          </c:tx>
          <c:spPr>
            <a:solidFill>
              <a:srgbClr val="FF8080"/>
            </a:solid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4423-43CC-891B-DA80F60BC4B4}"/>
            </c:ext>
          </c:extLst>
        </c:ser>
        <c:dLbls>
          <c:showLegendKey val="0"/>
          <c:showVal val="0"/>
          <c:showCatName val="0"/>
          <c:showSerName val="0"/>
          <c:showPercent val="0"/>
          <c:showBubbleSize val="0"/>
        </c:dLbls>
        <c:gapWidth val="150"/>
        <c:axId val="115874048"/>
        <c:axId val="115879936"/>
        <c:extLst>
          <c:ext xmlns:c15="http://schemas.microsoft.com/office/drawing/2012/chart" uri="{02D57815-91ED-43cb-92C2-25804820EDAC}">
            <c15:filteredBarSeries>
              <c15:ser>
                <c:idx val="2"/>
                <c:order val="6"/>
                <c:tx>
                  <c:strRef>
                    <c:extLst>
                      <c:ext uri="{02D57815-91ED-43cb-92C2-25804820EDAC}">
                        <c15:formulaRef>
                          <c15:sqref>'DATA for charts'!$I$341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charts'!$I$342:$I$348</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4423-43CC-891B-DA80F60BC4B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charts'!$J$341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charts'!$J$342:$J$348</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4423-43CC-891B-DA80F60BC4B4}"/>
                  </c:ext>
                </c:extLst>
              </c15:ser>
            </c15:filteredBarSeries>
          </c:ext>
        </c:extLst>
      </c:barChart>
      <c:catAx>
        <c:axId val="11587404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79936"/>
        <c:crossesAt val="-25"/>
        <c:auto val="1"/>
        <c:lblAlgn val="ctr"/>
        <c:lblOffset val="100"/>
        <c:tickLblSkip val="1"/>
        <c:tickMarkSkip val="1"/>
        <c:noMultiLvlLbl val="0"/>
      </c:catAx>
      <c:valAx>
        <c:axId val="115879936"/>
        <c:scaling>
          <c:orientation val="minMax"/>
          <c:min val="-25"/>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Temperature (°C)</a:t>
                </a:r>
                <a:endParaRPr lang="en-US"/>
              </a:p>
            </c:rich>
          </c:tx>
          <c:layout>
            <c:manualLayout>
              <c:xMode val="edge"/>
              <c:yMode val="edge"/>
              <c:x val="7.39918608953017E-3"/>
              <c:y val="0.3121045758350365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en-US"/>
          </a:p>
        </c:txPr>
        <c:crossAx val="115874048"/>
        <c:crosses val="autoZero"/>
        <c:crossBetween val="between"/>
      </c:valAx>
      <c:spPr>
        <a:noFill/>
        <a:ln w="12700">
          <a:solidFill>
            <a:srgbClr val="808080"/>
          </a:solidFill>
          <a:prstDash val="solid"/>
        </a:ln>
      </c:spPr>
    </c:plotArea>
    <c:legend>
      <c:legendPos val="b"/>
      <c:layout>
        <c:manualLayout>
          <c:xMode val="edge"/>
          <c:yMode val="edge"/>
          <c:x val="0.1330414441812986"/>
          <c:y val="0.93265922510094068"/>
          <c:w val="0.76051025253364068"/>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B8-36.  In-Depth:
Low Mass Cases 195 to 250
Annual Heating</a:t>
            </a:r>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charts'!$C$53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E83B-4EAF-83C6-8F197C16FEE0}"/>
            </c:ext>
          </c:extLst>
        </c:ser>
        <c:ser>
          <c:idx val="7"/>
          <c:order val="1"/>
          <c:tx>
            <c:strRef>
              <c:f>'DATA for charts'!$D$53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4.8134513528601408</c:v>
                </c:pt>
                <c:pt idx="2">
                  <c:v>5.9663173883964014</c:v>
                </c:pt>
                <c:pt idx="3">
                  <c:v>5.306616310682843</c:v>
                </c:pt>
                <c:pt idx="4">
                  <c:v>6.6663439697483851</c:v>
                </c:pt>
                <c:pt idx="5">
                  <c:v>9.8123584658536398</c:v>
                </c:pt>
                <c:pt idx="6">
                  <c:v>5.4426272701973497</c:v>
                </c:pt>
                <c:pt idx="7">
                  <c:v>5.0438460951799717</c:v>
                </c:pt>
              </c:numCache>
            </c:numRef>
          </c:val>
          <c:extLst>
            <c:ext xmlns:c16="http://schemas.microsoft.com/office/drawing/2014/chart" uri="{C3380CC4-5D6E-409C-BE32-E72D297353CC}">
              <c16:uniqueId val="{00000001-E83B-4EAF-83C6-8F197C16FEE0}"/>
            </c:ext>
          </c:extLst>
        </c:ser>
        <c:ser>
          <c:idx val="6"/>
          <c:order val="2"/>
          <c:tx>
            <c:strRef>
              <c:f>'DATA for charts'!$E$53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E83B-4EAF-83C6-8F197C16FEE0}"/>
            </c:ext>
          </c:extLst>
        </c:ser>
        <c:ser>
          <c:idx val="5"/>
          <c:order val="3"/>
          <c:tx>
            <c:strRef>
              <c:f>'DATA for charts'!$F$53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4.069608164979865</c:v>
                </c:pt>
                <c:pt idx="1">
                  <c:v>5.1053835438435842</c:v>
                </c:pt>
                <c:pt idx="2">
                  <c:v>6.0465629590385035</c:v>
                </c:pt>
                <c:pt idx="3">
                  <c:v>5.4054193368826073</c:v>
                </c:pt>
                <c:pt idx="4">
                  <c:v>6.4551360854317217</c:v>
                </c:pt>
                <c:pt idx="5">
                  <c:v>9.9298575971791152</c:v>
                </c:pt>
                <c:pt idx="6">
                  <c:v>5.2793765503089016</c:v>
                </c:pt>
                <c:pt idx="7">
                  <c:v>4.8991150490300486</c:v>
                </c:pt>
              </c:numCache>
            </c:numRef>
          </c:val>
          <c:extLst>
            <c:ext xmlns:c16="http://schemas.microsoft.com/office/drawing/2014/chart" uri="{C3380CC4-5D6E-409C-BE32-E72D297353CC}">
              <c16:uniqueId val="{00000003-E83B-4EAF-83C6-8F197C16FEE0}"/>
            </c:ext>
          </c:extLst>
        </c:ser>
        <c:ser>
          <c:idx val="4"/>
          <c:order val="4"/>
          <c:tx>
            <c:strRef>
              <c:f>'DATA for charts'!$G$53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E83B-4EAF-83C6-8F197C16FEE0}"/>
            </c:ext>
          </c:extLst>
        </c:ser>
        <c:ser>
          <c:idx val="3"/>
          <c:order val="5"/>
          <c:tx>
            <c:strRef>
              <c:f>'DATA for charts'!$H$53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4.0939399999999999</c:v>
                </c:pt>
                <c:pt idx="1">
                  <c:v>5.1428799999999999</c:v>
                </c:pt>
                <c:pt idx="2">
                  <c:v>6.4294899999999995</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5-E83B-4EAF-83C6-8F197C16FEE0}"/>
            </c:ext>
          </c:extLst>
        </c:ser>
        <c:ser>
          <c:idx val="0"/>
          <c:order val="8"/>
          <c:tx>
            <c:strRef>
              <c:f>'DATA for charts'!$S$53</c:f>
              <c:strCache>
                <c:ptCount val="1"/>
                <c:pt idx="0">
                  <c:v>Tested Prg</c:v>
                </c:pt>
              </c:strCache>
            </c:strRef>
          </c:tx>
          <c:spPr>
            <a:solidFill>
              <a:srgbClr val="FF8080"/>
            </a:solid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83B-4EAF-83C6-8F197C16FEE0}"/>
            </c:ext>
          </c:extLst>
        </c:ser>
        <c:dLbls>
          <c:showLegendKey val="0"/>
          <c:showVal val="0"/>
          <c:showCatName val="0"/>
          <c:showSerName val="0"/>
          <c:showPercent val="0"/>
          <c:showBubbleSize val="0"/>
        </c:dLbls>
        <c:gapWidth val="150"/>
        <c:axId val="111158016"/>
        <c:axId val="111159552"/>
        <c:extLst>
          <c:ext xmlns:c15="http://schemas.microsoft.com/office/drawing/2012/chart" uri="{02D57815-91ED-43cb-92C2-25804820EDAC}">
            <c15:filteredBarSeries>
              <c15:ser>
                <c:idx val="2"/>
                <c:order val="6"/>
                <c:tx>
                  <c:strRef>
                    <c:extLst>
                      <c:ext uri="{02D57815-91ED-43cb-92C2-25804820EDAC}">
                        <c15:formulaRef>
                          <c15:sqref>'DATA for charts'!$I$53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charts'!$I$54:$I$61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83B-4EAF-83C6-8F197C16FEE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charts'!$J$53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charts'!$J$54:$J$61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83B-4EAF-83C6-8F197C16FEE0}"/>
                  </c:ext>
                </c:extLst>
              </c15:ser>
            </c15:filteredBarSeries>
          </c:ext>
        </c:extLst>
      </c:barChart>
      <c:catAx>
        <c:axId val="1111580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9552"/>
        <c:crosses val="autoZero"/>
        <c:auto val="1"/>
        <c:lblAlgn val="ctr"/>
        <c:lblOffset val="100"/>
        <c:tickLblSkip val="1"/>
        <c:tickMarkSkip val="1"/>
        <c:noMultiLvlLbl val="0"/>
      </c:catAx>
      <c:valAx>
        <c:axId val="11115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7732591745770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8016"/>
        <c:crosses val="autoZero"/>
        <c:crossBetween val="between"/>
      </c:valAx>
      <c:spPr>
        <a:noFill/>
        <a:ln w="12700">
          <a:solidFill>
            <a:srgbClr val="808080"/>
          </a:solidFill>
          <a:prstDash val="solid"/>
        </a:ln>
      </c:spPr>
    </c:plotArea>
    <c:legend>
      <c:legendPos val="b"/>
      <c:layout>
        <c:manualLayout>
          <c:xMode val="edge"/>
          <c:yMode val="edge"/>
          <c:x val="7.8090194330592139E-2"/>
          <c:y val="0.93265922510094068"/>
          <c:w val="0.8433776410579086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B8-37.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endParaRPr lang="en-US"/>
          </a:p>
        </c:rich>
      </c:tx>
      <c:layout>
        <c:manualLayout>
          <c:xMode val="edge"/>
          <c:yMode val="edge"/>
          <c:x val="0.3469922308546059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charts'!$C$151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92E2-4285-BADA-DEC878F24DAB}"/>
            </c:ext>
          </c:extLst>
        </c:ser>
        <c:ser>
          <c:idx val="7"/>
          <c:order val="1"/>
          <c:tx>
            <c:strRef>
              <c:f>'DATA for charts'!$D$151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0.61059910980978493</c:v>
                </c:pt>
                <c:pt idx="5">
                  <c:v>0.99133773936707204</c:v>
                </c:pt>
                <c:pt idx="6">
                  <c:v>0.98236954021991985</c:v>
                </c:pt>
                <c:pt idx="7">
                  <c:v>3.42898282123162</c:v>
                </c:pt>
              </c:numCache>
            </c:numRef>
          </c:val>
          <c:extLst>
            <c:ext xmlns:c16="http://schemas.microsoft.com/office/drawing/2014/chart" uri="{C3380CC4-5D6E-409C-BE32-E72D297353CC}">
              <c16:uniqueId val="{00000001-92E2-4285-BADA-DEC878F24DAB}"/>
            </c:ext>
          </c:extLst>
        </c:ser>
        <c:ser>
          <c:idx val="6"/>
          <c:order val="2"/>
          <c:tx>
            <c:strRef>
              <c:f>'DATA for charts'!$E$151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92E2-4285-BADA-DEC878F24DAB}"/>
            </c:ext>
          </c:extLst>
        </c:ser>
        <c:ser>
          <c:idx val="5"/>
          <c:order val="3"/>
          <c:tx>
            <c:strRef>
              <c:f>'DATA for charts'!$F$151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0.61151927742377221</c:v>
                </c:pt>
                <c:pt idx="1">
                  <c:v>0.8140803932027314</c:v>
                </c:pt>
                <c:pt idx="2">
                  <c:v>0.55989661526607615</c:v>
                </c:pt>
                <c:pt idx="3">
                  <c:v>0.87746863419124088</c:v>
                </c:pt>
                <c:pt idx="4">
                  <c:v>0.6099037587164603</c:v>
                </c:pt>
                <c:pt idx="5">
                  <c:v>0.99121295731674863</c:v>
                </c:pt>
                <c:pt idx="6">
                  <c:v>0.9787481143544694</c:v>
                </c:pt>
                <c:pt idx="7">
                  <c:v>3.1816063636638763</c:v>
                </c:pt>
              </c:numCache>
            </c:numRef>
          </c:val>
          <c:extLst>
            <c:ext xmlns:c16="http://schemas.microsoft.com/office/drawing/2014/chart" uri="{C3380CC4-5D6E-409C-BE32-E72D297353CC}">
              <c16:uniqueId val="{00000003-92E2-4285-BADA-DEC878F24DAB}"/>
            </c:ext>
          </c:extLst>
        </c:ser>
        <c:ser>
          <c:idx val="4"/>
          <c:order val="4"/>
          <c:tx>
            <c:strRef>
              <c:f>'DATA for charts'!$G$151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92E2-4285-BADA-DEC878F24DAB}"/>
            </c:ext>
          </c:extLst>
        </c:ser>
        <c:ser>
          <c:idx val="3"/>
          <c:order val="5"/>
          <c:tx>
            <c:strRef>
              <c:f>'DATA for charts'!$H$151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0.591534</c:v>
                </c:pt>
                <c:pt idx="1">
                  <c:v>0.78844399999999992</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5-92E2-4285-BADA-DEC878F24DAB}"/>
            </c:ext>
          </c:extLst>
        </c:ser>
        <c:ser>
          <c:idx val="0"/>
          <c:order val="8"/>
          <c:tx>
            <c:strRef>
              <c:f>'DATA for charts'!$S$151</c:f>
              <c:strCache>
                <c:ptCount val="1"/>
                <c:pt idx="0">
                  <c:v>Tested Prg</c:v>
                </c:pt>
              </c:strCache>
            </c:strRef>
          </c:tx>
          <c:spPr>
            <a:solidFill>
              <a:srgbClr val="FF8080"/>
            </a:solid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2E2-4285-BADA-DEC878F24DAB}"/>
            </c:ext>
          </c:extLst>
        </c:ser>
        <c:dLbls>
          <c:showLegendKey val="0"/>
          <c:showVal val="0"/>
          <c:showCatName val="0"/>
          <c:showSerName val="0"/>
          <c:showPercent val="0"/>
          <c:showBubbleSize val="0"/>
        </c:dLbls>
        <c:gapWidth val="150"/>
        <c:axId val="115227648"/>
        <c:axId val="115237632"/>
        <c:extLst>
          <c:ext xmlns:c15="http://schemas.microsoft.com/office/drawing/2012/chart" uri="{02D57815-91ED-43cb-92C2-25804820EDAC}">
            <c15:filteredBarSeries>
              <c15:ser>
                <c:idx val="2"/>
                <c:order val="6"/>
                <c:tx>
                  <c:strRef>
                    <c:extLst>
                      <c:ext uri="{02D57815-91ED-43cb-92C2-25804820EDAC}">
                        <c15:formulaRef>
                          <c15:sqref>'DATA for charts'!$I$151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charts'!$I$152:$I$159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2E2-4285-BADA-DEC878F24D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charts'!$J$151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charts'!$J$152:$J$159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2E2-4285-BADA-DEC878F24DAB}"/>
                  </c:ext>
                </c:extLst>
              </c15:ser>
            </c15:filteredBarSeries>
          </c:ext>
        </c:extLst>
      </c:barChart>
      <c:catAx>
        <c:axId val="115227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237632"/>
        <c:crosses val="autoZero"/>
        <c:auto val="1"/>
        <c:lblAlgn val="ctr"/>
        <c:lblOffset val="100"/>
        <c:tickLblSkip val="1"/>
        <c:tickMarkSkip val="1"/>
        <c:noMultiLvlLbl val="0"/>
      </c:catAx>
      <c:valAx>
        <c:axId val="1152376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69058843174795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5227648"/>
        <c:crosses val="autoZero"/>
        <c:crossBetween val="between"/>
      </c:valAx>
      <c:spPr>
        <a:noFill/>
        <a:ln w="12700">
          <a:solidFill>
            <a:srgbClr val="808080"/>
          </a:solidFill>
          <a:prstDash val="solid"/>
        </a:ln>
      </c:spPr>
    </c:plotArea>
    <c:legend>
      <c:legendPos val="b"/>
      <c:layout>
        <c:manualLayout>
          <c:xMode val="edge"/>
          <c:yMode val="edge"/>
          <c:x val="8.4242471910766975E-2"/>
          <c:y val="0.93265922510094068"/>
          <c:w val="0.8374595739350561"/>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B8-38.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endParaRPr lang="en-US"/>
          </a:p>
        </c:rich>
      </c:tx>
      <c:layout>
        <c:manualLayout>
          <c:xMode val="edge"/>
          <c:yMode val="edge"/>
          <c:x val="0.30610805724756213"/>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C2A3-42D4-AD02-F6ADBB1EA0AB}"/>
            </c:ext>
          </c:extLst>
        </c:ser>
        <c:ser>
          <c:idx val="7"/>
          <c:order val="1"/>
          <c:tx>
            <c:strRef>
              <c:f>'DATA for charts'!$D$219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c:v>
                </c:pt>
              </c:numCache>
            </c:numRef>
          </c:val>
          <c:extLst>
            <c:ext xmlns:c16="http://schemas.microsoft.com/office/drawing/2014/chart" uri="{C3380CC4-5D6E-409C-BE32-E72D297353CC}">
              <c16:uniqueId val="{00000001-C2A3-42D4-AD02-F6ADBB1EA0AB}"/>
            </c:ext>
          </c:extLst>
        </c:ser>
        <c:ser>
          <c:idx val="6"/>
          <c:order val="2"/>
          <c:tx>
            <c:strRef>
              <c:f>'DATA for charts'!$E$219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C2A3-42D4-AD02-F6ADBB1EA0AB}"/>
            </c:ext>
          </c:extLst>
        </c:ser>
        <c:ser>
          <c:idx val="5"/>
          <c:order val="3"/>
          <c:tx>
            <c:strRef>
              <c:f>'DATA for charts'!$F$219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1.7944106654119583</c:v>
                </c:pt>
                <c:pt idx="1">
                  <c:v>2.3413323495706666</c:v>
                </c:pt>
                <c:pt idx="2">
                  <c:v>2.5645606256152473</c:v>
                </c:pt>
                <c:pt idx="3">
                  <c:v>2.4778185888973803</c:v>
                </c:pt>
                <c:pt idx="4">
                  <c:v>2.6920324733186942</c:v>
                </c:pt>
                <c:pt idx="5">
                  <c:v>4.3160984899188053</c:v>
                </c:pt>
                <c:pt idx="6">
                  <c:v>2.5071161632948611</c:v>
                </c:pt>
                <c:pt idx="7">
                  <c:v>2.6874141795329582</c:v>
                </c:pt>
              </c:numCache>
            </c:numRef>
          </c:val>
          <c:extLst>
            <c:ext xmlns:c16="http://schemas.microsoft.com/office/drawing/2014/chart" uri="{C3380CC4-5D6E-409C-BE32-E72D297353CC}">
              <c16:uniqueId val="{00000003-C2A3-42D4-AD02-F6ADBB1EA0AB}"/>
            </c:ext>
          </c:extLst>
        </c:ser>
        <c:ser>
          <c:idx val="4"/>
          <c:order val="4"/>
          <c:tx>
            <c:strRef>
              <c:f>'DATA for charts'!$G$219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C2A3-42D4-AD02-F6ADBB1EA0AB}"/>
            </c:ext>
          </c:extLst>
        </c:ser>
        <c:ser>
          <c:idx val="3"/>
          <c:order val="5"/>
          <c:tx>
            <c:strRef>
              <c:f>'DATA for charts'!$H$219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5-C2A3-42D4-AD02-F6ADBB1EA0AB}"/>
            </c:ext>
          </c:extLst>
        </c:ser>
        <c:ser>
          <c:idx val="0"/>
          <c:order val="8"/>
          <c:tx>
            <c:strRef>
              <c:f>'DATA for charts'!$S$219</c:f>
              <c:strCache>
                <c:ptCount val="1"/>
                <c:pt idx="0">
                  <c:v>Tested Prg</c:v>
                </c:pt>
              </c:strCache>
            </c:strRef>
          </c:tx>
          <c:spPr>
            <a:solidFill>
              <a:srgbClr val="FF8080"/>
            </a:solid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2A3-42D4-AD02-F6ADBB1EA0AB}"/>
            </c:ext>
          </c:extLst>
        </c:ser>
        <c:dLbls>
          <c:showLegendKey val="0"/>
          <c:showVal val="0"/>
          <c:showCatName val="0"/>
          <c:showSerName val="0"/>
          <c:showPercent val="0"/>
          <c:showBubbleSize val="0"/>
        </c:dLbls>
        <c:gapWidth val="150"/>
        <c:axId val="115942912"/>
        <c:axId val="115944448"/>
        <c:extLst>
          <c:ext xmlns:c15="http://schemas.microsoft.com/office/drawing/2012/chart" uri="{02D57815-91ED-43cb-92C2-25804820EDAC}">
            <c15:filteredBarSeries>
              <c15:ser>
                <c:idx val="2"/>
                <c:order val="6"/>
                <c:tx>
                  <c:strRef>
                    <c:extLst>
                      <c:ext uri="{02D57815-91ED-43cb-92C2-25804820EDAC}">
                        <c15:formulaRef>
                          <c15:sqref>'DATA for charts'!$I$219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charts'!$I$220:$I$227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2A3-42D4-AD02-F6ADBB1EA0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charts'!$J$220:$J$227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2A3-42D4-AD02-F6ADBB1EA0AB}"/>
                  </c:ext>
                </c:extLst>
              </c15:ser>
            </c15:filteredBarSeries>
          </c:ext>
        </c:extLst>
      </c:barChart>
      <c:catAx>
        <c:axId val="115942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4448"/>
        <c:crosses val="autoZero"/>
        <c:auto val="1"/>
        <c:lblAlgn val="ctr"/>
        <c:lblOffset val="100"/>
        <c:tickLblSkip val="1"/>
        <c:tickMarkSkip val="1"/>
        <c:noMultiLvlLbl val="0"/>
      </c:catAx>
      <c:valAx>
        <c:axId val="115944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072758645789178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2912"/>
        <c:crosses val="autoZero"/>
        <c:crossBetween val="between"/>
      </c:valAx>
      <c:spPr>
        <a:noFill/>
        <a:ln w="12700">
          <a:solidFill>
            <a:srgbClr val="808080"/>
          </a:solidFill>
          <a:prstDash val="solid"/>
        </a:ln>
      </c:spPr>
    </c:plotArea>
    <c:legend>
      <c:legendPos val="b"/>
      <c:layout>
        <c:manualLayout>
          <c:xMode val="edge"/>
          <c:yMode val="edge"/>
          <c:x val="8.4468176217151539E-2"/>
          <c:y val="0.93048412994052743"/>
          <c:w val="0.83301784835164194"/>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CA6E-4DD4-B8CE-60621F106463}"/>
            </c:ext>
          </c:extLst>
        </c:ser>
        <c:ser>
          <c:idx val="7"/>
          <c:order val="1"/>
          <c:tx>
            <c:strRef>
              <c:f>'DATA for charts'!$D$290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0.94562370000000007</c:v>
                </c:pt>
                <c:pt idx="3">
                  <c:v>1.369248</c:v>
                </c:pt>
                <c:pt idx="4">
                  <c:v>1.1084560000000001</c:v>
                </c:pt>
                <c:pt idx="5">
                  <c:v>1.728137</c:v>
                </c:pt>
                <c:pt idx="6">
                  <c:v>1.2946899999999999</c:v>
                </c:pt>
                <c:pt idx="7">
                  <c:v>2.7899899999999991</c:v>
                </c:pt>
              </c:numCache>
            </c:numRef>
          </c:val>
          <c:extLst>
            <c:ext xmlns:c16="http://schemas.microsoft.com/office/drawing/2014/chart" uri="{C3380CC4-5D6E-409C-BE32-E72D297353CC}">
              <c16:uniqueId val="{00000001-CA6E-4DD4-B8CE-60621F106463}"/>
            </c:ext>
          </c:extLst>
        </c:ser>
        <c:ser>
          <c:idx val="6"/>
          <c:order val="2"/>
          <c:tx>
            <c:strRef>
              <c:f>'DATA for charts'!$E$290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CA6E-4DD4-B8CE-60621F106463}"/>
            </c:ext>
          </c:extLst>
        </c:ser>
        <c:ser>
          <c:idx val="5"/>
          <c:order val="3"/>
          <c:tx>
            <c:strRef>
              <c:f>'DATA for charts'!$F$290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1.0409839497122859</c:v>
                </c:pt>
                <c:pt idx="1">
                  <c:v>1.3074663044997861</c:v>
                </c:pt>
                <c:pt idx="2">
                  <c:v>1.0843806818245332</c:v>
                </c:pt>
                <c:pt idx="3">
                  <c:v>1.4003868564288973</c:v>
                </c:pt>
                <c:pt idx="4">
                  <c:v>1.1844831491279082</c:v>
                </c:pt>
                <c:pt idx="5">
                  <c:v>1.8408786461636304</c:v>
                </c:pt>
                <c:pt idx="6">
                  <c:v>1.3659364281534667</c:v>
                </c:pt>
                <c:pt idx="7">
                  <c:v>2.8665932367108886</c:v>
                </c:pt>
              </c:numCache>
            </c:numRef>
          </c:val>
          <c:extLst>
            <c:ext xmlns:c16="http://schemas.microsoft.com/office/drawing/2014/chart" uri="{C3380CC4-5D6E-409C-BE32-E72D297353CC}">
              <c16:uniqueId val="{00000003-CA6E-4DD4-B8CE-60621F106463}"/>
            </c:ext>
          </c:extLst>
        </c:ser>
        <c:ser>
          <c:idx val="4"/>
          <c:order val="4"/>
          <c:tx>
            <c:strRef>
              <c:f>'DATA for charts'!$G$290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CA6E-4DD4-B8CE-60621F106463}"/>
            </c:ext>
          </c:extLst>
        </c:ser>
        <c:ser>
          <c:idx val="3"/>
          <c:order val="5"/>
          <c:tx>
            <c:strRef>
              <c:f>'DATA for charts'!$H$290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5-CA6E-4DD4-B8CE-60621F106463}"/>
            </c:ext>
          </c:extLst>
        </c:ser>
        <c:ser>
          <c:idx val="0"/>
          <c:order val="8"/>
          <c:tx>
            <c:strRef>
              <c:f>'DATA for charts'!$S$290</c:f>
              <c:strCache>
                <c:ptCount val="1"/>
                <c:pt idx="0">
                  <c:v>Tested Prg</c:v>
                </c:pt>
              </c:strCache>
            </c:strRef>
          </c:tx>
          <c:spPr>
            <a:solidFill>
              <a:srgbClr val="FF8080"/>
            </a:solid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A6E-4DD4-B8CE-60621F106463}"/>
            </c:ext>
          </c:extLst>
        </c:ser>
        <c:dLbls>
          <c:showLegendKey val="0"/>
          <c:showVal val="0"/>
          <c:showCatName val="0"/>
          <c:showSerName val="0"/>
          <c:showPercent val="0"/>
          <c:showBubbleSize val="0"/>
        </c:dLbls>
        <c:gapWidth val="150"/>
        <c:axId val="116420608"/>
        <c:axId val="116422144"/>
        <c:extLst>
          <c:ext xmlns:c15="http://schemas.microsoft.com/office/drawing/2012/chart" uri="{02D57815-91ED-43cb-92C2-25804820EDAC}">
            <c15:filteredBarSeries>
              <c15:ser>
                <c:idx val="2"/>
                <c:order val="6"/>
                <c:tx>
                  <c:strRef>
                    <c:extLst>
                      <c:ext uri="{02D57815-91ED-43cb-92C2-25804820EDAC}">
                        <c15:formulaRef>
                          <c15:sqref>'DATA for charts'!$I$290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charts'!$I$291:$I$298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A6E-4DD4-B8CE-60621F10646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charts'!$J$291:$J$298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A6E-4DD4-B8CE-60621F106463}"/>
                  </c:ext>
                </c:extLst>
              </c15:ser>
            </c15:filteredBarSeries>
          </c:ext>
        </c:extLst>
      </c:barChart>
      <c:catAx>
        <c:axId val="116420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2144"/>
        <c:crosses val="autoZero"/>
        <c:auto val="1"/>
        <c:lblAlgn val="ctr"/>
        <c:lblOffset val="100"/>
        <c:tickLblSkip val="1"/>
        <c:tickMarkSkip val="1"/>
        <c:noMultiLvlLbl val="0"/>
      </c:catAx>
      <c:valAx>
        <c:axId val="116422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064493284179608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0608"/>
        <c:crosses val="autoZero"/>
        <c:crossBetween val="between"/>
      </c:valAx>
      <c:spPr>
        <a:noFill/>
        <a:ln w="12700">
          <a:solidFill>
            <a:srgbClr val="808080"/>
          </a:solidFill>
          <a:prstDash val="solid"/>
        </a:ln>
      </c:spPr>
    </c:plotArea>
    <c:legend>
      <c:legendPos val="b"/>
      <c:layout>
        <c:manualLayout>
          <c:xMode val="edge"/>
          <c:yMode val="edge"/>
          <c:x val="7.63289549960528E-2"/>
          <c:y val="0.93483432026135382"/>
          <c:w val="0.8418983864530805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B8-40.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Heating</a:t>
            </a:r>
          </a:p>
        </c:rich>
      </c:tx>
      <c:layout>
        <c:manualLayout>
          <c:xMode val="edge"/>
          <c:yMode val="edge"/>
          <c:x val="0.3416241504773057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charts'!$C$81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17FA-4B53-A9DF-443809035BAB}"/>
            </c:ext>
          </c:extLst>
        </c:ser>
        <c:ser>
          <c:idx val="7"/>
          <c:order val="1"/>
          <c:tx>
            <c:strRef>
              <c:f>'DATA for charts'!$D$81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4.5249313724103013</c:v>
                </c:pt>
                <c:pt idx="2">
                  <c:v>4.424185941929049</c:v>
                </c:pt>
                <c:pt idx="3">
                  <c:v>4.31835316175155</c:v>
                </c:pt>
                <c:pt idx="4">
                  <c:v>4.5803473498260097</c:v>
                </c:pt>
                <c:pt idx="5">
                  <c:v>3.67746205162371</c:v>
                </c:pt>
              </c:numCache>
            </c:numRef>
          </c:val>
          <c:extLst>
            <c:ext xmlns:c16="http://schemas.microsoft.com/office/drawing/2014/chart" uri="{C3380CC4-5D6E-409C-BE32-E72D297353CC}">
              <c16:uniqueId val="{00000001-17FA-4B53-A9DF-443809035BAB}"/>
            </c:ext>
          </c:extLst>
        </c:ser>
        <c:ser>
          <c:idx val="6"/>
          <c:order val="2"/>
          <c:tx>
            <c:strRef>
              <c:f>'DATA for charts'!$E$81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17FA-4B53-A9DF-443809035BAB}"/>
            </c:ext>
          </c:extLst>
        </c:ser>
        <c:ser>
          <c:idx val="5"/>
          <c:order val="3"/>
          <c:tx>
            <c:strRef>
              <c:f>'DATA for charts'!$F$81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4.3853512836414188</c:v>
                </c:pt>
                <c:pt idx="1">
                  <c:v>4.5700665372381541</c:v>
                </c:pt>
                <c:pt idx="2">
                  <c:v>4.4243973701992516</c:v>
                </c:pt>
                <c:pt idx="3">
                  <c:v>4.4245479205445699</c:v>
                </c:pt>
                <c:pt idx="4">
                  <c:v>4.6911714351148914</c:v>
                </c:pt>
                <c:pt idx="5">
                  <c:v>3.7711958809967627</c:v>
                </c:pt>
              </c:numCache>
            </c:numRef>
          </c:val>
          <c:extLst>
            <c:ext xmlns:c16="http://schemas.microsoft.com/office/drawing/2014/chart" uri="{C3380CC4-5D6E-409C-BE32-E72D297353CC}">
              <c16:uniqueId val="{00000003-17FA-4B53-A9DF-443809035BAB}"/>
            </c:ext>
          </c:extLst>
        </c:ser>
        <c:ser>
          <c:idx val="4"/>
          <c:order val="4"/>
          <c:tx>
            <c:strRef>
              <c:f>'DATA for charts'!$G$81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17FA-4B53-A9DF-443809035BAB}"/>
            </c:ext>
          </c:extLst>
        </c:ser>
        <c:ser>
          <c:idx val="3"/>
          <c:order val="5"/>
          <c:tx>
            <c:strRef>
              <c:f>'DATA for charts'!$H$81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4.6311599999999995</c:v>
                </c:pt>
                <c:pt idx="1">
                  <c:v>4.8698900000000007</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5-17FA-4B53-A9DF-443809035BAB}"/>
            </c:ext>
          </c:extLst>
        </c:ser>
        <c:ser>
          <c:idx val="0"/>
          <c:order val="8"/>
          <c:tx>
            <c:strRef>
              <c:f>'DATA for charts'!$S$81</c:f>
              <c:strCache>
                <c:ptCount val="1"/>
                <c:pt idx="0">
                  <c:v>Tested Prg</c:v>
                </c:pt>
              </c:strCache>
            </c:strRef>
          </c:tx>
          <c:spPr>
            <a:solidFill>
              <a:srgbClr val="FF8080"/>
            </a:solid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7FA-4B53-A9DF-443809035BAB}"/>
            </c:ext>
          </c:extLst>
        </c:ser>
        <c:dLbls>
          <c:showLegendKey val="0"/>
          <c:showVal val="0"/>
          <c:showCatName val="0"/>
          <c:showSerName val="0"/>
          <c:showPercent val="0"/>
          <c:showBubbleSize val="0"/>
        </c:dLbls>
        <c:gapWidth val="150"/>
        <c:axId val="116500736"/>
        <c:axId val="116518912"/>
        <c:extLst>
          <c:ext xmlns:c15="http://schemas.microsoft.com/office/drawing/2012/chart" uri="{02D57815-91ED-43cb-92C2-25804820EDAC}">
            <c15:filteredBarSeries>
              <c15:ser>
                <c:idx val="2"/>
                <c:order val="6"/>
                <c:tx>
                  <c:strRef>
                    <c:extLst>
                      <c:ext uri="{02D57815-91ED-43cb-92C2-25804820EDAC}">
                        <c15:formulaRef>
                          <c15:sqref>'DATA for charts'!$I$81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charts'!$I$82:$I$87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7FA-4B53-A9DF-443809035B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charts'!$J$81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charts'!$J$82:$J$87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7FA-4B53-A9DF-443809035BAB}"/>
                  </c:ext>
                </c:extLst>
              </c15:ser>
            </c15:filteredBarSeries>
          </c:ext>
        </c:extLst>
      </c:barChart>
      <c:catAx>
        <c:axId val="116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18912"/>
        <c:crosses val="autoZero"/>
        <c:auto val="1"/>
        <c:lblAlgn val="ctr"/>
        <c:lblOffset val="100"/>
        <c:tickLblSkip val="1"/>
        <c:tickMarkSkip val="1"/>
        <c:noMultiLvlLbl val="0"/>
      </c:catAx>
      <c:valAx>
        <c:axId val="116518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4469949005150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00736"/>
        <c:crosses val="autoZero"/>
        <c:crossBetween val="between"/>
      </c:valAx>
      <c:spPr>
        <a:noFill/>
        <a:ln w="12700">
          <a:solidFill>
            <a:srgbClr val="808080"/>
          </a:solidFill>
          <a:prstDash val="solid"/>
        </a:ln>
      </c:spPr>
    </c:plotArea>
    <c:legend>
      <c:legendPos val="b"/>
      <c:layout>
        <c:manualLayout>
          <c:xMode val="edge"/>
          <c:yMode val="edge"/>
          <c:x val="7.5218610992160942E-2"/>
          <c:y val="0.91090827349680803"/>
          <c:w val="0.83597822192314752"/>
          <c:h val="5.86460460794766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B8-41.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p>
        </c:rich>
      </c:tx>
      <c:layout>
        <c:manualLayout>
          <c:xMode val="edge"/>
          <c:yMode val="edge"/>
          <c:x val="0.3381132075471698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charts'!$C$160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6243-46D2-810E-A204F0868607}"/>
            </c:ext>
          </c:extLst>
        </c:ser>
        <c:ser>
          <c:idx val="7"/>
          <c:order val="1"/>
          <c:tx>
            <c:strRef>
              <c:f>'DATA for charts'!$D$160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7.270835660587271</c:v>
                </c:pt>
                <c:pt idx="1">
                  <c:v>4.9963390601791149</c:v>
                </c:pt>
                <c:pt idx="2">
                  <c:v>5.6097114380102502</c:v>
                </c:pt>
                <c:pt idx="3">
                  <c:v>5.0550593107580699</c:v>
                </c:pt>
                <c:pt idx="4">
                  <c:v>3.751869762081419</c:v>
                </c:pt>
                <c:pt idx="5">
                  <c:v>4.8585002196460794</c:v>
                </c:pt>
              </c:numCache>
            </c:numRef>
          </c:val>
          <c:extLst>
            <c:ext xmlns:c16="http://schemas.microsoft.com/office/drawing/2014/chart" uri="{C3380CC4-5D6E-409C-BE32-E72D297353CC}">
              <c16:uniqueId val="{00000001-6243-46D2-810E-A204F0868607}"/>
            </c:ext>
          </c:extLst>
        </c:ser>
        <c:ser>
          <c:idx val="6"/>
          <c:order val="2"/>
          <c:tx>
            <c:strRef>
              <c:f>'DATA for charts'!$E$160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6243-46D2-810E-A204F0868607}"/>
            </c:ext>
          </c:extLst>
        </c:ser>
        <c:ser>
          <c:idx val="5"/>
          <c:order val="3"/>
          <c:tx>
            <c:strRef>
              <c:f>'DATA for charts'!$F$160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7.5215444241216609</c:v>
                </c:pt>
                <c:pt idx="1">
                  <c:v>5.1829213181912408</c:v>
                </c:pt>
                <c:pt idx="2">
                  <c:v>5.7425337521841113</c:v>
                </c:pt>
                <c:pt idx="3">
                  <c:v>5.1520207912687095</c:v>
                </c:pt>
                <c:pt idx="4">
                  <c:v>3.6694788104965235</c:v>
                </c:pt>
                <c:pt idx="5">
                  <c:v>4.9859588392543746</c:v>
                </c:pt>
              </c:numCache>
            </c:numRef>
          </c:val>
          <c:extLst>
            <c:ext xmlns:c16="http://schemas.microsoft.com/office/drawing/2014/chart" uri="{C3380CC4-5D6E-409C-BE32-E72D297353CC}">
              <c16:uniqueId val="{00000003-6243-46D2-810E-A204F0868607}"/>
            </c:ext>
          </c:extLst>
        </c:ser>
        <c:ser>
          <c:idx val="4"/>
          <c:order val="4"/>
          <c:tx>
            <c:strRef>
              <c:f>'DATA for charts'!$G$160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6243-46D2-810E-A204F0868607}"/>
            </c:ext>
          </c:extLst>
        </c:ser>
        <c:ser>
          <c:idx val="3"/>
          <c:order val="5"/>
          <c:tx>
            <c:strRef>
              <c:f>'DATA for charts'!$H$160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7.2885</c:v>
                </c:pt>
                <c:pt idx="1">
                  <c:v>4.8081300000000002</c:v>
                </c:pt>
                <c:pt idx="2">
                  <c:v>5.4612400000000001</c:v>
                </c:pt>
                <c:pt idx="3">
                  <c:v>4.9129700000000005</c:v>
                </c:pt>
                <c:pt idx="4">
                  <c:v>3.3242399999999996</c:v>
                </c:pt>
                <c:pt idx="5">
                  <c:v>4.7877399999999994</c:v>
                </c:pt>
              </c:numCache>
            </c:numRef>
          </c:val>
          <c:extLst>
            <c:ext xmlns:c16="http://schemas.microsoft.com/office/drawing/2014/chart" uri="{C3380CC4-5D6E-409C-BE32-E72D297353CC}">
              <c16:uniqueId val="{00000005-6243-46D2-810E-A204F0868607}"/>
            </c:ext>
          </c:extLst>
        </c:ser>
        <c:ser>
          <c:idx val="0"/>
          <c:order val="8"/>
          <c:tx>
            <c:strRef>
              <c:f>'DATA for charts'!$S$160</c:f>
              <c:strCache>
                <c:ptCount val="1"/>
                <c:pt idx="0">
                  <c:v>Tested Prg</c:v>
                </c:pt>
              </c:strCache>
            </c:strRef>
          </c:tx>
          <c:spPr>
            <a:solidFill>
              <a:srgbClr val="FF8080"/>
            </a:solid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6243-46D2-810E-A204F0868607}"/>
            </c:ext>
          </c:extLst>
        </c:ser>
        <c:dLbls>
          <c:showLegendKey val="0"/>
          <c:showVal val="0"/>
          <c:showCatName val="0"/>
          <c:showSerName val="0"/>
          <c:showPercent val="0"/>
          <c:showBubbleSize val="0"/>
        </c:dLbls>
        <c:gapWidth val="150"/>
        <c:axId val="115118848"/>
        <c:axId val="115120384"/>
        <c:extLst>
          <c:ext xmlns:c15="http://schemas.microsoft.com/office/drawing/2012/chart" uri="{02D57815-91ED-43cb-92C2-25804820EDAC}">
            <c15:filteredBarSeries>
              <c15:ser>
                <c:idx val="2"/>
                <c:order val="6"/>
                <c:tx>
                  <c:strRef>
                    <c:extLst>
                      <c:ext uri="{02D57815-91ED-43cb-92C2-25804820EDAC}">
                        <c15:formulaRef>
                          <c15:sqref>'DATA for charts'!$I$160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charts'!$I$161:$I$166</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6243-46D2-810E-A204F086860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charts'!$J$161:$J$166</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6243-46D2-810E-A204F0868607}"/>
                  </c:ext>
                </c:extLst>
              </c15:ser>
            </c15:filteredBarSeries>
          </c:ext>
        </c:extLst>
      </c:barChart>
      <c:catAx>
        <c:axId val="115118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20384"/>
        <c:crosses val="autoZero"/>
        <c:auto val="1"/>
        <c:lblAlgn val="ctr"/>
        <c:lblOffset val="100"/>
        <c:tickLblSkip val="1"/>
        <c:tickMarkSkip val="1"/>
        <c:noMultiLvlLbl val="0"/>
      </c:catAx>
      <c:valAx>
        <c:axId val="1151203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36434128441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18848"/>
        <c:crosses val="autoZero"/>
        <c:crossBetween val="between"/>
      </c:valAx>
      <c:spPr>
        <a:noFill/>
        <a:ln w="12700">
          <a:solidFill>
            <a:srgbClr val="808080"/>
          </a:solidFill>
          <a:prstDash val="solid"/>
        </a:ln>
      </c:spPr>
    </c:plotArea>
    <c:legend>
      <c:legendPos val="b"/>
      <c:layout>
        <c:manualLayout>
          <c:xMode val="edge"/>
          <c:yMode val="edge"/>
          <c:x val="7.8090194330592139E-2"/>
          <c:y val="0.87610675093019574"/>
          <c:w val="0.8448587600245862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B8-42.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p>
        </c:rich>
      </c:tx>
      <c:layout>
        <c:manualLayout>
          <c:xMode val="edge"/>
          <c:yMode val="edge"/>
          <c:x val="0.3490233365668359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2AE-4761-BDE0-351C91F956B9}"/>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2.614056000000001</c:v>
                </c:pt>
                <c:pt idx="4">
                  <c:v>2.6148760000000002</c:v>
                </c:pt>
                <c:pt idx="5">
                  <c:v>2.6089519999999999</c:v>
                </c:pt>
              </c:numCache>
            </c:numRef>
          </c:val>
          <c:extLst>
            <c:ext xmlns:c16="http://schemas.microsoft.com/office/drawing/2014/chart" uri="{C3380CC4-5D6E-409C-BE32-E72D297353CC}">
              <c16:uniqueId val="{00000001-02AE-4761-BDE0-351C91F956B9}"/>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02AE-4761-BDE0-351C91F956B9}"/>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2.5966228976060277</c:v>
                </c:pt>
                <c:pt idx="1">
                  <c:v>2.6020069028132724</c:v>
                </c:pt>
                <c:pt idx="2">
                  <c:v>2.5834335749160084</c:v>
                </c:pt>
                <c:pt idx="3">
                  <c:v>2.6031320389553416</c:v>
                </c:pt>
                <c:pt idx="4">
                  <c:v>2.5800679099655612</c:v>
                </c:pt>
                <c:pt idx="5">
                  <c:v>2.5734807115871945</c:v>
                </c:pt>
              </c:numCache>
            </c:numRef>
          </c:val>
          <c:extLst>
            <c:ext xmlns:c16="http://schemas.microsoft.com/office/drawing/2014/chart" uri="{C3380CC4-5D6E-409C-BE32-E72D297353CC}">
              <c16:uniqueId val="{00000003-02AE-4761-BDE0-351C91F956B9}"/>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02AE-4761-BDE0-351C91F956B9}"/>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5-02AE-4761-BDE0-351C91F956B9}"/>
            </c:ext>
          </c:extLst>
        </c:ser>
        <c:ser>
          <c:idx val="0"/>
          <c:order val="8"/>
          <c:tx>
            <c:strRef>
              <c:f>'DATA for charts'!$S$228</c:f>
              <c:strCache>
                <c:ptCount val="1"/>
                <c:pt idx="0">
                  <c:v>Tested Prg</c:v>
                </c:pt>
              </c:strCache>
            </c:strRef>
          </c:tx>
          <c:spPr>
            <a:solidFill>
              <a:srgbClr val="FF8080"/>
            </a:solid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02AE-4761-BDE0-351C91F956B9}"/>
            </c:ext>
          </c:extLst>
        </c:ser>
        <c:dLbls>
          <c:showLegendKey val="0"/>
          <c:showVal val="0"/>
          <c:showCatName val="0"/>
          <c:showSerName val="0"/>
          <c:showPercent val="0"/>
          <c:showBubbleSize val="0"/>
        </c:dLbls>
        <c:gapWidth val="150"/>
        <c:axId val="116325376"/>
        <c:axId val="116531968"/>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charts'!$I$229:$I$234</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02AE-4761-BDE0-351C91F956B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charts'!$J$229:$J$234</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02AE-4761-BDE0-351C91F956B9}"/>
                  </c:ext>
                </c:extLst>
              </c15:ser>
            </c15:filteredBarSeries>
          </c:ext>
        </c:extLst>
      </c:barChart>
      <c:catAx>
        <c:axId val="116325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31968"/>
        <c:crosses val="autoZero"/>
        <c:auto val="1"/>
        <c:lblAlgn val="ctr"/>
        <c:lblOffset val="100"/>
        <c:tickLblSkip val="1"/>
        <c:tickMarkSkip val="1"/>
        <c:noMultiLvlLbl val="0"/>
      </c:catAx>
      <c:valAx>
        <c:axId val="1165319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409098577196624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325376"/>
        <c:crosses val="autoZero"/>
        <c:crossBetween val="between"/>
      </c:valAx>
      <c:spPr>
        <a:noFill/>
        <a:ln w="12700">
          <a:solidFill>
            <a:srgbClr val="808080"/>
          </a:solidFill>
          <a:prstDash val="solid"/>
        </a:ln>
      </c:spPr>
    </c:plotArea>
    <c:legend>
      <c:legendPos val="b"/>
      <c:layout>
        <c:manualLayout>
          <c:xMode val="edge"/>
          <c:yMode val="edge"/>
          <c:x val="8.8537612043777553E-2"/>
          <c:y val="0.93902454689085557"/>
          <c:w val="0.83449815166001029"/>
          <c:h val="4.574978698625151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B8-43.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p>
        </c:rich>
      </c:tx>
      <c:layout>
        <c:manualLayout>
          <c:xMode val="edge"/>
          <c:yMode val="edge"/>
          <c:x val="0.3371846388235876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2B5C-45B9-A46E-A81C8994D249}"/>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6.8721509999999979</c:v>
                </c:pt>
                <c:pt idx="3">
                  <c:v>4.1631299999999998</c:v>
                </c:pt>
                <c:pt idx="4">
                  <c:v>3.7958799999999999</c:v>
                </c:pt>
                <c:pt idx="5">
                  <c:v>6.4732600000000007</c:v>
                </c:pt>
              </c:numCache>
            </c:numRef>
          </c:val>
          <c:extLst>
            <c:ext xmlns:c16="http://schemas.microsoft.com/office/drawing/2014/chart" uri="{C3380CC4-5D6E-409C-BE32-E72D297353CC}">
              <c16:uniqueId val="{00000001-2B5C-45B9-A46E-A81C8994D249}"/>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2B5C-45B9-A46E-A81C8994D249}"/>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6.8388144107288324</c:v>
                </c:pt>
                <c:pt idx="1">
                  <c:v>4.7271678037871956</c:v>
                </c:pt>
                <c:pt idx="2">
                  <c:v>6.5945510253713326</c:v>
                </c:pt>
                <c:pt idx="3">
                  <c:v>4.4754870295558611</c:v>
                </c:pt>
                <c:pt idx="4">
                  <c:v>3.969546628651889</c:v>
                </c:pt>
                <c:pt idx="5">
                  <c:v>6.2091075342863329</c:v>
                </c:pt>
              </c:numCache>
            </c:numRef>
          </c:val>
          <c:extLst>
            <c:ext xmlns:c16="http://schemas.microsoft.com/office/drawing/2014/chart" uri="{C3380CC4-5D6E-409C-BE32-E72D297353CC}">
              <c16:uniqueId val="{00000003-2B5C-45B9-A46E-A81C8994D249}"/>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2B5C-45B9-A46E-A81C8994D249}"/>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5-2B5C-45B9-A46E-A81C8994D249}"/>
            </c:ext>
          </c:extLst>
        </c:ser>
        <c:ser>
          <c:idx val="0"/>
          <c:order val="8"/>
          <c:tx>
            <c:strRef>
              <c:f>'DATA for charts'!$S$299</c:f>
              <c:strCache>
                <c:ptCount val="1"/>
                <c:pt idx="0">
                  <c:v>Tested Prg</c:v>
                </c:pt>
              </c:strCache>
            </c:strRef>
          </c:tx>
          <c:spPr>
            <a:solidFill>
              <a:srgbClr val="FF8080"/>
            </a:solid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2B5C-45B9-A46E-A81C8994D249}"/>
            </c:ext>
          </c:extLst>
        </c:ser>
        <c:dLbls>
          <c:showLegendKey val="0"/>
          <c:showVal val="0"/>
          <c:showCatName val="0"/>
          <c:showSerName val="0"/>
          <c:showPercent val="0"/>
          <c:showBubbleSize val="0"/>
        </c:dLbls>
        <c:gapWidth val="150"/>
        <c:axId val="116958720"/>
        <c:axId val="116960256"/>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charts'!$I$300:$I$305</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2B5C-45B9-A46E-A81C8994D24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charts'!$J$300:$J$305</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2B5C-45B9-A46E-A81C8994D249}"/>
                  </c:ext>
                </c:extLst>
              </c15:ser>
            </c15:filteredBarSeries>
          </c:ext>
        </c:extLst>
      </c:barChart>
      <c:catAx>
        <c:axId val="116958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960256"/>
        <c:crosses val="autoZero"/>
        <c:auto val="1"/>
        <c:lblAlgn val="ctr"/>
        <c:lblOffset val="100"/>
        <c:tickLblSkip val="1"/>
        <c:tickMarkSkip val="1"/>
        <c:noMultiLvlLbl val="0"/>
      </c:catAx>
      <c:valAx>
        <c:axId val="116960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4008332155870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6958720"/>
        <c:crosses val="autoZero"/>
        <c:crossBetween val="between"/>
      </c:valAx>
      <c:spPr>
        <a:noFill/>
        <a:ln w="12700">
          <a:solidFill>
            <a:srgbClr val="808080"/>
          </a:solidFill>
          <a:prstDash val="solid"/>
        </a:ln>
      </c:spPr>
    </c:plotArea>
    <c:legend>
      <c:legendPos val="b"/>
      <c:layout>
        <c:manualLayout>
          <c:xMode val="edge"/>
          <c:yMode val="edge"/>
          <c:x val="7.1737963942076613E-2"/>
          <c:y val="0.93249926140961581"/>
          <c:w val="0.855216105755925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B8-44.  </a:t>
            </a:r>
            <a:r>
              <a:rPr lang="en-US" sz="1600" b="1">
                <a:effectLst/>
              </a:rPr>
              <a:t>In-Depth:</a:t>
            </a:r>
            <a:r>
              <a:rPr lang="en-US"/>
              <a:t>
Cases 195 to 220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charts'!$Y$574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0B68-41DD-9F5E-2F5D5AD308D9}"/>
            </c:ext>
          </c:extLst>
        </c:ser>
        <c:ser>
          <c:idx val="7"/>
          <c:order val="1"/>
          <c:tx>
            <c:strRef>
              <c:f>'DATA for charts'!$Z$574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0.82337209998523075</c:v>
                </c:pt>
                <c:pt idx="1">
                  <c:v>0.19471199504605896</c:v>
                </c:pt>
                <c:pt idx="2">
                  <c:v>1.1528660355362605</c:v>
                </c:pt>
                <c:pt idx="3">
                  <c:v>-0.2971687058399709</c:v>
                </c:pt>
                <c:pt idx="4">
                  <c:v>1.359727659065542</c:v>
                </c:pt>
                <c:pt idx="5">
                  <c:v>-0.33519367652729504</c:v>
                </c:pt>
                <c:pt idx="6">
                  <c:v>0.4931649578227022</c:v>
                </c:pt>
                <c:pt idx="7">
                  <c:v>0.7000265813519837</c:v>
                </c:pt>
              </c:numCache>
            </c:numRef>
          </c:val>
          <c:extLst>
            <c:ext xmlns:c16="http://schemas.microsoft.com/office/drawing/2014/chart" uri="{C3380CC4-5D6E-409C-BE32-E72D297353CC}">
              <c16:uniqueId val="{00000001-0B68-41DD-9F5E-2F5D5AD308D9}"/>
            </c:ext>
          </c:extLst>
        </c:ser>
        <c:ser>
          <c:idx val="6"/>
          <c:order val="2"/>
          <c:tx>
            <c:strRef>
              <c:f>'DATA for charts'!$AA$574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0B68-41DD-9F5E-2F5D5AD308D9}"/>
            </c:ext>
          </c:extLst>
        </c:ser>
        <c:ser>
          <c:idx val="5"/>
          <c:order val="3"/>
          <c:tx>
            <c:strRef>
              <c:f>'DATA for charts'!$AB$574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1.0357753788637192</c:v>
                </c:pt>
                <c:pt idx="1">
                  <c:v>0.20256111577895919</c:v>
                </c:pt>
                <c:pt idx="2">
                  <c:v>0.94117941519491932</c:v>
                </c:pt>
                <c:pt idx="3">
                  <c:v>-0.25418377793665525</c:v>
                </c:pt>
                <c:pt idx="4">
                  <c:v>1.0497167485491143</c:v>
                </c:pt>
                <c:pt idx="5">
                  <c:v>-0.26756487547478058</c:v>
                </c:pt>
                <c:pt idx="6">
                  <c:v>0.30003579303902317</c:v>
                </c:pt>
                <c:pt idx="7">
                  <c:v>0.40857312639321819</c:v>
                </c:pt>
              </c:numCache>
            </c:numRef>
          </c:val>
          <c:extLst>
            <c:ext xmlns:c16="http://schemas.microsoft.com/office/drawing/2014/chart" uri="{C3380CC4-5D6E-409C-BE32-E72D297353CC}">
              <c16:uniqueId val="{00000003-0B68-41DD-9F5E-2F5D5AD308D9}"/>
            </c:ext>
          </c:extLst>
        </c:ser>
        <c:ser>
          <c:idx val="4"/>
          <c:order val="4"/>
          <c:tx>
            <c:strRef>
              <c:f>'DATA for charts'!$AC$574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0B68-41DD-9F5E-2F5D5AD308D9}"/>
            </c:ext>
          </c:extLst>
        </c:ser>
        <c:ser>
          <c:idx val="3"/>
          <c:order val="5"/>
          <c:tx>
            <c:strRef>
              <c:f>'DATA for charts'!$AD$574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1.04894</c:v>
                </c:pt>
                <c:pt idx="1">
                  <c:v>0.19690999999999992</c:v>
                </c:pt>
                <c:pt idx="2">
                  <c:v>1.2866099999999996</c:v>
                </c:pt>
                <c:pt idx="3">
                  <c:v>-0.32926099999999991</c:v>
                </c:pt>
                <c:pt idx="4">
                  <c:v>1.4244399999999997</c:v>
                </c:pt>
                <c:pt idx="5">
                  <c:v>-0.35281000000000001</c:v>
                </c:pt>
                <c:pt idx="6">
                  <c:v>0.30051000000000005</c:v>
                </c:pt>
                <c:pt idx="7">
                  <c:v>0.43834000000000017</c:v>
                </c:pt>
              </c:numCache>
            </c:numRef>
          </c:val>
          <c:extLst>
            <c:ext xmlns:c16="http://schemas.microsoft.com/office/drawing/2014/chart" uri="{C3380CC4-5D6E-409C-BE32-E72D297353CC}">
              <c16:uniqueId val="{00000005-0B68-41DD-9F5E-2F5D5AD308D9}"/>
            </c:ext>
          </c:extLst>
        </c:ser>
        <c:ser>
          <c:idx val="0"/>
          <c:order val="8"/>
          <c:tx>
            <c:strRef>
              <c:f>'DATA for charts'!$AO$574</c:f>
              <c:strCache>
                <c:ptCount val="1"/>
                <c:pt idx="0">
                  <c:v>Tested Prg</c:v>
                </c:pt>
              </c:strCache>
            </c:strRef>
          </c:tx>
          <c:spPr>
            <a:solidFill>
              <a:srgbClr val="FF8080"/>
            </a:solid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B68-41DD-9F5E-2F5D5AD308D9}"/>
            </c:ext>
          </c:extLst>
        </c:ser>
        <c:dLbls>
          <c:showLegendKey val="0"/>
          <c:showVal val="0"/>
          <c:showCatName val="0"/>
          <c:showSerName val="0"/>
          <c:showPercent val="0"/>
          <c:showBubbleSize val="0"/>
        </c:dLbls>
        <c:gapWidth val="150"/>
        <c:axId val="117022720"/>
        <c:axId val="117024256"/>
        <c:extLst>
          <c:ext xmlns:c15="http://schemas.microsoft.com/office/drawing/2012/chart" uri="{02D57815-91ED-43cb-92C2-25804820EDAC}">
            <c15:filteredBarSeries>
              <c15:ser>
                <c:idx val="2"/>
                <c:order val="6"/>
                <c:tx>
                  <c:strRef>
                    <c:extLst>
                      <c:ext uri="{02D57815-91ED-43cb-92C2-25804820EDAC}">
                        <c15:formulaRef>
                          <c15:sqref>'DATA for charts'!$AE$574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c:ext uri="{02D57815-91ED-43cb-92C2-25804820EDAC}">
                        <c15:formulaRef>
                          <c15:sqref>'DATA for charts'!$AE$576:$AE$583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B68-41DD-9F5E-2F5D5AD308D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charts'!$AF$574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xmlns:c15="http://schemas.microsoft.com/office/drawing/2012/chart">
                      <c:ext xmlns:c15="http://schemas.microsoft.com/office/drawing/2012/chart" uri="{02D57815-91ED-43cb-92C2-25804820EDAC}">
                        <c15:formulaRef>
                          <c15:sqref>'DATA for charts'!$AF$576:$AF$583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B68-41DD-9F5E-2F5D5AD308D9}"/>
                  </c:ext>
                </c:extLst>
              </c15:ser>
            </c15:filteredBarSeries>
          </c:ext>
        </c:extLst>
      </c:barChart>
      <c:catAx>
        <c:axId val="11702272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4256"/>
        <c:crosses val="autoZero"/>
        <c:auto val="1"/>
        <c:lblAlgn val="ctr"/>
        <c:lblOffset val="100"/>
        <c:tickLblSkip val="1"/>
        <c:tickMarkSkip val="1"/>
        <c:noMultiLvlLbl val="0"/>
      </c:catAx>
      <c:valAx>
        <c:axId val="117024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2720"/>
        <c:crosses val="autoZero"/>
        <c:crossBetween val="between"/>
      </c:valAx>
      <c:spPr>
        <a:noFill/>
        <a:ln w="12700">
          <a:solidFill>
            <a:srgbClr val="808080"/>
          </a:solidFill>
          <a:prstDash val="solid"/>
        </a:ln>
      </c:spPr>
    </c:plotArea>
    <c:legend>
      <c:legendPos val="b"/>
      <c:layout>
        <c:manualLayout>
          <c:xMode val="edge"/>
          <c:yMode val="edge"/>
          <c:x val="9.0091907213041195E-2"/>
          <c:y val="0.94337473721168219"/>
          <c:w val="0.82562227446319481"/>
          <c:h val="4.576657118512714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B8-45.  </a:t>
            </a:r>
            <a:r>
              <a:rPr lang="en-US" sz="1600" b="1" i="0" u="none" strike="noStrike" baseline="0">
                <a:effectLst/>
              </a:rPr>
              <a:t>In-Depth:</a:t>
            </a:r>
            <a:r>
              <a:rPr lang="en-US"/>
              <a:t>
Cases 195 to 220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formatCode="General">
                  <c:v>0.25699999999999967</c:v>
                </c:pt>
                <c:pt idx="7">
                  <c:v>0.14300000000000002</c:v>
                </c:pt>
              </c:numCache>
            </c:numRef>
          </c:val>
          <c:extLst>
            <c:ext xmlns:c16="http://schemas.microsoft.com/office/drawing/2014/chart" uri="{C3380CC4-5D6E-409C-BE32-E72D297353CC}">
              <c16:uniqueId val="{00000000-1B08-4FC6-82A1-E256458880C7}"/>
            </c:ext>
          </c:extLst>
        </c:ser>
        <c:ser>
          <c:idx val="7"/>
          <c:order val="1"/>
          <c:tx>
            <c:strRef>
              <c:f>'DATA for charts'!$Z$588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-0.26955129999999983</c:v>
                </c:pt>
                <c:pt idx="3">
                  <c:v>-0.26079199999999991</c:v>
                </c:pt>
                <c:pt idx="4">
                  <c:v>0.19396100000000027</c:v>
                </c:pt>
                <c:pt idx="5">
                  <c:v>0.15407300000000013</c:v>
                </c:pt>
                <c:pt idx="6" formatCode="General">
                  <c:v>0.2104029999999999</c:v>
                </c:pt>
                <c:pt idx="7">
                  <c:v>0.16283230000000004</c:v>
                </c:pt>
              </c:numCache>
            </c:numRef>
          </c:val>
          <c:extLst>
            <c:ext xmlns:c16="http://schemas.microsoft.com/office/drawing/2014/chart" uri="{C3380CC4-5D6E-409C-BE32-E72D297353CC}">
              <c16:uniqueId val="{00000001-1B08-4FC6-82A1-E256458880C7}"/>
            </c:ext>
          </c:extLst>
        </c:ser>
        <c:ser>
          <c:idx val="6"/>
          <c:order val="2"/>
          <c:tx>
            <c:strRef>
              <c:f>'DATA for charts'!$AA$588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formatCode="General">
                  <c:v>0.25800000000000001</c:v>
                </c:pt>
                <c:pt idx="7">
                  <c:v>0.10299999999999998</c:v>
                </c:pt>
              </c:numCache>
            </c:numRef>
          </c:val>
          <c:extLst>
            <c:ext xmlns:c16="http://schemas.microsoft.com/office/drawing/2014/chart" uri="{C3380CC4-5D6E-409C-BE32-E72D297353CC}">
              <c16:uniqueId val="{00000002-1B08-4FC6-82A1-E256458880C7}"/>
            </c:ext>
          </c:extLst>
        </c:ser>
        <c:ser>
          <c:idx val="5"/>
          <c:order val="3"/>
          <c:tx>
            <c:strRef>
              <c:f>'DATA for charts'!$AB$588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0.54692168415870834</c:v>
                </c:pt>
                <c:pt idx="1">
                  <c:v>0.26648235478750015</c:v>
                </c:pt>
                <c:pt idx="2">
                  <c:v>-0.22308562267525289</c:v>
                </c:pt>
                <c:pt idx="3">
                  <c:v>-0.21590370730098907</c:v>
                </c:pt>
                <c:pt idx="4">
                  <c:v>0.13648623932671367</c:v>
                </c:pt>
                <c:pt idx="5">
                  <c:v>9.2920551929111195E-2</c:v>
                </c:pt>
                <c:pt idx="6" formatCode="General">
                  <c:v>0.12747184770344688</c:v>
                </c:pt>
                <c:pt idx="7">
                  <c:v>0.10010246730337502</c:v>
                </c:pt>
              </c:numCache>
            </c:numRef>
          </c:val>
          <c:extLst>
            <c:ext xmlns:c16="http://schemas.microsoft.com/office/drawing/2014/chart" uri="{C3380CC4-5D6E-409C-BE32-E72D297353CC}">
              <c16:uniqueId val="{00000003-1B08-4FC6-82A1-E256458880C7}"/>
            </c:ext>
          </c:extLst>
        </c:ser>
        <c:ser>
          <c:idx val="4"/>
          <c:order val="4"/>
          <c:tx>
            <c:strRef>
              <c:f>'DATA for charts'!$AC$588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formatCode="General">
                  <c:v>0.11699999999999999</c:v>
                </c:pt>
                <c:pt idx="7">
                  <c:v>0.13500000000000001</c:v>
                </c:pt>
              </c:numCache>
            </c:numRef>
          </c:val>
          <c:extLst>
            <c:ext xmlns:c16="http://schemas.microsoft.com/office/drawing/2014/chart" uri="{C3380CC4-5D6E-409C-BE32-E72D297353CC}">
              <c16:uniqueId val="{00000004-1B08-4FC6-82A1-E256458880C7}"/>
            </c:ext>
          </c:extLst>
        </c:ser>
        <c:ser>
          <c:idx val="3"/>
          <c:order val="5"/>
          <c:tx>
            <c:strRef>
              <c:f>'DATA for charts'!$AD$588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formatCode="General">
                  <c:v>0.12878465440538012</c:v>
                </c:pt>
                <c:pt idx="7">
                  <c:v>8.3848631117078964E-2</c:v>
                </c:pt>
              </c:numCache>
            </c:numRef>
          </c:val>
          <c:extLst>
            <c:ext xmlns:c16="http://schemas.microsoft.com/office/drawing/2014/chart" uri="{C3380CC4-5D6E-409C-BE32-E72D297353CC}">
              <c16:uniqueId val="{00000005-1B08-4FC6-82A1-E256458880C7}"/>
            </c:ext>
          </c:extLst>
        </c:ser>
        <c:ser>
          <c:idx val="0"/>
          <c:order val="8"/>
          <c:tx>
            <c:strRef>
              <c:f>'DATA for charts'!$AO$588</c:f>
              <c:strCache>
                <c:ptCount val="1"/>
                <c:pt idx="0">
                  <c:v>Tested Prg</c:v>
                </c:pt>
              </c:strCache>
            </c:strRef>
          </c:tx>
          <c:spPr>
            <a:solidFill>
              <a:srgbClr val="FF8080"/>
            </a:solid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8-1B08-4FC6-82A1-E256458880C7}"/>
            </c:ext>
          </c:extLst>
        </c:ser>
        <c:dLbls>
          <c:showLegendKey val="0"/>
          <c:showVal val="0"/>
          <c:showCatName val="0"/>
          <c:showSerName val="0"/>
          <c:showPercent val="0"/>
          <c:showBubbleSize val="0"/>
        </c:dLbls>
        <c:gapWidth val="150"/>
        <c:axId val="117111040"/>
        <c:axId val="116072448"/>
        <c:extLst>
          <c:ext xmlns:c15="http://schemas.microsoft.com/office/drawing/2012/chart" uri="{02D57815-91ED-43cb-92C2-25804820EDAC}">
            <c15:filteredBarSeries>
              <c15:ser>
                <c:idx val="2"/>
                <c:order val="6"/>
                <c:tx>
                  <c:strRef>
                    <c:extLst>
                      <c:ext uri="{02D57815-91ED-43cb-92C2-25804820EDAC}">
                        <c15:formulaRef>
                          <c15:sqref>'DATA for charts'!$AE$588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c:ext uri="{02D57815-91ED-43cb-92C2-25804820EDAC}">
                        <c15:formulaRef>
                          <c15:sqref>'DATA for charts'!$AE$590:$AE$597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6-1B08-4FC6-82A1-E256458880C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xmlns:c15="http://schemas.microsoft.com/office/drawing/2012/chart">
                      <c:ext xmlns:c15="http://schemas.microsoft.com/office/drawing/2012/chart" uri="{02D57815-91ED-43cb-92C2-25804820EDAC}">
                        <c15:formulaRef>
                          <c15:sqref>'DATA for charts'!$AF$590:$AF$597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xmlns:c15="http://schemas.microsoft.com/office/drawing/2012/chart">
                  <c:ext xmlns:c16="http://schemas.microsoft.com/office/drawing/2014/chart" uri="{C3380CC4-5D6E-409C-BE32-E72D297353CC}">
                    <c16:uniqueId val="{00000007-1B08-4FC6-82A1-E256458880C7}"/>
                  </c:ext>
                </c:extLst>
              </c15:ser>
            </c15:filteredBarSeries>
          </c:ext>
        </c:extLst>
      </c:barChart>
      <c:catAx>
        <c:axId val="11711104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072448"/>
        <c:crosses val="autoZero"/>
        <c:auto val="1"/>
        <c:lblAlgn val="ctr"/>
        <c:lblOffset val="100"/>
        <c:tickLblSkip val="1"/>
        <c:tickMarkSkip val="1"/>
        <c:noMultiLvlLbl val="0"/>
      </c:catAx>
      <c:valAx>
        <c:axId val="116072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111040"/>
        <c:crosses val="autoZero"/>
        <c:crossBetween val="between"/>
      </c:valAx>
      <c:spPr>
        <a:noFill/>
        <a:ln w="12700">
          <a:solidFill>
            <a:srgbClr val="808080"/>
          </a:solidFill>
          <a:prstDash val="solid"/>
        </a:ln>
      </c:spPr>
    </c:plotArea>
    <c:legend>
      <c:legendPos val="b"/>
      <c:layout>
        <c:manualLayout>
          <c:xMode val="edge"/>
          <c:yMode val="edge"/>
          <c:x val="8.8612069995135184E-2"/>
          <c:y val="0.94119964205126883"/>
          <c:w val="0.837460506115980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B8-46.  </a:t>
            </a:r>
            <a:r>
              <a:rPr lang="en-US" sz="1600" b="1" i="0" u="none" strike="noStrike" baseline="0">
                <a:effectLst/>
              </a:rPr>
              <a:t>In-Depth:</a:t>
            </a:r>
            <a:r>
              <a:rPr lang="en-US"/>
              <a:t>
Cases 220 to 270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8253564863770451"/>
          <c:h val="0.63858635941306652"/>
        </c:manualLayout>
      </c:layout>
      <c:barChart>
        <c:barDir val="col"/>
        <c:grouping val="clustered"/>
        <c:varyColors val="0"/>
        <c:ser>
          <c:idx val="8"/>
          <c:order val="0"/>
          <c:tx>
            <c:strRef>
              <c:f>'DATA for charts'!$Y$602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#N/A</c:v>
                </c:pt>
                <c:pt idx="7">
                  <c:v>#N/A</c:v>
                </c:pt>
              </c:numCache>
            </c:numRef>
          </c:val>
          <c:extLst>
            <c:ext xmlns:c16="http://schemas.microsoft.com/office/drawing/2014/chart" uri="{C3380CC4-5D6E-409C-BE32-E72D297353CC}">
              <c16:uniqueId val="{00000000-4D5D-431E-B43F-7D6487DD70C8}"/>
            </c:ext>
          </c:extLst>
        </c:ser>
        <c:ser>
          <c:idx val="7"/>
          <c:order val="1"/>
          <c:tx>
            <c:strRef>
              <c:f>'DATA for charts'!$Z$602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3.1460144961052547</c:v>
                </c:pt>
                <c:pt idx="1">
                  <c:v>0.3807386295572871</c:v>
                </c:pt>
                <c:pt idx="2">
                  <c:v>-1.2237166995510353</c:v>
                </c:pt>
                <c:pt idx="3">
                  <c:v>0.37177043041013491</c:v>
                </c:pt>
                <c:pt idx="4">
                  <c:v>-1.6224978745684133</c:v>
                </c:pt>
                <c:pt idx="5">
                  <c:v>2.8183837114218351</c:v>
                </c:pt>
                <c:pt idx="6">
                  <c:v>-2.3198729010426549</c:v>
                </c:pt>
                <c:pt idx="7">
                  <c:v>6.6602365507774861</c:v>
                </c:pt>
              </c:numCache>
            </c:numRef>
          </c:val>
          <c:extLst>
            <c:ext xmlns:c16="http://schemas.microsoft.com/office/drawing/2014/chart" uri="{C3380CC4-5D6E-409C-BE32-E72D297353CC}">
              <c16:uniqueId val="{00000001-4D5D-431E-B43F-7D6487DD70C8}"/>
            </c:ext>
          </c:extLst>
        </c:ser>
        <c:ser>
          <c:idx val="6"/>
          <c:order val="2"/>
          <c:tx>
            <c:strRef>
              <c:f>'DATA for charts'!$AA$602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4D5D-431E-B43F-7D6487DD70C8}"/>
            </c:ext>
          </c:extLst>
        </c:ser>
        <c:ser>
          <c:idx val="5"/>
          <c:order val="3"/>
          <c:tx>
            <c:strRef>
              <c:f>'DATA for charts'!$AB$602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3.4747215117473935</c:v>
                </c:pt>
                <c:pt idx="1">
                  <c:v>0.38130919860028833</c:v>
                </c:pt>
                <c:pt idx="2">
                  <c:v>-1.1757595351228201</c:v>
                </c:pt>
                <c:pt idx="3">
                  <c:v>0.3688443556380091</c:v>
                </c:pt>
                <c:pt idx="4">
                  <c:v>-1.5560210364016731</c:v>
                </c:pt>
                <c:pt idx="5">
                  <c:v>2.5717026049474159</c:v>
                </c:pt>
                <c:pt idx="6">
                  <c:v>-2.0697848017903029</c:v>
                </c:pt>
                <c:pt idx="7">
                  <c:v>6.9116406654052005</c:v>
                </c:pt>
              </c:numCache>
            </c:numRef>
          </c:val>
          <c:extLst>
            <c:ext xmlns:c16="http://schemas.microsoft.com/office/drawing/2014/chart" uri="{C3380CC4-5D6E-409C-BE32-E72D297353CC}">
              <c16:uniqueId val="{00000003-4D5D-431E-B43F-7D6487DD70C8}"/>
            </c:ext>
          </c:extLst>
        </c:ser>
        <c:ser>
          <c:idx val="4"/>
          <c:order val="4"/>
          <c:tx>
            <c:strRef>
              <c:f>'DATA for charts'!$AC$602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4D5D-431E-B43F-7D6487DD70C8}"/>
            </c:ext>
          </c:extLst>
        </c:ser>
        <c:ser>
          <c:idx val="3"/>
          <c:order val="5"/>
          <c:tx>
            <c:strRef>
              <c:f>'DATA for charts'!$AD$602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3.3664699999999996</c:v>
                </c:pt>
                <c:pt idx="1">
                  <c:v>0.39898000000000006</c:v>
                </c:pt>
                <c:pt idx="2">
                  <c:v>-1.2106300000000001</c:v>
                </c:pt>
                <c:pt idx="3">
                  <c:v>0.33611799999999997</c:v>
                </c:pt>
                <c:pt idx="4">
                  <c:v>-1.76309</c:v>
                </c:pt>
                <c:pt idx="5">
                  <c:v>2.4061820000000003</c:v>
                </c:pt>
                <c:pt idx="6">
                  <c:v>-2.2366700000000002</c:v>
                </c:pt>
                <c:pt idx="7">
                  <c:v>6.7908419999999996</c:v>
                </c:pt>
              </c:numCache>
            </c:numRef>
          </c:val>
          <c:extLst>
            <c:ext xmlns:c16="http://schemas.microsoft.com/office/drawing/2014/chart" uri="{C3380CC4-5D6E-409C-BE32-E72D297353CC}">
              <c16:uniqueId val="{00000005-4D5D-431E-B43F-7D6487DD70C8}"/>
            </c:ext>
          </c:extLst>
        </c:ser>
        <c:ser>
          <c:idx val="0"/>
          <c:order val="8"/>
          <c:tx>
            <c:strRef>
              <c:f>'DATA for charts'!$AO$602</c:f>
              <c:strCache>
                <c:ptCount val="1"/>
                <c:pt idx="0">
                  <c:v>Tested Prg</c:v>
                </c:pt>
              </c:strCache>
            </c:strRef>
          </c:tx>
          <c:spPr>
            <a:solidFill>
              <a:srgbClr val="FF8080"/>
            </a:solid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4D5D-431E-B43F-7D6487DD70C8}"/>
            </c:ext>
          </c:extLst>
        </c:ser>
        <c:dLbls>
          <c:showLegendKey val="0"/>
          <c:showVal val="0"/>
          <c:showCatName val="0"/>
          <c:showSerName val="0"/>
          <c:showPercent val="0"/>
          <c:showBubbleSize val="0"/>
        </c:dLbls>
        <c:gapWidth val="150"/>
        <c:axId val="3580672"/>
        <c:axId val="3582208"/>
        <c:extLst>
          <c:ext xmlns:c15="http://schemas.microsoft.com/office/drawing/2012/chart" uri="{02D57815-91ED-43cb-92C2-25804820EDAC}">
            <c15:filteredBarSeries>
              <c15:ser>
                <c:idx val="2"/>
                <c:order val="6"/>
                <c:tx>
                  <c:strRef>
                    <c:extLst>
                      <c:ext uri="{02D57815-91ED-43cb-92C2-25804820EDAC}">
                        <c15:formulaRef>
                          <c15:sqref>'DATA for charts'!$AE$602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c:ext uri="{02D57815-91ED-43cb-92C2-25804820EDAC}">
                        <c15:formulaRef>
                          <c15:sqref>'DATA for charts'!$AE$604:$AE$611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D5D-431E-B43F-7D6487DD70C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charts'!$AF$602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xmlns:c15="http://schemas.microsoft.com/office/drawing/2012/chart">
                      <c:ext xmlns:c15="http://schemas.microsoft.com/office/drawing/2012/chart" uri="{02D57815-91ED-43cb-92C2-25804820EDAC}">
                        <c15:formulaRef>
                          <c15:sqref>'DATA for charts'!$AF$604:$AF$611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4D5D-431E-B43F-7D6487DD70C8}"/>
                  </c:ext>
                </c:extLst>
              </c15:ser>
            </c15:filteredBarSeries>
          </c:ext>
        </c:extLst>
      </c:barChart>
      <c:catAx>
        <c:axId val="358067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2208"/>
        <c:crosses val="autoZero"/>
        <c:auto val="1"/>
        <c:lblAlgn val="ctr"/>
        <c:lblOffset val="100"/>
        <c:tickLblSkip val="1"/>
        <c:tickMarkSkip val="1"/>
        <c:noMultiLvlLbl val="0"/>
      </c:catAx>
      <c:valAx>
        <c:axId val="35822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057104811327635"/>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0672"/>
        <c:crosses val="autoZero"/>
        <c:crossBetween val="between"/>
      </c:valAx>
      <c:spPr>
        <a:noFill/>
        <a:ln w="12700">
          <a:solidFill>
            <a:srgbClr val="808080"/>
          </a:solidFill>
          <a:prstDash val="solid"/>
        </a:ln>
      </c:spPr>
    </c:plotArea>
    <c:legend>
      <c:legendPos val="b"/>
      <c:layout>
        <c:manualLayout>
          <c:xMode val="edge"/>
          <c:yMode val="edge"/>
          <c:x val="7.6935804778009834E-2"/>
          <c:y val="0.89350751221350189"/>
          <c:w val="0.8537360354927887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B8-47.  </a:t>
            </a:r>
            <a:r>
              <a:rPr lang="en-US" sz="1600" b="1" i="0" u="none" strike="noStrike" baseline="0">
                <a:effectLst/>
              </a:rPr>
              <a:t>In-Depth:</a:t>
            </a:r>
            <a:r>
              <a:rPr lang="en-US"/>
              <a:t>
Cases 220 to 270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charts'!$Y$616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#N/A</c:v>
                </c:pt>
              </c:numCache>
            </c:numRef>
          </c:val>
          <c:extLst>
            <c:ext xmlns:c16="http://schemas.microsoft.com/office/drawing/2014/chart" uri="{C3380CC4-5D6E-409C-BE32-E72D297353CC}">
              <c16:uniqueId val="{00000000-DE02-40C9-9BB8-38265D0DFA60}"/>
            </c:ext>
          </c:extLst>
        </c:ser>
        <c:ser>
          <c:idx val="7"/>
          <c:order val="1"/>
          <c:tx>
            <c:strRef>
              <c:f>'DATA for charts'!$Z$616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c:v>
                </c:pt>
                <c:pt idx="5">
                  <c:v>5.9025229999999995</c:v>
                </c:pt>
              </c:numCache>
            </c:numRef>
          </c:val>
          <c:extLst>
            <c:ext xmlns:c16="http://schemas.microsoft.com/office/drawing/2014/chart" uri="{C3380CC4-5D6E-409C-BE32-E72D297353CC}">
              <c16:uniqueId val="{00000001-DE02-40C9-9BB8-38265D0DFA60}"/>
            </c:ext>
          </c:extLst>
        </c:ser>
        <c:ser>
          <c:idx val="6"/>
          <c:order val="2"/>
          <c:tx>
            <c:strRef>
              <c:f>'DATA for charts'!$AA$616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DE02-40C9-9BB8-38265D0DFA60}"/>
            </c:ext>
          </c:extLst>
        </c:ser>
        <c:ser>
          <c:idx val="5"/>
          <c:order val="3"/>
          <c:tx>
            <c:strRef>
              <c:f>'DATA for charts'!$AB$616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1.6240660166001111</c:v>
                </c:pt>
                <c:pt idx="1">
                  <c:v>0.6563954970357222</c:v>
                </c:pt>
                <c:pt idx="2">
                  <c:v>-0.18491631002383313</c:v>
                </c:pt>
                <c:pt idx="3">
                  <c:v>0.18145327902555852</c:v>
                </c:pt>
                <c:pt idx="4">
                  <c:v>1.6821100875829804</c:v>
                </c:pt>
                <c:pt idx="5">
                  <c:v>5.654331261600924</c:v>
                </c:pt>
              </c:numCache>
            </c:numRef>
          </c:val>
          <c:extLst>
            <c:ext xmlns:c16="http://schemas.microsoft.com/office/drawing/2014/chart" uri="{C3380CC4-5D6E-409C-BE32-E72D297353CC}">
              <c16:uniqueId val="{00000003-DE02-40C9-9BB8-38265D0DFA60}"/>
            </c:ext>
          </c:extLst>
        </c:ser>
        <c:ser>
          <c:idx val="4"/>
          <c:order val="4"/>
          <c:tx>
            <c:strRef>
              <c:f>'DATA for charts'!$AC$616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DE02-40C9-9BB8-38265D0DFA60}"/>
            </c:ext>
          </c:extLst>
        </c:ser>
        <c:ser>
          <c:idx val="3"/>
          <c:order val="5"/>
          <c:tx>
            <c:strRef>
              <c:f>'DATA for charts'!$AD$616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5-DE02-40C9-9BB8-38265D0DFA60}"/>
            </c:ext>
          </c:extLst>
        </c:ser>
        <c:ser>
          <c:idx val="0"/>
          <c:order val="8"/>
          <c:tx>
            <c:strRef>
              <c:f>'DATA for charts'!$AO$616</c:f>
              <c:strCache>
                <c:ptCount val="1"/>
                <c:pt idx="0">
                  <c:v>Tested Prg</c:v>
                </c:pt>
              </c:strCache>
            </c:strRef>
          </c:tx>
          <c:spPr>
            <a:solidFill>
              <a:srgbClr val="FF8080"/>
            </a:solid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DE02-40C9-9BB8-38265D0DFA60}"/>
            </c:ext>
          </c:extLst>
        </c:ser>
        <c:dLbls>
          <c:showLegendKey val="0"/>
          <c:showVal val="0"/>
          <c:showCatName val="0"/>
          <c:showSerName val="0"/>
          <c:showPercent val="0"/>
          <c:showBubbleSize val="0"/>
        </c:dLbls>
        <c:gapWidth val="150"/>
        <c:axId val="3529728"/>
        <c:axId val="116794112"/>
        <c:extLst>
          <c:ext xmlns:c15="http://schemas.microsoft.com/office/drawing/2012/chart" uri="{02D57815-91ED-43cb-92C2-25804820EDAC}">
            <c15:filteredBarSeries>
              <c15:ser>
                <c:idx val="2"/>
                <c:order val="6"/>
                <c:tx>
                  <c:strRef>
                    <c:extLst>
                      <c:ext uri="{02D57815-91ED-43cb-92C2-25804820EDAC}">
                        <c15:formulaRef>
                          <c15:sqref>'DATA for charts'!$AE$616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c:ext uri="{02D57815-91ED-43cb-92C2-25804820EDAC}">
                        <c15:formulaRef>
                          <c15:sqref>'DATA for charts'!$AE$618:$AE$623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DE02-40C9-9BB8-38265D0DFA6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charts'!$AF$616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xmlns:c15="http://schemas.microsoft.com/office/drawing/2012/chart">
                      <c:ext xmlns:c15="http://schemas.microsoft.com/office/drawing/2012/chart" uri="{02D57815-91ED-43cb-92C2-25804820EDAC}">
                        <c15:formulaRef>
                          <c15:sqref>'DATA for charts'!$AF$618:$AF$623</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DE02-40C9-9BB8-38265D0DFA60}"/>
                  </c:ext>
                </c:extLst>
              </c15:ser>
            </c15:filteredBarSeries>
          </c:ext>
        </c:extLst>
      </c:barChart>
      <c:catAx>
        <c:axId val="35297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794112"/>
        <c:crosses val="autoZero"/>
        <c:auto val="1"/>
        <c:lblAlgn val="ctr"/>
        <c:lblOffset val="100"/>
        <c:tickLblSkip val="1"/>
        <c:tickMarkSkip val="1"/>
        <c:noMultiLvlLbl val="0"/>
      </c:catAx>
      <c:valAx>
        <c:axId val="1167941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29728"/>
        <c:crosses val="autoZero"/>
        <c:crossBetween val="between"/>
      </c:valAx>
      <c:spPr>
        <a:noFill/>
        <a:ln w="12700">
          <a:solidFill>
            <a:srgbClr val="808080"/>
          </a:solidFill>
          <a:prstDash val="solid"/>
        </a:ln>
      </c:spPr>
    </c:plotArea>
    <c:legend>
      <c:legendPos val="b"/>
      <c:layout>
        <c:manualLayout>
          <c:xMode val="edge"/>
          <c:yMode val="edge"/>
          <c:x val="7.5426254293130129E-2"/>
          <c:y val="0.92613393961970092"/>
          <c:w val="0.84337787410314002"/>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B8-48.  </a:t>
            </a:r>
            <a:r>
              <a:rPr lang="en-US" sz="1600" b="1" i="0" u="none" strike="noStrike" baseline="0">
                <a:effectLst/>
              </a:rPr>
              <a:t>In-Depth:</a:t>
            </a:r>
            <a:r>
              <a:rPr lang="en-US"/>
              <a:t>
Cases 270 to 320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277108836110028"/>
        </c:manualLayout>
      </c:layout>
      <c:barChart>
        <c:barDir val="col"/>
        <c:grouping val="clustered"/>
        <c:varyColors val="0"/>
        <c:ser>
          <c:idx val="8"/>
          <c:order val="0"/>
          <c:tx>
            <c:strRef>
              <c:f>'DATA for charts'!$Y$628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5A74-4144-9E33-EBF919ABF1CC}"/>
            </c:ext>
          </c:extLst>
        </c:ser>
        <c:ser>
          <c:idx val="7"/>
          <c:order val="1"/>
          <c:tx>
            <c:strRef>
              <c:f>'DATA for charts'!$Z$628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-2.2744966004081562</c:v>
                </c:pt>
                <c:pt idx="1">
                  <c:v>-0.66900901708202021</c:v>
                </c:pt>
                <c:pt idx="2">
                  <c:v>-2.4123354409411917</c:v>
                </c:pt>
                <c:pt idx="3">
                  <c:v>-1.6611242225770209</c:v>
                </c:pt>
                <c:pt idx="4">
                  <c:v>-2.2157763498292011</c:v>
                </c:pt>
                <c:pt idx="5">
                  <c:v>0.26199418807445962</c:v>
                </c:pt>
                <c:pt idx="6">
                  <c:v>-1.3031895486766509</c:v>
                </c:pt>
              </c:numCache>
            </c:numRef>
          </c:val>
          <c:extLst>
            <c:ext xmlns:c16="http://schemas.microsoft.com/office/drawing/2014/chart" uri="{C3380CC4-5D6E-409C-BE32-E72D297353CC}">
              <c16:uniqueId val="{00000001-5A74-4144-9E33-EBF919ABF1CC}"/>
            </c:ext>
          </c:extLst>
        </c:ser>
        <c:ser>
          <c:idx val="6"/>
          <c:order val="2"/>
          <c:tx>
            <c:strRef>
              <c:f>'DATA for charts'!$AA$628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A74-4144-9E33-EBF919ABF1CC}"/>
            </c:ext>
          </c:extLst>
        </c:ser>
        <c:ser>
          <c:idx val="5"/>
          <c:order val="3"/>
          <c:tx>
            <c:strRef>
              <c:f>'DATA for charts'!$AB$628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-0.61415540264465607</c:v>
                </c:pt>
                <c:pt idx="2">
                  <c:v>-2.5355855848672864</c:v>
                </c:pt>
                <c:pt idx="3">
                  <c:v>-1.7790106719375496</c:v>
                </c:pt>
                <c:pt idx="4">
                  <c:v>-2.3695236328529514</c:v>
                </c:pt>
                <c:pt idx="5">
                  <c:v>0.26662351457032152</c:v>
                </c:pt>
                <c:pt idx="6">
                  <c:v>-1.482541980772186</c:v>
                </c:pt>
              </c:numCache>
            </c:numRef>
          </c:val>
          <c:extLst>
            <c:ext xmlns:c16="http://schemas.microsoft.com/office/drawing/2014/chart" uri="{C3380CC4-5D6E-409C-BE32-E72D297353CC}">
              <c16:uniqueId val="{00000003-5A74-4144-9E33-EBF919ABF1CC}"/>
            </c:ext>
          </c:extLst>
        </c:ser>
        <c:ser>
          <c:idx val="4"/>
          <c:order val="4"/>
          <c:tx>
            <c:strRef>
              <c:f>'DATA for charts'!$AC$628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A74-4144-9E33-EBF919ABF1CC}"/>
            </c:ext>
          </c:extLst>
        </c:ser>
        <c:ser>
          <c:idx val="3"/>
          <c:order val="5"/>
          <c:tx>
            <c:strRef>
              <c:f>'DATA for charts'!$AD$628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-2.4803699999999997</c:v>
                </c:pt>
                <c:pt idx="1">
                  <c:v>-0.6000299999999994</c:v>
                </c:pt>
                <c:pt idx="2">
                  <c:v>-2.5007600000000005</c:v>
                </c:pt>
                <c:pt idx="3">
                  <c:v>-1.8272599999999999</c:v>
                </c:pt>
                <c:pt idx="4">
                  <c:v>-2.3755299999999995</c:v>
                </c:pt>
                <c:pt idx="5">
                  <c:v>0.43695000000000039</c:v>
                </c:pt>
                <c:pt idx="6">
                  <c:v>-1.5887300000000009</c:v>
                </c:pt>
              </c:numCache>
            </c:numRef>
          </c:val>
          <c:extLst>
            <c:ext xmlns:c16="http://schemas.microsoft.com/office/drawing/2014/chart" uri="{C3380CC4-5D6E-409C-BE32-E72D297353CC}">
              <c16:uniqueId val="{00000005-5A74-4144-9E33-EBF919ABF1CC}"/>
            </c:ext>
          </c:extLst>
        </c:ser>
        <c:ser>
          <c:idx val="0"/>
          <c:order val="8"/>
          <c:tx>
            <c:strRef>
              <c:f>'DATA for charts'!$AO$628</c:f>
              <c:strCache>
                <c:ptCount val="1"/>
                <c:pt idx="0">
                  <c:v>Tested Prg</c:v>
                </c:pt>
              </c:strCache>
            </c:strRef>
          </c:tx>
          <c:spPr>
            <a:solidFill>
              <a:srgbClr val="FF8080"/>
            </a:solid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5A74-4144-9E33-EBF919ABF1CC}"/>
            </c:ext>
          </c:extLst>
        </c:ser>
        <c:dLbls>
          <c:showLegendKey val="0"/>
          <c:showVal val="0"/>
          <c:showCatName val="0"/>
          <c:showSerName val="0"/>
          <c:showPercent val="0"/>
          <c:showBubbleSize val="0"/>
        </c:dLbls>
        <c:gapWidth val="150"/>
        <c:axId val="117241344"/>
        <c:axId val="117242880"/>
        <c:extLst>
          <c:ext xmlns:c15="http://schemas.microsoft.com/office/drawing/2012/chart" uri="{02D57815-91ED-43cb-92C2-25804820EDAC}">
            <c15:filteredBarSeries>
              <c15:ser>
                <c:idx val="2"/>
                <c:order val="6"/>
                <c:tx>
                  <c:strRef>
                    <c:extLst>
                      <c:ext uri="{02D57815-91ED-43cb-92C2-25804820EDAC}">
                        <c15:formulaRef>
                          <c15:sqref>'DATA for charts'!$AE$628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c:ext uri="{02D57815-91ED-43cb-92C2-25804820EDAC}">
                        <c15:formulaRef>
                          <c15:sqref>'DATA for charts'!$AE$630:$AE$636</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5A74-4144-9E33-EBF919ABF1C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xmlns:c15="http://schemas.microsoft.com/office/drawing/2012/chart">
                      <c:ext xmlns:c15="http://schemas.microsoft.com/office/drawing/2012/chart" uri="{02D57815-91ED-43cb-92C2-25804820EDAC}">
                        <c15:formulaRef>
                          <c15:sqref>'DATA for charts'!$AF$630:$AF$636</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5A74-4144-9E33-EBF919ABF1CC}"/>
                  </c:ext>
                </c:extLst>
              </c15:ser>
            </c15:filteredBarSeries>
          </c:ext>
        </c:extLst>
      </c:barChart>
      <c:catAx>
        <c:axId val="117241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2880"/>
        <c:crosses val="autoZero"/>
        <c:auto val="1"/>
        <c:lblAlgn val="ctr"/>
        <c:lblOffset val="100"/>
        <c:tickLblSkip val="1"/>
        <c:tickMarkSkip val="1"/>
        <c:noMultiLvlLbl val="0"/>
      </c:catAx>
      <c:valAx>
        <c:axId val="11724288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0513331021224332"/>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1344"/>
        <c:crosses val="autoZero"/>
        <c:crossBetween val="between"/>
      </c:valAx>
      <c:spPr>
        <a:noFill/>
        <a:ln w="12700">
          <a:solidFill>
            <a:srgbClr val="808080"/>
          </a:solidFill>
          <a:prstDash val="solid"/>
        </a:ln>
      </c:spPr>
    </c:plotArea>
    <c:legend>
      <c:legendPos val="b"/>
      <c:layout>
        <c:manualLayout>
          <c:xMode val="edge"/>
          <c:yMode val="edge"/>
          <c:x val="0.10095356282462473"/>
          <c:y val="0.89350751221350189"/>
          <c:w val="0.81822099096658429"/>
          <c:h val="6.2996236400303496E-2"/>
        </c:manualLayout>
      </c:layout>
      <c:overlay val="0"/>
      <c:spPr>
        <a:ln w="3175">
          <a:solidFill>
            <a:srgbClr val="000000"/>
          </a:solidFill>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Cases 270 to 320 (Delta)</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564225226563660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charts'!$Y$287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0-7839-4A81-88CD-D236047427F6}"/>
            </c:ext>
          </c:extLst>
        </c:ser>
        <c:ser>
          <c:idx val="7"/>
          <c:order val="1"/>
          <c:tx>
            <c:strRef>
              <c:f>'DATA for charts'!$Z$287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-0.53771899999999917</c:v>
                </c:pt>
                <c:pt idx="2">
                  <c:v>-0.13882800000000195</c:v>
                </c:pt>
                <c:pt idx="3">
                  <c:v>-2.8478490000000001</c:v>
                </c:pt>
                <c:pt idx="4">
                  <c:v>-0.36724999999999985</c:v>
                </c:pt>
              </c:numCache>
            </c:numRef>
          </c:val>
          <c:extLst>
            <c:ext xmlns:c16="http://schemas.microsoft.com/office/drawing/2014/chart" uri="{C3380CC4-5D6E-409C-BE32-E72D297353CC}">
              <c16:uniqueId val="{00000001-7839-4A81-88CD-D236047427F6}"/>
            </c:ext>
          </c:extLst>
        </c:ser>
        <c:ser>
          <c:idx val="6"/>
          <c:order val="2"/>
          <c:tx>
            <c:strRef>
              <c:f>'DATA for charts'!$AA$287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7839-4A81-88CD-D236047427F6}"/>
            </c:ext>
          </c:extLst>
        </c:ser>
        <c:ser>
          <c:idx val="5"/>
          <c:order val="3"/>
          <c:tx>
            <c:strRef>
              <c:f>'DATA for charts'!$AB$287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-2.1116466069416369</c:v>
                </c:pt>
                <c:pt idx="1">
                  <c:v>-0.62970687644249956</c:v>
                </c:pt>
                <c:pt idx="2">
                  <c:v>-0.24426338535749981</c:v>
                </c:pt>
                <c:pt idx="3">
                  <c:v>-2.3633273811729714</c:v>
                </c:pt>
                <c:pt idx="4">
                  <c:v>-0.50594040090397208</c:v>
                </c:pt>
              </c:numCache>
            </c:numRef>
          </c:val>
          <c:extLst>
            <c:ext xmlns:c16="http://schemas.microsoft.com/office/drawing/2014/chart" uri="{C3380CC4-5D6E-409C-BE32-E72D297353CC}">
              <c16:uniqueId val="{00000003-7839-4A81-88CD-D236047427F6}"/>
            </c:ext>
          </c:extLst>
        </c:ser>
        <c:ser>
          <c:idx val="4"/>
          <c:order val="4"/>
          <c:tx>
            <c:strRef>
              <c:f>'DATA for charts'!$AC$287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7839-4A81-88CD-D236047427F6}"/>
            </c:ext>
          </c:extLst>
        </c:ser>
        <c:ser>
          <c:idx val="3"/>
          <c:order val="5"/>
          <c:tx>
            <c:strRef>
              <c:f>'DATA for charts'!$AD$287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5-7839-4A81-88CD-D236047427F6}"/>
            </c:ext>
          </c:extLst>
        </c:ser>
        <c:ser>
          <c:idx val="0"/>
          <c:order val="8"/>
          <c:tx>
            <c:strRef>
              <c:f>'DATA for charts'!$AO$287</c:f>
              <c:strCache>
                <c:ptCount val="1"/>
                <c:pt idx="0">
                  <c:v>Tested Prg</c:v>
                </c:pt>
              </c:strCache>
            </c:strRef>
          </c:tx>
          <c:spPr>
            <a:solidFill>
              <a:srgbClr val="FF8080"/>
            </a:solid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8-7839-4A81-88CD-D236047427F6}"/>
            </c:ext>
          </c:extLst>
        </c:ser>
        <c:dLbls>
          <c:showLegendKey val="0"/>
          <c:showVal val="0"/>
          <c:showCatName val="0"/>
          <c:showSerName val="0"/>
          <c:showPercent val="0"/>
          <c:showBubbleSize val="0"/>
        </c:dLbls>
        <c:gapWidth val="150"/>
        <c:axId val="117854208"/>
        <c:axId val="117855744"/>
        <c:extLst>
          <c:ext xmlns:c15="http://schemas.microsoft.com/office/drawing/2012/chart" uri="{02D57815-91ED-43cb-92C2-25804820EDAC}">
            <c15:filteredBarSeries>
              <c15:ser>
                <c:idx val="2"/>
                <c:order val="6"/>
                <c:tx>
                  <c:strRef>
                    <c:extLst>
                      <c:ext uri="{02D57815-91ED-43cb-92C2-25804820EDAC}">
                        <c15:formulaRef>
                          <c15:sqref>'DATA for charts'!$AE$287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c:ext uri="{02D57815-91ED-43cb-92C2-25804820EDAC}">
                        <c15:formulaRef>
                          <c15:sqref>'DATA for charts'!$AE$288:$AE$292</c15:sqref>
                        </c15:formulaRef>
                      </c:ext>
                    </c:extLst>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6-7839-4A81-88CD-D236047427F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charts'!$AF$287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xmlns:c15="http://schemas.microsoft.com/office/drawing/2012/chart">
                      <c:ext xmlns:c15="http://schemas.microsoft.com/office/drawing/2012/chart" uri="{02D57815-91ED-43cb-92C2-25804820EDAC}">
                        <c15:formulaRef>
                          <c15:sqref>'DATA for charts'!$AF$288:$AF$292</c15:sqref>
                        </c15:formulaRef>
                      </c:ext>
                    </c:extLst>
                    <c:numCache>
                      <c:formatCode>0.000_)</c:formatCode>
                      <c:ptCount val="5"/>
                      <c:pt idx="0">
                        <c:v>#N/A</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7-7839-4A81-88CD-D236047427F6}"/>
                  </c:ext>
                </c:extLst>
              </c15:ser>
            </c15:filteredBarSeries>
          </c:ext>
        </c:extLst>
      </c:barChart>
      <c:catAx>
        <c:axId val="1178542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5744"/>
        <c:crosses val="autoZero"/>
        <c:auto val="1"/>
        <c:lblAlgn val="ctr"/>
        <c:lblOffset val="100"/>
        <c:tickLblSkip val="1"/>
        <c:tickMarkSkip val="1"/>
        <c:noMultiLvlLbl val="0"/>
      </c:catAx>
      <c:valAx>
        <c:axId val="1178557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75118624038226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4208"/>
        <c:crosses val="autoZero"/>
        <c:crossBetween val="between"/>
      </c:valAx>
      <c:spPr>
        <a:noFill/>
        <a:ln w="12700">
          <a:solidFill>
            <a:srgbClr val="808080"/>
          </a:solidFill>
          <a:prstDash val="solid"/>
        </a:ln>
      </c:spPr>
    </c:plotArea>
    <c:legend>
      <c:legendPos val="b"/>
      <c:layout>
        <c:manualLayout>
          <c:xMode val="edge"/>
          <c:yMode val="edge"/>
          <c:x val="8.8286156239349114E-2"/>
          <c:y val="0.93902454689085557"/>
          <c:w val="0.83597996976238131"/>
          <c:h val="5.227507246749132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B8-50.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505031737847419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0C3E-4C33-ABB4-EA260D74232E}"/>
            </c:ext>
          </c:extLst>
        </c:ser>
        <c:ser>
          <c:idx val="7"/>
          <c:order val="1"/>
          <c:tx>
            <c:strRef>
              <c:f>'DATA for charts'!$D$100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6.8344706939241542</c:v>
                </c:pt>
                <c:pt idx="4">
                  <c:v>5.454021732320439</c:v>
                </c:pt>
                <c:pt idx="5">
                  <c:v>4.1559398833439598</c:v>
                </c:pt>
                <c:pt idx="6">
                  <c:v>4.9056833774227</c:v>
                </c:pt>
                <c:pt idx="7">
                  <c:v>2.0375136636832099</c:v>
                </c:pt>
              </c:numCache>
            </c:numRef>
          </c:val>
          <c:extLst>
            <c:ext xmlns:c16="http://schemas.microsoft.com/office/drawing/2014/chart" uri="{C3380CC4-5D6E-409C-BE32-E72D297353CC}">
              <c16:uniqueId val="{00000001-0C3E-4C33-ABB4-EA260D74232E}"/>
            </c:ext>
          </c:extLst>
        </c:ser>
        <c:ser>
          <c:idx val="6"/>
          <c:order val="2"/>
          <c:tx>
            <c:strRef>
              <c:f>'DATA for charts'!$E$100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0C3E-4C33-ABB4-EA260D74232E}"/>
            </c:ext>
          </c:extLst>
        </c:ser>
        <c:ser>
          <c:idx val="5"/>
          <c:order val="3"/>
          <c:tx>
            <c:strRef>
              <c:f>'DATA for charts'!$F$100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4.6412176783186823</c:v>
                </c:pt>
                <c:pt idx="1">
                  <c:v>6.3478230482919829</c:v>
                </c:pt>
                <c:pt idx="2">
                  <c:v>8.0803328332046007</c:v>
                </c:pt>
                <c:pt idx="3">
                  <c:v>6.9057983756705283</c:v>
                </c:pt>
                <c:pt idx="4">
                  <c:v>5.6201270350178154</c:v>
                </c:pt>
                <c:pt idx="5">
                  <c:v>4.5000606601660396</c:v>
                </c:pt>
                <c:pt idx="6">
                  <c:v>5.1155588567064987</c:v>
                </c:pt>
                <c:pt idx="7">
                  <c:v>2.3418239005067787</c:v>
                </c:pt>
              </c:numCache>
            </c:numRef>
          </c:val>
          <c:extLst>
            <c:ext xmlns:c16="http://schemas.microsoft.com/office/drawing/2014/chart" uri="{C3380CC4-5D6E-409C-BE32-E72D297353CC}">
              <c16:uniqueId val="{00000003-0C3E-4C33-ABB4-EA260D74232E}"/>
            </c:ext>
          </c:extLst>
        </c:ser>
        <c:ser>
          <c:idx val="4"/>
          <c:order val="4"/>
          <c:tx>
            <c:strRef>
              <c:f>'DATA for charts'!$G$100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0C3E-4C33-ABB4-EA260D74232E}"/>
            </c:ext>
          </c:extLst>
        </c:ser>
        <c:ser>
          <c:idx val="3"/>
          <c:order val="5"/>
          <c:tx>
            <c:strRef>
              <c:f>'DATA for charts'!$H$100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4.9080500000000002</c:v>
                </c:pt>
                <c:pt idx="1">
                  <c:v>6.7691999999999997</c:v>
                </c:pt>
                <c:pt idx="2">
                  <c:v>8.4449300000000012</c:v>
                </c:pt>
                <c:pt idx="3">
                  <c:v>7.2363500000000007</c:v>
                </c:pt>
                <c:pt idx="4">
                  <c:v>5.85053</c:v>
                </c:pt>
                <c:pt idx="5">
                  <c:v>4.7206800000000007</c:v>
                </c:pt>
                <c:pt idx="6">
                  <c:v>5.3694600000000001</c:v>
                </c:pt>
                <c:pt idx="7">
                  <c:v>2.60975</c:v>
                </c:pt>
              </c:numCache>
            </c:numRef>
          </c:val>
          <c:extLst>
            <c:ext xmlns:c16="http://schemas.microsoft.com/office/drawing/2014/chart" uri="{C3380CC4-5D6E-409C-BE32-E72D297353CC}">
              <c16:uniqueId val="{00000005-0C3E-4C33-ABB4-EA260D74232E}"/>
            </c:ext>
          </c:extLst>
        </c:ser>
        <c:ser>
          <c:idx val="0"/>
          <c:order val="8"/>
          <c:tx>
            <c:strRef>
              <c:f>'DATA for charts'!$S$100</c:f>
              <c:strCache>
                <c:ptCount val="1"/>
                <c:pt idx="0">
                  <c:v>Tested Prg</c:v>
                </c:pt>
              </c:strCache>
            </c:strRef>
          </c:tx>
          <c:spPr>
            <a:solidFill>
              <a:srgbClr val="FF8080"/>
            </a:solidFill>
            <a:ln>
              <a:solidFill>
                <a:srgbClr val="000000"/>
              </a:solidFill>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C3E-4C33-ABB4-EA260D74232E}"/>
            </c:ext>
          </c:extLst>
        </c:ser>
        <c:dLbls>
          <c:showLegendKey val="0"/>
          <c:showVal val="0"/>
          <c:showCatName val="0"/>
          <c:showSerName val="0"/>
          <c:showPercent val="0"/>
          <c:showBubbleSize val="0"/>
        </c:dLbls>
        <c:gapWidth val="150"/>
        <c:axId val="126793984"/>
        <c:axId val="126808064"/>
        <c:extLst>
          <c:ext xmlns:c15="http://schemas.microsoft.com/office/drawing/2012/chart" uri="{02D57815-91ED-43cb-92C2-25804820EDAC}">
            <c15:filteredBarSeries>
              <c15:ser>
                <c:idx val="2"/>
                <c:order val="6"/>
                <c:tx>
                  <c:strRef>
                    <c:extLst>
                      <c:ext uri="{02D57815-91ED-43cb-92C2-25804820EDAC}">
                        <c15:formulaRef>
                          <c15:sqref>'DATA for charts'!$I$100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charts'!$I$101:$I$106,'DATA for charts'!$I$110:$I$111)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C3E-4C33-ABB4-EA260D74232E}"/>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charts'!$J$101:$J$106,'DATA for charts'!$J$110:$J$111)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C3E-4C33-ABB4-EA260D74232E}"/>
                  </c:ext>
                </c:extLst>
              </c15:ser>
            </c15:filteredBarSeries>
          </c:ext>
        </c:extLst>
      </c:barChart>
      <c:catAx>
        <c:axId val="1267939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08064"/>
        <c:crosses val="autoZero"/>
        <c:auto val="1"/>
        <c:lblAlgn val="ctr"/>
        <c:lblOffset val="100"/>
        <c:tickLblSkip val="1"/>
        <c:tickMarkSkip val="1"/>
        <c:noMultiLvlLbl val="0"/>
      </c:catAx>
      <c:valAx>
        <c:axId val="12680806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93984"/>
        <c:crosses val="autoZero"/>
        <c:crossBetween val="between"/>
      </c:valAx>
      <c:spPr>
        <a:noFill/>
        <a:ln w="12700">
          <a:solidFill>
            <a:srgbClr val="808080"/>
          </a:solidFill>
          <a:prstDash val="solid"/>
        </a:ln>
      </c:spPr>
    </c:plotArea>
    <c:legend>
      <c:legendPos val="b"/>
      <c:layout>
        <c:manualLayout>
          <c:xMode val="edge"/>
          <c:yMode val="edge"/>
          <c:x val="7.550036267664100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B8-51.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Sensible Cooling</a:t>
            </a:r>
          </a:p>
        </c:rich>
      </c:tx>
      <c:layout>
        <c:manualLayout>
          <c:xMode val="edge"/>
          <c:yMode val="edge"/>
          <c:x val="0.357902359874272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charts'!$C$167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E1A5-4AB0-8542-BB1082968CE9}"/>
            </c:ext>
          </c:extLst>
        </c:ser>
        <c:ser>
          <c:idx val="7"/>
          <c:order val="1"/>
          <c:tx>
            <c:strRef>
              <c:f>'DATA for charts'!$D$167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E1A5-4AB0-8542-BB1082968CE9}"/>
            </c:ext>
          </c:extLst>
        </c:ser>
        <c:ser>
          <c:idx val="6"/>
          <c:order val="2"/>
          <c:tx>
            <c:strRef>
              <c:f>'DATA for charts'!$E$167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E1A5-4AB0-8542-BB1082968CE9}"/>
            </c:ext>
          </c:extLst>
        </c:ser>
        <c:ser>
          <c:idx val="5"/>
          <c:order val="3"/>
          <c:tx>
            <c:strRef>
              <c:f>'DATA for charts'!$F$167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1.0380231519580037E-2</c:v>
                </c:pt>
                <c:pt idx="1">
                  <c:v>3.0565647736824134E-2</c:v>
                </c:pt>
                <c:pt idx="2">
                  <c:v>5.72686133713265E-2</c:v>
                </c:pt>
                <c:pt idx="3">
                  <c:v>0.15257031168423119</c:v>
                </c:pt>
                <c:pt idx="4">
                  <c:v>0.85562373171406814</c:v>
                </c:pt>
                <c:pt idx="5">
                  <c:v>4.0850108320112586</c:v>
                </c:pt>
                <c:pt idx="6">
                  <c:v>0.37353234692909176</c:v>
                </c:pt>
                <c:pt idx="7">
                  <c:v>1.5077960082186876</c:v>
                </c:pt>
              </c:numCache>
            </c:numRef>
          </c:val>
          <c:extLst>
            <c:ext xmlns:c16="http://schemas.microsoft.com/office/drawing/2014/chart" uri="{C3380CC4-5D6E-409C-BE32-E72D297353CC}">
              <c16:uniqueId val="{00000003-E1A5-4AB0-8542-BB1082968CE9}"/>
            </c:ext>
          </c:extLst>
        </c:ser>
        <c:ser>
          <c:idx val="4"/>
          <c:order val="4"/>
          <c:tx>
            <c:strRef>
              <c:f>'DATA for charts'!$G$167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E1A5-4AB0-8542-BB1082968CE9}"/>
            </c:ext>
          </c:extLst>
        </c:ser>
        <c:ser>
          <c:idx val="3"/>
          <c:order val="5"/>
          <c:tx>
            <c:strRef>
              <c:f>'DATA for charts'!$H$167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3.5161699999999999E-3</c:v>
                </c:pt>
                <c:pt idx="1">
                  <c:v>1.26829E-2</c:v>
                </c:pt>
                <c:pt idx="2">
                  <c:v>3.5119600000000001E-2</c:v>
                </c:pt>
                <c:pt idx="3">
                  <c:v>0.10943600000000001</c:v>
                </c:pt>
                <c:pt idx="4">
                  <c:v>0.73902200000000007</c:v>
                </c:pt>
                <c:pt idx="5">
                  <c:v>3.7411599999999998</c:v>
                </c:pt>
                <c:pt idx="6">
                  <c:v>0.28208100000000003</c:v>
                </c:pt>
                <c:pt idx="7">
                  <c:v>1.2945199999999999</c:v>
                </c:pt>
              </c:numCache>
            </c:numRef>
          </c:val>
          <c:extLst>
            <c:ext xmlns:c16="http://schemas.microsoft.com/office/drawing/2014/chart" uri="{C3380CC4-5D6E-409C-BE32-E72D297353CC}">
              <c16:uniqueId val="{00000005-E1A5-4AB0-8542-BB1082968CE9}"/>
            </c:ext>
          </c:extLst>
        </c:ser>
        <c:ser>
          <c:idx val="0"/>
          <c:order val="8"/>
          <c:tx>
            <c:strRef>
              <c:f>'DATA for charts'!$S$167</c:f>
              <c:strCache>
                <c:ptCount val="1"/>
                <c:pt idx="0">
                  <c:v>Tested Prg</c:v>
                </c:pt>
              </c:strCache>
            </c:strRef>
          </c:tx>
          <c:spPr>
            <a:solidFill>
              <a:srgbClr val="FF8080"/>
            </a:solidFill>
            <a:ln>
              <a:solidFill>
                <a:srgbClr val="000000"/>
              </a:solidFill>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1A5-4AB0-8542-BB1082968CE9}"/>
            </c:ext>
          </c:extLst>
        </c:ser>
        <c:dLbls>
          <c:showLegendKey val="0"/>
          <c:showVal val="0"/>
          <c:showCatName val="0"/>
          <c:showSerName val="0"/>
          <c:showPercent val="0"/>
          <c:showBubbleSize val="0"/>
        </c:dLbls>
        <c:gapWidth val="150"/>
        <c:axId val="116683520"/>
        <c:axId val="116685056"/>
        <c:extLst>
          <c:ext xmlns:c15="http://schemas.microsoft.com/office/drawing/2012/chart" uri="{02D57815-91ED-43cb-92C2-25804820EDAC}">
            <c15:filteredBarSeries>
              <c15:ser>
                <c:idx val="2"/>
                <c:order val="6"/>
                <c:tx>
                  <c:strRef>
                    <c:extLst>
                      <c:ext uri="{02D57815-91ED-43cb-92C2-25804820EDAC}">
                        <c15:formulaRef>
                          <c15:sqref>'DATA for charts'!$I$167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charts'!$I$168:$I$173,'DATA for charts'!$I$177:$I$178)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1A5-4AB0-8542-BB1082968CE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charts'!$J$168:$J$173,'DATA for charts'!$J$177:$J$178)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1A5-4AB0-8542-BB1082968CE9}"/>
                  </c:ext>
                </c:extLst>
              </c15:ser>
            </c15:filteredBarSeries>
          </c:ext>
        </c:extLst>
      </c:barChart>
      <c:catAx>
        <c:axId val="116683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5056"/>
        <c:crosses val="autoZero"/>
        <c:auto val="1"/>
        <c:lblAlgn val="ctr"/>
        <c:lblOffset val="100"/>
        <c:tickLblSkip val="1"/>
        <c:tickMarkSkip val="1"/>
        <c:noMultiLvlLbl val="0"/>
      </c:catAx>
      <c:valAx>
        <c:axId val="1166850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89956626547293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3520"/>
        <c:crosses val="autoZero"/>
        <c:crossBetween val="between"/>
      </c:valAx>
      <c:spPr>
        <a:noFill/>
        <a:ln w="12700">
          <a:solidFill>
            <a:srgbClr val="808080"/>
          </a:solidFill>
          <a:prstDash val="solid"/>
        </a:ln>
      </c:spPr>
    </c:plotArea>
    <c:legend>
      <c:legendPos val="b"/>
      <c:layout>
        <c:manualLayout>
          <c:xMode val="edge"/>
          <c:yMode val="edge"/>
          <c:x val="8.1508501781339476E-2"/>
          <c:y val="0.93048412994052743"/>
          <c:w val="0.84011162866572853"/>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B8-52.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Heating</a:t>
            </a:r>
          </a:p>
        </c:rich>
      </c:tx>
      <c:layout>
        <c:manualLayout>
          <c:xMode val="edge"/>
          <c:yMode val="edge"/>
          <c:x val="0.3608620343100841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A3D9-4E6E-8DD3-18C4487A4891}"/>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3.2562379999999989</c:v>
                </c:pt>
                <c:pt idx="4">
                  <c:v>3.2538839999999989</c:v>
                </c:pt>
                <c:pt idx="5">
                  <c:v>3.0272060000000001</c:v>
                </c:pt>
                <c:pt idx="6">
                  <c:v>2.7776380000000001</c:v>
                </c:pt>
                <c:pt idx="7">
                  <c:v>2.5001359999999999</c:v>
                </c:pt>
              </c:numCache>
            </c:numRef>
          </c:val>
          <c:extLst>
            <c:ext xmlns:c16="http://schemas.microsoft.com/office/drawing/2014/chart" uri="{C3380CC4-5D6E-409C-BE32-E72D297353CC}">
              <c16:uniqueId val="{00000001-A3D9-4E6E-8DD3-18C4487A4891}"/>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A3D9-4E6E-8DD3-18C4487A4891}"/>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2.6920049732841611</c:v>
                </c:pt>
                <c:pt idx="2">
                  <c:v>3.5040379815841942</c:v>
                </c:pt>
                <c:pt idx="3">
                  <c:v>3.3191219199176945</c:v>
                </c:pt>
                <c:pt idx="4">
                  <c:v>3.316252906611</c:v>
                </c:pt>
                <c:pt idx="5">
                  <c:v>3.2186543660346114</c:v>
                </c:pt>
                <c:pt idx="6">
                  <c:v>2.9236541637012223</c:v>
                </c:pt>
                <c:pt idx="7">
                  <c:v>2.7490345306092445</c:v>
                </c:pt>
              </c:numCache>
            </c:numRef>
          </c:val>
          <c:extLst>
            <c:ext xmlns:c16="http://schemas.microsoft.com/office/drawing/2014/chart" uri="{C3380CC4-5D6E-409C-BE32-E72D297353CC}">
              <c16:uniqueId val="{00000003-A3D9-4E6E-8DD3-18C4487A4891}"/>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A3D9-4E6E-8DD3-18C4487A4891}"/>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5-A3D9-4E6E-8DD3-18C4487A4891}"/>
            </c:ext>
          </c:extLst>
        </c:ser>
        <c:ser>
          <c:idx val="0"/>
          <c:order val="8"/>
          <c:tx>
            <c:strRef>
              <c:f>'DATA for charts'!$S$228</c:f>
              <c:strCache>
                <c:ptCount val="1"/>
                <c:pt idx="0">
                  <c:v>Tested Prg</c:v>
                </c:pt>
              </c:strCache>
            </c:strRef>
          </c:tx>
          <c:spPr>
            <a:solidFill>
              <a:srgbClr val="FF8080"/>
            </a:solidFill>
            <a:ln>
              <a:solidFill>
                <a:srgbClr val="000000"/>
              </a:solidFill>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3D9-4E6E-8DD3-18C4487A4891}"/>
            </c:ext>
          </c:extLst>
        </c:ser>
        <c:dLbls>
          <c:showLegendKey val="0"/>
          <c:showVal val="0"/>
          <c:showCatName val="0"/>
          <c:showSerName val="0"/>
          <c:showPercent val="0"/>
          <c:showBubbleSize val="0"/>
        </c:dLbls>
        <c:gapWidth val="150"/>
        <c:axId val="117513216"/>
        <c:axId val="117527296"/>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charts'!$I$235:$I$240,'DATA for charts'!$I$244:$I$245)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3D9-4E6E-8DD3-18C4487A48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charts'!$J$235:$J$240,'DATA for charts'!$J$244:$J$245)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3D9-4E6E-8DD3-18C4487A4891}"/>
                  </c:ext>
                </c:extLst>
              </c15:ser>
            </c15:filteredBarSeries>
          </c:ext>
        </c:extLst>
      </c:barChart>
      <c:catAx>
        <c:axId val="117513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27296"/>
        <c:crosses val="autoZero"/>
        <c:auto val="1"/>
        <c:lblAlgn val="ctr"/>
        <c:lblOffset val="100"/>
        <c:tickLblSkip val="1"/>
        <c:tickMarkSkip val="1"/>
        <c:noMultiLvlLbl val="0"/>
      </c:catAx>
      <c:valAx>
        <c:axId val="1175272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2032643554139834"/>
            </c:manualLayout>
          </c:layout>
          <c:overlay val="0"/>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13216"/>
        <c:crosses val="autoZero"/>
        <c:crossBetween val="between"/>
      </c:valAx>
      <c:spPr>
        <a:noFill/>
        <a:ln w="12700">
          <a:solidFill>
            <a:srgbClr val="808080"/>
          </a:solidFill>
          <a:prstDash val="solid"/>
        </a:ln>
      </c:spPr>
    </c:plotArea>
    <c:legend>
      <c:legendPos val="b"/>
      <c:layout>
        <c:manualLayout>
          <c:xMode val="edge"/>
          <c:yMode val="edge"/>
          <c:x val="8.557793760796549E-2"/>
          <c:y val="0.92830903478011417"/>
          <c:w val="0.8415914658836346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B8-53.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Sensible Cooling</a:t>
            </a:r>
          </a:p>
        </c:rich>
      </c:tx>
      <c:layout>
        <c:manualLayout>
          <c:xMode val="edge"/>
          <c:yMode val="edge"/>
          <c:x val="0.3593821970921781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A0B2-4CE9-95A4-C64CA7FB6D0C}"/>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0.49364889999999989</c:v>
                </c:pt>
                <c:pt idx="2">
                  <c:v>0.69987659999999985</c:v>
                </c:pt>
                <c:pt idx="3">
                  <c:v>0.90852630000000001</c:v>
                </c:pt>
                <c:pt idx="4">
                  <c:v>1.839812</c:v>
                </c:pt>
                <c:pt idx="5">
                  <c:v>4.6655059999999988</c:v>
                </c:pt>
                <c:pt idx="6">
                  <c:v>1.1018730000000001</c:v>
                </c:pt>
                <c:pt idx="7">
                  <c:v>2.410488</c:v>
                </c:pt>
              </c:numCache>
            </c:numRef>
          </c:val>
          <c:extLst>
            <c:ext xmlns:c16="http://schemas.microsoft.com/office/drawing/2014/chart" uri="{C3380CC4-5D6E-409C-BE32-E72D297353CC}">
              <c16:uniqueId val="{00000001-A0B2-4CE9-95A4-C64CA7FB6D0C}"/>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A0B2-4CE9-95A4-C64CA7FB6D0C}"/>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0.37747114436019724</c:v>
                </c:pt>
                <c:pt idx="1">
                  <c:v>0.60690591155033613</c:v>
                </c:pt>
                <c:pt idx="2">
                  <c:v>0.82784871333105003</c:v>
                </c:pt>
                <c:pt idx="3">
                  <c:v>1.0325401014967168</c:v>
                </c:pt>
                <c:pt idx="4">
                  <c:v>1.9293660713617777</c:v>
                </c:pt>
                <c:pt idx="5">
                  <c:v>4.686011920155889</c:v>
                </c:pt>
                <c:pt idx="6">
                  <c:v>1.0458327706611417</c:v>
                </c:pt>
                <c:pt idx="7">
                  <c:v>2.2702199991441168</c:v>
                </c:pt>
              </c:numCache>
            </c:numRef>
          </c:val>
          <c:extLst>
            <c:ext xmlns:c16="http://schemas.microsoft.com/office/drawing/2014/chart" uri="{C3380CC4-5D6E-409C-BE32-E72D297353CC}">
              <c16:uniqueId val="{00000003-A0B2-4CE9-95A4-C64CA7FB6D0C}"/>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A0B2-4CE9-95A4-C64CA7FB6D0C}"/>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5-A0B2-4CE9-95A4-C64CA7FB6D0C}"/>
            </c:ext>
          </c:extLst>
        </c:ser>
        <c:ser>
          <c:idx val="0"/>
          <c:order val="8"/>
          <c:tx>
            <c:strRef>
              <c:f>'DATA for charts'!$S$299</c:f>
              <c:strCache>
                <c:ptCount val="1"/>
                <c:pt idx="0">
                  <c:v>Tested Prg</c:v>
                </c:pt>
              </c:strCache>
            </c:strRef>
          </c:tx>
          <c:spPr>
            <a:solidFill>
              <a:srgbClr val="FF8080"/>
            </a:solidFill>
            <a:ln>
              <a:solidFill>
                <a:srgbClr val="000000"/>
              </a:solidFill>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0B2-4CE9-95A4-C64CA7FB6D0C}"/>
            </c:ext>
          </c:extLst>
        </c:ser>
        <c:dLbls>
          <c:showLegendKey val="0"/>
          <c:showVal val="0"/>
          <c:showCatName val="0"/>
          <c:showSerName val="0"/>
          <c:showPercent val="0"/>
          <c:showBubbleSize val="0"/>
        </c:dLbls>
        <c:gapWidth val="150"/>
        <c:axId val="126612992"/>
        <c:axId val="126614528"/>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charts'!$I$306:$I$311,'DATA for charts'!$I$315:$I$316)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0B2-4CE9-95A4-C64CA7FB6D0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charts'!$J$306:$J$311,'DATA for charts'!$J$315:$J$316)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0B2-4CE9-95A4-C64CA7FB6D0C}"/>
                  </c:ext>
                </c:extLst>
              </c15:ser>
            </c15:filteredBarSeries>
          </c:ext>
        </c:extLst>
      </c:barChart>
      <c:catAx>
        <c:axId val="1266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4528"/>
        <c:crosses val="autoZero"/>
        <c:auto val="1"/>
        <c:lblAlgn val="ctr"/>
        <c:lblOffset val="100"/>
        <c:tickLblSkip val="1"/>
        <c:tickMarkSkip val="1"/>
        <c:noMultiLvlLbl val="0"/>
      </c:catAx>
      <c:valAx>
        <c:axId val="126614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19499899380443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2992"/>
        <c:crosses val="autoZero"/>
        <c:crossBetween val="between"/>
      </c:valAx>
      <c:spPr>
        <a:noFill/>
        <a:ln w="12700">
          <a:solidFill>
            <a:srgbClr val="808080"/>
          </a:solidFill>
          <a:prstDash val="solid"/>
        </a:ln>
      </c:spPr>
    </c:plotArea>
    <c:legend>
      <c:legendPos val="b"/>
      <c:layout>
        <c:manualLayout>
          <c:xMode val="edge"/>
          <c:yMode val="edge"/>
          <c:x val="7.9658705258956949E-2"/>
          <c:y val="0.92613393961970092"/>
          <c:w val="0.84455114031944667"/>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B8-54.  </a:t>
            </a:r>
            <a:r>
              <a:rPr lang="en-US" sz="1600" b="1" i="0" u="none" strike="noStrike" baseline="0">
                <a:effectLst/>
              </a:rPr>
              <a:t>In-Depth:</a:t>
            </a:r>
            <a:r>
              <a:rPr lang="en-US"/>
              <a:t>
Cases 395 to 600, 810</a:t>
            </a:r>
            <a:r>
              <a:rPr lang="en-US" baseline="0"/>
              <a:t> to 900</a:t>
            </a:r>
            <a:r>
              <a:rPr lang="en-US"/>
              <a:t>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627-4E64-BB6E-9793C5C9189A}"/>
            </c:ext>
          </c:extLst>
        </c:ser>
        <c:ser>
          <c:idx val="7"/>
          <c:order val="1"/>
          <c:tx>
            <c:strRef>
              <c:f>'DATA for charts'!$Z$643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-1.2106313945872555</c:v>
                </c:pt>
                <c:pt idx="3">
                  <c:v>-1.3804489616037152</c:v>
                </c:pt>
                <c:pt idx="4">
                  <c:v>0.76553977264575002</c:v>
                </c:pt>
                <c:pt idx="5">
                  <c:v>-1.4612667436905391</c:v>
                </c:pt>
                <c:pt idx="6">
                  <c:v>5.0069667825411299</c:v>
                </c:pt>
                <c:pt idx="7">
                  <c:v>0.16318489471405995</c:v>
                </c:pt>
                <c:pt idx="8">
                  <c:v>-1.9278001198985399</c:v>
                </c:pt>
                <c:pt idx="9">
                  <c:v>0.6586223810066798</c:v>
                </c:pt>
                <c:pt idx="10">
                  <c:v>-0.98312259126907708</c:v>
                </c:pt>
              </c:numCache>
            </c:numRef>
          </c:val>
          <c:extLst>
            <c:ext xmlns:c16="http://schemas.microsoft.com/office/drawing/2014/chart" uri="{C3380CC4-5D6E-409C-BE32-E72D297353CC}">
              <c16:uniqueId val="{00000001-0627-4E64-BB6E-9793C5C9189A}"/>
            </c:ext>
          </c:extLst>
        </c:ser>
        <c:ser>
          <c:idx val="6"/>
          <c:order val="2"/>
          <c:tx>
            <c:strRef>
              <c:f>'DATA for charts'!$AA$643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627-4E64-BB6E-9793C5C9189A}"/>
            </c:ext>
          </c:extLst>
        </c:ser>
        <c:ser>
          <c:idx val="5"/>
          <c:order val="3"/>
          <c:tx>
            <c:strRef>
              <c:f>'DATA for charts'!$AB$643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1.7325097849126179</c:v>
                </c:pt>
                <c:pt idx="2">
                  <c:v>-1.1745344575340724</c:v>
                </c:pt>
                <c:pt idx="3">
                  <c:v>-1.2856713406527129</c:v>
                </c:pt>
                <c:pt idx="4">
                  <c:v>0.70305342002983695</c:v>
                </c:pt>
                <c:pt idx="5">
                  <c:v>-1.2957526974894664</c:v>
                </c:pt>
                <c:pt idx="6">
                  <c:v>5.1714156698946621</c:v>
                </c:pt>
                <c:pt idx="7">
                  <c:v>0.17568632263769057</c:v>
                </c:pt>
                <c:pt idx="8">
                  <c:v>-1.9420285695974719</c:v>
                </c:pt>
                <c:pt idx="9">
                  <c:v>0.67813723128453973</c:v>
                </c:pt>
                <c:pt idx="10">
                  <c:v>-0.98094535949458739</c:v>
                </c:pt>
              </c:numCache>
            </c:numRef>
          </c:val>
          <c:extLst>
            <c:ext xmlns:c16="http://schemas.microsoft.com/office/drawing/2014/chart" uri="{C3380CC4-5D6E-409C-BE32-E72D297353CC}">
              <c16:uniqueId val="{00000003-0627-4E64-BB6E-9793C5C9189A}"/>
            </c:ext>
          </c:extLst>
        </c:ser>
        <c:ser>
          <c:idx val="4"/>
          <c:order val="4"/>
          <c:tx>
            <c:strRef>
              <c:f>'DATA for charts'!$AC$643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627-4E64-BB6E-9793C5C9189A}"/>
            </c:ext>
          </c:extLst>
        </c:ser>
        <c:ser>
          <c:idx val="3"/>
          <c:order val="5"/>
          <c:tx>
            <c:strRef>
              <c:f>'DATA for charts'!$AD$643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1.8611499999999994</c:v>
                </c:pt>
                <c:pt idx="1">
                  <c:v>1.6757300000000015</c:v>
                </c:pt>
                <c:pt idx="2">
                  <c:v>-1.2085800000000004</c:v>
                </c:pt>
                <c:pt idx="3">
                  <c:v>-1.3858200000000007</c:v>
                </c:pt>
                <c:pt idx="4">
                  <c:v>0.62958600000000009</c:v>
                </c:pt>
                <c:pt idx="5">
                  <c:v>-1.3469799999999994</c:v>
                </c:pt>
                <c:pt idx="6">
                  <c:v>5.0404980000000004</c:v>
                </c:pt>
                <c:pt idx="7">
                  <c:v>0.21713000000000005</c:v>
                </c:pt>
                <c:pt idx="8">
                  <c:v>-2.0383600000000008</c:v>
                </c:pt>
                <c:pt idx="9">
                  <c:v>0.79571999999999998</c:v>
                </c:pt>
                <c:pt idx="10">
                  <c:v>-0.97261000000000042</c:v>
                </c:pt>
              </c:numCache>
            </c:numRef>
          </c:val>
          <c:extLst>
            <c:ext xmlns:c16="http://schemas.microsoft.com/office/drawing/2014/chart" uri="{C3380CC4-5D6E-409C-BE32-E72D297353CC}">
              <c16:uniqueId val="{00000005-0627-4E64-BB6E-9793C5C9189A}"/>
            </c:ext>
          </c:extLst>
        </c:ser>
        <c:ser>
          <c:idx val="0"/>
          <c:order val="8"/>
          <c:tx>
            <c:strRef>
              <c:f>'DATA for charts'!$AO$643</c:f>
              <c:strCache>
                <c:ptCount val="1"/>
                <c:pt idx="0">
                  <c:v>Tested Prg</c:v>
                </c:pt>
              </c:strCache>
            </c:strRef>
          </c:tx>
          <c:spPr>
            <a:solidFill>
              <a:srgbClr val="FF8080"/>
            </a:solidFill>
            <a:ln>
              <a:solidFill>
                <a:srgbClr val="000000"/>
              </a:solidFill>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8-0627-4E64-BB6E-9793C5C9189A}"/>
            </c:ext>
          </c:extLst>
        </c:ser>
        <c:dLbls>
          <c:showLegendKey val="0"/>
          <c:showVal val="0"/>
          <c:showCatName val="0"/>
          <c:showSerName val="0"/>
          <c:showPercent val="0"/>
          <c:showBubbleSize val="0"/>
        </c:dLbls>
        <c:gapWidth val="150"/>
        <c:axId val="126701568"/>
        <c:axId val="126703104"/>
        <c:extLst>
          <c:ext xmlns:c15="http://schemas.microsoft.com/office/drawing/2012/chart" uri="{02D57815-91ED-43cb-92C2-25804820EDAC}">
            <c15:filteredBarSeries>
              <c15:ser>
                <c:idx val="2"/>
                <c:order val="6"/>
                <c:tx>
                  <c:strRef>
                    <c:extLst>
                      <c:ext uri="{02D57815-91ED-43cb-92C2-25804820EDAC}">
                        <c15:formulaRef>
                          <c15:sqref>'DATA for charts'!$AE$643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c:ext uri="{02D57815-91ED-43cb-92C2-25804820EDAC}">
                        <c15:formulaRef>
                          <c15:sqref>'DATA for charts'!$AE$644:$AE$654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6-0627-4E64-BB6E-9793C5C918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charts'!$AF$644:$AF$654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xmlns:c15="http://schemas.microsoft.com/office/drawing/2012/chart">
                  <c:ext xmlns:c16="http://schemas.microsoft.com/office/drawing/2014/chart" uri="{C3380CC4-5D6E-409C-BE32-E72D297353CC}">
                    <c16:uniqueId val="{00000007-0627-4E64-BB6E-9793C5C9189A}"/>
                  </c:ext>
                </c:extLst>
              </c15:ser>
            </c15:filteredBarSeries>
          </c:ext>
        </c:extLst>
      </c:barChart>
      <c:catAx>
        <c:axId val="1267015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6703104"/>
        <c:crosses val="autoZero"/>
        <c:auto val="1"/>
        <c:lblAlgn val="ctr"/>
        <c:lblOffset val="100"/>
        <c:tickMarkSkip val="1"/>
        <c:noMultiLvlLbl val="0"/>
      </c:catAx>
      <c:valAx>
        <c:axId val="1267031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01568"/>
        <c:crosses val="autoZero"/>
        <c:crossBetween val="between"/>
      </c:valAx>
      <c:spPr>
        <a:noFill/>
        <a:ln w="12700">
          <a:solidFill>
            <a:srgbClr val="808080"/>
          </a:solidFill>
          <a:prstDash val="solid"/>
        </a:ln>
      </c:spPr>
    </c:plotArea>
    <c:legend>
      <c:legendPos val="b"/>
      <c:layout>
        <c:manualLayout>
          <c:xMode val="edge"/>
          <c:yMode val="edge"/>
          <c:x val="8.1713698107381411E-2"/>
          <c:y val="0.93048412994052743"/>
          <c:w val="0.8298773308164447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B8-55.  </a:t>
            </a:r>
            <a:r>
              <a:rPr lang="en-US" sz="1600" b="1" i="0" u="none" strike="noStrike" baseline="0">
                <a:effectLst/>
              </a:rPr>
              <a:t>In-Depth:</a:t>
            </a:r>
            <a:r>
              <a:rPr lang="en-US"/>
              <a:t>
Cases 395 to 600, 810 to 900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charts'!$Y$661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E6A0-4BAA-8014-A2CC3676A76A}"/>
            </c:ext>
          </c:extLst>
        </c:ser>
        <c:ser>
          <c:idx val="7"/>
          <c:order val="1"/>
          <c:tx>
            <c:strRef>
              <c:f>'DATA for charts'!$Z$661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0.13615289999999991</c:v>
                </c:pt>
                <c:pt idx="2">
                  <c:v>0.60130799999999995</c:v>
                </c:pt>
                <c:pt idx="3">
                  <c:v>0.20622769999999996</c:v>
                </c:pt>
                <c:pt idx="4">
                  <c:v>-0.1844490000000012</c:v>
                </c:pt>
                <c:pt idx="5">
                  <c:v>0.20864970000000016</c:v>
                </c:pt>
                <c:pt idx="6">
                  <c:v>0.93128569999999999</c:v>
                </c:pt>
                <c:pt idx="7">
                  <c:v>4.6411799999999994</c:v>
                </c:pt>
                <c:pt idx="8">
                  <c:v>-1.8154860000000008</c:v>
                </c:pt>
                <c:pt idx="9" formatCode="0.000">
                  <c:v>-0.96594699999999989</c:v>
                </c:pt>
              </c:numCache>
            </c:numRef>
          </c:val>
          <c:extLst>
            <c:ext xmlns:c16="http://schemas.microsoft.com/office/drawing/2014/chart" uri="{C3380CC4-5D6E-409C-BE32-E72D297353CC}">
              <c16:uniqueId val="{00000001-E6A0-4BAA-8014-A2CC3676A76A}"/>
            </c:ext>
          </c:extLst>
        </c:ser>
        <c:ser>
          <c:idx val="6"/>
          <c:order val="2"/>
          <c:tx>
            <c:strRef>
              <c:f>'DATA for charts'!$AA$661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E6A0-4BAA-8014-A2CC3676A76A}"/>
            </c:ext>
          </c:extLst>
        </c:ser>
        <c:ser>
          <c:idx val="5"/>
          <c:order val="3"/>
          <c:tx>
            <c:strRef>
              <c:f>'DATA for charts'!$AB$661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0.74027582619496113</c:v>
                </c:pt>
                <c:pt idx="1">
                  <c:v>0.22943476719013889</c:v>
                </c:pt>
                <c:pt idx="2">
                  <c:v>0.81203300830003311</c:v>
                </c:pt>
                <c:pt idx="3">
                  <c:v>0.2209428017807139</c:v>
                </c:pt>
                <c:pt idx="4">
                  <c:v>-0.18491606166649976</c:v>
                </c:pt>
                <c:pt idx="5">
                  <c:v>0.20469138816566679</c:v>
                </c:pt>
                <c:pt idx="6">
                  <c:v>0.89682596986506091</c:v>
                </c:pt>
                <c:pt idx="7">
                  <c:v>4.4222011253313891</c:v>
                </c:pt>
                <c:pt idx="8">
                  <c:v>-1.6655552765372779</c:v>
                </c:pt>
                <c:pt idx="9" formatCode="0.000">
                  <c:v>-0.77022725240193823</c:v>
                </c:pt>
              </c:numCache>
            </c:numRef>
          </c:val>
          <c:extLst>
            <c:ext xmlns:c16="http://schemas.microsoft.com/office/drawing/2014/chart" uri="{C3380CC4-5D6E-409C-BE32-E72D297353CC}">
              <c16:uniqueId val="{00000003-E6A0-4BAA-8014-A2CC3676A76A}"/>
            </c:ext>
          </c:extLst>
        </c:ser>
        <c:ser>
          <c:idx val="4"/>
          <c:order val="4"/>
          <c:tx>
            <c:strRef>
              <c:f>'DATA for charts'!$AC$661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E6A0-4BAA-8014-A2CC3676A76A}"/>
            </c:ext>
          </c:extLst>
        </c:ser>
        <c:ser>
          <c:idx val="3"/>
          <c:order val="5"/>
          <c:tx>
            <c:strRef>
              <c:f>'DATA for charts'!$AD$661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5-E6A0-4BAA-8014-A2CC3676A76A}"/>
            </c:ext>
          </c:extLst>
        </c:ser>
        <c:ser>
          <c:idx val="0"/>
          <c:order val="8"/>
          <c:tx>
            <c:strRef>
              <c:f>'DATA for charts'!$AO$661</c:f>
              <c:strCache>
                <c:ptCount val="1"/>
                <c:pt idx="0">
                  <c:v>Tested Prg</c:v>
                </c:pt>
              </c:strCache>
            </c:strRef>
          </c:tx>
          <c:spPr>
            <a:solidFill>
              <a:srgbClr val="FF8080"/>
            </a:solidFill>
            <a:ln>
              <a:solidFill>
                <a:srgbClr val="000000"/>
              </a:solidFill>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8-E6A0-4BAA-8014-A2CC3676A76A}"/>
            </c:ext>
          </c:extLst>
        </c:ser>
        <c:dLbls>
          <c:showLegendKey val="0"/>
          <c:showVal val="0"/>
          <c:showCatName val="0"/>
          <c:showSerName val="0"/>
          <c:showPercent val="0"/>
          <c:showBubbleSize val="0"/>
        </c:dLbls>
        <c:gapWidth val="150"/>
        <c:axId val="127293696"/>
        <c:axId val="127299584"/>
        <c:extLst>
          <c:ext xmlns:c15="http://schemas.microsoft.com/office/drawing/2012/chart" uri="{02D57815-91ED-43cb-92C2-25804820EDAC}">
            <c15:filteredBarSeries>
              <c15:ser>
                <c:idx val="2"/>
                <c:order val="6"/>
                <c:tx>
                  <c:strRef>
                    <c:extLst>
                      <c:ext uri="{02D57815-91ED-43cb-92C2-25804820EDAC}">
                        <c15:formulaRef>
                          <c15:sqref>'DATA for charts'!$AE$661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c:ext uri="{02D57815-91ED-43cb-92C2-25804820EDAC}">
                        <c15:formulaRef>
                          <c15:sqref>'DATA for charts'!$AE$662:$AE$671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6-E6A0-4BAA-8014-A2CC3676A76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charts'!$AF$661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charts'!$AF$662:$AF$671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xmlns:c15="http://schemas.microsoft.com/office/drawing/2012/chart">
                  <c:ext xmlns:c16="http://schemas.microsoft.com/office/drawing/2014/chart" uri="{C3380CC4-5D6E-409C-BE32-E72D297353CC}">
                    <c16:uniqueId val="{00000007-E6A0-4BAA-8014-A2CC3676A76A}"/>
                  </c:ext>
                </c:extLst>
              </c15:ser>
            </c15:filteredBarSeries>
          </c:ext>
        </c:extLst>
      </c:barChart>
      <c:catAx>
        <c:axId val="12729369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9584"/>
        <c:crosses val="autoZero"/>
        <c:auto val="1"/>
        <c:lblAlgn val="ctr"/>
        <c:lblOffset val="100"/>
        <c:tickMarkSkip val="1"/>
        <c:noMultiLvlLbl val="0"/>
      </c:catAx>
      <c:valAx>
        <c:axId val="1272995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a:t>
                </a:r>
              </a:p>
            </c:rich>
          </c:tx>
          <c:layout>
            <c:manualLayout>
              <c:xMode val="edge"/>
              <c:yMode val="edge"/>
              <c:x val="7.39918608953017E-3"/>
              <c:y val="0.32843405993500513"/>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3696"/>
        <c:crosses val="autoZero"/>
        <c:crossBetween val="between"/>
      </c:valAx>
      <c:spPr>
        <a:noFill/>
        <a:ln w="12700">
          <a:solidFill>
            <a:srgbClr val="808080"/>
          </a:solidFill>
          <a:prstDash val="solid"/>
        </a:ln>
      </c:spPr>
    </c:plotArea>
    <c:legend>
      <c:legendPos val="b"/>
      <c:layout>
        <c:manualLayout>
          <c:xMode val="edge"/>
          <c:yMode val="edge"/>
          <c:x val="8.2825440382660265E-2"/>
          <c:y val="0.93048412994052743"/>
          <c:w val="0.8387563541238810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B8-56.  </a:t>
            </a:r>
            <a:r>
              <a:rPr lang="en-US" sz="1600" b="1" i="0" u="none" strike="noStrike" baseline="0">
                <a:effectLst/>
              </a:rPr>
              <a:t>In-Depth:</a:t>
            </a:r>
            <a:r>
              <a:rPr lang="en-US"/>
              <a:t> Surface Heat Transfer
Cases 600, 450, 460, 470</a:t>
            </a:r>
          </a:p>
          <a:p>
            <a:pPr>
              <a:defRPr sz="1600" b="1" i="0" u="none" strike="noStrike" baseline="0">
                <a:solidFill>
                  <a:srgbClr val="000000"/>
                </a:solidFill>
                <a:latin typeface="Arial"/>
                <a:ea typeface="Arial"/>
                <a:cs typeface="Arial"/>
              </a:defRPr>
            </a:pPr>
            <a:r>
              <a:rPr lang="en-US"/>
              <a:t>Annual Heating and Sensible Cooling</a:t>
            </a:r>
          </a:p>
        </c:rich>
      </c:tx>
      <c:layout>
        <c:manualLayout>
          <c:xMode val="edge"/>
          <c:yMode val="edge"/>
          <c:x val="0.22411388920447101"/>
          <c:y val="6.9603045133224573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F63D-45FB-90A4-66CC3739C4FF}"/>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3.990439257997231</c:v>
                </c:pt>
                <c:pt idx="2">
                  <c:v>4.0555099218669204</c:v>
                </c:pt>
                <c:pt idx="3">
                  <c:v>3.8994910032868999</c:v>
                </c:pt>
                <c:pt idx="4">
                  <c:v>5.9131242078265798</c:v>
                </c:pt>
                <c:pt idx="5">
                  <c:v>5.6889765606749991</c:v>
                </c:pt>
                <c:pt idx="6">
                  <c:v>5.9398079587318007</c:v>
                </c:pt>
                <c:pt idx="7">
                  <c:v>5.6438928324924893</c:v>
                </c:pt>
              </c:numCache>
            </c:numRef>
          </c:val>
          <c:extLst>
            <c:ext xmlns:c16="http://schemas.microsoft.com/office/drawing/2014/chart" uri="{C3380CC4-5D6E-409C-BE32-E72D297353CC}">
              <c16:uniqueId val="{00000001-F63D-45FB-90A4-66CC3739C4FF}"/>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F63D-45FB-90A4-66CC3739C4FF}"/>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c:v>
                </c:pt>
                <c:pt idx="1">
                  <c:v>3.9624785764526962</c:v>
                </c:pt>
                <c:pt idx="2">
                  <c:v>4.193750441631714</c:v>
                </c:pt>
                <c:pt idx="3">
                  <c:v>4.0938635160257624</c:v>
                </c:pt>
                <c:pt idx="4">
                  <c:v>6.0270394016087305</c:v>
                </c:pt>
                <c:pt idx="5">
                  <c:v>6.507258885738759</c:v>
                </c:pt>
                <c:pt idx="6">
                  <c:v>6.4746089105985005</c:v>
                </c:pt>
                <c:pt idx="7">
                  <c:v>6.0293841751928685</c:v>
                </c:pt>
              </c:numCache>
            </c:numRef>
          </c:val>
          <c:extLst>
            <c:ext xmlns:c16="http://schemas.microsoft.com/office/drawing/2014/chart" uri="{C3380CC4-5D6E-409C-BE32-E72D297353CC}">
              <c16:uniqueId val="{00000003-F63D-45FB-90A4-66CC3739C4FF}"/>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F63D-45FB-90A4-66CC3739C4FF}"/>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4.5035500000000006</c:v>
                </c:pt>
                <c:pt idx="1">
                  <c:v>3.8709099999999999</c:v>
                </c:pt>
                <c:pt idx="2">
                  <c:v>4.2897700000000007</c:v>
                </c:pt>
                <c:pt idx="3">
                  <c:v>4.0746199999999995</c:v>
                </c:pt>
                <c:pt idx="4">
                  <c:v>5.7795200000000007</c:v>
                </c:pt>
                <c:pt idx="5">
                  <c:v>6.5306999999999995</c:v>
                </c:pt>
                <c:pt idx="6">
                  <c:v>6.2433500000000004</c:v>
                </c:pt>
                <c:pt idx="7">
                  <c:v>6.0558900000000007</c:v>
                </c:pt>
              </c:numCache>
            </c:numRef>
          </c:val>
          <c:extLst>
            <c:ext xmlns:c16="http://schemas.microsoft.com/office/drawing/2014/chart" uri="{C3380CC4-5D6E-409C-BE32-E72D297353CC}">
              <c16:uniqueId val="{00000005-F63D-45FB-90A4-66CC3739C4FF}"/>
            </c:ext>
          </c:extLst>
        </c:ser>
        <c:ser>
          <c:idx val="0"/>
          <c:order val="8"/>
          <c:tx>
            <c:strRef>
              <c:f>'DATA for charts'!$S$18</c:f>
              <c:strCache>
                <c:ptCount val="1"/>
                <c:pt idx="0">
                  <c:v>Tested Prg</c:v>
                </c:pt>
              </c:strCache>
            </c:strRef>
          </c:tx>
          <c:spPr>
            <a:solidFill>
              <a:srgbClr val="FF8080"/>
            </a:solidFill>
            <a:ln>
              <a:solidFill>
                <a:srgbClr val="000000"/>
              </a:solidFill>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F63D-45FB-90A4-66CC3739C4FF}"/>
            </c:ext>
          </c:extLst>
        </c:ser>
        <c:dLbls>
          <c:showLegendKey val="0"/>
          <c:showVal val="0"/>
          <c:showCatName val="0"/>
          <c:showSerName val="0"/>
          <c:showPercent val="0"/>
          <c:showBubbleSize val="0"/>
        </c:dLbls>
        <c:gapWidth val="150"/>
        <c:axId val="127394560"/>
        <c:axId val="12739609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charts'!$I$21,'DATA for charts'!$I$107:$I$109,'DATA for charts'!$I$118,'DATA for charts'!$I$174:$I$176)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F63D-45FB-90A4-66CC3739C4F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charts'!$J$21,'DATA for charts'!$J$107:$J$109,'DATA for charts'!$J$118,'DATA for charts'!$J$174:$J$176)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F63D-45FB-90A4-66CC3739C4FF}"/>
                  </c:ext>
                </c:extLst>
              </c15:ser>
            </c15:filteredBarSeries>
          </c:ext>
        </c:extLst>
      </c:barChart>
      <c:catAx>
        <c:axId val="12739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6096"/>
        <c:crosses val="autoZero"/>
        <c:auto val="1"/>
        <c:lblAlgn val="ctr"/>
        <c:lblOffset val="100"/>
        <c:tickLblSkip val="1"/>
        <c:tickMarkSkip val="1"/>
        <c:noMultiLvlLbl val="0"/>
      </c:catAx>
      <c:valAx>
        <c:axId val="1273960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4560"/>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B8-57.  </a:t>
            </a:r>
            <a:r>
              <a:rPr lang="en-US" sz="1600" b="1" i="0" u="none" strike="noStrike" baseline="0">
                <a:effectLst/>
              </a:rPr>
              <a:t>In-Depth:</a:t>
            </a:r>
            <a:r>
              <a:rPr lang="en-US"/>
              <a:t> Surface</a:t>
            </a:r>
            <a:r>
              <a:rPr lang="en-US" baseline="0"/>
              <a:t> Heat Transfer</a:t>
            </a:r>
            <a:r>
              <a:rPr lang="en-US"/>
              <a:t>
Cases 600, 450, 460, 470</a:t>
            </a:r>
          </a:p>
          <a:p>
            <a:pPr>
              <a:defRPr sz="1600" b="1" i="0" u="none" strike="noStrike" baseline="0">
                <a:solidFill>
                  <a:srgbClr val="000000"/>
                </a:solidFill>
                <a:latin typeface="Arial"/>
                <a:ea typeface="Arial"/>
                <a:cs typeface="Arial"/>
              </a:defRPr>
            </a:pPr>
            <a:r>
              <a:rPr lang="en-US"/>
              <a:t>Peak Heating and Sensible Cooling</a:t>
            </a:r>
          </a:p>
        </c:rich>
      </c:tx>
      <c:layout>
        <c:manualLayout>
          <c:xMode val="edge"/>
          <c:yMode val="edge"/>
          <c:x val="0.2344727497298131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9428-44E2-B97F-8458276D12CB}"/>
            </c:ext>
          </c:extLst>
        </c:ser>
        <c:ser>
          <c:idx val="0"/>
          <c:order val="1"/>
          <c:tx>
            <c:strRef>
              <c:f>'DATA for charts'!$D$184</c:f>
              <c:strCache>
                <c:ptCount val="1"/>
                <c:pt idx="0">
                  <c:v>CSE</c:v>
                </c:pt>
              </c:strCache>
            </c:strRef>
          </c:tx>
          <c:spPr>
            <a:pattFill prst="dkHorz">
              <a:fgClr>
                <a:schemeClr val="tx1"/>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6.1797819999999994</c:v>
                </c:pt>
                <c:pt idx="6">
                  <c:v>6.2428649999999992</c:v>
                </c:pt>
                <c:pt idx="7">
                  <c:v>6.3876649999999984</c:v>
                </c:pt>
              </c:numCache>
            </c:numRef>
          </c:val>
          <c:extLst>
            <c:ext xmlns:c16="http://schemas.microsoft.com/office/drawing/2014/chart" uri="{C3380CC4-5D6E-409C-BE32-E72D297353CC}">
              <c16:uniqueId val="{00000001-9428-44E2-B97F-8458276D12CB}"/>
            </c:ext>
          </c:extLst>
        </c:ser>
        <c:ser>
          <c:idx val="1"/>
          <c:order val="2"/>
          <c:tx>
            <c:strRef>
              <c:f>'DATA for charts'!$E$184</c:f>
              <c:strCache>
                <c:ptCount val="1"/>
                <c:pt idx="0">
                  <c:v>DeST</c:v>
                </c:pt>
              </c:strCache>
            </c:strRef>
          </c:tx>
          <c:spPr>
            <a:pattFill prst="openDmnd">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9428-44E2-B97F-8458276D12CB}"/>
            </c:ext>
          </c:extLst>
        </c:ser>
        <c:ser>
          <c:idx val="2"/>
          <c:order val="3"/>
          <c:tx>
            <c:strRef>
              <c:f>'DATA for charts'!$F$184</c:f>
              <c:strCache>
                <c:ptCount val="1"/>
                <c:pt idx="0">
                  <c:v>EnergyPlus</c:v>
                </c:pt>
              </c:strCache>
            </c:strRef>
          </c:tx>
          <c:spPr>
            <a:pattFill prst="ltDn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3.2044263169308609</c:v>
                </c:pt>
                <c:pt idx="1">
                  <c:v>3.0998189208209168</c:v>
                </c:pt>
                <c:pt idx="2">
                  <c:v>3.0910523145708613</c:v>
                </c:pt>
                <c:pt idx="3">
                  <c:v>3.2067381414437222</c:v>
                </c:pt>
                <c:pt idx="4">
                  <c:v>6.3515671966931668</c:v>
                </c:pt>
                <c:pt idx="5">
                  <c:v>6.466327698213667</c:v>
                </c:pt>
                <c:pt idx="6">
                  <c:v>6.3741676034944721</c:v>
                </c:pt>
                <c:pt idx="7">
                  <c:v>6.4436386748211385</c:v>
                </c:pt>
              </c:numCache>
            </c:numRef>
          </c:val>
          <c:extLst>
            <c:ext xmlns:c16="http://schemas.microsoft.com/office/drawing/2014/chart" uri="{C3380CC4-5D6E-409C-BE32-E72D297353CC}">
              <c16:uniqueId val="{00000003-9428-44E2-B97F-8458276D12CB}"/>
            </c:ext>
          </c:extLst>
        </c:ser>
        <c:ser>
          <c:idx val="3"/>
          <c:order val="4"/>
          <c:tx>
            <c:strRef>
              <c:f>'DATA for charts'!$G$184</c:f>
              <c:strCache>
                <c:ptCount val="1"/>
                <c:pt idx="0">
                  <c:v>ESP-r</c:v>
                </c:pt>
              </c:strCache>
            </c:strRef>
          </c:tx>
          <c:spPr>
            <a:pattFill prst="ltUp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9428-44E2-B97F-8458276D12CB}"/>
            </c:ext>
          </c:extLst>
        </c:ser>
        <c:ser>
          <c:idx val="4"/>
          <c:order val="5"/>
          <c:tx>
            <c:strRef>
              <c:f>'DATA for charts'!$H$184</c:f>
              <c:strCache>
                <c:ptCount val="1"/>
                <c:pt idx="0">
                  <c:v>TRNSYS</c:v>
                </c:pt>
              </c:strCache>
            </c:strRef>
          </c:tx>
          <c:spPr>
            <a:pattFill prst="smCheck">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5-9428-44E2-B97F-8458276D12CB}"/>
            </c:ext>
          </c:extLst>
        </c:ser>
        <c:ser>
          <c:idx val="7"/>
          <c:order val="8"/>
          <c:tx>
            <c:strRef>
              <c:f>'DATA for charts'!$S$184</c:f>
              <c:strCache>
                <c:ptCount val="1"/>
                <c:pt idx="0">
                  <c:v>Tested Prg</c:v>
                </c:pt>
              </c:strCache>
            </c:strRef>
          </c:tx>
          <c:spPr>
            <a:solidFill>
              <a:srgbClr val="FF8080"/>
            </a:solid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428-44E2-B97F-8458276D12CB}"/>
            </c:ext>
          </c:extLst>
        </c:ser>
        <c:dLbls>
          <c:showLegendKey val="0"/>
          <c:showVal val="0"/>
          <c:showCatName val="0"/>
          <c:showSerName val="0"/>
          <c:showPercent val="0"/>
          <c:showBubbleSize val="0"/>
        </c:dLbls>
        <c:gapWidth val="150"/>
        <c:axId val="127127936"/>
        <c:axId val="127129472"/>
        <c:extLst>
          <c:ext xmlns:c15="http://schemas.microsoft.com/office/drawing/2012/chart" uri="{02D57815-91ED-43cb-92C2-25804820EDAC}">
            <c15:filteredBarSeries>
              <c15:ser>
                <c:idx val="5"/>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chemeClr val="bg1"/>
                    </a:bgClr>
                  </a:pattFill>
                  <a:ln>
                    <a:solidFill>
                      <a:schemeClr val="tx1"/>
                    </a:solidFill>
                  </a:ln>
                </c:spPr>
                <c:invertIfNegative val="0"/>
                <c:cat>
                  <c:strRef>
                    <c:extLst>
                      <c:ex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charts'!$I$187,'DATA for charts'!$I$241:$I$243,'DATA for charts'!$I$253,'DATA for charts'!$I$312:$I$314)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428-44E2-B97F-8458276D12CB}"/>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'DATA for charts'!$J$184</c15:sqref>
                        </c15:formulaRef>
                      </c:ext>
                    </c:extLst>
                    <c:strCache>
                      <c:ptCount val="1"/>
                      <c:pt idx="0">
                        <c:v>0.000 </c:v>
                      </c:pt>
                    </c:strCache>
                  </c:strRef>
                </c:tx>
                <c:spPr>
                  <a:pattFill prst="diagBrick">
                    <a:fgClr>
                      <a:schemeClr val="tx1"/>
                    </a:fgClr>
                    <a:bgClr>
                      <a:schemeClr val="bg1"/>
                    </a:bgClr>
                  </a:pattFill>
                  <a:ln>
                    <a:solidFill>
                      <a:schemeClr val="tx1"/>
                    </a:solidFill>
                  </a:ln>
                </c:spPr>
                <c:invertIfNegative val="0"/>
                <c:cat>
                  <c:strRef>
                    <c:extLst xmlns:c15="http://schemas.microsoft.com/office/drawing/2012/chart">
                      <c:ext xmlns:c15="http://schemas.microsoft.com/office/drawing/2012/char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charts'!$J$187,'DATA for charts'!$J$241:$J$243,'DATA for charts'!$J$253,'DATA for charts'!$J$312:$J$314)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428-44E2-B97F-8458276D12CB}"/>
                  </c:ext>
                </c:extLst>
              </c15:ser>
            </c15:filteredBarSeries>
          </c:ext>
        </c:extLst>
      </c:barChart>
      <c:catAx>
        <c:axId val="127127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9472"/>
        <c:crosses val="autoZero"/>
        <c:auto val="1"/>
        <c:lblAlgn val="ctr"/>
        <c:lblOffset val="100"/>
        <c:tickLblSkip val="1"/>
        <c:tickMarkSkip val="1"/>
        <c:noMultiLvlLbl val="0"/>
      </c:catAx>
      <c:valAx>
        <c:axId val="1271294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7936"/>
        <c:crosses val="autoZero"/>
        <c:crossBetween val="between"/>
      </c:valAx>
      <c:spPr>
        <a:noFill/>
        <a:ln w="12700">
          <a:solidFill>
            <a:srgbClr val="808080"/>
          </a:solidFill>
          <a:prstDash val="solid"/>
        </a:ln>
      </c:spPr>
    </c:plotArea>
    <c:legend>
      <c:legendPos val="b"/>
      <c:layout>
        <c:manualLayout>
          <c:xMode val="edge"/>
          <c:yMode val="edge"/>
          <c:x val="7.9939874330359095E-2"/>
          <c:y val="0.93265922510094068"/>
          <c:w val="0.83863179144782263"/>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B8-58.  </a:t>
            </a:r>
            <a:r>
              <a:rPr lang="en-US" sz="1600" b="1" i="0" u="none" strike="noStrike" baseline="0">
                <a:effectLst/>
              </a:rPr>
              <a:t>In-Depth:</a:t>
            </a:r>
            <a:r>
              <a:rPr lang="en-US"/>
              <a:t> Surface Heat Transfer
Cases 450 to 600 (Delta)
Annual Heating and Sensible Cooling</a:t>
            </a:r>
          </a:p>
        </c:rich>
      </c:tx>
      <c:layout>
        <c:manualLayout>
          <c:xMode val="edge"/>
          <c:yMode val="edge"/>
          <c:x val="0.2288272290048094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EC8B-44E9-9E5F-067521F19FBD}"/>
            </c:ext>
          </c:extLst>
        </c:ser>
        <c:ser>
          <c:idx val="7"/>
          <c:order val="1"/>
          <c:tx>
            <c:strRef>
              <c:f>'DATA for charts'!$Z$773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-2.3157306326688776E-3</c:v>
                </c:pt>
                <c:pt idx="1">
                  <c:v>-0.22414764715158064</c:v>
                </c:pt>
                <c:pt idx="2">
                  <c:v>6.2754933237020527E-2</c:v>
                </c:pt>
                <c:pt idx="3">
                  <c:v>2.6683750905220904E-2</c:v>
                </c:pt>
                <c:pt idx="4">
                  <c:v>6.5070663869689405E-2</c:v>
                </c:pt>
                <c:pt idx="5">
                  <c:v>0.25083139805680155</c:v>
                </c:pt>
                <c:pt idx="6">
                  <c:v>-9.3263985342999955E-2</c:v>
                </c:pt>
                <c:pt idx="7">
                  <c:v>-0.26923137533409047</c:v>
                </c:pt>
                <c:pt idx="8">
                  <c:v>-9.0948254710331078E-2</c:v>
                </c:pt>
                <c:pt idx="9">
                  <c:v>-4.508372818250983E-2</c:v>
                </c:pt>
              </c:numCache>
            </c:numRef>
          </c:val>
          <c:extLst>
            <c:ext xmlns:c16="http://schemas.microsoft.com/office/drawing/2014/chart" uri="{C3380CC4-5D6E-409C-BE32-E72D297353CC}">
              <c16:uniqueId val="{00000001-EC8B-44E9-9E5F-067521F19FBD}"/>
            </c:ext>
          </c:extLst>
        </c:ser>
        <c:ser>
          <c:idx val="6"/>
          <c:order val="2"/>
          <c:tx>
            <c:strRef>
              <c:f>'DATA for charts'!$AA$773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EC8B-44E9-9E5F-067521F19FBD}"/>
            </c:ext>
          </c:extLst>
        </c:ser>
        <c:ser>
          <c:idx val="5"/>
          <c:order val="3"/>
          <c:tx>
            <c:strRef>
              <c:f>'DATA for charts'!$AB$773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-0.3618957610756528</c:v>
                </c:pt>
                <c:pt idx="1">
                  <c:v>0.48021948413002846</c:v>
                </c:pt>
                <c:pt idx="2">
                  <c:v>-0.13062389589663503</c:v>
                </c:pt>
                <c:pt idx="3">
                  <c:v>0.44756950898976999</c:v>
                </c:pt>
                <c:pt idx="4">
                  <c:v>0.23127186517901777</c:v>
                </c:pt>
                <c:pt idx="5">
                  <c:v>-3.2649975140258469E-2</c:v>
                </c:pt>
                <c:pt idx="6">
                  <c:v>-0.23051082150258662</c:v>
                </c:pt>
                <c:pt idx="7">
                  <c:v>2.3447735841379824E-3</c:v>
                </c:pt>
                <c:pt idx="8">
                  <c:v>0.13138493957306618</c:v>
                </c:pt>
                <c:pt idx="9">
                  <c:v>-0.47787471054589048</c:v>
                </c:pt>
              </c:numCache>
            </c:numRef>
          </c:val>
          <c:extLst>
            <c:ext xmlns:c16="http://schemas.microsoft.com/office/drawing/2014/chart" uri="{C3380CC4-5D6E-409C-BE32-E72D297353CC}">
              <c16:uniqueId val="{00000003-EC8B-44E9-9E5F-067521F19FBD}"/>
            </c:ext>
          </c:extLst>
        </c:ser>
        <c:ser>
          <c:idx val="4"/>
          <c:order val="4"/>
          <c:tx>
            <c:strRef>
              <c:f>'DATA for charts'!$AC$773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EC8B-44E9-9E5F-067521F19FBD}"/>
            </c:ext>
          </c:extLst>
        </c:ser>
        <c:ser>
          <c:idx val="3"/>
          <c:order val="5"/>
          <c:tx>
            <c:strRef>
              <c:f>'DATA for charts'!$AD$773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-0.63264000000000076</c:v>
                </c:pt>
                <c:pt idx="1">
                  <c:v>0.75117999999999885</c:v>
                </c:pt>
                <c:pt idx="2">
                  <c:v>-0.21377999999999986</c:v>
                </c:pt>
                <c:pt idx="3">
                  <c:v>0.46382999999999974</c:v>
                </c:pt>
                <c:pt idx="4">
                  <c:v>0.4188600000000009</c:v>
                </c:pt>
                <c:pt idx="5">
                  <c:v>-0.28734999999999911</c:v>
                </c:pt>
                <c:pt idx="6">
                  <c:v>-0.42893000000000114</c:v>
                </c:pt>
                <c:pt idx="7">
                  <c:v>0.27637</c:v>
                </c:pt>
                <c:pt idx="8">
                  <c:v>0.20370999999999961</c:v>
                </c:pt>
                <c:pt idx="9">
                  <c:v>-0.47480999999999884</c:v>
                </c:pt>
              </c:numCache>
            </c:numRef>
          </c:val>
          <c:extLst>
            <c:ext xmlns:c16="http://schemas.microsoft.com/office/drawing/2014/chart" uri="{C3380CC4-5D6E-409C-BE32-E72D297353CC}">
              <c16:uniqueId val="{00000005-EC8B-44E9-9E5F-067521F19FBD}"/>
            </c:ext>
          </c:extLst>
        </c:ser>
        <c:ser>
          <c:idx val="0"/>
          <c:order val="8"/>
          <c:tx>
            <c:strRef>
              <c:f>'DATA for charts'!$AO$773</c:f>
              <c:strCache>
                <c:ptCount val="1"/>
                <c:pt idx="0">
                  <c:v>Tested Prg</c:v>
                </c:pt>
              </c:strCache>
            </c:strRef>
          </c:tx>
          <c:spPr>
            <a:solidFill>
              <a:srgbClr val="FF8080"/>
            </a:solidFill>
            <a:ln>
              <a:solidFill>
                <a:srgbClr val="000000"/>
              </a:solidFill>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C8B-44E9-9E5F-067521F19FBD}"/>
            </c:ext>
          </c:extLst>
        </c:ser>
        <c:dLbls>
          <c:showLegendKey val="0"/>
          <c:showVal val="0"/>
          <c:showCatName val="0"/>
          <c:showSerName val="0"/>
          <c:showPercent val="0"/>
          <c:showBubbleSize val="0"/>
        </c:dLbls>
        <c:gapWidth val="150"/>
        <c:axId val="127893504"/>
        <c:axId val="127895040"/>
        <c:extLst>
          <c:ext xmlns:c15="http://schemas.microsoft.com/office/drawing/2012/chart" uri="{02D57815-91ED-43cb-92C2-25804820EDAC}">
            <c15:filteredBarSeries>
              <c15:ser>
                <c:idx val="2"/>
                <c:order val="6"/>
                <c:tx>
                  <c:strRef>
                    <c:extLst>
                      <c:ext uri="{02D57815-91ED-43cb-92C2-25804820EDAC}">
                        <c15:formulaRef>
                          <c15:sqref>'DATA for charts'!$AE$773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charts'!$AE$774:$AE$783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C8B-44E9-9E5F-067521F19F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charts'!$AF$774:$AF$783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C8B-44E9-9E5F-067521F19FBD}"/>
                  </c:ext>
                </c:extLst>
              </c15:ser>
            </c15:filteredBarSeries>
          </c:ext>
        </c:extLst>
      </c:barChart>
      <c:catAx>
        <c:axId val="127893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5040"/>
        <c:crosses val="autoZero"/>
        <c:auto val="1"/>
        <c:lblAlgn val="ctr"/>
        <c:lblOffset val="100"/>
        <c:tickMarkSkip val="1"/>
        <c:noMultiLvlLbl val="0"/>
      </c:catAx>
      <c:valAx>
        <c:axId val="127895040"/>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3504"/>
        <c:crosses val="autoZero"/>
        <c:crossBetween val="between"/>
      </c:valAx>
      <c:spPr>
        <a:noFill/>
        <a:ln w="12700">
          <a:solidFill>
            <a:srgbClr val="808080"/>
          </a:solidFill>
          <a:prstDash val="solid"/>
        </a:ln>
      </c:spPr>
    </c:plotArea>
    <c:legend>
      <c:legendPos val="b"/>
      <c:layout>
        <c:manualLayout>
          <c:xMode val="edge"/>
          <c:yMode val="edge"/>
          <c:x val="8.7633046979005536E-2"/>
          <c:y val="0.93265922510094068"/>
          <c:w val="0.83271244257619836"/>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B8-59.  </a:t>
            </a:r>
            <a:r>
              <a:rPr lang="en-US" sz="1600" b="1" i="0" u="none" strike="noStrike" baseline="0">
                <a:effectLst/>
              </a:rPr>
              <a:t>In-Depth:</a:t>
            </a:r>
            <a:r>
              <a:rPr lang="en-US"/>
              <a:t> Surface Heat Transfer
Cases 450 to 600 (Delta)
Peak Heating and Sensible Cooling</a:t>
            </a:r>
          </a:p>
        </c:rich>
      </c:tx>
      <c:layout>
        <c:manualLayout>
          <c:xMode val="edge"/>
          <c:yMode val="edge"/>
          <c:x val="0.225867554568997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charts'!$Y$789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B105-46B2-B06F-5C1B3C4A6DD8}"/>
            </c:ext>
          </c:extLst>
        </c:ser>
        <c:ser>
          <c:idx val="7"/>
          <c:order val="1"/>
          <c:tx>
            <c:strRef>
              <c:f>'DATA for charts'!$Z$789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-0.3012100000000002</c:v>
                </c:pt>
                <c:pt idx="2">
                  <c:v>-4.8880000000000035E-2</c:v>
                </c:pt>
                <c:pt idx="3">
                  <c:v>-0.23812700000000042</c:v>
                </c:pt>
                <c:pt idx="4">
                  <c:v>-6.9629999999998304E-3</c:v>
                </c:pt>
                <c:pt idx="5">
                  <c:v>6.3082999999999778E-2</c:v>
                </c:pt>
                <c:pt idx="6">
                  <c:v>-1.9557000000000269E-2</c:v>
                </c:pt>
                <c:pt idx="7">
                  <c:v>-9.332700000000127E-2</c:v>
                </c:pt>
                <c:pt idx="8">
                  <c:v>2.2359999999999935E-2</c:v>
                </c:pt>
                <c:pt idx="9">
                  <c:v>0.20788299999999893</c:v>
                </c:pt>
              </c:numCache>
            </c:numRef>
          </c:val>
          <c:extLst>
            <c:ext xmlns:c16="http://schemas.microsoft.com/office/drawing/2014/chart" uri="{C3380CC4-5D6E-409C-BE32-E72D297353CC}">
              <c16:uniqueId val="{00000001-B105-46B2-B06F-5C1B3C4A6DD8}"/>
            </c:ext>
          </c:extLst>
        </c:ser>
        <c:ser>
          <c:idx val="6"/>
          <c:order val="2"/>
          <c:tx>
            <c:strRef>
              <c:f>'DATA for charts'!$AA$789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B105-46B2-B06F-5C1B3C4A6DD8}"/>
            </c:ext>
          </c:extLst>
        </c:ser>
        <c:ser>
          <c:idx val="5"/>
          <c:order val="3"/>
          <c:tx>
            <c:strRef>
              <c:f>'DATA for charts'!$AB$789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-0.10460739610994407</c:v>
                </c:pt>
                <c:pt idx="1">
                  <c:v>0.11476050152050021</c:v>
                </c:pt>
                <c:pt idx="2">
                  <c:v>-0.11337400235999961</c:v>
                </c:pt>
                <c:pt idx="3">
                  <c:v>2.2600406801305262E-2</c:v>
                </c:pt>
                <c:pt idx="4">
                  <c:v>-8.7666062500555419E-3</c:v>
                </c:pt>
                <c:pt idx="5">
                  <c:v>-9.2160094719194952E-2</c:v>
                </c:pt>
                <c:pt idx="6">
                  <c:v>2.3118245128612713E-3</c:v>
                </c:pt>
                <c:pt idx="7">
                  <c:v>9.2071478127971673E-2</c:v>
                </c:pt>
                <c:pt idx="8">
                  <c:v>0.10691922062280534</c:v>
                </c:pt>
                <c:pt idx="9">
                  <c:v>-2.268902339252854E-2</c:v>
                </c:pt>
              </c:numCache>
            </c:numRef>
          </c:val>
          <c:extLst>
            <c:ext xmlns:c16="http://schemas.microsoft.com/office/drawing/2014/chart" uri="{C3380CC4-5D6E-409C-BE32-E72D297353CC}">
              <c16:uniqueId val="{00000003-B105-46B2-B06F-5C1B3C4A6DD8}"/>
            </c:ext>
          </c:extLst>
        </c:ser>
        <c:ser>
          <c:idx val="4"/>
          <c:order val="4"/>
          <c:tx>
            <c:strRef>
              <c:f>'DATA for charts'!$AC$789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B105-46B2-B06F-5C1B3C4A6DD8}"/>
            </c:ext>
          </c:extLst>
        </c:ser>
        <c:ser>
          <c:idx val="3"/>
          <c:order val="5"/>
          <c:tx>
            <c:strRef>
              <c:f>'DATA for charts'!$AD$789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5-B105-46B2-B06F-5C1B3C4A6DD8}"/>
            </c:ext>
          </c:extLst>
        </c:ser>
        <c:ser>
          <c:idx val="0"/>
          <c:order val="8"/>
          <c:tx>
            <c:strRef>
              <c:f>'DATA for charts'!$AO$789</c:f>
              <c:strCache>
                <c:ptCount val="1"/>
                <c:pt idx="0">
                  <c:v>Tested Prg</c:v>
                </c:pt>
              </c:strCache>
            </c:strRef>
          </c:tx>
          <c:spPr>
            <a:solidFill>
              <a:srgbClr val="FF8080"/>
            </a:solidFill>
            <a:ln>
              <a:solidFill>
                <a:srgbClr val="000000"/>
              </a:solidFill>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B105-46B2-B06F-5C1B3C4A6DD8}"/>
            </c:ext>
          </c:extLst>
        </c:ser>
        <c:dLbls>
          <c:showLegendKey val="0"/>
          <c:showVal val="0"/>
          <c:showCatName val="0"/>
          <c:showSerName val="0"/>
          <c:showPercent val="0"/>
          <c:showBubbleSize val="0"/>
        </c:dLbls>
        <c:gapWidth val="150"/>
        <c:axId val="127936768"/>
        <c:axId val="127967232"/>
        <c:extLst>
          <c:ext xmlns:c15="http://schemas.microsoft.com/office/drawing/2012/chart" uri="{02D57815-91ED-43cb-92C2-25804820EDAC}">
            <c15:filteredBarSeries>
              <c15:ser>
                <c:idx val="2"/>
                <c:order val="6"/>
                <c:tx>
                  <c:strRef>
                    <c:extLst>
                      <c:ext uri="{02D57815-91ED-43cb-92C2-25804820EDAC}">
                        <c15:formulaRef>
                          <c15:sqref>'DATA for charts'!$AE$789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charts'!$AE$790:$AE$799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B105-46B2-B06F-5C1B3C4A6DD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charts'!$AF$789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charts'!$AF$790:$AF$799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B105-46B2-B06F-5C1B3C4A6DD8}"/>
                  </c:ext>
                </c:extLst>
              </c15:ser>
            </c15:filteredBarSeries>
          </c:ext>
        </c:extLst>
      </c:barChart>
      <c:catAx>
        <c:axId val="1279367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67232"/>
        <c:crosses val="autoZero"/>
        <c:auto val="1"/>
        <c:lblAlgn val="ctr"/>
        <c:lblOffset val="100"/>
        <c:tickMarkSkip val="1"/>
        <c:noMultiLvlLbl val="0"/>
      </c:catAx>
      <c:valAx>
        <c:axId val="127967232"/>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36768"/>
        <c:crosses val="autoZero"/>
        <c:crossBetween val="between"/>
      </c:valAx>
      <c:spPr>
        <a:noFill/>
        <a:ln w="12700">
          <a:solidFill>
            <a:srgbClr val="808080"/>
          </a:solidFill>
          <a:prstDash val="solid"/>
        </a:ln>
      </c:spPr>
    </c:plotArea>
    <c:legend>
      <c:legendPos val="b"/>
      <c:layout>
        <c:manualLayout>
          <c:xMode val="edge"/>
          <c:yMode val="edge"/>
          <c:x val="8.4673372543193473E-2"/>
          <c:y val="0.92830903478011417"/>
          <c:w val="0.8312326053582923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
Monthly Heating
Case 600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charts'!$C$1058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CBE5-46DD-8E64-A9B6B00951CB}"/>
            </c:ext>
          </c:extLst>
        </c:ser>
        <c:ser>
          <c:idx val="7"/>
          <c:order val="1"/>
          <c:tx>
            <c:strRef>
              <c:f>'DATA for charts'!$D$1058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626.26270393460015</c:v>
                </c:pt>
                <c:pt idx="2">
                  <c:v>435.7418841288</c:v>
                </c:pt>
                <c:pt idx="3">
                  <c:v>456.95429739899998</c:v>
                </c:pt>
                <c:pt idx="4">
                  <c:v>127.7958177724</c:v>
                </c:pt>
                <c:pt idx="5">
                  <c:v>11.699908970999999</c:v>
                </c:pt>
                <c:pt idx="6">
                  <c:v>11.543052315300001</c:v>
                </c:pt>
                <c:pt idx="7">
                  <c:v>6.9186446789999998</c:v>
                </c:pt>
                <c:pt idx="8">
                  <c:v>74.306680483499989</c:v>
                </c:pt>
                <c:pt idx="9">
                  <c:v>328.40882174299998</c:v>
                </c:pt>
                <c:pt idx="10">
                  <c:v>575.55304233649997</c:v>
                </c:pt>
                <c:pt idx="11">
                  <c:v>681.98510916879991</c:v>
                </c:pt>
              </c:numCache>
            </c:numRef>
          </c:val>
          <c:extLst>
            <c:ext xmlns:c16="http://schemas.microsoft.com/office/drawing/2014/chart" uri="{C3380CC4-5D6E-409C-BE32-E72D297353CC}">
              <c16:uniqueId val="{00000001-CBE5-46DD-8E64-A9B6B00951CB}"/>
            </c:ext>
          </c:extLst>
        </c:ser>
        <c:ser>
          <c:idx val="6"/>
          <c:order val="2"/>
          <c:tx>
            <c:strRef>
              <c:f>'DATA for charts'!$E$1058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CBE5-46DD-8E64-A9B6B00951CB}"/>
            </c:ext>
          </c:extLst>
        </c:ser>
        <c:ser>
          <c:idx val="5"/>
          <c:order val="3"/>
          <c:tx>
            <c:strRef>
              <c:f>'DATA for charts'!$F$1058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711.87973207593382</c:v>
                </c:pt>
                <c:pt idx="1">
                  <c:v>682.6319645677064</c:v>
                </c:pt>
                <c:pt idx="2">
                  <c:v>472.21667115034046</c:v>
                </c:pt>
                <c:pt idx="3">
                  <c:v>510.12438849059777</c:v>
                </c:pt>
                <c:pt idx="4">
                  <c:v>136.81917222377049</c:v>
                </c:pt>
                <c:pt idx="5">
                  <c:v>10.081226086637937</c:v>
                </c:pt>
                <c:pt idx="6">
                  <c:v>12.018218893735234</c:v>
                </c:pt>
                <c:pt idx="7">
                  <c:v>6.5877489389745971</c:v>
                </c:pt>
                <c:pt idx="8">
                  <c:v>73.316999254862949</c:v>
                </c:pt>
                <c:pt idx="9">
                  <c:v>347.70836289060389</c:v>
                </c:pt>
                <c:pt idx="10">
                  <c:v>625.25956117356077</c:v>
                </c:pt>
                <c:pt idx="11">
                  <c:v>735.73029178161846</c:v>
                </c:pt>
              </c:numCache>
            </c:numRef>
          </c:val>
          <c:extLst>
            <c:ext xmlns:c16="http://schemas.microsoft.com/office/drawing/2014/chart" uri="{C3380CC4-5D6E-409C-BE32-E72D297353CC}">
              <c16:uniqueId val="{00000003-CBE5-46DD-8E64-A9B6B00951CB}"/>
            </c:ext>
          </c:extLst>
        </c:ser>
        <c:ser>
          <c:idx val="4"/>
          <c:order val="4"/>
          <c:tx>
            <c:strRef>
              <c:f>'DATA for charts'!$G$1058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CBE5-46DD-8E64-A9B6B00951CB}"/>
            </c:ext>
          </c:extLst>
        </c:ser>
        <c:ser>
          <c:idx val="3"/>
          <c:order val="5"/>
          <c:tx>
            <c:strRef>
              <c:f>'DATA for charts'!$H$1058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5-CBE5-46DD-8E64-A9B6B00951CB}"/>
            </c:ext>
          </c:extLst>
        </c:ser>
        <c:ser>
          <c:idx val="0"/>
          <c:order val="8"/>
          <c:tx>
            <c:strRef>
              <c:f>'DATA for charts'!$S$1058</c:f>
              <c:strCache>
                <c:ptCount val="1"/>
                <c:pt idx="0">
                  <c:v>Tested Prg</c:v>
                </c:pt>
              </c:strCache>
            </c:strRef>
          </c:tx>
          <c:spPr>
            <a:solidFill>
              <a:srgbClr val="FF8080"/>
            </a:solidFill>
            <a:ln>
              <a:solidFill>
                <a:srgbClr val="000000"/>
              </a:solidFill>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CBE5-46DD-8E64-A9B6B00951CB}"/>
            </c:ext>
          </c:extLst>
        </c:ser>
        <c:dLbls>
          <c:showLegendKey val="0"/>
          <c:showVal val="0"/>
          <c:showCatName val="0"/>
          <c:showSerName val="0"/>
          <c:showPercent val="0"/>
          <c:showBubbleSize val="0"/>
        </c:dLbls>
        <c:gapWidth val="150"/>
        <c:axId val="48085248"/>
        <c:axId val="48095232"/>
        <c:extLst>
          <c:ext xmlns:c15="http://schemas.microsoft.com/office/drawing/2012/chart" uri="{02D57815-91ED-43cb-92C2-25804820EDAC}">
            <c15:filteredBarSeries>
              <c15:ser>
                <c:idx val="2"/>
                <c:order val="6"/>
                <c:tx>
                  <c:strRef>
                    <c:extLst>
                      <c:ext uri="{02D57815-91ED-43cb-92C2-25804820EDAC}">
                        <c15:formulaRef>
                          <c15:sqref>'DATA for charts'!$I$1058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charts'!$I$1059:$I$1070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BE5-46DD-8E64-A9B6B00951C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charts'!$J$1058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charts'!$J$1059:$J$1070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CBE5-46DD-8E64-A9B6B00951CB}"/>
                  </c:ext>
                </c:extLst>
              </c15:ser>
            </c15:filteredBarSeries>
          </c:ext>
        </c:extLst>
      </c:barChart>
      <c:catAx>
        <c:axId val="48085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95232"/>
        <c:crosses val="autoZero"/>
        <c:auto val="1"/>
        <c:lblAlgn val="ctr"/>
        <c:lblOffset val="100"/>
        <c:tickLblSkip val="1"/>
        <c:tickMarkSkip val="1"/>
        <c:noMultiLvlLbl val="0"/>
      </c:catAx>
      <c:valAx>
        <c:axId val="480952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85248"/>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455114031944667"/>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B8-M2.
Monthly Sensible Cooling
Case 600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BE35-443C-B53D-DF1134DA281B}"/>
            </c:ext>
          </c:extLst>
        </c:ser>
        <c:ser>
          <c:idx val="7"/>
          <c:order val="1"/>
          <c:tx>
            <c:strRef>
              <c:f>'DATA for charts'!$D$1073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554.0235363380001</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BE35-443C-B53D-DF1134DA281B}"/>
            </c:ext>
          </c:extLst>
        </c:ser>
        <c:ser>
          <c:idx val="6"/>
          <c:order val="2"/>
          <c:tx>
            <c:strRef>
              <c:f>'DATA for charts'!$E$1073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BE35-443C-B53D-DF1134DA281B}"/>
            </c:ext>
          </c:extLst>
        </c:ser>
        <c:ser>
          <c:idx val="5"/>
          <c:order val="3"/>
          <c:tx>
            <c:strRef>
              <c:f>'DATA for charts'!$F$1073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521.7980363486048</c:v>
                </c:pt>
                <c:pt idx="1">
                  <c:v>387.49812256271707</c:v>
                </c:pt>
                <c:pt idx="2">
                  <c:v>484.36112966085989</c:v>
                </c:pt>
                <c:pt idx="3">
                  <c:v>240.46105063040042</c:v>
                </c:pt>
                <c:pt idx="4">
                  <c:v>339.9138828752391</c:v>
                </c:pt>
                <c:pt idx="5">
                  <c:v>539.60499000095388</c:v>
                </c:pt>
                <c:pt idx="6">
                  <c:v>536.38344097531501</c:v>
                </c:pt>
                <c:pt idx="7">
                  <c:v>648.50131104511024</c:v>
                </c:pt>
                <c:pt idx="8">
                  <c:v>733.70797490865777</c:v>
                </c:pt>
                <c:pt idx="9">
                  <c:v>675.26870117888598</c:v>
                </c:pt>
                <c:pt idx="10">
                  <c:v>437.68138875487352</c:v>
                </c:pt>
                <c:pt idx="11">
                  <c:v>481.85937266711051</c:v>
                </c:pt>
              </c:numCache>
            </c:numRef>
          </c:val>
          <c:extLst>
            <c:ext xmlns:c16="http://schemas.microsoft.com/office/drawing/2014/chart" uri="{C3380CC4-5D6E-409C-BE32-E72D297353CC}">
              <c16:uniqueId val="{00000003-BE35-443C-B53D-DF1134DA281B}"/>
            </c:ext>
          </c:extLst>
        </c:ser>
        <c:ser>
          <c:idx val="4"/>
          <c:order val="4"/>
          <c:tx>
            <c:strRef>
              <c:f>'DATA for charts'!$G$1073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BE35-443C-B53D-DF1134DA281B}"/>
            </c:ext>
          </c:extLst>
        </c:ser>
        <c:ser>
          <c:idx val="3"/>
          <c:order val="5"/>
          <c:tx>
            <c:strRef>
              <c:f>'DATA for charts'!$H$1073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5-BE35-443C-B53D-DF1134DA281B}"/>
            </c:ext>
          </c:extLst>
        </c:ser>
        <c:ser>
          <c:idx val="0"/>
          <c:order val="8"/>
          <c:tx>
            <c:strRef>
              <c:f>'DATA for charts'!$S$1073</c:f>
              <c:strCache>
                <c:ptCount val="1"/>
                <c:pt idx="0">
                  <c:v>Tested Prg</c:v>
                </c:pt>
              </c:strCache>
            </c:strRef>
          </c:tx>
          <c:spPr>
            <a:solidFill>
              <a:srgbClr val="FF8080"/>
            </a:solidFill>
            <a:ln>
              <a:solidFill>
                <a:srgbClr val="000000"/>
              </a:solidFill>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BE35-443C-B53D-DF1134DA281B}"/>
            </c:ext>
          </c:extLst>
        </c:ser>
        <c:dLbls>
          <c:showLegendKey val="0"/>
          <c:showVal val="0"/>
          <c:showCatName val="0"/>
          <c:showSerName val="0"/>
          <c:showPercent val="0"/>
          <c:showBubbleSize val="0"/>
        </c:dLbls>
        <c:gapWidth val="150"/>
        <c:axId val="48199936"/>
        <c:axId val="48209920"/>
        <c:extLst>
          <c:ext xmlns:c15="http://schemas.microsoft.com/office/drawing/2012/chart" uri="{02D57815-91ED-43cb-92C2-25804820EDAC}">
            <c15:filteredBarSeries>
              <c15:ser>
                <c:idx val="2"/>
                <c:order val="6"/>
                <c:tx>
                  <c:strRef>
                    <c:extLst>
                      <c:ext uri="{02D57815-91ED-43cb-92C2-25804820EDAC}">
                        <c15:formulaRef>
                          <c15:sqref>'DATA for charts'!$I$1073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charts'!$I$1074:$I$1085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E35-443C-B53D-DF1134DA281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charts'!$J$1074:$J$1085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BE35-443C-B53D-DF1134DA281B}"/>
                  </c:ext>
                </c:extLst>
              </c15:ser>
            </c15:filteredBarSeries>
          </c:ext>
        </c:extLst>
      </c:barChart>
      <c:catAx>
        <c:axId val="48199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09920"/>
        <c:crosses val="autoZero"/>
        <c:auto val="1"/>
        <c:lblAlgn val="ctr"/>
        <c:lblOffset val="100"/>
        <c:tickLblSkip val="1"/>
        <c:tickMarkSkip val="1"/>
        <c:noMultiLvlLbl val="0"/>
      </c:catAx>
      <c:valAx>
        <c:axId val="4820992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199936"/>
        <c:crosses val="autoZero"/>
        <c:crossBetween val="between"/>
      </c:valAx>
      <c:spPr>
        <a:noFill/>
        <a:ln w="12700">
          <a:solidFill>
            <a:srgbClr val="808080"/>
          </a:solidFill>
          <a:prstDash val="solid"/>
        </a:ln>
      </c:spPr>
    </c:plotArea>
    <c:legend>
      <c:legendPos val="b"/>
      <c:layout>
        <c:manualLayout>
          <c:xMode val="edge"/>
          <c:yMode val="edge"/>
          <c:x val="7.4020525458734956E-2"/>
          <c:y val="0.94135960574259381"/>
          <c:w val="0.8519503264089769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B8-M3.
Monthly Peak Heating
Case 600</a:t>
            </a:r>
          </a:p>
        </c:rich>
      </c:tx>
      <c:layout>
        <c:manualLayout>
          <c:xMode val="edge"/>
          <c:yMode val="edge"/>
          <c:x val="0.36678138318170828"/>
          <c:y val="6.7427949972811305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9C82-4A1A-80ED-F25667613044}"/>
            </c:ext>
          </c:extLst>
        </c:ser>
        <c:ser>
          <c:idx val="7"/>
          <c:order val="1"/>
          <c:tx>
            <c:strRef>
              <c:f>'DATA for charts'!$D$1088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0.77848139999999977</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9C82-4A1A-80ED-F25667613044}"/>
            </c:ext>
          </c:extLst>
        </c:ser>
        <c:ser>
          <c:idx val="6"/>
          <c:order val="2"/>
          <c:tx>
            <c:strRef>
              <c:f>'DATA for charts'!$E$1088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9C82-4A1A-80ED-F25667613044}"/>
            </c:ext>
          </c:extLst>
        </c:ser>
        <c:ser>
          <c:idx val="5"/>
          <c:order val="3"/>
          <c:tx>
            <c:strRef>
              <c:f>'DATA for charts'!$F$1088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2.9775703307541388</c:v>
                </c:pt>
                <c:pt idx="1">
                  <c:v>3.0666431562516387</c:v>
                </c:pt>
                <c:pt idx="2">
                  <c:v>2.1145564832492303</c:v>
                </c:pt>
                <c:pt idx="3">
                  <c:v>2.3222876020014307</c:v>
                </c:pt>
                <c:pt idx="4">
                  <c:v>1.6241275763121277</c:v>
                </c:pt>
                <c:pt idx="5">
                  <c:v>0.7324294301144999</c:v>
                </c:pt>
                <c:pt idx="6">
                  <c:v>0.5144490757031166</c:v>
                </c:pt>
                <c:pt idx="7">
                  <c:v>0.4785235323409695</c:v>
                </c:pt>
                <c:pt idx="8">
                  <c:v>1.1295497813086557</c:v>
                </c:pt>
                <c:pt idx="9">
                  <c:v>1.6819964022312111</c:v>
                </c:pt>
                <c:pt idx="10">
                  <c:v>3.1061123809166946</c:v>
                </c:pt>
                <c:pt idx="11">
                  <c:v>3.2044263169308609</c:v>
                </c:pt>
              </c:numCache>
            </c:numRef>
          </c:val>
          <c:extLst>
            <c:ext xmlns:c16="http://schemas.microsoft.com/office/drawing/2014/chart" uri="{C3380CC4-5D6E-409C-BE32-E72D297353CC}">
              <c16:uniqueId val="{00000003-9C82-4A1A-80ED-F25667613044}"/>
            </c:ext>
          </c:extLst>
        </c:ser>
        <c:ser>
          <c:idx val="4"/>
          <c:order val="4"/>
          <c:tx>
            <c:strRef>
              <c:f>'DATA for charts'!$G$1088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9C82-4A1A-80ED-F25667613044}"/>
            </c:ext>
          </c:extLst>
        </c:ser>
        <c:ser>
          <c:idx val="3"/>
          <c:order val="5"/>
          <c:tx>
            <c:strRef>
              <c:f>'DATA for charts'!$H$1088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5-9C82-4A1A-80ED-F25667613044}"/>
            </c:ext>
          </c:extLst>
        </c:ser>
        <c:ser>
          <c:idx val="0"/>
          <c:order val="8"/>
          <c:tx>
            <c:strRef>
              <c:f>'DATA for charts'!$S$1088</c:f>
              <c:strCache>
                <c:ptCount val="1"/>
                <c:pt idx="0">
                  <c:v>Tested Prg</c:v>
                </c:pt>
              </c:strCache>
            </c:strRef>
          </c:tx>
          <c:spPr>
            <a:solidFill>
              <a:srgbClr val="FF8080"/>
            </a:solidFill>
            <a:ln>
              <a:solidFill>
                <a:srgbClr val="000000"/>
              </a:solidFill>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C82-4A1A-80ED-F25667613044}"/>
            </c:ext>
          </c:extLst>
        </c:ser>
        <c:dLbls>
          <c:showLegendKey val="0"/>
          <c:showVal val="0"/>
          <c:showCatName val="0"/>
          <c:showSerName val="0"/>
          <c:showPercent val="0"/>
          <c:showBubbleSize val="0"/>
        </c:dLbls>
        <c:gapWidth val="150"/>
        <c:axId val="47502080"/>
        <c:axId val="47503616"/>
        <c:extLst>
          <c:ext xmlns:c15="http://schemas.microsoft.com/office/drawing/2012/chart" uri="{02D57815-91ED-43cb-92C2-25804820EDAC}">
            <c15:filteredBarSeries>
              <c15:ser>
                <c:idx val="2"/>
                <c:order val="6"/>
                <c:tx>
                  <c:strRef>
                    <c:extLst>
                      <c:ext uri="{02D57815-91ED-43cb-92C2-25804820EDAC}">
                        <c15:formulaRef>
                          <c15:sqref>'DATA for charts'!$I$1088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charts'!$I$1089:$I$1100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C82-4A1A-80ED-F25667613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charts'!$J$1089:$J$1100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C82-4A1A-80ED-F25667613044}"/>
                  </c:ext>
                </c:extLst>
              </c15:ser>
            </c15:filteredBarSeries>
          </c:ext>
        </c:extLst>
      </c:barChart>
      <c:catAx>
        <c:axId val="4750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3616"/>
        <c:crosses val="autoZero"/>
        <c:auto val="1"/>
        <c:lblAlgn val="ctr"/>
        <c:lblOffset val="100"/>
        <c:tickLblSkip val="1"/>
        <c:tickMarkSkip val="1"/>
        <c:noMultiLvlLbl val="0"/>
      </c:catAx>
      <c:valAx>
        <c:axId val="47503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2080"/>
        <c:crosses val="autoZero"/>
        <c:crossBetween val="between"/>
      </c:valAx>
      <c:spPr>
        <a:noFill/>
        <a:ln w="12700">
          <a:solidFill>
            <a:srgbClr val="808080"/>
          </a:solidFill>
          <a:prstDash val="solid"/>
        </a:ln>
      </c:spPr>
    </c:plotArea>
    <c:legend>
      <c:legendPos val="b"/>
      <c:layout>
        <c:manualLayout>
          <c:xMode val="edge"/>
          <c:yMode val="edge"/>
          <c:x val="6.8101176587110832E-2"/>
          <c:y val="0.93048412994052743"/>
          <c:w val="0.85047048919107071"/>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B8-M4.
Monthly Peak Sensible Cooling
Case 600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4.9210990990990986</c:v>
                </c:pt>
                <c:pt idx="2">
                  <c:v>4.457900900900901</c:v>
                </c:pt>
                <c:pt idx="3">
                  <c:v>3.4734774774774775</c:v>
                </c:pt>
                <c:pt idx="4">
                  <c:v>2.7740990990990992</c:v>
                </c:pt>
                <c:pt idx="5">
                  <c:v>3.2525675675675676</c:v>
                </c:pt>
                <c:pt idx="6">
                  <c:v>3.3187387387387388</c:v>
                </c:pt>
                <c:pt idx="7">
                  <c:v>4.1921981981981986</c:v>
                </c:pt>
                <c:pt idx="8">
                  <c:v>5.0860180180180183</c:v>
                </c:pt>
                <c:pt idx="9">
                  <c:v>5.5767027027027023</c:v>
                </c:pt>
                <c:pt idx="10">
                  <c:v>5.4759189189189188</c:v>
                </c:pt>
                <c:pt idx="11">
                  <c:v>5.5369999999999999</c:v>
                </c:pt>
              </c:numCache>
            </c:numRef>
          </c:val>
          <c:extLst>
            <c:ext xmlns:c16="http://schemas.microsoft.com/office/drawing/2014/chart" uri="{C3380CC4-5D6E-409C-BE32-E72D297353CC}">
              <c16:uniqueId val="{00000000-A267-4537-A238-16B4C7359A93}"/>
            </c:ext>
          </c:extLst>
        </c:ser>
        <c:ser>
          <c:idx val="7"/>
          <c:order val="1"/>
          <c:tx>
            <c:strRef>
              <c:f>'DATA for charts'!$D$1103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4.0150979999999992</c:v>
                </c:pt>
                <c:pt idx="4">
                  <c:v>3.0796060000000001</c:v>
                </c:pt>
                <c:pt idx="5">
                  <c:v>3.2488410000000001</c:v>
                </c:pt>
                <c:pt idx="6">
                  <c:v>3.290286</c:v>
                </c:pt>
                <c:pt idx="7">
                  <c:v>4.1195439999999994</c:v>
                </c:pt>
                <c:pt idx="8">
                  <c:v>5.4502549999999994</c:v>
                </c:pt>
                <c:pt idx="9">
                  <c:v>6.2702109999999971</c:v>
                </c:pt>
                <c:pt idx="10">
                  <c:v>6.1490109999999998</c:v>
                </c:pt>
                <c:pt idx="11">
                  <c:v>6.4499759999999986</c:v>
                </c:pt>
              </c:numCache>
            </c:numRef>
          </c:val>
          <c:extLst>
            <c:ext xmlns:c16="http://schemas.microsoft.com/office/drawing/2014/chart" uri="{C3380CC4-5D6E-409C-BE32-E72D297353CC}">
              <c16:uniqueId val="{00000001-A267-4537-A238-16B4C7359A93}"/>
            </c:ext>
          </c:extLst>
        </c:ser>
        <c:ser>
          <c:idx val="6"/>
          <c:order val="2"/>
          <c:tx>
            <c:strRef>
              <c:f>'DATA for charts'!$E$1103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A267-4537-A238-16B4C7359A93}"/>
            </c:ext>
          </c:extLst>
        </c:ser>
        <c:ser>
          <c:idx val="5"/>
          <c:order val="3"/>
          <c:tx>
            <c:strRef>
              <c:f>'DATA for charts'!$F$1103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6.3515671966931668</c:v>
                </c:pt>
                <c:pt idx="1">
                  <c:v>5.5372543253138611</c:v>
                </c:pt>
                <c:pt idx="2">
                  <c:v>5.0085325325644448</c:v>
                </c:pt>
                <c:pt idx="3">
                  <c:v>3.9307295208213056</c:v>
                </c:pt>
                <c:pt idx="4">
                  <c:v>3.0863626002491671</c:v>
                </c:pt>
                <c:pt idx="5">
                  <c:v>3.4487326804979164</c:v>
                </c:pt>
                <c:pt idx="6">
                  <c:v>3.6283710456183056</c:v>
                </c:pt>
                <c:pt idx="7">
                  <c:v>4.6719597500999726</c:v>
                </c:pt>
                <c:pt idx="8">
                  <c:v>5.7147972674268885</c:v>
                </c:pt>
                <c:pt idx="9">
                  <c:v>6.2221109494864164</c:v>
                </c:pt>
                <c:pt idx="10">
                  <c:v>6.193976005662666</c:v>
                </c:pt>
                <c:pt idx="11">
                  <c:v>6.2509574559818333</c:v>
                </c:pt>
              </c:numCache>
            </c:numRef>
          </c:val>
          <c:extLst>
            <c:ext xmlns:c16="http://schemas.microsoft.com/office/drawing/2014/chart" uri="{C3380CC4-5D6E-409C-BE32-E72D297353CC}">
              <c16:uniqueId val="{00000003-A267-4537-A238-16B4C7359A93}"/>
            </c:ext>
          </c:extLst>
        </c:ser>
        <c:ser>
          <c:idx val="4"/>
          <c:order val="4"/>
          <c:tx>
            <c:strRef>
              <c:f>'DATA for charts'!$G$1103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A267-4537-A238-16B4C7359A93}"/>
            </c:ext>
          </c:extLst>
        </c:ser>
        <c:ser>
          <c:idx val="3"/>
          <c:order val="5"/>
          <c:tx>
            <c:strRef>
              <c:f>'DATA for charts'!$H$1103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5-A267-4537-A238-16B4C7359A93}"/>
            </c:ext>
          </c:extLst>
        </c:ser>
        <c:ser>
          <c:idx val="0"/>
          <c:order val="8"/>
          <c:tx>
            <c:strRef>
              <c:f>'DATA for charts'!$S$1103</c:f>
              <c:strCache>
                <c:ptCount val="1"/>
                <c:pt idx="0">
                  <c:v>Tested Prg</c:v>
                </c:pt>
              </c:strCache>
            </c:strRef>
          </c:tx>
          <c:spPr>
            <a:solidFill>
              <a:srgbClr val="FF8080"/>
            </a:solidFill>
            <a:ln>
              <a:solidFill>
                <a:srgbClr val="000000"/>
              </a:solidFill>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A267-4537-A238-16B4C7359A93}"/>
            </c:ext>
          </c:extLst>
        </c:ser>
        <c:dLbls>
          <c:showLegendKey val="0"/>
          <c:showVal val="0"/>
          <c:showCatName val="0"/>
          <c:showSerName val="0"/>
          <c:showPercent val="0"/>
          <c:showBubbleSize val="0"/>
        </c:dLbls>
        <c:gapWidth val="150"/>
        <c:axId val="48524288"/>
        <c:axId val="48530176"/>
        <c:extLst>
          <c:ext xmlns:c15="http://schemas.microsoft.com/office/drawing/2012/chart" uri="{02D57815-91ED-43cb-92C2-25804820EDAC}">
            <c15:filteredBarSeries>
              <c15:ser>
                <c:idx val="2"/>
                <c:order val="6"/>
                <c:tx>
                  <c:strRef>
                    <c:extLst>
                      <c:ext uri="{02D57815-91ED-43cb-92C2-25804820EDAC}">
                        <c15:formulaRef>
                          <c15:sqref>'DATA for charts'!$I$1103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charts'!$I$1104:$I$1115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267-4537-A238-16B4C7359A9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charts'!$J$1104:$J$1115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A267-4537-A238-16B4C7359A93}"/>
                  </c:ext>
                </c:extLst>
              </c15:ser>
            </c15:filteredBarSeries>
          </c:ext>
        </c:extLst>
      </c:barChart>
      <c:catAx>
        <c:axId val="48524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30176"/>
        <c:crosses val="autoZero"/>
        <c:auto val="1"/>
        <c:lblAlgn val="ctr"/>
        <c:lblOffset val="100"/>
        <c:tickLblSkip val="1"/>
        <c:tickMarkSkip val="1"/>
        <c:noMultiLvlLbl val="0"/>
      </c:catAx>
      <c:valAx>
        <c:axId val="48530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24288"/>
        <c:crosses val="autoZero"/>
        <c:crossBetween val="between"/>
      </c:valAx>
      <c:spPr>
        <a:noFill/>
        <a:ln w="12700">
          <a:solidFill>
            <a:srgbClr val="808080"/>
          </a:solidFill>
          <a:prstDash val="solid"/>
        </a:ln>
      </c:spPr>
    </c:plotArea>
    <c:legend>
      <c:legendPos val="b"/>
      <c:layout>
        <c:manualLayout>
          <c:xMode val="edge"/>
          <c:yMode val="edge"/>
          <c:x val="7.5500362676641009E-2"/>
          <c:y val="0.92613393961970092"/>
          <c:w val="0.84307130310154066"/>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B8-M5.
Monthly Heating
Case 900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4697-4844-9CAE-8043818683C3}"/>
            </c:ext>
          </c:extLst>
        </c:ser>
        <c:ser>
          <c:idx val="7"/>
          <c:order val="1"/>
          <c:tx>
            <c:strRef>
              <c:f>'DATA for charts'!$D$1119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4697-4844-9CAE-8043818683C3}"/>
            </c:ext>
          </c:extLst>
        </c:ser>
        <c:ser>
          <c:idx val="6"/>
          <c:order val="2"/>
          <c:tx>
            <c:strRef>
              <c:f>'DATA for charts'!$E$1119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4697-4844-9CAE-8043818683C3}"/>
            </c:ext>
          </c:extLst>
        </c:ser>
        <c:ser>
          <c:idx val="5"/>
          <c:order val="3"/>
          <c:tx>
            <c:strRef>
              <c:f>'DATA for charts'!$F$1119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255.8354900986798</c:v>
                </c:pt>
                <c:pt idx="1">
                  <c:v>294.18143228612269</c:v>
                </c:pt>
                <c:pt idx="2">
                  <c:v>125.54241914544262</c:v>
                </c:pt>
                <c:pt idx="3">
                  <c:v>268.65431060493762</c:v>
                </c:pt>
                <c:pt idx="4">
                  <c:v>33.413922856179965</c:v>
                </c:pt>
                <c:pt idx="5">
                  <c:v>0</c:v>
                </c:pt>
                <c:pt idx="6">
                  <c:v>0</c:v>
                </c:pt>
                <c:pt idx="7">
                  <c:v>0</c:v>
                </c:pt>
                <c:pt idx="8">
                  <c:v>0.11241047617275447</c:v>
                </c:pt>
                <c:pt idx="9">
                  <c:v>81.090474922385098</c:v>
                </c:pt>
                <c:pt idx="10">
                  <c:v>296.98739729903139</c:v>
                </c:pt>
                <c:pt idx="11">
                  <c:v>307.86881153329045</c:v>
                </c:pt>
              </c:numCache>
            </c:numRef>
          </c:val>
          <c:extLst>
            <c:ext xmlns:c16="http://schemas.microsoft.com/office/drawing/2014/chart" uri="{C3380CC4-5D6E-409C-BE32-E72D297353CC}">
              <c16:uniqueId val="{00000003-4697-4844-9CAE-8043818683C3}"/>
            </c:ext>
          </c:extLst>
        </c:ser>
        <c:ser>
          <c:idx val="4"/>
          <c:order val="4"/>
          <c:tx>
            <c:strRef>
              <c:f>'DATA for charts'!$G$1119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4697-4844-9CAE-8043818683C3}"/>
            </c:ext>
          </c:extLst>
        </c:ser>
        <c:ser>
          <c:idx val="3"/>
          <c:order val="5"/>
          <c:tx>
            <c:strRef>
              <c:f>'DATA for charts'!$H$1119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5-4697-4844-9CAE-8043818683C3}"/>
            </c:ext>
          </c:extLst>
        </c:ser>
        <c:ser>
          <c:idx val="0"/>
          <c:order val="8"/>
          <c:tx>
            <c:strRef>
              <c:f>'DATA for charts'!$S$1119</c:f>
              <c:strCache>
                <c:ptCount val="1"/>
                <c:pt idx="0">
                  <c:v>Tested Prg</c:v>
                </c:pt>
              </c:strCache>
            </c:strRef>
          </c:tx>
          <c:spPr>
            <a:solidFill>
              <a:srgbClr val="FF8080"/>
            </a:solidFill>
            <a:ln>
              <a:solidFill>
                <a:srgbClr val="000000"/>
              </a:solidFill>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697-4844-9CAE-8043818683C3}"/>
            </c:ext>
          </c:extLst>
        </c:ser>
        <c:dLbls>
          <c:showLegendKey val="0"/>
          <c:showVal val="0"/>
          <c:showCatName val="0"/>
          <c:showSerName val="0"/>
          <c:showPercent val="0"/>
          <c:showBubbleSize val="0"/>
        </c:dLbls>
        <c:gapWidth val="150"/>
        <c:axId val="48608768"/>
        <c:axId val="48610304"/>
        <c:extLst>
          <c:ext xmlns:c15="http://schemas.microsoft.com/office/drawing/2012/chart" uri="{02D57815-91ED-43cb-92C2-25804820EDAC}">
            <c15:filteredBarSeries>
              <c15:ser>
                <c:idx val="2"/>
                <c:order val="6"/>
                <c:tx>
                  <c:strRef>
                    <c:extLst>
                      <c:ext uri="{02D57815-91ED-43cb-92C2-25804820EDAC}">
                        <c15:formulaRef>
                          <c15:sqref>'DATA for charts'!$I$1119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charts'!$I$1120:$I$1131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697-4844-9CAE-8043818683C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charts'!$J$1120:$J$1131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697-4844-9CAE-8043818683C3}"/>
                  </c:ext>
                </c:extLst>
              </c15:ser>
            </c15:filteredBarSeries>
          </c:ext>
        </c:extLst>
      </c:barChart>
      <c:catAx>
        <c:axId val="48608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10304"/>
        <c:crosses val="autoZero"/>
        <c:auto val="1"/>
        <c:lblAlgn val="ctr"/>
        <c:lblOffset val="100"/>
        <c:tickLblSkip val="1"/>
        <c:tickMarkSkip val="1"/>
        <c:noMultiLvlLbl val="0"/>
      </c:catAx>
      <c:valAx>
        <c:axId val="486103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08768"/>
        <c:crosses val="autoZero"/>
        <c:crossBetween val="between"/>
      </c:valAx>
      <c:spPr>
        <a:noFill/>
        <a:ln w="12700">
          <a:solidFill>
            <a:srgbClr val="808080"/>
          </a:solidFill>
          <a:prstDash val="solid"/>
        </a:ln>
      </c:spPr>
    </c:plotArea>
    <c:legend>
      <c:legendPos val="b"/>
      <c:layout>
        <c:manualLayout>
          <c:xMode val="edge"/>
          <c:yMode val="edge"/>
          <c:x val="8.1419711548265106E-2"/>
          <c:y val="0.93265922510094068"/>
          <c:w val="0.8415914658836346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B8-M6.
Monthly Sensible Cooling
Case 900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charts'!$C$1134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73.314059110629074</c:v>
                </c:pt>
                <c:pt idx="1">
                  <c:v>24.008744577006507</c:v>
                </c:pt>
                <c:pt idx="2">
                  <c:v>86.388150759219101</c:v>
                </c:pt>
                <c:pt idx="3">
                  <c:v>29.344021149674617</c:v>
                </c:pt>
                <c:pt idx="4">
                  <c:v>131.09408893709301</c:v>
                </c:pt>
                <c:pt idx="5">
                  <c:v>447.49559381778698</c:v>
                </c:pt>
                <c:pt idx="6">
                  <c:v>440.89621746203903</c:v>
                </c:pt>
                <c:pt idx="7">
                  <c:v>532.64337039045597</c:v>
                </c:pt>
                <c:pt idx="8">
                  <c:v>517.86605206073796</c:v>
                </c:pt>
                <c:pt idx="9">
                  <c:v>296.18797451193097</c:v>
                </c:pt>
                <c:pt idx="10">
                  <c:v>72.670146420824295</c:v>
                </c:pt>
                <c:pt idx="11">
                  <c:v>62.091580802603033</c:v>
                </c:pt>
              </c:numCache>
            </c:numRef>
          </c:val>
          <c:extLst>
            <c:ext xmlns:c16="http://schemas.microsoft.com/office/drawing/2014/chart" uri="{C3380CC4-5D6E-409C-BE32-E72D297353CC}">
              <c16:uniqueId val="{00000000-8223-4C2B-9B83-62D394BB699A}"/>
            </c:ext>
          </c:extLst>
        </c:ser>
        <c:ser>
          <c:idx val="7"/>
          <c:order val="1"/>
          <c:tx>
            <c:strRef>
              <c:f>'DATA for charts'!$D$1134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484.02944711305992</c:v>
                </c:pt>
                <c:pt idx="9">
                  <c:v>305.56930266080002</c:v>
                </c:pt>
                <c:pt idx="10">
                  <c:v>80.485416562099999</c:v>
                </c:pt>
                <c:pt idx="11">
                  <c:v>73.739358756000001</c:v>
                </c:pt>
              </c:numCache>
            </c:numRef>
          </c:val>
          <c:extLst>
            <c:ext xmlns:c16="http://schemas.microsoft.com/office/drawing/2014/chart" uri="{C3380CC4-5D6E-409C-BE32-E72D297353CC}">
              <c16:uniqueId val="{00000001-8223-4C2B-9B83-62D394BB699A}"/>
            </c:ext>
          </c:extLst>
        </c:ser>
        <c:ser>
          <c:idx val="6"/>
          <c:order val="2"/>
          <c:tx>
            <c:strRef>
              <c:f>'DATA for charts'!$E$1134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8223-4C2B-9B83-62D394BB699A}"/>
            </c:ext>
          </c:extLst>
        </c:ser>
        <c:ser>
          <c:idx val="5"/>
          <c:order val="3"/>
          <c:tx>
            <c:strRef>
              <c:f>'DATA for charts'!$F$1134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53.280489792263353</c:v>
                </c:pt>
                <c:pt idx="1">
                  <c:v>12.339110488924179</c:v>
                </c:pt>
                <c:pt idx="2">
                  <c:v>65.386199586116263</c:v>
                </c:pt>
                <c:pt idx="3">
                  <c:v>18.469442165925749</c:v>
                </c:pt>
                <c:pt idx="4">
                  <c:v>114.48736189713124</c:v>
                </c:pt>
                <c:pt idx="5">
                  <c:v>401.33438809179654</c:v>
                </c:pt>
                <c:pt idx="6">
                  <c:v>398.70635548270553</c:v>
                </c:pt>
                <c:pt idx="7">
                  <c:v>510.31742760543426</c:v>
                </c:pt>
                <c:pt idx="8">
                  <c:v>492.83696547998926</c:v>
                </c:pt>
                <c:pt idx="9">
                  <c:v>292.66548479732757</c:v>
                </c:pt>
                <c:pt idx="10">
                  <c:v>67.982834602178244</c:v>
                </c:pt>
                <c:pt idx="11">
                  <c:v>60.93530772348165</c:v>
                </c:pt>
              </c:numCache>
            </c:numRef>
          </c:val>
          <c:extLst>
            <c:ext xmlns:c16="http://schemas.microsoft.com/office/drawing/2014/chart" uri="{C3380CC4-5D6E-409C-BE32-E72D297353CC}">
              <c16:uniqueId val="{00000003-8223-4C2B-9B83-62D394BB699A}"/>
            </c:ext>
          </c:extLst>
        </c:ser>
        <c:ser>
          <c:idx val="4"/>
          <c:order val="4"/>
          <c:tx>
            <c:strRef>
              <c:f>'DATA for charts'!$G$1134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8223-4C2B-9B83-62D394BB699A}"/>
            </c:ext>
          </c:extLst>
        </c:ser>
        <c:ser>
          <c:idx val="3"/>
          <c:order val="5"/>
          <c:tx>
            <c:strRef>
              <c:f>'DATA for charts'!$H$1134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5-8223-4C2B-9B83-62D394BB699A}"/>
            </c:ext>
          </c:extLst>
        </c:ser>
        <c:ser>
          <c:idx val="0"/>
          <c:order val="8"/>
          <c:tx>
            <c:strRef>
              <c:f>'DATA for charts'!$S$1134</c:f>
              <c:strCache>
                <c:ptCount val="1"/>
                <c:pt idx="0">
                  <c:v>Tested Prg</c:v>
                </c:pt>
              </c:strCache>
            </c:strRef>
          </c:tx>
          <c:spPr>
            <a:solidFill>
              <a:srgbClr val="FF8080"/>
            </a:solidFill>
            <a:ln>
              <a:solidFill>
                <a:srgbClr val="000000"/>
              </a:solidFill>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8223-4C2B-9B83-62D394BB699A}"/>
            </c:ext>
          </c:extLst>
        </c:ser>
        <c:dLbls>
          <c:showLegendKey val="0"/>
          <c:showVal val="0"/>
          <c:showCatName val="0"/>
          <c:showSerName val="0"/>
          <c:showPercent val="0"/>
          <c:showBubbleSize val="0"/>
        </c:dLbls>
        <c:gapWidth val="150"/>
        <c:axId val="48676864"/>
        <c:axId val="48678400"/>
        <c:extLst>
          <c:ext xmlns:c15="http://schemas.microsoft.com/office/drawing/2012/chart" uri="{02D57815-91ED-43cb-92C2-25804820EDAC}">
            <c15:filteredBarSeries>
              <c15:ser>
                <c:idx val="2"/>
                <c:order val="6"/>
                <c:tx>
                  <c:strRef>
                    <c:extLst>
                      <c:ext uri="{02D57815-91ED-43cb-92C2-25804820EDAC}">
                        <c15:formulaRef>
                          <c15:sqref>'DATA for charts'!$I$1134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charts'!$I$1135:$I$1146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8223-4C2B-9B83-62D394BB69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charts'!$J$1134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charts'!$J$1135:$J$1146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8223-4C2B-9B83-62D394BB699A}"/>
                  </c:ext>
                </c:extLst>
              </c15:ser>
            </c15:filteredBarSeries>
          </c:ext>
        </c:extLst>
      </c:barChart>
      <c:catAx>
        <c:axId val="4867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8400"/>
        <c:crosses val="autoZero"/>
        <c:auto val="1"/>
        <c:lblAlgn val="ctr"/>
        <c:lblOffset val="100"/>
        <c:tickLblSkip val="1"/>
        <c:tickMarkSkip val="1"/>
        <c:noMultiLvlLbl val="0"/>
      </c:catAx>
      <c:valAx>
        <c:axId val="4867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6864"/>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B8-M7.
Monthly Peak Heating
Case 900</a:t>
            </a:r>
          </a:p>
        </c:rich>
      </c:tx>
      <c:layout>
        <c:manualLayout>
          <c:xMode val="edge"/>
          <c:yMode val="edge"/>
          <c:x val="0.3682612203996142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charts'!$C$1149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7566-4E2F-933F-77E73C7B2366}"/>
            </c:ext>
          </c:extLst>
        </c:ser>
        <c:ser>
          <c:idx val="7"/>
          <c:order val="1"/>
          <c:tx>
            <c:strRef>
              <c:f>'DATA for charts'!$D$1149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2.0863329999999989</c:v>
                </c:pt>
                <c:pt idx="11">
                  <c:v>1.926776</c:v>
                </c:pt>
              </c:numCache>
            </c:numRef>
          </c:val>
          <c:extLst>
            <c:ext xmlns:c16="http://schemas.microsoft.com/office/drawing/2014/chart" uri="{C3380CC4-5D6E-409C-BE32-E72D297353CC}">
              <c16:uniqueId val="{00000001-7566-4E2F-933F-77E73C7B2366}"/>
            </c:ext>
          </c:extLst>
        </c:ser>
        <c:ser>
          <c:idx val="6"/>
          <c:order val="2"/>
          <c:tx>
            <c:strRef>
              <c:f>'DATA for charts'!$E$1149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7566-4E2F-933F-77E73C7B2366}"/>
            </c:ext>
          </c:extLst>
        </c:ser>
        <c:ser>
          <c:idx val="5"/>
          <c:order val="3"/>
          <c:tx>
            <c:strRef>
              <c:f>'DATA for charts'!$F$1149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1.902809089863714</c:v>
                </c:pt>
                <c:pt idx="1">
                  <c:v>2.6874896063526754</c:v>
                </c:pt>
                <c:pt idx="2">
                  <c:v>1.7443477401977749</c:v>
                </c:pt>
                <c:pt idx="3">
                  <c:v>2.003638658557386</c:v>
                </c:pt>
                <c:pt idx="4">
                  <c:v>1.2682445636841055</c:v>
                </c:pt>
                <c:pt idx="5">
                  <c:v>0</c:v>
                </c:pt>
                <c:pt idx="6">
                  <c:v>0</c:v>
                </c:pt>
                <c:pt idx="7">
                  <c:v>0</c:v>
                </c:pt>
                <c:pt idx="8">
                  <c:v>6.4156894330852504E-2</c:v>
                </c:pt>
                <c:pt idx="9">
                  <c:v>1.3258428814740166</c:v>
                </c:pt>
                <c:pt idx="10">
                  <c:v>2.3161391069997248</c:v>
                </c:pt>
                <c:pt idx="11">
                  <c:v>2.1748745583667448</c:v>
                </c:pt>
              </c:numCache>
            </c:numRef>
          </c:val>
          <c:extLst>
            <c:ext xmlns:c16="http://schemas.microsoft.com/office/drawing/2014/chart" uri="{C3380CC4-5D6E-409C-BE32-E72D297353CC}">
              <c16:uniqueId val="{00000003-7566-4E2F-933F-77E73C7B2366}"/>
            </c:ext>
          </c:extLst>
        </c:ser>
        <c:ser>
          <c:idx val="4"/>
          <c:order val="4"/>
          <c:tx>
            <c:strRef>
              <c:f>'DATA for charts'!$G$1149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7566-4E2F-933F-77E73C7B2366}"/>
            </c:ext>
          </c:extLst>
        </c:ser>
        <c:ser>
          <c:idx val="3"/>
          <c:order val="5"/>
          <c:tx>
            <c:strRef>
              <c:f>'DATA for charts'!$H$1149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5-7566-4E2F-933F-77E73C7B2366}"/>
            </c:ext>
          </c:extLst>
        </c:ser>
        <c:ser>
          <c:idx val="0"/>
          <c:order val="8"/>
          <c:tx>
            <c:strRef>
              <c:f>'DATA for charts'!$S$1149</c:f>
              <c:strCache>
                <c:ptCount val="1"/>
                <c:pt idx="0">
                  <c:v>Tested Prg</c:v>
                </c:pt>
              </c:strCache>
            </c:strRef>
          </c:tx>
          <c:spPr>
            <a:solidFill>
              <a:srgbClr val="FF8080"/>
            </a:solidFill>
            <a:ln>
              <a:solidFill>
                <a:srgbClr val="000000"/>
              </a:solidFill>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566-4E2F-933F-77E73C7B2366}"/>
            </c:ext>
          </c:extLst>
        </c:ser>
        <c:dLbls>
          <c:showLegendKey val="0"/>
          <c:showVal val="0"/>
          <c:showCatName val="0"/>
          <c:showSerName val="0"/>
          <c:showPercent val="0"/>
          <c:showBubbleSize val="0"/>
        </c:dLbls>
        <c:gapWidth val="150"/>
        <c:axId val="48806528"/>
        <c:axId val="48820608"/>
        <c:extLst>
          <c:ext xmlns:c15="http://schemas.microsoft.com/office/drawing/2012/chart" uri="{02D57815-91ED-43cb-92C2-25804820EDAC}">
            <c15:filteredBarSeries>
              <c15:ser>
                <c:idx val="2"/>
                <c:order val="6"/>
                <c:tx>
                  <c:strRef>
                    <c:extLst>
                      <c:ext uri="{02D57815-91ED-43cb-92C2-25804820EDAC}">
                        <c15:formulaRef>
                          <c15:sqref>'DATA for charts'!$I$1149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charts'!$I$1150:$I$1161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566-4E2F-933F-77E73C7B236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charts'!$J$1149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charts'!$J$1150:$J$1161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566-4E2F-933F-77E73C7B2366}"/>
                  </c:ext>
                </c:extLst>
              </c15:ser>
            </c15:filteredBarSeries>
          </c:ext>
        </c:extLst>
      </c:barChart>
      <c:catAx>
        <c:axId val="48806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20608"/>
        <c:crosses val="autoZero"/>
        <c:auto val="1"/>
        <c:lblAlgn val="ctr"/>
        <c:lblOffset val="100"/>
        <c:tickLblSkip val="1"/>
        <c:tickMarkSkip val="1"/>
        <c:noMultiLvlLbl val="0"/>
      </c:catAx>
      <c:valAx>
        <c:axId val="488206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06528"/>
        <c:crosses val="autoZero"/>
        <c:crossBetween val="between"/>
      </c:valAx>
      <c:spPr>
        <a:noFill/>
        <a:ln w="12700">
          <a:solidFill>
            <a:srgbClr val="808080"/>
          </a:solidFill>
          <a:prstDash val="solid"/>
        </a:ln>
      </c:spPr>
    </c:plotArea>
    <c:legend>
      <c:legendPos val="b"/>
      <c:layout>
        <c:manualLayout>
          <c:xMode val="edge"/>
          <c:yMode val="edge"/>
          <c:x val="7.8460037112453043E-2"/>
          <c:y val="0.92395884445928766"/>
          <c:w val="0.83715195422991651"/>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B8-M8.
Monthly Peak Sensible Cooling
Case 900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charts'!$C$1164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4A8F-4CA7-8331-CA7E1B9FF41F}"/>
            </c:ext>
          </c:extLst>
        </c:ser>
        <c:ser>
          <c:idx val="7"/>
          <c:order val="1"/>
          <c:tx>
            <c:strRef>
              <c:f>'DATA for charts'!$D$1164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0.99616540000000009</c:v>
                </c:pt>
                <c:pt idx="2">
                  <c:v>1.4340539999999999</c:v>
                </c:pt>
                <c:pt idx="3">
                  <c:v>0.63116240000000012</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4A8F-4CA7-8331-CA7E1B9FF41F}"/>
            </c:ext>
          </c:extLst>
        </c:ser>
        <c:ser>
          <c:idx val="6"/>
          <c:order val="2"/>
          <c:tx>
            <c:strRef>
              <c:f>'DATA for charts'!$E$1164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4A8F-4CA7-8331-CA7E1B9FF41F}"/>
            </c:ext>
          </c:extLst>
        </c:ser>
        <c:ser>
          <c:idx val="5"/>
          <c:order val="3"/>
          <c:tx>
            <c:strRef>
              <c:f>'DATA for charts'!$F$1164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2.0778820707979389</c:v>
                </c:pt>
                <c:pt idx="1">
                  <c:v>0.97943099104329445</c:v>
                </c:pt>
                <c:pt idx="2">
                  <c:v>1.4930582677108557</c:v>
                </c:pt>
                <c:pt idx="3">
                  <c:v>0.95261994138576389</c:v>
                </c:pt>
                <c:pt idx="4">
                  <c:v>1.5338523322635667</c:v>
                </c:pt>
                <c:pt idx="5">
                  <c:v>1.9655826116810278</c:v>
                </c:pt>
                <c:pt idx="6">
                  <c:v>2.0680600424329776</c:v>
                </c:pt>
                <c:pt idx="7">
                  <c:v>2.5257826864474056</c:v>
                </c:pt>
                <c:pt idx="8">
                  <c:v>2.9887641100185558</c:v>
                </c:pt>
                <c:pt idx="9">
                  <c:v>3.040447251546055</c:v>
                </c:pt>
                <c:pt idx="10">
                  <c:v>2.0017546132702639</c:v>
                </c:pt>
                <c:pt idx="11">
                  <c:v>1.9681552954349222</c:v>
                </c:pt>
              </c:numCache>
            </c:numRef>
          </c:val>
          <c:extLst>
            <c:ext xmlns:c16="http://schemas.microsoft.com/office/drawing/2014/chart" uri="{C3380CC4-5D6E-409C-BE32-E72D297353CC}">
              <c16:uniqueId val="{00000003-4A8F-4CA7-8331-CA7E1B9FF41F}"/>
            </c:ext>
          </c:extLst>
        </c:ser>
        <c:ser>
          <c:idx val="4"/>
          <c:order val="4"/>
          <c:tx>
            <c:strRef>
              <c:f>'DATA for charts'!$G$1164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4A8F-4CA7-8331-CA7E1B9FF41F}"/>
            </c:ext>
          </c:extLst>
        </c:ser>
        <c:ser>
          <c:idx val="3"/>
          <c:order val="5"/>
          <c:tx>
            <c:strRef>
              <c:f>'DATA for charts'!$H$1164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5-4A8F-4CA7-8331-CA7E1B9FF41F}"/>
            </c:ext>
          </c:extLst>
        </c:ser>
        <c:ser>
          <c:idx val="0"/>
          <c:order val="8"/>
          <c:tx>
            <c:strRef>
              <c:f>'DATA for charts'!$S$1164</c:f>
              <c:strCache>
                <c:ptCount val="1"/>
                <c:pt idx="0">
                  <c:v>Tested Prg</c:v>
                </c:pt>
              </c:strCache>
            </c:strRef>
          </c:tx>
          <c:spPr>
            <a:solidFill>
              <a:srgbClr val="FF8080"/>
            </a:solidFill>
            <a:ln>
              <a:solidFill>
                <a:srgbClr val="000000"/>
              </a:solidFill>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A8F-4CA7-8331-CA7E1B9FF41F}"/>
            </c:ext>
          </c:extLst>
        </c:ser>
        <c:dLbls>
          <c:showLegendKey val="0"/>
          <c:showVal val="0"/>
          <c:showCatName val="0"/>
          <c:showSerName val="0"/>
          <c:showPercent val="0"/>
          <c:showBubbleSize val="0"/>
        </c:dLbls>
        <c:gapWidth val="150"/>
        <c:axId val="47424640"/>
        <c:axId val="47426176"/>
        <c:extLst>
          <c:ext xmlns:c15="http://schemas.microsoft.com/office/drawing/2012/chart" uri="{02D57815-91ED-43cb-92C2-25804820EDAC}">
            <c15:filteredBarSeries>
              <c15:ser>
                <c:idx val="2"/>
                <c:order val="6"/>
                <c:tx>
                  <c:strRef>
                    <c:extLst>
                      <c:ext uri="{02D57815-91ED-43cb-92C2-25804820EDAC}">
                        <c15:formulaRef>
                          <c15:sqref>'DATA for charts'!$I$1164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charts'!$I$1165:$I$1176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A8F-4CA7-8331-CA7E1B9FF4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charts'!$J$1164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charts'!$J$1165:$J$1176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A8F-4CA7-8331-CA7E1B9FF41F}"/>
                  </c:ext>
                </c:extLst>
              </c15:ser>
            </c15:filteredBarSeries>
          </c:ext>
        </c:extLst>
      </c:barChart>
      <c:catAx>
        <c:axId val="474246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6176"/>
        <c:crosses val="autoZero"/>
        <c:auto val="1"/>
        <c:lblAlgn val="ctr"/>
        <c:lblOffset val="100"/>
        <c:tickLblSkip val="1"/>
        <c:tickMarkSkip val="1"/>
        <c:noMultiLvlLbl val="0"/>
      </c:catAx>
      <c:valAx>
        <c:axId val="47426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4640"/>
        <c:crosses val="autoZero"/>
        <c:crossBetween val="between"/>
      </c:valAx>
      <c:spPr>
        <a:noFill/>
        <a:ln w="12700">
          <a:solidFill>
            <a:srgbClr val="808080"/>
          </a:solidFill>
          <a:prstDash val="solid"/>
        </a:ln>
      </c:spPr>
    </c:plotArea>
    <c:legend>
      <c:legendPos val="b"/>
      <c:layout>
        <c:manualLayout>
          <c:xMode val="edge"/>
          <c:yMode val="edge"/>
          <c:x val="8.585922320198322E-2"/>
          <c:y val="0.92830903478011417"/>
          <c:w val="0.8341922797941043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B8-M9.
Monthly Heating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43D5-4F5E-A611-5471D674C68B}"/>
            </c:ext>
          </c:extLst>
        </c:ser>
        <c:ser>
          <c:idx val="7"/>
          <c:order val="1"/>
          <c:tx>
            <c:strRef>
              <c:f>'DATA for charts'!$D$1180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383.03297918460015</c:v>
                </c:pt>
                <c:pt idx="2">
                  <c:v>333.30197410419999</c:v>
                </c:pt>
                <c:pt idx="3">
                  <c:v>234.58514416537</c:v>
                </c:pt>
                <c:pt idx="4">
                  <c:v>94.44895519939999</c:v>
                </c:pt>
                <c:pt idx="5">
                  <c:v>11.699908970999999</c:v>
                </c:pt>
                <c:pt idx="6">
                  <c:v>11.543052315300001</c:v>
                </c:pt>
                <c:pt idx="7">
                  <c:v>6.9186446789999998</c:v>
                </c:pt>
                <c:pt idx="8">
                  <c:v>74.306680483499989</c:v>
                </c:pt>
                <c:pt idx="9">
                  <c:v>263.33937851999997</c:v>
                </c:pt>
                <c:pt idx="10">
                  <c:v>323.9542060082</c:v>
                </c:pt>
                <c:pt idx="11">
                  <c:v>427.25206587379989</c:v>
                </c:pt>
              </c:numCache>
            </c:numRef>
          </c:val>
          <c:extLst>
            <c:ext xmlns:c16="http://schemas.microsoft.com/office/drawing/2014/chart" uri="{C3380CC4-5D6E-409C-BE32-E72D297353CC}">
              <c16:uniqueId val="{00000001-43D5-4F5E-A611-5471D674C68B}"/>
            </c:ext>
          </c:extLst>
        </c:ser>
        <c:ser>
          <c:idx val="6"/>
          <c:order val="2"/>
          <c:tx>
            <c:strRef>
              <c:f>'DATA for charts'!$E$1180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43D5-4F5E-A611-5471D674C68B}"/>
            </c:ext>
          </c:extLst>
        </c:ser>
        <c:ser>
          <c:idx val="5"/>
          <c:order val="3"/>
          <c:tx>
            <c:strRef>
              <c:f>'DATA for charts'!$F$1180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388.45053228158372</c:v>
                </c:pt>
                <c:pt idx="2">
                  <c:v>346.67425200489782</c:v>
                </c:pt>
                <c:pt idx="3">
                  <c:v>241.47007788566015</c:v>
                </c:pt>
                <c:pt idx="4">
                  <c:v>103.40524936759053</c:v>
                </c:pt>
                <c:pt idx="5">
                  <c:v>10.081226086637937</c:v>
                </c:pt>
                <c:pt idx="6">
                  <c:v>12.018218893735234</c:v>
                </c:pt>
                <c:pt idx="7">
                  <c:v>6.5877489389745971</c:v>
                </c:pt>
                <c:pt idx="8">
                  <c:v>73.204588778690194</c:v>
                </c:pt>
                <c:pt idx="9">
                  <c:v>266.61788796821878</c:v>
                </c:pt>
                <c:pt idx="10">
                  <c:v>328.27216387452938</c:v>
                </c:pt>
                <c:pt idx="11">
                  <c:v>427.86148024832801</c:v>
                </c:pt>
              </c:numCache>
            </c:numRef>
          </c:val>
          <c:extLst>
            <c:ext xmlns:c16="http://schemas.microsoft.com/office/drawing/2014/chart" uri="{C3380CC4-5D6E-409C-BE32-E72D297353CC}">
              <c16:uniqueId val="{00000003-43D5-4F5E-A611-5471D674C68B}"/>
            </c:ext>
          </c:extLst>
        </c:ser>
        <c:ser>
          <c:idx val="4"/>
          <c:order val="4"/>
          <c:tx>
            <c:strRef>
              <c:f>'DATA for charts'!$G$1180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43D5-4F5E-A611-5471D674C68B}"/>
            </c:ext>
          </c:extLst>
        </c:ser>
        <c:ser>
          <c:idx val="3"/>
          <c:order val="5"/>
          <c:tx>
            <c:strRef>
              <c:f>'DATA for charts'!$H$1180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5-43D5-4F5E-A611-5471D674C68B}"/>
            </c:ext>
          </c:extLst>
        </c:ser>
        <c:ser>
          <c:idx val="0"/>
          <c:order val="8"/>
          <c:tx>
            <c:strRef>
              <c:f>'DATA for charts'!$S$1180</c:f>
              <c:strCache>
                <c:ptCount val="1"/>
                <c:pt idx="0">
                  <c:v>Tested Prg</c:v>
                </c:pt>
              </c:strCache>
            </c:strRef>
          </c:tx>
          <c:spPr>
            <a:solidFill>
              <a:srgbClr val="FF8080"/>
            </a:solidFill>
            <a:ln>
              <a:solidFill>
                <a:srgbClr val="000000"/>
              </a:solidFill>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3D5-4F5E-A611-5471D674C68B}"/>
            </c:ext>
          </c:extLst>
        </c:ser>
        <c:dLbls>
          <c:showLegendKey val="0"/>
          <c:showVal val="0"/>
          <c:showCatName val="0"/>
          <c:showSerName val="0"/>
          <c:showPercent val="0"/>
          <c:showBubbleSize val="0"/>
        </c:dLbls>
        <c:gapWidth val="150"/>
        <c:axId val="48360832"/>
        <c:axId val="49157248"/>
        <c:extLst>
          <c:ext xmlns:c15="http://schemas.microsoft.com/office/drawing/2012/chart" uri="{02D57815-91ED-43cb-92C2-25804820EDAC}">
            <c15:filteredBarSeries>
              <c15:ser>
                <c:idx val="2"/>
                <c:order val="6"/>
                <c:tx>
                  <c:strRef>
                    <c:extLst>
                      <c:ext uri="{02D57815-91ED-43cb-92C2-25804820EDAC}">
                        <c15:formulaRef>
                          <c15:sqref>'DATA for charts'!$I$1180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charts'!$I$1181:$I$1192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3D5-4F5E-A611-5471D674C68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charts'!$J$1180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charts'!$J$1181:$J$1192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3D5-4F5E-A611-5471D674C68B}"/>
                  </c:ext>
                </c:extLst>
              </c15:ser>
            </c15:filteredBarSeries>
          </c:ext>
        </c:extLst>
      </c:barChart>
      <c:catAx>
        <c:axId val="4836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157248"/>
        <c:crosses val="autoZero"/>
        <c:auto val="1"/>
        <c:lblAlgn val="ctr"/>
        <c:lblOffset val="100"/>
        <c:tickLblSkip val="1"/>
        <c:tickMarkSkip val="1"/>
        <c:noMultiLvlLbl val="0"/>
      </c:catAx>
      <c:valAx>
        <c:axId val="49157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360832"/>
        <c:crosses val="autoZero"/>
        <c:crossBetween val="between"/>
      </c:valAx>
      <c:spPr>
        <a:noFill/>
        <a:ln w="12700">
          <a:solidFill>
            <a:srgbClr val="808080"/>
          </a:solidFill>
          <a:prstDash val="solid"/>
        </a:ln>
      </c:spPr>
    </c:plotArea>
    <c:legend>
      <c:legendPos val="b"/>
      <c:layout>
        <c:manualLayout>
          <c:xMode val="edge"/>
          <c:yMode val="edge"/>
          <c:x val="8.2899548766171172E-2"/>
          <c:y val="0.92830903478011417"/>
          <c:w val="0.83567211701201061"/>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B8-M10.
Monthly Cooling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charts'!$C$1195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402.08594088937093</c:v>
                </c:pt>
                <c:pt idx="1">
                  <c:v>325.19125542299349</c:v>
                </c:pt>
                <c:pt idx="2">
                  <c:v>363.9118492407809</c:v>
                </c:pt>
                <c:pt idx="3">
                  <c:v>189.35597885032536</c:v>
                </c:pt>
                <c:pt idx="4">
                  <c:v>211.60591106290698</c:v>
                </c:pt>
                <c:pt idx="5">
                  <c:v>130.80440618221297</c:v>
                </c:pt>
                <c:pt idx="6">
                  <c:v>127.50378253796094</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95E2-4AC5-B8FE-EA94E5D67117}"/>
            </c:ext>
          </c:extLst>
        </c:ser>
        <c:ser>
          <c:idx val="7"/>
          <c:order val="1"/>
          <c:tx>
            <c:strRef>
              <c:f>'DATA for charts'!$D$1195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486.21942824000007</c:v>
                </c:pt>
                <c:pt idx="1">
                  <c:v>379.18548903228003</c:v>
                </c:pt>
                <c:pt idx="2">
                  <c:v>405.80192404270002</c:v>
                </c:pt>
                <c:pt idx="3">
                  <c:v>207.82221635163998</c:v>
                </c:pt>
                <c:pt idx="4">
                  <c:v>203.34759116754299</c:v>
                </c:pt>
                <c:pt idx="5">
                  <c:v>125.15062077889996</c:v>
                </c:pt>
                <c:pt idx="6">
                  <c:v>125.43080008939995</c:v>
                </c:pt>
                <c:pt idx="7">
                  <c:v>120.82711668479993</c:v>
                </c:pt>
                <c:pt idx="8">
                  <c:v>221.16347595394012</c:v>
                </c:pt>
                <c:pt idx="9">
                  <c:v>370.56371522519993</c:v>
                </c:pt>
                <c:pt idx="10">
                  <c:v>374.25543436390001</c:v>
                </c:pt>
                <c:pt idx="11">
                  <c:v>429.53060862400002</c:v>
                </c:pt>
              </c:numCache>
            </c:numRef>
          </c:val>
          <c:extLst>
            <c:ext xmlns:c16="http://schemas.microsoft.com/office/drawing/2014/chart" uri="{C3380CC4-5D6E-409C-BE32-E72D297353CC}">
              <c16:uniqueId val="{00000001-95E2-4AC5-B8FE-EA94E5D67117}"/>
            </c:ext>
          </c:extLst>
        </c:ser>
        <c:ser>
          <c:idx val="6"/>
          <c:order val="2"/>
          <c:tx>
            <c:strRef>
              <c:f>'DATA for charts'!$E$1195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95E2-4AC5-B8FE-EA94E5D67117}"/>
            </c:ext>
          </c:extLst>
        </c:ser>
        <c:ser>
          <c:idx val="5"/>
          <c:order val="3"/>
          <c:tx>
            <c:strRef>
              <c:f>'DATA for charts'!$F$1195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468.51754655634147</c:v>
                </c:pt>
                <c:pt idx="1">
                  <c:v>375.15901207379289</c:v>
                </c:pt>
                <c:pt idx="2">
                  <c:v>418.97493007474361</c:v>
                </c:pt>
                <c:pt idx="3">
                  <c:v>221.99160846447467</c:v>
                </c:pt>
                <c:pt idx="4">
                  <c:v>225.42652097810787</c:v>
                </c:pt>
                <c:pt idx="5">
                  <c:v>138.27060190915734</c:v>
                </c:pt>
                <c:pt idx="6">
                  <c:v>137.67708549260948</c:v>
                </c:pt>
                <c:pt idx="7">
                  <c:v>138.18388343967598</c:v>
                </c:pt>
                <c:pt idx="8">
                  <c:v>240.87100942866851</c:v>
                </c:pt>
                <c:pt idx="9">
                  <c:v>382.60321638155841</c:v>
                </c:pt>
                <c:pt idx="10">
                  <c:v>369.69855415269529</c:v>
                </c:pt>
                <c:pt idx="11">
                  <c:v>420.92406494362888</c:v>
                </c:pt>
              </c:numCache>
            </c:numRef>
          </c:val>
          <c:extLst>
            <c:ext xmlns:c16="http://schemas.microsoft.com/office/drawing/2014/chart" uri="{C3380CC4-5D6E-409C-BE32-E72D297353CC}">
              <c16:uniqueId val="{00000003-95E2-4AC5-B8FE-EA94E5D67117}"/>
            </c:ext>
          </c:extLst>
        </c:ser>
        <c:ser>
          <c:idx val="4"/>
          <c:order val="4"/>
          <c:tx>
            <c:strRef>
              <c:f>'DATA for charts'!$G$1195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95E2-4AC5-B8FE-EA94E5D67117}"/>
            </c:ext>
          </c:extLst>
        </c:ser>
        <c:ser>
          <c:idx val="3"/>
          <c:order val="5"/>
          <c:tx>
            <c:strRef>
              <c:f>'DATA for charts'!$H$1195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5-95E2-4AC5-B8FE-EA94E5D67117}"/>
            </c:ext>
          </c:extLst>
        </c:ser>
        <c:ser>
          <c:idx val="0"/>
          <c:order val="8"/>
          <c:tx>
            <c:strRef>
              <c:f>'DATA for charts'!$S$1195</c:f>
              <c:strCache>
                <c:ptCount val="1"/>
                <c:pt idx="0">
                  <c:v>Tested Prg</c:v>
                </c:pt>
              </c:strCache>
            </c:strRef>
          </c:tx>
          <c:spPr>
            <a:solidFill>
              <a:srgbClr val="FF8080"/>
            </a:solidFill>
            <a:ln>
              <a:solidFill>
                <a:srgbClr val="000000"/>
              </a:solidFill>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5E2-4AC5-B8FE-EA94E5D67117}"/>
            </c:ext>
          </c:extLst>
        </c:ser>
        <c:dLbls>
          <c:showLegendKey val="0"/>
          <c:showVal val="0"/>
          <c:showCatName val="0"/>
          <c:showSerName val="0"/>
          <c:showPercent val="0"/>
          <c:showBubbleSize val="0"/>
        </c:dLbls>
        <c:gapWidth val="150"/>
        <c:axId val="49592192"/>
        <c:axId val="49593728"/>
        <c:extLst>
          <c:ext xmlns:c15="http://schemas.microsoft.com/office/drawing/2012/chart" uri="{02D57815-91ED-43cb-92C2-25804820EDAC}">
            <c15:filteredBarSeries>
              <c15:ser>
                <c:idx val="2"/>
                <c:order val="6"/>
                <c:tx>
                  <c:strRef>
                    <c:extLst>
                      <c:ext uri="{02D57815-91ED-43cb-92C2-25804820EDAC}">
                        <c15:formulaRef>
                          <c15:sqref>'DATA for charts'!$I$1195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charts'!$I$1196:$I$1207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5E2-4AC5-B8FE-EA94E5D6711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charts'!$J$1195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charts'!$J$1196:$J$1207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5E2-4AC5-B8FE-EA94E5D67117}"/>
                  </c:ext>
                </c:extLst>
              </c15:ser>
            </c15:filteredBarSeries>
          </c:ext>
        </c:extLst>
      </c:barChart>
      <c:catAx>
        <c:axId val="49592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3728"/>
        <c:crosses val="autoZero"/>
        <c:auto val="1"/>
        <c:lblAlgn val="ctr"/>
        <c:lblOffset val="100"/>
        <c:tickLblSkip val="1"/>
        <c:tickMarkSkip val="1"/>
        <c:noMultiLvlLbl val="0"/>
      </c:catAx>
      <c:valAx>
        <c:axId val="495937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2192"/>
        <c:crosses val="autoZero"/>
        <c:crossBetween val="between"/>
      </c:valAx>
      <c:spPr>
        <a:noFill/>
        <a:ln w="12700">
          <a:solidFill>
            <a:srgbClr val="808080"/>
          </a:solidFill>
          <a:prstDash val="solid"/>
        </a:ln>
      </c:spPr>
    </c:plotArea>
    <c:legend>
      <c:legendPos val="b"/>
      <c:layout>
        <c:manualLayout>
          <c:xMode val="edge"/>
          <c:yMode val="edge"/>
          <c:x val="7.9939874330359095E-2"/>
          <c:y val="0.92395884445928766"/>
          <c:w val="0.84011162866572853"/>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B8-M11.
Monthly Peak Heating Sensitivity (Delta)
Case 600-900</a:t>
            </a:r>
          </a:p>
        </c:rich>
      </c:tx>
      <c:layout>
        <c:manualLayout>
          <c:xMode val="edge"/>
          <c:yMode val="edge"/>
          <c:x val="0.2661524523640982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charts'!$C$1210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7F44-494D-93DF-0862E9225CBD}"/>
            </c:ext>
          </c:extLst>
        </c:ser>
        <c:ser>
          <c:idx val="7"/>
          <c:order val="1"/>
          <c:tx>
            <c:strRef>
              <c:f>'DATA for charts'!$D$1210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0.77848139999999977</c:v>
                </c:pt>
                <c:pt idx="6">
                  <c:v>0.53975119999999999</c:v>
                </c:pt>
                <c:pt idx="7">
                  <c:v>0.55338359999999998</c:v>
                </c:pt>
                <c:pt idx="8">
                  <c:v>1.1203609999999999</c:v>
                </c:pt>
                <c:pt idx="9">
                  <c:v>0.43545900000000004</c:v>
                </c:pt>
                <c:pt idx="10">
                  <c:v>0.76386900000000102</c:v>
                </c:pt>
                <c:pt idx="11">
                  <c:v>1.0144819999999999</c:v>
                </c:pt>
              </c:numCache>
            </c:numRef>
          </c:val>
          <c:extLst>
            <c:ext xmlns:c16="http://schemas.microsoft.com/office/drawing/2014/chart" uri="{C3380CC4-5D6E-409C-BE32-E72D297353CC}">
              <c16:uniqueId val="{00000001-7F44-494D-93DF-0862E9225CBD}"/>
            </c:ext>
          </c:extLst>
        </c:ser>
        <c:ser>
          <c:idx val="6"/>
          <c:order val="2"/>
          <c:tx>
            <c:strRef>
              <c:f>'DATA for charts'!$E$1210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0.748</c:v>
                </c:pt>
                <c:pt idx="6">
                  <c:v>0.51200000000000001</c:v>
                </c:pt>
                <c:pt idx="7">
                  <c:v>0.53200000000000003</c:v>
                </c:pt>
                <c:pt idx="8">
                  <c:v>1.1140000000000001</c:v>
                </c:pt>
                <c:pt idx="9">
                  <c:v>0.46100000000000008</c:v>
                </c:pt>
                <c:pt idx="10">
                  <c:v>0.73</c:v>
                </c:pt>
                <c:pt idx="11">
                  <c:v>0.99099999999999988</c:v>
                </c:pt>
              </c:numCache>
            </c:numRef>
          </c:val>
          <c:extLst>
            <c:ext xmlns:c16="http://schemas.microsoft.com/office/drawing/2014/chart" uri="{C3380CC4-5D6E-409C-BE32-E72D297353CC}">
              <c16:uniqueId val="{00000002-7F44-494D-93DF-0862E9225CBD}"/>
            </c:ext>
          </c:extLst>
        </c:ser>
        <c:ser>
          <c:idx val="5"/>
          <c:order val="3"/>
          <c:tx>
            <c:strRef>
              <c:f>'DATA for charts'!$F$1210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1.0747612408904248</c:v>
                </c:pt>
                <c:pt idx="1">
                  <c:v>0.37915354989896333</c:v>
                </c:pt>
                <c:pt idx="2">
                  <c:v>0.37020874305145535</c:v>
                </c:pt>
                <c:pt idx="3">
                  <c:v>0.31864894344404471</c:v>
                </c:pt>
                <c:pt idx="4">
                  <c:v>0.35588301262802213</c:v>
                </c:pt>
                <c:pt idx="5">
                  <c:v>0.7324294301144999</c:v>
                </c:pt>
                <c:pt idx="6">
                  <c:v>0.5144490757031166</c:v>
                </c:pt>
                <c:pt idx="7">
                  <c:v>0.4785235323409695</c:v>
                </c:pt>
                <c:pt idx="8">
                  <c:v>1.0653928869778031</c:v>
                </c:pt>
                <c:pt idx="9">
                  <c:v>0.35615352075719442</c:v>
                </c:pt>
                <c:pt idx="10">
                  <c:v>0.78997327391696981</c:v>
                </c:pt>
                <c:pt idx="11">
                  <c:v>1.0295517585641161</c:v>
                </c:pt>
              </c:numCache>
            </c:numRef>
          </c:val>
          <c:extLst>
            <c:ext xmlns:c16="http://schemas.microsoft.com/office/drawing/2014/chart" uri="{C3380CC4-5D6E-409C-BE32-E72D297353CC}">
              <c16:uniqueId val="{00000003-7F44-494D-93DF-0862E9225CBD}"/>
            </c:ext>
          </c:extLst>
        </c:ser>
        <c:ser>
          <c:idx val="4"/>
          <c:order val="4"/>
          <c:tx>
            <c:strRef>
              <c:f>'DATA for charts'!$G$1210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7F44-494D-93DF-0862E9225CBD}"/>
            </c:ext>
          </c:extLst>
        </c:ser>
        <c:ser>
          <c:idx val="3"/>
          <c:order val="5"/>
          <c:tx>
            <c:strRef>
              <c:f>'DATA for charts'!$H$1210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5-7F44-494D-93DF-0862E9225CBD}"/>
            </c:ext>
          </c:extLst>
        </c:ser>
        <c:ser>
          <c:idx val="0"/>
          <c:order val="8"/>
          <c:tx>
            <c:strRef>
              <c:f>'DATA for charts'!$S$1210</c:f>
              <c:strCache>
                <c:ptCount val="1"/>
                <c:pt idx="0">
                  <c:v>Tested Prg</c:v>
                </c:pt>
              </c:strCache>
            </c:strRef>
          </c:tx>
          <c:spPr>
            <a:solidFill>
              <a:srgbClr val="FF8080"/>
            </a:solidFill>
            <a:ln>
              <a:solidFill>
                <a:srgbClr val="000000"/>
              </a:solidFill>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F44-494D-93DF-0862E9225CBD}"/>
            </c:ext>
          </c:extLst>
        </c:ser>
        <c:dLbls>
          <c:showLegendKey val="0"/>
          <c:showVal val="0"/>
          <c:showCatName val="0"/>
          <c:showSerName val="0"/>
          <c:showPercent val="0"/>
          <c:showBubbleSize val="0"/>
        </c:dLbls>
        <c:gapWidth val="150"/>
        <c:axId val="49348992"/>
        <c:axId val="49350528"/>
        <c:extLst>
          <c:ext xmlns:c15="http://schemas.microsoft.com/office/drawing/2012/chart" uri="{02D57815-91ED-43cb-92C2-25804820EDAC}">
            <c15:filteredBarSeries>
              <c15:ser>
                <c:idx val="2"/>
                <c:order val="6"/>
                <c:tx>
                  <c:strRef>
                    <c:extLst>
                      <c:ext uri="{02D57815-91ED-43cb-92C2-25804820EDAC}">
                        <c15:formulaRef>
                          <c15:sqref>'DATA for charts'!$I$1210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charts'!$I$1211:$I$1222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F44-494D-93DF-0862E9225C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charts'!$J$1210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charts'!$J$1211:$J$1222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F44-494D-93DF-0862E9225CBD}"/>
                  </c:ext>
                </c:extLst>
              </c15:ser>
            </c15:filteredBarSeries>
          </c:ext>
        </c:extLst>
      </c:barChart>
      <c:catAx>
        <c:axId val="49348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50528"/>
        <c:crosses val="autoZero"/>
        <c:auto val="1"/>
        <c:lblAlgn val="ctr"/>
        <c:lblOffset val="100"/>
        <c:tickLblSkip val="1"/>
        <c:tickMarkSkip val="1"/>
        <c:noMultiLvlLbl val="0"/>
      </c:catAx>
      <c:valAx>
        <c:axId val="49350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48992"/>
        <c:crosses val="autoZero"/>
        <c:crossBetween val="between"/>
      </c:valAx>
      <c:spPr>
        <a:noFill/>
        <a:ln w="12700">
          <a:solidFill>
            <a:srgbClr val="808080"/>
          </a:solidFill>
          <a:prstDash val="solid"/>
        </a:ln>
      </c:spPr>
    </c:plotArea>
    <c:legend>
      <c:legendPos val="b"/>
      <c:layout>
        <c:manualLayout>
          <c:xMode val="edge"/>
          <c:yMode val="edge"/>
          <c:x val="8.4379385984077168E-2"/>
          <c:y val="0.92395884445928766"/>
          <c:w val="0.83123260535829235"/>
          <c:h val="5.113408947861941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B8-M12.
Monthly Peak Cooling Sensitivity (Delta)
Case 600-900</a:t>
            </a:r>
          </a:p>
        </c:rich>
      </c:tx>
      <c:layout>
        <c:manualLayout>
          <c:xMode val="edge"/>
          <c:yMode val="edge"/>
          <c:x val="0.26467261514619217"/>
          <c:y val="6.3077759651984769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3.8250990990990985</c:v>
                </c:pt>
                <c:pt idx="2">
                  <c:v>2.949900900900901</c:v>
                </c:pt>
                <c:pt idx="3">
                  <c:v>2.3804774774774775</c:v>
                </c:pt>
                <c:pt idx="4">
                  <c:v>1.2190990990990993</c:v>
                </c:pt>
                <c:pt idx="5">
                  <c:v>1.1515675675675676</c:v>
                </c:pt>
                <c:pt idx="6">
                  <c:v>1.1787387387387387</c:v>
                </c:pt>
                <c:pt idx="7">
                  <c:v>1.5601981981981985</c:v>
                </c:pt>
                <c:pt idx="8">
                  <c:v>2.1250180180180185</c:v>
                </c:pt>
                <c:pt idx="9">
                  <c:v>2.5377027027027022</c:v>
                </c:pt>
                <c:pt idx="10">
                  <c:v>3.4939189189189186</c:v>
                </c:pt>
                <c:pt idx="11">
                  <c:v>3.468</c:v>
                </c:pt>
              </c:numCache>
            </c:numRef>
          </c:val>
          <c:extLst>
            <c:ext xmlns:c16="http://schemas.microsoft.com/office/drawing/2014/chart" uri="{C3380CC4-5D6E-409C-BE32-E72D297353CC}">
              <c16:uniqueId val="{00000000-F4CF-4625-B2A4-BD1996B41B15}"/>
            </c:ext>
          </c:extLst>
        </c:ser>
        <c:ser>
          <c:idx val="7"/>
          <c:order val="1"/>
          <c:tx>
            <c:strRef>
              <c:f>'DATA for charts'!$D$1225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3.3839355999999992</c:v>
                </c:pt>
                <c:pt idx="4">
                  <c:v>1.652369</c:v>
                </c:pt>
                <c:pt idx="5">
                  <c:v>1.352139</c:v>
                </c:pt>
                <c:pt idx="6">
                  <c:v>1.347299</c:v>
                </c:pt>
                <c:pt idx="7">
                  <c:v>1.6343189999999996</c:v>
                </c:pt>
                <c:pt idx="8">
                  <c:v>2.3134829999999993</c:v>
                </c:pt>
                <c:pt idx="9">
                  <c:v>2.8937759999999972</c:v>
                </c:pt>
                <c:pt idx="10">
                  <c:v>3.9161789999999996</c:v>
                </c:pt>
                <c:pt idx="11">
                  <c:v>4.3445699999999992</c:v>
                </c:pt>
              </c:numCache>
            </c:numRef>
          </c:val>
          <c:extLst>
            <c:ext xmlns:c16="http://schemas.microsoft.com/office/drawing/2014/chart" uri="{C3380CC4-5D6E-409C-BE32-E72D297353CC}">
              <c16:uniqueId val="{00000001-F4CF-4625-B2A4-BD1996B41B15}"/>
            </c:ext>
          </c:extLst>
        </c:ser>
        <c:ser>
          <c:idx val="6"/>
          <c:order val="2"/>
          <c:tx>
            <c:strRef>
              <c:f>'DATA for charts'!$E$1225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F4CF-4625-B2A4-BD1996B41B15}"/>
            </c:ext>
          </c:extLst>
        </c:ser>
        <c:ser>
          <c:idx val="5"/>
          <c:order val="3"/>
          <c:tx>
            <c:strRef>
              <c:f>'DATA for charts'!$F$1225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4.273685125895228</c:v>
                </c:pt>
                <c:pt idx="1">
                  <c:v>4.5578233342705667</c:v>
                </c:pt>
                <c:pt idx="2">
                  <c:v>3.515474264853589</c:v>
                </c:pt>
                <c:pt idx="3">
                  <c:v>2.9781095794355417</c:v>
                </c:pt>
                <c:pt idx="4">
                  <c:v>1.5525102679856004</c:v>
                </c:pt>
                <c:pt idx="5">
                  <c:v>1.4831500688168886</c:v>
                </c:pt>
                <c:pt idx="6">
                  <c:v>1.560311003185328</c:v>
                </c:pt>
                <c:pt idx="7">
                  <c:v>2.146177063652567</c:v>
                </c:pt>
                <c:pt idx="8">
                  <c:v>2.7260331574083327</c:v>
                </c:pt>
                <c:pt idx="9">
                  <c:v>3.1816636979403614</c:v>
                </c:pt>
                <c:pt idx="10">
                  <c:v>4.1922213923924021</c:v>
                </c:pt>
                <c:pt idx="11">
                  <c:v>4.2828021605469111</c:v>
                </c:pt>
              </c:numCache>
            </c:numRef>
          </c:val>
          <c:extLst>
            <c:ext xmlns:c16="http://schemas.microsoft.com/office/drawing/2014/chart" uri="{C3380CC4-5D6E-409C-BE32-E72D297353CC}">
              <c16:uniqueId val="{00000003-F4CF-4625-B2A4-BD1996B41B15}"/>
            </c:ext>
          </c:extLst>
        </c:ser>
        <c:ser>
          <c:idx val="4"/>
          <c:order val="4"/>
          <c:tx>
            <c:strRef>
              <c:f>'DATA for charts'!$G$1225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F4CF-4625-B2A4-BD1996B41B15}"/>
            </c:ext>
          </c:extLst>
        </c:ser>
        <c:ser>
          <c:idx val="3"/>
          <c:order val="5"/>
          <c:tx>
            <c:strRef>
              <c:f>'DATA for charts'!$H$1225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5-F4CF-4625-B2A4-BD1996B41B15}"/>
            </c:ext>
          </c:extLst>
        </c:ser>
        <c:ser>
          <c:idx val="0"/>
          <c:order val="8"/>
          <c:tx>
            <c:strRef>
              <c:f>'DATA for charts'!$S$1225</c:f>
              <c:strCache>
                <c:ptCount val="1"/>
                <c:pt idx="0">
                  <c:v>Tested Prg</c:v>
                </c:pt>
              </c:strCache>
            </c:strRef>
          </c:tx>
          <c:spPr>
            <a:solidFill>
              <a:srgbClr val="FF8080"/>
            </a:solidFill>
            <a:ln>
              <a:solidFill>
                <a:srgbClr val="000000"/>
              </a:solidFill>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4CF-4625-B2A4-BD1996B41B15}"/>
            </c:ext>
          </c:extLst>
        </c:ser>
        <c:dLbls>
          <c:showLegendKey val="0"/>
          <c:showVal val="0"/>
          <c:showCatName val="0"/>
          <c:showSerName val="0"/>
          <c:showPercent val="0"/>
          <c:showBubbleSize val="0"/>
        </c:dLbls>
        <c:gapWidth val="150"/>
        <c:axId val="49416832"/>
        <c:axId val="49426816"/>
        <c:extLst>
          <c:ext xmlns:c15="http://schemas.microsoft.com/office/drawing/2012/chart" uri="{02D57815-91ED-43cb-92C2-25804820EDAC}">
            <c15:filteredBarSeries>
              <c15:ser>
                <c:idx val="2"/>
                <c:order val="6"/>
                <c:tx>
                  <c:strRef>
                    <c:extLst>
                      <c:ext uri="{02D57815-91ED-43cb-92C2-25804820EDAC}">
                        <c15:formulaRef>
                          <c15:sqref>'DATA for charts'!$I$1225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charts'!$I$1226:$I$1237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4CF-4625-B2A4-BD1996B41B15}"/>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charts'!$J$1225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charts'!$J$1226:$J$1237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F4CF-4625-B2A4-BD1996B41B15}"/>
                  </c:ext>
                </c:extLst>
              </c15:ser>
            </c15:filteredBarSeries>
          </c:ext>
        </c:extLst>
      </c:barChart>
      <c:catAx>
        <c:axId val="4941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26816"/>
        <c:crosses val="autoZero"/>
        <c:auto val="1"/>
        <c:lblAlgn val="ctr"/>
        <c:lblOffset val="100"/>
        <c:tickLblSkip val="1"/>
        <c:tickMarkSkip val="1"/>
        <c:noMultiLvlLbl val="0"/>
      </c:catAx>
      <c:valAx>
        <c:axId val="494268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16832"/>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B8-H1.  Case 900FF
Annual Hourly Zone</a:t>
            </a:r>
            <a:r>
              <a:rPr lang="en-US" baseline="0"/>
              <a:t> Air</a:t>
            </a:r>
            <a:r>
              <a:rPr lang="en-US"/>
              <a:t> Temperature Frequency</a:t>
            </a:r>
          </a:p>
        </c:rich>
      </c:tx>
      <c:layout>
        <c:manualLayout>
          <c:xMode val="edge"/>
          <c:yMode val="edge"/>
          <c:x val="0.23296343229016461"/>
          <c:y val="6.5252854812398037E-2"/>
        </c:manualLayout>
      </c:layout>
      <c:overlay val="0"/>
      <c:spPr>
        <a:noFill/>
        <a:ln w="25400">
          <a:noFill/>
        </a:ln>
      </c:spPr>
    </c:title>
    <c:autoTitleDeleted val="0"/>
    <c:plotArea>
      <c:layout>
        <c:manualLayout>
          <c:xMode val="edge"/>
          <c:yMode val="edge"/>
          <c:x val="3.9437661857195716E-2"/>
          <c:y val="0.16922240348015224"/>
          <c:w val="0.88509064002959903"/>
          <c:h val="0.71123453777086987"/>
        </c:manualLayout>
      </c:layout>
      <c:scatterChart>
        <c:scatterStyle val="lineMarker"/>
        <c:varyColors val="0"/>
        <c:ser>
          <c:idx val="8"/>
          <c:order val="0"/>
          <c:tx>
            <c:strRef>
              <c:f>'DATA for charts'!$C$866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8225-4CA3-A8EF-A25BCA6C8005}"/>
            </c:ext>
          </c:extLst>
        </c:ser>
        <c:ser>
          <c:idx val="7"/>
          <c:order val="1"/>
          <c:tx>
            <c:strRef>
              <c:f>'DATA for charts'!$D$866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8225-4CA3-A8EF-A25BCA6C8005}"/>
            </c:ext>
          </c:extLst>
        </c:ser>
        <c:ser>
          <c:idx val="6"/>
          <c:order val="2"/>
          <c:tx>
            <c:strRef>
              <c:f>'DATA for charts'!$E$866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8225-4CA3-A8EF-A25BCA6C8005}"/>
            </c:ext>
          </c:extLst>
        </c:ser>
        <c:ser>
          <c:idx val="5"/>
          <c:order val="3"/>
          <c:tx>
            <c:strRef>
              <c:f>'DATA for charts'!$F$866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8225-4CA3-A8EF-A25BCA6C8005}"/>
            </c:ext>
          </c:extLst>
        </c:ser>
        <c:ser>
          <c:idx val="4"/>
          <c:order val="4"/>
          <c:tx>
            <c:strRef>
              <c:f>'DATA for charts'!$G$866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8225-4CA3-A8EF-A25BCA6C8005}"/>
            </c:ext>
          </c:extLst>
        </c:ser>
        <c:ser>
          <c:idx val="3"/>
          <c:order val="5"/>
          <c:tx>
            <c:strRef>
              <c:f>'DATA for charts'!$H$866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8225-4CA3-A8EF-A25BCA6C8005}"/>
            </c:ext>
          </c:extLst>
        </c:ser>
        <c:ser>
          <c:idx val="0"/>
          <c:order val="8"/>
          <c:tx>
            <c:strRef>
              <c:f>'DATA for charts'!$S$866</c:f>
              <c:strCache>
                <c:ptCount val="1"/>
                <c:pt idx="0">
                  <c:v>Tested Prg</c:v>
                </c:pt>
              </c:strCache>
            </c:strRef>
          </c:tx>
          <c:spPr>
            <a:ln w="38100">
              <a:solidFill>
                <a:srgbClr val="FF0000"/>
              </a:solidFill>
              <a:prstDash val="solid"/>
            </a:ln>
          </c:spPr>
          <c:marker>
            <c:symbol val="none"/>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8-8225-4CA3-A8EF-A25BCA6C8005}"/>
            </c:ext>
          </c:extLst>
        </c:ser>
        <c:dLbls>
          <c:showLegendKey val="0"/>
          <c:showVal val="0"/>
          <c:showCatName val="0"/>
          <c:showSerName val="0"/>
          <c:showPercent val="0"/>
          <c:showBubbleSize val="0"/>
        </c:dLbls>
        <c:axId val="128103168"/>
        <c:axId val="128105088"/>
        <c:extLst>
          <c:ext xmlns:c15="http://schemas.microsoft.com/office/drawing/2012/chart" uri="{02D57815-91ED-43cb-92C2-25804820EDAC}">
            <c15:filteredScatterSeries>
              <c15:ser>
                <c:idx val="2"/>
                <c:order val="6"/>
                <c:tx>
                  <c:strRef>
                    <c:extLst>
                      <c:ext uri="{02D57815-91ED-43cb-92C2-25804820EDAC}">
                        <c15:formulaRef>
                          <c15:sqref>'DATA for charts'!$I$866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c:ext uri="{02D57815-91ED-43cb-92C2-25804820EDAC}">
                        <c15:formulaRef>
                          <c15:sqref>'DATA for charts'!$I$910:$I$975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6-8225-4CA3-A8EF-A25BCA6C800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xmlns:c15="http://schemas.microsoft.com/office/drawing/2012/chart">
                      <c:ext xmlns:c15="http://schemas.microsoft.com/office/drawing/2012/chart" uri="{02D57815-91ED-43cb-92C2-25804820EDAC}">
                        <c15:formulaRef>
                          <c15:sqref>'DATA for charts'!$J$910:$J$975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xmlns:c15="http://schemas.microsoft.com/office/drawing/2012/chart">
                  <c:ext xmlns:c16="http://schemas.microsoft.com/office/drawing/2014/chart" uri="{C3380CC4-5D6E-409C-BE32-E72D297353CC}">
                    <c16:uniqueId val="{00000007-8225-4CA3-A8EF-A25BCA6C8005}"/>
                  </c:ext>
                </c:extLst>
              </c15:ser>
            </c15:filteredScatterSeries>
          </c:ext>
        </c:extLst>
      </c:scatterChart>
      <c:valAx>
        <c:axId val="128103168"/>
        <c:scaling>
          <c:orientation val="minMax"/>
          <c:max val="55"/>
          <c:min val="-5"/>
        </c:scaling>
        <c:delete val="0"/>
        <c:axPos val="b"/>
        <c:title>
          <c:tx>
            <c:rich>
              <a:bodyPr/>
              <a:lstStyle/>
              <a:p>
                <a:pPr>
                  <a:defRPr sz="1000" b="0" i="0" u="none" strike="noStrike" baseline="0">
                    <a:solidFill>
                      <a:srgbClr val="000000"/>
                    </a:solidFill>
                    <a:latin typeface="Arial"/>
                    <a:ea typeface="Arial"/>
                    <a:cs typeface="Arial"/>
                  </a:defRPr>
                </a:pPr>
                <a:r>
                  <a:rPr lang="en-US" sz="1125" b="1" i="0" u="none" strike="noStrike" baseline="0">
                    <a:solidFill>
                      <a:srgbClr val="000000"/>
                    </a:solidFill>
                    <a:latin typeface="Arial"/>
                    <a:cs typeface="Arial"/>
                  </a:rPr>
                  <a:t>Temperature Bins (°C)</a:t>
                </a:r>
                <a:endParaRPr lang="en-US"/>
              </a:p>
            </c:rich>
          </c:tx>
          <c:layout>
            <c:manualLayout>
              <c:xMode val="edge"/>
              <c:yMode val="edge"/>
              <c:x val="0.40324585397968432"/>
              <c:y val="0.877194298510405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105088"/>
        <c:crossesAt val="0"/>
        <c:crossBetween val="midCat"/>
        <c:majorUnit val="5"/>
      </c:valAx>
      <c:valAx>
        <c:axId val="12810508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Number of Occurrences</a:t>
                </a:r>
              </a:p>
            </c:rich>
          </c:tx>
          <c:layout>
            <c:manualLayout>
              <c:xMode val="edge"/>
              <c:yMode val="edge"/>
              <c:x val="7.3991860895301718E-3"/>
              <c:y val="0.36134324971205772"/>
            </c:manualLayout>
          </c:layout>
          <c:overlay val="0"/>
          <c:spPr>
            <a:noFill/>
            <a:ln w="25400">
              <a:noFill/>
            </a:ln>
          </c:spPr>
        </c:title>
        <c:numFmt formatCode="0_)" sourceLinked="1"/>
        <c:majorTickMark val="out"/>
        <c:minorTickMark val="none"/>
        <c:tickLblPos val="low"/>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128103168"/>
        <c:crosses val="autoZero"/>
        <c:crossBetween val="midCat"/>
      </c:valAx>
      <c:spPr>
        <a:noFill/>
        <a:ln w="12700">
          <a:solidFill>
            <a:srgbClr val="808080"/>
          </a:solidFill>
          <a:prstDash val="solid"/>
        </a:ln>
      </c:spPr>
    </c:plotArea>
    <c:legend>
      <c:legendPos val="b"/>
      <c:layout>
        <c:manualLayout>
          <c:xMode val="edge"/>
          <c:yMode val="edge"/>
          <c:x val="8.355067714204982E-2"/>
          <c:y val="0.93265922510094068"/>
          <c:w val="0.81821994226304395"/>
          <c:h val="6.29962364003035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Horizontal (Upward)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charts'!$C$2227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F309-4042-BD70-2B11E24D42E0}"/>
            </c:ext>
          </c:extLst>
        </c:ser>
        <c:ser>
          <c:idx val="7"/>
          <c:order val="1"/>
          <c:tx>
            <c:strRef>
              <c:f>'DATA for charts'!$D$2227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82.045470000000009</c:v>
                </c:pt>
                <c:pt idx="31">
                  <c:v>264.19929999999999</c:v>
                </c:pt>
                <c:pt idx="32">
                  <c:v>465.81990000000002</c:v>
                </c:pt>
                <c:pt idx="33">
                  <c:v>656.57449999999994</c:v>
                </c:pt>
                <c:pt idx="34">
                  <c:v>816.05229999999983</c:v>
                </c:pt>
                <c:pt idx="35">
                  <c:v>931.71340000000009</c:v>
                </c:pt>
                <c:pt idx="36">
                  <c:v>996.14100000000008</c:v>
                </c:pt>
                <c:pt idx="37">
                  <c:v>1002.0363</c:v>
                </c:pt>
                <c:pt idx="38">
                  <c:v>951.51429999999993</c:v>
                </c:pt>
                <c:pt idx="39">
                  <c:v>847.78719999999998</c:v>
                </c:pt>
                <c:pt idx="40">
                  <c:v>697.26509999999996</c:v>
                </c:pt>
                <c:pt idx="41">
                  <c:v>511.78009999999989</c:v>
                </c:pt>
                <c:pt idx="42">
                  <c:v>309.27670000000001</c:v>
                </c:pt>
                <c:pt idx="43">
                  <c:v>116.17849</c:v>
                </c:pt>
                <c:pt idx="44">
                  <c:v>5.5971079999999986</c:v>
                </c:pt>
                <c:pt idx="45">
                  <c:v>0</c:v>
                </c:pt>
                <c:pt idx="46">
                  <c:v>0</c:v>
                </c:pt>
                <c:pt idx="47">
                  <c:v>0</c:v>
                </c:pt>
                <c:pt idx="48">
                  <c:v>0</c:v>
                </c:pt>
              </c:numCache>
            </c:numRef>
          </c:yVal>
          <c:smooth val="0"/>
          <c:extLst>
            <c:ext xmlns:c16="http://schemas.microsoft.com/office/drawing/2014/chart" uri="{C3380CC4-5D6E-409C-BE32-E72D297353CC}">
              <c16:uniqueId val="{00000001-F309-4042-BD70-2B11E24D42E0}"/>
            </c:ext>
          </c:extLst>
        </c:ser>
        <c:ser>
          <c:idx val="6"/>
          <c:order val="2"/>
          <c:tx>
            <c:strRef>
              <c:f>'DATA for charts'!$E$2227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F309-4042-BD70-2B11E24D42E0}"/>
            </c:ext>
          </c:extLst>
        </c:ser>
        <c:ser>
          <c:idx val="5"/>
          <c:order val="3"/>
          <c:tx>
            <c:strRef>
              <c:f>'DATA for charts'!$F$2227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F309-4042-BD70-2B11E24D42E0}"/>
            </c:ext>
          </c:extLst>
        </c:ser>
        <c:ser>
          <c:idx val="4"/>
          <c:order val="4"/>
          <c:tx>
            <c:strRef>
              <c:f>'DATA for charts'!$G$2227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F309-4042-BD70-2B11E24D42E0}"/>
            </c:ext>
          </c:extLst>
        </c:ser>
        <c:ser>
          <c:idx val="3"/>
          <c:order val="5"/>
          <c:tx>
            <c:strRef>
              <c:f>'DATA for charts'!$H$2227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954.45692872563006</c:v>
                </c:pt>
                <c:pt idx="39">
                  <c:v>848.32580761667793</c:v>
                </c:pt>
                <c:pt idx="40">
                  <c:v>695.79259765950394</c:v>
                </c:pt>
                <c:pt idx="41">
                  <c:v>508.91288083527695</c:v>
                </c:pt>
                <c:pt idx="42">
                  <c:v>305.86935403386002</c:v>
                </c:pt>
                <c:pt idx="43">
                  <c:v>113.52050633169399</c:v>
                </c:pt>
                <c:pt idx="44">
                  <c:v>5.1513252371357794</c:v>
                </c:pt>
                <c:pt idx="45">
                  <c:v>0</c:v>
                </c:pt>
                <c:pt idx="46">
                  <c:v>0</c:v>
                </c:pt>
                <c:pt idx="47">
                  <c:v>0</c:v>
                </c:pt>
                <c:pt idx="48">
                  <c:v>0</c:v>
                </c:pt>
              </c:numCache>
            </c:numRef>
          </c:yVal>
          <c:smooth val="0"/>
          <c:extLst>
            <c:ext xmlns:c16="http://schemas.microsoft.com/office/drawing/2014/chart" uri="{C3380CC4-5D6E-409C-BE32-E72D297353CC}">
              <c16:uniqueId val="{00000005-F309-4042-BD70-2B11E24D42E0}"/>
            </c:ext>
          </c:extLst>
        </c:ser>
        <c:ser>
          <c:idx val="0"/>
          <c:order val="8"/>
          <c:tx>
            <c:strRef>
              <c:f>'DATA for charts'!$S$2227</c:f>
              <c:strCache>
                <c:ptCount val="1"/>
                <c:pt idx="0">
                  <c:v>Tested Prg</c:v>
                </c:pt>
              </c:strCache>
            </c:strRef>
          </c:tx>
          <c:spPr>
            <a:ln>
              <a:solidFill>
                <a:srgbClr val="FF0000"/>
              </a:solidFill>
            </a:ln>
          </c:spPr>
          <c:marker>
            <c:symbol val="none"/>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09-4042-BD70-2B11E24D42E0}"/>
            </c:ext>
          </c:extLst>
        </c:ser>
        <c:dLbls>
          <c:showLegendKey val="0"/>
          <c:showVal val="0"/>
          <c:showCatName val="0"/>
          <c:showSerName val="0"/>
          <c:showPercent val="0"/>
          <c:showBubbleSize val="0"/>
        </c:dLbls>
        <c:axId val="128299008"/>
        <c:axId val="128300928"/>
        <c:extLst>
          <c:ext xmlns:c15="http://schemas.microsoft.com/office/drawing/2012/chart" uri="{02D57815-91ED-43cb-92C2-25804820EDAC}">
            <c15:filteredScatterSeries>
              <c15:ser>
                <c:idx val="2"/>
                <c:order val="6"/>
                <c:tx>
                  <c:strRef>
                    <c:extLst>
                      <c:ext uri="{02D57815-91ED-43cb-92C2-25804820EDAC}">
                        <c15:formulaRef>
                          <c15:sqref>'DATA for charts'!$I$2227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charts'!$I$2228:$I$2251,'DATA for charts'!$I$2268:$I$2292)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09-4042-BD70-2B11E24D42E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charts'!$J$2227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charts'!$J$2228:$J$2251,'DATA for charts'!$J$2268:$J$2292)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09-4042-BD70-2B11E24D42E0}"/>
                  </c:ext>
                </c:extLst>
              </c15:ser>
            </c15:filteredScatterSeries>
          </c:ext>
        </c:extLst>
      </c:scatterChart>
      <c:valAx>
        <c:axId val="128299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300928"/>
        <c:crosses val="autoZero"/>
        <c:crossBetween val="midCat"/>
        <c:majorUnit val="1"/>
      </c:valAx>
      <c:valAx>
        <c:axId val="1283009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299008"/>
        <c:crosses val="autoZero"/>
        <c:crossBetween val="midCat"/>
      </c:valAx>
      <c:spPr>
        <a:noFill/>
        <a:ln w="12700">
          <a:solidFill>
            <a:srgbClr val="808080"/>
          </a:solidFill>
          <a:prstDash val="solid"/>
        </a:ln>
      </c:spPr>
    </c:plotArea>
    <c:legend>
      <c:legendPos val="b"/>
      <c:layout>
        <c:manualLayout>
          <c:xMode val="edge"/>
          <c:yMode val="edge"/>
          <c:x val="8.9096875091401323E-2"/>
          <c:y val="0.92831231267823"/>
          <c:w val="0.8161955631189725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South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charts'!$C$458</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BAF4-4E58-A022-810719EC8B98}"/>
            </c:ext>
          </c:extLst>
        </c:ser>
        <c:ser>
          <c:idx val="7"/>
          <c:order val="1"/>
          <c:tx>
            <c:strRef>
              <c:f>'DATA for charts'!$D$458</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39.005679999999991</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BAF4-4E58-A022-810719EC8B98}"/>
            </c:ext>
          </c:extLst>
        </c:ser>
        <c:ser>
          <c:idx val="6"/>
          <c:order val="2"/>
          <c:tx>
            <c:strRef>
              <c:f>'DATA for charts'!$E$458</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BAF4-4E58-A022-810719EC8B98}"/>
            </c:ext>
          </c:extLst>
        </c:ser>
        <c:ser>
          <c:idx val="5"/>
          <c:order val="3"/>
          <c:tx>
            <c:strRef>
              <c:f>'DATA for charts'!$F$458</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BAF4-4E58-A022-810719EC8B98}"/>
            </c:ext>
          </c:extLst>
        </c:ser>
        <c:ser>
          <c:idx val="4"/>
          <c:order val="4"/>
          <c:tx>
            <c:strRef>
              <c:f>'DATA for charts'!$G$458</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BAF4-4E58-A022-810719EC8B98}"/>
            </c:ext>
          </c:extLst>
        </c:ser>
        <c:ser>
          <c:idx val="3"/>
          <c:order val="5"/>
          <c:tx>
            <c:strRef>
              <c:f>'DATA for charts'!$H$458</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0</c:v>
                </c:pt>
                <c:pt idx="1">
                  <c:v>0</c:v>
                </c:pt>
                <c:pt idx="2">
                  <c:v>0</c:v>
                </c:pt>
                <c:pt idx="3">
                  <c:v>0</c:v>
                </c:pt>
                <c:pt idx="4">
                  <c:v>0</c:v>
                </c:pt>
                <c:pt idx="5">
                  <c:v>7.7153535786864493</c:v>
                </c:pt>
                <c:pt idx="6">
                  <c:v>31.288055743058699</c:v>
                </c:pt>
                <c:pt idx="7">
                  <c:v>58.058060116393598</c:v>
                </c:pt>
                <c:pt idx="8">
                  <c:v>83.143085220906514</c:v>
                </c:pt>
                <c:pt idx="9">
                  <c:v>103.659755833472</c:v>
                </c:pt>
                <c:pt idx="10">
                  <c:v>141.35137546747302</c:v>
                </c:pt>
                <c:pt idx="11">
                  <c:v>150.34110476125201</c:v>
                </c:pt>
                <c:pt idx="12">
                  <c:v>149.71671536894098</c:v>
                </c:pt>
                <c:pt idx="13">
                  <c:v>138.995725352184</c:v>
                </c:pt>
                <c:pt idx="14">
                  <c:v>120.44722738207001</c:v>
                </c:pt>
                <c:pt idx="15">
                  <c:v>94.745666344809791</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178.55705515918899</c:v>
                </c:pt>
                <c:pt idx="34">
                  <c:v>304.66935320107604</c:v>
                </c:pt>
                <c:pt idx="35">
                  <c:v>398.84771057004195</c:v>
                </c:pt>
                <c:pt idx="36">
                  <c:v>449.78548825276198</c:v>
                </c:pt>
                <c:pt idx="37">
                  <c:v>452.80749997316099</c:v>
                </c:pt>
                <c:pt idx="38">
                  <c:v>408.887358560574</c:v>
                </c:pt>
                <c:pt idx="39">
                  <c:v>320.81443167132403</c:v>
                </c:pt>
                <c:pt idx="40">
                  <c:v>197.58980252292298</c:v>
                </c:pt>
                <c:pt idx="41">
                  <c:v>83.9624824748565</c:v>
                </c:pt>
                <c:pt idx="42">
                  <c:v>57.492109217416399</c:v>
                </c:pt>
                <c:pt idx="43">
                  <c:v>29.649216603405502</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5-BAF4-4E58-A022-810719EC8B98}"/>
            </c:ext>
          </c:extLst>
        </c:ser>
        <c:ser>
          <c:idx val="0"/>
          <c:order val="8"/>
          <c:tx>
            <c:strRef>
              <c:f>'DATA for charts'!$S$458</c:f>
              <c:strCache>
                <c:ptCount val="1"/>
                <c:pt idx="0">
                  <c:v>Tested Prg</c:v>
                </c:pt>
              </c:strCache>
            </c:strRef>
          </c:tx>
          <c:spPr>
            <a:ln w="38100">
              <a:solidFill>
                <a:srgbClr val="FF0000"/>
              </a:solidFill>
              <a:prstDash val="solid"/>
            </a:ln>
          </c:spPr>
          <c:marker>
            <c:symbol val="none"/>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BAF4-4E58-A022-810719EC8B98}"/>
            </c:ext>
          </c:extLst>
        </c:ser>
        <c:dLbls>
          <c:showLegendKey val="0"/>
          <c:showVal val="0"/>
          <c:showCatName val="0"/>
          <c:showSerName val="0"/>
          <c:showPercent val="0"/>
          <c:showBubbleSize val="0"/>
        </c:dLbls>
        <c:axId val="126905728"/>
        <c:axId val="126916096"/>
        <c:extLst>
          <c:ext xmlns:c15="http://schemas.microsoft.com/office/drawing/2012/chart" uri="{02D57815-91ED-43cb-92C2-25804820EDAC}">
            <c15:filteredScatterSeries>
              <c15:ser>
                <c:idx val="2"/>
                <c:order val="6"/>
                <c:tx>
                  <c:strRef>
                    <c:extLst>
                      <c:ext uri="{02D57815-91ED-43cb-92C2-25804820EDAC}">
                        <c15:formulaRef>
                          <c15:sqref>'DATA for charts'!$I$458</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charts'!$I$459:$I$482,'DATA for charts'!$I$540:$I$564)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BAF4-4E58-A022-810719EC8B9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charts'!$J$458</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charts'!$J$459:$J$482,'DATA for charts'!$J$540:$J$564)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BAF4-4E58-A022-810719EC8B98}"/>
                  </c:ext>
                </c:extLst>
              </c15:ser>
            </c15:filteredScatterSeries>
          </c:ext>
        </c:extLst>
      </c:scatterChart>
      <c:valAx>
        <c:axId val="1269057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16096"/>
        <c:crosses val="autoZero"/>
        <c:crossBetween val="midCat"/>
        <c:majorUnit val="1"/>
      </c:valAx>
      <c:valAx>
        <c:axId val="1269160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05728"/>
        <c:crosses val="autoZero"/>
        <c:crossBetween val="midCat"/>
      </c:valAx>
      <c:spPr>
        <a:noFill/>
        <a:ln w="12700">
          <a:solidFill>
            <a:srgbClr val="808080"/>
          </a:solidFill>
          <a:prstDash val="solid"/>
        </a:ln>
      </c:spPr>
    </c:plotArea>
    <c:legend>
      <c:legendPos val="b"/>
      <c:layout>
        <c:manualLayout>
          <c:xMode val="edge"/>
          <c:yMode val="edge"/>
          <c:x val="8.1699598870895854E-2"/>
          <c:y val="0.93265922510094068"/>
          <c:w val="0.82118252976424566"/>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B8-H4.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West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charts'!$C$499</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4F38-4388-8EAF-1841ADA84FC8}"/>
            </c:ext>
          </c:extLst>
        </c:ser>
        <c:ser>
          <c:idx val="7"/>
          <c:order val="1"/>
          <c:tx>
            <c:strRef>
              <c:f>'DATA for charts'!$D$499</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644.88590000000011</c:v>
                </c:pt>
                <c:pt idx="40">
                  <c:v>787.96660000000008</c:v>
                </c:pt>
                <c:pt idx="41">
                  <c:v>850.15089999999987</c:v>
                </c:pt>
                <c:pt idx="42">
                  <c:v>805.13969999999995</c:v>
                </c:pt>
                <c:pt idx="43">
                  <c:v>590.34269999999992</c:v>
                </c:pt>
                <c:pt idx="44">
                  <c:v>78.59872</c:v>
                </c:pt>
                <c:pt idx="45">
                  <c:v>0</c:v>
                </c:pt>
                <c:pt idx="46">
                  <c:v>0</c:v>
                </c:pt>
                <c:pt idx="47">
                  <c:v>0</c:v>
                </c:pt>
                <c:pt idx="48">
                  <c:v>0</c:v>
                </c:pt>
              </c:numCache>
            </c:numRef>
          </c:yVal>
          <c:smooth val="0"/>
          <c:extLst>
            <c:ext xmlns:c16="http://schemas.microsoft.com/office/drawing/2014/chart" uri="{C3380CC4-5D6E-409C-BE32-E72D297353CC}">
              <c16:uniqueId val="{00000001-4F38-4388-8EAF-1841ADA84FC8}"/>
            </c:ext>
          </c:extLst>
        </c:ser>
        <c:ser>
          <c:idx val="6"/>
          <c:order val="2"/>
          <c:tx>
            <c:strRef>
              <c:f>'DATA for charts'!$E$499</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4F38-4388-8EAF-1841ADA84FC8}"/>
            </c:ext>
          </c:extLst>
        </c:ser>
        <c:ser>
          <c:idx val="5"/>
          <c:order val="3"/>
          <c:tx>
            <c:strRef>
              <c:f>'DATA for charts'!$F$499</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4F38-4388-8EAF-1841ADA84FC8}"/>
            </c:ext>
          </c:extLst>
        </c:ser>
        <c:ser>
          <c:idx val="4"/>
          <c:order val="4"/>
          <c:tx>
            <c:strRef>
              <c:f>'DATA for charts'!$G$499</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4F38-4388-8EAF-1841ADA84FC8}"/>
            </c:ext>
          </c:extLst>
        </c:ser>
        <c:ser>
          <c:idx val="3"/>
          <c:order val="5"/>
          <c:tx>
            <c:strRef>
              <c:f>'DATA for charts'!$H$499</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0</c:v>
                </c:pt>
                <c:pt idx="1">
                  <c:v>0</c:v>
                </c:pt>
                <c:pt idx="2">
                  <c:v>0</c:v>
                </c:pt>
                <c:pt idx="3">
                  <c:v>0</c:v>
                </c:pt>
                <c:pt idx="4">
                  <c:v>0</c:v>
                </c:pt>
                <c:pt idx="5">
                  <c:v>7.7153535786864493</c:v>
                </c:pt>
                <c:pt idx="6">
                  <c:v>31.288055743058699</c:v>
                </c:pt>
                <c:pt idx="7">
                  <c:v>57.940888913185901</c:v>
                </c:pt>
                <c:pt idx="8">
                  <c:v>81.906313725595993</c:v>
                </c:pt>
                <c:pt idx="9">
                  <c:v>100.61922750278001</c:v>
                </c:pt>
                <c:pt idx="10">
                  <c:v>133.46010300984702</c:v>
                </c:pt>
                <c:pt idx="11">
                  <c:v>140.78364876263001</c:v>
                </c:pt>
                <c:pt idx="12">
                  <c:v>143.66906055768999</c:v>
                </c:pt>
                <c:pt idx="13">
                  <c:v>139.53134842991099</c:v>
                </c:pt>
                <c:pt idx="14">
                  <c:v>126.03526531092399</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102.96488794452</c:v>
                </c:pt>
                <c:pt idx="34">
                  <c:v>118.780282888318</c:v>
                </c:pt>
                <c:pt idx="35">
                  <c:v>127.99707723379299</c:v>
                </c:pt>
                <c:pt idx="36">
                  <c:v>131.63059985507101</c:v>
                </c:pt>
                <c:pt idx="37">
                  <c:v>238.83659833196398</c:v>
                </c:pt>
                <c:pt idx="38">
                  <c:v>475.02999305798596</c:v>
                </c:pt>
                <c:pt idx="39">
                  <c:v>673.00049521461403</c:v>
                </c:pt>
                <c:pt idx="40">
                  <c:v>809.08014294644909</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5-4F38-4388-8EAF-1841ADA84FC8}"/>
            </c:ext>
          </c:extLst>
        </c:ser>
        <c:ser>
          <c:idx val="0"/>
          <c:order val="8"/>
          <c:tx>
            <c:strRef>
              <c:f>'DATA for charts'!$S$499</c:f>
              <c:strCache>
                <c:ptCount val="1"/>
                <c:pt idx="0">
                  <c:v>Tested Prg</c:v>
                </c:pt>
              </c:strCache>
            </c:strRef>
          </c:tx>
          <c:spPr>
            <a:ln w="38100">
              <a:solidFill>
                <a:srgbClr val="FF0000"/>
              </a:solidFill>
              <a:prstDash val="solid"/>
            </a:ln>
          </c:spPr>
          <c:marker>
            <c:symbol val="none"/>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4F38-4388-8EAF-1841ADA84FC8}"/>
            </c:ext>
          </c:extLst>
        </c:ser>
        <c:dLbls>
          <c:showLegendKey val="0"/>
          <c:showVal val="0"/>
          <c:showCatName val="0"/>
          <c:showSerName val="0"/>
          <c:showPercent val="0"/>
          <c:showBubbleSize val="0"/>
        </c:dLbls>
        <c:axId val="127753216"/>
        <c:axId val="127759488"/>
        <c:extLst>
          <c:ext xmlns:c15="http://schemas.microsoft.com/office/drawing/2012/chart" uri="{02D57815-91ED-43cb-92C2-25804820EDAC}">
            <c15:filteredScatterSeries>
              <c15:ser>
                <c:idx val="2"/>
                <c:order val="6"/>
                <c:tx>
                  <c:strRef>
                    <c:extLst>
                      <c:ext uri="{02D57815-91ED-43cb-92C2-25804820EDAC}">
                        <c15:formulaRef>
                          <c15:sqref>'DATA for charts'!$I$499</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charts'!$I$500:$I$523,'DATA for charts'!$I$581:$I$605)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4F38-4388-8EAF-1841ADA84FC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charts'!$J$499</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charts'!$J$500:$J$523,'DATA for charts'!$J$581:$J$605)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4F38-4388-8EAF-1841ADA84FC8}"/>
                  </c:ext>
                </c:extLst>
              </c15:ser>
            </c15:filteredScatterSeries>
          </c:ext>
        </c:extLst>
      </c:scatterChart>
      <c:valAx>
        <c:axId val="1277532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470480451884"/>
              <c:y val="0.881490882155228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9488"/>
        <c:crosses val="autoZero"/>
        <c:crossBetween val="midCat"/>
        <c:majorUnit val="1"/>
      </c:valAx>
      <c:valAx>
        <c:axId val="1277594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3216"/>
        <c:crosses val="autoZero"/>
        <c:crossBetween val="midCat"/>
      </c:valAx>
      <c:spPr>
        <a:noFill/>
        <a:ln w="12700">
          <a:solidFill>
            <a:srgbClr val="808080"/>
          </a:solidFill>
          <a:prstDash val="solid"/>
        </a:ln>
      </c:spPr>
    </c:plotArea>
    <c:legend>
      <c:legendPos val="b"/>
      <c:layout>
        <c:manualLayout>
          <c:xMode val="edge"/>
          <c:yMode val="edge"/>
          <c:x val="8.5681992303681231E-2"/>
          <c:y val="0.93265922510094068"/>
          <c:w val="0.8226619008916894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B8-H5.  Cases 600,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Clear/Cold Day (Feb 1)</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Low-E, Single-Pane Windows</a:t>
            </a:r>
            <a:endParaRPr lang="en-US"/>
          </a:p>
        </c:rich>
      </c:tx>
      <c:layout>
        <c:manualLayout>
          <c:xMode val="edge"/>
          <c:yMode val="edge"/>
          <c:x val="0.2204106839586228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charts'!$C$2427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70F3-4464-9D4D-2AB47A8C4B24}"/>
            </c:ext>
          </c:extLst>
        </c:ser>
        <c:ser>
          <c:idx val="7"/>
          <c:order val="1"/>
          <c:tx>
            <c:strRef>
              <c:f>'DATA for charts'!$D$2427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578.55819999999994</c:v>
                </c:pt>
                <c:pt idx="11">
                  <c:v>652.80819999999994</c:v>
                </c:pt>
                <c:pt idx="12">
                  <c:v>673.38769999999988</c:v>
                </c:pt>
                <c:pt idx="13">
                  <c:v>628.66230000000007</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377.37230000000011</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70F3-4464-9D4D-2AB47A8C4B24}"/>
            </c:ext>
          </c:extLst>
        </c:ser>
        <c:ser>
          <c:idx val="6"/>
          <c:order val="2"/>
          <c:tx>
            <c:strRef>
              <c:f>'DATA for charts'!$E$2427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70F3-4464-9D4D-2AB47A8C4B24}"/>
            </c:ext>
          </c:extLst>
        </c:ser>
        <c:ser>
          <c:idx val="5"/>
          <c:order val="3"/>
          <c:tx>
            <c:strRef>
              <c:f>'DATA for charts'!$F$2427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109.56307428592716</c:v>
                </c:pt>
                <c:pt idx="8">
                  <c:v>323.79998592558002</c:v>
                </c:pt>
                <c:pt idx="9">
                  <c:v>484.08093546615669</c:v>
                </c:pt>
                <c:pt idx="10">
                  <c:v>591.93512244514329</c:v>
                </c:pt>
                <c:pt idx="11">
                  <c:v>648.7353634599184</c:v>
                </c:pt>
                <c:pt idx="12">
                  <c:v>654.83843454144835</c:v>
                </c:pt>
                <c:pt idx="13">
                  <c:v>609.26963425261999</c:v>
                </c:pt>
                <c:pt idx="14">
                  <c:v>513.04327069150838</c:v>
                </c:pt>
                <c:pt idx="15">
                  <c:v>366.66409208254663</c:v>
                </c:pt>
                <c:pt idx="16">
                  <c:v>178.37470356257165</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58.703593934463335</c:v>
                </c:pt>
                <c:pt idx="33">
                  <c:v>175.19229722682834</c:v>
                </c:pt>
                <c:pt idx="34">
                  <c:v>263.02418504302665</c:v>
                </c:pt>
                <c:pt idx="35">
                  <c:v>322.56766953350501</c:v>
                </c:pt>
                <c:pt idx="36">
                  <c:v>354.50782681153834</c:v>
                </c:pt>
                <c:pt idx="37">
                  <c:v>357.97648846385829</c:v>
                </c:pt>
                <c:pt idx="38">
                  <c:v>332.26573980839999</c:v>
                </c:pt>
                <c:pt idx="39">
                  <c:v>278.94300663106668</c:v>
                </c:pt>
                <c:pt idx="40">
                  <c:v>198.66726431998165</c:v>
                </c:pt>
                <c:pt idx="41">
                  <c:v>95.785698167052502</c:v>
                </c:pt>
                <c:pt idx="42">
                  <c:v>5.1964013956169994</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144.9620830052805</c:v>
                </c:pt>
                <c:pt idx="58">
                  <c:v>408.86515664009499</c:v>
                </c:pt>
                <c:pt idx="59">
                  <c:v>596.1030628630034</c:v>
                </c:pt>
                <c:pt idx="60">
                  <c:v>720.93699009200998</c:v>
                </c:pt>
                <c:pt idx="61">
                  <c:v>786.60601539067829</c:v>
                </c:pt>
                <c:pt idx="62">
                  <c:v>793.66991626255174</c:v>
                </c:pt>
                <c:pt idx="63">
                  <c:v>740.93152158058172</c:v>
                </c:pt>
                <c:pt idx="64">
                  <c:v>629.53842260224667</c:v>
                </c:pt>
                <c:pt idx="65">
                  <c:v>459.36385486313333</c:v>
                </c:pt>
                <c:pt idx="66">
                  <c:v>233.51248293816832</c:v>
                </c:pt>
                <c:pt idx="67">
                  <c:v>13.557801033631234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70F3-4464-9D4D-2AB47A8C4B24}"/>
            </c:ext>
          </c:extLst>
        </c:ser>
        <c:ser>
          <c:idx val="4"/>
          <c:order val="4"/>
          <c:tx>
            <c:strRef>
              <c:f>'DATA for charts'!$G$2427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70F3-4464-9D4D-2AB47A8C4B24}"/>
            </c:ext>
          </c:extLst>
        </c:ser>
        <c:ser>
          <c:idx val="3"/>
          <c:order val="5"/>
          <c:tx>
            <c:strRef>
              <c:f>'DATA for charts'!$H$2427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0</c:v>
                </c:pt>
                <c:pt idx="1">
                  <c:v>0</c:v>
                </c:pt>
                <c:pt idx="2">
                  <c:v>0</c:v>
                </c:pt>
                <c:pt idx="3">
                  <c:v>0</c:v>
                </c:pt>
                <c:pt idx="4">
                  <c:v>0</c:v>
                </c:pt>
                <c:pt idx="5">
                  <c:v>0</c:v>
                </c:pt>
                <c:pt idx="6">
                  <c:v>0</c:v>
                </c:pt>
                <c:pt idx="7">
                  <c:v>106.39156315466799</c:v>
                </c:pt>
                <c:pt idx="8">
                  <c:v>323.29189942873296</c:v>
                </c:pt>
                <c:pt idx="9">
                  <c:v>482.64221271203502</c:v>
                </c:pt>
                <c:pt idx="10">
                  <c:v>593.324436559795</c:v>
                </c:pt>
                <c:pt idx="11">
                  <c:v>655.14260875740808</c:v>
                </c:pt>
                <c:pt idx="12">
                  <c:v>665.90375601001392</c:v>
                </c:pt>
                <c:pt idx="13">
                  <c:v>624.077144813225</c:v>
                </c:pt>
                <c:pt idx="14">
                  <c:v>531.12720111020292</c:v>
                </c:pt>
                <c:pt idx="15">
                  <c:v>392.86111781750401</c:v>
                </c:pt>
                <c:pt idx="16">
                  <c:v>204.13093077563599</c:v>
                </c:pt>
                <c:pt idx="17">
                  <c:v>18.368689203440002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343.54821105675796</c:v>
                </c:pt>
                <c:pt idx="39">
                  <c:v>291.62864859290397</c:v>
                </c:pt>
                <c:pt idx="40">
                  <c:v>214.63680272906598</c:v>
                </c:pt>
                <c:pt idx="41">
                  <c:v>109.80742504363</c:v>
                </c:pt>
                <c:pt idx="42">
                  <c:v>9.7258003125635089</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140.08298246023602</c:v>
                </c:pt>
                <c:pt idx="58">
                  <c:v>406.33978972787298</c:v>
                </c:pt>
                <c:pt idx="59">
                  <c:v>591.34963847701306</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24.989063969434103</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5-70F3-4464-9D4D-2AB47A8C4B24}"/>
            </c:ext>
          </c:extLst>
        </c:ser>
        <c:ser>
          <c:idx val="0"/>
          <c:order val="8"/>
          <c:tx>
            <c:strRef>
              <c:f>'DATA for charts'!$S$2427</c:f>
              <c:strCache>
                <c:ptCount val="1"/>
                <c:pt idx="0">
                  <c:v>Tested Prg</c:v>
                </c:pt>
              </c:strCache>
            </c:strRef>
          </c:tx>
          <c:spPr>
            <a:ln>
              <a:solidFill>
                <a:srgbClr val="FF0000"/>
              </a:solidFill>
            </a:ln>
          </c:spPr>
          <c:marker>
            <c:symbol val="none"/>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8-70F3-4464-9D4D-2AB47A8C4B24}"/>
            </c:ext>
          </c:extLst>
        </c:ser>
        <c:dLbls>
          <c:showLegendKey val="0"/>
          <c:showVal val="0"/>
          <c:showCatName val="0"/>
          <c:showSerName val="0"/>
          <c:showPercent val="0"/>
          <c:showBubbleSize val="0"/>
        </c:dLbls>
        <c:axId val="129003520"/>
        <c:axId val="129005440"/>
        <c:extLst>
          <c:ext xmlns:c15="http://schemas.microsoft.com/office/drawing/2012/chart" uri="{02D57815-91ED-43cb-92C2-25804820EDAC}">
            <c15:filteredScatterSeries>
              <c15:ser>
                <c:idx val="2"/>
                <c:order val="6"/>
                <c:tx>
                  <c:strRef>
                    <c:extLst>
                      <c:ext uri="{02D57815-91ED-43cb-92C2-25804820EDAC}">
                        <c15:formulaRef>
                          <c15:sqref>'DATA for charts'!$I$2427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c:ext uri="{02D57815-91ED-43cb-92C2-25804820EDAC}">
                        <c15:formulaRef>
                          <c15:sqref>('DATA for charts'!$I$2428:$I$2451,'DATA for charts'!$I$2467:$I$2491,'DATA for charts'!$I$2507:$I$2531)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6-70F3-4464-9D4D-2AB47A8C4B2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charts'!$J$2427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xmlns:c15="http://schemas.microsoft.com/office/drawing/2012/chart">
                      <c:ext xmlns:c15="http://schemas.microsoft.com/office/drawing/2012/chart" uri="{02D57815-91ED-43cb-92C2-25804820EDAC}">
                        <c15:formulaRef>
                          <c15:sqref>('DATA for charts'!$J$2428:$J$2451,'DATA for charts'!$J$2467:$J$2491,'DATA for charts'!$J$2507:$J$2531)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xmlns:c15="http://schemas.microsoft.com/office/drawing/2012/chart">
                  <c:ext xmlns:c16="http://schemas.microsoft.com/office/drawing/2014/chart" uri="{C3380CC4-5D6E-409C-BE32-E72D297353CC}">
                    <c16:uniqueId val="{00000007-70F3-4464-9D4D-2AB47A8C4B24}"/>
                  </c:ext>
                </c:extLst>
              </c15:ser>
            </c15:filteredScatterSeries>
          </c:ext>
        </c:extLst>
      </c:scatterChart>
      <c:valAx>
        <c:axId val="129003520"/>
        <c:scaling>
          <c:orientation val="minMax"/>
          <c:max val="20"/>
          <c:min val="5"/>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5440"/>
        <c:crosses val="autoZero"/>
        <c:crossBetween val="midCat"/>
        <c:majorUnit val="1"/>
      </c:valAx>
      <c:valAx>
        <c:axId val="1290054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3520"/>
        <c:crosses val="autoZero"/>
        <c:crossBetween val="midCat"/>
      </c:valAx>
      <c:spPr>
        <a:noFill/>
        <a:ln w="12700">
          <a:solidFill>
            <a:srgbClr val="808080"/>
          </a:solidFill>
          <a:prstDash val="solid"/>
        </a:ln>
      </c:spPr>
    </c:plotArea>
    <c:legend>
      <c:legendPos val="b"/>
      <c:layout>
        <c:manualLayout>
          <c:xMode val="edge"/>
          <c:yMode val="edge"/>
          <c:x val="7.5780249999271729E-2"/>
          <c:y val="0.93048412994052743"/>
          <c:w val="0.83246984249055422"/>
          <c:h val="6.853485076192557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B8-H6.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charts'!$C$2547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2442-4BC0-9569-87117DEBA434}"/>
            </c:ext>
          </c:extLst>
        </c:ser>
        <c:ser>
          <c:idx val="7"/>
          <c:order val="1"/>
          <c:tx>
            <c:strRef>
              <c:f>'DATA for charts'!$D$2547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5.7599719999999994</c:v>
                </c:pt>
                <c:pt idx="6">
                  <c:v>23.02553</c:v>
                </c:pt>
                <c:pt idx="7">
                  <c:v>42.498259999999988</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4.2103990000000007</c:v>
                </c:pt>
                <c:pt idx="19">
                  <c:v>0</c:v>
                </c:pt>
                <c:pt idx="20">
                  <c:v>0</c:v>
                </c:pt>
                <c:pt idx="21">
                  <c:v>0</c:v>
                </c:pt>
                <c:pt idx="22">
                  <c:v>0</c:v>
                </c:pt>
                <c:pt idx="23">
                  <c:v>0</c:v>
                </c:pt>
              </c:numCache>
            </c:numRef>
          </c:yVal>
          <c:smooth val="0"/>
          <c:extLst>
            <c:ext xmlns:c16="http://schemas.microsoft.com/office/drawing/2014/chart" uri="{C3380CC4-5D6E-409C-BE32-E72D297353CC}">
              <c16:uniqueId val="{00000001-2442-4BC0-9569-87117DEBA434}"/>
            </c:ext>
          </c:extLst>
        </c:ser>
        <c:ser>
          <c:idx val="6"/>
          <c:order val="2"/>
          <c:tx>
            <c:strRef>
              <c:f>'DATA for charts'!$E$2547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2442-4BC0-9569-87117DEBA434}"/>
            </c:ext>
          </c:extLst>
        </c:ser>
        <c:ser>
          <c:idx val="5"/>
          <c:order val="3"/>
          <c:tx>
            <c:strRef>
              <c:f>'DATA for charts'!$F$2547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6.5504762810885326</c:v>
                </c:pt>
                <c:pt idx="6">
                  <c:v>20.172422604096834</c:v>
                </c:pt>
                <c:pt idx="7">
                  <c:v>35.764176927748501</c:v>
                </c:pt>
                <c:pt idx="8">
                  <c:v>50.332922288474172</c:v>
                </c:pt>
                <c:pt idx="9">
                  <c:v>64.480993112427498</c:v>
                </c:pt>
                <c:pt idx="10">
                  <c:v>83.262746107191006</c:v>
                </c:pt>
                <c:pt idx="11">
                  <c:v>89.125583495308334</c:v>
                </c:pt>
                <c:pt idx="12">
                  <c:v>88.222851336993998</c:v>
                </c:pt>
                <c:pt idx="13">
                  <c:v>81.537078208716338</c:v>
                </c:pt>
                <c:pt idx="14">
                  <c:v>70.143145248254669</c:v>
                </c:pt>
                <c:pt idx="15">
                  <c:v>53.677635709000498</c:v>
                </c:pt>
                <c:pt idx="16">
                  <c:v>31.766029872706</c:v>
                </c:pt>
                <c:pt idx="17">
                  <c:v>15.605132254524433</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2442-4BC0-9569-87117DEBA434}"/>
            </c:ext>
          </c:extLst>
        </c:ser>
        <c:ser>
          <c:idx val="4"/>
          <c:order val="4"/>
          <c:tx>
            <c:strRef>
              <c:f>'DATA for charts'!$G$2547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2442-4BC0-9569-87117DEBA434}"/>
            </c:ext>
          </c:extLst>
        </c:ser>
        <c:ser>
          <c:idx val="3"/>
          <c:order val="5"/>
          <c:tx>
            <c:strRef>
              <c:f>'DATA for charts'!$H$2547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63.045339623664809</c:v>
                </c:pt>
                <c:pt idx="10">
                  <c:v>85.969192199673898</c:v>
                </c:pt>
                <c:pt idx="11">
                  <c:v>91.436700123979193</c:v>
                </c:pt>
                <c:pt idx="12">
                  <c:v>91.056949651106407</c:v>
                </c:pt>
                <c:pt idx="13">
                  <c:v>84.5364977045069</c:v>
                </c:pt>
                <c:pt idx="14">
                  <c:v>73.255394979228896</c:v>
                </c:pt>
                <c:pt idx="15">
                  <c:v>57.623835446563497</c:v>
                </c:pt>
                <c:pt idx="16">
                  <c:v>33.076737365742702</c:v>
                </c:pt>
                <c:pt idx="17">
                  <c:v>16.7825212817697</c:v>
                </c:pt>
                <c:pt idx="18">
                  <c:v>3.4322901140805904</c:v>
                </c:pt>
                <c:pt idx="19">
                  <c:v>0</c:v>
                </c:pt>
                <c:pt idx="20">
                  <c:v>0</c:v>
                </c:pt>
                <c:pt idx="21">
                  <c:v>0</c:v>
                </c:pt>
                <c:pt idx="22">
                  <c:v>0</c:v>
                </c:pt>
                <c:pt idx="23">
                  <c:v>0</c:v>
                </c:pt>
              </c:numCache>
            </c:numRef>
          </c:yVal>
          <c:smooth val="0"/>
          <c:extLst>
            <c:ext xmlns:c16="http://schemas.microsoft.com/office/drawing/2014/chart" uri="{C3380CC4-5D6E-409C-BE32-E72D297353CC}">
              <c16:uniqueId val="{00000005-2442-4BC0-9569-87117DEBA434}"/>
            </c:ext>
          </c:extLst>
        </c:ser>
        <c:ser>
          <c:idx val="0"/>
          <c:order val="8"/>
          <c:tx>
            <c:strRef>
              <c:f>'DATA for charts'!$S$2547</c:f>
              <c:strCache>
                <c:ptCount val="1"/>
                <c:pt idx="0">
                  <c:v>Tested Prg</c:v>
                </c:pt>
              </c:strCache>
            </c:strRef>
          </c:tx>
          <c:spPr>
            <a:ln>
              <a:solidFill>
                <a:srgbClr val="FF0000"/>
              </a:solidFill>
            </a:ln>
          </c:spPr>
          <c:marker>
            <c:symbol val="none"/>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442-4BC0-9569-87117DEBA434}"/>
            </c:ext>
          </c:extLst>
        </c:ser>
        <c:dLbls>
          <c:showLegendKey val="0"/>
          <c:showVal val="0"/>
          <c:showCatName val="0"/>
          <c:showSerName val="0"/>
          <c:showPercent val="0"/>
          <c:showBubbleSize val="0"/>
        </c:dLbls>
        <c:axId val="128805888"/>
        <c:axId val="128832640"/>
        <c:extLst>
          <c:ext xmlns:c15="http://schemas.microsoft.com/office/drawing/2012/chart" uri="{02D57815-91ED-43cb-92C2-25804820EDAC}">
            <c15:filteredScatterSeries>
              <c15:ser>
                <c:idx val="2"/>
                <c:order val="6"/>
                <c:tx>
                  <c:strRef>
                    <c:extLst>
                      <c:ext uri="{02D57815-91ED-43cb-92C2-25804820EDAC}">
                        <c15:formulaRef>
                          <c15:sqref>'DATA for charts'!$I$2547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charts'!$I$2548:$I$2571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442-4BC0-9569-87117DEBA43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charts'!$J$2547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charts'!$J$2548:$J$2571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442-4BC0-9569-87117DEBA434}"/>
                  </c:ext>
                </c:extLst>
              </c15:ser>
            </c15:filteredScatterSeries>
          </c:ext>
        </c:extLst>
      </c:scatterChart>
      <c:valAx>
        <c:axId val="128805888"/>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32640"/>
        <c:crosses val="autoZero"/>
        <c:crossBetween val="midCat"/>
        <c:majorUnit val="1"/>
      </c:valAx>
      <c:valAx>
        <c:axId val="1288326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05888"/>
        <c:crosses val="autoZero"/>
        <c:crossBetween val="midCat"/>
      </c:valAx>
      <c:spPr>
        <a:noFill/>
        <a:ln w="12700">
          <a:solidFill>
            <a:srgbClr val="808080"/>
          </a:solidFill>
          <a:prstDash val="solid"/>
        </a:ln>
      </c:spPr>
    </c:plotArea>
    <c:legend>
      <c:legendPos val="b"/>
      <c:layout>
        <c:manualLayout>
          <c:xMode val="edge"/>
          <c:yMode val="edge"/>
          <c:x val="7.7260087217177767E-2"/>
          <c:y val="0.92395884445928766"/>
          <c:w val="0.82951016805474231"/>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B8-H7.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charts'!$C$2587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F618-46C5-8E35-3C2EF88C03B3}"/>
            </c:ext>
          </c:extLst>
        </c:ser>
        <c:ser>
          <c:idx val="7"/>
          <c:order val="1"/>
          <c:tx>
            <c:strRef>
              <c:f>'DATA for charts'!$D$2587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58.899730000000012</c:v>
                </c:pt>
                <c:pt idx="14">
                  <c:v>51.728200000000001</c:v>
                </c:pt>
                <c:pt idx="15">
                  <c:v>41.425610000000013</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6.9222919999999988</c:v>
                </c:pt>
                <c:pt idx="31">
                  <c:v>27.68263</c:v>
                </c:pt>
                <c:pt idx="32">
                  <c:v>51.150169999999989</c:v>
                </c:pt>
                <c:pt idx="33">
                  <c:v>72.879270000000005</c:v>
                </c:pt>
                <c:pt idx="34">
                  <c:v>90.013300000000001</c:v>
                </c:pt>
                <c:pt idx="35">
                  <c:v>121.0763</c:v>
                </c:pt>
                <c:pt idx="36">
                  <c:v>127.4075</c:v>
                </c:pt>
                <c:pt idx="37">
                  <c:v>126.1131</c:v>
                </c:pt>
                <c:pt idx="38">
                  <c:v>117.76049999999999</c:v>
                </c:pt>
                <c:pt idx="39">
                  <c:v>103.30086</c:v>
                </c:pt>
                <c:pt idx="40">
                  <c:v>82.512920000000008</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F618-46C5-8E35-3C2EF88C03B3}"/>
            </c:ext>
          </c:extLst>
        </c:ser>
        <c:ser>
          <c:idx val="6"/>
          <c:order val="2"/>
          <c:tx>
            <c:strRef>
              <c:f>'DATA for charts'!$E$2587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F618-46C5-8E35-3C2EF88C03B3}"/>
            </c:ext>
          </c:extLst>
        </c:ser>
        <c:ser>
          <c:idx val="5"/>
          <c:order val="3"/>
          <c:tx>
            <c:strRef>
              <c:f>'DATA for charts'!$F$2587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3.5640752182474333</c:v>
                </c:pt>
                <c:pt idx="6">
                  <c:v>10.975695263998217</c:v>
                </c:pt>
                <c:pt idx="7">
                  <c:v>19.459076137288502</c:v>
                </c:pt>
                <c:pt idx="8">
                  <c:v>27.385843913095499</c:v>
                </c:pt>
                <c:pt idx="9">
                  <c:v>35.083725173308501</c:v>
                </c:pt>
                <c:pt idx="10">
                  <c:v>45.302765366941166</c:v>
                </c:pt>
                <c:pt idx="11">
                  <c:v>48.492700349826173</c:v>
                </c:pt>
                <c:pt idx="12">
                  <c:v>48.001529146985327</c:v>
                </c:pt>
                <c:pt idx="13">
                  <c:v>44.363839718185666</c:v>
                </c:pt>
                <c:pt idx="14">
                  <c:v>38.16446850299733</c:v>
                </c:pt>
                <c:pt idx="15">
                  <c:v>29.205682609199499</c:v>
                </c:pt>
                <c:pt idx="16">
                  <c:v>17.283708083682168</c:v>
                </c:pt>
                <c:pt idx="17">
                  <c:v>8.490659725979766</c:v>
                </c:pt>
                <c:pt idx="18">
                  <c:v>1.7618318020376666</c:v>
                </c:pt>
                <c:pt idx="19">
                  <c:v>0</c:v>
                </c:pt>
                <c:pt idx="20">
                  <c:v>0</c:v>
                </c:pt>
                <c:pt idx="21">
                  <c:v>0</c:v>
                </c:pt>
                <c:pt idx="22">
                  <c:v>0</c:v>
                </c:pt>
                <c:pt idx="23">
                  <c:v>0</c:v>
                </c:pt>
                <c:pt idx="24" formatCode="0.000_)">
                  <c:v>0</c:v>
                </c:pt>
                <c:pt idx="25">
                  <c:v>0</c:v>
                </c:pt>
                <c:pt idx="26">
                  <c:v>0</c:v>
                </c:pt>
                <c:pt idx="27">
                  <c:v>0</c:v>
                </c:pt>
                <c:pt idx="28">
                  <c:v>0</c:v>
                </c:pt>
                <c:pt idx="29">
                  <c:v>0</c:v>
                </c:pt>
                <c:pt idx="30">
                  <c:v>8.271049596691066</c:v>
                </c:pt>
                <c:pt idx="31">
                  <c:v>25.47098877765433</c:v>
                </c:pt>
                <c:pt idx="32">
                  <c:v>45.158133311351499</c:v>
                </c:pt>
                <c:pt idx="33">
                  <c:v>63.553561409917336</c:v>
                </c:pt>
                <c:pt idx="34">
                  <c:v>81.417818978524167</c:v>
                </c:pt>
                <c:pt idx="35">
                  <c:v>105.13285951396966</c:v>
                </c:pt>
                <c:pt idx="36">
                  <c:v>112.53565233904283</c:v>
                </c:pt>
                <c:pt idx="37">
                  <c:v>111.39580507701966</c:v>
                </c:pt>
                <c:pt idx="38">
                  <c:v>102.953921042441</c:v>
                </c:pt>
                <c:pt idx="39">
                  <c:v>88.567213790416346</c:v>
                </c:pt>
                <c:pt idx="40">
                  <c:v>67.776810132725331</c:v>
                </c:pt>
                <c:pt idx="41">
                  <c:v>40.109817560236998</c:v>
                </c:pt>
                <c:pt idx="42">
                  <c:v>19.704036363390333</c:v>
                </c:pt>
                <c:pt idx="43">
                  <c:v>4.0886337474232164</c:v>
                </c:pt>
                <c:pt idx="44">
                  <c:v>0</c:v>
                </c:pt>
                <c:pt idx="45">
                  <c:v>0</c:v>
                </c:pt>
                <c:pt idx="46">
                  <c:v>0</c:v>
                </c:pt>
                <c:pt idx="47">
                  <c:v>0</c:v>
                </c:pt>
                <c:pt idx="48">
                  <c:v>0</c:v>
                </c:pt>
              </c:numCache>
            </c:numRef>
          </c:yVal>
          <c:smooth val="0"/>
          <c:extLst>
            <c:ext xmlns:c16="http://schemas.microsoft.com/office/drawing/2014/chart" uri="{C3380CC4-5D6E-409C-BE32-E72D297353CC}">
              <c16:uniqueId val="{00000003-F618-46C5-8E35-3C2EF88C03B3}"/>
            </c:ext>
          </c:extLst>
        </c:ser>
        <c:ser>
          <c:idx val="4"/>
          <c:order val="4"/>
          <c:tx>
            <c:strRef>
              <c:f>'DATA for charts'!$G$2587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F618-46C5-8E35-3C2EF88C03B3}"/>
            </c:ext>
          </c:extLst>
        </c:ser>
        <c:ser>
          <c:idx val="3"/>
          <c:order val="5"/>
          <c:tx>
            <c:strRef>
              <c:f>'DATA for charts'!$H$2587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0</c:v>
                </c:pt>
                <c:pt idx="1">
                  <c:v>0</c:v>
                </c:pt>
                <c:pt idx="2">
                  <c:v>0</c:v>
                </c:pt>
                <c:pt idx="3">
                  <c:v>0</c:v>
                </c:pt>
                <c:pt idx="4">
                  <c:v>0</c:v>
                </c:pt>
                <c:pt idx="5">
                  <c:v>2.5703782402614999</c:v>
                </c:pt>
                <c:pt idx="6">
                  <c:v>10.423649006082099</c:v>
                </c:pt>
                <c:pt idx="7">
                  <c:v>19.342104399106297</c:v>
                </c:pt>
                <c:pt idx="8">
                  <c:v>27.699207158877801</c:v>
                </c:pt>
                <c:pt idx="9">
                  <c:v>34.534357766989096</c:v>
                </c:pt>
                <c:pt idx="10">
                  <c:v>47.091360885431307</c:v>
                </c:pt>
                <c:pt idx="11">
                  <c:v>50.086298748862802</c:v>
                </c:pt>
                <c:pt idx="12">
                  <c:v>49.878282759565899</c:v>
                </c:pt>
                <c:pt idx="13">
                  <c:v>46.306573547267497</c:v>
                </c:pt>
                <c:pt idx="14">
                  <c:v>40.127121745652097</c:v>
                </c:pt>
                <c:pt idx="15">
                  <c:v>31.564619384979203</c:v>
                </c:pt>
                <c:pt idx="16">
                  <c:v>18.1184507653048</c:v>
                </c:pt>
                <c:pt idx="17">
                  <c:v>9.192964898537781</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44.204409819759896</c:v>
                </c:pt>
                <c:pt idx="33">
                  <c:v>63.303717096575895</c:v>
                </c:pt>
                <c:pt idx="34">
                  <c:v>78.924757725158699</c:v>
                </c:pt>
                <c:pt idx="35">
                  <c:v>107.62250955723201</c:v>
                </c:pt>
                <c:pt idx="36">
                  <c:v>114.467135042035</c:v>
                </c:pt>
                <c:pt idx="37">
                  <c:v>113.99173568267899</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5-F618-46C5-8E35-3C2EF88C03B3}"/>
            </c:ext>
          </c:extLst>
        </c:ser>
        <c:ser>
          <c:idx val="0"/>
          <c:order val="8"/>
          <c:tx>
            <c:strRef>
              <c:f>'DATA for charts'!$S$2587</c:f>
              <c:strCache>
                <c:ptCount val="1"/>
                <c:pt idx="0">
                  <c:v>Tested Prg</c:v>
                </c:pt>
              </c:strCache>
            </c:strRef>
          </c:tx>
          <c:spPr>
            <a:ln>
              <a:solidFill>
                <a:srgbClr val="FF0000"/>
              </a:solidFill>
            </a:ln>
          </c:spPr>
          <c:marker>
            <c:symbol val="none"/>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618-46C5-8E35-3C2EF88C03B3}"/>
            </c:ext>
          </c:extLst>
        </c:ser>
        <c:dLbls>
          <c:showLegendKey val="0"/>
          <c:showVal val="0"/>
          <c:showCatName val="0"/>
          <c:showSerName val="0"/>
          <c:showPercent val="0"/>
          <c:showBubbleSize val="0"/>
        </c:dLbls>
        <c:axId val="128756736"/>
        <c:axId val="128775296"/>
        <c:extLst>
          <c:ext xmlns:c15="http://schemas.microsoft.com/office/drawing/2012/chart" uri="{02D57815-91ED-43cb-92C2-25804820EDAC}">
            <c15:filteredScatterSeries>
              <c15:ser>
                <c:idx val="2"/>
                <c:order val="6"/>
                <c:tx>
                  <c:strRef>
                    <c:extLst>
                      <c:ext uri="{02D57815-91ED-43cb-92C2-25804820EDAC}">
                        <c15:formulaRef>
                          <c15:sqref>'DATA for charts'!$I$2587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charts'!$I$2588:$I$2611,'DATA for charts'!$I$2627:$I$2651)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618-46C5-8E35-3C2EF88C03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charts'!$J$2587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charts'!$J$2588:$J$2611,'DATA for charts'!$J$2627:$J$2651)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618-46C5-8E35-3C2EF88C03B3}"/>
                  </c:ext>
                </c:extLst>
              </c15:ser>
            </c15:filteredScatterSeries>
          </c:ext>
        </c:extLst>
      </c:scatterChart>
      <c:valAx>
        <c:axId val="128756736"/>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75296"/>
        <c:crosses val="autoZero"/>
        <c:crossBetween val="midCat"/>
        <c:majorUnit val="1"/>
      </c:valAx>
      <c:valAx>
        <c:axId val="1287752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5673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B8-H8.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charts'!$C$2667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91C3-43B5-A835-F159C259CB41}"/>
            </c:ext>
          </c:extLst>
        </c:ser>
        <c:ser>
          <c:idx val="7"/>
          <c:order val="1"/>
          <c:tx>
            <c:strRef>
              <c:f>'DATA for charts'!$D$2667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9.7929880000000011</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37.658780000000007</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91C3-43B5-A835-F159C259CB41}"/>
            </c:ext>
          </c:extLst>
        </c:ser>
        <c:ser>
          <c:idx val="6"/>
          <c:order val="2"/>
          <c:tx>
            <c:strRef>
              <c:f>'DATA for charts'!$E$2667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91C3-43B5-A835-F159C259CB41}"/>
            </c:ext>
          </c:extLst>
        </c:ser>
        <c:ser>
          <c:idx val="5"/>
          <c:order val="3"/>
          <c:tx>
            <c:strRef>
              <c:f>'DATA for charts'!$F$2667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1.6848952729118498</c:v>
                </c:pt>
                <c:pt idx="5">
                  <c:v>16.136663583181218</c:v>
                </c:pt>
                <c:pt idx="6">
                  <c:v>33.034460566394664</c:v>
                </c:pt>
                <c:pt idx="7">
                  <c:v>48.902650869742665</c:v>
                </c:pt>
                <c:pt idx="8">
                  <c:v>70.501887940970335</c:v>
                </c:pt>
                <c:pt idx="9">
                  <c:v>116.64399332258834</c:v>
                </c:pt>
                <c:pt idx="10">
                  <c:v>169.44572023860835</c:v>
                </c:pt>
                <c:pt idx="11">
                  <c:v>201.81584437861167</c:v>
                </c:pt>
                <c:pt idx="12">
                  <c:v>201.23821630943999</c:v>
                </c:pt>
                <c:pt idx="13">
                  <c:v>168.17128959532832</c:v>
                </c:pt>
                <c:pt idx="14">
                  <c:v>115.27232935723499</c:v>
                </c:pt>
                <c:pt idx="15">
                  <c:v>69.614754878169506</c:v>
                </c:pt>
                <c:pt idx="16">
                  <c:v>48.616155186185004</c:v>
                </c:pt>
                <c:pt idx="17">
                  <c:v>32.688712344793501</c:v>
                </c:pt>
                <c:pt idx="18">
                  <c:v>15.663070896315951</c:v>
                </c:pt>
                <c:pt idx="19">
                  <c:v>1.4013562508410435</c:v>
                </c:pt>
                <c:pt idx="20">
                  <c:v>0</c:v>
                </c:pt>
                <c:pt idx="21">
                  <c:v>0</c:v>
                </c:pt>
                <c:pt idx="22">
                  <c:v>0</c:v>
                </c:pt>
                <c:pt idx="23">
                  <c:v>0</c:v>
                </c:pt>
              </c:numCache>
            </c:numRef>
          </c:yVal>
          <c:smooth val="0"/>
          <c:extLst>
            <c:ext xmlns:c16="http://schemas.microsoft.com/office/drawing/2014/chart" uri="{C3380CC4-5D6E-409C-BE32-E72D297353CC}">
              <c16:uniqueId val="{00000003-91C3-43B5-A835-F159C259CB41}"/>
            </c:ext>
          </c:extLst>
        </c:ser>
        <c:ser>
          <c:idx val="4"/>
          <c:order val="4"/>
          <c:tx>
            <c:strRef>
              <c:f>'DATA for charts'!$G$2667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91C3-43B5-A835-F159C259CB41}"/>
            </c:ext>
          </c:extLst>
        </c:ser>
        <c:ser>
          <c:idx val="3"/>
          <c:order val="5"/>
          <c:tx>
            <c:strRef>
              <c:f>'DATA for charts'!$H$2667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0</c:v>
                </c:pt>
                <c:pt idx="1">
                  <c:v>0</c:v>
                </c:pt>
                <c:pt idx="2">
                  <c:v>0</c:v>
                </c:pt>
                <c:pt idx="3">
                  <c:v>0</c:v>
                </c:pt>
                <c:pt idx="4">
                  <c:v>0.66207104651802995</c:v>
                </c:pt>
                <c:pt idx="5">
                  <c:v>15.6872727549156</c:v>
                </c:pt>
                <c:pt idx="6">
                  <c:v>32.471082177682</c:v>
                </c:pt>
                <c:pt idx="7">
                  <c:v>48.773373021274196</c:v>
                </c:pt>
                <c:pt idx="8">
                  <c:v>71.79450073448281</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51.065557512764705</c:v>
                </c:pt>
                <c:pt idx="17">
                  <c:v>34.966410273199202</c:v>
                </c:pt>
                <c:pt idx="18">
                  <c:v>18.032503697386698</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5-91C3-43B5-A835-F159C259CB41}"/>
            </c:ext>
          </c:extLst>
        </c:ser>
        <c:ser>
          <c:idx val="0"/>
          <c:order val="8"/>
          <c:tx>
            <c:strRef>
              <c:f>'DATA for charts'!$S$2667</c:f>
              <c:strCache>
                <c:ptCount val="1"/>
                <c:pt idx="0">
                  <c:v>Tested Prg</c:v>
                </c:pt>
              </c:strCache>
            </c:strRef>
          </c:tx>
          <c:spPr>
            <a:ln>
              <a:solidFill>
                <a:srgbClr val="FF0000"/>
              </a:solidFill>
            </a:ln>
          </c:spPr>
          <c:marker>
            <c:symbol val="none"/>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1C3-43B5-A835-F159C259CB41}"/>
            </c:ext>
          </c:extLst>
        </c:ser>
        <c:dLbls>
          <c:showLegendKey val="0"/>
          <c:showVal val="0"/>
          <c:showCatName val="0"/>
          <c:showSerName val="0"/>
          <c:showPercent val="0"/>
          <c:showBubbleSize val="0"/>
        </c:dLbls>
        <c:axId val="127596416"/>
        <c:axId val="128921600"/>
        <c:extLst>
          <c:ext xmlns:c15="http://schemas.microsoft.com/office/drawing/2012/chart" uri="{02D57815-91ED-43cb-92C2-25804820EDAC}">
            <c15:filteredScatterSeries>
              <c15:ser>
                <c:idx val="2"/>
                <c:order val="6"/>
                <c:tx>
                  <c:strRef>
                    <c:extLst>
                      <c:ext uri="{02D57815-91ED-43cb-92C2-25804820EDAC}">
                        <c15:formulaRef>
                          <c15:sqref>'DATA for charts'!$I$2667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charts'!$I$2668:$I$2691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1C3-43B5-A835-F159C259CB4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charts'!$J$2667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charts'!$J$2668:$J$2691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1C3-43B5-A835-F159C259CB41}"/>
                  </c:ext>
                </c:extLst>
              </c15:ser>
            </c15:filteredScatterSeries>
          </c:ext>
        </c:extLst>
      </c:scatterChart>
      <c:valAx>
        <c:axId val="12759641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21600"/>
        <c:crosses val="autoZero"/>
        <c:crossBetween val="midCat"/>
        <c:majorUnit val="1"/>
      </c:valAx>
      <c:valAx>
        <c:axId val="1289216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59641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B8-H9.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charts'!$C$2707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8079-4BCE-8451-83261F52F92D}"/>
            </c:ext>
          </c:extLst>
        </c:ser>
        <c:ser>
          <c:idx val="7"/>
          <c:order val="1"/>
          <c:tx>
            <c:strRef>
              <c:f>'DATA for charts'!$D$2707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7.1152970000000009</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8079-4BCE-8451-83261F52F92D}"/>
            </c:ext>
          </c:extLst>
        </c:ser>
        <c:ser>
          <c:idx val="6"/>
          <c:order val="2"/>
          <c:tx>
            <c:strRef>
              <c:f>'DATA for charts'!$E$2707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8079-4BCE-8451-83261F52F92D}"/>
            </c:ext>
          </c:extLst>
        </c:ser>
        <c:ser>
          <c:idx val="5"/>
          <c:order val="3"/>
          <c:tx>
            <c:strRef>
              <c:f>'DATA for charts'!$F$2707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0.91674150547866828</c:v>
                </c:pt>
                <c:pt idx="5">
                  <c:v>8.7798627632699002</c:v>
                </c:pt>
                <c:pt idx="6">
                  <c:v>17.973853686451832</c:v>
                </c:pt>
                <c:pt idx="7">
                  <c:v>26.607850860361335</c:v>
                </c:pt>
                <c:pt idx="8">
                  <c:v>38.628863417003835</c:v>
                </c:pt>
                <c:pt idx="9">
                  <c:v>63.02829248546734</c:v>
                </c:pt>
                <c:pt idx="10">
                  <c:v>90.475677805094506</c:v>
                </c:pt>
                <c:pt idx="11">
                  <c:v>107.47867144038582</c:v>
                </c:pt>
                <c:pt idx="12">
                  <c:v>107.1723182427625</c:v>
                </c:pt>
                <c:pt idx="13">
                  <c:v>89.807486962178658</c:v>
                </c:pt>
                <c:pt idx="14">
                  <c:v>62.31777028000883</c:v>
                </c:pt>
                <c:pt idx="15">
                  <c:v>38.141637357962665</c:v>
                </c:pt>
                <c:pt idx="16">
                  <c:v>26.451761134651335</c:v>
                </c:pt>
                <c:pt idx="17">
                  <c:v>17.785734133692166</c:v>
                </c:pt>
                <c:pt idx="18">
                  <c:v>8.5221837966773837</c:v>
                </c:pt>
                <c:pt idx="19">
                  <c:v>0.76246960850436174</c:v>
                </c:pt>
                <c:pt idx="20">
                  <c:v>0</c:v>
                </c:pt>
                <c:pt idx="21">
                  <c:v>0</c:v>
                </c:pt>
                <c:pt idx="22">
                  <c:v>0</c:v>
                </c:pt>
                <c:pt idx="23">
                  <c:v>0</c:v>
                </c:pt>
                <c:pt idx="24" formatCode="0.000_)">
                  <c:v>0</c:v>
                </c:pt>
                <c:pt idx="25">
                  <c:v>0</c:v>
                </c:pt>
                <c:pt idx="26">
                  <c:v>0</c:v>
                </c:pt>
                <c:pt idx="27">
                  <c:v>0</c:v>
                </c:pt>
                <c:pt idx="28">
                  <c:v>0</c:v>
                </c:pt>
                <c:pt idx="29">
                  <c:v>2.1274563511843669</c:v>
                </c:pt>
                <c:pt idx="30">
                  <c:v>20.375181756925667</c:v>
                </c:pt>
                <c:pt idx="31">
                  <c:v>41.711419142667332</c:v>
                </c:pt>
                <c:pt idx="32">
                  <c:v>61.749628493069501</c:v>
                </c:pt>
                <c:pt idx="33">
                  <c:v>96.496227610725327</c:v>
                </c:pt>
                <c:pt idx="34">
                  <c:v>170.68477508537168</c:v>
                </c:pt>
                <c:pt idx="35">
                  <c:v>244.31352333007999</c:v>
                </c:pt>
                <c:pt idx="36">
                  <c:v>286.20687656068998</c:v>
                </c:pt>
                <c:pt idx="37">
                  <c:v>285.46907113766503</c:v>
                </c:pt>
                <c:pt idx="38">
                  <c:v>242.65707436482501</c:v>
                </c:pt>
                <c:pt idx="39">
                  <c:v>168.667795221635</c:v>
                </c:pt>
                <c:pt idx="40">
                  <c:v>94.968175650295166</c:v>
                </c:pt>
                <c:pt idx="41">
                  <c:v>61.385861651962834</c:v>
                </c:pt>
                <c:pt idx="42">
                  <c:v>41.274855362246164</c:v>
                </c:pt>
                <c:pt idx="43">
                  <c:v>19.777193391865666</c:v>
                </c:pt>
                <c:pt idx="44">
                  <c:v>1.7694418781122832</c:v>
                </c:pt>
                <c:pt idx="45">
                  <c:v>0</c:v>
                </c:pt>
                <c:pt idx="46">
                  <c:v>0</c:v>
                </c:pt>
                <c:pt idx="47">
                  <c:v>0</c:v>
                </c:pt>
                <c:pt idx="48">
                  <c:v>0</c:v>
                </c:pt>
              </c:numCache>
            </c:numRef>
          </c:yVal>
          <c:smooth val="0"/>
          <c:extLst>
            <c:ext xmlns:c16="http://schemas.microsoft.com/office/drawing/2014/chart" uri="{C3380CC4-5D6E-409C-BE32-E72D297353CC}">
              <c16:uniqueId val="{00000003-8079-4BCE-8451-83261F52F92D}"/>
            </c:ext>
          </c:extLst>
        </c:ser>
        <c:ser>
          <c:idx val="4"/>
          <c:order val="4"/>
          <c:tx>
            <c:strRef>
              <c:f>'DATA for charts'!$G$2707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8079-4BCE-8451-83261F52F92D}"/>
            </c:ext>
          </c:extLst>
        </c:ser>
        <c:ser>
          <c:idx val="3"/>
          <c:order val="5"/>
          <c:tx>
            <c:strRef>
              <c:f>'DATA for charts'!$H$2707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0</c:v>
                </c:pt>
                <c:pt idx="1">
                  <c:v>0</c:v>
                </c:pt>
                <c:pt idx="2">
                  <c:v>0</c:v>
                </c:pt>
                <c:pt idx="3">
                  <c:v>0</c:v>
                </c:pt>
                <c:pt idx="4">
                  <c:v>0.36266278402339103</c:v>
                </c:pt>
                <c:pt idx="5">
                  <c:v>8.593020403101189</c:v>
                </c:pt>
                <c:pt idx="6">
                  <c:v>17.7866909068795</c:v>
                </c:pt>
                <c:pt idx="7">
                  <c:v>26.7165998862706</c:v>
                </c:pt>
                <c:pt idx="8">
                  <c:v>39.115654131329599</c:v>
                </c:pt>
                <c:pt idx="9">
                  <c:v>63.639090861208793</c:v>
                </c:pt>
                <c:pt idx="10">
                  <c:v>90.587667224182695</c:v>
                </c:pt>
                <c:pt idx="11">
                  <c:v>111.262633320237</c:v>
                </c:pt>
                <c:pt idx="12">
                  <c:v>111.909498373254</c:v>
                </c:pt>
                <c:pt idx="13">
                  <c:v>95.769318935175505</c:v>
                </c:pt>
                <c:pt idx="14">
                  <c:v>68.41965771232671</c:v>
                </c:pt>
                <c:pt idx="15">
                  <c:v>41.013390160733799</c:v>
                </c:pt>
                <c:pt idx="16">
                  <c:v>27.972190224424097</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19.638473024982403</c:v>
                </c:pt>
                <c:pt idx="31">
                  <c:v>40.649670685338002</c:v>
                </c:pt>
                <c:pt idx="32">
                  <c:v>61.058068242968595</c:v>
                </c:pt>
                <c:pt idx="33">
                  <c:v>95.051912602419009</c:v>
                </c:pt>
                <c:pt idx="34">
                  <c:v>171.570556839852</c:v>
                </c:pt>
                <c:pt idx="35">
                  <c:v>245.268276328204</c:v>
                </c:pt>
                <c:pt idx="36">
                  <c:v>294.36307031727398</c:v>
                </c:pt>
                <c:pt idx="37">
                  <c:v>296.21532618785</c:v>
                </c:pt>
                <c:pt idx="38">
                  <c:v>257.39933383620701</c:v>
                </c:pt>
                <c:pt idx="39">
                  <c:v>185.080711879929</c:v>
                </c:pt>
                <c:pt idx="40">
                  <c:v>100.62284847712701</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5-8079-4BCE-8451-83261F52F92D}"/>
            </c:ext>
          </c:extLst>
        </c:ser>
        <c:ser>
          <c:idx val="0"/>
          <c:order val="8"/>
          <c:tx>
            <c:strRef>
              <c:f>'DATA for charts'!$S$2707</c:f>
              <c:strCache>
                <c:ptCount val="1"/>
                <c:pt idx="0">
                  <c:v>Tested Prg</c:v>
                </c:pt>
              </c:strCache>
            </c:strRef>
          </c:tx>
          <c:spPr>
            <a:ln>
              <a:solidFill>
                <a:srgbClr val="FF0000"/>
              </a:solidFill>
            </a:ln>
          </c:spPr>
          <c:marker>
            <c:symbol val="none"/>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8079-4BCE-8451-83261F52F92D}"/>
            </c:ext>
          </c:extLst>
        </c:ser>
        <c:dLbls>
          <c:showLegendKey val="0"/>
          <c:showVal val="0"/>
          <c:showCatName val="0"/>
          <c:showSerName val="0"/>
          <c:showPercent val="0"/>
          <c:showBubbleSize val="0"/>
        </c:dLbls>
        <c:axId val="127717376"/>
        <c:axId val="128955136"/>
        <c:extLst>
          <c:ext xmlns:c15="http://schemas.microsoft.com/office/drawing/2012/chart" uri="{02D57815-91ED-43cb-92C2-25804820EDAC}">
            <c15:filteredScatterSeries>
              <c15:ser>
                <c:idx val="2"/>
                <c:order val="6"/>
                <c:tx>
                  <c:strRef>
                    <c:extLst>
                      <c:ext uri="{02D57815-91ED-43cb-92C2-25804820EDAC}">
                        <c15:formulaRef>
                          <c15:sqref>'DATA for charts'!$I$2707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charts'!$I$2708:$I$2731,'DATA for charts'!$I$2747:$I$2771)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8079-4BCE-8451-83261F52F92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charts'!$J$2707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charts'!$J$2708:$J$2731,'DATA for charts'!$J$2747:$J$2771)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8079-4BCE-8451-83261F52F92D}"/>
                  </c:ext>
                </c:extLst>
              </c15:ser>
            </c15:filteredScatterSeries>
          </c:ext>
        </c:extLst>
      </c:scatterChart>
      <c:valAx>
        <c:axId val="12771737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55136"/>
        <c:crosses val="autoZero"/>
        <c:crossBetween val="midCat"/>
        <c:majorUnit val="1"/>
      </c:valAx>
      <c:valAx>
        <c:axId val="12895513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17376"/>
        <c:crosses val="autoZero"/>
        <c:crossBetween val="midCat"/>
      </c:valAx>
      <c:spPr>
        <a:noFill/>
        <a:ln w="12700">
          <a:solidFill>
            <a:srgbClr val="808080"/>
          </a:solidFill>
          <a:prstDash val="solid"/>
        </a:ln>
      </c:spPr>
    </c:plotArea>
    <c:legend>
      <c:legendPos val="b"/>
      <c:layout>
        <c:manualLayout>
          <c:xMode val="edge"/>
          <c:yMode val="edge"/>
          <c:x val="7.1340738345553642E-2"/>
          <c:y val="0.92395884445928766"/>
          <c:w val="0.83394967970846046"/>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B8-H10.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Sky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Cloudy Days</a:t>
            </a:r>
            <a:endParaRPr lang="en-US"/>
          </a:p>
        </c:rich>
      </c:tx>
      <c:layout>
        <c:manualLayout>
          <c:xMode val="edge"/>
          <c:yMode val="edge"/>
          <c:x val="0.2993378602369487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0-635F-4D91-9473-DA48461A5F9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0.38604821000000011</c:v>
                </c:pt>
                <c:pt idx="26">
                  <c:v>0.40933059999999999</c:v>
                </c:pt>
                <c:pt idx="27">
                  <c:v>0.32323807999999998</c:v>
                </c:pt>
                <c:pt idx="28">
                  <c:v>1.9550756900000001E-2</c:v>
                </c:pt>
                <c:pt idx="29">
                  <c:v>-2.6626258999999999E-2</c:v>
                </c:pt>
                <c:pt idx="30">
                  <c:v>-7.7932809999999991E-2</c:v>
                </c:pt>
                <c:pt idx="31">
                  <c:v>0.19369655999999999</c:v>
                </c:pt>
                <c:pt idx="32">
                  <c:v>0.43444699999999992</c:v>
                </c:pt>
                <c:pt idx="33">
                  <c:v>0.70847670000000007</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-0.64838760000000006</c:v>
                </c:pt>
                <c:pt idx="43">
                  <c:v>-0.91460970000000008</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635F-4D91-9473-DA48461A5F9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635F-4D91-9473-DA48461A5F9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635F-4D91-9473-DA48461A5F9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635F-4D91-9473-DA48461A5F9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5-635F-4D91-9473-DA48461A5F9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6-635F-4D91-9473-DA48461A5F90}"/>
            </c:ext>
          </c:extLst>
        </c:ser>
        <c:ser>
          <c:idx val="0"/>
          <c:order val="8"/>
          <c:tx>
            <c:strRef>
              <c:f>'DATA for charts'!$S$2306</c:f>
              <c:strCache>
                <c:ptCount val="1"/>
                <c:pt idx="0">
                  <c:v>Tested Prg</c:v>
                </c:pt>
              </c:strCache>
            </c:strRef>
          </c:tx>
          <c:spPr>
            <a:ln w="28575">
              <a:solidFill>
                <a:srgbClr val="FF0000"/>
              </a:solidFill>
              <a:prstDash val="solid"/>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35F-4D91-9473-DA48461A5F90}"/>
            </c:ext>
          </c:extLst>
        </c:ser>
        <c:dLbls>
          <c:showLegendKey val="0"/>
          <c:showVal val="0"/>
          <c:showCatName val="0"/>
          <c:showSerName val="0"/>
          <c:showPercent val="0"/>
          <c:showBubbleSize val="0"/>
        </c:dLbls>
        <c:axId val="128586880"/>
        <c:axId val="12858880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charts'!$B$2346:$B$2370)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charts'!$J$2346:$J$2370)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35F-4D91-9473-DA48461A5F90}"/>
                  </c:ext>
                </c:extLst>
              </c15:ser>
            </c15:filteredScatterSeries>
          </c:ext>
        </c:extLst>
      </c:scatterChart>
      <c:valAx>
        <c:axId val="1285868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8800"/>
        <c:crossesAt val="0"/>
        <c:crossBetween val="midCat"/>
        <c:majorUnit val="1"/>
      </c:valAx>
      <c:valAx>
        <c:axId val="1285888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688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644932285795004"/>
          <c:h val="6.4184660441099023E-2"/>
        </c:manualLayout>
      </c:layout>
      <c:overlay val="0"/>
      <c:spPr>
        <a:no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B8-H11.   </a:t>
            </a:r>
          </a:p>
          <a:p>
            <a:pPr>
              <a:defRPr sz="1000" b="0" i="0" u="none" strike="noStrike" baseline="0">
                <a:solidFill>
                  <a:srgbClr val="000000"/>
                </a:solidFill>
                <a:latin typeface="Arial"/>
                <a:ea typeface="Arial"/>
                <a:cs typeface="Arial"/>
              </a:defRPr>
            </a:pPr>
            <a:r>
              <a:rPr lang="en-US" sz="1600" b="1" i="0" baseline="0">
                <a:effectLst/>
              </a:rPr>
              <a:t>Hourly Sky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Clear/Hot Days</a:t>
            </a:r>
            <a:endParaRPr lang="en-US"/>
          </a:p>
        </c:rich>
      </c:tx>
      <c:layout>
        <c:manualLayout>
          <c:xMode val="edge"/>
          <c:yMode val="edge"/>
          <c:x val="0.28305965083998241"/>
          <c:y val="6.3077759651984769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0-6828-4CA3-8FC2-26D283905D1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0.90277349999999978</c:v>
                </c:pt>
                <c:pt idx="26">
                  <c:v>0.31055191999999998</c:v>
                </c:pt>
                <c:pt idx="27">
                  <c:v>-0.83045469999999999</c:v>
                </c:pt>
                <c:pt idx="28">
                  <c:v>-2.246092</c:v>
                </c:pt>
                <c:pt idx="29">
                  <c:v>-3.585553</c:v>
                </c:pt>
                <c:pt idx="30">
                  <c:v>-2.9390649999999998</c:v>
                </c:pt>
                <c:pt idx="31">
                  <c:v>-0.80156802999999999</c:v>
                </c:pt>
                <c:pt idx="32">
                  <c:v>0.63558229999999993</c:v>
                </c:pt>
                <c:pt idx="33">
                  <c:v>1.6749430000000001</c:v>
                </c:pt>
                <c:pt idx="34">
                  <c:v>3.6937899999999999</c:v>
                </c:pt>
                <c:pt idx="35">
                  <c:v>5.1375780000000004</c:v>
                </c:pt>
                <c:pt idx="36">
                  <c:v>5.1381410000000001</c:v>
                </c:pt>
                <c:pt idx="37">
                  <c:v>5.2613260000000004</c:v>
                </c:pt>
                <c:pt idx="38">
                  <c:v>5.1527449999999986</c:v>
                </c:pt>
                <c:pt idx="39">
                  <c:v>5.4585409999999994</c:v>
                </c:pt>
                <c:pt idx="40">
                  <c:v>5.6185159999999996</c:v>
                </c:pt>
                <c:pt idx="41">
                  <c:v>5.9695170000000006</c:v>
                </c:pt>
                <c:pt idx="42">
                  <c:v>5.9793580000000004</c:v>
                </c:pt>
                <c:pt idx="43">
                  <c:v>5.3255859999999986</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6828-4CA3-8FC2-26D283905D1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6828-4CA3-8FC2-26D283905D1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6828-4CA3-8FC2-26D283905D1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6828-4CA3-8FC2-26D283905D1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5-6828-4CA3-8FC2-26D283905D1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6-6828-4CA3-8FC2-26D283905D10}"/>
            </c:ext>
          </c:extLst>
        </c:ser>
        <c:ser>
          <c:idx val="0"/>
          <c:order val="8"/>
          <c:tx>
            <c:strRef>
              <c:f>'DATA for charts'!$S$2306</c:f>
              <c:strCache>
                <c:ptCount val="1"/>
                <c:pt idx="0">
                  <c:v>Tested Prg</c:v>
                </c:pt>
              </c:strCache>
            </c:strRef>
          </c:tx>
          <c:spPr>
            <a:ln w="38100">
              <a:solidFill>
                <a:srgbClr val="FF0000"/>
              </a:solidFill>
              <a:prstDash val="solid"/>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828-4CA3-8FC2-26D283905D10}"/>
            </c:ext>
          </c:extLst>
        </c:ser>
        <c:dLbls>
          <c:showLegendKey val="0"/>
          <c:showVal val="0"/>
          <c:showCatName val="0"/>
          <c:showSerName val="0"/>
          <c:showPercent val="0"/>
          <c:showBubbleSize val="0"/>
        </c:dLbls>
        <c:axId val="129544960"/>
        <c:axId val="12954688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charts'!$B$2386:$B$2410)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charts'!$J$2386:$J$2410)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828-4CA3-8FC2-26D283905D10}"/>
                  </c:ext>
                </c:extLst>
              </c15:ser>
            </c15:filteredScatterSeries>
          </c:ext>
        </c:extLst>
      </c:scatterChart>
      <c:valAx>
        <c:axId val="12954496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6880"/>
        <c:crossesAt val="0"/>
        <c:crossBetween val="midCat"/>
        <c:majorUnit val="1"/>
      </c:valAx>
      <c:valAx>
        <c:axId val="12954688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496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B8-H12.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Free-Float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 1), Cases 600FF and 900FF</a:t>
            </a:r>
            <a:endParaRPr lang="en-US"/>
          </a:p>
        </c:rich>
      </c:tx>
      <c:layout>
        <c:manualLayout>
          <c:xMode val="edge"/>
          <c:yMode val="edge"/>
          <c:x val="0.2236552561895356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charts'!$C$621</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F3E1-4BA2-A697-0DEFC5F23245}"/>
            </c:ext>
          </c:extLst>
        </c:ser>
        <c:ser>
          <c:idx val="7"/>
          <c:order val="1"/>
          <c:tx>
            <c:strRef>
              <c:f>'DATA for charts'!$D$621</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7.3198760000000007</c:v>
                </c:pt>
                <c:pt idx="1">
                  <c:v>5.4749719999999993</c:v>
                </c:pt>
                <c:pt idx="2">
                  <c:v>3.8429129999999998</c:v>
                </c:pt>
                <c:pt idx="3">
                  <c:v>2.3514029999999999</c:v>
                </c:pt>
                <c:pt idx="4">
                  <c:v>1.0503256999999999</c:v>
                </c:pt>
                <c:pt idx="5">
                  <c:v>-3.3327670000000018E-2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47.078330000000008</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F3E1-4BA2-A697-0DEFC5F23245}"/>
            </c:ext>
          </c:extLst>
        </c:ser>
        <c:ser>
          <c:idx val="6"/>
          <c:order val="2"/>
          <c:tx>
            <c:strRef>
              <c:f>'DATA for charts'!$E$621</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F3E1-4BA2-A697-0DEFC5F23245}"/>
            </c:ext>
          </c:extLst>
        </c:ser>
        <c:ser>
          <c:idx val="5"/>
          <c:order val="3"/>
          <c:tx>
            <c:strRef>
              <c:f>'DATA for charts'!$F$621</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F3E1-4BA2-A697-0DEFC5F23245}"/>
            </c:ext>
          </c:extLst>
        </c:ser>
        <c:ser>
          <c:idx val="4"/>
          <c:order val="4"/>
          <c:tx>
            <c:strRef>
              <c:f>'DATA for charts'!$G$621</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F3E1-4BA2-A697-0DEFC5F23245}"/>
            </c:ext>
          </c:extLst>
        </c:ser>
        <c:ser>
          <c:idx val="3"/>
          <c:order val="5"/>
          <c:tx>
            <c:strRef>
              <c:f>'DATA for charts'!$H$621</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5-F3E1-4BA2-A697-0DEFC5F23245}"/>
            </c:ext>
          </c:extLst>
        </c:ser>
        <c:ser>
          <c:idx val="0"/>
          <c:order val="8"/>
          <c:tx>
            <c:strRef>
              <c:f>'DATA for charts'!$S$621</c:f>
              <c:strCache>
                <c:ptCount val="1"/>
                <c:pt idx="0">
                  <c:v>Tested Prg</c:v>
                </c:pt>
              </c:strCache>
            </c:strRef>
          </c:tx>
          <c:spPr>
            <a:ln w="38100">
              <a:solidFill>
                <a:srgbClr val="FF0000"/>
              </a:solidFill>
              <a:prstDash val="solid"/>
            </a:ln>
          </c:spPr>
          <c:marker>
            <c:symbol val="none"/>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E1-4BA2-A697-0DEFC5F23245}"/>
            </c:ext>
          </c:extLst>
        </c:ser>
        <c:dLbls>
          <c:showLegendKey val="0"/>
          <c:showVal val="0"/>
          <c:showCatName val="0"/>
          <c:showSerName val="0"/>
          <c:showPercent val="0"/>
          <c:showBubbleSize val="0"/>
        </c:dLbls>
        <c:axId val="129684224"/>
        <c:axId val="129686144"/>
        <c:extLst>
          <c:ext xmlns:c15="http://schemas.microsoft.com/office/drawing/2012/chart" uri="{02D57815-91ED-43cb-92C2-25804820EDAC}">
            <c15:filteredScatterSeries>
              <c15:ser>
                <c:idx val="2"/>
                <c:order val="6"/>
                <c:tx>
                  <c:strRef>
                    <c:extLst>
                      <c:ext uri="{02D57815-91ED-43cb-92C2-25804820EDAC}">
                        <c15:formulaRef>
                          <c15:sqref>'DATA for charts'!$I$621</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charts'!$I$622:$I$645,'DATA for charts'!$I$664:$I$688)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E1-4BA2-A697-0DEFC5F232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charts'!$J$621</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charts'!$J$622:$J$645,'DATA for charts'!$J$664:$J$688)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E1-4BA2-A697-0DEFC5F23245}"/>
                  </c:ext>
                </c:extLst>
              </c15:ser>
            </c15:filteredScatterSeries>
          </c:ext>
        </c:extLst>
      </c:scatterChart>
      <c:valAx>
        <c:axId val="1296842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394067833640682"/>
              <c:y val="0.8815134894435094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6144"/>
        <c:crossesAt val="0"/>
        <c:crossBetween val="midCat"/>
        <c:majorUnit val="1"/>
      </c:valAx>
      <c:valAx>
        <c:axId val="12968614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4224"/>
        <c:crosses val="autoZero"/>
        <c:crossBetween val="midCat"/>
      </c:valAx>
      <c:spPr>
        <a:noFill/>
        <a:ln w="12700">
          <a:solidFill>
            <a:srgbClr val="808080"/>
          </a:solidFill>
          <a:prstDash val="solid"/>
        </a:ln>
      </c:spPr>
    </c:plotArea>
    <c:legend>
      <c:legendPos val="b"/>
      <c:layout>
        <c:manualLayout>
          <c:xMode val="edge"/>
          <c:yMode val="edge"/>
          <c:x val="7.7230606995435228E-2"/>
          <c:y val="0.93265922510094068"/>
          <c:w val="0.82562110923703913"/>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B8-H13.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(Jul 14), Cases 650FF and 950FF</a:t>
            </a:r>
            <a:endParaRPr lang="en-US"/>
          </a:p>
        </c:rich>
      </c:tx>
      <c:layout>
        <c:manualLayout>
          <c:xMode val="edge"/>
          <c:yMode val="edge"/>
          <c:x val="0.23126534821327135"/>
          <c:y val="6.5252854812398037E-2"/>
        </c:manualLayout>
      </c:layout>
      <c:overlay val="0"/>
      <c:spPr>
        <a:noFill/>
        <a:ln w="25400">
          <a:noFill/>
        </a:ln>
      </c:spPr>
    </c:title>
    <c:autoTitleDeleted val="0"/>
    <c:plotArea>
      <c:layout>
        <c:manualLayout>
          <c:layoutTarget val="inner"/>
          <c:xMode val="edge"/>
          <c:yMode val="edge"/>
          <c:x val="7.232826751262085E-2"/>
          <c:y val="0.21269707518207859"/>
          <c:w val="0.8365729533530839"/>
          <c:h val="0.61835968709457811"/>
        </c:manualLayout>
      </c:layout>
      <c:scatterChart>
        <c:scatterStyle val="lineMarker"/>
        <c:varyColors val="0"/>
        <c:ser>
          <c:idx val="8"/>
          <c:order val="0"/>
          <c:tx>
            <c:strRef>
              <c:f>'DATA for charts'!$C$705</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CF0F-4F52-A084-120E0F6969A0}"/>
            </c:ext>
          </c:extLst>
        </c:ser>
        <c:ser>
          <c:idx val="7"/>
          <c:order val="1"/>
          <c:tx>
            <c:strRef>
              <c:f>'DATA for charts'!$D$705</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34.086920000000013</c:v>
                </c:pt>
                <c:pt idx="12">
                  <c:v>38.075550000000007</c:v>
                </c:pt>
                <c:pt idx="13">
                  <c:v>41.187440000000002</c:v>
                </c:pt>
                <c:pt idx="14">
                  <c:v>43.094859999999997</c:v>
                </c:pt>
                <c:pt idx="15">
                  <c:v>43.772830000000013</c:v>
                </c:pt>
                <c:pt idx="16">
                  <c:v>43.474730000000001</c:v>
                </c:pt>
                <c:pt idx="17">
                  <c:v>42.682229999999997</c:v>
                </c:pt>
                <c:pt idx="18">
                  <c:v>34.124840000000013</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CF0F-4F52-A084-120E0F6969A0}"/>
            </c:ext>
          </c:extLst>
        </c:ser>
        <c:ser>
          <c:idx val="6"/>
          <c:order val="2"/>
          <c:tx>
            <c:strRef>
              <c:f>'DATA for charts'!$E$705</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CF0F-4F52-A084-120E0F6969A0}"/>
            </c:ext>
          </c:extLst>
        </c:ser>
        <c:ser>
          <c:idx val="5"/>
          <c:order val="3"/>
          <c:tx>
            <c:strRef>
              <c:f>'DATA for charts'!$F$705</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CF0F-4F52-A084-120E0F6969A0}"/>
            </c:ext>
          </c:extLst>
        </c:ser>
        <c:ser>
          <c:idx val="4"/>
          <c:order val="4"/>
          <c:tx>
            <c:strRef>
              <c:f>'DATA for charts'!$G$705</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CF0F-4F52-A084-120E0F6969A0}"/>
            </c:ext>
          </c:extLst>
        </c:ser>
        <c:ser>
          <c:idx val="3"/>
          <c:order val="5"/>
          <c:tx>
            <c:strRef>
              <c:f>'DATA for charts'!$H$705</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5-CF0F-4F52-A084-120E0F6969A0}"/>
            </c:ext>
          </c:extLst>
        </c:ser>
        <c:ser>
          <c:idx val="0"/>
          <c:order val="8"/>
          <c:tx>
            <c:strRef>
              <c:f>'DATA for charts'!$S$705</c:f>
              <c:strCache>
                <c:ptCount val="1"/>
                <c:pt idx="0">
                  <c:v>Tested Prg</c:v>
                </c:pt>
              </c:strCache>
            </c:strRef>
          </c:tx>
          <c:spPr>
            <a:ln w="38100">
              <a:solidFill>
                <a:srgbClr val="FF0000"/>
              </a:solidFill>
              <a:prstDash val="solid"/>
            </a:ln>
          </c:spPr>
          <c:marker>
            <c:symbol val="none"/>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CF0F-4F52-A084-120E0F6969A0}"/>
            </c:ext>
          </c:extLst>
        </c:ser>
        <c:dLbls>
          <c:showLegendKey val="0"/>
          <c:showVal val="0"/>
          <c:showCatName val="0"/>
          <c:showSerName val="0"/>
          <c:showPercent val="0"/>
          <c:showBubbleSize val="0"/>
        </c:dLbls>
        <c:axId val="129721088"/>
        <c:axId val="129722624"/>
        <c:extLst>
          <c:ext xmlns:c15="http://schemas.microsoft.com/office/drawing/2012/chart" uri="{02D57815-91ED-43cb-92C2-25804820EDAC}">
            <c15:filteredScatterSeries>
              <c15:ser>
                <c:idx val="2"/>
                <c:order val="6"/>
                <c:tx>
                  <c:strRef>
                    <c:extLst>
                      <c:ext uri="{02D57815-91ED-43cb-92C2-25804820EDAC}">
                        <c15:formulaRef>
                          <c15:sqref>'DATA for charts'!$I$705</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charts'!$I$706:$I$729,'DATA for charts'!$I$746:$I$770)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CF0F-4F52-A084-120E0F6969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charts'!$J$705</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charts'!$J$706:$J$729,'DATA for charts'!$J$746:$J$770)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CF0F-4F52-A084-120E0F6969A0}"/>
                  </c:ext>
                </c:extLst>
              </c15:ser>
            </c15:filteredScatterSeries>
          </c:ext>
        </c:extLst>
      </c:scatterChart>
      <c:valAx>
        <c:axId val="12972108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2624"/>
        <c:crossesAt val="0"/>
        <c:crossBetween val="midCat"/>
        <c:majorUnit val="1"/>
      </c:valAx>
      <c:valAx>
        <c:axId val="129722624"/>
        <c:scaling>
          <c:orientation val="minMax"/>
          <c:min val="1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1088"/>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15382441789670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B8-H14.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(Feb1), Cases 680FF and 980FF</a:t>
            </a:r>
            <a:endParaRPr lang="en-US"/>
          </a:p>
        </c:rich>
      </c:tx>
      <c:layout>
        <c:manualLayout>
          <c:xMode val="edge"/>
          <c:yMode val="edge"/>
          <c:x val="0.2327451854311773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E991-49EA-8335-FF53D0F6A585}"/>
            </c:ext>
          </c:extLst>
        </c:ser>
        <c:ser>
          <c:idx val="7"/>
          <c:order val="1"/>
          <c:tx>
            <c:strRef>
              <c:f>'DATA for charts'!$D$786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34.848969999999987</c:v>
                </c:pt>
                <c:pt idx="12">
                  <c:v>43.943469999999998</c:v>
                </c:pt>
                <c:pt idx="13">
                  <c:v>51.698569999999997</c:v>
                </c:pt>
                <c:pt idx="14">
                  <c:v>57.043649999999992</c:v>
                </c:pt>
                <c:pt idx="15">
                  <c:v>59.596660000000007</c:v>
                </c:pt>
                <c:pt idx="16">
                  <c:v>58.726100000000002</c:v>
                </c:pt>
                <c:pt idx="17">
                  <c:v>54.279239999999987</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25.25438999999999</c:v>
                </c:pt>
                <c:pt idx="31">
                  <c:v>24.830839999999998</c:v>
                </c:pt>
                <c:pt idx="32">
                  <c:v>24.96855</c:v>
                </c:pt>
                <c:pt idx="33">
                  <c:v>26.31464999999999</c:v>
                </c:pt>
                <c:pt idx="34">
                  <c:v>28.21827</c:v>
                </c:pt>
                <c:pt idx="35">
                  <c:v>30.208020000000001</c:v>
                </c:pt>
                <c:pt idx="36">
                  <c:v>32.222630000000002</c:v>
                </c:pt>
                <c:pt idx="37">
                  <c:v>34.081210000000013</c:v>
                </c:pt>
                <c:pt idx="38">
                  <c:v>35.386229999999998</c:v>
                </c:pt>
                <c:pt idx="39">
                  <c:v>35.99362</c:v>
                </c:pt>
                <c:pt idx="40">
                  <c:v>36.043139999999987</c:v>
                </c:pt>
                <c:pt idx="41">
                  <c:v>35.266539999999999</c:v>
                </c:pt>
                <c:pt idx="42">
                  <c:v>33.607289999999999</c:v>
                </c:pt>
                <c:pt idx="43">
                  <c:v>32.497619999999998</c:v>
                </c:pt>
                <c:pt idx="44">
                  <c:v>31.781790000000001</c:v>
                </c:pt>
                <c:pt idx="45">
                  <c:v>31.12602</c:v>
                </c:pt>
                <c:pt idx="46">
                  <c:v>30.514949999999999</c:v>
                </c:pt>
                <c:pt idx="47">
                  <c:v>29.900110000000002</c:v>
                </c:pt>
                <c:pt idx="48">
                  <c:v>29.354979999999991</c:v>
                </c:pt>
              </c:numCache>
            </c:numRef>
          </c:yVal>
          <c:smooth val="0"/>
          <c:extLst>
            <c:ext xmlns:c16="http://schemas.microsoft.com/office/drawing/2014/chart" uri="{C3380CC4-5D6E-409C-BE32-E72D297353CC}">
              <c16:uniqueId val="{00000001-E991-49EA-8335-FF53D0F6A585}"/>
            </c:ext>
          </c:extLst>
        </c:ser>
        <c:ser>
          <c:idx val="6"/>
          <c:order val="2"/>
          <c:tx>
            <c:strRef>
              <c:f>'DATA for charts'!$E$786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E991-49EA-8335-FF53D0F6A585}"/>
            </c:ext>
          </c:extLst>
        </c:ser>
        <c:ser>
          <c:idx val="5"/>
          <c:order val="3"/>
          <c:tx>
            <c:strRef>
              <c:f>'DATA for charts'!$F$786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E991-49EA-8335-FF53D0F6A585}"/>
            </c:ext>
          </c:extLst>
        </c:ser>
        <c:ser>
          <c:idx val="4"/>
          <c:order val="4"/>
          <c:tx>
            <c:strRef>
              <c:f>'DATA for charts'!$G$786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E991-49EA-8335-FF53D0F6A585}"/>
            </c:ext>
          </c:extLst>
        </c:ser>
        <c:ser>
          <c:idx val="3"/>
          <c:order val="5"/>
          <c:tx>
            <c:strRef>
              <c:f>'DATA for charts'!$H$786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5-E991-49EA-8335-FF53D0F6A585}"/>
            </c:ext>
          </c:extLst>
        </c:ser>
        <c:ser>
          <c:idx val="0"/>
          <c:order val="8"/>
          <c:tx>
            <c:strRef>
              <c:f>'DATA for charts'!$S$786</c:f>
              <c:strCache>
                <c:ptCount val="1"/>
                <c:pt idx="0">
                  <c:v>Tested Prg</c:v>
                </c:pt>
              </c:strCache>
            </c:strRef>
          </c:tx>
          <c:spPr>
            <a:ln>
              <a:solidFill>
                <a:srgbClr val="FF0000"/>
              </a:solidFill>
            </a:ln>
          </c:spPr>
          <c:marker>
            <c:symbol val="none"/>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E991-49EA-8335-FF53D0F6A585}"/>
            </c:ext>
          </c:extLst>
        </c:ser>
        <c:dLbls>
          <c:showLegendKey val="0"/>
          <c:showVal val="0"/>
          <c:showCatName val="0"/>
          <c:showSerName val="0"/>
          <c:showPercent val="0"/>
          <c:showBubbleSize val="0"/>
        </c:dLbls>
        <c:axId val="128475904"/>
        <c:axId val="128477056"/>
        <c:extLst>
          <c:ext xmlns:c15="http://schemas.microsoft.com/office/drawing/2012/chart" uri="{02D57815-91ED-43cb-92C2-25804820EDAC}">
            <c15:filteredScatterSeries>
              <c15:ser>
                <c:idx val="2"/>
                <c:order val="6"/>
                <c:tx>
                  <c:strRef>
                    <c:extLst>
                      <c:ext uri="{02D57815-91ED-43cb-92C2-25804820EDAC}">
                        <c15:formulaRef>
                          <c15:sqref>'DATA for charts'!$I$786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charts'!$I$787:$I$810,'DATA for charts'!$I$827:$I$851)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E991-49EA-8335-FF53D0F6A5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charts'!$J$787:$J$810,'DATA for charts'!$J$827:$J$851)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E991-49EA-8335-FF53D0F6A585}"/>
                  </c:ext>
                </c:extLst>
              </c15:ser>
            </c15:filteredScatterSeries>
          </c:ext>
        </c:extLst>
      </c:scatterChart>
      <c:valAx>
        <c:axId val="12847590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7056"/>
        <c:crossesAt val="0"/>
        <c:crossBetween val="midCat"/>
        <c:majorUnit val="1"/>
      </c:valAx>
      <c:valAx>
        <c:axId val="128477056"/>
        <c:scaling>
          <c:orientation val="minMax"/>
          <c:max val="7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5904"/>
        <c:crosses val="autoZero"/>
        <c:crossBetween val="midCat"/>
      </c:valAx>
      <c:spPr>
        <a:noFill/>
        <a:ln w="12700">
          <a:solidFill>
            <a:srgbClr val="808080"/>
          </a:solidFill>
          <a:prstDash val="solid"/>
        </a:ln>
      </c:spPr>
    </c:plotArea>
    <c:legend>
      <c:legendPos val="b"/>
      <c:layout>
        <c:manualLayout>
          <c:xMode val="edge"/>
          <c:yMode val="edge"/>
          <c:x val="7.1800769631875913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B8-H15.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50166481687014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charts'!$C$1266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4669-4AD2-994B-8B41E2A45A32}"/>
            </c:ext>
          </c:extLst>
        </c:ser>
        <c:ser>
          <c:idx val="7"/>
          <c:order val="1"/>
          <c:tx>
            <c:strRef>
              <c:f>'DATA for charts'!$D$1266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0.54780270000000009</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4669-4AD2-994B-8B41E2A45A32}"/>
            </c:ext>
          </c:extLst>
        </c:ser>
        <c:ser>
          <c:idx val="6"/>
          <c:order val="2"/>
          <c:tx>
            <c:strRef>
              <c:f>'DATA for charts'!$E$1266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4669-4AD2-994B-8B41E2A45A32}"/>
            </c:ext>
          </c:extLst>
        </c:ser>
        <c:ser>
          <c:idx val="5"/>
          <c:order val="3"/>
          <c:tx>
            <c:strRef>
              <c:f>'DATA for charts'!$F$1266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2.1522583259700339</c:v>
                </c:pt>
                <c:pt idx="1">
                  <c:v>2.2223351238647608</c:v>
                </c:pt>
                <c:pt idx="2">
                  <c:v>2.2756727892519226</c:v>
                </c:pt>
                <c:pt idx="3">
                  <c:v>2.3283275104035499</c:v>
                </c:pt>
                <c:pt idx="4">
                  <c:v>2.3510180340791775</c:v>
                </c:pt>
                <c:pt idx="5">
                  <c:v>2.3514534589243805</c:v>
                </c:pt>
                <c:pt idx="6">
                  <c:v>2.3551155009011784</c:v>
                </c:pt>
                <c:pt idx="7">
                  <c:v>1.8831616090255308</c:v>
                </c:pt>
                <c:pt idx="8">
                  <c:v>0.49396654957746944</c:v>
                </c:pt>
                <c:pt idx="9">
                  <c:v>0</c:v>
                </c:pt>
                <c:pt idx="10">
                  <c:v>-1.3089137364072887</c:v>
                </c:pt>
                <c:pt idx="11">
                  <c:v>-3.4073702199471665</c:v>
                </c:pt>
                <c:pt idx="12">
                  <c:v>-4.6741476150924717</c:v>
                </c:pt>
                <c:pt idx="13">
                  <c:v>-4.9334090785691114</c:v>
                </c:pt>
                <c:pt idx="14">
                  <c:v>-4.1722245118381673</c:v>
                </c:pt>
                <c:pt idx="15">
                  <c:v>-2.9276917307621111</c:v>
                </c:pt>
                <c:pt idx="16">
                  <c:v>-1.239051309382289</c:v>
                </c:pt>
                <c:pt idx="17">
                  <c:v>-1.9928102931027918E-2</c:v>
                </c:pt>
                <c:pt idx="18">
                  <c:v>8.6500846200604442E-2</c:v>
                </c:pt>
                <c:pt idx="19">
                  <c:v>0.98137174100543334</c:v>
                </c:pt>
                <c:pt idx="20">
                  <c:v>1.6393187460730696</c:v>
                </c:pt>
                <c:pt idx="21">
                  <c:v>2.0595044479075275</c:v>
                </c:pt>
                <c:pt idx="22">
                  <c:v>2.3233601672353497</c:v>
                </c:pt>
                <c:pt idx="23">
                  <c:v>2.4351666575763029</c:v>
                </c:pt>
              </c:numCache>
            </c:numRef>
          </c:yVal>
          <c:smooth val="0"/>
          <c:extLst>
            <c:ext xmlns:c16="http://schemas.microsoft.com/office/drawing/2014/chart" uri="{C3380CC4-5D6E-409C-BE32-E72D297353CC}">
              <c16:uniqueId val="{00000003-4669-4AD2-994B-8B41E2A45A32}"/>
            </c:ext>
          </c:extLst>
        </c:ser>
        <c:ser>
          <c:idx val="4"/>
          <c:order val="4"/>
          <c:tx>
            <c:strRef>
              <c:f>'DATA for charts'!$G$1266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4669-4AD2-994B-8B41E2A45A32}"/>
            </c:ext>
          </c:extLst>
        </c:ser>
        <c:ser>
          <c:idx val="3"/>
          <c:order val="5"/>
          <c:tx>
            <c:strRef>
              <c:f>'DATA for charts'!$H$1266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5-4669-4AD2-994B-8B41E2A45A32}"/>
            </c:ext>
          </c:extLst>
        </c:ser>
        <c:ser>
          <c:idx val="0"/>
          <c:order val="8"/>
          <c:tx>
            <c:strRef>
              <c:f>'DATA for charts'!$S$1266</c:f>
              <c:strCache>
                <c:ptCount val="1"/>
                <c:pt idx="0">
                  <c:v>Tested Prg</c:v>
                </c:pt>
              </c:strCache>
            </c:strRef>
          </c:tx>
          <c:spPr>
            <a:ln>
              <a:solidFill>
                <a:srgbClr val="FF0000"/>
              </a:solidFill>
            </a:ln>
          </c:spPr>
          <c:marker>
            <c:symbol val="none"/>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669-4AD2-994B-8B41E2A45A32}"/>
            </c:ext>
          </c:extLst>
        </c:ser>
        <c:dLbls>
          <c:showLegendKey val="0"/>
          <c:showVal val="0"/>
          <c:showCatName val="0"/>
          <c:showSerName val="0"/>
          <c:showPercent val="0"/>
          <c:showBubbleSize val="0"/>
        </c:dLbls>
        <c:axId val="130361600"/>
        <c:axId val="130367872"/>
        <c:extLst>
          <c:ext xmlns:c15="http://schemas.microsoft.com/office/drawing/2012/chart" uri="{02D57815-91ED-43cb-92C2-25804820EDAC}">
            <c15:filteredScatterSeries>
              <c15:ser>
                <c:idx val="2"/>
                <c:order val="6"/>
                <c:tx>
                  <c:strRef>
                    <c:extLst>
                      <c:ext uri="{02D57815-91ED-43cb-92C2-25804820EDAC}">
                        <c15:formulaRef>
                          <c15:sqref>'DATA for charts'!$I$1266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charts'!$I$1267:$I$1290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669-4AD2-994B-8B41E2A45A32}"/>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charts'!$J$1266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charts'!$J$1267:$J$1290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669-4AD2-994B-8B41E2A45A32}"/>
                  </c:ext>
                </c:extLst>
              </c15:ser>
            </c15:filteredScatterSeries>
          </c:ext>
        </c:extLst>
      </c:scatterChart>
      <c:valAx>
        <c:axId val="130361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7872"/>
        <c:crossesAt val="0"/>
        <c:crossBetween val="midCat"/>
        <c:majorUnit val="1"/>
      </c:valAx>
      <c:valAx>
        <c:axId val="13036787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1600"/>
        <c:crosses val="autoZero"/>
        <c:crossBetween val="midCat"/>
      </c:valAx>
      <c:spPr>
        <a:noFill/>
        <a:ln w="12700">
          <a:solidFill>
            <a:srgbClr val="808080"/>
          </a:solidFill>
          <a:prstDash val="solid"/>
        </a:ln>
      </c:spPr>
    </c:plotArea>
    <c:legend>
      <c:legendPos val="b"/>
      <c:layout>
        <c:manualLayout>
          <c:xMode val="edge"/>
          <c:yMode val="edge"/>
          <c:x val="9.0269138111343183E-2"/>
          <c:y val="0.93265922510094068"/>
          <c:w val="0.81058176828895279"/>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205697373288938"/>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D1A-4A66-8356-7D934CDE0670}"/>
            </c:ext>
          </c:extLst>
        </c:ser>
        <c:ser>
          <c:idx val="7"/>
          <c:order val="1"/>
          <c:tx>
            <c:strRef>
              <c:f>'DATA for charts'!$D$1306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-2.7049429999999992</c:v>
                </c:pt>
                <c:pt idx="13">
                  <c:v>-2.7504400000000002</c:v>
                </c:pt>
                <c:pt idx="14">
                  <c:v>-2.4489740000000002</c:v>
                </c:pt>
                <c:pt idx="15">
                  <c:v>-1.963125</c:v>
                </c:pt>
                <c:pt idx="16">
                  <c:v>-1.515906</c:v>
                </c:pt>
                <c:pt idx="17">
                  <c:v>-1.1666879999999999</c:v>
                </c:pt>
                <c:pt idx="18">
                  <c:v>-0.84578149999999985</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D1A-4A66-8356-7D934CDE0670}"/>
            </c:ext>
          </c:extLst>
        </c:ser>
        <c:ser>
          <c:idx val="6"/>
          <c:order val="2"/>
          <c:tx>
            <c:strRef>
              <c:f>'DATA for charts'!$E$1306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D1A-4A66-8356-7D934CDE0670}"/>
            </c:ext>
          </c:extLst>
        </c:ser>
        <c:ser>
          <c:idx val="5"/>
          <c:order val="3"/>
          <c:tx>
            <c:strRef>
              <c:f>'DATA for charts'!$F$1306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-1.4584326611522276</c:v>
                </c:pt>
                <c:pt idx="11">
                  <c:v>-2.4228022631479273</c:v>
                </c:pt>
                <c:pt idx="12">
                  <c:v>-2.8448840067608336</c:v>
                </c:pt>
                <c:pt idx="13">
                  <c:v>-2.9084758458785558</c:v>
                </c:pt>
                <c:pt idx="14">
                  <c:v>-2.6409960178773724</c:v>
                </c:pt>
                <c:pt idx="15">
                  <c:v>-2.2096351307234947</c:v>
                </c:pt>
                <c:pt idx="16">
                  <c:v>-1.7630784954824359</c:v>
                </c:pt>
                <c:pt idx="17">
                  <c:v>-1.3700390618450611</c:v>
                </c:pt>
                <c:pt idx="18">
                  <c:v>-0.98285152577940549</c:v>
                </c:pt>
                <c:pt idx="19">
                  <c:v>-0.56693545000546941</c:v>
                </c:pt>
                <c:pt idx="20">
                  <c:v>-0.23099763119601832</c:v>
                </c:pt>
                <c:pt idx="21">
                  <c:v>-4.7430282102810556E-2</c:v>
                </c:pt>
                <c:pt idx="22">
                  <c:v>0</c:v>
                </c:pt>
                <c:pt idx="23">
                  <c:v>0</c:v>
                </c:pt>
              </c:numCache>
            </c:numRef>
          </c:yVal>
          <c:smooth val="0"/>
          <c:extLst>
            <c:ext xmlns:c16="http://schemas.microsoft.com/office/drawing/2014/chart" uri="{C3380CC4-5D6E-409C-BE32-E72D297353CC}">
              <c16:uniqueId val="{00000003-1D1A-4A66-8356-7D934CDE0670}"/>
            </c:ext>
          </c:extLst>
        </c:ser>
        <c:ser>
          <c:idx val="4"/>
          <c:order val="4"/>
          <c:tx>
            <c:strRef>
              <c:f>'DATA for charts'!$G$1306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D1A-4A66-8356-7D934CDE0670}"/>
            </c:ext>
          </c:extLst>
        </c:ser>
        <c:ser>
          <c:idx val="3"/>
          <c:order val="5"/>
          <c:tx>
            <c:strRef>
              <c:f>'DATA for charts'!$H$1306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5-1D1A-4A66-8356-7D934CDE0670}"/>
            </c:ext>
          </c:extLst>
        </c:ser>
        <c:ser>
          <c:idx val="0"/>
          <c:order val="8"/>
          <c:tx>
            <c:strRef>
              <c:f>'DATA for charts'!$S$1306</c:f>
              <c:strCache>
                <c:ptCount val="1"/>
                <c:pt idx="0">
                  <c:v>Tested Prg</c:v>
                </c:pt>
              </c:strCache>
            </c:strRef>
          </c:tx>
          <c:spPr>
            <a:ln>
              <a:solidFill>
                <a:srgbClr val="FF0000"/>
              </a:solidFill>
            </a:ln>
          </c:spPr>
          <c:marker>
            <c:symbol val="none"/>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1D1A-4A66-8356-7D934CDE0670}"/>
            </c:ext>
          </c:extLst>
        </c:ser>
        <c:dLbls>
          <c:showLegendKey val="0"/>
          <c:showVal val="0"/>
          <c:showCatName val="0"/>
          <c:showSerName val="0"/>
          <c:showPercent val="0"/>
          <c:showBubbleSize val="0"/>
        </c:dLbls>
        <c:axId val="130582400"/>
        <c:axId val="130596864"/>
        <c:extLst>
          <c:ext xmlns:c15="http://schemas.microsoft.com/office/drawing/2012/chart" uri="{02D57815-91ED-43cb-92C2-25804820EDAC}">
            <c15:filteredScatterSeries>
              <c15:ser>
                <c:idx val="2"/>
                <c:order val="6"/>
                <c:tx>
                  <c:strRef>
                    <c:extLst>
                      <c:ext uri="{02D57815-91ED-43cb-92C2-25804820EDAC}">
                        <c15:formulaRef>
                          <c15:sqref>'DATA for charts'!$I$1306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charts'!$I$1307:$I$1330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1D1A-4A66-8356-7D934CDE067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charts'!$J$1307:$J$1330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1D1A-4A66-8356-7D934CDE0670}"/>
                  </c:ext>
                </c:extLst>
              </c15:ser>
            </c15:filteredScatterSeries>
          </c:ext>
        </c:extLst>
      </c:scatterChart>
      <c:valAx>
        <c:axId val="1305824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96864"/>
        <c:crossesAt val="0"/>
        <c:crossBetween val="midCat"/>
        <c:majorUnit val="1"/>
      </c:valAx>
      <c:valAx>
        <c:axId val="1305968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82400"/>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2009565280685755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B8-H17.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 (Low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60932297447280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F95-4411-896A-432B58552218}"/>
            </c:ext>
          </c:extLst>
        </c:ser>
        <c:ser>
          <c:idx val="7"/>
          <c:order val="1"/>
          <c:tx>
            <c:strRef>
              <c:f>'DATA for charts'!$D$1426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0.8029286000000001</c:v>
                </c:pt>
                <c:pt idx="3">
                  <c:v>1.0340163</c:v>
                </c:pt>
                <c:pt idx="4">
                  <c:v>1.1730510000000001</c:v>
                </c:pt>
                <c:pt idx="5">
                  <c:v>1.2448360000000001</c:v>
                </c:pt>
                <c:pt idx="6">
                  <c:v>1.301836</c:v>
                </c:pt>
                <c:pt idx="7">
                  <c:v>3.020521</c:v>
                </c:pt>
                <c:pt idx="8">
                  <c:v>1.6520600999999999</c:v>
                </c:pt>
                <c:pt idx="9">
                  <c:v>7.5395109999999987E-2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0.87401469999999992</c:v>
                </c:pt>
                <c:pt idx="20">
                  <c:v>1.552292</c:v>
                </c:pt>
                <c:pt idx="21">
                  <c:v>1.936618</c:v>
                </c:pt>
                <c:pt idx="22">
                  <c:v>2.170312</c:v>
                </c:pt>
                <c:pt idx="23">
                  <c:v>0</c:v>
                </c:pt>
              </c:numCache>
            </c:numRef>
          </c:yVal>
          <c:smooth val="0"/>
          <c:extLst>
            <c:ext xmlns:c16="http://schemas.microsoft.com/office/drawing/2014/chart" uri="{C3380CC4-5D6E-409C-BE32-E72D297353CC}">
              <c16:uniqueId val="{00000001-0F95-4411-896A-432B58552218}"/>
            </c:ext>
          </c:extLst>
        </c:ser>
        <c:ser>
          <c:idx val="6"/>
          <c:order val="2"/>
          <c:tx>
            <c:strRef>
              <c:f>'DATA for charts'!$E$1426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F95-4411-896A-432B58552218}"/>
            </c:ext>
          </c:extLst>
        </c:ser>
        <c:ser>
          <c:idx val="5"/>
          <c:order val="3"/>
          <c:tx>
            <c:strRef>
              <c:f>'DATA for charts'!$F$1426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8.2706496335052782E-2</c:v>
                </c:pt>
                <c:pt idx="1">
                  <c:v>0.54754595728325273</c:v>
                </c:pt>
                <c:pt idx="2">
                  <c:v>0.91754036151796392</c:v>
                </c:pt>
                <c:pt idx="3">
                  <c:v>1.1473369372805167</c:v>
                </c:pt>
                <c:pt idx="4">
                  <c:v>1.2746556607487916</c:v>
                </c:pt>
                <c:pt idx="5">
                  <c:v>1.3397055618204028</c:v>
                </c:pt>
                <c:pt idx="6">
                  <c:v>1.3839264220128389</c:v>
                </c:pt>
                <c:pt idx="7">
                  <c:v>3.3807888728291116</c:v>
                </c:pt>
                <c:pt idx="8">
                  <c:v>1.7524968885753529</c:v>
                </c:pt>
                <c:pt idx="9">
                  <c:v>5.3533263037141662E-2</c:v>
                </c:pt>
                <c:pt idx="10">
                  <c:v>-0.67411990130875266</c:v>
                </c:pt>
                <c:pt idx="11">
                  <c:v>-3.0124720897641666</c:v>
                </c:pt>
                <c:pt idx="12">
                  <c:v>-4.508486193730084</c:v>
                </c:pt>
                <c:pt idx="13">
                  <c:v>-4.8679537940591944</c:v>
                </c:pt>
                <c:pt idx="14">
                  <c:v>-4.1471629340039442</c:v>
                </c:pt>
                <c:pt idx="15">
                  <c:v>-2.9179663426378335</c:v>
                </c:pt>
                <c:pt idx="16">
                  <c:v>-1.2352733508367555</c:v>
                </c:pt>
                <c:pt idx="17">
                  <c:v>-1.9589078808689247E-2</c:v>
                </c:pt>
                <c:pt idx="18">
                  <c:v>8.7045366392928328E-2</c:v>
                </c:pt>
                <c:pt idx="19">
                  <c:v>0.98216236850502225</c:v>
                </c:pt>
                <c:pt idx="20">
                  <c:v>1.6397710763215028</c:v>
                </c:pt>
                <c:pt idx="21">
                  <c:v>2.0597616584988643</c:v>
                </c:pt>
                <c:pt idx="22">
                  <c:v>2.3235010597991055</c:v>
                </c:pt>
                <c:pt idx="23">
                  <c:v>0</c:v>
                </c:pt>
              </c:numCache>
            </c:numRef>
          </c:yVal>
          <c:smooth val="0"/>
          <c:extLst>
            <c:ext xmlns:c16="http://schemas.microsoft.com/office/drawing/2014/chart" uri="{C3380CC4-5D6E-409C-BE32-E72D297353CC}">
              <c16:uniqueId val="{00000003-0F95-4411-896A-432B58552218}"/>
            </c:ext>
          </c:extLst>
        </c:ser>
        <c:ser>
          <c:idx val="4"/>
          <c:order val="4"/>
          <c:tx>
            <c:strRef>
              <c:f>'DATA for charts'!$G$1426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F95-4411-896A-432B58552218}"/>
            </c:ext>
          </c:extLst>
        </c:ser>
        <c:ser>
          <c:idx val="3"/>
          <c:order val="5"/>
          <c:tx>
            <c:strRef>
              <c:f>'DATA for charts'!$H$1426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5-0F95-4411-896A-432B58552218}"/>
            </c:ext>
          </c:extLst>
        </c:ser>
        <c:ser>
          <c:idx val="0"/>
          <c:order val="8"/>
          <c:tx>
            <c:strRef>
              <c:f>'DATA for charts'!$S$1426</c:f>
              <c:strCache>
                <c:ptCount val="1"/>
                <c:pt idx="0">
                  <c:v>Tested Prg</c:v>
                </c:pt>
              </c:strCache>
            </c:strRef>
          </c:tx>
          <c:spPr>
            <a:ln>
              <a:solidFill>
                <a:srgbClr val="FF0000"/>
              </a:solidFill>
            </a:ln>
          </c:spPr>
          <c:marker>
            <c:symbol val="none"/>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0F95-4411-896A-432B58552218}"/>
            </c:ext>
          </c:extLst>
        </c:ser>
        <c:dLbls>
          <c:showLegendKey val="0"/>
          <c:showVal val="0"/>
          <c:showCatName val="0"/>
          <c:showSerName val="0"/>
          <c:showPercent val="0"/>
          <c:showBubbleSize val="0"/>
        </c:dLbls>
        <c:axId val="49996544"/>
        <c:axId val="49998464"/>
        <c:extLst>
          <c:ext xmlns:c15="http://schemas.microsoft.com/office/drawing/2012/chart" uri="{02D57815-91ED-43cb-92C2-25804820EDAC}">
            <c15:filteredScatterSeries>
              <c15:ser>
                <c:idx val="2"/>
                <c:order val="6"/>
                <c:tx>
                  <c:strRef>
                    <c:extLst>
                      <c:ext uri="{02D57815-91ED-43cb-92C2-25804820EDAC}">
                        <c15:formulaRef>
                          <c15:sqref>'DATA for charts'!$I$1426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charts'!$I$1427:$I$1450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0F95-4411-896A-432B5855221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charts'!$J$1427:$J$1450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0F95-4411-896A-432B58552218}"/>
                  </c:ext>
                </c:extLst>
              </c15:ser>
            </c15:filteredScatterSeries>
          </c:ext>
        </c:extLst>
      </c:scatterChart>
      <c:valAx>
        <c:axId val="4999654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8464"/>
        <c:crossesAt val="0"/>
        <c:crossBetween val="midCat"/>
        <c:majorUnit val="1"/>
      </c:valAx>
      <c:valAx>
        <c:axId val="499984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6544"/>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B8-H18.</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3D5B-4D0C-B3B9-E59F0F485863}"/>
            </c:ext>
          </c:extLst>
        </c:ser>
        <c:ser>
          <c:idx val="7"/>
          <c:order val="1"/>
          <c:tx>
            <c:strRef>
              <c:f>'DATA for charts'!$D$2146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3D5B-4D0C-B3B9-E59F0F485863}"/>
            </c:ext>
          </c:extLst>
        </c:ser>
        <c:ser>
          <c:idx val="6"/>
          <c:order val="2"/>
          <c:tx>
            <c:strRef>
              <c:f>'DATA for charts'!$E$2146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3D5B-4D0C-B3B9-E59F0F485863}"/>
            </c:ext>
          </c:extLst>
        </c:ser>
        <c:ser>
          <c:idx val="5"/>
          <c:order val="3"/>
          <c:tx>
            <c:strRef>
              <c:f>'DATA for charts'!$F$2146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3D5B-4D0C-B3B9-E59F0F485863}"/>
            </c:ext>
          </c:extLst>
        </c:ser>
        <c:ser>
          <c:idx val="4"/>
          <c:order val="4"/>
          <c:tx>
            <c:strRef>
              <c:f>'DATA for charts'!$G$2146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3D5B-4D0C-B3B9-E59F0F485863}"/>
            </c:ext>
          </c:extLst>
        </c:ser>
        <c:ser>
          <c:idx val="3"/>
          <c:order val="5"/>
          <c:tx>
            <c:strRef>
              <c:f>'DATA for charts'!$H$2146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5-3D5B-4D0C-B3B9-E59F0F485863}"/>
            </c:ext>
          </c:extLst>
        </c:ser>
        <c:ser>
          <c:idx val="0"/>
          <c:order val="8"/>
          <c:tx>
            <c:strRef>
              <c:f>'DATA for charts'!$S$2146</c:f>
              <c:strCache>
                <c:ptCount val="1"/>
                <c:pt idx="0">
                  <c:v>Tested Prg</c:v>
                </c:pt>
              </c:strCache>
            </c:strRef>
          </c:tx>
          <c:spPr>
            <a:ln>
              <a:solidFill>
                <a:srgbClr val="FF0000"/>
              </a:solidFill>
            </a:ln>
          </c:spPr>
          <c:marker>
            <c:symbol val="none"/>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D5B-4D0C-B3B9-E59F0F485863}"/>
            </c:ext>
          </c:extLst>
        </c:ser>
        <c:dLbls>
          <c:showLegendKey val="0"/>
          <c:showVal val="0"/>
          <c:showCatName val="0"/>
          <c:showSerName val="0"/>
          <c:showPercent val="0"/>
          <c:showBubbleSize val="0"/>
        </c:dLbls>
        <c:axId val="50179456"/>
        <c:axId val="50198016"/>
        <c:extLst>
          <c:ext xmlns:c15="http://schemas.microsoft.com/office/drawing/2012/chart" uri="{02D57815-91ED-43cb-92C2-25804820EDAC}">
            <c15:filteredScatterSeries>
              <c15:ser>
                <c:idx val="2"/>
                <c:order val="6"/>
                <c:tx>
                  <c:strRef>
                    <c:extLst>
                      <c:ext uri="{02D57815-91ED-43cb-92C2-25804820EDAC}">
                        <c15:formulaRef>
                          <c15:sqref>'DATA for charts'!$I$2146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charts'!$I$2147:$I$2170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D5B-4D0C-B3B9-E59F0F48586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charts'!$J$2147:$J$2170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D5B-4D0C-B3B9-E59F0F485863}"/>
                  </c:ext>
                </c:extLst>
              </c15:ser>
            </c15:filteredScatterSeries>
          </c:ext>
        </c:extLst>
      </c:scatterChart>
      <c:valAx>
        <c:axId val="5017945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98016"/>
        <c:crossesAt val="0"/>
        <c:crossBetween val="midCat"/>
        <c:majorUnit val="1"/>
      </c:valAx>
      <c:valAx>
        <c:axId val="50198016"/>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79456"/>
        <c:crosses val="autoZero"/>
        <c:crossBetween val="midCat"/>
      </c:valAx>
      <c:spPr>
        <a:noFill/>
        <a:ln w="12700">
          <a:solidFill>
            <a:srgbClr val="808080"/>
          </a:solidFill>
          <a:prstDash val="solid"/>
        </a:ln>
      </c:spPr>
    </c:plotArea>
    <c:legend>
      <c:legendPos val="b"/>
      <c:layout>
        <c:manualLayout>
          <c:xMode val="edge"/>
          <c:yMode val="edge"/>
          <c:x val="8.7309463675531121E-2"/>
          <c:y val="0.92395884445928766"/>
          <c:w val="0.81650111716057694"/>
          <c:h val="7.288504108275208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 (High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90529041805401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E7F5-4F8C-9A29-D51059D46417}"/>
            </c:ext>
          </c:extLst>
        </c:ser>
        <c:ser>
          <c:idx val="7"/>
          <c:order val="1"/>
          <c:tx>
            <c:strRef>
              <c:f>'DATA for charts'!$D$1866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0.49385359999999989</c:v>
                </c:pt>
                <c:pt idx="10">
                  <c:v>6.661534999999999E-2</c:v>
                </c:pt>
                <c:pt idx="11">
                  <c:v>0</c:v>
                </c:pt>
                <c:pt idx="12">
                  <c:v>0</c:v>
                </c:pt>
                <c:pt idx="13">
                  <c:v>0</c:v>
                </c:pt>
                <c:pt idx="14">
                  <c:v>0</c:v>
                </c:pt>
                <c:pt idx="15">
                  <c:v>0</c:v>
                </c:pt>
                <c:pt idx="16">
                  <c:v>0</c:v>
                </c:pt>
                <c:pt idx="17">
                  <c:v>0</c:v>
                </c:pt>
                <c:pt idx="18">
                  <c:v>0</c:v>
                </c:pt>
                <c:pt idx="19">
                  <c:v>0</c:v>
                </c:pt>
                <c:pt idx="20">
                  <c:v>8.6614509999999992E-2</c:v>
                </c:pt>
                <c:pt idx="21">
                  <c:v>0.33451530000000002</c:v>
                </c:pt>
                <c:pt idx="22">
                  <c:v>0.54164940000000006</c:v>
                </c:pt>
                <c:pt idx="23">
                  <c:v>0</c:v>
                </c:pt>
              </c:numCache>
            </c:numRef>
          </c:yVal>
          <c:smooth val="0"/>
          <c:extLst>
            <c:ext xmlns:c16="http://schemas.microsoft.com/office/drawing/2014/chart" uri="{C3380CC4-5D6E-409C-BE32-E72D297353CC}">
              <c16:uniqueId val="{00000001-E7F5-4F8C-9A29-D51059D46417}"/>
            </c:ext>
          </c:extLst>
        </c:ser>
        <c:ser>
          <c:idx val="6"/>
          <c:order val="2"/>
          <c:tx>
            <c:strRef>
              <c:f>'DATA for charts'!$E$1866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E7F5-4F8C-9A29-D51059D46417}"/>
            </c:ext>
          </c:extLst>
        </c:ser>
        <c:ser>
          <c:idx val="5"/>
          <c:order val="3"/>
          <c:tx>
            <c:strRef>
              <c:f>'DATA for charts'!$F$1866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1.2639430896999306</c:v>
                </c:pt>
                <c:pt idx="8">
                  <c:v>1.5508185632600693</c:v>
                </c:pt>
                <c:pt idx="9">
                  <c:v>0.8225582964639917</c:v>
                </c:pt>
                <c:pt idx="10">
                  <c:v>0.29741351247276943</c:v>
                </c:pt>
                <c:pt idx="11">
                  <c:v>0</c:v>
                </c:pt>
                <c:pt idx="12">
                  <c:v>0</c:v>
                </c:pt>
                <c:pt idx="13">
                  <c:v>0</c:v>
                </c:pt>
                <c:pt idx="14">
                  <c:v>0</c:v>
                </c:pt>
                <c:pt idx="15">
                  <c:v>0</c:v>
                </c:pt>
                <c:pt idx="16">
                  <c:v>0</c:v>
                </c:pt>
                <c:pt idx="17">
                  <c:v>0</c:v>
                </c:pt>
                <c:pt idx="18">
                  <c:v>0</c:v>
                </c:pt>
                <c:pt idx="19">
                  <c:v>0</c:v>
                </c:pt>
                <c:pt idx="20">
                  <c:v>0.1209514816462875</c:v>
                </c:pt>
                <c:pt idx="21">
                  <c:v>0.38542165413388058</c:v>
                </c:pt>
                <c:pt idx="22">
                  <c:v>0.61003342197996668</c:v>
                </c:pt>
                <c:pt idx="23">
                  <c:v>0</c:v>
                </c:pt>
              </c:numCache>
            </c:numRef>
          </c:yVal>
          <c:smooth val="0"/>
          <c:extLst>
            <c:ext xmlns:c16="http://schemas.microsoft.com/office/drawing/2014/chart" uri="{C3380CC4-5D6E-409C-BE32-E72D297353CC}">
              <c16:uniqueId val="{00000003-E7F5-4F8C-9A29-D51059D46417}"/>
            </c:ext>
          </c:extLst>
        </c:ser>
        <c:ser>
          <c:idx val="4"/>
          <c:order val="4"/>
          <c:tx>
            <c:strRef>
              <c:f>'DATA for charts'!$G$1866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E7F5-4F8C-9A29-D51059D46417}"/>
            </c:ext>
          </c:extLst>
        </c:ser>
        <c:ser>
          <c:idx val="3"/>
          <c:order val="5"/>
          <c:tx>
            <c:strRef>
              <c:f>'DATA for charts'!$H$1866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5-E7F5-4F8C-9A29-D51059D46417}"/>
            </c:ext>
          </c:extLst>
        </c:ser>
        <c:ser>
          <c:idx val="0"/>
          <c:order val="8"/>
          <c:tx>
            <c:strRef>
              <c:f>'DATA for charts'!$S$1866</c:f>
              <c:strCache>
                <c:ptCount val="1"/>
                <c:pt idx="0">
                  <c:v>Tested Prg</c:v>
                </c:pt>
              </c:strCache>
            </c:strRef>
          </c:tx>
          <c:spPr>
            <a:ln>
              <a:solidFill>
                <a:srgbClr val="FF0000"/>
              </a:solidFill>
            </a:ln>
          </c:spPr>
          <c:marker>
            <c:symbol val="none"/>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F5-4F8C-9A29-D51059D46417}"/>
            </c:ext>
          </c:extLst>
        </c:ser>
        <c:dLbls>
          <c:showLegendKey val="0"/>
          <c:showVal val="0"/>
          <c:showCatName val="0"/>
          <c:showSerName val="0"/>
          <c:showPercent val="0"/>
          <c:showBubbleSize val="0"/>
        </c:dLbls>
        <c:axId val="62793600"/>
        <c:axId val="62808064"/>
        <c:extLst>
          <c:ext xmlns:c15="http://schemas.microsoft.com/office/drawing/2012/chart" uri="{02D57815-91ED-43cb-92C2-25804820EDAC}">
            <c15:filteredScatterSeries>
              <c15:ser>
                <c:idx val="2"/>
                <c:order val="6"/>
                <c:tx>
                  <c:strRef>
                    <c:extLst>
                      <c:ext uri="{02D57815-91ED-43cb-92C2-25804820EDAC}">
                        <c15:formulaRef>
                          <c15:sqref>'DATA for charts'!$I$1866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charts'!$I$1867:$I$1890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F5-4F8C-9A29-D51059D4641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charts'!$J$1867:$J$1890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F5-4F8C-9A29-D51059D46417}"/>
                  </c:ext>
                </c:extLst>
              </c15:ser>
            </c15:filteredScatterSeries>
          </c:ext>
        </c:extLst>
      </c:scatterChart>
      <c:valAx>
        <c:axId val="62793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808064"/>
        <c:crossesAt val="0"/>
        <c:crossBetween val="midCat"/>
        <c:majorUnit val="1"/>
      </c:valAx>
      <c:valAx>
        <c:axId val="62808064"/>
        <c:scaling>
          <c:orientation val="minMax"/>
          <c:min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793600"/>
        <c:crosses val="autoZero"/>
        <c:crossBetween val="midCat"/>
      </c:valAx>
      <c:spPr>
        <a:noFill/>
        <a:ln w="12700">
          <a:solidFill>
            <a:srgbClr val="808080"/>
          </a:solidFill>
          <a:prstDash val="solid"/>
        </a:ln>
      </c:spPr>
    </c:plotArea>
    <c:legend>
      <c:legendPos val="b"/>
      <c:layout>
        <c:manualLayout>
          <c:xMode val="edge"/>
          <c:yMode val="edge"/>
          <c:x val="8.2853638855631392E-2"/>
          <c:y val="0.93048412994052743"/>
          <c:w val="0.81799726754466451"/>
          <c:h val="6.951587005947258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A3BB-4F7B-AB44-107234F9CA1E}"/>
            </c:ext>
          </c:extLst>
        </c:ser>
        <c:ser>
          <c:idx val="7"/>
          <c:order val="1"/>
          <c:tx>
            <c:strRef>
              <c:f>'DATA for charts'!$D$2186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A3BB-4F7B-AB44-107234F9CA1E}"/>
            </c:ext>
          </c:extLst>
        </c:ser>
        <c:ser>
          <c:idx val="6"/>
          <c:order val="2"/>
          <c:tx>
            <c:strRef>
              <c:f>'DATA for charts'!$E$2186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A3BB-4F7B-AB44-107234F9CA1E}"/>
            </c:ext>
          </c:extLst>
        </c:ser>
        <c:ser>
          <c:idx val="5"/>
          <c:order val="3"/>
          <c:tx>
            <c:strRef>
              <c:f>'DATA for charts'!$F$2186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A3BB-4F7B-AB44-107234F9CA1E}"/>
            </c:ext>
          </c:extLst>
        </c:ser>
        <c:ser>
          <c:idx val="4"/>
          <c:order val="4"/>
          <c:tx>
            <c:strRef>
              <c:f>'DATA for charts'!$G$2186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A3BB-4F7B-AB44-107234F9CA1E}"/>
            </c:ext>
          </c:extLst>
        </c:ser>
        <c:ser>
          <c:idx val="3"/>
          <c:order val="5"/>
          <c:tx>
            <c:strRef>
              <c:f>'DATA for charts'!$H$2186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5-A3BB-4F7B-AB44-107234F9CA1E}"/>
            </c:ext>
          </c:extLst>
        </c:ser>
        <c:ser>
          <c:idx val="0"/>
          <c:order val="8"/>
          <c:tx>
            <c:strRef>
              <c:f>'DATA for charts'!$S$2186</c:f>
              <c:strCache>
                <c:ptCount val="1"/>
                <c:pt idx="0">
                  <c:v>Tested Prg</c:v>
                </c:pt>
              </c:strCache>
            </c:strRef>
          </c:tx>
          <c:spPr>
            <a:ln>
              <a:solidFill>
                <a:srgbClr val="FF0000"/>
              </a:solidFill>
            </a:ln>
          </c:spPr>
          <c:marker>
            <c:symbol val="none"/>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3BB-4F7B-AB44-107234F9CA1E}"/>
            </c:ext>
          </c:extLst>
        </c:ser>
        <c:dLbls>
          <c:showLegendKey val="0"/>
          <c:showVal val="0"/>
          <c:showCatName val="0"/>
          <c:showSerName val="0"/>
          <c:showPercent val="0"/>
          <c:showBubbleSize val="0"/>
        </c:dLbls>
        <c:axId val="62977152"/>
        <c:axId val="62979072"/>
        <c:extLst>
          <c:ext xmlns:c15="http://schemas.microsoft.com/office/drawing/2012/chart" uri="{02D57815-91ED-43cb-92C2-25804820EDAC}">
            <c15:filteredScatterSeries>
              <c15:ser>
                <c:idx val="2"/>
                <c:order val="6"/>
                <c:tx>
                  <c:strRef>
                    <c:extLst>
                      <c:ext uri="{02D57815-91ED-43cb-92C2-25804820EDAC}">
                        <c15:formulaRef>
                          <c15:sqref>'DATA for charts'!$I$2186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charts'!$I$2187:$I$2210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3BB-4F7B-AB44-107234F9CA1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charts'!$J$2187:$J$2210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3BB-4F7B-AB44-107234F9CA1E}"/>
                  </c:ext>
                </c:extLst>
              </c15:ser>
            </c15:filteredScatterSeries>
          </c:ext>
        </c:extLst>
      </c:scatterChart>
      <c:valAx>
        <c:axId val="62977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9072"/>
        <c:crossesAt val="0"/>
        <c:crossBetween val="midCat"/>
        <c:majorUnit val="1"/>
      </c:valAx>
      <c:valAx>
        <c:axId val="62979072"/>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7152"/>
        <c:crosses val="autoZero"/>
        <c:crossBetween val="midCat"/>
      </c:valAx>
      <c:spPr>
        <a:noFill/>
        <a:ln w="12700">
          <a:solidFill>
            <a:srgbClr val="808080"/>
          </a:solidFill>
          <a:prstDash val="solid"/>
        </a:ln>
      </c:spPr>
    </c:plotArea>
    <c:legend>
      <c:legendPos val="b"/>
      <c:layout>
        <c:manualLayout>
          <c:xMode val="edge"/>
          <c:yMode val="edge"/>
          <c:x val="8.2869952021813034E-2"/>
          <c:y val="0.92395884445928766"/>
          <c:w val="0.81798095437848295"/>
          <c:h val="7.60411555407123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860525342212255"/>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C68F-487B-A6BA-50A6D482B1A4}"/>
            </c:ext>
          </c:extLst>
        </c:ser>
        <c:ser>
          <c:idx val="7"/>
          <c:order val="1"/>
          <c:tx>
            <c:strRef>
              <c:f>'DATA for charts'!$D$1466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0.8015095000000001</c:v>
                </c:pt>
                <c:pt idx="9">
                  <c:v>8.2875280000000009E-2</c:v>
                </c:pt>
                <c:pt idx="10">
                  <c:v>0</c:v>
                </c:pt>
                <c:pt idx="11">
                  <c:v>-0.45456360000000012</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C68F-487B-A6BA-50A6D482B1A4}"/>
            </c:ext>
          </c:extLst>
        </c:ser>
        <c:ser>
          <c:idx val="6"/>
          <c:order val="2"/>
          <c:tx>
            <c:strRef>
              <c:f>'DATA for charts'!$E$1466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C68F-487B-A6BA-50A6D482B1A4}"/>
            </c:ext>
          </c:extLst>
        </c:ser>
        <c:ser>
          <c:idx val="5"/>
          <c:order val="3"/>
          <c:tx>
            <c:strRef>
              <c:f>'DATA for charts'!$F$1466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1.8504737127998752</c:v>
                </c:pt>
                <c:pt idx="1">
                  <c:v>1.9038418649789224</c:v>
                </c:pt>
                <c:pt idx="2">
                  <c:v>1.9434213215771805</c:v>
                </c:pt>
                <c:pt idx="3">
                  <c:v>1.9827882672865775</c:v>
                </c:pt>
                <c:pt idx="4">
                  <c:v>1.9988628671483473</c:v>
                </c:pt>
                <c:pt idx="5">
                  <c:v>2.0005968566861805</c:v>
                </c:pt>
                <c:pt idx="6">
                  <c:v>2.0091026097701139</c:v>
                </c:pt>
                <c:pt idx="7">
                  <c:v>1.7123280949379807</c:v>
                </c:pt>
                <c:pt idx="8">
                  <c:v>0.82326114265118899</c:v>
                </c:pt>
                <c:pt idx="9">
                  <c:v>6.1783672914783608E-2</c:v>
                </c:pt>
                <c:pt idx="10">
                  <c:v>0</c:v>
                </c:pt>
                <c:pt idx="11">
                  <c:v>-0.4956694688386778</c:v>
                </c:pt>
                <c:pt idx="12">
                  <c:v>-1.6957172346473166</c:v>
                </c:pt>
                <c:pt idx="13">
                  <c:v>-2.1840858484396528</c:v>
                </c:pt>
                <c:pt idx="14">
                  <c:v>-1.872602264075689</c:v>
                </c:pt>
                <c:pt idx="15">
                  <c:v>-1.2021178317783414</c:v>
                </c:pt>
                <c:pt idx="16">
                  <c:v>-0.29980559585830552</c:v>
                </c:pt>
                <c:pt idx="17">
                  <c:v>0</c:v>
                </c:pt>
                <c:pt idx="18">
                  <c:v>0.10282689657006222</c:v>
                </c:pt>
                <c:pt idx="19">
                  <c:v>0.84738029149474159</c:v>
                </c:pt>
                <c:pt idx="20">
                  <c:v>1.4078537479394584</c:v>
                </c:pt>
                <c:pt idx="21">
                  <c:v>1.7785084274466139</c:v>
                </c:pt>
                <c:pt idx="22">
                  <c:v>2.005099730408336</c:v>
                </c:pt>
                <c:pt idx="23">
                  <c:v>2.1000123027521997</c:v>
                </c:pt>
              </c:numCache>
            </c:numRef>
          </c:yVal>
          <c:smooth val="0"/>
          <c:extLst>
            <c:ext xmlns:c16="http://schemas.microsoft.com/office/drawing/2014/chart" uri="{C3380CC4-5D6E-409C-BE32-E72D297353CC}">
              <c16:uniqueId val="{00000003-C68F-487B-A6BA-50A6D482B1A4}"/>
            </c:ext>
          </c:extLst>
        </c:ser>
        <c:ser>
          <c:idx val="4"/>
          <c:order val="4"/>
          <c:tx>
            <c:strRef>
              <c:f>'DATA for charts'!$G$1466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C68F-487B-A6BA-50A6D482B1A4}"/>
            </c:ext>
          </c:extLst>
        </c:ser>
        <c:ser>
          <c:idx val="3"/>
          <c:order val="5"/>
          <c:tx>
            <c:strRef>
              <c:f>'DATA for charts'!$H$1466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5-C68F-487B-A6BA-50A6D482B1A4}"/>
            </c:ext>
          </c:extLst>
        </c:ser>
        <c:ser>
          <c:idx val="0"/>
          <c:order val="8"/>
          <c:tx>
            <c:strRef>
              <c:f>'DATA for charts'!$S$1466</c:f>
              <c:strCache>
                <c:ptCount val="1"/>
                <c:pt idx="0">
                  <c:v>Tested Prg</c:v>
                </c:pt>
              </c:strCache>
            </c:strRef>
          </c:tx>
          <c:spPr>
            <a:ln>
              <a:solidFill>
                <a:srgbClr val="FF0000"/>
              </a:solidFill>
            </a:ln>
          </c:spPr>
          <c:marker>
            <c:symbol val="none"/>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C68F-487B-A6BA-50A6D482B1A4}"/>
            </c:ext>
          </c:extLst>
        </c:ser>
        <c:dLbls>
          <c:showLegendKey val="0"/>
          <c:showVal val="0"/>
          <c:showCatName val="0"/>
          <c:showSerName val="0"/>
          <c:showPercent val="0"/>
          <c:showBubbleSize val="0"/>
        </c:dLbls>
        <c:axId val="129222528"/>
        <c:axId val="129228800"/>
        <c:extLst>
          <c:ext xmlns:c15="http://schemas.microsoft.com/office/drawing/2012/chart" uri="{02D57815-91ED-43cb-92C2-25804820EDAC}">
            <c15:filteredScatterSeries>
              <c15:ser>
                <c:idx val="2"/>
                <c:order val="6"/>
                <c:tx>
                  <c:strRef>
                    <c:extLst>
                      <c:ext uri="{02D57815-91ED-43cb-92C2-25804820EDAC}">
                        <c15:formulaRef>
                          <c15:sqref>'DATA for charts'!$I$1466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charts'!$I$1467:$I$1490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C68F-487B-A6BA-50A6D482B1A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charts'!$J$1467:$J$1490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C68F-487B-A6BA-50A6D482B1A4}"/>
                  </c:ext>
                </c:extLst>
              </c15:ser>
            </c15:filteredScatterSeries>
          </c:ext>
        </c:extLst>
      </c:scatterChart>
      <c:valAx>
        <c:axId val="1292225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8800"/>
        <c:crossesAt val="0"/>
        <c:crossBetween val="midCat"/>
        <c:majorUnit val="1"/>
      </c:valAx>
      <c:valAx>
        <c:axId val="1292288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2528"/>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165011171605769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08472068072512"/>
          <c:y val="6.9603045133224573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EED4-40DD-BA29-A920ADF09BEE}"/>
            </c:ext>
          </c:extLst>
        </c:ser>
        <c:ser>
          <c:idx val="7"/>
          <c:order val="1"/>
          <c:tx>
            <c:strRef>
              <c:f>'DATA for charts'!$D$1506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-0.78553359999999994</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EED4-40DD-BA29-A920ADF09BEE}"/>
            </c:ext>
          </c:extLst>
        </c:ser>
        <c:ser>
          <c:idx val="6"/>
          <c:order val="2"/>
          <c:tx>
            <c:strRef>
              <c:f>'DATA for charts'!$E$1506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EED4-40DD-BA29-A920ADF09BEE}"/>
            </c:ext>
          </c:extLst>
        </c:ser>
        <c:ser>
          <c:idx val="5"/>
          <c:order val="3"/>
          <c:tx>
            <c:strRef>
              <c:f>'DATA for charts'!$F$1506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-0.16326415924759055</c:v>
                </c:pt>
                <c:pt idx="10">
                  <c:v>-0.88657127726980545</c:v>
                </c:pt>
                <c:pt idx="11">
                  <c:v>-1.5987812429191637</c:v>
                </c:pt>
                <c:pt idx="12">
                  <c:v>-1.9127246067433223</c:v>
                </c:pt>
                <c:pt idx="13">
                  <c:v>-2.0064789538951553</c:v>
                </c:pt>
                <c:pt idx="14">
                  <c:v>-1.9012888797506138</c:v>
                </c:pt>
                <c:pt idx="15">
                  <c:v>-1.6894368492522891</c:v>
                </c:pt>
                <c:pt idx="16">
                  <c:v>-1.4112206988105556</c:v>
                </c:pt>
                <c:pt idx="17">
                  <c:v>-1.1342940356750613</c:v>
                </c:pt>
                <c:pt idx="18">
                  <c:v>-0.84941381489843604</c:v>
                </c:pt>
                <c:pt idx="19">
                  <c:v>-0.52226334052388068</c:v>
                </c:pt>
                <c:pt idx="20">
                  <c:v>-0.24015262078626584</c:v>
                </c:pt>
                <c:pt idx="21">
                  <c:v>-8.1429421511006114E-2</c:v>
                </c:pt>
                <c:pt idx="22">
                  <c:v>-5.5833904349771105E-3</c:v>
                </c:pt>
                <c:pt idx="23">
                  <c:v>0</c:v>
                </c:pt>
              </c:numCache>
            </c:numRef>
          </c:yVal>
          <c:smooth val="0"/>
          <c:extLst>
            <c:ext xmlns:c16="http://schemas.microsoft.com/office/drawing/2014/chart" uri="{C3380CC4-5D6E-409C-BE32-E72D297353CC}">
              <c16:uniqueId val="{00000003-EED4-40DD-BA29-A920ADF09BEE}"/>
            </c:ext>
          </c:extLst>
        </c:ser>
        <c:ser>
          <c:idx val="4"/>
          <c:order val="4"/>
          <c:tx>
            <c:strRef>
              <c:f>'DATA for charts'!$G$1506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EED4-40DD-BA29-A920ADF09BEE}"/>
            </c:ext>
          </c:extLst>
        </c:ser>
        <c:ser>
          <c:idx val="3"/>
          <c:order val="5"/>
          <c:tx>
            <c:strRef>
              <c:f>'DATA for charts'!$H$1506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5-EED4-40DD-BA29-A920ADF09BEE}"/>
            </c:ext>
          </c:extLst>
        </c:ser>
        <c:ser>
          <c:idx val="0"/>
          <c:order val="8"/>
          <c:tx>
            <c:strRef>
              <c:f>'DATA for charts'!$S$1506</c:f>
              <c:strCache>
                <c:ptCount val="1"/>
                <c:pt idx="0">
                  <c:v>Tested Prg</c:v>
                </c:pt>
              </c:strCache>
            </c:strRef>
          </c:tx>
          <c:spPr>
            <a:ln>
              <a:solidFill>
                <a:srgbClr val="FF0000"/>
              </a:solidFill>
            </a:ln>
          </c:spPr>
          <c:marker>
            <c:symbol val="none"/>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ED4-40DD-BA29-A920ADF09BEE}"/>
            </c:ext>
          </c:extLst>
        </c:ser>
        <c:dLbls>
          <c:showLegendKey val="0"/>
          <c:showVal val="0"/>
          <c:showCatName val="0"/>
          <c:showSerName val="0"/>
          <c:showPercent val="0"/>
          <c:showBubbleSize val="0"/>
        </c:dLbls>
        <c:axId val="129349120"/>
        <c:axId val="129351040"/>
        <c:extLst>
          <c:ext xmlns:c15="http://schemas.microsoft.com/office/drawing/2012/chart" uri="{02D57815-91ED-43cb-92C2-25804820EDAC}">
            <c15:filteredScatterSeries>
              <c15:ser>
                <c:idx val="2"/>
                <c:order val="6"/>
                <c:tx>
                  <c:strRef>
                    <c:extLst>
                      <c:ext uri="{02D57815-91ED-43cb-92C2-25804820EDAC}">
                        <c15:formulaRef>
                          <c15:sqref>'DATA for charts'!$I$1506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charts'!$I$1507:$I$1530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ED4-40DD-BA29-A920ADF09BE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charts'!$J$1507:$J$1530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ED4-40DD-BA29-A920ADF09BEE}"/>
                  </c:ext>
                </c:extLst>
              </c15:ser>
            </c15:filteredScatterSeries>
          </c:ext>
        </c:extLst>
      </c:scatterChart>
      <c:valAx>
        <c:axId val="12934912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51040"/>
        <c:crossesAt val="0"/>
        <c:crossBetween val="midCat"/>
        <c:majorUnit val="1"/>
      </c:valAx>
      <c:valAx>
        <c:axId val="129351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49120"/>
        <c:crosses val="autoZero"/>
        <c:crossBetween val="midCat"/>
      </c:valAx>
      <c:spPr>
        <a:noFill/>
        <a:ln w="12700">
          <a:solidFill>
            <a:srgbClr val="808080"/>
          </a:solidFill>
          <a:prstDash val="solid"/>
        </a:ln>
      </c:spPr>
    </c:plotArea>
    <c:legend>
      <c:legendPos val="b"/>
      <c:layout>
        <c:manualLayout>
          <c:xMode val="edge"/>
          <c:yMode val="edge"/>
          <c:x val="8.7309463675531121E-2"/>
          <c:y val="0.93265922510094068"/>
          <c:w val="0.81354144272476481"/>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3012948575656678"/>
          <c:y val="6.7427949972811305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8684-4BD8-8969-E63F0A62DDAC}"/>
            </c:ext>
          </c:extLst>
        </c:ser>
        <c:ser>
          <c:idx val="7"/>
          <c:order val="1"/>
          <c:tx>
            <c:strRef>
              <c:f>'DATA for charts'!$D$1546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0.84369060000000018</c:v>
                </c:pt>
                <c:pt idx="9">
                  <c:v>2.4258000000000001E-3</c:v>
                </c:pt>
                <c:pt idx="10">
                  <c:v>-0.99798720000000007</c:v>
                </c:pt>
                <c:pt idx="11">
                  <c:v>-3.2654830000000001</c:v>
                </c:pt>
                <c:pt idx="12">
                  <c:v>-4.6214079999999997</c:v>
                </c:pt>
                <c:pt idx="13">
                  <c:v>-4.8903189999999999</c:v>
                </c:pt>
                <c:pt idx="14">
                  <c:v>-4.1428809999999991</c:v>
                </c:pt>
                <c:pt idx="15">
                  <c:v>-2.8644569999999998</c:v>
                </c:pt>
                <c:pt idx="16">
                  <c:v>-1.1446535</c:v>
                </c:pt>
                <c:pt idx="17">
                  <c:v>0</c:v>
                </c:pt>
                <c:pt idx="18">
                  <c:v>0.37330170000000001</c:v>
                </c:pt>
                <c:pt idx="19">
                  <c:v>1.5232079999999999</c:v>
                </c:pt>
                <c:pt idx="20">
                  <c:v>2.1392340000000001</c:v>
                </c:pt>
                <c:pt idx="21">
                  <c:v>2.4968430000000001</c:v>
                </c:pt>
                <c:pt idx="22">
                  <c:v>2.721843999999999</c:v>
                </c:pt>
                <c:pt idx="23">
                  <c:v>2.8048730000000002</c:v>
                </c:pt>
              </c:numCache>
            </c:numRef>
          </c:yVal>
          <c:smooth val="0"/>
          <c:extLst>
            <c:ext xmlns:c16="http://schemas.microsoft.com/office/drawing/2014/chart" uri="{C3380CC4-5D6E-409C-BE32-E72D297353CC}">
              <c16:uniqueId val="{00000001-8684-4BD8-8969-E63F0A62DDAC}"/>
            </c:ext>
          </c:extLst>
        </c:ser>
        <c:ser>
          <c:idx val="6"/>
          <c:order val="2"/>
          <c:tx>
            <c:strRef>
              <c:f>'DATA for charts'!$E$1546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8684-4BD8-8969-E63F0A62DDAC}"/>
            </c:ext>
          </c:extLst>
        </c:ser>
        <c:ser>
          <c:idx val="5"/>
          <c:order val="3"/>
          <c:tx>
            <c:strRef>
              <c:f>'DATA for charts'!$F$1546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2.624626972966547</c:v>
                </c:pt>
                <c:pt idx="1">
                  <c:v>2.7314510333980526</c:v>
                </c:pt>
                <c:pt idx="2">
                  <c:v>2.8195885393426945</c:v>
                </c:pt>
                <c:pt idx="3">
                  <c:v>2.907872420226028</c:v>
                </c:pt>
                <c:pt idx="4">
                  <c:v>2.949847358993583</c:v>
                </c:pt>
                <c:pt idx="5">
                  <c:v>2.9434285847777502</c:v>
                </c:pt>
                <c:pt idx="6">
                  <c:v>2.9241873217271115</c:v>
                </c:pt>
                <c:pt idx="7">
                  <c:v>2.3742984725099778</c:v>
                </c:pt>
                <c:pt idx="8">
                  <c:v>0.72924223211891948</c:v>
                </c:pt>
                <c:pt idx="9">
                  <c:v>0</c:v>
                </c:pt>
                <c:pt idx="10">
                  <c:v>-1.295910009642836</c:v>
                </c:pt>
                <c:pt idx="11">
                  <c:v>-3.5294885502674167</c:v>
                </c:pt>
                <c:pt idx="12">
                  <c:v>-4.9384174921318058</c:v>
                </c:pt>
                <c:pt idx="13">
                  <c:v>-5.1407762848633611</c:v>
                </c:pt>
                <c:pt idx="14">
                  <c:v>-4.1666538546992777</c:v>
                </c:pt>
                <c:pt idx="15">
                  <c:v>-2.7772706597354055</c:v>
                </c:pt>
                <c:pt idx="16">
                  <c:v>-0.98623416115395557</c:v>
                </c:pt>
                <c:pt idx="17">
                  <c:v>0</c:v>
                </c:pt>
                <c:pt idx="18">
                  <c:v>0.46190347501965834</c:v>
                </c:pt>
                <c:pt idx="19">
                  <c:v>1.6222628008368249</c:v>
                </c:pt>
                <c:pt idx="20">
                  <c:v>2.2179305913828666</c:v>
                </c:pt>
                <c:pt idx="21">
                  <c:v>2.6015352336726858</c:v>
                </c:pt>
                <c:pt idx="22">
                  <c:v>2.8784734930583884</c:v>
                </c:pt>
                <c:pt idx="23">
                  <c:v>2.994141802073333</c:v>
                </c:pt>
              </c:numCache>
            </c:numRef>
          </c:yVal>
          <c:smooth val="0"/>
          <c:extLst>
            <c:ext xmlns:c16="http://schemas.microsoft.com/office/drawing/2014/chart" uri="{C3380CC4-5D6E-409C-BE32-E72D297353CC}">
              <c16:uniqueId val="{00000003-8684-4BD8-8969-E63F0A62DDAC}"/>
            </c:ext>
          </c:extLst>
        </c:ser>
        <c:ser>
          <c:idx val="4"/>
          <c:order val="4"/>
          <c:tx>
            <c:strRef>
              <c:f>'DATA for charts'!$G$1546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8684-4BD8-8969-E63F0A62DDAC}"/>
            </c:ext>
          </c:extLst>
        </c:ser>
        <c:ser>
          <c:idx val="3"/>
          <c:order val="5"/>
          <c:tx>
            <c:strRef>
              <c:f>'DATA for charts'!$H$1546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5-8684-4BD8-8969-E63F0A62DDAC}"/>
            </c:ext>
          </c:extLst>
        </c:ser>
        <c:ser>
          <c:idx val="0"/>
          <c:order val="8"/>
          <c:tx>
            <c:strRef>
              <c:f>'DATA for charts'!$S$1546</c:f>
              <c:strCache>
                <c:ptCount val="1"/>
                <c:pt idx="0">
                  <c:v>Tested Prg</c:v>
                </c:pt>
              </c:strCache>
            </c:strRef>
          </c:tx>
          <c:spPr>
            <a:ln>
              <a:solidFill>
                <a:srgbClr val="FF0000"/>
              </a:solidFill>
            </a:ln>
          </c:spPr>
          <c:marker>
            <c:symbol val="none"/>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8684-4BD8-8969-E63F0A62DDAC}"/>
            </c:ext>
          </c:extLst>
        </c:ser>
        <c:dLbls>
          <c:showLegendKey val="0"/>
          <c:showVal val="0"/>
          <c:showCatName val="0"/>
          <c:showSerName val="0"/>
          <c:showPercent val="0"/>
          <c:showBubbleSize val="0"/>
        </c:dLbls>
        <c:axId val="130961792"/>
        <c:axId val="130963712"/>
        <c:extLst>
          <c:ext xmlns:c15="http://schemas.microsoft.com/office/drawing/2012/chart" uri="{02D57815-91ED-43cb-92C2-25804820EDAC}">
            <c15:filteredScatterSeries>
              <c15:ser>
                <c:idx val="2"/>
                <c:order val="6"/>
                <c:tx>
                  <c:strRef>
                    <c:extLst>
                      <c:ext uri="{02D57815-91ED-43cb-92C2-25804820EDAC}">
                        <c15:formulaRef>
                          <c15:sqref>'DATA for charts'!$I$1546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charts'!$I$1547:$I$1570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8684-4BD8-8969-E63F0A62DD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charts'!$J$1547:$J$1570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8684-4BD8-8969-E63F0A62DDAC}"/>
                  </c:ext>
                </c:extLst>
              </c15:ser>
            </c15:filteredScatterSeries>
          </c:ext>
        </c:extLst>
      </c:scatterChart>
      <c:valAx>
        <c:axId val="1309617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3712"/>
        <c:crossesAt val="0"/>
        <c:crossBetween val="midCat"/>
        <c:majorUnit val="1"/>
      </c:valAx>
      <c:valAx>
        <c:axId val="1309637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1792"/>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239003032501071"/>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4344802071772106"/>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747E-4688-B4A4-341334793B85}"/>
            </c:ext>
          </c:extLst>
        </c:ser>
        <c:ser>
          <c:idx val="7"/>
          <c:order val="1"/>
          <c:tx>
            <c:strRef>
              <c:f>'DATA for charts'!$D$1586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4.4408009999999994E-3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747E-4688-B4A4-341334793B85}"/>
            </c:ext>
          </c:extLst>
        </c:ser>
        <c:ser>
          <c:idx val="6"/>
          <c:order val="2"/>
          <c:tx>
            <c:strRef>
              <c:f>'DATA for charts'!$E$1586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747E-4688-B4A4-341334793B85}"/>
            </c:ext>
          </c:extLst>
        </c:ser>
        <c:ser>
          <c:idx val="5"/>
          <c:order val="3"/>
          <c:tx>
            <c:strRef>
              <c:f>'DATA for charts'!$F$1586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0.11574461613697361</c:v>
                </c:pt>
                <c:pt idx="5">
                  <c:v>0.10059245994032194</c:v>
                </c:pt>
                <c:pt idx="6">
                  <c:v>0</c:v>
                </c:pt>
                <c:pt idx="7">
                  <c:v>0</c:v>
                </c:pt>
                <c:pt idx="8">
                  <c:v>0</c:v>
                </c:pt>
                <c:pt idx="9">
                  <c:v>-0.42412654230884161</c:v>
                </c:pt>
                <c:pt idx="10">
                  <c:v>-1.7544660507445835</c:v>
                </c:pt>
                <c:pt idx="11">
                  <c:v>-2.885266165865306</c:v>
                </c:pt>
                <c:pt idx="12">
                  <c:v>-3.3784206148802776</c:v>
                </c:pt>
                <c:pt idx="13">
                  <c:v>-3.4482670668837221</c:v>
                </c:pt>
                <c:pt idx="14">
                  <c:v>-3.1097501639227776</c:v>
                </c:pt>
                <c:pt idx="15">
                  <c:v>-2.5270512399571774</c:v>
                </c:pt>
                <c:pt idx="16">
                  <c:v>-1.937855164690703</c:v>
                </c:pt>
                <c:pt idx="17">
                  <c:v>-1.4631345146049277</c:v>
                </c:pt>
                <c:pt idx="18">
                  <c:v>-1.0152246880395333</c:v>
                </c:pt>
                <c:pt idx="19">
                  <c:v>-0.55241661182025281</c:v>
                </c:pt>
                <c:pt idx="20">
                  <c:v>-0.17821732095841167</c:v>
                </c:pt>
                <c:pt idx="21">
                  <c:v>-8.0084873184973898E-3</c:v>
                </c:pt>
                <c:pt idx="22">
                  <c:v>0</c:v>
                </c:pt>
                <c:pt idx="23">
                  <c:v>0</c:v>
                </c:pt>
              </c:numCache>
            </c:numRef>
          </c:yVal>
          <c:smooth val="0"/>
          <c:extLst>
            <c:ext xmlns:c16="http://schemas.microsoft.com/office/drawing/2014/chart" uri="{C3380CC4-5D6E-409C-BE32-E72D297353CC}">
              <c16:uniqueId val="{00000003-747E-4688-B4A4-341334793B85}"/>
            </c:ext>
          </c:extLst>
        </c:ser>
        <c:ser>
          <c:idx val="4"/>
          <c:order val="4"/>
          <c:tx>
            <c:strRef>
              <c:f>'DATA for charts'!$G$1586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747E-4688-B4A4-341334793B85}"/>
            </c:ext>
          </c:extLst>
        </c:ser>
        <c:ser>
          <c:idx val="3"/>
          <c:order val="5"/>
          <c:tx>
            <c:strRef>
              <c:f>'DATA for charts'!$H$1586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5-747E-4688-B4A4-341334793B85}"/>
            </c:ext>
          </c:extLst>
        </c:ser>
        <c:ser>
          <c:idx val="0"/>
          <c:order val="8"/>
          <c:tx>
            <c:strRef>
              <c:f>'DATA for charts'!$S$1586</c:f>
              <c:strCache>
                <c:ptCount val="1"/>
                <c:pt idx="0">
                  <c:v>Tested Prg</c:v>
                </c:pt>
              </c:strCache>
            </c:strRef>
          </c:tx>
          <c:spPr>
            <a:ln>
              <a:solidFill>
                <a:srgbClr val="FF0000"/>
              </a:solidFill>
            </a:ln>
          </c:spPr>
          <c:marker>
            <c:symbol val="none"/>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47E-4688-B4A4-341334793B85}"/>
            </c:ext>
          </c:extLst>
        </c:ser>
        <c:dLbls>
          <c:showLegendKey val="0"/>
          <c:showVal val="0"/>
          <c:showCatName val="0"/>
          <c:showSerName val="0"/>
          <c:showPercent val="0"/>
          <c:showBubbleSize val="0"/>
        </c:dLbls>
        <c:axId val="131584000"/>
        <c:axId val="131585920"/>
        <c:extLst>
          <c:ext xmlns:c15="http://schemas.microsoft.com/office/drawing/2012/chart" uri="{02D57815-91ED-43cb-92C2-25804820EDAC}">
            <c15:filteredScatterSeries>
              <c15:ser>
                <c:idx val="2"/>
                <c:order val="6"/>
                <c:tx>
                  <c:strRef>
                    <c:extLst>
                      <c:ext uri="{02D57815-91ED-43cb-92C2-25804820EDAC}">
                        <c15:formulaRef>
                          <c15:sqref>'DATA for charts'!$I$1586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charts'!$I$1587:$I$1610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47E-4688-B4A4-341334793B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charts'!$J$1587:$J$1610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47E-4688-B4A4-341334793B85}"/>
                  </c:ext>
                </c:extLst>
              </c15:ser>
            </c15:filteredScatterSeries>
          </c:ext>
        </c:extLst>
      </c:scatterChart>
      <c:valAx>
        <c:axId val="1315840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5920"/>
        <c:crossesAt val="0"/>
        <c:crossBetween val="midCat"/>
        <c:majorUnit val="1"/>
      </c:valAx>
      <c:valAx>
        <c:axId val="1315859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400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1946079159638885"/>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9D22-4C85-B9A2-A1390CBFDFAC}"/>
            </c:ext>
          </c:extLst>
        </c:ser>
        <c:ser>
          <c:idx val="7"/>
          <c:order val="1"/>
          <c:tx>
            <c:strRef>
              <c:f>'DATA for charts'!$D$1626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0.99584740000000016</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-4.0690040000000014</c:v>
                </c:pt>
                <c:pt idx="12">
                  <c:v>-5.3126939999999996</c:v>
                </c:pt>
                <c:pt idx="13">
                  <c:v>-5.5693910000000004</c:v>
                </c:pt>
                <c:pt idx="14">
                  <c:v>-5.0539849999999999</c:v>
                </c:pt>
                <c:pt idx="15">
                  <c:v>-3.941024000000001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9D22-4C85-B9A2-A1390CBFDFAC}"/>
            </c:ext>
          </c:extLst>
        </c:ser>
        <c:ser>
          <c:idx val="6"/>
          <c:order val="2"/>
          <c:tx>
            <c:strRef>
              <c:f>'DATA for charts'!$E$1626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9D22-4C85-B9A2-A1390CBFDFAC}"/>
            </c:ext>
          </c:extLst>
        </c:ser>
        <c:ser>
          <c:idx val="5"/>
          <c:order val="3"/>
          <c:tx>
            <c:strRef>
              <c:f>'DATA for charts'!$F$1626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1.2515917671995334</c:v>
                </c:pt>
                <c:pt idx="1">
                  <c:v>1.3643560524652223</c:v>
                </c:pt>
                <c:pt idx="2">
                  <c:v>1.4424687126770612</c:v>
                </c:pt>
                <c:pt idx="3">
                  <c:v>1.504945504828086</c:v>
                </c:pt>
                <c:pt idx="4">
                  <c:v>1.532339744447025</c:v>
                </c:pt>
                <c:pt idx="5">
                  <c:v>1.5467144273072444</c:v>
                </c:pt>
                <c:pt idx="6">
                  <c:v>1.5469331015251446</c:v>
                </c:pt>
                <c:pt idx="7">
                  <c:v>1.1608566724840583</c:v>
                </c:pt>
                <c:pt idx="8">
                  <c:v>0.15572959775190692</c:v>
                </c:pt>
                <c:pt idx="9">
                  <c:v>-0.11857025631422362</c:v>
                </c:pt>
                <c:pt idx="10">
                  <c:v>-2.2599689486636363</c:v>
                </c:pt>
                <c:pt idx="11">
                  <c:v>-4.3176783552476392</c:v>
                </c:pt>
                <c:pt idx="12">
                  <c:v>-5.522969952240584</c:v>
                </c:pt>
                <c:pt idx="13">
                  <c:v>-5.7121991547313051</c:v>
                </c:pt>
                <c:pt idx="14">
                  <c:v>-5.0803137333918045</c:v>
                </c:pt>
                <c:pt idx="15">
                  <c:v>-3.9171273080582778</c:v>
                </c:pt>
                <c:pt idx="16">
                  <c:v>-2.2347335319611887</c:v>
                </c:pt>
                <c:pt idx="17">
                  <c:v>-0.36295354501617777</c:v>
                </c:pt>
                <c:pt idx="18">
                  <c:v>0</c:v>
                </c:pt>
                <c:pt idx="19">
                  <c:v>0</c:v>
                </c:pt>
                <c:pt idx="20">
                  <c:v>0.26603734612999086</c:v>
                </c:pt>
                <c:pt idx="21">
                  <c:v>0.76843288617806949</c:v>
                </c:pt>
                <c:pt idx="22">
                  <c:v>1.0955589984917029</c:v>
                </c:pt>
                <c:pt idx="23">
                  <c:v>1.3197686080887692</c:v>
                </c:pt>
              </c:numCache>
            </c:numRef>
          </c:yVal>
          <c:smooth val="0"/>
          <c:extLst>
            <c:ext xmlns:c16="http://schemas.microsoft.com/office/drawing/2014/chart" uri="{C3380CC4-5D6E-409C-BE32-E72D297353CC}">
              <c16:uniqueId val="{00000003-9D22-4C85-B9A2-A1390CBFDFAC}"/>
            </c:ext>
          </c:extLst>
        </c:ser>
        <c:ser>
          <c:idx val="4"/>
          <c:order val="4"/>
          <c:tx>
            <c:strRef>
              <c:f>'DATA for charts'!$G$1626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9D22-4C85-B9A2-A1390CBFDFAC}"/>
            </c:ext>
          </c:extLst>
        </c:ser>
        <c:ser>
          <c:idx val="3"/>
          <c:order val="5"/>
          <c:tx>
            <c:strRef>
              <c:f>'DATA for charts'!$H$1626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5-9D22-4C85-B9A2-A1390CBFDFAC}"/>
            </c:ext>
          </c:extLst>
        </c:ser>
        <c:ser>
          <c:idx val="0"/>
          <c:order val="8"/>
          <c:tx>
            <c:strRef>
              <c:f>'DATA for charts'!$S$1626</c:f>
              <c:strCache>
                <c:ptCount val="1"/>
                <c:pt idx="0">
                  <c:v>Tested Prg</c:v>
                </c:pt>
              </c:strCache>
            </c:strRef>
          </c:tx>
          <c:spPr>
            <a:ln>
              <a:solidFill>
                <a:srgbClr val="FF0000"/>
              </a:solidFill>
            </a:ln>
          </c:spPr>
          <c:marker>
            <c:symbol val="none"/>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D22-4C85-B9A2-A1390CBFDFAC}"/>
            </c:ext>
          </c:extLst>
        </c:ser>
        <c:dLbls>
          <c:showLegendKey val="0"/>
          <c:showVal val="0"/>
          <c:showCatName val="0"/>
          <c:showSerName val="0"/>
          <c:showPercent val="0"/>
          <c:showBubbleSize val="0"/>
        </c:dLbls>
        <c:axId val="129985152"/>
        <c:axId val="129987328"/>
        <c:extLst>
          <c:ext xmlns:c15="http://schemas.microsoft.com/office/drawing/2012/chart" uri="{02D57815-91ED-43cb-92C2-25804820EDAC}">
            <c15:filteredScatterSeries>
              <c15:ser>
                <c:idx val="2"/>
                <c:order val="6"/>
                <c:tx>
                  <c:strRef>
                    <c:extLst>
                      <c:ext uri="{02D57815-91ED-43cb-92C2-25804820EDAC}">
                        <c15:formulaRef>
                          <c15:sqref>'DATA for charts'!$I$1626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charts'!$I$1627:$I$1650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D22-4C85-B9A2-A1390CBFDF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charts'!$J$1627:$J$1650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D22-4C85-B9A2-A1390CBFDFAC}"/>
                  </c:ext>
                </c:extLst>
              </c15:ser>
            </c15:filteredScatterSeries>
          </c:ext>
        </c:extLst>
      </c:scatterChart>
      <c:valAx>
        <c:axId val="129985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7328"/>
        <c:crossesAt val="0"/>
        <c:crossBetween val="midCat"/>
        <c:majorUnit val="1"/>
      </c:valAx>
      <c:valAx>
        <c:axId val="1299873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5152"/>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798095437848295"/>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5D08-4B63-93A3-F9AEB4F6D845}"/>
            </c:ext>
          </c:extLst>
        </c:ser>
        <c:ser>
          <c:idx val="7"/>
          <c:order val="1"/>
          <c:tx>
            <c:strRef>
              <c:f>'DATA for charts'!$D$1666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5D08-4B63-93A3-F9AEB4F6D845}"/>
            </c:ext>
          </c:extLst>
        </c:ser>
        <c:ser>
          <c:idx val="6"/>
          <c:order val="2"/>
          <c:tx>
            <c:strRef>
              <c:f>'DATA for charts'!$E$1666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5D08-4B63-93A3-F9AEB4F6D845}"/>
            </c:ext>
          </c:extLst>
        </c:ser>
        <c:ser>
          <c:idx val="5"/>
          <c:order val="3"/>
          <c:tx>
            <c:strRef>
              <c:f>'DATA for charts'!$F$1666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-0.32662668797568611</c:v>
                </c:pt>
                <c:pt idx="10">
                  <c:v>-1.2061778499618834</c:v>
                </c:pt>
                <c:pt idx="11">
                  <c:v>-2.0156496152105055</c:v>
                </c:pt>
                <c:pt idx="12">
                  <c:v>-2.5061673081161198</c:v>
                </c:pt>
                <c:pt idx="13">
                  <c:v>-2.6048011203077057</c:v>
                </c:pt>
                <c:pt idx="14">
                  <c:v>-2.3480313857249113</c:v>
                </c:pt>
                <c:pt idx="15">
                  <c:v>-1.8956580736129973</c:v>
                </c:pt>
                <c:pt idx="16">
                  <c:v>-1.5050457385389917</c:v>
                </c:pt>
                <c:pt idx="17">
                  <c:v>-1.1869050173952471</c:v>
                </c:pt>
                <c:pt idx="18">
                  <c:v>-0.876527790104914</c:v>
                </c:pt>
                <c:pt idx="19">
                  <c:v>-0.57281697994024716</c:v>
                </c:pt>
                <c:pt idx="20">
                  <c:v>-0.33075252777580827</c:v>
                </c:pt>
                <c:pt idx="21">
                  <c:v>-0.16754840466129389</c:v>
                </c:pt>
                <c:pt idx="22">
                  <c:v>-5.3704130419085838E-2</c:v>
                </c:pt>
                <c:pt idx="23">
                  <c:v>0</c:v>
                </c:pt>
              </c:numCache>
            </c:numRef>
          </c:yVal>
          <c:smooth val="0"/>
          <c:extLst>
            <c:ext xmlns:c16="http://schemas.microsoft.com/office/drawing/2014/chart" uri="{C3380CC4-5D6E-409C-BE32-E72D297353CC}">
              <c16:uniqueId val="{00000003-5D08-4B63-93A3-F9AEB4F6D845}"/>
            </c:ext>
          </c:extLst>
        </c:ser>
        <c:ser>
          <c:idx val="4"/>
          <c:order val="4"/>
          <c:tx>
            <c:strRef>
              <c:f>'DATA for charts'!$G$1666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5D08-4B63-93A3-F9AEB4F6D845}"/>
            </c:ext>
          </c:extLst>
        </c:ser>
        <c:ser>
          <c:idx val="3"/>
          <c:order val="5"/>
          <c:tx>
            <c:strRef>
              <c:f>'DATA for charts'!$H$1666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5-5D08-4B63-93A3-F9AEB4F6D845}"/>
            </c:ext>
          </c:extLst>
        </c:ser>
        <c:ser>
          <c:idx val="0"/>
          <c:order val="8"/>
          <c:tx>
            <c:strRef>
              <c:f>'DATA for charts'!$S$1666</c:f>
              <c:strCache>
                <c:ptCount val="1"/>
                <c:pt idx="0">
                  <c:v>Tested Prg</c:v>
                </c:pt>
              </c:strCache>
            </c:strRef>
          </c:tx>
          <c:spPr>
            <a:ln>
              <a:solidFill>
                <a:srgbClr val="FF0000"/>
              </a:solidFill>
            </a:ln>
          </c:spPr>
          <c:marker>
            <c:symbol val="none"/>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D08-4B63-93A3-F9AEB4F6D845}"/>
            </c:ext>
          </c:extLst>
        </c:ser>
        <c:dLbls>
          <c:showLegendKey val="0"/>
          <c:showVal val="0"/>
          <c:showCatName val="0"/>
          <c:showSerName val="0"/>
          <c:showPercent val="0"/>
          <c:showBubbleSize val="0"/>
        </c:dLbls>
        <c:axId val="131291392"/>
        <c:axId val="131297664"/>
        <c:extLst>
          <c:ext xmlns:c15="http://schemas.microsoft.com/office/drawing/2012/chart" uri="{02D57815-91ED-43cb-92C2-25804820EDAC}">
            <c15:filteredScatterSeries>
              <c15:ser>
                <c:idx val="2"/>
                <c:order val="6"/>
                <c:tx>
                  <c:strRef>
                    <c:extLst>
                      <c:ext uri="{02D57815-91ED-43cb-92C2-25804820EDAC}">
                        <c15:formulaRef>
                          <c15:sqref>'DATA for charts'!$I$1666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charts'!$I$1667:$I$1690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D08-4B63-93A3-F9AEB4F6D8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charts'!$J$1667:$J$1690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D08-4B63-93A3-F9AEB4F6D845}"/>
                  </c:ext>
                </c:extLst>
              </c15:ser>
            </c15:filteredScatterSeries>
          </c:ext>
        </c:extLst>
      </c:scatterChart>
      <c:valAx>
        <c:axId val="1312913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7664"/>
        <c:crossesAt val="0"/>
        <c:crossBetween val="midCat"/>
        <c:majorUnit val="1"/>
      </c:valAx>
      <c:valAx>
        <c:axId val="13129766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139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E500-4103-BE25-0BB7B54627DD}"/>
            </c:ext>
          </c:extLst>
        </c:ser>
        <c:ser>
          <c:idx val="7"/>
          <c:order val="1"/>
          <c:tx>
            <c:strRef>
              <c:f>'DATA for charts'!$D$1706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-0.95761120000000011</c:v>
                </c:pt>
                <c:pt idx="10">
                  <c:v>-2.8606029999999998</c:v>
                </c:pt>
                <c:pt idx="11">
                  <c:v>-4.3350350000000004</c:v>
                </c:pt>
                <c:pt idx="12">
                  <c:v>-5.2496990000000006</c:v>
                </c:pt>
                <c:pt idx="13">
                  <c:v>-5.3817569999999986</c:v>
                </c:pt>
                <c:pt idx="14">
                  <c:v>-4.6925929999999996</c:v>
                </c:pt>
                <c:pt idx="15">
                  <c:v>-3.48604</c:v>
                </c:pt>
                <c:pt idx="16">
                  <c:v>-1.8707499999999999</c:v>
                </c:pt>
                <c:pt idx="17">
                  <c:v>-6.2131840000000008E-2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E500-4103-BE25-0BB7B54627DD}"/>
            </c:ext>
          </c:extLst>
        </c:ser>
        <c:ser>
          <c:idx val="6"/>
          <c:order val="2"/>
          <c:tx>
            <c:strRef>
              <c:f>'DATA for charts'!$E$1706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E500-4103-BE25-0BB7B54627DD}"/>
            </c:ext>
          </c:extLst>
        </c:ser>
        <c:ser>
          <c:idx val="5"/>
          <c:order val="3"/>
          <c:tx>
            <c:strRef>
              <c:f>'DATA for charts'!$F$1706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2.1860624219230749</c:v>
                </c:pt>
                <c:pt idx="1">
                  <c:v>2.2405960395091027</c:v>
                </c:pt>
                <c:pt idx="2">
                  <c:v>2.2855047834972444</c:v>
                </c:pt>
                <c:pt idx="3">
                  <c:v>2.3336052569210111</c:v>
                </c:pt>
                <c:pt idx="4">
                  <c:v>2.3537971932320696</c:v>
                </c:pt>
                <c:pt idx="5">
                  <c:v>2.3529780869880663</c:v>
                </c:pt>
                <c:pt idx="6">
                  <c:v>2.355943857173683</c:v>
                </c:pt>
                <c:pt idx="7">
                  <c:v>1.8835854333020083</c:v>
                </c:pt>
                <c:pt idx="8">
                  <c:v>0.46458634135764754</c:v>
                </c:pt>
                <c:pt idx="9">
                  <c:v>-1.3367435581017639</c:v>
                </c:pt>
                <c:pt idx="10">
                  <c:v>-3.2585190424101391</c:v>
                </c:pt>
                <c:pt idx="11">
                  <c:v>-4.6823362871324168</c:v>
                </c:pt>
                <c:pt idx="12">
                  <c:v>-5.6081676469835005</c:v>
                </c:pt>
                <c:pt idx="13">
                  <c:v>-5.7135161264804442</c:v>
                </c:pt>
                <c:pt idx="14">
                  <c:v>-4.8809638985712773</c:v>
                </c:pt>
                <c:pt idx="15">
                  <c:v>-3.5937447432135277</c:v>
                </c:pt>
                <c:pt idx="16">
                  <c:v>-1.8759764814556861</c:v>
                </c:pt>
                <c:pt idx="17">
                  <c:v>3.6898630540152501E-2</c:v>
                </c:pt>
                <c:pt idx="18">
                  <c:v>1.1009303386939666</c:v>
                </c:pt>
                <c:pt idx="19">
                  <c:v>1.6904785438454639</c:v>
                </c:pt>
                <c:pt idx="20">
                  <c:v>2.030684440521997</c:v>
                </c:pt>
                <c:pt idx="21">
                  <c:v>2.2766124619802945</c:v>
                </c:pt>
                <c:pt idx="22">
                  <c:v>2.4412008807719054</c:v>
                </c:pt>
                <c:pt idx="23">
                  <c:v>2.4983510271189746</c:v>
                </c:pt>
              </c:numCache>
            </c:numRef>
          </c:yVal>
          <c:smooth val="0"/>
          <c:extLst>
            <c:ext xmlns:c16="http://schemas.microsoft.com/office/drawing/2014/chart" uri="{C3380CC4-5D6E-409C-BE32-E72D297353CC}">
              <c16:uniqueId val="{00000003-E500-4103-BE25-0BB7B54627DD}"/>
            </c:ext>
          </c:extLst>
        </c:ser>
        <c:ser>
          <c:idx val="4"/>
          <c:order val="4"/>
          <c:tx>
            <c:strRef>
              <c:f>'DATA for charts'!$G$1706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E500-4103-BE25-0BB7B54627DD}"/>
            </c:ext>
          </c:extLst>
        </c:ser>
        <c:ser>
          <c:idx val="3"/>
          <c:order val="5"/>
          <c:tx>
            <c:strRef>
              <c:f>'DATA for charts'!$H$1706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5-E500-4103-BE25-0BB7B54627DD}"/>
            </c:ext>
          </c:extLst>
        </c:ser>
        <c:ser>
          <c:idx val="0"/>
          <c:order val="8"/>
          <c:tx>
            <c:strRef>
              <c:f>'DATA for charts'!$S$1706</c:f>
              <c:strCache>
                <c:ptCount val="1"/>
                <c:pt idx="0">
                  <c:v>Tested Prg</c:v>
                </c:pt>
              </c:strCache>
            </c:strRef>
          </c:tx>
          <c:spPr>
            <a:ln>
              <a:solidFill>
                <a:srgbClr val="FF0000"/>
              </a:solidFill>
            </a:ln>
          </c:spPr>
          <c:marker>
            <c:symbol val="none"/>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500-4103-BE25-0BB7B54627DD}"/>
            </c:ext>
          </c:extLst>
        </c:ser>
        <c:dLbls>
          <c:showLegendKey val="0"/>
          <c:showVal val="0"/>
          <c:showCatName val="0"/>
          <c:showSerName val="0"/>
          <c:showPercent val="0"/>
          <c:showBubbleSize val="0"/>
        </c:dLbls>
        <c:axId val="132580480"/>
        <c:axId val="132582400"/>
        <c:extLst>
          <c:ext xmlns:c15="http://schemas.microsoft.com/office/drawing/2012/chart" uri="{02D57815-91ED-43cb-92C2-25804820EDAC}">
            <c15:filteredScatterSeries>
              <c15:ser>
                <c:idx val="2"/>
                <c:order val="6"/>
                <c:tx>
                  <c:strRef>
                    <c:extLst>
                      <c:ext uri="{02D57815-91ED-43cb-92C2-25804820EDAC}">
                        <c15:formulaRef>
                          <c15:sqref>'DATA for charts'!$I$1706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charts'!$I$1707:$I$1730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500-4103-BE25-0BB7B54627D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charts'!$J$1707:$J$1730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500-4103-BE25-0BB7B54627DD}"/>
                  </c:ext>
                </c:extLst>
              </c15:ser>
            </c15:filteredScatterSeries>
          </c:ext>
        </c:extLst>
      </c:scatterChart>
      <c:valAx>
        <c:axId val="1325804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2400"/>
        <c:crossesAt val="0"/>
        <c:crossBetween val="midCat"/>
        <c:majorUnit val="1"/>
      </c:valAx>
      <c:valAx>
        <c:axId val="1325824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0480"/>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357390009933551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BD8C-46C0-A860-FB47C84EB3A6}"/>
            </c:ext>
          </c:extLst>
        </c:ser>
        <c:ser>
          <c:idx val="7"/>
          <c:order val="1"/>
          <c:tx>
            <c:strRef>
              <c:f>'DATA for charts'!$D$1746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-0.89804570000000017</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BD8C-46C0-A860-FB47C84EB3A6}"/>
            </c:ext>
          </c:extLst>
        </c:ser>
        <c:ser>
          <c:idx val="6"/>
          <c:order val="2"/>
          <c:tx>
            <c:strRef>
              <c:f>'DATA for charts'!$E$1746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BD8C-46C0-A860-FB47C84EB3A6}"/>
            </c:ext>
          </c:extLst>
        </c:ser>
        <c:ser>
          <c:idx val="5"/>
          <c:order val="3"/>
          <c:tx>
            <c:strRef>
              <c:f>'DATA for charts'!$F$1746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-8.4479356463098329E-2</c:v>
                </c:pt>
                <c:pt idx="1">
                  <c:v>-2.5064263387481064E-2</c:v>
                </c:pt>
                <c:pt idx="2">
                  <c:v>5.6451568540869169E-2</c:v>
                </c:pt>
                <c:pt idx="3">
                  <c:v>0.17528555625863723</c:v>
                </c:pt>
                <c:pt idx="4">
                  <c:v>0.27165136610541496</c:v>
                </c:pt>
                <c:pt idx="5">
                  <c:v>0.16083638220867749</c:v>
                </c:pt>
                <c:pt idx="6">
                  <c:v>-0.13512180146388278</c:v>
                </c:pt>
                <c:pt idx="7">
                  <c:v>-0.53511118936356117</c:v>
                </c:pt>
                <c:pt idx="8">
                  <c:v>-1.019391296990336</c:v>
                </c:pt>
                <c:pt idx="9">
                  <c:v>-1.7042618241767526</c:v>
                </c:pt>
                <c:pt idx="10">
                  <c:v>-2.5672283427782641</c:v>
                </c:pt>
                <c:pt idx="11">
                  <c:v>-3.3159550937956666</c:v>
                </c:pt>
                <c:pt idx="12">
                  <c:v>-3.6139801073012778</c:v>
                </c:pt>
                <c:pt idx="13">
                  <c:v>-3.6137665205315828</c:v>
                </c:pt>
                <c:pt idx="14">
                  <c:v>-3.3078208891734442</c:v>
                </c:pt>
                <c:pt idx="15">
                  <c:v>-2.8517480103011668</c:v>
                </c:pt>
                <c:pt idx="16">
                  <c:v>-2.3953997158968559</c:v>
                </c:pt>
                <c:pt idx="17">
                  <c:v>-1.9942627233305696</c:v>
                </c:pt>
                <c:pt idx="18">
                  <c:v>-1.592563102917453</c:v>
                </c:pt>
                <c:pt idx="19">
                  <c:v>-1.1478865115014723</c:v>
                </c:pt>
                <c:pt idx="20">
                  <c:v>-0.78159062551447223</c:v>
                </c:pt>
                <c:pt idx="21">
                  <c:v>-0.5734968328150889</c:v>
                </c:pt>
                <c:pt idx="22">
                  <c:v>-0.43593271576412224</c:v>
                </c:pt>
                <c:pt idx="23">
                  <c:v>-0.30737866268246944</c:v>
                </c:pt>
              </c:numCache>
            </c:numRef>
          </c:yVal>
          <c:smooth val="0"/>
          <c:extLst>
            <c:ext xmlns:c16="http://schemas.microsoft.com/office/drawing/2014/chart" uri="{C3380CC4-5D6E-409C-BE32-E72D297353CC}">
              <c16:uniqueId val="{00000003-BD8C-46C0-A860-FB47C84EB3A6}"/>
            </c:ext>
          </c:extLst>
        </c:ser>
        <c:ser>
          <c:idx val="4"/>
          <c:order val="4"/>
          <c:tx>
            <c:strRef>
              <c:f>'DATA for charts'!$G$1746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BD8C-46C0-A860-FB47C84EB3A6}"/>
            </c:ext>
          </c:extLst>
        </c:ser>
        <c:ser>
          <c:idx val="3"/>
          <c:order val="5"/>
          <c:tx>
            <c:strRef>
              <c:f>'DATA for charts'!$H$1746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5-BD8C-46C0-A860-FB47C84EB3A6}"/>
            </c:ext>
          </c:extLst>
        </c:ser>
        <c:ser>
          <c:idx val="0"/>
          <c:order val="8"/>
          <c:tx>
            <c:strRef>
              <c:f>'DATA for charts'!$S$1746</c:f>
              <c:strCache>
                <c:ptCount val="1"/>
                <c:pt idx="0">
                  <c:v>Tested Prg</c:v>
                </c:pt>
              </c:strCache>
            </c:strRef>
          </c:tx>
          <c:spPr>
            <a:ln>
              <a:solidFill>
                <a:srgbClr val="FF0000"/>
              </a:solidFill>
            </a:ln>
          </c:spPr>
          <c:marker>
            <c:symbol val="none"/>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8C-46C0-A860-FB47C84EB3A6}"/>
            </c:ext>
          </c:extLst>
        </c:ser>
        <c:dLbls>
          <c:showLegendKey val="0"/>
          <c:showVal val="0"/>
          <c:showCatName val="0"/>
          <c:showSerName val="0"/>
          <c:showPercent val="0"/>
          <c:showBubbleSize val="0"/>
        </c:dLbls>
        <c:axId val="132354816"/>
        <c:axId val="132356736"/>
        <c:extLst>
          <c:ext xmlns:c15="http://schemas.microsoft.com/office/drawing/2012/chart" uri="{02D57815-91ED-43cb-92C2-25804820EDAC}">
            <c15:filteredScatterSeries>
              <c15:ser>
                <c:idx val="2"/>
                <c:order val="6"/>
                <c:tx>
                  <c:strRef>
                    <c:extLst>
                      <c:ext uri="{02D57815-91ED-43cb-92C2-25804820EDAC}">
                        <c15:formulaRef>
                          <c15:sqref>'DATA for charts'!$I$1746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charts'!$I$1747:$I$1770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8C-46C0-A860-FB47C84EB3A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charts'!$J$1747:$J$1770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8C-46C0-A860-FB47C84EB3A6}"/>
                  </c:ext>
                </c:extLst>
              </c15:ser>
            </c15:filteredScatterSeries>
          </c:ext>
        </c:extLst>
      </c:scatterChart>
      <c:valAx>
        <c:axId val="1323548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6736"/>
        <c:crossesAt val="0"/>
        <c:crossBetween val="midCat"/>
        <c:majorUnit val="1"/>
      </c:valAx>
      <c:valAx>
        <c:axId val="13235673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4816"/>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298196521217311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4E5F-4E1D-BD8C-99748E74DC36}"/>
            </c:ext>
          </c:extLst>
        </c:ser>
        <c:ser>
          <c:idx val="7"/>
          <c:order val="1"/>
          <c:tx>
            <c:strRef>
              <c:f>'DATA for charts'!$D$1786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c:v>
                </c:pt>
                <c:pt idx="12">
                  <c:v>-5.9930309999999993</c:v>
                </c:pt>
                <c:pt idx="13">
                  <c:v>-6.0918520000000012</c:v>
                </c:pt>
                <c:pt idx="14">
                  <c:v>-5.5054470000000002</c:v>
                </c:pt>
                <c:pt idx="15">
                  <c:v>-4.3565100000000001</c:v>
                </c:pt>
                <c:pt idx="16">
                  <c:v>-2.7252890000000001</c:v>
                </c:pt>
                <c:pt idx="17">
                  <c:v>-0.87522849999999996</c:v>
                </c:pt>
                <c:pt idx="18">
                  <c:v>0.15842862599999999</c:v>
                </c:pt>
                <c:pt idx="19">
                  <c:v>0.60708170000000006</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4E5F-4E1D-BD8C-99748E74DC36}"/>
            </c:ext>
          </c:extLst>
        </c:ser>
        <c:ser>
          <c:idx val="6"/>
          <c:order val="2"/>
          <c:tx>
            <c:strRef>
              <c:f>'DATA for charts'!$E$1786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4E5F-4E1D-BD8C-99748E74DC36}"/>
            </c:ext>
          </c:extLst>
        </c:ser>
        <c:ser>
          <c:idx val="5"/>
          <c:order val="3"/>
          <c:tx>
            <c:strRef>
              <c:f>'DATA for charts'!$F$1786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1.3840417726613112</c:v>
                </c:pt>
                <c:pt idx="1">
                  <c:v>1.4443018605337916</c:v>
                </c:pt>
                <c:pt idx="2">
                  <c:v>1.4903447731554889</c:v>
                </c:pt>
                <c:pt idx="3">
                  <c:v>1.5333969581679054</c:v>
                </c:pt>
                <c:pt idx="4">
                  <c:v>1.5490704231216805</c:v>
                </c:pt>
                <c:pt idx="5">
                  <c:v>1.5567153588098499</c:v>
                </c:pt>
                <c:pt idx="6">
                  <c:v>1.5530781332468666</c:v>
                </c:pt>
                <c:pt idx="7">
                  <c:v>1.1643615912703082</c:v>
                </c:pt>
                <c:pt idx="8">
                  <c:v>-7.8065368151803621E-2</c:v>
                </c:pt>
                <c:pt idx="9">
                  <c:v>-2.0065634786714974</c:v>
                </c:pt>
                <c:pt idx="10">
                  <c:v>-3.9354158793343608</c:v>
                </c:pt>
                <c:pt idx="11">
                  <c:v>-5.3725691457904992</c:v>
                </c:pt>
                <c:pt idx="12">
                  <c:v>-6.2586055753208054</c:v>
                </c:pt>
                <c:pt idx="13">
                  <c:v>-6.2994569679221382</c:v>
                </c:pt>
                <c:pt idx="14">
                  <c:v>-5.6030709927059439</c:v>
                </c:pt>
                <c:pt idx="15">
                  <c:v>-4.3995270038014169</c:v>
                </c:pt>
                <c:pt idx="16">
                  <c:v>-2.7038189478399501</c:v>
                </c:pt>
                <c:pt idx="17">
                  <c:v>-0.72677645215022779</c:v>
                </c:pt>
                <c:pt idx="18">
                  <c:v>0.31916436421590555</c:v>
                </c:pt>
                <c:pt idx="19">
                  <c:v>0.74894199512660842</c:v>
                </c:pt>
                <c:pt idx="20">
                  <c:v>1.0410754391323609</c:v>
                </c:pt>
                <c:pt idx="21">
                  <c:v>1.2788068244724835</c:v>
                </c:pt>
                <c:pt idx="22">
                  <c:v>1.4530685517497723</c:v>
                </c:pt>
                <c:pt idx="23">
                  <c:v>1.5445096232625222</c:v>
                </c:pt>
              </c:numCache>
            </c:numRef>
          </c:yVal>
          <c:smooth val="0"/>
          <c:extLst>
            <c:ext xmlns:c16="http://schemas.microsoft.com/office/drawing/2014/chart" uri="{C3380CC4-5D6E-409C-BE32-E72D297353CC}">
              <c16:uniqueId val="{00000003-4E5F-4E1D-BD8C-99748E74DC36}"/>
            </c:ext>
          </c:extLst>
        </c:ser>
        <c:ser>
          <c:idx val="4"/>
          <c:order val="4"/>
          <c:tx>
            <c:strRef>
              <c:f>'DATA for charts'!$G$1786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4E5F-4E1D-BD8C-99748E74DC36}"/>
            </c:ext>
          </c:extLst>
        </c:ser>
        <c:ser>
          <c:idx val="3"/>
          <c:order val="5"/>
          <c:tx>
            <c:strRef>
              <c:f>'DATA for charts'!$H$1786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5-4E5F-4E1D-BD8C-99748E74DC36}"/>
            </c:ext>
          </c:extLst>
        </c:ser>
        <c:ser>
          <c:idx val="0"/>
          <c:order val="8"/>
          <c:tx>
            <c:strRef>
              <c:f>'DATA for charts'!$S$1786</c:f>
              <c:strCache>
                <c:ptCount val="1"/>
                <c:pt idx="0">
                  <c:v>Tested Prg</c:v>
                </c:pt>
              </c:strCache>
            </c:strRef>
          </c:tx>
          <c:spPr>
            <a:ln>
              <a:solidFill>
                <a:srgbClr val="FF0000"/>
              </a:solidFill>
            </a:ln>
          </c:spPr>
          <c:marker>
            <c:symbol val="none"/>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E5F-4E1D-BD8C-99748E74DC36}"/>
            </c:ext>
          </c:extLst>
        </c:ser>
        <c:dLbls>
          <c:showLegendKey val="0"/>
          <c:showVal val="0"/>
          <c:showCatName val="0"/>
          <c:showSerName val="0"/>
          <c:showPercent val="0"/>
          <c:showBubbleSize val="0"/>
        </c:dLbls>
        <c:axId val="131259776"/>
        <c:axId val="132122112"/>
        <c:extLst>
          <c:ext xmlns:c15="http://schemas.microsoft.com/office/drawing/2012/chart" uri="{02D57815-91ED-43cb-92C2-25804820EDAC}">
            <c15:filteredScatterSeries>
              <c15:ser>
                <c:idx val="2"/>
                <c:order val="6"/>
                <c:tx>
                  <c:strRef>
                    <c:extLst>
                      <c:ext uri="{02D57815-91ED-43cb-92C2-25804820EDAC}">
                        <c15:formulaRef>
                          <c15:sqref>'DATA for charts'!$I$1786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charts'!$I$1787:$I$1810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E5F-4E1D-BD8C-99748E74DC3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charts'!$J$1787:$J$1810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E5F-4E1D-BD8C-99748E74DC36}"/>
                  </c:ext>
                </c:extLst>
              </c15:ser>
            </c15:filteredScatterSeries>
          </c:ext>
        </c:extLst>
      </c:scatterChart>
      <c:valAx>
        <c:axId val="13125977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122112"/>
        <c:crossesAt val="0"/>
        <c:crossBetween val="midCat"/>
        <c:majorUnit val="1"/>
      </c:valAx>
      <c:valAx>
        <c:axId val="1321221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59776"/>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B8-H30.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70EF-4255-809D-67E7588FA4B3}"/>
            </c:ext>
          </c:extLst>
        </c:ser>
        <c:ser>
          <c:idx val="7"/>
          <c:order val="1"/>
          <c:tx>
            <c:strRef>
              <c:f>'DATA for charts'!$D$1826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-8.1538400000000011E-2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-2.9258479999999989</c:v>
                </c:pt>
                <c:pt idx="14">
                  <c:v>-2.5908910000000001</c:v>
                </c:pt>
                <c:pt idx="15">
                  <c:v>-2.0687820000000001</c:v>
                </c:pt>
                <c:pt idx="16">
                  <c:v>-1.6541980000000001</c:v>
                </c:pt>
                <c:pt idx="17">
                  <c:v>-1.3654809999999999</c:v>
                </c:pt>
                <c:pt idx="18">
                  <c:v>-1.1029108000000001</c:v>
                </c:pt>
                <c:pt idx="19">
                  <c:v>-0.84840719999999992</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70EF-4255-809D-67E7588FA4B3}"/>
            </c:ext>
          </c:extLst>
        </c:ser>
        <c:ser>
          <c:idx val="6"/>
          <c:order val="2"/>
          <c:tx>
            <c:strRef>
              <c:f>'DATA for charts'!$E$1826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70EF-4255-809D-67E7588FA4B3}"/>
            </c:ext>
          </c:extLst>
        </c:ser>
        <c:ser>
          <c:idx val="5"/>
          <c:order val="3"/>
          <c:tx>
            <c:strRef>
              <c:f>'DATA for charts'!$F$1826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-0.15692981436524914</c:v>
                </c:pt>
                <c:pt idx="1">
                  <c:v>-0.1005677021000336</c:v>
                </c:pt>
                <c:pt idx="2">
                  <c:v>-4.1090819863763339E-2</c:v>
                </c:pt>
                <c:pt idx="3">
                  <c:v>1.7247416569962367E-2</c:v>
                </c:pt>
                <c:pt idx="4">
                  <c:v>7.1384548110825272E-2</c:v>
                </c:pt>
                <c:pt idx="5">
                  <c:v>3.2137169443464904E-2</c:v>
                </c:pt>
                <c:pt idx="6">
                  <c:v>-0.12310018289221696</c:v>
                </c:pt>
                <c:pt idx="7">
                  <c:v>-0.3817468105375833</c:v>
                </c:pt>
                <c:pt idx="8">
                  <c:v>-0.73520778810781939</c:v>
                </c:pt>
                <c:pt idx="9">
                  <c:v>-1.2891640043583612</c:v>
                </c:pt>
                <c:pt idx="10">
                  <c:v>-2.0147607768901779</c:v>
                </c:pt>
                <c:pt idx="11">
                  <c:v>-2.6747084662125693</c:v>
                </c:pt>
                <c:pt idx="12">
                  <c:v>-3.0711099660165555</c:v>
                </c:pt>
                <c:pt idx="13">
                  <c:v>-3.1133165154412494</c:v>
                </c:pt>
                <c:pt idx="14">
                  <c:v>-2.8203471746446942</c:v>
                </c:pt>
                <c:pt idx="15">
                  <c:v>-2.3444616139520722</c:v>
                </c:pt>
                <c:pt idx="16">
                  <c:v>-1.9470493690839972</c:v>
                </c:pt>
                <c:pt idx="17">
                  <c:v>-1.6239457421226526</c:v>
                </c:pt>
                <c:pt idx="18">
                  <c:v>-1.304417947577575</c:v>
                </c:pt>
                <c:pt idx="19">
                  <c:v>-0.98545332944571939</c:v>
                </c:pt>
                <c:pt idx="20">
                  <c:v>-0.73213612936844441</c:v>
                </c:pt>
                <c:pt idx="21">
                  <c:v>-0.56394015845658052</c:v>
                </c:pt>
                <c:pt idx="22">
                  <c:v>-0.4432353753597611</c:v>
                </c:pt>
                <c:pt idx="23">
                  <c:v>-0.33410011601923334</c:v>
                </c:pt>
              </c:numCache>
            </c:numRef>
          </c:yVal>
          <c:smooth val="0"/>
          <c:extLst>
            <c:ext xmlns:c16="http://schemas.microsoft.com/office/drawing/2014/chart" uri="{C3380CC4-5D6E-409C-BE32-E72D297353CC}">
              <c16:uniqueId val="{00000003-70EF-4255-809D-67E7588FA4B3}"/>
            </c:ext>
          </c:extLst>
        </c:ser>
        <c:ser>
          <c:idx val="4"/>
          <c:order val="4"/>
          <c:tx>
            <c:strRef>
              <c:f>'DATA for charts'!$G$1826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70EF-4255-809D-67E7588FA4B3}"/>
            </c:ext>
          </c:extLst>
        </c:ser>
        <c:ser>
          <c:idx val="3"/>
          <c:order val="5"/>
          <c:tx>
            <c:strRef>
              <c:f>'DATA for charts'!$H$1826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5-70EF-4255-809D-67E7588FA4B3}"/>
            </c:ext>
          </c:extLst>
        </c:ser>
        <c:ser>
          <c:idx val="0"/>
          <c:order val="8"/>
          <c:tx>
            <c:strRef>
              <c:f>'DATA for charts'!$S$1826</c:f>
              <c:strCache>
                <c:ptCount val="1"/>
                <c:pt idx="0">
                  <c:v>Tested Prg</c:v>
                </c:pt>
              </c:strCache>
            </c:strRef>
          </c:tx>
          <c:spPr>
            <a:ln>
              <a:solidFill>
                <a:srgbClr val="FF0000"/>
              </a:solidFill>
            </a:ln>
          </c:spPr>
          <c:marker>
            <c:symbol val="none"/>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0EF-4255-809D-67E7588FA4B3}"/>
            </c:ext>
          </c:extLst>
        </c:ser>
        <c:dLbls>
          <c:showLegendKey val="0"/>
          <c:showVal val="0"/>
          <c:showCatName val="0"/>
          <c:showSerName val="0"/>
          <c:showPercent val="0"/>
          <c:showBubbleSize val="0"/>
        </c:dLbls>
        <c:axId val="132439040"/>
        <c:axId val="132453504"/>
        <c:extLst>
          <c:ext xmlns:c15="http://schemas.microsoft.com/office/drawing/2012/chart" uri="{02D57815-91ED-43cb-92C2-25804820EDAC}">
            <c15:filteredScatterSeries>
              <c15:ser>
                <c:idx val="2"/>
                <c:order val="6"/>
                <c:tx>
                  <c:strRef>
                    <c:extLst>
                      <c:ext uri="{02D57815-91ED-43cb-92C2-25804820EDAC}">
                        <c15:formulaRef>
                          <c15:sqref>'DATA for charts'!$I$1826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charts'!$I$1827:$I$1850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0EF-4255-809D-67E7588FA4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charts'!$J$1827:$J$1850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0EF-4255-809D-67E7588FA4B3}"/>
                  </c:ext>
                </c:extLst>
              </c15:ser>
            </c15:filteredScatterSeries>
          </c:ext>
        </c:extLst>
      </c:scatterChart>
      <c:valAx>
        <c:axId val="13243904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53504"/>
        <c:crossesAt val="0"/>
        <c:crossBetween val="midCat"/>
        <c:majorUnit val="1"/>
      </c:valAx>
      <c:valAx>
        <c:axId val="1324535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3904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2981965212173114"/>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952423233444320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7A52-4110-B292-CEAFBAB77161}"/>
            </c:ext>
          </c:extLst>
        </c:ser>
        <c:ser>
          <c:idx val="7"/>
          <c:order val="1"/>
          <c:tx>
            <c:strRef>
              <c:f>'DATA for charts'!$D$1346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0.71655269999999993</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0.29481170000000012</c:v>
                </c:pt>
              </c:numCache>
            </c:numRef>
          </c:yVal>
          <c:smooth val="0"/>
          <c:extLst>
            <c:ext xmlns:c16="http://schemas.microsoft.com/office/drawing/2014/chart" uri="{C3380CC4-5D6E-409C-BE32-E72D297353CC}">
              <c16:uniqueId val="{00000001-7A52-4110-B292-CEAFBAB77161}"/>
            </c:ext>
          </c:extLst>
        </c:ser>
        <c:ser>
          <c:idx val="6"/>
          <c:order val="2"/>
          <c:tx>
            <c:strRef>
              <c:f>'DATA for charts'!$E$1346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7A52-4110-B292-CEAFBAB77161}"/>
            </c:ext>
          </c:extLst>
        </c:ser>
        <c:ser>
          <c:idx val="5"/>
          <c:order val="3"/>
          <c:tx>
            <c:strRef>
              <c:f>'DATA for charts'!$F$1346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0.97734208781966381</c:v>
                </c:pt>
                <c:pt idx="1">
                  <c:v>1.0828757560409834</c:v>
                </c:pt>
                <c:pt idx="2">
                  <c:v>1.182550621948175</c:v>
                </c:pt>
                <c:pt idx="3">
                  <c:v>1.2862469828763361</c:v>
                </c:pt>
                <c:pt idx="4">
                  <c:v>1.3659640238856749</c:v>
                </c:pt>
                <c:pt idx="5">
                  <c:v>1.4384999481037501</c:v>
                </c:pt>
                <c:pt idx="6">
                  <c:v>1.5048505084548249</c:v>
                </c:pt>
                <c:pt idx="7">
                  <c:v>1.3243292834723417</c:v>
                </c:pt>
                <c:pt idx="8">
                  <c:v>0.7927115958405917</c:v>
                </c:pt>
                <c:pt idx="9">
                  <c:v>0.26716417912610829</c:v>
                </c:pt>
                <c:pt idx="10">
                  <c:v>0</c:v>
                </c:pt>
                <c:pt idx="11">
                  <c:v>0</c:v>
                </c:pt>
                <c:pt idx="12">
                  <c:v>0</c:v>
                </c:pt>
                <c:pt idx="13">
                  <c:v>0</c:v>
                </c:pt>
                <c:pt idx="14">
                  <c:v>-4.6328870567133612E-2</c:v>
                </c:pt>
                <c:pt idx="15">
                  <c:v>-2.7471997832122525E-2</c:v>
                </c:pt>
                <c:pt idx="16">
                  <c:v>0</c:v>
                </c:pt>
                <c:pt idx="17">
                  <c:v>0</c:v>
                </c:pt>
                <c:pt idx="18">
                  <c:v>0</c:v>
                </c:pt>
                <c:pt idx="19">
                  <c:v>0</c:v>
                </c:pt>
                <c:pt idx="20">
                  <c:v>0</c:v>
                </c:pt>
                <c:pt idx="21">
                  <c:v>0</c:v>
                </c:pt>
                <c:pt idx="22">
                  <c:v>0.17522190211872279</c:v>
                </c:pt>
                <c:pt idx="23">
                  <c:v>0.39698662329619727</c:v>
                </c:pt>
              </c:numCache>
            </c:numRef>
          </c:yVal>
          <c:smooth val="0"/>
          <c:extLst>
            <c:ext xmlns:c16="http://schemas.microsoft.com/office/drawing/2014/chart" uri="{C3380CC4-5D6E-409C-BE32-E72D297353CC}">
              <c16:uniqueId val="{00000003-7A52-4110-B292-CEAFBAB77161}"/>
            </c:ext>
          </c:extLst>
        </c:ser>
        <c:ser>
          <c:idx val="4"/>
          <c:order val="4"/>
          <c:tx>
            <c:strRef>
              <c:f>'DATA for charts'!$G$1346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7A52-4110-B292-CEAFBAB77161}"/>
            </c:ext>
          </c:extLst>
        </c:ser>
        <c:ser>
          <c:idx val="3"/>
          <c:order val="5"/>
          <c:tx>
            <c:strRef>
              <c:f>'DATA for charts'!$H$1346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5-7A52-4110-B292-CEAFBAB77161}"/>
            </c:ext>
          </c:extLst>
        </c:ser>
        <c:ser>
          <c:idx val="0"/>
          <c:order val="8"/>
          <c:tx>
            <c:strRef>
              <c:f>'DATA for charts'!$S$1346</c:f>
              <c:strCache>
                <c:ptCount val="1"/>
                <c:pt idx="0">
                  <c:v>Tested Prg</c:v>
                </c:pt>
              </c:strCache>
            </c:strRef>
          </c:tx>
          <c:spPr>
            <a:ln>
              <a:solidFill>
                <a:srgbClr val="FF0000"/>
              </a:solidFill>
            </a:ln>
          </c:spPr>
          <c:marker>
            <c:symbol val="none"/>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A52-4110-B292-CEAFBAB77161}"/>
            </c:ext>
          </c:extLst>
        </c:ser>
        <c:dLbls>
          <c:showLegendKey val="0"/>
          <c:showVal val="0"/>
          <c:showCatName val="0"/>
          <c:showSerName val="0"/>
          <c:showPercent val="0"/>
          <c:showBubbleSize val="0"/>
        </c:dLbls>
        <c:axId val="133015424"/>
        <c:axId val="133033984"/>
        <c:extLst>
          <c:ext xmlns:c15="http://schemas.microsoft.com/office/drawing/2012/chart" uri="{02D57815-91ED-43cb-92C2-25804820EDAC}">
            <c15:filteredScatterSeries>
              <c15:ser>
                <c:idx val="2"/>
                <c:order val="6"/>
                <c:tx>
                  <c:strRef>
                    <c:extLst>
                      <c:ext uri="{02D57815-91ED-43cb-92C2-25804820EDAC}">
                        <c15:formulaRef>
                          <c15:sqref>'DATA for charts'!$I$1346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charts'!$I$1347:$I$1370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A52-4110-B292-CEAFBAB7716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charts'!$J$1347:$J$1370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A52-4110-B292-CEAFBAB77161}"/>
                  </c:ext>
                </c:extLst>
              </c15:ser>
            </c15:filteredScatterSeries>
          </c:ext>
        </c:extLst>
      </c:scatterChart>
      <c:valAx>
        <c:axId val="1330154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33984"/>
        <c:crossesAt val="0"/>
        <c:crossBetween val="midCat"/>
        <c:majorUnit val="1"/>
      </c:valAx>
      <c:valAx>
        <c:axId val="13303398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15424"/>
        <c:crosses val="autoZero"/>
        <c:crossBetween val="midCat"/>
      </c:valAx>
      <c:spPr>
        <a:noFill/>
        <a:ln w="12700">
          <a:solidFill>
            <a:srgbClr val="808080"/>
          </a:solidFill>
          <a:prstDash val="solid"/>
        </a:ln>
      </c:spPr>
    </c:plotArea>
    <c:legend>
      <c:legendPos val="b"/>
      <c:layout>
        <c:manualLayout>
          <c:xMode val="edge"/>
          <c:yMode val="edge"/>
          <c:x val="9.1732662163067566E-2"/>
          <c:y val="0.93265922510094068"/>
          <c:w val="0.8135577558909463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30560118386977431"/>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53DB-4386-A600-1176C4405E46}"/>
            </c:ext>
          </c:extLst>
        </c:ser>
        <c:ser>
          <c:idx val="7"/>
          <c:order val="1"/>
          <c:tx>
            <c:strRef>
              <c:f>'DATA for charts'!$D$1386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-0.76666109999999987</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-0.71147499999999986</c:v>
                </c:pt>
                <c:pt idx="20">
                  <c:v>-0.5860318000000001</c:v>
                </c:pt>
                <c:pt idx="21">
                  <c:v>-0.48581239999999998</c:v>
                </c:pt>
                <c:pt idx="22">
                  <c:v>-0.39359399999999989</c:v>
                </c:pt>
                <c:pt idx="23">
                  <c:v>-0.28878989999999999</c:v>
                </c:pt>
              </c:numCache>
            </c:numRef>
          </c:yVal>
          <c:smooth val="0"/>
          <c:extLst>
            <c:ext xmlns:c16="http://schemas.microsoft.com/office/drawing/2014/chart" uri="{C3380CC4-5D6E-409C-BE32-E72D297353CC}">
              <c16:uniqueId val="{00000001-53DB-4386-A600-1176C4405E46}"/>
            </c:ext>
          </c:extLst>
        </c:ser>
        <c:ser>
          <c:idx val="6"/>
          <c:order val="2"/>
          <c:tx>
            <c:strRef>
              <c:f>'DATA for charts'!$E$1386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53DB-4386-A600-1176C4405E46}"/>
            </c:ext>
          </c:extLst>
        </c:ser>
        <c:ser>
          <c:idx val="5"/>
          <c:order val="3"/>
          <c:tx>
            <c:strRef>
              <c:f>'DATA for charts'!$F$1386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-0.10115214295196084</c:v>
                </c:pt>
                <c:pt idx="1">
                  <c:v>-3.0142064871700555E-2</c:v>
                </c:pt>
                <c:pt idx="2">
                  <c:v>0</c:v>
                </c:pt>
                <c:pt idx="3">
                  <c:v>0</c:v>
                </c:pt>
                <c:pt idx="4">
                  <c:v>0</c:v>
                </c:pt>
                <c:pt idx="5">
                  <c:v>0</c:v>
                </c:pt>
                <c:pt idx="6">
                  <c:v>0</c:v>
                </c:pt>
                <c:pt idx="7">
                  <c:v>-1.6529056617467553E-2</c:v>
                </c:pt>
                <c:pt idx="8">
                  <c:v>-0.15912258628694168</c:v>
                </c:pt>
                <c:pt idx="9">
                  <c:v>-0.41738529007637498</c:v>
                </c:pt>
                <c:pt idx="10">
                  <c:v>-0.76504587236447219</c:v>
                </c:pt>
                <c:pt idx="11">
                  <c:v>-1.1012447395279863</c:v>
                </c:pt>
                <c:pt idx="12">
                  <c:v>-1.3309370486916028</c:v>
                </c:pt>
                <c:pt idx="13">
                  <c:v>-1.4697395926929582</c:v>
                </c:pt>
                <c:pt idx="14">
                  <c:v>-1.4822450429780165</c:v>
                </c:pt>
                <c:pt idx="15">
                  <c:v>-1.3989791968812861</c:v>
                </c:pt>
                <c:pt idx="16">
                  <c:v>-1.2909852938714916</c:v>
                </c:pt>
                <c:pt idx="17">
                  <c:v>-1.1649200829194584</c:v>
                </c:pt>
                <c:pt idx="18">
                  <c:v>-1.0134372722764138</c:v>
                </c:pt>
                <c:pt idx="19">
                  <c:v>-0.84554246971937508</c:v>
                </c:pt>
                <c:pt idx="20">
                  <c:v>-0.70238576614134174</c:v>
                </c:pt>
                <c:pt idx="21">
                  <c:v>-0.59072590260311109</c:v>
                </c:pt>
                <c:pt idx="22">
                  <c:v>-0.48863882487903615</c:v>
                </c:pt>
                <c:pt idx="23">
                  <c:v>-0.37539312754929172</c:v>
                </c:pt>
              </c:numCache>
            </c:numRef>
          </c:yVal>
          <c:smooth val="0"/>
          <c:extLst>
            <c:ext xmlns:c16="http://schemas.microsoft.com/office/drawing/2014/chart" uri="{C3380CC4-5D6E-409C-BE32-E72D297353CC}">
              <c16:uniqueId val="{00000003-53DB-4386-A600-1176C4405E46}"/>
            </c:ext>
          </c:extLst>
        </c:ser>
        <c:ser>
          <c:idx val="4"/>
          <c:order val="4"/>
          <c:tx>
            <c:strRef>
              <c:f>'DATA for charts'!$G$1386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53DB-4386-A600-1176C4405E46}"/>
            </c:ext>
          </c:extLst>
        </c:ser>
        <c:ser>
          <c:idx val="3"/>
          <c:order val="5"/>
          <c:tx>
            <c:strRef>
              <c:f>'DATA for charts'!$H$1386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5-53DB-4386-A600-1176C4405E46}"/>
            </c:ext>
          </c:extLst>
        </c:ser>
        <c:ser>
          <c:idx val="0"/>
          <c:order val="8"/>
          <c:tx>
            <c:strRef>
              <c:f>'DATA for charts'!$S$1386</c:f>
              <c:strCache>
                <c:ptCount val="1"/>
                <c:pt idx="0">
                  <c:v>Tested Prg</c:v>
                </c:pt>
              </c:strCache>
            </c:strRef>
          </c:tx>
          <c:spPr>
            <a:ln>
              <a:solidFill>
                <a:srgbClr val="FF0000"/>
              </a:solidFill>
            </a:ln>
          </c:spPr>
          <c:marker>
            <c:symbol val="none"/>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3DB-4386-A600-1176C4405E46}"/>
            </c:ext>
          </c:extLst>
        </c:ser>
        <c:dLbls>
          <c:showLegendKey val="0"/>
          <c:showVal val="0"/>
          <c:showCatName val="0"/>
          <c:showSerName val="0"/>
          <c:showPercent val="0"/>
          <c:showBubbleSize val="0"/>
        </c:dLbls>
        <c:axId val="131905024"/>
        <c:axId val="131906944"/>
        <c:extLst>
          <c:ext xmlns:c15="http://schemas.microsoft.com/office/drawing/2012/chart" uri="{02D57815-91ED-43cb-92C2-25804820EDAC}">
            <c15:filteredScatterSeries>
              <c15:ser>
                <c:idx val="2"/>
                <c:order val="6"/>
                <c:tx>
                  <c:strRef>
                    <c:extLst>
                      <c:ext uri="{02D57815-91ED-43cb-92C2-25804820EDAC}">
                        <c15:formulaRef>
                          <c15:sqref>'DATA for charts'!$I$1386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charts'!$I$1387:$I$1410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3DB-4386-A600-1176C4405E4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charts'!$J$1387:$J$1410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3DB-4386-A600-1176C4405E46}"/>
                  </c:ext>
                </c:extLst>
              </c15:ser>
            </c15:filteredScatterSeries>
          </c:ext>
        </c:extLst>
      </c:scatterChart>
      <c:valAx>
        <c:axId val="1319050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6944"/>
        <c:crossesAt val="0"/>
        <c:crossBetween val="midCat"/>
        <c:majorUnit val="1"/>
      </c:valAx>
      <c:valAx>
        <c:axId val="13190694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5024"/>
        <c:crosses val="autoZero"/>
        <c:crossBetween val="midCat"/>
      </c:valAx>
      <c:spPr>
        <a:noFill/>
        <a:ln w="12700">
          <a:solidFill>
            <a:srgbClr val="808080"/>
          </a:solidFill>
          <a:prstDash val="solid"/>
        </a:ln>
      </c:spPr>
    </c:plotArea>
    <c:legend>
      <c:legendPos val="b"/>
      <c:layout>
        <c:manualLayout>
          <c:xMode val="edge"/>
          <c:yMode val="edge"/>
          <c:x val="8.5813313291443441E-2"/>
          <c:y val="0.93265922510094068"/>
          <c:w val="0.8194771047625706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-0.66799999999999993</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BDB1-4025-BDAA-063C1017C0B8}"/>
            </c:ext>
          </c:extLst>
        </c:ser>
        <c:ser>
          <c:idx val="7"/>
          <c:order val="1"/>
          <c:tx>
            <c:strRef>
              <c:f>'DATA for charts'!$D$1906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-0.4686479999999999</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BDB1-4025-BDAA-063C1017C0B8}"/>
            </c:ext>
          </c:extLst>
        </c:ser>
        <c:ser>
          <c:idx val="6"/>
          <c:order val="2"/>
          <c:tx>
            <c:strRef>
              <c:f>'DATA for charts'!$E$1906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BDB1-4025-BDAA-063C1017C0B8}"/>
            </c:ext>
          </c:extLst>
        </c:ser>
        <c:ser>
          <c:idx val="5"/>
          <c:order val="3"/>
          <c:tx>
            <c:strRef>
              <c:f>'DATA for charts'!$F$1906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1.0066829543411416E-2</c:v>
                </c:pt>
                <c:pt idx="4">
                  <c:v>0.11176078718938418</c:v>
                </c:pt>
                <c:pt idx="5">
                  <c:v>0.22967622778229832</c:v>
                </c:pt>
                <c:pt idx="6">
                  <c:v>0.32251728593932771</c:v>
                </c:pt>
                <c:pt idx="7">
                  <c:v>0.19641927337524306</c:v>
                </c:pt>
                <c:pt idx="8">
                  <c:v>0</c:v>
                </c:pt>
                <c:pt idx="9">
                  <c:v>0</c:v>
                </c:pt>
                <c:pt idx="10">
                  <c:v>0</c:v>
                </c:pt>
                <c:pt idx="11">
                  <c:v>-0.11102230824373528</c:v>
                </c:pt>
                <c:pt idx="12">
                  <c:v>-0.74762056986569725</c:v>
                </c:pt>
                <c:pt idx="13">
                  <c:v>-1.181083023832064</c:v>
                </c:pt>
                <c:pt idx="14">
                  <c:v>-1.3475857602081471</c:v>
                </c:pt>
                <c:pt idx="15">
                  <c:v>-1.2767807114115945</c:v>
                </c:pt>
                <c:pt idx="16">
                  <c:v>-0.87926495409687222</c:v>
                </c:pt>
                <c:pt idx="17">
                  <c:v>-0.21835637676766309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BDB1-4025-BDAA-063C1017C0B8}"/>
            </c:ext>
          </c:extLst>
        </c:ser>
        <c:ser>
          <c:idx val="4"/>
          <c:order val="4"/>
          <c:tx>
            <c:strRef>
              <c:f>'DATA for charts'!$G$1906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BDB1-4025-BDAA-063C1017C0B8}"/>
            </c:ext>
          </c:extLst>
        </c:ser>
        <c:ser>
          <c:idx val="3"/>
          <c:order val="5"/>
          <c:tx>
            <c:strRef>
              <c:f>'DATA for charts'!$H$1906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BDB1-4025-BDAA-063C1017C0B8}"/>
            </c:ext>
          </c:extLst>
        </c:ser>
        <c:ser>
          <c:idx val="0"/>
          <c:order val="8"/>
          <c:tx>
            <c:strRef>
              <c:f>'DATA for charts'!$S$1906</c:f>
              <c:strCache>
                <c:ptCount val="1"/>
                <c:pt idx="0">
                  <c:v>Tested Prg</c:v>
                </c:pt>
              </c:strCache>
            </c:strRef>
          </c:tx>
          <c:spPr>
            <a:ln>
              <a:solidFill>
                <a:srgbClr val="FF0000"/>
              </a:solidFill>
            </a:ln>
          </c:spPr>
          <c:marker>
            <c:symbol val="none"/>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B1-4025-BDAA-063C1017C0B8}"/>
            </c:ext>
          </c:extLst>
        </c:ser>
        <c:dLbls>
          <c:showLegendKey val="0"/>
          <c:showVal val="0"/>
          <c:showCatName val="0"/>
          <c:showSerName val="0"/>
          <c:showPercent val="0"/>
          <c:showBubbleSize val="0"/>
        </c:dLbls>
        <c:axId val="133214592"/>
        <c:axId val="133216512"/>
        <c:extLst>
          <c:ext xmlns:c15="http://schemas.microsoft.com/office/drawing/2012/chart" uri="{02D57815-91ED-43cb-92C2-25804820EDAC}">
            <c15:filteredScatterSeries>
              <c15:ser>
                <c:idx val="2"/>
                <c:order val="6"/>
                <c:tx>
                  <c:strRef>
                    <c:extLst>
                      <c:ext uri="{02D57815-91ED-43cb-92C2-25804820EDAC}">
                        <c15:formulaRef>
                          <c15:sqref>'DATA for charts'!$I$1906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charts'!$I$1907:$I$1930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B1-4025-BDAA-063C1017C0B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charts'!$J$1907:$J$1930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B1-4025-BDAA-063C1017C0B8}"/>
                  </c:ext>
                </c:extLst>
              </c15:ser>
            </c15:filteredScatterSeries>
          </c:ext>
        </c:extLst>
      </c:scatterChart>
      <c:valAx>
        <c:axId val="1332145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6512"/>
        <c:crossesAt val="0"/>
        <c:crossBetween val="midCat"/>
        <c:majorUnit val="1"/>
      </c:valAx>
      <c:valAx>
        <c:axId val="1332165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4592"/>
        <c:crosses val="autoZero"/>
        <c:crossBetween val="midCat"/>
      </c:valAx>
      <c:spPr>
        <a:noFill/>
        <a:ln w="12700">
          <a:solidFill>
            <a:srgbClr val="808080"/>
          </a:solidFill>
          <a:prstDash val="solid"/>
        </a:ln>
      </c:spPr>
    </c:plotArea>
    <c:legend>
      <c:legendPos val="b"/>
      <c:layout>
        <c:manualLayout>
          <c:xMode val="edge"/>
          <c:yMode val="edge"/>
          <c:x val="7.9910277586000972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E77B-4BFB-971D-86593A6E8EA0}"/>
            </c:ext>
          </c:extLst>
        </c:ser>
        <c:ser>
          <c:idx val="7"/>
          <c:order val="1"/>
          <c:tx>
            <c:strRef>
              <c:f>'DATA for charts'!$D$1946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-0.8633888999999999</c:v>
                </c:pt>
                <c:pt idx="11">
                  <c:v>-1.177789</c:v>
                </c:pt>
                <c:pt idx="12">
                  <c:v>-1.3736060000000001</c:v>
                </c:pt>
                <c:pt idx="13">
                  <c:v>-1.4516519999999999</c:v>
                </c:pt>
                <c:pt idx="14">
                  <c:v>-1.371289</c:v>
                </c:pt>
                <c:pt idx="15">
                  <c:v>-1.179168</c:v>
                </c:pt>
                <c:pt idx="16">
                  <c:v>-1.0349440000000001</c:v>
                </c:pt>
                <c:pt idx="17">
                  <c:v>-0.93142010000000008</c:v>
                </c:pt>
                <c:pt idx="18">
                  <c:v>-0.81521809999999995</c:v>
                </c:pt>
                <c:pt idx="19">
                  <c:v>-0.69184620000000008</c:v>
                </c:pt>
                <c:pt idx="20">
                  <c:v>-0.58322010000000002</c:v>
                </c:pt>
                <c:pt idx="21">
                  <c:v>-0.4994789</c:v>
                </c:pt>
                <c:pt idx="22">
                  <c:v>-0.42484149999999998</c:v>
                </c:pt>
                <c:pt idx="23">
                  <c:v>-0.33991589999999988</c:v>
                </c:pt>
              </c:numCache>
            </c:numRef>
          </c:yVal>
          <c:smooth val="0"/>
          <c:extLst>
            <c:ext xmlns:c16="http://schemas.microsoft.com/office/drawing/2014/chart" uri="{C3380CC4-5D6E-409C-BE32-E72D297353CC}">
              <c16:uniqueId val="{00000001-E77B-4BFB-971D-86593A6E8EA0}"/>
            </c:ext>
          </c:extLst>
        </c:ser>
        <c:ser>
          <c:idx val="6"/>
          <c:order val="2"/>
          <c:tx>
            <c:strRef>
              <c:f>'DATA for charts'!$E$1946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E77B-4BFB-971D-86593A6E8EA0}"/>
            </c:ext>
          </c:extLst>
        </c:ser>
        <c:ser>
          <c:idx val="5"/>
          <c:order val="3"/>
          <c:tx>
            <c:strRef>
              <c:f>'DATA for charts'!$F$1946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-0.21575050852874805</c:v>
                </c:pt>
                <c:pt idx="1">
                  <c:v>-0.15588235658540611</c:v>
                </c:pt>
                <c:pt idx="2">
                  <c:v>-9.365153557258972E-2</c:v>
                </c:pt>
                <c:pt idx="3">
                  <c:v>-2.4142858209565889E-2</c:v>
                </c:pt>
                <c:pt idx="4">
                  <c:v>0</c:v>
                </c:pt>
                <c:pt idx="5">
                  <c:v>0</c:v>
                </c:pt>
                <c:pt idx="6">
                  <c:v>-6.2989304286409725E-2</c:v>
                </c:pt>
                <c:pt idx="7">
                  <c:v>-0.17090907589573945</c:v>
                </c:pt>
                <c:pt idx="8">
                  <c:v>-0.30246244763568891</c:v>
                </c:pt>
                <c:pt idx="9">
                  <c:v>-0.52914879250350277</c:v>
                </c:pt>
                <c:pt idx="10">
                  <c:v>-0.82734929954269443</c:v>
                </c:pt>
                <c:pt idx="11">
                  <c:v>-1.0994916287195862</c:v>
                </c:pt>
                <c:pt idx="12">
                  <c:v>-1.3165304683575196</c:v>
                </c:pt>
                <c:pt idx="13">
                  <c:v>-1.4416855982465944</c:v>
                </c:pt>
                <c:pt idx="14">
                  <c:v>-1.4379822047920805</c:v>
                </c:pt>
                <c:pt idx="15">
                  <c:v>-1.3299748842015611</c:v>
                </c:pt>
                <c:pt idx="16">
                  <c:v>-1.2235603570892721</c:v>
                </c:pt>
                <c:pt idx="17">
                  <c:v>-1.1098036812228307</c:v>
                </c:pt>
                <c:pt idx="18">
                  <c:v>-0.9689342516470667</c:v>
                </c:pt>
                <c:pt idx="19">
                  <c:v>-0.81412355145172777</c:v>
                </c:pt>
                <c:pt idx="20">
                  <c:v>-0.68625222446298062</c:v>
                </c:pt>
                <c:pt idx="21">
                  <c:v>-0.59067885388574726</c:v>
                </c:pt>
                <c:pt idx="22">
                  <c:v>-0.50559503934870564</c:v>
                </c:pt>
                <c:pt idx="23">
                  <c:v>-0.41088268386437776</c:v>
                </c:pt>
              </c:numCache>
            </c:numRef>
          </c:yVal>
          <c:smooth val="0"/>
          <c:extLst>
            <c:ext xmlns:c16="http://schemas.microsoft.com/office/drawing/2014/chart" uri="{C3380CC4-5D6E-409C-BE32-E72D297353CC}">
              <c16:uniqueId val="{00000003-E77B-4BFB-971D-86593A6E8EA0}"/>
            </c:ext>
          </c:extLst>
        </c:ser>
        <c:ser>
          <c:idx val="4"/>
          <c:order val="4"/>
          <c:tx>
            <c:strRef>
              <c:f>'DATA for charts'!$G$1946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E77B-4BFB-971D-86593A6E8EA0}"/>
            </c:ext>
          </c:extLst>
        </c:ser>
        <c:ser>
          <c:idx val="3"/>
          <c:order val="5"/>
          <c:tx>
            <c:strRef>
              <c:f>'DATA for charts'!$H$1946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5-E77B-4BFB-971D-86593A6E8EA0}"/>
            </c:ext>
          </c:extLst>
        </c:ser>
        <c:ser>
          <c:idx val="0"/>
          <c:order val="8"/>
          <c:tx>
            <c:strRef>
              <c:f>'DATA for charts'!$S$1946</c:f>
              <c:strCache>
                <c:ptCount val="1"/>
                <c:pt idx="0">
                  <c:v>Tested Prg</c:v>
                </c:pt>
              </c:strCache>
            </c:strRef>
          </c:tx>
          <c:spPr>
            <a:ln>
              <a:solidFill>
                <a:srgbClr val="FF0000"/>
              </a:solidFill>
            </a:ln>
          </c:spPr>
          <c:marker>
            <c:symbol val="none"/>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7B-4BFB-971D-86593A6E8EA0}"/>
            </c:ext>
          </c:extLst>
        </c:ser>
        <c:dLbls>
          <c:showLegendKey val="0"/>
          <c:showVal val="0"/>
          <c:showCatName val="0"/>
          <c:showSerName val="0"/>
          <c:showPercent val="0"/>
          <c:showBubbleSize val="0"/>
        </c:dLbls>
        <c:axId val="133943296"/>
        <c:axId val="133945216"/>
        <c:extLst>
          <c:ext xmlns:c15="http://schemas.microsoft.com/office/drawing/2012/chart" uri="{02D57815-91ED-43cb-92C2-25804820EDAC}">
            <c15:filteredScatterSeries>
              <c15:ser>
                <c:idx val="2"/>
                <c:order val="6"/>
                <c:tx>
                  <c:strRef>
                    <c:extLst>
                      <c:ext uri="{02D57815-91ED-43cb-92C2-25804820EDAC}">
                        <c15:formulaRef>
                          <c15:sqref>'DATA for charts'!$I$1946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charts'!$I$1947:$I$1970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7B-4BFB-971D-86593A6E8E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charts'!$J$1947:$J$1970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7B-4BFB-971D-86593A6E8EA0}"/>
                  </c:ext>
                </c:extLst>
              </c15:ser>
            </c15:filteredScatterSeries>
          </c:ext>
        </c:extLst>
      </c:scatterChart>
      <c:valAx>
        <c:axId val="13394329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5216"/>
        <c:crossesAt val="0"/>
        <c:crossBetween val="midCat"/>
        <c:majorUnit val="1"/>
      </c:valAx>
      <c:valAx>
        <c:axId val="133945216"/>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3296"/>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946079159638885"/>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08916019237883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0.10600000000000001</c:v>
                </c:pt>
                <c:pt idx="10">
                  <c:v>-0.8214999999999999</c:v>
                </c:pt>
                <c:pt idx="11">
                  <c:v>-1.6695</c:v>
                </c:pt>
                <c:pt idx="12">
                  <c:v>-2.3804999999999996</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347F-4BAE-B4B5-1FEF55B7DBD8}"/>
            </c:ext>
          </c:extLst>
        </c:ser>
        <c:ser>
          <c:idx val="7"/>
          <c:order val="1"/>
          <c:tx>
            <c:strRef>
              <c:f>'DATA for charts'!$D$1986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0.94889699999999988</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-0.54501600000000006</c:v>
                </c:pt>
                <c:pt idx="18">
                  <c:v>-0.13333207999999999</c:v>
                </c:pt>
                <c:pt idx="19">
                  <c:v>0.116964496</c:v>
                </c:pt>
                <c:pt idx="20">
                  <c:v>0.34273189999999992</c:v>
                </c:pt>
                <c:pt idx="21">
                  <c:v>0.54685040000000007</c:v>
                </c:pt>
                <c:pt idx="22">
                  <c:v>0.71216160000000006</c:v>
                </c:pt>
                <c:pt idx="23">
                  <c:v>0.8234515</c:v>
                </c:pt>
              </c:numCache>
            </c:numRef>
          </c:yVal>
          <c:smooth val="0"/>
          <c:extLst>
            <c:ext xmlns:c16="http://schemas.microsoft.com/office/drawing/2014/chart" uri="{C3380CC4-5D6E-409C-BE32-E72D297353CC}">
              <c16:uniqueId val="{00000001-347F-4BAE-B4B5-1FEF55B7DBD8}"/>
            </c:ext>
          </c:extLst>
        </c:ser>
        <c:ser>
          <c:idx val="6"/>
          <c:order val="2"/>
          <c:tx>
            <c:strRef>
              <c:f>'DATA for charts'!$E$1986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347F-4BAE-B4B5-1FEF55B7DBD8}"/>
            </c:ext>
          </c:extLst>
        </c:ser>
        <c:ser>
          <c:idx val="5"/>
          <c:order val="3"/>
          <c:tx>
            <c:strRef>
              <c:f>'DATA for charts'!$F$1986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1.1315626715508307</c:v>
                </c:pt>
                <c:pt idx="1">
                  <c:v>1.2332415666167138</c:v>
                </c:pt>
                <c:pt idx="2">
                  <c:v>1.3297261645263307</c:v>
                </c:pt>
                <c:pt idx="3">
                  <c:v>1.4277116666192335</c:v>
                </c:pt>
                <c:pt idx="4">
                  <c:v>1.5004385045887609</c:v>
                </c:pt>
                <c:pt idx="5">
                  <c:v>1.5653249984194444</c:v>
                </c:pt>
                <c:pt idx="6">
                  <c:v>1.6239190126925722</c:v>
                </c:pt>
                <c:pt idx="7">
                  <c:v>1.429577514330175</c:v>
                </c:pt>
                <c:pt idx="8">
                  <c:v>0.87468920951748608</c:v>
                </c:pt>
                <c:pt idx="9">
                  <c:v>0.34914935011991388</c:v>
                </c:pt>
                <c:pt idx="10">
                  <c:v>-0.25362742961584578</c:v>
                </c:pt>
                <c:pt idx="11">
                  <c:v>-0.9363127652300306</c:v>
                </c:pt>
                <c:pt idx="12">
                  <c:v>-1.6478375931439724</c:v>
                </c:pt>
                <c:pt idx="13">
                  <c:v>-2.0379337674544082</c:v>
                </c:pt>
                <c:pt idx="14">
                  <c:v>-2.0819603037710834</c:v>
                </c:pt>
                <c:pt idx="15">
                  <c:v>-1.9005079163757557</c:v>
                </c:pt>
                <c:pt idx="16">
                  <c:v>-1.3981179164343442</c:v>
                </c:pt>
                <c:pt idx="17">
                  <c:v>-0.63216337122016664</c:v>
                </c:pt>
                <c:pt idx="18">
                  <c:v>-0.18634328167845501</c:v>
                </c:pt>
                <c:pt idx="19">
                  <c:v>0.10059566332556605</c:v>
                </c:pt>
                <c:pt idx="20">
                  <c:v>0.33635424350051668</c:v>
                </c:pt>
                <c:pt idx="21">
                  <c:v>0.56380220758500832</c:v>
                </c:pt>
                <c:pt idx="22">
                  <c:v>0.75784286997378059</c:v>
                </c:pt>
                <c:pt idx="23">
                  <c:v>0.89065126807296657</c:v>
                </c:pt>
              </c:numCache>
            </c:numRef>
          </c:yVal>
          <c:smooth val="0"/>
          <c:extLst>
            <c:ext xmlns:c16="http://schemas.microsoft.com/office/drawing/2014/chart" uri="{C3380CC4-5D6E-409C-BE32-E72D297353CC}">
              <c16:uniqueId val="{00000003-347F-4BAE-B4B5-1FEF55B7DBD8}"/>
            </c:ext>
          </c:extLst>
        </c:ser>
        <c:ser>
          <c:idx val="4"/>
          <c:order val="4"/>
          <c:tx>
            <c:strRef>
              <c:f>'DATA for charts'!$G$1986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347F-4BAE-B4B5-1FEF55B7DBD8}"/>
            </c:ext>
          </c:extLst>
        </c:ser>
        <c:ser>
          <c:idx val="3"/>
          <c:order val="5"/>
          <c:tx>
            <c:strRef>
              <c:f>'DATA for charts'!$H$1986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5-347F-4BAE-B4B5-1FEF55B7DBD8}"/>
            </c:ext>
          </c:extLst>
        </c:ser>
        <c:ser>
          <c:idx val="0"/>
          <c:order val="8"/>
          <c:tx>
            <c:strRef>
              <c:f>'DATA for charts'!$S$1986</c:f>
              <c:strCache>
                <c:ptCount val="1"/>
                <c:pt idx="0">
                  <c:v>Tested Prg</c:v>
                </c:pt>
              </c:strCache>
            </c:strRef>
          </c:tx>
          <c:spPr>
            <a:ln>
              <a:solidFill>
                <a:srgbClr val="FF0000"/>
              </a:solidFill>
            </a:ln>
          </c:spPr>
          <c:marker>
            <c:symbol val="none"/>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7F-4BAE-B4B5-1FEF55B7DBD8}"/>
            </c:ext>
          </c:extLst>
        </c:ser>
        <c:dLbls>
          <c:showLegendKey val="0"/>
          <c:showVal val="0"/>
          <c:showCatName val="0"/>
          <c:showSerName val="0"/>
          <c:showPercent val="0"/>
          <c:showBubbleSize val="0"/>
        </c:dLbls>
        <c:axId val="134101632"/>
        <c:axId val="134116096"/>
        <c:extLst>
          <c:ext xmlns:c15="http://schemas.microsoft.com/office/drawing/2012/chart" uri="{02D57815-91ED-43cb-92C2-25804820EDAC}">
            <c15:filteredScatterSeries>
              <c15:ser>
                <c:idx val="2"/>
                <c:order val="6"/>
                <c:tx>
                  <c:strRef>
                    <c:extLst>
                      <c:ext uri="{02D57815-91ED-43cb-92C2-25804820EDAC}">
                        <c15:formulaRef>
                          <c15:sqref>'DATA for charts'!$I$1986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charts'!$I$1987:$I$2010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7F-4BAE-B4B5-1FEF55B7DBD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charts'!$J$1987:$J$2010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7F-4BAE-B4B5-1FEF55B7DBD8}"/>
                  </c:ext>
                </c:extLst>
              </c15:ser>
            </c15:filteredScatterSeries>
          </c:ext>
        </c:extLst>
      </c:scatterChart>
      <c:valAx>
        <c:axId val="13410163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16096"/>
        <c:crossesAt val="0"/>
        <c:crossBetween val="midCat"/>
        <c:majorUnit val="1"/>
      </c:valAx>
      <c:valAx>
        <c:axId val="1341160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0163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82907880133185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3433-47F2-BCA8-C1BCC3186931}"/>
            </c:ext>
          </c:extLst>
        </c:ser>
        <c:ser>
          <c:idx val="7"/>
          <c:order val="1"/>
          <c:tx>
            <c:strRef>
              <c:f>'DATA for charts'!$D$2026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-0.64520749999999993</c:v>
                </c:pt>
                <c:pt idx="1">
                  <c:v>-0.55886839999999993</c:v>
                </c:pt>
                <c:pt idx="2">
                  <c:v>-0.46353509999999998</c:v>
                </c:pt>
                <c:pt idx="3">
                  <c:v>-0.35470170000000001</c:v>
                </c:pt>
                <c:pt idx="4">
                  <c:v>-0.26007580000000002</c:v>
                </c:pt>
                <c:pt idx="5">
                  <c:v>-0.25356339999999999</c:v>
                </c:pt>
                <c:pt idx="6">
                  <c:v>-0.35224169999999999</c:v>
                </c:pt>
                <c:pt idx="7">
                  <c:v>-0.49552229999999992</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3433-47F2-BCA8-C1BCC3186931}"/>
            </c:ext>
          </c:extLst>
        </c:ser>
        <c:ser>
          <c:idx val="6"/>
          <c:order val="2"/>
          <c:tx>
            <c:strRef>
              <c:f>'DATA for charts'!$E$2026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3433-47F2-BCA8-C1BCC3186931}"/>
            </c:ext>
          </c:extLst>
        </c:ser>
        <c:ser>
          <c:idx val="5"/>
          <c:order val="3"/>
          <c:tx>
            <c:strRef>
              <c:f>'DATA for charts'!$F$2026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-0.71074790202205285</c:v>
                </c:pt>
                <c:pt idx="1">
                  <c:v>-0.62347511649422782</c:v>
                </c:pt>
                <c:pt idx="2">
                  <c:v>-0.52735002072393056</c:v>
                </c:pt>
                <c:pt idx="3">
                  <c:v>-0.42150955711942784</c:v>
                </c:pt>
                <c:pt idx="4">
                  <c:v>-0.32771956171952499</c:v>
                </c:pt>
                <c:pt idx="5">
                  <c:v>-0.33273529233248056</c:v>
                </c:pt>
                <c:pt idx="6">
                  <c:v>-0.44088444330325</c:v>
                </c:pt>
                <c:pt idx="7">
                  <c:v>-0.59820849407404175</c:v>
                </c:pt>
                <c:pt idx="8">
                  <c:v>-0.79837967026477785</c:v>
                </c:pt>
                <c:pt idx="9">
                  <c:v>-1.1090986564752277</c:v>
                </c:pt>
                <c:pt idx="10">
                  <c:v>-1.4971346399039889</c:v>
                </c:pt>
                <c:pt idx="11">
                  <c:v>-1.8618460881651748</c:v>
                </c:pt>
                <c:pt idx="12">
                  <c:v>-2.1008854939273416</c:v>
                </c:pt>
                <c:pt idx="13">
                  <c:v>-2.2353503096812859</c:v>
                </c:pt>
                <c:pt idx="14">
                  <c:v>-2.2319381078508891</c:v>
                </c:pt>
                <c:pt idx="15">
                  <c:v>-2.1291955274310301</c:v>
                </c:pt>
                <c:pt idx="16">
                  <c:v>-2.0064106525163248</c:v>
                </c:pt>
                <c:pt idx="17">
                  <c:v>-1.8638915196808834</c:v>
                </c:pt>
                <c:pt idx="18">
                  <c:v>-1.692515116792825</c:v>
                </c:pt>
                <c:pt idx="19">
                  <c:v>-1.5015243303995667</c:v>
                </c:pt>
                <c:pt idx="20">
                  <c:v>-1.3387419677251529</c:v>
                </c:pt>
                <c:pt idx="21">
                  <c:v>-1.2139437391102441</c:v>
                </c:pt>
                <c:pt idx="22">
                  <c:v>-1.0991311936741777</c:v>
                </c:pt>
                <c:pt idx="23">
                  <c:v>-0.97318438539984731</c:v>
                </c:pt>
              </c:numCache>
            </c:numRef>
          </c:yVal>
          <c:smooth val="0"/>
          <c:extLst>
            <c:ext xmlns:c16="http://schemas.microsoft.com/office/drawing/2014/chart" uri="{C3380CC4-5D6E-409C-BE32-E72D297353CC}">
              <c16:uniqueId val="{00000003-3433-47F2-BCA8-C1BCC3186931}"/>
            </c:ext>
          </c:extLst>
        </c:ser>
        <c:ser>
          <c:idx val="4"/>
          <c:order val="4"/>
          <c:tx>
            <c:strRef>
              <c:f>'DATA for charts'!$G$2026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3433-47F2-BCA8-C1BCC3186931}"/>
            </c:ext>
          </c:extLst>
        </c:ser>
        <c:ser>
          <c:idx val="3"/>
          <c:order val="5"/>
          <c:tx>
            <c:strRef>
              <c:f>'DATA for charts'!$H$2026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5-3433-47F2-BCA8-C1BCC3186931}"/>
            </c:ext>
          </c:extLst>
        </c:ser>
        <c:ser>
          <c:idx val="0"/>
          <c:order val="8"/>
          <c:tx>
            <c:strRef>
              <c:f>'DATA for charts'!$S$2026</c:f>
              <c:strCache>
                <c:ptCount val="1"/>
                <c:pt idx="0">
                  <c:v>Tested Prg</c:v>
                </c:pt>
              </c:strCache>
            </c:strRef>
          </c:tx>
          <c:spPr>
            <a:ln>
              <a:solidFill>
                <a:srgbClr val="FF0000"/>
              </a:solidFill>
            </a:ln>
          </c:spPr>
          <c:marker>
            <c:symbol val="none"/>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33-47F2-BCA8-C1BCC3186931}"/>
            </c:ext>
          </c:extLst>
        </c:ser>
        <c:dLbls>
          <c:showLegendKey val="0"/>
          <c:showVal val="0"/>
          <c:showCatName val="0"/>
          <c:showSerName val="0"/>
          <c:showPercent val="0"/>
          <c:showBubbleSize val="0"/>
        </c:dLbls>
        <c:axId val="132716800"/>
        <c:axId val="132731264"/>
        <c:extLst>
          <c:ext xmlns:c15="http://schemas.microsoft.com/office/drawing/2012/chart" uri="{02D57815-91ED-43cb-92C2-25804820EDAC}">
            <c15:filteredScatterSeries>
              <c15:ser>
                <c:idx val="2"/>
                <c:order val="6"/>
                <c:tx>
                  <c:strRef>
                    <c:extLst>
                      <c:ext uri="{02D57815-91ED-43cb-92C2-25804820EDAC}">
                        <c15:formulaRef>
                          <c15:sqref>'DATA for charts'!$I$2026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charts'!$I$2027:$I$2050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33-47F2-BCA8-C1BCC318693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charts'!$J$2027:$J$2050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33-47F2-BCA8-C1BCC3186931}"/>
                  </c:ext>
                </c:extLst>
              </c15:ser>
            </c15:filteredScatterSeries>
          </c:ext>
        </c:extLst>
      </c:scatterChart>
      <c:valAx>
        <c:axId val="1327168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31264"/>
        <c:crossesAt val="0"/>
        <c:crossBetween val="midCat"/>
        <c:majorUnit val="1"/>
      </c:valAx>
      <c:valAx>
        <c:axId val="1327312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16800"/>
        <c:crosses val="autoZero"/>
        <c:crossBetween val="midCat"/>
      </c:valAx>
      <c:spPr>
        <a:noFill/>
        <a:ln w="12700">
          <a:solidFill>
            <a:srgbClr val="808080"/>
          </a:solidFill>
          <a:prstDash val="solid"/>
        </a:ln>
      </c:spPr>
    </c:plotArea>
    <c:legend>
      <c:legendPos val="b"/>
      <c:layout>
        <c:manualLayout>
          <c:xMode val="edge"/>
          <c:yMode val="edge"/>
          <c:x val="9.1748975329249222E-2"/>
          <c:y val="0.93265922510094068"/>
          <c:w val="0.8105817682889527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872142064372918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AE5A-44EC-B579-B766CAB8C237}"/>
            </c:ext>
          </c:extLst>
        </c:ser>
        <c:ser>
          <c:idx val="7"/>
          <c:order val="1"/>
          <c:tx>
            <c:strRef>
              <c:f>'DATA for charts'!$D$2066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0.47533049999999988</c:v>
                </c:pt>
                <c:pt idx="3">
                  <c:v>0.55402669999999998</c:v>
                </c:pt>
                <c:pt idx="4">
                  <c:v>0.60291439999999996</c:v>
                </c:pt>
                <c:pt idx="5">
                  <c:v>0.64819239999999989</c:v>
                </c:pt>
                <c:pt idx="6">
                  <c:v>0.68593550000000003</c:v>
                </c:pt>
                <c:pt idx="7">
                  <c:v>0.52924129999999991</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-0.91495699999999991</c:v>
                </c:pt>
                <c:pt idx="19">
                  <c:v>-0.64821889999999993</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AE5A-44EC-B579-B766CAB8C237}"/>
            </c:ext>
          </c:extLst>
        </c:ser>
        <c:ser>
          <c:idx val="6"/>
          <c:order val="2"/>
          <c:tx>
            <c:strRef>
              <c:f>'DATA for charts'!$E$2066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AE5A-44EC-B579-B766CAB8C237}"/>
            </c:ext>
          </c:extLst>
        </c:ser>
        <c:ser>
          <c:idx val="5"/>
          <c:order val="3"/>
          <c:tx>
            <c:strRef>
              <c:f>'DATA for charts'!$F$2066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0.50875929229770556</c:v>
                </c:pt>
                <c:pt idx="1">
                  <c:v>0.59729423742173338</c:v>
                </c:pt>
                <c:pt idx="2">
                  <c:v>0.67434081210524999</c:v>
                </c:pt>
                <c:pt idx="3">
                  <c:v>0.74588923067328605</c:v>
                </c:pt>
                <c:pt idx="4">
                  <c:v>0.78604190469503898</c:v>
                </c:pt>
                <c:pt idx="5">
                  <c:v>0.81680638516294168</c:v>
                </c:pt>
                <c:pt idx="6">
                  <c:v>0.84140046212465835</c:v>
                </c:pt>
                <c:pt idx="7">
                  <c:v>0.68673406273006676</c:v>
                </c:pt>
                <c:pt idx="8">
                  <c:v>0.24591788665018138</c:v>
                </c:pt>
                <c:pt idx="9">
                  <c:v>-0.36330283556897774</c:v>
                </c:pt>
                <c:pt idx="10">
                  <c:v>-1.0539288544348666</c:v>
                </c:pt>
                <c:pt idx="11">
                  <c:v>-1.7987481159115972</c:v>
                </c:pt>
                <c:pt idx="12">
                  <c:v>-2.5158528684216832</c:v>
                </c:pt>
                <c:pt idx="13">
                  <c:v>-2.8801439661575556</c:v>
                </c:pt>
                <c:pt idx="14">
                  <c:v>-2.9302731714639725</c:v>
                </c:pt>
                <c:pt idx="15">
                  <c:v>-2.7431443568003306</c:v>
                </c:pt>
                <c:pt idx="16">
                  <c:v>-2.2176124713842054</c:v>
                </c:pt>
                <c:pt idx="17">
                  <c:v>-1.4023005481215389</c:v>
                </c:pt>
                <c:pt idx="18">
                  <c:v>-0.92499672540768607</c:v>
                </c:pt>
                <c:pt idx="19">
                  <c:v>-0.6095521960390694</c:v>
                </c:pt>
                <c:pt idx="20">
                  <c:v>-0.3594409651529834</c:v>
                </c:pt>
                <c:pt idx="21">
                  <c:v>-0.13628303746457887</c:v>
                </c:pt>
                <c:pt idx="22">
                  <c:v>5.6384225962890229E-2</c:v>
                </c:pt>
                <c:pt idx="23">
                  <c:v>0.19470926892039497</c:v>
                </c:pt>
              </c:numCache>
            </c:numRef>
          </c:yVal>
          <c:smooth val="0"/>
          <c:extLst>
            <c:ext xmlns:c16="http://schemas.microsoft.com/office/drawing/2014/chart" uri="{C3380CC4-5D6E-409C-BE32-E72D297353CC}">
              <c16:uniqueId val="{00000003-AE5A-44EC-B579-B766CAB8C237}"/>
            </c:ext>
          </c:extLst>
        </c:ser>
        <c:ser>
          <c:idx val="4"/>
          <c:order val="4"/>
          <c:tx>
            <c:strRef>
              <c:f>'DATA for charts'!$G$2066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AE5A-44EC-B579-B766CAB8C237}"/>
            </c:ext>
          </c:extLst>
        </c:ser>
        <c:ser>
          <c:idx val="3"/>
          <c:order val="5"/>
          <c:tx>
            <c:strRef>
              <c:f>'DATA for charts'!$H$2066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5-AE5A-44EC-B579-B766CAB8C237}"/>
            </c:ext>
          </c:extLst>
        </c:ser>
        <c:ser>
          <c:idx val="0"/>
          <c:order val="8"/>
          <c:tx>
            <c:strRef>
              <c:f>'DATA for charts'!$S$2066</c:f>
              <c:strCache>
                <c:ptCount val="1"/>
                <c:pt idx="0">
                  <c:v>Tested Prg</c:v>
                </c:pt>
              </c:strCache>
            </c:strRef>
          </c:tx>
          <c:spPr>
            <a:ln>
              <a:solidFill>
                <a:srgbClr val="FF0000"/>
              </a:solidFill>
            </a:ln>
          </c:spPr>
          <c:marker>
            <c:symbol val="none"/>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E5A-44EC-B579-B766CAB8C237}"/>
            </c:ext>
          </c:extLst>
        </c:ser>
        <c:dLbls>
          <c:showLegendKey val="0"/>
          <c:showVal val="0"/>
          <c:showCatName val="0"/>
          <c:showSerName val="0"/>
          <c:showPercent val="0"/>
          <c:showBubbleSize val="0"/>
        </c:dLbls>
        <c:axId val="133883008"/>
        <c:axId val="133884928"/>
        <c:extLst>
          <c:ext xmlns:c15="http://schemas.microsoft.com/office/drawing/2012/chart" uri="{02D57815-91ED-43cb-92C2-25804820EDAC}">
            <c15:filteredScatterSeries>
              <c15:ser>
                <c:idx val="2"/>
                <c:order val="6"/>
                <c:tx>
                  <c:strRef>
                    <c:extLst>
                      <c:ext uri="{02D57815-91ED-43cb-92C2-25804820EDAC}">
                        <c15:formulaRef>
                          <c15:sqref>'DATA for charts'!$I$2066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charts'!$I$2067:$I$2090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E5A-44EC-B579-B766CAB8C23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charts'!$J$2067:$J$2090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E5A-44EC-B579-B766CAB8C237}"/>
                  </c:ext>
                </c:extLst>
              </c15:ser>
            </c15:filteredScatterSeries>
          </c:ext>
        </c:extLst>
      </c:scatterChart>
      <c:valAx>
        <c:axId val="133883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4928"/>
        <c:crossesAt val="0"/>
        <c:crossBetween val="midCat"/>
        <c:majorUnit val="1"/>
      </c:valAx>
      <c:valAx>
        <c:axId val="1338849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3008"/>
        <c:crosses val="autoZero"/>
        <c:crossBetween val="midCat"/>
      </c:valAx>
      <c:spPr>
        <a:noFill/>
        <a:ln w="12700">
          <a:solidFill>
            <a:srgbClr val="808080"/>
          </a:solidFill>
          <a:prstDash val="solid"/>
        </a:ln>
      </c:spPr>
    </c:plotArea>
    <c:legend>
      <c:legendPos val="b"/>
      <c:layout>
        <c:manualLayout>
          <c:xMode val="edge"/>
          <c:yMode val="edge"/>
          <c:x val="7.6950603150188909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31335553089160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2CA8-4BDF-B772-2D61235284A3}"/>
            </c:ext>
          </c:extLst>
        </c:ser>
        <c:ser>
          <c:idx val="7"/>
          <c:order val="1"/>
          <c:tx>
            <c:strRef>
              <c:f>'DATA for charts'!$D$2106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-0.44441659999999988</c:v>
                </c:pt>
                <c:pt idx="3">
                  <c:v>-0.36914839999999988</c:v>
                </c:pt>
                <c:pt idx="4">
                  <c:v>-0.29782920000000002</c:v>
                </c:pt>
                <c:pt idx="5">
                  <c:v>-0.30657299999999998</c:v>
                </c:pt>
                <c:pt idx="6">
                  <c:v>-0.38990530000000001</c:v>
                </c:pt>
                <c:pt idx="7">
                  <c:v>-0.48514709999999989</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-0.79533060000000011</c:v>
                </c:pt>
                <c:pt idx="23">
                  <c:v>-0.70924510000000007</c:v>
                </c:pt>
              </c:numCache>
            </c:numRef>
          </c:yVal>
          <c:smooth val="0"/>
          <c:extLst>
            <c:ext xmlns:c16="http://schemas.microsoft.com/office/drawing/2014/chart" uri="{C3380CC4-5D6E-409C-BE32-E72D297353CC}">
              <c16:uniqueId val="{00000001-2CA8-4BDF-B772-2D61235284A3}"/>
            </c:ext>
          </c:extLst>
        </c:ser>
        <c:ser>
          <c:idx val="6"/>
          <c:order val="2"/>
          <c:tx>
            <c:strRef>
              <c:f>'DATA for charts'!$E$2106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2CA8-4BDF-B772-2D61235284A3}"/>
            </c:ext>
          </c:extLst>
        </c:ser>
        <c:ser>
          <c:idx val="5"/>
          <c:order val="3"/>
          <c:tx>
            <c:strRef>
              <c:f>'DATA for charts'!$F$2106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-0.64079492104906932</c:v>
                </c:pt>
                <c:pt idx="1">
                  <c:v>-0.57551664928145285</c:v>
                </c:pt>
                <c:pt idx="2">
                  <c:v>-0.50329595779983338</c:v>
                </c:pt>
                <c:pt idx="3">
                  <c:v>-0.42780698651373056</c:v>
                </c:pt>
                <c:pt idx="4">
                  <c:v>-0.35438571738666108</c:v>
                </c:pt>
                <c:pt idx="5">
                  <c:v>-0.37246571384720278</c:v>
                </c:pt>
                <c:pt idx="6">
                  <c:v>-0.46547744149251391</c:v>
                </c:pt>
                <c:pt idx="7">
                  <c:v>-0.57860954774495843</c:v>
                </c:pt>
                <c:pt idx="8">
                  <c:v>-0.73080948728415562</c:v>
                </c:pt>
                <c:pt idx="9">
                  <c:v>-0.98588941218343062</c:v>
                </c:pt>
                <c:pt idx="10">
                  <c:v>-1.3035103263430861</c:v>
                </c:pt>
                <c:pt idx="11">
                  <c:v>-1.5914560093202332</c:v>
                </c:pt>
                <c:pt idx="12">
                  <c:v>-1.8175825348652168</c:v>
                </c:pt>
                <c:pt idx="13">
                  <c:v>-1.9424740503697333</c:v>
                </c:pt>
                <c:pt idx="14">
                  <c:v>-1.9296853320675584</c:v>
                </c:pt>
                <c:pt idx="15">
                  <c:v>-1.8097195343053081</c:v>
                </c:pt>
                <c:pt idx="16">
                  <c:v>-1.6974860689859861</c:v>
                </c:pt>
                <c:pt idx="17">
                  <c:v>-1.5763315889647584</c:v>
                </c:pt>
                <c:pt idx="18">
                  <c:v>-1.424313067593225</c:v>
                </c:pt>
                <c:pt idx="19">
                  <c:v>-1.2552917657909695</c:v>
                </c:pt>
                <c:pt idx="20">
                  <c:v>-1.1160372482979333</c:v>
                </c:pt>
                <c:pt idx="21">
                  <c:v>-1.0144410498809611</c:v>
                </c:pt>
                <c:pt idx="22">
                  <c:v>-0.92335642040408339</c:v>
                </c:pt>
                <c:pt idx="23">
                  <c:v>-0.82305767647430828</c:v>
                </c:pt>
              </c:numCache>
            </c:numRef>
          </c:yVal>
          <c:smooth val="0"/>
          <c:extLst>
            <c:ext xmlns:c16="http://schemas.microsoft.com/office/drawing/2014/chart" uri="{C3380CC4-5D6E-409C-BE32-E72D297353CC}">
              <c16:uniqueId val="{00000003-2CA8-4BDF-B772-2D61235284A3}"/>
            </c:ext>
          </c:extLst>
        </c:ser>
        <c:ser>
          <c:idx val="4"/>
          <c:order val="4"/>
          <c:tx>
            <c:strRef>
              <c:f>'DATA for charts'!$G$2106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2CA8-4BDF-B772-2D61235284A3}"/>
            </c:ext>
          </c:extLst>
        </c:ser>
        <c:ser>
          <c:idx val="3"/>
          <c:order val="5"/>
          <c:tx>
            <c:strRef>
              <c:f>'DATA for charts'!$H$2106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5-2CA8-4BDF-B772-2D61235284A3}"/>
            </c:ext>
          </c:extLst>
        </c:ser>
        <c:ser>
          <c:idx val="0"/>
          <c:order val="8"/>
          <c:tx>
            <c:strRef>
              <c:f>'DATA for charts'!$S$2106</c:f>
              <c:strCache>
                <c:ptCount val="1"/>
                <c:pt idx="0">
                  <c:v>Tested Prg</c:v>
                </c:pt>
              </c:strCache>
            </c:strRef>
          </c:tx>
          <c:spPr>
            <a:ln>
              <a:solidFill>
                <a:srgbClr val="FF0000"/>
              </a:solidFill>
            </a:ln>
          </c:spPr>
          <c:marker>
            <c:symbol val="none"/>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CA8-4BDF-B772-2D61235284A3}"/>
            </c:ext>
          </c:extLst>
        </c:ser>
        <c:dLbls>
          <c:showLegendKey val="0"/>
          <c:showVal val="0"/>
          <c:showCatName val="0"/>
          <c:showSerName val="0"/>
          <c:showPercent val="0"/>
          <c:showBubbleSize val="0"/>
        </c:dLbls>
        <c:axId val="134845184"/>
        <c:axId val="134847104"/>
        <c:extLst>
          <c:ext xmlns:c15="http://schemas.microsoft.com/office/drawing/2012/chart" uri="{02D57815-91ED-43cb-92C2-25804820EDAC}">
            <c15:filteredScatterSeries>
              <c15:ser>
                <c:idx val="2"/>
                <c:order val="6"/>
                <c:tx>
                  <c:strRef>
                    <c:extLst>
                      <c:ext uri="{02D57815-91ED-43cb-92C2-25804820EDAC}">
                        <c15:formulaRef>
                          <c15:sqref>'DATA for charts'!$I$2106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charts'!$I$2107:$I$2130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CA8-4BDF-B772-2D61235284A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charts'!$J$2107:$J$2130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CA8-4BDF-B772-2D61235284A3}"/>
                  </c:ext>
                </c:extLst>
              </c15:ser>
            </c15:filteredScatterSeries>
          </c:ext>
        </c:extLst>
      </c:scatterChart>
      <c:valAx>
        <c:axId val="13484518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7104"/>
        <c:crossesAt val="0"/>
        <c:crossBetween val="midCat"/>
        <c:majorUnit val="1"/>
      </c:valAx>
      <c:valAx>
        <c:axId val="1348471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5184"/>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24204660322008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8.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1.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2.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3.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5.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6.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7.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8.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9.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0.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1.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2.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53.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4.bin"/></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55.bin"/></Relationships>
</file>

<file path=xl/chartsheets/_rels/sheet3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56.bin"/></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57.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58.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59.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6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61.bin"/></Relationships>
</file>

<file path=xl/chartsheets/_rels/sheet45.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62.bin"/></Relationships>
</file>

<file path=xl/chartsheets/_rels/sheet46.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63.bin"/></Relationships>
</file>

<file path=xl/chartsheets/_rels/sheet47.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64.bin"/></Relationships>
</file>

<file path=xl/chartsheets/_rels/sheet4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65.bin"/></Relationships>
</file>

<file path=xl/chartsheets/_rels/sheet49.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66.bin"/></Relationships>
</file>

<file path=xl/chartsheets/_rels/sheet5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67.bin"/></Relationships>
</file>

<file path=xl/chartsheets/_rels/sheet5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68.bin"/></Relationships>
</file>

<file path=xl/chartsheets/_rels/sheet52.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69.bin"/></Relationships>
</file>

<file path=xl/chartsheets/_rels/sheet53.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70.bin"/></Relationships>
</file>

<file path=xl/chartsheets/_rels/sheet54.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71.bin"/></Relationships>
</file>

<file path=xl/chartsheets/_rels/sheet55.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72.bin"/></Relationships>
</file>

<file path=xl/chartsheets/_rels/sheet56.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73.bin"/></Relationships>
</file>

<file path=xl/chartsheets/_rels/sheet57.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74.bin"/></Relationships>
</file>

<file path=xl/chartsheets/_rels/sheet5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75.bin"/></Relationships>
</file>

<file path=xl/chartsheets/_rels/sheet59.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76.bin"/></Relationships>
</file>

<file path=xl/chartsheets/_rels/sheet6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77.bin"/></Relationships>
</file>

<file path=xl/chartsheets/_rels/sheet61.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78.bin"/></Relationships>
</file>

<file path=xl/chartsheets/_rels/sheet62.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79.bin"/></Relationships>
</file>

<file path=xl/chartsheets/_rels/sheet63.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80.bin"/></Relationships>
</file>

<file path=xl/chartsheets/_rels/sheet64.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81.bin"/></Relationships>
</file>

<file path=xl/chartsheets/_rels/sheet65.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82.bin"/></Relationships>
</file>

<file path=xl/chartsheets/_rels/sheet66.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83.bin"/></Relationships>
</file>

<file path=xl/chartsheets/_rels/sheet67.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84.bin"/></Relationships>
</file>

<file path=xl/chartsheets/_rels/sheet68.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85.bin"/></Relationships>
</file>

<file path=xl/chartsheets/_rels/sheet69.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86.bin"/></Relationships>
</file>

<file path=xl/chartsheets/_rels/sheet7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87.bin"/></Relationships>
</file>

<file path=xl/chartsheets/_rels/sheet71.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88.bin"/></Relationships>
</file>

<file path=xl/chartsheets/_rels/sheet72.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89.bin"/></Relationships>
</file>

<file path=xl/chartsheets/_rels/sheet73.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90.bin"/></Relationships>
</file>

<file path=xl/chartsheets/_rels/sheet74.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91.bin"/></Relationships>
</file>

<file path=xl/chartsheets/_rels/sheet75.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92.bin"/></Relationships>
</file>

<file path=xl/chartsheets/_rels/sheet76.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93.bin"/></Relationships>
</file>

<file path=xl/chartsheets/_rels/sheet77.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94.bin"/></Relationships>
</file>

<file path=xl/chartsheets/_rels/sheet78.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95.bin"/></Relationships>
</file>

<file path=xl/chartsheets/_rels/sheet79.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96.bin"/></Relationships>
</file>

<file path=xl/chartsheets/_rels/sheet80.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97.bin"/></Relationships>
</file>

<file path=xl/chartsheets/_rels/sheet8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98.bin"/></Relationships>
</file>

<file path=xl/chartsheets/_rels/sheet82.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99.bin"/></Relationships>
</file>

<file path=xl/chartsheets/_rels/sheet83.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00.bin"/></Relationships>
</file>

<file path=xl/chartsheets/_rels/sheet84.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01.bin"/></Relationships>
</file>

<file path=xl/chartsheets/_rels/sheet85.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02.bin"/></Relationships>
</file>

<file path=xl/chartsheets/_rels/sheet86.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03.bin"/></Relationships>
</file>

<file path=xl/chartsheets/_rels/sheet87.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04.bin"/></Relationships>
</file>

<file path=xl/chartsheets/_rels/sheet88.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05.bin"/></Relationships>
</file>

<file path=xl/chartsheets/_rels/sheet89.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06.bin"/></Relationships>
</file>

<file path=xl/chartsheets/_rels/sheet90.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07.bin"/></Relationships>
</file>

<file path=xl/chartsheets/_rels/sheet91.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08.bin"/></Relationships>
</file>

<file path=xl/chartsheets/_rels/sheet92.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09.bin"/></Relationships>
</file>

<file path=xl/chartsheets/_rels/sheet93.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10.bin"/></Relationships>
</file>

<file path=xl/chartsheets/_rels/sheet94.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11.bin"/></Relationships>
</file>

<file path=xl/chartsheets/_rels/sheet95.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12.bin"/></Relationships>
</file>

<file path=xl/chartsheets/_rels/sheet96.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13.bin"/></Relationships>
</file>

<file path=xl/chartsheets/_rels/sheet97.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14.bin"/></Relationships>
</file>

<file path=xl/chartsheets/_rels/sheet98.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15.bin"/></Relationships>
</file>

<file path=xl/chartsheets/_rels/sheet99.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16.bin"/></Relationships>
</file>

<file path=xl/chartsheets/_rels/sheet100.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17.bin"/></Relationships>
</file>

<file path=xl/chartsheets/_rels/sheet1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118.bin"/></Relationships>
</file>

<file path=xl/chartsheets/_rels/sheet102.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119.bin"/></Relationships>
</file>

<file path=xl/chartsheets/_rels/sheet103.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120.bin"/></Relationships>
</file>

<file path=xl/chartsheets/_rels/sheet104.xml.rels><?xml version="1.0" encoding="UTF-8" standalone="yes"?>
<Relationships xmlns="http://schemas.openxmlformats.org/package/2006/relationships"><Relationship Id="rId2" Type="http://schemas.openxmlformats.org/officeDocument/2006/relationships/drawing" Target="../drawings/drawing207.xml"/><Relationship Id="rId1" Type="http://schemas.openxmlformats.org/officeDocument/2006/relationships/printerSettings" Target="../printerSettings/printerSettings121.bin"/></Relationships>
</file>

<file path=xl/chartsheets/_rels/sheet105.xml.rels><?xml version="1.0" encoding="UTF-8" standalone="yes"?>
<Relationships xmlns="http://schemas.openxmlformats.org/package/2006/relationships"><Relationship Id="rId2" Type="http://schemas.openxmlformats.org/officeDocument/2006/relationships/drawing" Target="../drawings/drawing209.xml"/><Relationship Id="rId1" Type="http://schemas.openxmlformats.org/officeDocument/2006/relationships/printerSettings" Target="../printerSettings/printerSettings122.bin"/></Relationships>
</file>

<file path=xl/chartsheets/_rels/sheet106.xml.rels><?xml version="1.0" encoding="UTF-8" standalone="yes"?>
<Relationships xmlns="http://schemas.openxmlformats.org/package/2006/relationships"><Relationship Id="rId2" Type="http://schemas.openxmlformats.org/officeDocument/2006/relationships/drawing" Target="../drawings/drawing211.xml"/><Relationship Id="rId1" Type="http://schemas.openxmlformats.org/officeDocument/2006/relationships/printerSettings" Target="../printerSettings/printerSettings123.bin"/></Relationships>
</file>

<file path=xl/chartsheets/_rels/sheet107.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124.bin"/></Relationships>
</file>

<file path=xl/chartsheets/_rels/sheet108.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125.bin"/></Relationships>
</file>

<file path=xl/chartsheets/_rels/sheet109.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1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100-000000000000}">
  <sheetPr codeName="Chart1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200-000000000000}">
  <sheetPr codeName="Chart1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300-000000000000}">
  <sheetPr codeName="Chart1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400-000000000000}">
  <sheetPr codeName="Chart1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500-000000000000}">
  <sheetPr codeName="Chart1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600-000000000000}">
  <sheetPr codeName="Chart9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codeName="Chart1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400-000000000000}">
  <sheetPr codeName="Chart1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500-000000000000}">
  <sheetPr codeName="Chart1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800-000000000000}">
  <sheetPr codeName="Chart2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900-000000000000}">
  <sheetPr codeName="Chart2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A00-000000000000}">
  <sheetPr codeName="Chart2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codeName="Chart2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E00-000000000000}">
  <sheetPr codeName="Chart2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codeName="Chart42"/>
  <sheetViews>
    <sheetView workbookViewId="0"/>
  </sheetViews>
  <pageMargins left="0.75" right="0.75" top="1" bottom="1" header="0.5" footer="0.5"/>
  <pageSetup orientation="landscape" r:id="rId1"/>
  <headerFooter alignWithMargins="0"/>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000-000000000000}">
  <sheetPr codeName="Chart43"/>
  <sheetViews>
    <sheetView workbookViewId="0"/>
  </sheetViews>
  <pageMargins left="0.75" right="0.75" top="1" bottom="1" header="0.5" footer="0.5"/>
  <pageSetup orientation="landscape" r:id="rId1"/>
  <headerFooter alignWithMargins="0"/>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codeName="Chart5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200-000000000000}">
  <sheetPr codeName="Chart8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codeName="Chart8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400-000000000000}">
  <sheetPr codeName="Chart8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500-000000000000}">
  <sheetPr codeName="Chart4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600-000000000000}">
  <sheetPr codeName="Chart4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700-000000000000}">
  <sheetPr codeName="Chart6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800-000000000000}">
  <sheetPr codeName="Chart7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900-000000000000}">
  <sheetPr codeName="Chart7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A00-000000000000}">
  <sheetPr codeName="Chart7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B00-000000000000}">
  <sheetPr codeName="Chart7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C00-000000000000}">
  <sheetPr codeName="Chart7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D00-000000000000}">
  <sheetPr codeName="Chart7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E00-000000000000}">
  <sheetPr codeName="Chart8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F00-000000000000}">
  <sheetPr codeName="Chart8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000-000000000000}">
  <sheetPr codeName="Chart82"/>
  <sheetViews>
    <sheetView workbookViewId="0"/>
  </sheetViews>
  <pageMargins left="0.75" right="0.75" top="1" bottom="1" header="0.5" footer="0.5"/>
  <pageSetup orientation="landscape" r:id="rId1"/>
  <headerFooter alignWithMargins="0"/>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100-000000000000}">
  <sheetPr codeName="Chart27"/>
  <sheetViews>
    <sheetView workbookViewId="0"/>
  </sheetViews>
  <pageMargins left="0.75" right="0.75" top="1" bottom="1" header="0.5" footer="0.5"/>
  <pageSetup orientation="landscape" r:id="rId1"/>
  <headerFooter alignWithMargins="0"/>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200-000000000000}">
  <sheetPr codeName="Chart2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300-000000000000}">
  <sheetPr codeName="Chart13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400-000000000000}">
  <sheetPr codeName="Chart4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500-000000000000}">
  <sheetPr codeName="Chart45"/>
  <sheetViews>
    <sheetView workbookViewId="0"/>
  </sheetViews>
  <pageMargins left="0.75" right="0.75" top="1" bottom="1" header="0.5" footer="0.5"/>
  <pageSetup orientation="landscape" r:id="rId1"/>
  <headerFooter alignWithMargins="0"/>
  <drawing r:id="rId2"/>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600-000000000000}">
  <sheetPr codeName="Chart46"/>
  <sheetViews>
    <sheetView workbookViewId="0"/>
  </sheetViews>
  <pageMargins left="0.75" right="0.75" top="1" bottom="1" header="0.5" footer="0.5"/>
  <pageSetup orientation="landscape" r:id="rId1"/>
  <headerFooter alignWithMargins="0"/>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700-000000000000}">
  <sheetPr codeName="Chart47"/>
  <sheetViews>
    <sheetView workbookViewId="0"/>
  </sheetViews>
  <pageMargins left="0.75" right="0.75" top="1" bottom="1" header="0.5" footer="0.5"/>
  <pageSetup orientation="landscape" r:id="rId1"/>
  <headerFooter alignWithMargins="0"/>
  <drawing r:id="rId2"/>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800-000000000000}">
  <sheetPr codeName="Chart4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900-000000000000}">
  <sheetPr codeName="Chart4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A00-000000000000}">
  <sheetPr codeName="Chart50"/>
  <sheetViews>
    <sheetView workbookViewId="0"/>
  </sheetViews>
  <pageMargins left="0.75" right="0.75" top="1" bottom="1" header="0.5" footer="0.5"/>
  <pageSetup orientation="landscape" r:id="rId1"/>
  <headerFooter alignWithMargins="0"/>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B00-000000000000}">
  <sheetPr codeName="Chart5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C00-000000000000}">
  <sheetPr codeName="Chart52"/>
  <sheetViews>
    <sheetView workbookViewId="0"/>
  </sheetViews>
  <pageMargins left="0.75" right="0.75" top="1" bottom="1" header="0.5" footer="0.5"/>
  <pageSetup orientation="landscape" r:id="rId1"/>
  <headerFooter alignWithMargins="0"/>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D00-000000000000}">
  <sheetPr codeName="Chart53"/>
  <sheetViews>
    <sheetView workbookViewId="0"/>
  </sheetViews>
  <pageMargins left="0.75" right="0.75" top="1" bottom="1" header="0.5" footer="0.5"/>
  <pageSetup orientation="landscape" r:id="rId1"/>
  <headerFooter alignWithMargins="0"/>
  <drawing r:id="rId2"/>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E00-000000000000}">
  <sheetPr codeName="Chart54"/>
  <sheetViews>
    <sheetView workbookViewId="0"/>
  </sheetViews>
  <pageMargins left="0.75" right="0.75" top="1" bottom="1" header="0.5" footer="0.5"/>
  <pageSetup orientation="landscape" r:id="rId1"/>
  <headerFooter alignWithMargins="0"/>
  <drawing r:id="rId2"/>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F00-000000000000}">
  <sheetPr codeName="Chart55"/>
  <sheetViews>
    <sheetView workbookViewId="0"/>
  </sheetViews>
  <pageMargins left="0.75" right="0.75" top="1" bottom="1" header="0.5" footer="0.5"/>
  <pageSetup orientation="landscape" r:id="rId1"/>
  <headerFooter alignWithMargins="0"/>
  <drawing r:id="rId2"/>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000-000000000000}">
  <sheetPr codeName="Chart5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100-000000000000}">
  <sheetPr codeName="Chart5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200-000000000000}">
  <sheetPr codeName="Chart7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300-000000000000}">
  <sheetPr codeName="Chart5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400-000000000000}">
  <sheetPr codeName="Chart6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500-000000000000}">
  <sheetPr codeName="Chart6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600-000000000000}">
  <sheetPr codeName="Chart14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700-000000000000}">
  <sheetPr codeName="Chart6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800-000000000000}">
  <sheetPr codeName="Chart8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900-000000000000}">
  <sheetPr codeName="Chart8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A00-000000000000}">
  <sheetPr codeName="Chart8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5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B00-000000000000}">
  <sheetPr codeName="Chart8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700-000000000000}">
  <sheetPr codeName="Chart9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800-000000000000}">
  <sheetPr codeName="Chart9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900-000000000000}">
  <sheetPr codeName="Chart9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A00-000000000000}">
  <sheetPr codeName="Chart9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B00-000000000000}">
  <sheetPr codeName="Chart9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C00-000000000000}">
  <sheetPr codeName="Chart9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D00-000000000000}">
  <sheetPr codeName="Chart9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E00-000000000000}">
  <sheetPr codeName="Chart9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codeName="Chart9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6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codeName="Chart10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codeName="Chart10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codeName="Chart10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C00-000000000000}">
  <sheetPr codeName="Chart7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D00-000000000000}">
  <sheetPr codeName="Chart11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E00-000000000000}">
  <sheetPr codeName="Chart6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F00-000000000000}">
  <sheetPr codeName="Chart66"/>
  <sheetViews>
    <sheetView workbookViewId="0"/>
  </sheetViews>
  <pageMargins left="0.75" right="0.75" top="1" bottom="1" header="0.5" footer="0.5"/>
  <pageSetup orientation="landscape" r:id="rId1"/>
  <headerFooter alignWithMargins="0"/>
  <drawing r:id="rId2"/>
</chartsheet>
</file>

<file path=xl/chartsheets/sheet7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000-000000000000}">
  <sheetPr codeName="Chart12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100-000000000000}">
  <sheetPr codeName="Chart15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200-000000000000}">
  <sheetPr codeName="Chart14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7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300-000000000000}">
  <sheetPr codeName="Chart11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400-000000000000}">
  <sheetPr codeName="Chart15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500-000000000000}">
  <sheetPr codeName="Chart11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600-000000000000}">
  <sheetPr codeName="Chart11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700-000000000000}">
  <sheetPr codeName="Chart6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800-000000000000}">
  <sheetPr codeName="Chart6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900-000000000000}">
  <sheetPr codeName="Chart11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B00-000000000000}">
  <sheetPr codeName="Chart11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C00-000000000000}">
  <sheetPr codeName="Chart12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codeName="Chart14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8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codeName="Chart14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C00-000000000000}">
  <sheetPr codeName="Chart14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codeName="Chart15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E00-000000000000}">
  <sheetPr codeName="Chart12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6F00-000000000000}">
  <sheetPr codeName="Chart12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100-000000000000}">
  <sheetPr codeName="Chart13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200-000000000000}">
  <sheetPr codeName="Chart13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400-000000000000}">
  <sheetPr codeName="Chart14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500-000000000000}">
  <sheetPr codeName="Chart133"/>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700-000000000000}">
  <sheetPr codeName="Chart134"/>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9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800-000000000000}">
  <sheetPr codeName="Chart135"/>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A00-000000000000}">
  <sheetPr codeName="Chart136"/>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B00-000000000000}">
  <sheetPr codeName="Chart13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D00-000000000000}">
  <sheetPr codeName="Chart126"/>
  <sheetViews>
    <sheetView workbookViewId="0"/>
  </sheetViews>
  <pageMargins left="0.75" right="0.75" top="1" bottom="1" header="0.5" footer="0.5"/>
  <pageSetup orientation="landscape" r:id="rId1"/>
  <headerFooter alignWithMargins="0"/>
  <drawing r:id="rId2"/>
</chartsheet>
</file>

<file path=xl/chartsheets/sheet10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7E00-000000000000}">
  <sheetPr codeName="Chart127"/>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000-000000000000}">
  <sheetPr codeName="Chart138"/>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100-000000000000}">
  <sheetPr codeName="Chart139"/>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300-000000000000}">
  <sheetPr codeName="Chart140"/>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400-000000000000}">
  <sheetPr codeName="Chart141"/>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600-000000000000}">
  <sheetPr codeName="Chart142"/>
  <sheetViews>
    <sheetView workbookViewId="0"/>
  </sheetViews>
  <pageMargins left="0.75" right="0.75" top="1" bottom="1" header="0.5" footer="0.5"/>
  <pageSetup orientation="landscape" horizontalDpi="4294967293" verticalDpi="4294967293" r:id="rId1"/>
  <headerFooter alignWithMargins="0"/>
  <drawing r:id="rId2"/>
</chartsheet>
</file>

<file path=xl/chartsheets/sheet10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8700-000000000000}">
  <sheetPr codeName="Chart143"/>
  <sheetViews>
    <sheetView workbookViewId="0"/>
  </sheetViews>
  <pageMargins left="0.75" right="0.75" top="1" bottom="1" header="0.5" footer="0.5"/>
  <pageSetup orientation="landscape" horizontalDpi="4294967293" verticalDpi="4294967293" r:id="rId1"/>
  <headerFooter alignWithMargins="0"/>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5.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7.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9.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4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3.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5.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9.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51.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5.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6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3.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5.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7.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9.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71.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3.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77.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179.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181.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183.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187.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189.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191.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193.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195.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197.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99.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201.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203.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205.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207.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209.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211.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213.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215.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217.xml.rels><?xml version="1.0" encoding="UTF-8" standalone="yes"?>
<Relationships xmlns="http://schemas.openxmlformats.org/package/2006/relationships"><Relationship Id="rId1" Type="http://schemas.openxmlformats.org/officeDocument/2006/relationships/chart" Target="../charts/chart109.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658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E0FFAF2D-21FF-4A4B-ABF8-98B887D653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0787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873CD99-7D7E-44DE-AE41-62A29992D72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1</cdr:x>
      <cdr:y>0.05475</cdr:y>
    </cdr:to>
    <cdr:sp macro="" textlink="'Title Page'!$B$37">
      <cdr:nvSpPr>
        <cdr:cNvPr id="208897" name="Text Box 1"/>
        <cdr:cNvSpPr txBox="1">
          <a:spLocks xmlns:a="http://schemas.openxmlformats.org/drawingml/2006/main" noChangeArrowheads="1" noTextEdit="1"/>
        </cdr:cNvSpPr>
      </cdr:nvSpPr>
      <cdr:spPr bwMode="auto">
        <a:xfrm xmlns:a="http://schemas.openxmlformats.org/drawingml/2006/main">
          <a:off x="0" y="0"/>
          <a:ext cx="8582025" cy="31967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54E4848-002E-4B7C-8C83-4A684161B0F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1299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413F373-CADA-464B-A766-AEEDEE01A1D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0.8257</cdr:x>
      <cdr:y>0.46792</cdr:y>
    </cdr:from>
    <cdr:to>
      <cdr:x>0.9167</cdr:x>
      <cdr:y>0.58217</cdr:y>
    </cdr:to>
    <cdr:sp macro="" textlink="">
      <cdr:nvSpPr>
        <cdr:cNvPr id="1030" name="Text Box 6"/>
        <cdr:cNvSpPr txBox="1">
          <a:spLocks xmlns:a="http://schemas.openxmlformats.org/drawingml/2006/main" noChangeArrowheads="1"/>
        </cdr:cNvSpPr>
      </cdr:nvSpPr>
      <cdr:spPr bwMode="auto">
        <a:xfrm xmlns:a="http://schemas.openxmlformats.org/drawingml/2006/main">
          <a:off x="7086176" y="273211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0.49725</cdr:x>
      <cdr:y>0.4825</cdr:y>
    </cdr:from>
    <cdr:to>
      <cdr:x>0.508</cdr:x>
      <cdr:y>0.51775</cdr:y>
    </cdr:to>
    <cdr:sp macro="" textlink="">
      <cdr:nvSpPr>
        <cdr:cNvPr id="5126" name="Text Box 6"/>
        <cdr:cNvSpPr txBox="1">
          <a:spLocks xmlns:a="http://schemas.openxmlformats.org/drawingml/2006/main" noChangeArrowheads="1"/>
        </cdr:cNvSpPr>
      </cdr:nvSpPr>
      <cdr:spPr bwMode="auto">
        <a:xfrm xmlns:a="http://schemas.openxmlformats.org/drawingml/2006/main">
          <a:off x="4267412" y="2817233"/>
          <a:ext cx="92257" cy="20581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950" b="0" i="0" u="none" strike="noStrike" baseline="0">
              <a:solidFill>
                <a:srgbClr val="000000"/>
              </a:solidFill>
              <a:latin typeface="Arial"/>
              <a:cs typeface="Arial"/>
            </a:rPr>
            <a:t>                                                                                                                                                                                                                                                               </a:t>
          </a:r>
        </a:p>
      </cdr:txBody>
    </cdr:sp>
  </cdr:relSizeAnchor>
  <cdr:relSizeAnchor xmlns:cdr="http://schemas.openxmlformats.org/drawingml/2006/chartDrawing">
    <cdr:from>
      <cdr:x>0</cdr:x>
      <cdr:y>0</cdr:y>
    </cdr:from>
    <cdr:to>
      <cdr:x>1</cdr:x>
      <cdr:y>0.05375</cdr:y>
    </cdr:to>
    <cdr:sp macro="" textlink="'Title Page'!$B$37">
      <cdr:nvSpPr>
        <cdr:cNvPr id="5130" name="Text Box 10"/>
        <cdr:cNvSpPr txBox="1">
          <a:spLocks xmlns:a="http://schemas.openxmlformats.org/drawingml/2006/main" noChangeArrowheads="1" noTextEdit="1"/>
        </cdr:cNvSpPr>
      </cdr:nvSpPr>
      <cdr:spPr bwMode="auto">
        <a:xfrm xmlns:a="http://schemas.openxmlformats.org/drawingml/2006/main">
          <a:off x="0" y="0"/>
          <a:ext cx="8582025" cy="3138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946E999-A3A7-4CB4-B0F3-1331D6D9B1F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0.82222</cdr:x>
      <cdr:y>0.48225</cdr:y>
    </cdr:from>
    <cdr:to>
      <cdr:x>0.91322</cdr:x>
      <cdr:y>0.5965</cdr:y>
    </cdr:to>
    <cdr:sp macro="" textlink="">
      <cdr:nvSpPr>
        <cdr:cNvPr id="7172" name="Text Box 4"/>
        <cdr:cNvSpPr txBox="1">
          <a:spLocks xmlns:a="http://schemas.openxmlformats.org/drawingml/2006/main" noChangeArrowheads="1"/>
        </cdr:cNvSpPr>
      </cdr:nvSpPr>
      <cdr:spPr bwMode="auto">
        <a:xfrm xmlns:a="http://schemas.openxmlformats.org/drawingml/2006/main">
          <a:off x="7056312" y="281579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1.71267E-7</cdr:y>
    </cdr:from>
    <cdr:to>
      <cdr:x>1</cdr:x>
      <cdr:y>0.05547</cdr:y>
    </cdr:to>
    <cdr:sp macro="" textlink="'Title Page'!$B$37">
      <cdr:nvSpPr>
        <cdr:cNvPr id="7175" name="Text Box 7"/>
        <cdr:cNvSpPr txBox="1">
          <a:spLocks xmlns:a="http://schemas.openxmlformats.org/drawingml/2006/main" noChangeArrowheads="1" noTextEdit="1"/>
        </cdr:cNvSpPr>
      </cdr:nvSpPr>
      <cdr:spPr bwMode="auto">
        <a:xfrm xmlns:a="http://schemas.openxmlformats.org/drawingml/2006/main">
          <a:off x="0" y="1"/>
          <a:ext cx="8582025" cy="3238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2433D25-36DA-4C30-964C-8F9C5F8126B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0.00163</cdr:y>
    </cdr:from>
    <cdr:to>
      <cdr:x>1</cdr:x>
      <cdr:y>0.06547</cdr:y>
    </cdr:to>
    <cdr:sp macro="" textlink="'Title Page'!$B$37">
      <cdr:nvSpPr>
        <cdr:cNvPr id="10246" name="Text Box 6"/>
        <cdr:cNvSpPr txBox="1">
          <a:spLocks xmlns:a="http://schemas.openxmlformats.org/drawingml/2006/main" noChangeArrowheads="1" noTextEdit="1"/>
        </cdr:cNvSpPr>
      </cdr:nvSpPr>
      <cdr:spPr bwMode="auto">
        <a:xfrm xmlns:a="http://schemas.openxmlformats.org/drawingml/2006/main">
          <a:off x="0" y="9486"/>
          <a:ext cx="8582025" cy="371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EE2D401-28DC-431D-9309-1A92B2FD67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0.71228</cdr:x>
      <cdr:y>0.56213</cdr:y>
    </cdr:from>
    <cdr:to>
      <cdr:x>0.80553</cdr:x>
      <cdr:y>0.67638</cdr:y>
    </cdr:to>
    <cdr:sp macro="" textlink="">
      <cdr:nvSpPr>
        <cdr:cNvPr id="3077" name="Text Box 5"/>
        <cdr:cNvSpPr txBox="1">
          <a:spLocks xmlns:a="http://schemas.openxmlformats.org/drawingml/2006/main" noChangeArrowheads="1"/>
        </cdr:cNvSpPr>
      </cdr:nvSpPr>
      <cdr:spPr bwMode="auto">
        <a:xfrm xmlns:a="http://schemas.openxmlformats.org/drawingml/2006/main">
          <a:off x="6112803" y="3282205"/>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0.05325</cdr:y>
    </cdr:to>
    <cdr:sp macro="" textlink="'Title Page'!$B$37">
      <cdr:nvSpPr>
        <cdr:cNvPr id="3080" name="Text Box 8"/>
        <cdr:cNvSpPr txBox="1">
          <a:spLocks xmlns:a="http://schemas.openxmlformats.org/drawingml/2006/main" noChangeArrowheads="1" noTextEdit="1"/>
        </cdr:cNvSpPr>
      </cdr:nvSpPr>
      <cdr:spPr bwMode="auto">
        <a:xfrm xmlns:a="http://schemas.openxmlformats.org/drawingml/2006/main">
          <a:off x="0" y="0"/>
          <a:ext cx="8582025" cy="3109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8CEA2DD-9127-46F1-9163-34224C6478BB}"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6152" name="Text Box 8"/>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EE5D50D-9CA0-4F65-B01E-E2FC2F67D22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0.71664</cdr:x>
      <cdr:y>0.45469</cdr:y>
    </cdr:from>
    <cdr:to>
      <cdr:x>0.80989</cdr:x>
      <cdr:y>0.56894</cdr:y>
    </cdr:to>
    <cdr:sp macro="" textlink="">
      <cdr:nvSpPr>
        <cdr:cNvPr id="8196" name="Text Box 4"/>
        <cdr:cNvSpPr txBox="1">
          <a:spLocks xmlns:a="http://schemas.openxmlformats.org/drawingml/2006/main" noChangeArrowheads="1"/>
        </cdr:cNvSpPr>
      </cdr:nvSpPr>
      <cdr:spPr bwMode="auto">
        <a:xfrm xmlns:a="http://schemas.openxmlformats.org/drawingml/2006/main">
          <a:off x="6150223" y="2654847"/>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0.055</cdr:y>
    </cdr:to>
    <cdr:sp macro="" textlink="'Title Page'!$B$37">
      <cdr:nvSpPr>
        <cdr:cNvPr id="8199" name="Text Box 7"/>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0E79A7B-0BB0-42FB-900C-646FC1F58A1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9222" name="Text Box 6"/>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0B21D98-3902-4618-BE58-25BF5F6ABDE1}"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222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018AC50-42B4-4F39-9CC1-0DB22235F76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325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D70DE07-A4DF-446E-8172-477BEBE973D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9CC0DBA-BA27-48AF-B210-96F3F87883A1}"/>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6B360343-5FFC-455C-82D3-B42933B5AE0B}"/>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0.1158</cdr:x>
      <cdr:y>0.3366</cdr:y>
    </cdr:from>
    <cdr:to>
      <cdr:x>0.34184</cdr:x>
      <cdr:y>0.39886</cdr:y>
    </cdr:to>
    <cdr:sp macro="" textlink="">
      <cdr:nvSpPr>
        <cdr:cNvPr id="6" name="Text Box 6"/>
        <cdr:cNvSpPr txBox="1">
          <a:spLocks xmlns:a="http://schemas.openxmlformats.org/drawingml/2006/main" noChangeArrowheads="1"/>
        </cdr:cNvSpPr>
      </cdr:nvSpPr>
      <cdr:spPr bwMode="auto">
        <a:xfrm xmlns:a="http://schemas.openxmlformats.org/drawingml/2006/main">
          <a:off x="993775" y="196532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0.32556</cdr:x>
      <cdr:y>0.33986</cdr:y>
    </cdr:from>
    <cdr:to>
      <cdr:x>0.55161</cdr:x>
      <cdr:y>0.40212</cdr:y>
    </cdr:to>
    <cdr:sp macro="" textlink="">
      <cdr:nvSpPr>
        <cdr:cNvPr id="7" name="Text Box 6"/>
        <cdr:cNvSpPr txBox="1">
          <a:spLocks xmlns:a="http://schemas.openxmlformats.org/drawingml/2006/main" noChangeArrowheads="1"/>
        </cdr:cNvSpPr>
      </cdr:nvSpPr>
      <cdr:spPr bwMode="auto">
        <a:xfrm xmlns:a="http://schemas.openxmlformats.org/drawingml/2006/main">
          <a:off x="2794000" y="19843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0.60858</cdr:x>
      <cdr:y>0.29092</cdr:y>
    </cdr:from>
    <cdr:to>
      <cdr:x>0.83463</cdr:x>
      <cdr:y>0.35318</cdr:y>
    </cdr:to>
    <cdr:sp macro="" textlink="">
      <cdr:nvSpPr>
        <cdr:cNvPr id="8" name="Text Box 6"/>
        <cdr:cNvSpPr txBox="1">
          <a:spLocks xmlns:a="http://schemas.openxmlformats.org/drawingml/2006/main" noChangeArrowheads="1"/>
        </cdr:cNvSpPr>
      </cdr:nvSpPr>
      <cdr:spPr bwMode="auto">
        <a:xfrm xmlns:a="http://schemas.openxmlformats.org/drawingml/2006/main">
          <a:off x="5222849" y="1698641"/>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42CE58EA-A2DF-41BA-8A5F-952A3C7F1D26}"/>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87409140-ECE3-4305-8007-209F35DEE56E}"/>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0.10914</cdr:x>
      <cdr:y>0.22893</cdr:y>
    </cdr:from>
    <cdr:to>
      <cdr:x>0.33518</cdr:x>
      <cdr:y>0.29119</cdr:y>
    </cdr:to>
    <cdr:sp macro="" textlink="">
      <cdr:nvSpPr>
        <cdr:cNvPr id="5" name="Text Box 6"/>
        <cdr:cNvSpPr txBox="1">
          <a:spLocks xmlns:a="http://schemas.openxmlformats.org/drawingml/2006/main" noChangeArrowheads="1"/>
        </cdr:cNvSpPr>
      </cdr:nvSpPr>
      <cdr:spPr bwMode="auto">
        <a:xfrm xmlns:a="http://schemas.openxmlformats.org/drawingml/2006/main">
          <a:off x="936625" y="13366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0.38328</cdr:x>
      <cdr:y>0.2273</cdr:y>
    </cdr:from>
    <cdr:to>
      <cdr:x>0.60932</cdr:x>
      <cdr:y>0.28956</cdr:y>
    </cdr:to>
    <cdr:sp macro="" textlink="">
      <cdr:nvSpPr>
        <cdr:cNvPr id="6" name="Text Box 6"/>
        <cdr:cNvSpPr txBox="1">
          <a:spLocks xmlns:a="http://schemas.openxmlformats.org/drawingml/2006/main" noChangeArrowheads="1"/>
        </cdr:cNvSpPr>
      </cdr:nvSpPr>
      <cdr:spPr bwMode="auto">
        <a:xfrm xmlns:a="http://schemas.openxmlformats.org/drawingml/2006/main">
          <a:off x="328930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0.66075</cdr:x>
      <cdr:y>0.2273</cdr:y>
    </cdr:from>
    <cdr:to>
      <cdr:x>0.88679</cdr:x>
      <cdr:y>0.28956</cdr:y>
    </cdr:to>
    <cdr:sp macro="" textlink="">
      <cdr:nvSpPr>
        <cdr:cNvPr id="7" name="Text Box 6"/>
        <cdr:cNvSpPr txBox="1">
          <a:spLocks xmlns:a="http://schemas.openxmlformats.org/drawingml/2006/main" noChangeArrowheads="1"/>
        </cdr:cNvSpPr>
      </cdr:nvSpPr>
      <cdr:spPr bwMode="auto">
        <a:xfrm xmlns:a="http://schemas.openxmlformats.org/drawingml/2006/main">
          <a:off x="567055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613BF253-6770-44C6-A0C2-D922A951AA8A}"/>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EE2129C2-0BF8-4A95-B6B4-FA2EDB3F5EFD}"/>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0.11691</cdr:x>
      <cdr:y>0.34964</cdr:y>
    </cdr:from>
    <cdr:to>
      <cdr:x>0.34295</cdr:x>
      <cdr:y>0.4119</cdr:y>
    </cdr:to>
    <cdr:sp macro="" textlink="">
      <cdr:nvSpPr>
        <cdr:cNvPr id="5" name="Text Box 6"/>
        <cdr:cNvSpPr txBox="1">
          <a:spLocks xmlns:a="http://schemas.openxmlformats.org/drawingml/2006/main" noChangeArrowheads="1"/>
        </cdr:cNvSpPr>
      </cdr:nvSpPr>
      <cdr:spPr bwMode="auto">
        <a:xfrm xmlns:a="http://schemas.openxmlformats.org/drawingml/2006/main">
          <a:off x="1003325" y="2041503"/>
          <a:ext cx="1939880"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0.39105</cdr:x>
      <cdr:y>0.34964</cdr:y>
    </cdr:from>
    <cdr:to>
      <cdr:x>0.61709</cdr:x>
      <cdr:y>0.4119</cdr:y>
    </cdr:to>
    <cdr:sp macro="" textlink="">
      <cdr:nvSpPr>
        <cdr:cNvPr id="6" name="Text Box 6"/>
        <cdr:cNvSpPr txBox="1">
          <a:spLocks xmlns:a="http://schemas.openxmlformats.org/drawingml/2006/main" noChangeArrowheads="1"/>
        </cdr:cNvSpPr>
      </cdr:nvSpPr>
      <cdr:spPr bwMode="auto">
        <a:xfrm xmlns:a="http://schemas.openxmlformats.org/drawingml/2006/main">
          <a:off x="3356001" y="2041511"/>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0.75842</cdr:x>
      <cdr:y>0.34964</cdr:y>
    </cdr:from>
    <cdr:to>
      <cdr:x>0.92564</cdr:x>
      <cdr:y>0.4119</cdr:y>
    </cdr:to>
    <cdr:sp macro="" textlink="">
      <cdr:nvSpPr>
        <cdr:cNvPr id="7" name="Text Box 6"/>
        <cdr:cNvSpPr txBox="1">
          <a:spLocks xmlns:a="http://schemas.openxmlformats.org/drawingml/2006/main" noChangeArrowheads="1"/>
        </cdr:cNvSpPr>
      </cdr:nvSpPr>
      <cdr:spPr bwMode="auto">
        <a:xfrm xmlns:a="http://schemas.openxmlformats.org/drawingml/2006/main">
          <a:off x="6508780" y="2041511"/>
          <a:ext cx="143508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4341D62-25CF-4BA1-948E-70C4011AE607}"/>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97448C7A-F1FA-4D26-B17E-268969FE25A9}"/>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0.11913</cdr:x>
      <cdr:y>0.72648</cdr:y>
    </cdr:from>
    <cdr:to>
      <cdr:x>0.34517</cdr:x>
      <cdr:y>0.78874</cdr:y>
    </cdr:to>
    <cdr:sp macro="" textlink="">
      <cdr:nvSpPr>
        <cdr:cNvPr id="5" name="Text Box 6"/>
        <cdr:cNvSpPr txBox="1">
          <a:spLocks xmlns:a="http://schemas.openxmlformats.org/drawingml/2006/main" noChangeArrowheads="1"/>
        </cdr:cNvSpPr>
      </cdr:nvSpPr>
      <cdr:spPr bwMode="auto">
        <a:xfrm xmlns:a="http://schemas.openxmlformats.org/drawingml/2006/main">
          <a:off x="1022377" y="4241785"/>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0.39438</cdr:x>
      <cdr:y>0.72485</cdr:y>
    </cdr:from>
    <cdr:to>
      <cdr:x>0.62042</cdr:x>
      <cdr:y>0.78711</cdr:y>
    </cdr:to>
    <cdr:sp macro="" textlink="">
      <cdr:nvSpPr>
        <cdr:cNvPr id="6" name="Text Box 6"/>
        <cdr:cNvSpPr txBox="1">
          <a:spLocks xmlns:a="http://schemas.openxmlformats.org/drawingml/2006/main" noChangeArrowheads="1"/>
        </cdr:cNvSpPr>
      </cdr:nvSpPr>
      <cdr:spPr bwMode="auto">
        <a:xfrm xmlns:a="http://schemas.openxmlformats.org/drawingml/2006/main">
          <a:off x="3384578" y="4232268"/>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0.6774</cdr:x>
      <cdr:y>0.72485</cdr:y>
    </cdr:from>
    <cdr:to>
      <cdr:x>0.84462</cdr:x>
      <cdr:y>0.78711</cdr:y>
    </cdr:to>
    <cdr:sp macro="" textlink="">
      <cdr:nvSpPr>
        <cdr:cNvPr id="7" name="Text Box 6"/>
        <cdr:cNvSpPr txBox="1">
          <a:spLocks xmlns:a="http://schemas.openxmlformats.org/drawingml/2006/main" noChangeArrowheads="1"/>
        </cdr:cNvSpPr>
      </cdr:nvSpPr>
      <cdr:spPr bwMode="auto">
        <a:xfrm xmlns:a="http://schemas.openxmlformats.org/drawingml/2006/main">
          <a:off x="5813463" y="4232252"/>
          <a:ext cx="1435086"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0.152</cdr:x>
      <cdr:y>0.22322</cdr:y>
    </cdr:from>
    <cdr:to>
      <cdr:x>0.52053</cdr:x>
      <cdr:y>0.28548</cdr:y>
    </cdr:to>
    <cdr:sp macro="" textlink="">
      <cdr:nvSpPr>
        <cdr:cNvPr id="1030" name="Text Box 6"/>
        <cdr:cNvSpPr txBox="1">
          <a:spLocks xmlns:a="http://schemas.openxmlformats.org/drawingml/2006/main" noChangeArrowheads="1"/>
        </cdr:cNvSpPr>
      </cdr:nvSpPr>
      <cdr:spPr bwMode="auto">
        <a:xfrm xmlns:a="http://schemas.openxmlformats.org/drawingml/2006/main">
          <a:off x="1304471" y="130333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0.22022</cdr:y>
    </cdr:from>
    <cdr:to>
      <cdr:x>0.89345</cdr:x>
      <cdr:y>0.292</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85854"/>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0.5849</cdr:x>
      <cdr:y>0.22023</cdr:y>
    </cdr:from>
    <cdr:to>
      <cdr:x>0.5849</cdr:x>
      <cdr:y>0.76999</cdr:y>
    </cdr:to>
    <cdr:cxnSp macro="">
      <cdr:nvCxnSpPr>
        <cdr:cNvPr id="3" name="Straight Connector 2">
          <a:extLst xmlns:a="http://schemas.openxmlformats.org/drawingml/2006/main">
            <a:ext uri="{FF2B5EF4-FFF2-40B4-BE49-F238E27FC236}">
              <a16:creationId xmlns:a16="http://schemas.microsoft.com/office/drawing/2014/main" id="{B7DEC44B-7265-45CF-BCF9-51A0D2574ED7}"/>
            </a:ext>
          </a:extLst>
        </cdr:cNvPr>
        <cdr:cNvCxnSpPr/>
      </cdr:nvCxnSpPr>
      <cdr:spPr bwMode="auto">
        <a:xfrm xmlns:a="http://schemas.openxmlformats.org/drawingml/2006/main" flipV="1">
          <a:off x="501964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0.15533</cdr:x>
      <cdr:y>0.21996</cdr:y>
    </cdr:from>
    <cdr:to>
      <cdr:x>0.52386</cdr:x>
      <cdr:y>0.28222</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2842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0.61598</cdr:x>
      <cdr:y>0.21533</cdr:y>
    </cdr:from>
    <cdr:to>
      <cdr:x>0.89678</cdr:x>
      <cdr:y>0.28711</cdr:y>
    </cdr:to>
    <cdr:sp macro="" textlink="">
      <cdr:nvSpPr>
        <cdr:cNvPr id="4" name="Text Box 6"/>
        <cdr:cNvSpPr txBox="1">
          <a:spLocks xmlns:a="http://schemas.openxmlformats.org/drawingml/2006/main" noChangeArrowheads="1"/>
        </cdr:cNvSpPr>
      </cdr:nvSpPr>
      <cdr:spPr bwMode="auto">
        <a:xfrm xmlns:a="http://schemas.openxmlformats.org/drawingml/2006/main">
          <a:off x="5286355" y="125727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0.58712</cdr:x>
      <cdr:y>0.22023</cdr:y>
    </cdr:from>
    <cdr:to>
      <cdr:x>0.58712</cdr:x>
      <cdr:y>0.76999</cdr:y>
    </cdr:to>
    <cdr:cxnSp macro="">
      <cdr:nvCxnSpPr>
        <cdr:cNvPr id="3" name="Straight Connector 2">
          <a:extLst xmlns:a="http://schemas.openxmlformats.org/drawingml/2006/main">
            <a:ext uri="{FF2B5EF4-FFF2-40B4-BE49-F238E27FC236}">
              <a16:creationId xmlns:a16="http://schemas.microsoft.com/office/drawing/2014/main" id="{FFB3FE55-A514-4118-ACB4-CFEA2EE3B89C}"/>
            </a:ext>
          </a:extLst>
        </cdr:cNvPr>
        <cdr:cNvCxnSpPr/>
      </cdr:nvCxnSpPr>
      <cdr:spPr bwMode="auto">
        <a:xfrm xmlns:a="http://schemas.openxmlformats.org/drawingml/2006/main" flipV="1">
          <a:off x="503869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0.15644</cdr:x>
      <cdr:y>0.22159</cdr:y>
    </cdr:from>
    <cdr:to>
      <cdr:x>0.52497</cdr:x>
      <cdr:y>0.28385</cdr:y>
    </cdr:to>
    <cdr:sp macro="" textlink="">
      <cdr:nvSpPr>
        <cdr:cNvPr id="1030" name="Text Box 6"/>
        <cdr:cNvSpPr txBox="1">
          <a:spLocks xmlns:a="http://schemas.openxmlformats.org/drawingml/2006/main" noChangeArrowheads="1"/>
        </cdr:cNvSpPr>
      </cdr:nvSpPr>
      <cdr:spPr bwMode="auto">
        <a:xfrm xmlns:a="http://schemas.openxmlformats.org/drawingml/2006/main">
          <a:off x="1342571" y="1293806"/>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0.21859</cdr:y>
    </cdr:from>
    <cdr:to>
      <cdr:x>0.89345</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0.22349</cdr:y>
    </cdr:from>
    <cdr:to>
      <cdr:x>0.58601</cdr:x>
      <cdr:y>0.77325</cdr:y>
    </cdr:to>
    <cdr:cxnSp macro="">
      <cdr:nvCxnSpPr>
        <cdr:cNvPr id="3" name="Straight Connector 2">
          <a:extLst xmlns:a="http://schemas.openxmlformats.org/drawingml/2006/main">
            <a:ext uri="{FF2B5EF4-FFF2-40B4-BE49-F238E27FC236}">
              <a16:creationId xmlns:a16="http://schemas.microsoft.com/office/drawing/2014/main" id="{BC2A55A2-6C86-4A62-B9E5-663278259A05}"/>
            </a:ext>
          </a:extLst>
        </cdr:cNvPr>
        <cdr:cNvCxnSpPr/>
      </cdr:nvCxnSpPr>
      <cdr:spPr bwMode="auto">
        <a:xfrm xmlns:a="http://schemas.openxmlformats.org/drawingml/2006/main" flipV="1">
          <a:off x="5029172" y="130492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0.15533</cdr:x>
      <cdr:y>0.22648</cdr:y>
    </cdr:from>
    <cdr:to>
      <cdr:x>0.52386</cdr:x>
      <cdr:y>0.28874</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3223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0.61376</cdr:x>
      <cdr:y>0.21859</cdr:y>
    </cdr:from>
    <cdr:to>
      <cdr:x>0.89456</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67305"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0.22186</cdr:y>
    </cdr:from>
    <cdr:to>
      <cdr:x>0.58601</cdr:x>
      <cdr:y>0.77162</cdr:y>
    </cdr:to>
    <cdr:cxnSp macro="">
      <cdr:nvCxnSpPr>
        <cdr:cNvPr id="3" name="Straight Connector 2">
          <a:extLst xmlns:a="http://schemas.openxmlformats.org/drawingml/2006/main">
            <a:ext uri="{FF2B5EF4-FFF2-40B4-BE49-F238E27FC236}">
              <a16:creationId xmlns:a16="http://schemas.microsoft.com/office/drawing/2014/main" id="{A30EC483-D9A0-4920-A0A8-B2A8F509EB7A}"/>
            </a:ext>
          </a:extLst>
        </cdr:cNvPr>
        <cdr:cNvCxnSpPr/>
      </cdr:nvCxnSpPr>
      <cdr:spPr bwMode="auto">
        <a:xfrm xmlns:a="http://schemas.openxmlformats.org/drawingml/2006/main" flipV="1">
          <a:off x="5029172" y="1295402"/>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0.2224</cdr:y>
    </cdr:from>
    <cdr:to>
      <cdr:x>0.5061</cdr:x>
      <cdr:y>0.84992</cdr:y>
    </cdr:to>
    <cdr:cxnSp macro="">
      <cdr:nvCxnSpPr>
        <cdr:cNvPr id="3" name="Straight Connector 2">
          <a:extLst xmlns:a="http://schemas.openxmlformats.org/drawingml/2006/main">
            <a:ext uri="{FF2B5EF4-FFF2-40B4-BE49-F238E27FC236}">
              <a16:creationId xmlns:a16="http://schemas.microsoft.com/office/drawing/2014/main" id="{E466AB92-BF13-497D-91C4-408C26E6DEA1}"/>
            </a:ext>
          </a:extLst>
        </cdr:cNvPr>
        <cdr:cNvCxnSpPr/>
      </cdr:nvCxnSpPr>
      <cdr:spPr bwMode="auto">
        <a:xfrm xmlns:a="http://schemas.openxmlformats.org/drawingml/2006/main" flipH="1" flipV="1">
          <a:off x="4337050" y="129857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0.17906</cdr:x>
      <cdr:y>0.34149</cdr:y>
    </cdr:from>
    <cdr:to>
      <cdr:x>0.40511</cdr:x>
      <cdr:y>0.40375</cdr:y>
    </cdr:to>
    <cdr:sp macro="" textlink="">
      <cdr:nvSpPr>
        <cdr:cNvPr id="4" name="Text Box 6"/>
        <cdr:cNvSpPr txBox="1">
          <a:spLocks xmlns:a="http://schemas.openxmlformats.org/drawingml/2006/main" noChangeArrowheads="1"/>
        </cdr:cNvSpPr>
      </cdr:nvSpPr>
      <cdr:spPr bwMode="auto">
        <a:xfrm xmlns:a="http://schemas.openxmlformats.org/drawingml/2006/main">
          <a:off x="1536696" y="1993922"/>
          <a:ext cx="1939967"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0.5997</cdr:x>
      <cdr:y>0.4459</cdr:y>
    </cdr:from>
    <cdr:to>
      <cdr:x>0.82575</cdr:x>
      <cdr:y>0.50816</cdr:y>
    </cdr:to>
    <cdr:sp macro="" textlink="">
      <cdr:nvSpPr>
        <cdr:cNvPr id="5" name="Text Box 6"/>
        <cdr:cNvSpPr txBox="1">
          <a:spLocks xmlns:a="http://schemas.openxmlformats.org/drawingml/2006/main" noChangeArrowheads="1"/>
        </cdr:cNvSpPr>
      </cdr:nvSpPr>
      <cdr:spPr bwMode="auto">
        <a:xfrm xmlns:a="http://schemas.openxmlformats.org/drawingml/2006/main">
          <a:off x="5146663" y="2603527"/>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34818"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4F97716-E554-403E-9BEC-9CBA32194C1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0.21914</cdr:y>
    </cdr:from>
    <cdr:to>
      <cdr:x>0.5061</cdr:x>
      <cdr:y>0.84666</cdr:y>
    </cdr:to>
    <cdr:cxnSp macro="">
      <cdr:nvCxnSpPr>
        <cdr:cNvPr id="3" name="Straight Connector 2">
          <a:extLst xmlns:a="http://schemas.openxmlformats.org/drawingml/2006/main">
            <a:ext uri="{FF2B5EF4-FFF2-40B4-BE49-F238E27FC236}">
              <a16:creationId xmlns:a16="http://schemas.microsoft.com/office/drawing/2014/main" id="{E9260A87-2008-46CA-A118-DB7CB6FA086B}"/>
            </a:ext>
          </a:extLst>
        </cdr:cNvPr>
        <cdr:cNvCxnSpPr/>
      </cdr:nvCxnSpPr>
      <cdr:spPr bwMode="auto">
        <a:xfrm xmlns:a="http://schemas.openxmlformats.org/drawingml/2006/main" flipH="1" flipV="1">
          <a:off x="4337050" y="127952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0.17795</cdr:x>
      <cdr:y>0.35128</cdr:y>
    </cdr:from>
    <cdr:to>
      <cdr:x>0.404</cdr:x>
      <cdr:y>0.41354</cdr:y>
    </cdr:to>
    <cdr:sp macro="" textlink="">
      <cdr:nvSpPr>
        <cdr:cNvPr id="4" name="Text Box 6"/>
        <cdr:cNvSpPr txBox="1">
          <a:spLocks xmlns:a="http://schemas.openxmlformats.org/drawingml/2006/main" noChangeArrowheads="1"/>
        </cdr:cNvSpPr>
      </cdr:nvSpPr>
      <cdr:spPr bwMode="auto">
        <a:xfrm xmlns:a="http://schemas.openxmlformats.org/drawingml/2006/main">
          <a:off x="1527172" y="2051058"/>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0.60969</cdr:x>
      <cdr:y>0.42795</cdr:y>
    </cdr:from>
    <cdr:to>
      <cdr:x>0.83574</cdr:x>
      <cdr:y>0.49021</cdr:y>
    </cdr:to>
    <cdr:sp macro="" textlink="">
      <cdr:nvSpPr>
        <cdr:cNvPr id="5" name="Text Box 6"/>
        <cdr:cNvSpPr txBox="1">
          <a:spLocks xmlns:a="http://schemas.openxmlformats.org/drawingml/2006/main" noChangeArrowheads="1"/>
        </cdr:cNvSpPr>
      </cdr:nvSpPr>
      <cdr:spPr bwMode="auto">
        <a:xfrm xmlns:a="http://schemas.openxmlformats.org/drawingml/2006/main">
          <a:off x="5232376" y="2498722"/>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0.48872</cdr:x>
      <cdr:y>0.2224</cdr:y>
    </cdr:from>
    <cdr:to>
      <cdr:x>0.76952</cdr:x>
      <cdr:y>0.28222</cdr:y>
    </cdr:to>
    <cdr:sp macro="" textlink="">
      <cdr:nvSpPr>
        <cdr:cNvPr id="4" name="Text Box 6"/>
        <cdr:cNvSpPr txBox="1">
          <a:spLocks xmlns:a="http://schemas.openxmlformats.org/drawingml/2006/main" noChangeArrowheads="1"/>
        </cdr:cNvSpPr>
      </cdr:nvSpPr>
      <cdr:spPr bwMode="auto">
        <a:xfrm xmlns:a="http://schemas.openxmlformats.org/drawingml/2006/main">
          <a:off x="4194200" y="1298570"/>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0.50758</cdr:x>
      <cdr:y>0.22077</cdr:y>
    </cdr:from>
    <cdr:to>
      <cdr:x>0.50832</cdr:x>
      <cdr:y>0.84829</cdr:y>
    </cdr:to>
    <cdr:cxnSp macro="">
      <cdr:nvCxnSpPr>
        <cdr:cNvPr id="5" name="Straight Connector 4">
          <a:extLst xmlns:a="http://schemas.openxmlformats.org/drawingml/2006/main">
            <a:ext uri="{FF2B5EF4-FFF2-40B4-BE49-F238E27FC236}">
              <a16:creationId xmlns:a16="http://schemas.microsoft.com/office/drawing/2014/main" id="{73A5EE27-64FF-4B27-8C47-A730DA4A8574}"/>
            </a:ext>
          </a:extLst>
        </cdr:cNvPr>
        <cdr:cNvCxnSpPr/>
      </cdr:nvCxnSpPr>
      <cdr:spPr bwMode="auto">
        <a:xfrm xmlns:a="http://schemas.openxmlformats.org/drawingml/2006/main" flipH="1" flipV="1">
          <a:off x="4356072" y="1289053"/>
          <a:ext cx="6378" cy="3663947"/>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0.66963</cdr:x>
      <cdr:y>0.21751</cdr:y>
    </cdr:from>
    <cdr:to>
      <cdr:x>0.95043</cdr:x>
      <cdr:y>0.27733</cdr:y>
    </cdr:to>
    <cdr:sp macro="" textlink="">
      <cdr:nvSpPr>
        <cdr:cNvPr id="4" name="Text Box 6"/>
        <cdr:cNvSpPr txBox="1">
          <a:spLocks xmlns:a="http://schemas.openxmlformats.org/drawingml/2006/main" noChangeArrowheads="1"/>
        </cdr:cNvSpPr>
      </cdr:nvSpPr>
      <cdr:spPr bwMode="auto">
        <a:xfrm xmlns:a="http://schemas.openxmlformats.org/drawingml/2006/main">
          <a:off x="5746775" y="1269995"/>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0.50536</cdr:x>
      <cdr:y>0.21588</cdr:y>
    </cdr:from>
    <cdr:to>
      <cdr:x>0.5061</cdr:x>
      <cdr:y>0.8434</cdr:y>
    </cdr:to>
    <cdr:cxnSp macro="">
      <cdr:nvCxnSpPr>
        <cdr:cNvPr id="5" name="Straight Connector 4">
          <a:extLst xmlns:a="http://schemas.openxmlformats.org/drawingml/2006/main">
            <a:ext uri="{FF2B5EF4-FFF2-40B4-BE49-F238E27FC236}">
              <a16:creationId xmlns:a16="http://schemas.microsoft.com/office/drawing/2014/main" id="{46332887-A080-4F9C-AA05-ACDDD95F8585}"/>
            </a:ext>
          </a:extLst>
        </cdr:cNvPr>
        <cdr:cNvCxnSpPr/>
      </cdr:nvCxnSpPr>
      <cdr:spPr bwMode="auto">
        <a:xfrm xmlns:a="http://schemas.openxmlformats.org/drawingml/2006/main" flipH="1" flipV="1">
          <a:off x="4337014" y="1260462"/>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38243" name="Text Box 3"/>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86073F7-65BD-4D03-8D5E-CC3654F07719}"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cdr:x>
      <cdr:y>0</cdr:y>
    </cdr:from>
    <cdr:to>
      <cdr:x>1</cdr:x>
      <cdr:y>0.0535</cdr:y>
    </cdr:to>
    <cdr:sp macro="" textlink="'Title Page'!$B$37">
      <cdr:nvSpPr>
        <cdr:cNvPr id="12294" name="Text Box 6"/>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AB6E1C4-AA8C-4CD5-BFBD-AF8F48E89479}"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56323" name="Text Box 3"/>
        <cdr:cNvSpPr txBox="1">
          <a:spLocks xmlns:a="http://schemas.openxmlformats.org/drawingml/2006/main" noChangeArrowheads="1" noTextEdit="1"/>
        </cdr:cNvSpPr>
      </cdr:nvSpPr>
      <cdr:spPr bwMode="auto">
        <a:xfrm xmlns:a="http://schemas.openxmlformats.org/drawingml/2006/main">
          <a:off x="0" y="0"/>
          <a:ext cx="8583448" cy="32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1CD6D62-F83E-474E-8147-5E0DE729AAB9}"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734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482EC35-472F-4D4C-87A7-0FF8B9FC59E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837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F1544D2-DC5A-4804-A784-0A60DB01D4A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93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76ADA70-EBFF-46A5-8634-24EC0778010C}"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0418"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4BC345E-D868-4481-9A1B-45DE3EDAC495}"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6144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523D31C-C653-4021-A843-9FCC9E3523E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246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7DB73F5-B926-4743-839B-1A6CE795F4A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349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EA5592E-DB7B-4969-B2F2-21C986D5C44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25281"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074EBA36-5B74-4FEF-A06E-0F573A0EFD9A}" type="TxLink">
            <a:rPr lang="en-US" sz="900" b="0" i="0" u="none" strike="noStrike" baseline="0">
              <a:solidFill>
                <a:srgbClr val="000000"/>
              </a:solidFill>
              <a:latin typeface="Arial"/>
              <a:cs typeface="Arial"/>
            </a:rPr>
            <a:pPr algn="ctr" rtl="0">
              <a:lnSpc>
                <a:spcPts val="9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0.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630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21C432F6-B902-491A-AB2A-812A02DEC0B7}" type="TxLink">
            <a:rPr lang="en-US" sz="900" b="0" i="0" u="none" strike="noStrike" baseline="0">
              <a:solidFill>
                <a:srgbClr val="000000"/>
              </a:solidFill>
              <a:latin typeface="Arial"/>
              <a:cs typeface="Arial"/>
            </a:rPr>
            <a:pPr algn="ctr" rtl="0">
              <a:lnSpc>
                <a:spcPts val="9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2.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7329"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AC654FC-E63D-418B-AA0B-74458A0C4582}"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142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0D31236-2FD2-4FA9-8286-88DCE2B0442D}"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6.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5521"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A61AA00-0255-4C35-A1A3-204D09A36A8C}"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69634"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9265DD0-F6EB-4542-8BF5-EBF6E54E628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7106"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CD4A144-1D04-46D8-911D-E88D95B55147}"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8130"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FD6029D-5C9D-436A-9AB4-0EDA9F5C6323}"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9154"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2706FBA-602C-4911-B1DC-6C48D188E695}"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42689"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5102060-CD73-42A2-AA2A-A06FAFC86643}"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0.09249</cdr:x>
      <cdr:y>0.22403</cdr:y>
    </cdr:from>
    <cdr:to>
      <cdr:x>0.46102</cdr:x>
      <cdr:y>0.28629</cdr:y>
    </cdr:to>
    <cdr:sp macro="" textlink="">
      <cdr:nvSpPr>
        <cdr:cNvPr id="3" name="Text Box 6"/>
        <cdr:cNvSpPr txBox="1">
          <a:spLocks xmlns:a="http://schemas.openxmlformats.org/drawingml/2006/main" noChangeArrowheads="1"/>
        </cdr:cNvSpPr>
      </cdr:nvSpPr>
      <cdr:spPr bwMode="auto">
        <a:xfrm xmlns:a="http://schemas.openxmlformats.org/drawingml/2006/main">
          <a:off x="793750" y="1308100"/>
          <a:ext cx="3162733"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0.22241</cdr:y>
    </cdr:from>
    <cdr:to>
      <cdr:x>0.49389</cdr:x>
      <cdr:y>0.84993</cdr:y>
    </cdr:to>
    <cdr:cxnSp macro="">
      <cdr:nvCxnSpPr>
        <cdr:cNvPr id="4" name="Straight Connector 3">
          <a:extLst xmlns:a="http://schemas.openxmlformats.org/drawingml/2006/main">
            <a:ext uri="{FF2B5EF4-FFF2-40B4-BE49-F238E27FC236}">
              <a16:creationId xmlns:a16="http://schemas.microsoft.com/office/drawing/2014/main" id="{AA2DE611-C9F5-494C-8097-DF62EE6A0255}"/>
            </a:ext>
          </a:extLst>
        </cdr:cNvPr>
        <cdr:cNvCxnSpPr/>
      </cdr:nvCxnSpPr>
      <cdr:spPr bwMode="auto">
        <a:xfrm xmlns:a="http://schemas.openxmlformats.org/drawingml/2006/main" flipH="1" flipV="1">
          <a:off x="4232226" y="1298598"/>
          <a:ext cx="6350" cy="3663979"/>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0.52867</cdr:x>
      <cdr:y>0.22404</cdr:y>
    </cdr:from>
    <cdr:to>
      <cdr:x>0.8972</cdr:x>
      <cdr:y>0.2863</cdr:y>
    </cdr:to>
    <cdr:sp macro="" textlink="">
      <cdr:nvSpPr>
        <cdr:cNvPr id="5" name="Text Box 6"/>
        <cdr:cNvSpPr txBox="1">
          <a:spLocks xmlns:a="http://schemas.openxmlformats.org/drawingml/2006/main" noChangeArrowheads="1"/>
        </cdr:cNvSpPr>
      </cdr:nvSpPr>
      <cdr:spPr bwMode="auto">
        <a:xfrm xmlns:a="http://schemas.openxmlformats.org/drawingml/2006/main">
          <a:off x="4537060" y="1308106"/>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0.08805</cdr:x>
      <cdr:y>0.21587</cdr:y>
    </cdr:from>
    <cdr:to>
      <cdr:x>0.45658</cdr:x>
      <cdr:y>0.27813</cdr:y>
    </cdr:to>
    <cdr:sp macro="" textlink="">
      <cdr:nvSpPr>
        <cdr:cNvPr id="3" name="Text Box 6"/>
        <cdr:cNvSpPr txBox="1">
          <a:spLocks xmlns:a="http://schemas.openxmlformats.org/drawingml/2006/main" noChangeArrowheads="1"/>
        </cdr:cNvSpPr>
      </cdr:nvSpPr>
      <cdr:spPr bwMode="auto">
        <a:xfrm xmlns:a="http://schemas.openxmlformats.org/drawingml/2006/main">
          <a:off x="755651" y="1260447"/>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0.22567</cdr:y>
    </cdr:from>
    <cdr:to>
      <cdr:x>0.49389</cdr:x>
      <cdr:y>0.85319</cdr:y>
    </cdr:to>
    <cdr:cxnSp macro="">
      <cdr:nvCxnSpPr>
        <cdr:cNvPr id="4" name="Straight Connector 3">
          <a:extLst xmlns:a="http://schemas.openxmlformats.org/drawingml/2006/main">
            <a:ext uri="{FF2B5EF4-FFF2-40B4-BE49-F238E27FC236}">
              <a16:creationId xmlns:a16="http://schemas.microsoft.com/office/drawing/2014/main" id="{6EF16D39-B575-43EC-9127-7681B38016B2}"/>
            </a:ext>
          </a:extLst>
        </cdr:cNvPr>
        <cdr:cNvCxnSpPr/>
      </cdr:nvCxnSpPr>
      <cdr:spPr bwMode="auto">
        <a:xfrm xmlns:a="http://schemas.openxmlformats.org/drawingml/2006/main" flipH="1" flipV="1">
          <a:off x="4232230" y="13176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0.53089</cdr:x>
      <cdr:y>0.21261</cdr:y>
    </cdr:from>
    <cdr:to>
      <cdr:x>0.89942</cdr:x>
      <cdr:y>0.27487</cdr:y>
    </cdr:to>
    <cdr:sp macro="" textlink="">
      <cdr:nvSpPr>
        <cdr:cNvPr id="5" name="Text Box 6"/>
        <cdr:cNvSpPr txBox="1">
          <a:spLocks xmlns:a="http://schemas.openxmlformats.org/drawingml/2006/main" noChangeArrowheads="1"/>
        </cdr:cNvSpPr>
      </cdr:nvSpPr>
      <cdr:spPr bwMode="auto">
        <a:xfrm xmlns:a="http://schemas.openxmlformats.org/drawingml/2006/main">
          <a:off x="4556111" y="1241405"/>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6.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4.xml><?xml version="1.0" encoding="utf-8"?>
<c:userShapes xmlns:c="http://schemas.openxmlformats.org/drawingml/2006/chart">
  <cdr:relSizeAnchor xmlns:cdr="http://schemas.openxmlformats.org/drawingml/2006/chartDrawing">
    <cdr:from>
      <cdr:x>0.08286</cdr:x>
      <cdr:y>0.18434</cdr:y>
    </cdr:from>
    <cdr:to>
      <cdr:x>0.37311</cdr:x>
      <cdr:y>0.22551</cdr:y>
    </cdr:to>
    <cdr:sp macro="" textlink="">
      <cdr:nvSpPr>
        <cdr:cNvPr id="168961" name="Text Box 1"/>
        <cdr:cNvSpPr txBox="1">
          <a:spLocks xmlns:a="http://schemas.openxmlformats.org/drawingml/2006/main" noChangeArrowheads="1"/>
        </cdr:cNvSpPr>
      </cdr:nvSpPr>
      <cdr:spPr bwMode="auto">
        <a:xfrm xmlns:a="http://schemas.openxmlformats.org/drawingml/2006/main">
          <a:off x="711106" y="1076344"/>
          <a:ext cx="2490932" cy="2403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1000" b="1" i="0" u="none" strike="noStrike" baseline="0">
              <a:solidFill>
                <a:srgbClr val="000000"/>
              </a:solidFill>
              <a:latin typeface="Arial"/>
              <a:cs typeface="Arial"/>
            </a:rPr>
            <a:t>Hourly Occurrences For Each 1 ºC Bin</a:t>
          </a:r>
        </a:p>
      </cdr:txBody>
    </cdr:sp>
  </cdr:relSizeAnchor>
  <cdr:relSizeAnchor xmlns:cdr="http://schemas.openxmlformats.org/drawingml/2006/chartDrawing">
    <cdr:from>
      <cdr:x>0</cdr:x>
      <cdr:y>0</cdr:y>
    </cdr:from>
    <cdr:to>
      <cdr:x>1</cdr:x>
      <cdr:y>0.055</cdr:y>
    </cdr:to>
    <cdr:sp macro="" textlink="'Title Page'!$B$37">
      <cdr:nvSpPr>
        <cdr:cNvPr id="168962" name="Text Box 2"/>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669735D-919E-4ECD-B59C-60493400B9F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6.xml><?xml version="1.0" encoding="utf-8"?>
<c:userShapes xmlns:c="http://schemas.openxmlformats.org/drawingml/2006/chart">
  <cdr:relSizeAnchor xmlns:cdr="http://schemas.openxmlformats.org/drawingml/2006/chartDrawing">
    <cdr:from>
      <cdr:x>0.58452</cdr:x>
      <cdr:y>0.35985</cdr:y>
    </cdr:from>
    <cdr:to>
      <cdr:x>0.81727</cdr:x>
      <cdr:y>0.40969</cdr:y>
    </cdr:to>
    <cdr:sp macro="" textlink="">
      <cdr:nvSpPr>
        <cdr:cNvPr id="72705" name="Text Box 1"/>
        <cdr:cNvSpPr txBox="1">
          <a:spLocks xmlns:a="http://schemas.openxmlformats.org/drawingml/2006/main" noChangeArrowheads="1"/>
        </cdr:cNvSpPr>
      </cdr:nvSpPr>
      <cdr:spPr bwMode="auto">
        <a:xfrm xmlns:a="http://schemas.openxmlformats.org/drawingml/2006/main">
          <a:off x="5016132" y="2102656"/>
          <a:ext cx="1997381" cy="2912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Clear Day (July 14)</a:t>
          </a:r>
        </a:p>
      </cdr:txBody>
    </cdr:sp>
  </cdr:relSizeAnchor>
  <cdr:relSizeAnchor xmlns:cdr="http://schemas.openxmlformats.org/drawingml/2006/chartDrawing">
    <cdr:from>
      <cdr:x>0.3908</cdr:x>
      <cdr:y>0.76385</cdr:y>
    </cdr:from>
    <cdr:to>
      <cdr:x>0.60377</cdr:x>
      <cdr:y>0.80914</cdr:y>
    </cdr:to>
    <cdr:sp macro="" textlink="">
      <cdr:nvSpPr>
        <cdr:cNvPr id="72706" name="Text Box 2"/>
        <cdr:cNvSpPr txBox="1">
          <a:spLocks xmlns:a="http://schemas.openxmlformats.org/drawingml/2006/main" noChangeArrowheads="1"/>
        </cdr:cNvSpPr>
      </cdr:nvSpPr>
      <cdr:spPr bwMode="auto">
        <a:xfrm xmlns:a="http://schemas.openxmlformats.org/drawingml/2006/main">
          <a:off x="3353856" y="4459974"/>
          <a:ext cx="1827743" cy="26442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Cloudy Day (May 4</a:t>
          </a:r>
          <a:r>
            <a:rPr lang="en-US" sz="1400" b="1"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8.xml><?xml version="1.0" encoding="utf-8"?>
<c:userShapes xmlns:c="http://schemas.openxmlformats.org/drawingml/2006/chart">
  <cdr:relSizeAnchor xmlns:cdr="http://schemas.openxmlformats.org/drawingml/2006/chartDrawing">
    <cdr:from>
      <cdr:x>0.53171</cdr:x>
      <cdr:y>0.37105</cdr:y>
    </cdr:from>
    <cdr:to>
      <cdr:x>0.76446</cdr:x>
      <cdr:y>0.40305</cdr:y>
    </cdr:to>
    <cdr:sp macro="" textlink="">
      <cdr:nvSpPr>
        <cdr:cNvPr id="72705" name="Text Box 1"/>
        <cdr:cNvSpPr txBox="1">
          <a:spLocks xmlns:a="http://schemas.openxmlformats.org/drawingml/2006/main" noChangeArrowheads="1"/>
        </cdr:cNvSpPr>
      </cdr:nvSpPr>
      <cdr:spPr bwMode="auto">
        <a:xfrm xmlns:a="http://schemas.openxmlformats.org/drawingml/2006/main">
          <a:off x="4563149" y="21664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0.39302</cdr:x>
      <cdr:y>0.74427</cdr:y>
    </cdr:from>
    <cdr:to>
      <cdr:x>0.55827</cdr:x>
      <cdr:y>0.77577</cdr:y>
    </cdr:to>
    <cdr:sp macro="" textlink="">
      <cdr:nvSpPr>
        <cdr:cNvPr id="72706" name="Text Box 2"/>
        <cdr:cNvSpPr txBox="1">
          <a:spLocks xmlns:a="http://schemas.openxmlformats.org/drawingml/2006/main" noChangeArrowheads="1"/>
        </cdr:cNvSpPr>
      </cdr:nvSpPr>
      <cdr:spPr bwMode="auto">
        <a:xfrm xmlns:a="http://schemas.openxmlformats.org/drawingml/2006/main">
          <a:off x="3372907" y="43456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0.xml><?xml version="1.0" encoding="utf-8"?>
<c:userShapes xmlns:c="http://schemas.openxmlformats.org/drawingml/2006/chart">
  <cdr:relSizeAnchor xmlns:cdr="http://schemas.openxmlformats.org/drawingml/2006/chartDrawing">
    <cdr:from>
      <cdr:x>0.71188</cdr:x>
      <cdr:y>0.36509</cdr:y>
    </cdr:from>
    <cdr:to>
      <cdr:x>0.90088</cdr:x>
      <cdr:y>0.39759</cdr:y>
    </cdr:to>
    <cdr:sp macro="" textlink="">
      <cdr:nvSpPr>
        <cdr:cNvPr id="73729" name="Text Box 1"/>
        <cdr:cNvSpPr txBox="1">
          <a:spLocks xmlns:a="http://schemas.openxmlformats.org/drawingml/2006/main" noChangeArrowheads="1"/>
        </cdr:cNvSpPr>
      </cdr:nvSpPr>
      <cdr:spPr bwMode="auto">
        <a:xfrm xmlns:a="http://schemas.openxmlformats.org/drawingml/2006/main">
          <a:off x="6109412" y="2131716"/>
          <a:ext cx="1622003" cy="1897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0.41923</cdr:x>
      <cdr:y>0.80043</cdr:y>
    </cdr:from>
    <cdr:to>
      <cdr:x>0.58523</cdr:x>
      <cdr:y>0.83093</cdr:y>
    </cdr:to>
    <cdr:sp macro="" textlink="">
      <cdr:nvSpPr>
        <cdr:cNvPr id="73730" name="Text Box 2"/>
        <cdr:cNvSpPr txBox="1">
          <a:spLocks xmlns:a="http://schemas.openxmlformats.org/drawingml/2006/main" noChangeArrowheads="1"/>
        </cdr:cNvSpPr>
      </cdr:nvSpPr>
      <cdr:spPr bwMode="auto">
        <a:xfrm xmlns:a="http://schemas.openxmlformats.org/drawingml/2006/main">
          <a:off x="3597853" y="4673588"/>
          <a:ext cx="1424616" cy="1780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373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AA8588F-665C-465A-B470-E12DC87829F7}"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2.xml><?xml version="1.0" encoding="utf-8"?>
<c:userShapes xmlns:c="http://schemas.openxmlformats.org/drawingml/2006/chart">
  <cdr:relSizeAnchor xmlns:cdr="http://schemas.openxmlformats.org/drawingml/2006/chartDrawing">
    <cdr:from>
      <cdr:x>0.39076</cdr:x>
      <cdr:y>0.22749</cdr:y>
    </cdr:from>
    <cdr:to>
      <cdr:x>0.62351</cdr:x>
      <cdr:y>0.25949</cdr:y>
    </cdr:to>
    <cdr:sp macro="" textlink="">
      <cdr:nvSpPr>
        <cdr:cNvPr id="72705" name="Text Box 1"/>
        <cdr:cNvSpPr txBox="1">
          <a:spLocks xmlns:a="http://schemas.openxmlformats.org/drawingml/2006/main" noChangeArrowheads="1"/>
        </cdr:cNvSpPr>
      </cdr:nvSpPr>
      <cdr:spPr bwMode="auto">
        <a:xfrm xmlns:a="http://schemas.openxmlformats.org/drawingml/2006/main">
          <a:off x="3353474" y="13282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0.41633</cdr:x>
      <cdr:y>0.66597</cdr:y>
    </cdr:from>
    <cdr:to>
      <cdr:x>0.58158</cdr:x>
      <cdr:y>0.69747</cdr:y>
    </cdr:to>
    <cdr:sp macro="" textlink="">
      <cdr:nvSpPr>
        <cdr:cNvPr id="72706" name="Text Box 2"/>
        <cdr:cNvSpPr txBox="1">
          <a:spLocks xmlns:a="http://schemas.openxmlformats.org/drawingml/2006/main" noChangeArrowheads="1"/>
        </cdr:cNvSpPr>
      </cdr:nvSpPr>
      <cdr:spPr bwMode="auto">
        <a:xfrm xmlns:a="http://schemas.openxmlformats.org/drawingml/2006/main">
          <a:off x="3572932" y="38884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0.44544</cdr:x>
      <cdr:y>0.42632</cdr:y>
    </cdr:from>
    <cdr:to>
      <cdr:x>0.57714</cdr:x>
      <cdr:y>0.49103</cdr:y>
    </cdr:to>
    <cdr:sp macro="" textlink="">
      <cdr:nvSpPr>
        <cdr:cNvPr id="5" name="Text Box 1"/>
        <cdr:cNvSpPr txBox="1">
          <a:spLocks xmlns:a="http://schemas.openxmlformats.org/drawingml/2006/main" noChangeArrowheads="1"/>
        </cdr:cNvSpPr>
      </cdr:nvSpPr>
      <cdr:spPr bwMode="auto">
        <a:xfrm xmlns:a="http://schemas.openxmlformats.org/drawingml/2006/main">
          <a:off x="3822743" y="2489196"/>
          <a:ext cx="1130252"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0.43323</cdr:x>
      <cdr:y>0.45568</cdr:y>
    </cdr:from>
    <cdr:to>
      <cdr:x>0.56493</cdr:x>
      <cdr:y>0.52038</cdr:y>
    </cdr:to>
    <cdr:sp macro="" textlink="">
      <cdr:nvSpPr>
        <cdr:cNvPr id="5" name="Text Box 1"/>
        <cdr:cNvSpPr txBox="1">
          <a:spLocks xmlns:a="http://schemas.openxmlformats.org/drawingml/2006/main" noChangeArrowheads="1"/>
        </cdr:cNvSpPr>
      </cdr:nvSpPr>
      <cdr:spPr bwMode="auto">
        <a:xfrm xmlns:a="http://schemas.openxmlformats.org/drawingml/2006/main">
          <a:off x="3718009" y="2660648"/>
          <a:ext cx="1130252" cy="3777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6.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0.43076</cdr:x>
      <cdr:y>0.66923</cdr:y>
    </cdr:from>
    <cdr:to>
      <cdr:x>0.59601</cdr:x>
      <cdr:y>0.70073</cdr:y>
    </cdr:to>
    <cdr:sp macro="" textlink="">
      <cdr:nvSpPr>
        <cdr:cNvPr id="72706" name="Text Box 2"/>
        <cdr:cNvSpPr txBox="1">
          <a:spLocks xmlns:a="http://schemas.openxmlformats.org/drawingml/2006/main" noChangeArrowheads="1"/>
        </cdr:cNvSpPr>
      </cdr:nvSpPr>
      <cdr:spPr bwMode="auto">
        <a:xfrm xmlns:a="http://schemas.openxmlformats.org/drawingml/2006/main">
          <a:off x="3696779" y="3907532"/>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5"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6"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0.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0.25091</cdr:x>
      <cdr:y>0.23728</cdr:y>
    </cdr:from>
    <cdr:to>
      <cdr:x>0.48366</cdr:x>
      <cdr:y>0.26928</cdr:y>
    </cdr:to>
    <cdr:sp macro="" textlink="">
      <cdr:nvSpPr>
        <cdr:cNvPr id="2"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0.43409</cdr:x>
      <cdr:y>0.70512</cdr:y>
    </cdr:from>
    <cdr:to>
      <cdr:x>0.59934</cdr:x>
      <cdr:y>0.73662</cdr:y>
    </cdr:to>
    <cdr:sp macro="" textlink="">
      <cdr:nvSpPr>
        <cdr:cNvPr id="3" name="Text Box 2"/>
        <cdr:cNvSpPr txBox="1">
          <a:spLocks xmlns:a="http://schemas.openxmlformats.org/drawingml/2006/main" noChangeArrowheads="1"/>
        </cdr:cNvSpPr>
      </cdr:nvSpPr>
      <cdr:spPr bwMode="auto">
        <a:xfrm xmlns:a="http://schemas.openxmlformats.org/drawingml/2006/main">
          <a:off x="3725368" y="4117067"/>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2.xml><?xml version="1.0" encoding="utf-8"?>
<c:userShapes xmlns:c="http://schemas.openxmlformats.org/drawingml/2006/chart">
  <cdr:relSizeAnchor xmlns:cdr="http://schemas.openxmlformats.org/drawingml/2006/chartDrawing">
    <cdr:from>
      <cdr:x>0.52004</cdr:x>
      <cdr:y>0.58735</cdr:y>
    </cdr:from>
    <cdr:to>
      <cdr:x>0.68054</cdr:x>
      <cdr:y>0.61885</cdr:y>
    </cdr:to>
    <cdr:sp macro="" textlink="">
      <cdr:nvSpPr>
        <cdr:cNvPr id="77826" name="Text Box 2"/>
        <cdr:cNvSpPr txBox="1">
          <a:spLocks xmlns:a="http://schemas.openxmlformats.org/drawingml/2006/main" noChangeArrowheads="1"/>
        </cdr:cNvSpPr>
      </cdr:nvSpPr>
      <cdr:spPr bwMode="auto">
        <a:xfrm xmlns:a="http://schemas.openxmlformats.org/drawingml/2006/main">
          <a:off x="4463012" y="342941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0.08472</cdr:x>
      <cdr:y>0.2273</cdr:y>
    </cdr:from>
    <cdr:to>
      <cdr:x>0.24522</cdr:x>
      <cdr:y>0.2588</cdr:y>
    </cdr:to>
    <cdr:sp macro="" textlink="">
      <cdr:nvSpPr>
        <cdr:cNvPr id="5" name="Text Box 2"/>
        <cdr:cNvSpPr txBox="1">
          <a:spLocks xmlns:a="http://schemas.openxmlformats.org/drawingml/2006/main" noChangeArrowheads="1"/>
        </cdr:cNvSpPr>
      </cdr:nvSpPr>
      <cdr:spPr bwMode="auto">
        <a:xfrm xmlns:a="http://schemas.openxmlformats.org/drawingml/2006/main">
          <a:off x="727075" y="1327150"/>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Cloudy (May 4)</a:t>
          </a:r>
        </a:p>
      </cdr:txBody>
    </cdr:sp>
  </cdr:relSizeAnchor>
</c:userShapes>
</file>

<file path=xl/drawings/drawing1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4.xml><?xml version="1.0" encoding="utf-8"?>
<c:userShapes xmlns:c="http://schemas.openxmlformats.org/drawingml/2006/chart">
  <cdr:relSizeAnchor xmlns:cdr="http://schemas.openxmlformats.org/drawingml/2006/chartDrawing">
    <cdr:from>
      <cdr:x>0.08941</cdr:x>
      <cdr:y>0.44255</cdr:y>
    </cdr:from>
    <cdr:to>
      <cdr:x>0.24066</cdr:x>
      <cdr:y>0.4753</cdr:y>
    </cdr:to>
    <cdr:sp macro="" textlink="">
      <cdr:nvSpPr>
        <cdr:cNvPr id="77825" name="Text Box 1"/>
        <cdr:cNvSpPr txBox="1">
          <a:spLocks xmlns:a="http://schemas.openxmlformats.org/drawingml/2006/main" noChangeArrowheads="1"/>
        </cdr:cNvSpPr>
      </cdr:nvSpPr>
      <cdr:spPr bwMode="auto">
        <a:xfrm xmlns:a="http://schemas.openxmlformats.org/drawingml/2006/main">
          <a:off x="767306" y="2583996"/>
          <a:ext cx="1298032" cy="1912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Clear/Hot (Jul 14)</a:t>
          </a:r>
        </a:p>
      </cdr:txBody>
    </cdr:sp>
  </cdr:relSizeAnchor>
  <cdr:relSizeAnchor xmlns:cdr="http://schemas.openxmlformats.org/drawingml/2006/chartDrawing">
    <cdr:from>
      <cdr:x>0.53336</cdr:x>
      <cdr:y>0.62324</cdr:y>
    </cdr:from>
    <cdr:to>
      <cdr:x>0.69386</cdr:x>
      <cdr:y>0.65474</cdr:y>
    </cdr:to>
    <cdr:sp macro="" textlink="">
      <cdr:nvSpPr>
        <cdr:cNvPr id="77826" name="Text Box 2"/>
        <cdr:cNvSpPr txBox="1">
          <a:spLocks xmlns:a="http://schemas.openxmlformats.org/drawingml/2006/main" noChangeArrowheads="1"/>
        </cdr:cNvSpPr>
      </cdr:nvSpPr>
      <cdr:spPr bwMode="auto">
        <a:xfrm xmlns:a="http://schemas.openxmlformats.org/drawingml/2006/main">
          <a:off x="4577313" y="363897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6.xml><?xml version="1.0" encoding="utf-8"?>
<c:userShapes xmlns:c="http://schemas.openxmlformats.org/drawingml/2006/chart">
  <cdr:relSizeAnchor xmlns:cdr="http://schemas.openxmlformats.org/drawingml/2006/chartDrawing">
    <cdr:from>
      <cdr:x>0.3284</cdr:x>
      <cdr:y>0.77127</cdr:y>
    </cdr:from>
    <cdr:to>
      <cdr:x>0.48665</cdr:x>
      <cdr:y>0.80402</cdr:y>
    </cdr:to>
    <cdr:sp macro="" textlink="">
      <cdr:nvSpPr>
        <cdr:cNvPr id="74753" name="Text Box 1"/>
        <cdr:cNvSpPr txBox="1">
          <a:spLocks xmlns:a="http://schemas.openxmlformats.org/drawingml/2006/main" noChangeArrowheads="1"/>
        </cdr:cNvSpPr>
      </cdr:nvSpPr>
      <cdr:spPr bwMode="auto">
        <a:xfrm xmlns:a="http://schemas.openxmlformats.org/drawingml/2006/main">
          <a:off x="2818360" y="4503323"/>
          <a:ext cx="1358106"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600FF</a:t>
          </a:r>
        </a:p>
      </cdr:txBody>
    </cdr:sp>
  </cdr:relSizeAnchor>
  <cdr:relSizeAnchor xmlns:cdr="http://schemas.openxmlformats.org/drawingml/2006/chartDrawing">
    <cdr:from>
      <cdr:x>0.13359</cdr:x>
      <cdr:y>0.58376</cdr:y>
    </cdr:from>
    <cdr:to>
      <cdr:x>0.30284</cdr:x>
      <cdr:y>0.61526</cdr:y>
    </cdr:to>
    <cdr:sp macro="" textlink="">
      <cdr:nvSpPr>
        <cdr:cNvPr id="74754" name="Text Box 2"/>
        <cdr:cNvSpPr txBox="1">
          <a:spLocks xmlns:a="http://schemas.openxmlformats.org/drawingml/2006/main" noChangeArrowheads="1"/>
        </cdr:cNvSpPr>
      </cdr:nvSpPr>
      <cdr:spPr bwMode="auto">
        <a:xfrm xmlns:a="http://schemas.openxmlformats.org/drawingml/2006/main">
          <a:off x="1146436" y="3408451"/>
          <a:ext cx="1452508"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900FF</a:t>
          </a: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8.xml><?xml version="1.0" encoding="utf-8"?>
<c:userShapes xmlns:c="http://schemas.openxmlformats.org/drawingml/2006/chart">
  <cdr:relSizeAnchor xmlns:cdr="http://schemas.openxmlformats.org/drawingml/2006/chartDrawing">
    <cdr:from>
      <cdr:x>0.69652</cdr:x>
      <cdr:y>0.29084</cdr:y>
    </cdr:from>
    <cdr:to>
      <cdr:x>0.84777</cdr:x>
      <cdr:y>0.32359</cdr:y>
    </cdr:to>
    <cdr:sp macro="" textlink="">
      <cdr:nvSpPr>
        <cdr:cNvPr id="77825" name="Text Box 1"/>
        <cdr:cNvSpPr txBox="1">
          <a:spLocks xmlns:a="http://schemas.openxmlformats.org/drawingml/2006/main" noChangeArrowheads="1"/>
        </cdr:cNvSpPr>
      </cdr:nvSpPr>
      <cdr:spPr bwMode="auto">
        <a:xfrm xmlns:a="http://schemas.openxmlformats.org/drawingml/2006/main">
          <a:off x="5977523" y="169815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650FF</a:t>
          </a:r>
        </a:p>
      </cdr:txBody>
    </cdr:sp>
  </cdr:relSizeAnchor>
  <cdr:relSizeAnchor xmlns:cdr="http://schemas.openxmlformats.org/drawingml/2006/chartDrawing">
    <cdr:from>
      <cdr:x>0.54113</cdr:x>
      <cdr:y>0.55799</cdr:y>
    </cdr:from>
    <cdr:to>
      <cdr:x>0.70163</cdr:x>
      <cdr:y>0.58949</cdr:y>
    </cdr:to>
    <cdr:sp macro="" textlink="">
      <cdr:nvSpPr>
        <cdr:cNvPr id="77826" name="Text Box 2"/>
        <cdr:cNvSpPr txBox="1">
          <a:spLocks xmlns:a="http://schemas.openxmlformats.org/drawingml/2006/main" noChangeArrowheads="1"/>
        </cdr:cNvSpPr>
      </cdr:nvSpPr>
      <cdr:spPr bwMode="auto">
        <a:xfrm xmlns:a="http://schemas.openxmlformats.org/drawingml/2006/main">
          <a:off x="4643985" y="3257994"/>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950FF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0.xml><?xml version="1.0" encoding="utf-8"?>
<c:userShapes xmlns:c="http://schemas.openxmlformats.org/drawingml/2006/chart">
  <cdr:relSizeAnchor xmlns:cdr="http://schemas.openxmlformats.org/drawingml/2006/chartDrawing">
    <cdr:from>
      <cdr:x>0.39352</cdr:x>
      <cdr:y>0.28105</cdr:y>
    </cdr:from>
    <cdr:to>
      <cdr:x>0.54477</cdr:x>
      <cdr:y>0.3138</cdr:y>
    </cdr:to>
    <cdr:sp macro="" textlink="">
      <cdr:nvSpPr>
        <cdr:cNvPr id="77825" name="Text Box 1"/>
        <cdr:cNvSpPr txBox="1">
          <a:spLocks xmlns:a="http://schemas.openxmlformats.org/drawingml/2006/main" noChangeArrowheads="1"/>
        </cdr:cNvSpPr>
      </cdr:nvSpPr>
      <cdr:spPr bwMode="auto">
        <a:xfrm xmlns:a="http://schemas.openxmlformats.org/drawingml/2006/main">
          <a:off x="3377239" y="164102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680FF</a:t>
          </a:r>
        </a:p>
      </cdr:txBody>
    </cdr:sp>
  </cdr:relSizeAnchor>
  <cdr:relSizeAnchor xmlns:cdr="http://schemas.openxmlformats.org/drawingml/2006/chartDrawing">
    <cdr:from>
      <cdr:x>0.55445</cdr:x>
      <cdr:y>0.59551</cdr:y>
    </cdr:from>
    <cdr:to>
      <cdr:x>0.71495</cdr:x>
      <cdr:y>0.62701</cdr:y>
    </cdr:to>
    <cdr:sp macro="" textlink="">
      <cdr:nvSpPr>
        <cdr:cNvPr id="77826" name="Text Box 2"/>
        <cdr:cNvSpPr txBox="1">
          <a:spLocks xmlns:a="http://schemas.openxmlformats.org/drawingml/2006/main" noChangeArrowheads="1"/>
        </cdr:cNvSpPr>
      </cdr:nvSpPr>
      <cdr:spPr bwMode="auto">
        <a:xfrm xmlns:a="http://schemas.openxmlformats.org/drawingml/2006/main">
          <a:off x="4758309" y="3477058"/>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980FF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0.3007</cdr:y>
    </cdr:from>
    <cdr:to>
      <cdr:x>0.61598</cdr:x>
      <cdr:y>0.34257</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5575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0.18239</cdr:x>
      <cdr:y>0.54867</cdr:y>
    </cdr:from>
    <cdr:to>
      <cdr:x>0.38291</cdr:x>
      <cdr:y>0.59054</cdr:y>
    </cdr:to>
    <cdr:sp macro="" textlink="">
      <cdr:nvSpPr>
        <cdr:cNvPr id="4" name="Text Box 2"/>
        <cdr:cNvSpPr txBox="1">
          <a:spLocks xmlns:a="http://schemas.openxmlformats.org/drawingml/2006/main" noChangeArrowheads="1"/>
        </cdr:cNvSpPr>
      </cdr:nvSpPr>
      <cdr:spPr bwMode="auto">
        <a:xfrm xmlns:a="http://schemas.openxmlformats.org/drawingml/2006/main">
          <a:off x="1565275" y="320357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dr:relSizeAnchor xmlns:cdr="http://schemas.openxmlformats.org/drawingml/2006/chartDrawing">
    <cdr:from>
      <cdr:x>0</cdr:x>
      <cdr:y>0</cdr:y>
    </cdr:from>
    <cdr:to>
      <cdr:x>1</cdr:x>
      <cdr:y>0.0555</cdr:y>
    </cdr:to>
    <cdr:sp macro="" textlink="'Title Page'!$B$37">
      <cdr:nvSpPr>
        <cdr:cNvPr id="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0.34149</cdr:y>
    </cdr:from>
    <cdr:to>
      <cdr:x>0.61709</cdr:x>
      <cdr:y>0.38336</cdr:y>
    </cdr:to>
    <cdr:sp macro="" textlink="">
      <cdr:nvSpPr>
        <cdr:cNvPr id="3" name="Text Box 2"/>
        <cdr:cNvSpPr txBox="1">
          <a:spLocks xmlns:a="http://schemas.openxmlformats.org/drawingml/2006/main" noChangeArrowheads="1"/>
        </cdr:cNvSpPr>
      </cdr:nvSpPr>
      <cdr:spPr bwMode="auto">
        <a:xfrm xmlns:a="http://schemas.openxmlformats.org/drawingml/2006/main">
          <a:off x="3575009" y="1993896"/>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0.08768</cdr:x>
      <cdr:y>0.66721</cdr:y>
    </cdr:from>
    <cdr:to>
      <cdr:x>0.44173</cdr:x>
      <cdr:y>0.71615</cdr:y>
    </cdr:to>
    <cdr:sp macro="" textlink="">
      <cdr:nvSpPr>
        <cdr:cNvPr id="2" name="TextBox 1"/>
        <cdr:cNvSpPr txBox="1"/>
      </cdr:nvSpPr>
      <cdr:spPr>
        <a:xfrm xmlns:a="http://schemas.openxmlformats.org/drawingml/2006/main">
          <a:off x="752475" y="3895726"/>
          <a:ext cx="3038475" cy="2857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square" rtlCol="0"/>
        <a:lstStyle xmlns:a="http://schemas.openxmlformats.org/drawingml/2006/main"/>
        <a:p xmlns:a="http://schemas.openxmlformats.org/drawingml/2006/main">
          <a:r>
            <a:rPr lang="en-US" sz="1100"/>
            <a:t>Tstat ramp-up specified for  Hour 8 (0700 to 0800)</a:t>
          </a:r>
        </a:p>
      </cdr:txBody>
    </cdr:sp>
  </cdr:relSizeAnchor>
</c:userShapes>
</file>

<file path=xl/drawings/drawing1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0.47762</cdr:x>
      <cdr:y>0.50625</cdr:y>
    </cdr:from>
    <cdr:to>
      <cdr:x>0.67814</cdr:x>
      <cdr:y>0.54812</cdr:y>
    </cdr:to>
    <cdr:sp macro="" textlink="">
      <cdr:nvSpPr>
        <cdr:cNvPr id="4" name="Text Box 2"/>
        <cdr:cNvSpPr txBox="1">
          <a:spLocks xmlns:a="http://schemas.openxmlformats.org/drawingml/2006/main" noChangeArrowheads="1"/>
        </cdr:cNvSpPr>
      </cdr:nvSpPr>
      <cdr:spPr bwMode="auto">
        <a:xfrm xmlns:a="http://schemas.openxmlformats.org/drawingml/2006/main">
          <a:off x="4098925" y="295592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0.11025</cdr:x>
      <cdr:y>0.75748</cdr:y>
    </cdr:from>
    <cdr:to>
      <cdr:x>0.4717</cdr:x>
      <cdr:y>0.8075</cdr:y>
    </cdr:to>
    <cdr:sp macro="" textlink="">
      <cdr:nvSpPr>
        <cdr:cNvPr id="5" name="TextBox 1"/>
        <cdr:cNvSpPr txBox="1"/>
      </cdr:nvSpPr>
      <cdr:spPr>
        <a:xfrm xmlns:a="http://schemas.openxmlformats.org/drawingml/2006/main">
          <a:off x="946150" y="4422776"/>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0.49205</cdr:x>
      <cdr:y>0.4149</cdr:y>
    </cdr:from>
    <cdr:to>
      <cdr:x>0.69256</cdr:x>
      <cdr:y>0.45677</cdr:y>
    </cdr:to>
    <cdr:sp macro="" textlink="">
      <cdr:nvSpPr>
        <cdr:cNvPr id="4" name="Text Box 2"/>
        <cdr:cNvSpPr txBox="1">
          <a:spLocks xmlns:a="http://schemas.openxmlformats.org/drawingml/2006/main" noChangeArrowheads="1"/>
        </cdr:cNvSpPr>
      </cdr:nvSpPr>
      <cdr:spPr bwMode="auto">
        <a:xfrm xmlns:a="http://schemas.openxmlformats.org/drawingml/2006/main">
          <a:off x="4222785" y="2422531"/>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0.10914</cdr:x>
      <cdr:y>0.77977</cdr:y>
    </cdr:from>
    <cdr:to>
      <cdr:x>0.48058</cdr:x>
      <cdr:y>0.82762</cdr:y>
    </cdr:to>
    <cdr:sp macro="" textlink="">
      <cdr:nvSpPr>
        <cdr:cNvPr id="5" name="TextBox 1"/>
        <cdr:cNvSpPr txBox="1"/>
      </cdr:nvSpPr>
      <cdr:spPr>
        <a:xfrm xmlns:a="http://schemas.openxmlformats.org/drawingml/2006/main">
          <a:off x="936625" y="4552950"/>
          <a:ext cx="3187700" cy="2794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0.49982</cdr:x>
      <cdr:y>0.51604</cdr:y>
    </cdr:from>
    <cdr:to>
      <cdr:x>0.70033</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4289425" y="3013075"/>
          <a:ext cx="1720782"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0.10359</cdr:x>
      <cdr:y>0.75095</cdr:y>
    </cdr:from>
    <cdr:to>
      <cdr:x>0.46504</cdr:x>
      <cdr:y>0.80098</cdr:y>
    </cdr:to>
    <cdr:sp macro="" textlink="">
      <cdr:nvSpPr>
        <cdr:cNvPr id="5" name="TextBox 1"/>
        <cdr:cNvSpPr txBox="1"/>
      </cdr:nvSpPr>
      <cdr:spPr>
        <a:xfrm xmlns:a="http://schemas.openxmlformats.org/drawingml/2006/main">
          <a:off x="889000" y="4384675"/>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0.29255</cdr:y>
    </cdr:from>
    <cdr:to>
      <cdr:x>0.61487</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55962"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0.18572</cdr:x>
      <cdr:y>0.51604</cdr:y>
    </cdr:from>
    <cdr:to>
      <cdr:x>0.38624</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1593851" y="3013088"/>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0.29744</cdr:y>
    </cdr:from>
    <cdr:to>
      <cdr:x>0.61709</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75014" y="1736724"/>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0.18017</cdr:x>
      <cdr:y>0.54214</cdr:y>
    </cdr:from>
    <cdr:to>
      <cdr:x>0.38069</cdr:x>
      <cdr:y>0.58401</cdr:y>
    </cdr:to>
    <cdr:sp macro="" textlink="">
      <cdr:nvSpPr>
        <cdr:cNvPr id="4" name="Text Box 2"/>
        <cdr:cNvSpPr txBox="1">
          <a:spLocks xmlns:a="http://schemas.openxmlformats.org/drawingml/2006/main" noChangeArrowheads="1"/>
        </cdr:cNvSpPr>
      </cdr:nvSpPr>
      <cdr:spPr bwMode="auto">
        <a:xfrm xmlns:a="http://schemas.openxmlformats.org/drawingml/2006/main">
          <a:off x="1546223" y="3165485"/>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0.29744</cdr:y>
    </cdr:from>
    <cdr:to>
      <cdr:x>0.61598</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3670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0.17462</cdr:x>
      <cdr:y>0.51115</cdr:y>
    </cdr:from>
    <cdr:to>
      <cdr:x>0.37514</cdr:x>
      <cdr:y>0.55302</cdr:y>
    </cdr:to>
    <cdr:sp macro="" textlink="">
      <cdr:nvSpPr>
        <cdr:cNvPr id="4" name="Text Box 2"/>
        <cdr:cNvSpPr txBox="1">
          <a:spLocks xmlns:a="http://schemas.openxmlformats.org/drawingml/2006/main" noChangeArrowheads="1"/>
        </cdr:cNvSpPr>
      </cdr:nvSpPr>
      <cdr:spPr bwMode="auto">
        <a:xfrm xmlns:a="http://schemas.openxmlformats.org/drawingml/2006/main">
          <a:off x="1498601" y="29845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0.28439</cdr:y>
    </cdr:from>
    <cdr:to>
      <cdr:x>0.61487</cdr:x>
      <cdr:y>0.32626</cdr:y>
    </cdr:to>
    <cdr:sp macro="" textlink="">
      <cdr:nvSpPr>
        <cdr:cNvPr id="3" name="Text Box 2"/>
        <cdr:cNvSpPr txBox="1">
          <a:spLocks xmlns:a="http://schemas.openxmlformats.org/drawingml/2006/main" noChangeArrowheads="1"/>
        </cdr:cNvSpPr>
      </cdr:nvSpPr>
      <cdr:spPr bwMode="auto">
        <a:xfrm xmlns:a="http://schemas.openxmlformats.org/drawingml/2006/main">
          <a:off x="3555999" y="166052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0.17573</cdr:x>
      <cdr:y>0.54378</cdr:y>
    </cdr:from>
    <cdr:to>
      <cdr:x>0.37625</cdr:x>
      <cdr:y>0.58565</cdr:y>
    </cdr:to>
    <cdr:sp macro="" textlink="">
      <cdr:nvSpPr>
        <cdr:cNvPr id="4" name="Text Box 2"/>
        <cdr:cNvSpPr txBox="1">
          <a:spLocks xmlns:a="http://schemas.openxmlformats.org/drawingml/2006/main" noChangeArrowheads="1"/>
        </cdr:cNvSpPr>
      </cdr:nvSpPr>
      <cdr:spPr bwMode="auto">
        <a:xfrm xmlns:a="http://schemas.openxmlformats.org/drawingml/2006/main">
          <a:off x="1508126" y="3175017"/>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0.41324</cdr:x>
      <cdr:y>0.29255</cdr:y>
    </cdr:from>
    <cdr:to>
      <cdr:x>0.61376</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46437"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0.16019</cdr:x>
      <cdr:y>0.47689</cdr:y>
    </cdr:from>
    <cdr:to>
      <cdr:x>0.36071</cdr:x>
      <cdr:y>0.51876</cdr:y>
    </cdr:to>
    <cdr:sp macro="" textlink="">
      <cdr:nvSpPr>
        <cdr:cNvPr id="4" name="Text Box 2"/>
        <cdr:cNvSpPr txBox="1">
          <a:spLocks xmlns:a="http://schemas.openxmlformats.org/drawingml/2006/main" noChangeArrowheads="1"/>
        </cdr:cNvSpPr>
      </cdr:nvSpPr>
      <cdr:spPr bwMode="auto">
        <a:xfrm xmlns:a="http://schemas.openxmlformats.org/drawingml/2006/main">
          <a:off x="1374772" y="2784490"/>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0.49094</cdr:x>
      <cdr:y>0.39696</cdr:y>
    </cdr:from>
    <cdr:to>
      <cdr:x>0.69145</cdr:x>
      <cdr:y>0.43883</cdr:y>
    </cdr:to>
    <cdr:sp macro="" textlink="">
      <cdr:nvSpPr>
        <cdr:cNvPr id="4" name="Text Box 2"/>
        <cdr:cNvSpPr txBox="1">
          <a:spLocks xmlns:a="http://schemas.openxmlformats.org/drawingml/2006/main" noChangeArrowheads="1"/>
        </cdr:cNvSpPr>
      </cdr:nvSpPr>
      <cdr:spPr bwMode="auto">
        <a:xfrm xmlns:a="http://schemas.openxmlformats.org/drawingml/2006/main">
          <a:off x="4213260" y="2317756"/>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0.10248</cdr:x>
      <cdr:y>0.38227</cdr:y>
    </cdr:from>
    <cdr:to>
      <cdr:x>0.303</cdr:x>
      <cdr:y>0.42414</cdr:y>
    </cdr:to>
    <cdr:sp macro="" textlink="">
      <cdr:nvSpPr>
        <cdr:cNvPr id="3" name="Text Box 2"/>
        <cdr:cNvSpPr txBox="1">
          <a:spLocks xmlns:a="http://schemas.openxmlformats.org/drawingml/2006/main" noChangeArrowheads="1"/>
        </cdr:cNvSpPr>
      </cdr:nvSpPr>
      <cdr:spPr bwMode="auto">
        <a:xfrm xmlns:a="http://schemas.openxmlformats.org/drawingml/2006/main">
          <a:off x="879485" y="2232031"/>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0.46207</cdr:x>
      <cdr:y>0.33822</cdr:y>
    </cdr:from>
    <cdr:to>
      <cdr:x>0.66259</cdr:x>
      <cdr:y>0.38009</cdr:y>
    </cdr:to>
    <cdr:sp macro="" textlink="">
      <cdr:nvSpPr>
        <cdr:cNvPr id="3" name="Text Box 2"/>
        <cdr:cNvSpPr txBox="1">
          <a:spLocks xmlns:a="http://schemas.openxmlformats.org/drawingml/2006/main" noChangeArrowheads="1"/>
        </cdr:cNvSpPr>
      </cdr:nvSpPr>
      <cdr:spPr bwMode="auto">
        <a:xfrm xmlns:a="http://schemas.openxmlformats.org/drawingml/2006/main">
          <a:off x="3965535" y="1974810"/>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0.5242</cdr:y>
    </cdr:from>
    <cdr:to>
      <cdr:x>0.36182</cdr:x>
      <cdr:y>0.56607</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607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0.44875</cdr:x>
      <cdr:y>0.3578</cdr:y>
    </cdr:from>
    <cdr:to>
      <cdr:x>0.64927</cdr:x>
      <cdr:y>0.39967</cdr:y>
    </cdr:to>
    <cdr:sp macro="" textlink="">
      <cdr:nvSpPr>
        <cdr:cNvPr id="3" name="Text Box 2"/>
        <cdr:cNvSpPr txBox="1">
          <a:spLocks xmlns:a="http://schemas.openxmlformats.org/drawingml/2006/main" noChangeArrowheads="1"/>
        </cdr:cNvSpPr>
      </cdr:nvSpPr>
      <cdr:spPr bwMode="auto">
        <a:xfrm xmlns:a="http://schemas.openxmlformats.org/drawingml/2006/main">
          <a:off x="3851223" y="2089129"/>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0.52094</cdr:y>
    </cdr:from>
    <cdr:to>
      <cdr:x>0.36182</cdr:x>
      <cdr:y>0.56281</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416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0.43988</cdr:x>
      <cdr:y>0.34148</cdr:y>
    </cdr:from>
    <cdr:to>
      <cdr:x>0.6404</cdr:x>
      <cdr:y>0.38335</cdr:y>
    </cdr:to>
    <cdr:sp macro="" textlink="">
      <cdr:nvSpPr>
        <cdr:cNvPr id="3" name="Text Box 2"/>
        <cdr:cNvSpPr txBox="1">
          <a:spLocks xmlns:a="http://schemas.openxmlformats.org/drawingml/2006/main" noChangeArrowheads="1"/>
        </cdr:cNvSpPr>
      </cdr:nvSpPr>
      <cdr:spPr bwMode="auto">
        <a:xfrm xmlns:a="http://schemas.openxmlformats.org/drawingml/2006/main">
          <a:off x="3775019" y="199384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140-2023, Informative Annex B8, Section B8.1
Example Results for Section 7 -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0.15353</cdr:x>
      <cdr:y>0.51441</cdr:y>
    </cdr:from>
    <cdr:to>
      <cdr:x>0.35405</cdr:x>
      <cdr:y>0.55628</cdr:y>
    </cdr:to>
    <cdr:sp macro="" textlink="">
      <cdr:nvSpPr>
        <cdr:cNvPr id="4" name="Text Box 2"/>
        <cdr:cNvSpPr txBox="1">
          <a:spLocks xmlns:a="http://schemas.openxmlformats.org/drawingml/2006/main" noChangeArrowheads="1"/>
        </cdr:cNvSpPr>
      </cdr:nvSpPr>
      <cdr:spPr bwMode="auto">
        <a:xfrm xmlns:a="http://schemas.openxmlformats.org/drawingml/2006/main">
          <a:off x="1317626" y="30035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DF91-31CA-4D41-843C-C225558B2115}">
  <sheetPr codeName="Sheet5">
    <pageSetUpPr fitToPage="1"/>
  </sheetPr>
  <dimension ref="B2:C46"/>
  <sheetViews>
    <sheetView tabSelected="1" workbookViewId="0">
      <selection activeCell="B1" sqref="B1"/>
    </sheetView>
  </sheetViews>
  <sheetFormatPr defaultRowHeight="15"/>
  <cols>
    <col min="1" max="1" width="3.44140625" customWidth="1"/>
    <col min="2" max="2" width="117.21875" customWidth="1"/>
  </cols>
  <sheetData>
    <row r="2" spans="2:3" ht="15.75">
      <c r="B2" s="135" t="s">
        <v>1560</v>
      </c>
    </row>
    <row r="4" spans="2:3" ht="15.75">
      <c r="B4" s="135" t="s">
        <v>1561</v>
      </c>
    </row>
    <row r="5" spans="2:3" ht="15.75">
      <c r="B5" s="903"/>
      <c r="C5" s="556"/>
    </row>
    <row r="6" spans="2:3">
      <c r="B6" s="719" t="s">
        <v>624</v>
      </c>
    </row>
    <row r="7" spans="2:3">
      <c r="B7" s="719" t="s">
        <v>1368</v>
      </c>
    </row>
    <row r="8" spans="2:3">
      <c r="B8" s="719"/>
    </row>
    <row r="9" spans="2:3">
      <c r="B9" s="719" t="s">
        <v>1369</v>
      </c>
    </row>
    <row r="10" spans="2:3">
      <c r="B10" s="896" t="s">
        <v>1377</v>
      </c>
    </row>
    <row r="11" spans="2:3">
      <c r="B11" s="719" t="s">
        <v>1375</v>
      </c>
    </row>
    <row r="12" spans="2:3">
      <c r="B12" s="719"/>
    </row>
    <row r="13" spans="2:3">
      <c r="B13" s="719" t="s">
        <v>613</v>
      </c>
    </row>
    <row r="14" spans="2:3">
      <c r="B14" s="719" t="s">
        <v>495</v>
      </c>
    </row>
    <row r="17" spans="2:2" ht="15.75">
      <c r="B17" s="133" t="s">
        <v>1562</v>
      </c>
    </row>
    <row r="18" spans="2:2">
      <c r="B18" s="719" t="s">
        <v>612</v>
      </c>
    </row>
    <row r="19" spans="2:2">
      <c r="B19" s="719" t="s">
        <v>1370</v>
      </c>
    </row>
    <row r="20" spans="2:2">
      <c r="B20" s="719" t="s">
        <v>1513</v>
      </c>
    </row>
    <row r="21" spans="2:2">
      <c r="B21" s="896" t="s">
        <v>1373</v>
      </c>
    </row>
    <row r="22" spans="2:2">
      <c r="B22" s="719" t="s">
        <v>1376</v>
      </c>
    </row>
    <row r="23" spans="2:2">
      <c r="B23" s="719" t="s">
        <v>1514</v>
      </c>
    </row>
    <row r="24" spans="2:2">
      <c r="B24" s="719" t="s">
        <v>1515</v>
      </c>
    </row>
    <row r="25" spans="2:2">
      <c r="B25" s="719"/>
    </row>
    <row r="26" spans="2:2">
      <c r="B26" s="897" t="s">
        <v>1378</v>
      </c>
    </row>
    <row r="27" spans="2:2">
      <c r="B27" s="719" t="s">
        <v>1380</v>
      </c>
    </row>
    <row r="28" spans="2:2">
      <c r="B28" s="719" t="s">
        <v>1379</v>
      </c>
    </row>
    <row r="29" spans="2:2" ht="15" customHeight="1">
      <c r="B29" s="896" t="s">
        <v>1556</v>
      </c>
    </row>
    <row r="30" spans="2:2">
      <c r="B30" s="719" t="s">
        <v>1381</v>
      </c>
    </row>
    <row r="31" spans="2:2">
      <c r="B31" s="719" t="s">
        <v>1516</v>
      </c>
    </row>
    <row r="32" spans="2:2">
      <c r="B32" s="719"/>
    </row>
    <row r="33" spans="2:2">
      <c r="B33" s="719" t="s">
        <v>1371</v>
      </c>
    </row>
    <row r="34" spans="2:2">
      <c r="B34" s="719"/>
    </row>
    <row r="35" spans="2:2">
      <c r="B35" s="897" t="s">
        <v>1372</v>
      </c>
    </row>
    <row r="36" spans="2:2">
      <c r="B36" s="719" t="s">
        <v>1504</v>
      </c>
    </row>
    <row r="37" spans="2:2">
      <c r="B37" s="719" t="s">
        <v>1505</v>
      </c>
    </row>
    <row r="38" spans="2:2">
      <c r="B38" s="719" t="s">
        <v>1506</v>
      </c>
    </row>
    <row r="39" spans="2:2">
      <c r="B39" s="719" t="s">
        <v>1507</v>
      </c>
    </row>
    <row r="40" spans="2:2">
      <c r="B40" s="719" t="s">
        <v>1508</v>
      </c>
    </row>
    <row r="41" spans="2:2">
      <c r="B41" s="719" t="s">
        <v>1509</v>
      </c>
    </row>
    <row r="42" spans="2:2">
      <c r="B42" s="719" t="s">
        <v>1571</v>
      </c>
    </row>
    <row r="43" spans="2:2">
      <c r="B43" s="719" t="s">
        <v>1518</v>
      </c>
    </row>
    <row r="44" spans="2:2">
      <c r="B44" s="719" t="s">
        <v>1519</v>
      </c>
    </row>
    <row r="45" spans="2:2">
      <c r="B45" s="719" t="s">
        <v>1517</v>
      </c>
    </row>
    <row r="46" spans="2:2">
      <c r="B46" s="719"/>
    </row>
  </sheetData>
  <pageMargins left="0.7" right="0.7" top="0.75" bottom="0.75" header="0.3" footer="0.3"/>
  <pageSetup scale="64" fitToHeight="0"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codeName="Sheet81">
    <pageSetUpPr fitToPage="1"/>
  </sheetPr>
  <dimension ref="B2:AA872"/>
  <sheetViews>
    <sheetView showGridLines="0" zoomScaleNormal="100" workbookViewId="0">
      <selection activeCell="B10" sqref="B10"/>
    </sheetView>
  </sheetViews>
  <sheetFormatPr defaultColWidth="11.21875" defaultRowHeight="15"/>
  <cols>
    <col min="1" max="1" width="3" style="3" customWidth="1"/>
    <col min="2" max="2" width="11.21875" style="3"/>
    <col min="3" max="3" width="12.33203125" style="3" customWidth="1"/>
    <col min="4" max="8" width="11.21875" style="3"/>
    <col min="9" max="9" width="13.33203125" style="3" customWidth="1"/>
    <col min="10" max="12" width="11.21875" style="3"/>
    <col min="13" max="13" width="11.77734375" style="3" customWidth="1"/>
    <col min="14" max="16384" width="11.21875" style="3"/>
  </cols>
  <sheetData>
    <row r="2" spans="2:19">
      <c r="J2"/>
      <c r="K2"/>
      <c r="L2"/>
      <c r="M2"/>
      <c r="N2"/>
      <c r="O2"/>
      <c r="P2"/>
      <c r="Q2"/>
      <c r="R2"/>
      <c r="S2"/>
    </row>
    <row r="3" spans="2:19" ht="15.75">
      <c r="J3" s="556"/>
      <c r="K3"/>
      <c r="L3"/>
      <c r="M3"/>
      <c r="N3"/>
      <c r="O3"/>
      <c r="P3"/>
      <c r="Q3"/>
      <c r="R3"/>
      <c r="S3"/>
    </row>
    <row r="4" spans="2:19">
      <c r="B4"/>
      <c r="C4"/>
      <c r="D4"/>
      <c r="E4"/>
      <c r="F4"/>
      <c r="G4"/>
      <c r="H4"/>
      <c r="J4"/>
      <c r="K4"/>
      <c r="L4"/>
      <c r="M4"/>
      <c r="N4"/>
      <c r="O4"/>
      <c r="P4"/>
      <c r="Q4"/>
      <c r="R4"/>
      <c r="S4"/>
    </row>
    <row r="5" spans="2:19">
      <c r="C5"/>
      <c r="D5"/>
      <c r="E5"/>
      <c r="F5"/>
      <c r="G5"/>
      <c r="H5"/>
      <c r="J5"/>
      <c r="K5"/>
      <c r="L5"/>
      <c r="M5"/>
      <c r="N5"/>
      <c r="O5"/>
      <c r="P5"/>
      <c r="Q5"/>
      <c r="R5"/>
      <c r="S5"/>
    </row>
    <row r="6" spans="2:19" ht="15.75">
      <c r="B6" s="135" t="s">
        <v>264</v>
      </c>
      <c r="C6"/>
      <c r="D6"/>
      <c r="E6"/>
      <c r="F6"/>
      <c r="G6"/>
      <c r="H6"/>
      <c r="J6"/>
      <c r="K6"/>
      <c r="L6"/>
      <c r="M6"/>
      <c r="N6"/>
      <c r="O6"/>
      <c r="P6"/>
      <c r="Q6"/>
      <c r="R6"/>
      <c r="S6"/>
    </row>
    <row r="7" spans="2:19">
      <c r="D7"/>
      <c r="E7"/>
      <c r="F7"/>
      <c r="G7"/>
      <c r="H7"/>
      <c r="I7"/>
      <c r="J7"/>
      <c r="K7"/>
      <c r="L7"/>
      <c r="M7"/>
      <c r="N7"/>
      <c r="O7"/>
      <c r="P7"/>
      <c r="Q7"/>
      <c r="R7"/>
      <c r="S7"/>
    </row>
    <row r="8" spans="2:19">
      <c r="B8" t="s">
        <v>1357</v>
      </c>
      <c r="D8"/>
      <c r="E8"/>
      <c r="F8"/>
      <c r="G8"/>
      <c r="H8"/>
      <c r="I8"/>
      <c r="J8"/>
      <c r="K8"/>
      <c r="L8"/>
      <c r="M8"/>
      <c r="N8"/>
      <c r="O8"/>
      <c r="P8"/>
      <c r="Q8"/>
      <c r="R8"/>
      <c r="S8"/>
    </row>
    <row r="9" spans="2:19">
      <c r="D9"/>
      <c r="E9"/>
      <c r="F9"/>
      <c r="G9"/>
      <c r="H9"/>
      <c r="I9"/>
      <c r="J9"/>
      <c r="K9"/>
      <c r="L9"/>
      <c r="M9"/>
      <c r="N9"/>
      <c r="O9"/>
      <c r="P9"/>
      <c r="Q9"/>
      <c r="R9"/>
      <c r="S9"/>
    </row>
    <row r="10" spans="2:19">
      <c r="B10" t="s">
        <v>1563</v>
      </c>
      <c r="D10"/>
      <c r="E10"/>
      <c r="F10"/>
      <c r="G10"/>
      <c r="H10"/>
      <c r="I10"/>
      <c r="J10"/>
      <c r="K10"/>
      <c r="L10"/>
      <c r="M10"/>
      <c r="N10"/>
      <c r="O10"/>
      <c r="P10"/>
      <c r="Q10"/>
      <c r="R10"/>
      <c r="S10"/>
    </row>
    <row r="11" spans="2:19">
      <c r="D11"/>
      <c r="E11"/>
      <c r="F11"/>
      <c r="G11"/>
      <c r="H11"/>
      <c r="I11"/>
      <c r="J11"/>
      <c r="K11"/>
      <c r="L11"/>
      <c r="M11"/>
      <c r="N11"/>
      <c r="O11"/>
      <c r="P11"/>
      <c r="Q11"/>
      <c r="R11"/>
      <c r="S11"/>
    </row>
    <row r="12" spans="2:19">
      <c r="B12" s="136" t="s">
        <v>1382</v>
      </c>
      <c r="D12"/>
      <c r="E12"/>
      <c r="F12"/>
      <c r="G12"/>
      <c r="H12"/>
      <c r="I12"/>
      <c r="J12"/>
      <c r="K12"/>
      <c r="L12"/>
      <c r="M12"/>
      <c r="N12"/>
      <c r="O12"/>
      <c r="P12"/>
      <c r="Q12"/>
      <c r="R12"/>
      <c r="S12"/>
    </row>
    <row r="13" spans="2:19">
      <c r="D13"/>
      <c r="E13"/>
      <c r="F13"/>
      <c r="G13"/>
      <c r="H13"/>
      <c r="I13"/>
      <c r="J13"/>
      <c r="K13"/>
      <c r="L13"/>
      <c r="M13"/>
      <c r="N13"/>
      <c r="O13"/>
      <c r="P13"/>
      <c r="Q13"/>
      <c r="R13"/>
      <c r="S13"/>
    </row>
    <row r="14" spans="2:19">
      <c r="B14" s="136" t="s">
        <v>1520</v>
      </c>
      <c r="C14"/>
      <c r="D14"/>
      <c r="E14"/>
      <c r="F14"/>
      <c r="G14"/>
      <c r="H14"/>
      <c r="I14"/>
      <c r="J14" s="136"/>
      <c r="K14"/>
      <c r="L14"/>
      <c r="M14"/>
      <c r="N14"/>
      <c r="O14"/>
      <c r="P14"/>
      <c r="Q14"/>
      <c r="R14"/>
      <c r="S14"/>
    </row>
    <row r="15" spans="2:19">
      <c r="C15"/>
      <c r="D15"/>
      <c r="E15"/>
      <c r="F15"/>
      <c r="G15"/>
      <c r="H15"/>
      <c r="I15"/>
      <c r="J15" s="136"/>
      <c r="K15"/>
      <c r="L15"/>
      <c r="M15"/>
      <c r="N15"/>
      <c r="O15"/>
      <c r="P15"/>
      <c r="Q15"/>
      <c r="R15"/>
      <c r="S15"/>
    </row>
    <row r="16" spans="2:19">
      <c r="B16" s="136" t="s">
        <v>1358</v>
      </c>
      <c r="C16"/>
      <c r="D16"/>
      <c r="E16"/>
      <c r="F16"/>
      <c r="G16"/>
      <c r="H16"/>
      <c r="I16"/>
      <c r="J16" s="136"/>
      <c r="K16"/>
      <c r="L16"/>
      <c r="M16"/>
      <c r="N16"/>
      <c r="O16"/>
      <c r="P16"/>
      <c r="Q16"/>
      <c r="R16"/>
      <c r="S16"/>
    </row>
    <row r="17" spans="2:19">
      <c r="C17"/>
      <c r="D17"/>
      <c r="E17"/>
      <c r="F17"/>
      <c r="G17"/>
      <c r="H17"/>
      <c r="I17"/>
      <c r="J17" s="136"/>
      <c r="K17"/>
      <c r="L17"/>
      <c r="M17"/>
      <c r="N17"/>
      <c r="O17"/>
      <c r="P17"/>
      <c r="Q17"/>
      <c r="R17"/>
      <c r="S17"/>
    </row>
    <row r="18" spans="2:19">
      <c r="B18" s="136" t="s">
        <v>1363</v>
      </c>
      <c r="C18"/>
      <c r="D18"/>
      <c r="E18"/>
      <c r="F18"/>
      <c r="G18"/>
      <c r="H18"/>
      <c r="I18"/>
      <c r="J18"/>
      <c r="K18"/>
      <c r="L18"/>
      <c r="M18"/>
      <c r="N18"/>
      <c r="O18"/>
      <c r="P18"/>
      <c r="Q18"/>
    </row>
    <row r="19" spans="2:19">
      <c r="B19" s="3" t="s">
        <v>1364</v>
      </c>
    </row>
    <row r="20" spans="2:19">
      <c r="B20" s="7"/>
      <c r="C20" s="8"/>
      <c r="D20" s="8"/>
      <c r="F20" s="884"/>
    </row>
    <row r="21" spans="2:19">
      <c r="B21" s="7"/>
      <c r="C21" s="7" t="s">
        <v>178</v>
      </c>
      <c r="D21" s="146"/>
      <c r="E21" s="146"/>
      <c r="F21" s="146"/>
      <c r="G21" s="888"/>
    </row>
    <row r="22" spans="2:19">
      <c r="B22" s="15"/>
      <c r="C22" s="946" t="s">
        <v>1359</v>
      </c>
      <c r="D22" s="947"/>
      <c r="E22" s="947"/>
      <c r="F22" s="947"/>
      <c r="G22" s="948"/>
    </row>
    <row r="23" spans="2:19">
      <c r="B23" s="7"/>
      <c r="C23" s="7" t="s">
        <v>179</v>
      </c>
      <c r="D23" s="146"/>
      <c r="E23" s="146"/>
      <c r="F23" s="147"/>
      <c r="G23" s="889">
        <v>43845</v>
      </c>
    </row>
    <row r="24" spans="2:19">
      <c r="C24" s="7" t="s">
        <v>267</v>
      </c>
      <c r="D24" s="146"/>
      <c r="E24" s="146"/>
      <c r="F24" s="146"/>
      <c r="G24" s="890" t="s">
        <v>362</v>
      </c>
    </row>
    <row r="25" spans="2:19">
      <c r="B25" s="7"/>
      <c r="C25" s="7" t="s">
        <v>182</v>
      </c>
      <c r="D25" s="146"/>
      <c r="E25" s="146"/>
      <c r="F25" s="147"/>
      <c r="G25" s="889">
        <v>43900</v>
      </c>
    </row>
    <row r="26" spans="2:19">
      <c r="C26" s="7" t="s">
        <v>213</v>
      </c>
      <c r="D26" s="147"/>
      <c r="E26" s="147"/>
      <c r="F26" s="147"/>
      <c r="G26" s="337"/>
    </row>
    <row r="27" spans="2:19">
      <c r="C27" s="946" t="s">
        <v>1361</v>
      </c>
      <c r="D27" s="947"/>
      <c r="E27" s="947"/>
      <c r="F27" s="947"/>
      <c r="G27" s="948"/>
    </row>
    <row r="28" spans="2:19" ht="15.75">
      <c r="B28" s="885"/>
      <c r="C28" s="7" t="s">
        <v>214</v>
      </c>
      <c r="D28" s="146"/>
      <c r="E28" s="146"/>
      <c r="F28" s="146"/>
      <c r="G28" s="890" t="s">
        <v>1362</v>
      </c>
    </row>
    <row r="29" spans="2:19" ht="15.75">
      <c r="B29" s="885"/>
    </row>
    <row r="30" spans="2:19">
      <c r="C30" s="7" t="s">
        <v>266</v>
      </c>
      <c r="D30"/>
      <c r="E30"/>
      <c r="F30"/>
      <c r="G30" s="890" t="str">
        <f>IF(OR(ISTEXT(G24),ISTEXT(G28)),IF(NOT(ISTEXT(G24)),G28,IF(NOT(ISTEXT(G28)),G24,G24&amp;"/"&amp;G28)),"")</f>
        <v>Tested Prg/Org</v>
      </c>
    </row>
    <row r="33" spans="3:3">
      <c r="C33" s="138"/>
    </row>
    <row r="34" spans="3:3">
      <c r="C34" s="138"/>
    </row>
    <row r="35" spans="3:3">
      <c r="C35" s="5"/>
    </row>
    <row r="36" spans="3:3">
      <c r="C36" s="138"/>
    </row>
    <row r="37" spans="3:3">
      <c r="C37" s="138"/>
    </row>
    <row r="38" spans="3:3">
      <c r="C38" s="138"/>
    </row>
    <row r="39" spans="3:3">
      <c r="C39" s="138"/>
    </row>
    <row r="40" spans="3:3">
      <c r="C40" s="138"/>
    </row>
    <row r="41" spans="3:3">
      <c r="C41" s="138"/>
    </row>
    <row r="42" spans="3:3">
      <c r="C42" s="138"/>
    </row>
    <row r="43" spans="3:3">
      <c r="C43" s="138"/>
    </row>
    <row r="44" spans="3:3">
      <c r="C44" s="138"/>
    </row>
    <row r="45" spans="3:3">
      <c r="C45" s="138"/>
    </row>
    <row r="46" spans="3:3">
      <c r="C46" s="138"/>
    </row>
    <row r="47" spans="3:3">
      <c r="C47" s="138"/>
    </row>
    <row r="48" spans="3:3">
      <c r="C48" s="138"/>
    </row>
    <row r="49" spans="3:27">
      <c r="C49" s="138"/>
    </row>
    <row r="50" spans="3:27">
      <c r="C50" s="138"/>
    </row>
    <row r="51" spans="3:27">
      <c r="C51" s="138"/>
    </row>
    <row r="52" spans="3:27">
      <c r="C52" s="138"/>
    </row>
    <row r="53" spans="3:27">
      <c r="C53" s="138"/>
    </row>
    <row r="54" spans="3:27">
      <c r="C54" s="138"/>
    </row>
    <row r="55" spans="3:27">
      <c r="C55" s="138"/>
    </row>
    <row r="56" spans="3:27">
      <c r="C56" s="138"/>
    </row>
    <row r="57" spans="3:27">
      <c r="C57" s="138"/>
    </row>
    <row r="58" spans="3:27" ht="15.75">
      <c r="C58" s="802"/>
      <c r="D58" s="887"/>
      <c r="E58" s="271"/>
      <c r="F58" s="271"/>
      <c r="G58" s="271"/>
      <c r="H58"/>
      <c r="I58"/>
      <c r="J58"/>
      <c r="K58"/>
      <c r="L58"/>
      <c r="M58"/>
      <c r="N58"/>
      <c r="O58"/>
      <c r="P58"/>
      <c r="Q58"/>
      <c r="R58"/>
      <c r="S58"/>
      <c r="T58"/>
      <c r="U58"/>
      <c r="V58"/>
      <c r="W58"/>
      <c r="X58"/>
      <c r="Y58"/>
      <c r="Z58"/>
      <c r="AA58"/>
    </row>
    <row r="59" spans="3:27" ht="15.75">
      <c r="C59" s="802"/>
      <c r="D59" s="887"/>
      <c r="E59" s="271"/>
      <c r="F59" s="271"/>
      <c r="G59" s="271"/>
      <c r="H59"/>
      <c r="I59"/>
      <c r="J59"/>
      <c r="K59"/>
      <c r="L59"/>
      <c r="M59"/>
      <c r="N59"/>
      <c r="O59"/>
      <c r="P59"/>
      <c r="Q59"/>
      <c r="R59"/>
      <c r="S59"/>
      <c r="T59"/>
      <c r="U59"/>
      <c r="V59"/>
      <c r="W59"/>
      <c r="X59"/>
      <c r="Y59"/>
      <c r="Z59"/>
      <c r="AA59"/>
    </row>
    <row r="60" spans="3:27" ht="15.75">
      <c r="C60" s="802"/>
      <c r="D60" s="887"/>
      <c r="E60" s="271"/>
      <c r="F60" s="271"/>
      <c r="G60" s="271"/>
      <c r="H60"/>
      <c r="I60"/>
      <c r="J60"/>
      <c r="K60"/>
      <c r="L60"/>
      <c r="M60"/>
      <c r="N60"/>
      <c r="O60"/>
      <c r="P60"/>
      <c r="Q60"/>
      <c r="R60"/>
      <c r="S60"/>
      <c r="T60"/>
      <c r="U60"/>
      <c r="V60"/>
      <c r="W60"/>
      <c r="X60"/>
      <c r="Y60"/>
      <c r="Z60"/>
      <c r="AA60"/>
    </row>
    <row r="61" spans="3:27" ht="15.75">
      <c r="C61" s="135"/>
      <c r="D61"/>
      <c r="E61"/>
      <c r="F61"/>
      <c r="G61"/>
      <c r="H61"/>
      <c r="I61"/>
      <c r="J61"/>
      <c r="K61"/>
      <c r="L61"/>
      <c r="M61"/>
      <c r="N61"/>
      <c r="O61"/>
      <c r="P61"/>
      <c r="Q61"/>
      <c r="R61"/>
      <c r="S61"/>
      <c r="T61"/>
      <c r="U61"/>
      <c r="V61"/>
      <c r="W61"/>
      <c r="X61"/>
      <c r="Y61"/>
      <c r="Z61"/>
      <c r="AA61"/>
    </row>
    <row r="62" spans="3:27" ht="15.75">
      <c r="C62" s="135"/>
      <c r="D62"/>
      <c r="E62"/>
      <c r="F62"/>
      <c r="G62"/>
      <c r="H62"/>
      <c r="I62"/>
      <c r="J62"/>
      <c r="K62"/>
      <c r="L62"/>
      <c r="M62"/>
      <c r="N62"/>
      <c r="O62"/>
      <c r="P62"/>
      <c r="Q62"/>
      <c r="R62"/>
      <c r="S62"/>
      <c r="T62"/>
      <c r="U62"/>
      <c r="V62"/>
      <c r="W62"/>
      <c r="X62"/>
      <c r="Y62"/>
      <c r="Z62"/>
      <c r="AA62"/>
    </row>
    <row r="63" spans="3:27" ht="15.75">
      <c r="C63" s="135"/>
      <c r="D63"/>
      <c r="E63"/>
      <c r="F63"/>
      <c r="G63"/>
      <c r="H63"/>
      <c r="I63"/>
      <c r="J63"/>
      <c r="K63"/>
      <c r="L63"/>
      <c r="M63"/>
      <c r="N63"/>
      <c r="O63"/>
      <c r="P63"/>
      <c r="Q63"/>
      <c r="R63"/>
      <c r="S63"/>
      <c r="T63"/>
      <c r="U63"/>
      <c r="V63"/>
      <c r="W63"/>
      <c r="X63"/>
      <c r="Y63"/>
      <c r="Z63"/>
      <c r="AA63"/>
    </row>
    <row r="64" spans="3:27">
      <c r="C64"/>
      <c r="D64" s="147"/>
      <c r="E64"/>
      <c r="F64" s="147"/>
      <c r="G64"/>
      <c r="H64" s="147"/>
      <c r="I64"/>
      <c r="J64"/>
      <c r="K64"/>
      <c r="L64"/>
      <c r="M64"/>
      <c r="N64"/>
      <c r="O64"/>
      <c r="P64"/>
      <c r="Q64"/>
      <c r="R64"/>
      <c r="S64"/>
      <c r="T64"/>
      <c r="U64"/>
      <c r="V64"/>
      <c r="W64"/>
      <c r="X64"/>
      <c r="Y64"/>
      <c r="Z64"/>
      <c r="AA64"/>
    </row>
    <row r="65" spans="3:27">
      <c r="C65"/>
      <c r="D65" s="285"/>
      <c r="E65" s="285"/>
      <c r="F65" s="284"/>
      <c r="G65" s="285"/>
      <c r="H65" s="51"/>
      <c r="I65" s="51"/>
      <c r="J65" s="284"/>
      <c r="K65"/>
      <c r="L65"/>
      <c r="M65" s="51"/>
      <c r="N65" s="51"/>
      <c r="O65"/>
      <c r="P65"/>
      <c r="Q65"/>
      <c r="R65"/>
      <c r="S65"/>
      <c r="T65"/>
      <c r="U65"/>
      <c r="V65"/>
      <c r="W65"/>
      <c r="X65"/>
      <c r="Y65"/>
      <c r="Z65"/>
      <c r="AA65"/>
    </row>
    <row r="66" spans="3:27">
      <c r="C66"/>
      <c r="D66" s="51"/>
      <c r="E66" s="285"/>
      <c r="F66" s="285"/>
      <c r="G66" s="539"/>
      <c r="H66" s="539"/>
      <c r="I66" s="285"/>
      <c r="J66" s="285"/>
      <c r="K66" s="539"/>
      <c r="L66" s="539"/>
      <c r="M66" s="285"/>
      <c r="N66" s="285"/>
      <c r="O66"/>
      <c r="P66"/>
      <c r="Q66"/>
      <c r="R66"/>
      <c r="S66"/>
      <c r="T66"/>
      <c r="U66"/>
      <c r="V66"/>
      <c r="W66"/>
      <c r="X66"/>
      <c r="Y66"/>
      <c r="Z66"/>
      <c r="AA66"/>
    </row>
    <row r="67" spans="3:27">
      <c r="C67"/>
      <c r="D67" s="234"/>
      <c r="E67" s="234"/>
      <c r="F67" s="234"/>
      <c r="G67" s="234"/>
      <c r="H67" s="234"/>
      <c r="I67" s="234"/>
      <c r="J67" s="234"/>
      <c r="K67" s="234"/>
      <c r="L67" s="234"/>
      <c r="M67" s="234"/>
      <c r="N67"/>
      <c r="O67"/>
      <c r="P67"/>
      <c r="Q67"/>
      <c r="R67"/>
      <c r="S67"/>
      <c r="T67"/>
      <c r="U67"/>
      <c r="V67"/>
      <c r="W67"/>
      <c r="X67"/>
      <c r="Y67"/>
      <c r="Z67"/>
      <c r="AA67"/>
    </row>
    <row r="68" spans="3:27">
      <c r="C68"/>
      <c r="D68" s="234"/>
      <c r="E68" s="234"/>
      <c r="F68" s="234"/>
      <c r="G68" s="234"/>
      <c r="H68" s="234"/>
      <c r="I68" s="234"/>
      <c r="J68" s="234"/>
      <c r="K68" s="234"/>
      <c r="L68" s="234"/>
      <c r="M68" s="234"/>
      <c r="N68"/>
      <c r="O68"/>
      <c r="P68"/>
      <c r="Q68"/>
      <c r="R68"/>
      <c r="S68"/>
      <c r="T68"/>
      <c r="U68"/>
      <c r="V68"/>
      <c r="W68"/>
      <c r="X68"/>
      <c r="Y68"/>
      <c r="Z68"/>
      <c r="AA68"/>
    </row>
    <row r="69" spans="3:27">
      <c r="C69"/>
      <c r="D69" s="234"/>
      <c r="E69" s="234"/>
      <c r="F69" s="234"/>
      <c r="G69" s="234"/>
      <c r="H69" s="234"/>
      <c r="I69" s="234"/>
      <c r="J69" s="234"/>
      <c r="K69" s="234"/>
      <c r="L69" s="234"/>
      <c r="M69" s="234"/>
      <c r="N69"/>
      <c r="O69"/>
      <c r="P69"/>
      <c r="Q69"/>
      <c r="R69"/>
      <c r="S69"/>
      <c r="T69"/>
      <c r="U69"/>
      <c r="V69"/>
      <c r="W69"/>
      <c r="X69"/>
      <c r="Y69"/>
      <c r="Z69"/>
      <c r="AA69"/>
    </row>
    <row r="70" spans="3:27">
      <c r="C70"/>
      <c r="D70" s="234"/>
      <c r="E70" s="234"/>
      <c r="F70" s="234"/>
      <c r="G70" s="234"/>
      <c r="H70" s="234"/>
      <c r="I70" s="234"/>
      <c r="J70" s="234"/>
      <c r="K70" s="234"/>
      <c r="L70" s="234"/>
      <c r="M70" s="234"/>
      <c r="N70"/>
      <c r="O70"/>
      <c r="P70"/>
      <c r="Q70"/>
      <c r="R70"/>
      <c r="S70"/>
      <c r="T70"/>
      <c r="U70"/>
      <c r="V70"/>
      <c r="W70"/>
      <c r="X70"/>
      <c r="Y70"/>
      <c r="Z70"/>
      <c r="AA70"/>
    </row>
    <row r="71" spans="3:27">
      <c r="C71"/>
      <c r="D71" s="234"/>
      <c r="E71" s="234"/>
      <c r="F71" s="234"/>
      <c r="G71" s="234"/>
      <c r="H71" s="234"/>
      <c r="I71" s="234"/>
      <c r="J71" s="234"/>
      <c r="K71" s="234"/>
      <c r="L71" s="234"/>
      <c r="M71" s="234"/>
      <c r="N71"/>
      <c r="O71"/>
      <c r="P71"/>
      <c r="Q71"/>
      <c r="R71"/>
      <c r="S71"/>
      <c r="T71"/>
      <c r="U71"/>
      <c r="V71"/>
      <c r="W71"/>
      <c r="X71"/>
      <c r="Y71"/>
      <c r="Z71"/>
      <c r="AA71"/>
    </row>
    <row r="72" spans="3:27">
      <c r="C72"/>
      <c r="D72" s="234"/>
      <c r="E72" s="234"/>
      <c r="F72" s="234"/>
      <c r="G72" s="234"/>
      <c r="H72" s="234"/>
      <c r="I72" s="234"/>
      <c r="J72" s="234"/>
      <c r="K72" s="234"/>
      <c r="L72" s="234"/>
      <c r="M72" s="234"/>
      <c r="N72"/>
      <c r="O72"/>
      <c r="P72"/>
      <c r="Q72"/>
      <c r="R72"/>
      <c r="S72"/>
      <c r="T72"/>
      <c r="U72"/>
      <c r="V72"/>
      <c r="W72"/>
      <c r="X72"/>
      <c r="Y72"/>
      <c r="Z72"/>
      <c r="AA72"/>
    </row>
    <row r="73" spans="3:27">
      <c r="C73" s="808"/>
      <c r="D73" s="234"/>
      <c r="E73" s="234"/>
      <c r="F73" s="234"/>
      <c r="G73" s="234"/>
      <c r="H73" s="234"/>
      <c r="I73" s="234"/>
      <c r="J73" s="234"/>
      <c r="K73" s="234"/>
      <c r="L73" s="234"/>
      <c r="M73" s="234"/>
      <c r="N73"/>
      <c r="O73"/>
      <c r="P73"/>
      <c r="Q73"/>
      <c r="R73"/>
      <c r="S73"/>
      <c r="T73"/>
      <c r="U73"/>
      <c r="V73"/>
      <c r="W73"/>
      <c r="X73"/>
      <c r="Y73"/>
      <c r="Z73"/>
      <c r="AA73"/>
    </row>
    <row r="74" spans="3:27">
      <c r="C74" s="808"/>
      <c r="D74" s="234"/>
      <c r="E74" s="234"/>
      <c r="F74" s="234"/>
      <c r="G74" s="234"/>
      <c r="H74" s="234"/>
      <c r="I74" s="234"/>
      <c r="J74" s="234"/>
      <c r="K74" s="234"/>
      <c r="L74" s="234"/>
      <c r="M74" s="234"/>
      <c r="N74"/>
      <c r="O74"/>
      <c r="P74"/>
      <c r="Q74"/>
      <c r="R74"/>
      <c r="S74"/>
      <c r="T74"/>
      <c r="U74"/>
      <c r="V74"/>
      <c r="W74"/>
      <c r="X74"/>
      <c r="Y74"/>
      <c r="Z74"/>
      <c r="AA74"/>
    </row>
    <row r="75" spans="3:27">
      <c r="C75" s="808"/>
      <c r="D75" s="234"/>
      <c r="E75" s="234"/>
      <c r="F75" s="234"/>
      <c r="G75" s="234"/>
      <c r="H75" s="234"/>
      <c r="I75" s="234"/>
      <c r="J75" s="234"/>
      <c r="K75" s="234"/>
      <c r="L75" s="234"/>
      <c r="M75" s="234"/>
      <c r="N75"/>
      <c r="O75"/>
      <c r="P75"/>
      <c r="Q75"/>
      <c r="R75"/>
      <c r="S75"/>
      <c r="T75"/>
      <c r="U75"/>
      <c r="V75"/>
      <c r="W75"/>
      <c r="X75"/>
      <c r="Y75"/>
      <c r="Z75"/>
      <c r="AA75"/>
    </row>
    <row r="76" spans="3:27">
      <c r="C76" s="808"/>
      <c r="D76" s="234"/>
      <c r="E76" s="234"/>
      <c r="F76" s="234"/>
      <c r="G76" s="234"/>
      <c r="H76" s="234"/>
      <c r="I76" s="234"/>
      <c r="J76" s="234"/>
      <c r="K76" s="234"/>
      <c r="L76" s="234"/>
      <c r="M76" s="234"/>
      <c r="N76"/>
      <c r="O76"/>
      <c r="P76"/>
      <c r="Q76"/>
      <c r="R76"/>
      <c r="S76"/>
      <c r="T76"/>
      <c r="U76"/>
      <c r="V76"/>
      <c r="W76"/>
      <c r="X76"/>
      <c r="Y76"/>
      <c r="Z76"/>
      <c r="AA76"/>
    </row>
    <row r="77" spans="3:27">
      <c r="C77" s="808"/>
      <c r="D77" s="234"/>
      <c r="E77" s="234"/>
      <c r="F77" s="234"/>
      <c r="G77" s="234"/>
      <c r="H77" s="234"/>
      <c r="I77" s="234"/>
      <c r="J77" s="234"/>
      <c r="K77" s="234"/>
      <c r="L77" s="234"/>
      <c r="M77" s="234"/>
      <c r="N77"/>
      <c r="O77"/>
      <c r="P77"/>
      <c r="Q77"/>
      <c r="R77"/>
      <c r="S77"/>
      <c r="T77"/>
      <c r="U77"/>
      <c r="V77"/>
      <c r="W77"/>
      <c r="X77"/>
      <c r="Y77"/>
      <c r="Z77"/>
      <c r="AA77"/>
    </row>
    <row r="78" spans="3:27">
      <c r="C78"/>
      <c r="D78" s="234"/>
      <c r="E78" s="234"/>
      <c r="F78" s="234"/>
      <c r="G78" s="234"/>
      <c r="H78" s="234"/>
      <c r="I78" s="234"/>
      <c r="J78" s="234"/>
      <c r="K78" s="234"/>
      <c r="L78" s="234"/>
      <c r="M78" s="234"/>
      <c r="N78"/>
      <c r="O78"/>
      <c r="P78"/>
      <c r="Q78"/>
      <c r="R78"/>
      <c r="S78"/>
      <c r="T78"/>
      <c r="U78"/>
      <c r="V78"/>
      <c r="W78"/>
      <c r="X78"/>
      <c r="Y78"/>
      <c r="Z78"/>
      <c r="AA78"/>
    </row>
    <row r="79" spans="3:27">
      <c r="C79"/>
      <c r="D79" s="234"/>
      <c r="E79" s="234"/>
      <c r="F79" s="234"/>
      <c r="G79" s="234"/>
      <c r="H79" s="234"/>
      <c r="I79" s="234"/>
      <c r="J79" s="234"/>
      <c r="K79" s="234"/>
      <c r="L79" s="234"/>
      <c r="M79" s="234"/>
      <c r="N79"/>
      <c r="O79"/>
      <c r="P79"/>
      <c r="Q79"/>
      <c r="R79"/>
      <c r="S79"/>
      <c r="T79"/>
      <c r="U79"/>
      <c r="V79"/>
      <c r="W79"/>
      <c r="X79"/>
      <c r="Y79"/>
      <c r="Z79"/>
      <c r="AA79"/>
    </row>
    <row r="80" spans="3:27">
      <c r="C80"/>
      <c r="D80" s="234"/>
      <c r="E80" s="234"/>
      <c r="F80" s="234"/>
      <c r="G80" s="234"/>
      <c r="H80" s="234"/>
      <c r="I80" s="234"/>
      <c r="J80" s="234"/>
      <c r="K80" s="234"/>
      <c r="L80" s="234"/>
      <c r="M80" s="234"/>
      <c r="N80"/>
      <c r="O80"/>
      <c r="P80"/>
      <c r="Q80"/>
      <c r="R80"/>
      <c r="S80"/>
      <c r="T80"/>
      <c r="U80"/>
      <c r="V80"/>
      <c r="W80"/>
      <c r="X80"/>
      <c r="Y80"/>
      <c r="Z80"/>
      <c r="AA80"/>
    </row>
    <row r="81" spans="3:27">
      <c r="C81"/>
      <c r="D81" s="234"/>
      <c r="E81" s="234"/>
      <c r="F81" s="234"/>
      <c r="G81" s="234"/>
      <c r="H81" s="234"/>
      <c r="I81" s="234"/>
      <c r="J81" s="234"/>
      <c r="K81" s="234"/>
      <c r="L81" s="234"/>
      <c r="M81" s="234"/>
      <c r="N81"/>
      <c r="O81"/>
      <c r="P81"/>
      <c r="Q81"/>
      <c r="R81"/>
      <c r="S81"/>
      <c r="T81"/>
      <c r="U81"/>
      <c r="V81"/>
      <c r="W81"/>
      <c r="X81"/>
      <c r="Y81"/>
      <c r="Z81"/>
      <c r="AA81"/>
    </row>
    <row r="82" spans="3:27">
      <c r="C82"/>
      <c r="D82" s="234"/>
      <c r="E82" s="234"/>
      <c r="F82" s="234"/>
      <c r="G82" s="234"/>
      <c r="H82" s="234"/>
      <c r="I82" s="234"/>
      <c r="J82" s="234"/>
      <c r="K82" s="234"/>
      <c r="L82" s="234"/>
      <c r="M82" s="234"/>
      <c r="N82"/>
      <c r="O82"/>
      <c r="P82"/>
      <c r="Q82"/>
      <c r="R82"/>
      <c r="S82"/>
      <c r="T82"/>
      <c r="U82"/>
      <c r="V82"/>
      <c r="W82"/>
      <c r="X82"/>
      <c r="Y82"/>
      <c r="Z82"/>
      <c r="AA82"/>
    </row>
    <row r="83" spans="3:27">
      <c r="C83"/>
      <c r="D83" s="234"/>
      <c r="E83" s="234"/>
      <c r="F83" s="234"/>
      <c r="G83" s="234"/>
      <c r="H83" s="234"/>
      <c r="I83" s="234"/>
      <c r="J83" s="234"/>
      <c r="K83" s="234"/>
      <c r="L83" s="234"/>
      <c r="M83" s="234"/>
      <c r="N83"/>
      <c r="O83"/>
      <c r="P83"/>
      <c r="Q83"/>
      <c r="R83"/>
      <c r="S83"/>
      <c r="T83"/>
      <c r="U83"/>
      <c r="V83"/>
      <c r="W83"/>
      <c r="X83"/>
      <c r="Y83"/>
      <c r="Z83"/>
      <c r="AA83"/>
    </row>
    <row r="84" spans="3:27">
      <c r="C84"/>
      <c r="D84" s="234"/>
      <c r="E84" s="234"/>
      <c r="F84" s="234"/>
      <c r="G84" s="234"/>
      <c r="H84" s="234"/>
      <c r="I84" s="234"/>
      <c r="J84" s="234"/>
      <c r="K84" s="234"/>
      <c r="L84" s="234"/>
      <c r="M84" s="234"/>
      <c r="N84"/>
      <c r="O84"/>
      <c r="P84"/>
      <c r="Q84"/>
      <c r="R84"/>
      <c r="S84"/>
      <c r="T84"/>
      <c r="U84"/>
      <c r="V84"/>
      <c r="W84"/>
      <c r="X84"/>
      <c r="Y84"/>
      <c r="Z84"/>
      <c r="AA84"/>
    </row>
    <row r="85" spans="3:27">
      <c r="C85" s="808"/>
      <c r="D85" s="234"/>
      <c r="E85" s="234"/>
      <c r="F85" s="234"/>
      <c r="G85" s="234"/>
      <c r="H85" s="234"/>
      <c r="I85" s="234"/>
      <c r="J85" s="234"/>
      <c r="K85" s="234"/>
      <c r="L85" s="234"/>
      <c r="M85" s="234"/>
      <c r="N85"/>
      <c r="O85"/>
      <c r="P85"/>
      <c r="Q85"/>
      <c r="R85"/>
      <c r="S85"/>
      <c r="T85"/>
      <c r="U85"/>
      <c r="V85"/>
      <c r="W85"/>
      <c r="X85"/>
      <c r="Y85"/>
      <c r="Z85"/>
      <c r="AA85"/>
    </row>
    <row r="86" spans="3:27">
      <c r="C86" s="808"/>
      <c r="D86" s="234"/>
      <c r="E86" s="234"/>
      <c r="F86" s="234"/>
      <c r="G86" s="234"/>
      <c r="H86" s="234"/>
      <c r="I86" s="234"/>
      <c r="J86" s="234"/>
      <c r="K86" s="234"/>
      <c r="L86" s="234"/>
      <c r="M86" s="234"/>
      <c r="N86"/>
      <c r="O86"/>
      <c r="P86"/>
      <c r="Q86"/>
      <c r="R86"/>
      <c r="S86"/>
      <c r="T86"/>
      <c r="U86"/>
      <c r="V86"/>
      <c r="W86"/>
      <c r="X86"/>
      <c r="Y86"/>
      <c r="Z86"/>
      <c r="AA86"/>
    </row>
    <row r="87" spans="3:27">
      <c r="C87" s="808"/>
      <c r="D87" s="234"/>
      <c r="E87" s="234"/>
      <c r="F87" s="234"/>
      <c r="G87" s="234"/>
      <c r="H87" s="234"/>
      <c r="I87" s="234"/>
      <c r="J87" s="234"/>
      <c r="K87" s="234"/>
      <c r="L87" s="234"/>
      <c r="M87" s="234"/>
      <c r="N87"/>
      <c r="O87"/>
      <c r="P87"/>
      <c r="Q87"/>
      <c r="R87"/>
      <c r="S87"/>
      <c r="T87"/>
      <c r="U87"/>
      <c r="V87"/>
      <c r="W87"/>
      <c r="X87"/>
      <c r="Y87"/>
      <c r="Z87"/>
      <c r="AA87"/>
    </row>
    <row r="88" spans="3:27">
      <c r="C88"/>
      <c r="D88" s="234"/>
      <c r="E88" s="234"/>
      <c r="F88" s="234"/>
      <c r="G88" s="234"/>
      <c r="H88" s="234"/>
      <c r="I88" s="234"/>
      <c r="J88" s="234"/>
      <c r="K88" s="234"/>
      <c r="L88" s="234"/>
      <c r="M88" s="234"/>
      <c r="N88"/>
      <c r="O88"/>
      <c r="P88"/>
      <c r="Q88"/>
      <c r="R88"/>
      <c r="S88"/>
      <c r="T88"/>
      <c r="U88"/>
      <c r="V88"/>
      <c r="W88"/>
      <c r="X88"/>
      <c r="Y88"/>
      <c r="Z88"/>
      <c r="AA88"/>
    </row>
    <row r="89" spans="3:27">
      <c r="C89"/>
      <c r="D89" s="234"/>
      <c r="E89" s="234"/>
      <c r="F89" s="234"/>
      <c r="G89" s="234"/>
      <c r="H89" s="234"/>
      <c r="I89" s="234"/>
      <c r="J89" s="234"/>
      <c r="K89" s="234"/>
      <c r="L89" s="234"/>
      <c r="M89" s="234"/>
      <c r="N89"/>
      <c r="O89"/>
      <c r="P89"/>
      <c r="Q89"/>
      <c r="R89"/>
      <c r="S89"/>
      <c r="T89"/>
      <c r="U89"/>
      <c r="V89"/>
      <c r="W89"/>
      <c r="X89"/>
      <c r="Y89"/>
      <c r="Z89"/>
      <c r="AA89"/>
    </row>
    <row r="90" spans="3:27">
      <c r="C90"/>
      <c r="D90" s="234"/>
      <c r="E90" s="234"/>
      <c r="F90" s="234"/>
      <c r="G90" s="234"/>
      <c r="H90" s="234"/>
      <c r="I90" s="234"/>
      <c r="J90" s="234"/>
      <c r="K90" s="234"/>
      <c r="L90" s="234"/>
      <c r="M90" s="234"/>
      <c r="N90"/>
      <c r="O90"/>
      <c r="P90"/>
      <c r="Q90"/>
      <c r="R90"/>
      <c r="S90"/>
      <c r="T90"/>
      <c r="U90"/>
      <c r="V90"/>
      <c r="W90"/>
      <c r="X90"/>
      <c r="Y90"/>
      <c r="Z90"/>
      <c r="AA90"/>
    </row>
    <row r="91" spans="3:27">
      <c r="C91"/>
      <c r="D91" s="234"/>
      <c r="E91" s="234"/>
      <c r="F91" s="234"/>
      <c r="G91" s="234"/>
      <c r="H91" s="234"/>
      <c r="I91" s="234"/>
      <c r="J91" s="234"/>
      <c r="K91" s="234"/>
      <c r="L91" s="234"/>
      <c r="M91" s="234"/>
      <c r="N91"/>
      <c r="O91"/>
      <c r="P91"/>
      <c r="Q91"/>
      <c r="R91"/>
      <c r="S91"/>
      <c r="T91"/>
      <c r="U91"/>
      <c r="V91"/>
      <c r="W91"/>
      <c r="X91"/>
      <c r="Y91"/>
      <c r="Z91"/>
      <c r="AA91"/>
    </row>
    <row r="92" spans="3:27">
      <c r="C92"/>
      <c r="D92" s="234"/>
      <c r="E92" s="234"/>
      <c r="F92" s="234"/>
      <c r="G92" s="234"/>
      <c r="H92" s="234"/>
      <c r="I92" s="234"/>
      <c r="J92" s="234"/>
      <c r="K92" s="234"/>
      <c r="L92" s="234"/>
      <c r="M92" s="234"/>
      <c r="N92"/>
      <c r="O92"/>
      <c r="P92"/>
      <c r="Q92"/>
      <c r="R92"/>
      <c r="S92"/>
      <c r="T92"/>
      <c r="U92"/>
      <c r="V92"/>
      <c r="W92"/>
      <c r="X92"/>
      <c r="Y92"/>
      <c r="Z92"/>
      <c r="AA92"/>
    </row>
    <row r="93" spans="3:27">
      <c r="C93"/>
      <c r="D93" s="234"/>
      <c r="E93" s="234"/>
      <c r="F93" s="234"/>
      <c r="G93" s="234"/>
      <c r="H93" s="234"/>
      <c r="I93" s="234"/>
      <c r="J93" s="234"/>
      <c r="K93" s="234"/>
      <c r="L93" s="234"/>
      <c r="M93" s="234"/>
      <c r="N93"/>
      <c r="O93"/>
      <c r="P93"/>
      <c r="Q93"/>
      <c r="R93"/>
      <c r="S93"/>
      <c r="T93"/>
      <c r="U93"/>
      <c r="V93"/>
      <c r="W93"/>
      <c r="X93"/>
      <c r="Y93"/>
      <c r="Z93"/>
      <c r="AA93"/>
    </row>
    <row r="94" spans="3:27">
      <c r="C94"/>
      <c r="D94" s="234"/>
      <c r="E94" s="234"/>
      <c r="F94" s="234"/>
      <c r="G94" s="234"/>
      <c r="H94" s="234"/>
      <c r="I94" s="234"/>
      <c r="J94" s="234"/>
      <c r="K94" s="234"/>
      <c r="L94" s="234"/>
      <c r="M94" s="234"/>
      <c r="N94"/>
      <c r="O94"/>
      <c r="P94"/>
      <c r="Q94"/>
      <c r="R94"/>
      <c r="S94"/>
      <c r="T94"/>
      <c r="U94"/>
      <c r="V94"/>
      <c r="W94"/>
      <c r="X94"/>
      <c r="Y94"/>
      <c r="Z94"/>
      <c r="AA94"/>
    </row>
    <row r="95" spans="3:27">
      <c r="C95"/>
      <c r="D95" s="234"/>
      <c r="E95" s="234"/>
      <c r="F95" s="234"/>
      <c r="G95" s="234"/>
      <c r="H95" s="234"/>
      <c r="I95" s="234"/>
      <c r="J95" s="234"/>
      <c r="K95" s="234"/>
      <c r="L95" s="234"/>
      <c r="M95" s="234"/>
      <c r="N95"/>
      <c r="O95"/>
      <c r="P95"/>
      <c r="Q95"/>
      <c r="R95"/>
      <c r="S95"/>
      <c r="T95"/>
      <c r="U95"/>
      <c r="V95"/>
      <c r="W95"/>
      <c r="X95"/>
      <c r="Y95"/>
      <c r="Z95"/>
      <c r="AA95"/>
    </row>
    <row r="96" spans="3:27">
      <c r="C96"/>
      <c r="D96" s="234"/>
      <c r="E96" s="234"/>
      <c r="F96" s="234"/>
      <c r="G96" s="234"/>
      <c r="H96" s="234"/>
      <c r="I96" s="234"/>
      <c r="J96" s="234"/>
      <c r="K96" s="234"/>
      <c r="L96" s="234"/>
      <c r="M96" s="234"/>
      <c r="N96"/>
      <c r="O96"/>
      <c r="P96"/>
      <c r="Q96"/>
      <c r="R96"/>
      <c r="S96"/>
      <c r="T96"/>
      <c r="U96"/>
      <c r="V96"/>
      <c r="W96"/>
      <c r="X96"/>
      <c r="Y96"/>
      <c r="Z96"/>
      <c r="AA96"/>
    </row>
    <row r="97" spans="3:27">
      <c r="C97"/>
      <c r="D97" s="234"/>
      <c r="E97" s="234"/>
      <c r="F97" s="234"/>
      <c r="G97" s="234"/>
      <c r="H97" s="234"/>
      <c r="I97" s="234"/>
      <c r="J97" s="234"/>
      <c r="K97" s="234"/>
      <c r="L97" s="234"/>
      <c r="M97" s="234"/>
      <c r="N97"/>
      <c r="O97"/>
      <c r="P97"/>
      <c r="Q97"/>
      <c r="R97"/>
      <c r="S97"/>
      <c r="T97"/>
      <c r="U97"/>
      <c r="V97"/>
      <c r="W97"/>
      <c r="X97"/>
      <c r="Y97"/>
      <c r="Z97"/>
      <c r="AA97"/>
    </row>
    <row r="98" spans="3:27">
      <c r="C98"/>
      <c r="D98" s="234"/>
      <c r="E98" s="234"/>
      <c r="F98" s="234"/>
      <c r="G98" s="234"/>
      <c r="H98" s="234"/>
      <c r="I98" s="234"/>
      <c r="J98" s="234"/>
      <c r="K98" s="234"/>
      <c r="L98" s="234"/>
      <c r="M98" s="234"/>
      <c r="N98"/>
      <c r="O98"/>
      <c r="P98"/>
      <c r="Q98"/>
      <c r="R98"/>
      <c r="S98"/>
      <c r="T98"/>
      <c r="U98"/>
      <c r="V98"/>
      <c r="W98"/>
      <c r="X98"/>
      <c r="Y98"/>
      <c r="Z98"/>
      <c r="AA98"/>
    </row>
    <row r="99" spans="3:27">
      <c r="C99"/>
      <c r="D99" s="234"/>
      <c r="E99" s="234"/>
      <c r="F99" s="234"/>
      <c r="G99" s="234"/>
      <c r="H99" s="234"/>
      <c r="I99" s="234"/>
      <c r="J99" s="234"/>
      <c r="K99" s="234"/>
      <c r="L99" s="234"/>
      <c r="M99" s="234"/>
      <c r="N99"/>
      <c r="O99"/>
      <c r="P99"/>
      <c r="Q99"/>
      <c r="R99"/>
      <c r="S99"/>
      <c r="T99"/>
      <c r="U99"/>
      <c r="V99"/>
      <c r="W99"/>
      <c r="X99"/>
      <c r="Y99"/>
      <c r="Z99"/>
      <c r="AA99"/>
    </row>
    <row r="100" spans="3:27">
      <c r="C100"/>
      <c r="D100" s="234"/>
      <c r="E100" s="234"/>
      <c r="F100" s="234"/>
      <c r="G100" s="234"/>
      <c r="H100" s="234"/>
      <c r="I100" s="234"/>
      <c r="J100" s="234"/>
      <c r="K100" s="234"/>
      <c r="L100" s="234"/>
      <c r="M100" s="234"/>
      <c r="N100"/>
      <c r="O100"/>
      <c r="P100"/>
      <c r="Q100"/>
      <c r="R100"/>
      <c r="S100"/>
      <c r="T100"/>
      <c r="U100"/>
      <c r="V100"/>
      <c r="W100"/>
      <c r="X100"/>
      <c r="Y100"/>
      <c r="Z100"/>
      <c r="AA100"/>
    </row>
    <row r="101" spans="3:27">
      <c r="C101"/>
      <c r="D101" s="234"/>
      <c r="E101" s="234"/>
      <c r="F101" s="234"/>
      <c r="G101" s="234"/>
      <c r="H101" s="234"/>
      <c r="I101" s="234"/>
      <c r="J101" s="234"/>
      <c r="K101" s="234"/>
      <c r="L101" s="234"/>
      <c r="M101" s="234"/>
      <c r="N101"/>
      <c r="O101"/>
      <c r="P101"/>
      <c r="Q101"/>
      <c r="R101"/>
      <c r="S101"/>
      <c r="T101"/>
      <c r="U101"/>
      <c r="V101"/>
      <c r="W101"/>
      <c r="X101"/>
      <c r="Y101"/>
      <c r="Z101"/>
      <c r="AA101"/>
    </row>
    <row r="102" spans="3:27">
      <c r="C102"/>
      <c r="D102" s="234"/>
      <c r="E102" s="234"/>
      <c r="F102" s="234"/>
      <c r="G102" s="234"/>
      <c r="H102" s="234"/>
      <c r="I102" s="234"/>
      <c r="J102" s="234"/>
      <c r="K102" s="234"/>
      <c r="L102" s="234"/>
      <c r="M102" s="234"/>
      <c r="N102"/>
      <c r="O102"/>
      <c r="P102"/>
      <c r="Q102"/>
      <c r="R102"/>
      <c r="S102"/>
      <c r="T102"/>
      <c r="U102"/>
      <c r="V102"/>
      <c r="W102"/>
      <c r="X102"/>
      <c r="Y102"/>
      <c r="Z102"/>
      <c r="AA102"/>
    </row>
    <row r="103" spans="3:27">
      <c r="C103"/>
      <c r="D103" s="234"/>
      <c r="E103" s="234"/>
      <c r="F103" s="234"/>
      <c r="G103" s="234"/>
      <c r="H103" s="234"/>
      <c r="I103" s="234"/>
      <c r="J103" s="234"/>
      <c r="K103" s="234"/>
      <c r="L103" s="234"/>
      <c r="M103" s="234"/>
      <c r="N103"/>
      <c r="O103"/>
      <c r="P103"/>
      <c r="Q103"/>
      <c r="R103"/>
      <c r="S103"/>
      <c r="T103"/>
      <c r="U103"/>
      <c r="V103"/>
      <c r="W103"/>
      <c r="X103"/>
      <c r="Y103"/>
      <c r="Z103"/>
      <c r="AA103"/>
    </row>
    <row r="104" spans="3:27">
      <c r="C104"/>
      <c r="D104" s="234"/>
      <c r="E104" s="234"/>
      <c r="F104" s="234"/>
      <c r="G104" s="234"/>
      <c r="H104" s="234"/>
      <c r="I104" s="234"/>
      <c r="J104" s="234"/>
      <c r="K104" s="234"/>
      <c r="L104" s="234"/>
      <c r="M104" s="234"/>
      <c r="N104"/>
      <c r="O104"/>
      <c r="P104"/>
      <c r="Q104"/>
      <c r="R104"/>
      <c r="S104"/>
      <c r="T104"/>
      <c r="U104"/>
      <c r="V104"/>
      <c r="W104"/>
      <c r="X104"/>
      <c r="Y104"/>
      <c r="Z104"/>
      <c r="AA104"/>
    </row>
    <row r="105" spans="3:27">
      <c r="C105"/>
      <c r="D105" s="234"/>
      <c r="E105" s="234"/>
      <c r="F105" s="234"/>
      <c r="G105" s="234"/>
      <c r="H105" s="234"/>
      <c r="I105" s="234"/>
      <c r="J105" s="234"/>
      <c r="K105" s="234"/>
      <c r="L105" s="234"/>
      <c r="M105" s="234"/>
      <c r="N105"/>
      <c r="O105"/>
      <c r="P105"/>
      <c r="Q105"/>
      <c r="R105"/>
      <c r="S105"/>
      <c r="T105"/>
      <c r="U105"/>
      <c r="V105"/>
      <c r="W105"/>
      <c r="X105"/>
      <c r="Y105"/>
      <c r="Z105"/>
      <c r="AA105"/>
    </row>
    <row r="106" spans="3:27">
      <c r="C106"/>
      <c r="D106" s="234"/>
      <c r="E106" s="234"/>
      <c r="F106" s="234"/>
      <c r="G106" s="234"/>
      <c r="H106" s="234"/>
      <c r="I106" s="234"/>
      <c r="J106" s="234"/>
      <c r="K106" s="234"/>
      <c r="L106" s="234"/>
      <c r="M106" s="234"/>
      <c r="N106"/>
      <c r="O106"/>
      <c r="P106"/>
      <c r="Q106"/>
      <c r="R106"/>
      <c r="S106"/>
      <c r="T106"/>
      <c r="U106"/>
      <c r="V106"/>
      <c r="W106"/>
      <c r="X106"/>
      <c r="Y106"/>
      <c r="Z106"/>
      <c r="AA106"/>
    </row>
    <row r="107" spans="3:27">
      <c r="C107"/>
      <c r="D107" s="234"/>
      <c r="E107" s="234"/>
      <c r="F107" s="234"/>
      <c r="G107" s="234"/>
      <c r="H107" s="234"/>
      <c r="I107" s="234"/>
      <c r="J107" s="234"/>
      <c r="K107" s="234"/>
      <c r="L107" s="234"/>
      <c r="M107" s="234"/>
      <c r="N107"/>
      <c r="O107"/>
      <c r="P107"/>
      <c r="Q107"/>
      <c r="R107"/>
      <c r="S107"/>
      <c r="T107"/>
      <c r="U107"/>
      <c r="V107"/>
      <c r="W107"/>
      <c r="X107"/>
      <c r="Y107"/>
      <c r="Z107"/>
      <c r="AA107"/>
    </row>
    <row r="108" spans="3:27">
      <c r="C108" s="808"/>
      <c r="D108" s="234"/>
      <c r="E108" s="234"/>
      <c r="F108" s="234"/>
      <c r="G108" s="234"/>
      <c r="H108" s="234"/>
      <c r="I108" s="234"/>
      <c r="J108" s="234"/>
      <c r="K108" s="234"/>
      <c r="L108" s="234"/>
      <c r="M108" s="234"/>
      <c r="N108"/>
      <c r="O108"/>
      <c r="P108"/>
      <c r="Q108"/>
      <c r="R108"/>
      <c r="S108"/>
      <c r="T108"/>
      <c r="U108"/>
      <c r="V108"/>
      <c r="W108"/>
      <c r="X108"/>
      <c r="Y108"/>
      <c r="Z108"/>
      <c r="AA108"/>
    </row>
    <row r="109" spans="3:27">
      <c r="C109" s="808"/>
      <c r="D109" s="234"/>
      <c r="E109" s="234"/>
      <c r="F109" s="234"/>
      <c r="G109" s="234"/>
      <c r="H109" s="234"/>
      <c r="I109" s="234"/>
      <c r="J109" s="234"/>
      <c r="K109" s="234"/>
      <c r="L109" s="234"/>
      <c r="M109" s="234"/>
      <c r="N109"/>
      <c r="O109"/>
      <c r="P109"/>
      <c r="Q109"/>
      <c r="R109"/>
      <c r="S109"/>
      <c r="T109"/>
      <c r="U109"/>
      <c r="V109"/>
      <c r="W109"/>
      <c r="X109"/>
      <c r="Y109"/>
      <c r="Z109"/>
      <c r="AA109"/>
    </row>
    <row r="110" spans="3:27">
      <c r="C110" s="808"/>
      <c r="D110" s="234"/>
      <c r="E110" s="234"/>
      <c r="F110" s="234"/>
      <c r="G110" s="234"/>
      <c r="H110" s="234"/>
      <c r="I110" s="234"/>
      <c r="J110" s="234"/>
      <c r="K110" s="234"/>
      <c r="L110" s="234"/>
      <c r="M110" s="234"/>
      <c r="N110"/>
      <c r="O110"/>
      <c r="P110"/>
      <c r="Q110"/>
      <c r="R110"/>
      <c r="S110"/>
      <c r="T110"/>
      <c r="U110"/>
      <c r="V110"/>
      <c r="W110"/>
      <c r="X110"/>
      <c r="Y110"/>
      <c r="Z110"/>
      <c r="AA110"/>
    </row>
    <row r="111" spans="3:27">
      <c r="C111"/>
      <c r="D111" s="234"/>
      <c r="E111" s="234"/>
      <c r="F111" s="234"/>
      <c r="G111" s="234"/>
      <c r="H111" s="234"/>
      <c r="I111" s="234"/>
      <c r="J111" s="234"/>
      <c r="K111" s="234"/>
      <c r="L111" s="234"/>
      <c r="M111" s="234"/>
      <c r="N111"/>
      <c r="O111"/>
      <c r="P111"/>
      <c r="Q111"/>
      <c r="R111"/>
      <c r="S111"/>
      <c r="T111"/>
      <c r="U111"/>
      <c r="V111"/>
      <c r="W111"/>
      <c r="X111"/>
      <c r="Y111"/>
      <c r="Z111"/>
      <c r="AA111"/>
    </row>
    <row r="112" spans="3:27">
      <c r="C112"/>
      <c r="D112" s="234"/>
      <c r="E112" s="234"/>
      <c r="F112" s="234"/>
      <c r="G112" s="234"/>
      <c r="H112" s="234"/>
      <c r="I112" s="234"/>
      <c r="J112" s="234"/>
      <c r="K112" s="234"/>
      <c r="L112" s="234"/>
      <c r="M112" s="234"/>
      <c r="N112"/>
      <c r="O112"/>
      <c r="P112"/>
      <c r="Q112"/>
      <c r="R112"/>
      <c r="S112"/>
      <c r="T112"/>
      <c r="U112"/>
      <c r="V112"/>
      <c r="W112"/>
      <c r="X112"/>
      <c r="Y112"/>
      <c r="Z112"/>
      <c r="AA112"/>
    </row>
    <row r="113" spans="3:27">
      <c r="C113"/>
      <c r="D113"/>
      <c r="E113"/>
      <c r="F113" s="265"/>
      <c r="G113"/>
      <c r="H113"/>
      <c r="I113"/>
      <c r="J113"/>
      <c r="K113"/>
      <c r="L113"/>
      <c r="M113"/>
      <c r="N113"/>
      <c r="O113"/>
      <c r="P113"/>
      <c r="Q113"/>
      <c r="R113"/>
      <c r="S113"/>
      <c r="T113"/>
      <c r="U113"/>
      <c r="V113"/>
      <c r="W113"/>
      <c r="X113"/>
      <c r="Y113"/>
      <c r="Z113"/>
      <c r="AA113"/>
    </row>
    <row r="114" spans="3:27">
      <c r="C114"/>
      <c r="D114"/>
      <c r="E114"/>
      <c r="F114" s="297"/>
      <c r="G114"/>
      <c r="H114"/>
      <c r="I114"/>
      <c r="J114"/>
      <c r="K114"/>
      <c r="L114"/>
      <c r="M114"/>
      <c r="N114"/>
      <c r="O114"/>
      <c r="P114"/>
      <c r="Q114"/>
      <c r="R114"/>
      <c r="S114"/>
      <c r="T114"/>
      <c r="U114"/>
      <c r="V114"/>
      <c r="W114"/>
      <c r="X114"/>
      <c r="Y114"/>
      <c r="Z114"/>
      <c r="AA114"/>
    </row>
    <row r="115" spans="3:27">
      <c r="C115"/>
      <c r="D115"/>
      <c r="E115"/>
      <c r="F115" s="297"/>
      <c r="G115"/>
      <c r="H115"/>
      <c r="I115"/>
      <c r="J115"/>
      <c r="K115"/>
      <c r="L115"/>
      <c r="M115"/>
      <c r="N115"/>
      <c r="O115"/>
      <c r="P115"/>
      <c r="Q115"/>
      <c r="R115"/>
      <c r="S115"/>
      <c r="T115"/>
      <c r="U115"/>
      <c r="V115"/>
      <c r="W115"/>
      <c r="X115"/>
      <c r="Y115"/>
      <c r="Z115"/>
      <c r="AA115"/>
    </row>
    <row r="116" spans="3:27">
      <c r="C116"/>
      <c r="D116"/>
      <c r="E116"/>
      <c r="F116" s="297"/>
      <c r="G116"/>
      <c r="H116"/>
      <c r="I116"/>
      <c r="J116"/>
      <c r="K116"/>
      <c r="L116"/>
      <c r="M116"/>
      <c r="N116"/>
      <c r="O116"/>
      <c r="P116"/>
      <c r="Q116"/>
      <c r="R116"/>
      <c r="S116"/>
      <c r="T116"/>
      <c r="U116"/>
      <c r="V116"/>
      <c r="W116"/>
      <c r="X116"/>
      <c r="Y116"/>
      <c r="Z116"/>
      <c r="AA116"/>
    </row>
    <row r="117" spans="3:27">
      <c r="C117"/>
      <c r="D117"/>
      <c r="E117"/>
      <c r="F117" s="297"/>
      <c r="G117"/>
      <c r="H117"/>
      <c r="I117"/>
      <c r="J117"/>
      <c r="K117"/>
      <c r="L117"/>
      <c r="M117"/>
      <c r="N117"/>
      <c r="O117"/>
      <c r="P117"/>
      <c r="Q117"/>
      <c r="R117"/>
      <c r="S117"/>
      <c r="T117"/>
      <c r="U117"/>
      <c r="V117"/>
      <c r="W117"/>
      <c r="X117"/>
      <c r="Y117"/>
      <c r="Z117"/>
      <c r="AA117"/>
    </row>
    <row r="118" spans="3:27">
      <c r="C118"/>
      <c r="D118"/>
      <c r="E118"/>
      <c r="F118" s="297"/>
      <c r="G118"/>
      <c r="H118"/>
      <c r="I118"/>
      <c r="J118"/>
      <c r="K118"/>
      <c r="L118"/>
      <c r="M118"/>
      <c r="N118"/>
      <c r="O118"/>
      <c r="P118"/>
      <c r="Q118"/>
      <c r="R118"/>
      <c r="S118"/>
      <c r="T118"/>
      <c r="U118"/>
      <c r="V118"/>
      <c r="W118"/>
      <c r="X118"/>
      <c r="Y118"/>
      <c r="Z118"/>
      <c r="AA118"/>
    </row>
    <row r="119" spans="3:27">
      <c r="C119"/>
      <c r="D119"/>
      <c r="E119"/>
      <c r="F119" s="297"/>
      <c r="G119"/>
      <c r="H119"/>
      <c r="I119"/>
      <c r="J119"/>
      <c r="K119"/>
      <c r="L119"/>
      <c r="M119"/>
      <c r="N119"/>
      <c r="O119"/>
      <c r="P119"/>
      <c r="Q119"/>
      <c r="R119"/>
      <c r="S119"/>
      <c r="T119"/>
      <c r="U119"/>
      <c r="V119"/>
      <c r="W119"/>
      <c r="X119"/>
      <c r="Y119"/>
      <c r="Z119"/>
      <c r="AA119"/>
    </row>
    <row r="120" spans="3:27">
      <c r="C120"/>
      <c r="D120"/>
      <c r="E120"/>
      <c r="F120"/>
      <c r="G120"/>
      <c r="H120"/>
      <c r="I120"/>
      <c r="J120"/>
      <c r="K120"/>
      <c r="L120"/>
      <c r="M120"/>
      <c r="N120"/>
      <c r="O120"/>
      <c r="P120"/>
      <c r="Q120"/>
      <c r="R120"/>
      <c r="S120"/>
      <c r="T120"/>
      <c r="U120"/>
      <c r="V120"/>
      <c r="W120"/>
      <c r="X120"/>
      <c r="Y120"/>
      <c r="Z120"/>
      <c r="AA120"/>
    </row>
    <row r="121" spans="3:27">
      <c r="C121"/>
      <c r="D121"/>
      <c r="E121"/>
      <c r="F121"/>
      <c r="G121"/>
      <c r="H121"/>
      <c r="I121"/>
      <c r="J121"/>
      <c r="K121"/>
      <c r="L121"/>
      <c r="M121"/>
      <c r="N121"/>
      <c r="O121"/>
      <c r="P121"/>
      <c r="Q121"/>
      <c r="R121"/>
      <c r="S121"/>
      <c r="T121"/>
      <c r="U121"/>
      <c r="V121"/>
      <c r="W121"/>
      <c r="X121"/>
      <c r="Y121"/>
      <c r="Z121"/>
      <c r="AA121"/>
    </row>
    <row r="122" spans="3:27">
      <c r="C122" s="266"/>
      <c r="D122"/>
      <c r="E122"/>
      <c r="F122"/>
      <c r="G122"/>
      <c r="H122"/>
      <c r="I122"/>
      <c r="J122"/>
      <c r="K122"/>
      <c r="L122"/>
      <c r="M122"/>
      <c r="N122"/>
      <c r="O122"/>
      <c r="P122"/>
      <c r="Q122"/>
      <c r="R122"/>
      <c r="S122"/>
      <c r="T122"/>
      <c r="U122"/>
      <c r="V122"/>
      <c r="W122"/>
      <c r="X122"/>
      <c r="Y122"/>
      <c r="Z122"/>
      <c r="AA122"/>
    </row>
    <row r="123" spans="3:27" ht="15.75">
      <c r="C123" s="135"/>
      <c r="D123"/>
      <c r="E123" s="519"/>
      <c r="F123"/>
      <c r="G123"/>
      <c r="H123"/>
      <c r="I123"/>
      <c r="J123"/>
      <c r="K123"/>
      <c r="L123"/>
      <c r="M123"/>
      <c r="N123"/>
      <c r="O123"/>
      <c r="P123"/>
      <c r="Q123"/>
      <c r="R123"/>
      <c r="S123"/>
      <c r="T123"/>
      <c r="U123"/>
      <c r="V123"/>
      <c r="W123"/>
      <c r="X123"/>
      <c r="Y123"/>
      <c r="Z123"/>
      <c r="AA123"/>
    </row>
    <row r="124" spans="3:27">
      <c r="C124"/>
      <c r="D124" s="285"/>
      <c r="E124"/>
      <c r="F124" s="147"/>
      <c r="G124" s="147"/>
      <c r="H124"/>
      <c r="I124"/>
      <c r="J124"/>
      <c r="K124"/>
      <c r="L124"/>
      <c r="M124"/>
      <c r="N124"/>
      <c r="O124"/>
      <c r="P124"/>
      <c r="Q124"/>
      <c r="R124"/>
      <c r="S124"/>
      <c r="T124"/>
      <c r="U124"/>
      <c r="V124"/>
      <c r="W124"/>
      <c r="X124"/>
      <c r="Y124"/>
      <c r="Z124"/>
      <c r="AA124"/>
    </row>
    <row r="125" spans="3:27">
      <c r="C125"/>
      <c r="D125" s="285"/>
      <c r="E125" s="812"/>
      <c r="F125" s="285"/>
      <c r="G125" s="51"/>
      <c r="H125" s="51"/>
      <c r="I125" s="147"/>
      <c r="J125" s="285"/>
      <c r="K125"/>
      <c r="L125"/>
      <c r="M125"/>
      <c r="N125"/>
      <c r="O125"/>
      <c r="P125"/>
      <c r="Q125"/>
      <c r="R125"/>
      <c r="S125"/>
      <c r="T125"/>
      <c r="U125"/>
      <c r="V125"/>
      <c r="W125"/>
      <c r="X125"/>
      <c r="Y125"/>
      <c r="Z125"/>
      <c r="AA125"/>
    </row>
    <row r="126" spans="3:27">
      <c r="C126"/>
      <c r="D126" s="285"/>
      <c r="E126" s="285"/>
      <c r="F126" s="539"/>
      <c r="G126" s="539"/>
      <c r="H126" s="285"/>
      <c r="I126" s="285"/>
      <c r="J126" s="539"/>
      <c r="K126" s="539"/>
      <c r="L126" s="285"/>
      <c r="M126"/>
      <c r="N126"/>
      <c r="O126"/>
      <c r="P126"/>
      <c r="Q126"/>
      <c r="R126"/>
      <c r="S126"/>
      <c r="T126"/>
      <c r="U126"/>
      <c r="V126"/>
      <c r="W126"/>
      <c r="X126"/>
      <c r="Y126"/>
      <c r="Z126"/>
      <c r="AA126"/>
    </row>
    <row r="127" spans="3:27">
      <c r="C127"/>
      <c r="D127" s="234"/>
      <c r="E127" s="234"/>
      <c r="F127" s="234"/>
      <c r="G127" s="234"/>
      <c r="H127" s="234"/>
      <c r="I127" s="234"/>
      <c r="J127" s="234"/>
      <c r="K127" s="234"/>
      <c r="L127" s="234"/>
      <c r="M127"/>
      <c r="N127"/>
      <c r="O127"/>
      <c r="P127"/>
      <c r="Q127"/>
      <c r="R127"/>
      <c r="S127"/>
      <c r="T127"/>
      <c r="U127"/>
      <c r="V127"/>
      <c r="W127"/>
      <c r="X127"/>
      <c r="Y127"/>
      <c r="Z127"/>
      <c r="AA127"/>
    </row>
    <row r="128" spans="3:27">
      <c r="C128"/>
      <c r="D128" s="234"/>
      <c r="E128" s="234"/>
      <c r="F128" s="234"/>
      <c r="G128" s="234"/>
      <c r="H128" s="234"/>
      <c r="I128" s="234"/>
      <c r="J128" s="234"/>
      <c r="K128" s="234"/>
      <c r="L128" s="234"/>
      <c r="M128"/>
      <c r="N128"/>
      <c r="O128"/>
      <c r="P128"/>
      <c r="Q128"/>
      <c r="R128"/>
      <c r="S128"/>
      <c r="T128"/>
      <c r="U128"/>
      <c r="V128"/>
      <c r="W128"/>
      <c r="X128"/>
      <c r="Y128"/>
      <c r="Z128"/>
      <c r="AA128"/>
    </row>
    <row r="129" spans="3:27">
      <c r="C129"/>
      <c r="D129" s="234"/>
      <c r="E129" s="234"/>
      <c r="F129" s="234"/>
      <c r="G129" s="234"/>
      <c r="H129" s="234"/>
      <c r="I129" s="234"/>
      <c r="J129" s="234"/>
      <c r="K129" s="234"/>
      <c r="L129" s="234"/>
      <c r="M129"/>
      <c r="N129"/>
      <c r="O129"/>
      <c r="P129"/>
      <c r="Q129"/>
      <c r="R129"/>
      <c r="S129"/>
      <c r="T129"/>
      <c r="U129"/>
      <c r="V129"/>
      <c r="W129"/>
      <c r="X129"/>
      <c r="Y129"/>
      <c r="Z129"/>
      <c r="AA129"/>
    </row>
    <row r="130" spans="3:27">
      <c r="C130"/>
      <c r="D130" s="234"/>
      <c r="E130" s="234"/>
      <c r="F130" s="234"/>
      <c r="G130" s="234"/>
      <c r="H130" s="234"/>
      <c r="I130" s="234"/>
      <c r="J130" s="234"/>
      <c r="K130" s="234"/>
      <c r="L130" s="234"/>
      <c r="M130"/>
      <c r="N130"/>
      <c r="O130"/>
      <c r="P130"/>
      <c r="Q130"/>
      <c r="R130"/>
      <c r="S130"/>
      <c r="T130"/>
      <c r="U130"/>
      <c r="V130"/>
      <c r="W130"/>
      <c r="X130"/>
      <c r="Y130"/>
      <c r="Z130"/>
      <c r="AA130"/>
    </row>
    <row r="131" spans="3:27">
      <c r="C131" s="265"/>
      <c r="D131" s="234"/>
      <c r="E131" s="234"/>
      <c r="F131" s="234"/>
      <c r="G131" s="234"/>
      <c r="H131" s="234"/>
      <c r="I131" s="234"/>
      <c r="J131" s="234"/>
      <c r="K131" s="234"/>
      <c r="L131" s="234"/>
      <c r="M131"/>
      <c r="N131"/>
      <c r="O131"/>
      <c r="P131"/>
      <c r="Q131"/>
      <c r="R131"/>
      <c r="S131"/>
      <c r="T131"/>
      <c r="U131"/>
      <c r="V131"/>
      <c r="W131"/>
      <c r="X131"/>
      <c r="Y131"/>
      <c r="Z131"/>
      <c r="AA131"/>
    </row>
    <row r="132" spans="3:27">
      <c r="C132" s="265"/>
      <c r="D132" s="234"/>
      <c r="E132" s="234"/>
      <c r="F132" s="234"/>
      <c r="G132" s="234"/>
      <c r="H132" s="234"/>
      <c r="I132" s="234"/>
      <c r="J132" s="234"/>
      <c r="K132" s="234"/>
      <c r="L132" s="234"/>
      <c r="M132"/>
      <c r="N132"/>
      <c r="O132"/>
      <c r="P132"/>
      <c r="Q132"/>
      <c r="R132"/>
      <c r="S132"/>
      <c r="T132"/>
      <c r="U132"/>
      <c r="V132"/>
      <c r="W132"/>
      <c r="X132"/>
      <c r="Y132"/>
      <c r="Z132"/>
      <c r="AA132"/>
    </row>
    <row r="133" spans="3:27">
      <c r="C133"/>
      <c r="D133" s="234"/>
      <c r="E133" s="234"/>
      <c r="F133" s="234"/>
      <c r="G133" s="234"/>
      <c r="H133" s="234"/>
      <c r="I133" s="234"/>
      <c r="J133" s="234"/>
      <c r="K133" s="234"/>
      <c r="L133" s="234"/>
      <c r="M133"/>
      <c r="N133"/>
      <c r="O133"/>
      <c r="P133"/>
      <c r="Q133"/>
      <c r="R133"/>
      <c r="S133"/>
      <c r="T133"/>
      <c r="U133"/>
      <c r="V133"/>
      <c r="W133"/>
      <c r="X133"/>
      <c r="Y133"/>
      <c r="Z133"/>
      <c r="AA133"/>
    </row>
    <row r="134" spans="3:27">
      <c r="C134"/>
      <c r="D134"/>
      <c r="E134"/>
      <c r="F134" s="265"/>
      <c r="G134"/>
      <c r="H134"/>
      <c r="I134"/>
      <c r="J134"/>
      <c r="K134"/>
      <c r="L134"/>
      <c r="M134"/>
      <c r="N134"/>
      <c r="O134"/>
      <c r="P134"/>
      <c r="Q134"/>
      <c r="R134"/>
      <c r="S134"/>
      <c r="T134"/>
      <c r="U134"/>
      <c r="V134"/>
      <c r="W134"/>
      <c r="X134"/>
      <c r="Y134"/>
      <c r="Z134"/>
      <c r="AA134"/>
    </row>
    <row r="135" spans="3:27">
      <c r="C135"/>
      <c r="D135"/>
      <c r="E135"/>
      <c r="F135"/>
      <c r="G135"/>
      <c r="H135"/>
      <c r="I135"/>
      <c r="J135"/>
      <c r="K135"/>
      <c r="L135"/>
      <c r="M135"/>
      <c r="N135"/>
      <c r="O135"/>
      <c r="P135"/>
      <c r="Q135"/>
      <c r="R135"/>
      <c r="S135"/>
      <c r="T135"/>
      <c r="U135"/>
      <c r="V135"/>
      <c r="W135"/>
      <c r="X135"/>
      <c r="Y135"/>
      <c r="Z135"/>
      <c r="AA135"/>
    </row>
    <row r="136" spans="3:27">
      <c r="C136"/>
      <c r="D136"/>
      <c r="E136"/>
      <c r="F136"/>
      <c r="G136"/>
      <c r="H136"/>
      <c r="I136"/>
      <c r="J136"/>
      <c r="K136"/>
      <c r="L136"/>
      <c r="M136"/>
      <c r="N136"/>
      <c r="O136"/>
      <c r="P136"/>
      <c r="Q136"/>
      <c r="R136"/>
      <c r="S136"/>
      <c r="T136"/>
      <c r="U136"/>
      <c r="V136"/>
      <c r="W136"/>
      <c r="X136"/>
      <c r="Y136"/>
      <c r="Z136"/>
      <c r="AA136"/>
    </row>
    <row r="137" spans="3:27">
      <c r="C137"/>
      <c r="D137"/>
      <c r="E137"/>
      <c r="F137"/>
      <c r="G137"/>
      <c r="H137"/>
      <c r="I137"/>
      <c r="J137"/>
      <c r="K137"/>
      <c r="L137"/>
      <c r="M137"/>
      <c r="N137"/>
      <c r="O137"/>
      <c r="P137"/>
      <c r="Q137"/>
      <c r="R137"/>
      <c r="S137"/>
      <c r="T137"/>
      <c r="U137"/>
      <c r="V137"/>
      <c r="W137"/>
      <c r="X137"/>
      <c r="Y137"/>
      <c r="Z137"/>
      <c r="AA137"/>
    </row>
    <row r="138" spans="3:27">
      <c r="C138"/>
      <c r="D138"/>
      <c r="E138"/>
      <c r="F138"/>
      <c r="G138"/>
      <c r="H138"/>
      <c r="I138"/>
      <c r="J138"/>
      <c r="K138"/>
      <c r="L138"/>
      <c r="M138"/>
      <c r="N138"/>
      <c r="O138"/>
      <c r="P138"/>
      <c r="Q138"/>
      <c r="R138"/>
      <c r="S138"/>
      <c r="T138"/>
      <c r="U138"/>
      <c r="V138"/>
      <c r="W138"/>
      <c r="X138"/>
      <c r="Y138"/>
      <c r="Z138"/>
      <c r="AA138"/>
    </row>
    <row r="139" spans="3:27">
      <c r="C139"/>
      <c r="D139"/>
      <c r="E139"/>
      <c r="F139"/>
      <c r="G139"/>
      <c r="H139"/>
      <c r="I139"/>
      <c r="J139"/>
      <c r="K139"/>
      <c r="L139"/>
      <c r="M139"/>
      <c r="N139"/>
      <c r="O139"/>
      <c r="P139"/>
      <c r="Q139"/>
      <c r="R139"/>
      <c r="S139"/>
      <c r="T139"/>
      <c r="U139"/>
      <c r="V139"/>
      <c r="W139"/>
      <c r="X139"/>
      <c r="Y139"/>
      <c r="Z139"/>
      <c r="AA139"/>
    </row>
    <row r="140" spans="3:27">
      <c r="C140"/>
      <c r="D140"/>
      <c r="E140"/>
      <c r="F140"/>
      <c r="G140"/>
      <c r="H140"/>
      <c r="I140"/>
      <c r="J140"/>
      <c r="K140"/>
      <c r="L140"/>
      <c r="M140"/>
      <c r="N140"/>
      <c r="O140"/>
      <c r="P140"/>
      <c r="Q140"/>
      <c r="R140"/>
      <c r="S140"/>
      <c r="T140"/>
      <c r="U140"/>
      <c r="V140"/>
      <c r="W140"/>
      <c r="X140"/>
      <c r="Y140"/>
      <c r="Z140"/>
      <c r="AA140"/>
    </row>
    <row r="141" spans="3:27">
      <c r="C141"/>
      <c r="D141"/>
      <c r="E141"/>
      <c r="F141"/>
      <c r="G141"/>
      <c r="H141"/>
      <c r="I141"/>
      <c r="J141"/>
      <c r="K141"/>
      <c r="L141"/>
      <c r="M141"/>
      <c r="N141"/>
      <c r="O141"/>
      <c r="P141"/>
      <c r="Q141"/>
      <c r="R141"/>
      <c r="S141"/>
      <c r="T141"/>
      <c r="U141"/>
      <c r="V141"/>
      <c r="W141"/>
      <c r="X141"/>
      <c r="Y141"/>
      <c r="Z141"/>
      <c r="AA141"/>
    </row>
    <row r="142" spans="3:27">
      <c r="C142"/>
      <c r="D142"/>
      <c r="E142"/>
      <c r="F142"/>
      <c r="G142"/>
      <c r="H142"/>
      <c r="I142"/>
      <c r="J142"/>
      <c r="K142"/>
      <c r="L142"/>
      <c r="M142"/>
      <c r="N142"/>
      <c r="O142"/>
      <c r="P142"/>
      <c r="Q142"/>
      <c r="R142"/>
      <c r="S142"/>
      <c r="T142"/>
      <c r="U142"/>
      <c r="V142"/>
      <c r="W142"/>
      <c r="X142"/>
      <c r="Y142"/>
      <c r="Z142"/>
      <c r="AA142"/>
    </row>
    <row r="143" spans="3:27">
      <c r="C143"/>
      <c r="D143"/>
      <c r="E143"/>
      <c r="F143"/>
      <c r="G143"/>
      <c r="H143"/>
      <c r="I143"/>
      <c r="J143"/>
      <c r="K143"/>
      <c r="L143"/>
      <c r="M143"/>
      <c r="N143"/>
      <c r="O143"/>
      <c r="P143"/>
      <c r="Q143"/>
      <c r="R143"/>
      <c r="S143"/>
      <c r="T143"/>
      <c r="U143"/>
      <c r="V143"/>
      <c r="W143"/>
      <c r="X143"/>
      <c r="Y143"/>
      <c r="Z143"/>
      <c r="AA143"/>
    </row>
    <row r="144" spans="3:27">
      <c r="C144"/>
      <c r="D144"/>
      <c r="E144"/>
      <c r="F144"/>
      <c r="G144"/>
      <c r="H144"/>
      <c r="I144"/>
      <c r="J144"/>
      <c r="K144"/>
      <c r="L144"/>
      <c r="M144"/>
      <c r="N144"/>
      <c r="O144"/>
      <c r="P144"/>
      <c r="Q144"/>
      <c r="R144"/>
      <c r="S144"/>
      <c r="T144"/>
      <c r="U144"/>
      <c r="V144"/>
      <c r="W144"/>
      <c r="X144"/>
      <c r="Y144"/>
      <c r="Z144"/>
      <c r="AA144"/>
    </row>
    <row r="145" spans="3:27">
      <c r="C145"/>
      <c r="D145" s="659"/>
      <c r="E145" s="147"/>
      <c r="F145"/>
      <c r="G145" s="659"/>
      <c r="H145"/>
      <c r="I145"/>
      <c r="J145"/>
      <c r="K145"/>
      <c r="L145"/>
      <c r="M145"/>
      <c r="N145"/>
      <c r="O145"/>
      <c r="P145"/>
      <c r="Q145"/>
      <c r="R145"/>
      <c r="S145"/>
      <c r="T145"/>
      <c r="U145"/>
      <c r="V145"/>
      <c r="W145"/>
      <c r="X145"/>
      <c r="Y145"/>
      <c r="Z145"/>
      <c r="AA145"/>
    </row>
    <row r="146" spans="3:27" ht="15.75">
      <c r="C146" s="135"/>
      <c r="D146"/>
      <c r="E146" s="266"/>
      <c r="F146"/>
      <c r="G146"/>
      <c r="H146"/>
      <c r="I146"/>
      <c r="J146"/>
      <c r="K146"/>
      <c r="L146"/>
      <c r="M146"/>
      <c r="N146"/>
      <c r="O146"/>
      <c r="P146"/>
      <c r="Q146"/>
      <c r="R146"/>
      <c r="S146"/>
      <c r="T146"/>
      <c r="U146"/>
      <c r="V146"/>
      <c r="W146"/>
      <c r="X146"/>
      <c r="Y146"/>
      <c r="Z146"/>
      <c r="AA146"/>
    </row>
    <row r="147" spans="3:27">
      <c r="C147"/>
      <c r="D147"/>
      <c r="E147"/>
      <c r="F147"/>
      <c r="G147" s="659"/>
      <c r="H147"/>
      <c r="I147"/>
      <c r="J147"/>
      <c r="K147"/>
      <c r="L147"/>
      <c r="M147"/>
      <c r="N147"/>
      <c r="O147"/>
      <c r="P147"/>
      <c r="Q147"/>
      <c r="R147"/>
      <c r="S147"/>
      <c r="T147"/>
      <c r="U147"/>
      <c r="V147"/>
      <c r="W147"/>
      <c r="X147"/>
      <c r="Y147"/>
      <c r="Z147"/>
      <c r="AA147"/>
    </row>
    <row r="148" spans="3:27">
      <c r="C148"/>
      <c r="D148"/>
      <c r="E148"/>
      <c r="F148"/>
      <c r="G148" s="659"/>
      <c r="H148"/>
      <c r="I148"/>
      <c r="J148"/>
      <c r="K148"/>
      <c r="L148"/>
      <c r="M148"/>
      <c r="N148"/>
      <c r="O148"/>
      <c r="P148"/>
      <c r="Q148"/>
      <c r="R148"/>
      <c r="S148"/>
      <c r="T148"/>
      <c r="U148"/>
      <c r="V148"/>
      <c r="W148"/>
      <c r="X148"/>
      <c r="Y148"/>
      <c r="Z148"/>
      <c r="AA148"/>
    </row>
    <row r="149" spans="3:27">
      <c r="C149" s="147"/>
      <c r="D149"/>
      <c r="E149"/>
      <c r="F149"/>
      <c r="G149" s="659"/>
      <c r="H149"/>
      <c r="I149"/>
      <c r="J149"/>
      <c r="K149"/>
      <c r="L149"/>
      <c r="M149"/>
      <c r="N149"/>
      <c r="O149"/>
      <c r="P149"/>
      <c r="Q149"/>
      <c r="R149"/>
      <c r="S149"/>
      <c r="T149"/>
      <c r="U149"/>
      <c r="V149"/>
      <c r="W149"/>
      <c r="X149"/>
      <c r="Y149"/>
      <c r="Z149"/>
      <c r="AA149"/>
    </row>
    <row r="150" spans="3:27">
      <c r="C150"/>
      <c r="D150"/>
      <c r="E150"/>
      <c r="F150"/>
      <c r="G150" s="659"/>
      <c r="H150"/>
      <c r="I150"/>
      <c r="J150"/>
      <c r="K150"/>
      <c r="L150"/>
      <c r="M150"/>
      <c r="N150"/>
      <c r="O150"/>
      <c r="P150"/>
      <c r="Q150"/>
      <c r="R150"/>
      <c r="S150"/>
      <c r="T150"/>
      <c r="U150"/>
      <c r="V150"/>
      <c r="W150"/>
      <c r="X150"/>
      <c r="Y150"/>
      <c r="Z150"/>
      <c r="AA150"/>
    </row>
    <row r="151" spans="3:27">
      <c r="C151" s="147"/>
      <c r="D151" s="285"/>
      <c r="E151"/>
      <c r="F151"/>
      <c r="G151" s="659"/>
      <c r="H151"/>
      <c r="I151"/>
      <c r="J151"/>
      <c r="K151"/>
      <c r="L151"/>
      <c r="M151"/>
      <c r="N151"/>
      <c r="O151"/>
      <c r="P151"/>
      <c r="Q151"/>
      <c r="R151"/>
      <c r="S151"/>
      <c r="T151"/>
      <c r="U151"/>
      <c r="V151"/>
      <c r="W151"/>
      <c r="X151"/>
      <c r="Y151"/>
      <c r="Z151"/>
      <c r="AA151"/>
    </row>
    <row r="152" spans="3:27">
      <c r="C152" s="147"/>
      <c r="D152" s="234"/>
      <c r="E152"/>
      <c r="F152"/>
      <c r="G152"/>
      <c r="H152"/>
      <c r="I152"/>
      <c r="J152"/>
      <c r="K152"/>
      <c r="L152"/>
      <c r="M152"/>
      <c r="N152"/>
      <c r="O152"/>
      <c r="P152"/>
      <c r="Q152"/>
      <c r="R152"/>
      <c r="S152"/>
      <c r="T152"/>
      <c r="U152"/>
      <c r="V152"/>
      <c r="W152"/>
      <c r="X152"/>
      <c r="Y152"/>
      <c r="Z152"/>
      <c r="AA152"/>
    </row>
    <row r="153" spans="3:27">
      <c r="C153"/>
      <c r="D153" s="234"/>
      <c r="E153"/>
      <c r="F153"/>
      <c r="G153"/>
      <c r="H153"/>
      <c r="I153"/>
      <c r="J153"/>
      <c r="K153"/>
      <c r="L153"/>
      <c r="M153"/>
      <c r="N153"/>
      <c r="O153"/>
      <c r="P153"/>
      <c r="Q153"/>
      <c r="R153"/>
      <c r="S153"/>
      <c r="T153"/>
      <c r="U153"/>
      <c r="V153"/>
      <c r="W153"/>
      <c r="X153"/>
      <c r="Y153"/>
      <c r="Z153"/>
      <c r="AA153"/>
    </row>
    <row r="154" spans="3:27">
      <c r="C154"/>
      <c r="D154" s="234"/>
      <c r="E154"/>
      <c r="F154"/>
      <c r="G154"/>
      <c r="H154"/>
      <c r="I154"/>
      <c r="J154"/>
      <c r="K154"/>
      <c r="L154"/>
      <c r="M154"/>
      <c r="N154"/>
      <c r="O154"/>
      <c r="P154"/>
      <c r="Q154"/>
      <c r="R154"/>
      <c r="S154"/>
      <c r="T154"/>
      <c r="U154"/>
      <c r="V154"/>
      <c r="W154"/>
      <c r="X154"/>
      <c r="Y154"/>
      <c r="Z154"/>
      <c r="AA154"/>
    </row>
    <row r="155" spans="3:27">
      <c r="C155"/>
      <c r="D155" s="234"/>
      <c r="E155"/>
      <c r="F155"/>
      <c r="G155"/>
      <c r="H155"/>
      <c r="I155"/>
      <c r="J155"/>
      <c r="K155"/>
      <c r="L155"/>
      <c r="M155"/>
      <c r="N155"/>
      <c r="O155"/>
      <c r="P155"/>
      <c r="Q155"/>
      <c r="R155"/>
      <c r="S155"/>
      <c r="T155"/>
      <c r="U155"/>
      <c r="V155"/>
      <c r="W155"/>
      <c r="X155"/>
      <c r="Y155"/>
      <c r="Z155"/>
      <c r="AA155"/>
    </row>
    <row r="156" spans="3:27">
      <c r="C156" s="147"/>
      <c r="D156" s="234"/>
      <c r="E156"/>
      <c r="F156"/>
      <c r="G156"/>
      <c r="H156"/>
      <c r="I156"/>
      <c r="J156"/>
      <c r="K156"/>
      <c r="L156"/>
      <c r="M156"/>
      <c r="N156"/>
      <c r="O156"/>
      <c r="P156"/>
      <c r="Q156"/>
      <c r="R156"/>
      <c r="S156"/>
      <c r="T156"/>
      <c r="U156"/>
      <c r="V156"/>
      <c r="W156"/>
      <c r="X156"/>
      <c r="Y156"/>
      <c r="Z156"/>
      <c r="AA156"/>
    </row>
    <row r="157" spans="3:27">
      <c r="C157"/>
      <c r="D157" s="147"/>
      <c r="E157"/>
      <c r="F157"/>
      <c r="G157"/>
      <c r="H157"/>
      <c r="I157"/>
      <c r="J157"/>
      <c r="K157"/>
      <c r="L157"/>
      <c r="M157"/>
      <c r="N157"/>
      <c r="O157"/>
      <c r="P157"/>
      <c r="Q157"/>
      <c r="R157"/>
      <c r="S157"/>
      <c r="T157"/>
      <c r="U157"/>
      <c r="V157"/>
      <c r="W157"/>
      <c r="X157"/>
      <c r="Y157"/>
      <c r="Z157"/>
      <c r="AA157"/>
    </row>
    <row r="158" spans="3:27">
      <c r="C158" s="147"/>
      <c r="D158" s="147"/>
      <c r="E158"/>
      <c r="F158"/>
      <c r="G158"/>
      <c r="H158"/>
      <c r="I158"/>
      <c r="J158"/>
      <c r="K158"/>
      <c r="L158"/>
      <c r="M158"/>
      <c r="N158"/>
      <c r="O158"/>
      <c r="P158"/>
      <c r="Q158"/>
      <c r="R158"/>
      <c r="S158"/>
      <c r="T158"/>
      <c r="U158"/>
      <c r="V158"/>
      <c r="W158"/>
      <c r="X158"/>
      <c r="Y158"/>
      <c r="Z158"/>
      <c r="AA158"/>
    </row>
    <row r="159" spans="3:27">
      <c r="C159" s="147"/>
      <c r="D159" s="285"/>
      <c r="E159"/>
      <c r="F159"/>
      <c r="G159"/>
      <c r="H159"/>
      <c r="I159"/>
      <c r="J159"/>
      <c r="K159"/>
      <c r="L159"/>
      <c r="M159"/>
      <c r="N159"/>
      <c r="O159"/>
      <c r="P159"/>
      <c r="Q159"/>
      <c r="R159"/>
      <c r="S159"/>
      <c r="T159"/>
      <c r="U159"/>
      <c r="V159"/>
      <c r="W159"/>
      <c r="X159"/>
      <c r="Y159"/>
      <c r="Z159"/>
      <c r="AA159"/>
    </row>
    <row r="160" spans="3:27">
      <c r="C160" s="147"/>
      <c r="D160" s="234"/>
      <c r="E160"/>
      <c r="F160"/>
      <c r="G160"/>
      <c r="H160"/>
      <c r="I160"/>
      <c r="J160"/>
      <c r="K160"/>
      <c r="L160"/>
      <c r="M160"/>
      <c r="N160"/>
      <c r="O160"/>
      <c r="P160"/>
      <c r="Q160"/>
      <c r="R160"/>
      <c r="S160"/>
      <c r="T160"/>
      <c r="U160"/>
      <c r="V160"/>
      <c r="W160"/>
      <c r="X160"/>
      <c r="Y160"/>
      <c r="Z160"/>
      <c r="AA160"/>
    </row>
    <row r="161" spans="3:27">
      <c r="C161" s="265"/>
      <c r="D161" s="234"/>
      <c r="E161"/>
      <c r="F161"/>
      <c r="G161"/>
      <c r="H161"/>
      <c r="I161"/>
      <c r="J161"/>
      <c r="K161"/>
      <c r="L161"/>
      <c r="M161"/>
      <c r="N161"/>
      <c r="O161"/>
      <c r="P161"/>
      <c r="Q161"/>
      <c r="R161"/>
      <c r="S161"/>
      <c r="T161"/>
      <c r="U161"/>
      <c r="V161"/>
      <c r="W161"/>
      <c r="X161"/>
      <c r="Y161"/>
      <c r="Z161"/>
      <c r="AA161"/>
    </row>
    <row r="162" spans="3:27">
      <c r="C162" s="265"/>
      <c r="D162" s="234"/>
      <c r="E162"/>
      <c r="F162"/>
      <c r="G162"/>
      <c r="H162"/>
      <c r="I162"/>
      <c r="J162"/>
      <c r="K162"/>
      <c r="L162"/>
      <c r="M162"/>
      <c r="N162"/>
      <c r="O162"/>
      <c r="P162"/>
      <c r="Q162"/>
      <c r="R162"/>
      <c r="S162"/>
      <c r="T162"/>
      <c r="U162"/>
      <c r="V162"/>
      <c r="W162"/>
      <c r="X162"/>
      <c r="Y162"/>
      <c r="Z162"/>
      <c r="AA162"/>
    </row>
    <row r="163" spans="3:27">
      <c r="C163" s="147"/>
      <c r="D163" s="234"/>
      <c r="E163"/>
      <c r="F163"/>
      <c r="G163"/>
      <c r="H163"/>
      <c r="I163"/>
      <c r="J163"/>
      <c r="K163"/>
      <c r="L163"/>
      <c r="M163"/>
      <c r="N163"/>
      <c r="O163"/>
      <c r="P163"/>
      <c r="Q163"/>
      <c r="R163"/>
      <c r="S163"/>
      <c r="T163"/>
      <c r="U163"/>
      <c r="V163"/>
      <c r="W163"/>
      <c r="X163"/>
      <c r="Y163"/>
      <c r="Z163"/>
      <c r="AA163"/>
    </row>
    <row r="164" spans="3:27">
      <c r="C164"/>
      <c r="D164" s="147"/>
      <c r="E164"/>
      <c r="F164"/>
      <c r="G164"/>
      <c r="H164"/>
      <c r="I164"/>
      <c r="J164"/>
      <c r="K164"/>
      <c r="L164"/>
      <c r="M164"/>
      <c r="N164"/>
      <c r="O164"/>
      <c r="P164"/>
      <c r="Q164"/>
      <c r="R164"/>
      <c r="S164"/>
      <c r="T164"/>
      <c r="U164"/>
      <c r="V164"/>
      <c r="W164"/>
      <c r="X164"/>
      <c r="Y164"/>
      <c r="Z164"/>
      <c r="AA164"/>
    </row>
    <row r="165" spans="3:27">
      <c r="C165" s="147"/>
      <c r="D165" s="147"/>
      <c r="E165"/>
      <c r="F165"/>
      <c r="G165"/>
      <c r="H165"/>
      <c r="I165"/>
      <c r="J165"/>
      <c r="K165"/>
      <c r="L165"/>
      <c r="M165"/>
      <c r="N165"/>
      <c r="O165"/>
      <c r="P165"/>
      <c r="Q165"/>
      <c r="R165"/>
      <c r="S165"/>
      <c r="T165"/>
      <c r="U165"/>
      <c r="V165"/>
      <c r="W165"/>
      <c r="X165"/>
      <c r="Y165"/>
      <c r="Z165"/>
      <c r="AA165"/>
    </row>
    <row r="166" spans="3:27">
      <c r="C166" s="147"/>
      <c r="D166" s="285"/>
      <c r="E166"/>
      <c r="F166"/>
      <c r="G166"/>
      <c r="H166"/>
      <c r="I166"/>
      <c r="J166"/>
      <c r="K166"/>
      <c r="L166"/>
      <c r="M166"/>
      <c r="N166"/>
      <c r="O166"/>
      <c r="P166"/>
      <c r="Q166"/>
      <c r="R166"/>
      <c r="S166"/>
      <c r="T166"/>
      <c r="U166"/>
      <c r="V166"/>
      <c r="W166"/>
      <c r="X166"/>
      <c r="Y166"/>
      <c r="Z166"/>
      <c r="AA166"/>
    </row>
    <row r="167" spans="3:27">
      <c r="C167" s="147"/>
      <c r="D167" s="234"/>
      <c r="E167"/>
      <c r="F167"/>
      <c r="G167"/>
      <c r="H167"/>
      <c r="I167"/>
      <c r="J167"/>
      <c r="K167"/>
      <c r="L167"/>
      <c r="M167"/>
      <c r="N167"/>
      <c r="O167"/>
      <c r="P167"/>
      <c r="Q167"/>
      <c r="R167"/>
      <c r="S167"/>
      <c r="T167"/>
      <c r="U167"/>
      <c r="V167"/>
      <c r="W167"/>
      <c r="X167"/>
      <c r="Y167"/>
      <c r="Z167"/>
      <c r="AA167"/>
    </row>
    <row r="168" spans="3:27">
      <c r="C168" s="147"/>
      <c r="D168" s="234"/>
      <c r="E168"/>
      <c r="F168"/>
      <c r="G168"/>
      <c r="H168"/>
      <c r="I168"/>
      <c r="J168"/>
      <c r="K168"/>
      <c r="L168"/>
      <c r="M168"/>
      <c r="N168"/>
      <c r="O168"/>
      <c r="P168"/>
      <c r="Q168"/>
      <c r="R168"/>
      <c r="S168"/>
      <c r="T168"/>
      <c r="U168"/>
      <c r="V168"/>
      <c r="W168"/>
      <c r="X168"/>
      <c r="Y168"/>
      <c r="Z168"/>
      <c r="AA168"/>
    </row>
    <row r="169" spans="3:27">
      <c r="C169"/>
      <c r="D169"/>
      <c r="E169"/>
      <c r="F169"/>
      <c r="G169"/>
      <c r="H169"/>
      <c r="I169"/>
      <c r="J169"/>
      <c r="K169"/>
      <c r="L169"/>
      <c r="M169"/>
      <c r="N169"/>
      <c r="O169"/>
      <c r="P169"/>
      <c r="Q169"/>
      <c r="R169"/>
      <c r="S169"/>
      <c r="T169"/>
      <c r="U169"/>
      <c r="V169"/>
      <c r="W169"/>
      <c r="X169"/>
      <c r="Y169"/>
      <c r="Z169"/>
      <c r="AA169"/>
    </row>
    <row r="170" spans="3:27">
      <c r="C170"/>
      <c r="D170"/>
      <c r="E170"/>
      <c r="F170"/>
      <c r="G170"/>
      <c r="H170"/>
      <c r="I170"/>
      <c r="J170"/>
      <c r="K170"/>
      <c r="L170"/>
      <c r="M170"/>
      <c r="N170"/>
      <c r="O170"/>
      <c r="P170"/>
      <c r="Q170"/>
      <c r="R170"/>
      <c r="S170"/>
      <c r="T170"/>
      <c r="U170"/>
      <c r="V170"/>
      <c r="W170"/>
      <c r="X170"/>
      <c r="Y170"/>
      <c r="Z170"/>
      <c r="AA170"/>
    </row>
    <row r="171" spans="3:27" ht="15.75">
      <c r="C171" s="556"/>
      <c r="D171" s="265"/>
      <c r="E171" s="660"/>
      <c r="F171" s="265"/>
      <c r="G171" s="265"/>
      <c r="H171" s="265"/>
      <c r="I171" s="265"/>
      <c r="J171" s="265"/>
      <c r="K171" s="265"/>
      <c r="L171" s="265"/>
      <c r="M171"/>
      <c r="N171"/>
      <c r="O171"/>
      <c r="P171"/>
      <c r="Q171"/>
      <c r="R171"/>
      <c r="S171"/>
      <c r="T171"/>
      <c r="U171"/>
      <c r="V171"/>
      <c r="W171"/>
      <c r="X171"/>
      <c r="Y171"/>
      <c r="Z171"/>
      <c r="AA171"/>
    </row>
    <row r="172" spans="3:27">
      <c r="C172" s="265"/>
      <c r="D172" s="539"/>
      <c r="E172" s="265"/>
      <c r="F172" s="265"/>
      <c r="G172" s="265"/>
      <c r="H172" s="265"/>
      <c r="I172" s="265"/>
      <c r="J172" s="265"/>
      <c r="K172" s="265"/>
      <c r="L172" s="265"/>
      <c r="M172"/>
      <c r="N172"/>
      <c r="O172"/>
      <c r="P172"/>
      <c r="Q172"/>
      <c r="R172"/>
      <c r="S172"/>
      <c r="T172"/>
      <c r="U172"/>
      <c r="V172"/>
      <c r="W172"/>
      <c r="X172"/>
      <c r="Y172"/>
      <c r="Z172"/>
      <c r="AA172"/>
    </row>
    <row r="173" spans="3:27">
      <c r="C173" s="265"/>
      <c r="D173" s="539"/>
      <c r="E173" s="814"/>
      <c r="F173" s="539"/>
      <c r="G173" s="539"/>
      <c r="H173" s="539"/>
      <c r="I173" s="265"/>
      <c r="J173" s="265"/>
      <c r="K173" s="539"/>
      <c r="L173" s="265"/>
      <c r="M173"/>
      <c r="N173"/>
      <c r="O173"/>
      <c r="P173"/>
      <c r="Q173"/>
      <c r="R173"/>
      <c r="S173"/>
      <c r="T173"/>
      <c r="U173"/>
      <c r="V173"/>
      <c r="W173"/>
      <c r="X173"/>
      <c r="Y173"/>
      <c r="Z173"/>
      <c r="AA173"/>
    </row>
    <row r="174" spans="3:27">
      <c r="C174" s="265"/>
      <c r="D174" s="539"/>
      <c r="E174" s="539"/>
      <c r="F174" s="539"/>
      <c r="G174" s="539"/>
      <c r="H174" s="539"/>
      <c r="I174" s="539"/>
      <c r="J174" s="539"/>
      <c r="K174" s="539"/>
      <c r="L174" s="539"/>
      <c r="M174"/>
      <c r="N174"/>
      <c r="O174"/>
      <c r="P174"/>
      <c r="Q174"/>
      <c r="R174"/>
      <c r="S174"/>
      <c r="T174"/>
      <c r="U174"/>
      <c r="V174"/>
      <c r="W174"/>
      <c r="X174"/>
      <c r="Y174"/>
      <c r="Z174"/>
      <c r="AA174"/>
    </row>
    <row r="175" spans="3:27">
      <c r="C175" s="815"/>
      <c r="D175" s="234"/>
      <c r="E175" s="234"/>
      <c r="F175" s="234"/>
      <c r="G175" s="234"/>
      <c r="H175" s="234"/>
      <c r="I175" s="234"/>
      <c r="J175" s="234"/>
      <c r="K175" s="234"/>
      <c r="L175" s="234"/>
      <c r="M175"/>
      <c r="N175"/>
      <c r="O175"/>
      <c r="P175"/>
      <c r="Q175"/>
      <c r="R175"/>
      <c r="S175"/>
      <c r="T175"/>
      <c r="U175"/>
      <c r="V175"/>
      <c r="W175"/>
      <c r="X175"/>
      <c r="Y175"/>
      <c r="Z175"/>
      <c r="AA175"/>
    </row>
    <row r="176" spans="3:27">
      <c r="C176"/>
      <c r="D176"/>
      <c r="E176"/>
      <c r="F176" s="265"/>
      <c r="G176"/>
      <c r="H176"/>
      <c r="I176"/>
      <c r="J176"/>
      <c r="K176"/>
      <c r="L176"/>
      <c r="M176"/>
      <c r="N176"/>
      <c r="O176"/>
      <c r="P176"/>
      <c r="Q176"/>
      <c r="R176"/>
      <c r="S176"/>
      <c r="T176"/>
      <c r="U176"/>
      <c r="V176"/>
      <c r="W176"/>
      <c r="X176"/>
      <c r="Y176"/>
      <c r="Z176"/>
      <c r="AA176"/>
    </row>
    <row r="177" spans="3:27">
      <c r="C177"/>
      <c r="D177"/>
      <c r="E177"/>
      <c r="F177"/>
      <c r="G177"/>
      <c r="H177"/>
      <c r="I177"/>
      <c r="J177"/>
      <c r="K177"/>
      <c r="L177"/>
      <c r="M177"/>
      <c r="N177"/>
      <c r="O177"/>
      <c r="P177"/>
      <c r="Q177"/>
      <c r="R177"/>
      <c r="S177"/>
      <c r="T177"/>
      <c r="U177"/>
      <c r="V177"/>
      <c r="W177"/>
      <c r="X177"/>
      <c r="Y177"/>
      <c r="Z177"/>
      <c r="AA177"/>
    </row>
    <row r="178" spans="3:27">
      <c r="C178"/>
      <c r="D178"/>
      <c r="E178"/>
      <c r="F178"/>
      <c r="G178"/>
      <c r="H178"/>
      <c r="I178"/>
      <c r="J178"/>
      <c r="K178"/>
      <c r="L178"/>
      <c r="M178"/>
      <c r="N178"/>
      <c r="O178"/>
      <c r="P178"/>
      <c r="Q178"/>
      <c r="R178"/>
      <c r="S178"/>
      <c r="T178"/>
      <c r="U178"/>
      <c r="V178"/>
      <c r="W178"/>
      <c r="X178"/>
      <c r="Y178"/>
      <c r="Z178"/>
      <c r="AA178"/>
    </row>
    <row r="179" spans="3:27">
      <c r="C179"/>
      <c r="D179"/>
      <c r="E179"/>
      <c r="F179"/>
      <c r="G179"/>
      <c r="H179"/>
      <c r="I179"/>
      <c r="J179"/>
      <c r="K179"/>
      <c r="L179"/>
      <c r="M179"/>
      <c r="N179"/>
      <c r="O179"/>
      <c r="P179"/>
      <c r="Q179"/>
      <c r="R179"/>
      <c r="S179"/>
      <c r="T179"/>
      <c r="U179"/>
      <c r="V179"/>
      <c r="W179"/>
      <c r="X179"/>
      <c r="Y179"/>
      <c r="Z179"/>
      <c r="AA179"/>
    </row>
    <row r="180" spans="3:27">
      <c r="C180"/>
      <c r="D180"/>
      <c r="E180"/>
      <c r="F180"/>
      <c r="G180"/>
      <c r="H180"/>
      <c r="I180"/>
      <c r="J180"/>
      <c r="K180"/>
      <c r="L180"/>
      <c r="M180"/>
      <c r="N180"/>
      <c r="O180"/>
      <c r="P180"/>
      <c r="Q180"/>
      <c r="R180"/>
      <c r="S180"/>
      <c r="T180"/>
      <c r="U180"/>
      <c r="V180"/>
      <c r="W180"/>
      <c r="X180"/>
      <c r="Y180"/>
      <c r="Z180"/>
      <c r="AA180"/>
    </row>
    <row r="181" spans="3:27">
      <c r="C181"/>
      <c r="D181"/>
      <c r="E181"/>
      <c r="F181"/>
      <c r="G181"/>
      <c r="H181"/>
      <c r="I181"/>
      <c r="J181"/>
      <c r="K181"/>
      <c r="L181"/>
      <c r="M181"/>
      <c r="N181"/>
      <c r="O181"/>
      <c r="P181"/>
      <c r="Q181"/>
      <c r="R181"/>
      <c r="S181"/>
      <c r="T181"/>
      <c r="U181"/>
      <c r="V181"/>
      <c r="W181"/>
      <c r="X181"/>
      <c r="Y181"/>
      <c r="Z181"/>
      <c r="AA181"/>
    </row>
    <row r="182" spans="3:27" ht="15.75">
      <c r="C182" s="556"/>
      <c r="D182" s="265"/>
      <c r="E182" s="265"/>
      <c r="F182" s="265"/>
      <c r="G182" s="265"/>
      <c r="H182" s="265"/>
      <c r="I182" s="265"/>
      <c r="J182" s="265"/>
      <c r="K182" s="265"/>
      <c r="L182" s="265"/>
      <c r="M182" s="265"/>
      <c r="N182" s="265"/>
      <c r="O182" s="265"/>
      <c r="P182" s="265"/>
      <c r="Q182" s="265"/>
      <c r="R182" s="265"/>
      <c r="S182" s="265"/>
      <c r="T182" s="297"/>
      <c r="U182" s="297"/>
      <c r="V182" s="297"/>
      <c r="W182"/>
      <c r="X182"/>
      <c r="Y182"/>
      <c r="Z182"/>
      <c r="AA182"/>
    </row>
    <row r="183" spans="3:27" ht="15.75">
      <c r="C183" s="265"/>
      <c r="D183" s="556"/>
      <c r="E183" s="265"/>
      <c r="F183" s="265"/>
      <c r="G183" s="556"/>
      <c r="H183" s="265"/>
      <c r="I183" s="265"/>
      <c r="J183" s="265"/>
      <c r="K183" s="265"/>
      <c r="L183" s="556"/>
      <c r="M183" s="265"/>
      <c r="N183" s="265"/>
      <c r="O183" s="556"/>
      <c r="P183" s="265"/>
      <c r="Q183" s="265"/>
      <c r="R183" s="265"/>
      <c r="S183" s="265"/>
      <c r="T183"/>
      <c r="U183"/>
      <c r="V183"/>
      <c r="W183"/>
      <c r="X183"/>
      <c r="Y183"/>
      <c r="Z183"/>
      <c r="AA183"/>
    </row>
    <row r="184" spans="3:27">
      <c r="C184" s="265"/>
      <c r="D184" s="539"/>
      <c r="E184" s="539"/>
      <c r="F184" s="265"/>
      <c r="G184" s="265"/>
      <c r="H184" s="265"/>
      <c r="I184" s="265"/>
      <c r="J184" s="265"/>
      <c r="K184" s="265"/>
      <c r="L184" s="539"/>
      <c r="M184" s="539"/>
      <c r="N184" s="265"/>
      <c r="O184" s="265"/>
      <c r="P184" s="265"/>
      <c r="Q184" s="265"/>
      <c r="R184" s="265"/>
      <c r="S184" s="265"/>
      <c r="T184"/>
      <c r="U184"/>
      <c r="V184"/>
      <c r="W184"/>
      <c r="X184"/>
      <c r="Y184"/>
      <c r="Z184"/>
      <c r="AA184"/>
    </row>
    <row r="185" spans="3:27">
      <c r="C185" s="265"/>
      <c r="D185" s="539"/>
      <c r="E185" s="539"/>
      <c r="F185" s="265"/>
      <c r="G185" s="265"/>
      <c r="H185" s="265"/>
      <c r="I185" s="265"/>
      <c r="J185" s="265"/>
      <c r="K185" s="265"/>
      <c r="L185" s="539"/>
      <c r="M185" s="539"/>
      <c r="N185" s="265"/>
      <c r="O185" s="265"/>
      <c r="P185" s="265"/>
      <c r="Q185" s="265"/>
      <c r="R185" s="265"/>
      <c r="S185" s="265"/>
      <c r="T185"/>
      <c r="U185"/>
      <c r="V185"/>
      <c r="W185"/>
      <c r="X185"/>
      <c r="Y185"/>
      <c r="Z185"/>
      <c r="AA185"/>
    </row>
    <row r="186" spans="3:27" ht="15.75">
      <c r="C186" s="817"/>
      <c r="D186" s="539"/>
      <c r="E186" s="539"/>
      <c r="F186" s="539"/>
      <c r="G186" s="539"/>
      <c r="H186" s="539"/>
      <c r="I186" s="539"/>
      <c r="J186" s="539"/>
      <c r="K186" s="539"/>
      <c r="L186" s="539"/>
      <c r="M186" s="539"/>
      <c r="N186" s="539"/>
      <c r="O186" s="539"/>
      <c r="P186" s="539"/>
      <c r="Q186" s="539"/>
      <c r="R186" s="539"/>
      <c r="S186" s="539"/>
      <c r="T186"/>
      <c r="U186"/>
      <c r="V186"/>
      <c r="W186"/>
      <c r="X186"/>
      <c r="Y186"/>
      <c r="Z186"/>
      <c r="AA186"/>
    </row>
    <row r="187" spans="3:27">
      <c r="C187" s="818"/>
      <c r="D187" s="234"/>
      <c r="E187" s="234"/>
      <c r="F187" s="234"/>
      <c r="G187" s="234"/>
      <c r="H187" s="234"/>
      <c r="I187" s="234"/>
      <c r="J187" s="234"/>
      <c r="K187" s="234"/>
      <c r="L187" s="234"/>
      <c r="M187" s="234"/>
      <c r="N187" s="234"/>
      <c r="O187" s="234"/>
      <c r="P187" s="234"/>
      <c r="Q187" s="234"/>
      <c r="R187" s="234"/>
      <c r="S187" s="234"/>
      <c r="T187"/>
      <c r="U187"/>
      <c r="V187"/>
      <c r="W187"/>
      <c r="X187"/>
      <c r="Y187"/>
      <c r="Z187"/>
      <c r="AA187"/>
    </row>
    <row r="188" spans="3:27">
      <c r="C188" s="818"/>
      <c r="D188" s="234"/>
      <c r="E188" s="234"/>
      <c r="F188" s="234"/>
      <c r="G188" s="234"/>
      <c r="H188" s="234"/>
      <c r="I188" s="234"/>
      <c r="J188" s="234"/>
      <c r="K188" s="234"/>
      <c r="L188" s="234"/>
      <c r="M188" s="234"/>
      <c r="N188" s="234"/>
      <c r="O188" s="234"/>
      <c r="P188" s="234"/>
      <c r="Q188" s="234"/>
      <c r="R188" s="234"/>
      <c r="S188" s="234"/>
      <c r="T188"/>
      <c r="U188"/>
      <c r="V188"/>
      <c r="W188"/>
      <c r="X188"/>
      <c r="Y188"/>
      <c r="Z188"/>
      <c r="AA188"/>
    </row>
    <row r="189" spans="3:27">
      <c r="C189" s="818"/>
      <c r="D189" s="234"/>
      <c r="E189" s="234"/>
      <c r="F189" s="234"/>
      <c r="G189" s="234"/>
      <c r="H189" s="234"/>
      <c r="I189" s="234"/>
      <c r="J189" s="234"/>
      <c r="K189" s="234"/>
      <c r="L189" s="234"/>
      <c r="M189" s="234"/>
      <c r="N189" s="234"/>
      <c r="O189" s="234"/>
      <c r="P189" s="234"/>
      <c r="Q189" s="234"/>
      <c r="R189" s="234"/>
      <c r="S189" s="234"/>
      <c r="T189"/>
      <c r="U189"/>
      <c r="V189"/>
      <c r="W189"/>
      <c r="X189"/>
      <c r="Y189"/>
      <c r="Z189"/>
      <c r="AA189"/>
    </row>
    <row r="190" spans="3:27">
      <c r="C190" s="818"/>
      <c r="D190" s="234"/>
      <c r="E190" s="234"/>
      <c r="F190" s="234"/>
      <c r="G190" s="234"/>
      <c r="H190" s="234"/>
      <c r="I190" s="234"/>
      <c r="J190" s="234"/>
      <c r="K190" s="234"/>
      <c r="L190" s="234"/>
      <c r="M190" s="234"/>
      <c r="N190" s="234"/>
      <c r="O190" s="234"/>
      <c r="P190" s="234"/>
      <c r="Q190" s="234"/>
      <c r="R190" s="234"/>
      <c r="S190" s="234"/>
      <c r="T190"/>
      <c r="U190"/>
      <c r="V190"/>
      <c r="W190"/>
      <c r="X190"/>
      <c r="Y190"/>
      <c r="Z190"/>
      <c r="AA190"/>
    </row>
    <row r="191" spans="3:27">
      <c r="C191" s="818"/>
      <c r="D191" s="234"/>
      <c r="E191" s="234"/>
      <c r="F191" s="234"/>
      <c r="G191" s="234"/>
      <c r="H191" s="234"/>
      <c r="I191" s="234"/>
      <c r="J191" s="234"/>
      <c r="K191" s="234"/>
      <c r="L191" s="234"/>
      <c r="M191" s="234"/>
      <c r="N191" s="234"/>
      <c r="O191" s="234"/>
      <c r="P191" s="234"/>
      <c r="Q191" s="234"/>
      <c r="R191" s="234"/>
      <c r="S191" s="234"/>
      <c r="T191"/>
      <c r="U191"/>
      <c r="V191"/>
      <c r="W191"/>
      <c r="X191"/>
      <c r="Y191"/>
      <c r="Z191"/>
      <c r="AA191"/>
    </row>
    <row r="192" spans="3:27">
      <c r="C192" s="818"/>
      <c r="D192" s="234"/>
      <c r="E192" s="234"/>
      <c r="F192" s="234"/>
      <c r="G192" s="234"/>
      <c r="H192" s="234"/>
      <c r="I192" s="234"/>
      <c r="J192" s="234"/>
      <c r="K192" s="234"/>
      <c r="L192" s="234"/>
      <c r="M192" s="234"/>
      <c r="N192" s="234"/>
      <c r="O192" s="234"/>
      <c r="P192" s="234"/>
      <c r="Q192" s="234"/>
      <c r="R192" s="234"/>
      <c r="S192" s="234"/>
      <c r="T192"/>
      <c r="U192"/>
      <c r="V192"/>
      <c r="W192"/>
      <c r="X192"/>
      <c r="Y192"/>
      <c r="Z192"/>
      <c r="AA192"/>
    </row>
    <row r="193" spans="3:27">
      <c r="C193" s="818"/>
      <c r="D193" s="234"/>
      <c r="E193" s="234"/>
      <c r="F193" s="234"/>
      <c r="G193" s="234"/>
      <c r="H193" s="234"/>
      <c r="I193" s="234"/>
      <c r="J193" s="234"/>
      <c r="K193" s="234"/>
      <c r="L193" s="234"/>
      <c r="M193" s="234"/>
      <c r="N193" s="234"/>
      <c r="O193" s="234"/>
      <c r="P193" s="234"/>
      <c r="Q193" s="234"/>
      <c r="R193" s="234"/>
      <c r="S193" s="234"/>
      <c r="T193"/>
      <c r="U193"/>
      <c r="V193"/>
      <c r="W193"/>
      <c r="X193"/>
      <c r="Y193"/>
      <c r="Z193"/>
      <c r="AA193"/>
    </row>
    <row r="194" spans="3:27">
      <c r="C194" s="818"/>
      <c r="D194" s="234"/>
      <c r="E194" s="234"/>
      <c r="F194" s="234"/>
      <c r="G194" s="234"/>
      <c r="H194" s="234"/>
      <c r="I194" s="234"/>
      <c r="J194" s="234"/>
      <c r="K194" s="234"/>
      <c r="L194" s="234"/>
      <c r="M194" s="234"/>
      <c r="N194" s="234"/>
      <c r="O194" s="234"/>
      <c r="P194" s="234"/>
      <c r="Q194" s="234"/>
      <c r="R194" s="234"/>
      <c r="S194" s="234"/>
      <c r="T194"/>
      <c r="U194"/>
      <c r="V194"/>
      <c r="W194"/>
      <c r="X194"/>
      <c r="Y194"/>
      <c r="Z194"/>
      <c r="AA194"/>
    </row>
    <row r="195" spans="3:27">
      <c r="C195" s="818"/>
      <c r="D195" s="234"/>
      <c r="E195" s="234"/>
      <c r="F195" s="234"/>
      <c r="G195" s="234"/>
      <c r="H195" s="234"/>
      <c r="I195" s="234"/>
      <c r="J195" s="234"/>
      <c r="K195" s="234"/>
      <c r="L195" s="234"/>
      <c r="M195" s="234"/>
      <c r="N195" s="234"/>
      <c r="O195" s="234"/>
      <c r="P195" s="234"/>
      <c r="Q195" s="234"/>
      <c r="R195" s="234"/>
      <c r="S195" s="234"/>
      <c r="T195"/>
      <c r="U195"/>
      <c r="V195"/>
      <c r="W195"/>
      <c r="X195"/>
      <c r="Y195"/>
      <c r="Z195"/>
      <c r="AA195"/>
    </row>
    <row r="196" spans="3:27">
      <c r="C196" s="818"/>
      <c r="D196" s="234"/>
      <c r="E196" s="234"/>
      <c r="F196" s="234"/>
      <c r="G196" s="234"/>
      <c r="H196" s="234"/>
      <c r="I196" s="234"/>
      <c r="J196" s="234"/>
      <c r="K196" s="234"/>
      <c r="L196" s="234"/>
      <c r="M196" s="234"/>
      <c r="N196" s="234"/>
      <c r="O196" s="584"/>
      <c r="P196" s="234"/>
      <c r="Q196" s="234"/>
      <c r="R196" s="234"/>
      <c r="S196" s="234"/>
      <c r="T196"/>
      <c r="U196"/>
      <c r="V196"/>
      <c r="W196"/>
      <c r="X196"/>
      <c r="Y196"/>
      <c r="Z196"/>
      <c r="AA196"/>
    </row>
    <row r="197" spans="3:27">
      <c r="C197" s="818"/>
      <c r="D197" s="234"/>
      <c r="E197" s="234"/>
      <c r="F197" s="234"/>
      <c r="G197" s="234"/>
      <c r="H197" s="234"/>
      <c r="I197" s="234"/>
      <c r="J197" s="234"/>
      <c r="K197" s="234"/>
      <c r="L197" s="234"/>
      <c r="M197" s="234"/>
      <c r="N197" s="234"/>
      <c r="O197" s="234"/>
      <c r="P197" s="234"/>
      <c r="Q197" s="234"/>
      <c r="R197" s="234"/>
      <c r="S197" s="234"/>
      <c r="T197"/>
      <c r="U197"/>
      <c r="V197"/>
      <c r="W197"/>
      <c r="X197"/>
      <c r="Y197"/>
      <c r="Z197"/>
      <c r="AA197"/>
    </row>
    <row r="198" spans="3:27">
      <c r="C198" s="818"/>
      <c r="D198" s="234"/>
      <c r="E198" s="234"/>
      <c r="F198" s="234"/>
      <c r="G198" s="234"/>
      <c r="H198" s="234"/>
      <c r="I198" s="234"/>
      <c r="J198" s="234"/>
      <c r="K198" s="234"/>
      <c r="L198" s="234"/>
      <c r="M198" s="234"/>
      <c r="N198" s="234"/>
      <c r="O198" s="234"/>
      <c r="P198" s="234"/>
      <c r="Q198" s="234"/>
      <c r="R198" s="234"/>
      <c r="S198" s="234"/>
      <c r="T198"/>
      <c r="U198"/>
      <c r="V198"/>
      <c r="W198"/>
      <c r="X198"/>
      <c r="Y198"/>
      <c r="Z198"/>
      <c r="AA198"/>
    </row>
    <row r="199" spans="3:27">
      <c r="C199"/>
      <c r="D199"/>
      <c r="E199"/>
      <c r="F199"/>
      <c r="G199"/>
      <c r="H199"/>
      <c r="I199"/>
      <c r="J199"/>
      <c r="K199"/>
      <c r="L199"/>
      <c r="M199"/>
      <c r="N199"/>
      <c r="O199"/>
      <c r="P199" s="259"/>
      <c r="Q199" s="259"/>
      <c r="R199" s="259"/>
      <c r="S199" s="258"/>
      <c r="T199" s="258"/>
      <c r="U199" s="258"/>
      <c r="V199" s="258"/>
      <c r="W199"/>
      <c r="X199"/>
      <c r="Y199"/>
      <c r="Z199"/>
      <c r="AA199"/>
    </row>
    <row r="200" spans="3:27">
      <c r="C200"/>
      <c r="D200"/>
      <c r="E200"/>
      <c r="F200"/>
      <c r="G200"/>
      <c r="H200"/>
      <c r="I200"/>
      <c r="J200"/>
      <c r="K200"/>
      <c r="L200"/>
      <c r="M200"/>
      <c r="N200"/>
      <c r="O200"/>
      <c r="P200" s="259"/>
      <c r="Q200" s="259"/>
      <c r="R200" s="259"/>
      <c r="S200" s="258"/>
      <c r="T200" s="258"/>
      <c r="U200" s="258"/>
      <c r="V200" s="258"/>
      <c r="W200"/>
      <c r="X200"/>
      <c r="Y200"/>
      <c r="Z200"/>
      <c r="AA200"/>
    </row>
    <row r="201" spans="3:27">
      <c r="C201"/>
      <c r="D201"/>
      <c r="E201"/>
      <c r="F201"/>
      <c r="G201"/>
      <c r="H201"/>
      <c r="I201"/>
      <c r="J201"/>
      <c r="K201"/>
      <c r="L201"/>
      <c r="M201"/>
      <c r="N201"/>
      <c r="O201"/>
      <c r="P201" s="259"/>
      <c r="Q201" s="259"/>
      <c r="R201" s="259"/>
      <c r="S201" s="258"/>
      <c r="T201" s="258"/>
      <c r="U201" s="258"/>
      <c r="V201" s="258"/>
      <c r="W201"/>
      <c r="X201"/>
      <c r="Y201"/>
      <c r="Z201"/>
      <c r="AA201"/>
    </row>
    <row r="202" spans="3:27">
      <c r="C202"/>
      <c r="D202"/>
      <c r="E202"/>
      <c r="F202"/>
      <c r="G202"/>
      <c r="H202"/>
      <c r="I202"/>
      <c r="J202"/>
      <c r="K202"/>
      <c r="L202"/>
      <c r="M202"/>
      <c r="N202"/>
      <c r="O202"/>
      <c r="P202" s="259"/>
      <c r="Q202" s="259"/>
      <c r="R202" s="259"/>
      <c r="S202" s="258"/>
      <c r="T202" s="258"/>
      <c r="U202" s="258"/>
      <c r="V202" s="258"/>
      <c r="W202"/>
      <c r="X202"/>
      <c r="Y202"/>
      <c r="Z202"/>
      <c r="AA202"/>
    </row>
    <row r="203" spans="3:27">
      <c r="C203"/>
      <c r="D203"/>
      <c r="E203"/>
      <c r="F203"/>
      <c r="G203"/>
      <c r="H203"/>
      <c r="I203"/>
      <c r="J203"/>
      <c r="K203"/>
      <c r="L203"/>
      <c r="M203"/>
      <c r="N203"/>
      <c r="O203"/>
      <c r="P203" s="259"/>
      <c r="Q203" s="259"/>
      <c r="R203" s="259"/>
      <c r="S203" s="258"/>
      <c r="T203" s="258"/>
      <c r="U203" s="258"/>
      <c r="V203" s="258"/>
      <c r="W203"/>
      <c r="X203"/>
      <c r="Y203"/>
      <c r="Z203"/>
      <c r="AA203"/>
    </row>
    <row r="204" spans="3:27">
      <c r="C204"/>
      <c r="D204"/>
      <c r="E204"/>
      <c r="F204"/>
      <c r="G204"/>
      <c r="H204"/>
      <c r="I204"/>
      <c r="J204"/>
      <c r="K204"/>
      <c r="L204"/>
      <c r="M204"/>
      <c r="N204"/>
      <c r="O204"/>
      <c r="P204" s="259"/>
      <c r="Q204" s="259"/>
      <c r="R204" s="259"/>
      <c r="S204" s="258"/>
      <c r="T204" s="258"/>
      <c r="U204" s="258"/>
      <c r="V204" s="258"/>
      <c r="W204"/>
      <c r="X204"/>
      <c r="Y204"/>
      <c r="Z204"/>
      <c r="AA204"/>
    </row>
    <row r="205" spans="3:27">
      <c r="C205"/>
      <c r="D205"/>
      <c r="E205"/>
      <c r="F205"/>
      <c r="G205"/>
      <c r="H205"/>
      <c r="I205"/>
      <c r="J205"/>
      <c r="K205"/>
      <c r="L205"/>
      <c r="M205"/>
      <c r="N205"/>
      <c r="O205"/>
      <c r="P205" s="259"/>
      <c r="Q205" s="259"/>
      <c r="R205" s="259"/>
      <c r="S205" s="258"/>
      <c r="T205" s="258"/>
      <c r="U205" s="258"/>
      <c r="V205" s="258"/>
      <c r="W205"/>
      <c r="X205"/>
      <c r="Y205"/>
      <c r="Z205"/>
      <c r="AA205"/>
    </row>
    <row r="206" spans="3:27">
      <c r="C206"/>
      <c r="D206"/>
      <c r="E206"/>
      <c r="F206"/>
      <c r="G206"/>
      <c r="H206"/>
      <c r="I206"/>
      <c r="J206"/>
      <c r="K206"/>
      <c r="L206"/>
      <c r="M206"/>
      <c r="N206"/>
      <c r="O206"/>
      <c r="P206" s="259"/>
      <c r="Q206" s="259"/>
      <c r="R206" s="259"/>
      <c r="S206" s="258"/>
      <c r="T206" s="258"/>
      <c r="U206" s="258"/>
      <c r="V206" s="258"/>
      <c r="W206"/>
      <c r="X206"/>
      <c r="Y206"/>
      <c r="Z206"/>
      <c r="AA206"/>
    </row>
    <row r="207" spans="3:27">
      <c r="C207"/>
      <c r="D207"/>
      <c r="E207"/>
      <c r="F207"/>
      <c r="G207"/>
      <c r="H207"/>
      <c r="I207"/>
      <c r="J207"/>
      <c r="K207"/>
      <c r="L207"/>
      <c r="M207"/>
      <c r="N207"/>
      <c r="O207"/>
      <c r="P207" s="259"/>
      <c r="Q207" s="259"/>
      <c r="R207" s="259"/>
      <c r="S207" s="258"/>
      <c r="T207" s="258"/>
      <c r="U207" s="258"/>
      <c r="V207" s="258"/>
      <c r="W207"/>
      <c r="X207"/>
      <c r="Y207"/>
      <c r="Z207"/>
      <c r="AA207"/>
    </row>
    <row r="208" spans="3:27">
      <c r="C208"/>
      <c r="D208"/>
      <c r="E208"/>
      <c r="F208"/>
      <c r="G208"/>
      <c r="H208"/>
      <c r="I208"/>
      <c r="J208"/>
      <c r="K208"/>
      <c r="L208"/>
      <c r="M208"/>
      <c r="N208"/>
      <c r="O208"/>
      <c r="P208" s="259"/>
      <c r="Q208" s="259"/>
      <c r="R208" s="259"/>
      <c r="S208" s="258"/>
      <c r="T208" s="258"/>
      <c r="U208" s="258"/>
      <c r="V208" s="258"/>
      <c r="W208"/>
      <c r="X208"/>
      <c r="Y208"/>
      <c r="Z208"/>
      <c r="AA208"/>
    </row>
    <row r="209" spans="3:27">
      <c r="C209"/>
      <c r="D209"/>
      <c r="E209"/>
      <c r="F209"/>
      <c r="G209"/>
      <c r="H209"/>
      <c r="I209"/>
      <c r="J209"/>
      <c r="K209"/>
      <c r="L209"/>
      <c r="M209"/>
      <c r="N209"/>
      <c r="O209"/>
      <c r="P209" s="259"/>
      <c r="Q209" s="259"/>
      <c r="R209" s="259"/>
      <c r="S209" s="258"/>
      <c r="T209" s="258"/>
      <c r="U209" s="258"/>
      <c r="V209" s="258"/>
      <c r="W209"/>
      <c r="X209"/>
      <c r="Y209"/>
      <c r="Z209"/>
      <c r="AA209"/>
    </row>
    <row r="210" spans="3:27">
      <c r="C210"/>
      <c r="D210"/>
      <c r="E210"/>
      <c r="F210"/>
      <c r="G210"/>
      <c r="H210"/>
      <c r="I210"/>
      <c r="J210"/>
      <c r="K210"/>
      <c r="L210"/>
      <c r="M210"/>
      <c r="N210"/>
      <c r="O210"/>
      <c r="P210" s="259"/>
      <c r="Q210" s="259"/>
      <c r="R210" s="259"/>
      <c r="S210" s="258"/>
      <c r="T210" s="258"/>
      <c r="U210" s="258"/>
      <c r="V210" s="258"/>
      <c r="W210"/>
      <c r="X210"/>
      <c r="Y210"/>
      <c r="Z210"/>
      <c r="AA210"/>
    </row>
    <row r="211" spans="3:27">
      <c r="C211"/>
      <c r="D211"/>
      <c r="E211"/>
      <c r="F211"/>
      <c r="G211"/>
      <c r="H211"/>
      <c r="I211"/>
      <c r="J211"/>
      <c r="K211"/>
      <c r="L211"/>
      <c r="M211"/>
      <c r="N211"/>
      <c r="O211"/>
      <c r="P211" s="259"/>
      <c r="Q211" s="259"/>
      <c r="R211" s="259"/>
      <c r="S211" s="258"/>
      <c r="T211" s="258"/>
      <c r="U211" s="258"/>
      <c r="V211" s="258"/>
      <c r="W211"/>
      <c r="X211"/>
      <c r="Y211"/>
      <c r="Z211"/>
      <c r="AA211"/>
    </row>
    <row r="212" spans="3:27">
      <c r="C212"/>
      <c r="D212"/>
      <c r="E212"/>
      <c r="F212"/>
      <c r="G212"/>
      <c r="H212"/>
      <c r="I212"/>
      <c r="J212"/>
      <c r="K212"/>
      <c r="L212"/>
      <c r="M212"/>
      <c r="N212"/>
      <c r="O212"/>
      <c r="P212" s="259"/>
      <c r="Q212" s="259"/>
      <c r="R212" s="259"/>
      <c r="S212" s="258"/>
      <c r="T212" s="258"/>
      <c r="U212" s="258"/>
      <c r="V212" s="258"/>
      <c r="W212"/>
      <c r="X212"/>
      <c r="Y212"/>
      <c r="Z212"/>
      <c r="AA212"/>
    </row>
    <row r="213" spans="3:27">
      <c r="C213"/>
      <c r="D213"/>
      <c r="E213"/>
      <c r="F213"/>
      <c r="G213"/>
      <c r="H213"/>
      <c r="I213"/>
      <c r="J213"/>
      <c r="K213"/>
      <c r="L213"/>
      <c r="M213"/>
      <c r="N213"/>
      <c r="O213"/>
      <c r="P213" s="259"/>
      <c r="Q213" s="259"/>
      <c r="R213" s="259"/>
      <c r="S213" s="258"/>
      <c r="T213" s="258"/>
      <c r="U213" s="258"/>
      <c r="V213" s="258"/>
      <c r="W213"/>
      <c r="X213"/>
      <c r="Y213"/>
      <c r="Z213"/>
      <c r="AA213"/>
    </row>
    <row r="214" spans="3:27">
      <c r="C214"/>
      <c r="D214"/>
      <c r="E214"/>
      <c r="F214"/>
      <c r="G214"/>
      <c r="H214"/>
      <c r="I214"/>
      <c r="J214"/>
      <c r="K214"/>
      <c r="L214"/>
      <c r="M214"/>
      <c r="N214"/>
      <c r="O214"/>
      <c r="P214" s="259"/>
      <c r="Q214" s="259"/>
      <c r="R214" s="259"/>
      <c r="S214" s="258"/>
      <c r="T214" s="258"/>
      <c r="U214" s="258"/>
      <c r="V214" s="258"/>
      <c r="W214"/>
      <c r="X214"/>
      <c r="Y214"/>
      <c r="Z214"/>
      <c r="AA214"/>
    </row>
    <row r="215" spans="3:27">
      <c r="C215"/>
      <c r="D215"/>
      <c r="E215"/>
      <c r="F215"/>
      <c r="G215"/>
      <c r="H215"/>
      <c r="I215"/>
      <c r="J215"/>
      <c r="K215"/>
      <c r="L215"/>
      <c r="M215"/>
      <c r="N215"/>
      <c r="O215"/>
      <c r="P215" s="259"/>
      <c r="Q215" s="259"/>
      <c r="R215" s="259"/>
      <c r="S215" s="258"/>
      <c r="T215" s="258"/>
      <c r="U215" s="258"/>
      <c r="V215" s="258"/>
      <c r="W215"/>
      <c r="X215"/>
      <c r="Y215"/>
      <c r="Z215"/>
      <c r="AA215"/>
    </row>
    <row r="216" spans="3:27">
      <c r="C216"/>
      <c r="D216"/>
      <c r="E216"/>
      <c r="F216"/>
      <c r="G216"/>
      <c r="H216"/>
      <c r="I216"/>
      <c r="J216"/>
      <c r="K216"/>
      <c r="L216"/>
      <c r="M216"/>
      <c r="N216"/>
      <c r="O216"/>
      <c r="P216" s="259"/>
      <c r="Q216" s="259"/>
      <c r="R216" s="259"/>
      <c r="S216" s="258"/>
      <c r="T216" s="258"/>
      <c r="U216" s="258"/>
      <c r="V216" s="258"/>
      <c r="W216"/>
      <c r="X216"/>
      <c r="Y216"/>
      <c r="Z216"/>
      <c r="AA216"/>
    </row>
    <row r="217" spans="3:27">
      <c r="C217"/>
      <c r="D217"/>
      <c r="E217"/>
      <c r="F217"/>
      <c r="G217"/>
      <c r="H217"/>
      <c r="I217"/>
      <c r="J217"/>
      <c r="K217"/>
      <c r="L217"/>
      <c r="M217"/>
      <c r="N217"/>
      <c r="O217"/>
      <c r="P217" s="259"/>
      <c r="Q217" s="259"/>
      <c r="R217" s="259"/>
      <c r="S217" s="258"/>
      <c r="T217" s="258"/>
      <c r="U217" s="258"/>
      <c r="V217" s="258"/>
      <c r="W217"/>
      <c r="X217"/>
      <c r="Y217"/>
      <c r="Z217"/>
      <c r="AA217"/>
    </row>
    <row r="218" spans="3:27">
      <c r="C218"/>
      <c r="D218"/>
      <c r="E218"/>
      <c r="F218"/>
      <c r="G218"/>
      <c r="H218"/>
      <c r="I218"/>
      <c r="J218"/>
      <c r="K218"/>
      <c r="L218"/>
      <c r="M218"/>
      <c r="N218"/>
      <c r="O218"/>
      <c r="P218"/>
      <c r="Q218"/>
      <c r="R218"/>
      <c r="S218"/>
      <c r="T218"/>
      <c r="U218"/>
      <c r="V218"/>
      <c r="W218"/>
      <c r="X218"/>
      <c r="Y218"/>
      <c r="Z218"/>
      <c r="AA218"/>
    </row>
    <row r="219" spans="3:27">
      <c r="C219"/>
      <c r="D219"/>
      <c r="E219"/>
      <c r="F219"/>
      <c r="G219"/>
      <c r="H219"/>
      <c r="I219"/>
      <c r="J219"/>
      <c r="K219"/>
      <c r="L219"/>
      <c r="M219"/>
      <c r="N219"/>
      <c r="O219"/>
      <c r="P219"/>
      <c r="Q219"/>
      <c r="R219"/>
      <c r="S219"/>
      <c r="T219"/>
      <c r="U219"/>
      <c r="V219"/>
      <c r="W219"/>
      <c r="X219"/>
      <c r="Y219"/>
      <c r="Z219"/>
      <c r="AA219"/>
    </row>
    <row r="220" spans="3:27">
      <c r="C220"/>
      <c r="D220"/>
      <c r="E220"/>
      <c r="F220"/>
      <c r="G220"/>
      <c r="H220"/>
      <c r="I220"/>
      <c r="J220"/>
      <c r="K220"/>
      <c r="L220"/>
      <c r="M220"/>
      <c r="N220"/>
      <c r="O220"/>
      <c r="P220"/>
      <c r="Q220"/>
      <c r="R220"/>
      <c r="S220"/>
      <c r="T220"/>
      <c r="U220"/>
      <c r="V220"/>
      <c r="W220"/>
      <c r="X220"/>
      <c r="Y220"/>
      <c r="Z220"/>
      <c r="AA220"/>
    </row>
    <row r="221" spans="3:27">
      <c r="C221"/>
      <c r="D221"/>
      <c r="E221"/>
      <c r="F221"/>
      <c r="G221"/>
      <c r="H221"/>
      <c r="I221"/>
      <c r="J221"/>
      <c r="K221"/>
      <c r="L221"/>
      <c r="M221"/>
      <c r="N221"/>
      <c r="O221"/>
      <c r="P221"/>
      <c r="Q221"/>
      <c r="R221"/>
      <c r="S221"/>
      <c r="T221"/>
      <c r="U221"/>
      <c r="V221"/>
      <c r="W221"/>
      <c r="X221"/>
      <c r="Y221"/>
      <c r="Z221"/>
      <c r="AA221"/>
    </row>
    <row r="222" spans="3:27" ht="15.75">
      <c r="C222" s="135"/>
      <c r="D222"/>
      <c r="E222"/>
      <c r="F222"/>
      <c r="G222"/>
      <c r="H222"/>
      <c r="I222"/>
      <c r="J222"/>
      <c r="K222"/>
      <c r="L222"/>
      <c r="M222" s="687"/>
      <c r="N222"/>
      <c r="O222"/>
      <c r="P222"/>
      <c r="Q222"/>
      <c r="R222"/>
      <c r="S222"/>
      <c r="T222"/>
      <c r="U222"/>
      <c r="V222"/>
      <c r="W222"/>
      <c r="X222"/>
      <c r="Y222"/>
      <c r="Z222"/>
      <c r="AA222"/>
    </row>
    <row r="223" spans="3:27">
      <c r="C223"/>
      <c r="D223" s="147"/>
      <c r="E223" s="147"/>
      <c r="F223"/>
      <c r="G223"/>
      <c r="H223"/>
      <c r="I223" s="297"/>
      <c r="J223" s="265"/>
      <c r="K223" s="539"/>
      <c r="L223" s="539"/>
      <c r="M223"/>
      <c r="N223" s="265"/>
      <c r="O223" s="265"/>
      <c r="P223" s="265"/>
      <c r="Q223" s="265"/>
      <c r="R223" s="265"/>
      <c r="S223" s="265"/>
      <c r="T223" s="265"/>
      <c r="U223" s="265"/>
      <c r="V223"/>
      <c r="W223"/>
      <c r="X223"/>
      <c r="Y223"/>
      <c r="Z223"/>
      <c r="AA223"/>
    </row>
    <row r="224" spans="3:27" ht="15.75">
      <c r="C224"/>
      <c r="D224" s="147"/>
      <c r="E224" s="285"/>
      <c r="F224"/>
      <c r="G224" s="147"/>
      <c r="H224" s="285"/>
      <c r="I224" s="297"/>
      <c r="J224" s="820"/>
      <c r="K224" s="679"/>
      <c r="L224" s="820"/>
      <c r="M224" s="681"/>
      <c r="N224" s="681"/>
      <c r="O224" s="265"/>
      <c r="P224" s="681"/>
      <c r="Q224" s="681"/>
      <c r="R224" s="265"/>
      <c r="S224" s="681"/>
      <c r="T224" s="681"/>
      <c r="U224" s="265"/>
      <c r="V224"/>
      <c r="W224"/>
      <c r="X224"/>
      <c r="Y224"/>
      <c r="Z224"/>
      <c r="AA224"/>
    </row>
    <row r="225" spans="3:27">
      <c r="C225" s="337"/>
      <c r="D225" s="539"/>
      <c r="E225" s="285"/>
      <c r="F225" s="285"/>
      <c r="G225" s="539"/>
      <c r="H225" s="285"/>
      <c r="I225" s="285"/>
      <c r="J225" s="539"/>
      <c r="K225" s="539"/>
      <c r="L225" s="539"/>
      <c r="M225" s="539"/>
      <c r="N225" s="539"/>
      <c r="O225" s="539"/>
      <c r="P225" s="539"/>
      <c r="Q225" s="539"/>
      <c r="R225" s="539"/>
      <c r="S225" s="539"/>
      <c r="T225" s="539"/>
      <c r="U225" s="539"/>
      <c r="V225"/>
      <c r="W225"/>
      <c r="X225"/>
      <c r="Y225"/>
      <c r="Z225"/>
      <c r="AA225"/>
    </row>
    <row r="226" spans="3:27">
      <c r="C226" s="51"/>
      <c r="D226" s="539"/>
      <c r="E226" s="285"/>
      <c r="F226" s="285"/>
      <c r="G226" s="539"/>
      <c r="H226" s="285"/>
      <c r="I226" s="285"/>
      <c r="J226" s="539"/>
      <c r="K226" s="539"/>
      <c r="L226" s="539"/>
      <c r="M226" s="539"/>
      <c r="N226" s="539"/>
      <c r="O226" s="539"/>
      <c r="P226" s="539"/>
      <c r="Q226" s="539"/>
      <c r="R226" s="539"/>
      <c r="S226" s="539"/>
      <c r="T226" s="539"/>
      <c r="U226" s="539"/>
      <c r="V226"/>
      <c r="W226"/>
      <c r="X226"/>
      <c r="Y226"/>
      <c r="Z226"/>
      <c r="AA226"/>
    </row>
    <row r="227" spans="3:27">
      <c r="C227" s="329"/>
      <c r="D227" s="234"/>
      <c r="E227" s="234"/>
      <c r="F227" s="234"/>
      <c r="G227" s="234"/>
      <c r="H227" s="234"/>
      <c r="I227" s="234"/>
      <c r="J227" s="234"/>
      <c r="K227" s="234"/>
      <c r="L227" s="234"/>
      <c r="M227" s="234"/>
      <c r="N227" s="234"/>
      <c r="O227" s="234"/>
      <c r="P227" s="234"/>
      <c r="Q227" s="234"/>
      <c r="R227" s="234"/>
      <c r="S227" s="234"/>
      <c r="T227" s="234"/>
      <c r="U227" s="234"/>
      <c r="V227"/>
      <c r="W227"/>
      <c r="X227"/>
      <c r="Y227"/>
      <c r="Z227"/>
      <c r="AA227"/>
    </row>
    <row r="228" spans="3:27">
      <c r="C228" s="329"/>
      <c r="D228" s="234"/>
      <c r="E228" s="234"/>
      <c r="F228" s="234"/>
      <c r="G228" s="234"/>
      <c r="H228" s="234"/>
      <c r="I228" s="234"/>
      <c r="J228" s="234"/>
      <c r="K228" s="234"/>
      <c r="L228" s="234"/>
      <c r="M228" s="234"/>
      <c r="N228" s="234"/>
      <c r="O228" s="234"/>
      <c r="P228" s="234"/>
      <c r="Q228" s="234"/>
      <c r="R228" s="234"/>
      <c r="S228" s="234"/>
      <c r="T228" s="234"/>
      <c r="U228" s="234"/>
      <c r="V228"/>
      <c r="W228"/>
      <c r="X228"/>
      <c r="Y228"/>
      <c r="Z228"/>
      <c r="AA228"/>
    </row>
    <row r="229" spans="3:27">
      <c r="C229" s="329"/>
      <c r="D229" s="234"/>
      <c r="E229" s="234"/>
      <c r="F229" s="234"/>
      <c r="G229" s="234"/>
      <c r="H229" s="234"/>
      <c r="I229" s="234"/>
      <c r="J229" s="234"/>
      <c r="K229" s="234"/>
      <c r="L229" s="234"/>
      <c r="M229" s="234"/>
      <c r="N229" s="234"/>
      <c r="O229" s="234"/>
      <c r="P229" s="234"/>
      <c r="Q229" s="234"/>
      <c r="R229" s="234"/>
      <c r="S229" s="234"/>
      <c r="T229" s="234"/>
      <c r="U229" s="234"/>
      <c r="V229"/>
      <c r="W229"/>
      <c r="X229"/>
      <c r="Y229"/>
      <c r="Z229"/>
      <c r="AA229"/>
    </row>
    <row r="230" spans="3:27">
      <c r="C230" s="329"/>
      <c r="D230" s="234"/>
      <c r="E230" s="234"/>
      <c r="F230" s="234"/>
      <c r="G230" s="234"/>
      <c r="H230" s="234"/>
      <c r="I230" s="234"/>
      <c r="J230" s="234"/>
      <c r="K230" s="234"/>
      <c r="L230" s="234"/>
      <c r="M230" s="234"/>
      <c r="N230" s="234"/>
      <c r="O230" s="234"/>
      <c r="P230" s="234"/>
      <c r="Q230" s="234"/>
      <c r="R230" s="234"/>
      <c r="S230" s="234"/>
      <c r="T230" s="234"/>
      <c r="U230" s="234"/>
      <c r="V230"/>
      <c r="W230"/>
      <c r="X230"/>
      <c r="Y230"/>
      <c r="Z230"/>
      <c r="AA230"/>
    </row>
    <row r="231" spans="3:27">
      <c r="C231" s="329"/>
      <c r="D231" s="234"/>
      <c r="E231" s="234"/>
      <c r="F231" s="234"/>
      <c r="G231" s="234"/>
      <c r="H231" s="234"/>
      <c r="I231" s="234"/>
      <c r="J231" s="234"/>
      <c r="K231" s="234"/>
      <c r="L231" s="234"/>
      <c r="M231" s="234"/>
      <c r="N231" s="234"/>
      <c r="O231" s="234"/>
      <c r="P231" s="234"/>
      <c r="Q231" s="234"/>
      <c r="R231" s="234"/>
      <c r="S231" s="234"/>
      <c r="T231" s="234"/>
      <c r="U231" s="234"/>
      <c r="V231"/>
      <c r="W231"/>
      <c r="X231"/>
      <c r="Y231"/>
      <c r="Z231"/>
      <c r="AA231"/>
    </row>
    <row r="232" spans="3:27">
      <c r="C232" s="329"/>
      <c r="D232" s="234"/>
      <c r="E232" s="234"/>
      <c r="F232" s="234"/>
      <c r="G232" s="234"/>
      <c r="H232" s="234"/>
      <c r="I232" s="234"/>
      <c r="J232" s="234"/>
      <c r="K232" s="234"/>
      <c r="L232" s="234"/>
      <c r="M232" s="234"/>
      <c r="N232" s="234"/>
      <c r="O232" s="234"/>
      <c r="P232" s="234"/>
      <c r="Q232" s="234"/>
      <c r="R232" s="234"/>
      <c r="S232" s="234"/>
      <c r="T232" s="234"/>
      <c r="U232" s="234"/>
      <c r="V232"/>
      <c r="W232"/>
      <c r="X232"/>
      <c r="Y232"/>
      <c r="Z232"/>
      <c r="AA232"/>
    </row>
    <row r="233" spans="3:27">
      <c r="C233" s="329"/>
      <c r="D233" s="234"/>
      <c r="E233" s="234"/>
      <c r="F233" s="234"/>
      <c r="G233" s="234"/>
      <c r="H233" s="234"/>
      <c r="I233" s="234"/>
      <c r="J233" s="234"/>
      <c r="K233" s="234"/>
      <c r="L233" s="234"/>
      <c r="M233" s="234"/>
      <c r="N233" s="234"/>
      <c r="O233" s="234"/>
      <c r="P233" s="234"/>
      <c r="Q233" s="234"/>
      <c r="R233" s="234"/>
      <c r="S233" s="234"/>
      <c r="T233" s="234"/>
      <c r="U233" s="234"/>
      <c r="V233"/>
      <c r="W233"/>
      <c r="X233"/>
      <c r="Y233"/>
      <c r="Z233"/>
      <c r="AA233"/>
    </row>
    <row r="234" spans="3:27">
      <c r="C234" s="329"/>
      <c r="D234" s="234"/>
      <c r="E234" s="234"/>
      <c r="F234" s="234"/>
      <c r="G234" s="234"/>
      <c r="H234" s="234"/>
      <c r="I234" s="234"/>
      <c r="J234" s="234"/>
      <c r="K234" s="234"/>
      <c r="L234" s="234"/>
      <c r="M234" s="234"/>
      <c r="N234" s="234"/>
      <c r="O234" s="234"/>
      <c r="P234" s="234"/>
      <c r="Q234" s="234"/>
      <c r="R234" s="234"/>
      <c r="S234" s="234"/>
      <c r="T234" s="234"/>
      <c r="U234" s="234"/>
      <c r="V234"/>
      <c r="W234"/>
      <c r="X234"/>
      <c r="Y234"/>
      <c r="Z234"/>
      <c r="AA234"/>
    </row>
    <row r="235" spans="3:27">
      <c r="C235" s="329"/>
      <c r="D235" s="234"/>
      <c r="E235" s="234"/>
      <c r="F235" s="234"/>
      <c r="G235" s="234"/>
      <c r="H235" s="234"/>
      <c r="I235" s="234"/>
      <c r="J235" s="234"/>
      <c r="K235" s="234"/>
      <c r="L235" s="234"/>
      <c r="M235" s="234"/>
      <c r="N235" s="234"/>
      <c r="O235" s="234"/>
      <c r="P235" s="234"/>
      <c r="Q235" s="234"/>
      <c r="R235" s="234"/>
      <c r="S235" s="234"/>
      <c r="T235" s="234"/>
      <c r="U235" s="234"/>
      <c r="V235"/>
      <c r="W235"/>
      <c r="X235"/>
      <c r="Y235"/>
      <c r="Z235"/>
      <c r="AA235"/>
    </row>
    <row r="236" spans="3:27">
      <c r="C236" s="329"/>
      <c r="D236" s="234"/>
      <c r="E236" s="234"/>
      <c r="F236" s="234"/>
      <c r="G236" s="234"/>
      <c r="H236" s="234"/>
      <c r="I236" s="234"/>
      <c r="J236" s="234"/>
      <c r="K236" s="234"/>
      <c r="L236" s="234"/>
      <c r="M236" s="234"/>
      <c r="N236" s="234"/>
      <c r="O236" s="234"/>
      <c r="P236" s="234"/>
      <c r="Q236" s="234"/>
      <c r="R236" s="234"/>
      <c r="S236" s="234"/>
      <c r="T236" s="234"/>
      <c r="U236" s="234"/>
      <c r="V236"/>
      <c r="W236"/>
      <c r="X236"/>
      <c r="Y236"/>
      <c r="Z236"/>
      <c r="AA236"/>
    </row>
    <row r="237" spans="3:27">
      <c r="C237" s="329"/>
      <c r="D237" s="234"/>
      <c r="E237" s="234"/>
      <c r="F237" s="234"/>
      <c r="G237" s="234"/>
      <c r="H237" s="234"/>
      <c r="I237" s="234"/>
      <c r="J237" s="234"/>
      <c r="K237" s="234"/>
      <c r="L237" s="234"/>
      <c r="M237" s="234"/>
      <c r="N237" s="234"/>
      <c r="O237" s="234"/>
      <c r="P237" s="234"/>
      <c r="Q237" s="234"/>
      <c r="R237" s="234"/>
      <c r="S237" s="234"/>
      <c r="T237" s="234"/>
      <c r="U237" s="234"/>
      <c r="V237"/>
      <c r="W237"/>
      <c r="X237"/>
      <c r="Y237"/>
      <c r="Z237"/>
      <c r="AA237"/>
    </row>
    <row r="238" spans="3:27">
      <c r="C238" s="329"/>
      <c r="D238" s="234"/>
      <c r="E238" s="234"/>
      <c r="F238" s="234"/>
      <c r="G238" s="234"/>
      <c r="H238" s="234"/>
      <c r="I238" s="234"/>
      <c r="J238" s="234"/>
      <c r="K238" s="234"/>
      <c r="L238" s="234"/>
      <c r="M238" s="234"/>
      <c r="N238" s="234"/>
      <c r="O238" s="234"/>
      <c r="P238" s="234"/>
      <c r="Q238" s="234"/>
      <c r="R238" s="234"/>
      <c r="S238" s="234"/>
      <c r="T238" s="234"/>
      <c r="U238" s="234"/>
      <c r="V238"/>
      <c r="W238"/>
      <c r="X238"/>
      <c r="Y238"/>
      <c r="Z238"/>
      <c r="AA238"/>
    </row>
    <row r="239" spans="3:27">
      <c r="C239" s="329"/>
      <c r="D239" s="234"/>
      <c r="E239" s="234"/>
      <c r="F239" s="234"/>
      <c r="G239" s="234"/>
      <c r="H239" s="234"/>
      <c r="I239" s="234"/>
      <c r="J239" s="234"/>
      <c r="K239" s="234"/>
      <c r="L239" s="234"/>
      <c r="M239" s="234"/>
      <c r="N239" s="234"/>
      <c r="O239" s="234"/>
      <c r="P239" s="234"/>
      <c r="Q239" s="234"/>
      <c r="R239" s="234"/>
      <c r="S239" s="234"/>
      <c r="T239" s="234"/>
      <c r="U239" s="234"/>
      <c r="V239"/>
      <c r="W239"/>
      <c r="X239"/>
      <c r="Y239"/>
      <c r="Z239"/>
      <c r="AA239"/>
    </row>
    <row r="240" spans="3:27">
      <c r="C240" s="329"/>
      <c r="D240" s="234"/>
      <c r="E240" s="234"/>
      <c r="F240" s="234"/>
      <c r="G240" s="234"/>
      <c r="H240" s="234"/>
      <c r="I240" s="234"/>
      <c r="J240" s="234"/>
      <c r="K240" s="234"/>
      <c r="L240" s="234"/>
      <c r="M240" s="234"/>
      <c r="N240" s="234"/>
      <c r="O240" s="234"/>
      <c r="P240" s="234"/>
      <c r="Q240" s="234"/>
      <c r="R240" s="234"/>
      <c r="S240" s="234"/>
      <c r="T240" s="234"/>
      <c r="U240" s="234"/>
      <c r="V240"/>
      <c r="W240"/>
      <c r="X240"/>
      <c r="Y240"/>
      <c r="Z240"/>
      <c r="AA240"/>
    </row>
    <row r="241" spans="3:27">
      <c r="C241" s="329"/>
      <c r="D241" s="234"/>
      <c r="E241" s="234"/>
      <c r="F241" s="234"/>
      <c r="G241" s="234"/>
      <c r="H241" s="234"/>
      <c r="I241" s="234"/>
      <c r="J241" s="234"/>
      <c r="K241" s="234"/>
      <c r="L241" s="234"/>
      <c r="M241" s="234"/>
      <c r="N241" s="234"/>
      <c r="O241" s="234"/>
      <c r="P241" s="234"/>
      <c r="Q241" s="234"/>
      <c r="R241" s="234"/>
      <c r="S241" s="234"/>
      <c r="T241" s="234"/>
      <c r="U241" s="234"/>
      <c r="V241"/>
      <c r="W241"/>
      <c r="X241"/>
      <c r="Y241"/>
      <c r="Z241"/>
      <c r="AA241"/>
    </row>
    <row r="242" spans="3:27">
      <c r="C242" s="329"/>
      <c r="D242" s="234"/>
      <c r="E242" s="234"/>
      <c r="F242" s="234"/>
      <c r="G242" s="234"/>
      <c r="H242" s="234"/>
      <c r="I242" s="234"/>
      <c r="J242" s="234"/>
      <c r="K242" s="234"/>
      <c r="L242" s="234"/>
      <c r="M242" s="234"/>
      <c r="N242" s="234"/>
      <c r="O242" s="234"/>
      <c r="P242" s="234"/>
      <c r="Q242" s="234"/>
      <c r="R242" s="234"/>
      <c r="S242" s="234"/>
      <c r="T242" s="234"/>
      <c r="U242" s="234"/>
      <c r="V242"/>
      <c r="W242"/>
      <c r="X242"/>
      <c r="Y242"/>
      <c r="Z242"/>
      <c r="AA242"/>
    </row>
    <row r="243" spans="3:27">
      <c r="C243" s="329"/>
      <c r="D243" s="234"/>
      <c r="E243" s="234"/>
      <c r="F243" s="234"/>
      <c r="G243" s="234"/>
      <c r="H243" s="234"/>
      <c r="I243" s="234"/>
      <c r="J243" s="234"/>
      <c r="K243" s="234"/>
      <c r="L243" s="234"/>
      <c r="M243" s="234"/>
      <c r="N243" s="234"/>
      <c r="O243" s="234"/>
      <c r="P243" s="234"/>
      <c r="Q243" s="234"/>
      <c r="R243" s="234"/>
      <c r="S243" s="234"/>
      <c r="T243" s="234"/>
      <c r="U243" s="234"/>
      <c r="V243"/>
      <c r="W243"/>
      <c r="X243"/>
      <c r="Y243"/>
      <c r="Z243"/>
      <c r="AA243"/>
    </row>
    <row r="244" spans="3:27">
      <c r="C244" s="329"/>
      <c r="D244" s="234"/>
      <c r="E244" s="234"/>
      <c r="F244" s="234"/>
      <c r="G244" s="234"/>
      <c r="H244" s="234"/>
      <c r="I244" s="234"/>
      <c r="J244" s="234"/>
      <c r="K244" s="234"/>
      <c r="L244" s="234"/>
      <c r="M244" s="234"/>
      <c r="N244" s="234"/>
      <c r="O244" s="234"/>
      <c r="P244" s="234"/>
      <c r="Q244" s="234"/>
      <c r="R244" s="234"/>
      <c r="S244" s="234"/>
      <c r="T244" s="234"/>
      <c r="U244" s="234"/>
      <c r="V244"/>
      <c r="W244"/>
      <c r="X244"/>
      <c r="Y244"/>
      <c r="Z244"/>
      <c r="AA244"/>
    </row>
    <row r="245" spans="3:27">
      <c r="C245" s="329"/>
      <c r="D245" s="234"/>
      <c r="E245" s="234"/>
      <c r="F245" s="234"/>
      <c r="G245" s="234"/>
      <c r="H245" s="234"/>
      <c r="I245" s="234"/>
      <c r="J245" s="234"/>
      <c r="K245" s="234"/>
      <c r="L245" s="234"/>
      <c r="M245" s="234"/>
      <c r="N245" s="234"/>
      <c r="O245" s="234"/>
      <c r="P245" s="234"/>
      <c r="Q245" s="234"/>
      <c r="R245" s="234"/>
      <c r="S245" s="234"/>
      <c r="T245" s="234"/>
      <c r="U245" s="234"/>
      <c r="V245"/>
      <c r="W245"/>
      <c r="X245"/>
      <c r="Y245"/>
      <c r="Z245"/>
      <c r="AA245"/>
    </row>
    <row r="246" spans="3:27">
      <c r="C246" s="329"/>
      <c r="D246" s="234"/>
      <c r="E246" s="234"/>
      <c r="F246" s="234"/>
      <c r="G246" s="234"/>
      <c r="H246" s="234"/>
      <c r="I246" s="234"/>
      <c r="J246" s="234"/>
      <c r="K246" s="234"/>
      <c r="L246" s="234"/>
      <c r="M246" s="234"/>
      <c r="N246" s="234"/>
      <c r="O246" s="234"/>
      <c r="P246" s="234"/>
      <c r="Q246" s="234"/>
      <c r="R246" s="234"/>
      <c r="S246" s="234"/>
      <c r="T246" s="234"/>
      <c r="U246" s="234"/>
      <c r="V246"/>
      <c r="W246"/>
      <c r="X246"/>
      <c r="Y246"/>
      <c r="Z246"/>
      <c r="AA246"/>
    </row>
    <row r="247" spans="3:27">
      <c r="C247" s="329"/>
      <c r="D247" s="234"/>
      <c r="E247" s="234"/>
      <c r="F247" s="234"/>
      <c r="G247" s="234"/>
      <c r="H247" s="234"/>
      <c r="I247" s="234"/>
      <c r="J247" s="234"/>
      <c r="K247" s="234"/>
      <c r="L247" s="234"/>
      <c r="M247" s="234"/>
      <c r="N247" s="234"/>
      <c r="O247" s="234"/>
      <c r="P247" s="234"/>
      <c r="Q247" s="234"/>
      <c r="R247" s="234"/>
      <c r="S247" s="234"/>
      <c r="T247" s="234"/>
      <c r="U247" s="234"/>
      <c r="V247"/>
      <c r="W247"/>
      <c r="X247"/>
      <c r="Y247"/>
      <c r="Z247"/>
      <c r="AA247"/>
    </row>
    <row r="248" spans="3:27">
      <c r="C248" s="329"/>
      <c r="D248" s="234"/>
      <c r="E248" s="234"/>
      <c r="F248" s="234"/>
      <c r="G248" s="234"/>
      <c r="H248" s="234"/>
      <c r="I248" s="234"/>
      <c r="J248" s="234"/>
      <c r="K248" s="234"/>
      <c r="L248" s="234"/>
      <c r="M248" s="234"/>
      <c r="N248" s="234"/>
      <c r="O248" s="234"/>
      <c r="P248" s="234"/>
      <c r="Q248" s="234"/>
      <c r="R248" s="234"/>
      <c r="S248" s="234"/>
      <c r="T248" s="234"/>
      <c r="U248" s="234"/>
      <c r="V248"/>
      <c r="W248"/>
      <c r="X248"/>
      <c r="Y248"/>
      <c r="Z248"/>
      <c r="AA248"/>
    </row>
    <row r="249" spans="3:27">
      <c r="C249" s="329"/>
      <c r="D249" s="234"/>
      <c r="E249" s="234"/>
      <c r="F249" s="234"/>
      <c r="G249" s="234"/>
      <c r="H249" s="234"/>
      <c r="I249" s="234"/>
      <c r="J249" s="234"/>
      <c r="K249" s="234"/>
      <c r="L249" s="234"/>
      <c r="M249" s="234"/>
      <c r="N249" s="234"/>
      <c r="O249" s="234"/>
      <c r="P249" s="234"/>
      <c r="Q249" s="234"/>
      <c r="R249" s="234"/>
      <c r="S249" s="234"/>
      <c r="T249" s="234"/>
      <c r="U249" s="234"/>
      <c r="V249"/>
      <c r="W249"/>
      <c r="X249"/>
      <c r="Y249"/>
      <c r="Z249"/>
      <c r="AA249"/>
    </row>
    <row r="250" spans="3:27">
      <c r="C250" s="329"/>
      <c r="D250" s="234"/>
      <c r="E250" s="234"/>
      <c r="F250" s="234"/>
      <c r="G250" s="234"/>
      <c r="H250" s="234"/>
      <c r="I250" s="234"/>
      <c r="J250" s="234"/>
      <c r="K250" s="234"/>
      <c r="L250" s="234"/>
      <c r="M250" s="234"/>
      <c r="N250" s="234"/>
      <c r="O250" s="234"/>
      <c r="P250" s="234"/>
      <c r="Q250" s="234"/>
      <c r="R250" s="234"/>
      <c r="S250" s="234"/>
      <c r="T250" s="234"/>
      <c r="U250" s="234"/>
      <c r="V250"/>
      <c r="W250"/>
      <c r="X250"/>
      <c r="Y250"/>
      <c r="Z250"/>
      <c r="AA250"/>
    </row>
    <row r="251" spans="3:27">
      <c r="C251" s="329"/>
      <c r="D251" s="659"/>
      <c r="E251"/>
      <c r="F251"/>
      <c r="G251"/>
      <c r="H251"/>
      <c r="I251" s="297"/>
      <c r="J251"/>
      <c r="K251"/>
      <c r="L251"/>
      <c r="M251" s="147"/>
      <c r="N251" s="147"/>
      <c r="O251"/>
      <c r="P251"/>
      <c r="Q251"/>
      <c r="R251"/>
      <c r="S251"/>
      <c r="T251"/>
      <c r="U251"/>
      <c r="V251"/>
      <c r="W251"/>
      <c r="X251"/>
      <c r="Y251"/>
      <c r="Z251"/>
      <c r="AA251" s="297"/>
    </row>
    <row r="252" spans="3:27">
      <c r="C252" s="329"/>
      <c r="D252" s="659"/>
      <c r="E252"/>
      <c r="F252"/>
      <c r="G252"/>
      <c r="H252"/>
      <c r="I252" s="297"/>
      <c r="J252"/>
      <c r="K252"/>
      <c r="L252"/>
      <c r="M252" s="147"/>
      <c r="N252" s="147"/>
      <c r="O252"/>
      <c r="P252"/>
      <c r="Q252"/>
      <c r="R252"/>
      <c r="S252"/>
      <c r="T252"/>
      <c r="U252"/>
      <c r="V252"/>
      <c r="W252"/>
      <c r="X252"/>
      <c r="Y252"/>
      <c r="Z252"/>
      <c r="AA252" s="297"/>
    </row>
    <row r="253" spans="3:27">
      <c r="C253" s="329"/>
      <c r="D253" s="659"/>
      <c r="E253" s="687"/>
      <c r="F253"/>
      <c r="G253"/>
      <c r="H253"/>
      <c r="I253" s="297"/>
      <c r="J253"/>
      <c r="K253"/>
      <c r="L253"/>
      <c r="M253" s="297"/>
      <c r="N253" s="297"/>
      <c r="O253"/>
      <c r="P253"/>
      <c r="Q253"/>
      <c r="R253"/>
      <c r="S253"/>
      <c r="T253"/>
      <c r="U253"/>
      <c r="V253"/>
      <c r="W253"/>
      <c r="X253"/>
      <c r="Y253"/>
      <c r="Z253"/>
      <c r="AA253" s="297"/>
    </row>
    <row r="254" spans="3:27" ht="15.75">
      <c r="C254" s="556"/>
      <c r="D254" s="659"/>
      <c r="E254" s="687"/>
      <c r="F254"/>
      <c r="G254"/>
      <c r="H254"/>
      <c r="I254" s="297"/>
      <c r="J254"/>
      <c r="K254"/>
      <c r="L254"/>
      <c r="M254" s="297"/>
      <c r="N254" s="297"/>
      <c r="O254"/>
      <c r="P254"/>
      <c r="Q254"/>
      <c r="R254"/>
      <c r="S254"/>
      <c r="T254"/>
      <c r="U254"/>
      <c r="V254"/>
      <c r="W254"/>
      <c r="X254"/>
      <c r="Y254"/>
      <c r="Z254" s="265"/>
      <c r="AA254" s="265"/>
    </row>
    <row r="255" spans="3:27">
      <c r="C255"/>
      <c r="D255" s="147"/>
      <c r="E255"/>
      <c r="F255"/>
      <c r="G255"/>
      <c r="H255"/>
      <c r="I255"/>
      <c r="J255"/>
      <c r="K255"/>
      <c r="L255"/>
      <c r="M255"/>
      <c r="N255"/>
      <c r="O255"/>
      <c r="P255" s="147"/>
      <c r="Q255"/>
      <c r="R255" s="147"/>
      <c r="S255"/>
      <c r="T255"/>
      <c r="U255"/>
      <c r="V255"/>
      <c r="W255"/>
      <c r="X255"/>
      <c r="Y255"/>
      <c r="Z255" s="265"/>
      <c r="AA255" s="265"/>
    </row>
    <row r="256" spans="3:27" ht="15.75">
      <c r="C256"/>
      <c r="D256" s="681"/>
      <c r="E256"/>
      <c r="F256"/>
      <c r="G256"/>
      <c r="H256" s="297"/>
      <c r="I256" s="297"/>
      <c r="J256" s="297"/>
      <c r="K256"/>
      <c r="L256"/>
      <c r="M256" s="297"/>
      <c r="N256" s="297"/>
      <c r="O256" s="297"/>
      <c r="P256" s="681"/>
      <c r="Q256" s="297"/>
      <c r="R256" s="297"/>
      <c r="S256" s="297"/>
      <c r="T256" s="297"/>
      <c r="U256" s="297"/>
      <c r="V256" s="297"/>
      <c r="W256" s="297"/>
      <c r="X256" s="297"/>
      <c r="Y256" s="297"/>
      <c r="Z256" s="681"/>
      <c r="AA256" s="265"/>
    </row>
    <row r="257" spans="2:27">
      <c r="C257" s="337"/>
      <c r="D257" s="51"/>
      <c r="E257" s="539"/>
      <c r="F257" s="539"/>
      <c r="G257" s="539"/>
      <c r="H257" s="539"/>
      <c r="I257" s="539"/>
      <c r="J257" s="539"/>
      <c r="K257" s="51"/>
      <c r="L257" s="539"/>
      <c r="M257" s="539"/>
      <c r="N257" s="539"/>
      <c r="O257" s="539"/>
      <c r="P257" s="539"/>
      <c r="Q257" s="539"/>
      <c r="R257" s="539"/>
      <c r="S257" s="539"/>
      <c r="T257" s="539"/>
      <c r="U257" s="539"/>
      <c r="V257" s="539"/>
      <c r="W257" s="539"/>
      <c r="X257" s="539"/>
      <c r="Y257" s="539"/>
      <c r="Z257" s="539"/>
      <c r="AA257" s="539"/>
    </row>
    <row r="258" spans="2:27">
      <c r="C258" s="51"/>
      <c r="D258" s="51"/>
      <c r="E258" s="539"/>
      <c r="F258" s="539"/>
      <c r="G258" s="539"/>
      <c r="H258" s="539"/>
      <c r="I258" s="539"/>
      <c r="J258" s="539"/>
      <c r="K258" s="51"/>
      <c r="L258" s="539"/>
      <c r="M258" s="539"/>
      <c r="N258" s="539"/>
      <c r="O258" s="539"/>
      <c r="P258" s="539"/>
      <c r="Q258" s="539"/>
      <c r="R258" s="539"/>
      <c r="S258" s="539"/>
      <c r="T258" s="539"/>
      <c r="U258" s="539"/>
      <c r="V258" s="539"/>
      <c r="W258" s="539"/>
      <c r="X258" s="539"/>
      <c r="Y258" s="539"/>
      <c r="Z258" s="539"/>
      <c r="AA258" s="539"/>
    </row>
    <row r="259" spans="2:27">
      <c r="C259" s="329"/>
      <c r="D259" s="234"/>
      <c r="E259" s="233"/>
      <c r="F259" s="234"/>
      <c r="G259" s="234"/>
      <c r="H259" s="234"/>
      <c r="I259" s="234"/>
      <c r="J259" s="234"/>
      <c r="K259" s="234"/>
      <c r="L259" s="233"/>
      <c r="M259" s="234"/>
      <c r="N259" s="234"/>
      <c r="O259" s="234"/>
      <c r="P259" s="234"/>
      <c r="Q259" s="234"/>
      <c r="R259" s="234"/>
      <c r="S259" s="234"/>
      <c r="T259" s="234"/>
      <c r="U259" s="234"/>
      <c r="V259" s="234"/>
      <c r="W259" s="234"/>
      <c r="X259" s="234"/>
      <c r="Y259" s="234"/>
      <c r="Z259" s="233"/>
      <c r="AA259" s="233"/>
    </row>
    <row r="260" spans="2:27">
      <c r="C260" s="329"/>
      <c r="D260" s="234"/>
      <c r="E260" s="233"/>
      <c r="F260" s="234"/>
      <c r="G260" s="234"/>
      <c r="H260" s="234"/>
      <c r="I260" s="234"/>
      <c r="J260" s="234"/>
      <c r="K260" s="234"/>
      <c r="L260" s="233"/>
      <c r="M260" s="234"/>
      <c r="N260" s="234"/>
      <c r="O260" s="234"/>
      <c r="P260" s="234"/>
      <c r="Q260" s="234"/>
      <c r="R260" s="234"/>
      <c r="S260" s="234"/>
      <c r="T260" s="234"/>
      <c r="U260" s="234"/>
      <c r="V260" s="234"/>
      <c r="W260" s="234"/>
      <c r="X260" s="234"/>
      <c r="Y260" s="234"/>
      <c r="Z260" s="233"/>
      <c r="AA260" s="233"/>
    </row>
    <row r="261" spans="2:27">
      <c r="C261" s="329"/>
      <c r="D261" s="234"/>
      <c r="E261" s="233"/>
      <c r="F261" s="234"/>
      <c r="G261" s="234"/>
      <c r="H261" s="234"/>
      <c r="I261" s="234"/>
      <c r="J261" s="234"/>
      <c r="K261" s="234"/>
      <c r="L261" s="233"/>
      <c r="M261" s="234"/>
      <c r="N261" s="234"/>
      <c r="O261" s="234"/>
      <c r="P261" s="234"/>
      <c r="Q261" s="234"/>
      <c r="R261" s="234"/>
      <c r="S261" s="234"/>
      <c r="T261" s="234"/>
      <c r="U261" s="234"/>
      <c r="V261" s="234"/>
      <c r="W261" s="234"/>
      <c r="X261" s="234"/>
      <c r="Y261" s="234"/>
      <c r="Z261" s="233"/>
      <c r="AA261" s="233"/>
    </row>
    <row r="262" spans="2:27">
      <c r="C262" s="329"/>
      <c r="D262" s="234"/>
      <c r="E262" s="233"/>
      <c r="F262" s="234"/>
      <c r="G262" s="234"/>
      <c r="H262" s="234"/>
      <c r="I262" s="234"/>
      <c r="J262" s="234"/>
      <c r="K262" s="234"/>
      <c r="L262" s="233"/>
      <c r="M262" s="234"/>
      <c r="N262" s="234"/>
      <c r="O262" s="234"/>
      <c r="P262" s="234"/>
      <c r="Q262" s="234"/>
      <c r="R262" s="234"/>
      <c r="S262" s="234"/>
      <c r="T262" s="234"/>
      <c r="U262" s="234"/>
      <c r="V262" s="234"/>
      <c r="W262" s="234"/>
      <c r="X262" s="234"/>
      <c r="Y262" s="234"/>
      <c r="Z262" s="233"/>
      <c r="AA262" s="233"/>
    </row>
    <row r="263" spans="2:27">
      <c r="C263" s="329"/>
      <c r="D263" s="234"/>
      <c r="E263" s="233"/>
      <c r="F263" s="234"/>
      <c r="G263" s="234"/>
      <c r="H263" s="234"/>
      <c r="I263" s="234"/>
      <c r="J263" s="234"/>
      <c r="K263" s="234"/>
      <c r="L263" s="233"/>
      <c r="M263" s="234"/>
      <c r="N263" s="234"/>
      <c r="O263" s="234"/>
      <c r="P263" s="234"/>
      <c r="Q263" s="234"/>
      <c r="R263" s="234"/>
      <c r="S263" s="234"/>
      <c r="T263" s="234"/>
      <c r="U263" s="234"/>
      <c r="V263" s="234"/>
      <c r="W263" s="234"/>
      <c r="X263" s="234"/>
      <c r="Y263" s="234"/>
      <c r="Z263" s="233"/>
      <c r="AA263" s="233"/>
    </row>
    <row r="264" spans="2:27">
      <c r="B264" s="6"/>
      <c r="C264" s="329"/>
      <c r="D264" s="234"/>
      <c r="E264" s="233"/>
      <c r="F264" s="234"/>
      <c r="G264" s="234"/>
      <c r="H264" s="234"/>
      <c r="I264" s="234"/>
      <c r="J264" s="234"/>
      <c r="K264" s="234"/>
      <c r="L264" s="233"/>
      <c r="M264" s="234"/>
      <c r="N264" s="234"/>
      <c r="O264" s="234"/>
      <c r="P264" s="234"/>
      <c r="Q264" s="234"/>
      <c r="R264" s="234"/>
      <c r="S264" s="234"/>
      <c r="T264" s="234"/>
      <c r="U264" s="234"/>
      <c r="V264" s="234"/>
      <c r="W264" s="234"/>
      <c r="X264" s="234"/>
      <c r="Y264" s="234"/>
      <c r="Z264" s="233"/>
      <c r="AA264" s="233"/>
    </row>
    <row r="265" spans="2:27">
      <c r="C265" s="329"/>
      <c r="D265" s="234"/>
      <c r="E265" s="233"/>
      <c r="F265" s="234"/>
      <c r="G265" s="234"/>
      <c r="H265" s="234"/>
      <c r="I265" s="234"/>
      <c r="J265" s="234"/>
      <c r="K265" s="234"/>
      <c r="L265" s="233"/>
      <c r="M265" s="234"/>
      <c r="N265" s="234"/>
      <c r="O265" s="234"/>
      <c r="P265" s="234"/>
      <c r="Q265" s="234"/>
      <c r="R265" s="234"/>
      <c r="S265" s="234"/>
      <c r="T265" s="234"/>
      <c r="U265" s="234"/>
      <c r="V265" s="234"/>
      <c r="W265" s="234"/>
      <c r="X265" s="234"/>
      <c r="Y265" s="234"/>
      <c r="Z265" s="233"/>
      <c r="AA265" s="233"/>
    </row>
    <row r="266" spans="2:27">
      <c r="C266" s="329"/>
      <c r="D266" s="234"/>
      <c r="E266" s="233"/>
      <c r="F266" s="234"/>
      <c r="G266" s="234"/>
      <c r="H266" s="234"/>
      <c r="I266" s="234"/>
      <c r="J266" s="234"/>
      <c r="K266" s="234"/>
      <c r="L266" s="233"/>
      <c r="M266" s="234"/>
      <c r="N266" s="234"/>
      <c r="O266" s="234"/>
      <c r="P266" s="234"/>
      <c r="Q266" s="234"/>
      <c r="R266" s="234"/>
      <c r="S266" s="234"/>
      <c r="T266" s="234"/>
      <c r="U266" s="234"/>
      <c r="V266" s="234"/>
      <c r="W266" s="234"/>
      <c r="X266" s="234"/>
      <c r="Y266" s="234"/>
      <c r="Z266" s="233"/>
      <c r="AA266" s="233"/>
    </row>
    <row r="267" spans="2:27">
      <c r="C267" s="329"/>
      <c r="D267" s="234"/>
      <c r="E267" s="233"/>
      <c r="F267" s="234"/>
      <c r="G267" s="234"/>
      <c r="H267" s="234"/>
      <c r="I267" s="234"/>
      <c r="J267" s="234"/>
      <c r="K267" s="234"/>
      <c r="L267" s="233"/>
      <c r="M267" s="234"/>
      <c r="N267" s="234"/>
      <c r="O267" s="234"/>
      <c r="P267" s="234"/>
      <c r="Q267" s="234"/>
      <c r="R267" s="234"/>
      <c r="S267" s="234"/>
      <c r="T267" s="234"/>
      <c r="U267" s="234"/>
      <c r="V267" s="234"/>
      <c r="W267" s="234"/>
      <c r="X267" s="234"/>
      <c r="Y267" s="234"/>
      <c r="Z267" s="233"/>
      <c r="AA267" s="233"/>
    </row>
    <row r="268" spans="2:27">
      <c r="C268" s="329"/>
      <c r="D268" s="234"/>
      <c r="E268" s="233"/>
      <c r="F268" s="234"/>
      <c r="G268" s="234"/>
      <c r="H268" s="234"/>
      <c r="I268" s="234"/>
      <c r="J268" s="234"/>
      <c r="K268" s="234"/>
      <c r="L268" s="233"/>
      <c r="M268" s="234"/>
      <c r="N268" s="234"/>
      <c r="O268" s="234"/>
      <c r="P268" s="234"/>
      <c r="Q268" s="234"/>
      <c r="R268" s="234"/>
      <c r="S268" s="234"/>
      <c r="T268" s="234"/>
      <c r="U268" s="234"/>
      <c r="V268" s="234"/>
      <c r="W268" s="234"/>
      <c r="X268" s="234"/>
      <c r="Y268" s="234"/>
      <c r="Z268" s="233"/>
      <c r="AA268" s="233"/>
    </row>
    <row r="269" spans="2:27">
      <c r="C269" s="329"/>
      <c r="D269" s="234"/>
      <c r="E269" s="233"/>
      <c r="F269" s="234"/>
      <c r="G269" s="234"/>
      <c r="H269" s="234"/>
      <c r="I269" s="234"/>
      <c r="J269" s="234"/>
      <c r="K269" s="234"/>
      <c r="L269" s="233"/>
      <c r="M269" s="234"/>
      <c r="N269" s="234"/>
      <c r="O269" s="234"/>
      <c r="P269" s="234"/>
      <c r="Q269" s="234"/>
      <c r="R269" s="234"/>
      <c r="S269" s="234"/>
      <c r="T269" s="234"/>
      <c r="U269" s="234"/>
      <c r="V269" s="234"/>
      <c r="W269" s="234"/>
      <c r="X269" s="234"/>
      <c r="Y269" s="234"/>
      <c r="Z269" s="233"/>
      <c r="AA269" s="233"/>
    </row>
    <row r="270" spans="2:27">
      <c r="B270" s="6"/>
      <c r="C270" s="329"/>
      <c r="D270" s="234"/>
      <c r="E270" s="233"/>
      <c r="F270" s="234"/>
      <c r="G270" s="234"/>
      <c r="H270" s="234"/>
      <c r="I270" s="234"/>
      <c r="J270" s="234"/>
      <c r="K270" s="234"/>
      <c r="L270" s="233"/>
      <c r="M270" s="234"/>
      <c r="N270" s="234"/>
      <c r="O270" s="234"/>
      <c r="P270" s="234"/>
      <c r="Q270" s="234"/>
      <c r="R270" s="234"/>
      <c r="S270" s="234"/>
      <c r="T270" s="234"/>
      <c r="U270" s="234"/>
      <c r="V270" s="234"/>
      <c r="W270" s="234"/>
      <c r="X270" s="234"/>
      <c r="Y270" s="234"/>
      <c r="Z270" s="233"/>
      <c r="AA270" s="233"/>
    </row>
    <row r="271" spans="2:27">
      <c r="C271" s="329"/>
      <c r="D271" s="234"/>
      <c r="E271" s="233"/>
      <c r="F271" s="234"/>
      <c r="G271" s="234"/>
      <c r="H271" s="234"/>
      <c r="I271" s="234"/>
      <c r="J271" s="234"/>
      <c r="K271" s="234"/>
      <c r="L271" s="233"/>
      <c r="M271" s="234"/>
      <c r="N271" s="234"/>
      <c r="O271" s="234"/>
      <c r="P271" s="234"/>
      <c r="Q271" s="234"/>
      <c r="R271" s="234"/>
      <c r="S271" s="234"/>
      <c r="T271" s="234"/>
      <c r="U271" s="234"/>
      <c r="V271" s="234"/>
      <c r="W271" s="234"/>
      <c r="X271" s="234"/>
      <c r="Y271" s="234"/>
      <c r="Z271" s="233"/>
      <c r="AA271" s="233"/>
    </row>
    <row r="272" spans="2:27">
      <c r="C272" s="329"/>
      <c r="D272" s="234"/>
      <c r="E272" s="233"/>
      <c r="F272" s="234"/>
      <c r="G272" s="234"/>
      <c r="H272" s="234"/>
      <c r="I272" s="234"/>
      <c r="J272" s="234"/>
      <c r="K272" s="234"/>
      <c r="L272" s="233"/>
      <c r="M272" s="234"/>
      <c r="N272" s="234"/>
      <c r="O272" s="234"/>
      <c r="P272" s="234"/>
      <c r="Q272" s="234"/>
      <c r="R272" s="234"/>
      <c r="S272" s="234"/>
      <c r="T272" s="234"/>
      <c r="U272" s="234"/>
      <c r="V272" s="234"/>
      <c r="W272" s="234"/>
      <c r="X272" s="234"/>
      <c r="Y272" s="234"/>
      <c r="Z272" s="233"/>
      <c r="AA272" s="233"/>
    </row>
    <row r="273" spans="2:27">
      <c r="C273" s="329"/>
      <c r="D273" s="234"/>
      <c r="E273" s="233"/>
      <c r="F273" s="234"/>
      <c r="G273" s="234"/>
      <c r="H273" s="234"/>
      <c r="I273" s="234"/>
      <c r="J273" s="234"/>
      <c r="K273" s="234"/>
      <c r="L273" s="233"/>
      <c r="M273" s="234"/>
      <c r="N273" s="234"/>
      <c r="O273" s="234"/>
      <c r="P273" s="234"/>
      <c r="Q273" s="234"/>
      <c r="R273" s="234"/>
      <c r="S273" s="234"/>
      <c r="T273" s="234"/>
      <c r="U273" s="234"/>
      <c r="V273" s="234"/>
      <c r="W273" s="234"/>
      <c r="X273" s="234"/>
      <c r="Y273" s="234"/>
      <c r="Z273" s="233"/>
      <c r="AA273" s="233"/>
    </row>
    <row r="274" spans="2:27">
      <c r="C274" s="329"/>
      <c r="D274" s="234"/>
      <c r="E274" s="233"/>
      <c r="F274" s="234"/>
      <c r="G274" s="234"/>
      <c r="H274" s="234"/>
      <c r="I274" s="234"/>
      <c r="J274" s="234"/>
      <c r="K274" s="234"/>
      <c r="L274" s="233"/>
      <c r="M274" s="234"/>
      <c r="N274" s="234"/>
      <c r="O274" s="234"/>
      <c r="P274" s="234"/>
      <c r="Q274" s="234"/>
      <c r="R274" s="234"/>
      <c r="S274" s="234"/>
      <c r="T274" s="234"/>
      <c r="U274" s="234"/>
      <c r="V274" s="234"/>
      <c r="W274" s="234"/>
      <c r="X274" s="234"/>
      <c r="Y274" s="234"/>
      <c r="Z274" s="233"/>
      <c r="AA274" s="233"/>
    </row>
    <row r="275" spans="2:27">
      <c r="C275" s="329"/>
      <c r="D275" s="234"/>
      <c r="E275" s="233"/>
      <c r="F275" s="234"/>
      <c r="G275" s="234"/>
      <c r="H275" s="234"/>
      <c r="I275" s="234"/>
      <c r="J275" s="234"/>
      <c r="K275" s="234"/>
      <c r="L275" s="233"/>
      <c r="M275" s="234"/>
      <c r="N275" s="234"/>
      <c r="O275" s="234"/>
      <c r="P275" s="234"/>
      <c r="Q275" s="234"/>
      <c r="R275" s="234"/>
      <c r="S275" s="234"/>
      <c r="T275" s="234"/>
      <c r="U275" s="234"/>
      <c r="V275" s="234"/>
      <c r="W275" s="234"/>
      <c r="X275" s="234"/>
      <c r="Y275" s="234"/>
      <c r="Z275" s="233"/>
      <c r="AA275" s="233"/>
    </row>
    <row r="276" spans="2:27">
      <c r="C276" s="329"/>
      <c r="D276" s="234"/>
      <c r="E276" s="233"/>
      <c r="F276" s="234"/>
      <c r="G276" s="234"/>
      <c r="H276" s="234"/>
      <c r="I276" s="234"/>
      <c r="J276" s="234"/>
      <c r="K276" s="234"/>
      <c r="L276" s="233"/>
      <c r="M276" s="234"/>
      <c r="N276" s="234"/>
      <c r="O276" s="234"/>
      <c r="P276" s="234"/>
      <c r="Q276" s="234"/>
      <c r="R276" s="234"/>
      <c r="S276" s="234"/>
      <c r="T276" s="234"/>
      <c r="U276" s="234"/>
      <c r="V276" s="234"/>
      <c r="W276" s="234"/>
      <c r="X276" s="234"/>
      <c r="Y276" s="234"/>
      <c r="Z276" s="233"/>
      <c r="AA276" s="233"/>
    </row>
    <row r="277" spans="2:27">
      <c r="C277" s="329"/>
      <c r="D277" s="234"/>
      <c r="E277" s="233"/>
      <c r="F277" s="234"/>
      <c r="G277" s="234"/>
      <c r="H277" s="234"/>
      <c r="I277" s="234"/>
      <c r="J277" s="234"/>
      <c r="K277" s="234"/>
      <c r="L277" s="233"/>
      <c r="M277" s="234"/>
      <c r="N277" s="234"/>
      <c r="O277" s="234"/>
      <c r="P277" s="234"/>
      <c r="Q277" s="234"/>
      <c r="R277" s="234"/>
      <c r="S277" s="234"/>
      <c r="T277" s="234"/>
      <c r="U277" s="234"/>
      <c r="V277" s="234"/>
      <c r="W277" s="234"/>
      <c r="X277" s="234"/>
      <c r="Y277" s="234"/>
      <c r="Z277" s="233"/>
      <c r="AA277" s="233"/>
    </row>
    <row r="278" spans="2:27">
      <c r="C278" s="329"/>
      <c r="D278" s="234"/>
      <c r="E278" s="233"/>
      <c r="F278" s="234"/>
      <c r="G278" s="234"/>
      <c r="H278" s="234"/>
      <c r="I278" s="234"/>
      <c r="J278" s="234"/>
      <c r="K278" s="234"/>
      <c r="L278" s="233"/>
      <c r="M278" s="234"/>
      <c r="N278" s="234"/>
      <c r="O278" s="234"/>
      <c r="P278" s="234"/>
      <c r="Q278" s="234"/>
      <c r="R278" s="234"/>
      <c r="S278" s="234"/>
      <c r="T278" s="234"/>
      <c r="U278" s="234"/>
      <c r="V278" s="234"/>
      <c r="W278" s="234"/>
      <c r="X278" s="234"/>
      <c r="Y278" s="234"/>
      <c r="Z278" s="233"/>
      <c r="AA278" s="233"/>
    </row>
    <row r="279" spans="2:27">
      <c r="C279" s="329"/>
      <c r="D279" s="234"/>
      <c r="E279" s="233"/>
      <c r="F279" s="234"/>
      <c r="G279" s="234"/>
      <c r="H279" s="234"/>
      <c r="I279" s="234"/>
      <c r="J279" s="234"/>
      <c r="K279" s="234"/>
      <c r="L279" s="233"/>
      <c r="M279" s="234"/>
      <c r="N279" s="234"/>
      <c r="O279" s="234"/>
      <c r="P279" s="234"/>
      <c r="Q279" s="234"/>
      <c r="R279" s="234"/>
      <c r="S279" s="234"/>
      <c r="T279" s="234"/>
      <c r="U279" s="234"/>
      <c r="V279" s="234"/>
      <c r="W279" s="234"/>
      <c r="X279" s="234"/>
      <c r="Y279" s="234"/>
      <c r="Z279" s="233"/>
      <c r="AA279" s="233"/>
    </row>
    <row r="280" spans="2:27">
      <c r="C280" s="329"/>
      <c r="D280" s="234"/>
      <c r="E280" s="233"/>
      <c r="F280" s="234"/>
      <c r="G280" s="234"/>
      <c r="H280" s="234"/>
      <c r="I280" s="234"/>
      <c r="J280" s="234"/>
      <c r="K280" s="234"/>
      <c r="L280" s="233"/>
      <c r="M280" s="234"/>
      <c r="N280" s="234"/>
      <c r="O280" s="234"/>
      <c r="P280" s="234"/>
      <c r="Q280" s="234"/>
      <c r="R280" s="234"/>
      <c r="S280" s="234"/>
      <c r="T280" s="234"/>
      <c r="U280" s="234"/>
      <c r="V280" s="234"/>
      <c r="W280" s="234"/>
      <c r="X280" s="234"/>
      <c r="Y280" s="234"/>
      <c r="Z280" s="233"/>
      <c r="AA280" s="233"/>
    </row>
    <row r="281" spans="2:27">
      <c r="C281" s="329"/>
      <c r="D281" s="234"/>
      <c r="E281" s="233"/>
      <c r="F281" s="234"/>
      <c r="G281" s="234"/>
      <c r="H281" s="234"/>
      <c r="I281" s="234"/>
      <c r="J281" s="234"/>
      <c r="K281" s="234"/>
      <c r="L281" s="233"/>
      <c r="M281" s="234"/>
      <c r="N281" s="234"/>
      <c r="O281" s="234"/>
      <c r="P281" s="234"/>
      <c r="Q281" s="234"/>
      <c r="R281" s="234"/>
      <c r="S281" s="234"/>
      <c r="T281" s="234"/>
      <c r="U281" s="234"/>
      <c r="V281" s="234"/>
      <c r="W281" s="234"/>
      <c r="X281" s="234"/>
      <c r="Y281" s="234"/>
      <c r="Z281" s="233"/>
      <c r="AA281" s="233"/>
    </row>
    <row r="282" spans="2:27">
      <c r="C282" s="329"/>
      <c r="D282" s="234"/>
      <c r="E282" s="233"/>
      <c r="F282" s="234"/>
      <c r="G282" s="234"/>
      <c r="H282" s="234"/>
      <c r="I282" s="234"/>
      <c r="J282" s="234"/>
      <c r="K282" s="234"/>
      <c r="L282" s="233"/>
      <c r="M282" s="234"/>
      <c r="N282" s="234"/>
      <c r="O282" s="234"/>
      <c r="P282" s="234"/>
      <c r="Q282" s="234"/>
      <c r="R282" s="234"/>
      <c r="S282" s="234"/>
      <c r="T282" s="234"/>
      <c r="U282" s="234"/>
      <c r="V282" s="234"/>
      <c r="W282" s="234"/>
      <c r="X282" s="234"/>
      <c r="Y282" s="234"/>
      <c r="Z282" s="233"/>
      <c r="AA282" s="233"/>
    </row>
    <row r="283" spans="2:27">
      <c r="B283" s="6"/>
      <c r="C283" s="329"/>
      <c r="D283" s="659"/>
      <c r="E283"/>
      <c r="F283"/>
      <c r="G283" s="147"/>
      <c r="H283"/>
      <c r="I283" s="297"/>
      <c r="J283"/>
      <c r="K283"/>
      <c r="L283"/>
      <c r="M283"/>
      <c r="N283" s="297"/>
      <c r="O283" s="297"/>
      <c r="P283"/>
      <c r="Q283"/>
      <c r="R283" s="147"/>
      <c r="S283"/>
      <c r="T283"/>
      <c r="U283"/>
      <c r="V283"/>
      <c r="W283"/>
      <c r="X283"/>
      <c r="Y283"/>
      <c r="Z283"/>
      <c r="AA283" s="297"/>
    </row>
    <row r="284" spans="2:27">
      <c r="C284" s="329"/>
      <c r="D284" s="659"/>
      <c r="E284"/>
      <c r="F284"/>
      <c r="G284"/>
      <c r="H284"/>
      <c r="I284" s="297"/>
      <c r="J284"/>
      <c r="K284"/>
      <c r="L284"/>
      <c r="M284" s="297"/>
      <c r="N284" s="297"/>
      <c r="O284"/>
      <c r="P284"/>
      <c r="Q284"/>
      <c r="R284"/>
      <c r="S284"/>
      <c r="T284"/>
      <c r="U284"/>
      <c r="V284"/>
      <c r="W284"/>
      <c r="X284"/>
      <c r="Y284"/>
      <c r="Z284"/>
      <c r="AA284" s="297"/>
    </row>
    <row r="285" spans="2:27">
      <c r="C285" s="329"/>
      <c r="D285"/>
      <c r="E285"/>
      <c r="F285"/>
      <c r="G285"/>
      <c r="H285"/>
      <c r="I285"/>
      <c r="J285"/>
      <c r="K285"/>
      <c r="L285"/>
      <c r="M285"/>
      <c r="N285"/>
      <c r="O285"/>
      <c r="P285"/>
      <c r="Q285"/>
      <c r="R285"/>
      <c r="S285"/>
      <c r="T285"/>
      <c r="U285"/>
      <c r="V285"/>
      <c r="W285" s="147"/>
      <c r="X285"/>
      <c r="Y285"/>
      <c r="Z285"/>
      <c r="AA285"/>
    </row>
    <row r="286" spans="2:27" ht="15.75">
      <c r="B286" s="6"/>
      <c r="C286" s="556"/>
      <c r="D286" s="687"/>
      <c r="E286"/>
      <c r="F286"/>
      <c r="G286"/>
      <c r="H286"/>
      <c r="I286"/>
      <c r="J286"/>
      <c r="K286"/>
      <c r="L286"/>
      <c r="M286"/>
      <c r="N286"/>
      <c r="O286"/>
      <c r="P286"/>
      <c r="Q286"/>
      <c r="R286"/>
      <c r="S286"/>
      <c r="T286"/>
      <c r="U286"/>
      <c r="V286"/>
      <c r="W286"/>
      <c r="X286"/>
      <c r="Y286"/>
      <c r="Z286"/>
      <c r="AA286"/>
    </row>
    <row r="287" spans="2:27">
      <c r="C287"/>
      <c r="D287" s="147"/>
      <c r="E287"/>
      <c r="F287"/>
      <c r="G287"/>
      <c r="H287" s="147"/>
      <c r="I287"/>
      <c r="J287"/>
      <c r="K287"/>
      <c r="L287"/>
      <c r="M287"/>
      <c r="N287"/>
      <c r="O287"/>
      <c r="P287"/>
      <c r="Q287"/>
      <c r="R287"/>
      <c r="S287"/>
      <c r="T287"/>
      <c r="U287"/>
      <c r="V287"/>
      <c r="W287"/>
      <c r="X287"/>
      <c r="Y287"/>
      <c r="Z287"/>
      <c r="AA287"/>
    </row>
    <row r="288" spans="2:27" ht="15.75">
      <c r="C288"/>
      <c r="D288" s="681"/>
      <c r="E288" s="265"/>
      <c r="F288" s="681"/>
      <c r="G288" s="265"/>
      <c r="H288" s="681"/>
      <c r="I288" s="265"/>
      <c r="J288"/>
      <c r="K288"/>
      <c r="L288"/>
      <c r="M288"/>
      <c r="N288"/>
      <c r="O288"/>
      <c r="P288"/>
      <c r="Q288"/>
      <c r="R288"/>
      <c r="S288"/>
      <c r="T288"/>
      <c r="U288"/>
      <c r="V288"/>
      <c r="W288"/>
      <c r="X288"/>
      <c r="Y288"/>
      <c r="Z288"/>
      <c r="AA288"/>
    </row>
    <row r="289" spans="2:27">
      <c r="C289" s="337"/>
      <c r="D289" s="285"/>
      <c r="E289" s="285"/>
      <c r="F289" s="285"/>
      <c r="G289" s="285"/>
      <c r="H289" s="539"/>
      <c r="I289" s="539"/>
      <c r="J289"/>
      <c r="K289"/>
      <c r="L289"/>
      <c r="M289"/>
      <c r="N289"/>
      <c r="O289"/>
      <c r="P289"/>
      <c r="Q289"/>
      <c r="R289"/>
      <c r="S289"/>
      <c r="T289"/>
      <c r="U289"/>
      <c r="V289"/>
      <c r="W289"/>
      <c r="X289"/>
      <c r="Y289"/>
      <c r="Z289"/>
      <c r="AA289"/>
    </row>
    <row r="290" spans="2:27">
      <c r="C290" s="51"/>
      <c r="D290" s="285"/>
      <c r="E290" s="285"/>
      <c r="F290" s="285"/>
      <c r="G290" s="285"/>
      <c r="H290" s="539"/>
      <c r="I290" s="539"/>
      <c r="J290"/>
      <c r="K290"/>
      <c r="L290"/>
      <c r="M290"/>
      <c r="N290"/>
      <c r="O290"/>
      <c r="P290"/>
      <c r="Q290"/>
      <c r="R290"/>
      <c r="S290"/>
      <c r="T290"/>
      <c r="U290"/>
      <c r="V290"/>
      <c r="W290"/>
      <c r="X290"/>
      <c r="Y290"/>
      <c r="Z290"/>
      <c r="AA290"/>
    </row>
    <row r="291" spans="2:27">
      <c r="C291" s="329"/>
      <c r="D291" s="234"/>
      <c r="E291" s="234"/>
      <c r="F291" s="234"/>
      <c r="G291" s="234"/>
      <c r="H291" s="234"/>
      <c r="I291" s="234"/>
      <c r="J291"/>
      <c r="K291"/>
      <c r="L291"/>
      <c r="M291"/>
      <c r="N291"/>
      <c r="O291"/>
      <c r="P291"/>
      <c r="Q291"/>
      <c r="R291"/>
      <c r="S291"/>
      <c r="T291"/>
      <c r="U291"/>
      <c r="V291"/>
      <c r="W291"/>
      <c r="X291"/>
      <c r="Y291"/>
      <c r="Z291"/>
      <c r="AA291"/>
    </row>
    <row r="292" spans="2:27">
      <c r="C292" s="329"/>
      <c r="D292" s="234"/>
      <c r="E292" s="234"/>
      <c r="F292" s="234"/>
      <c r="G292" s="234"/>
      <c r="H292" s="234"/>
      <c r="I292" s="234"/>
      <c r="J292"/>
      <c r="K292"/>
      <c r="L292"/>
      <c r="M292"/>
      <c r="N292"/>
      <c r="O292"/>
      <c r="P292"/>
      <c r="Q292"/>
      <c r="R292"/>
      <c r="S292"/>
      <c r="T292"/>
      <c r="U292"/>
      <c r="V292"/>
      <c r="W292"/>
      <c r="X292"/>
      <c r="Y292"/>
      <c r="Z292"/>
      <c r="AA292"/>
    </row>
    <row r="293" spans="2:27">
      <c r="C293" s="329"/>
      <c r="D293" s="234"/>
      <c r="E293" s="234"/>
      <c r="F293" s="234"/>
      <c r="G293" s="234"/>
      <c r="H293" s="234"/>
      <c r="I293" s="234"/>
      <c r="J293"/>
      <c r="K293"/>
      <c r="L293"/>
      <c r="M293"/>
      <c r="N293"/>
      <c r="O293"/>
      <c r="P293"/>
      <c r="Q293"/>
      <c r="R293"/>
      <c r="S293"/>
      <c r="T293"/>
      <c r="U293"/>
      <c r="V293"/>
      <c r="W293"/>
      <c r="X293"/>
      <c r="Y293"/>
      <c r="Z293"/>
      <c r="AA293"/>
    </row>
    <row r="294" spans="2:27">
      <c r="C294" s="329"/>
      <c r="D294" s="234"/>
      <c r="E294" s="234"/>
      <c r="F294" s="234"/>
      <c r="G294" s="234"/>
      <c r="H294" s="234"/>
      <c r="I294" s="234"/>
      <c r="J294"/>
      <c r="K294"/>
      <c r="L294"/>
      <c r="M294"/>
      <c r="N294"/>
      <c r="O294"/>
      <c r="P294"/>
      <c r="Q294"/>
      <c r="R294"/>
      <c r="S294"/>
      <c r="T294"/>
      <c r="U294"/>
      <c r="V294"/>
      <c r="W294"/>
      <c r="X294"/>
      <c r="Y294"/>
      <c r="Z294"/>
      <c r="AA294"/>
    </row>
    <row r="295" spans="2:27">
      <c r="C295" s="329"/>
      <c r="D295" s="234"/>
      <c r="E295" s="234"/>
      <c r="F295" s="234"/>
      <c r="G295" s="234"/>
      <c r="H295" s="234"/>
      <c r="I295" s="234"/>
      <c r="J295"/>
      <c r="K295"/>
      <c r="L295"/>
      <c r="M295"/>
      <c r="N295"/>
      <c r="O295"/>
      <c r="P295"/>
      <c r="Q295"/>
      <c r="R295"/>
      <c r="S295"/>
      <c r="T295"/>
      <c r="U295"/>
      <c r="V295"/>
      <c r="W295"/>
      <c r="X295"/>
      <c r="Y295"/>
      <c r="Z295"/>
      <c r="AA295"/>
    </row>
    <row r="296" spans="2:27">
      <c r="C296" s="329"/>
      <c r="D296" s="234"/>
      <c r="E296" s="234"/>
      <c r="F296" s="234"/>
      <c r="G296" s="234"/>
      <c r="H296" s="234"/>
      <c r="I296" s="234"/>
      <c r="J296"/>
      <c r="K296"/>
      <c r="L296"/>
      <c r="M296"/>
      <c r="N296"/>
      <c r="O296"/>
      <c r="P296"/>
      <c r="Q296"/>
      <c r="R296"/>
      <c r="S296"/>
      <c r="T296"/>
      <c r="U296"/>
      <c r="V296"/>
      <c r="W296"/>
      <c r="X296"/>
      <c r="Y296"/>
      <c r="Z296"/>
      <c r="AA296"/>
    </row>
    <row r="297" spans="2:27">
      <c r="C297" s="329"/>
      <c r="D297" s="234"/>
      <c r="E297" s="234"/>
      <c r="F297" s="234"/>
      <c r="G297" s="234"/>
      <c r="H297" s="234"/>
      <c r="I297" s="234"/>
      <c r="J297"/>
      <c r="K297"/>
      <c r="L297"/>
      <c r="M297"/>
      <c r="N297"/>
      <c r="O297"/>
      <c r="P297"/>
      <c r="Q297"/>
      <c r="R297"/>
      <c r="S297"/>
      <c r="T297"/>
      <c r="U297"/>
      <c r="V297"/>
      <c r="W297"/>
      <c r="X297"/>
      <c r="Y297"/>
      <c r="Z297"/>
      <c r="AA297"/>
    </row>
    <row r="298" spans="2:27">
      <c r="C298" s="329"/>
      <c r="D298" s="234"/>
      <c r="E298" s="234"/>
      <c r="F298" s="234"/>
      <c r="G298" s="234"/>
      <c r="H298" s="234"/>
      <c r="I298" s="234"/>
      <c r="J298"/>
      <c r="K298"/>
      <c r="L298"/>
      <c r="M298"/>
      <c r="N298"/>
      <c r="O298"/>
      <c r="P298"/>
      <c r="Q298"/>
      <c r="R298"/>
      <c r="S298"/>
      <c r="T298"/>
      <c r="U298"/>
      <c r="V298"/>
      <c r="W298"/>
      <c r="X298"/>
      <c r="Y298"/>
      <c r="Z298"/>
      <c r="AA298"/>
    </row>
    <row r="299" spans="2:27">
      <c r="C299" s="329"/>
      <c r="D299" s="234"/>
      <c r="E299" s="234"/>
      <c r="F299" s="234"/>
      <c r="G299" s="234"/>
      <c r="H299" s="234"/>
      <c r="I299" s="234"/>
      <c r="J299"/>
      <c r="K299"/>
      <c r="L299"/>
      <c r="M299"/>
      <c r="N299"/>
      <c r="O299"/>
      <c r="P299"/>
      <c r="Q299"/>
      <c r="R299"/>
      <c r="S299"/>
      <c r="T299"/>
      <c r="U299"/>
      <c r="V299"/>
      <c r="W299"/>
      <c r="X299"/>
      <c r="Y299"/>
      <c r="Z299"/>
      <c r="AA299"/>
    </row>
    <row r="300" spans="2:27">
      <c r="C300" s="329"/>
      <c r="D300" s="234"/>
      <c r="E300" s="234"/>
      <c r="F300" s="234"/>
      <c r="G300" s="234"/>
      <c r="H300" s="234"/>
      <c r="I300" s="234"/>
      <c r="J300"/>
      <c r="K300"/>
      <c r="L300"/>
      <c r="M300"/>
      <c r="N300"/>
      <c r="O300"/>
      <c r="P300"/>
      <c r="Q300"/>
      <c r="R300"/>
      <c r="S300"/>
      <c r="T300"/>
      <c r="U300"/>
      <c r="V300"/>
      <c r="W300"/>
      <c r="X300"/>
      <c r="Y300"/>
      <c r="Z300"/>
      <c r="AA300"/>
    </row>
    <row r="301" spans="2:27">
      <c r="C301" s="329"/>
      <c r="D301" s="234"/>
      <c r="E301" s="234"/>
      <c r="F301" s="234"/>
      <c r="G301" s="234"/>
      <c r="H301" s="234"/>
      <c r="I301" s="234"/>
      <c r="J301"/>
      <c r="K301"/>
      <c r="L301"/>
      <c r="M301"/>
      <c r="N301"/>
      <c r="O301"/>
      <c r="P301"/>
      <c r="Q301"/>
      <c r="R301"/>
      <c r="S301"/>
      <c r="T301"/>
      <c r="U301"/>
      <c r="V301"/>
      <c r="W301"/>
      <c r="X301"/>
      <c r="Y301"/>
      <c r="Z301"/>
      <c r="AA301"/>
    </row>
    <row r="302" spans="2:27">
      <c r="C302" s="329"/>
      <c r="D302" s="234"/>
      <c r="E302" s="234"/>
      <c r="F302" s="234"/>
      <c r="G302" s="234"/>
      <c r="H302" s="234"/>
      <c r="I302" s="234"/>
      <c r="J302"/>
      <c r="K302"/>
      <c r="L302"/>
      <c r="M302"/>
      <c r="N302"/>
      <c r="O302"/>
      <c r="P302"/>
      <c r="Q302"/>
      <c r="R302"/>
      <c r="S302"/>
      <c r="T302"/>
      <c r="U302"/>
      <c r="V302"/>
      <c r="W302"/>
      <c r="X302"/>
      <c r="Y302"/>
      <c r="Z302"/>
      <c r="AA302"/>
    </row>
    <row r="303" spans="2:27">
      <c r="B303" s="6"/>
      <c r="C303" s="329"/>
      <c r="D303" s="234"/>
      <c r="E303" s="234"/>
      <c r="F303" s="234"/>
      <c r="G303" s="234"/>
      <c r="H303" s="234"/>
      <c r="I303" s="234"/>
      <c r="J303"/>
      <c r="K303"/>
      <c r="L303"/>
      <c r="M303"/>
      <c r="N303"/>
      <c r="O303"/>
      <c r="P303"/>
      <c r="Q303"/>
      <c r="R303"/>
      <c r="S303"/>
      <c r="T303"/>
      <c r="U303"/>
      <c r="V303"/>
      <c r="W303"/>
      <c r="X303"/>
      <c r="Y303"/>
      <c r="Z303"/>
      <c r="AA303"/>
    </row>
    <row r="304" spans="2:27">
      <c r="C304" s="329"/>
      <c r="D304" s="234"/>
      <c r="E304" s="234"/>
      <c r="F304" s="234"/>
      <c r="G304" s="234"/>
      <c r="H304" s="234"/>
      <c r="I304" s="234"/>
      <c r="J304"/>
      <c r="K304"/>
      <c r="L304"/>
      <c r="M304"/>
      <c r="N304"/>
      <c r="O304"/>
      <c r="P304"/>
      <c r="Q304"/>
      <c r="R304"/>
      <c r="S304"/>
      <c r="T304"/>
      <c r="U304"/>
      <c r="V304"/>
      <c r="W304"/>
      <c r="X304"/>
      <c r="Y304"/>
      <c r="Z304"/>
      <c r="AA304"/>
    </row>
    <row r="305" spans="2:27">
      <c r="C305" s="329"/>
      <c r="D305" s="234"/>
      <c r="E305" s="234"/>
      <c r="F305" s="234"/>
      <c r="G305" s="234"/>
      <c r="H305" s="234"/>
      <c r="I305" s="234"/>
      <c r="J305"/>
      <c r="K305"/>
      <c r="L305"/>
      <c r="M305"/>
      <c r="N305"/>
      <c r="O305"/>
      <c r="P305"/>
      <c r="Q305"/>
      <c r="R305"/>
      <c r="S305"/>
      <c r="T305"/>
      <c r="U305"/>
      <c r="V305"/>
      <c r="W305"/>
      <c r="X305"/>
      <c r="Y305"/>
      <c r="Z305"/>
      <c r="AA305"/>
    </row>
    <row r="306" spans="2:27">
      <c r="B306" s="6"/>
      <c r="C306" s="329"/>
      <c r="D306" s="234"/>
      <c r="E306" s="234"/>
      <c r="F306" s="234"/>
      <c r="G306" s="234"/>
      <c r="H306" s="234"/>
      <c r="I306" s="234"/>
      <c r="J306"/>
      <c r="K306"/>
      <c r="L306"/>
      <c r="M306"/>
      <c r="N306"/>
      <c r="O306"/>
      <c r="P306"/>
      <c r="Q306"/>
      <c r="R306"/>
      <c r="S306"/>
      <c r="T306"/>
      <c r="U306"/>
      <c r="V306"/>
      <c r="W306"/>
      <c r="X306"/>
      <c r="Y306"/>
      <c r="Z306"/>
      <c r="AA306"/>
    </row>
    <row r="307" spans="2:27">
      <c r="C307" s="329"/>
      <c r="D307" s="234"/>
      <c r="E307" s="234"/>
      <c r="F307" s="234"/>
      <c r="G307" s="234"/>
      <c r="H307" s="234"/>
      <c r="I307" s="234"/>
      <c r="J307"/>
      <c r="K307"/>
      <c r="L307"/>
      <c r="M307"/>
      <c r="N307"/>
      <c r="O307"/>
      <c r="P307"/>
      <c r="Q307"/>
      <c r="R307"/>
      <c r="S307"/>
      <c r="T307"/>
      <c r="U307"/>
      <c r="V307"/>
      <c r="W307"/>
      <c r="X307"/>
      <c r="Y307"/>
      <c r="Z307"/>
      <c r="AA307"/>
    </row>
    <row r="308" spans="2:27">
      <c r="C308" s="329"/>
      <c r="D308" s="234"/>
      <c r="E308" s="234"/>
      <c r="F308" s="234"/>
      <c r="G308" s="234"/>
      <c r="H308" s="234"/>
      <c r="I308" s="234"/>
      <c r="J308"/>
      <c r="K308"/>
      <c r="L308"/>
      <c r="M308"/>
      <c r="N308"/>
      <c r="O308"/>
      <c r="P308"/>
      <c r="Q308"/>
      <c r="R308"/>
      <c r="S308"/>
      <c r="T308"/>
      <c r="U308"/>
      <c r="V308"/>
      <c r="W308"/>
      <c r="X308"/>
      <c r="Y308"/>
      <c r="Z308"/>
      <c r="AA308"/>
    </row>
    <row r="309" spans="2:27">
      <c r="C309" s="329"/>
      <c r="D309" s="234"/>
      <c r="E309" s="234"/>
      <c r="F309" s="234"/>
      <c r="G309" s="234"/>
      <c r="H309" s="234"/>
      <c r="I309" s="234"/>
      <c r="J309"/>
      <c r="K309"/>
      <c r="L309"/>
      <c r="M309"/>
      <c r="N309"/>
      <c r="O309"/>
      <c r="P309"/>
      <c r="Q309"/>
      <c r="R309"/>
      <c r="S309"/>
      <c r="T309"/>
      <c r="U309"/>
      <c r="V309"/>
      <c r="W309"/>
      <c r="X309"/>
      <c r="Y309"/>
      <c r="Z309"/>
      <c r="AA309"/>
    </row>
    <row r="310" spans="2:27">
      <c r="C310" s="329"/>
      <c r="D310" s="234"/>
      <c r="E310" s="234"/>
      <c r="F310" s="234"/>
      <c r="G310" s="234"/>
      <c r="H310" s="234"/>
      <c r="I310" s="234"/>
      <c r="J310"/>
      <c r="K310"/>
      <c r="L310"/>
      <c r="M310"/>
      <c r="N310"/>
      <c r="O310"/>
      <c r="P310"/>
      <c r="Q310"/>
      <c r="R310"/>
      <c r="S310"/>
      <c r="T310"/>
      <c r="U310"/>
      <c r="V310"/>
      <c r="W310"/>
      <c r="X310"/>
      <c r="Y310"/>
      <c r="Z310"/>
      <c r="AA310"/>
    </row>
    <row r="311" spans="2:27">
      <c r="C311" s="329"/>
      <c r="D311" s="234"/>
      <c r="E311" s="234"/>
      <c r="F311" s="234"/>
      <c r="G311" s="234"/>
      <c r="H311" s="234"/>
      <c r="I311" s="234"/>
      <c r="J311"/>
      <c r="K311"/>
      <c r="L311"/>
      <c r="M311"/>
      <c r="N311"/>
      <c r="O311"/>
      <c r="P311"/>
      <c r="Q311"/>
      <c r="R311"/>
      <c r="S311"/>
      <c r="T311"/>
      <c r="U311"/>
      <c r="V311"/>
      <c r="W311"/>
      <c r="X311"/>
      <c r="Y311"/>
      <c r="Z311"/>
      <c r="AA311"/>
    </row>
    <row r="312" spans="2:27">
      <c r="C312" s="329"/>
      <c r="D312" s="234"/>
      <c r="E312" s="234"/>
      <c r="F312" s="234"/>
      <c r="G312" s="234"/>
      <c r="H312" s="234"/>
      <c r="I312" s="234"/>
      <c r="J312"/>
      <c r="K312"/>
      <c r="L312"/>
      <c r="M312"/>
      <c r="N312"/>
      <c r="O312"/>
      <c r="P312"/>
      <c r="Q312"/>
      <c r="R312"/>
      <c r="S312"/>
      <c r="T312"/>
      <c r="U312"/>
      <c r="V312"/>
      <c r="W312"/>
      <c r="X312"/>
      <c r="Y312"/>
      <c r="Z312"/>
      <c r="AA312"/>
    </row>
    <row r="313" spans="2:27">
      <c r="C313" s="329"/>
      <c r="D313" s="234"/>
      <c r="E313" s="234"/>
      <c r="F313" s="234"/>
      <c r="G313" s="234"/>
      <c r="H313" s="234"/>
      <c r="I313" s="234"/>
      <c r="J313"/>
      <c r="K313"/>
      <c r="L313"/>
      <c r="M313"/>
      <c r="N313"/>
      <c r="O313"/>
      <c r="P313"/>
      <c r="Q313"/>
      <c r="R313"/>
      <c r="S313"/>
      <c r="T313"/>
      <c r="U313"/>
      <c r="V313"/>
      <c r="W313"/>
      <c r="X313"/>
      <c r="Y313"/>
      <c r="Z313"/>
      <c r="AA313"/>
    </row>
    <row r="314" spans="2:27">
      <c r="C314" s="329"/>
      <c r="D314" s="234"/>
      <c r="E314" s="234"/>
      <c r="F314" s="234"/>
      <c r="G314" s="234"/>
      <c r="H314" s="234"/>
      <c r="I314" s="234"/>
      <c r="J314"/>
      <c r="K314"/>
      <c r="L314"/>
      <c r="M314"/>
      <c r="N314"/>
      <c r="O314"/>
      <c r="P314"/>
      <c r="Q314"/>
      <c r="R314"/>
      <c r="S314"/>
      <c r="T314"/>
      <c r="U314"/>
      <c r="V314"/>
      <c r="W314"/>
      <c r="X314"/>
      <c r="Y314"/>
      <c r="Z314"/>
      <c r="AA314"/>
    </row>
    <row r="315" spans="2:27">
      <c r="C315" s="329"/>
      <c r="D315"/>
      <c r="E315"/>
      <c r="F315"/>
      <c r="G315"/>
      <c r="H315"/>
      <c r="I315"/>
      <c r="J315"/>
      <c r="K315"/>
      <c r="L315"/>
      <c r="M315"/>
      <c r="N315"/>
      <c r="O315"/>
      <c r="P315"/>
      <c r="Q315"/>
      <c r="R315"/>
      <c r="S315"/>
      <c r="T315"/>
      <c r="U315"/>
      <c r="V315"/>
      <c r="W315"/>
      <c r="X315"/>
      <c r="Y315"/>
      <c r="Z315"/>
      <c r="AA315"/>
    </row>
    <row r="316" spans="2:27">
      <c r="C316"/>
      <c r="D316"/>
      <c r="E316"/>
      <c r="F316"/>
      <c r="G316"/>
      <c r="H316"/>
      <c r="I316"/>
      <c r="J316"/>
      <c r="K316"/>
      <c r="L316"/>
      <c r="M316"/>
      <c r="N316"/>
      <c r="O316"/>
      <c r="P316"/>
      <c r="Q316"/>
      <c r="R316"/>
      <c r="S316"/>
      <c r="T316"/>
      <c r="U316"/>
      <c r="V316"/>
      <c r="W316"/>
      <c r="X316"/>
      <c r="Y316"/>
      <c r="Z316"/>
      <c r="AA316"/>
    </row>
    <row r="317" spans="2:27">
      <c r="C317"/>
      <c r="D317"/>
      <c r="E317"/>
      <c r="F317"/>
      <c r="G317"/>
      <c r="H317"/>
      <c r="I317"/>
      <c r="J317"/>
      <c r="K317"/>
      <c r="L317"/>
      <c r="M317"/>
      <c r="N317"/>
      <c r="O317"/>
      <c r="P317"/>
      <c r="Q317"/>
      <c r="R317"/>
      <c r="S317"/>
      <c r="T317"/>
      <c r="U317"/>
      <c r="V317"/>
      <c r="W317"/>
      <c r="X317"/>
      <c r="Y317"/>
      <c r="Z317"/>
      <c r="AA317"/>
    </row>
    <row r="318" spans="2:27">
      <c r="C318"/>
      <c r="D318"/>
      <c r="E318"/>
      <c r="F318"/>
      <c r="G318"/>
      <c r="H318"/>
      <c r="I318"/>
      <c r="J318"/>
      <c r="K318"/>
      <c r="L318"/>
      <c r="M318"/>
      <c r="N318"/>
      <c r="O318"/>
      <c r="P318"/>
      <c r="Q318"/>
      <c r="R318"/>
      <c r="S318"/>
      <c r="T318"/>
      <c r="U318"/>
      <c r="V318"/>
      <c r="W318"/>
      <c r="X318"/>
      <c r="Y318"/>
      <c r="Z318"/>
      <c r="AA318"/>
    </row>
    <row r="319" spans="2:27">
      <c r="B319" s="6"/>
      <c r="C319"/>
      <c r="D319"/>
      <c r="E319"/>
      <c r="F319"/>
      <c r="G319"/>
      <c r="H319"/>
      <c r="I319"/>
      <c r="J319"/>
      <c r="K319"/>
      <c r="L319"/>
      <c r="M319"/>
      <c r="N319"/>
      <c r="O319"/>
      <c r="P319"/>
      <c r="Q319"/>
      <c r="R319"/>
      <c r="S319"/>
      <c r="T319"/>
      <c r="U319"/>
      <c r="V319"/>
      <c r="W319"/>
      <c r="X319"/>
      <c r="Y319"/>
      <c r="Z319"/>
      <c r="AA319"/>
    </row>
    <row r="320" spans="2:27">
      <c r="C320"/>
      <c r="D320"/>
      <c r="E320"/>
      <c r="F320"/>
      <c r="G320"/>
      <c r="H320"/>
      <c r="I320"/>
      <c r="J320"/>
      <c r="K320"/>
      <c r="L320"/>
      <c r="M320"/>
      <c r="N320"/>
      <c r="O320"/>
      <c r="P320"/>
      <c r="Q320"/>
      <c r="R320"/>
      <c r="S320"/>
      <c r="T320"/>
      <c r="U320"/>
      <c r="V320"/>
      <c r="W320"/>
      <c r="X320"/>
      <c r="Y320"/>
      <c r="Z320"/>
      <c r="AA320"/>
    </row>
    <row r="321" spans="3:27" ht="15.75">
      <c r="C321" s="556"/>
      <c r="D321"/>
      <c r="E321"/>
      <c r="F321"/>
      <c r="G321"/>
      <c r="H321"/>
      <c r="I321"/>
      <c r="J321"/>
      <c r="K321"/>
      <c r="L321"/>
      <c r="M321"/>
      <c r="N321"/>
      <c r="O321"/>
      <c r="P321"/>
      <c r="Q321"/>
      <c r="R321"/>
      <c r="S321"/>
      <c r="T321"/>
      <c r="U321"/>
      <c r="V321"/>
      <c r="W321"/>
      <c r="X321"/>
      <c r="Y321"/>
      <c r="Z321"/>
      <c r="AA321"/>
    </row>
    <row r="322" spans="3:27">
      <c r="C322"/>
      <c r="D322"/>
      <c r="E322"/>
      <c r="F322"/>
      <c r="G322"/>
      <c r="H322"/>
      <c r="I322"/>
      <c r="J322"/>
      <c r="K322"/>
      <c r="L322"/>
      <c r="M322"/>
      <c r="N322"/>
      <c r="O322"/>
      <c r="P322"/>
      <c r="Q322"/>
      <c r="R322"/>
      <c r="S322"/>
      <c r="T322"/>
      <c r="U322"/>
      <c r="V322"/>
      <c r="W322"/>
      <c r="X322"/>
      <c r="Y322"/>
      <c r="Z322"/>
      <c r="AA322"/>
    </row>
    <row r="323" spans="3:27">
      <c r="C323" s="147"/>
      <c r="D323"/>
      <c r="E323"/>
      <c r="F323"/>
      <c r="G323"/>
      <c r="H323"/>
      <c r="I323"/>
      <c r="J323"/>
      <c r="K323"/>
      <c r="L323"/>
      <c r="M323"/>
      <c r="N323"/>
      <c r="O323"/>
      <c r="P323"/>
      <c r="Q323"/>
      <c r="R323"/>
      <c r="S323"/>
      <c r="T323"/>
      <c r="U323"/>
      <c r="V323"/>
      <c r="W323"/>
      <c r="X323"/>
      <c r="Y323"/>
      <c r="Z323"/>
      <c r="AA323"/>
    </row>
    <row r="324" spans="3:27">
      <c r="C324"/>
      <c r="D324"/>
      <c r="E324"/>
      <c r="F324"/>
      <c r="G324"/>
      <c r="H324"/>
      <c r="I324"/>
      <c r="J324"/>
      <c r="K324"/>
      <c r="L324"/>
      <c r="M324"/>
      <c r="N324"/>
      <c r="O324"/>
      <c r="P324"/>
      <c r="Q324"/>
      <c r="R324"/>
      <c r="S324"/>
      <c r="T324"/>
      <c r="U324"/>
      <c r="V324"/>
      <c r="W324"/>
      <c r="X324"/>
      <c r="Y324"/>
      <c r="Z324"/>
      <c r="AA324"/>
    </row>
    <row r="325" spans="3:27">
      <c r="C325"/>
      <c r="D325"/>
      <c r="E325"/>
      <c r="F325"/>
      <c r="G325"/>
      <c r="H325"/>
      <c r="I325"/>
      <c r="J325"/>
      <c r="K325"/>
      <c r="L325"/>
      <c r="M325"/>
      <c r="N325"/>
      <c r="O325"/>
      <c r="P325"/>
      <c r="Q325"/>
      <c r="R325"/>
      <c r="S325"/>
      <c r="T325"/>
      <c r="U325"/>
      <c r="V325"/>
      <c r="W325"/>
      <c r="X325"/>
      <c r="Y325"/>
      <c r="Z325"/>
      <c r="AA325"/>
    </row>
    <row r="326" spans="3:27">
      <c r="C326" s="147"/>
      <c r="D326" s="51"/>
      <c r="E326"/>
      <c r="F326"/>
      <c r="G326"/>
      <c r="H326"/>
      <c r="I326"/>
      <c r="J326"/>
      <c r="K326"/>
      <c r="L326"/>
      <c r="M326"/>
      <c r="N326"/>
      <c r="O326"/>
      <c r="P326"/>
      <c r="Q326"/>
      <c r="R326"/>
      <c r="S326"/>
      <c r="T326"/>
      <c r="U326"/>
      <c r="V326"/>
      <c r="W326"/>
      <c r="X326"/>
      <c r="Y326"/>
      <c r="Z326"/>
      <c r="AA326"/>
    </row>
    <row r="327" spans="3:27">
      <c r="C327"/>
      <c r="D327" s="265"/>
      <c r="E327" s="265"/>
      <c r="F327" s="265"/>
      <c r="G327"/>
      <c r="H327"/>
      <c r="I327"/>
      <c r="J327"/>
      <c r="K327"/>
      <c r="L327"/>
      <c r="M327"/>
      <c r="N327"/>
      <c r="O327"/>
      <c r="P327"/>
      <c r="Q327"/>
      <c r="R327"/>
      <c r="S327"/>
      <c r="T327"/>
      <c r="U327"/>
      <c r="V327"/>
      <c r="W327"/>
      <c r="X327"/>
      <c r="Y327"/>
      <c r="Z327"/>
      <c r="AA327"/>
    </row>
    <row r="328" spans="3:27">
      <c r="C328"/>
      <c r="D328" s="265"/>
      <c r="E328" s="265"/>
      <c r="F328" s="265"/>
      <c r="G328"/>
      <c r="H328"/>
      <c r="I328"/>
      <c r="J328"/>
      <c r="K328"/>
      <c r="L328"/>
      <c r="M328"/>
      <c r="N328"/>
      <c r="O328"/>
      <c r="P328"/>
      <c r="Q328"/>
      <c r="R328"/>
      <c r="S328"/>
      <c r="T328"/>
      <c r="U328"/>
      <c r="V328"/>
      <c r="W328"/>
      <c r="X328"/>
      <c r="Y328"/>
      <c r="Z328"/>
      <c r="AA328"/>
    </row>
    <row r="329" spans="3:27">
      <c r="C329"/>
      <c r="D329" s="265"/>
      <c r="E329" s="265"/>
      <c r="F329" s="265"/>
      <c r="G329"/>
      <c r="H329"/>
      <c r="I329"/>
      <c r="J329"/>
      <c r="K329"/>
      <c r="L329"/>
      <c r="M329"/>
      <c r="N329"/>
      <c r="O329"/>
      <c r="P329"/>
      <c r="Q329"/>
      <c r="R329"/>
      <c r="S329"/>
      <c r="T329"/>
      <c r="U329"/>
      <c r="V329"/>
      <c r="W329"/>
      <c r="X329"/>
      <c r="Y329"/>
      <c r="Z329"/>
      <c r="AA329"/>
    </row>
    <row r="330" spans="3:27">
      <c r="C330"/>
      <c r="D330" s="265"/>
      <c r="E330" s="265"/>
      <c r="F330" s="265"/>
      <c r="G330"/>
      <c r="H330"/>
      <c r="I330"/>
      <c r="J330"/>
      <c r="K330"/>
      <c r="L330"/>
      <c r="M330"/>
      <c r="N330"/>
      <c r="O330"/>
      <c r="P330"/>
      <c r="Q330"/>
      <c r="R330"/>
      <c r="S330"/>
      <c r="T330"/>
      <c r="U330"/>
      <c r="V330"/>
      <c r="W330"/>
      <c r="X330"/>
      <c r="Y330"/>
      <c r="Z330"/>
      <c r="AA330"/>
    </row>
    <row r="331" spans="3:27">
      <c r="C331"/>
      <c r="D331" s="265"/>
      <c r="E331" s="265"/>
      <c r="F331" s="265"/>
      <c r="G331"/>
      <c r="H331"/>
      <c r="I331"/>
      <c r="J331"/>
      <c r="K331"/>
      <c r="L331"/>
      <c r="M331"/>
      <c r="N331"/>
      <c r="O331"/>
      <c r="P331"/>
      <c r="Q331"/>
      <c r="R331"/>
      <c r="S331"/>
      <c r="T331"/>
      <c r="U331"/>
      <c r="V331"/>
      <c r="W331"/>
      <c r="X331"/>
      <c r="Y331"/>
      <c r="Z331"/>
      <c r="AA331"/>
    </row>
    <row r="332" spans="3:27">
      <c r="C332"/>
      <c r="D332" s="265"/>
      <c r="E332" s="265"/>
      <c r="F332" s="265"/>
      <c r="G332"/>
      <c r="H332"/>
      <c r="I332"/>
      <c r="J332"/>
      <c r="K332"/>
      <c r="L332"/>
      <c r="M332"/>
      <c r="N332"/>
      <c r="O332"/>
      <c r="P332"/>
      <c r="Q332"/>
      <c r="R332"/>
      <c r="S332"/>
      <c r="T332"/>
      <c r="U332"/>
      <c r="V332"/>
      <c r="W332"/>
      <c r="X332"/>
      <c r="Y332"/>
      <c r="Z332"/>
      <c r="AA332"/>
    </row>
    <row r="333" spans="3:27">
      <c r="C333"/>
      <c r="D333" s="265"/>
      <c r="E333" s="265"/>
      <c r="F333" s="265"/>
      <c r="G333"/>
      <c r="H333"/>
      <c r="I333"/>
      <c r="J333"/>
      <c r="K333"/>
      <c r="L333"/>
      <c r="M333"/>
      <c r="N333"/>
      <c r="O333"/>
      <c r="P333"/>
      <c r="Q333"/>
      <c r="R333"/>
      <c r="S333"/>
      <c r="T333"/>
      <c r="U333"/>
      <c r="V333"/>
      <c r="W333"/>
      <c r="X333"/>
      <c r="Y333"/>
      <c r="Z333"/>
      <c r="AA333"/>
    </row>
    <row r="334" spans="3:27">
      <c r="C334"/>
      <c r="D334" s="265"/>
      <c r="E334" s="265"/>
      <c r="F334" s="265"/>
      <c r="G334"/>
      <c r="H334"/>
      <c r="I334"/>
      <c r="J334"/>
      <c r="K334"/>
      <c r="L334"/>
      <c r="M334"/>
      <c r="N334"/>
      <c r="O334"/>
      <c r="P334"/>
      <c r="Q334"/>
      <c r="R334"/>
      <c r="S334"/>
      <c r="T334"/>
      <c r="U334"/>
      <c r="V334"/>
      <c r="W334"/>
      <c r="X334"/>
      <c r="Y334"/>
      <c r="Z334"/>
      <c r="AA334"/>
    </row>
    <row r="335" spans="3:27">
      <c r="C335"/>
      <c r="D335" s="265"/>
      <c r="E335" s="265"/>
      <c r="F335" s="265"/>
      <c r="G335"/>
      <c r="H335"/>
      <c r="I335"/>
      <c r="J335"/>
      <c r="K335"/>
      <c r="L335"/>
      <c r="M335"/>
      <c r="N335"/>
      <c r="O335"/>
      <c r="P335"/>
      <c r="Q335"/>
      <c r="R335"/>
      <c r="S335"/>
      <c r="T335"/>
      <c r="U335"/>
      <c r="V335"/>
      <c r="W335"/>
      <c r="X335"/>
      <c r="Y335"/>
      <c r="Z335"/>
      <c r="AA335"/>
    </row>
    <row r="336" spans="3:27">
      <c r="C336"/>
      <c r="D336" s="265"/>
      <c r="E336" s="265"/>
      <c r="F336" s="265"/>
      <c r="G336"/>
      <c r="H336"/>
      <c r="I336"/>
      <c r="J336"/>
      <c r="K336"/>
      <c r="L336"/>
      <c r="M336"/>
      <c r="N336"/>
      <c r="O336"/>
      <c r="P336"/>
      <c r="Q336"/>
      <c r="R336"/>
      <c r="S336"/>
      <c r="T336"/>
      <c r="U336"/>
      <c r="V336"/>
      <c r="W336"/>
      <c r="X336"/>
      <c r="Y336"/>
      <c r="Z336"/>
      <c r="AA336"/>
    </row>
    <row r="337" spans="2:27">
      <c r="C337"/>
      <c r="D337" s="265"/>
      <c r="E337" s="265"/>
      <c r="F337" s="265"/>
      <c r="G337"/>
      <c r="H337"/>
      <c r="I337"/>
      <c r="J337"/>
      <c r="K337"/>
      <c r="L337"/>
      <c r="M337"/>
      <c r="N337"/>
      <c r="O337"/>
      <c r="P337"/>
      <c r="Q337"/>
      <c r="R337"/>
      <c r="S337"/>
      <c r="T337"/>
      <c r="U337"/>
      <c r="V337"/>
      <c r="W337"/>
      <c r="X337"/>
      <c r="Y337"/>
      <c r="Z337"/>
      <c r="AA337"/>
    </row>
    <row r="338" spans="2:27">
      <c r="C338"/>
      <c r="D338" s="265"/>
      <c r="E338" s="265"/>
      <c r="F338" s="265"/>
      <c r="G338"/>
      <c r="H338"/>
      <c r="I338"/>
      <c r="J338"/>
      <c r="K338"/>
      <c r="L338"/>
      <c r="M338"/>
      <c r="N338"/>
      <c r="O338"/>
      <c r="P338"/>
      <c r="Q338"/>
      <c r="R338"/>
      <c r="S338"/>
      <c r="T338"/>
      <c r="U338"/>
      <c r="V338"/>
      <c r="W338"/>
      <c r="X338"/>
      <c r="Y338"/>
      <c r="Z338"/>
      <c r="AA338"/>
    </row>
    <row r="339" spans="2:27">
      <c r="C339"/>
      <c r="D339" s="265"/>
      <c r="E339" s="265"/>
      <c r="F339" s="265"/>
      <c r="G339"/>
      <c r="H339"/>
      <c r="I339"/>
      <c r="J339"/>
      <c r="K339"/>
      <c r="L339"/>
      <c r="M339"/>
      <c r="N339"/>
      <c r="O339"/>
      <c r="P339"/>
      <c r="Q339"/>
      <c r="R339"/>
      <c r="S339"/>
      <c r="T339"/>
      <c r="U339"/>
      <c r="V339"/>
      <c r="W339"/>
      <c r="X339"/>
      <c r="Y339"/>
      <c r="Z339"/>
      <c r="AA339"/>
    </row>
    <row r="340" spans="2:27">
      <c r="C340"/>
      <c r="D340" s="265"/>
      <c r="E340" s="265"/>
      <c r="F340" s="265"/>
      <c r="G340"/>
      <c r="H340"/>
      <c r="I340"/>
      <c r="J340"/>
      <c r="K340"/>
      <c r="L340"/>
      <c r="M340"/>
      <c r="N340"/>
      <c r="O340"/>
      <c r="P340"/>
      <c r="Q340"/>
      <c r="R340"/>
      <c r="S340"/>
      <c r="T340"/>
      <c r="U340"/>
      <c r="V340"/>
      <c r="W340"/>
      <c r="X340"/>
      <c r="Y340"/>
      <c r="Z340"/>
      <c r="AA340"/>
    </row>
    <row r="341" spans="2:27">
      <c r="C341"/>
      <c r="D341" s="265"/>
      <c r="E341" s="265"/>
      <c r="F341" s="265"/>
      <c r="G341"/>
      <c r="H341"/>
      <c r="I341"/>
      <c r="J341"/>
      <c r="K341"/>
      <c r="L341"/>
      <c r="M341"/>
      <c r="N341"/>
      <c r="O341"/>
      <c r="P341"/>
      <c r="Q341"/>
      <c r="R341"/>
      <c r="S341"/>
      <c r="T341"/>
      <c r="U341"/>
      <c r="V341"/>
      <c r="W341"/>
      <c r="X341"/>
      <c r="Y341"/>
      <c r="Z341"/>
      <c r="AA341"/>
    </row>
    <row r="342" spans="2:27">
      <c r="C342"/>
      <c r="D342" s="265"/>
      <c r="E342" s="265"/>
      <c r="F342" s="265"/>
      <c r="G342"/>
      <c r="H342"/>
      <c r="I342"/>
      <c r="J342"/>
      <c r="K342"/>
      <c r="L342"/>
      <c r="M342"/>
      <c r="N342"/>
      <c r="O342"/>
      <c r="P342"/>
      <c r="Q342"/>
      <c r="R342"/>
      <c r="S342"/>
      <c r="T342"/>
      <c r="U342"/>
      <c r="V342"/>
      <c r="W342"/>
      <c r="X342"/>
      <c r="Y342"/>
      <c r="Z342"/>
      <c r="AA342"/>
    </row>
    <row r="343" spans="2:27">
      <c r="C343"/>
      <c r="D343" s="265"/>
      <c r="E343" s="265"/>
      <c r="F343" s="265"/>
      <c r="G343"/>
      <c r="H343"/>
      <c r="I343"/>
      <c r="J343"/>
      <c r="K343"/>
      <c r="L343"/>
      <c r="M343"/>
      <c r="N343"/>
      <c r="O343"/>
      <c r="P343"/>
      <c r="Q343"/>
      <c r="R343"/>
      <c r="S343"/>
      <c r="T343"/>
      <c r="U343"/>
      <c r="V343"/>
      <c r="W343"/>
      <c r="X343"/>
      <c r="Y343"/>
      <c r="Z343"/>
      <c r="AA343"/>
    </row>
    <row r="344" spans="2:27">
      <c r="B344" s="6"/>
      <c r="C344"/>
      <c r="D344" s="265"/>
      <c r="E344" s="265"/>
      <c r="F344" s="265"/>
      <c r="G344"/>
      <c r="H344"/>
      <c r="I344"/>
      <c r="J344"/>
      <c r="K344"/>
      <c r="L344"/>
      <c r="M344"/>
      <c r="N344"/>
      <c r="O344"/>
      <c r="P344"/>
      <c r="Q344"/>
      <c r="R344"/>
      <c r="S344"/>
      <c r="T344"/>
      <c r="U344"/>
      <c r="V344"/>
      <c r="W344"/>
      <c r="X344"/>
      <c r="Y344"/>
      <c r="Z344"/>
      <c r="AA344"/>
    </row>
    <row r="345" spans="2:27">
      <c r="C345"/>
      <c r="D345" s="265"/>
      <c r="E345" s="265"/>
      <c r="F345" s="265"/>
      <c r="G345"/>
      <c r="H345"/>
      <c r="I345"/>
      <c r="J345"/>
      <c r="K345"/>
      <c r="L345"/>
      <c r="M345"/>
      <c r="N345"/>
      <c r="O345"/>
      <c r="P345"/>
      <c r="Q345"/>
      <c r="R345"/>
      <c r="S345"/>
      <c r="T345"/>
      <c r="U345"/>
      <c r="V345"/>
      <c r="W345"/>
      <c r="X345"/>
      <c r="Y345"/>
      <c r="Z345"/>
      <c r="AA345"/>
    </row>
    <row r="346" spans="2:27">
      <c r="C346"/>
      <c r="D346" s="265"/>
      <c r="E346" s="265"/>
      <c r="F346" s="265"/>
      <c r="G346"/>
      <c r="H346"/>
      <c r="I346"/>
      <c r="J346"/>
      <c r="K346"/>
      <c r="L346"/>
      <c r="M346"/>
      <c r="N346"/>
      <c r="O346"/>
      <c r="P346"/>
      <c r="Q346"/>
      <c r="R346"/>
      <c r="S346"/>
      <c r="T346"/>
      <c r="U346"/>
      <c r="V346"/>
      <c r="W346"/>
      <c r="X346"/>
      <c r="Y346"/>
      <c r="Z346"/>
      <c r="AA346"/>
    </row>
    <row r="347" spans="2:27">
      <c r="C347"/>
      <c r="D347" s="265"/>
      <c r="E347" s="265"/>
      <c r="F347" s="265"/>
      <c r="G347"/>
      <c r="H347"/>
      <c r="I347"/>
      <c r="J347"/>
      <c r="K347"/>
      <c r="L347"/>
      <c r="M347"/>
      <c r="N347"/>
      <c r="O347"/>
      <c r="P347"/>
      <c r="Q347"/>
      <c r="R347"/>
      <c r="S347"/>
      <c r="T347"/>
      <c r="U347"/>
      <c r="V347"/>
      <c r="W347"/>
      <c r="X347"/>
      <c r="Y347"/>
      <c r="Z347"/>
      <c r="AA347"/>
    </row>
    <row r="348" spans="2:27">
      <c r="C348"/>
      <c r="D348" s="265"/>
      <c r="E348" s="265"/>
      <c r="F348" s="265"/>
      <c r="G348"/>
      <c r="H348"/>
      <c r="I348"/>
      <c r="J348"/>
      <c r="K348"/>
      <c r="L348"/>
      <c r="M348"/>
      <c r="N348"/>
      <c r="O348"/>
      <c r="P348"/>
      <c r="Q348"/>
      <c r="R348"/>
      <c r="S348"/>
      <c r="T348"/>
      <c r="U348"/>
      <c r="V348"/>
      <c r="W348"/>
      <c r="X348"/>
      <c r="Y348"/>
      <c r="Z348"/>
      <c r="AA348"/>
    </row>
    <row r="349" spans="2:27">
      <c r="C349"/>
      <c r="D349" s="265"/>
      <c r="E349" s="265"/>
      <c r="F349" s="265"/>
      <c r="G349"/>
      <c r="H349"/>
      <c r="I349"/>
      <c r="J349"/>
      <c r="K349"/>
      <c r="L349"/>
      <c r="M349"/>
      <c r="N349"/>
      <c r="O349"/>
      <c r="P349"/>
      <c r="Q349"/>
      <c r="R349"/>
      <c r="S349"/>
      <c r="T349"/>
      <c r="U349"/>
      <c r="V349"/>
      <c r="W349"/>
      <c r="X349"/>
      <c r="Y349"/>
      <c r="Z349"/>
      <c r="AA349"/>
    </row>
    <row r="350" spans="2:27">
      <c r="C350"/>
      <c r="D350" s="265"/>
      <c r="E350" s="265"/>
      <c r="F350" s="265"/>
      <c r="G350"/>
      <c r="H350"/>
      <c r="I350"/>
      <c r="J350"/>
      <c r="K350"/>
      <c r="L350"/>
      <c r="M350"/>
      <c r="N350"/>
      <c r="O350"/>
      <c r="P350"/>
      <c r="Q350"/>
      <c r="R350"/>
      <c r="S350"/>
      <c r="T350"/>
      <c r="U350"/>
      <c r="V350"/>
      <c r="W350"/>
      <c r="X350"/>
      <c r="Y350"/>
      <c r="Z350"/>
      <c r="AA350"/>
    </row>
    <row r="351" spans="2:27">
      <c r="C351"/>
      <c r="D351" s="265"/>
      <c r="E351" s="265"/>
      <c r="F351" s="265"/>
      <c r="G351"/>
      <c r="H351"/>
      <c r="I351"/>
      <c r="J351"/>
      <c r="K351"/>
      <c r="L351"/>
      <c r="M351"/>
      <c r="N351"/>
      <c r="O351"/>
      <c r="P351"/>
      <c r="Q351"/>
      <c r="R351"/>
      <c r="S351"/>
      <c r="T351"/>
      <c r="U351"/>
      <c r="V351"/>
      <c r="W351"/>
      <c r="X351"/>
      <c r="Y351"/>
      <c r="Z351"/>
      <c r="AA351"/>
    </row>
    <row r="352" spans="2:27">
      <c r="C352"/>
      <c r="D352" s="265"/>
      <c r="E352" s="265"/>
      <c r="F352" s="265"/>
      <c r="G352"/>
      <c r="H352"/>
      <c r="I352"/>
      <c r="J352"/>
      <c r="K352"/>
      <c r="L352"/>
      <c r="M352"/>
      <c r="N352"/>
      <c r="O352"/>
      <c r="P352"/>
      <c r="Q352"/>
      <c r="R352"/>
      <c r="S352"/>
      <c r="T352"/>
      <c r="U352"/>
      <c r="V352"/>
      <c r="W352"/>
      <c r="X352"/>
      <c r="Y352"/>
      <c r="Z352"/>
      <c r="AA352"/>
    </row>
    <row r="353" spans="2:27">
      <c r="C353"/>
      <c r="D353" s="265"/>
      <c r="E353" s="265"/>
      <c r="F353" s="265"/>
      <c r="G353"/>
      <c r="H353"/>
      <c r="I353"/>
      <c r="J353"/>
      <c r="K353"/>
      <c r="L353"/>
      <c r="M353"/>
      <c r="N353"/>
      <c r="O353"/>
      <c r="P353"/>
      <c r="Q353"/>
      <c r="R353"/>
      <c r="S353"/>
      <c r="T353"/>
      <c r="U353"/>
      <c r="V353"/>
      <c r="W353"/>
      <c r="X353"/>
      <c r="Y353"/>
      <c r="Z353"/>
      <c r="AA353"/>
    </row>
    <row r="354" spans="2:27">
      <c r="C354"/>
      <c r="D354" s="265"/>
      <c r="E354" s="265"/>
      <c r="F354" s="265"/>
      <c r="G354"/>
      <c r="H354"/>
      <c r="I354"/>
      <c r="J354"/>
      <c r="K354"/>
      <c r="L354"/>
      <c r="M354"/>
      <c r="N354"/>
      <c r="O354"/>
      <c r="P354"/>
      <c r="Q354"/>
      <c r="R354"/>
      <c r="S354"/>
      <c r="T354"/>
      <c r="U354"/>
      <c r="V354"/>
      <c r="W354"/>
      <c r="X354"/>
      <c r="Y354"/>
      <c r="Z354"/>
      <c r="AA354"/>
    </row>
    <row r="355" spans="2:27">
      <c r="C355"/>
      <c r="D355" s="265"/>
      <c r="E355" s="265"/>
      <c r="F355" s="265"/>
      <c r="G355"/>
      <c r="H355"/>
      <c r="I355"/>
      <c r="J355"/>
      <c r="K355"/>
      <c r="L355"/>
      <c r="M355"/>
      <c r="N355"/>
      <c r="O355"/>
      <c r="P355"/>
      <c r="Q355"/>
      <c r="R355"/>
      <c r="S355"/>
      <c r="T355"/>
      <c r="U355"/>
      <c r="V355"/>
      <c r="W355"/>
      <c r="X355"/>
      <c r="Y355"/>
      <c r="Z355"/>
      <c r="AA355"/>
    </row>
    <row r="356" spans="2:27">
      <c r="C356"/>
      <c r="D356" s="265"/>
      <c r="E356" s="265"/>
      <c r="F356" s="265"/>
      <c r="G356"/>
      <c r="H356"/>
      <c r="I356"/>
      <c r="J356"/>
      <c r="K356"/>
      <c r="L356"/>
      <c r="M356"/>
      <c r="N356"/>
      <c r="O356"/>
      <c r="P356"/>
      <c r="Q356"/>
      <c r="R356"/>
      <c r="S356"/>
      <c r="T356"/>
      <c r="U356"/>
      <c r="V356"/>
      <c r="W356"/>
      <c r="X356"/>
      <c r="Y356"/>
      <c r="Z356"/>
      <c r="AA356"/>
    </row>
    <row r="357" spans="2:27">
      <c r="C357"/>
      <c r="D357" s="265"/>
      <c r="E357" s="265"/>
      <c r="F357" s="265"/>
      <c r="G357"/>
      <c r="H357"/>
      <c r="I357"/>
      <c r="J357"/>
      <c r="K357"/>
      <c r="L357"/>
      <c r="M357"/>
      <c r="N357"/>
      <c r="O357"/>
      <c r="P357"/>
      <c r="Q357"/>
      <c r="R357"/>
      <c r="S357"/>
      <c r="T357"/>
      <c r="U357"/>
      <c r="V357"/>
      <c r="W357"/>
      <c r="X357"/>
      <c r="Y357"/>
      <c r="Z357"/>
      <c r="AA357"/>
    </row>
    <row r="358" spans="2:27">
      <c r="C358"/>
      <c r="D358" s="265"/>
      <c r="E358" s="265"/>
      <c r="F358" s="265"/>
      <c r="G358"/>
      <c r="H358"/>
      <c r="I358"/>
      <c r="J358"/>
      <c r="K358"/>
      <c r="L358"/>
      <c r="M358"/>
      <c r="N358"/>
      <c r="O358"/>
      <c r="P358"/>
      <c r="Q358"/>
      <c r="R358"/>
      <c r="S358"/>
      <c r="T358"/>
      <c r="U358"/>
      <c r="V358"/>
      <c r="W358"/>
      <c r="X358"/>
      <c r="Y358"/>
      <c r="Z358"/>
      <c r="AA358"/>
    </row>
    <row r="359" spans="2:27">
      <c r="B359" s="6"/>
      <c r="C359"/>
      <c r="D359" s="265"/>
      <c r="E359" s="265"/>
      <c r="F359" s="265"/>
      <c r="G359"/>
      <c r="H359"/>
      <c r="I359"/>
      <c r="J359"/>
      <c r="K359"/>
      <c r="L359"/>
      <c r="M359"/>
      <c r="N359"/>
      <c r="O359"/>
      <c r="P359"/>
      <c r="Q359"/>
      <c r="R359"/>
      <c r="S359"/>
      <c r="T359"/>
      <c r="U359"/>
      <c r="V359"/>
      <c r="W359"/>
      <c r="X359"/>
      <c r="Y359"/>
      <c r="Z359"/>
      <c r="AA359"/>
    </row>
    <row r="360" spans="2:27">
      <c r="C360"/>
      <c r="D360" s="265"/>
      <c r="E360" s="265"/>
      <c r="F360" s="265"/>
      <c r="G360"/>
      <c r="H360"/>
      <c r="I360"/>
      <c r="J360"/>
      <c r="K360"/>
      <c r="L360"/>
      <c r="M360"/>
      <c r="N360"/>
      <c r="O360"/>
      <c r="P360"/>
      <c r="Q360"/>
      <c r="R360"/>
      <c r="S360"/>
      <c r="T360"/>
      <c r="U360"/>
      <c r="V360"/>
      <c r="W360"/>
      <c r="X360"/>
      <c r="Y360"/>
      <c r="Z360"/>
      <c r="AA360"/>
    </row>
    <row r="361" spans="2:27">
      <c r="C361"/>
      <c r="D361" s="265"/>
      <c r="E361" s="265"/>
      <c r="F361" s="265"/>
      <c r="G361"/>
      <c r="H361"/>
      <c r="I361"/>
      <c r="J361"/>
      <c r="K361"/>
      <c r="L361"/>
      <c r="M361"/>
      <c r="N361"/>
      <c r="O361"/>
      <c r="P361"/>
      <c r="Q361"/>
      <c r="R361"/>
      <c r="S361"/>
      <c r="T361"/>
      <c r="U361"/>
      <c r="V361"/>
      <c r="W361"/>
      <c r="X361"/>
      <c r="Y361"/>
      <c r="Z361"/>
      <c r="AA361"/>
    </row>
    <row r="362" spans="2:27">
      <c r="C362"/>
      <c r="D362" s="265"/>
      <c r="E362" s="265"/>
      <c r="F362" s="265"/>
      <c r="G362"/>
      <c r="H362"/>
      <c r="I362"/>
      <c r="J362"/>
      <c r="K362"/>
      <c r="L362"/>
      <c r="M362"/>
      <c r="N362"/>
      <c r="O362"/>
      <c r="P362"/>
      <c r="Q362"/>
      <c r="R362"/>
      <c r="S362"/>
      <c r="T362"/>
      <c r="U362"/>
      <c r="V362"/>
      <c r="W362"/>
      <c r="X362"/>
      <c r="Y362"/>
      <c r="Z362"/>
      <c r="AA362"/>
    </row>
    <row r="363" spans="2:27">
      <c r="C363"/>
      <c r="D363" s="265"/>
      <c r="E363" s="265"/>
      <c r="F363" s="265"/>
      <c r="G363"/>
      <c r="H363"/>
      <c r="I363"/>
      <c r="J363"/>
      <c r="K363"/>
      <c r="L363"/>
      <c r="M363"/>
      <c r="N363"/>
      <c r="O363"/>
      <c r="P363"/>
      <c r="Q363"/>
      <c r="R363"/>
      <c r="S363"/>
      <c r="T363"/>
      <c r="U363"/>
      <c r="V363"/>
      <c r="W363"/>
      <c r="X363"/>
      <c r="Y363"/>
      <c r="Z363"/>
      <c r="AA363"/>
    </row>
    <row r="364" spans="2:27">
      <c r="C364"/>
      <c r="D364" s="265"/>
      <c r="E364" s="265"/>
      <c r="F364" s="265"/>
      <c r="G364"/>
      <c r="H364"/>
      <c r="I364"/>
      <c r="J364"/>
      <c r="K364"/>
      <c r="L364"/>
      <c r="M364"/>
      <c r="N364"/>
      <c r="O364"/>
      <c r="P364"/>
      <c r="Q364"/>
      <c r="R364"/>
      <c r="S364"/>
      <c r="T364"/>
      <c r="U364"/>
      <c r="V364"/>
      <c r="W364"/>
      <c r="X364"/>
      <c r="Y364"/>
      <c r="Z364"/>
      <c r="AA364"/>
    </row>
    <row r="365" spans="2:27">
      <c r="C365"/>
      <c r="D365" s="265"/>
      <c r="E365" s="265"/>
      <c r="F365" s="265"/>
      <c r="G365"/>
      <c r="H365"/>
      <c r="I365"/>
      <c r="J365"/>
      <c r="K365"/>
      <c r="L365"/>
      <c r="M365"/>
      <c r="N365"/>
      <c r="O365"/>
      <c r="P365"/>
      <c r="Q365"/>
      <c r="R365"/>
      <c r="S365"/>
      <c r="T365"/>
      <c r="U365"/>
      <c r="V365"/>
      <c r="W365"/>
      <c r="X365"/>
      <c r="Y365"/>
      <c r="Z365"/>
      <c r="AA365"/>
    </row>
    <row r="366" spans="2:27">
      <c r="C366"/>
      <c r="D366" s="265"/>
      <c r="E366" s="265"/>
      <c r="F366" s="265"/>
      <c r="G366"/>
      <c r="H366"/>
      <c r="I366"/>
      <c r="J366"/>
      <c r="K366"/>
      <c r="L366"/>
      <c r="M366"/>
      <c r="N366"/>
      <c r="O366"/>
      <c r="P366"/>
      <c r="Q366"/>
      <c r="R366"/>
      <c r="S366"/>
      <c r="T366"/>
      <c r="U366"/>
      <c r="V366"/>
      <c r="W366"/>
      <c r="X366"/>
      <c r="Y366"/>
      <c r="Z366"/>
      <c r="AA366"/>
    </row>
    <row r="367" spans="2:27">
      <c r="C367"/>
      <c r="D367" s="265"/>
      <c r="E367" s="265"/>
      <c r="F367" s="265"/>
      <c r="G367"/>
      <c r="H367"/>
      <c r="I367"/>
      <c r="J367"/>
      <c r="K367"/>
      <c r="L367"/>
      <c r="M367"/>
      <c r="N367"/>
      <c r="O367"/>
      <c r="P367"/>
      <c r="Q367"/>
      <c r="R367"/>
      <c r="S367"/>
      <c r="T367"/>
      <c r="U367"/>
      <c r="V367"/>
      <c r="W367"/>
      <c r="X367"/>
      <c r="Y367"/>
      <c r="Z367"/>
      <c r="AA367"/>
    </row>
    <row r="368" spans="2:27">
      <c r="C368"/>
      <c r="D368" s="265"/>
      <c r="E368" s="265"/>
      <c r="F368" s="265"/>
      <c r="G368"/>
      <c r="H368"/>
      <c r="I368"/>
      <c r="J368"/>
      <c r="K368"/>
      <c r="L368"/>
      <c r="M368"/>
      <c r="N368"/>
      <c r="O368"/>
      <c r="P368"/>
      <c r="Q368"/>
      <c r="R368"/>
      <c r="S368"/>
      <c r="T368"/>
      <c r="U368"/>
      <c r="V368"/>
      <c r="W368"/>
      <c r="X368"/>
      <c r="Y368"/>
      <c r="Z368"/>
      <c r="AA368"/>
    </row>
    <row r="369" spans="2:27">
      <c r="C369"/>
      <c r="D369" s="265"/>
      <c r="E369" s="265"/>
      <c r="F369" s="265"/>
      <c r="G369"/>
      <c r="H369"/>
      <c r="I369"/>
      <c r="J369"/>
      <c r="K369"/>
      <c r="L369"/>
      <c r="M369"/>
      <c r="N369"/>
      <c r="O369"/>
      <c r="P369"/>
      <c r="Q369"/>
      <c r="R369"/>
      <c r="S369"/>
      <c r="T369"/>
      <c r="U369"/>
      <c r="V369"/>
      <c r="W369"/>
      <c r="X369"/>
      <c r="Y369"/>
      <c r="Z369"/>
      <c r="AA369"/>
    </row>
    <row r="370" spans="2:27">
      <c r="C370"/>
      <c r="D370" s="265"/>
      <c r="E370" s="265"/>
      <c r="F370" s="265"/>
      <c r="G370"/>
      <c r="H370"/>
      <c r="I370"/>
      <c r="J370"/>
      <c r="K370"/>
      <c r="L370"/>
      <c r="M370"/>
      <c r="N370"/>
      <c r="O370"/>
      <c r="P370"/>
      <c r="Q370"/>
      <c r="R370"/>
      <c r="S370"/>
      <c r="T370"/>
      <c r="U370"/>
      <c r="V370"/>
      <c r="W370"/>
      <c r="X370"/>
      <c r="Y370"/>
      <c r="Z370"/>
      <c r="AA370"/>
    </row>
    <row r="371" spans="2:27">
      <c r="C371"/>
      <c r="D371" s="265"/>
      <c r="E371" s="265"/>
      <c r="F371" s="265"/>
      <c r="G371"/>
      <c r="H371"/>
      <c r="I371"/>
      <c r="J371"/>
      <c r="K371"/>
      <c r="L371"/>
      <c r="M371"/>
      <c r="N371"/>
      <c r="O371"/>
      <c r="P371"/>
      <c r="Q371"/>
      <c r="R371"/>
      <c r="S371"/>
      <c r="T371"/>
      <c r="U371"/>
      <c r="V371"/>
      <c r="W371"/>
      <c r="X371"/>
      <c r="Y371"/>
      <c r="Z371"/>
      <c r="AA371"/>
    </row>
    <row r="372" spans="2:27">
      <c r="C372"/>
      <c r="D372" s="265"/>
      <c r="E372" s="265"/>
      <c r="F372" s="265"/>
      <c r="G372"/>
      <c r="H372"/>
      <c r="I372"/>
      <c r="J372"/>
      <c r="K372"/>
      <c r="L372"/>
      <c r="M372"/>
      <c r="N372"/>
      <c r="O372"/>
      <c r="P372"/>
      <c r="Q372"/>
      <c r="R372"/>
      <c r="S372"/>
      <c r="T372"/>
      <c r="U372"/>
      <c r="V372"/>
      <c r="W372"/>
      <c r="X372"/>
      <c r="Y372"/>
      <c r="Z372"/>
      <c r="AA372"/>
    </row>
    <row r="373" spans="2:27">
      <c r="C373"/>
      <c r="D373" s="265"/>
      <c r="E373" s="265"/>
      <c r="F373" s="265"/>
      <c r="G373"/>
      <c r="H373"/>
      <c r="I373"/>
      <c r="J373"/>
      <c r="K373"/>
      <c r="L373"/>
      <c r="M373"/>
      <c r="N373"/>
      <c r="O373"/>
      <c r="P373"/>
      <c r="Q373"/>
      <c r="R373"/>
      <c r="S373"/>
      <c r="T373"/>
      <c r="U373"/>
      <c r="V373"/>
      <c r="W373"/>
      <c r="X373"/>
      <c r="Y373"/>
      <c r="Z373"/>
      <c r="AA373"/>
    </row>
    <row r="374" spans="2:27">
      <c r="C374"/>
      <c r="D374" s="265"/>
      <c r="E374" s="265"/>
      <c r="F374" s="265"/>
      <c r="G374"/>
      <c r="H374"/>
      <c r="I374"/>
      <c r="J374"/>
      <c r="K374"/>
      <c r="L374"/>
      <c r="M374"/>
      <c r="N374"/>
      <c r="O374"/>
      <c r="P374"/>
      <c r="Q374"/>
      <c r="R374"/>
      <c r="S374"/>
      <c r="T374"/>
      <c r="U374"/>
      <c r="V374"/>
      <c r="W374"/>
      <c r="X374"/>
      <c r="Y374"/>
      <c r="Z374"/>
      <c r="AA374"/>
    </row>
    <row r="375" spans="2:27">
      <c r="C375"/>
      <c r="D375" s="265"/>
      <c r="E375" s="265"/>
      <c r="F375" s="265"/>
      <c r="G375"/>
      <c r="H375"/>
      <c r="I375"/>
      <c r="J375"/>
      <c r="K375"/>
      <c r="L375"/>
      <c r="M375"/>
      <c r="N375"/>
      <c r="O375"/>
      <c r="P375"/>
      <c r="Q375"/>
      <c r="R375"/>
      <c r="S375"/>
      <c r="T375"/>
      <c r="U375"/>
      <c r="V375"/>
      <c r="W375"/>
      <c r="X375"/>
      <c r="Y375"/>
      <c r="Z375"/>
      <c r="AA375"/>
    </row>
    <row r="376" spans="2:27">
      <c r="C376"/>
      <c r="D376" s="265"/>
      <c r="E376" s="265"/>
      <c r="F376" s="265"/>
      <c r="G376"/>
      <c r="H376"/>
      <c r="I376"/>
      <c r="J376"/>
      <c r="K376"/>
      <c r="L376"/>
      <c r="M376"/>
      <c r="N376"/>
      <c r="O376"/>
      <c r="P376"/>
      <c r="Q376"/>
      <c r="R376"/>
      <c r="S376"/>
      <c r="T376"/>
      <c r="U376"/>
      <c r="V376"/>
      <c r="W376"/>
      <c r="X376"/>
      <c r="Y376"/>
      <c r="Z376"/>
      <c r="AA376"/>
    </row>
    <row r="377" spans="2:27">
      <c r="C377"/>
      <c r="D377" s="265"/>
      <c r="E377" s="265"/>
      <c r="F377" s="265"/>
      <c r="G377"/>
      <c r="H377"/>
      <c r="I377"/>
      <c r="J377"/>
      <c r="K377"/>
      <c r="L377"/>
      <c r="M377"/>
      <c r="N377"/>
      <c r="O377"/>
      <c r="P377"/>
      <c r="Q377"/>
      <c r="R377"/>
      <c r="S377"/>
      <c r="T377"/>
      <c r="U377"/>
      <c r="V377"/>
      <c r="W377"/>
      <c r="X377"/>
      <c r="Y377"/>
      <c r="Z377"/>
      <c r="AA377"/>
    </row>
    <row r="378" spans="2:27">
      <c r="C378"/>
      <c r="D378" s="265"/>
      <c r="E378" s="265"/>
      <c r="F378" s="265"/>
      <c r="G378"/>
      <c r="H378"/>
      <c r="I378"/>
      <c r="J378"/>
      <c r="K378"/>
      <c r="L378"/>
      <c r="M378"/>
      <c r="N378"/>
      <c r="O378"/>
      <c r="P378"/>
      <c r="Q378"/>
      <c r="R378"/>
      <c r="S378"/>
      <c r="T378"/>
      <c r="U378"/>
      <c r="V378"/>
      <c r="W378"/>
      <c r="X378"/>
      <c r="Y378"/>
      <c r="Z378"/>
      <c r="AA378"/>
    </row>
    <row r="379" spans="2:27">
      <c r="C379"/>
      <c r="D379" s="265"/>
      <c r="E379" s="265"/>
      <c r="F379" s="265"/>
      <c r="G379"/>
      <c r="H379"/>
      <c r="I379"/>
      <c r="J379"/>
      <c r="K379"/>
      <c r="L379"/>
      <c r="M379"/>
      <c r="N379"/>
      <c r="O379"/>
      <c r="P379"/>
      <c r="Q379"/>
      <c r="R379"/>
      <c r="S379"/>
      <c r="T379"/>
      <c r="U379"/>
      <c r="V379"/>
      <c r="W379"/>
      <c r="X379"/>
      <c r="Y379"/>
      <c r="Z379"/>
      <c r="AA379"/>
    </row>
    <row r="380" spans="2:27">
      <c r="C380"/>
      <c r="D380" s="265"/>
      <c r="E380" s="265"/>
      <c r="F380" s="265"/>
      <c r="G380"/>
      <c r="H380"/>
      <c r="I380"/>
      <c r="J380"/>
      <c r="K380"/>
      <c r="L380"/>
      <c r="M380"/>
      <c r="N380"/>
      <c r="O380"/>
      <c r="P380"/>
      <c r="Q380"/>
      <c r="R380"/>
      <c r="S380"/>
      <c r="T380"/>
      <c r="U380"/>
      <c r="V380"/>
      <c r="W380"/>
      <c r="X380"/>
      <c r="Y380"/>
      <c r="Z380"/>
      <c r="AA380"/>
    </row>
    <row r="381" spans="2:27">
      <c r="C381"/>
      <c r="D381" s="265"/>
      <c r="E381" s="265"/>
      <c r="F381" s="265"/>
      <c r="G381"/>
      <c r="H381"/>
      <c r="I381"/>
      <c r="J381"/>
      <c r="K381"/>
      <c r="L381"/>
      <c r="M381"/>
      <c r="N381"/>
      <c r="O381"/>
      <c r="P381"/>
      <c r="Q381"/>
      <c r="R381"/>
      <c r="S381"/>
      <c r="T381"/>
      <c r="U381"/>
      <c r="V381"/>
      <c r="W381"/>
      <c r="X381"/>
      <c r="Y381"/>
      <c r="Z381"/>
      <c r="AA381"/>
    </row>
    <row r="382" spans="2:27">
      <c r="C382"/>
      <c r="D382" s="265"/>
      <c r="E382" s="265"/>
      <c r="F382" s="265"/>
      <c r="G382"/>
      <c r="H382"/>
      <c r="I382"/>
      <c r="J382"/>
      <c r="K382"/>
      <c r="L382"/>
      <c r="M382"/>
      <c r="N382"/>
      <c r="O382"/>
      <c r="P382"/>
      <c r="Q382"/>
      <c r="R382"/>
      <c r="S382"/>
      <c r="T382"/>
      <c r="U382"/>
      <c r="V382"/>
      <c r="W382"/>
      <c r="X382"/>
      <c r="Y382"/>
      <c r="Z382"/>
      <c r="AA382"/>
    </row>
    <row r="383" spans="2:27">
      <c r="C383"/>
      <c r="D383" s="265"/>
      <c r="E383" s="265"/>
      <c r="F383" s="265"/>
      <c r="G383"/>
      <c r="H383"/>
      <c r="I383"/>
      <c r="J383"/>
      <c r="K383"/>
      <c r="L383"/>
      <c r="M383"/>
      <c r="N383"/>
      <c r="O383"/>
      <c r="P383"/>
      <c r="Q383"/>
      <c r="R383"/>
      <c r="S383"/>
      <c r="T383"/>
      <c r="U383"/>
      <c r="V383"/>
      <c r="W383"/>
      <c r="X383"/>
      <c r="Y383"/>
      <c r="Z383"/>
      <c r="AA383"/>
    </row>
    <row r="384" spans="2:27">
      <c r="B384" s="6"/>
      <c r="C384"/>
      <c r="D384" s="265"/>
      <c r="E384" s="265"/>
      <c r="F384" s="265"/>
      <c r="G384"/>
      <c r="H384"/>
      <c r="I384"/>
      <c r="J384"/>
      <c r="K384"/>
      <c r="L384"/>
      <c r="M384"/>
      <c r="N384"/>
      <c r="O384"/>
      <c r="P384"/>
      <c r="Q384"/>
      <c r="R384"/>
      <c r="S384"/>
      <c r="T384"/>
      <c r="U384"/>
      <c r="V384"/>
      <c r="W384"/>
      <c r="X384"/>
      <c r="Y384"/>
      <c r="Z384"/>
      <c r="AA384"/>
    </row>
    <row r="385" spans="2:27">
      <c r="C385"/>
      <c r="D385" s="265"/>
      <c r="E385" s="265"/>
      <c r="F385" s="265"/>
      <c r="G385"/>
      <c r="H385"/>
      <c r="I385"/>
      <c r="J385"/>
      <c r="K385"/>
      <c r="L385"/>
      <c r="M385"/>
      <c r="N385"/>
      <c r="O385"/>
      <c r="P385"/>
      <c r="Q385"/>
      <c r="R385"/>
      <c r="S385"/>
      <c r="T385"/>
      <c r="U385"/>
      <c r="V385"/>
      <c r="W385"/>
      <c r="X385"/>
      <c r="Y385"/>
      <c r="Z385"/>
      <c r="AA385"/>
    </row>
    <row r="386" spans="2:27">
      <c r="C386"/>
      <c r="D386" s="265"/>
      <c r="E386" s="265"/>
      <c r="F386" s="265"/>
      <c r="G386"/>
      <c r="H386"/>
      <c r="I386"/>
      <c r="J386"/>
      <c r="K386"/>
      <c r="L386"/>
      <c r="M386"/>
      <c r="N386"/>
      <c r="O386"/>
      <c r="P386"/>
      <c r="Q386"/>
      <c r="R386"/>
      <c r="S386"/>
      <c r="T386"/>
      <c r="U386"/>
      <c r="V386"/>
      <c r="W386"/>
      <c r="X386"/>
      <c r="Y386"/>
      <c r="Z386"/>
      <c r="AA386"/>
    </row>
    <row r="387" spans="2:27">
      <c r="C387"/>
      <c r="D387" s="265"/>
      <c r="E387" s="265"/>
      <c r="F387" s="265"/>
      <c r="G387"/>
      <c r="H387"/>
      <c r="I387"/>
      <c r="J387"/>
      <c r="K387"/>
      <c r="L387"/>
      <c r="M387"/>
      <c r="N387"/>
      <c r="O387"/>
      <c r="P387"/>
      <c r="Q387"/>
      <c r="R387"/>
      <c r="S387"/>
      <c r="T387"/>
      <c r="U387"/>
      <c r="V387"/>
      <c r="W387"/>
      <c r="X387"/>
      <c r="Y387"/>
      <c r="Z387"/>
      <c r="AA387"/>
    </row>
    <row r="388" spans="2:27">
      <c r="C388"/>
      <c r="D388" s="265"/>
      <c r="E388" s="265"/>
      <c r="F388" s="265"/>
      <c r="G388"/>
      <c r="H388"/>
      <c r="I388"/>
      <c r="J388"/>
      <c r="K388"/>
      <c r="L388"/>
      <c r="M388"/>
      <c r="N388"/>
      <c r="O388"/>
      <c r="P388"/>
      <c r="Q388"/>
      <c r="R388"/>
      <c r="S388"/>
      <c r="T388"/>
      <c r="U388"/>
      <c r="V388"/>
      <c r="W388"/>
      <c r="X388"/>
      <c r="Y388"/>
      <c r="Z388"/>
      <c r="AA388"/>
    </row>
    <row r="389" spans="2:27">
      <c r="C389"/>
      <c r="D389" s="265"/>
      <c r="E389" s="265"/>
      <c r="F389" s="265"/>
      <c r="G389"/>
      <c r="H389"/>
      <c r="I389"/>
      <c r="J389"/>
      <c r="K389"/>
      <c r="L389"/>
      <c r="M389"/>
      <c r="N389"/>
      <c r="O389"/>
      <c r="P389"/>
      <c r="Q389"/>
      <c r="R389"/>
      <c r="S389"/>
      <c r="T389"/>
      <c r="U389"/>
      <c r="V389"/>
      <c r="W389"/>
      <c r="X389"/>
      <c r="Y389"/>
      <c r="Z389"/>
      <c r="AA389"/>
    </row>
    <row r="390" spans="2:27">
      <c r="C390"/>
      <c r="D390" s="265"/>
      <c r="E390" s="265"/>
      <c r="F390" s="265"/>
      <c r="G390"/>
      <c r="H390"/>
      <c r="I390"/>
      <c r="J390"/>
      <c r="K390"/>
      <c r="L390"/>
      <c r="M390"/>
      <c r="N390"/>
      <c r="O390"/>
      <c r="P390"/>
      <c r="Q390"/>
      <c r="R390"/>
      <c r="S390"/>
      <c r="T390"/>
      <c r="U390"/>
      <c r="V390"/>
      <c r="W390"/>
      <c r="X390"/>
      <c r="Y390"/>
      <c r="Z390"/>
      <c r="AA390"/>
    </row>
    <row r="391" spans="2:27">
      <c r="C391"/>
      <c r="D391" s="265"/>
      <c r="E391" s="265"/>
      <c r="F391" s="265"/>
      <c r="G391"/>
      <c r="H391"/>
      <c r="I391"/>
      <c r="J391"/>
      <c r="K391"/>
      <c r="L391"/>
      <c r="M391"/>
      <c r="N391"/>
      <c r="O391"/>
      <c r="P391"/>
      <c r="Q391"/>
      <c r="R391"/>
      <c r="S391"/>
      <c r="T391"/>
      <c r="U391"/>
      <c r="V391"/>
      <c r="W391"/>
      <c r="X391"/>
      <c r="Y391"/>
      <c r="Z391"/>
      <c r="AA391"/>
    </row>
    <row r="392" spans="2:27">
      <c r="C392"/>
      <c r="D392" s="265"/>
      <c r="E392" s="265"/>
      <c r="F392" s="265"/>
      <c r="G392"/>
      <c r="H392"/>
      <c r="I392"/>
      <c r="J392"/>
      <c r="K392"/>
      <c r="L392"/>
      <c r="M392"/>
      <c r="N392"/>
      <c r="O392"/>
      <c r="P392"/>
      <c r="Q392"/>
      <c r="R392"/>
      <c r="S392"/>
      <c r="T392"/>
      <c r="U392"/>
      <c r="V392"/>
      <c r="W392"/>
      <c r="X392"/>
      <c r="Y392"/>
      <c r="Z392"/>
      <c r="AA392"/>
    </row>
    <row r="393" spans="2:27">
      <c r="C393"/>
      <c r="D393" s="265"/>
      <c r="E393" s="265"/>
      <c r="F393" s="265"/>
      <c r="G393"/>
      <c r="H393"/>
      <c r="I393"/>
      <c r="J393"/>
      <c r="K393"/>
      <c r="L393"/>
      <c r="M393"/>
      <c r="N393"/>
      <c r="O393"/>
      <c r="P393"/>
      <c r="Q393"/>
      <c r="R393"/>
      <c r="S393"/>
      <c r="T393"/>
      <c r="U393"/>
      <c r="V393"/>
      <c r="W393"/>
      <c r="X393"/>
      <c r="Y393"/>
      <c r="Z393"/>
      <c r="AA393"/>
    </row>
    <row r="394" spans="2:27">
      <c r="C394"/>
      <c r="D394" s="265"/>
      <c r="E394" s="265"/>
      <c r="F394" s="265"/>
      <c r="G394"/>
      <c r="H394"/>
      <c r="I394"/>
      <c r="J394"/>
      <c r="K394"/>
      <c r="L394"/>
      <c r="M394"/>
      <c r="N394"/>
      <c r="O394"/>
      <c r="P394"/>
      <c r="Q394"/>
      <c r="R394"/>
      <c r="S394"/>
      <c r="T394"/>
      <c r="U394"/>
      <c r="V394"/>
      <c r="W394"/>
      <c r="X394"/>
      <c r="Y394"/>
      <c r="Z394"/>
      <c r="AA394"/>
    </row>
    <row r="395" spans="2:27">
      <c r="C395"/>
      <c r="D395" s="265"/>
      <c r="E395" s="265"/>
      <c r="F395" s="265"/>
      <c r="G395"/>
      <c r="H395"/>
      <c r="I395"/>
      <c r="J395"/>
      <c r="K395"/>
      <c r="L395"/>
      <c r="M395"/>
      <c r="N395"/>
      <c r="O395"/>
      <c r="P395"/>
      <c r="Q395"/>
      <c r="R395"/>
      <c r="S395"/>
      <c r="T395"/>
      <c r="U395"/>
      <c r="V395"/>
      <c r="W395"/>
      <c r="X395"/>
      <c r="Y395"/>
      <c r="Z395"/>
      <c r="AA395"/>
    </row>
    <row r="396" spans="2:27">
      <c r="C396"/>
      <c r="D396" s="265"/>
      <c r="E396" s="265"/>
      <c r="F396" s="265"/>
      <c r="G396"/>
      <c r="H396"/>
      <c r="I396"/>
      <c r="J396"/>
      <c r="K396"/>
      <c r="L396"/>
      <c r="M396"/>
      <c r="N396"/>
      <c r="O396"/>
      <c r="P396"/>
      <c r="Q396"/>
      <c r="R396"/>
      <c r="S396"/>
      <c r="T396"/>
      <c r="U396"/>
      <c r="V396"/>
      <c r="W396"/>
      <c r="X396"/>
      <c r="Y396"/>
      <c r="Z396"/>
      <c r="AA396"/>
    </row>
    <row r="397" spans="2:27">
      <c r="C397"/>
      <c r="D397" s="265"/>
      <c r="E397" s="265"/>
      <c r="F397" s="265"/>
      <c r="G397"/>
      <c r="H397"/>
      <c r="I397"/>
      <c r="J397"/>
      <c r="K397"/>
      <c r="L397"/>
      <c r="M397"/>
      <c r="N397"/>
      <c r="O397"/>
      <c r="P397"/>
      <c r="Q397"/>
      <c r="R397"/>
      <c r="S397"/>
      <c r="T397"/>
      <c r="U397"/>
      <c r="V397"/>
      <c r="W397"/>
      <c r="X397"/>
      <c r="Y397"/>
      <c r="Z397"/>
      <c r="AA397"/>
    </row>
    <row r="398" spans="2:27">
      <c r="C398"/>
      <c r="D398" s="265"/>
      <c r="E398" s="265"/>
      <c r="F398" s="265"/>
      <c r="G398"/>
      <c r="H398"/>
      <c r="I398"/>
      <c r="J398"/>
      <c r="K398"/>
      <c r="L398"/>
      <c r="M398"/>
      <c r="N398"/>
      <c r="O398"/>
      <c r="P398"/>
      <c r="Q398"/>
      <c r="R398"/>
      <c r="S398"/>
      <c r="T398"/>
      <c r="U398"/>
      <c r="V398"/>
      <c r="W398"/>
      <c r="X398"/>
      <c r="Y398"/>
      <c r="Z398"/>
      <c r="AA398"/>
    </row>
    <row r="399" spans="2:27">
      <c r="B399" s="6"/>
      <c r="C399"/>
      <c r="D399" s="265"/>
      <c r="E399" s="265"/>
      <c r="F399" s="265"/>
      <c r="G399"/>
      <c r="H399"/>
      <c r="I399"/>
      <c r="J399"/>
      <c r="K399"/>
      <c r="L399"/>
      <c r="M399"/>
      <c r="N399"/>
      <c r="O399"/>
      <c r="P399"/>
      <c r="Q399"/>
      <c r="R399"/>
      <c r="S399"/>
      <c r="T399"/>
      <c r="U399"/>
      <c r="V399"/>
      <c r="W399"/>
      <c r="X399"/>
      <c r="Y399"/>
      <c r="Z399"/>
      <c r="AA399"/>
    </row>
    <row r="400" spans="2:27">
      <c r="C400"/>
      <c r="D400" s="265"/>
      <c r="E400" s="265"/>
      <c r="F400" s="265"/>
      <c r="G400"/>
      <c r="H400"/>
      <c r="I400"/>
      <c r="J400"/>
      <c r="K400"/>
      <c r="L400"/>
      <c r="M400"/>
      <c r="N400"/>
      <c r="O400"/>
      <c r="P400"/>
      <c r="Q400"/>
      <c r="R400"/>
      <c r="S400"/>
      <c r="T400"/>
      <c r="U400"/>
      <c r="V400"/>
      <c r="W400"/>
      <c r="X400"/>
      <c r="Y400"/>
      <c r="Z400"/>
      <c r="AA400"/>
    </row>
    <row r="401" spans="3:27">
      <c r="C401"/>
      <c r="D401" s="265"/>
      <c r="E401" s="265"/>
      <c r="F401" s="265"/>
      <c r="G401"/>
      <c r="H401"/>
      <c r="I401"/>
      <c r="J401"/>
      <c r="K401"/>
      <c r="L401"/>
      <c r="M401"/>
      <c r="N401"/>
      <c r="O401"/>
      <c r="P401"/>
      <c r="Q401"/>
      <c r="R401"/>
      <c r="S401"/>
      <c r="T401"/>
      <c r="U401"/>
      <c r="V401"/>
      <c r="W401"/>
      <c r="X401"/>
      <c r="Y401"/>
      <c r="Z401"/>
      <c r="AA401"/>
    </row>
    <row r="402" spans="3:27">
      <c r="C402"/>
      <c r="D402" s="265"/>
      <c r="E402" s="265"/>
      <c r="F402" s="265"/>
      <c r="G402"/>
      <c r="H402"/>
      <c r="I402"/>
      <c r="J402"/>
      <c r="K402"/>
      <c r="L402"/>
      <c r="M402"/>
      <c r="N402"/>
      <c r="O402"/>
      <c r="P402"/>
      <c r="Q402"/>
      <c r="R402"/>
      <c r="S402"/>
      <c r="T402"/>
      <c r="U402"/>
      <c r="V402"/>
      <c r="W402"/>
      <c r="X402"/>
      <c r="Y402"/>
      <c r="Z402"/>
      <c r="AA402"/>
    </row>
    <row r="403" spans="3:27">
      <c r="C403"/>
      <c r="D403" s="265"/>
      <c r="E403" s="265"/>
      <c r="F403" s="265"/>
      <c r="G403"/>
      <c r="H403"/>
      <c r="I403"/>
      <c r="J403"/>
      <c r="K403"/>
      <c r="L403"/>
      <c r="M403"/>
      <c r="N403"/>
      <c r="O403"/>
      <c r="P403"/>
      <c r="Q403"/>
      <c r="R403"/>
      <c r="S403"/>
      <c r="T403"/>
      <c r="U403"/>
      <c r="V403"/>
      <c r="W403"/>
      <c r="X403"/>
      <c r="Y403"/>
      <c r="Z403"/>
      <c r="AA403"/>
    </row>
    <row r="404" spans="3:27">
      <c r="C404"/>
      <c r="D404" s="265"/>
      <c r="E404" s="265"/>
      <c r="F404" s="265"/>
      <c r="G404"/>
      <c r="H404"/>
      <c r="I404"/>
      <c r="J404"/>
      <c r="K404"/>
      <c r="L404"/>
      <c r="M404"/>
      <c r="N404"/>
      <c r="O404"/>
      <c r="P404"/>
      <c r="Q404"/>
      <c r="R404"/>
      <c r="S404"/>
      <c r="T404"/>
      <c r="U404"/>
      <c r="V404"/>
      <c r="W404"/>
      <c r="X404"/>
      <c r="Y404"/>
      <c r="Z404"/>
      <c r="AA404"/>
    </row>
    <row r="405" spans="3:27">
      <c r="C405"/>
      <c r="D405" s="265"/>
      <c r="E405" s="265"/>
      <c r="F405" s="265"/>
      <c r="G405"/>
      <c r="H405"/>
      <c r="I405"/>
      <c r="J405"/>
      <c r="K405"/>
      <c r="L405"/>
      <c r="M405"/>
      <c r="N405"/>
      <c r="O405"/>
      <c r="P405"/>
      <c r="Q405"/>
      <c r="R405"/>
      <c r="S405"/>
      <c r="T405"/>
      <c r="U405"/>
      <c r="V405"/>
      <c r="W405"/>
      <c r="X405"/>
      <c r="Y405"/>
      <c r="Z405"/>
      <c r="AA405"/>
    </row>
    <row r="406" spans="3:27">
      <c r="C406"/>
      <c r="D406" s="265"/>
      <c r="E406" s="265"/>
      <c r="F406" s="265"/>
      <c r="G406"/>
      <c r="H406"/>
      <c r="I406"/>
      <c r="J406"/>
      <c r="K406"/>
      <c r="L406"/>
      <c r="M406"/>
      <c r="N406"/>
      <c r="O406"/>
      <c r="P406"/>
      <c r="Q406"/>
      <c r="R406"/>
      <c r="S406"/>
      <c r="T406"/>
      <c r="U406"/>
      <c r="V406"/>
      <c r="W406"/>
      <c r="X406"/>
      <c r="Y406"/>
      <c r="Z406"/>
      <c r="AA406"/>
    </row>
    <row r="407" spans="3:27">
      <c r="C407"/>
      <c r="D407" s="265"/>
      <c r="E407" s="265"/>
      <c r="F407" s="265"/>
      <c r="G407"/>
      <c r="H407"/>
      <c r="I407"/>
      <c r="J407"/>
      <c r="K407"/>
      <c r="L407"/>
      <c r="M407"/>
      <c r="N407"/>
      <c r="O407"/>
      <c r="P407"/>
      <c r="Q407"/>
      <c r="R407"/>
      <c r="S407"/>
      <c r="T407"/>
      <c r="U407"/>
      <c r="V407"/>
      <c r="W407"/>
      <c r="X407"/>
      <c r="Y407"/>
      <c r="Z407"/>
      <c r="AA407"/>
    </row>
    <row r="408" spans="3:27">
      <c r="C408"/>
      <c r="D408" s="265"/>
      <c r="E408" s="265"/>
      <c r="F408" s="265"/>
      <c r="G408"/>
      <c r="H408"/>
      <c r="I408"/>
      <c r="J408"/>
      <c r="K408"/>
      <c r="L408"/>
      <c r="M408"/>
      <c r="N408"/>
      <c r="O408"/>
      <c r="P408"/>
      <c r="Q408"/>
      <c r="R408"/>
      <c r="S408"/>
      <c r="T408"/>
      <c r="U408"/>
      <c r="V408"/>
      <c r="W408"/>
      <c r="X408"/>
      <c r="Y408"/>
      <c r="Z408"/>
      <c r="AA408"/>
    </row>
    <row r="409" spans="3:27">
      <c r="C409"/>
      <c r="D409" s="265"/>
      <c r="E409" s="265"/>
      <c r="F409" s="265"/>
      <c r="G409"/>
      <c r="H409"/>
      <c r="I409"/>
      <c r="J409"/>
      <c r="K409"/>
      <c r="L409"/>
      <c r="M409"/>
      <c r="N409"/>
      <c r="O409"/>
      <c r="P409"/>
      <c r="Q409"/>
      <c r="R409"/>
      <c r="S409"/>
      <c r="T409"/>
      <c r="U409"/>
      <c r="V409"/>
      <c r="W409"/>
      <c r="X409"/>
      <c r="Y409"/>
      <c r="Z409"/>
      <c r="AA409"/>
    </row>
    <row r="410" spans="3:27">
      <c r="C410"/>
      <c r="D410" s="265"/>
      <c r="E410" s="265"/>
      <c r="F410" s="265"/>
      <c r="G410"/>
      <c r="H410"/>
      <c r="I410"/>
      <c r="J410"/>
      <c r="K410"/>
      <c r="L410"/>
      <c r="M410"/>
      <c r="N410"/>
      <c r="O410"/>
      <c r="P410"/>
      <c r="Q410"/>
      <c r="R410"/>
      <c r="S410"/>
      <c r="T410"/>
      <c r="U410"/>
      <c r="V410"/>
      <c r="W410"/>
      <c r="X410"/>
      <c r="Y410"/>
      <c r="Z410"/>
      <c r="AA410"/>
    </row>
    <row r="411" spans="3:27">
      <c r="C411"/>
      <c r="D411" s="265"/>
      <c r="E411" s="265"/>
      <c r="F411" s="265"/>
      <c r="G411"/>
      <c r="H411"/>
      <c r="I411"/>
      <c r="J411"/>
      <c r="K411"/>
      <c r="L411"/>
      <c r="M411"/>
      <c r="N411"/>
      <c r="O411"/>
      <c r="P411"/>
      <c r="Q411"/>
      <c r="R411"/>
      <c r="S411"/>
      <c r="T411"/>
      <c r="U411"/>
      <c r="V411"/>
      <c r="W411"/>
      <c r="X411"/>
      <c r="Y411"/>
      <c r="Z411"/>
      <c r="AA411"/>
    </row>
    <row r="412" spans="3:27">
      <c r="C412"/>
      <c r="D412" s="265"/>
      <c r="E412" s="265"/>
      <c r="F412" s="265"/>
      <c r="G412"/>
      <c r="H412"/>
      <c r="I412"/>
      <c r="J412"/>
      <c r="K412"/>
      <c r="L412"/>
      <c r="M412"/>
      <c r="N412"/>
      <c r="O412"/>
      <c r="P412"/>
      <c r="Q412"/>
      <c r="R412"/>
      <c r="S412"/>
      <c r="T412"/>
      <c r="U412"/>
      <c r="V412"/>
      <c r="W412"/>
      <c r="X412"/>
      <c r="Y412"/>
      <c r="Z412"/>
      <c r="AA412"/>
    </row>
    <row r="413" spans="3:27">
      <c r="C413"/>
      <c r="D413" s="265"/>
      <c r="E413" s="265"/>
      <c r="F413" s="265"/>
      <c r="G413"/>
      <c r="H413"/>
      <c r="I413"/>
      <c r="J413"/>
      <c r="K413"/>
      <c r="L413"/>
      <c r="M413"/>
      <c r="N413"/>
      <c r="O413"/>
      <c r="P413"/>
      <c r="Q413"/>
      <c r="R413"/>
      <c r="S413"/>
      <c r="T413"/>
      <c r="U413"/>
      <c r="V413"/>
      <c r="W413"/>
      <c r="X413"/>
      <c r="Y413"/>
      <c r="Z413"/>
      <c r="AA413"/>
    </row>
    <row r="414" spans="3:27">
      <c r="C414"/>
      <c r="D414" s="265"/>
      <c r="E414" s="265"/>
      <c r="F414" s="265"/>
      <c r="G414"/>
      <c r="H414"/>
      <c r="I414"/>
      <c r="J414"/>
      <c r="K414"/>
      <c r="L414"/>
      <c r="M414"/>
      <c r="N414"/>
      <c r="O414"/>
      <c r="P414"/>
      <c r="Q414"/>
      <c r="R414"/>
      <c r="S414"/>
      <c r="T414"/>
      <c r="U414"/>
      <c r="V414"/>
      <c r="W414"/>
      <c r="X414"/>
      <c r="Y414"/>
      <c r="Z414"/>
      <c r="AA414"/>
    </row>
    <row r="415" spans="3:27">
      <c r="C415"/>
      <c r="D415" s="265"/>
      <c r="E415" s="265"/>
      <c r="F415" s="265"/>
      <c r="G415"/>
      <c r="H415"/>
      <c r="I415"/>
      <c r="J415"/>
      <c r="K415"/>
      <c r="L415"/>
      <c r="M415"/>
      <c r="N415"/>
      <c r="O415"/>
      <c r="P415"/>
      <c r="Q415"/>
      <c r="R415"/>
      <c r="S415"/>
      <c r="T415"/>
      <c r="U415"/>
      <c r="V415"/>
      <c r="W415"/>
      <c r="X415"/>
      <c r="Y415"/>
      <c r="Z415"/>
      <c r="AA415"/>
    </row>
    <row r="416" spans="3:27">
      <c r="C416"/>
      <c r="D416" s="265"/>
      <c r="E416" s="265"/>
      <c r="F416" s="265"/>
      <c r="G416"/>
      <c r="H416"/>
      <c r="I416"/>
      <c r="J416"/>
      <c r="K416"/>
      <c r="L416"/>
      <c r="M416"/>
      <c r="N416"/>
      <c r="O416"/>
      <c r="P416"/>
      <c r="Q416"/>
      <c r="R416"/>
      <c r="S416"/>
      <c r="T416"/>
      <c r="U416"/>
      <c r="V416"/>
      <c r="W416"/>
      <c r="X416"/>
      <c r="Y416"/>
      <c r="Z416"/>
      <c r="AA416"/>
    </row>
    <row r="417" spans="2:27">
      <c r="C417"/>
      <c r="D417" s="265"/>
      <c r="E417" s="265"/>
      <c r="F417" s="265"/>
      <c r="G417"/>
      <c r="H417"/>
      <c r="I417"/>
      <c r="J417"/>
      <c r="K417"/>
      <c r="L417"/>
      <c r="M417"/>
      <c r="N417"/>
      <c r="O417"/>
      <c r="P417"/>
      <c r="Q417"/>
      <c r="R417"/>
      <c r="S417"/>
      <c r="T417"/>
      <c r="U417"/>
      <c r="V417"/>
      <c r="W417"/>
      <c r="X417"/>
      <c r="Y417"/>
      <c r="Z417"/>
      <c r="AA417"/>
    </row>
    <row r="418" spans="2:27">
      <c r="C418"/>
      <c r="D418" s="265"/>
      <c r="E418" s="265"/>
      <c r="F418" s="265"/>
      <c r="G418"/>
      <c r="H418"/>
      <c r="I418"/>
      <c r="J418"/>
      <c r="K418"/>
      <c r="L418"/>
      <c r="M418"/>
      <c r="N418"/>
      <c r="O418"/>
      <c r="P418"/>
      <c r="Q418"/>
      <c r="R418"/>
      <c r="S418"/>
      <c r="T418"/>
      <c r="U418"/>
      <c r="V418"/>
      <c r="W418"/>
      <c r="X418"/>
      <c r="Y418"/>
      <c r="Z418"/>
      <c r="AA418"/>
    </row>
    <row r="419" spans="2:27">
      <c r="C419"/>
      <c r="D419" s="265"/>
      <c r="E419" s="265"/>
      <c r="F419" s="265"/>
      <c r="G419"/>
      <c r="H419"/>
      <c r="I419"/>
      <c r="J419"/>
      <c r="K419"/>
      <c r="L419"/>
      <c r="M419"/>
      <c r="N419"/>
      <c r="O419"/>
      <c r="P419"/>
      <c r="Q419"/>
      <c r="R419"/>
      <c r="S419"/>
      <c r="T419"/>
      <c r="U419"/>
      <c r="V419"/>
      <c r="W419"/>
      <c r="X419"/>
      <c r="Y419"/>
      <c r="Z419"/>
      <c r="AA419"/>
    </row>
    <row r="420" spans="2:27">
      <c r="C420"/>
      <c r="D420" s="265"/>
      <c r="E420" s="265"/>
      <c r="F420" s="265"/>
      <c r="G420"/>
      <c r="H420"/>
      <c r="I420"/>
      <c r="J420"/>
      <c r="K420"/>
      <c r="L420"/>
      <c r="M420"/>
      <c r="N420"/>
      <c r="O420"/>
      <c r="P420"/>
      <c r="Q420"/>
      <c r="R420"/>
      <c r="S420"/>
      <c r="T420"/>
      <c r="U420"/>
      <c r="V420"/>
      <c r="W420"/>
      <c r="X420"/>
      <c r="Y420"/>
      <c r="Z420"/>
      <c r="AA420"/>
    </row>
    <row r="421" spans="2:27">
      <c r="C421"/>
      <c r="D421" s="265"/>
      <c r="E421" s="265"/>
      <c r="F421" s="265"/>
      <c r="G421"/>
      <c r="H421"/>
      <c r="I421"/>
      <c r="J421"/>
      <c r="K421"/>
      <c r="L421"/>
      <c r="M421"/>
      <c r="N421"/>
      <c r="O421"/>
      <c r="P421"/>
      <c r="Q421"/>
      <c r="R421"/>
      <c r="S421"/>
      <c r="T421"/>
      <c r="U421"/>
      <c r="V421"/>
      <c r="W421"/>
      <c r="X421"/>
      <c r="Y421"/>
      <c r="Z421"/>
      <c r="AA421"/>
    </row>
    <row r="422" spans="2:27">
      <c r="C422"/>
      <c r="D422" s="265"/>
      <c r="E422" s="265"/>
      <c r="F422" s="265"/>
      <c r="G422"/>
      <c r="H422"/>
      <c r="I422"/>
      <c r="J422"/>
      <c r="K422"/>
      <c r="L422"/>
      <c r="M422"/>
      <c r="N422"/>
      <c r="O422"/>
      <c r="P422"/>
      <c r="Q422"/>
      <c r="R422"/>
      <c r="S422"/>
      <c r="T422"/>
      <c r="U422"/>
      <c r="V422"/>
      <c r="W422"/>
      <c r="X422"/>
      <c r="Y422"/>
      <c r="Z422"/>
      <c r="AA422"/>
    </row>
    <row r="423" spans="2:27">
      <c r="C423"/>
      <c r="D423" s="265"/>
      <c r="E423" s="265"/>
      <c r="F423" s="265"/>
      <c r="G423"/>
      <c r="H423"/>
      <c r="I423"/>
      <c r="J423"/>
      <c r="K423"/>
      <c r="L423"/>
      <c r="M423"/>
      <c r="N423"/>
      <c r="O423"/>
      <c r="P423"/>
      <c r="Q423"/>
      <c r="R423"/>
      <c r="S423"/>
      <c r="T423"/>
      <c r="U423"/>
      <c r="V423"/>
      <c r="W423"/>
      <c r="X423"/>
      <c r="Y423"/>
      <c r="Z423"/>
      <c r="AA423"/>
    </row>
    <row r="424" spans="2:27">
      <c r="B424" s="6"/>
      <c r="C424"/>
      <c r="D424" s="265"/>
      <c r="E424" s="265"/>
      <c r="F424" s="265"/>
      <c r="G424"/>
      <c r="H424"/>
      <c r="I424"/>
      <c r="J424"/>
      <c r="K424"/>
      <c r="L424"/>
      <c r="M424"/>
      <c r="N424"/>
      <c r="O424"/>
      <c r="P424"/>
      <c r="Q424"/>
      <c r="R424"/>
      <c r="S424"/>
      <c r="T424"/>
      <c r="U424"/>
      <c r="V424"/>
      <c r="W424"/>
      <c r="X424"/>
      <c r="Y424"/>
      <c r="Z424"/>
      <c r="AA424"/>
    </row>
    <row r="425" spans="2:27">
      <c r="C425"/>
      <c r="D425" s="265"/>
      <c r="E425" s="265"/>
      <c r="F425" s="265"/>
      <c r="G425"/>
      <c r="H425"/>
      <c r="I425"/>
      <c r="J425"/>
      <c r="K425"/>
      <c r="L425"/>
      <c r="M425"/>
      <c r="N425"/>
      <c r="O425"/>
      <c r="P425"/>
      <c r="Q425"/>
      <c r="R425"/>
      <c r="S425"/>
      <c r="T425"/>
      <c r="U425"/>
      <c r="V425"/>
      <c r="W425"/>
      <c r="X425"/>
      <c r="Y425"/>
      <c r="Z425"/>
      <c r="AA425"/>
    </row>
    <row r="426" spans="2:27">
      <c r="C426"/>
      <c r="D426" s="265"/>
      <c r="E426" s="265"/>
      <c r="F426" s="265"/>
      <c r="G426"/>
      <c r="H426"/>
      <c r="I426"/>
      <c r="J426"/>
      <c r="K426"/>
      <c r="L426"/>
      <c r="M426"/>
      <c r="N426"/>
      <c r="O426"/>
      <c r="P426"/>
      <c r="Q426"/>
      <c r="R426"/>
      <c r="S426"/>
      <c r="T426"/>
      <c r="U426"/>
      <c r="V426"/>
      <c r="W426"/>
      <c r="X426"/>
      <c r="Y426"/>
      <c r="Z426"/>
      <c r="AA426"/>
    </row>
    <row r="427" spans="2:27">
      <c r="C427"/>
      <c r="D427" s="265"/>
      <c r="E427" s="265"/>
      <c r="F427" s="265"/>
      <c r="G427"/>
      <c r="H427"/>
      <c r="I427"/>
      <c r="J427"/>
      <c r="K427"/>
      <c r="L427"/>
      <c r="M427"/>
      <c r="N427"/>
      <c r="O427"/>
      <c r="P427"/>
      <c r="Q427"/>
      <c r="R427"/>
      <c r="S427"/>
      <c r="T427"/>
      <c r="U427"/>
      <c r="V427"/>
      <c r="W427"/>
      <c r="X427"/>
      <c r="Y427"/>
      <c r="Z427"/>
      <c r="AA427"/>
    </row>
    <row r="428" spans="2:27">
      <c r="C428"/>
      <c r="D428" s="265"/>
      <c r="E428" s="265"/>
      <c r="F428" s="265"/>
      <c r="G428"/>
      <c r="H428"/>
      <c r="I428"/>
      <c r="J428"/>
      <c r="K428"/>
      <c r="L428"/>
      <c r="M428"/>
      <c r="N428"/>
      <c r="O428"/>
      <c r="P428"/>
      <c r="Q428"/>
      <c r="R428"/>
      <c r="S428"/>
      <c r="T428"/>
      <c r="U428"/>
      <c r="V428"/>
      <c r="W428"/>
      <c r="X428"/>
      <c r="Y428"/>
      <c r="Z428"/>
      <c r="AA428"/>
    </row>
    <row r="429" spans="2:27">
      <c r="C429"/>
      <c r="D429" s="265"/>
      <c r="E429" s="265"/>
      <c r="F429" s="265"/>
      <c r="G429"/>
      <c r="H429"/>
      <c r="I429"/>
      <c r="J429"/>
      <c r="K429"/>
      <c r="L429"/>
      <c r="M429"/>
      <c r="N429"/>
      <c r="O429"/>
      <c r="P429"/>
      <c r="Q429"/>
      <c r="R429"/>
      <c r="S429"/>
      <c r="T429"/>
      <c r="U429"/>
      <c r="V429"/>
      <c r="W429"/>
      <c r="X429"/>
      <c r="Y429"/>
      <c r="Z429"/>
      <c r="AA429"/>
    </row>
    <row r="430" spans="2:27">
      <c r="C430"/>
      <c r="D430" s="265"/>
      <c r="E430" s="265"/>
      <c r="F430" s="265"/>
      <c r="G430"/>
      <c r="H430"/>
      <c r="I430"/>
      <c r="J430"/>
      <c r="K430"/>
      <c r="L430"/>
      <c r="M430"/>
      <c r="N430"/>
      <c r="O430"/>
      <c r="P430"/>
      <c r="Q430"/>
      <c r="R430"/>
      <c r="S430"/>
      <c r="T430"/>
      <c r="U430"/>
      <c r="V430"/>
      <c r="W430"/>
      <c r="X430"/>
      <c r="Y430"/>
      <c r="Z430"/>
      <c r="AA430"/>
    </row>
    <row r="431" spans="2:27">
      <c r="C431"/>
      <c r="D431" s="265"/>
      <c r="E431" s="265"/>
      <c r="F431" s="265"/>
      <c r="G431"/>
      <c r="H431"/>
      <c r="I431"/>
      <c r="J431"/>
      <c r="K431"/>
      <c r="L431"/>
      <c r="M431"/>
      <c r="N431"/>
      <c r="O431"/>
      <c r="P431"/>
      <c r="Q431"/>
      <c r="R431"/>
      <c r="S431"/>
      <c r="T431"/>
      <c r="U431"/>
      <c r="V431"/>
      <c r="W431"/>
      <c r="X431"/>
      <c r="Y431"/>
      <c r="Z431"/>
      <c r="AA431"/>
    </row>
    <row r="432" spans="2:27">
      <c r="C432"/>
      <c r="D432" s="265"/>
      <c r="E432" s="265"/>
      <c r="F432" s="265"/>
      <c r="G432"/>
      <c r="H432"/>
      <c r="I432"/>
      <c r="J432"/>
      <c r="K432"/>
      <c r="L432"/>
      <c r="M432"/>
      <c r="N432"/>
      <c r="O432"/>
      <c r="P432"/>
      <c r="Q432"/>
      <c r="R432"/>
      <c r="S432"/>
      <c r="T432"/>
      <c r="U432"/>
      <c r="V432"/>
      <c r="W432"/>
      <c r="X432"/>
      <c r="Y432"/>
      <c r="Z432"/>
      <c r="AA432"/>
    </row>
    <row r="433" spans="2:27">
      <c r="C433"/>
      <c r="D433" s="265"/>
      <c r="E433" s="265"/>
      <c r="F433" s="265"/>
      <c r="G433"/>
      <c r="H433"/>
      <c r="I433"/>
      <c r="J433"/>
      <c r="K433"/>
      <c r="L433"/>
      <c r="M433"/>
      <c r="N433"/>
      <c r="O433"/>
      <c r="P433"/>
      <c r="Q433"/>
      <c r="R433"/>
      <c r="S433"/>
      <c r="T433"/>
      <c r="U433"/>
      <c r="V433"/>
      <c r="W433"/>
      <c r="X433"/>
      <c r="Y433"/>
      <c r="Z433"/>
      <c r="AA433"/>
    </row>
    <row r="434" spans="2:27">
      <c r="C434"/>
      <c r="D434" s="265"/>
      <c r="E434" s="265"/>
      <c r="F434" s="265"/>
      <c r="G434"/>
      <c r="H434"/>
      <c r="I434"/>
      <c r="J434"/>
      <c r="K434"/>
      <c r="L434"/>
      <c r="M434"/>
      <c r="N434"/>
      <c r="O434"/>
      <c r="P434"/>
      <c r="Q434"/>
      <c r="R434"/>
      <c r="S434"/>
      <c r="T434"/>
      <c r="U434"/>
      <c r="V434"/>
      <c r="W434"/>
      <c r="X434"/>
      <c r="Y434"/>
      <c r="Z434"/>
      <c r="AA434"/>
    </row>
    <row r="435" spans="2:27">
      <c r="C435"/>
      <c r="D435" s="265"/>
      <c r="E435" s="265"/>
      <c r="F435" s="265"/>
      <c r="G435"/>
      <c r="H435"/>
      <c r="I435"/>
      <c r="J435"/>
      <c r="K435"/>
      <c r="L435"/>
      <c r="M435"/>
      <c r="N435"/>
      <c r="O435"/>
      <c r="P435"/>
      <c r="Q435"/>
      <c r="R435"/>
      <c r="S435"/>
      <c r="T435"/>
      <c r="U435"/>
      <c r="V435"/>
      <c r="W435"/>
      <c r="X435"/>
      <c r="Y435"/>
      <c r="Z435"/>
      <c r="AA435"/>
    </row>
    <row r="436" spans="2:27">
      <c r="C436"/>
      <c r="D436" s="265"/>
      <c r="E436" s="265"/>
      <c r="F436" s="265"/>
      <c r="G436"/>
      <c r="H436"/>
      <c r="I436"/>
      <c r="J436"/>
      <c r="K436"/>
      <c r="L436"/>
      <c r="M436"/>
      <c r="N436"/>
      <c r="O436"/>
      <c r="P436"/>
      <c r="Q436"/>
      <c r="R436"/>
      <c r="S436"/>
      <c r="T436"/>
      <c r="U436"/>
      <c r="V436"/>
      <c r="W436"/>
      <c r="X436"/>
      <c r="Y436"/>
      <c r="Z436"/>
      <c r="AA436"/>
    </row>
    <row r="437" spans="2:27">
      <c r="C437"/>
      <c r="D437" s="265"/>
      <c r="E437" s="265"/>
      <c r="F437" s="265"/>
      <c r="G437"/>
      <c r="H437"/>
      <c r="I437"/>
      <c r="J437"/>
      <c r="K437"/>
      <c r="L437"/>
      <c r="M437"/>
      <c r="N437"/>
      <c r="O437"/>
      <c r="P437"/>
      <c r="Q437"/>
      <c r="R437"/>
      <c r="S437"/>
      <c r="T437"/>
      <c r="U437"/>
      <c r="V437"/>
      <c r="W437"/>
      <c r="X437"/>
      <c r="Y437"/>
      <c r="Z437"/>
      <c r="AA437"/>
    </row>
    <row r="438" spans="2:27">
      <c r="C438"/>
      <c r="D438" s="265"/>
      <c r="E438" s="265"/>
      <c r="F438" s="265"/>
      <c r="G438"/>
      <c r="H438"/>
      <c r="I438"/>
      <c r="J438"/>
      <c r="K438"/>
      <c r="L438"/>
      <c r="M438"/>
      <c r="N438"/>
      <c r="O438"/>
      <c r="P438"/>
      <c r="Q438"/>
      <c r="R438"/>
      <c r="S438"/>
      <c r="T438"/>
      <c r="U438"/>
      <c r="V438"/>
      <c r="W438"/>
      <c r="X438"/>
      <c r="Y438"/>
      <c r="Z438"/>
      <c r="AA438"/>
    </row>
    <row r="439" spans="2:27">
      <c r="B439" s="6"/>
      <c r="C439"/>
      <c r="D439" s="265"/>
      <c r="E439" s="265"/>
      <c r="F439" s="265"/>
      <c r="G439"/>
      <c r="H439"/>
      <c r="I439"/>
      <c r="J439"/>
      <c r="K439"/>
      <c r="L439"/>
      <c r="M439"/>
      <c r="N439"/>
      <c r="O439"/>
      <c r="P439"/>
      <c r="Q439"/>
      <c r="R439"/>
      <c r="S439"/>
      <c r="T439"/>
      <c r="U439"/>
      <c r="V439"/>
      <c r="W439"/>
      <c r="X439"/>
      <c r="Y439"/>
      <c r="Z439"/>
      <c r="AA439"/>
    </row>
    <row r="440" spans="2:27">
      <c r="C440"/>
      <c r="D440" s="265"/>
      <c r="E440" s="265"/>
      <c r="F440" s="265"/>
      <c r="G440"/>
      <c r="H440"/>
      <c r="I440"/>
      <c r="J440"/>
      <c r="K440"/>
      <c r="L440"/>
      <c r="M440"/>
      <c r="N440"/>
      <c r="O440"/>
      <c r="P440"/>
      <c r="Q440"/>
      <c r="R440"/>
      <c r="S440"/>
      <c r="T440"/>
      <c r="U440"/>
      <c r="V440"/>
      <c r="W440"/>
      <c r="X440"/>
      <c r="Y440"/>
      <c r="Z440"/>
      <c r="AA440"/>
    </row>
    <row r="441" spans="2:27">
      <c r="C441"/>
      <c r="D441" s="265"/>
      <c r="E441" s="265"/>
      <c r="F441" s="265"/>
      <c r="G441"/>
      <c r="H441"/>
      <c r="I441"/>
      <c r="J441"/>
      <c r="K441"/>
      <c r="L441"/>
      <c r="M441"/>
      <c r="N441"/>
      <c r="O441"/>
      <c r="P441"/>
      <c r="Q441"/>
      <c r="R441"/>
      <c r="S441"/>
      <c r="T441"/>
      <c r="U441"/>
      <c r="V441"/>
      <c r="W441"/>
      <c r="X441"/>
      <c r="Y441"/>
      <c r="Z441"/>
      <c r="AA441"/>
    </row>
    <row r="442" spans="2:27">
      <c r="C442"/>
      <c r="D442" s="265"/>
      <c r="E442" s="265"/>
      <c r="F442" s="265"/>
      <c r="G442"/>
      <c r="H442"/>
      <c r="I442"/>
      <c r="J442"/>
      <c r="K442"/>
      <c r="L442"/>
      <c r="M442"/>
      <c r="N442"/>
      <c r="O442"/>
      <c r="P442"/>
      <c r="Q442"/>
      <c r="R442"/>
      <c r="S442"/>
      <c r="T442"/>
      <c r="U442"/>
      <c r="V442"/>
      <c r="W442"/>
      <c r="X442"/>
      <c r="Y442"/>
      <c r="Z442"/>
      <c r="AA442"/>
    </row>
    <row r="443" spans="2:27">
      <c r="C443"/>
      <c r="D443" s="265"/>
      <c r="E443" s="265"/>
      <c r="F443" s="265"/>
      <c r="G443"/>
      <c r="H443"/>
      <c r="I443"/>
      <c r="J443"/>
      <c r="K443"/>
      <c r="L443"/>
      <c r="M443"/>
      <c r="N443"/>
      <c r="O443"/>
      <c r="P443"/>
      <c r="Q443"/>
      <c r="R443"/>
      <c r="S443"/>
      <c r="T443"/>
      <c r="U443"/>
      <c r="V443"/>
      <c r="W443"/>
      <c r="X443"/>
      <c r="Y443"/>
      <c r="Z443"/>
      <c r="AA443"/>
    </row>
    <row r="444" spans="2:27">
      <c r="C444"/>
      <c r="D444" s="265"/>
      <c r="E444" s="265"/>
      <c r="F444" s="265"/>
      <c r="G444"/>
      <c r="H444"/>
      <c r="I444"/>
      <c r="J444"/>
      <c r="K444"/>
      <c r="L444"/>
      <c r="M444"/>
      <c r="N444"/>
      <c r="O444"/>
      <c r="P444"/>
      <c r="Q444"/>
      <c r="R444"/>
      <c r="S444"/>
      <c r="T444"/>
      <c r="U444"/>
      <c r="V444"/>
      <c r="W444"/>
      <c r="X444"/>
      <c r="Y444"/>
      <c r="Z444"/>
      <c r="AA444"/>
    </row>
    <row r="445" spans="2:27">
      <c r="C445"/>
      <c r="D445" s="265"/>
      <c r="E445" s="265"/>
      <c r="F445" s="265"/>
      <c r="G445"/>
      <c r="H445"/>
      <c r="I445"/>
      <c r="J445"/>
      <c r="K445"/>
      <c r="L445"/>
      <c r="M445"/>
      <c r="N445"/>
      <c r="O445"/>
      <c r="P445"/>
      <c r="Q445"/>
      <c r="R445"/>
      <c r="S445"/>
      <c r="T445"/>
      <c r="U445"/>
      <c r="V445"/>
      <c r="W445"/>
      <c r="X445"/>
      <c r="Y445"/>
      <c r="Z445"/>
      <c r="AA445"/>
    </row>
    <row r="446" spans="2:27">
      <c r="C446"/>
      <c r="D446" s="265"/>
      <c r="E446" s="265"/>
      <c r="F446" s="265"/>
      <c r="G446"/>
      <c r="H446"/>
      <c r="I446"/>
      <c r="J446"/>
      <c r="K446"/>
      <c r="L446"/>
      <c r="M446"/>
      <c r="N446"/>
      <c r="O446"/>
      <c r="P446"/>
      <c r="Q446"/>
      <c r="R446"/>
      <c r="S446"/>
      <c r="T446"/>
      <c r="U446"/>
      <c r="V446"/>
      <c r="W446"/>
      <c r="X446"/>
      <c r="Y446"/>
      <c r="Z446"/>
      <c r="AA446"/>
    </row>
    <row r="447" spans="2:27">
      <c r="C447"/>
      <c r="D447" s="265"/>
      <c r="E447" s="265"/>
      <c r="F447" s="265"/>
      <c r="G447"/>
      <c r="H447"/>
      <c r="I447"/>
      <c r="J447"/>
      <c r="K447"/>
      <c r="L447"/>
      <c r="M447"/>
      <c r="N447"/>
      <c r="O447"/>
      <c r="P447"/>
      <c r="Q447"/>
      <c r="R447"/>
      <c r="S447"/>
      <c r="T447"/>
      <c r="U447"/>
      <c r="V447"/>
      <c r="W447"/>
      <c r="X447"/>
      <c r="Y447"/>
      <c r="Z447"/>
      <c r="AA447"/>
    </row>
    <row r="448" spans="2:27">
      <c r="C448"/>
      <c r="D448" s="265"/>
      <c r="E448" s="265"/>
      <c r="F448" s="265"/>
      <c r="G448"/>
      <c r="H448"/>
      <c r="I448"/>
      <c r="J448"/>
      <c r="K448"/>
      <c r="L448"/>
      <c r="M448"/>
      <c r="N448"/>
      <c r="O448"/>
      <c r="P448"/>
      <c r="Q448"/>
      <c r="R448"/>
      <c r="S448"/>
      <c r="T448"/>
      <c r="U448"/>
      <c r="V448"/>
      <c r="W448"/>
      <c r="X448"/>
      <c r="Y448"/>
      <c r="Z448"/>
      <c r="AA448"/>
    </row>
    <row r="449" spans="2:27">
      <c r="C449"/>
      <c r="D449" s="265"/>
      <c r="E449" s="265"/>
      <c r="F449" s="265"/>
      <c r="G449"/>
      <c r="H449"/>
      <c r="I449"/>
      <c r="J449"/>
      <c r="K449"/>
      <c r="L449"/>
      <c r="M449"/>
      <c r="N449"/>
      <c r="O449"/>
      <c r="P449"/>
      <c r="Q449"/>
      <c r="R449"/>
      <c r="S449"/>
      <c r="T449"/>
      <c r="U449"/>
      <c r="V449"/>
      <c r="W449"/>
      <c r="X449"/>
      <c r="Y449"/>
      <c r="Z449"/>
      <c r="AA449"/>
    </row>
    <row r="450" spans="2:27">
      <c r="C450"/>
      <c r="D450" s="265"/>
      <c r="E450" s="265"/>
      <c r="F450" s="265"/>
      <c r="G450"/>
      <c r="H450"/>
      <c r="I450"/>
      <c r="J450"/>
      <c r="K450"/>
      <c r="L450"/>
      <c r="M450"/>
      <c r="N450"/>
      <c r="O450"/>
      <c r="P450"/>
      <c r="Q450"/>
      <c r="R450"/>
      <c r="S450"/>
      <c r="T450"/>
      <c r="U450"/>
      <c r="V450"/>
      <c r="W450"/>
      <c r="X450"/>
      <c r="Y450"/>
      <c r="Z450"/>
      <c r="AA450"/>
    </row>
    <row r="451" spans="2:27">
      <c r="C451"/>
      <c r="D451" s="265"/>
      <c r="E451" s="265"/>
      <c r="F451" s="265"/>
      <c r="G451"/>
      <c r="H451"/>
      <c r="I451"/>
      <c r="J451"/>
      <c r="K451"/>
      <c r="L451"/>
      <c r="M451"/>
      <c r="N451"/>
      <c r="O451"/>
      <c r="P451"/>
      <c r="Q451"/>
      <c r="R451"/>
      <c r="S451"/>
      <c r="T451"/>
      <c r="U451"/>
      <c r="V451"/>
      <c r="W451"/>
      <c r="X451"/>
      <c r="Y451"/>
      <c r="Z451"/>
      <c r="AA451"/>
    </row>
    <row r="452" spans="2:27">
      <c r="C452"/>
      <c r="D452" s="265"/>
      <c r="E452" s="265"/>
      <c r="F452" s="265"/>
      <c r="G452"/>
      <c r="H452"/>
      <c r="I452"/>
      <c r="J452"/>
      <c r="K452"/>
      <c r="L452"/>
      <c r="M452"/>
      <c r="N452"/>
      <c r="O452"/>
      <c r="P452"/>
      <c r="Q452"/>
      <c r="R452"/>
      <c r="S452"/>
      <c r="T452"/>
      <c r="U452"/>
      <c r="V452"/>
      <c r="W452"/>
      <c r="X452"/>
      <c r="Y452"/>
      <c r="Z452"/>
      <c r="AA452"/>
    </row>
    <row r="453" spans="2:27">
      <c r="C453"/>
      <c r="D453" s="265"/>
      <c r="E453" s="265"/>
      <c r="F453" s="265"/>
      <c r="G453"/>
      <c r="H453"/>
      <c r="I453"/>
      <c r="J453"/>
      <c r="K453"/>
      <c r="L453"/>
      <c r="M453"/>
      <c r="N453"/>
      <c r="O453"/>
      <c r="P453"/>
      <c r="Q453"/>
      <c r="R453"/>
      <c r="S453"/>
      <c r="T453"/>
      <c r="U453"/>
      <c r="V453"/>
      <c r="W453"/>
      <c r="X453"/>
      <c r="Y453"/>
      <c r="Z453"/>
      <c r="AA453"/>
    </row>
    <row r="454" spans="2:27">
      <c r="C454"/>
      <c r="D454" s="265"/>
      <c r="E454" s="265"/>
      <c r="F454" s="265"/>
      <c r="G454"/>
      <c r="H454"/>
      <c r="I454"/>
      <c r="J454"/>
      <c r="K454"/>
      <c r="L454"/>
      <c r="M454"/>
      <c r="N454"/>
      <c r="O454"/>
      <c r="P454"/>
      <c r="Q454"/>
      <c r="R454"/>
      <c r="S454"/>
      <c r="T454"/>
      <c r="U454"/>
      <c r="V454"/>
      <c r="W454"/>
      <c r="X454"/>
      <c r="Y454"/>
      <c r="Z454"/>
      <c r="AA454"/>
    </row>
    <row r="455" spans="2:27">
      <c r="C455"/>
      <c r="D455" s="265"/>
      <c r="E455" s="265"/>
      <c r="F455" s="265"/>
      <c r="G455"/>
      <c r="H455"/>
      <c r="I455"/>
      <c r="J455"/>
      <c r="K455"/>
      <c r="L455"/>
      <c r="M455"/>
      <c r="N455"/>
      <c r="O455"/>
      <c r="P455"/>
      <c r="Q455"/>
      <c r="R455"/>
      <c r="S455"/>
      <c r="T455"/>
      <c r="U455"/>
      <c r="V455"/>
      <c r="W455"/>
      <c r="X455"/>
      <c r="Y455"/>
      <c r="Z455"/>
      <c r="AA455"/>
    </row>
    <row r="456" spans="2:27">
      <c r="C456"/>
      <c r="D456" s="265"/>
      <c r="E456" s="265"/>
      <c r="F456" s="265"/>
      <c r="G456"/>
      <c r="H456"/>
      <c r="I456"/>
      <c r="J456"/>
      <c r="K456"/>
      <c r="L456"/>
      <c r="M456"/>
      <c r="N456"/>
      <c r="O456"/>
      <c r="P456"/>
      <c r="Q456"/>
      <c r="R456"/>
      <c r="S456"/>
      <c r="T456"/>
      <c r="U456"/>
      <c r="V456"/>
      <c r="W456"/>
      <c r="X456"/>
      <c r="Y456"/>
      <c r="Z456"/>
      <c r="AA456"/>
    </row>
    <row r="457" spans="2:27">
      <c r="C457"/>
      <c r="D457" s="265"/>
      <c r="E457" s="265"/>
      <c r="F457" s="265"/>
      <c r="G457"/>
      <c r="H457"/>
      <c r="I457"/>
      <c r="J457"/>
      <c r="K457"/>
      <c r="L457"/>
      <c r="M457"/>
      <c r="N457"/>
      <c r="O457"/>
      <c r="P457"/>
      <c r="Q457"/>
      <c r="R457"/>
      <c r="S457"/>
      <c r="T457"/>
      <c r="U457"/>
      <c r="V457"/>
      <c r="W457"/>
      <c r="X457"/>
      <c r="Y457"/>
      <c r="Z457"/>
      <c r="AA457"/>
    </row>
    <row r="458" spans="2:27">
      <c r="C458"/>
      <c r="D458" s="265"/>
      <c r="E458" s="265"/>
      <c r="F458" s="265"/>
      <c r="G458"/>
      <c r="H458"/>
      <c r="I458"/>
      <c r="J458"/>
      <c r="K458"/>
      <c r="L458"/>
      <c r="M458"/>
      <c r="N458"/>
      <c r="O458"/>
      <c r="P458"/>
      <c r="Q458"/>
      <c r="R458"/>
      <c r="S458"/>
      <c r="T458"/>
      <c r="U458"/>
      <c r="V458"/>
      <c r="W458"/>
      <c r="X458"/>
      <c r="Y458"/>
      <c r="Z458"/>
      <c r="AA458"/>
    </row>
    <row r="459" spans="2:27">
      <c r="C459"/>
      <c r="D459" s="265"/>
      <c r="E459" s="265"/>
      <c r="F459" s="265"/>
      <c r="G459"/>
      <c r="H459"/>
      <c r="I459"/>
      <c r="J459"/>
      <c r="K459"/>
      <c r="L459"/>
      <c r="M459"/>
      <c r="N459"/>
      <c r="O459"/>
      <c r="P459"/>
      <c r="Q459"/>
      <c r="R459"/>
      <c r="S459"/>
      <c r="T459"/>
      <c r="U459"/>
      <c r="V459"/>
      <c r="W459"/>
      <c r="X459"/>
      <c r="Y459"/>
      <c r="Z459"/>
      <c r="AA459"/>
    </row>
    <row r="460" spans="2:27">
      <c r="C460"/>
      <c r="D460" s="265"/>
      <c r="E460" s="265"/>
      <c r="F460" s="265"/>
      <c r="G460"/>
      <c r="H460"/>
      <c r="I460"/>
      <c r="J460"/>
      <c r="K460"/>
      <c r="L460"/>
      <c r="M460"/>
      <c r="N460"/>
      <c r="O460"/>
      <c r="P460"/>
      <c r="Q460"/>
      <c r="R460"/>
      <c r="S460"/>
      <c r="T460"/>
      <c r="U460"/>
      <c r="V460"/>
      <c r="W460"/>
      <c r="X460"/>
      <c r="Y460"/>
      <c r="Z460"/>
      <c r="AA460"/>
    </row>
    <row r="461" spans="2:27">
      <c r="C461"/>
      <c r="D461" s="265"/>
      <c r="E461" s="265"/>
      <c r="F461" s="265"/>
      <c r="G461"/>
      <c r="H461"/>
      <c r="I461"/>
      <c r="J461"/>
      <c r="K461"/>
      <c r="L461"/>
      <c r="M461"/>
      <c r="N461"/>
      <c r="O461"/>
      <c r="P461"/>
      <c r="Q461"/>
      <c r="R461"/>
      <c r="S461"/>
      <c r="T461"/>
      <c r="U461"/>
      <c r="V461"/>
      <c r="W461"/>
      <c r="X461"/>
      <c r="Y461"/>
      <c r="Z461"/>
      <c r="AA461"/>
    </row>
    <row r="462" spans="2:27">
      <c r="C462"/>
      <c r="D462" s="265"/>
      <c r="E462" s="265"/>
      <c r="F462" s="265"/>
      <c r="G462"/>
      <c r="H462"/>
      <c r="I462"/>
      <c r="J462"/>
      <c r="K462"/>
      <c r="L462"/>
      <c r="M462"/>
      <c r="N462"/>
      <c r="O462"/>
      <c r="P462"/>
      <c r="Q462"/>
      <c r="R462"/>
      <c r="S462"/>
      <c r="T462"/>
      <c r="U462"/>
      <c r="V462"/>
      <c r="W462"/>
      <c r="X462"/>
      <c r="Y462"/>
      <c r="Z462"/>
      <c r="AA462"/>
    </row>
    <row r="463" spans="2:27">
      <c r="C463"/>
      <c r="D463" s="265"/>
      <c r="E463" s="265"/>
      <c r="F463" s="265"/>
      <c r="G463"/>
      <c r="H463"/>
      <c r="I463"/>
      <c r="J463"/>
      <c r="K463"/>
      <c r="L463"/>
      <c r="M463"/>
      <c r="N463"/>
      <c r="O463"/>
      <c r="P463"/>
      <c r="Q463"/>
      <c r="R463"/>
      <c r="S463"/>
      <c r="T463"/>
      <c r="U463"/>
      <c r="V463"/>
      <c r="W463"/>
      <c r="X463"/>
      <c r="Y463"/>
      <c r="Z463"/>
      <c r="AA463"/>
    </row>
    <row r="464" spans="2:27">
      <c r="B464" s="6"/>
      <c r="C464"/>
      <c r="D464" s="265"/>
      <c r="E464" s="265"/>
      <c r="F464" s="265"/>
      <c r="G464"/>
      <c r="H464"/>
      <c r="I464"/>
      <c r="J464"/>
      <c r="K464"/>
      <c r="L464"/>
      <c r="M464"/>
      <c r="N464"/>
      <c r="O464"/>
      <c r="P464"/>
      <c r="Q464"/>
      <c r="R464"/>
      <c r="S464"/>
      <c r="T464"/>
      <c r="U464"/>
      <c r="V464"/>
      <c r="W464"/>
      <c r="X464"/>
      <c r="Y464"/>
      <c r="Z464"/>
      <c r="AA464"/>
    </row>
    <row r="465" spans="2:27">
      <c r="C465"/>
      <c r="D465" s="265"/>
      <c r="E465" s="265"/>
      <c r="F465" s="265"/>
      <c r="G465"/>
      <c r="H465"/>
      <c r="I465"/>
      <c r="J465"/>
      <c r="K465"/>
      <c r="L465"/>
      <c r="M465"/>
      <c r="N465"/>
      <c r="O465"/>
      <c r="P465"/>
      <c r="Q465"/>
      <c r="R465"/>
      <c r="S465"/>
      <c r="T465"/>
      <c r="U465"/>
      <c r="V465"/>
      <c r="W465"/>
      <c r="X465"/>
      <c r="Y465"/>
      <c r="Z465"/>
      <c r="AA465"/>
    </row>
    <row r="466" spans="2:27">
      <c r="C466"/>
      <c r="D466" s="265"/>
      <c r="E466" s="265"/>
      <c r="F466" s="265"/>
      <c r="G466"/>
      <c r="H466"/>
      <c r="I466"/>
      <c r="J466"/>
      <c r="K466"/>
      <c r="L466"/>
      <c r="M466"/>
      <c r="N466"/>
      <c r="O466"/>
      <c r="P466"/>
      <c r="Q466"/>
      <c r="R466"/>
      <c r="S466"/>
      <c r="T466"/>
      <c r="U466"/>
      <c r="V466"/>
      <c r="W466"/>
      <c r="X466"/>
      <c r="Y466"/>
      <c r="Z466"/>
      <c r="AA466"/>
    </row>
    <row r="467" spans="2:27">
      <c r="C467"/>
      <c r="D467" s="265"/>
      <c r="E467" s="265"/>
      <c r="F467" s="265"/>
      <c r="G467"/>
      <c r="H467"/>
      <c r="I467"/>
      <c r="J467"/>
      <c r="K467"/>
      <c r="L467"/>
      <c r="M467"/>
      <c r="N467"/>
      <c r="O467"/>
      <c r="P467"/>
      <c r="Q467"/>
      <c r="R467"/>
      <c r="S467"/>
      <c r="T467"/>
      <c r="U467"/>
      <c r="V467"/>
      <c r="W467"/>
      <c r="X467"/>
      <c r="Y467"/>
      <c r="Z467"/>
      <c r="AA467"/>
    </row>
    <row r="468" spans="2:27">
      <c r="C468"/>
      <c r="D468" s="265"/>
      <c r="E468" s="265"/>
      <c r="F468" s="265"/>
      <c r="G468"/>
      <c r="H468"/>
      <c r="I468"/>
      <c r="J468"/>
      <c r="K468"/>
      <c r="L468"/>
      <c r="M468"/>
      <c r="N468"/>
      <c r="O468"/>
      <c r="P468"/>
      <c r="Q468"/>
      <c r="R468"/>
      <c r="S468"/>
      <c r="T468"/>
      <c r="U468"/>
      <c r="V468"/>
      <c r="W468"/>
      <c r="X468"/>
      <c r="Y468"/>
      <c r="Z468"/>
      <c r="AA468"/>
    </row>
    <row r="469" spans="2:27">
      <c r="C469"/>
      <c r="D469" s="265"/>
      <c r="E469" s="265"/>
      <c r="F469" s="265"/>
      <c r="G469"/>
      <c r="H469"/>
      <c r="I469"/>
      <c r="J469"/>
      <c r="K469"/>
      <c r="L469"/>
      <c r="M469"/>
      <c r="N469"/>
      <c r="O469"/>
      <c r="P469"/>
      <c r="Q469"/>
      <c r="R469"/>
      <c r="S469"/>
      <c r="T469"/>
      <c r="U469"/>
      <c r="V469"/>
      <c r="W469"/>
      <c r="X469"/>
      <c r="Y469"/>
      <c r="Z469"/>
      <c r="AA469"/>
    </row>
    <row r="470" spans="2:27">
      <c r="C470"/>
      <c r="D470" s="265"/>
      <c r="E470" s="265"/>
      <c r="F470" s="265"/>
      <c r="G470"/>
      <c r="H470"/>
      <c r="I470"/>
      <c r="J470"/>
      <c r="K470"/>
      <c r="L470"/>
      <c r="M470"/>
      <c r="N470"/>
      <c r="O470"/>
      <c r="P470"/>
      <c r="Q470"/>
      <c r="R470"/>
      <c r="S470"/>
      <c r="T470"/>
      <c r="U470"/>
      <c r="V470"/>
      <c r="W470"/>
      <c r="X470"/>
      <c r="Y470"/>
      <c r="Z470"/>
      <c r="AA470"/>
    </row>
    <row r="471" spans="2:27">
      <c r="C471"/>
      <c r="D471" s="265"/>
      <c r="E471" s="265"/>
      <c r="F471" s="265"/>
      <c r="G471"/>
      <c r="H471"/>
      <c r="I471"/>
      <c r="J471"/>
      <c r="K471"/>
      <c r="L471"/>
      <c r="M471"/>
      <c r="N471"/>
      <c r="O471"/>
      <c r="P471"/>
      <c r="Q471"/>
      <c r="R471"/>
      <c r="S471"/>
      <c r="T471"/>
      <c r="U471"/>
      <c r="V471"/>
      <c r="W471"/>
      <c r="X471"/>
      <c r="Y471"/>
      <c r="Z471"/>
      <c r="AA471"/>
    </row>
    <row r="472" spans="2:27">
      <c r="C472"/>
      <c r="D472" s="265"/>
      <c r="E472" s="265"/>
      <c r="F472" s="265"/>
      <c r="G472"/>
      <c r="H472"/>
      <c r="I472"/>
      <c r="J472"/>
      <c r="K472"/>
      <c r="L472"/>
      <c r="M472"/>
      <c r="N472"/>
      <c r="O472"/>
      <c r="P472"/>
      <c r="Q472"/>
      <c r="R472"/>
      <c r="S472"/>
      <c r="T472"/>
      <c r="U472"/>
      <c r="V472"/>
      <c r="W472"/>
      <c r="X472"/>
      <c r="Y472"/>
      <c r="Z472"/>
      <c r="AA472"/>
    </row>
    <row r="473" spans="2:27">
      <c r="C473"/>
      <c r="D473" s="265"/>
      <c r="E473" s="265"/>
      <c r="F473" s="265"/>
      <c r="G473"/>
      <c r="H473"/>
      <c r="I473"/>
      <c r="J473"/>
      <c r="K473"/>
      <c r="L473"/>
      <c r="M473"/>
      <c r="N473"/>
      <c r="O473"/>
      <c r="P473"/>
      <c r="Q473"/>
      <c r="R473"/>
      <c r="S473"/>
      <c r="T473"/>
      <c r="U473"/>
      <c r="V473"/>
      <c r="W473"/>
      <c r="X473"/>
      <c r="Y473"/>
      <c r="Z473"/>
      <c r="AA473"/>
    </row>
    <row r="474" spans="2:27">
      <c r="C474"/>
      <c r="D474" s="265"/>
      <c r="E474" s="265"/>
      <c r="F474" s="265"/>
      <c r="G474"/>
      <c r="H474"/>
      <c r="I474"/>
      <c r="J474"/>
      <c r="K474"/>
      <c r="L474"/>
      <c r="M474"/>
      <c r="N474"/>
      <c r="O474"/>
      <c r="P474"/>
      <c r="Q474"/>
      <c r="R474"/>
      <c r="S474"/>
      <c r="T474"/>
      <c r="U474"/>
      <c r="V474"/>
      <c r="W474"/>
      <c r="X474"/>
      <c r="Y474"/>
      <c r="Z474"/>
      <c r="AA474"/>
    </row>
    <row r="475" spans="2:27">
      <c r="C475"/>
      <c r="D475" s="265"/>
      <c r="E475" s="265"/>
      <c r="F475" s="265"/>
      <c r="G475"/>
      <c r="H475"/>
      <c r="I475"/>
      <c r="J475"/>
      <c r="K475"/>
      <c r="L475"/>
      <c r="M475"/>
      <c r="N475"/>
      <c r="O475"/>
      <c r="P475"/>
      <c r="Q475"/>
      <c r="R475"/>
      <c r="S475"/>
      <c r="T475"/>
      <c r="U475"/>
      <c r="V475"/>
      <c r="W475"/>
      <c r="X475"/>
      <c r="Y475"/>
      <c r="Z475"/>
      <c r="AA475"/>
    </row>
    <row r="476" spans="2:27">
      <c r="C476" s="232"/>
      <c r="D476" s="232"/>
      <c r="E476"/>
      <c r="F476"/>
      <c r="G476"/>
      <c r="H476"/>
      <c r="I476"/>
      <c r="J476"/>
      <c r="K476"/>
      <c r="L476"/>
      <c r="M476"/>
      <c r="N476"/>
      <c r="O476"/>
      <c r="P476"/>
      <c r="Q476"/>
      <c r="R476"/>
      <c r="S476"/>
      <c r="T476"/>
      <c r="U476"/>
      <c r="V476"/>
      <c r="W476"/>
      <c r="X476"/>
      <c r="Y476"/>
      <c r="Z476"/>
      <c r="AA476"/>
    </row>
    <row r="477" spans="2:27">
      <c r="C477" s="232"/>
      <c r="D477" s="232"/>
      <c r="E477"/>
      <c r="F477"/>
      <c r="G477"/>
      <c r="H477"/>
      <c r="I477"/>
      <c r="J477"/>
      <c r="K477"/>
      <c r="L477"/>
      <c r="M477"/>
      <c r="N477"/>
      <c r="O477"/>
      <c r="P477"/>
      <c r="Q477"/>
      <c r="R477"/>
      <c r="S477"/>
      <c r="T477"/>
      <c r="U477"/>
      <c r="V477"/>
      <c r="W477"/>
      <c r="X477"/>
      <c r="Y477"/>
      <c r="Z477"/>
      <c r="AA477"/>
    </row>
    <row r="478" spans="2:27">
      <c r="B478" s="6"/>
      <c r="C478" s="232"/>
      <c r="D478" s="232"/>
      <c r="E478"/>
      <c r="F478"/>
      <c r="G478"/>
      <c r="H478"/>
      <c r="I478"/>
      <c r="J478"/>
      <c r="K478"/>
      <c r="L478"/>
      <c r="M478"/>
      <c r="N478"/>
      <c r="O478"/>
      <c r="P478"/>
      <c r="Q478"/>
      <c r="R478"/>
      <c r="S478"/>
      <c r="T478"/>
      <c r="U478"/>
      <c r="V478"/>
      <c r="W478"/>
      <c r="X478"/>
      <c r="Y478"/>
      <c r="Z478"/>
      <c r="AA478"/>
    </row>
    <row r="479" spans="2:27">
      <c r="C479" s="232"/>
      <c r="D479" s="232"/>
      <c r="E479"/>
      <c r="F479"/>
      <c r="G479"/>
      <c r="H479"/>
      <c r="I479"/>
      <c r="J479"/>
      <c r="K479"/>
      <c r="L479"/>
      <c r="M479"/>
      <c r="N479"/>
      <c r="O479"/>
      <c r="P479"/>
      <c r="Q479"/>
      <c r="R479"/>
      <c r="S479"/>
      <c r="T479"/>
      <c r="U479"/>
      <c r="V479"/>
      <c r="W479"/>
      <c r="X479"/>
      <c r="Y479"/>
      <c r="Z479"/>
      <c r="AA479"/>
    </row>
    <row r="480" spans="2:27">
      <c r="C480"/>
      <c r="D480"/>
      <c r="E480"/>
      <c r="F480"/>
      <c r="G480"/>
      <c r="H480"/>
      <c r="I480"/>
      <c r="J480"/>
      <c r="K480"/>
      <c r="L480"/>
      <c r="M480"/>
      <c r="N480"/>
      <c r="O480"/>
      <c r="P480"/>
      <c r="Q480"/>
      <c r="R480"/>
      <c r="S480"/>
      <c r="T480"/>
      <c r="U480"/>
      <c r="V480"/>
      <c r="W480"/>
      <c r="X480"/>
      <c r="Y480"/>
      <c r="Z480"/>
      <c r="AA480"/>
    </row>
    <row r="481" spans="3:27">
      <c r="C481"/>
      <c r="D481"/>
      <c r="E481"/>
      <c r="F481"/>
      <c r="G481"/>
      <c r="H481"/>
      <c r="I481"/>
      <c r="J481"/>
      <c r="K481"/>
      <c r="L481"/>
      <c r="M481"/>
      <c r="N481"/>
      <c r="O481"/>
      <c r="P481"/>
      <c r="Q481"/>
      <c r="R481"/>
      <c r="S481"/>
      <c r="T481"/>
      <c r="U481"/>
      <c r="V481"/>
      <c r="W481"/>
      <c r="X481"/>
      <c r="Y481"/>
      <c r="Z481"/>
      <c r="AA481"/>
    </row>
    <row r="482" spans="3:27">
      <c r="C482"/>
      <c r="D482"/>
      <c r="E482"/>
      <c r="F482"/>
      <c r="G482"/>
      <c r="H482"/>
      <c r="I482"/>
      <c r="J482"/>
      <c r="K482"/>
      <c r="L482"/>
      <c r="M482"/>
      <c r="N482"/>
      <c r="O482"/>
      <c r="P482"/>
      <c r="Q482"/>
      <c r="R482"/>
      <c r="S482"/>
      <c r="T482"/>
      <c r="U482"/>
      <c r="V482"/>
      <c r="W482"/>
      <c r="X482"/>
      <c r="Y482"/>
      <c r="Z482"/>
      <c r="AA482"/>
    </row>
    <row r="483" spans="3:27">
      <c r="C483"/>
      <c r="D483"/>
      <c r="E483"/>
      <c r="F483"/>
      <c r="G483"/>
      <c r="H483"/>
      <c r="I483"/>
      <c r="J483"/>
      <c r="K483"/>
      <c r="L483"/>
      <c r="M483"/>
      <c r="N483"/>
      <c r="O483"/>
      <c r="P483"/>
      <c r="Q483"/>
      <c r="R483"/>
      <c r="S483"/>
      <c r="T483"/>
      <c r="U483"/>
      <c r="V483"/>
      <c r="W483"/>
      <c r="X483"/>
      <c r="Y483"/>
      <c r="Z483"/>
      <c r="AA483"/>
    </row>
    <row r="484" spans="3:27">
      <c r="C484"/>
      <c r="D484"/>
      <c r="E484"/>
      <c r="F484"/>
      <c r="G484"/>
      <c r="H484"/>
      <c r="I484"/>
      <c r="J484"/>
      <c r="K484"/>
      <c r="L484"/>
      <c r="M484"/>
      <c r="N484"/>
      <c r="O484"/>
      <c r="P484"/>
      <c r="Q484"/>
      <c r="R484"/>
      <c r="S484"/>
      <c r="T484"/>
      <c r="U484"/>
      <c r="V484"/>
      <c r="W484"/>
      <c r="X484"/>
      <c r="Y484"/>
      <c r="Z484"/>
      <c r="AA484"/>
    </row>
    <row r="485" spans="3:27">
      <c r="C485"/>
      <c r="D485"/>
      <c r="E485"/>
      <c r="F485"/>
      <c r="G485"/>
      <c r="H485"/>
      <c r="I485"/>
      <c r="J485"/>
      <c r="K485"/>
      <c r="L485"/>
      <c r="M485"/>
      <c r="N485"/>
      <c r="O485"/>
      <c r="P485"/>
      <c r="Q485"/>
      <c r="R485"/>
      <c r="S485"/>
      <c r="T485"/>
      <c r="U485"/>
      <c r="V485"/>
      <c r="W485"/>
      <c r="X485"/>
      <c r="Y485"/>
      <c r="Z485"/>
      <c r="AA485"/>
    </row>
    <row r="486" spans="3:27">
      <c r="C486"/>
      <c r="D486"/>
      <c r="E486"/>
      <c r="F486"/>
      <c r="G486"/>
      <c r="H486"/>
      <c r="I486"/>
      <c r="J486"/>
      <c r="K486"/>
      <c r="L486"/>
      <c r="M486"/>
      <c r="N486"/>
      <c r="O486"/>
      <c r="P486"/>
      <c r="Q486"/>
      <c r="R486"/>
      <c r="S486"/>
      <c r="T486"/>
      <c r="U486"/>
      <c r="V486"/>
      <c r="W486"/>
      <c r="X486"/>
      <c r="Y486"/>
      <c r="Z486"/>
      <c r="AA486"/>
    </row>
    <row r="487" spans="3:27">
      <c r="C487"/>
      <c r="D487" s="265"/>
      <c r="E487" s="265"/>
      <c r="F487" s="265"/>
      <c r="G487" s="265"/>
      <c r="H487" s="265"/>
      <c r="I487" s="265"/>
      <c r="J487" s="265"/>
      <c r="K487" s="265"/>
      <c r="L487" s="265"/>
      <c r="M487" s="265"/>
      <c r="N487" s="265"/>
      <c r="O487" s="265"/>
      <c r="P487" s="265"/>
      <c r="Q487" s="265"/>
      <c r="R487"/>
      <c r="S487"/>
      <c r="T487"/>
      <c r="U487"/>
      <c r="V487"/>
      <c r="W487"/>
      <c r="X487"/>
      <c r="Y487"/>
      <c r="Z487"/>
      <c r="AA487"/>
    </row>
    <row r="488" spans="3:27">
      <c r="C488"/>
      <c r="D488" s="265"/>
      <c r="E488" s="265"/>
      <c r="F488" s="265"/>
      <c r="G488" s="265"/>
      <c r="H488" s="265"/>
      <c r="I488" s="265"/>
      <c r="J488" s="265"/>
      <c r="K488" s="265"/>
      <c r="L488" s="265"/>
      <c r="M488" s="265"/>
      <c r="N488" s="265"/>
      <c r="O488" s="265"/>
      <c r="P488" s="265"/>
      <c r="Q488" s="265"/>
      <c r="R488"/>
      <c r="S488"/>
      <c r="T488"/>
      <c r="U488"/>
      <c r="V488"/>
      <c r="W488"/>
      <c r="X488"/>
      <c r="Y488"/>
      <c r="Z488"/>
      <c r="AA488"/>
    </row>
    <row r="489" spans="3:27" ht="15.75">
      <c r="C489" s="556"/>
      <c r="D489" s="265"/>
      <c r="E489" s="265"/>
      <c r="F489" s="265"/>
      <c r="G489" s="265"/>
      <c r="H489" s="265"/>
      <c r="I489" s="265"/>
      <c r="J489" s="265"/>
      <c r="K489" s="265"/>
      <c r="L489" s="265"/>
      <c r="M489" s="265"/>
      <c r="N489" s="265"/>
      <c r="O489" s="265"/>
      <c r="P489" s="265"/>
      <c r="Q489" s="265"/>
      <c r="R489"/>
      <c r="S489"/>
      <c r="T489"/>
      <c r="U489"/>
      <c r="V489"/>
      <c r="W489"/>
      <c r="X489"/>
      <c r="Y489"/>
      <c r="Z489"/>
      <c r="AA489"/>
    </row>
    <row r="490" spans="3:27">
      <c r="C490" s="265"/>
      <c r="D490" s="265"/>
      <c r="E490" s="265"/>
      <c r="F490" s="265"/>
      <c r="G490" s="265"/>
      <c r="H490" s="265"/>
      <c r="I490" s="265"/>
      <c r="J490" s="265"/>
      <c r="K490" s="265"/>
      <c r="L490" s="265"/>
      <c r="M490" s="265"/>
      <c r="N490" s="265"/>
      <c r="O490" s="265"/>
      <c r="P490" s="265"/>
      <c r="Q490" s="265"/>
      <c r="R490"/>
      <c r="S490"/>
      <c r="T490"/>
      <c r="U490"/>
      <c r="V490"/>
      <c r="W490"/>
      <c r="X490"/>
      <c r="Y490"/>
      <c r="Z490"/>
      <c r="AA490"/>
    </row>
    <row r="491" spans="3:27">
      <c r="C491" s="265"/>
      <c r="D491" s="265"/>
      <c r="E491" s="265"/>
      <c r="F491" s="265"/>
      <c r="G491" s="265"/>
      <c r="H491" s="265"/>
      <c r="I491" s="265"/>
      <c r="J491" s="265"/>
      <c r="K491" s="265"/>
      <c r="L491" s="265"/>
      <c r="M491" s="265"/>
      <c r="N491" s="265"/>
      <c r="O491" s="265"/>
      <c r="P491" s="265"/>
      <c r="Q491" s="265"/>
      <c r="R491"/>
      <c r="S491"/>
      <c r="T491"/>
      <c r="U491"/>
      <c r="V491"/>
      <c r="W491"/>
      <c r="X491"/>
      <c r="Y491"/>
      <c r="Z491"/>
      <c r="AA491"/>
    </row>
    <row r="492" spans="3:27" ht="15.75">
      <c r="C492" s="556"/>
      <c r="D492" s="265"/>
      <c r="E492" s="265"/>
      <c r="F492" s="265"/>
      <c r="G492" s="265"/>
      <c r="H492" s="265"/>
      <c r="I492" s="265"/>
      <c r="J492" s="265"/>
      <c r="K492" s="265"/>
      <c r="L492" s="265"/>
      <c r="M492" s="265"/>
      <c r="N492" s="265"/>
      <c r="O492" s="265"/>
      <c r="P492" s="265"/>
      <c r="Q492" s="265"/>
      <c r="R492"/>
      <c r="S492"/>
      <c r="T492"/>
      <c r="U492"/>
      <c r="V492"/>
      <c r="W492"/>
      <c r="X492"/>
      <c r="Y492"/>
      <c r="Z492"/>
      <c r="AA492"/>
    </row>
    <row r="493" spans="3:27">
      <c r="C493" s="265"/>
      <c r="D493" s="265"/>
      <c r="E493" s="265"/>
      <c r="F493" s="265"/>
      <c r="G493" s="265"/>
      <c r="H493" s="265"/>
      <c r="I493" s="265"/>
      <c r="J493" s="265"/>
      <c r="K493"/>
      <c r="L493" s="687"/>
      <c r="M493"/>
      <c r="N493" s="265"/>
      <c r="O493" s="265"/>
      <c r="P493" s="265"/>
      <c r="Q493" s="265"/>
      <c r="R493"/>
      <c r="S493"/>
      <c r="T493"/>
      <c r="U493"/>
      <c r="V493"/>
      <c r="W493"/>
      <c r="X493"/>
      <c r="Y493"/>
      <c r="Z493"/>
      <c r="AA493"/>
    </row>
    <row r="494" spans="3:27">
      <c r="C494" s="265"/>
      <c r="D494" s="265"/>
      <c r="E494" s="265"/>
      <c r="F494" s="265"/>
      <c r="G494" s="265"/>
      <c r="H494" s="265"/>
      <c r="I494" s="265"/>
      <c r="J494"/>
      <c r="K494" s="265"/>
      <c r="L494" s="697"/>
      <c r="M494"/>
      <c r="N494" s="265"/>
      <c r="O494" s="265"/>
      <c r="P494" s="265"/>
      <c r="Q494" s="265"/>
      <c r="R494"/>
      <c r="S494"/>
      <c r="T494"/>
      <c r="U494"/>
      <c r="V494"/>
      <c r="W494"/>
      <c r="X494"/>
      <c r="Y494"/>
      <c r="Z494"/>
      <c r="AA494"/>
    </row>
    <row r="495" spans="3:27" ht="15.75">
      <c r="C495" s="556"/>
      <c r="D495" s="817"/>
      <c r="E495" s="556"/>
      <c r="F495" s="556"/>
      <c r="G495" s="556"/>
      <c r="H495" s="556"/>
      <c r="I495" s="556"/>
      <c r="J495" s="265"/>
      <c r="K495" s="265"/>
      <c r="L495" s="556"/>
      <c r="M495" s="556"/>
      <c r="N495" s="556"/>
      <c r="O495" s="556"/>
      <c r="P495" s="556"/>
      <c r="Q495" s="556"/>
      <c r="R495" s="135"/>
      <c r="S495" s="135"/>
      <c r="T495" s="47"/>
      <c r="U495" s="47"/>
      <c r="V495"/>
      <c r="W495"/>
      <c r="X495"/>
      <c r="Y495"/>
      <c r="Z495"/>
      <c r="AA495"/>
    </row>
    <row r="496" spans="3:27" ht="15.75">
      <c r="C496" s="265"/>
      <c r="D496" s="265"/>
      <c r="E496" s="265"/>
      <c r="F496" s="265"/>
      <c r="G496" s="265"/>
      <c r="H496" s="265"/>
      <c r="I496" s="265"/>
      <c r="J496" s="556"/>
      <c r="K496" s="817"/>
      <c r="L496" s="265"/>
      <c r="M496" s="556"/>
      <c r="N496" s="817"/>
      <c r="O496" s="265"/>
      <c r="P496" s="265"/>
      <c r="Q496" s="265"/>
      <c r="R496"/>
      <c r="S496" s="147"/>
      <c r="T496"/>
      <c r="U496"/>
      <c r="V496"/>
      <c r="W496"/>
      <c r="X496"/>
      <c r="Y496"/>
      <c r="Z496"/>
      <c r="AA496"/>
    </row>
    <row r="497" spans="2:27">
      <c r="C497" s="265"/>
      <c r="D497" s="539"/>
      <c r="E497" s="539"/>
      <c r="F497" s="539"/>
      <c r="G497" s="539"/>
      <c r="H497" s="539"/>
      <c r="I497" s="539"/>
      <c r="J497" s="265"/>
      <c r="K497" s="539"/>
      <c r="L497" s="539"/>
      <c r="M497" s="265"/>
      <c r="N497" s="539"/>
      <c r="O497" s="265"/>
      <c r="P497" s="265"/>
      <c r="Q497" s="265"/>
      <c r="R497"/>
      <c r="S497"/>
      <c r="T497" s="285"/>
      <c r="U497" s="285"/>
      <c r="V497" s="285"/>
      <c r="W497" s="285"/>
      <c r="X497"/>
      <c r="Y497"/>
      <c r="Z497"/>
      <c r="AA497"/>
    </row>
    <row r="498" spans="2:27">
      <c r="C498" s="265"/>
      <c r="D498" s="234"/>
      <c r="E498" s="539"/>
      <c r="F498" s="539"/>
      <c r="G498" s="539"/>
      <c r="H498" s="539"/>
      <c r="I498" s="539"/>
      <c r="J498" s="265"/>
      <c r="K498" s="822"/>
      <c r="L498" s="539"/>
      <c r="M498" s="265"/>
      <c r="N498" s="822"/>
      <c r="O498" s="265"/>
      <c r="P498" s="265"/>
      <c r="Q498" s="265"/>
      <c r="R498"/>
      <c r="S498" s="147"/>
      <c r="T498" s="285"/>
      <c r="U498" s="285"/>
      <c r="V498" s="285"/>
      <c r="W498" s="285"/>
      <c r="X498"/>
      <c r="Y498"/>
      <c r="Z498"/>
      <c r="AA498"/>
    </row>
    <row r="499" spans="2:27">
      <c r="C499" s="265"/>
      <c r="D499" s="234"/>
      <c r="E499" s="539"/>
      <c r="F499" s="539"/>
      <c r="G499" s="539"/>
      <c r="H499" s="539"/>
      <c r="I499" s="539"/>
      <c r="J499" s="265"/>
      <c r="K499" s="234"/>
      <c r="L499" s="539"/>
      <c r="M499" s="539"/>
      <c r="N499" s="539"/>
      <c r="O499" s="265"/>
      <c r="P499" s="265"/>
      <c r="Q499" s="265"/>
      <c r="R499"/>
      <c r="S499" s="147"/>
      <c r="T499" s="285"/>
      <c r="U499" s="285"/>
      <c r="V499" s="285"/>
      <c r="W499" s="285"/>
      <c r="X499"/>
      <c r="Y499"/>
      <c r="Z499"/>
      <c r="AA499"/>
    </row>
    <row r="500" spans="2:27">
      <c r="C500" s="265"/>
      <c r="D500" s="234"/>
      <c r="E500" s="539"/>
      <c r="F500" s="539"/>
      <c r="G500" s="539"/>
      <c r="H500" s="539"/>
      <c r="I500" s="539"/>
      <c r="J500" s="265"/>
      <c r="K500" s="234"/>
      <c r="L500" s="539"/>
      <c r="M500" s="539"/>
      <c r="N500" s="539"/>
      <c r="O500" s="265"/>
      <c r="P500" s="265"/>
      <c r="Q500" s="265"/>
      <c r="R500"/>
      <c r="S500" s="147"/>
      <c r="T500" s="285"/>
      <c r="U500" s="285"/>
      <c r="V500" s="285"/>
      <c r="W500" s="285"/>
      <c r="X500"/>
      <c r="Y500"/>
      <c r="Z500"/>
      <c r="AA500"/>
    </row>
    <row r="501" spans="2:27">
      <c r="C501" s="265"/>
      <c r="D501" s="234"/>
      <c r="E501" s="539"/>
      <c r="F501" s="539"/>
      <c r="G501" s="539"/>
      <c r="H501" s="539"/>
      <c r="I501" s="539"/>
      <c r="J501" s="265"/>
      <c r="K501" s="234"/>
      <c r="L501" s="539"/>
      <c r="M501" s="539"/>
      <c r="N501" s="539"/>
      <c r="O501" s="265"/>
      <c r="P501" s="265"/>
      <c r="Q501" s="265"/>
      <c r="R501"/>
      <c r="S501" s="147"/>
      <c r="T501" s="285"/>
      <c r="U501" s="285"/>
      <c r="V501" s="285"/>
      <c r="W501" s="285"/>
      <c r="X501"/>
      <c r="Y501"/>
      <c r="Z501"/>
      <c r="AA501"/>
    </row>
    <row r="502" spans="2:27">
      <c r="C502" s="265"/>
      <c r="D502" s="234"/>
      <c r="E502" s="539"/>
      <c r="F502" s="539"/>
      <c r="G502" s="539"/>
      <c r="H502" s="539"/>
      <c r="I502" s="539"/>
      <c r="J502" s="265"/>
      <c r="K502" s="234"/>
      <c r="L502" s="539"/>
      <c r="M502" s="539"/>
      <c r="N502" s="539"/>
      <c r="O502" s="265"/>
      <c r="P502" s="265"/>
      <c r="Q502" s="265"/>
      <c r="R502"/>
      <c r="S502" s="147"/>
      <c r="T502" s="285"/>
      <c r="U502" s="285"/>
      <c r="V502" s="285"/>
      <c r="W502" s="285"/>
      <c r="X502"/>
      <c r="Y502"/>
      <c r="Z502"/>
      <c r="AA502"/>
    </row>
    <row r="503" spans="2:27">
      <c r="B503" s="6"/>
      <c r="C503" s="265"/>
      <c r="D503" s="234"/>
      <c r="E503" s="539"/>
      <c r="F503" s="539"/>
      <c r="G503" s="539"/>
      <c r="H503" s="539"/>
      <c r="I503" s="539"/>
      <c r="J503" s="265"/>
      <c r="K503" s="234"/>
      <c r="L503" s="539"/>
      <c r="M503" s="539"/>
      <c r="N503" s="539"/>
      <c r="O503" s="265"/>
      <c r="P503" s="265"/>
      <c r="Q503" s="265"/>
      <c r="R503"/>
      <c r="S503" s="147"/>
      <c r="T503" s="285"/>
      <c r="U503" s="285"/>
      <c r="V503" s="285"/>
      <c r="W503" s="285"/>
      <c r="X503"/>
      <c r="Y503"/>
      <c r="Z503"/>
      <c r="AA503"/>
    </row>
    <row r="504" spans="2:27">
      <c r="C504" s="265"/>
      <c r="D504" s="234"/>
      <c r="E504" s="539"/>
      <c r="F504" s="539"/>
      <c r="G504" s="539"/>
      <c r="H504" s="539"/>
      <c r="I504" s="539"/>
      <c r="J504" s="265"/>
      <c r="K504" s="234"/>
      <c r="L504" s="539"/>
      <c r="M504" s="539"/>
      <c r="N504" s="539"/>
      <c r="O504" s="265"/>
      <c r="P504" s="265"/>
      <c r="Q504" s="265"/>
      <c r="R504"/>
      <c r="S504" s="147"/>
      <c r="T504" s="285"/>
      <c r="U504" s="285"/>
      <c r="V504" s="285"/>
      <c r="W504" s="285"/>
      <c r="X504"/>
      <c r="Y504"/>
      <c r="Z504"/>
      <c r="AA504"/>
    </row>
    <row r="505" spans="2:27">
      <c r="C505" s="265"/>
      <c r="D505" s="539"/>
      <c r="E505" s="539"/>
      <c r="F505" s="539"/>
      <c r="G505" s="539"/>
      <c r="H505" s="539"/>
      <c r="I505" s="539"/>
      <c r="J505" s="265"/>
      <c r="K505" s="539"/>
      <c r="L505" s="539"/>
      <c r="M505" s="539"/>
      <c r="N505" s="539"/>
      <c r="O505" s="265"/>
      <c r="P505" s="265"/>
      <c r="Q505" s="265"/>
      <c r="R505"/>
      <c r="S505" s="147"/>
      <c r="T505" s="285"/>
      <c r="U505" s="285"/>
      <c r="V505" s="285"/>
      <c r="W505" s="285"/>
      <c r="X505"/>
      <c r="Y505"/>
      <c r="Z505"/>
      <c r="AA505"/>
    </row>
    <row r="506" spans="2:27">
      <c r="C506" s="265"/>
      <c r="D506" s="539"/>
      <c r="E506" s="539"/>
      <c r="F506" s="539"/>
      <c r="G506" s="539"/>
      <c r="H506" s="539"/>
      <c r="I506" s="539"/>
      <c r="J506" s="265"/>
      <c r="K506" s="539"/>
      <c r="L506" s="539"/>
      <c r="M506" s="539"/>
      <c r="N506" s="539"/>
      <c r="O506" s="265"/>
      <c r="P506" s="265"/>
      <c r="Q506" s="265"/>
      <c r="R506"/>
      <c r="S506" s="147"/>
      <c r="T506" s="285"/>
      <c r="U506" s="285"/>
      <c r="V506" s="285"/>
      <c r="W506" s="285"/>
      <c r="X506"/>
      <c r="Y506"/>
      <c r="Z506"/>
      <c r="AA506"/>
    </row>
    <row r="507" spans="2:27">
      <c r="C507" s="265"/>
      <c r="D507" s="539"/>
      <c r="E507" s="539"/>
      <c r="F507" s="539"/>
      <c r="G507" s="539"/>
      <c r="H507" s="539"/>
      <c r="I507" s="539"/>
      <c r="J507" s="265"/>
      <c r="K507" s="539"/>
      <c r="L507" s="539"/>
      <c r="M507" s="539"/>
      <c r="N507" s="539"/>
      <c r="O507" s="539"/>
      <c r="P507" s="265"/>
      <c r="Q507" s="265"/>
      <c r="R507"/>
      <c r="S507"/>
      <c r="T507" s="285"/>
      <c r="U507" s="285"/>
      <c r="V507" s="520"/>
      <c r="W507" s="51"/>
      <c r="X507"/>
      <c r="Y507"/>
      <c r="Z507"/>
      <c r="AA507"/>
    </row>
    <row r="508" spans="2:27">
      <c r="C508" s="265"/>
      <c r="D508" s="234"/>
      <c r="E508" s="234"/>
      <c r="F508" s="234"/>
      <c r="G508" s="234"/>
      <c r="H508" s="539"/>
      <c r="I508" s="539"/>
      <c r="J508" s="265"/>
      <c r="K508" s="539"/>
      <c r="L508" s="539"/>
      <c r="M508" s="539"/>
      <c r="N508" s="539"/>
      <c r="O508" s="265"/>
      <c r="P508" s="265"/>
      <c r="Q508" s="265"/>
      <c r="R508"/>
      <c r="S508" s="147"/>
      <c r="T508" s="285"/>
      <c r="U508" s="285"/>
      <c r="V508" s="285"/>
      <c r="W508" s="285"/>
      <c r="X508"/>
      <c r="Y508"/>
      <c r="Z508"/>
      <c r="AA508"/>
    </row>
    <row r="509" spans="2:27">
      <c r="C509" s="265"/>
      <c r="D509" s="234"/>
      <c r="E509" s="234"/>
      <c r="F509" s="234"/>
      <c r="G509" s="234"/>
      <c r="H509" s="539"/>
      <c r="I509" s="539"/>
      <c r="J509" s="265"/>
      <c r="K509" s="539"/>
      <c r="L509" s="539"/>
      <c r="M509" s="539"/>
      <c r="N509" s="539"/>
      <c r="O509" s="265"/>
      <c r="P509" s="265"/>
      <c r="Q509" s="265"/>
      <c r="R509"/>
      <c r="S509" s="147"/>
      <c r="T509" s="285"/>
      <c r="U509" s="285"/>
      <c r="V509" s="285"/>
      <c r="W509" s="285"/>
      <c r="X509"/>
      <c r="Y509"/>
      <c r="Z509"/>
      <c r="AA509"/>
    </row>
    <row r="510" spans="2:27">
      <c r="C510" s="265"/>
      <c r="D510" s="234"/>
      <c r="E510" s="234"/>
      <c r="F510" s="234"/>
      <c r="G510" s="234"/>
      <c r="H510" s="539"/>
      <c r="I510" s="539"/>
      <c r="J510" s="265"/>
      <c r="K510" s="539"/>
      <c r="L510" s="539"/>
      <c r="M510" s="539"/>
      <c r="N510" s="539"/>
      <c r="O510" s="265"/>
      <c r="P510" s="265"/>
      <c r="Q510" s="265"/>
      <c r="R510"/>
      <c r="S510" s="147"/>
      <c r="T510" s="285"/>
      <c r="U510" s="285"/>
      <c r="V510" s="285"/>
      <c r="W510" s="285"/>
      <c r="X510"/>
      <c r="Y510"/>
      <c r="Z510"/>
      <c r="AA510"/>
    </row>
    <row r="511" spans="2:27">
      <c r="C511" s="265"/>
      <c r="D511" s="234"/>
      <c r="E511" s="234"/>
      <c r="F511" s="234"/>
      <c r="G511" s="234"/>
      <c r="H511" s="539"/>
      <c r="I511" s="539"/>
      <c r="J511" s="265"/>
      <c r="K511" s="539"/>
      <c r="L511" s="539"/>
      <c r="M511" s="539"/>
      <c r="N511" s="539"/>
      <c r="O511" s="265"/>
      <c r="P511" s="265"/>
      <c r="Q511" s="265"/>
      <c r="R511"/>
      <c r="S511" s="147"/>
      <c r="T511" s="285"/>
      <c r="U511" s="285"/>
      <c r="V511" s="285"/>
      <c r="W511" s="285"/>
      <c r="X511"/>
      <c r="Y511"/>
      <c r="Z511"/>
      <c r="AA511"/>
    </row>
    <row r="512" spans="2:27">
      <c r="C512" s="265"/>
      <c r="D512" s="234"/>
      <c r="E512" s="234"/>
      <c r="F512" s="234"/>
      <c r="G512" s="234"/>
      <c r="H512" s="539"/>
      <c r="I512" s="539"/>
      <c r="J512" s="265"/>
      <c r="K512" s="539"/>
      <c r="L512" s="539"/>
      <c r="M512" s="539"/>
      <c r="N512" s="539"/>
      <c r="O512" s="265"/>
      <c r="P512" s="265"/>
      <c r="Q512" s="265"/>
      <c r="R512"/>
      <c r="S512" s="147"/>
      <c r="T512" s="285"/>
      <c r="U512" s="285"/>
      <c r="V512" s="285"/>
      <c r="W512" s="285"/>
      <c r="X512"/>
      <c r="Y512"/>
      <c r="Z512"/>
      <c r="AA512"/>
    </row>
    <row r="513" spans="2:27">
      <c r="C513" s="265"/>
      <c r="D513" s="234"/>
      <c r="E513" s="234"/>
      <c r="F513" s="234"/>
      <c r="G513" s="234"/>
      <c r="H513" s="539"/>
      <c r="I513" s="539"/>
      <c r="J513" s="265"/>
      <c r="K513" s="539"/>
      <c r="L513" s="539"/>
      <c r="M513" s="539"/>
      <c r="N513" s="539"/>
      <c r="O513" s="265"/>
      <c r="P513" s="265"/>
      <c r="Q513" s="265"/>
      <c r="R513"/>
      <c r="S513" s="147"/>
      <c r="T513" s="285"/>
      <c r="U513" s="285"/>
      <c r="V513" s="285"/>
      <c r="W513" s="285"/>
      <c r="X513"/>
      <c r="Y513"/>
      <c r="Z513"/>
      <c r="AA513"/>
    </row>
    <row r="514" spans="2:27">
      <c r="C514" s="265"/>
      <c r="D514" s="234"/>
      <c r="E514" s="234"/>
      <c r="F514" s="234"/>
      <c r="G514" s="234"/>
      <c r="H514" s="539"/>
      <c r="I514" s="539"/>
      <c r="J514" s="265"/>
      <c r="K514" s="539"/>
      <c r="L514" s="539"/>
      <c r="M514" s="539"/>
      <c r="N514" s="539"/>
      <c r="O514" s="265"/>
      <c r="P514" s="265"/>
      <c r="Q514" s="265"/>
      <c r="R514"/>
      <c r="S514" s="147"/>
      <c r="T514" s="285"/>
      <c r="U514" s="285"/>
      <c r="V514" s="285"/>
      <c r="W514" s="285"/>
      <c r="X514"/>
      <c r="Y514"/>
      <c r="Z514"/>
      <c r="AA514"/>
    </row>
    <row r="515" spans="2:27">
      <c r="C515" s="265"/>
      <c r="D515" s="539"/>
      <c r="E515" s="539"/>
      <c r="F515" s="539"/>
      <c r="G515" s="539"/>
      <c r="H515" s="539"/>
      <c r="I515" s="539"/>
      <c r="J515" s="265"/>
      <c r="K515" s="539"/>
      <c r="L515" s="539"/>
      <c r="M515" s="539"/>
      <c r="N515" s="539"/>
      <c r="O515" s="265"/>
      <c r="P515" s="265"/>
      <c r="Q515" s="265"/>
      <c r="R515"/>
      <c r="S515"/>
      <c r="T515" s="285"/>
      <c r="U515" s="285"/>
      <c r="V515" s="285"/>
      <c r="W515" s="285"/>
      <c r="X515"/>
      <c r="Y515"/>
      <c r="Z515"/>
      <c r="AA515"/>
    </row>
    <row r="516" spans="2:27">
      <c r="C516" s="265"/>
      <c r="D516" s="539"/>
      <c r="E516" s="539"/>
      <c r="F516" s="539"/>
      <c r="G516" s="539"/>
      <c r="H516" s="539"/>
      <c r="I516" s="539"/>
      <c r="J516" s="265"/>
      <c r="K516" s="539"/>
      <c r="L516" s="539"/>
      <c r="M516" s="539"/>
      <c r="N516" s="539"/>
      <c r="O516" s="265"/>
      <c r="P516" s="265"/>
      <c r="Q516" s="265"/>
      <c r="R516"/>
      <c r="S516" s="147"/>
      <c r="T516" s="285"/>
      <c r="U516" s="285"/>
      <c r="V516" s="285"/>
      <c r="W516" s="285"/>
      <c r="X516"/>
      <c r="Y516"/>
      <c r="Z516"/>
      <c r="AA516"/>
    </row>
    <row r="517" spans="2:27">
      <c r="C517" s="265"/>
      <c r="D517" s="539"/>
      <c r="E517" s="539"/>
      <c r="F517" s="539"/>
      <c r="G517" s="539"/>
      <c r="H517" s="539"/>
      <c r="I517" s="539"/>
      <c r="J517" s="265"/>
      <c r="K517" s="539"/>
      <c r="L517" s="539"/>
      <c r="M517" s="539"/>
      <c r="N517" s="539"/>
      <c r="O517" s="539"/>
      <c r="P517" s="265"/>
      <c r="Q517" s="265"/>
      <c r="R517"/>
      <c r="S517"/>
      <c r="T517" s="285"/>
      <c r="U517" s="285"/>
      <c r="V517" s="520"/>
      <c r="W517" s="51"/>
      <c r="X517"/>
      <c r="Y517"/>
      <c r="Z517"/>
      <c r="AA517"/>
    </row>
    <row r="518" spans="2:27">
      <c r="B518" s="6"/>
      <c r="C518" s="265"/>
      <c r="D518" s="234"/>
      <c r="E518" s="234"/>
      <c r="F518" s="234"/>
      <c r="G518" s="234"/>
      <c r="H518" s="265"/>
      <c r="I518" s="265"/>
      <c r="J518" s="265"/>
      <c r="K518" s="265"/>
      <c r="L518" s="265"/>
      <c r="M518" s="265"/>
      <c r="N518" s="265"/>
      <c r="O518" s="265"/>
      <c r="P518" s="265"/>
      <c r="Q518" s="265"/>
      <c r="R518"/>
      <c r="S518" s="147"/>
      <c r="T518"/>
      <c r="U518"/>
      <c r="V518"/>
      <c r="W518"/>
      <c r="X518"/>
      <c r="Y518"/>
      <c r="Z518"/>
      <c r="AA518"/>
    </row>
    <row r="519" spans="2:27">
      <c r="C519" s="265"/>
      <c r="D519" s="234"/>
      <c r="E519" s="234"/>
      <c r="F519" s="234"/>
      <c r="G519" s="234"/>
      <c r="H519" s="265"/>
      <c r="I519" s="265"/>
      <c r="J519" s="265"/>
      <c r="K519" s="265"/>
      <c r="L519" s="265"/>
      <c r="M519" s="265"/>
      <c r="N519" s="265"/>
      <c r="O519" s="265"/>
      <c r="P519" s="265"/>
      <c r="Q519" s="265"/>
      <c r="R519"/>
      <c r="S519" s="147"/>
      <c r="T519"/>
      <c r="U519"/>
      <c r="V519"/>
      <c r="W519"/>
      <c r="X519"/>
      <c r="Y519"/>
      <c r="Z519"/>
      <c r="AA519"/>
    </row>
    <row r="520" spans="2:27">
      <c r="C520" s="265"/>
      <c r="D520" s="234"/>
      <c r="E520" s="234"/>
      <c r="F520" s="234"/>
      <c r="G520" s="234"/>
      <c r="H520" s="265"/>
      <c r="I520" s="265"/>
      <c r="J520" s="265"/>
      <c r="K520" s="265"/>
      <c r="L520" s="265"/>
      <c r="M520" s="265"/>
      <c r="N520" s="265"/>
      <c r="O520" s="265"/>
      <c r="P520" s="265"/>
      <c r="Q520" s="265"/>
      <c r="R520"/>
      <c r="S520" s="147"/>
      <c r="T520"/>
      <c r="U520"/>
      <c r="V520"/>
      <c r="W520"/>
      <c r="X520"/>
      <c r="Y520"/>
      <c r="Z520"/>
      <c r="AA520"/>
    </row>
    <row r="521" spans="2:27">
      <c r="C521" s="265"/>
      <c r="D521" s="234"/>
      <c r="E521" s="234"/>
      <c r="F521" s="234"/>
      <c r="G521" s="234"/>
      <c r="H521" s="265"/>
      <c r="I521" s="265"/>
      <c r="J521" s="265"/>
      <c r="K521" s="265"/>
      <c r="L521" s="265"/>
      <c r="M521" s="265"/>
      <c r="N521" s="265"/>
      <c r="O521" s="265"/>
      <c r="P521" s="265"/>
      <c r="Q521" s="265"/>
      <c r="R521"/>
      <c r="S521" s="147"/>
      <c r="T521"/>
      <c r="U521"/>
      <c r="V521"/>
      <c r="W521"/>
      <c r="X521"/>
      <c r="Y521"/>
      <c r="Z521"/>
      <c r="AA521"/>
    </row>
    <row r="522" spans="2:27">
      <c r="C522" s="265"/>
      <c r="D522" s="234"/>
      <c r="E522" s="234"/>
      <c r="F522" s="234"/>
      <c r="G522" s="234"/>
      <c r="H522" s="265"/>
      <c r="I522" s="265"/>
      <c r="J522" s="265"/>
      <c r="K522" s="265"/>
      <c r="L522" s="265"/>
      <c r="M522" s="265"/>
      <c r="N522" s="265"/>
      <c r="O522" s="265"/>
      <c r="P522" s="265"/>
      <c r="Q522" s="265"/>
      <c r="R522"/>
      <c r="S522" s="147"/>
      <c r="T522"/>
      <c r="U522"/>
      <c r="V522"/>
      <c r="W522"/>
      <c r="X522"/>
      <c r="Y522"/>
      <c r="Z522"/>
      <c r="AA522"/>
    </row>
    <row r="523" spans="2:27">
      <c r="C523" s="265"/>
      <c r="D523" s="234"/>
      <c r="E523" s="234"/>
      <c r="F523" s="234"/>
      <c r="G523" s="234"/>
      <c r="H523" s="265"/>
      <c r="I523" s="265"/>
      <c r="J523" s="265"/>
      <c r="K523" s="265"/>
      <c r="L523" s="265"/>
      <c r="M523" s="265"/>
      <c r="N523" s="265"/>
      <c r="O523" s="265"/>
      <c r="P523" s="265"/>
      <c r="Q523" s="265"/>
      <c r="R523"/>
      <c r="S523" s="147"/>
      <c r="T523"/>
      <c r="U523"/>
      <c r="V523"/>
      <c r="W523"/>
      <c r="X523"/>
      <c r="Y523"/>
      <c r="Z523"/>
      <c r="AA523"/>
    </row>
    <row r="524" spans="2:27">
      <c r="C524" s="265"/>
      <c r="D524" s="234"/>
      <c r="E524" s="234"/>
      <c r="F524" s="234"/>
      <c r="G524" s="234"/>
      <c r="H524" s="265"/>
      <c r="I524" s="265"/>
      <c r="J524" s="265"/>
      <c r="K524" s="265"/>
      <c r="L524" s="265"/>
      <c r="M524" s="265"/>
      <c r="N524" s="265"/>
      <c r="O524" s="265"/>
      <c r="P524" s="265"/>
      <c r="Q524" s="265"/>
      <c r="R524"/>
      <c r="S524" s="147"/>
      <c r="T524"/>
      <c r="U524"/>
      <c r="V524"/>
      <c r="W524"/>
      <c r="X524"/>
      <c r="Y524"/>
      <c r="Z524"/>
      <c r="AA524"/>
    </row>
    <row r="525" spans="2:27">
      <c r="C525" s="265"/>
      <c r="D525" s="265"/>
      <c r="E525" s="265"/>
      <c r="F525" s="265"/>
      <c r="G525" s="265"/>
      <c r="H525" s="265"/>
      <c r="I525" s="265"/>
      <c r="J525" s="265"/>
      <c r="K525" s="265"/>
      <c r="L525" s="265"/>
      <c r="M525" s="265"/>
      <c r="N525" s="265"/>
      <c r="O525" s="265"/>
      <c r="P525" s="265"/>
      <c r="Q525" s="265"/>
      <c r="R525"/>
      <c r="S525"/>
      <c r="T525"/>
      <c r="U525"/>
      <c r="V525"/>
      <c r="W525"/>
      <c r="X525"/>
      <c r="Y525"/>
      <c r="Z525"/>
      <c r="AA525"/>
    </row>
    <row r="526" spans="2:27" ht="15.75">
      <c r="C526" s="265"/>
      <c r="D526" s="265"/>
      <c r="E526" s="265"/>
      <c r="F526" s="265"/>
      <c r="G526" s="265"/>
      <c r="H526" s="265"/>
      <c r="I526" s="265"/>
      <c r="J526" s="556"/>
      <c r="K526" s="817"/>
      <c r="L526" s="265"/>
      <c r="M526" s="556"/>
      <c r="N526" s="817"/>
      <c r="O526" s="265"/>
      <c r="P526" s="265"/>
      <c r="Q526" s="265"/>
      <c r="R526"/>
      <c r="S526" s="147"/>
      <c r="T526"/>
      <c r="U526"/>
      <c r="V526"/>
      <c r="W526"/>
      <c r="X526"/>
      <c r="Y526"/>
      <c r="Z526"/>
      <c r="AA526"/>
    </row>
    <row r="527" spans="2:27">
      <c r="C527" s="265"/>
      <c r="D527" s="539"/>
      <c r="E527" s="539"/>
      <c r="F527" s="539"/>
      <c r="G527" s="539"/>
      <c r="H527" s="539"/>
      <c r="I527" s="539"/>
      <c r="J527" s="265"/>
      <c r="K527" s="539"/>
      <c r="L527" s="539"/>
      <c r="M527" s="265"/>
      <c r="N527" s="539"/>
      <c r="O527" s="265"/>
      <c r="P527" s="265"/>
      <c r="Q527" s="265"/>
      <c r="R527"/>
      <c r="S527"/>
      <c r="T527" s="285"/>
      <c r="U527" s="285"/>
      <c r="V527" s="285"/>
      <c r="W527" s="285"/>
      <c r="X527"/>
      <c r="Y527"/>
      <c r="Z527"/>
      <c r="AA527"/>
    </row>
    <row r="528" spans="2:27">
      <c r="C528" s="265"/>
      <c r="D528" s="234"/>
      <c r="E528" s="539"/>
      <c r="F528" s="539"/>
      <c r="G528" s="539"/>
      <c r="H528" s="539"/>
      <c r="I528" s="539"/>
      <c r="J528" s="265"/>
      <c r="K528" s="234"/>
      <c r="L528" s="539"/>
      <c r="M528" s="265"/>
      <c r="N528" s="822"/>
      <c r="O528" s="265"/>
      <c r="P528" s="265"/>
      <c r="Q528" s="265"/>
      <c r="R528"/>
      <c r="S528" s="147"/>
      <c r="T528" s="285"/>
      <c r="U528" s="285"/>
      <c r="V528" s="285"/>
      <c r="W528" s="285"/>
      <c r="X528"/>
      <c r="Y528"/>
      <c r="Z528"/>
      <c r="AA528"/>
    </row>
    <row r="529" spans="2:27">
      <c r="C529" s="265"/>
      <c r="D529" s="234"/>
      <c r="E529" s="539"/>
      <c r="F529" s="539"/>
      <c r="G529" s="539"/>
      <c r="H529" s="539"/>
      <c r="I529" s="539"/>
      <c r="J529" s="265"/>
      <c r="K529" s="234"/>
      <c r="L529" s="539"/>
      <c r="M529" s="539"/>
      <c r="N529" s="539"/>
      <c r="O529" s="265"/>
      <c r="P529" s="265"/>
      <c r="Q529" s="265"/>
      <c r="R529"/>
      <c r="S529" s="147"/>
      <c r="T529" s="285"/>
      <c r="U529" s="285"/>
      <c r="V529" s="285"/>
      <c r="W529" s="285"/>
      <c r="X529"/>
      <c r="Y529"/>
      <c r="Z529"/>
      <c r="AA529"/>
    </row>
    <row r="530" spans="2:27">
      <c r="C530" s="265"/>
      <c r="D530" s="234"/>
      <c r="E530" s="539"/>
      <c r="F530" s="539"/>
      <c r="G530" s="539"/>
      <c r="H530" s="539"/>
      <c r="I530" s="539"/>
      <c r="J530" s="265"/>
      <c r="K530" s="234"/>
      <c r="L530" s="539"/>
      <c r="M530" s="539"/>
      <c r="N530" s="539"/>
      <c r="O530" s="265"/>
      <c r="P530" s="265"/>
      <c r="Q530" s="265"/>
      <c r="R530"/>
      <c r="S530" s="147"/>
      <c r="T530" s="285"/>
      <c r="U530" s="285"/>
      <c r="V530" s="285"/>
      <c r="W530" s="285"/>
      <c r="X530"/>
      <c r="Y530"/>
      <c r="Z530"/>
      <c r="AA530"/>
    </row>
    <row r="531" spans="2:27">
      <c r="C531" s="265"/>
      <c r="D531" s="234"/>
      <c r="E531" s="539"/>
      <c r="F531" s="539"/>
      <c r="G531" s="539"/>
      <c r="H531" s="539"/>
      <c r="I531" s="539"/>
      <c r="J531" s="265"/>
      <c r="K531" s="234"/>
      <c r="L531" s="539"/>
      <c r="M531" s="539"/>
      <c r="N531" s="539"/>
      <c r="O531" s="265"/>
      <c r="P531" s="265"/>
      <c r="Q531" s="265"/>
      <c r="R531"/>
      <c r="S531" s="147"/>
      <c r="T531" s="285"/>
      <c r="U531" s="285"/>
      <c r="V531" s="285"/>
      <c r="W531" s="285"/>
      <c r="X531"/>
      <c r="Y531"/>
      <c r="Z531"/>
      <c r="AA531"/>
    </row>
    <row r="532" spans="2:27">
      <c r="C532" s="265"/>
      <c r="D532" s="234"/>
      <c r="E532" s="539"/>
      <c r="F532" s="539"/>
      <c r="G532" s="539"/>
      <c r="H532" s="539"/>
      <c r="I532" s="539"/>
      <c r="J532" s="265"/>
      <c r="K532" s="234"/>
      <c r="L532" s="539"/>
      <c r="M532" s="539"/>
      <c r="N532" s="539"/>
      <c r="O532" s="265"/>
      <c r="P532" s="265"/>
      <c r="Q532" s="265"/>
      <c r="R532"/>
      <c r="S532" s="147"/>
      <c r="T532" s="285"/>
      <c r="U532" s="285"/>
      <c r="V532" s="285"/>
      <c r="W532" s="285"/>
      <c r="X532"/>
      <c r="Y532"/>
      <c r="Z532"/>
      <c r="AA532"/>
    </row>
    <row r="533" spans="2:27">
      <c r="C533" s="265"/>
      <c r="D533" s="234"/>
      <c r="E533" s="539"/>
      <c r="F533" s="539"/>
      <c r="G533" s="539"/>
      <c r="H533" s="539"/>
      <c r="I533" s="539"/>
      <c r="J533" s="265"/>
      <c r="K533" s="234"/>
      <c r="L533" s="539"/>
      <c r="M533" s="539"/>
      <c r="N533" s="539"/>
      <c r="O533" s="265"/>
      <c r="P533" s="265"/>
      <c r="Q533" s="265"/>
      <c r="R533"/>
      <c r="S533" s="147"/>
      <c r="T533" s="285"/>
      <c r="U533" s="285"/>
      <c r="V533" s="285"/>
      <c r="W533" s="285"/>
      <c r="X533"/>
      <c r="Y533"/>
      <c r="Z533"/>
      <c r="AA533"/>
    </row>
    <row r="534" spans="2:27">
      <c r="C534" s="265"/>
      <c r="D534" s="234"/>
      <c r="E534" s="539"/>
      <c r="F534" s="539"/>
      <c r="G534" s="539"/>
      <c r="H534" s="539"/>
      <c r="I534" s="539"/>
      <c r="J534" s="265"/>
      <c r="K534" s="234"/>
      <c r="L534" s="539"/>
      <c r="M534" s="539"/>
      <c r="N534" s="539"/>
      <c r="O534" s="265"/>
      <c r="P534" s="265"/>
      <c r="Q534" s="265"/>
      <c r="R534"/>
      <c r="S534" s="147"/>
      <c r="T534" s="285"/>
      <c r="U534" s="285"/>
      <c r="V534" s="285"/>
      <c r="W534" s="285"/>
      <c r="X534"/>
      <c r="Y534"/>
      <c r="Z534"/>
      <c r="AA534"/>
    </row>
    <row r="535" spans="2:27">
      <c r="C535" s="265"/>
      <c r="D535" s="539"/>
      <c r="E535" s="539"/>
      <c r="F535" s="539"/>
      <c r="G535" s="539"/>
      <c r="H535" s="539"/>
      <c r="I535" s="539"/>
      <c r="J535" s="265"/>
      <c r="K535" s="539"/>
      <c r="L535" s="539"/>
      <c r="M535" s="539"/>
      <c r="N535" s="539"/>
      <c r="O535" s="265"/>
      <c r="P535" s="265"/>
      <c r="Q535" s="265"/>
      <c r="R535"/>
      <c r="S535" s="147"/>
      <c r="T535" s="285"/>
      <c r="U535" s="285"/>
      <c r="V535" s="285"/>
      <c r="W535" s="285"/>
      <c r="X535"/>
      <c r="Y535"/>
      <c r="Z535"/>
      <c r="AA535"/>
    </row>
    <row r="536" spans="2:27">
      <c r="C536" s="265"/>
      <c r="D536" s="539"/>
      <c r="E536" s="539"/>
      <c r="F536" s="539"/>
      <c r="G536" s="539"/>
      <c r="H536" s="539"/>
      <c r="I536" s="539"/>
      <c r="J536" s="265"/>
      <c r="K536" s="539"/>
      <c r="L536" s="539"/>
      <c r="M536" s="539"/>
      <c r="N536" s="539"/>
      <c r="O536" s="265"/>
      <c r="P536" s="265"/>
      <c r="Q536" s="265"/>
      <c r="R536"/>
      <c r="S536" s="147"/>
      <c r="T536" s="285"/>
      <c r="U536" s="285"/>
      <c r="V536" s="285"/>
      <c r="W536" s="285"/>
      <c r="X536"/>
      <c r="Y536"/>
      <c r="Z536"/>
      <c r="AA536"/>
    </row>
    <row r="537" spans="2:27">
      <c r="C537" s="265"/>
      <c r="D537" s="539"/>
      <c r="E537" s="539"/>
      <c r="F537" s="539"/>
      <c r="G537" s="539"/>
      <c r="H537" s="539"/>
      <c r="I537" s="539"/>
      <c r="J537" s="265"/>
      <c r="K537" s="539"/>
      <c r="L537" s="539"/>
      <c r="M537" s="539"/>
      <c r="N537" s="539"/>
      <c r="O537" s="539"/>
      <c r="P537" s="265"/>
      <c r="Q537" s="265"/>
      <c r="R537"/>
      <c r="S537"/>
      <c r="T537" s="285"/>
      <c r="U537" s="285"/>
      <c r="V537" s="520"/>
      <c r="W537" s="51"/>
      <c r="X537"/>
      <c r="Y537"/>
      <c r="Z537"/>
      <c r="AA537"/>
    </row>
    <row r="538" spans="2:27">
      <c r="C538" s="265"/>
      <c r="D538" s="234"/>
      <c r="E538" s="234"/>
      <c r="F538" s="234"/>
      <c r="G538" s="234"/>
      <c r="H538" s="539"/>
      <c r="I538" s="539"/>
      <c r="J538" s="265"/>
      <c r="K538" s="539"/>
      <c r="L538" s="539"/>
      <c r="M538" s="539"/>
      <c r="N538" s="539"/>
      <c r="O538" s="265"/>
      <c r="P538" s="265"/>
      <c r="Q538" s="265"/>
      <c r="R538"/>
      <c r="S538" s="147"/>
      <c r="T538" s="285"/>
      <c r="U538" s="285"/>
      <c r="V538" s="285"/>
      <c r="W538" s="285"/>
      <c r="X538"/>
      <c r="Y538"/>
      <c r="Z538"/>
      <c r="AA538"/>
    </row>
    <row r="539" spans="2:27">
      <c r="C539" s="265"/>
      <c r="D539" s="234"/>
      <c r="E539" s="234"/>
      <c r="F539" s="234"/>
      <c r="G539" s="234"/>
      <c r="H539" s="539"/>
      <c r="I539" s="539"/>
      <c r="J539" s="265"/>
      <c r="K539" s="539"/>
      <c r="L539" s="539"/>
      <c r="M539" s="539"/>
      <c r="N539" s="539"/>
      <c r="O539" s="265"/>
      <c r="P539" s="265"/>
      <c r="Q539" s="265"/>
      <c r="R539"/>
      <c r="S539" s="147"/>
      <c r="T539" s="285"/>
      <c r="U539" s="285"/>
      <c r="V539" s="285"/>
      <c r="W539" s="285"/>
      <c r="X539"/>
      <c r="Y539"/>
      <c r="Z539"/>
      <c r="AA539"/>
    </row>
    <row r="540" spans="2:27">
      <c r="C540" s="265"/>
      <c r="D540" s="234"/>
      <c r="E540" s="234"/>
      <c r="F540" s="234"/>
      <c r="G540" s="234"/>
      <c r="H540" s="539"/>
      <c r="I540" s="539"/>
      <c r="J540" s="265"/>
      <c r="K540" s="539"/>
      <c r="L540" s="539"/>
      <c r="M540" s="539"/>
      <c r="N540" s="539"/>
      <c r="O540" s="265"/>
      <c r="P540" s="265"/>
      <c r="Q540" s="265"/>
      <c r="R540"/>
      <c r="S540" s="147"/>
      <c r="T540" s="285"/>
      <c r="U540" s="285"/>
      <c r="V540" s="285"/>
      <c r="W540" s="285"/>
      <c r="X540"/>
      <c r="Y540"/>
      <c r="Z540"/>
      <c r="AA540"/>
    </row>
    <row r="541" spans="2:27">
      <c r="C541" s="265"/>
      <c r="D541" s="234"/>
      <c r="E541" s="234"/>
      <c r="F541" s="234"/>
      <c r="G541" s="234"/>
      <c r="H541" s="539"/>
      <c r="I541" s="539"/>
      <c r="J541" s="265"/>
      <c r="K541" s="539"/>
      <c r="L541" s="539"/>
      <c r="M541" s="539"/>
      <c r="N541" s="539"/>
      <c r="O541" s="265"/>
      <c r="P541" s="265"/>
      <c r="Q541" s="265"/>
      <c r="R541"/>
      <c r="S541" s="147"/>
      <c r="T541" s="285"/>
      <c r="U541" s="285"/>
      <c r="V541" s="285"/>
      <c r="W541" s="285"/>
      <c r="X541"/>
      <c r="Y541"/>
      <c r="Z541"/>
      <c r="AA541"/>
    </row>
    <row r="542" spans="2:27">
      <c r="C542" s="265"/>
      <c r="D542" s="234"/>
      <c r="E542" s="234"/>
      <c r="F542" s="234"/>
      <c r="G542" s="234"/>
      <c r="H542" s="539"/>
      <c r="I542" s="539"/>
      <c r="J542" s="265"/>
      <c r="K542" s="539"/>
      <c r="L542" s="539"/>
      <c r="M542" s="539"/>
      <c r="N542" s="539"/>
      <c r="O542" s="265"/>
      <c r="P542" s="265"/>
      <c r="Q542" s="265"/>
      <c r="R542"/>
      <c r="S542" s="147"/>
      <c r="T542" s="285"/>
      <c r="U542" s="285"/>
      <c r="V542" s="285"/>
      <c r="W542" s="285"/>
      <c r="X542"/>
      <c r="Y542"/>
      <c r="Z542"/>
      <c r="AA542"/>
    </row>
    <row r="543" spans="2:27">
      <c r="B543" s="6"/>
      <c r="C543" s="265"/>
      <c r="D543" s="234"/>
      <c r="E543" s="234"/>
      <c r="F543" s="234"/>
      <c r="G543" s="234"/>
      <c r="H543" s="539"/>
      <c r="I543" s="539"/>
      <c r="J543" s="265"/>
      <c r="K543" s="539"/>
      <c r="L543" s="539"/>
      <c r="M543" s="539"/>
      <c r="N543" s="539"/>
      <c r="O543" s="265"/>
      <c r="P543" s="265"/>
      <c r="Q543" s="265"/>
      <c r="R543"/>
      <c r="S543" s="147"/>
      <c r="T543" s="285"/>
      <c r="U543" s="285"/>
      <c r="V543" s="285"/>
      <c r="W543" s="285"/>
      <c r="X543"/>
      <c r="Y543"/>
      <c r="Z543"/>
      <c r="AA543"/>
    </row>
    <row r="544" spans="2:27">
      <c r="C544" s="265"/>
      <c r="D544" s="234"/>
      <c r="E544" s="234"/>
      <c r="F544" s="234"/>
      <c r="G544" s="234"/>
      <c r="H544" s="539"/>
      <c r="I544" s="539"/>
      <c r="J544" s="265"/>
      <c r="K544" s="539"/>
      <c r="L544" s="539"/>
      <c r="M544" s="539"/>
      <c r="N544" s="539"/>
      <c r="O544" s="265"/>
      <c r="P544" s="265"/>
      <c r="Q544" s="265"/>
      <c r="R544"/>
      <c r="S544" s="147"/>
      <c r="T544" s="285"/>
      <c r="U544" s="285"/>
      <c r="V544" s="285"/>
      <c r="W544" s="285"/>
      <c r="X544"/>
      <c r="Y544"/>
      <c r="Z544"/>
      <c r="AA544"/>
    </row>
    <row r="545" spans="2:27">
      <c r="C545" s="265"/>
      <c r="D545" s="539"/>
      <c r="E545" s="539"/>
      <c r="F545" s="539"/>
      <c r="G545" s="539"/>
      <c r="H545" s="539"/>
      <c r="I545" s="539"/>
      <c r="J545" s="265"/>
      <c r="K545" s="539"/>
      <c r="L545" s="539"/>
      <c r="M545" s="539"/>
      <c r="N545" s="539"/>
      <c r="O545" s="265"/>
      <c r="P545" s="265"/>
      <c r="Q545" s="265"/>
      <c r="R545"/>
      <c r="S545"/>
      <c r="T545" s="285"/>
      <c r="U545" s="285"/>
      <c r="V545" s="285"/>
      <c r="W545" s="285"/>
      <c r="X545"/>
      <c r="Y545"/>
      <c r="Z545"/>
      <c r="AA545"/>
    </row>
    <row r="546" spans="2:27">
      <c r="C546" s="265"/>
      <c r="D546" s="539"/>
      <c r="E546" s="539"/>
      <c r="F546" s="539"/>
      <c r="G546" s="539"/>
      <c r="H546" s="539"/>
      <c r="I546" s="539"/>
      <c r="J546" s="265"/>
      <c r="K546" s="539"/>
      <c r="L546" s="539"/>
      <c r="M546" s="539"/>
      <c r="N546" s="539"/>
      <c r="O546" s="265"/>
      <c r="P546" s="265"/>
      <c r="Q546" s="265"/>
      <c r="R546"/>
      <c r="S546" s="147"/>
      <c r="T546" s="285"/>
      <c r="U546" s="285"/>
      <c r="V546" s="285"/>
      <c r="W546" s="285"/>
      <c r="X546"/>
      <c r="Y546"/>
      <c r="Z546"/>
      <c r="AA546"/>
    </row>
    <row r="547" spans="2:27">
      <c r="C547" s="265"/>
      <c r="D547" s="539"/>
      <c r="E547" s="539"/>
      <c r="F547" s="539"/>
      <c r="G547" s="539"/>
      <c r="H547" s="539"/>
      <c r="I547" s="539"/>
      <c r="J547" s="265"/>
      <c r="K547" s="539"/>
      <c r="L547" s="539"/>
      <c r="M547" s="539"/>
      <c r="N547" s="539"/>
      <c r="O547" s="539"/>
      <c r="P547" s="265"/>
      <c r="Q547" s="265"/>
      <c r="R547"/>
      <c r="S547"/>
      <c r="T547" s="285"/>
      <c r="U547" s="285"/>
      <c r="V547" s="520"/>
      <c r="W547" s="51"/>
      <c r="X547"/>
      <c r="Y547"/>
      <c r="Z547"/>
      <c r="AA547"/>
    </row>
    <row r="548" spans="2:27">
      <c r="C548" s="265"/>
      <c r="D548" s="234"/>
      <c r="E548" s="234"/>
      <c r="F548" s="234"/>
      <c r="G548" s="234"/>
      <c r="H548" s="265"/>
      <c r="I548" s="265"/>
      <c r="J548" s="265"/>
      <c r="K548" s="265"/>
      <c r="L548" s="265"/>
      <c r="M548" s="265"/>
      <c r="N548" s="265"/>
      <c r="O548" s="265"/>
      <c r="P548" s="265"/>
      <c r="Q548" s="265"/>
      <c r="R548"/>
      <c r="S548" s="147"/>
      <c r="T548"/>
      <c r="U548"/>
      <c r="V548"/>
      <c r="W548"/>
      <c r="X548"/>
      <c r="Y548"/>
      <c r="Z548"/>
      <c r="AA548"/>
    </row>
    <row r="549" spans="2:27">
      <c r="C549" s="265"/>
      <c r="D549" s="234"/>
      <c r="E549" s="234"/>
      <c r="F549" s="234"/>
      <c r="G549" s="234"/>
      <c r="H549" s="265"/>
      <c r="I549" s="265"/>
      <c r="J549" s="265"/>
      <c r="K549" s="265"/>
      <c r="L549" s="265"/>
      <c r="M549" s="265"/>
      <c r="N549" s="265"/>
      <c r="O549" s="265"/>
      <c r="P549" s="265"/>
      <c r="Q549" s="265"/>
      <c r="R549"/>
      <c r="S549" s="147"/>
      <c r="T549"/>
      <c r="U549"/>
      <c r="V549"/>
      <c r="W549"/>
      <c r="X549"/>
      <c r="Y549"/>
      <c r="Z549"/>
      <c r="AA549"/>
    </row>
    <row r="550" spans="2:27">
      <c r="C550" s="265"/>
      <c r="D550" s="234"/>
      <c r="E550" s="234"/>
      <c r="F550" s="234"/>
      <c r="G550" s="234"/>
      <c r="H550" s="265"/>
      <c r="I550" s="265"/>
      <c r="J550" s="265"/>
      <c r="K550" s="265"/>
      <c r="L550" s="265"/>
      <c r="M550" s="265"/>
      <c r="N550" s="265"/>
      <c r="O550" s="265"/>
      <c r="P550" s="265"/>
      <c r="Q550" s="265"/>
      <c r="R550"/>
      <c r="S550" s="147"/>
      <c r="T550"/>
      <c r="U550"/>
      <c r="V550"/>
      <c r="W550"/>
      <c r="X550"/>
      <c r="Y550"/>
      <c r="Z550"/>
      <c r="AA550"/>
    </row>
    <row r="551" spans="2:27">
      <c r="C551" s="265"/>
      <c r="D551" s="234"/>
      <c r="E551" s="234"/>
      <c r="F551" s="234"/>
      <c r="G551" s="234"/>
      <c r="H551" s="265"/>
      <c r="I551" s="265"/>
      <c r="J551" s="265"/>
      <c r="K551" s="265"/>
      <c r="L551" s="265"/>
      <c r="M551" s="265"/>
      <c r="N551" s="265"/>
      <c r="O551" s="265"/>
      <c r="P551" s="265"/>
      <c r="Q551" s="265"/>
      <c r="R551"/>
      <c r="S551" s="147"/>
      <c r="T551"/>
      <c r="U551"/>
      <c r="V551"/>
      <c r="W551"/>
      <c r="X551"/>
      <c r="Y551"/>
      <c r="Z551"/>
      <c r="AA551"/>
    </row>
    <row r="552" spans="2:27">
      <c r="C552" s="265"/>
      <c r="D552" s="234"/>
      <c r="E552" s="234"/>
      <c r="F552" s="234"/>
      <c r="G552" s="234"/>
      <c r="H552" s="265"/>
      <c r="I552" s="265"/>
      <c r="J552" s="265"/>
      <c r="K552" s="265"/>
      <c r="L552" s="265"/>
      <c r="M552" s="265"/>
      <c r="N552" s="265"/>
      <c r="O552" s="265"/>
      <c r="P552" s="265"/>
      <c r="Q552" s="265"/>
      <c r="R552"/>
      <c r="S552" s="147"/>
      <c r="T552"/>
      <c r="U552"/>
      <c r="V552"/>
      <c r="W552"/>
      <c r="X552"/>
      <c r="Y552"/>
      <c r="Z552"/>
      <c r="AA552"/>
    </row>
    <row r="553" spans="2:27">
      <c r="C553" s="265"/>
      <c r="D553" s="234"/>
      <c r="E553" s="234"/>
      <c r="F553" s="234"/>
      <c r="G553" s="234"/>
      <c r="H553" s="265"/>
      <c r="I553" s="265"/>
      <c r="J553" s="265"/>
      <c r="K553" s="265"/>
      <c r="L553" s="265"/>
      <c r="M553" s="265"/>
      <c r="N553" s="265"/>
      <c r="O553" s="265"/>
      <c r="P553" s="265"/>
      <c r="Q553" s="265"/>
      <c r="R553"/>
      <c r="S553" s="147"/>
      <c r="T553"/>
      <c r="U553"/>
      <c r="V553"/>
      <c r="W553"/>
      <c r="X553"/>
      <c r="Y553"/>
      <c r="Z553"/>
      <c r="AA553"/>
    </row>
    <row r="554" spans="2:27">
      <c r="C554" s="265"/>
      <c r="D554" s="234"/>
      <c r="E554" s="234"/>
      <c r="F554" s="234"/>
      <c r="G554" s="234"/>
      <c r="H554" s="265"/>
      <c r="I554" s="265"/>
      <c r="J554" s="265"/>
      <c r="K554" s="265"/>
      <c r="L554" s="265"/>
      <c r="M554" s="265"/>
      <c r="N554" s="265"/>
      <c r="O554" s="265"/>
      <c r="P554" s="265"/>
      <c r="Q554" s="265"/>
      <c r="R554"/>
      <c r="S554" s="147"/>
      <c r="T554"/>
      <c r="U554"/>
      <c r="V554"/>
      <c r="W554"/>
      <c r="X554"/>
      <c r="Y554"/>
      <c r="Z554"/>
      <c r="AA554"/>
    </row>
    <row r="555" spans="2:27">
      <c r="C555" s="265"/>
      <c r="D555" s="265"/>
      <c r="E555" s="265"/>
      <c r="F555" s="265"/>
      <c r="G555" s="265"/>
      <c r="H555" s="265"/>
      <c r="I555" s="265"/>
      <c r="J555" s="265"/>
      <c r="K555" s="265"/>
      <c r="L555" s="265"/>
      <c r="M555" s="265"/>
      <c r="N555" s="265"/>
      <c r="O555" s="265"/>
      <c r="P555" s="265"/>
      <c r="Q555" s="265"/>
      <c r="R555"/>
      <c r="S555"/>
      <c r="T555"/>
      <c r="U555"/>
      <c r="V555"/>
      <c r="W555"/>
      <c r="X555"/>
      <c r="Y555"/>
      <c r="Z555"/>
      <c r="AA555"/>
    </row>
    <row r="556" spans="2:27">
      <c r="C556" s="265"/>
      <c r="D556" s="265"/>
      <c r="E556" s="265"/>
      <c r="F556" s="265"/>
      <c r="G556" s="265"/>
      <c r="H556" s="265"/>
      <c r="I556" s="265"/>
      <c r="J556" s="265"/>
      <c r="K556" s="265"/>
      <c r="L556" s="265"/>
      <c r="M556" s="265"/>
      <c r="N556" s="265"/>
      <c r="O556" s="265"/>
      <c r="P556" s="265"/>
      <c r="Q556" s="265"/>
      <c r="R556"/>
      <c r="S556"/>
      <c r="T556"/>
      <c r="U556"/>
      <c r="V556"/>
      <c r="W556"/>
      <c r="X556"/>
      <c r="Y556"/>
      <c r="Z556"/>
      <c r="AA556"/>
    </row>
    <row r="557" spans="2:27">
      <c r="C557"/>
      <c r="D557"/>
      <c r="E557"/>
      <c r="F557"/>
      <c r="G557"/>
      <c r="H557"/>
      <c r="I557"/>
      <c r="J557"/>
      <c r="K557"/>
      <c r="L557"/>
      <c r="M557"/>
      <c r="N557"/>
      <c r="O557"/>
      <c r="P557"/>
      <c r="Q557"/>
      <c r="R557"/>
      <c r="S557"/>
      <c r="T557"/>
      <c r="U557"/>
      <c r="V557"/>
      <c r="W557"/>
      <c r="X557"/>
      <c r="Y557"/>
      <c r="Z557"/>
      <c r="AA557"/>
    </row>
    <row r="558" spans="2:27">
      <c r="B558" s="6"/>
      <c r="C558" s="6"/>
      <c r="D558" s="6"/>
      <c r="E558" s="6"/>
    </row>
    <row r="559" spans="2:27">
      <c r="C559" s="138"/>
    </row>
    <row r="560" spans="2:27">
      <c r="C560" s="138"/>
    </row>
    <row r="561" spans="3:3">
      <c r="C561" s="138"/>
    </row>
    <row r="562" spans="3:3">
      <c r="C562" s="138"/>
    </row>
    <row r="563" spans="3:3">
      <c r="C563" s="138"/>
    </row>
    <row r="564" spans="3:3">
      <c r="C564" s="138"/>
    </row>
    <row r="565" spans="3:3">
      <c r="C565" s="138"/>
    </row>
    <row r="566" spans="3:3">
      <c r="C566" s="138"/>
    </row>
    <row r="567" spans="3:3">
      <c r="C567" s="138"/>
    </row>
    <row r="568" spans="3:3">
      <c r="C568" s="138"/>
    </row>
    <row r="569" spans="3:3">
      <c r="C569" s="138"/>
    </row>
    <row r="570" spans="3:3">
      <c r="C570" s="138"/>
    </row>
    <row r="571" spans="3:3">
      <c r="C571" s="138"/>
    </row>
    <row r="572" spans="3:3">
      <c r="C572" s="138"/>
    </row>
    <row r="573" spans="3:3">
      <c r="C573" s="138"/>
    </row>
    <row r="574" spans="3:3">
      <c r="C574" s="138"/>
    </row>
    <row r="575" spans="3:3">
      <c r="C575" s="138"/>
    </row>
    <row r="576" spans="3:3">
      <c r="C576" s="138"/>
    </row>
    <row r="577" spans="2:5">
      <c r="C577" s="138"/>
    </row>
    <row r="578" spans="2:5">
      <c r="C578" s="138"/>
    </row>
    <row r="579" spans="2:5">
      <c r="C579" s="138"/>
    </row>
    <row r="580" spans="2:5">
      <c r="C580" s="138"/>
    </row>
    <row r="581" spans="2:5">
      <c r="C581" s="138"/>
    </row>
    <row r="582" spans="2:5">
      <c r="C582" s="138"/>
    </row>
    <row r="583" spans="2:5">
      <c r="B583" s="6"/>
      <c r="C583" s="6"/>
      <c r="D583" s="6"/>
      <c r="E583" s="6"/>
    </row>
    <row r="595" spans="2:5">
      <c r="C595" s="4"/>
    </row>
    <row r="596" spans="2:5">
      <c r="C596" s="4"/>
    </row>
    <row r="598" spans="2:5">
      <c r="B598" s="6"/>
      <c r="C598" s="6"/>
      <c r="D598" s="6"/>
      <c r="E598" s="6"/>
    </row>
    <row r="599" spans="2:5">
      <c r="C599" s="138"/>
    </row>
    <row r="600" spans="2:5">
      <c r="C600" s="138"/>
    </row>
    <row r="601" spans="2:5">
      <c r="C601" s="138"/>
    </row>
    <row r="602" spans="2:5">
      <c r="C602" s="138"/>
    </row>
    <row r="603" spans="2:5">
      <c r="C603" s="138"/>
    </row>
    <row r="604" spans="2:5">
      <c r="C604" s="138"/>
    </row>
    <row r="605" spans="2:5">
      <c r="C605" s="138"/>
    </row>
    <row r="606" spans="2:5">
      <c r="C606" s="138"/>
    </row>
    <row r="607" spans="2:5">
      <c r="C607" s="138"/>
    </row>
    <row r="608" spans="2:5">
      <c r="C608" s="138"/>
    </row>
    <row r="609" spans="2:5">
      <c r="C609" s="138"/>
    </row>
    <row r="610" spans="2:5">
      <c r="C610" s="138"/>
    </row>
    <row r="611" spans="2:5">
      <c r="C611" s="138"/>
    </row>
    <row r="612" spans="2:5">
      <c r="C612" s="138"/>
    </row>
    <row r="613" spans="2:5">
      <c r="C613" s="138"/>
    </row>
    <row r="614" spans="2:5">
      <c r="C614" s="138"/>
    </row>
    <row r="615" spans="2:5">
      <c r="C615" s="138"/>
    </row>
    <row r="616" spans="2:5">
      <c r="C616" s="138"/>
    </row>
    <row r="617" spans="2:5">
      <c r="C617" s="138"/>
    </row>
    <row r="618" spans="2:5">
      <c r="C618" s="138"/>
    </row>
    <row r="619" spans="2:5">
      <c r="C619" s="138"/>
    </row>
    <row r="620" spans="2:5">
      <c r="C620" s="138"/>
    </row>
    <row r="621" spans="2:5">
      <c r="C621" s="138"/>
    </row>
    <row r="622" spans="2:5">
      <c r="C622" s="138"/>
    </row>
    <row r="623" spans="2:5">
      <c r="B623" s="6"/>
      <c r="C623" s="6"/>
      <c r="D623" s="6"/>
      <c r="E623" s="6"/>
    </row>
    <row r="635" spans="2:5">
      <c r="C635" s="4"/>
    </row>
    <row r="636" spans="2:5">
      <c r="C636" s="4"/>
    </row>
    <row r="637" spans="2:5">
      <c r="C637" s="5"/>
    </row>
    <row r="638" spans="2:5">
      <c r="B638" s="6"/>
      <c r="C638" s="6"/>
      <c r="D638" s="6"/>
      <c r="E638" s="6"/>
    </row>
    <row r="639" spans="2:5">
      <c r="C639" s="138"/>
    </row>
    <row r="640" spans="2:5">
      <c r="C640" s="138"/>
    </row>
    <row r="641" spans="3:3">
      <c r="C641" s="138"/>
    </row>
    <row r="642" spans="3:3">
      <c r="C642" s="138"/>
    </row>
    <row r="643" spans="3:3">
      <c r="C643" s="138"/>
    </row>
    <row r="644" spans="3:3">
      <c r="C644" s="138"/>
    </row>
    <row r="645" spans="3:3">
      <c r="C645" s="138"/>
    </row>
    <row r="646" spans="3:3">
      <c r="C646" s="138"/>
    </row>
    <row r="647" spans="3:3">
      <c r="C647" s="138"/>
    </row>
    <row r="648" spans="3:3">
      <c r="C648" s="138"/>
    </row>
    <row r="649" spans="3:3">
      <c r="C649" s="138"/>
    </row>
    <row r="650" spans="3:3">
      <c r="C650" s="138"/>
    </row>
    <row r="651" spans="3:3">
      <c r="C651" s="138"/>
    </row>
    <row r="652" spans="3:3">
      <c r="C652" s="138"/>
    </row>
    <row r="653" spans="3:3">
      <c r="C653" s="138"/>
    </row>
    <row r="654" spans="3:3">
      <c r="C654" s="138"/>
    </row>
    <row r="655" spans="3:3">
      <c r="C655" s="138"/>
    </row>
    <row r="656" spans="3:3">
      <c r="C656" s="138"/>
    </row>
    <row r="657" spans="2:5">
      <c r="C657" s="138"/>
    </row>
    <row r="658" spans="2:5">
      <c r="C658" s="138"/>
    </row>
    <row r="659" spans="2:5">
      <c r="C659" s="138"/>
    </row>
    <row r="660" spans="2:5">
      <c r="C660" s="138"/>
    </row>
    <row r="661" spans="2:5">
      <c r="C661" s="138"/>
    </row>
    <row r="662" spans="2:5">
      <c r="C662" s="138"/>
    </row>
    <row r="663" spans="2:5">
      <c r="B663" s="6"/>
      <c r="C663" s="6"/>
      <c r="D663" s="6"/>
      <c r="E663" s="6"/>
    </row>
    <row r="675" spans="2:5">
      <c r="C675" s="4"/>
    </row>
    <row r="676" spans="2:5">
      <c r="C676" s="4"/>
    </row>
    <row r="677" spans="2:5">
      <c r="C677" s="5"/>
    </row>
    <row r="678" spans="2:5">
      <c r="B678" s="6"/>
      <c r="C678" s="6"/>
      <c r="D678" s="6"/>
      <c r="E678" s="6"/>
    </row>
    <row r="679" spans="2:5">
      <c r="C679" s="138"/>
    </row>
    <row r="680" spans="2:5">
      <c r="C680" s="138"/>
    </row>
    <row r="681" spans="2:5">
      <c r="C681" s="138"/>
    </row>
    <row r="682" spans="2:5">
      <c r="C682" s="138"/>
    </row>
    <row r="683" spans="2:5">
      <c r="C683" s="138"/>
    </row>
    <row r="684" spans="2:5">
      <c r="C684" s="138"/>
    </row>
    <row r="685" spans="2:5">
      <c r="C685" s="138"/>
    </row>
    <row r="686" spans="2:5">
      <c r="C686" s="138"/>
    </row>
    <row r="687" spans="2:5">
      <c r="C687" s="138"/>
    </row>
    <row r="688" spans="2:5">
      <c r="C688" s="138"/>
    </row>
    <row r="689" spans="2:5">
      <c r="C689" s="138"/>
    </row>
    <row r="690" spans="2:5">
      <c r="C690" s="138"/>
    </row>
    <row r="691" spans="2:5">
      <c r="C691" s="138"/>
    </row>
    <row r="692" spans="2:5">
      <c r="C692" s="138"/>
    </row>
    <row r="693" spans="2:5">
      <c r="C693" s="138"/>
    </row>
    <row r="694" spans="2:5">
      <c r="C694" s="138"/>
    </row>
    <row r="695" spans="2:5">
      <c r="C695" s="138"/>
    </row>
    <row r="696" spans="2:5">
      <c r="C696" s="138"/>
    </row>
    <row r="697" spans="2:5">
      <c r="C697" s="138"/>
    </row>
    <row r="698" spans="2:5">
      <c r="C698" s="138"/>
    </row>
    <row r="699" spans="2:5">
      <c r="C699" s="138"/>
    </row>
    <row r="700" spans="2:5">
      <c r="C700" s="138"/>
    </row>
    <row r="701" spans="2:5">
      <c r="C701" s="138"/>
    </row>
    <row r="702" spans="2:5">
      <c r="C702" s="138"/>
    </row>
    <row r="703" spans="2:5">
      <c r="B703" s="6"/>
      <c r="C703" s="6"/>
      <c r="D703" s="6"/>
      <c r="E703" s="6"/>
    </row>
    <row r="716" spans="2:5">
      <c r="C716" s="4"/>
    </row>
    <row r="717" spans="2:5">
      <c r="C717" s="4"/>
    </row>
    <row r="718" spans="2:5">
      <c r="C718" s="5"/>
    </row>
    <row r="719" spans="2:5">
      <c r="B719" s="6"/>
      <c r="C719" s="6"/>
      <c r="D719" s="6"/>
      <c r="E719" s="6"/>
    </row>
    <row r="720" spans="2:5">
      <c r="C720" s="138"/>
    </row>
    <row r="721" spans="3:3">
      <c r="C721" s="138"/>
    </row>
    <row r="722" spans="3:3">
      <c r="C722" s="138"/>
    </row>
    <row r="723" spans="3:3">
      <c r="C723" s="138"/>
    </row>
    <row r="724" spans="3:3">
      <c r="C724" s="138"/>
    </row>
    <row r="725" spans="3:3">
      <c r="C725" s="138"/>
    </row>
    <row r="726" spans="3:3">
      <c r="C726" s="138"/>
    </row>
    <row r="727" spans="3:3">
      <c r="C727" s="138"/>
    </row>
    <row r="728" spans="3:3">
      <c r="C728" s="138"/>
    </row>
    <row r="729" spans="3:3">
      <c r="C729" s="138"/>
    </row>
    <row r="730" spans="3:3">
      <c r="C730" s="138"/>
    </row>
    <row r="731" spans="3:3">
      <c r="C731" s="138"/>
    </row>
    <row r="732" spans="3:3">
      <c r="C732" s="138"/>
    </row>
    <row r="733" spans="3:3">
      <c r="C733" s="138"/>
    </row>
    <row r="734" spans="3:3">
      <c r="C734" s="138"/>
    </row>
    <row r="735" spans="3:3">
      <c r="C735" s="138"/>
    </row>
    <row r="736" spans="3:3">
      <c r="C736" s="138"/>
    </row>
    <row r="737" spans="3:3">
      <c r="C737" s="138"/>
    </row>
    <row r="738" spans="3:3">
      <c r="C738" s="138"/>
    </row>
    <row r="739" spans="3:3">
      <c r="C739" s="138"/>
    </row>
    <row r="740" spans="3:3">
      <c r="C740" s="138"/>
    </row>
    <row r="741" spans="3:3">
      <c r="C741" s="138"/>
    </row>
    <row r="742" spans="3:3">
      <c r="C742" s="138"/>
    </row>
    <row r="743" spans="3:3">
      <c r="C743" s="138"/>
    </row>
    <row r="744" spans="3:3">
      <c r="C744" s="138"/>
    </row>
    <row r="745" spans="3:3">
      <c r="C745" s="138"/>
    </row>
    <row r="746" spans="3:3">
      <c r="C746" s="138"/>
    </row>
    <row r="747" spans="3:3">
      <c r="C747" s="138"/>
    </row>
    <row r="748" spans="3:3">
      <c r="C748" s="138"/>
    </row>
    <row r="749" spans="3:3">
      <c r="C749" s="138"/>
    </row>
    <row r="750" spans="3:3">
      <c r="C750" s="138"/>
    </row>
    <row r="751" spans="3:3">
      <c r="C751" s="138"/>
    </row>
    <row r="752" spans="3:3">
      <c r="C752" s="138"/>
    </row>
    <row r="753" spans="3:3">
      <c r="C753" s="138"/>
    </row>
    <row r="754" spans="3:3">
      <c r="C754" s="138"/>
    </row>
    <row r="755" spans="3:3">
      <c r="C755" s="138"/>
    </row>
    <row r="756" spans="3:3">
      <c r="C756" s="138"/>
    </row>
    <row r="757" spans="3:3">
      <c r="C757" s="138"/>
    </row>
    <row r="758" spans="3:3">
      <c r="C758" s="138"/>
    </row>
    <row r="759" spans="3:3">
      <c r="C759" s="138"/>
    </row>
    <row r="760" spans="3:3">
      <c r="C760" s="138"/>
    </row>
    <row r="761" spans="3:3">
      <c r="C761" s="138"/>
    </row>
    <row r="762" spans="3:3">
      <c r="C762" s="138"/>
    </row>
    <row r="763" spans="3:3">
      <c r="C763" s="138"/>
    </row>
    <row r="764" spans="3:3">
      <c r="C764" s="138"/>
    </row>
    <row r="765" spans="3:3">
      <c r="C765" s="138"/>
    </row>
    <row r="766" spans="3:3">
      <c r="C766" s="138"/>
    </row>
    <row r="767" spans="3:3">
      <c r="C767" s="138"/>
    </row>
    <row r="768" spans="3:3">
      <c r="C768" s="138"/>
    </row>
    <row r="769" spans="3:3">
      <c r="C769" s="138"/>
    </row>
    <row r="770" spans="3:3">
      <c r="C770" s="138"/>
    </row>
    <row r="771" spans="3:3">
      <c r="C771" s="138"/>
    </row>
    <row r="772" spans="3:3">
      <c r="C772" s="138"/>
    </row>
    <row r="773" spans="3:3">
      <c r="C773" s="138"/>
    </row>
    <row r="774" spans="3:3">
      <c r="C774" s="138"/>
    </row>
    <row r="775" spans="3:3">
      <c r="C775" s="138"/>
    </row>
    <row r="776" spans="3:3">
      <c r="C776" s="138"/>
    </row>
    <row r="777" spans="3:3">
      <c r="C777" s="138"/>
    </row>
    <row r="778" spans="3:3">
      <c r="C778" s="138"/>
    </row>
    <row r="779" spans="3:3">
      <c r="C779" s="138"/>
    </row>
    <row r="780" spans="3:3">
      <c r="C780" s="138"/>
    </row>
    <row r="781" spans="3:3">
      <c r="C781" s="138"/>
    </row>
    <row r="782" spans="3:3">
      <c r="C782" s="138"/>
    </row>
    <row r="783" spans="3:3">
      <c r="C783" s="138"/>
    </row>
    <row r="784" spans="3:3">
      <c r="C784" s="138"/>
    </row>
    <row r="785" spans="3:3">
      <c r="C785" s="138"/>
    </row>
    <row r="786" spans="3:3">
      <c r="C786" s="138"/>
    </row>
    <row r="787" spans="3:3">
      <c r="C787" s="138"/>
    </row>
    <row r="788" spans="3:3">
      <c r="C788" s="138"/>
    </row>
    <row r="789" spans="3:3">
      <c r="C789" s="138"/>
    </row>
    <row r="790" spans="3:3">
      <c r="C790" s="138"/>
    </row>
    <row r="791" spans="3:3">
      <c r="C791" s="138"/>
    </row>
    <row r="792" spans="3:3">
      <c r="C792" s="138"/>
    </row>
    <row r="793" spans="3:3">
      <c r="C793" s="138"/>
    </row>
    <row r="794" spans="3:3">
      <c r="C794" s="138"/>
    </row>
    <row r="795" spans="3:3">
      <c r="C795" s="138"/>
    </row>
    <row r="796" spans="3:3">
      <c r="C796" s="138"/>
    </row>
    <row r="797" spans="3:3">
      <c r="C797" s="138"/>
    </row>
    <row r="798" spans="3:3">
      <c r="C798" s="138"/>
    </row>
    <row r="799" spans="3:3">
      <c r="C799" s="138"/>
    </row>
    <row r="800" spans="3:3">
      <c r="C800" s="138"/>
    </row>
    <row r="801" spans="3:3">
      <c r="C801" s="138"/>
    </row>
    <row r="802" spans="3:3">
      <c r="C802" s="138"/>
    </row>
    <row r="803" spans="3:3">
      <c r="C803" s="138"/>
    </row>
    <row r="804" spans="3:3">
      <c r="C804" s="138"/>
    </row>
    <row r="805" spans="3:3">
      <c r="C805" s="138"/>
    </row>
    <row r="806" spans="3:3">
      <c r="C806" s="138"/>
    </row>
    <row r="807" spans="3:3">
      <c r="C807" s="138"/>
    </row>
    <row r="808" spans="3:3">
      <c r="C808" s="138"/>
    </row>
    <row r="809" spans="3:3">
      <c r="C809" s="138"/>
    </row>
    <row r="810" spans="3:3">
      <c r="C810" s="138"/>
    </row>
    <row r="811" spans="3:3">
      <c r="C811" s="138"/>
    </row>
    <row r="812" spans="3:3">
      <c r="C812" s="138"/>
    </row>
    <row r="813" spans="3:3">
      <c r="C813" s="138"/>
    </row>
    <row r="814" spans="3:3">
      <c r="C814" s="138"/>
    </row>
    <row r="815" spans="3:3">
      <c r="C815" s="138"/>
    </row>
    <row r="816" spans="3:3">
      <c r="C816" s="138"/>
    </row>
    <row r="817" spans="3:3">
      <c r="C817" s="138"/>
    </row>
    <row r="818" spans="3:3">
      <c r="C818" s="138"/>
    </row>
    <row r="819" spans="3:3">
      <c r="C819" s="138"/>
    </row>
    <row r="820" spans="3:3">
      <c r="C820" s="138"/>
    </row>
    <row r="821" spans="3:3">
      <c r="C821" s="138"/>
    </row>
    <row r="822" spans="3:3">
      <c r="C822" s="138"/>
    </row>
    <row r="823" spans="3:3">
      <c r="C823" s="138"/>
    </row>
    <row r="824" spans="3:3">
      <c r="C824" s="138"/>
    </row>
    <row r="825" spans="3:3">
      <c r="C825" s="138"/>
    </row>
    <row r="826" spans="3:3">
      <c r="C826" s="138"/>
    </row>
    <row r="827" spans="3:3">
      <c r="C827" s="138"/>
    </row>
    <row r="828" spans="3:3">
      <c r="C828" s="138"/>
    </row>
    <row r="829" spans="3:3">
      <c r="C829" s="138"/>
    </row>
    <row r="830" spans="3:3">
      <c r="C830" s="138"/>
    </row>
    <row r="831" spans="3:3">
      <c r="C831" s="138"/>
    </row>
    <row r="832" spans="3:3">
      <c r="C832" s="138"/>
    </row>
    <row r="833" spans="3:3">
      <c r="C833" s="138"/>
    </row>
    <row r="834" spans="3:3">
      <c r="C834" s="138"/>
    </row>
    <row r="835" spans="3:3">
      <c r="C835" s="138"/>
    </row>
    <row r="836" spans="3:3">
      <c r="C836" s="138"/>
    </row>
    <row r="837" spans="3:3">
      <c r="C837" s="138"/>
    </row>
    <row r="838" spans="3:3">
      <c r="C838" s="138"/>
    </row>
    <row r="839" spans="3:3">
      <c r="C839" s="138"/>
    </row>
    <row r="840" spans="3:3">
      <c r="C840" s="138"/>
    </row>
    <row r="841" spans="3:3">
      <c r="C841" s="138"/>
    </row>
    <row r="842" spans="3:3">
      <c r="C842" s="138"/>
    </row>
    <row r="843" spans="3:3">
      <c r="C843" s="138"/>
    </row>
    <row r="844" spans="3:3">
      <c r="C844" s="138"/>
    </row>
    <row r="845" spans="3:3">
      <c r="C845" s="138"/>
    </row>
    <row r="846" spans="3:3">
      <c r="C846" s="138"/>
    </row>
    <row r="847" spans="3:3">
      <c r="C847" s="138"/>
    </row>
    <row r="848" spans="3:3">
      <c r="C848" s="138"/>
    </row>
    <row r="849" spans="3:3">
      <c r="C849" s="138"/>
    </row>
    <row r="850" spans="3:3">
      <c r="C850" s="138"/>
    </row>
    <row r="851" spans="3:3">
      <c r="C851" s="138"/>
    </row>
    <row r="852" spans="3:3">
      <c r="C852" s="138"/>
    </row>
    <row r="853" spans="3:3">
      <c r="C853" s="138"/>
    </row>
    <row r="854" spans="3:3">
      <c r="C854" s="138"/>
    </row>
    <row r="855" spans="3:3">
      <c r="C855" s="138"/>
    </row>
    <row r="856" spans="3:3">
      <c r="C856" s="138"/>
    </row>
    <row r="857" spans="3:3">
      <c r="C857" s="138"/>
    </row>
    <row r="858" spans="3:3">
      <c r="C858" s="138"/>
    </row>
    <row r="859" spans="3:3">
      <c r="C859" s="138"/>
    </row>
    <row r="860" spans="3:3">
      <c r="C860" s="138"/>
    </row>
    <row r="861" spans="3:3">
      <c r="C861" s="138"/>
    </row>
    <row r="862" spans="3:3">
      <c r="C862" s="138"/>
    </row>
    <row r="863" spans="3:3">
      <c r="C863" s="138"/>
    </row>
    <row r="864" spans="3:3">
      <c r="C864" s="138"/>
    </row>
    <row r="865" spans="2:5">
      <c r="C865" s="138"/>
    </row>
    <row r="866" spans="2:5">
      <c r="C866" s="138"/>
    </row>
    <row r="867" spans="2:5">
      <c r="C867" s="138"/>
    </row>
    <row r="868" spans="2:5">
      <c r="C868" s="138"/>
    </row>
    <row r="869" spans="2:5">
      <c r="B869" s="6"/>
      <c r="C869" s="6"/>
      <c r="D869" s="6"/>
      <c r="E869" s="6"/>
    </row>
    <row r="870" spans="2:5">
      <c r="B870" s="6"/>
      <c r="C870" s="6"/>
      <c r="D870" s="6"/>
      <c r="E870" s="6"/>
    </row>
    <row r="871" spans="2:5">
      <c r="B871" s="6"/>
      <c r="C871" s="6"/>
      <c r="D871" s="6"/>
      <c r="E871" s="6"/>
    </row>
    <row r="872" spans="2:5">
      <c r="B872" s="6"/>
      <c r="C872" s="6"/>
      <c r="D872" s="6"/>
      <c r="E872" s="6"/>
    </row>
  </sheetData>
  <mergeCells count="2">
    <mergeCell ref="C22:G22"/>
    <mergeCell ref="C27:G27"/>
  </mergeCells>
  <pageMargins left="0.5" right="0.5" top="0.5" bottom="0.5" header="0.5" footer="0.5"/>
  <pageSetup scale="10" orientation="landscape" horizontalDpi="4294967293" vertic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ransitionEvaluation="1" codeName="Sheet82">
    <pageSetUpPr fitToPage="1"/>
  </sheetPr>
  <dimension ref="A3:AO579"/>
  <sheetViews>
    <sheetView showGridLines="0" zoomScale="75" zoomScaleNormal="75" workbookViewId="0">
      <selection activeCell="A460" sqref="A460"/>
    </sheetView>
  </sheetViews>
  <sheetFormatPr defaultColWidth="9.77734375" defaultRowHeight="15"/>
  <cols>
    <col min="2" max="2" width="11.21875" customWidth="1"/>
    <col min="3" max="3" width="9.77734375" customWidth="1"/>
    <col min="6" max="6" width="9.77734375" customWidth="1"/>
    <col min="8" max="17" width="8.77734375" customWidth="1"/>
    <col min="18" max="25" width="8.33203125" customWidth="1"/>
    <col min="26" max="29" width="8.77734375" customWidth="1"/>
  </cols>
  <sheetData>
    <row r="3" spans="1:10">
      <c r="A3" t="s">
        <v>138</v>
      </c>
      <c r="F3" s="147" t="s">
        <v>1564</v>
      </c>
      <c r="H3" s="875">
        <v>43831</v>
      </c>
    </row>
    <row r="4" spans="1:10">
      <c r="A4" s="147" t="s">
        <v>1565</v>
      </c>
    </row>
    <row r="6" spans="1:10">
      <c r="A6" s="652" t="s">
        <v>1348</v>
      </c>
      <c r="B6" s="653"/>
      <c r="C6" s="653"/>
      <c r="D6" s="653"/>
      <c r="E6" s="653"/>
      <c r="F6" s="653"/>
      <c r="G6" s="653"/>
      <c r="H6" s="653"/>
      <c r="I6" s="653"/>
      <c r="J6" s="653"/>
    </row>
    <row r="8" spans="1:10">
      <c r="A8" t="s">
        <v>139</v>
      </c>
    </row>
    <row r="10" spans="1:10">
      <c r="A10" s="147" t="s">
        <v>646</v>
      </c>
    </row>
    <row r="12" spans="1:10">
      <c r="A12" s="147" t="s">
        <v>647</v>
      </c>
    </row>
    <row r="13" spans="1:10">
      <c r="A13" s="147"/>
    </row>
    <row r="14" spans="1:10">
      <c r="A14" s="147" t="s">
        <v>1566</v>
      </c>
    </row>
    <row r="16" spans="1:10">
      <c r="A16" s="147" t="s">
        <v>1349</v>
      </c>
    </row>
    <row r="17" spans="1:3">
      <c r="A17" s="147" t="s">
        <v>1350</v>
      </c>
    </row>
    <row r="19" spans="1:3">
      <c r="A19" t="s">
        <v>140</v>
      </c>
      <c r="C19" t="s">
        <v>141</v>
      </c>
    </row>
    <row r="21" spans="1:3">
      <c r="A21" t="s">
        <v>142</v>
      </c>
      <c r="C21" t="s">
        <v>143</v>
      </c>
    </row>
    <row r="22" spans="1:3">
      <c r="A22" t="s">
        <v>144</v>
      </c>
      <c r="C22" t="s">
        <v>145</v>
      </c>
    </row>
    <row r="23" spans="1:3">
      <c r="A23" t="s">
        <v>146</v>
      </c>
      <c r="C23" t="s">
        <v>147</v>
      </c>
    </row>
    <row r="24" spans="1:3">
      <c r="A24" t="s">
        <v>148</v>
      </c>
      <c r="C24" t="s">
        <v>149</v>
      </c>
    </row>
    <row r="25" spans="1:3">
      <c r="A25" t="s">
        <v>150</v>
      </c>
      <c r="C25" t="s">
        <v>151</v>
      </c>
    </row>
    <row r="26" spans="1:3">
      <c r="A26" t="s">
        <v>152</v>
      </c>
      <c r="C26" t="s">
        <v>153</v>
      </c>
    </row>
    <row r="27" spans="1:3">
      <c r="A27" t="s">
        <v>154</v>
      </c>
      <c r="C27" t="s">
        <v>155</v>
      </c>
    </row>
    <row r="28" spans="1:3">
      <c r="A28" t="s">
        <v>156</v>
      </c>
      <c r="C28" t="s">
        <v>157</v>
      </c>
    </row>
    <row r="29" spans="1:3">
      <c r="A29" t="s">
        <v>158</v>
      </c>
      <c r="C29" t="s">
        <v>159</v>
      </c>
    </row>
    <row r="30" spans="1:3">
      <c r="A30" t="s">
        <v>160</v>
      </c>
      <c r="C30" t="s">
        <v>161</v>
      </c>
    </row>
    <row r="31" spans="1:3">
      <c r="A31" t="s">
        <v>162</v>
      </c>
      <c r="C31" t="s">
        <v>163</v>
      </c>
    </row>
    <row r="32" spans="1:3">
      <c r="A32" t="s">
        <v>164</v>
      </c>
      <c r="C32" t="s">
        <v>165</v>
      </c>
    </row>
    <row r="33" spans="1:9">
      <c r="A33" s="258"/>
    </row>
    <row r="34" spans="1:9">
      <c r="A34" s="147" t="s">
        <v>1351</v>
      </c>
    </row>
    <row r="35" spans="1:9">
      <c r="A35" s="147" t="s">
        <v>649</v>
      </c>
    </row>
    <row r="37" spans="1:9">
      <c r="A37" s="539" t="s">
        <v>853</v>
      </c>
      <c r="B37" s="539" t="s">
        <v>673</v>
      </c>
      <c r="C37" s="285" t="s">
        <v>674</v>
      </c>
    </row>
    <row r="38" spans="1:9">
      <c r="A38" s="539" t="s">
        <v>143</v>
      </c>
      <c r="B38" s="539">
        <v>4</v>
      </c>
      <c r="C38" s="539">
        <v>8</v>
      </c>
      <c r="F38" s="519"/>
    </row>
    <row r="39" spans="1:9" ht="15" customHeight="1"/>
    <row r="40" spans="1:9">
      <c r="A40" s="262" t="s">
        <v>1352</v>
      </c>
    </row>
    <row r="41" spans="1:9">
      <c r="A41" s="263"/>
      <c r="B41" s="650" t="s">
        <v>650</v>
      </c>
      <c r="C41" s="262" t="s">
        <v>651</v>
      </c>
      <c r="D41" s="263"/>
      <c r="E41" s="263"/>
      <c r="F41" s="263"/>
    </row>
    <row r="42" spans="1:9">
      <c r="A42" s="262"/>
      <c r="B42" s="650" t="s">
        <v>652</v>
      </c>
      <c r="C42" s="262" t="s">
        <v>653</v>
      </c>
      <c r="D42" s="263"/>
      <c r="E42" s="263"/>
      <c r="F42" s="263"/>
    </row>
    <row r="43" spans="1:9">
      <c r="B43" s="650" t="s">
        <v>654</v>
      </c>
      <c r="C43" s="262" t="s">
        <v>655</v>
      </c>
      <c r="D43" s="263"/>
      <c r="E43" s="263"/>
      <c r="F43" s="263"/>
    </row>
    <row r="44" spans="1:9">
      <c r="A44" s="263"/>
      <c r="B44" s="650" t="s">
        <v>656</v>
      </c>
      <c r="C44" s="262" t="s">
        <v>657</v>
      </c>
    </row>
    <row r="45" spans="1:9">
      <c r="B45" s="650" t="s">
        <v>658</v>
      </c>
      <c r="C45" s="262" t="s">
        <v>659</v>
      </c>
    </row>
    <row r="46" spans="1:9">
      <c r="B46" s="650" t="s">
        <v>660</v>
      </c>
      <c r="C46" s="651" t="s">
        <v>661</v>
      </c>
      <c r="I46" s="147"/>
    </row>
    <row r="47" spans="1:9">
      <c r="A47" s="258"/>
      <c r="B47" s="650" t="s">
        <v>942</v>
      </c>
      <c r="C47" s="262" t="s">
        <v>1353</v>
      </c>
    </row>
    <row r="48" spans="1:9">
      <c r="B48" s="650" t="s">
        <v>943</v>
      </c>
      <c r="C48" s="262" t="s">
        <v>952</v>
      </c>
    </row>
    <row r="49" spans="1:21">
      <c r="B49" s="650" t="s">
        <v>927</v>
      </c>
      <c r="C49" s="262" t="s">
        <v>928</v>
      </c>
    </row>
    <row r="50" spans="1:21">
      <c r="B50" s="650" t="s">
        <v>662</v>
      </c>
      <c r="C50" s="651" t="s">
        <v>663</v>
      </c>
    </row>
    <row r="51" spans="1:21">
      <c r="B51" s="265"/>
      <c r="C51" s="265" t="s">
        <v>910</v>
      </c>
    </row>
    <row r="52" spans="1:21">
      <c r="A52" s="264"/>
      <c r="B52" s="265"/>
      <c r="C52" s="265" t="s">
        <v>664</v>
      </c>
    </row>
    <row r="53" spans="1:21">
      <c r="A53" s="264"/>
      <c r="B53" s="650"/>
      <c r="C53" s="265"/>
    </row>
    <row r="54" spans="1:21">
      <c r="A54" s="264"/>
      <c r="B54" s="650"/>
      <c r="C54" s="265"/>
    </row>
    <row r="55" spans="1:21">
      <c r="B55" s="650"/>
      <c r="C55" s="265"/>
    </row>
    <row r="56" spans="1:21">
      <c r="A56" s="266"/>
    </row>
    <row r="57" spans="1:21" ht="15.75">
      <c r="A57" s="697"/>
      <c r="B57" s="894" t="s">
        <v>1367</v>
      </c>
      <c r="C57" s="894" t="s">
        <v>1406</v>
      </c>
      <c r="D57" s="894"/>
      <c r="E57" s="895"/>
      <c r="F57" s="833"/>
      <c r="G57" s="833"/>
      <c r="H57" s="833"/>
      <c r="I57" s="833"/>
      <c r="J57" s="833"/>
      <c r="K57" s="833"/>
      <c r="L57" s="833"/>
      <c r="M57" s="833"/>
    </row>
    <row r="58" spans="1:21" ht="15.75">
      <c r="A58" s="266"/>
      <c r="C58" s="894" t="s">
        <v>1388</v>
      </c>
      <c r="D58" s="833"/>
      <c r="E58" s="833"/>
      <c r="F58" s="833"/>
      <c r="G58" s="833"/>
      <c r="H58" s="833"/>
      <c r="I58" s="833"/>
    </row>
    <row r="59" spans="1:21" ht="15.75">
      <c r="C59" s="894" t="s">
        <v>1360</v>
      </c>
      <c r="D59" s="894"/>
      <c r="E59" s="895"/>
      <c r="F59" s="833"/>
      <c r="G59" s="833"/>
    </row>
    <row r="60" spans="1:21" ht="15.75" thickBot="1">
      <c r="B60" s="147" t="s">
        <v>1394</v>
      </c>
      <c r="I60" s="3"/>
      <c r="P60" s="3"/>
      <c r="S60" s="3"/>
      <c r="T60" s="3"/>
      <c r="U60" s="3"/>
    </row>
    <row r="61" spans="1:21" ht="15.75">
      <c r="B61" s="267" t="s">
        <v>665</v>
      </c>
      <c r="C61" s="901" t="str">
        <f>'Adding Results'!G24</f>
        <v>Tested Prg</v>
      </c>
      <c r="D61" s="915"/>
      <c r="E61" s="915"/>
      <c r="F61" s="916"/>
      <c r="S61" s="3"/>
    </row>
    <row r="62" spans="1:21" ht="15.75">
      <c r="B62" s="270" t="s">
        <v>666</v>
      </c>
      <c r="C62" s="832" t="str">
        <f>'Adding Results'!C22</f>
        <v>Tested Program V1.2.3</v>
      </c>
      <c r="D62" s="917"/>
      <c r="E62" s="917"/>
      <c r="F62" s="918"/>
      <c r="S62" s="3"/>
    </row>
    <row r="63" spans="1:21" ht="16.5" thickBot="1">
      <c r="B63" s="273" t="s">
        <v>667</v>
      </c>
      <c r="C63" s="902">
        <f>'Adding Results'!G25</f>
        <v>43900</v>
      </c>
      <c r="D63" s="919"/>
      <c r="E63" s="919"/>
      <c r="F63" s="920"/>
      <c r="S63" s="3"/>
    </row>
    <row r="64" spans="1:21" ht="15.75">
      <c r="B64" s="135"/>
      <c r="S64" s="3"/>
    </row>
    <row r="65" spans="2:34" ht="15.75">
      <c r="B65" s="135"/>
      <c r="S65" s="3"/>
      <c r="T65" s="3"/>
      <c r="U65" s="3"/>
    </row>
    <row r="66" spans="2:34" ht="16.5" thickBot="1">
      <c r="B66" s="135" t="s">
        <v>653</v>
      </c>
    </row>
    <row r="67" spans="2:34">
      <c r="B67" s="276"/>
      <c r="C67" s="277" t="s">
        <v>668</v>
      </c>
      <c r="D67" s="278"/>
      <c r="E67" s="279"/>
      <c r="F67" s="280"/>
      <c r="G67" s="279" t="s">
        <v>669</v>
      </c>
      <c r="H67" s="280"/>
      <c r="I67" s="281"/>
      <c r="J67" s="280"/>
      <c r="K67" s="280"/>
      <c r="L67" s="278"/>
    </row>
    <row r="68" spans="2:34">
      <c r="B68" s="282"/>
      <c r="C68" s="315" t="s">
        <v>443</v>
      </c>
      <c r="D68" s="283" t="s">
        <v>444</v>
      </c>
      <c r="E68" s="284" t="s">
        <v>670</v>
      </c>
      <c r="F68" s="285"/>
      <c r="G68" s="51"/>
      <c r="H68" s="51"/>
      <c r="I68" s="286" t="s">
        <v>671</v>
      </c>
      <c r="L68" s="287"/>
      <c r="M68" s="51"/>
    </row>
    <row r="69" spans="2:34" ht="15.75" thickBot="1">
      <c r="B69" s="288" t="s">
        <v>63</v>
      </c>
      <c r="C69" s="289" t="s">
        <v>166</v>
      </c>
      <c r="D69" s="290" t="s">
        <v>166</v>
      </c>
      <c r="E69" s="291" t="s">
        <v>167</v>
      </c>
      <c r="F69" s="542" t="s">
        <v>672</v>
      </c>
      <c r="G69" s="542" t="s">
        <v>673</v>
      </c>
      <c r="H69" s="292" t="s">
        <v>674</v>
      </c>
      <c r="I69" s="293" t="s">
        <v>167</v>
      </c>
      <c r="J69" s="542" t="s">
        <v>672</v>
      </c>
      <c r="K69" s="542" t="s">
        <v>673</v>
      </c>
      <c r="L69" s="294" t="s">
        <v>674</v>
      </c>
      <c r="M69" s="285"/>
    </row>
    <row r="70" spans="2:34">
      <c r="B70" s="276" t="s">
        <v>25</v>
      </c>
      <c r="C70" s="560"/>
      <c r="D70" s="561"/>
      <c r="E70" s="234"/>
      <c r="F70" s="234"/>
      <c r="G70" s="234"/>
      <c r="H70" s="234"/>
      <c r="I70" s="562"/>
      <c r="J70" s="234"/>
      <c r="K70" s="234"/>
      <c r="L70" s="563"/>
    </row>
    <row r="71" spans="2:34">
      <c r="B71" s="282" t="s">
        <v>26</v>
      </c>
      <c r="C71" s="564"/>
      <c r="D71" s="565"/>
      <c r="E71" s="234"/>
      <c r="F71" s="234"/>
      <c r="G71" s="234"/>
      <c r="H71" s="566"/>
      <c r="I71" s="234"/>
      <c r="J71" s="234"/>
      <c r="K71" s="234"/>
      <c r="L71" s="567"/>
    </row>
    <row r="72" spans="2:34">
      <c r="B72" s="282" t="s">
        <v>27</v>
      </c>
      <c r="C72" s="564"/>
      <c r="D72" s="565"/>
      <c r="E72" s="234"/>
      <c r="F72" s="234"/>
      <c r="G72" s="234"/>
      <c r="H72" s="566"/>
      <c r="I72" s="234"/>
      <c r="J72" s="234"/>
      <c r="K72" s="234"/>
      <c r="L72" s="567"/>
    </row>
    <row r="73" spans="2:34">
      <c r="B73" s="282" t="s">
        <v>28</v>
      </c>
      <c r="C73" s="564"/>
      <c r="D73" s="565"/>
      <c r="E73" s="234"/>
      <c r="F73" s="234"/>
      <c r="G73" s="234"/>
      <c r="H73" s="566"/>
      <c r="I73" s="234"/>
      <c r="J73" s="234"/>
      <c r="K73" s="234"/>
      <c r="L73" s="567"/>
    </row>
    <row r="74" spans="2:34">
      <c r="B74" s="282" t="s">
        <v>29</v>
      </c>
      <c r="C74" s="564"/>
      <c r="D74" s="565"/>
      <c r="E74" s="234"/>
      <c r="F74" s="234"/>
      <c r="G74" s="234"/>
      <c r="H74" s="566"/>
      <c r="I74" s="234"/>
      <c r="J74" s="234"/>
      <c r="K74" s="234"/>
      <c r="L74" s="567"/>
      <c r="AB74" s="230"/>
      <c r="AC74" s="230"/>
      <c r="AD74" s="230"/>
      <c r="AE74" s="346"/>
      <c r="AF74" s="230"/>
      <c r="AG74" s="230"/>
      <c r="AH74" s="230"/>
    </row>
    <row r="75" spans="2:34">
      <c r="B75" s="282" t="s">
        <v>31</v>
      </c>
      <c r="C75" s="564"/>
      <c r="D75" s="565"/>
      <c r="E75" s="234"/>
      <c r="F75" s="234"/>
      <c r="G75" s="234"/>
      <c r="H75" s="566"/>
      <c r="I75" s="234"/>
      <c r="J75" s="234"/>
      <c r="K75" s="234"/>
      <c r="L75" s="567"/>
      <c r="AB75" s="230"/>
      <c r="AC75" s="230"/>
      <c r="AD75" s="230"/>
      <c r="AE75" s="346"/>
      <c r="AF75" s="230"/>
      <c r="AG75" s="230"/>
      <c r="AH75" s="230"/>
    </row>
    <row r="76" spans="2:34">
      <c r="B76" s="657">
        <v>660</v>
      </c>
      <c r="C76" s="564"/>
      <c r="D76" s="565"/>
      <c r="E76" s="234"/>
      <c r="F76" s="234"/>
      <c r="G76" s="234"/>
      <c r="H76" s="566"/>
      <c r="I76" s="234"/>
      <c r="J76" s="234"/>
      <c r="K76" s="234"/>
      <c r="L76" s="567"/>
      <c r="AB76" s="230"/>
      <c r="AC76" s="230"/>
      <c r="AD76" s="230"/>
      <c r="AE76" s="346"/>
      <c r="AF76" s="230"/>
      <c r="AG76" s="230"/>
      <c r="AH76" s="230"/>
    </row>
    <row r="77" spans="2:34">
      <c r="B77" s="657">
        <v>670</v>
      </c>
      <c r="C77" s="564"/>
      <c r="D77" s="565"/>
      <c r="E77" s="234"/>
      <c r="F77" s="234"/>
      <c r="G77" s="234"/>
      <c r="H77" s="566"/>
      <c r="I77" s="234"/>
      <c r="J77" s="234"/>
      <c r="K77" s="234"/>
      <c r="L77" s="567"/>
      <c r="AB77" s="230"/>
      <c r="AC77" s="230"/>
      <c r="AD77" s="230"/>
      <c r="AE77" s="346"/>
      <c r="AF77" s="230"/>
      <c r="AG77" s="230"/>
      <c r="AH77" s="230"/>
    </row>
    <row r="78" spans="2:34">
      <c r="B78" s="657">
        <v>680</v>
      </c>
      <c r="C78" s="564"/>
      <c r="D78" s="565"/>
      <c r="E78" s="234"/>
      <c r="F78" s="234"/>
      <c r="G78" s="234"/>
      <c r="H78" s="566"/>
      <c r="I78" s="234"/>
      <c r="J78" s="234"/>
      <c r="K78" s="234"/>
      <c r="L78" s="567"/>
      <c r="AB78" s="230"/>
      <c r="AC78" s="230"/>
      <c r="AD78" s="230"/>
      <c r="AE78" s="346"/>
      <c r="AF78" s="230"/>
      <c r="AG78" s="230"/>
      <c r="AH78" s="230"/>
    </row>
    <row r="79" spans="2:34">
      <c r="B79" s="657">
        <v>685</v>
      </c>
      <c r="C79" s="564"/>
      <c r="D79" s="565"/>
      <c r="E79" s="234"/>
      <c r="F79" s="234"/>
      <c r="G79" s="234"/>
      <c r="H79" s="566"/>
      <c r="I79" s="234"/>
      <c r="J79" s="234"/>
      <c r="K79" s="234"/>
      <c r="L79" s="567"/>
      <c r="AB79" s="230"/>
      <c r="AC79" s="230"/>
      <c r="AD79" s="230"/>
      <c r="AE79" s="346"/>
      <c r="AG79" s="230"/>
      <c r="AH79" s="230"/>
    </row>
    <row r="80" spans="2:34">
      <c r="B80" s="657">
        <v>695</v>
      </c>
      <c r="C80" s="564"/>
      <c r="D80" s="565"/>
      <c r="E80" s="234"/>
      <c r="F80" s="234"/>
      <c r="G80" s="234"/>
      <c r="H80" s="566"/>
      <c r="I80" s="234"/>
      <c r="J80" s="234"/>
      <c r="K80" s="234"/>
      <c r="L80" s="567"/>
      <c r="AB80" s="230"/>
      <c r="AC80" s="230"/>
      <c r="AD80" s="230"/>
      <c r="AE80" s="346"/>
      <c r="AF80" s="230"/>
      <c r="AG80" s="230"/>
      <c r="AH80" s="230"/>
    </row>
    <row r="81" spans="2:34">
      <c r="B81" s="282" t="s">
        <v>32</v>
      </c>
      <c r="C81" s="564"/>
      <c r="D81" s="565"/>
      <c r="E81" s="234"/>
      <c r="F81" s="234"/>
      <c r="G81" s="234"/>
      <c r="H81" s="566"/>
      <c r="I81" s="234"/>
      <c r="J81" s="234"/>
      <c r="K81" s="234"/>
      <c r="L81" s="567"/>
    </row>
    <row r="82" spans="2:34">
      <c r="B82" s="282" t="s">
        <v>33</v>
      </c>
      <c r="C82" s="564"/>
      <c r="D82" s="565"/>
      <c r="E82" s="234"/>
      <c r="F82" s="234"/>
      <c r="G82" s="234"/>
      <c r="H82" s="566"/>
      <c r="I82" s="234"/>
      <c r="J82" s="234"/>
      <c r="K82" s="234"/>
      <c r="L82" s="567"/>
    </row>
    <row r="83" spans="2:34">
      <c r="B83" s="282" t="s">
        <v>34</v>
      </c>
      <c r="C83" s="564"/>
      <c r="D83" s="565"/>
      <c r="E83" s="234"/>
      <c r="F83" s="234"/>
      <c r="G83" s="234"/>
      <c r="H83" s="566"/>
      <c r="I83" s="234"/>
      <c r="J83" s="234"/>
      <c r="K83" s="234"/>
      <c r="L83" s="567"/>
    </row>
    <row r="84" spans="2:34">
      <c r="B84" s="282" t="s">
        <v>35</v>
      </c>
      <c r="C84" s="564"/>
      <c r="D84" s="565"/>
      <c r="E84" s="234"/>
      <c r="F84" s="234"/>
      <c r="G84" s="234"/>
      <c r="H84" s="566"/>
      <c r="I84" s="234"/>
      <c r="J84" s="234"/>
      <c r="K84" s="234"/>
      <c r="L84" s="567"/>
      <c r="AB84" s="230"/>
      <c r="AC84" s="230"/>
      <c r="AD84" s="230"/>
      <c r="AE84" s="346"/>
      <c r="AF84" s="230"/>
      <c r="AG84" s="230"/>
      <c r="AH84" s="230"/>
    </row>
    <row r="85" spans="2:34">
      <c r="B85" s="282" t="s">
        <v>36</v>
      </c>
      <c r="C85" s="564"/>
      <c r="D85" s="565"/>
      <c r="E85" s="234"/>
      <c r="F85" s="234"/>
      <c r="G85" s="234"/>
      <c r="H85" s="566"/>
      <c r="I85" s="234"/>
      <c r="J85" s="234"/>
      <c r="K85" s="234"/>
      <c r="L85" s="567"/>
      <c r="AB85" s="230"/>
      <c r="AC85" s="230"/>
      <c r="AD85" s="230"/>
      <c r="AE85" s="346"/>
      <c r="AF85" s="230"/>
      <c r="AG85" s="230"/>
      <c r="AH85" s="230"/>
    </row>
    <row r="86" spans="2:34">
      <c r="B86" s="282" t="s">
        <v>37</v>
      </c>
      <c r="C86" s="564"/>
      <c r="D86" s="565"/>
      <c r="E86" s="234"/>
      <c r="F86" s="234"/>
      <c r="G86" s="234"/>
      <c r="H86" s="566"/>
      <c r="I86" s="234"/>
      <c r="J86" s="234"/>
      <c r="K86" s="234"/>
      <c r="L86" s="567"/>
      <c r="AB86" s="230"/>
      <c r="AC86" s="230"/>
      <c r="AD86" s="230"/>
      <c r="AE86" s="346"/>
      <c r="AF86" s="230"/>
      <c r="AG86" s="230"/>
      <c r="AH86" s="230"/>
    </row>
    <row r="87" spans="2:34">
      <c r="B87" s="282" t="s">
        <v>38</v>
      </c>
      <c r="C87" s="564"/>
      <c r="D87" s="565"/>
      <c r="E87" s="234"/>
      <c r="F87" s="234"/>
      <c r="G87" s="234"/>
      <c r="H87" s="566"/>
      <c r="I87" s="234"/>
      <c r="J87" s="234"/>
      <c r="K87" s="234"/>
      <c r="L87" s="567"/>
      <c r="AB87" s="230"/>
      <c r="AC87" s="230"/>
      <c r="AD87" s="230"/>
      <c r="AE87" s="346"/>
      <c r="AF87" s="230"/>
      <c r="AG87" s="230"/>
      <c r="AH87" s="230"/>
    </row>
    <row r="88" spans="2:34">
      <c r="B88" s="657">
        <v>980</v>
      </c>
      <c r="C88" s="564"/>
      <c r="D88" s="565"/>
      <c r="E88" s="234"/>
      <c r="F88" s="234"/>
      <c r="G88" s="234"/>
      <c r="H88" s="566"/>
      <c r="I88" s="234"/>
      <c r="J88" s="234"/>
      <c r="K88" s="234"/>
      <c r="L88" s="567"/>
      <c r="AB88" s="230"/>
      <c r="AC88" s="230"/>
      <c r="AD88" s="230"/>
      <c r="AE88" s="346"/>
      <c r="AF88" s="230"/>
      <c r="AG88" s="230"/>
      <c r="AH88" s="230"/>
    </row>
    <row r="89" spans="2:34">
      <c r="B89" s="657">
        <v>985</v>
      </c>
      <c r="C89" s="564"/>
      <c r="D89" s="565"/>
      <c r="E89" s="234"/>
      <c r="F89" s="234"/>
      <c r="G89" s="234"/>
      <c r="H89" s="566"/>
      <c r="I89" s="234"/>
      <c r="J89" s="234"/>
      <c r="K89" s="234"/>
      <c r="L89" s="567"/>
      <c r="AB89" s="230"/>
      <c r="AC89" s="230"/>
      <c r="AD89" s="230"/>
      <c r="AE89" s="346"/>
      <c r="AF89" s="230"/>
      <c r="AG89" s="230"/>
      <c r="AH89" s="230"/>
    </row>
    <row r="90" spans="2:34">
      <c r="B90" s="657">
        <v>995</v>
      </c>
      <c r="C90" s="564"/>
      <c r="D90" s="565"/>
      <c r="E90" s="234"/>
      <c r="F90" s="234"/>
      <c r="G90" s="234"/>
      <c r="H90" s="566"/>
      <c r="I90" s="234"/>
      <c r="J90" s="234"/>
      <c r="K90" s="234"/>
      <c r="L90" s="567"/>
      <c r="AB90" s="230"/>
      <c r="AC90" s="230"/>
      <c r="AD90" s="230"/>
      <c r="AE90" s="346"/>
      <c r="AF90" s="230"/>
      <c r="AG90" s="230"/>
      <c r="AH90" s="230"/>
    </row>
    <row r="91" spans="2:34">
      <c r="B91" s="282" t="s">
        <v>40</v>
      </c>
      <c r="C91" s="564"/>
      <c r="D91" s="565"/>
      <c r="E91" s="234"/>
      <c r="F91" s="234"/>
      <c r="G91" s="234"/>
      <c r="H91" s="566"/>
      <c r="I91" s="234"/>
      <c r="J91" s="234"/>
      <c r="K91" s="234"/>
      <c r="L91" s="567"/>
      <c r="AB91" s="230"/>
      <c r="AC91" s="230"/>
      <c r="AD91" s="230"/>
      <c r="AE91" s="346"/>
      <c r="AF91" s="230"/>
      <c r="AG91" s="230"/>
      <c r="AH91" s="230"/>
    </row>
    <row r="92" spans="2:34">
      <c r="B92" s="282" t="s">
        <v>41</v>
      </c>
      <c r="C92" s="564"/>
      <c r="D92" s="565"/>
      <c r="E92" s="234"/>
      <c r="F92" s="234"/>
      <c r="G92" s="234"/>
      <c r="H92" s="566"/>
      <c r="I92" s="234"/>
      <c r="J92" s="234"/>
      <c r="K92" s="234"/>
      <c r="L92" s="567"/>
      <c r="AB92" s="230"/>
      <c r="AC92" s="230"/>
      <c r="AD92" s="230"/>
      <c r="AE92" s="346"/>
      <c r="AF92" s="230"/>
      <c r="AG92" s="230"/>
      <c r="AH92" s="230"/>
    </row>
    <row r="93" spans="2:34">
      <c r="B93" s="282" t="s">
        <v>42</v>
      </c>
      <c r="C93" s="564"/>
      <c r="D93" s="565"/>
      <c r="E93" s="234"/>
      <c r="F93" s="234"/>
      <c r="G93" s="234"/>
      <c r="H93" s="566"/>
      <c r="I93" s="234"/>
      <c r="J93" s="234"/>
      <c r="K93" s="234"/>
      <c r="L93" s="567"/>
      <c r="AB93" s="230"/>
      <c r="AC93" s="230"/>
      <c r="AD93" s="230"/>
      <c r="AE93" s="346"/>
      <c r="AF93" s="230"/>
      <c r="AG93" s="230"/>
      <c r="AH93" s="230"/>
    </row>
    <row r="94" spans="2:34">
      <c r="B94" s="282" t="s">
        <v>43</v>
      </c>
      <c r="C94" s="564"/>
      <c r="D94" s="565"/>
      <c r="E94" s="234"/>
      <c r="F94" s="234"/>
      <c r="G94" s="234"/>
      <c r="H94" s="566"/>
      <c r="I94" s="234"/>
      <c r="J94" s="234"/>
      <c r="K94" s="234"/>
      <c r="L94" s="567"/>
      <c r="AB94" s="230"/>
      <c r="AC94" s="230"/>
      <c r="AD94" s="230"/>
      <c r="AE94" s="346"/>
      <c r="AF94" s="230"/>
      <c r="AG94" s="230"/>
      <c r="AH94" s="230"/>
    </row>
    <row r="95" spans="2:34">
      <c r="B95" s="282" t="s">
        <v>44</v>
      </c>
      <c r="C95" s="564"/>
      <c r="D95" s="565"/>
      <c r="E95" s="234"/>
      <c r="F95" s="234"/>
      <c r="G95" s="234"/>
      <c r="H95" s="566"/>
      <c r="I95" s="234"/>
      <c r="J95" s="234"/>
      <c r="K95" s="234"/>
      <c r="L95" s="567"/>
      <c r="AB95" s="230"/>
      <c r="AC95" s="230"/>
      <c r="AD95" s="230"/>
      <c r="AE95" s="346"/>
      <c r="AF95" s="230"/>
      <c r="AG95" s="230"/>
      <c r="AH95" s="230"/>
    </row>
    <row r="96" spans="2:34">
      <c r="B96" s="282" t="s">
        <v>45</v>
      </c>
      <c r="C96" s="564"/>
      <c r="D96" s="565"/>
      <c r="E96" s="234"/>
      <c r="F96" s="234"/>
      <c r="G96" s="234"/>
      <c r="H96" s="566"/>
      <c r="I96" s="234"/>
      <c r="J96" s="234"/>
      <c r="K96" s="234"/>
      <c r="L96" s="567"/>
      <c r="AB96" s="230"/>
      <c r="AC96" s="230"/>
      <c r="AD96" s="230"/>
      <c r="AE96" s="346"/>
      <c r="AF96" s="230"/>
      <c r="AG96" s="230"/>
      <c r="AH96" s="230"/>
    </row>
    <row r="97" spans="2:34">
      <c r="B97" s="282" t="s">
        <v>47</v>
      </c>
      <c r="C97" s="564"/>
      <c r="D97" s="565"/>
      <c r="E97" s="234"/>
      <c r="F97" s="234"/>
      <c r="G97" s="234"/>
      <c r="H97" s="566"/>
      <c r="I97" s="234"/>
      <c r="J97" s="234"/>
      <c r="K97" s="234"/>
      <c r="L97" s="567"/>
      <c r="AB97" s="230"/>
      <c r="AC97" s="230"/>
      <c r="AD97" s="230"/>
      <c r="AE97" s="346"/>
      <c r="AF97" s="230"/>
      <c r="AG97" s="230"/>
      <c r="AH97" s="230"/>
    </row>
    <row r="98" spans="2:34">
      <c r="B98" s="282" t="s">
        <v>48</v>
      </c>
      <c r="C98" s="564"/>
      <c r="D98" s="565"/>
      <c r="E98" s="234"/>
      <c r="F98" s="234"/>
      <c r="G98" s="234"/>
      <c r="H98" s="566"/>
      <c r="I98" s="234"/>
      <c r="J98" s="234"/>
      <c r="K98" s="234"/>
      <c r="L98" s="567"/>
      <c r="AB98" s="230"/>
      <c r="AC98" s="230"/>
      <c r="AD98" s="230"/>
      <c r="AE98" s="346"/>
      <c r="AF98" s="230"/>
      <c r="AG98" s="230"/>
      <c r="AH98" s="230"/>
    </row>
    <row r="99" spans="2:34">
      <c r="B99" s="282" t="s">
        <v>49</v>
      </c>
      <c r="C99" s="564"/>
      <c r="D99" s="565"/>
      <c r="E99" s="234"/>
      <c r="F99" s="234"/>
      <c r="G99" s="234"/>
      <c r="H99" s="566"/>
      <c r="I99" s="234"/>
      <c r="J99" s="234"/>
      <c r="K99" s="234"/>
      <c r="L99" s="567"/>
      <c r="AB99" s="230"/>
      <c r="AC99" s="230"/>
      <c r="AD99" s="230"/>
      <c r="AE99" s="346"/>
      <c r="AF99" s="230"/>
      <c r="AG99" s="230"/>
      <c r="AH99" s="230"/>
    </row>
    <row r="100" spans="2:34">
      <c r="B100" s="282" t="s">
        <v>50</v>
      </c>
      <c r="C100" s="564"/>
      <c r="D100" s="565"/>
      <c r="E100" s="234"/>
      <c r="F100" s="234"/>
      <c r="G100" s="234"/>
      <c r="H100" s="566"/>
      <c r="I100" s="234"/>
      <c r="J100" s="234"/>
      <c r="K100" s="234"/>
      <c r="L100" s="567"/>
      <c r="AB100" s="230"/>
      <c r="AC100" s="230"/>
      <c r="AD100" s="230"/>
      <c r="AE100" s="346"/>
      <c r="AF100" s="230"/>
      <c r="AG100" s="230"/>
      <c r="AH100" s="230"/>
    </row>
    <row r="101" spans="2:34">
      <c r="B101" s="282" t="s">
        <v>51</v>
      </c>
      <c r="C101" s="564"/>
      <c r="D101" s="565"/>
      <c r="E101" s="234"/>
      <c r="F101" s="234"/>
      <c r="G101" s="234"/>
      <c r="H101" s="566"/>
      <c r="I101" s="234"/>
      <c r="J101" s="234"/>
      <c r="K101" s="234"/>
      <c r="L101" s="567"/>
      <c r="AB101" s="230"/>
      <c r="AC101" s="230"/>
      <c r="AD101" s="230"/>
      <c r="AE101" s="346"/>
      <c r="AF101" s="230"/>
      <c r="AG101" s="230"/>
      <c r="AH101" s="230"/>
    </row>
    <row r="102" spans="2:34">
      <c r="B102" s="282" t="s">
        <v>52</v>
      </c>
      <c r="C102" s="564"/>
      <c r="D102" s="565"/>
      <c r="E102" s="234"/>
      <c r="F102" s="234"/>
      <c r="G102" s="234"/>
      <c r="H102" s="566"/>
      <c r="I102" s="234"/>
      <c r="J102" s="234"/>
      <c r="K102" s="234"/>
      <c r="L102" s="567"/>
      <c r="AB102" s="230"/>
      <c r="AC102" s="230"/>
      <c r="AD102" s="230"/>
      <c r="AE102" s="346"/>
      <c r="AF102" s="230"/>
      <c r="AG102" s="230"/>
      <c r="AH102" s="230"/>
    </row>
    <row r="103" spans="2:34">
      <c r="B103" s="282" t="s">
        <v>53</v>
      </c>
      <c r="C103" s="564"/>
      <c r="D103" s="565"/>
      <c r="E103" s="234"/>
      <c r="F103" s="234"/>
      <c r="G103" s="234"/>
      <c r="H103" s="566"/>
      <c r="I103" s="234"/>
      <c r="J103" s="234"/>
      <c r="K103" s="234"/>
      <c r="L103" s="567"/>
      <c r="AB103" s="230"/>
      <c r="AC103" s="230"/>
      <c r="AD103" s="230"/>
      <c r="AE103" s="346"/>
      <c r="AF103" s="230"/>
      <c r="AG103" s="230"/>
      <c r="AH103" s="230"/>
    </row>
    <row r="104" spans="2:34">
      <c r="B104" s="282" t="s">
        <v>54</v>
      </c>
      <c r="C104" s="564"/>
      <c r="D104" s="565"/>
      <c r="E104" s="234"/>
      <c r="F104" s="234"/>
      <c r="G104" s="234"/>
      <c r="H104" s="566"/>
      <c r="I104" s="234"/>
      <c r="J104" s="234"/>
      <c r="K104" s="234"/>
      <c r="L104" s="567"/>
    </row>
    <row r="105" spans="2:34">
      <c r="B105" s="282" t="s">
        <v>55</v>
      </c>
      <c r="C105" s="564"/>
      <c r="D105" s="565"/>
      <c r="E105" s="234"/>
      <c r="F105" s="234"/>
      <c r="G105" s="234"/>
      <c r="H105" s="566"/>
      <c r="I105" s="234"/>
      <c r="J105" s="234"/>
      <c r="K105" s="234"/>
      <c r="L105" s="567"/>
    </row>
    <row r="106" spans="2:34">
      <c r="B106" s="282" t="s">
        <v>56</v>
      </c>
      <c r="C106" s="564"/>
      <c r="D106" s="565"/>
      <c r="E106" s="234"/>
      <c r="F106" s="234"/>
      <c r="G106" s="234"/>
      <c r="H106" s="566"/>
      <c r="I106" s="234"/>
      <c r="J106" s="234"/>
      <c r="K106" s="234"/>
      <c r="L106" s="567"/>
    </row>
    <row r="107" spans="2:34">
      <c r="B107" s="282" t="s">
        <v>57</v>
      </c>
      <c r="C107" s="564"/>
      <c r="D107" s="565"/>
      <c r="E107" s="234"/>
      <c r="F107" s="234"/>
      <c r="G107" s="234"/>
      <c r="H107" s="566"/>
      <c r="I107" s="234"/>
      <c r="J107" s="234"/>
      <c r="K107" s="234"/>
      <c r="L107" s="567"/>
    </row>
    <row r="108" spans="2:34">
      <c r="B108" s="282" t="s">
        <v>58</v>
      </c>
      <c r="C108" s="564"/>
      <c r="D108" s="565"/>
      <c r="E108" s="234"/>
      <c r="F108" s="234"/>
      <c r="G108" s="234"/>
      <c r="H108" s="566"/>
      <c r="I108" s="234"/>
      <c r="J108" s="234"/>
      <c r="K108" s="234"/>
      <c r="L108" s="567"/>
    </row>
    <row r="109" spans="2:34">
      <c r="B109" s="282" t="s">
        <v>59</v>
      </c>
      <c r="C109" s="564"/>
      <c r="D109" s="565"/>
      <c r="E109" s="234"/>
      <c r="F109" s="234"/>
      <c r="G109" s="234"/>
      <c r="H109" s="566"/>
      <c r="I109" s="234"/>
      <c r="J109" s="234"/>
      <c r="K109" s="234"/>
      <c r="L109" s="567"/>
    </row>
    <row r="110" spans="2:34">
      <c r="B110" s="282" t="s">
        <v>60</v>
      </c>
      <c r="C110" s="564"/>
      <c r="D110" s="565"/>
      <c r="E110" s="234"/>
      <c r="F110" s="234"/>
      <c r="G110" s="234"/>
      <c r="H110" s="566"/>
      <c r="I110" s="234"/>
      <c r="J110" s="234"/>
      <c r="K110" s="234"/>
      <c r="L110" s="567"/>
    </row>
    <row r="111" spans="2:34">
      <c r="B111" s="657">
        <v>450</v>
      </c>
      <c r="C111" s="564"/>
      <c r="D111" s="565"/>
      <c r="E111" s="234"/>
      <c r="F111" s="234"/>
      <c r="G111" s="234"/>
      <c r="H111" s="566"/>
      <c r="I111" s="234"/>
      <c r="J111" s="234"/>
      <c r="K111" s="234"/>
      <c r="L111" s="567"/>
    </row>
    <row r="112" spans="2:34">
      <c r="B112" s="657">
        <v>460</v>
      </c>
      <c r="C112" s="564"/>
      <c r="D112" s="565"/>
      <c r="E112" s="234"/>
      <c r="F112" s="234"/>
      <c r="G112" s="234"/>
      <c r="H112" s="566"/>
      <c r="I112" s="234"/>
      <c r="J112" s="234"/>
      <c r="K112" s="234"/>
      <c r="L112" s="567"/>
    </row>
    <row r="113" spans="2:12">
      <c r="B113" s="657">
        <v>470</v>
      </c>
      <c r="C113" s="564"/>
      <c r="D113" s="565"/>
      <c r="E113" s="234"/>
      <c r="F113" s="234"/>
      <c r="G113" s="234"/>
      <c r="H113" s="566"/>
      <c r="I113" s="234"/>
      <c r="J113" s="234"/>
      <c r="K113" s="234"/>
      <c r="L113" s="567"/>
    </row>
    <row r="114" spans="2:12">
      <c r="B114" s="282" t="s">
        <v>61</v>
      </c>
      <c r="C114" s="564"/>
      <c r="D114" s="565"/>
      <c r="E114" s="234"/>
      <c r="F114" s="234"/>
      <c r="G114" s="234"/>
      <c r="H114" s="566"/>
      <c r="I114" s="234"/>
      <c r="J114" s="234"/>
      <c r="K114" s="234"/>
      <c r="L114" s="567"/>
    </row>
    <row r="115" spans="2:12" ht="15.75" thickBot="1">
      <c r="B115" s="288" t="s">
        <v>62</v>
      </c>
      <c r="C115" s="568"/>
      <c r="D115" s="569"/>
      <c r="E115" s="568"/>
      <c r="F115" s="570"/>
      <c r="G115" s="570"/>
      <c r="H115" s="571"/>
      <c r="I115" s="570"/>
      <c r="J115" s="570"/>
      <c r="K115" s="570"/>
      <c r="L115" s="572"/>
    </row>
    <row r="116" spans="2:12">
      <c r="E116" s="265" t="s">
        <v>675</v>
      </c>
    </row>
    <row r="117" spans="2:12">
      <c r="E117" s="297"/>
    </row>
    <row r="118" spans="2:12">
      <c r="E118" s="297"/>
    </row>
    <row r="119" spans="2:12">
      <c r="E119" s="297"/>
    </row>
    <row r="120" spans="2:12">
      <c r="E120" s="297"/>
    </row>
    <row r="121" spans="2:12">
      <c r="E121" s="297"/>
    </row>
    <row r="122" spans="2:12">
      <c r="E122" s="297"/>
    </row>
    <row r="125" spans="2:12">
      <c r="B125" s="266"/>
    </row>
    <row r="126" spans="2:12" ht="16.5" thickBot="1">
      <c r="B126" s="135" t="s">
        <v>655</v>
      </c>
      <c r="D126" s="519"/>
    </row>
    <row r="127" spans="2:12">
      <c r="B127" s="276"/>
      <c r="C127" s="298" t="s">
        <v>676</v>
      </c>
      <c r="D127" s="299"/>
      <c r="E127" s="279" t="s">
        <v>1395</v>
      </c>
      <c r="F127" s="279"/>
      <c r="G127" s="280"/>
      <c r="H127" s="299"/>
      <c r="I127" s="280"/>
      <c r="J127" s="280"/>
      <c r="K127" s="278"/>
    </row>
    <row r="128" spans="2:12">
      <c r="B128" s="282"/>
      <c r="C128" s="517" t="s">
        <v>677</v>
      </c>
      <c r="D128" s="658" t="s">
        <v>678</v>
      </c>
      <c r="E128" s="285"/>
      <c r="F128" s="51"/>
      <c r="G128" s="300"/>
      <c r="H128" s="147" t="s">
        <v>679</v>
      </c>
      <c r="I128" s="285"/>
      <c r="K128" s="295"/>
    </row>
    <row r="129" spans="2:11" ht="15.75" thickBot="1">
      <c r="B129" s="288" t="s">
        <v>63</v>
      </c>
      <c r="C129" s="301" t="s">
        <v>680</v>
      </c>
      <c r="D129" s="291" t="s">
        <v>680</v>
      </c>
      <c r="E129" s="542" t="s">
        <v>672</v>
      </c>
      <c r="F129" s="542" t="s">
        <v>673</v>
      </c>
      <c r="G129" s="292" t="s">
        <v>674</v>
      </c>
      <c r="H129" s="293" t="s">
        <v>680</v>
      </c>
      <c r="I129" s="542" t="s">
        <v>672</v>
      </c>
      <c r="J129" s="542" t="s">
        <v>673</v>
      </c>
      <c r="K129" s="294" t="s">
        <v>674</v>
      </c>
    </row>
    <row r="130" spans="2:11">
      <c r="B130" s="276" t="s">
        <v>74</v>
      </c>
      <c r="C130" s="573"/>
      <c r="D130" s="560"/>
      <c r="E130" s="234"/>
      <c r="F130" s="574"/>
      <c r="G130" s="574"/>
      <c r="H130" s="575"/>
      <c r="I130" s="234"/>
      <c r="J130" s="574"/>
      <c r="K130" s="563"/>
    </row>
    <row r="131" spans="2:11">
      <c r="B131" s="282" t="s">
        <v>75</v>
      </c>
      <c r="C131" s="576"/>
      <c r="D131" s="564"/>
      <c r="E131" s="234"/>
      <c r="F131" s="234"/>
      <c r="G131" s="234"/>
      <c r="H131" s="562"/>
      <c r="I131" s="234"/>
      <c r="J131" s="234"/>
      <c r="K131" s="567"/>
    </row>
    <row r="132" spans="2:11">
      <c r="B132" s="282" t="s">
        <v>76</v>
      </c>
      <c r="C132" s="576"/>
      <c r="D132" s="564"/>
      <c r="E132" s="234"/>
      <c r="F132" s="234"/>
      <c r="G132" s="234"/>
      <c r="H132" s="562"/>
      <c r="I132" s="234"/>
      <c r="J132" s="234"/>
      <c r="K132" s="567"/>
    </row>
    <row r="133" spans="2:11">
      <c r="B133" s="282" t="s">
        <v>77</v>
      </c>
      <c r="C133" s="576"/>
      <c r="D133" s="564"/>
      <c r="E133" s="234"/>
      <c r="F133" s="234"/>
      <c r="G133" s="234"/>
      <c r="H133" s="562"/>
      <c r="I133" s="234"/>
      <c r="J133" s="234"/>
      <c r="K133" s="567"/>
    </row>
    <row r="134" spans="2:11">
      <c r="B134" s="551" t="s">
        <v>681</v>
      </c>
      <c r="C134" s="576"/>
      <c r="D134" s="564"/>
      <c r="E134" s="234"/>
      <c r="F134" s="234"/>
      <c r="G134" s="234"/>
      <c r="H134" s="562"/>
      <c r="I134" s="234"/>
      <c r="J134" s="234"/>
      <c r="K134" s="567"/>
    </row>
    <row r="135" spans="2:11">
      <c r="B135" s="551" t="s">
        <v>682</v>
      </c>
      <c r="C135" s="576"/>
      <c r="D135" s="564"/>
      <c r="E135" s="234"/>
      <c r="F135" s="234"/>
      <c r="G135" s="234"/>
      <c r="H135" s="562"/>
      <c r="I135" s="234"/>
      <c r="J135" s="234"/>
      <c r="K135" s="567"/>
    </row>
    <row r="136" spans="2:11" ht="15.75" thickBot="1">
      <c r="B136" s="288" t="s">
        <v>38</v>
      </c>
      <c r="C136" s="577"/>
      <c r="D136" s="568"/>
      <c r="E136" s="570"/>
      <c r="F136" s="570"/>
      <c r="G136" s="570"/>
      <c r="H136" s="578"/>
      <c r="I136" s="570"/>
      <c r="J136" s="570"/>
      <c r="K136" s="572"/>
    </row>
    <row r="137" spans="2:11">
      <c r="E137" s="265" t="s">
        <v>675</v>
      </c>
    </row>
    <row r="148" spans="2:6">
      <c r="C148" s="659"/>
      <c r="D148" s="147"/>
      <c r="F148" s="659"/>
    </row>
    <row r="149" spans="2:6" ht="15.75">
      <c r="B149" s="135" t="s">
        <v>168</v>
      </c>
      <c r="D149" s="266"/>
    </row>
    <row r="150" spans="2:6">
      <c r="B150" t="s">
        <v>82</v>
      </c>
      <c r="F150" s="659"/>
    </row>
    <row r="151" spans="2:6">
      <c r="F151" s="659"/>
    </row>
    <row r="152" spans="2:6">
      <c r="B152" s="147" t="s">
        <v>683</v>
      </c>
      <c r="F152" s="659"/>
    </row>
    <row r="153" spans="2:6">
      <c r="B153" t="s">
        <v>95</v>
      </c>
      <c r="F153" s="659"/>
    </row>
    <row r="154" spans="2:6" ht="18.75" thickBot="1">
      <c r="B154" s="147" t="s">
        <v>684</v>
      </c>
      <c r="C154" s="285" t="s">
        <v>685</v>
      </c>
      <c r="F154" s="659"/>
    </row>
    <row r="155" spans="2:6">
      <c r="B155" s="302" t="s">
        <v>175</v>
      </c>
      <c r="C155" s="573"/>
    </row>
    <row r="156" spans="2:6">
      <c r="B156" s="282" t="s">
        <v>171</v>
      </c>
      <c r="C156" s="576"/>
    </row>
    <row r="157" spans="2:6">
      <c r="B157" s="282" t="s">
        <v>172</v>
      </c>
      <c r="C157" s="576"/>
    </row>
    <row r="158" spans="2:6">
      <c r="B158" s="282" t="s">
        <v>174</v>
      </c>
      <c r="C158" s="576"/>
    </row>
    <row r="159" spans="2:6" ht="15.75" thickBot="1">
      <c r="B159" s="303" t="s">
        <v>173</v>
      </c>
      <c r="C159" s="577"/>
    </row>
    <row r="160" spans="2:6">
      <c r="B160" s="280"/>
      <c r="C160" s="147"/>
    </row>
    <row r="161" spans="2:11">
      <c r="B161" s="147" t="s">
        <v>686</v>
      </c>
      <c r="C161" s="147"/>
    </row>
    <row r="162" spans="2:11" ht="18.75" thickBot="1">
      <c r="B162" s="147" t="s">
        <v>687</v>
      </c>
      <c r="C162" s="285" t="s">
        <v>685</v>
      </c>
    </row>
    <row r="163" spans="2:11">
      <c r="B163" s="302" t="s">
        <v>688</v>
      </c>
      <c r="C163" s="573"/>
    </row>
    <row r="164" spans="2:11">
      <c r="B164" s="551" t="s">
        <v>689</v>
      </c>
      <c r="C164" s="576"/>
    </row>
    <row r="165" spans="2:11">
      <c r="B165" s="551" t="s">
        <v>690</v>
      </c>
      <c r="C165" s="576"/>
    </row>
    <row r="166" spans="2:11" ht="15.75" thickBot="1">
      <c r="B166" s="303" t="s">
        <v>691</v>
      </c>
      <c r="C166" s="577"/>
    </row>
    <row r="167" spans="2:11">
      <c r="C167" s="147"/>
    </row>
    <row r="168" spans="2:11">
      <c r="B168" s="147" t="s">
        <v>692</v>
      </c>
      <c r="C168" s="147"/>
    </row>
    <row r="169" spans="2:11" ht="18.75" thickBot="1">
      <c r="B169" s="147" t="s">
        <v>687</v>
      </c>
      <c r="C169" s="285" t="s">
        <v>685</v>
      </c>
    </row>
    <row r="170" spans="2:11">
      <c r="B170" s="302" t="s">
        <v>693</v>
      </c>
      <c r="C170" s="573"/>
    </row>
    <row r="171" spans="2:11" ht="15.75" thickBot="1">
      <c r="B171" s="303" t="s">
        <v>694</v>
      </c>
      <c r="C171" s="577"/>
    </row>
    <row r="174" spans="2:11" ht="16.5" thickBot="1">
      <c r="B174" s="556" t="s">
        <v>695</v>
      </c>
      <c r="C174" s="265"/>
      <c r="D174" s="660"/>
      <c r="E174" s="265"/>
      <c r="F174" s="265"/>
      <c r="G174" s="265"/>
      <c r="H174" s="265"/>
      <c r="I174" s="265"/>
      <c r="J174" s="265"/>
      <c r="K174" s="265"/>
    </row>
    <row r="175" spans="2:11">
      <c r="B175" s="547"/>
      <c r="C175" s="537" t="s">
        <v>676</v>
      </c>
      <c r="D175" s="548"/>
      <c r="E175" s="548" t="s">
        <v>962</v>
      </c>
      <c r="F175" s="548"/>
      <c r="G175" s="548"/>
      <c r="H175" s="549"/>
      <c r="I175" s="548"/>
      <c r="J175" s="548"/>
      <c r="K175" s="661"/>
    </row>
    <row r="176" spans="2:11">
      <c r="B176" s="551"/>
      <c r="C176" s="538" t="s">
        <v>677</v>
      </c>
      <c r="D176" s="662" t="s">
        <v>678</v>
      </c>
      <c r="E176" s="539"/>
      <c r="F176" s="539"/>
      <c r="G176" s="663"/>
      <c r="H176" s="265" t="s">
        <v>679</v>
      </c>
      <c r="I176" s="265"/>
      <c r="J176" s="539"/>
      <c r="K176" s="664"/>
    </row>
    <row r="177" spans="2:21" ht="15.75" thickBot="1">
      <c r="B177" s="665" t="s">
        <v>63</v>
      </c>
      <c r="C177" s="540" t="s">
        <v>680</v>
      </c>
      <c r="D177" s="542" t="s">
        <v>680</v>
      </c>
      <c r="E177" s="542" t="s">
        <v>672</v>
      </c>
      <c r="F177" s="542" t="s">
        <v>673</v>
      </c>
      <c r="G177" s="542" t="s">
        <v>674</v>
      </c>
      <c r="H177" s="666" t="s">
        <v>680</v>
      </c>
      <c r="I177" s="542" t="s">
        <v>672</v>
      </c>
      <c r="J177" s="542" t="s">
        <v>673</v>
      </c>
      <c r="K177" s="546" t="s">
        <v>674</v>
      </c>
    </row>
    <row r="178" spans="2:21" ht="15.75" thickBot="1">
      <c r="B178" s="667" t="s">
        <v>25</v>
      </c>
      <c r="C178" s="579"/>
      <c r="D178" s="580"/>
      <c r="E178" s="570"/>
      <c r="F178" s="580"/>
      <c r="G178" s="580"/>
      <c r="H178" s="581"/>
      <c r="I178" s="570"/>
      <c r="J178" s="580"/>
      <c r="K178" s="582"/>
    </row>
    <row r="179" spans="2:21">
      <c r="E179" s="265" t="s">
        <v>675</v>
      </c>
    </row>
    <row r="185" spans="2:21" ht="16.5" thickBot="1">
      <c r="B185" s="556" t="s">
        <v>696</v>
      </c>
      <c r="C185" s="265"/>
      <c r="D185" s="265"/>
      <c r="E185" s="265"/>
      <c r="F185" s="265"/>
      <c r="G185" s="265"/>
      <c r="H185" s="265"/>
      <c r="I185" s="265"/>
      <c r="J185" s="265"/>
      <c r="K185" s="265"/>
      <c r="L185" s="265"/>
      <c r="M185" s="265"/>
      <c r="N185" s="265"/>
      <c r="O185" s="265"/>
      <c r="P185" s="265"/>
      <c r="Q185" s="265"/>
      <c r="R185" s="265"/>
      <c r="S185" s="297"/>
      <c r="T185" s="297"/>
      <c r="U185" s="297"/>
    </row>
    <row r="186" spans="2:21" ht="15.75">
      <c r="B186" s="549"/>
      <c r="C186" s="668"/>
      <c r="D186" s="548"/>
      <c r="E186" s="548"/>
      <c r="F186" s="669" t="s">
        <v>697</v>
      </c>
      <c r="G186" s="548"/>
      <c r="H186" s="548"/>
      <c r="I186" s="548"/>
      <c r="J186" s="548"/>
      <c r="K186" s="668"/>
      <c r="L186" s="548"/>
      <c r="M186" s="548"/>
      <c r="N186" s="669" t="s">
        <v>698</v>
      </c>
      <c r="O186" s="548"/>
      <c r="P186" s="548"/>
      <c r="Q186" s="548"/>
      <c r="R186" s="661"/>
    </row>
    <row r="187" spans="2:21">
      <c r="B187" s="552"/>
      <c r="C187" s="543" t="s">
        <v>699</v>
      </c>
      <c r="D187" s="670" t="s">
        <v>699</v>
      </c>
      <c r="E187" s="671"/>
      <c r="F187" s="265" t="s">
        <v>955</v>
      </c>
      <c r="G187" s="672"/>
      <c r="H187" s="265"/>
      <c r="I187" s="265"/>
      <c r="J187" s="265"/>
      <c r="K187" s="543" t="s">
        <v>699</v>
      </c>
      <c r="L187" s="670" t="s">
        <v>699</v>
      </c>
      <c r="M187" s="265"/>
      <c r="N187" s="265" t="s">
        <v>956</v>
      </c>
      <c r="O187" s="265"/>
      <c r="P187" s="671"/>
      <c r="Q187" s="265"/>
      <c r="R187" s="664"/>
    </row>
    <row r="188" spans="2:21">
      <c r="B188" s="552"/>
      <c r="C188" s="543" t="s">
        <v>443</v>
      </c>
      <c r="D188" s="670" t="s">
        <v>444</v>
      </c>
      <c r="E188" s="671" t="s">
        <v>700</v>
      </c>
      <c r="F188" s="265"/>
      <c r="G188" s="672"/>
      <c r="H188" s="265" t="s">
        <v>701</v>
      </c>
      <c r="I188" s="265"/>
      <c r="J188" s="265"/>
      <c r="K188" s="543" t="s">
        <v>443</v>
      </c>
      <c r="L188" s="670" t="s">
        <v>444</v>
      </c>
      <c r="M188" s="671" t="s">
        <v>700</v>
      </c>
      <c r="N188" s="265"/>
      <c r="O188" s="265"/>
      <c r="P188" s="671" t="s">
        <v>702</v>
      </c>
      <c r="Q188" s="265"/>
      <c r="R188" s="664"/>
    </row>
    <row r="189" spans="2:21" ht="16.5" thickBot="1">
      <c r="B189" s="673" t="s">
        <v>703</v>
      </c>
      <c r="C189" s="545" t="s">
        <v>128</v>
      </c>
      <c r="D189" s="674" t="s">
        <v>128</v>
      </c>
      <c r="E189" s="666" t="s">
        <v>167</v>
      </c>
      <c r="F189" s="542" t="s">
        <v>704</v>
      </c>
      <c r="G189" s="675" t="s">
        <v>674</v>
      </c>
      <c r="H189" s="542" t="s">
        <v>167</v>
      </c>
      <c r="I189" s="542" t="s">
        <v>704</v>
      </c>
      <c r="J189" s="542" t="s">
        <v>674</v>
      </c>
      <c r="K189" s="545" t="s">
        <v>128</v>
      </c>
      <c r="L189" s="674" t="s">
        <v>128</v>
      </c>
      <c r="M189" s="542" t="s">
        <v>167</v>
      </c>
      <c r="N189" s="542" t="s">
        <v>704</v>
      </c>
      <c r="O189" s="542" t="s">
        <v>674</v>
      </c>
      <c r="P189" s="666" t="s">
        <v>167</v>
      </c>
      <c r="Q189" s="542" t="s">
        <v>704</v>
      </c>
      <c r="R189" s="546" t="s">
        <v>674</v>
      </c>
    </row>
    <row r="190" spans="2:21">
      <c r="B190" s="676" t="s">
        <v>143</v>
      </c>
      <c r="C190" s="564"/>
      <c r="D190" s="583"/>
      <c r="E190" s="562"/>
      <c r="F190" s="234"/>
      <c r="G190" s="566"/>
      <c r="H190" s="234"/>
      <c r="I190" s="234"/>
      <c r="J190" s="234"/>
      <c r="K190" s="564"/>
      <c r="L190" s="583"/>
      <c r="M190" s="234"/>
      <c r="N190" s="234"/>
      <c r="O190" s="234"/>
      <c r="P190" s="562"/>
      <c r="Q190" s="234"/>
      <c r="R190" s="567"/>
    </row>
    <row r="191" spans="2:21">
      <c r="B191" s="676" t="s">
        <v>145</v>
      </c>
      <c r="C191" s="564"/>
      <c r="D191" s="583"/>
      <c r="E191" s="562"/>
      <c r="F191" s="234"/>
      <c r="G191" s="566"/>
      <c r="H191" s="234"/>
      <c r="I191" s="234"/>
      <c r="J191" s="234"/>
      <c r="K191" s="564"/>
      <c r="L191" s="583"/>
      <c r="M191" s="234"/>
      <c r="N191" s="234"/>
      <c r="O191" s="234"/>
      <c r="P191" s="562"/>
      <c r="Q191" s="234"/>
      <c r="R191" s="567"/>
    </row>
    <row r="192" spans="2:21">
      <c r="B192" s="676" t="s">
        <v>147</v>
      </c>
      <c r="C192" s="564"/>
      <c r="D192" s="583"/>
      <c r="E192" s="562"/>
      <c r="F192" s="234"/>
      <c r="G192" s="566"/>
      <c r="H192" s="234"/>
      <c r="I192" s="234"/>
      <c r="J192" s="234"/>
      <c r="K192" s="564"/>
      <c r="L192" s="583"/>
      <c r="M192" s="234"/>
      <c r="N192" s="234"/>
      <c r="O192" s="234"/>
      <c r="P192" s="562"/>
      <c r="Q192" s="234"/>
      <c r="R192" s="567"/>
    </row>
    <row r="193" spans="2:21">
      <c r="B193" s="676" t="s">
        <v>149</v>
      </c>
      <c r="C193" s="564"/>
      <c r="D193" s="583"/>
      <c r="E193" s="562"/>
      <c r="F193" s="234"/>
      <c r="G193" s="566"/>
      <c r="H193" s="234"/>
      <c r="I193" s="234"/>
      <c r="J193" s="234"/>
      <c r="K193" s="564"/>
      <c r="L193" s="583"/>
      <c r="M193" s="234"/>
      <c r="N193" s="234"/>
      <c r="O193" s="234"/>
      <c r="P193" s="562"/>
      <c r="Q193" s="234"/>
      <c r="R193" s="567"/>
    </row>
    <row r="194" spans="2:21">
      <c r="B194" s="676" t="s">
        <v>151</v>
      </c>
      <c r="C194" s="564"/>
      <c r="D194" s="583"/>
      <c r="E194" s="562"/>
      <c r="F194" s="234"/>
      <c r="G194" s="566"/>
      <c r="H194" s="234"/>
      <c r="I194" s="234"/>
      <c r="J194" s="234"/>
      <c r="K194" s="564"/>
      <c r="L194" s="583"/>
      <c r="M194" s="234"/>
      <c r="N194" s="234"/>
      <c r="O194" s="234"/>
      <c r="P194" s="562"/>
      <c r="Q194" s="234"/>
      <c r="R194" s="567"/>
    </row>
    <row r="195" spans="2:21">
      <c r="B195" s="676" t="s">
        <v>153</v>
      </c>
      <c r="C195" s="564"/>
      <c r="D195" s="583"/>
      <c r="E195" s="562"/>
      <c r="F195" s="234"/>
      <c r="G195" s="566"/>
      <c r="H195" s="234"/>
      <c r="I195" s="234"/>
      <c r="J195" s="234"/>
      <c r="K195" s="564"/>
      <c r="L195" s="583"/>
      <c r="M195" s="234"/>
      <c r="N195" s="234"/>
      <c r="O195" s="234"/>
      <c r="P195" s="562"/>
      <c r="Q195" s="234"/>
      <c r="R195" s="567"/>
    </row>
    <row r="196" spans="2:21">
      <c r="B196" s="676" t="s">
        <v>155</v>
      </c>
      <c r="C196" s="564"/>
      <c r="D196" s="583"/>
      <c r="E196" s="562"/>
      <c r="F196" s="234"/>
      <c r="G196" s="566"/>
      <c r="H196" s="234"/>
      <c r="I196" s="234"/>
      <c r="J196" s="234"/>
      <c r="K196" s="564"/>
      <c r="L196" s="583"/>
      <c r="M196" s="234"/>
      <c r="N196" s="234"/>
      <c r="O196" s="234"/>
      <c r="P196" s="562"/>
      <c r="Q196" s="234"/>
      <c r="R196" s="567"/>
    </row>
    <row r="197" spans="2:21">
      <c r="B197" s="676" t="s">
        <v>157</v>
      </c>
      <c r="C197" s="564"/>
      <c r="D197" s="583"/>
      <c r="E197" s="562"/>
      <c r="F197" s="234"/>
      <c r="G197" s="566"/>
      <c r="H197" s="234"/>
      <c r="I197" s="234"/>
      <c r="J197" s="234"/>
      <c r="K197" s="564"/>
      <c r="L197" s="583"/>
      <c r="M197" s="234"/>
      <c r="N197" s="234"/>
      <c r="O197" s="234"/>
      <c r="P197" s="562"/>
      <c r="Q197" s="234"/>
      <c r="R197" s="567"/>
    </row>
    <row r="198" spans="2:21">
      <c r="B198" s="676" t="s">
        <v>159</v>
      </c>
      <c r="C198" s="564"/>
      <c r="D198" s="583"/>
      <c r="E198" s="562"/>
      <c r="F198" s="234"/>
      <c r="G198" s="566"/>
      <c r="H198" s="234"/>
      <c r="I198" s="234"/>
      <c r="J198" s="234"/>
      <c r="K198" s="564"/>
      <c r="L198" s="583"/>
      <c r="M198" s="234"/>
      <c r="N198" s="234"/>
      <c r="O198" s="234"/>
      <c r="P198" s="562"/>
      <c r="Q198" s="234"/>
      <c r="R198" s="567"/>
    </row>
    <row r="199" spans="2:21">
      <c r="B199" s="676" t="s">
        <v>161</v>
      </c>
      <c r="C199" s="564"/>
      <c r="D199" s="583"/>
      <c r="E199" s="562"/>
      <c r="F199" s="234"/>
      <c r="G199" s="566"/>
      <c r="H199" s="234"/>
      <c r="I199" s="234"/>
      <c r="J199" s="234"/>
      <c r="K199" s="564"/>
      <c r="L199" s="583"/>
      <c r="M199" s="234"/>
      <c r="N199" s="584"/>
      <c r="O199" s="234"/>
      <c r="P199" s="562"/>
      <c r="Q199" s="234"/>
      <c r="R199" s="567"/>
    </row>
    <row r="200" spans="2:21">
      <c r="B200" s="676" t="s">
        <v>163</v>
      </c>
      <c r="C200" s="564"/>
      <c r="D200" s="583"/>
      <c r="E200" s="562"/>
      <c r="F200" s="234"/>
      <c r="G200" s="566"/>
      <c r="H200" s="234"/>
      <c r="I200" s="234"/>
      <c r="J200" s="234"/>
      <c r="K200" s="564"/>
      <c r="L200" s="583"/>
      <c r="M200" s="234"/>
      <c r="N200" s="234"/>
      <c r="O200" s="234"/>
      <c r="P200" s="562"/>
      <c r="Q200" s="234"/>
      <c r="R200" s="567"/>
    </row>
    <row r="201" spans="2:21" ht="15.75" thickBot="1">
      <c r="B201" s="677" t="s">
        <v>165</v>
      </c>
      <c r="C201" s="568"/>
      <c r="D201" s="585"/>
      <c r="E201" s="578"/>
      <c r="F201" s="570"/>
      <c r="G201" s="571"/>
      <c r="H201" s="570"/>
      <c r="I201" s="570"/>
      <c r="J201" s="570"/>
      <c r="K201" s="568"/>
      <c r="L201" s="585"/>
      <c r="M201" s="570"/>
      <c r="N201" s="570"/>
      <c r="O201" s="570"/>
      <c r="P201" s="578"/>
      <c r="Q201" s="570"/>
      <c r="R201" s="572"/>
    </row>
    <row r="202" spans="2:21">
      <c r="O202" s="259"/>
      <c r="P202" s="259"/>
      <c r="Q202" s="259"/>
      <c r="R202" s="258"/>
      <c r="S202" s="258"/>
      <c r="T202" s="258"/>
      <c r="U202" s="258"/>
    </row>
    <row r="203" spans="2:21">
      <c r="O203" s="259"/>
      <c r="P203" s="259"/>
      <c r="Q203" s="259"/>
      <c r="R203" s="258"/>
      <c r="S203" s="258"/>
      <c r="T203" s="258"/>
      <c r="U203" s="258"/>
    </row>
    <row r="204" spans="2:21">
      <c r="O204" s="259"/>
      <c r="P204" s="259"/>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9">
      <c r="O209" s="259"/>
      <c r="P209" s="259"/>
      <c r="Q209" s="259"/>
      <c r="R209" s="258"/>
      <c r="S209" s="258"/>
      <c r="T209" s="258"/>
      <c r="U209" s="258"/>
    </row>
    <row r="210" spans="15:29">
      <c r="O210" s="259"/>
      <c r="P210" s="259"/>
      <c r="Q210" s="259"/>
      <c r="R210" s="258"/>
      <c r="S210" s="258"/>
      <c r="T210" s="258"/>
      <c r="U210" s="258"/>
    </row>
    <row r="211" spans="15:29">
      <c r="O211" s="259"/>
      <c r="P211" s="259"/>
      <c r="Q211" s="259"/>
      <c r="R211" s="258"/>
      <c r="S211" s="258"/>
      <c r="T211" s="258"/>
      <c r="U211" s="258"/>
    </row>
    <row r="212" spans="15:29">
      <c r="O212" s="259"/>
      <c r="P212" s="259"/>
      <c r="Q212" s="259"/>
      <c r="R212" s="258"/>
      <c r="S212" s="258"/>
      <c r="T212" s="258"/>
      <c r="U212" s="258"/>
    </row>
    <row r="213" spans="15:29">
      <c r="O213" s="259"/>
      <c r="P213" s="259"/>
      <c r="Q213" s="259"/>
      <c r="R213" s="258"/>
      <c r="S213" s="258"/>
      <c r="T213" s="258"/>
      <c r="U213" s="258"/>
    </row>
    <row r="214" spans="15:29">
      <c r="O214" s="259"/>
      <c r="P214" s="259"/>
      <c r="Q214" s="259"/>
      <c r="R214" s="258"/>
      <c r="S214" s="258"/>
      <c r="T214" s="258"/>
      <c r="U214" s="258"/>
      <c r="AB214" s="147"/>
    </row>
    <row r="215" spans="15:29">
      <c r="O215" s="259"/>
      <c r="P215" s="259"/>
      <c r="Q215" s="259"/>
      <c r="R215" s="258"/>
      <c r="S215" s="258"/>
      <c r="T215" s="258"/>
      <c r="U215" s="258"/>
    </row>
    <row r="216" spans="15:29">
      <c r="O216" s="259"/>
      <c r="P216" s="259"/>
      <c r="Q216" s="259"/>
      <c r="R216" s="258"/>
      <c r="S216" s="258"/>
      <c r="T216" s="258"/>
      <c r="U216" s="258"/>
    </row>
    <row r="217" spans="15:29">
      <c r="O217" s="259"/>
      <c r="P217" s="259"/>
      <c r="Q217" s="259"/>
      <c r="R217" s="258"/>
      <c r="S217" s="258"/>
      <c r="T217" s="258"/>
      <c r="U217" s="258"/>
    </row>
    <row r="218" spans="15:29">
      <c r="O218" s="259"/>
      <c r="P218" s="259"/>
      <c r="Q218" s="259"/>
      <c r="R218" s="258"/>
      <c r="S218" s="258"/>
      <c r="T218" s="258"/>
      <c r="U218" s="258"/>
      <c r="AC218" s="230"/>
    </row>
    <row r="219" spans="15:29">
      <c r="O219" s="259"/>
      <c r="P219" s="259"/>
      <c r="Q219" s="259"/>
      <c r="R219" s="258"/>
      <c r="S219" s="258"/>
      <c r="T219" s="258"/>
      <c r="U219" s="258"/>
      <c r="AC219" s="230"/>
    </row>
    <row r="220" spans="15:29">
      <c r="O220" s="259"/>
      <c r="P220" s="259"/>
      <c r="Q220" s="259"/>
      <c r="R220" s="258"/>
      <c r="S220" s="258"/>
      <c r="T220" s="258"/>
      <c r="U220" s="258"/>
      <c r="AC220" s="51"/>
    </row>
    <row r="221" spans="15:29">
      <c r="AB221" s="232"/>
      <c r="AC221" s="232"/>
    </row>
    <row r="225" spans="2:20" ht="16.5" thickBot="1">
      <c r="B225" s="135" t="s">
        <v>1054</v>
      </c>
      <c r="L225" s="687"/>
    </row>
    <row r="226" spans="2:20">
      <c r="B226" s="276"/>
      <c r="C226" s="279" t="s">
        <v>705</v>
      </c>
      <c r="D226" s="279"/>
      <c r="E226" s="280"/>
      <c r="F226" s="280"/>
      <c r="G226" s="280"/>
      <c r="H226" s="309"/>
      <c r="I226" s="549"/>
      <c r="J226" s="550" t="s">
        <v>706</v>
      </c>
      <c r="K226" s="541"/>
      <c r="L226" s="299"/>
      <c r="M226" s="548"/>
      <c r="N226" s="548" t="s">
        <v>930</v>
      </c>
      <c r="O226" s="548"/>
      <c r="P226" s="548"/>
      <c r="Q226" s="548"/>
      <c r="R226" s="688"/>
      <c r="S226" s="548"/>
      <c r="T226" s="661"/>
    </row>
    <row r="227" spans="2:20" ht="15.75">
      <c r="B227" s="282"/>
      <c r="C227" s="314"/>
      <c r="D227" s="315" t="s">
        <v>1396</v>
      </c>
      <c r="F227" s="316"/>
      <c r="G227" s="317" t="s">
        <v>1397</v>
      </c>
      <c r="H227" s="297"/>
      <c r="I227" s="554" t="s">
        <v>707</v>
      </c>
      <c r="J227" s="679" t="s">
        <v>708</v>
      </c>
      <c r="K227" s="555" t="s">
        <v>709</v>
      </c>
      <c r="L227" s="680" t="s">
        <v>931</v>
      </c>
      <c r="M227" s="681"/>
      <c r="N227" s="672"/>
      <c r="O227" s="681" t="s">
        <v>958</v>
      </c>
      <c r="P227" s="681"/>
      <c r="Q227" s="265"/>
      <c r="R227" s="689" t="s">
        <v>932</v>
      </c>
      <c r="S227" s="681"/>
      <c r="T227" s="664"/>
    </row>
    <row r="228" spans="2:20">
      <c r="B228" s="321" t="s">
        <v>710</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thickBot="1">
      <c r="B229" s="323" t="s">
        <v>83</v>
      </c>
      <c r="C229" s="543" t="s">
        <v>924</v>
      </c>
      <c r="D229" s="285" t="s">
        <v>711</v>
      </c>
      <c r="E229" s="285" t="s">
        <v>711</v>
      </c>
      <c r="F229" s="553" t="s">
        <v>924</v>
      </c>
      <c r="G229" s="285" t="s">
        <v>711</v>
      </c>
      <c r="H229" s="285" t="s">
        <v>711</v>
      </c>
      <c r="I229" s="545" t="s">
        <v>680</v>
      </c>
      <c r="J229" s="542" t="s">
        <v>680</v>
      </c>
      <c r="K229" s="546" t="s">
        <v>680</v>
      </c>
      <c r="L229" s="545" t="s">
        <v>924</v>
      </c>
      <c r="M229" s="542" t="s">
        <v>924</v>
      </c>
      <c r="N229" s="675" t="s">
        <v>924</v>
      </c>
      <c r="O229" s="542" t="s">
        <v>924</v>
      </c>
      <c r="P229" s="542" t="s">
        <v>924</v>
      </c>
      <c r="Q229" s="542" t="s">
        <v>924</v>
      </c>
      <c r="R229" s="666" t="s">
        <v>924</v>
      </c>
      <c r="S229" s="542" t="s">
        <v>924</v>
      </c>
      <c r="T229" s="546" t="s">
        <v>924</v>
      </c>
    </row>
    <row r="230" spans="2:20">
      <c r="B230" s="324">
        <v>1</v>
      </c>
      <c r="C230" s="560"/>
      <c r="D230" s="574"/>
      <c r="E230" s="574"/>
      <c r="F230" s="575"/>
      <c r="G230" s="574"/>
      <c r="H230" s="574"/>
      <c r="I230" s="564"/>
      <c r="J230" s="234"/>
      <c r="K230" s="567"/>
      <c r="L230" s="564"/>
      <c r="M230" s="234"/>
      <c r="N230" s="566"/>
      <c r="O230" s="234"/>
      <c r="P230" s="234"/>
      <c r="Q230" s="234"/>
      <c r="R230" s="562"/>
      <c r="S230" s="234"/>
      <c r="T230" s="567"/>
    </row>
    <row r="231" spans="2:20">
      <c r="B231" s="326">
        <v>2</v>
      </c>
      <c r="C231" s="564"/>
      <c r="D231" s="234"/>
      <c r="E231" s="234"/>
      <c r="F231" s="562"/>
      <c r="G231" s="234"/>
      <c r="H231" s="234"/>
      <c r="I231" s="564"/>
      <c r="J231" s="234"/>
      <c r="K231" s="567"/>
      <c r="L231" s="564"/>
      <c r="M231" s="234"/>
      <c r="N231" s="566"/>
      <c r="O231" s="234"/>
      <c r="P231" s="234"/>
      <c r="Q231" s="234"/>
      <c r="R231" s="562"/>
      <c r="S231" s="234"/>
      <c r="T231" s="567"/>
    </row>
    <row r="232" spans="2:20">
      <c r="B232" s="326">
        <v>3</v>
      </c>
      <c r="C232" s="564"/>
      <c r="D232" s="234"/>
      <c r="E232" s="234"/>
      <c r="F232" s="562"/>
      <c r="G232" s="234"/>
      <c r="H232" s="234"/>
      <c r="I232" s="564"/>
      <c r="J232" s="234"/>
      <c r="K232" s="567"/>
      <c r="L232" s="564"/>
      <c r="M232" s="234"/>
      <c r="N232" s="566"/>
      <c r="O232" s="234"/>
      <c r="P232" s="234"/>
      <c r="Q232" s="234"/>
      <c r="R232" s="562"/>
      <c r="S232" s="234"/>
      <c r="T232" s="567"/>
    </row>
    <row r="233" spans="2:20">
      <c r="B233" s="326">
        <v>4</v>
      </c>
      <c r="C233" s="564"/>
      <c r="D233" s="234"/>
      <c r="E233" s="234"/>
      <c r="F233" s="562"/>
      <c r="G233" s="234"/>
      <c r="H233" s="234"/>
      <c r="I233" s="564"/>
      <c r="J233" s="234"/>
      <c r="K233" s="567"/>
      <c r="L233" s="564"/>
      <c r="M233" s="234"/>
      <c r="N233" s="566"/>
      <c r="O233" s="234"/>
      <c r="P233" s="234"/>
      <c r="Q233" s="234"/>
      <c r="R233" s="562"/>
      <c r="S233" s="234"/>
      <c r="T233" s="567"/>
    </row>
    <row r="234" spans="2:20">
      <c r="B234" s="326">
        <v>5</v>
      </c>
      <c r="C234" s="564"/>
      <c r="D234" s="234"/>
      <c r="E234" s="234"/>
      <c r="F234" s="562"/>
      <c r="G234" s="234"/>
      <c r="H234" s="234"/>
      <c r="I234" s="564"/>
      <c r="J234" s="234"/>
      <c r="K234" s="567"/>
      <c r="L234" s="564"/>
      <c r="M234" s="234"/>
      <c r="N234" s="566"/>
      <c r="O234" s="234"/>
      <c r="P234" s="234"/>
      <c r="Q234" s="234"/>
      <c r="R234" s="562"/>
      <c r="S234" s="234"/>
      <c r="T234" s="567"/>
    </row>
    <row r="235" spans="2:20">
      <c r="B235" s="326">
        <v>6</v>
      </c>
      <c r="C235" s="564"/>
      <c r="D235" s="234"/>
      <c r="E235" s="234"/>
      <c r="F235" s="562"/>
      <c r="G235" s="234"/>
      <c r="H235" s="234"/>
      <c r="I235" s="564"/>
      <c r="J235" s="234"/>
      <c r="K235" s="567"/>
      <c r="L235" s="564"/>
      <c r="M235" s="234"/>
      <c r="N235" s="566"/>
      <c r="O235" s="234"/>
      <c r="P235" s="234"/>
      <c r="Q235" s="234"/>
      <c r="R235" s="562"/>
      <c r="S235" s="234"/>
      <c r="T235" s="567"/>
    </row>
    <row r="236" spans="2:20">
      <c r="B236" s="326">
        <v>7</v>
      </c>
      <c r="C236" s="564"/>
      <c r="D236" s="234"/>
      <c r="E236" s="234"/>
      <c r="F236" s="562"/>
      <c r="G236" s="234"/>
      <c r="H236" s="234"/>
      <c r="I236" s="564"/>
      <c r="J236" s="234"/>
      <c r="K236" s="567"/>
      <c r="L236" s="564"/>
      <c r="M236" s="234"/>
      <c r="N236" s="566"/>
      <c r="O236" s="234"/>
      <c r="P236" s="234"/>
      <c r="Q236" s="234"/>
      <c r="R236" s="562"/>
      <c r="S236" s="234"/>
      <c r="T236" s="567"/>
    </row>
    <row r="237" spans="2:20">
      <c r="B237" s="326">
        <v>8</v>
      </c>
      <c r="C237" s="564"/>
      <c r="D237" s="234"/>
      <c r="E237" s="234"/>
      <c r="F237" s="562"/>
      <c r="G237" s="234"/>
      <c r="H237" s="234"/>
      <c r="I237" s="564"/>
      <c r="J237" s="234"/>
      <c r="K237" s="567"/>
      <c r="L237" s="564"/>
      <c r="M237" s="234"/>
      <c r="N237" s="566"/>
      <c r="O237" s="234"/>
      <c r="P237" s="234"/>
      <c r="Q237" s="234"/>
      <c r="R237" s="562"/>
      <c r="S237" s="234"/>
      <c r="T237" s="567"/>
    </row>
    <row r="238" spans="2:20">
      <c r="B238" s="326">
        <v>9</v>
      </c>
      <c r="C238" s="564"/>
      <c r="D238" s="234"/>
      <c r="E238" s="234"/>
      <c r="F238" s="562"/>
      <c r="G238" s="234"/>
      <c r="H238" s="234"/>
      <c r="I238" s="564"/>
      <c r="J238" s="234"/>
      <c r="K238" s="567"/>
      <c r="L238" s="564"/>
      <c r="M238" s="234"/>
      <c r="N238" s="566"/>
      <c r="O238" s="234"/>
      <c r="P238" s="234"/>
      <c r="Q238" s="234"/>
      <c r="R238" s="562"/>
      <c r="S238" s="234"/>
      <c r="T238" s="567"/>
    </row>
    <row r="239" spans="2:20">
      <c r="B239" s="326">
        <v>10</v>
      </c>
      <c r="C239" s="564"/>
      <c r="D239" s="234"/>
      <c r="E239" s="234"/>
      <c r="F239" s="562"/>
      <c r="G239" s="234"/>
      <c r="H239" s="234"/>
      <c r="I239" s="564"/>
      <c r="J239" s="234"/>
      <c r="K239" s="567"/>
      <c r="L239" s="564"/>
      <c r="M239" s="234"/>
      <c r="N239" s="566"/>
      <c r="O239" s="234"/>
      <c r="P239" s="234"/>
      <c r="Q239" s="234"/>
      <c r="R239" s="562"/>
      <c r="S239" s="234"/>
      <c r="T239" s="567"/>
    </row>
    <row r="240" spans="2:20">
      <c r="B240" s="326">
        <v>11</v>
      </c>
      <c r="C240" s="564"/>
      <c r="D240" s="234"/>
      <c r="E240" s="234"/>
      <c r="F240" s="562"/>
      <c r="G240" s="234"/>
      <c r="H240" s="234"/>
      <c r="I240" s="564"/>
      <c r="J240" s="234"/>
      <c r="K240" s="567"/>
      <c r="L240" s="564"/>
      <c r="M240" s="234"/>
      <c r="N240" s="566"/>
      <c r="O240" s="234"/>
      <c r="P240" s="234"/>
      <c r="Q240" s="234"/>
      <c r="R240" s="562"/>
      <c r="S240" s="234"/>
      <c r="T240" s="567"/>
    </row>
    <row r="241" spans="2:29">
      <c r="B241" s="326">
        <v>12</v>
      </c>
      <c r="C241" s="564"/>
      <c r="D241" s="234"/>
      <c r="E241" s="234"/>
      <c r="F241" s="562"/>
      <c r="G241" s="234"/>
      <c r="H241" s="234"/>
      <c r="I241" s="564"/>
      <c r="J241" s="234"/>
      <c r="K241" s="567"/>
      <c r="L241" s="564"/>
      <c r="M241" s="234"/>
      <c r="N241" s="566"/>
      <c r="O241" s="234"/>
      <c r="P241" s="234"/>
      <c r="Q241" s="234"/>
      <c r="R241" s="562"/>
      <c r="S241" s="234"/>
      <c r="T241" s="567"/>
    </row>
    <row r="242" spans="2:29">
      <c r="B242" s="326">
        <v>13</v>
      </c>
      <c r="C242" s="564"/>
      <c r="D242" s="234"/>
      <c r="E242" s="234"/>
      <c r="F242" s="562"/>
      <c r="G242" s="234"/>
      <c r="H242" s="234"/>
      <c r="I242" s="564"/>
      <c r="J242" s="234"/>
      <c r="K242" s="567"/>
      <c r="L242" s="564"/>
      <c r="M242" s="234"/>
      <c r="N242" s="566"/>
      <c r="O242" s="234"/>
      <c r="P242" s="234"/>
      <c r="Q242" s="234"/>
      <c r="R242" s="562"/>
      <c r="S242" s="234"/>
      <c r="T242" s="567"/>
    </row>
    <row r="243" spans="2:29">
      <c r="B243" s="326">
        <v>14</v>
      </c>
      <c r="C243" s="564"/>
      <c r="D243" s="234"/>
      <c r="E243" s="234"/>
      <c r="F243" s="562"/>
      <c r="G243" s="234"/>
      <c r="H243" s="234"/>
      <c r="I243" s="564"/>
      <c r="J243" s="234"/>
      <c r="K243" s="567"/>
      <c r="L243" s="564"/>
      <c r="M243" s="234"/>
      <c r="N243" s="566"/>
      <c r="O243" s="234"/>
      <c r="P243" s="234"/>
      <c r="Q243" s="234"/>
      <c r="R243" s="562"/>
      <c r="S243" s="234"/>
      <c r="T243" s="567"/>
    </row>
    <row r="244" spans="2:29">
      <c r="B244" s="326">
        <v>15</v>
      </c>
      <c r="C244" s="564"/>
      <c r="D244" s="234"/>
      <c r="E244" s="234"/>
      <c r="F244" s="562"/>
      <c r="G244" s="234"/>
      <c r="H244" s="234"/>
      <c r="I244" s="564"/>
      <c r="J244" s="234"/>
      <c r="K244" s="567"/>
      <c r="L244" s="564"/>
      <c r="M244" s="234"/>
      <c r="N244" s="566"/>
      <c r="O244" s="234"/>
      <c r="P244" s="234"/>
      <c r="Q244" s="234"/>
      <c r="R244" s="562"/>
      <c r="S244" s="234"/>
      <c r="T244" s="567"/>
    </row>
    <row r="245" spans="2:29">
      <c r="B245" s="326">
        <v>16</v>
      </c>
      <c r="C245" s="564"/>
      <c r="D245" s="234"/>
      <c r="E245" s="234"/>
      <c r="F245" s="562"/>
      <c r="G245" s="234"/>
      <c r="H245" s="234"/>
      <c r="I245" s="564"/>
      <c r="J245" s="234"/>
      <c r="K245" s="567"/>
      <c r="L245" s="564"/>
      <c r="M245" s="234"/>
      <c r="N245" s="566"/>
      <c r="O245" s="234"/>
      <c r="P245" s="234"/>
      <c r="Q245" s="234"/>
      <c r="R245" s="562"/>
      <c r="S245" s="234"/>
      <c r="T245" s="567"/>
    </row>
    <row r="246" spans="2:29">
      <c r="B246" s="326">
        <v>17</v>
      </c>
      <c r="C246" s="564"/>
      <c r="D246" s="234"/>
      <c r="E246" s="234"/>
      <c r="F246" s="562"/>
      <c r="G246" s="234"/>
      <c r="H246" s="234"/>
      <c r="I246" s="564"/>
      <c r="J246" s="234"/>
      <c r="K246" s="567"/>
      <c r="L246" s="564"/>
      <c r="M246" s="234"/>
      <c r="N246" s="566"/>
      <c r="O246" s="234"/>
      <c r="P246" s="234"/>
      <c r="Q246" s="234"/>
      <c r="R246" s="562"/>
      <c r="S246" s="234"/>
      <c r="T246" s="567"/>
      <c r="AB246" s="232"/>
      <c r="AC246" s="232"/>
    </row>
    <row r="247" spans="2:29">
      <c r="B247" s="326">
        <v>18</v>
      </c>
      <c r="C247" s="564"/>
      <c r="D247" s="234"/>
      <c r="E247" s="234"/>
      <c r="F247" s="562"/>
      <c r="G247" s="234"/>
      <c r="H247" s="234"/>
      <c r="I247" s="564"/>
      <c r="J247" s="234"/>
      <c r="K247" s="567"/>
      <c r="L247" s="564"/>
      <c r="M247" s="234"/>
      <c r="N247" s="566"/>
      <c r="O247" s="234"/>
      <c r="P247" s="234"/>
      <c r="Q247" s="234"/>
      <c r="R247" s="562"/>
      <c r="S247" s="234"/>
      <c r="T247" s="567"/>
    </row>
    <row r="248" spans="2:29">
      <c r="B248" s="326">
        <v>19</v>
      </c>
      <c r="C248" s="564"/>
      <c r="D248" s="234"/>
      <c r="E248" s="234"/>
      <c r="F248" s="562"/>
      <c r="G248" s="234"/>
      <c r="H248" s="234"/>
      <c r="I248" s="564"/>
      <c r="J248" s="234"/>
      <c r="K248" s="567"/>
      <c r="L248" s="564"/>
      <c r="M248" s="234"/>
      <c r="N248" s="566"/>
      <c r="O248" s="234"/>
      <c r="P248" s="234"/>
      <c r="Q248" s="234"/>
      <c r="R248" s="562"/>
      <c r="S248" s="234"/>
      <c r="T248" s="567"/>
    </row>
    <row r="249" spans="2:29">
      <c r="B249" s="326">
        <v>20</v>
      </c>
      <c r="C249" s="564"/>
      <c r="D249" s="234"/>
      <c r="E249" s="234"/>
      <c r="F249" s="562"/>
      <c r="G249" s="234"/>
      <c r="H249" s="234"/>
      <c r="I249" s="564"/>
      <c r="J249" s="234"/>
      <c r="K249" s="567"/>
      <c r="L249" s="564"/>
      <c r="M249" s="234"/>
      <c r="N249" s="566"/>
      <c r="O249" s="234"/>
      <c r="P249" s="234"/>
      <c r="Q249" s="234"/>
      <c r="R249" s="562"/>
      <c r="S249" s="234"/>
      <c r="T249" s="567"/>
    </row>
    <row r="250" spans="2:29">
      <c r="B250" s="326">
        <v>21</v>
      </c>
      <c r="C250" s="564"/>
      <c r="D250" s="234"/>
      <c r="E250" s="234"/>
      <c r="F250" s="562"/>
      <c r="G250" s="234"/>
      <c r="H250" s="234"/>
      <c r="I250" s="564"/>
      <c r="J250" s="234"/>
      <c r="K250" s="567"/>
      <c r="L250" s="564"/>
      <c r="M250" s="234"/>
      <c r="N250" s="566"/>
      <c r="O250" s="234"/>
      <c r="P250" s="234"/>
      <c r="Q250" s="234"/>
      <c r="R250" s="562"/>
      <c r="S250" s="234"/>
      <c r="T250" s="567"/>
    </row>
    <row r="251" spans="2:29">
      <c r="B251" s="326">
        <v>22</v>
      </c>
      <c r="C251" s="564"/>
      <c r="D251" s="234"/>
      <c r="E251" s="234"/>
      <c r="F251" s="562"/>
      <c r="G251" s="234"/>
      <c r="H251" s="234"/>
      <c r="I251" s="564"/>
      <c r="J251" s="234"/>
      <c r="K251" s="567"/>
      <c r="L251" s="564"/>
      <c r="M251" s="234"/>
      <c r="N251" s="566"/>
      <c r="O251" s="234"/>
      <c r="P251" s="234"/>
      <c r="Q251" s="234"/>
      <c r="R251" s="562"/>
      <c r="S251" s="234"/>
      <c r="T251" s="567"/>
    </row>
    <row r="252" spans="2:29">
      <c r="B252" s="326">
        <v>23</v>
      </c>
      <c r="C252" s="564"/>
      <c r="D252" s="234"/>
      <c r="E252" s="234"/>
      <c r="F252" s="562"/>
      <c r="G252" s="234"/>
      <c r="H252" s="234"/>
      <c r="I252" s="564"/>
      <c r="J252" s="234"/>
      <c r="K252" s="567"/>
      <c r="L252" s="564"/>
      <c r="M252" s="234"/>
      <c r="N252" s="566"/>
      <c r="O252" s="234"/>
      <c r="P252" s="234"/>
      <c r="Q252" s="234"/>
      <c r="R252" s="562"/>
      <c r="S252" s="234"/>
      <c r="T252" s="567"/>
    </row>
    <row r="253" spans="2:29" ht="15.75" thickBot="1">
      <c r="B253" s="328">
        <v>24</v>
      </c>
      <c r="C253" s="568"/>
      <c r="D253" s="570"/>
      <c r="E253" s="570"/>
      <c r="F253" s="578"/>
      <c r="G253" s="570"/>
      <c r="H253" s="570"/>
      <c r="I253" s="568"/>
      <c r="J253" s="570"/>
      <c r="K253" s="572"/>
      <c r="L253" s="568"/>
      <c r="M253" s="570"/>
      <c r="N253" s="571"/>
      <c r="O253" s="570"/>
      <c r="P253" s="570"/>
      <c r="Q253" s="570"/>
      <c r="R253" s="578"/>
      <c r="S253" s="570"/>
      <c r="T253" s="572"/>
    </row>
    <row r="254" spans="2:29">
      <c r="B254" s="329"/>
      <c r="C254" s="659"/>
      <c r="H254" s="297"/>
      <c r="L254" s="147" t="s">
        <v>933</v>
      </c>
      <c r="M254" s="147"/>
      <c r="Z254" s="297"/>
    </row>
    <row r="255" spans="2:29">
      <c r="B255" s="329"/>
      <c r="C255" s="659"/>
      <c r="H255" s="297"/>
      <c r="L255" s="147"/>
      <c r="M255" s="147"/>
      <c r="Z255" s="297"/>
    </row>
    <row r="256" spans="2:29" ht="15.75" thickBot="1">
      <c r="B256" s="329"/>
      <c r="C256" s="659"/>
      <c r="D256" s="687"/>
      <c r="H256" s="297"/>
      <c r="L256" s="297"/>
      <c r="M256" s="297"/>
      <c r="Z256" s="297"/>
    </row>
    <row r="257" spans="2:41" ht="16.5" thickBot="1">
      <c r="B257" s="556" t="s">
        <v>959</v>
      </c>
      <c r="C257" s="659"/>
      <c r="D257" s="687"/>
      <c r="H257" s="297"/>
      <c r="L257" s="297"/>
      <c r="M257" s="297"/>
      <c r="Y257" s="549" t="s">
        <v>934</v>
      </c>
      <c r="Z257" s="661"/>
      <c r="AD257" s="147"/>
      <c r="AF257" s="147"/>
      <c r="AH257" s="147"/>
      <c r="AJ257" s="147"/>
      <c r="AL257" s="147"/>
      <c r="AN257" s="147"/>
    </row>
    <row r="258" spans="2:41">
      <c r="B258" s="276"/>
      <c r="C258" s="277" t="s">
        <v>712</v>
      </c>
      <c r="D258" s="280"/>
      <c r="E258" s="280"/>
      <c r="F258" s="280"/>
      <c r="G258" s="280"/>
      <c r="H258" s="280"/>
      <c r="I258" s="280"/>
      <c r="J258" s="280"/>
      <c r="K258" s="280"/>
      <c r="L258" s="280"/>
      <c r="M258" s="280"/>
      <c r="N258" s="330"/>
      <c r="O258" s="279"/>
      <c r="P258" s="280"/>
      <c r="Q258" s="279" t="s">
        <v>713</v>
      </c>
      <c r="R258" s="280"/>
      <c r="S258" s="280"/>
      <c r="T258" s="280"/>
      <c r="U258" s="280"/>
      <c r="V258" s="280"/>
      <c r="W258" s="280"/>
      <c r="X258" s="278"/>
      <c r="Y258" s="552" t="s">
        <v>935</v>
      </c>
      <c r="Z258" s="664"/>
    </row>
    <row r="259" spans="2:41" ht="15.75">
      <c r="B259" s="282"/>
      <c r="C259" s="680" t="s">
        <v>936</v>
      </c>
      <c r="G259" s="297"/>
      <c r="H259" s="297"/>
      <c r="I259" s="297"/>
      <c r="L259" s="297"/>
      <c r="M259" s="297"/>
      <c r="N259" s="311"/>
      <c r="O259" s="681" t="s">
        <v>937</v>
      </c>
      <c r="P259" s="297"/>
      <c r="Q259" s="297"/>
      <c r="R259" s="297"/>
      <c r="S259" s="297"/>
      <c r="T259" s="297"/>
      <c r="U259" s="297"/>
      <c r="V259" s="297"/>
      <c r="W259" s="297"/>
      <c r="X259" s="312"/>
      <c r="Y259" s="680" t="s">
        <v>938</v>
      </c>
      <c r="Z259" s="664"/>
      <c r="AB259" s="297"/>
      <c r="AE259" s="230"/>
      <c r="AG259" s="230"/>
      <c r="AI259" s="230"/>
      <c r="AK259" s="230"/>
      <c r="AM259" s="230"/>
      <c r="AO259" s="230"/>
    </row>
    <row r="260" spans="2:41">
      <c r="B260" s="321" t="s">
        <v>710</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c r="AB260" s="322"/>
      <c r="AE260" s="230"/>
      <c r="AG260" s="230"/>
      <c r="AI260" s="230"/>
      <c r="AK260" s="230"/>
      <c r="AM260" s="230"/>
      <c r="AO260" s="230"/>
    </row>
    <row r="261" spans="2:41" ht="15.75"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680</v>
      </c>
      <c r="Z261" s="546" t="s">
        <v>680</v>
      </c>
      <c r="AB261" s="322"/>
      <c r="AM261" s="51"/>
      <c r="AO261" s="51"/>
    </row>
    <row r="262" spans="2:41">
      <c r="B262" s="324">
        <v>1</v>
      </c>
      <c r="C262" s="564"/>
      <c r="D262" s="233"/>
      <c r="E262" s="234"/>
      <c r="F262" s="234"/>
      <c r="G262" s="234"/>
      <c r="H262" s="234"/>
      <c r="I262" s="234"/>
      <c r="J262" s="234"/>
      <c r="K262" s="233"/>
      <c r="L262" s="234"/>
      <c r="M262" s="234"/>
      <c r="N262" s="566"/>
      <c r="O262" s="234"/>
      <c r="P262" s="234"/>
      <c r="Q262" s="234"/>
      <c r="R262" s="234"/>
      <c r="S262" s="234"/>
      <c r="T262" s="234"/>
      <c r="U262" s="234"/>
      <c r="V262" s="234"/>
      <c r="W262" s="234"/>
      <c r="X262" s="567"/>
      <c r="Y262" s="586"/>
      <c r="Z262" s="587"/>
      <c r="AD262" s="232"/>
      <c r="AE262" s="232"/>
      <c r="AF262" s="232"/>
      <c r="AG262" s="232"/>
      <c r="AH262" s="232"/>
      <c r="AI262" s="232"/>
      <c r="AJ262" s="232"/>
      <c r="AK262" s="232"/>
      <c r="AL262" s="232"/>
      <c r="AM262" s="232"/>
      <c r="AN262" s="232"/>
      <c r="AO262" s="232"/>
    </row>
    <row r="263" spans="2:41">
      <c r="B263" s="326">
        <v>2</v>
      </c>
      <c r="C263" s="564"/>
      <c r="D263" s="233"/>
      <c r="E263" s="234"/>
      <c r="F263" s="234"/>
      <c r="G263" s="234"/>
      <c r="H263" s="234"/>
      <c r="I263" s="234"/>
      <c r="J263" s="234"/>
      <c r="K263" s="233"/>
      <c r="L263" s="234"/>
      <c r="M263" s="234"/>
      <c r="N263" s="566"/>
      <c r="O263" s="234"/>
      <c r="P263" s="234"/>
      <c r="Q263" s="234"/>
      <c r="R263" s="234"/>
      <c r="S263" s="234"/>
      <c r="T263" s="234"/>
      <c r="U263" s="234"/>
      <c r="V263" s="234"/>
      <c r="W263" s="234"/>
      <c r="X263" s="567"/>
      <c r="Y263" s="586"/>
      <c r="Z263" s="587"/>
    </row>
    <row r="264" spans="2:41">
      <c r="B264" s="326">
        <v>3</v>
      </c>
      <c r="C264" s="564"/>
      <c r="D264" s="233"/>
      <c r="E264" s="234"/>
      <c r="F264" s="234"/>
      <c r="G264" s="234"/>
      <c r="H264" s="234"/>
      <c r="I264" s="234"/>
      <c r="J264" s="234"/>
      <c r="K264" s="233"/>
      <c r="L264" s="234"/>
      <c r="M264" s="234"/>
      <c r="N264" s="566"/>
      <c r="O264" s="234"/>
      <c r="P264" s="234"/>
      <c r="Q264" s="234"/>
      <c r="R264" s="234"/>
      <c r="S264" s="234"/>
      <c r="T264" s="234"/>
      <c r="U264" s="234"/>
      <c r="V264" s="234"/>
      <c r="W264" s="234"/>
      <c r="X264" s="567"/>
      <c r="Y264" s="586"/>
      <c r="Z264" s="587"/>
    </row>
    <row r="265" spans="2:41">
      <c r="B265" s="326">
        <v>4</v>
      </c>
      <c r="C265" s="564"/>
      <c r="D265" s="233"/>
      <c r="E265" s="234"/>
      <c r="F265" s="234"/>
      <c r="G265" s="234"/>
      <c r="H265" s="234"/>
      <c r="I265" s="234"/>
      <c r="J265" s="234"/>
      <c r="K265" s="233"/>
      <c r="L265" s="234"/>
      <c r="M265" s="234"/>
      <c r="N265" s="566"/>
      <c r="O265" s="234"/>
      <c r="P265" s="234"/>
      <c r="Q265" s="234"/>
      <c r="R265" s="234"/>
      <c r="S265" s="234"/>
      <c r="T265" s="234"/>
      <c r="U265" s="234"/>
      <c r="V265" s="234"/>
      <c r="W265" s="234"/>
      <c r="X265" s="567"/>
      <c r="Y265" s="586"/>
      <c r="Z265" s="587"/>
    </row>
    <row r="266" spans="2:41">
      <c r="B266" s="326">
        <v>5</v>
      </c>
      <c r="C266" s="564"/>
      <c r="D266" s="233"/>
      <c r="E266" s="234"/>
      <c r="F266" s="234"/>
      <c r="G266" s="234"/>
      <c r="H266" s="234"/>
      <c r="I266" s="234"/>
      <c r="J266" s="234"/>
      <c r="K266" s="233"/>
      <c r="L266" s="234"/>
      <c r="M266" s="234"/>
      <c r="N266" s="566"/>
      <c r="O266" s="234"/>
      <c r="P266" s="234"/>
      <c r="Q266" s="234"/>
      <c r="R266" s="234"/>
      <c r="S266" s="234"/>
      <c r="T266" s="234"/>
      <c r="U266" s="234"/>
      <c r="V266" s="234"/>
      <c r="W266" s="234"/>
      <c r="X266" s="567"/>
      <c r="Y266" s="586"/>
      <c r="Z266" s="587"/>
    </row>
    <row r="267" spans="2:41">
      <c r="B267" s="326">
        <v>6</v>
      </c>
      <c r="C267" s="564"/>
      <c r="D267" s="233"/>
      <c r="E267" s="234"/>
      <c r="F267" s="234"/>
      <c r="G267" s="234"/>
      <c r="H267" s="234"/>
      <c r="I267" s="234"/>
      <c r="J267" s="234"/>
      <c r="K267" s="233"/>
      <c r="L267" s="234"/>
      <c r="M267" s="234"/>
      <c r="N267" s="566"/>
      <c r="O267" s="234"/>
      <c r="P267" s="234"/>
      <c r="Q267" s="234"/>
      <c r="R267" s="234"/>
      <c r="S267" s="234"/>
      <c r="T267" s="234"/>
      <c r="U267" s="234"/>
      <c r="V267" s="234"/>
      <c r="W267" s="234"/>
      <c r="X267" s="567"/>
      <c r="Y267" s="586"/>
      <c r="Z267" s="587"/>
    </row>
    <row r="268" spans="2:41">
      <c r="B268" s="326">
        <v>7</v>
      </c>
      <c r="C268" s="564"/>
      <c r="D268" s="233"/>
      <c r="E268" s="234"/>
      <c r="F268" s="234"/>
      <c r="G268" s="234"/>
      <c r="H268" s="234"/>
      <c r="I268" s="234"/>
      <c r="J268" s="234"/>
      <c r="K268" s="233"/>
      <c r="L268" s="234"/>
      <c r="M268" s="234"/>
      <c r="N268" s="566"/>
      <c r="O268" s="234"/>
      <c r="P268" s="234"/>
      <c r="Q268" s="234"/>
      <c r="R268" s="234"/>
      <c r="S268" s="234"/>
      <c r="T268" s="234"/>
      <c r="U268" s="234"/>
      <c r="V268" s="234"/>
      <c r="W268" s="234"/>
      <c r="X268" s="567"/>
      <c r="Y268" s="586"/>
      <c r="Z268" s="587"/>
    </row>
    <row r="269" spans="2:41">
      <c r="B269" s="326">
        <v>8</v>
      </c>
      <c r="C269" s="564"/>
      <c r="D269" s="233"/>
      <c r="E269" s="234"/>
      <c r="F269" s="234"/>
      <c r="G269" s="234"/>
      <c r="H269" s="234"/>
      <c r="I269" s="234"/>
      <c r="J269" s="234"/>
      <c r="K269" s="233"/>
      <c r="L269" s="234"/>
      <c r="M269" s="234"/>
      <c r="N269" s="566"/>
      <c r="O269" s="234"/>
      <c r="P269" s="234"/>
      <c r="Q269" s="234"/>
      <c r="R269" s="234"/>
      <c r="S269" s="234"/>
      <c r="T269" s="234"/>
      <c r="U269" s="234"/>
      <c r="V269" s="234"/>
      <c r="W269" s="234"/>
      <c r="X269" s="567"/>
      <c r="Y269" s="586"/>
      <c r="Z269" s="587"/>
    </row>
    <row r="270" spans="2:41">
      <c r="B270" s="326">
        <v>9</v>
      </c>
      <c r="C270" s="564"/>
      <c r="D270" s="233"/>
      <c r="E270" s="234"/>
      <c r="F270" s="234"/>
      <c r="G270" s="234"/>
      <c r="H270" s="234"/>
      <c r="I270" s="234"/>
      <c r="J270" s="234"/>
      <c r="K270" s="233"/>
      <c r="L270" s="234"/>
      <c r="M270" s="234"/>
      <c r="N270" s="566"/>
      <c r="O270" s="234"/>
      <c r="P270" s="234"/>
      <c r="Q270" s="234"/>
      <c r="R270" s="234"/>
      <c r="S270" s="234"/>
      <c r="T270" s="234"/>
      <c r="U270" s="234"/>
      <c r="V270" s="234"/>
      <c r="W270" s="234"/>
      <c r="X270" s="567"/>
      <c r="Y270" s="586"/>
      <c r="Z270" s="587"/>
    </row>
    <row r="271" spans="2:41">
      <c r="B271" s="326">
        <v>10</v>
      </c>
      <c r="C271" s="564"/>
      <c r="D271" s="233"/>
      <c r="E271" s="234"/>
      <c r="F271" s="234"/>
      <c r="G271" s="234"/>
      <c r="H271" s="234"/>
      <c r="I271" s="234"/>
      <c r="J271" s="234"/>
      <c r="K271" s="233"/>
      <c r="L271" s="234"/>
      <c r="M271" s="234"/>
      <c r="N271" s="566"/>
      <c r="O271" s="234"/>
      <c r="P271" s="234"/>
      <c r="Q271" s="234"/>
      <c r="R271" s="234"/>
      <c r="S271" s="234"/>
      <c r="T271" s="234"/>
      <c r="U271" s="234"/>
      <c r="V271" s="234"/>
      <c r="W271" s="234"/>
      <c r="X271" s="567"/>
      <c r="Y271" s="586"/>
      <c r="Z271" s="587"/>
    </row>
    <row r="272" spans="2:41">
      <c r="B272" s="326">
        <v>11</v>
      </c>
      <c r="C272" s="564"/>
      <c r="D272" s="233"/>
      <c r="E272" s="234"/>
      <c r="F272" s="234"/>
      <c r="G272" s="234"/>
      <c r="H272" s="234"/>
      <c r="I272" s="234"/>
      <c r="J272" s="234"/>
      <c r="K272" s="233"/>
      <c r="L272" s="234"/>
      <c r="M272" s="234"/>
      <c r="N272" s="566"/>
      <c r="O272" s="234"/>
      <c r="P272" s="234"/>
      <c r="Q272" s="234"/>
      <c r="R272" s="234"/>
      <c r="S272" s="234"/>
      <c r="T272" s="234"/>
      <c r="U272" s="234"/>
      <c r="V272" s="234"/>
      <c r="W272" s="234"/>
      <c r="X272" s="567"/>
      <c r="Y272" s="586"/>
      <c r="Z272" s="587"/>
    </row>
    <row r="273" spans="2:41">
      <c r="B273" s="326">
        <v>12</v>
      </c>
      <c r="C273" s="564"/>
      <c r="D273" s="233"/>
      <c r="E273" s="234"/>
      <c r="F273" s="234"/>
      <c r="G273" s="234"/>
      <c r="H273" s="234"/>
      <c r="I273" s="234"/>
      <c r="J273" s="234"/>
      <c r="K273" s="233"/>
      <c r="L273" s="234"/>
      <c r="M273" s="234"/>
      <c r="N273" s="566"/>
      <c r="O273" s="234"/>
      <c r="P273" s="234"/>
      <c r="Q273" s="234"/>
      <c r="R273" s="234"/>
      <c r="S273" s="234"/>
      <c r="T273" s="234"/>
      <c r="U273" s="234"/>
      <c r="V273" s="234"/>
      <c r="W273" s="234"/>
      <c r="X273" s="567"/>
      <c r="Y273" s="586"/>
      <c r="Z273" s="587"/>
    </row>
    <row r="274" spans="2:41">
      <c r="B274" s="326">
        <v>13</v>
      </c>
      <c r="C274" s="564"/>
      <c r="D274" s="233"/>
      <c r="E274" s="234"/>
      <c r="F274" s="234"/>
      <c r="G274" s="234"/>
      <c r="H274" s="234"/>
      <c r="I274" s="234"/>
      <c r="J274" s="234"/>
      <c r="K274" s="233"/>
      <c r="L274" s="234"/>
      <c r="M274" s="234"/>
      <c r="N274" s="566"/>
      <c r="O274" s="234"/>
      <c r="P274" s="234"/>
      <c r="Q274" s="234"/>
      <c r="R274" s="234"/>
      <c r="S274" s="234"/>
      <c r="T274" s="234"/>
      <c r="U274" s="234"/>
      <c r="V274" s="234"/>
      <c r="W274" s="234"/>
      <c r="X274" s="567"/>
      <c r="Y274" s="586"/>
      <c r="Z274" s="587"/>
    </row>
    <row r="275" spans="2:41">
      <c r="B275" s="326">
        <v>14</v>
      </c>
      <c r="C275" s="564"/>
      <c r="D275" s="233"/>
      <c r="E275" s="234"/>
      <c r="F275" s="234"/>
      <c r="G275" s="234"/>
      <c r="H275" s="234"/>
      <c r="I275" s="234"/>
      <c r="J275" s="234"/>
      <c r="K275" s="233"/>
      <c r="L275" s="234"/>
      <c r="M275" s="234"/>
      <c r="N275" s="566"/>
      <c r="O275" s="234"/>
      <c r="P275" s="234"/>
      <c r="Q275" s="234"/>
      <c r="R275" s="234"/>
      <c r="S275" s="234"/>
      <c r="T275" s="234"/>
      <c r="U275" s="234"/>
      <c r="V275" s="234"/>
      <c r="W275" s="234"/>
      <c r="X275" s="567"/>
      <c r="Y275" s="586"/>
      <c r="Z275" s="587"/>
    </row>
    <row r="276" spans="2:41">
      <c r="B276" s="326">
        <v>15</v>
      </c>
      <c r="C276" s="564"/>
      <c r="D276" s="233"/>
      <c r="E276" s="234"/>
      <c r="F276" s="234"/>
      <c r="G276" s="234"/>
      <c r="H276" s="234"/>
      <c r="I276" s="234"/>
      <c r="J276" s="234"/>
      <c r="K276" s="233"/>
      <c r="L276" s="234"/>
      <c r="M276" s="234"/>
      <c r="N276" s="566"/>
      <c r="O276" s="234"/>
      <c r="P276" s="234"/>
      <c r="Q276" s="234"/>
      <c r="R276" s="234"/>
      <c r="S276" s="234"/>
      <c r="T276" s="234"/>
      <c r="U276" s="234"/>
      <c r="V276" s="234"/>
      <c r="W276" s="234"/>
      <c r="X276" s="567"/>
      <c r="Y276" s="586"/>
      <c r="Z276" s="587"/>
    </row>
    <row r="277" spans="2:41">
      <c r="B277" s="326">
        <v>16</v>
      </c>
      <c r="C277" s="564"/>
      <c r="D277" s="233"/>
      <c r="E277" s="234"/>
      <c r="F277" s="234"/>
      <c r="G277" s="234"/>
      <c r="H277" s="234"/>
      <c r="I277" s="234"/>
      <c r="J277" s="234"/>
      <c r="K277" s="233"/>
      <c r="L277" s="234"/>
      <c r="M277" s="234"/>
      <c r="N277" s="566"/>
      <c r="O277" s="234"/>
      <c r="P277" s="234"/>
      <c r="Q277" s="234"/>
      <c r="R277" s="234"/>
      <c r="S277" s="234"/>
      <c r="T277" s="234"/>
      <c r="U277" s="234"/>
      <c r="V277" s="234"/>
      <c r="W277" s="234"/>
      <c r="X277" s="567"/>
      <c r="Y277" s="586"/>
      <c r="Z277" s="587"/>
    </row>
    <row r="278" spans="2:41">
      <c r="B278" s="326">
        <v>17</v>
      </c>
      <c r="C278" s="564"/>
      <c r="D278" s="233"/>
      <c r="E278" s="234"/>
      <c r="F278" s="234"/>
      <c r="G278" s="234"/>
      <c r="H278" s="234"/>
      <c r="I278" s="234"/>
      <c r="J278" s="234"/>
      <c r="K278" s="233"/>
      <c r="L278" s="234"/>
      <c r="M278" s="234"/>
      <c r="N278" s="566"/>
      <c r="O278" s="234"/>
      <c r="P278" s="234"/>
      <c r="Q278" s="234"/>
      <c r="R278" s="234"/>
      <c r="S278" s="234"/>
      <c r="T278" s="234"/>
      <c r="U278" s="234"/>
      <c r="V278" s="234"/>
      <c r="W278" s="234"/>
      <c r="X278" s="567"/>
      <c r="Y278" s="586"/>
      <c r="Z278" s="587"/>
    </row>
    <row r="279" spans="2:41">
      <c r="B279" s="326">
        <v>18</v>
      </c>
      <c r="C279" s="564"/>
      <c r="D279" s="233"/>
      <c r="E279" s="234"/>
      <c r="F279" s="234"/>
      <c r="G279" s="234"/>
      <c r="H279" s="234"/>
      <c r="I279" s="234"/>
      <c r="J279" s="234"/>
      <c r="K279" s="233"/>
      <c r="L279" s="234"/>
      <c r="M279" s="234"/>
      <c r="N279" s="566"/>
      <c r="O279" s="234"/>
      <c r="P279" s="234"/>
      <c r="Q279" s="234"/>
      <c r="R279" s="234"/>
      <c r="S279" s="234"/>
      <c r="T279" s="234"/>
      <c r="U279" s="234"/>
      <c r="V279" s="234"/>
      <c r="W279" s="234"/>
      <c r="X279" s="567"/>
      <c r="Y279" s="586"/>
      <c r="Z279" s="587"/>
    </row>
    <row r="280" spans="2:41">
      <c r="B280" s="326">
        <v>19</v>
      </c>
      <c r="C280" s="564"/>
      <c r="D280" s="233"/>
      <c r="E280" s="234"/>
      <c r="F280" s="234"/>
      <c r="G280" s="234"/>
      <c r="H280" s="234"/>
      <c r="I280" s="234"/>
      <c r="J280" s="234"/>
      <c r="K280" s="233"/>
      <c r="L280" s="234"/>
      <c r="M280" s="234"/>
      <c r="N280" s="566"/>
      <c r="O280" s="234"/>
      <c r="P280" s="234"/>
      <c r="Q280" s="234"/>
      <c r="R280" s="234"/>
      <c r="S280" s="234"/>
      <c r="T280" s="234"/>
      <c r="U280" s="234"/>
      <c r="V280" s="234"/>
      <c r="W280" s="234"/>
      <c r="X280" s="567"/>
      <c r="Y280" s="586"/>
      <c r="Z280" s="587"/>
    </row>
    <row r="281" spans="2:41">
      <c r="B281" s="326">
        <v>20</v>
      </c>
      <c r="C281" s="564"/>
      <c r="D281" s="233"/>
      <c r="E281" s="234"/>
      <c r="F281" s="234"/>
      <c r="G281" s="234"/>
      <c r="H281" s="234"/>
      <c r="I281" s="234"/>
      <c r="J281" s="234"/>
      <c r="K281" s="233"/>
      <c r="L281" s="234"/>
      <c r="M281" s="234"/>
      <c r="N281" s="566"/>
      <c r="O281" s="234"/>
      <c r="P281" s="234"/>
      <c r="Q281" s="234"/>
      <c r="R281" s="234"/>
      <c r="S281" s="234"/>
      <c r="T281" s="234"/>
      <c r="U281" s="234"/>
      <c r="V281" s="234"/>
      <c r="W281" s="234"/>
      <c r="X281" s="567"/>
      <c r="Y281" s="586"/>
      <c r="Z281" s="587"/>
    </row>
    <row r="282" spans="2:41">
      <c r="B282" s="326">
        <v>21</v>
      </c>
      <c r="C282" s="564"/>
      <c r="D282" s="233"/>
      <c r="E282" s="234"/>
      <c r="F282" s="234"/>
      <c r="G282" s="234"/>
      <c r="H282" s="234"/>
      <c r="I282" s="234"/>
      <c r="J282" s="234"/>
      <c r="K282" s="233"/>
      <c r="L282" s="234"/>
      <c r="M282" s="234"/>
      <c r="N282" s="566"/>
      <c r="O282" s="234"/>
      <c r="P282" s="234"/>
      <c r="Q282" s="234"/>
      <c r="R282" s="234"/>
      <c r="S282" s="234"/>
      <c r="T282" s="234"/>
      <c r="U282" s="234"/>
      <c r="V282" s="234"/>
      <c r="W282" s="234"/>
      <c r="X282" s="567"/>
      <c r="Y282" s="586"/>
      <c r="Z282" s="587"/>
    </row>
    <row r="283" spans="2:41">
      <c r="B283" s="326">
        <v>22</v>
      </c>
      <c r="C283" s="564"/>
      <c r="D283" s="233"/>
      <c r="E283" s="234"/>
      <c r="F283" s="234"/>
      <c r="G283" s="234"/>
      <c r="H283" s="234"/>
      <c r="I283" s="234"/>
      <c r="J283" s="234"/>
      <c r="K283" s="233"/>
      <c r="L283" s="234"/>
      <c r="M283" s="234"/>
      <c r="N283" s="566"/>
      <c r="O283" s="234"/>
      <c r="P283" s="234"/>
      <c r="Q283" s="234"/>
      <c r="R283" s="234"/>
      <c r="S283" s="234"/>
      <c r="T283" s="234"/>
      <c r="U283" s="234"/>
      <c r="V283" s="234"/>
      <c r="W283" s="234"/>
      <c r="X283" s="567"/>
      <c r="Y283" s="586"/>
      <c r="Z283" s="587"/>
    </row>
    <row r="284" spans="2:41">
      <c r="B284" s="326">
        <v>23</v>
      </c>
      <c r="C284" s="564"/>
      <c r="D284" s="233"/>
      <c r="E284" s="234"/>
      <c r="F284" s="234"/>
      <c r="G284" s="234"/>
      <c r="H284" s="234"/>
      <c r="I284" s="234"/>
      <c r="J284" s="234"/>
      <c r="K284" s="233"/>
      <c r="L284" s="234"/>
      <c r="M284" s="234"/>
      <c r="N284" s="566"/>
      <c r="O284" s="234"/>
      <c r="P284" s="234"/>
      <c r="Q284" s="234"/>
      <c r="R284" s="234"/>
      <c r="S284" s="234"/>
      <c r="T284" s="234"/>
      <c r="U284" s="234"/>
      <c r="V284" s="234"/>
      <c r="W284" s="234"/>
      <c r="X284" s="567"/>
      <c r="Y284" s="586"/>
      <c r="Z284" s="587"/>
    </row>
    <row r="285" spans="2:41" ht="15.75" thickBot="1">
      <c r="B285" s="328">
        <v>24</v>
      </c>
      <c r="C285" s="568"/>
      <c r="D285" s="588"/>
      <c r="E285" s="570"/>
      <c r="F285" s="570"/>
      <c r="G285" s="570"/>
      <c r="H285" s="570"/>
      <c r="I285" s="570"/>
      <c r="J285" s="570"/>
      <c r="K285" s="588"/>
      <c r="L285" s="570"/>
      <c r="M285" s="570"/>
      <c r="N285" s="571"/>
      <c r="O285" s="570"/>
      <c r="P285" s="570"/>
      <c r="Q285" s="570"/>
      <c r="R285" s="570"/>
      <c r="S285" s="570"/>
      <c r="T285" s="570"/>
      <c r="U285" s="570"/>
      <c r="V285" s="570"/>
      <c r="W285" s="570"/>
      <c r="X285" s="572"/>
      <c r="Y285" s="589"/>
      <c r="Z285" s="590"/>
    </row>
    <row r="286" spans="2:41">
      <c r="B286" s="329"/>
      <c r="C286" s="659"/>
      <c r="F286" s="147" t="s">
        <v>715</v>
      </c>
      <c r="H286" s="297"/>
      <c r="M286" s="297"/>
      <c r="N286" s="297"/>
      <c r="Q286" s="147" t="s">
        <v>715</v>
      </c>
      <c r="Z286" s="297"/>
    </row>
    <row r="287" spans="2:41">
      <c r="B287" s="329"/>
      <c r="C287" s="659"/>
      <c r="H287" s="297"/>
      <c r="L287" s="297"/>
      <c r="M287" s="297"/>
      <c r="Z287" s="297"/>
      <c r="AD287" s="232"/>
      <c r="AE287" s="232"/>
      <c r="AF287" s="232"/>
      <c r="AG287" s="232"/>
      <c r="AH287" s="232"/>
      <c r="AI287" s="232"/>
      <c r="AJ287" s="232"/>
      <c r="AK287" s="232"/>
      <c r="AL287" s="232"/>
      <c r="AM287" s="232"/>
      <c r="AN287" s="232"/>
      <c r="AO287" s="232"/>
    </row>
    <row r="288" spans="2:41">
      <c r="B288" s="329"/>
      <c r="V288" s="147"/>
    </row>
    <row r="289" spans="2:8" ht="16.5" thickBot="1">
      <c r="B289" s="556" t="s">
        <v>959</v>
      </c>
      <c r="C289" s="687"/>
    </row>
    <row r="290" spans="2:8">
      <c r="B290" s="276"/>
      <c r="C290" s="277" t="s">
        <v>714</v>
      </c>
      <c r="D290" s="280"/>
      <c r="E290" s="280"/>
      <c r="F290" s="280"/>
      <c r="G290" s="331"/>
      <c r="H290" s="278"/>
    </row>
    <row r="291" spans="2:8" ht="15.75">
      <c r="B291" s="282"/>
      <c r="C291" s="680" t="s">
        <v>938</v>
      </c>
      <c r="D291" s="672"/>
      <c r="E291" s="681" t="s">
        <v>939</v>
      </c>
      <c r="F291" s="265"/>
      <c r="G291" s="689" t="s">
        <v>938</v>
      </c>
      <c r="H291" s="664"/>
    </row>
    <row r="292" spans="2:8">
      <c r="B292" s="321" t="s">
        <v>710</v>
      </c>
      <c r="C292" s="315" t="s">
        <v>74</v>
      </c>
      <c r="D292" s="334" t="s">
        <v>75</v>
      </c>
      <c r="E292" s="285" t="s">
        <v>76</v>
      </c>
      <c r="F292" s="285" t="s">
        <v>77</v>
      </c>
      <c r="G292" s="553" t="s">
        <v>681</v>
      </c>
      <c r="H292" s="544" t="s">
        <v>682</v>
      </c>
    </row>
    <row r="293" spans="2:8" ht="15.75" thickBot="1">
      <c r="B293" s="323" t="s">
        <v>83</v>
      </c>
      <c r="C293" s="291" t="s">
        <v>680</v>
      </c>
      <c r="D293" s="336" t="s">
        <v>680</v>
      </c>
      <c r="E293" s="292" t="s">
        <v>680</v>
      </c>
      <c r="F293" s="292" t="s">
        <v>680</v>
      </c>
      <c r="G293" s="666" t="s">
        <v>680</v>
      </c>
      <c r="H293" s="546" t="s">
        <v>680</v>
      </c>
    </row>
    <row r="294" spans="2:8">
      <c r="B294" s="324">
        <v>1</v>
      </c>
      <c r="C294" s="564"/>
      <c r="D294" s="566"/>
      <c r="E294" s="234"/>
      <c r="F294" s="234"/>
      <c r="G294" s="562"/>
      <c r="H294" s="567"/>
    </row>
    <row r="295" spans="2:8">
      <c r="B295" s="326">
        <v>2</v>
      </c>
      <c r="C295" s="564"/>
      <c r="D295" s="566"/>
      <c r="E295" s="234"/>
      <c r="F295" s="234"/>
      <c r="G295" s="562"/>
      <c r="H295" s="567"/>
    </row>
    <row r="296" spans="2:8">
      <c r="B296" s="326">
        <v>3</v>
      </c>
      <c r="C296" s="564"/>
      <c r="D296" s="566"/>
      <c r="E296" s="234"/>
      <c r="F296" s="234"/>
      <c r="G296" s="562"/>
      <c r="H296" s="567"/>
    </row>
    <row r="297" spans="2:8">
      <c r="B297" s="326">
        <v>4</v>
      </c>
      <c r="C297" s="564"/>
      <c r="D297" s="566"/>
      <c r="E297" s="234"/>
      <c r="F297" s="234"/>
      <c r="G297" s="562"/>
      <c r="H297" s="567"/>
    </row>
    <row r="298" spans="2:8">
      <c r="B298" s="326">
        <v>5</v>
      </c>
      <c r="C298" s="564"/>
      <c r="D298" s="566"/>
      <c r="E298" s="234"/>
      <c r="F298" s="234"/>
      <c r="G298" s="562"/>
      <c r="H298" s="567"/>
    </row>
    <row r="299" spans="2:8">
      <c r="B299" s="326">
        <v>6</v>
      </c>
      <c r="C299" s="564"/>
      <c r="D299" s="566"/>
      <c r="E299" s="234"/>
      <c r="F299" s="234"/>
      <c r="G299" s="562"/>
      <c r="H299" s="567"/>
    </row>
    <row r="300" spans="2:8">
      <c r="B300" s="326">
        <v>7</v>
      </c>
      <c r="C300" s="564"/>
      <c r="D300" s="566"/>
      <c r="E300" s="234"/>
      <c r="F300" s="234"/>
      <c r="G300" s="562"/>
      <c r="H300" s="567"/>
    </row>
    <row r="301" spans="2:8">
      <c r="B301" s="326">
        <v>8</v>
      </c>
      <c r="C301" s="564"/>
      <c r="D301" s="566"/>
      <c r="E301" s="234"/>
      <c r="F301" s="234"/>
      <c r="G301" s="562"/>
      <c r="H301" s="567"/>
    </row>
    <row r="302" spans="2:8">
      <c r="B302" s="326">
        <v>9</v>
      </c>
      <c r="C302" s="564"/>
      <c r="D302" s="566"/>
      <c r="E302" s="234"/>
      <c r="F302" s="234"/>
      <c r="G302" s="562"/>
      <c r="H302" s="567"/>
    </row>
    <row r="303" spans="2:8">
      <c r="B303" s="326">
        <v>10</v>
      </c>
      <c r="C303" s="564"/>
      <c r="D303" s="566"/>
      <c r="E303" s="234"/>
      <c r="F303" s="234"/>
      <c r="G303" s="562"/>
      <c r="H303" s="567"/>
    </row>
    <row r="304" spans="2:8">
      <c r="B304" s="326">
        <v>11</v>
      </c>
      <c r="C304" s="564"/>
      <c r="D304" s="566"/>
      <c r="E304" s="234"/>
      <c r="F304" s="234"/>
      <c r="G304" s="562"/>
      <c r="H304" s="567"/>
    </row>
    <row r="305" spans="2:8">
      <c r="B305" s="326">
        <v>12</v>
      </c>
      <c r="C305" s="564"/>
      <c r="D305" s="566"/>
      <c r="E305" s="234"/>
      <c r="F305" s="234"/>
      <c r="G305" s="562"/>
      <c r="H305" s="567"/>
    </row>
    <row r="306" spans="2:8">
      <c r="B306" s="326">
        <v>13</v>
      </c>
      <c r="C306" s="564"/>
      <c r="D306" s="566"/>
      <c r="E306" s="234"/>
      <c r="F306" s="234"/>
      <c r="G306" s="562"/>
      <c r="H306" s="567"/>
    </row>
    <row r="307" spans="2:8">
      <c r="B307" s="326">
        <v>14</v>
      </c>
      <c r="C307" s="564"/>
      <c r="D307" s="566"/>
      <c r="E307" s="234"/>
      <c r="F307" s="234"/>
      <c r="G307" s="562"/>
      <c r="H307" s="567"/>
    </row>
    <row r="308" spans="2:8">
      <c r="B308" s="326">
        <v>15</v>
      </c>
      <c r="C308" s="564"/>
      <c r="D308" s="566"/>
      <c r="E308" s="234"/>
      <c r="F308" s="234"/>
      <c r="G308" s="562"/>
      <c r="H308" s="567"/>
    </row>
    <row r="309" spans="2:8">
      <c r="B309" s="326">
        <v>16</v>
      </c>
      <c r="C309" s="564"/>
      <c r="D309" s="566"/>
      <c r="E309" s="234"/>
      <c r="F309" s="234"/>
      <c r="G309" s="562"/>
      <c r="H309" s="567"/>
    </row>
    <row r="310" spans="2:8">
      <c r="B310" s="326">
        <v>17</v>
      </c>
      <c r="C310" s="564"/>
      <c r="D310" s="566"/>
      <c r="E310" s="234"/>
      <c r="F310" s="234"/>
      <c r="G310" s="562"/>
      <c r="H310" s="567"/>
    </row>
    <row r="311" spans="2:8">
      <c r="B311" s="326">
        <v>18</v>
      </c>
      <c r="C311" s="564"/>
      <c r="D311" s="566"/>
      <c r="E311" s="234"/>
      <c r="F311" s="234"/>
      <c r="G311" s="562"/>
      <c r="H311" s="567"/>
    </row>
    <row r="312" spans="2:8">
      <c r="B312" s="326">
        <v>19</v>
      </c>
      <c r="C312" s="564"/>
      <c r="D312" s="566"/>
      <c r="E312" s="234"/>
      <c r="F312" s="234"/>
      <c r="G312" s="562"/>
      <c r="H312" s="567"/>
    </row>
    <row r="313" spans="2:8">
      <c r="B313" s="326">
        <v>20</v>
      </c>
      <c r="C313" s="564"/>
      <c r="D313" s="566"/>
      <c r="E313" s="234"/>
      <c r="F313" s="234"/>
      <c r="G313" s="562"/>
      <c r="H313" s="567"/>
    </row>
    <row r="314" spans="2:8">
      <c r="B314" s="326">
        <v>21</v>
      </c>
      <c r="C314" s="564"/>
      <c r="D314" s="566"/>
      <c r="E314" s="234"/>
      <c r="F314" s="234"/>
      <c r="G314" s="562"/>
      <c r="H314" s="567"/>
    </row>
    <row r="315" spans="2:8">
      <c r="B315" s="326">
        <v>22</v>
      </c>
      <c r="C315" s="564"/>
      <c r="D315" s="566"/>
      <c r="E315" s="234"/>
      <c r="F315" s="234"/>
      <c r="G315" s="562"/>
      <c r="H315" s="567"/>
    </row>
    <row r="316" spans="2:8">
      <c r="B316" s="326">
        <v>23</v>
      </c>
      <c r="C316" s="564"/>
      <c r="D316" s="566"/>
      <c r="E316" s="234"/>
      <c r="F316" s="234"/>
      <c r="G316" s="562"/>
      <c r="H316" s="567"/>
    </row>
    <row r="317" spans="2:8" ht="15.75" thickBot="1">
      <c r="B317" s="328">
        <v>24</v>
      </c>
      <c r="C317" s="568"/>
      <c r="D317" s="571"/>
      <c r="E317" s="570"/>
      <c r="F317" s="570"/>
      <c r="G317" s="578"/>
      <c r="H317" s="572"/>
    </row>
    <row r="318" spans="2:8">
      <c r="B318" s="329"/>
    </row>
    <row r="324" spans="2:5" ht="15.75">
      <c r="B324" s="556" t="s">
        <v>913</v>
      </c>
    </row>
    <row r="325" spans="2:5">
      <c r="B325" t="s">
        <v>129</v>
      </c>
    </row>
    <row r="326" spans="2:5">
      <c r="B326" s="147" t="s">
        <v>1055</v>
      </c>
    </row>
    <row r="327" spans="2:5">
      <c r="B327" t="s">
        <v>131</v>
      </c>
    </row>
    <row r="328" spans="2:5" ht="15.75" thickBot="1">
      <c r="B328" t="s">
        <v>82</v>
      </c>
    </row>
    <row r="329" spans="2:5">
      <c r="B329" s="302" t="s">
        <v>642</v>
      </c>
      <c r="C329" s="338" t="s">
        <v>133</v>
      </c>
    </row>
    <row r="330" spans="2:5">
      <c r="B330" s="282">
        <v>-50</v>
      </c>
      <c r="C330" s="551"/>
      <c r="D330" s="265"/>
      <c r="E330" s="265"/>
    </row>
    <row r="331" spans="2:5">
      <c r="B331" s="282">
        <v>-49</v>
      </c>
      <c r="C331" s="551"/>
      <c r="D331" s="265"/>
      <c r="E331" s="265"/>
    </row>
    <row r="332" spans="2:5">
      <c r="B332" s="282">
        <v>-48</v>
      </c>
      <c r="C332" s="551"/>
      <c r="D332" s="265"/>
      <c r="E332" s="265"/>
    </row>
    <row r="333" spans="2:5">
      <c r="B333" s="282">
        <v>-47</v>
      </c>
      <c r="C333" s="551"/>
      <c r="D333" s="265"/>
      <c r="E333" s="265"/>
    </row>
    <row r="334" spans="2:5">
      <c r="B334" s="282">
        <v>-46</v>
      </c>
      <c r="C334" s="551"/>
      <c r="D334" s="265"/>
      <c r="E334" s="265"/>
    </row>
    <row r="335" spans="2:5">
      <c r="B335" s="282">
        <v>-45</v>
      </c>
      <c r="C335" s="551"/>
      <c r="D335" s="265"/>
      <c r="E335" s="265"/>
    </row>
    <row r="336" spans="2:5">
      <c r="B336" s="282">
        <v>-44</v>
      </c>
      <c r="C336" s="551"/>
      <c r="D336" s="265"/>
      <c r="E336" s="265"/>
    </row>
    <row r="337" spans="2:5">
      <c r="B337" s="282">
        <v>-43</v>
      </c>
      <c r="C337" s="551"/>
      <c r="D337" s="265"/>
      <c r="E337" s="265"/>
    </row>
    <row r="338" spans="2:5">
      <c r="B338" s="282">
        <v>-42</v>
      </c>
      <c r="C338" s="551"/>
      <c r="D338" s="265"/>
      <c r="E338" s="265"/>
    </row>
    <row r="339" spans="2:5">
      <c r="B339" s="282">
        <v>-41</v>
      </c>
      <c r="C339" s="551"/>
      <c r="D339" s="265"/>
      <c r="E339" s="265"/>
    </row>
    <row r="340" spans="2:5">
      <c r="B340" s="282">
        <v>-40</v>
      </c>
      <c r="C340" s="551"/>
      <c r="D340" s="265"/>
      <c r="E340" s="265"/>
    </row>
    <row r="341" spans="2:5">
      <c r="B341" s="282">
        <v>-39</v>
      </c>
      <c r="C341" s="551"/>
      <c r="D341" s="265"/>
      <c r="E341" s="265"/>
    </row>
    <row r="342" spans="2:5">
      <c r="B342" s="282">
        <v>-38</v>
      </c>
      <c r="C342" s="551"/>
      <c r="D342" s="265"/>
      <c r="E342" s="265"/>
    </row>
    <row r="343" spans="2:5">
      <c r="B343" s="282">
        <v>-37</v>
      </c>
      <c r="C343" s="551"/>
      <c r="D343" s="265"/>
      <c r="E343" s="265"/>
    </row>
    <row r="344" spans="2:5">
      <c r="B344" s="282">
        <v>-36</v>
      </c>
      <c r="C344" s="551"/>
      <c r="D344" s="265"/>
      <c r="E344" s="265"/>
    </row>
    <row r="345" spans="2:5">
      <c r="B345" s="282">
        <v>-35</v>
      </c>
      <c r="C345" s="551"/>
      <c r="D345" s="265"/>
      <c r="E345" s="265"/>
    </row>
    <row r="346" spans="2:5">
      <c r="B346" s="282">
        <v>-34</v>
      </c>
      <c r="C346" s="551"/>
      <c r="D346" s="265"/>
      <c r="E346" s="265"/>
    </row>
    <row r="347" spans="2:5">
      <c r="B347" s="282">
        <v>-33</v>
      </c>
      <c r="C347" s="551"/>
      <c r="D347" s="265"/>
      <c r="E347" s="265"/>
    </row>
    <row r="348" spans="2:5">
      <c r="B348" s="282">
        <v>-32</v>
      </c>
      <c r="C348" s="551"/>
      <c r="D348" s="265"/>
      <c r="E348" s="265"/>
    </row>
    <row r="349" spans="2:5">
      <c r="B349" s="282">
        <v>-31</v>
      </c>
      <c r="C349" s="551"/>
      <c r="D349" s="265"/>
      <c r="E349" s="265"/>
    </row>
    <row r="350" spans="2:5">
      <c r="B350" s="282">
        <v>-30</v>
      </c>
      <c r="C350" s="551"/>
      <c r="D350" s="265"/>
      <c r="E350" s="265"/>
    </row>
    <row r="351" spans="2:5">
      <c r="B351" s="282">
        <v>-29</v>
      </c>
      <c r="C351" s="551"/>
      <c r="D351" s="265"/>
      <c r="E351" s="265"/>
    </row>
    <row r="352" spans="2:5">
      <c r="B352" s="282">
        <v>-28</v>
      </c>
      <c r="C352" s="551"/>
      <c r="D352" s="265"/>
      <c r="E352" s="265"/>
    </row>
    <row r="353" spans="2:5">
      <c r="B353" s="282">
        <v>-27</v>
      </c>
      <c r="C353" s="551"/>
      <c r="D353" s="265"/>
      <c r="E353" s="265"/>
    </row>
    <row r="354" spans="2:5">
      <c r="B354" s="282">
        <v>-26</v>
      </c>
      <c r="C354" s="551"/>
      <c r="D354" s="265"/>
      <c r="E354" s="265"/>
    </row>
    <row r="355" spans="2:5">
      <c r="B355" s="282">
        <v>-25</v>
      </c>
      <c r="C355" s="551"/>
      <c r="D355" s="265"/>
      <c r="E355" s="265"/>
    </row>
    <row r="356" spans="2:5">
      <c r="B356" s="282">
        <v>-24</v>
      </c>
      <c r="C356" s="551"/>
      <c r="D356" s="265"/>
      <c r="E356" s="265"/>
    </row>
    <row r="357" spans="2:5">
      <c r="B357" s="282">
        <v>-23</v>
      </c>
      <c r="C357" s="551"/>
      <c r="D357" s="265"/>
      <c r="E357" s="265"/>
    </row>
    <row r="358" spans="2:5">
      <c r="B358" s="282">
        <v>-22</v>
      </c>
      <c r="C358" s="551"/>
      <c r="D358" s="265"/>
      <c r="E358" s="265"/>
    </row>
    <row r="359" spans="2:5">
      <c r="B359" s="282">
        <v>-21</v>
      </c>
      <c r="C359" s="551"/>
      <c r="D359" s="265"/>
      <c r="E359" s="265"/>
    </row>
    <row r="360" spans="2:5">
      <c r="B360" s="282">
        <v>-20</v>
      </c>
      <c r="C360" s="551"/>
      <c r="D360" s="265"/>
      <c r="E360" s="265"/>
    </row>
    <row r="361" spans="2:5">
      <c r="B361" s="282">
        <v>-19</v>
      </c>
      <c r="C361" s="551"/>
      <c r="D361" s="265"/>
      <c r="E361" s="265"/>
    </row>
    <row r="362" spans="2:5">
      <c r="B362" s="282">
        <v>-18</v>
      </c>
      <c r="C362" s="551"/>
      <c r="D362" s="265"/>
      <c r="E362" s="265"/>
    </row>
    <row r="363" spans="2:5">
      <c r="B363" s="282">
        <v>-17</v>
      </c>
      <c r="C363" s="551"/>
      <c r="D363" s="265"/>
      <c r="E363" s="265"/>
    </row>
    <row r="364" spans="2:5">
      <c r="B364" s="282">
        <v>-16</v>
      </c>
      <c r="C364" s="551"/>
      <c r="D364" s="265"/>
      <c r="E364" s="265"/>
    </row>
    <row r="365" spans="2:5">
      <c r="B365" s="282">
        <v>-15</v>
      </c>
      <c r="C365" s="551"/>
      <c r="D365" s="265"/>
      <c r="E365" s="265"/>
    </row>
    <row r="366" spans="2:5">
      <c r="B366" s="282">
        <v>-14</v>
      </c>
      <c r="C366" s="551"/>
      <c r="D366" s="265"/>
      <c r="E366" s="265"/>
    </row>
    <row r="367" spans="2:5">
      <c r="B367" s="282">
        <v>-13</v>
      </c>
      <c r="C367" s="551"/>
      <c r="D367" s="265"/>
      <c r="E367" s="265"/>
    </row>
    <row r="368" spans="2:5">
      <c r="B368" s="282">
        <v>-12</v>
      </c>
      <c r="C368" s="551"/>
      <c r="D368" s="265"/>
      <c r="E368" s="265"/>
    </row>
    <row r="369" spans="2:5">
      <c r="B369" s="282">
        <v>-11</v>
      </c>
      <c r="C369" s="551"/>
      <c r="D369" s="265"/>
      <c r="E369" s="265"/>
    </row>
    <row r="370" spans="2:5">
      <c r="B370" s="282">
        <v>-10</v>
      </c>
      <c r="C370" s="551"/>
      <c r="D370" s="265"/>
      <c r="E370" s="265"/>
    </row>
    <row r="371" spans="2:5">
      <c r="B371" s="282">
        <v>-9</v>
      </c>
      <c r="C371" s="551"/>
      <c r="D371" s="265"/>
      <c r="E371" s="265"/>
    </row>
    <row r="372" spans="2:5">
      <c r="B372" s="282">
        <v>-8</v>
      </c>
      <c r="C372" s="551"/>
      <c r="D372" s="265"/>
      <c r="E372" s="265"/>
    </row>
    <row r="373" spans="2:5">
      <c r="B373" s="282">
        <v>-7</v>
      </c>
      <c r="C373" s="551"/>
      <c r="D373" s="265"/>
      <c r="E373" s="265"/>
    </row>
    <row r="374" spans="2:5">
      <c r="B374" s="282">
        <v>-6</v>
      </c>
      <c r="C374" s="551"/>
      <c r="D374" s="265"/>
      <c r="E374" s="265"/>
    </row>
    <row r="375" spans="2:5">
      <c r="B375" s="282">
        <v>-5</v>
      </c>
      <c r="C375" s="551"/>
      <c r="D375" s="265"/>
      <c r="E375" s="265"/>
    </row>
    <row r="376" spans="2:5">
      <c r="B376" s="282">
        <v>-4</v>
      </c>
      <c r="C376" s="551"/>
      <c r="D376" s="265"/>
      <c r="E376" s="265"/>
    </row>
    <row r="377" spans="2:5">
      <c r="B377" s="282">
        <v>-3</v>
      </c>
      <c r="C377" s="551"/>
      <c r="D377" s="265"/>
      <c r="E377" s="265"/>
    </row>
    <row r="378" spans="2:5">
      <c r="B378" s="282">
        <v>-2</v>
      </c>
      <c r="C378" s="551"/>
      <c r="D378" s="265"/>
      <c r="E378" s="265"/>
    </row>
    <row r="379" spans="2:5">
      <c r="B379" s="282">
        <v>-1</v>
      </c>
      <c r="C379" s="551"/>
      <c r="D379" s="265"/>
      <c r="E379" s="265"/>
    </row>
    <row r="380" spans="2:5">
      <c r="B380" s="282">
        <v>0</v>
      </c>
      <c r="C380" s="551"/>
      <c r="D380" s="265"/>
      <c r="E380" s="265"/>
    </row>
    <row r="381" spans="2:5">
      <c r="B381" s="282">
        <v>1</v>
      </c>
      <c r="C381" s="551"/>
      <c r="D381" s="265"/>
      <c r="E381" s="265"/>
    </row>
    <row r="382" spans="2:5">
      <c r="B382" s="282">
        <v>2</v>
      </c>
      <c r="C382" s="551"/>
      <c r="D382" s="265"/>
      <c r="E382" s="265"/>
    </row>
    <row r="383" spans="2:5">
      <c r="B383" s="282">
        <v>3</v>
      </c>
      <c r="C383" s="551"/>
      <c r="D383" s="265"/>
      <c r="E383" s="265"/>
    </row>
    <row r="384" spans="2:5">
      <c r="B384" s="282">
        <v>4</v>
      </c>
      <c r="C384" s="551"/>
      <c r="D384" s="265"/>
      <c r="E384" s="265"/>
    </row>
    <row r="385" spans="2:5">
      <c r="B385" s="282">
        <v>5</v>
      </c>
      <c r="C385" s="551"/>
      <c r="D385" s="265"/>
      <c r="E385" s="265"/>
    </row>
    <row r="386" spans="2:5">
      <c r="B386" s="282">
        <v>6</v>
      </c>
      <c r="C386" s="551"/>
      <c r="D386" s="265"/>
      <c r="E386" s="265"/>
    </row>
    <row r="387" spans="2:5">
      <c r="B387" s="282">
        <v>7</v>
      </c>
      <c r="C387" s="551"/>
      <c r="D387" s="265"/>
      <c r="E387" s="265"/>
    </row>
    <row r="388" spans="2:5">
      <c r="B388" s="282">
        <v>8</v>
      </c>
      <c r="C388" s="551"/>
      <c r="D388" s="265"/>
      <c r="E388" s="265"/>
    </row>
    <row r="389" spans="2:5">
      <c r="B389" s="282">
        <v>9</v>
      </c>
      <c r="C389" s="551"/>
      <c r="D389" s="265"/>
      <c r="E389" s="265"/>
    </row>
    <row r="390" spans="2:5">
      <c r="B390" s="282">
        <v>10</v>
      </c>
      <c r="C390" s="551"/>
      <c r="D390" s="265"/>
      <c r="E390" s="265"/>
    </row>
    <row r="391" spans="2:5">
      <c r="B391" s="282">
        <v>11</v>
      </c>
      <c r="C391" s="551"/>
      <c r="D391" s="265"/>
      <c r="E391" s="265"/>
    </row>
    <row r="392" spans="2:5">
      <c r="B392" s="282">
        <v>12</v>
      </c>
      <c r="C392" s="551"/>
      <c r="D392" s="265"/>
      <c r="E392" s="265"/>
    </row>
    <row r="393" spans="2:5">
      <c r="B393" s="282">
        <v>13</v>
      </c>
      <c r="C393" s="551"/>
      <c r="D393" s="265"/>
      <c r="E393" s="265"/>
    </row>
    <row r="394" spans="2:5">
      <c r="B394" s="282">
        <v>14</v>
      </c>
      <c r="C394" s="551"/>
      <c r="D394" s="265"/>
      <c r="E394" s="265"/>
    </row>
    <row r="395" spans="2:5">
      <c r="B395" s="282">
        <v>15</v>
      </c>
      <c r="C395" s="551"/>
      <c r="D395" s="265"/>
      <c r="E395" s="265"/>
    </row>
    <row r="396" spans="2:5">
      <c r="B396" s="282">
        <v>16</v>
      </c>
      <c r="C396" s="551"/>
      <c r="D396" s="265"/>
      <c r="E396" s="265"/>
    </row>
    <row r="397" spans="2:5">
      <c r="B397" s="282">
        <v>17</v>
      </c>
      <c r="C397" s="551"/>
      <c r="D397" s="265"/>
      <c r="E397" s="265"/>
    </row>
    <row r="398" spans="2:5">
      <c r="B398" s="282">
        <v>18</v>
      </c>
      <c r="C398" s="551"/>
      <c r="D398" s="265"/>
      <c r="E398" s="265"/>
    </row>
    <row r="399" spans="2:5">
      <c r="B399" s="282">
        <v>19</v>
      </c>
      <c r="C399" s="551"/>
      <c r="D399" s="265"/>
      <c r="E399" s="265"/>
    </row>
    <row r="400" spans="2:5">
      <c r="B400" s="282">
        <v>20</v>
      </c>
      <c r="C400" s="551"/>
      <c r="D400" s="265"/>
      <c r="E400" s="265"/>
    </row>
    <row r="401" spans="2:5">
      <c r="B401" s="282">
        <v>21</v>
      </c>
      <c r="C401" s="551"/>
      <c r="D401" s="265"/>
      <c r="E401" s="265"/>
    </row>
    <row r="402" spans="2:5">
      <c r="B402" s="282">
        <v>22</v>
      </c>
      <c r="C402" s="551"/>
      <c r="D402" s="265"/>
      <c r="E402" s="265"/>
    </row>
    <row r="403" spans="2:5">
      <c r="B403" s="282">
        <v>23</v>
      </c>
      <c r="C403" s="551"/>
      <c r="D403" s="265"/>
      <c r="E403" s="265"/>
    </row>
    <row r="404" spans="2:5">
      <c r="B404" s="282">
        <v>24</v>
      </c>
      <c r="C404" s="551"/>
      <c r="D404" s="265"/>
      <c r="E404" s="265"/>
    </row>
    <row r="405" spans="2:5">
      <c r="B405" s="282">
        <v>25</v>
      </c>
      <c r="C405" s="551"/>
      <c r="D405" s="265"/>
      <c r="E405" s="265"/>
    </row>
    <row r="406" spans="2:5">
      <c r="B406" s="282">
        <v>26</v>
      </c>
      <c r="C406" s="551"/>
      <c r="D406" s="265"/>
      <c r="E406" s="265"/>
    </row>
    <row r="407" spans="2:5">
      <c r="B407" s="282">
        <v>27</v>
      </c>
      <c r="C407" s="551"/>
      <c r="D407" s="265"/>
      <c r="E407" s="265"/>
    </row>
    <row r="408" spans="2:5">
      <c r="B408" s="282">
        <v>28</v>
      </c>
      <c r="C408" s="551"/>
      <c r="D408" s="265"/>
      <c r="E408" s="265"/>
    </row>
    <row r="409" spans="2:5">
      <c r="B409" s="282">
        <v>29</v>
      </c>
      <c r="C409" s="551"/>
      <c r="D409" s="265"/>
      <c r="E409" s="265"/>
    </row>
    <row r="410" spans="2:5">
      <c r="B410" s="282">
        <v>30</v>
      </c>
      <c r="C410" s="551"/>
      <c r="D410" s="265"/>
      <c r="E410" s="265"/>
    </row>
    <row r="411" spans="2:5">
      <c r="B411" s="282">
        <v>31</v>
      </c>
      <c r="C411" s="551"/>
      <c r="D411" s="265"/>
      <c r="E411" s="265"/>
    </row>
    <row r="412" spans="2:5">
      <c r="B412" s="282">
        <v>32</v>
      </c>
      <c r="C412" s="551"/>
      <c r="D412" s="265"/>
      <c r="E412" s="265"/>
    </row>
    <row r="413" spans="2:5">
      <c r="B413" s="282">
        <v>33</v>
      </c>
      <c r="C413" s="551"/>
      <c r="D413" s="265"/>
      <c r="E413" s="265"/>
    </row>
    <row r="414" spans="2:5">
      <c r="B414" s="282">
        <v>34</v>
      </c>
      <c r="C414" s="551"/>
      <c r="D414" s="265"/>
      <c r="E414" s="265"/>
    </row>
    <row r="415" spans="2:5">
      <c r="B415" s="282">
        <v>35</v>
      </c>
      <c r="C415" s="551"/>
      <c r="D415" s="265"/>
      <c r="E415" s="265"/>
    </row>
    <row r="416" spans="2:5">
      <c r="B416" s="282">
        <v>36</v>
      </c>
      <c r="C416" s="551"/>
      <c r="D416" s="265"/>
      <c r="E416" s="265"/>
    </row>
    <row r="417" spans="2:5">
      <c r="B417" s="282">
        <v>37</v>
      </c>
      <c r="C417" s="551"/>
      <c r="D417" s="265"/>
      <c r="E417" s="265"/>
    </row>
    <row r="418" spans="2:5">
      <c r="B418" s="282">
        <v>38</v>
      </c>
      <c r="C418" s="551"/>
      <c r="D418" s="265"/>
      <c r="E418" s="265"/>
    </row>
    <row r="419" spans="2:5">
      <c r="B419" s="282">
        <v>39</v>
      </c>
      <c r="C419" s="551"/>
      <c r="D419" s="265"/>
      <c r="E419" s="265"/>
    </row>
    <row r="420" spans="2:5">
      <c r="B420" s="282">
        <v>40</v>
      </c>
      <c r="C420" s="551"/>
      <c r="D420" s="265"/>
      <c r="E420" s="265"/>
    </row>
    <row r="421" spans="2:5">
      <c r="B421" s="282">
        <v>41</v>
      </c>
      <c r="C421" s="551"/>
      <c r="D421" s="265"/>
      <c r="E421" s="265"/>
    </row>
    <row r="422" spans="2:5">
      <c r="B422" s="282">
        <v>42</v>
      </c>
      <c r="C422" s="551"/>
      <c r="D422" s="265"/>
      <c r="E422" s="265"/>
    </row>
    <row r="423" spans="2:5">
      <c r="B423" s="282">
        <v>43</v>
      </c>
      <c r="C423" s="551"/>
      <c r="D423" s="265"/>
      <c r="E423" s="265"/>
    </row>
    <row r="424" spans="2:5">
      <c r="B424" s="282">
        <v>44</v>
      </c>
      <c r="C424" s="551"/>
      <c r="D424" s="265"/>
      <c r="E424" s="265"/>
    </row>
    <row r="425" spans="2:5">
      <c r="B425" s="282">
        <v>45</v>
      </c>
      <c r="C425" s="551"/>
      <c r="D425" s="265"/>
      <c r="E425" s="265"/>
    </row>
    <row r="426" spans="2:5">
      <c r="B426" s="282">
        <v>46</v>
      </c>
      <c r="C426" s="551"/>
      <c r="D426" s="265"/>
      <c r="E426" s="265"/>
    </row>
    <row r="427" spans="2:5">
      <c r="B427" s="282">
        <v>47</v>
      </c>
      <c r="C427" s="551"/>
      <c r="D427" s="265"/>
      <c r="E427" s="265"/>
    </row>
    <row r="428" spans="2:5">
      <c r="B428" s="282">
        <v>48</v>
      </c>
      <c r="C428" s="551"/>
      <c r="D428" s="265"/>
      <c r="E428" s="265"/>
    </row>
    <row r="429" spans="2:5">
      <c r="B429" s="282">
        <v>49</v>
      </c>
      <c r="C429" s="551"/>
      <c r="D429" s="265"/>
      <c r="E429" s="265"/>
    </row>
    <row r="430" spans="2:5">
      <c r="B430" s="282">
        <v>50</v>
      </c>
      <c r="C430" s="551"/>
      <c r="D430" s="265"/>
      <c r="E430" s="265"/>
    </row>
    <row r="431" spans="2:5">
      <c r="B431" s="282">
        <v>51</v>
      </c>
      <c r="C431" s="551"/>
      <c r="D431" s="265"/>
      <c r="E431" s="265"/>
    </row>
    <row r="432" spans="2:5">
      <c r="B432" s="282">
        <v>52</v>
      </c>
      <c r="C432" s="551"/>
      <c r="D432" s="265"/>
      <c r="E432" s="265"/>
    </row>
    <row r="433" spans="2:5">
      <c r="B433" s="282">
        <v>53</v>
      </c>
      <c r="C433" s="551"/>
      <c r="D433" s="265"/>
      <c r="E433" s="265"/>
    </row>
    <row r="434" spans="2:5">
      <c r="B434" s="282">
        <v>54</v>
      </c>
      <c r="C434" s="551"/>
      <c r="D434" s="265"/>
      <c r="E434" s="265"/>
    </row>
    <row r="435" spans="2:5">
      <c r="B435" s="282">
        <v>55</v>
      </c>
      <c r="C435" s="551"/>
      <c r="D435" s="265"/>
      <c r="E435" s="265"/>
    </row>
    <row r="436" spans="2:5">
      <c r="B436" s="282">
        <v>56</v>
      </c>
      <c r="C436" s="551"/>
      <c r="D436" s="265"/>
      <c r="E436" s="265"/>
    </row>
    <row r="437" spans="2:5">
      <c r="B437" s="282">
        <v>57</v>
      </c>
      <c r="C437" s="551"/>
      <c r="D437" s="265"/>
      <c r="E437" s="265"/>
    </row>
    <row r="438" spans="2:5">
      <c r="B438" s="282">
        <v>58</v>
      </c>
      <c r="C438" s="551"/>
      <c r="D438" s="265"/>
      <c r="E438" s="265"/>
    </row>
    <row r="439" spans="2:5">
      <c r="B439" s="282">
        <v>59</v>
      </c>
      <c r="C439" s="551"/>
      <c r="D439" s="265"/>
      <c r="E439" s="265"/>
    </row>
    <row r="440" spans="2:5">
      <c r="B440" s="282">
        <v>60</v>
      </c>
      <c r="C440" s="551"/>
      <c r="D440" s="265"/>
      <c r="E440" s="265"/>
    </row>
    <row r="441" spans="2:5">
      <c r="B441" s="282">
        <v>61</v>
      </c>
      <c r="C441" s="551"/>
      <c r="D441" s="265"/>
      <c r="E441" s="265"/>
    </row>
    <row r="442" spans="2:5">
      <c r="B442" s="282">
        <v>62</v>
      </c>
      <c r="C442" s="551"/>
      <c r="D442" s="265"/>
      <c r="E442" s="265"/>
    </row>
    <row r="443" spans="2:5">
      <c r="B443" s="282">
        <v>63</v>
      </c>
      <c r="C443" s="551"/>
      <c r="D443" s="265"/>
      <c r="E443" s="265"/>
    </row>
    <row r="444" spans="2:5">
      <c r="B444" s="282">
        <v>64</v>
      </c>
      <c r="C444" s="551"/>
      <c r="D444" s="265"/>
      <c r="E444" s="265"/>
    </row>
    <row r="445" spans="2:5">
      <c r="B445" s="282">
        <v>65</v>
      </c>
      <c r="C445" s="551"/>
      <c r="D445" s="265"/>
      <c r="E445" s="265"/>
    </row>
    <row r="446" spans="2:5">
      <c r="B446" s="282">
        <v>66</v>
      </c>
      <c r="C446" s="551"/>
      <c r="D446" s="265"/>
      <c r="E446" s="265"/>
    </row>
    <row r="447" spans="2:5">
      <c r="B447" s="282">
        <v>67</v>
      </c>
      <c r="C447" s="551"/>
      <c r="D447" s="265"/>
      <c r="E447" s="265"/>
    </row>
    <row r="448" spans="2:5">
      <c r="B448" s="282">
        <v>68</v>
      </c>
      <c r="C448" s="551"/>
      <c r="D448" s="265"/>
      <c r="E448" s="265"/>
    </row>
    <row r="449" spans="2:5">
      <c r="B449" s="282">
        <v>69</v>
      </c>
      <c r="C449" s="551"/>
      <c r="D449" s="265"/>
      <c r="E449" s="265"/>
    </row>
    <row r="450" spans="2:5">
      <c r="B450" s="282">
        <v>70</v>
      </c>
      <c r="C450" s="551"/>
      <c r="D450" s="265"/>
      <c r="E450" s="265"/>
    </row>
    <row r="451" spans="2:5">
      <c r="B451" s="282">
        <v>71</v>
      </c>
      <c r="C451" s="551"/>
      <c r="D451" s="265"/>
      <c r="E451" s="265"/>
    </row>
    <row r="452" spans="2:5">
      <c r="B452" s="282">
        <v>72</v>
      </c>
      <c r="C452" s="551"/>
      <c r="D452" s="265"/>
      <c r="E452" s="265"/>
    </row>
    <row r="453" spans="2:5">
      <c r="B453" s="282">
        <v>73</v>
      </c>
      <c r="C453" s="551"/>
      <c r="D453" s="265"/>
      <c r="E453" s="265"/>
    </row>
    <row r="454" spans="2:5">
      <c r="B454" s="282">
        <v>74</v>
      </c>
      <c r="C454" s="551"/>
      <c r="D454" s="265"/>
      <c r="E454" s="265"/>
    </row>
    <row r="455" spans="2:5">
      <c r="B455" s="282">
        <v>75</v>
      </c>
      <c r="C455" s="551"/>
      <c r="D455" s="265"/>
      <c r="E455" s="265"/>
    </row>
    <row r="456" spans="2:5">
      <c r="B456" s="282">
        <v>76</v>
      </c>
      <c r="C456" s="551"/>
      <c r="D456" s="265"/>
      <c r="E456" s="265"/>
    </row>
    <row r="457" spans="2:5">
      <c r="B457" s="282">
        <v>77</v>
      </c>
      <c r="C457" s="551"/>
      <c r="D457" s="265"/>
      <c r="E457" s="265"/>
    </row>
    <row r="458" spans="2:5">
      <c r="B458" s="282">
        <v>78</v>
      </c>
      <c r="C458" s="551"/>
      <c r="D458" s="265"/>
      <c r="E458" s="265"/>
    </row>
    <row r="459" spans="2:5">
      <c r="B459" s="282">
        <v>79</v>
      </c>
      <c r="C459" s="551"/>
      <c r="D459" s="265"/>
      <c r="E459" s="265"/>
    </row>
    <row r="460" spans="2:5">
      <c r="B460" s="282">
        <v>80</v>
      </c>
      <c r="C460" s="551"/>
      <c r="D460" s="265"/>
      <c r="E460" s="265"/>
    </row>
    <row r="461" spans="2:5">
      <c r="B461" s="282">
        <v>81</v>
      </c>
      <c r="C461" s="551"/>
      <c r="D461" s="265"/>
      <c r="E461" s="265"/>
    </row>
    <row r="462" spans="2:5">
      <c r="B462" s="282">
        <v>82</v>
      </c>
      <c r="C462" s="551"/>
      <c r="D462" s="265"/>
      <c r="E462" s="265"/>
    </row>
    <row r="463" spans="2:5">
      <c r="B463" s="282">
        <v>83</v>
      </c>
      <c r="C463" s="551"/>
      <c r="D463" s="265"/>
      <c r="E463" s="265"/>
    </row>
    <row r="464" spans="2:5">
      <c r="B464" s="282">
        <v>84</v>
      </c>
      <c r="C464" s="551"/>
      <c r="D464" s="265"/>
      <c r="E464" s="265"/>
    </row>
    <row r="465" spans="2:5">
      <c r="B465" s="282">
        <v>85</v>
      </c>
      <c r="C465" s="551"/>
      <c r="D465" s="265"/>
      <c r="E465" s="265"/>
    </row>
    <row r="466" spans="2:5">
      <c r="B466" s="282">
        <v>86</v>
      </c>
      <c r="C466" s="551"/>
      <c r="D466" s="265"/>
      <c r="E466" s="265"/>
    </row>
    <row r="467" spans="2:5">
      <c r="B467" s="282">
        <v>87</v>
      </c>
      <c r="C467" s="551"/>
      <c r="D467" s="265"/>
      <c r="E467" s="265"/>
    </row>
    <row r="468" spans="2:5">
      <c r="B468" s="282">
        <v>88</v>
      </c>
      <c r="C468" s="551"/>
      <c r="D468" s="265"/>
      <c r="E468" s="265"/>
    </row>
    <row r="469" spans="2:5">
      <c r="B469" s="282">
        <v>89</v>
      </c>
      <c r="C469" s="551"/>
      <c r="D469" s="265"/>
      <c r="E469" s="265"/>
    </row>
    <row r="470" spans="2:5">
      <c r="B470" s="282">
        <v>90</v>
      </c>
      <c r="C470" s="551"/>
      <c r="D470" s="265"/>
      <c r="E470" s="265"/>
    </row>
    <row r="471" spans="2:5">
      <c r="B471" s="282">
        <v>91</v>
      </c>
      <c r="C471" s="551"/>
      <c r="D471" s="265"/>
      <c r="E471" s="265"/>
    </row>
    <row r="472" spans="2:5">
      <c r="B472" s="282">
        <v>92</v>
      </c>
      <c r="C472" s="551"/>
      <c r="D472" s="265"/>
      <c r="E472" s="265"/>
    </row>
    <row r="473" spans="2:5">
      <c r="B473" s="282">
        <v>93</v>
      </c>
      <c r="C473" s="551"/>
      <c r="D473" s="265"/>
      <c r="E473" s="265"/>
    </row>
    <row r="474" spans="2:5">
      <c r="B474" s="282">
        <v>94</v>
      </c>
      <c r="C474" s="551"/>
      <c r="D474" s="265"/>
      <c r="E474" s="265"/>
    </row>
    <row r="475" spans="2:5">
      <c r="B475" s="282">
        <v>95</v>
      </c>
      <c r="C475" s="551"/>
      <c r="D475" s="265"/>
      <c r="E475" s="265"/>
    </row>
    <row r="476" spans="2:5">
      <c r="B476" s="282">
        <v>96</v>
      </c>
      <c r="C476" s="551"/>
      <c r="D476" s="265"/>
      <c r="E476" s="265"/>
    </row>
    <row r="477" spans="2:5">
      <c r="B477" s="282">
        <v>97</v>
      </c>
      <c r="C477" s="551"/>
      <c r="D477" s="265"/>
      <c r="E477" s="265" t="s">
        <v>643</v>
      </c>
    </row>
    <row r="478" spans="2:5" ht="15.75" thickBot="1">
      <c r="B478" s="288">
        <v>98</v>
      </c>
      <c r="C478" s="665"/>
      <c r="D478" s="265"/>
      <c r="E478" s="265">
        <f>SUM(C330:C478)</f>
        <v>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ht="15.75">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ht="15.75">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ht="15.75">
      <c r="B498" s="556"/>
      <c r="C498" s="817"/>
      <c r="D498" s="556"/>
      <c r="E498" s="556"/>
      <c r="F498" s="556"/>
      <c r="G498" s="556"/>
      <c r="H498" s="556"/>
      <c r="I498" s="265"/>
      <c r="J498" s="265"/>
      <c r="K498" s="556"/>
      <c r="L498" s="556"/>
      <c r="M498" s="556"/>
      <c r="N498" s="556"/>
      <c r="O498" s="556"/>
      <c r="P498" s="556"/>
      <c r="Q498" s="135"/>
      <c r="R498" s="135"/>
      <c r="S498" s="47"/>
      <c r="T498" s="47"/>
    </row>
    <row r="499" spans="2:22" ht="15.75">
      <c r="B499" s="265"/>
      <c r="C499" s="265"/>
      <c r="D499" s="265"/>
      <c r="E499" s="265"/>
      <c r="F499" s="265"/>
      <c r="G499" s="265"/>
      <c r="H499" s="265"/>
      <c r="I499" s="556"/>
      <c r="J499" s="817"/>
      <c r="K499" s="265"/>
      <c r="L499" s="556"/>
      <c r="M499" s="817"/>
      <c r="N499" s="265"/>
      <c r="O499" s="265"/>
      <c r="P499" s="265"/>
      <c r="R499" s="147"/>
    </row>
    <row r="500" spans="2:22">
      <c r="B500" s="265"/>
      <c r="C500" s="539"/>
      <c r="D500" s="539"/>
      <c r="E500" s="539"/>
      <c r="F500" s="539"/>
      <c r="G500" s="539"/>
      <c r="H500" s="539"/>
      <c r="I500" s="265"/>
      <c r="J500" s="539"/>
      <c r="K500" s="539"/>
      <c r="L500" s="265"/>
      <c r="M500" s="539"/>
      <c r="N500" s="265"/>
      <c r="O500" s="265"/>
      <c r="P500" s="265"/>
      <c r="S500" s="285"/>
      <c r="T500" s="285"/>
      <c r="U500" s="285"/>
      <c r="V500" s="285"/>
    </row>
    <row r="501" spans="2:22">
      <c r="B501" s="265"/>
      <c r="C501" s="234"/>
      <c r="D501" s="539"/>
      <c r="E501" s="539"/>
      <c r="F501" s="539"/>
      <c r="G501" s="539"/>
      <c r="H501" s="539"/>
      <c r="I501" s="265"/>
      <c r="J501" s="822"/>
      <c r="K501" s="539"/>
      <c r="L501" s="265"/>
      <c r="M501" s="822"/>
      <c r="N501" s="265"/>
      <c r="O501" s="265"/>
      <c r="P501" s="265"/>
      <c r="R501" s="147"/>
      <c r="S501" s="285"/>
      <c r="T501" s="285"/>
      <c r="U501" s="285"/>
      <c r="V501" s="285"/>
    </row>
    <row r="502" spans="2:22">
      <c r="B502" s="265"/>
      <c r="C502" s="234"/>
      <c r="D502" s="539"/>
      <c r="E502" s="539"/>
      <c r="F502" s="539"/>
      <c r="G502" s="539"/>
      <c r="H502" s="539"/>
      <c r="I502" s="265"/>
      <c r="J502" s="234"/>
      <c r="K502" s="539"/>
      <c r="L502" s="539"/>
      <c r="M502" s="539"/>
      <c r="N502" s="265"/>
      <c r="O502" s="265"/>
      <c r="P502" s="265"/>
      <c r="R502" s="147"/>
      <c r="S502" s="285"/>
      <c r="T502" s="285"/>
      <c r="U502" s="285"/>
      <c r="V502" s="285"/>
    </row>
    <row r="503" spans="2:22">
      <c r="B503" s="265"/>
      <c r="C503" s="234"/>
      <c r="D503" s="539"/>
      <c r="E503" s="539"/>
      <c r="F503" s="539"/>
      <c r="G503" s="539"/>
      <c r="H503" s="539"/>
      <c r="I503" s="265"/>
      <c r="J503" s="234"/>
      <c r="K503" s="539"/>
      <c r="L503" s="539"/>
      <c r="M503" s="539"/>
      <c r="N503" s="265"/>
      <c r="O503" s="265"/>
      <c r="P503" s="265"/>
      <c r="R503" s="147"/>
      <c r="S503" s="285"/>
      <c r="T503" s="285"/>
      <c r="U503" s="285"/>
      <c r="V503" s="285"/>
    </row>
    <row r="504" spans="2:22">
      <c r="B504" s="265"/>
      <c r="C504" s="234"/>
      <c r="D504" s="539"/>
      <c r="E504" s="539"/>
      <c r="F504" s="539"/>
      <c r="G504" s="539"/>
      <c r="H504" s="539"/>
      <c r="I504" s="265"/>
      <c r="J504" s="234"/>
      <c r="K504" s="539"/>
      <c r="L504" s="539"/>
      <c r="M504" s="539"/>
      <c r="N504" s="265"/>
      <c r="O504" s="265"/>
      <c r="P504" s="265"/>
      <c r="R504" s="147"/>
      <c r="S504" s="285"/>
      <c r="T504" s="285"/>
      <c r="U504" s="285"/>
      <c r="V504" s="285"/>
    </row>
    <row r="505" spans="2:22">
      <c r="B505" s="265"/>
      <c r="C505" s="234"/>
      <c r="D505" s="539"/>
      <c r="E505" s="539"/>
      <c r="F505" s="539"/>
      <c r="G505" s="539"/>
      <c r="H505" s="539"/>
      <c r="I505" s="265"/>
      <c r="J505" s="234"/>
      <c r="K505" s="539"/>
      <c r="L505" s="539"/>
      <c r="M505" s="539"/>
      <c r="N505" s="265"/>
      <c r="O505" s="265"/>
      <c r="P505" s="265"/>
      <c r="R505" s="147"/>
      <c r="S505" s="285"/>
      <c r="T505" s="285"/>
      <c r="U505" s="285"/>
      <c r="V505" s="285"/>
    </row>
    <row r="506" spans="2:22">
      <c r="B506" s="265"/>
      <c r="C506" s="234"/>
      <c r="D506" s="539"/>
      <c r="E506" s="539"/>
      <c r="F506" s="539"/>
      <c r="G506" s="539"/>
      <c r="H506" s="539"/>
      <c r="I506" s="265"/>
      <c r="J506" s="234"/>
      <c r="K506" s="539"/>
      <c r="L506" s="539"/>
      <c r="M506" s="539"/>
      <c r="N506" s="265"/>
      <c r="O506" s="265"/>
      <c r="P506" s="265"/>
      <c r="R506" s="147"/>
      <c r="S506" s="285"/>
      <c r="T506" s="285"/>
      <c r="U506" s="285"/>
      <c r="V506" s="285"/>
    </row>
    <row r="507" spans="2:22">
      <c r="B507" s="265"/>
      <c r="C507" s="234"/>
      <c r="D507" s="539"/>
      <c r="E507" s="539"/>
      <c r="F507" s="539"/>
      <c r="G507" s="539"/>
      <c r="H507" s="539"/>
      <c r="I507" s="265"/>
      <c r="J507" s="234"/>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c r="B510" s="265"/>
      <c r="C510" s="539"/>
      <c r="D510" s="539"/>
      <c r="E510" s="539"/>
      <c r="F510" s="539"/>
      <c r="G510" s="539"/>
      <c r="H510" s="539"/>
      <c r="I510" s="265"/>
      <c r="J510" s="539"/>
      <c r="K510" s="539"/>
      <c r="L510" s="539"/>
      <c r="M510" s="539"/>
      <c r="N510" s="539"/>
      <c r="O510" s="265"/>
      <c r="P510" s="265"/>
      <c r="S510" s="285"/>
      <c r="T510" s="285"/>
      <c r="U510" s="520"/>
      <c r="V510" s="51"/>
    </row>
    <row r="511" spans="2:22">
      <c r="B511" s="265"/>
      <c r="C511" s="234"/>
      <c r="D511" s="234"/>
      <c r="E511" s="234"/>
      <c r="F511" s="234"/>
      <c r="G511" s="539"/>
      <c r="H511" s="539"/>
      <c r="I511" s="265"/>
      <c r="J511" s="539"/>
      <c r="K511" s="539"/>
      <c r="L511" s="539"/>
      <c r="M511" s="539"/>
      <c r="N511" s="265"/>
      <c r="O511" s="265"/>
      <c r="P511" s="265"/>
      <c r="R511" s="147"/>
      <c r="S511" s="285"/>
      <c r="T511" s="285"/>
      <c r="U511" s="285"/>
      <c r="V511" s="285"/>
    </row>
    <row r="512" spans="2:22">
      <c r="B512" s="265"/>
      <c r="C512" s="234"/>
      <c r="D512" s="234"/>
      <c r="E512" s="234"/>
      <c r="F512" s="234"/>
      <c r="G512" s="539"/>
      <c r="H512" s="539"/>
      <c r="I512" s="265"/>
      <c r="J512" s="539"/>
      <c r="K512" s="539"/>
      <c r="L512" s="539"/>
      <c r="M512" s="539"/>
      <c r="N512" s="265"/>
      <c r="O512" s="265"/>
      <c r="P512" s="265"/>
      <c r="R512" s="147"/>
      <c r="S512" s="285"/>
      <c r="T512" s="285"/>
      <c r="U512" s="285"/>
      <c r="V512" s="285"/>
    </row>
    <row r="513" spans="2:22">
      <c r="B513" s="265"/>
      <c r="C513" s="234"/>
      <c r="D513" s="234"/>
      <c r="E513" s="234"/>
      <c r="F513" s="234"/>
      <c r="G513" s="539"/>
      <c r="H513" s="539"/>
      <c r="I513" s="265"/>
      <c r="J513" s="539"/>
      <c r="K513" s="539"/>
      <c r="L513" s="539"/>
      <c r="M513" s="539"/>
      <c r="N513" s="265"/>
      <c r="O513" s="265"/>
      <c r="P513" s="265"/>
      <c r="R513" s="147"/>
      <c r="S513" s="285"/>
      <c r="T513" s="285"/>
      <c r="U513" s="285"/>
      <c r="V513" s="285"/>
    </row>
    <row r="514" spans="2:22">
      <c r="B514" s="265"/>
      <c r="C514" s="234"/>
      <c r="D514" s="234"/>
      <c r="E514" s="234"/>
      <c r="F514" s="234"/>
      <c r="G514" s="539"/>
      <c r="H514" s="539"/>
      <c r="I514" s="265"/>
      <c r="J514" s="539"/>
      <c r="K514" s="539"/>
      <c r="L514" s="539"/>
      <c r="M514" s="539"/>
      <c r="N514" s="265"/>
      <c r="O514" s="265"/>
      <c r="P514" s="265"/>
      <c r="R514" s="147"/>
      <c r="S514" s="285"/>
      <c r="T514" s="285"/>
      <c r="U514" s="285"/>
      <c r="V514" s="285"/>
    </row>
    <row r="515" spans="2:22">
      <c r="B515" s="265"/>
      <c r="C515" s="234"/>
      <c r="D515" s="234"/>
      <c r="E515" s="234"/>
      <c r="F515" s="234"/>
      <c r="G515" s="539"/>
      <c r="H515" s="539"/>
      <c r="I515" s="265"/>
      <c r="J515" s="539"/>
      <c r="K515" s="539"/>
      <c r="L515" s="539"/>
      <c r="M515" s="539"/>
      <c r="N515" s="265"/>
      <c r="O515" s="265"/>
      <c r="P515" s="265"/>
      <c r="R515" s="147"/>
      <c r="S515" s="285"/>
      <c r="T515" s="285"/>
      <c r="U515" s="285"/>
      <c r="V515" s="285"/>
    </row>
    <row r="516" spans="2:22">
      <c r="B516" s="265"/>
      <c r="C516" s="234"/>
      <c r="D516" s="234"/>
      <c r="E516" s="234"/>
      <c r="F516" s="234"/>
      <c r="G516" s="539"/>
      <c r="H516" s="539"/>
      <c r="I516" s="265"/>
      <c r="J516" s="539"/>
      <c r="K516" s="539"/>
      <c r="L516" s="539"/>
      <c r="M516" s="539"/>
      <c r="N516" s="265"/>
      <c r="O516" s="265"/>
      <c r="P516" s="265"/>
      <c r="R516" s="147"/>
      <c r="S516" s="285"/>
      <c r="T516" s="285"/>
      <c r="U516" s="285"/>
      <c r="V516" s="285"/>
    </row>
    <row r="517" spans="2:22">
      <c r="B517" s="265"/>
      <c r="C517" s="234"/>
      <c r="D517" s="234"/>
      <c r="E517" s="234"/>
      <c r="F517" s="234"/>
      <c r="G517" s="539"/>
      <c r="H517" s="539"/>
      <c r="I517" s="265"/>
      <c r="J517" s="539"/>
      <c r="K517" s="539"/>
      <c r="L517" s="539"/>
      <c r="M517" s="539"/>
      <c r="N517" s="265"/>
      <c r="O517" s="265"/>
      <c r="P517" s="265"/>
      <c r="R517" s="147"/>
      <c r="S517" s="285"/>
      <c r="T517" s="285"/>
      <c r="U517" s="285"/>
      <c r="V517" s="285"/>
    </row>
    <row r="518" spans="2:22">
      <c r="B518" s="265"/>
      <c r="C518" s="539"/>
      <c r="D518" s="539"/>
      <c r="E518" s="539"/>
      <c r="F518" s="539"/>
      <c r="G518" s="539"/>
      <c r="H518" s="539"/>
      <c r="I518" s="265"/>
      <c r="J518" s="539"/>
      <c r="K518" s="539"/>
      <c r="L518" s="539"/>
      <c r="M518" s="539"/>
      <c r="N518" s="265"/>
      <c r="O518" s="265"/>
      <c r="P518" s="265"/>
      <c r="S518" s="285"/>
      <c r="T518" s="285"/>
      <c r="U518" s="285"/>
      <c r="V518" s="285"/>
    </row>
    <row r="519" spans="2:22">
      <c r="B519" s="265"/>
      <c r="C519" s="539"/>
      <c r="D519" s="539"/>
      <c r="E519" s="539"/>
      <c r="F519" s="539"/>
      <c r="G519" s="539"/>
      <c r="H519" s="539"/>
      <c r="I519" s="265"/>
      <c r="J519" s="539"/>
      <c r="K519" s="539"/>
      <c r="L519" s="539"/>
      <c r="M519" s="539"/>
      <c r="N519" s="265"/>
      <c r="O519" s="265"/>
      <c r="P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P520" s="265"/>
      <c r="S520" s="285"/>
      <c r="T520" s="285"/>
      <c r="U520" s="520"/>
      <c r="V520" s="51"/>
    </row>
    <row r="521" spans="2:22">
      <c r="B521" s="265"/>
      <c r="C521" s="234"/>
      <c r="D521" s="234"/>
      <c r="E521" s="234"/>
      <c r="F521" s="234"/>
      <c r="G521" s="265"/>
      <c r="H521" s="265"/>
      <c r="I521" s="265"/>
      <c r="J521" s="265"/>
      <c r="K521" s="265"/>
      <c r="L521" s="265"/>
      <c r="M521" s="265"/>
      <c r="N521" s="265"/>
      <c r="O521" s="265"/>
      <c r="P521" s="265"/>
      <c r="R521" s="147"/>
    </row>
    <row r="522" spans="2:22">
      <c r="B522" s="265"/>
      <c r="C522" s="234"/>
      <c r="D522" s="234"/>
      <c r="E522" s="234"/>
      <c r="F522" s="234"/>
      <c r="G522" s="265"/>
      <c r="H522" s="265"/>
      <c r="I522" s="265"/>
      <c r="J522" s="265"/>
      <c r="K522" s="265"/>
      <c r="L522" s="265"/>
      <c r="M522" s="265"/>
      <c r="N522" s="265"/>
      <c r="O522" s="265"/>
      <c r="P522" s="265"/>
      <c r="R522" s="147"/>
    </row>
    <row r="523" spans="2:22">
      <c r="B523" s="265"/>
      <c r="C523" s="234"/>
      <c r="D523" s="234"/>
      <c r="E523" s="234"/>
      <c r="F523" s="234"/>
      <c r="G523" s="265"/>
      <c r="H523" s="265"/>
      <c r="I523" s="265"/>
      <c r="J523" s="265"/>
      <c r="K523" s="265"/>
      <c r="L523" s="265"/>
      <c r="M523" s="265"/>
      <c r="N523" s="265"/>
      <c r="O523" s="265"/>
      <c r="P523" s="265"/>
      <c r="R523" s="147"/>
    </row>
    <row r="524" spans="2:22">
      <c r="B524" s="265"/>
      <c r="C524" s="234"/>
      <c r="D524" s="234"/>
      <c r="E524" s="234"/>
      <c r="F524" s="234"/>
      <c r="G524" s="265"/>
      <c r="H524" s="265"/>
      <c r="I524" s="265"/>
      <c r="J524" s="265"/>
      <c r="K524" s="265"/>
      <c r="L524" s="265"/>
      <c r="M524" s="265"/>
      <c r="N524" s="265"/>
      <c r="O524" s="265"/>
      <c r="P524" s="265"/>
      <c r="R524" s="147"/>
    </row>
    <row r="525" spans="2:22">
      <c r="B525" s="265"/>
      <c r="C525" s="234"/>
      <c r="D525" s="234"/>
      <c r="E525" s="234"/>
      <c r="F525" s="234"/>
      <c r="G525" s="265"/>
      <c r="H525" s="265"/>
      <c r="I525" s="265"/>
      <c r="J525" s="265"/>
      <c r="K525" s="265"/>
      <c r="L525" s="265"/>
      <c r="M525" s="265"/>
      <c r="N525" s="265"/>
      <c r="O525" s="265"/>
      <c r="P525" s="265"/>
      <c r="R525" s="147"/>
    </row>
    <row r="526" spans="2:22">
      <c r="B526" s="265"/>
      <c r="C526" s="234"/>
      <c r="D526" s="234"/>
      <c r="E526" s="234"/>
      <c r="F526" s="234"/>
      <c r="G526" s="265"/>
      <c r="H526" s="265"/>
      <c r="I526" s="265"/>
      <c r="J526" s="265"/>
      <c r="K526" s="265"/>
      <c r="L526" s="265"/>
      <c r="M526" s="265"/>
      <c r="N526" s="265"/>
      <c r="O526" s="265"/>
      <c r="P526" s="265"/>
      <c r="R526" s="147"/>
    </row>
    <row r="527" spans="2:22">
      <c r="B527" s="265"/>
      <c r="C527" s="234"/>
      <c r="D527" s="234"/>
      <c r="E527" s="234"/>
      <c r="F527" s="234"/>
      <c r="G527" s="265"/>
      <c r="H527" s="265"/>
      <c r="I527" s="265"/>
      <c r="J527" s="265"/>
      <c r="K527" s="265"/>
      <c r="L527" s="265"/>
      <c r="M527" s="265"/>
      <c r="N527" s="265"/>
      <c r="O527" s="265"/>
      <c r="P527" s="265"/>
      <c r="R527" s="147"/>
    </row>
    <row r="528" spans="2:22">
      <c r="B528" s="265"/>
      <c r="C528" s="265"/>
      <c r="D528" s="265"/>
      <c r="E528" s="265"/>
      <c r="F528" s="265"/>
      <c r="G528" s="265"/>
      <c r="H528" s="265"/>
      <c r="I528" s="265"/>
      <c r="J528" s="265"/>
      <c r="K528" s="265"/>
      <c r="L528" s="265"/>
      <c r="M528" s="265"/>
      <c r="N528" s="265"/>
      <c r="O528" s="265"/>
      <c r="P528" s="265"/>
    </row>
    <row r="529" spans="2:22" ht="15.75">
      <c r="B529" s="265"/>
      <c r="C529" s="265"/>
      <c r="D529" s="265"/>
      <c r="E529" s="265"/>
      <c r="F529" s="265"/>
      <c r="G529" s="265"/>
      <c r="H529" s="265"/>
      <c r="I529" s="556"/>
      <c r="J529" s="817"/>
      <c r="K529" s="265"/>
      <c r="L529" s="556"/>
      <c r="M529" s="817"/>
      <c r="N529" s="265"/>
      <c r="O529" s="265"/>
      <c r="P529" s="265"/>
      <c r="R529" s="147"/>
    </row>
    <row r="530" spans="2:22">
      <c r="B530" s="265"/>
      <c r="C530" s="539"/>
      <c r="D530" s="539"/>
      <c r="E530" s="539"/>
      <c r="F530" s="539"/>
      <c r="G530" s="539"/>
      <c r="H530" s="539"/>
      <c r="I530" s="265"/>
      <c r="J530" s="539"/>
      <c r="K530" s="539"/>
      <c r="L530" s="265"/>
      <c r="M530" s="539"/>
      <c r="N530" s="265"/>
      <c r="O530" s="265"/>
      <c r="P530" s="265"/>
      <c r="S530" s="285"/>
      <c r="T530" s="285"/>
      <c r="U530" s="285"/>
      <c r="V530" s="285"/>
    </row>
    <row r="531" spans="2:22">
      <c r="B531" s="265"/>
      <c r="C531" s="234"/>
      <c r="D531" s="539"/>
      <c r="E531" s="539"/>
      <c r="F531" s="539"/>
      <c r="G531" s="539"/>
      <c r="H531" s="539"/>
      <c r="I531" s="265"/>
      <c r="J531" s="234"/>
      <c r="K531" s="539"/>
      <c r="L531" s="265"/>
      <c r="M531" s="822"/>
      <c r="N531" s="265"/>
      <c r="O531" s="265"/>
      <c r="P531" s="265"/>
      <c r="R531" s="147"/>
      <c r="S531" s="285"/>
      <c r="T531" s="285"/>
      <c r="U531" s="285"/>
      <c r="V531" s="285"/>
    </row>
    <row r="532" spans="2:22">
      <c r="B532" s="265"/>
      <c r="C532" s="234"/>
      <c r="D532" s="539"/>
      <c r="E532" s="539"/>
      <c r="F532" s="539"/>
      <c r="G532" s="539"/>
      <c r="H532" s="539"/>
      <c r="I532" s="265"/>
      <c r="J532" s="234"/>
      <c r="K532" s="539"/>
      <c r="L532" s="539"/>
      <c r="M532" s="539"/>
      <c r="N532" s="265"/>
      <c r="O532" s="265"/>
      <c r="P532" s="265"/>
      <c r="R532" s="147"/>
      <c r="S532" s="285"/>
      <c r="T532" s="285"/>
      <c r="U532" s="285"/>
      <c r="V532" s="285"/>
    </row>
    <row r="533" spans="2:22">
      <c r="B533" s="265"/>
      <c r="C533" s="234"/>
      <c r="D533" s="539"/>
      <c r="E533" s="539"/>
      <c r="F533" s="539"/>
      <c r="G533" s="539"/>
      <c r="H533" s="539"/>
      <c r="I533" s="265"/>
      <c r="J533" s="234"/>
      <c r="K533" s="539"/>
      <c r="L533" s="539"/>
      <c r="M533" s="539"/>
      <c r="N533" s="265"/>
      <c r="O533" s="265"/>
      <c r="P533" s="265"/>
      <c r="R533" s="147"/>
      <c r="S533" s="285"/>
      <c r="T533" s="285"/>
      <c r="U533" s="285"/>
      <c r="V533" s="285"/>
    </row>
    <row r="534" spans="2:22">
      <c r="B534" s="265"/>
      <c r="C534" s="234"/>
      <c r="D534" s="539"/>
      <c r="E534" s="539"/>
      <c r="F534" s="539"/>
      <c r="G534" s="539"/>
      <c r="H534" s="539"/>
      <c r="I534" s="265"/>
      <c r="J534" s="234"/>
      <c r="K534" s="539"/>
      <c r="L534" s="539"/>
      <c r="M534" s="539"/>
      <c r="N534" s="265"/>
      <c r="O534" s="265"/>
      <c r="P534" s="265"/>
      <c r="R534" s="147"/>
      <c r="S534" s="285"/>
      <c r="T534" s="285"/>
      <c r="U534" s="285"/>
      <c r="V534" s="285"/>
    </row>
    <row r="535" spans="2:22">
      <c r="B535" s="265"/>
      <c r="C535" s="234"/>
      <c r="D535" s="539"/>
      <c r="E535" s="539"/>
      <c r="F535" s="539"/>
      <c r="G535" s="539"/>
      <c r="H535" s="539"/>
      <c r="I535" s="265"/>
      <c r="J535" s="234"/>
      <c r="K535" s="539"/>
      <c r="L535" s="539"/>
      <c r="M535" s="539"/>
      <c r="N535" s="265"/>
      <c r="O535" s="265"/>
      <c r="P535" s="265"/>
      <c r="R535" s="147"/>
      <c r="S535" s="285"/>
      <c r="T535" s="285"/>
      <c r="U535" s="285"/>
      <c r="V535" s="285"/>
    </row>
    <row r="536" spans="2:22">
      <c r="B536" s="265"/>
      <c r="C536" s="234"/>
      <c r="D536" s="539"/>
      <c r="E536" s="539"/>
      <c r="F536" s="539"/>
      <c r="G536" s="539"/>
      <c r="H536" s="539"/>
      <c r="I536" s="265"/>
      <c r="J536" s="234"/>
      <c r="K536" s="539"/>
      <c r="L536" s="539"/>
      <c r="M536" s="539"/>
      <c r="N536" s="265"/>
      <c r="O536" s="265"/>
      <c r="P536" s="265"/>
      <c r="R536" s="147"/>
      <c r="S536" s="285"/>
      <c r="T536" s="285"/>
      <c r="U536" s="285"/>
      <c r="V536" s="285"/>
    </row>
    <row r="537" spans="2:22">
      <c r="B537" s="265"/>
      <c r="C537" s="234"/>
      <c r="D537" s="539"/>
      <c r="E537" s="539"/>
      <c r="F537" s="539"/>
      <c r="G537" s="539"/>
      <c r="H537" s="539"/>
      <c r="I537" s="265"/>
      <c r="J537" s="234"/>
      <c r="K537" s="539"/>
      <c r="L537" s="539"/>
      <c r="M537" s="539"/>
      <c r="N537" s="265"/>
      <c r="O537" s="265"/>
      <c r="P537" s="265"/>
      <c r="R537" s="147"/>
      <c r="S537" s="285"/>
      <c r="T537" s="285"/>
      <c r="U537" s="285"/>
      <c r="V537" s="285"/>
    </row>
    <row r="538" spans="2:22">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P540" s="265"/>
      <c r="S540" s="285"/>
      <c r="T540" s="285"/>
      <c r="U540" s="520"/>
      <c r="V540" s="51"/>
    </row>
    <row r="541" spans="2:22">
      <c r="B541" s="265"/>
      <c r="C541" s="234"/>
      <c r="D541" s="234"/>
      <c r="E541" s="234"/>
      <c r="F541" s="234"/>
      <c r="G541" s="539"/>
      <c r="H541" s="539"/>
      <c r="I541" s="265"/>
      <c r="J541" s="539"/>
      <c r="K541" s="539"/>
      <c r="L541" s="539"/>
      <c r="M541" s="539"/>
      <c r="N541" s="265"/>
      <c r="O541" s="265"/>
      <c r="P541" s="265"/>
      <c r="R541" s="147"/>
      <c r="S541" s="285"/>
      <c r="T541" s="285"/>
      <c r="U541" s="285"/>
      <c r="V541" s="285"/>
    </row>
    <row r="542" spans="2:22">
      <c r="B542" s="265"/>
      <c r="C542" s="234"/>
      <c r="D542" s="234"/>
      <c r="E542" s="234"/>
      <c r="F542" s="234"/>
      <c r="G542" s="539"/>
      <c r="H542" s="539"/>
      <c r="I542" s="265"/>
      <c r="J542" s="539"/>
      <c r="K542" s="539"/>
      <c r="L542" s="539"/>
      <c r="M542" s="539"/>
      <c r="N542" s="265"/>
      <c r="O542" s="265"/>
      <c r="P542" s="265"/>
      <c r="R542" s="147"/>
      <c r="S542" s="285"/>
      <c r="T542" s="285"/>
      <c r="U542" s="285"/>
      <c r="V542" s="285"/>
    </row>
    <row r="543" spans="2:22">
      <c r="B543" s="265"/>
      <c r="C543" s="234"/>
      <c r="D543" s="234"/>
      <c r="E543" s="234"/>
      <c r="F543" s="234"/>
      <c r="G543" s="539"/>
      <c r="H543" s="539"/>
      <c r="I543" s="265"/>
      <c r="J543" s="539"/>
      <c r="K543" s="539"/>
      <c r="L543" s="539"/>
      <c r="M543" s="539"/>
      <c r="N543" s="265"/>
      <c r="O543" s="265"/>
      <c r="P543" s="265"/>
      <c r="R543" s="147"/>
      <c r="S543" s="285"/>
      <c r="T543" s="285"/>
      <c r="U543" s="285"/>
      <c r="V543" s="285"/>
    </row>
    <row r="544" spans="2:22">
      <c r="B544" s="265"/>
      <c r="C544" s="234"/>
      <c r="D544" s="234"/>
      <c r="E544" s="234"/>
      <c r="F544" s="234"/>
      <c r="G544" s="539"/>
      <c r="H544" s="539"/>
      <c r="I544" s="265"/>
      <c r="J544" s="539"/>
      <c r="K544" s="539"/>
      <c r="L544" s="539"/>
      <c r="M544" s="539"/>
      <c r="N544" s="265"/>
      <c r="O544" s="265"/>
      <c r="P544" s="265"/>
      <c r="R544" s="147"/>
      <c r="S544" s="285"/>
      <c r="T544" s="285"/>
      <c r="U544" s="285"/>
      <c r="V544" s="285"/>
    </row>
    <row r="545" spans="2:22">
      <c r="B545" s="265"/>
      <c r="C545" s="234"/>
      <c r="D545" s="234"/>
      <c r="E545" s="234"/>
      <c r="F545" s="234"/>
      <c r="G545" s="539"/>
      <c r="H545" s="539"/>
      <c r="I545" s="265"/>
      <c r="J545" s="539"/>
      <c r="K545" s="539"/>
      <c r="L545" s="539"/>
      <c r="M545" s="539"/>
      <c r="N545" s="265"/>
      <c r="O545" s="265"/>
      <c r="P545" s="265"/>
      <c r="R545" s="147"/>
      <c r="S545" s="285"/>
      <c r="T545" s="285"/>
      <c r="U545" s="285"/>
      <c r="V545" s="285"/>
    </row>
    <row r="546" spans="2:22">
      <c r="B546" s="265"/>
      <c r="C546" s="234"/>
      <c r="D546" s="234"/>
      <c r="E546" s="234"/>
      <c r="F546" s="234"/>
      <c r="G546" s="539"/>
      <c r="H546" s="539"/>
      <c r="I546" s="265"/>
      <c r="J546" s="539"/>
      <c r="K546" s="539"/>
      <c r="L546" s="539"/>
      <c r="M546" s="539"/>
      <c r="N546" s="265"/>
      <c r="O546" s="265"/>
      <c r="P546" s="265"/>
      <c r="R546" s="147"/>
      <c r="S546" s="285"/>
      <c r="T546" s="285"/>
      <c r="U546" s="285"/>
      <c r="V546" s="285"/>
    </row>
    <row r="547" spans="2:22">
      <c r="B547" s="265"/>
      <c r="C547" s="234"/>
      <c r="D547" s="234"/>
      <c r="E547" s="234"/>
      <c r="F547" s="234"/>
      <c r="G547" s="539"/>
      <c r="H547" s="539"/>
      <c r="I547" s="265"/>
      <c r="J547" s="539"/>
      <c r="K547" s="539"/>
      <c r="L547" s="539"/>
      <c r="M547" s="539"/>
      <c r="N547" s="265"/>
      <c r="O547" s="265"/>
      <c r="P547" s="265"/>
      <c r="R547" s="147"/>
      <c r="S547" s="285"/>
      <c r="T547" s="285"/>
      <c r="U547" s="285"/>
      <c r="V547" s="285"/>
    </row>
    <row r="548" spans="2:22">
      <c r="B548" s="265"/>
      <c r="C548" s="539"/>
      <c r="D548" s="539"/>
      <c r="E548" s="539"/>
      <c r="F548" s="539"/>
      <c r="G548" s="539"/>
      <c r="H548" s="539"/>
      <c r="I548" s="265"/>
      <c r="J548" s="539"/>
      <c r="K548" s="539"/>
      <c r="L548" s="539"/>
      <c r="M548" s="539"/>
      <c r="N548" s="265"/>
      <c r="O548" s="265"/>
      <c r="P548" s="265"/>
      <c r="S548" s="285"/>
      <c r="T548" s="285"/>
      <c r="U548" s="285"/>
      <c r="V548" s="285"/>
    </row>
    <row r="549" spans="2:22">
      <c r="B549" s="265"/>
      <c r="C549" s="539"/>
      <c r="D549" s="539"/>
      <c r="E549" s="539"/>
      <c r="F549" s="539"/>
      <c r="G549" s="539"/>
      <c r="H549" s="539"/>
      <c r="I549" s="265"/>
      <c r="J549" s="539"/>
      <c r="K549" s="539"/>
      <c r="L549" s="539"/>
      <c r="M549" s="539"/>
      <c r="N549" s="265"/>
      <c r="O549" s="265"/>
      <c r="P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P550" s="265"/>
      <c r="S550" s="285"/>
      <c r="T550" s="285"/>
      <c r="U550" s="520"/>
      <c r="V550" s="51"/>
    </row>
    <row r="551" spans="2:22">
      <c r="B551" s="265"/>
      <c r="C551" s="234"/>
      <c r="D551" s="234"/>
      <c r="E551" s="234"/>
      <c r="F551" s="234"/>
      <c r="G551" s="265"/>
      <c r="H551" s="265"/>
      <c r="I551" s="265"/>
      <c r="J551" s="265"/>
      <c r="K551" s="265"/>
      <c r="L551" s="265"/>
      <c r="M551" s="265"/>
      <c r="N551" s="265"/>
      <c r="O551" s="265"/>
      <c r="P551" s="265"/>
      <c r="R551" s="147"/>
    </row>
    <row r="552" spans="2:22">
      <c r="B552" s="265"/>
      <c r="C552" s="234"/>
      <c r="D552" s="234"/>
      <c r="E552" s="234"/>
      <c r="F552" s="234"/>
      <c r="G552" s="265"/>
      <c r="H552" s="265"/>
      <c r="I552" s="265"/>
      <c r="J552" s="265"/>
      <c r="K552" s="265"/>
      <c r="L552" s="265"/>
      <c r="M552" s="265"/>
      <c r="N552" s="265"/>
      <c r="O552" s="265"/>
      <c r="P552" s="265"/>
      <c r="R552" s="147"/>
    </row>
    <row r="553" spans="2:22">
      <c r="B553" s="265"/>
      <c r="C553" s="234"/>
      <c r="D553" s="234"/>
      <c r="E553" s="234"/>
      <c r="F553" s="234"/>
      <c r="G553" s="265"/>
      <c r="H553" s="265"/>
      <c r="I553" s="265"/>
      <c r="J553" s="265"/>
      <c r="K553" s="265"/>
      <c r="L553" s="265"/>
      <c r="M553" s="265"/>
      <c r="N553" s="265"/>
      <c r="O553" s="265"/>
      <c r="P553" s="265"/>
      <c r="R553" s="147"/>
    </row>
    <row r="554" spans="2:22">
      <c r="B554" s="265"/>
      <c r="C554" s="234"/>
      <c r="D554" s="234"/>
      <c r="E554" s="234"/>
      <c r="F554" s="234"/>
      <c r="G554" s="265"/>
      <c r="H554" s="265"/>
      <c r="I554" s="265"/>
      <c r="J554" s="265"/>
      <c r="K554" s="265"/>
      <c r="L554" s="265"/>
      <c r="M554" s="265"/>
      <c r="N554" s="265"/>
      <c r="O554" s="265"/>
      <c r="P554" s="265"/>
      <c r="R554" s="147"/>
    </row>
    <row r="555" spans="2:22">
      <c r="B555" s="265"/>
      <c r="C555" s="234"/>
      <c r="D555" s="234"/>
      <c r="E555" s="234"/>
      <c r="F555" s="234"/>
      <c r="G555" s="265"/>
      <c r="H555" s="265"/>
      <c r="I555" s="265"/>
      <c r="J555" s="265"/>
      <c r="K555" s="265"/>
      <c r="L555" s="265"/>
      <c r="M555" s="265"/>
      <c r="N555" s="265"/>
      <c r="O555" s="265"/>
      <c r="P555" s="265"/>
      <c r="R555" s="147"/>
    </row>
    <row r="556" spans="2:22">
      <c r="B556" s="265"/>
      <c r="C556" s="234"/>
      <c r="D556" s="234"/>
      <c r="E556" s="234"/>
      <c r="F556" s="234"/>
      <c r="G556" s="265"/>
      <c r="H556" s="265"/>
      <c r="I556" s="265"/>
      <c r="J556" s="265"/>
      <c r="K556" s="265"/>
      <c r="L556" s="265"/>
      <c r="M556" s="265"/>
      <c r="N556" s="265"/>
      <c r="O556" s="265"/>
      <c r="P556" s="265"/>
      <c r="R556" s="147"/>
    </row>
    <row r="557" spans="2:22">
      <c r="B557" s="265"/>
      <c r="C557" s="234"/>
      <c r="D557" s="234"/>
      <c r="E557" s="234"/>
      <c r="F557" s="234"/>
      <c r="G557" s="265"/>
      <c r="H557" s="265"/>
      <c r="I557" s="265"/>
      <c r="J557" s="265"/>
      <c r="K557" s="265"/>
      <c r="L557" s="265"/>
      <c r="M557" s="265"/>
      <c r="N557" s="265"/>
      <c r="O557" s="265"/>
      <c r="P557" s="265"/>
      <c r="R557" s="147"/>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sheetProtection selectLockedCells="1"/>
  <phoneticPr fontId="6" type="noConversion"/>
  <pageMargins left="0.5" right="0.5" top="0.5" bottom="0.5" header="0.5" footer="0.5"/>
  <pageSetup scale="10" orientation="portrait" horizontalDpi="4294967293" vertic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C37"/>
  <sheetViews>
    <sheetView zoomScaleNormal="100" workbookViewId="0">
      <selection activeCell="B22" sqref="B22"/>
    </sheetView>
  </sheetViews>
  <sheetFormatPr defaultColWidth="11.44140625" defaultRowHeight="15"/>
  <cols>
    <col min="1" max="1" width="74.77734375" customWidth="1"/>
    <col min="2" max="2" width="58" customWidth="1"/>
  </cols>
  <sheetData>
    <row r="1" spans="1:3">
      <c r="A1" s="9"/>
    </row>
    <row r="2" spans="1:3">
      <c r="A2" s="10"/>
    </row>
    <row r="3" spans="1:3">
      <c r="A3" s="10"/>
    </row>
    <row r="4" spans="1:3">
      <c r="A4" s="10"/>
    </row>
    <row r="5" spans="1:3" ht="20.25">
      <c r="A5" s="194" t="s">
        <v>1567</v>
      </c>
      <c r="B5" s="135" t="s">
        <v>360</v>
      </c>
      <c r="C5" s="556"/>
    </row>
    <row r="6" spans="1:3" ht="15.75">
      <c r="A6" s="193" t="str">
        <f>IF(B21="Comparison","","Informative Annex B8, Section B8.1")</f>
        <v>Informative Annex B8, Section B8.1</v>
      </c>
      <c r="B6" s="140" t="s">
        <v>357</v>
      </c>
    </row>
    <row r="7" spans="1:3" ht="15.75">
      <c r="A7" s="193"/>
      <c r="B7" s="140" t="s">
        <v>359</v>
      </c>
    </row>
    <row r="8" spans="1:3" ht="15.75">
      <c r="A8" s="193" t="str">
        <f>IF(B21="Comparison","Test Results Comparison","Example Results")</f>
        <v>Example Results</v>
      </c>
      <c r="B8" s="140" t="s">
        <v>358</v>
      </c>
    </row>
    <row r="9" spans="1:3" ht="15.75">
      <c r="A9" s="193" t="s">
        <v>180</v>
      </c>
      <c r="B9" s="137" t="s">
        <v>548</v>
      </c>
    </row>
    <row r="10" spans="1:3" ht="15.75">
      <c r="A10" s="193" t="s">
        <v>1568</v>
      </c>
      <c r="B10" s="137" t="s">
        <v>614</v>
      </c>
    </row>
    <row r="11" spans="1:3" ht="15.75">
      <c r="A11" s="193"/>
      <c r="B11" t="s">
        <v>1553</v>
      </c>
    </row>
    <row r="12" spans="1:3">
      <c r="A12" s="51"/>
      <c r="B12" t="s">
        <v>1554</v>
      </c>
    </row>
    <row r="13" spans="1:3">
      <c r="A13" s="51" t="str">
        <f>IF(B21="Comparison","Results for "&amp;'Adding Results'!$C$22,"")</f>
        <v/>
      </c>
      <c r="B13" s="140" t="s">
        <v>549</v>
      </c>
    </row>
    <row r="14" spans="1:3">
      <c r="A14" s="51" t="str">
        <f>IF(B21="Comparison","(" &amp; 'Adding Results'!$G$24 &amp; ")","")</f>
        <v/>
      </c>
    </row>
    <row r="15" spans="1:3">
      <c r="A15" s="51" t="str">
        <f>IF(B21="Comparison","vs.","")</f>
        <v/>
      </c>
      <c r="B15" s="11" t="s">
        <v>550</v>
      </c>
    </row>
    <row r="16" spans="1:3">
      <c r="A16" s="51" t="str">
        <f>IF(B21="Comparison","Example Results","")</f>
        <v/>
      </c>
      <c r="B16" s="11" t="s">
        <v>1366</v>
      </c>
    </row>
    <row r="17" spans="1:2">
      <c r="A17" s="51"/>
      <c r="B17" s="11" t="s">
        <v>1365</v>
      </c>
    </row>
    <row r="18" spans="1:2">
      <c r="A18" s="51"/>
    </row>
    <row r="19" spans="1:2">
      <c r="A19" s="51" t="str">
        <f>IF(B21="Comparison","Prepared By","")</f>
        <v/>
      </c>
    </row>
    <row r="20" spans="1:2">
      <c r="A20" s="51" t="str">
        <f>IF(B21="Comparison",IF('Adding Results'!C27="","",'Adding Results'!C27),"")</f>
        <v/>
      </c>
      <c r="B20" s="51" t="s">
        <v>265</v>
      </c>
    </row>
    <row r="21" spans="1:2">
      <c r="A21" s="51" t="str">
        <f>IF(B21="Comparison","("&amp;'Adding Results'!$G$28&amp;")","")</f>
        <v/>
      </c>
      <c r="B21" s="891" t="s">
        <v>1555</v>
      </c>
    </row>
    <row r="22" spans="1:2">
      <c r="A22" s="51"/>
    </row>
    <row r="23" spans="1:2">
      <c r="A23" s="51" t="str">
        <f>IF(B21="Comparison","Results Developed","")</f>
        <v/>
      </c>
    </row>
    <row r="24" spans="1:2">
      <c r="A24" s="51" t="str">
        <f>IF(B21="Comparison",TEXT('Adding Results'!$G$25,"DD-MMM-YYYY"),"")</f>
        <v/>
      </c>
    </row>
    <row r="25" spans="1:2">
      <c r="A25" s="51"/>
    </row>
    <row r="26" spans="1:2">
      <c r="A26" s="51"/>
    </row>
    <row r="27" spans="1:2">
      <c r="A27" s="51"/>
    </row>
    <row r="29" spans="1:2">
      <c r="B29" s="11" t="s">
        <v>547</v>
      </c>
    </row>
    <row r="30" spans="1:2" ht="30" customHeight="1">
      <c r="B30" s="195" t="str">
        <f>IF(B21="Comparison",'Title Page'!$A$5&amp;", "&amp;'Title Page'!$A$8&amp;" "&amp;'Title Page'!$A$9&amp;" "&amp;'Title Page'!$A$10,'Title Page'!$A$5&amp;", "&amp;'Title Page'!$A$6)</f>
        <v>ASHRAE Standard 140-2023, Informative Annex B8, Section B8.1</v>
      </c>
    </row>
    <row r="31" spans="1:2">
      <c r="B31" s="11" t="s">
        <v>551</v>
      </c>
    </row>
    <row r="32" spans="1:2" ht="28.5" customHeight="1">
      <c r="B32" s="195" t="str">
        <f>IF('Title Page'!$B$21="Example",'Title Page'!$A$8&amp;" "&amp;'Title Page'!$A$9&amp;" "&amp;'Title Page'!$A$10,  YourData!$A$46&amp;" "&amp;'Title Page'!$A$14 &amp;" "&amp; 'Title Page'!$A$15&amp;" "&amp;"Annex B8, Section B8.1 Example Results")</f>
        <v>Example Results for Section 7 - Building Thermal Envelope and Fabric Load Cases 195-995 &amp; 600FF-980FF</v>
      </c>
    </row>
    <row r="33" spans="1:2">
      <c r="B33" s="11" t="s">
        <v>552</v>
      </c>
    </row>
    <row r="34" spans="1:2">
      <c r="A34" s="51"/>
      <c r="B34" s="195" t="str">
        <f>IF('Title Page'!$B$21="Example","", "By "&amp;'Title Page'!$A$20&amp;" "&amp;'Title Page'!$A$21&amp;", "&amp;'Title Page'!$A$24)</f>
        <v/>
      </c>
    </row>
    <row r="35" spans="1:2">
      <c r="A35" s="51"/>
    </row>
    <row r="36" spans="1:2">
      <c r="A36" s="51"/>
      <c r="B36" s="11" t="s">
        <v>181</v>
      </c>
    </row>
    <row r="37" spans="1:2" ht="51" customHeight="1">
      <c r="B37" s="195" t="str">
        <f>$B$30&amp;"
"&amp;$B$32 &amp; IF(B34="","", (", b" &amp; MID($B$34,2,200)))</f>
        <v>ASHRAE Standard 140-2023, Informative Annex B8, Section B8.1
Example Results for Section 7 - Building Thermal Envelope and Fabric Load Cases 195-995 &amp; 600FF-980FF</v>
      </c>
    </row>
  </sheetData>
  <phoneticPr fontId="11" type="noConversion"/>
  <conditionalFormatting sqref="A5:A25">
    <cfRule type="containsText" dxfId="0" priority="1" stopIfTrue="1" operator="containsText" text="?">
      <formula>NOT(ISERROR(SEARCH("?",A5)))</formula>
    </cfRule>
  </conditionalFormatting>
  <printOptions horizontalCentered="1"/>
  <pageMargins left="0.75" right="0.75" top="1" bottom="1" header="0.5" footer="0.5"/>
  <pageSetup orientation="portrait" blackAndWhite="1" horizontalDpi="4294967293" vertic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B1:F33"/>
  <sheetViews>
    <sheetView zoomScaleNormal="100" workbookViewId="0">
      <selection activeCell="B29" sqref="B29"/>
    </sheetView>
  </sheetViews>
  <sheetFormatPr defaultRowHeight="15"/>
  <cols>
    <col min="1" max="1" width="2.21875" customWidth="1"/>
    <col min="2" max="2" width="24.33203125" customWidth="1"/>
    <col min="3" max="3" width="26.33203125" customWidth="1"/>
    <col min="4" max="4" width="26.6640625" customWidth="1"/>
  </cols>
  <sheetData>
    <row r="1" spans="2:6" ht="15.75">
      <c r="C1" s="47" t="str">
        <f>IF(ISTEXT('Title Page'!$A$5),'Title Page'!$A$5,"")</f>
        <v>ASHRAE Standard 140-2023</v>
      </c>
    </row>
    <row r="2" spans="2:6" ht="15.75">
      <c r="C2" s="47" t="s">
        <v>361</v>
      </c>
    </row>
    <row r="3" spans="2:6" ht="15.75">
      <c r="C3" s="47" t="str">
        <f>'Title Page'!$A$10</f>
        <v>Section 7 - Building Thermal Envelope and Fabric Load Cases 195-995 &amp; 600FF-980FF</v>
      </c>
    </row>
    <row r="4" spans="2:6" ht="15.75">
      <c r="C4" s="47"/>
    </row>
    <row r="5" spans="2:6" ht="39.75" customHeight="1">
      <c r="B5" s="952" t="s">
        <v>1569</v>
      </c>
      <c r="C5" s="953"/>
      <c r="D5" s="953"/>
    </row>
    <row r="6" spans="2:6">
      <c r="B6" s="12"/>
      <c r="C6" s="12"/>
      <c r="D6" s="12"/>
    </row>
    <row r="7" spans="2:6">
      <c r="B7" s="146" t="s">
        <v>363</v>
      </c>
      <c r="C7" s="12"/>
      <c r="D7" s="12"/>
    </row>
    <row r="8" spans="2:6">
      <c r="B8" s="146" t="s">
        <v>615</v>
      </c>
      <c r="C8" s="12"/>
      <c r="D8" s="12"/>
    </row>
    <row r="9" spans="2:6">
      <c r="B9" s="12"/>
      <c r="C9" s="12"/>
      <c r="D9" s="12"/>
    </row>
    <row r="10" spans="2:6" ht="41.25" customHeight="1">
      <c r="B10" s="949" t="s">
        <v>1408</v>
      </c>
      <c r="C10" s="951"/>
      <c r="D10" s="951"/>
    </row>
    <row r="11" spans="2:6">
      <c r="B11" s="146" t="s">
        <v>364</v>
      </c>
      <c r="C11" s="12"/>
      <c r="D11" s="12"/>
      <c r="F11" s="265"/>
    </row>
    <row r="12" spans="2:6" ht="6.75" customHeight="1">
      <c r="B12" s="146"/>
      <c r="C12" s="12"/>
      <c r="D12" s="12"/>
      <c r="F12" s="265"/>
    </row>
    <row r="13" spans="2:6" ht="15.75">
      <c r="C13" s="47" t="s">
        <v>218</v>
      </c>
      <c r="D13" s="556"/>
    </row>
    <row r="14" spans="2:6" ht="21.75" customHeight="1">
      <c r="C14" s="47" t="s">
        <v>215</v>
      </c>
    </row>
    <row r="15" spans="2:6" ht="12" customHeight="1" thickBot="1"/>
    <row r="16" spans="2:6" ht="16.5" thickTop="1" thickBot="1">
      <c r="B16" s="844" t="s">
        <v>250</v>
      </c>
      <c r="C16" s="846" t="s">
        <v>216</v>
      </c>
      <c r="D16" s="845" t="s">
        <v>217</v>
      </c>
    </row>
    <row r="17" spans="2:4" ht="30" customHeight="1" thickTop="1" thickBot="1">
      <c r="B17" s="924" t="s">
        <v>1159</v>
      </c>
      <c r="C17" s="921" t="s">
        <v>1155</v>
      </c>
      <c r="D17" s="925" t="s">
        <v>1155</v>
      </c>
    </row>
    <row r="18" spans="2:4" ht="45" customHeight="1" thickBot="1">
      <c r="B18" s="926" t="s">
        <v>1160</v>
      </c>
      <c r="C18" s="922" t="s">
        <v>1557</v>
      </c>
      <c r="D18" s="927" t="s">
        <v>1156</v>
      </c>
    </row>
    <row r="19" spans="2:4" ht="30" customHeight="1" thickBot="1">
      <c r="B19" s="926" t="s">
        <v>1414</v>
      </c>
      <c r="C19" s="922" t="s">
        <v>1157</v>
      </c>
      <c r="D19" s="927" t="s">
        <v>1482</v>
      </c>
    </row>
    <row r="20" spans="2:4" ht="30" customHeight="1" thickBot="1">
      <c r="B20" s="926" t="s">
        <v>1161</v>
      </c>
      <c r="C20" s="922" t="s">
        <v>1415</v>
      </c>
      <c r="D20" s="927" t="s">
        <v>1521</v>
      </c>
    </row>
    <row r="21" spans="2:4" ht="30" customHeight="1" thickBot="1">
      <c r="B21" s="926" t="s">
        <v>1163</v>
      </c>
      <c r="C21" s="922" t="s">
        <v>1158</v>
      </c>
      <c r="D21" s="927" t="s">
        <v>1158</v>
      </c>
    </row>
    <row r="22" spans="2:4" ht="45" customHeight="1" thickBot="1">
      <c r="B22" s="926" t="s">
        <v>1411</v>
      </c>
      <c r="C22" s="922" t="s">
        <v>1412</v>
      </c>
      <c r="D22" s="927" t="s">
        <v>1413</v>
      </c>
    </row>
    <row r="23" spans="2:4" ht="45" customHeight="1" thickBot="1">
      <c r="B23" s="928" t="s">
        <v>1418</v>
      </c>
      <c r="C23" s="923" t="s">
        <v>1412</v>
      </c>
      <c r="D23" s="929" t="s">
        <v>1417</v>
      </c>
    </row>
    <row r="24" spans="2:4" ht="16.5" thickTop="1">
      <c r="B24" s="843" t="s">
        <v>1416</v>
      </c>
      <c r="C24" s="12"/>
      <c r="D24" s="12"/>
    </row>
    <row r="25" spans="2:4" ht="12.75" customHeight="1">
      <c r="B25" s="139" t="s">
        <v>1162</v>
      </c>
      <c r="C25" s="12"/>
      <c r="D25" s="12"/>
    </row>
    <row r="26" spans="2:4" ht="15.75">
      <c r="B26" s="843" t="s">
        <v>1419</v>
      </c>
      <c r="C26" s="12"/>
      <c r="D26" s="12"/>
    </row>
    <row r="28" spans="2:4" ht="51.75" customHeight="1">
      <c r="B28" s="949" t="s">
        <v>1570</v>
      </c>
      <c r="C28" s="950"/>
      <c r="D28" s="950"/>
    </row>
    <row r="29" spans="2:4">
      <c r="B29" s="146"/>
      <c r="C29" s="12"/>
      <c r="D29" s="12"/>
    </row>
    <row r="30" spans="2:4">
      <c r="B30" s="12"/>
      <c r="C30" s="12"/>
      <c r="D30" s="12"/>
    </row>
    <row r="31" spans="2:4">
      <c r="C31" s="12"/>
      <c r="D31" s="12"/>
    </row>
    <row r="32" spans="2:4">
      <c r="C32" s="12"/>
      <c r="D32" s="12"/>
    </row>
    <row r="33" spans="3:4">
      <c r="C33" s="12"/>
      <c r="D33" s="12"/>
    </row>
  </sheetData>
  <mergeCells count="3">
    <mergeCell ref="B28:D28"/>
    <mergeCell ref="B10:D10"/>
    <mergeCell ref="B5:D5"/>
  </mergeCells>
  <phoneticPr fontId="0" type="noConversion"/>
  <printOptions horizontalCentered="1"/>
  <pageMargins left="0.75" right="0.75" top="1" bottom="1" header="0.5" footer="0.5"/>
  <pageSetup scale="96" orientation="portrait" horizontalDpi="4294967293" vertic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9622-37D2-4218-90F7-C0AAB70D563F}">
  <sheetPr codeName="Sheet28">
    <pageSetUpPr fitToPage="1"/>
  </sheetPr>
  <dimension ref="A1:F29"/>
  <sheetViews>
    <sheetView zoomScaleNormal="100" workbookViewId="0">
      <selection activeCell="A2" sqref="A2:F2"/>
    </sheetView>
  </sheetViews>
  <sheetFormatPr defaultRowHeight="15"/>
  <cols>
    <col min="1" max="1" width="0.5546875" customWidth="1"/>
    <col min="2" max="2" width="7.44140625" customWidth="1"/>
    <col min="3" max="3" width="53.88671875" customWidth="1"/>
    <col min="4" max="4" width="8.88671875" customWidth="1"/>
    <col min="5" max="5" width="10.6640625" customWidth="1"/>
    <col min="6" max="6" width="0.44140625" customWidth="1"/>
  </cols>
  <sheetData>
    <row r="1" spans="1:6">
      <c r="A1" s="955" t="str">
        <f>IF('Title Page'!$B$21="Example",'Title Page'!$B$30,"ASHRAE Standard 140-2023 Section 7 - Building Thermal Envelope and Fabric Load Tests")</f>
        <v>ASHRAE Standard 140-2023, Informative Annex B8, Section B8.1</v>
      </c>
      <c r="B1" s="955"/>
      <c r="C1" s="955"/>
      <c r="D1" s="955"/>
      <c r="E1" s="955"/>
      <c r="F1" s="955"/>
    </row>
    <row r="2" spans="1:6">
      <c r="A2" s="955" t="str">
        <f>'Title Page'!$B$32</f>
        <v>Example Results for Section 7 - Building Thermal Envelope and Fabric Load Cases 195-995 &amp; 600FF-980FF</v>
      </c>
      <c r="B2" s="955"/>
      <c r="C2" s="955"/>
      <c r="D2" s="955"/>
      <c r="E2" s="955"/>
      <c r="F2" s="955"/>
    </row>
    <row r="3" spans="1:6">
      <c r="A3" s="955" t="str">
        <f>'Title Page'!$B$34</f>
        <v/>
      </c>
      <c r="B3" s="955"/>
      <c r="C3" s="955"/>
      <c r="D3" s="955"/>
      <c r="E3" s="955"/>
      <c r="F3" s="955"/>
    </row>
    <row r="4" spans="1:6" ht="15.75">
      <c r="D4" s="556"/>
    </row>
    <row r="5" spans="1:6" ht="17.25" customHeight="1">
      <c r="B5" s="956" t="s">
        <v>493</v>
      </c>
      <c r="C5" s="956"/>
      <c r="D5" s="956"/>
      <c r="E5" s="956"/>
    </row>
    <row r="6" spans="1:6" ht="15.75" thickBot="1"/>
    <row r="7" spans="1:6" ht="16.5" thickTop="1" thickBot="1">
      <c r="B7" s="187" t="s">
        <v>268</v>
      </c>
      <c r="C7" s="188" t="s">
        <v>269</v>
      </c>
      <c r="D7" s="189" t="s">
        <v>270</v>
      </c>
      <c r="E7" s="192" t="s">
        <v>626</v>
      </c>
    </row>
    <row r="8" spans="1:6" ht="15.75" thickTop="1">
      <c r="B8" s="182" t="s">
        <v>286</v>
      </c>
      <c r="C8" s="183" t="s">
        <v>271</v>
      </c>
      <c r="D8" s="957" t="s">
        <v>272</v>
      </c>
      <c r="E8" s="184" t="s">
        <v>1527</v>
      </c>
    </row>
    <row r="9" spans="1:6">
      <c r="B9" s="839" t="s">
        <v>288</v>
      </c>
      <c r="C9" s="177" t="s">
        <v>273</v>
      </c>
      <c r="D9" s="954"/>
      <c r="E9" s="185" t="s">
        <v>1528</v>
      </c>
    </row>
    <row r="10" spans="1:6">
      <c r="B10" s="839" t="s">
        <v>290</v>
      </c>
      <c r="C10" s="177" t="s">
        <v>0</v>
      </c>
      <c r="D10" s="954" t="s">
        <v>274</v>
      </c>
      <c r="E10" s="185" t="s">
        <v>1529</v>
      </c>
    </row>
    <row r="11" spans="1:6">
      <c r="B11" s="839" t="s">
        <v>292</v>
      </c>
      <c r="C11" s="177" t="s">
        <v>183</v>
      </c>
      <c r="D11" s="954"/>
      <c r="E11" s="185" t="s">
        <v>1530</v>
      </c>
    </row>
    <row r="12" spans="1:6">
      <c r="B12" s="839" t="s">
        <v>294</v>
      </c>
      <c r="C12" s="177" t="s">
        <v>275</v>
      </c>
      <c r="D12" s="954"/>
      <c r="E12" s="185" t="s">
        <v>1531</v>
      </c>
    </row>
    <row r="13" spans="1:6">
      <c r="B13" s="839" t="s">
        <v>296</v>
      </c>
      <c r="C13" s="177" t="s">
        <v>276</v>
      </c>
      <c r="D13" s="954" t="s">
        <v>277</v>
      </c>
      <c r="E13" s="185" t="s">
        <v>1532</v>
      </c>
    </row>
    <row r="14" spans="1:6">
      <c r="B14" s="839" t="s">
        <v>297</v>
      </c>
      <c r="C14" s="177" t="s">
        <v>278</v>
      </c>
      <c r="D14" s="954"/>
      <c r="E14" s="185" t="s">
        <v>1533</v>
      </c>
    </row>
    <row r="15" spans="1:6">
      <c r="B15" s="839" t="s">
        <v>298</v>
      </c>
      <c r="C15" s="177" t="s">
        <v>616</v>
      </c>
      <c r="D15" s="836" t="s">
        <v>279</v>
      </c>
      <c r="E15" s="185" t="s">
        <v>1534</v>
      </c>
    </row>
    <row r="16" spans="1:6">
      <c r="B16" s="839" t="s">
        <v>299</v>
      </c>
      <c r="C16" s="177" t="s">
        <v>1522</v>
      </c>
      <c r="D16" s="954" t="s">
        <v>280</v>
      </c>
      <c r="E16" s="185" t="s">
        <v>1535</v>
      </c>
    </row>
    <row r="17" spans="1:6">
      <c r="B17" s="839" t="s">
        <v>300</v>
      </c>
      <c r="C17" s="177" t="s">
        <v>623</v>
      </c>
      <c r="D17" s="954"/>
      <c r="E17" s="185" t="s">
        <v>1536</v>
      </c>
    </row>
    <row r="18" spans="1:6">
      <c r="B18" s="839" t="s">
        <v>301</v>
      </c>
      <c r="C18" s="177" t="s">
        <v>281</v>
      </c>
      <c r="D18" s="958" t="s">
        <v>282</v>
      </c>
      <c r="E18" s="185" t="s">
        <v>1537</v>
      </c>
    </row>
    <row r="19" spans="1:6" ht="14.25" customHeight="1">
      <c r="B19" s="839" t="s">
        <v>302</v>
      </c>
      <c r="C19" s="177" t="s">
        <v>283</v>
      </c>
      <c r="D19" s="959"/>
      <c r="E19" s="185" t="s">
        <v>1538</v>
      </c>
    </row>
    <row r="20" spans="1:6" ht="15.75">
      <c r="B20" s="839" t="s">
        <v>303</v>
      </c>
      <c r="C20" s="177" t="s">
        <v>544</v>
      </c>
      <c r="D20" s="960"/>
      <c r="E20" s="185" t="s">
        <v>1539</v>
      </c>
    </row>
    <row r="21" spans="1:6" ht="15.75">
      <c r="B21" s="839" t="s">
        <v>304</v>
      </c>
      <c r="C21" s="177" t="s">
        <v>545</v>
      </c>
      <c r="D21" s="960"/>
      <c r="E21" s="185" t="s">
        <v>1540</v>
      </c>
    </row>
    <row r="22" spans="1:6" ht="15.75">
      <c r="B22" s="209" t="s">
        <v>305</v>
      </c>
      <c r="C22" s="179" t="s">
        <v>546</v>
      </c>
      <c r="D22" s="960"/>
      <c r="E22" s="847" t="s">
        <v>1541</v>
      </c>
    </row>
    <row r="23" spans="1:6" ht="15.75" thickBot="1">
      <c r="B23" s="209" t="s">
        <v>306</v>
      </c>
      <c r="C23" s="179" t="s">
        <v>1164</v>
      </c>
      <c r="D23" s="837" t="s">
        <v>1165</v>
      </c>
      <c r="E23" s="847" t="s">
        <v>1166</v>
      </c>
    </row>
    <row r="24" spans="1:6" ht="15.75" thickTop="1">
      <c r="B24" s="182" t="s">
        <v>1169</v>
      </c>
      <c r="C24" s="183" t="s">
        <v>855</v>
      </c>
      <c r="D24" s="957" t="s">
        <v>1170</v>
      </c>
      <c r="E24" s="184" t="s">
        <v>1542</v>
      </c>
    </row>
    <row r="25" spans="1:6">
      <c r="B25" s="839" t="s">
        <v>1171</v>
      </c>
      <c r="C25" s="177" t="s">
        <v>1172</v>
      </c>
      <c r="D25" s="954"/>
      <c r="E25" s="185" t="s">
        <v>1543</v>
      </c>
    </row>
    <row r="26" spans="1:6">
      <c r="A26" s="849"/>
      <c r="B26" s="839" t="s">
        <v>1174</v>
      </c>
      <c r="C26" s="177" t="s">
        <v>1178</v>
      </c>
      <c r="D26" s="954" t="s">
        <v>1180</v>
      </c>
      <c r="E26" s="185" t="s">
        <v>1544</v>
      </c>
      <c r="F26" s="849"/>
    </row>
    <row r="27" spans="1:6">
      <c r="B27" s="839" t="s">
        <v>1175</v>
      </c>
      <c r="C27" s="177" t="s">
        <v>1179</v>
      </c>
      <c r="D27" s="954"/>
      <c r="E27" s="185" t="s">
        <v>1545</v>
      </c>
    </row>
    <row r="28" spans="1:6" ht="15.75" thickBot="1">
      <c r="B28" s="840" t="s">
        <v>1181</v>
      </c>
      <c r="C28" s="178" t="s">
        <v>1182</v>
      </c>
      <c r="D28" s="848" t="s">
        <v>1183</v>
      </c>
      <c r="E28" s="186" t="s">
        <v>1546</v>
      </c>
    </row>
    <row r="29" spans="1:6" ht="15.75" thickTop="1"/>
  </sheetData>
  <mergeCells count="11">
    <mergeCell ref="D13:D14"/>
    <mergeCell ref="D16:D17"/>
    <mergeCell ref="D18:D22"/>
    <mergeCell ref="D24:D25"/>
    <mergeCell ref="D26:D27"/>
    <mergeCell ref="D10:D12"/>
    <mergeCell ref="A1:F1"/>
    <mergeCell ref="A2:F2"/>
    <mergeCell ref="A3:F3"/>
    <mergeCell ref="B5:E5"/>
    <mergeCell ref="D8:D9"/>
  </mergeCells>
  <pageMargins left="0.6" right="0.6" top="0.5" bottom="0.75" header="0.3" footer="0.3"/>
  <pageSetup scale="96" fitToHeight="0"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2CA4-42D4-430B-A23B-E7EE44E96CE4}">
  <sheetPr codeName="Sheet29">
    <pageSetUpPr fitToPage="1"/>
  </sheetPr>
  <dimension ref="A1:F178"/>
  <sheetViews>
    <sheetView zoomScaleNormal="100" workbookViewId="0">
      <selection activeCell="A2" sqref="A2:E2"/>
    </sheetView>
  </sheetViews>
  <sheetFormatPr defaultRowHeight="15"/>
  <cols>
    <col min="1" max="1" width="0.44140625" customWidth="1"/>
    <col min="2" max="2" width="6.44140625" customWidth="1"/>
    <col min="3" max="3" width="50.109375" customWidth="1"/>
    <col min="4" max="4" width="22.5546875" customWidth="1"/>
    <col min="5" max="5" width="0.21875" customWidth="1"/>
  </cols>
  <sheetData>
    <row r="1" spans="1:6">
      <c r="A1" s="955" t="str">
        <f>IF('Title Page'!$B$21="Example",'Title Page'!$B$30,"ASHRAE Standard 140-2023 Section 7 - Building Thermal Envelope and Fabric Load Tests")</f>
        <v>ASHRAE Standard 140-2023, Informative Annex B8, Section B8.1</v>
      </c>
      <c r="B1" s="955"/>
      <c r="C1" s="955"/>
      <c r="D1" s="955"/>
      <c r="E1" s="955"/>
      <c r="F1" s="849"/>
    </row>
    <row r="2" spans="1:6">
      <c r="A2" s="955" t="str">
        <f>'Title Page'!$B$32</f>
        <v>Example Results for Section 7 - Building Thermal Envelope and Fabric Load Cases 195-995 &amp; 600FF-980FF</v>
      </c>
      <c r="B2" s="955"/>
      <c r="C2" s="955"/>
      <c r="D2" s="955"/>
      <c r="E2" s="955"/>
      <c r="F2" s="849"/>
    </row>
    <row r="3" spans="1:6">
      <c r="A3" s="955" t="str">
        <f>'Title Page'!$B$34</f>
        <v/>
      </c>
      <c r="B3" s="955"/>
      <c r="C3" s="955"/>
      <c r="D3" s="955"/>
      <c r="E3" s="955"/>
      <c r="F3" s="849"/>
    </row>
    <row r="4" spans="1:6" ht="7.5" customHeight="1"/>
    <row r="5" spans="1:6" ht="17.25" customHeight="1">
      <c r="B5" s="956" t="s">
        <v>494</v>
      </c>
      <c r="C5" s="956"/>
      <c r="D5" s="956"/>
      <c r="E5" s="838"/>
      <c r="F5" s="556"/>
    </row>
    <row r="6" spans="1:6" ht="5.25" customHeight="1" thickBot="1">
      <c r="B6" s="139"/>
    </row>
    <row r="7" spans="1:6" ht="12.75" customHeight="1" thickTop="1" thickBot="1">
      <c r="B7" s="187" t="s">
        <v>284</v>
      </c>
      <c r="C7" s="188" t="s">
        <v>285</v>
      </c>
      <c r="D7" s="192" t="s">
        <v>270</v>
      </c>
    </row>
    <row r="8" spans="1:6" ht="15.75" thickTop="1">
      <c r="B8" s="190" t="s">
        <v>286</v>
      </c>
      <c r="C8" s="180" t="s">
        <v>1426</v>
      </c>
      <c r="D8" s="191" t="s">
        <v>287</v>
      </c>
    </row>
    <row r="9" spans="1:6">
      <c r="B9" s="839" t="s">
        <v>288</v>
      </c>
      <c r="C9" s="177" t="s">
        <v>1422</v>
      </c>
      <c r="D9" s="841" t="s">
        <v>289</v>
      </c>
    </row>
    <row r="10" spans="1:6">
      <c r="B10" s="839" t="s">
        <v>290</v>
      </c>
      <c r="C10" s="177" t="s">
        <v>1423</v>
      </c>
      <c r="D10" s="841" t="s">
        <v>291</v>
      </c>
    </row>
    <row r="11" spans="1:6" ht="12.6" customHeight="1">
      <c r="B11" s="961" t="s">
        <v>292</v>
      </c>
      <c r="C11" s="179" t="s">
        <v>281</v>
      </c>
      <c r="D11" s="962" t="s">
        <v>293</v>
      </c>
    </row>
    <row r="12" spans="1:6" ht="12.6" customHeight="1">
      <c r="B12" s="961"/>
      <c r="C12" s="180" t="s">
        <v>374</v>
      </c>
      <c r="D12" s="962"/>
    </row>
    <row r="13" spans="1:6" ht="12.6" customHeight="1">
      <c r="B13" s="961" t="s">
        <v>294</v>
      </c>
      <c r="C13" s="179" t="s">
        <v>1424</v>
      </c>
      <c r="D13" s="962" t="s">
        <v>295</v>
      </c>
    </row>
    <row r="14" spans="1:6" ht="12.6" customHeight="1">
      <c r="B14" s="961"/>
      <c r="C14" s="180" t="s">
        <v>375</v>
      </c>
      <c r="D14" s="962"/>
    </row>
    <row r="15" spans="1:6" ht="15.75">
      <c r="B15" s="839" t="s">
        <v>296</v>
      </c>
      <c r="C15" s="179" t="s">
        <v>1425</v>
      </c>
      <c r="D15" s="841" t="s">
        <v>1215</v>
      </c>
      <c r="F15" s="556"/>
    </row>
    <row r="16" spans="1:6">
      <c r="B16" s="839" t="s">
        <v>297</v>
      </c>
      <c r="C16" s="177" t="s">
        <v>1427</v>
      </c>
      <c r="D16" s="841" t="s">
        <v>1216</v>
      </c>
    </row>
    <row r="17" spans="2:4">
      <c r="B17" s="839" t="s">
        <v>298</v>
      </c>
      <c r="C17" s="177" t="s">
        <v>1428</v>
      </c>
      <c r="D17" s="841" t="s">
        <v>1217</v>
      </c>
    </row>
    <row r="18" spans="2:4">
      <c r="B18" s="839" t="s">
        <v>299</v>
      </c>
      <c r="C18" s="177" t="s">
        <v>1429</v>
      </c>
      <c r="D18" s="841" t="s">
        <v>1218</v>
      </c>
    </row>
    <row r="19" spans="2:4">
      <c r="B19" s="839" t="s">
        <v>300</v>
      </c>
      <c r="C19" s="177" t="s">
        <v>1430</v>
      </c>
      <c r="D19" s="841" t="s">
        <v>1219</v>
      </c>
    </row>
    <row r="20" spans="2:4">
      <c r="B20" s="839" t="s">
        <v>301</v>
      </c>
      <c r="C20" s="177" t="s">
        <v>1431</v>
      </c>
      <c r="D20" s="841" t="s">
        <v>1220</v>
      </c>
    </row>
    <row r="21" spans="2:4">
      <c r="B21" s="839" t="s">
        <v>302</v>
      </c>
      <c r="C21" s="177" t="s">
        <v>1432</v>
      </c>
      <c r="D21" s="841" t="s">
        <v>1221</v>
      </c>
    </row>
    <row r="22" spans="2:4">
      <c r="B22" s="839" t="s">
        <v>303</v>
      </c>
      <c r="C22" s="177" t="s">
        <v>1433</v>
      </c>
      <c r="D22" s="841" t="s">
        <v>1222</v>
      </c>
    </row>
    <row r="23" spans="2:4" ht="15" customHeight="1">
      <c r="B23" s="839" t="s">
        <v>304</v>
      </c>
      <c r="C23" s="179" t="s">
        <v>1434</v>
      </c>
      <c r="D23" s="841" t="s">
        <v>1223</v>
      </c>
    </row>
    <row r="24" spans="2:4" ht="12.6" customHeight="1">
      <c r="B24" s="963" t="s">
        <v>305</v>
      </c>
      <c r="C24" s="179" t="s">
        <v>1435</v>
      </c>
      <c r="D24" s="965" t="s">
        <v>1224</v>
      </c>
    </row>
    <row r="25" spans="2:4" ht="12.6" customHeight="1">
      <c r="B25" s="964"/>
      <c r="C25" s="850" t="s">
        <v>308</v>
      </c>
      <c r="D25" s="966"/>
    </row>
    <row r="26" spans="2:4" ht="12.6" customHeight="1">
      <c r="B26" s="963" t="s">
        <v>306</v>
      </c>
      <c r="C26" s="179" t="s">
        <v>1436</v>
      </c>
      <c r="D26" s="965" t="s">
        <v>1225</v>
      </c>
    </row>
    <row r="27" spans="2:4" ht="12.6" customHeight="1">
      <c r="B27" s="964"/>
      <c r="C27" s="850" t="s">
        <v>310</v>
      </c>
      <c r="D27" s="966"/>
    </row>
    <row r="28" spans="2:4" ht="12.6" customHeight="1">
      <c r="B28" s="963" t="s">
        <v>307</v>
      </c>
      <c r="C28" s="179" t="s">
        <v>1479</v>
      </c>
      <c r="D28" s="965" t="s">
        <v>1226</v>
      </c>
    </row>
    <row r="29" spans="2:4" ht="12.6" customHeight="1">
      <c r="B29" s="964"/>
      <c r="C29" s="180" t="s">
        <v>308</v>
      </c>
      <c r="D29" s="966"/>
    </row>
    <row r="30" spans="2:4" ht="12.6" customHeight="1">
      <c r="B30" s="961" t="s">
        <v>309</v>
      </c>
      <c r="C30" s="179" t="s">
        <v>1479</v>
      </c>
      <c r="D30" s="962" t="s">
        <v>1227</v>
      </c>
    </row>
    <row r="31" spans="2:4" ht="12.6" customHeight="1">
      <c r="B31" s="961"/>
      <c r="C31" s="180" t="s">
        <v>310</v>
      </c>
      <c r="D31" s="962"/>
    </row>
    <row r="32" spans="2:4" ht="12.6" customHeight="1">
      <c r="B32" s="961" t="s">
        <v>311</v>
      </c>
      <c r="C32" s="179" t="s">
        <v>1480</v>
      </c>
      <c r="D32" s="962" t="s">
        <v>1228</v>
      </c>
    </row>
    <row r="33" spans="2:6" ht="12.6" customHeight="1">
      <c r="B33" s="961"/>
      <c r="C33" s="180" t="s">
        <v>308</v>
      </c>
      <c r="D33" s="962"/>
    </row>
    <row r="34" spans="2:6" ht="12.6" customHeight="1">
      <c r="B34" s="961" t="s">
        <v>312</v>
      </c>
      <c r="C34" s="179" t="s">
        <v>1480</v>
      </c>
      <c r="D34" s="962" t="s">
        <v>1229</v>
      </c>
    </row>
    <row r="35" spans="2:6" ht="12.6" customHeight="1">
      <c r="B35" s="961"/>
      <c r="C35" s="180" t="s">
        <v>310</v>
      </c>
      <c r="D35" s="962"/>
    </row>
    <row r="36" spans="2:6" ht="12.6" customHeight="1">
      <c r="B36" s="961" t="s">
        <v>313</v>
      </c>
      <c r="C36" s="179" t="s">
        <v>1481</v>
      </c>
      <c r="D36" s="962" t="s">
        <v>1230</v>
      </c>
    </row>
    <row r="37" spans="2:6" ht="12.6" customHeight="1">
      <c r="B37" s="961"/>
      <c r="C37" s="180" t="s">
        <v>308</v>
      </c>
      <c r="D37" s="962"/>
      <c r="F37" s="556"/>
    </row>
    <row r="38" spans="2:6" ht="12.6" customHeight="1">
      <c r="B38" s="961" t="s">
        <v>314</v>
      </c>
      <c r="C38" s="179" t="s">
        <v>1481</v>
      </c>
      <c r="D38" s="962" t="s">
        <v>1231</v>
      </c>
    </row>
    <row r="39" spans="2:6" ht="12.6" customHeight="1">
      <c r="B39" s="961"/>
      <c r="C39" s="180" t="s">
        <v>310</v>
      </c>
      <c r="D39" s="962"/>
    </row>
    <row r="40" spans="2:6" ht="15" customHeight="1">
      <c r="B40" s="839" t="s">
        <v>315</v>
      </c>
      <c r="C40" s="177" t="s">
        <v>1437</v>
      </c>
      <c r="D40" s="841" t="s">
        <v>1232</v>
      </c>
    </row>
    <row r="41" spans="2:6" ht="15" customHeight="1">
      <c r="B41" s="839" t="s">
        <v>316</v>
      </c>
      <c r="C41" s="177" t="s">
        <v>1438</v>
      </c>
      <c r="D41" s="841" t="s">
        <v>1233</v>
      </c>
    </row>
    <row r="42" spans="2:6" ht="15" customHeight="1">
      <c r="B42" s="839" t="s">
        <v>318</v>
      </c>
      <c r="C42" s="177" t="s">
        <v>1439</v>
      </c>
      <c r="D42" s="841" t="s">
        <v>1234</v>
      </c>
    </row>
    <row r="43" spans="2:6" ht="15" customHeight="1">
      <c r="B43" s="839" t="s">
        <v>319</v>
      </c>
      <c r="C43" s="177" t="s">
        <v>1440</v>
      </c>
      <c r="D43" s="841" t="s">
        <v>1235</v>
      </c>
    </row>
    <row r="44" spans="2:6" ht="15" customHeight="1">
      <c r="B44" s="839" t="s">
        <v>321</v>
      </c>
      <c r="C44" s="177" t="s">
        <v>1441</v>
      </c>
      <c r="D44" s="841" t="s">
        <v>1236</v>
      </c>
    </row>
    <row r="45" spans="2:6" ht="15" customHeight="1">
      <c r="B45" s="839" t="s">
        <v>322</v>
      </c>
      <c r="C45" s="177" t="s">
        <v>1442</v>
      </c>
      <c r="D45" s="841" t="s">
        <v>1237</v>
      </c>
    </row>
    <row r="46" spans="2:6" ht="15" customHeight="1">
      <c r="B46" s="839" t="s">
        <v>323</v>
      </c>
      <c r="C46" s="177" t="s">
        <v>1443</v>
      </c>
      <c r="D46" s="841" t="s">
        <v>1238</v>
      </c>
    </row>
    <row r="47" spans="2:6" ht="15" customHeight="1">
      <c r="B47" s="839" t="s">
        <v>324</v>
      </c>
      <c r="C47" s="177" t="s">
        <v>1444</v>
      </c>
      <c r="D47" s="841" t="s">
        <v>1239</v>
      </c>
    </row>
    <row r="48" spans="2:6" ht="12.6" customHeight="1">
      <c r="B48" s="963" t="s">
        <v>325</v>
      </c>
      <c r="C48" s="179" t="s">
        <v>1445</v>
      </c>
      <c r="D48" s="965" t="s">
        <v>1523</v>
      </c>
    </row>
    <row r="49" spans="2:4" ht="12.6" customHeight="1">
      <c r="B49" s="967"/>
      <c r="C49" s="180" t="s">
        <v>308</v>
      </c>
      <c r="D49" s="966"/>
    </row>
    <row r="50" spans="2:4" ht="12.6" customHeight="1">
      <c r="B50" s="963" t="s">
        <v>326</v>
      </c>
      <c r="C50" s="179" t="s">
        <v>1445</v>
      </c>
      <c r="D50" s="965" t="s">
        <v>1524</v>
      </c>
    </row>
    <row r="51" spans="2:4" ht="12.6" customHeight="1">
      <c r="B51" s="967"/>
      <c r="C51" s="850" t="s">
        <v>310</v>
      </c>
      <c r="D51" s="966"/>
    </row>
    <row r="52" spans="2:4" ht="15" customHeight="1">
      <c r="B52" s="839" t="s">
        <v>327</v>
      </c>
      <c r="C52" s="179" t="s">
        <v>1446</v>
      </c>
      <c r="D52" s="841" t="s">
        <v>1240</v>
      </c>
    </row>
    <row r="53" spans="2:4" ht="15" customHeight="1">
      <c r="B53" s="839" t="s">
        <v>328</v>
      </c>
      <c r="C53" s="179" t="s">
        <v>1447</v>
      </c>
      <c r="D53" s="841" t="s">
        <v>1241</v>
      </c>
    </row>
    <row r="54" spans="2:4" ht="15" customHeight="1" thickBot="1">
      <c r="B54" s="840" t="s">
        <v>329</v>
      </c>
      <c r="C54" s="178" t="s">
        <v>1448</v>
      </c>
      <c r="D54" s="842" t="s">
        <v>1242</v>
      </c>
    </row>
    <row r="55" spans="2:4" ht="15" customHeight="1" thickTop="1">
      <c r="B55" s="190" t="s">
        <v>330</v>
      </c>
      <c r="C55" s="850" t="s">
        <v>1501</v>
      </c>
      <c r="D55" s="191" t="s">
        <v>1243</v>
      </c>
    </row>
    <row r="56" spans="2:4" ht="15" customHeight="1">
      <c r="B56" s="839" t="s">
        <v>331</v>
      </c>
      <c r="C56" s="179" t="s">
        <v>1483</v>
      </c>
      <c r="D56" s="841" t="s">
        <v>1244</v>
      </c>
    </row>
    <row r="57" spans="2:4" ht="15" customHeight="1">
      <c r="B57" s="839" t="s">
        <v>332</v>
      </c>
      <c r="C57" s="179" t="s">
        <v>1484</v>
      </c>
      <c r="D57" s="841" t="s">
        <v>1245</v>
      </c>
    </row>
    <row r="58" spans="2:4" ht="15" customHeight="1">
      <c r="B58" s="839" t="s">
        <v>333</v>
      </c>
      <c r="C58" s="179" t="s">
        <v>1485</v>
      </c>
      <c r="D58" s="841" t="s">
        <v>1246</v>
      </c>
    </row>
    <row r="59" spans="2:4" ht="15" customHeight="1">
      <c r="B59" s="839" t="s">
        <v>334</v>
      </c>
      <c r="C59" s="179" t="s">
        <v>1486</v>
      </c>
      <c r="D59" s="841" t="s">
        <v>1247</v>
      </c>
    </row>
    <row r="60" spans="2:4" ht="15" customHeight="1">
      <c r="B60" s="839" t="s">
        <v>335</v>
      </c>
      <c r="C60" s="179" t="s">
        <v>1487</v>
      </c>
      <c r="D60" s="841" t="s">
        <v>1248</v>
      </c>
    </row>
    <row r="61" spans="2:4" ht="15" customHeight="1">
      <c r="B61" s="839" t="s">
        <v>336</v>
      </c>
      <c r="C61" s="179" t="s">
        <v>1488</v>
      </c>
      <c r="D61" s="841" t="s">
        <v>1249</v>
      </c>
    </row>
    <row r="62" spans="2:4" ht="15" customHeight="1">
      <c r="B62" s="839" t="s">
        <v>337</v>
      </c>
      <c r="C62" s="179" t="s">
        <v>1489</v>
      </c>
      <c r="D62" s="841" t="s">
        <v>1250</v>
      </c>
    </row>
    <row r="63" spans="2:4" ht="12.6" customHeight="1">
      <c r="B63" s="961" t="s">
        <v>338</v>
      </c>
      <c r="C63" s="179" t="s">
        <v>1490</v>
      </c>
      <c r="D63" s="962" t="s">
        <v>1251</v>
      </c>
    </row>
    <row r="64" spans="2:4" ht="12.6" customHeight="1">
      <c r="B64" s="961"/>
      <c r="C64" s="180" t="s">
        <v>308</v>
      </c>
      <c r="D64" s="962"/>
    </row>
    <row r="65" spans="2:4" ht="12.6" customHeight="1">
      <c r="B65" s="961" t="s">
        <v>339</v>
      </c>
      <c r="C65" s="179" t="s">
        <v>1490</v>
      </c>
      <c r="D65" s="962" t="s">
        <v>1252</v>
      </c>
    </row>
    <row r="66" spans="2:4" ht="12.6" customHeight="1">
      <c r="B66" s="961"/>
      <c r="C66" s="180" t="s">
        <v>310</v>
      </c>
      <c r="D66" s="962"/>
    </row>
    <row r="67" spans="2:4" ht="12.6" customHeight="1">
      <c r="B67" s="961" t="s">
        <v>340</v>
      </c>
      <c r="C67" s="179" t="s">
        <v>1491</v>
      </c>
      <c r="D67" s="962" t="s">
        <v>1253</v>
      </c>
    </row>
    <row r="68" spans="2:4" ht="12.6" customHeight="1">
      <c r="B68" s="961"/>
      <c r="C68" s="180" t="s">
        <v>308</v>
      </c>
      <c r="D68" s="962"/>
    </row>
    <row r="69" spans="2:4" ht="12.6" customHeight="1">
      <c r="B69" s="961" t="s">
        <v>341</v>
      </c>
      <c r="C69" s="179" t="s">
        <v>1491</v>
      </c>
      <c r="D69" s="962" t="s">
        <v>1254</v>
      </c>
    </row>
    <row r="70" spans="2:4" ht="12.6" customHeight="1">
      <c r="B70" s="961"/>
      <c r="C70" s="180" t="s">
        <v>310</v>
      </c>
      <c r="D70" s="962"/>
    </row>
    <row r="71" spans="2:4" ht="12.6" customHeight="1">
      <c r="B71" s="961" t="s">
        <v>342</v>
      </c>
      <c r="C71" s="179" t="s">
        <v>1492</v>
      </c>
      <c r="D71" s="962" t="s">
        <v>1255</v>
      </c>
    </row>
    <row r="72" spans="2:4" ht="12.6" customHeight="1">
      <c r="B72" s="961"/>
      <c r="C72" s="180" t="s">
        <v>308</v>
      </c>
      <c r="D72" s="962"/>
    </row>
    <row r="73" spans="2:4" ht="12.6" customHeight="1">
      <c r="B73" s="961" t="s">
        <v>343</v>
      </c>
      <c r="C73" s="179" t="s">
        <v>1492</v>
      </c>
      <c r="D73" s="962" t="s">
        <v>1256</v>
      </c>
    </row>
    <row r="74" spans="2:4" ht="12.6" customHeight="1">
      <c r="B74" s="961"/>
      <c r="C74" s="180" t="s">
        <v>320</v>
      </c>
      <c r="D74" s="962"/>
    </row>
    <row r="75" spans="2:4" ht="15" customHeight="1">
      <c r="B75" s="839" t="s">
        <v>344</v>
      </c>
      <c r="C75" s="179" t="s">
        <v>1493</v>
      </c>
      <c r="D75" s="841" t="s">
        <v>1257</v>
      </c>
    </row>
    <row r="76" spans="2:4" ht="15" customHeight="1">
      <c r="B76" s="839" t="s">
        <v>345</v>
      </c>
      <c r="C76" s="179" t="s">
        <v>1494</v>
      </c>
      <c r="D76" s="841" t="s">
        <v>1258</v>
      </c>
    </row>
    <row r="77" spans="2:4" ht="15" customHeight="1">
      <c r="B77" s="839" t="s">
        <v>346</v>
      </c>
      <c r="C77" s="179" t="s">
        <v>1495</v>
      </c>
      <c r="D77" s="841" t="s">
        <v>1259</v>
      </c>
    </row>
    <row r="78" spans="2:4" ht="15" customHeight="1">
      <c r="B78" s="839" t="s">
        <v>347</v>
      </c>
      <c r="C78" s="179" t="s">
        <v>1496</v>
      </c>
      <c r="D78" s="841" t="s">
        <v>1260</v>
      </c>
    </row>
    <row r="79" spans="2:4" ht="12.6" customHeight="1">
      <c r="B79" s="961" t="s">
        <v>348</v>
      </c>
      <c r="C79" s="179" t="s">
        <v>1497</v>
      </c>
      <c r="D79" s="962" t="s">
        <v>1261</v>
      </c>
    </row>
    <row r="80" spans="2:4" ht="12.6" customHeight="1">
      <c r="B80" s="961"/>
      <c r="C80" s="180" t="s">
        <v>308</v>
      </c>
      <c r="D80" s="962"/>
    </row>
    <row r="81" spans="2:4" ht="12.6" customHeight="1">
      <c r="B81" s="961" t="s">
        <v>350</v>
      </c>
      <c r="C81" s="179" t="s">
        <v>1497</v>
      </c>
      <c r="D81" s="962" t="s">
        <v>1262</v>
      </c>
    </row>
    <row r="82" spans="2:4" ht="12.6" customHeight="1">
      <c r="B82" s="961"/>
      <c r="C82" s="180" t="s">
        <v>310</v>
      </c>
      <c r="D82" s="962"/>
    </row>
    <row r="83" spans="2:4" ht="12.6" customHeight="1">
      <c r="B83" s="961" t="s">
        <v>352</v>
      </c>
      <c r="C83" s="179" t="s">
        <v>1498</v>
      </c>
      <c r="D83" s="962" t="s">
        <v>1263</v>
      </c>
    </row>
    <row r="84" spans="2:4" ht="12.6" customHeight="1">
      <c r="B84" s="961"/>
      <c r="C84" s="180" t="s">
        <v>308</v>
      </c>
      <c r="D84" s="962"/>
    </row>
    <row r="85" spans="2:4" ht="12.6" customHeight="1">
      <c r="B85" s="963" t="s">
        <v>353</v>
      </c>
      <c r="C85" s="179" t="s">
        <v>1498</v>
      </c>
      <c r="D85" s="962" t="s">
        <v>1264</v>
      </c>
    </row>
    <row r="86" spans="2:4" ht="12.6" customHeight="1">
      <c r="B86" s="968"/>
      <c r="C86" s="180" t="s">
        <v>310</v>
      </c>
      <c r="D86" s="962"/>
    </row>
    <row r="87" spans="2:4" ht="12.6" customHeight="1">
      <c r="B87" s="963" t="s">
        <v>354</v>
      </c>
      <c r="C87" s="179" t="s">
        <v>1499</v>
      </c>
      <c r="D87" s="962" t="s">
        <v>1265</v>
      </c>
    </row>
    <row r="88" spans="2:4" ht="12.6" customHeight="1">
      <c r="B88" s="968"/>
      <c r="C88" s="180" t="s">
        <v>308</v>
      </c>
      <c r="D88" s="962"/>
    </row>
    <row r="89" spans="2:4" ht="12.6" customHeight="1">
      <c r="B89" s="963" t="s">
        <v>356</v>
      </c>
      <c r="C89" s="179" t="s">
        <v>1500</v>
      </c>
      <c r="D89" s="962" t="s">
        <v>1266</v>
      </c>
    </row>
    <row r="90" spans="2:4" ht="12.6" customHeight="1" thickBot="1">
      <c r="B90" s="969"/>
      <c r="C90" s="181" t="s">
        <v>310</v>
      </c>
      <c r="D90" s="970"/>
    </row>
    <row r="91" spans="2:4" ht="15" customHeight="1" thickTop="1">
      <c r="B91" s="190" t="s">
        <v>1169</v>
      </c>
      <c r="C91" s="850" t="s">
        <v>1211</v>
      </c>
      <c r="D91" s="191" t="s">
        <v>1191</v>
      </c>
    </row>
    <row r="92" spans="2:4" ht="15" customHeight="1">
      <c r="B92" s="839" t="s">
        <v>1171</v>
      </c>
      <c r="C92" s="179" t="s">
        <v>1212</v>
      </c>
      <c r="D92" s="841" t="s">
        <v>1192</v>
      </c>
    </row>
    <row r="93" spans="2:4" ht="15" customHeight="1">
      <c r="B93" s="839" t="s">
        <v>1174</v>
      </c>
      <c r="C93" s="179" t="s">
        <v>1213</v>
      </c>
      <c r="D93" s="841" t="s">
        <v>1193</v>
      </c>
    </row>
    <row r="94" spans="2:4" ht="15" customHeight="1">
      <c r="B94" s="839" t="s">
        <v>1175</v>
      </c>
      <c r="C94" s="179" t="s">
        <v>1214</v>
      </c>
      <c r="D94" s="841" t="s">
        <v>1194</v>
      </c>
    </row>
    <row r="95" spans="2:4" ht="15" customHeight="1">
      <c r="B95" s="839" t="s">
        <v>1181</v>
      </c>
      <c r="C95" s="179" t="s">
        <v>1207</v>
      </c>
      <c r="D95" s="841" t="s">
        <v>1195</v>
      </c>
    </row>
    <row r="96" spans="2:4" ht="15" customHeight="1">
      <c r="B96" s="839" t="s">
        <v>1184</v>
      </c>
      <c r="C96" s="179" t="s">
        <v>1208</v>
      </c>
      <c r="D96" s="841" t="s">
        <v>1196</v>
      </c>
    </row>
    <row r="97" spans="2:6" ht="15" customHeight="1">
      <c r="B97" s="839" t="s">
        <v>1185</v>
      </c>
      <c r="C97" s="179" t="s">
        <v>1209</v>
      </c>
      <c r="D97" s="841" t="s">
        <v>1197</v>
      </c>
    </row>
    <row r="98" spans="2:6" ht="15" customHeight="1">
      <c r="B98" s="839" t="s">
        <v>1186</v>
      </c>
      <c r="C98" s="179" t="s">
        <v>1210</v>
      </c>
      <c r="D98" s="841" t="s">
        <v>1198</v>
      </c>
    </row>
    <row r="99" spans="2:6" ht="15" customHeight="1">
      <c r="B99" s="839" t="s">
        <v>1187</v>
      </c>
      <c r="C99" s="179" t="s">
        <v>1206</v>
      </c>
      <c r="D99" s="841" t="s">
        <v>1199</v>
      </c>
    </row>
    <row r="100" spans="2:6" ht="15" customHeight="1">
      <c r="B100" s="839" t="s">
        <v>1188</v>
      </c>
      <c r="C100" s="179" t="s">
        <v>1205</v>
      </c>
      <c r="D100" s="841" t="s">
        <v>1200</v>
      </c>
    </row>
    <row r="101" spans="2:6" ht="15" customHeight="1">
      <c r="B101" s="839" t="s">
        <v>1189</v>
      </c>
      <c r="C101" s="179" t="s">
        <v>1204</v>
      </c>
      <c r="D101" s="841" t="s">
        <v>1201</v>
      </c>
    </row>
    <row r="102" spans="2:6" ht="15" customHeight="1">
      <c r="B102" s="839" t="s">
        <v>1190</v>
      </c>
      <c r="C102" s="177" t="s">
        <v>1203</v>
      </c>
      <c r="D102" s="841" t="s">
        <v>1202</v>
      </c>
    </row>
    <row r="103" spans="2:6" ht="15" customHeight="1">
      <c r="B103" s="839" t="s">
        <v>1267</v>
      </c>
      <c r="C103" s="177" t="s">
        <v>1449</v>
      </c>
      <c r="D103" s="841" t="s">
        <v>1268</v>
      </c>
    </row>
    <row r="104" spans="2:6" ht="12.6" customHeight="1">
      <c r="B104" s="961" t="s">
        <v>1269</v>
      </c>
      <c r="C104" s="179" t="s">
        <v>1450</v>
      </c>
      <c r="D104" s="962" t="s">
        <v>1270</v>
      </c>
      <c r="F104" s="556"/>
    </row>
    <row r="105" spans="2:6" ht="12.6" customHeight="1">
      <c r="B105" s="961"/>
      <c r="C105" s="180" t="s">
        <v>1271</v>
      </c>
      <c r="D105" s="962"/>
      <c r="F105" s="556"/>
    </row>
    <row r="106" spans="2:6" ht="12.6" customHeight="1">
      <c r="B106" s="961" t="s">
        <v>1272</v>
      </c>
      <c r="C106" s="179" t="s">
        <v>1450</v>
      </c>
      <c r="D106" s="962" t="s">
        <v>1273</v>
      </c>
    </row>
    <row r="107" spans="2:6" ht="12.6" customHeight="1">
      <c r="B107" s="961"/>
      <c r="C107" s="180" t="s">
        <v>349</v>
      </c>
      <c r="D107" s="962"/>
    </row>
    <row r="108" spans="2:6" ht="12.6" customHeight="1">
      <c r="B108" s="961" t="s">
        <v>1274</v>
      </c>
      <c r="C108" s="179" t="s">
        <v>1450</v>
      </c>
      <c r="D108" s="962" t="s">
        <v>1275</v>
      </c>
    </row>
    <row r="109" spans="2:6" ht="12.6" customHeight="1">
      <c r="B109" s="961"/>
      <c r="C109" s="180" t="s">
        <v>351</v>
      </c>
      <c r="D109" s="962"/>
    </row>
    <row r="110" spans="2:6" ht="12.6" customHeight="1">
      <c r="B110" s="961" t="s">
        <v>1276</v>
      </c>
      <c r="C110" s="179" t="s">
        <v>1451</v>
      </c>
      <c r="D110" s="962" t="s">
        <v>1277</v>
      </c>
    </row>
    <row r="111" spans="2:6" ht="12.6" customHeight="1">
      <c r="B111" s="961"/>
      <c r="C111" s="180" t="s">
        <v>1278</v>
      </c>
      <c r="D111" s="962"/>
    </row>
    <row r="112" spans="2:6" ht="12.6" customHeight="1">
      <c r="B112" s="961" t="s">
        <v>1279</v>
      </c>
      <c r="C112" s="179" t="s">
        <v>1452</v>
      </c>
      <c r="D112" s="962" t="s">
        <v>1280</v>
      </c>
    </row>
    <row r="113" spans="2:4" ht="12.6" customHeight="1">
      <c r="B113" s="961"/>
      <c r="C113" s="180" t="s">
        <v>1281</v>
      </c>
      <c r="D113" s="962"/>
    </row>
    <row r="114" spans="2:4" ht="12.6" customHeight="1">
      <c r="B114" s="961" t="s">
        <v>1282</v>
      </c>
      <c r="C114" s="179" t="s">
        <v>1453</v>
      </c>
      <c r="D114" s="962" t="s">
        <v>1283</v>
      </c>
    </row>
    <row r="115" spans="2:4" ht="12.6" customHeight="1">
      <c r="B115" s="961"/>
      <c r="C115" s="180" t="s">
        <v>1284</v>
      </c>
      <c r="D115" s="962"/>
    </row>
    <row r="116" spans="2:4" ht="12.6" customHeight="1">
      <c r="B116" s="961" t="s">
        <v>1285</v>
      </c>
      <c r="C116" s="179" t="s">
        <v>1454</v>
      </c>
      <c r="D116" s="962" t="s">
        <v>1286</v>
      </c>
    </row>
    <row r="117" spans="2:4" ht="12.6" customHeight="1">
      <c r="B117" s="961"/>
      <c r="C117" s="180" t="s">
        <v>1281</v>
      </c>
      <c r="D117" s="962"/>
    </row>
    <row r="118" spans="2:4" ht="12.6" customHeight="1">
      <c r="B118" s="961" t="s">
        <v>1287</v>
      </c>
      <c r="C118" s="179" t="s">
        <v>1455</v>
      </c>
      <c r="D118" s="962" t="s">
        <v>1288</v>
      </c>
    </row>
    <row r="119" spans="2:4" ht="12.6" customHeight="1">
      <c r="B119" s="961"/>
      <c r="C119" s="180" t="s">
        <v>1284</v>
      </c>
      <c r="D119" s="962"/>
    </row>
    <row r="120" spans="2:4" ht="12.6" customHeight="1">
      <c r="B120" s="963" t="s">
        <v>1289</v>
      </c>
      <c r="C120" s="179" t="s">
        <v>1456</v>
      </c>
      <c r="D120" s="965" t="s">
        <v>1290</v>
      </c>
    </row>
    <row r="121" spans="2:4" ht="12.6" customHeight="1">
      <c r="B121" s="967"/>
      <c r="C121" s="850" t="s">
        <v>1291</v>
      </c>
      <c r="D121" s="966"/>
    </row>
    <row r="122" spans="2:4" ht="12.6" customHeight="1">
      <c r="B122" s="963" t="s">
        <v>1292</v>
      </c>
      <c r="C122" s="179" t="s">
        <v>1456</v>
      </c>
      <c r="D122" s="965" t="s">
        <v>1293</v>
      </c>
    </row>
    <row r="123" spans="2:4" ht="12.6" customHeight="1">
      <c r="B123" s="967"/>
      <c r="C123" s="850" t="s">
        <v>1294</v>
      </c>
      <c r="D123" s="966"/>
    </row>
    <row r="124" spans="2:4" ht="12.6" customHeight="1">
      <c r="B124" s="961" t="s">
        <v>1295</v>
      </c>
      <c r="C124" s="179" t="s">
        <v>1502</v>
      </c>
      <c r="D124" s="962" t="s">
        <v>1296</v>
      </c>
    </row>
    <row r="125" spans="2:4" ht="12.6" customHeight="1">
      <c r="B125" s="961"/>
      <c r="C125" s="180" t="s">
        <v>1510</v>
      </c>
      <c r="D125" s="962"/>
    </row>
    <row r="126" spans="2:4" ht="12.6" customHeight="1">
      <c r="B126" s="961" t="s">
        <v>1297</v>
      </c>
      <c r="C126" s="179" t="s">
        <v>1503</v>
      </c>
      <c r="D126" s="962" t="s">
        <v>1298</v>
      </c>
    </row>
    <row r="127" spans="2:4" ht="12.6" customHeight="1">
      <c r="B127" s="961"/>
      <c r="C127" s="180" t="s">
        <v>1511</v>
      </c>
      <c r="D127" s="962"/>
    </row>
    <row r="128" spans="2:4" ht="12.6" customHeight="1">
      <c r="B128" s="961" t="s">
        <v>1299</v>
      </c>
      <c r="C128" s="179" t="s">
        <v>1503</v>
      </c>
      <c r="D128" s="962" t="s">
        <v>1300</v>
      </c>
    </row>
    <row r="129" spans="2:4" ht="12.6" customHeight="1" thickBot="1">
      <c r="B129" s="971"/>
      <c r="C129" s="181" t="s">
        <v>1512</v>
      </c>
      <c r="D129" s="970"/>
    </row>
    <row r="130" spans="2:4" ht="12.6" customHeight="1" thickTop="1">
      <c r="B130" s="968" t="s">
        <v>1301</v>
      </c>
      <c r="C130" s="850" t="s">
        <v>1477</v>
      </c>
      <c r="D130" s="972" t="s">
        <v>1302</v>
      </c>
    </row>
    <row r="131" spans="2:4" ht="12.6" customHeight="1">
      <c r="B131" s="961"/>
      <c r="C131" s="180" t="s">
        <v>355</v>
      </c>
      <c r="D131" s="962"/>
    </row>
    <row r="132" spans="2:4" ht="12.6" customHeight="1">
      <c r="B132" s="961" t="s">
        <v>1303</v>
      </c>
      <c r="C132" s="179" t="s">
        <v>1478</v>
      </c>
      <c r="D132" s="962" t="s">
        <v>1304</v>
      </c>
    </row>
    <row r="133" spans="2:4" ht="12.6" customHeight="1">
      <c r="B133" s="961"/>
      <c r="C133" s="180" t="s">
        <v>355</v>
      </c>
      <c r="D133" s="962"/>
    </row>
    <row r="134" spans="2:4" ht="12.6" customHeight="1">
      <c r="B134" s="961" t="s">
        <v>1305</v>
      </c>
      <c r="C134" s="179" t="s">
        <v>1457</v>
      </c>
      <c r="D134" s="962" t="s">
        <v>1306</v>
      </c>
    </row>
    <row r="135" spans="2:4" ht="12.6" customHeight="1">
      <c r="B135" s="963"/>
      <c r="C135" s="850" t="s">
        <v>355</v>
      </c>
      <c r="D135" s="965"/>
    </row>
    <row r="136" spans="2:4" ht="12.6" customHeight="1">
      <c r="B136" s="961" t="s">
        <v>1307</v>
      </c>
      <c r="C136" s="179" t="s">
        <v>1473</v>
      </c>
      <c r="D136" s="962" t="s">
        <v>1308</v>
      </c>
    </row>
    <row r="137" spans="2:4" ht="12.6" customHeight="1">
      <c r="B137" s="963"/>
      <c r="C137" s="850" t="s">
        <v>355</v>
      </c>
      <c r="D137" s="965"/>
    </row>
    <row r="138" spans="2:4" ht="12.6" customHeight="1">
      <c r="B138" s="961" t="s">
        <v>1309</v>
      </c>
      <c r="C138" s="179" t="s">
        <v>1458</v>
      </c>
      <c r="D138" s="962" t="s">
        <v>1310</v>
      </c>
    </row>
    <row r="139" spans="2:4" ht="12.6" customHeight="1">
      <c r="B139" s="961"/>
      <c r="C139" s="180" t="s">
        <v>355</v>
      </c>
      <c r="D139" s="962"/>
    </row>
    <row r="140" spans="2:4" ht="12.6" customHeight="1">
      <c r="B140" s="968" t="s">
        <v>1311</v>
      </c>
      <c r="C140" s="850" t="s">
        <v>1474</v>
      </c>
      <c r="D140" s="972" t="s">
        <v>1312</v>
      </c>
    </row>
    <row r="141" spans="2:4" ht="12.6" customHeight="1">
      <c r="B141" s="963"/>
      <c r="C141" s="850" t="s">
        <v>355</v>
      </c>
      <c r="D141" s="965"/>
    </row>
    <row r="142" spans="2:4" ht="12.6" customHeight="1">
      <c r="B142" s="961" t="s">
        <v>1313</v>
      </c>
      <c r="C142" s="179" t="s">
        <v>1459</v>
      </c>
      <c r="D142" s="962" t="s">
        <v>1314</v>
      </c>
    </row>
    <row r="143" spans="2:4" ht="12.6" customHeight="1">
      <c r="B143" s="961"/>
      <c r="C143" s="180" t="s">
        <v>355</v>
      </c>
      <c r="D143" s="962"/>
    </row>
    <row r="144" spans="2:4" ht="12.6" customHeight="1">
      <c r="B144" s="961" t="s">
        <v>1315</v>
      </c>
      <c r="C144" s="179" t="s">
        <v>1460</v>
      </c>
      <c r="D144" s="962" t="s">
        <v>1525</v>
      </c>
    </row>
    <row r="145" spans="2:4" ht="12.6" customHeight="1">
      <c r="B145" s="961"/>
      <c r="C145" s="180" t="s">
        <v>355</v>
      </c>
      <c r="D145" s="962"/>
    </row>
    <row r="146" spans="2:4" ht="12.6" customHeight="1">
      <c r="B146" s="961" t="s">
        <v>1316</v>
      </c>
      <c r="C146" s="179" t="s">
        <v>1461</v>
      </c>
      <c r="D146" s="962" t="s">
        <v>1317</v>
      </c>
    </row>
    <row r="147" spans="2:4" ht="12.6" customHeight="1">
      <c r="B147" s="961"/>
      <c r="C147" s="180" t="s">
        <v>355</v>
      </c>
      <c r="D147" s="962"/>
    </row>
    <row r="148" spans="2:4" ht="12.6" customHeight="1">
      <c r="B148" s="961" t="s">
        <v>1318</v>
      </c>
      <c r="C148" s="179" t="s">
        <v>1462</v>
      </c>
      <c r="D148" s="962" t="s">
        <v>1526</v>
      </c>
    </row>
    <row r="149" spans="2:4" ht="12.6" customHeight="1">
      <c r="B149" s="961"/>
      <c r="C149" s="180" t="s">
        <v>355</v>
      </c>
      <c r="D149" s="962"/>
    </row>
    <row r="150" spans="2:4" ht="12.6" customHeight="1">
      <c r="B150" s="961" t="s">
        <v>1319</v>
      </c>
      <c r="C150" s="179" t="s">
        <v>1558</v>
      </c>
      <c r="D150" s="962" t="s">
        <v>1320</v>
      </c>
    </row>
    <row r="151" spans="2:4" ht="12.6" customHeight="1">
      <c r="B151" s="961"/>
      <c r="C151" s="180" t="s">
        <v>355</v>
      </c>
      <c r="D151" s="962"/>
    </row>
    <row r="152" spans="2:4" ht="12.6" customHeight="1">
      <c r="B152" s="961" t="s">
        <v>1321</v>
      </c>
      <c r="C152" s="179" t="s">
        <v>1559</v>
      </c>
      <c r="D152" s="962" t="s">
        <v>1322</v>
      </c>
    </row>
    <row r="153" spans="2:4" ht="12.6" customHeight="1">
      <c r="B153" s="961"/>
      <c r="C153" s="180" t="s">
        <v>355</v>
      </c>
      <c r="D153" s="962"/>
    </row>
    <row r="154" spans="2:4" ht="12.6" customHeight="1">
      <c r="B154" s="961" t="s">
        <v>1323</v>
      </c>
      <c r="C154" s="179" t="s">
        <v>1463</v>
      </c>
      <c r="D154" s="962" t="s">
        <v>1324</v>
      </c>
    </row>
    <row r="155" spans="2:4" ht="12.6" customHeight="1">
      <c r="B155" s="961"/>
      <c r="C155" s="180" t="s">
        <v>355</v>
      </c>
      <c r="D155" s="962"/>
    </row>
    <row r="156" spans="2:4" ht="12.6" customHeight="1">
      <c r="B156" s="961" t="s">
        <v>1325</v>
      </c>
      <c r="C156" s="179" t="s">
        <v>1464</v>
      </c>
      <c r="D156" s="962" t="s">
        <v>1326</v>
      </c>
    </row>
    <row r="157" spans="2:4" ht="12.6" customHeight="1">
      <c r="B157" s="961"/>
      <c r="C157" s="180" t="s">
        <v>355</v>
      </c>
      <c r="D157" s="962"/>
    </row>
    <row r="158" spans="2:4" ht="12.6" customHeight="1">
      <c r="B158" s="961" t="s">
        <v>1327</v>
      </c>
      <c r="C158" s="179" t="s">
        <v>1465</v>
      </c>
      <c r="D158" s="962" t="s">
        <v>1328</v>
      </c>
    </row>
    <row r="159" spans="2:4" ht="12.6" customHeight="1">
      <c r="B159" s="961"/>
      <c r="C159" s="180" t="s">
        <v>355</v>
      </c>
      <c r="D159" s="962"/>
    </row>
    <row r="160" spans="2:4" ht="12.6" customHeight="1">
      <c r="B160" s="961" t="s">
        <v>1329</v>
      </c>
      <c r="C160" s="179" t="s">
        <v>1466</v>
      </c>
      <c r="D160" s="962" t="s">
        <v>1330</v>
      </c>
    </row>
    <row r="161" spans="2:4" ht="12.6" customHeight="1">
      <c r="B161" s="961"/>
      <c r="C161" s="180" t="s">
        <v>355</v>
      </c>
      <c r="D161" s="962"/>
    </row>
    <row r="162" spans="2:4" ht="12.6" customHeight="1">
      <c r="B162" s="961" t="s">
        <v>1331</v>
      </c>
      <c r="C162" s="179" t="s">
        <v>1467</v>
      </c>
      <c r="D162" s="962" t="s">
        <v>1332</v>
      </c>
    </row>
    <row r="163" spans="2:4" ht="12.6" customHeight="1">
      <c r="B163" s="961"/>
      <c r="C163" s="180" t="s">
        <v>355</v>
      </c>
      <c r="D163" s="962"/>
    </row>
    <row r="164" spans="2:4" ht="12.6" customHeight="1">
      <c r="B164" s="968" t="s">
        <v>1333</v>
      </c>
      <c r="C164" s="850" t="s">
        <v>1468</v>
      </c>
      <c r="D164" s="972" t="s">
        <v>1334</v>
      </c>
    </row>
    <row r="165" spans="2:4" ht="12.6" customHeight="1">
      <c r="B165" s="963"/>
      <c r="C165" s="850" t="s">
        <v>355</v>
      </c>
      <c r="D165" s="965"/>
    </row>
    <row r="166" spans="2:4" ht="12.6" customHeight="1">
      <c r="B166" s="961" t="s">
        <v>1335</v>
      </c>
      <c r="C166" s="179" t="s">
        <v>1469</v>
      </c>
      <c r="D166" s="962" t="s">
        <v>1336</v>
      </c>
    </row>
    <row r="167" spans="2:4" ht="12.6" customHeight="1">
      <c r="B167" s="961"/>
      <c r="C167" s="180" t="s">
        <v>355</v>
      </c>
      <c r="D167" s="962"/>
    </row>
    <row r="168" spans="2:4" ht="12.6" customHeight="1">
      <c r="B168" s="968" t="s">
        <v>1337</v>
      </c>
      <c r="C168" s="850" t="s">
        <v>1470</v>
      </c>
      <c r="D168" s="972" t="s">
        <v>1338</v>
      </c>
    </row>
    <row r="169" spans="2:4" ht="12.6" customHeight="1">
      <c r="B169" s="963"/>
      <c r="C169" s="850" t="s">
        <v>355</v>
      </c>
      <c r="D169" s="965"/>
    </row>
    <row r="170" spans="2:4" ht="12.6" customHeight="1">
      <c r="B170" s="961" t="s">
        <v>1339</v>
      </c>
      <c r="C170" s="179" t="s">
        <v>1471</v>
      </c>
      <c r="D170" s="962" t="s">
        <v>1340</v>
      </c>
    </row>
    <row r="171" spans="2:4" ht="12.6" customHeight="1">
      <c r="B171" s="961"/>
      <c r="C171" s="180" t="s">
        <v>355</v>
      </c>
      <c r="D171" s="962"/>
    </row>
    <row r="172" spans="2:4" ht="12.6" customHeight="1">
      <c r="B172" s="968" t="s">
        <v>1341</v>
      </c>
      <c r="C172" s="850" t="s">
        <v>1472</v>
      </c>
      <c r="D172" s="972" t="s">
        <v>1342</v>
      </c>
    </row>
    <row r="173" spans="2:4" ht="12.6" customHeight="1">
      <c r="B173" s="963"/>
      <c r="C173" s="850" t="s">
        <v>355</v>
      </c>
      <c r="D173" s="965"/>
    </row>
    <row r="174" spans="2:4" ht="12.6" customHeight="1">
      <c r="B174" s="961" t="s">
        <v>1343</v>
      </c>
      <c r="C174" s="179" t="s">
        <v>1475</v>
      </c>
      <c r="D174" s="962" t="s">
        <v>1344</v>
      </c>
    </row>
    <row r="175" spans="2:4" ht="12.6" customHeight="1">
      <c r="B175" s="961"/>
      <c r="C175" s="180" t="s">
        <v>355</v>
      </c>
      <c r="D175" s="962"/>
    </row>
    <row r="176" spans="2:4" ht="12" customHeight="1">
      <c r="B176" s="961" t="s">
        <v>1345</v>
      </c>
      <c r="C176" s="179" t="s">
        <v>1476</v>
      </c>
      <c r="D176" s="962" t="s">
        <v>1346</v>
      </c>
    </row>
    <row r="177" spans="2:4" ht="13.5" customHeight="1" thickBot="1">
      <c r="B177" s="971"/>
      <c r="C177" s="181" t="s">
        <v>355</v>
      </c>
      <c r="D177" s="970"/>
    </row>
    <row r="178" spans="2:4" ht="15.75" thickTop="1"/>
  </sheetData>
  <mergeCells count="126">
    <mergeCell ref="B158:B159"/>
    <mergeCell ref="D158:D159"/>
    <mergeCell ref="B160:B161"/>
    <mergeCell ref="D160:D161"/>
    <mergeCell ref="B162:B163"/>
    <mergeCell ref="D162:D163"/>
    <mergeCell ref="B176:B177"/>
    <mergeCell ref="D176:D177"/>
    <mergeCell ref="B170:B171"/>
    <mergeCell ref="D170:D171"/>
    <mergeCell ref="B172:B173"/>
    <mergeCell ref="D172:D173"/>
    <mergeCell ref="B174:B175"/>
    <mergeCell ref="D174:D175"/>
    <mergeCell ref="B164:B165"/>
    <mergeCell ref="D164:D165"/>
    <mergeCell ref="B166:B167"/>
    <mergeCell ref="D166:D167"/>
    <mergeCell ref="B168:B169"/>
    <mergeCell ref="D168:D169"/>
    <mergeCell ref="B152:B153"/>
    <mergeCell ref="D152:D153"/>
    <mergeCell ref="B154:B155"/>
    <mergeCell ref="D154:D155"/>
    <mergeCell ref="B156:B157"/>
    <mergeCell ref="D156:D157"/>
    <mergeCell ref="B146:B147"/>
    <mergeCell ref="D146:D147"/>
    <mergeCell ref="B148:B149"/>
    <mergeCell ref="D148:D149"/>
    <mergeCell ref="B150:B151"/>
    <mergeCell ref="D150:D151"/>
    <mergeCell ref="B140:B141"/>
    <mergeCell ref="D140:D141"/>
    <mergeCell ref="B142:B143"/>
    <mergeCell ref="D142:D143"/>
    <mergeCell ref="B144:B145"/>
    <mergeCell ref="D144:D145"/>
    <mergeCell ref="B134:B135"/>
    <mergeCell ref="D134:D135"/>
    <mergeCell ref="B136:B137"/>
    <mergeCell ref="D136:D137"/>
    <mergeCell ref="B138:B139"/>
    <mergeCell ref="D138:D139"/>
    <mergeCell ref="B128:B129"/>
    <mergeCell ref="D128:D129"/>
    <mergeCell ref="B130:B131"/>
    <mergeCell ref="D130:D131"/>
    <mergeCell ref="B132:B133"/>
    <mergeCell ref="D132:D133"/>
    <mergeCell ref="B122:B123"/>
    <mergeCell ref="D122:D123"/>
    <mergeCell ref="B124:B125"/>
    <mergeCell ref="D124:D125"/>
    <mergeCell ref="B126:B127"/>
    <mergeCell ref="D126:D127"/>
    <mergeCell ref="B116:B117"/>
    <mergeCell ref="D116:D117"/>
    <mergeCell ref="B118:B119"/>
    <mergeCell ref="D118:D119"/>
    <mergeCell ref="B120:B121"/>
    <mergeCell ref="D120:D121"/>
    <mergeCell ref="B110:B111"/>
    <mergeCell ref="D110:D111"/>
    <mergeCell ref="B112:B113"/>
    <mergeCell ref="D112:D113"/>
    <mergeCell ref="B114:B115"/>
    <mergeCell ref="D114:D115"/>
    <mergeCell ref="B104:B105"/>
    <mergeCell ref="D104:D105"/>
    <mergeCell ref="B106:B107"/>
    <mergeCell ref="D106:D107"/>
    <mergeCell ref="B108:B109"/>
    <mergeCell ref="D108:D109"/>
    <mergeCell ref="B85:B86"/>
    <mergeCell ref="D85:D86"/>
    <mergeCell ref="B87:B88"/>
    <mergeCell ref="D87:D88"/>
    <mergeCell ref="B89:B90"/>
    <mergeCell ref="D89:D90"/>
    <mergeCell ref="B79:B80"/>
    <mergeCell ref="D79:D80"/>
    <mergeCell ref="B81:B82"/>
    <mergeCell ref="D81:D82"/>
    <mergeCell ref="B83:B84"/>
    <mergeCell ref="D83:D84"/>
    <mergeCell ref="B69:B70"/>
    <mergeCell ref="D69:D70"/>
    <mergeCell ref="B71:B72"/>
    <mergeCell ref="D71:D72"/>
    <mergeCell ref="B73:B74"/>
    <mergeCell ref="D73:D74"/>
    <mergeCell ref="B65:B66"/>
    <mergeCell ref="D65:D66"/>
    <mergeCell ref="B67:B68"/>
    <mergeCell ref="D67:D68"/>
    <mergeCell ref="B34:B35"/>
    <mergeCell ref="D34:D35"/>
    <mergeCell ref="B36:B37"/>
    <mergeCell ref="D36:D37"/>
    <mergeCell ref="B38:B39"/>
    <mergeCell ref="D38:D39"/>
    <mergeCell ref="B48:B49"/>
    <mergeCell ref="B50:B51"/>
    <mergeCell ref="D48:D49"/>
    <mergeCell ref="D50:D51"/>
    <mergeCell ref="B32:B33"/>
    <mergeCell ref="D32:D33"/>
    <mergeCell ref="B13:B14"/>
    <mergeCell ref="D13:D14"/>
    <mergeCell ref="B24:B25"/>
    <mergeCell ref="D24:D25"/>
    <mergeCell ref="B26:B27"/>
    <mergeCell ref="D26:D27"/>
    <mergeCell ref="B63:B64"/>
    <mergeCell ref="D63:D64"/>
    <mergeCell ref="A1:E1"/>
    <mergeCell ref="A2:E2"/>
    <mergeCell ref="A3:E3"/>
    <mergeCell ref="B5:D5"/>
    <mergeCell ref="B11:B12"/>
    <mergeCell ref="D11:D12"/>
    <mergeCell ref="B28:B29"/>
    <mergeCell ref="D28:D29"/>
    <mergeCell ref="B30:B31"/>
    <mergeCell ref="D30:D31"/>
  </mergeCells>
  <pageMargins left="0.7" right="0.7" top="0.5" bottom="0.75" header="0.3" footer="0.3"/>
  <pageSetup scale="95" fitToHeight="0" orientation="portrait" horizontalDpi="4294967293" verticalDpi="4294967293" r:id="rId1"/>
  <rowBreaks count="3" manualBreakCount="3">
    <brk id="54" max="16383" man="1"/>
    <brk id="90" max="16383" man="1"/>
    <brk id="129" max="16383" man="1"/>
  </rowBreaks>
  <colBreaks count="2" manualBreak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yncVertical="1" syncRef="A1" transitionEvaluation="1" codeName="Sheet6"/>
  <dimension ref="B1:AW747"/>
  <sheetViews>
    <sheetView showGridLines="0" zoomScale="81" zoomScaleNormal="81" workbookViewId="0">
      <selection activeCell="B1" sqref="B1:N1"/>
    </sheetView>
  </sheetViews>
  <sheetFormatPr defaultColWidth="9.77734375" defaultRowHeight="12.75"/>
  <cols>
    <col min="1" max="1" width="2.5546875" style="1" customWidth="1"/>
    <col min="2" max="2" width="32.5546875" style="12" customWidth="1"/>
    <col min="3" max="3" width="7.88671875" style="12" customWidth="1"/>
    <col min="4" max="5" width="7.77734375" style="12" customWidth="1"/>
    <col min="6" max="6" width="8.33203125" style="12" customWidth="1"/>
    <col min="7" max="8" width="7.77734375" style="12" customWidth="1"/>
    <col min="9" max="11" width="6.77734375" style="12" customWidth="1"/>
    <col min="12" max="12" width="8.77734375" style="12" customWidth="1"/>
    <col min="13" max="13" width="0.6640625" style="12" customWidth="1"/>
    <col min="14" max="14" width="10.6640625" style="12" customWidth="1"/>
    <col min="15" max="15" width="2.33203125" style="12" customWidth="1"/>
    <col min="16" max="16" width="2.21875" style="12"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45">
      <c r="B1" s="955" t="str">
        <f>'Title Page'!$B$30</f>
        <v>ASHRAE Standard 140-2023, Informative Annex B8, Section B8.1</v>
      </c>
      <c r="C1" s="955"/>
      <c r="D1" s="955"/>
      <c r="E1" s="955"/>
      <c r="F1" s="955"/>
      <c r="G1" s="955"/>
      <c r="H1" s="955"/>
      <c r="I1" s="955"/>
      <c r="J1" s="955"/>
      <c r="K1" s="955"/>
      <c r="L1" s="955"/>
      <c r="M1" s="955"/>
      <c r="N1" s="955"/>
    </row>
    <row r="2" spans="2:45">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45">
      <c r="B3" s="955" t="str">
        <f>'Title Page'!$B$34</f>
        <v/>
      </c>
      <c r="C3" s="955"/>
      <c r="D3" s="955"/>
      <c r="E3" s="955"/>
      <c r="F3" s="955"/>
      <c r="G3" s="955"/>
      <c r="H3" s="955"/>
      <c r="I3" s="955"/>
      <c r="J3" s="955"/>
      <c r="K3" s="955"/>
      <c r="L3" s="955"/>
      <c r="M3" s="955"/>
      <c r="N3" s="955"/>
    </row>
    <row r="4" spans="2:45" ht="15" customHeight="1">
      <c r="B4" s="146"/>
      <c r="C4" s="196" t="s">
        <v>1389</v>
      </c>
    </row>
    <row r="5" spans="2:45" ht="10.5" customHeight="1">
      <c r="B5" s="146"/>
      <c r="C5" s="196" t="s">
        <v>233</v>
      </c>
    </row>
    <row r="6" spans="2:45" ht="5.25" customHeight="1"/>
    <row r="7" spans="2:45" ht="16.5" thickBot="1">
      <c r="B7" s="132" t="s">
        <v>447</v>
      </c>
      <c r="C7" s="52"/>
      <c r="D7" s="52"/>
      <c r="E7" s="52"/>
      <c r="F7" s="52"/>
      <c r="G7" s="52"/>
      <c r="H7" s="52"/>
      <c r="N7" s="52"/>
    </row>
    <row r="8" spans="2:45" ht="15.75" thickTop="1">
      <c r="B8" s="200" t="s">
        <v>559</v>
      </c>
      <c r="C8" s="254" t="str">
        <f ca="1">'DATA for charts'!C6</f>
        <v>BSIMAC</v>
      </c>
      <c r="D8" s="254" t="str">
        <f ca="1">'DATA for charts'!D6</f>
        <v>CSE</v>
      </c>
      <c r="E8" s="254" t="str">
        <f ca="1">'DATA for charts'!E6</f>
        <v>DeST</v>
      </c>
      <c r="F8" s="254" t="str">
        <f ca="1">'DATA for charts'!F6</f>
        <v>EnergyPlus</v>
      </c>
      <c r="G8" s="254" t="str">
        <f ca="1">'DATA for charts'!G6</f>
        <v>ESP-r</v>
      </c>
      <c r="H8" s="254" t="str">
        <f ca="1">'DATA for charts'!H6</f>
        <v>TRNSYS</v>
      </c>
      <c r="I8" s="973" t="s">
        <v>561</v>
      </c>
      <c r="J8" s="974"/>
      <c r="K8" s="974"/>
      <c r="L8" s="975"/>
      <c r="M8" s="366"/>
      <c r="N8" s="350" t="str">
        <f ca="1">'DATA for charts'!$S$6</f>
        <v>Tested Prg</v>
      </c>
      <c r="P8"/>
      <c r="Q8"/>
      <c r="R8"/>
      <c r="S8"/>
      <c r="T8"/>
      <c r="U8"/>
      <c r="V8"/>
      <c r="W8"/>
      <c r="X8"/>
      <c r="Y8"/>
      <c r="Z8"/>
      <c r="AA8"/>
      <c r="AB8"/>
      <c r="AC8"/>
      <c r="AD8"/>
      <c r="AE8"/>
      <c r="AF8"/>
      <c r="AG8"/>
      <c r="AH8"/>
      <c r="AI8"/>
      <c r="AJ8"/>
      <c r="AK8"/>
      <c r="AL8"/>
      <c r="AM8"/>
      <c r="AN8"/>
      <c r="AO8"/>
      <c r="AP8"/>
      <c r="AQ8"/>
      <c r="AR8"/>
      <c r="AS8"/>
    </row>
    <row r="9" spans="2:45" ht="15">
      <c r="B9" s="201"/>
      <c r="C9" s="254" t="str">
        <f ca="1">'DATA for charts'!C7</f>
        <v/>
      </c>
      <c r="D9" s="254" t="str">
        <f ca="1">'DATA for charts'!D7</f>
        <v/>
      </c>
      <c r="E9" s="254" t="str">
        <f ca="1">'DATA for charts'!E7</f>
        <v/>
      </c>
      <c r="F9" s="254" t="str">
        <f ca="1">'DATA for charts'!F7</f>
        <v/>
      </c>
      <c r="G9" s="254" t="str">
        <f ca="1">'DATA for charts'!G7</f>
        <v/>
      </c>
      <c r="H9" s="254" t="str">
        <f ca="1">'DATA for charts'!H7</f>
        <v/>
      </c>
      <c r="I9" s="351" t="s">
        <v>254</v>
      </c>
      <c r="J9" s="352" t="s">
        <v>255</v>
      </c>
      <c r="K9" s="353" t="s">
        <v>256</v>
      </c>
      <c r="L9" s="159" t="s">
        <v>449</v>
      </c>
      <c r="M9" s="366"/>
      <c r="N9" s="354" t="str">
        <f ca="1">'DATA for charts'!$S$7</f>
        <v/>
      </c>
      <c r="P9"/>
      <c r="Q9"/>
      <c r="R9"/>
      <c r="S9"/>
      <c r="T9"/>
      <c r="U9"/>
      <c r="V9"/>
      <c r="W9"/>
      <c r="X9"/>
      <c r="Y9"/>
      <c r="Z9"/>
      <c r="AA9"/>
      <c r="AB9"/>
      <c r="AC9"/>
      <c r="AD9"/>
      <c r="AE9"/>
      <c r="AF9"/>
      <c r="AG9"/>
      <c r="AH9"/>
      <c r="AI9"/>
      <c r="AJ9"/>
      <c r="AK9"/>
      <c r="AL9"/>
      <c r="AM9"/>
      <c r="AN9"/>
      <c r="AO9"/>
      <c r="AP9"/>
      <c r="AQ9"/>
      <c r="AR9"/>
      <c r="AS9"/>
    </row>
    <row r="10" spans="2:45" ht="15">
      <c r="B10" s="202" t="s">
        <v>558</v>
      </c>
      <c r="C10" s="166"/>
      <c r="D10" s="166"/>
      <c r="E10" s="166"/>
      <c r="F10" s="166"/>
      <c r="G10" s="166"/>
      <c r="H10" s="166"/>
      <c r="I10" s="165"/>
      <c r="J10" s="162"/>
      <c r="K10" s="166"/>
      <c r="L10" s="161" t="s">
        <v>451</v>
      </c>
      <c r="M10" s="366"/>
      <c r="N10" s="355"/>
      <c r="P10"/>
      <c r="Q10"/>
      <c r="R10"/>
      <c r="S10"/>
      <c r="T10"/>
      <c r="U10"/>
      <c r="V10"/>
      <c r="W10"/>
      <c r="X10"/>
      <c r="Y10"/>
      <c r="Z10"/>
      <c r="AA10"/>
      <c r="AB10"/>
      <c r="AC10"/>
      <c r="AD10"/>
      <c r="AE10"/>
      <c r="AF10"/>
      <c r="AG10"/>
      <c r="AH10"/>
      <c r="AI10"/>
      <c r="AJ10"/>
      <c r="AK10"/>
      <c r="AL10"/>
      <c r="AM10"/>
      <c r="AN10"/>
      <c r="AO10"/>
      <c r="AP10"/>
      <c r="AQ10"/>
      <c r="AR10"/>
      <c r="AS10"/>
    </row>
    <row r="11" spans="2:45" ht="14.45" customHeight="1">
      <c r="B11" s="157" t="s">
        <v>448</v>
      </c>
      <c r="C11" s="238">
        <f ca="1">IF(ISNUMBER(OFFSET(INDIRECT("'"&amp;'DATA for charts'!C$5&amp;"'!$c70"),$R11,0)),OFFSET(INDIRECT("'"&amp;'DATA for charts'!C$5&amp;"'!$c70"),$R11,0),"")</f>
        <v>4.05</v>
      </c>
      <c r="D11" s="238">
        <f ca="1">IF(ISNUMBER(OFFSET(INDIRECT("'"&amp;'DATA for charts'!D$5&amp;"'!$c70"),$R11,0)),OFFSET(INDIRECT("'"&amp;'DATA for charts'!D$5&amp;"'!$c70"),$R11,0),"")</f>
        <v>3.9927549886298999</v>
      </c>
      <c r="E11" s="238">
        <f ca="1">IF(ISNUMBER(OFFSET(INDIRECT("'"&amp;'DATA for charts'!E$5&amp;"'!$c70"),$R11,0)),OFFSET(INDIRECT("'"&amp;'DATA for charts'!E$5&amp;"'!$c70"),$R11,0),"")</f>
        <v>4.0469999999999997</v>
      </c>
      <c r="F11" s="238">
        <f ca="1">IF(ISNUMBER(OFFSET(INDIRECT("'"&amp;'DATA for charts'!F$5&amp;"'!$c70"),$R11,0)),OFFSET(INDIRECT("'"&amp;'DATA for charts'!F$5&amp;"'!$c70"),$R11,0),"")</f>
        <v>4.324374337528349</v>
      </c>
      <c r="G11" s="238">
        <f ca="1">IF(ISNUMBER(OFFSET(INDIRECT("'"&amp;'DATA for charts'!G$5&amp;"'!$c70"),$R11,0)),OFFSET(INDIRECT("'"&amp;'DATA for charts'!G$5&amp;"'!$c70"),$R11,0),"")</f>
        <v>4.3620000000000001</v>
      </c>
      <c r="H11" s="238">
        <f ca="1">IF(ISNUMBER(OFFSET(INDIRECT("'"&amp;'DATA for charts'!H$5&amp;"'!$c70"),$R11,0)),OFFSET(INDIRECT("'"&amp;'DATA for charts'!H$5&amp;"'!$c70"),$R11,0),"")</f>
        <v>4.5035500000000006</v>
      </c>
      <c r="I11" s="239">
        <f t="shared" ref="I11:I56" ca="1" si="0">MIN(C11:H11)</f>
        <v>3.9927549886298999</v>
      </c>
      <c r="J11" s="240">
        <f t="shared" ref="J11:J56" ca="1" si="1">MAX(C11:H11)</f>
        <v>4.5035500000000006</v>
      </c>
      <c r="K11" s="238">
        <f t="shared" ref="K11:K56" ca="1" si="2">AVERAGE(C11:H11)</f>
        <v>4.2132798876930417</v>
      </c>
      <c r="L11" s="241">
        <f t="shared" ref="L11:L56" ca="1" si="3">ABS((J11-I11)/K11)</f>
        <v>0.12123453105076856</v>
      </c>
      <c r="M11" s="366"/>
      <c r="N11" s="356" t="str">
        <f>IF(ISNUMBER(YourData!$C70),YourData!$C70,"")</f>
        <v/>
      </c>
      <c r="P11"/>
      <c r="Q11">
        <v>0</v>
      </c>
      <c r="R11">
        <v>0</v>
      </c>
      <c r="S11"/>
      <c r="T11"/>
      <c r="U11"/>
      <c r="V11"/>
      <c r="W11"/>
      <c r="X11"/>
      <c r="Y11"/>
      <c r="Z11"/>
      <c r="AA11"/>
      <c r="AB11"/>
      <c r="AC11"/>
      <c r="AD11"/>
      <c r="AE11"/>
      <c r="AF11"/>
      <c r="AG11"/>
      <c r="AH11"/>
      <c r="AI11"/>
      <c r="AJ11"/>
      <c r="AK11"/>
      <c r="AL11"/>
      <c r="AM11"/>
      <c r="AN11"/>
      <c r="AO11"/>
      <c r="AP11"/>
      <c r="AQ11"/>
      <c r="AR11"/>
      <c r="AS11"/>
    </row>
    <row r="12" spans="2:45" ht="14.45" customHeight="1">
      <c r="B12" s="157" t="s">
        <v>203</v>
      </c>
      <c r="C12" s="238">
        <f ca="1">IF(ISNUMBER(OFFSET(INDIRECT("'"&amp;'DATA for charts'!C$5&amp;"'!$c70"),$R12,0)),OFFSET(INDIRECT("'"&amp;'DATA for charts'!C$5&amp;"'!$c70"),$R12,0),"")</f>
        <v>4.1630000000000003</v>
      </c>
      <c r="D12" s="238">
        <f ca="1">IF(ISNUMBER(OFFSET(INDIRECT("'"&amp;'DATA for charts'!D$5&amp;"'!$c70"),$R12,0)),OFFSET(INDIRECT("'"&amp;'DATA for charts'!D$5&amp;"'!$c70"),$R12,0),"")</f>
        <v>4.0664234940915387</v>
      </c>
      <c r="E12" s="238">
        <f ca="1">IF(ISNUMBER(OFFSET(INDIRECT("'"&amp;'DATA for charts'!E$5&amp;"'!$c70"),$R12,0)),OFFSET(INDIRECT("'"&amp;'DATA for charts'!E$5&amp;"'!$c70"),$R12,0),"")</f>
        <v>4.1440000000000001</v>
      </c>
      <c r="F12" s="238">
        <f ca="1">IF(ISNUMBER(OFFSET(INDIRECT("'"&amp;'DATA for charts'!F$5&amp;"'!$c70"),$R12,0)),OFFSET(INDIRECT("'"&amp;'DATA for charts'!F$5&amp;"'!$c70"),$R12,0),"")</f>
        <v>4.374805418267</v>
      </c>
      <c r="G12" s="238">
        <f ca="1">IF(ISNUMBER(OFFSET(INDIRECT("'"&amp;'DATA for charts'!G$5&amp;"'!$c70"),$R12,0)),OFFSET(INDIRECT("'"&amp;'DATA for charts'!G$5&amp;"'!$c70"),$R12,0),"")</f>
        <v>4.5270000000000001</v>
      </c>
      <c r="H12" s="238">
        <f ca="1">IF(ISNUMBER(OFFSET(INDIRECT("'"&amp;'DATA for charts'!H$5&amp;"'!$c70"),$R12,0)),OFFSET(INDIRECT("'"&amp;'DATA for charts'!H$5&amp;"'!$c70"),$R12,0),"")</f>
        <v>4.59206</v>
      </c>
      <c r="I12" s="239">
        <f t="shared" ca="1" si="0"/>
        <v>4.0664234940915387</v>
      </c>
      <c r="J12" s="240">
        <f t="shared" ca="1" si="1"/>
        <v>4.59206</v>
      </c>
      <c r="K12" s="238">
        <f t="shared" ca="1" si="2"/>
        <v>4.3112148187264232</v>
      </c>
      <c r="L12" s="241">
        <f t="shared" ca="1" si="3"/>
        <v>0.12192306067080641</v>
      </c>
      <c r="M12" s="366"/>
      <c r="N12" s="356" t="str">
        <f>IF(ISNUMBER(YourData!$C71),YourData!$C71,"")</f>
        <v/>
      </c>
      <c r="P12"/>
      <c r="Q12">
        <v>1</v>
      </c>
      <c r="R12">
        <f>R11+1</f>
        <v>1</v>
      </c>
      <c r="S12"/>
      <c r="T12"/>
      <c r="U12"/>
      <c r="V12"/>
      <c r="W12"/>
      <c r="X12"/>
      <c r="Y12"/>
      <c r="Z12"/>
      <c r="AA12"/>
      <c r="AB12"/>
      <c r="AC12"/>
      <c r="AD12"/>
      <c r="AE12"/>
      <c r="AF12"/>
      <c r="AG12"/>
      <c r="AH12"/>
      <c r="AI12"/>
      <c r="AJ12"/>
      <c r="AK12"/>
      <c r="AL12"/>
      <c r="AM12"/>
      <c r="AN12"/>
      <c r="AO12"/>
      <c r="AP12"/>
      <c r="AQ12"/>
      <c r="AR12"/>
      <c r="AS12"/>
    </row>
    <row r="13" spans="2:45" ht="14.45" customHeight="1">
      <c r="B13" s="157" t="s">
        <v>204</v>
      </c>
      <c r="C13" s="238">
        <f ca="1">IF(ISNUMBER(OFFSET(INDIRECT("'"&amp;'DATA for charts'!C$5&amp;"'!$c70"),$R13,0)),OFFSET(INDIRECT("'"&amp;'DATA for charts'!C$5&amp;"'!$c70"),$R13,0),"")</f>
        <v>4.37</v>
      </c>
      <c r="D13" s="238">
        <f ca="1">IF(ISNUMBER(OFFSET(INDIRECT("'"&amp;'DATA for charts'!D$5&amp;"'!$c70"),$R13,0)),OFFSET(INDIRECT("'"&amp;'DATA for charts'!D$5&amp;"'!$c70"),$R13,0),"")</f>
        <v>4.0935981063546993</v>
      </c>
      <c r="E13" s="238">
        <f ca="1">IF(ISNUMBER(OFFSET(INDIRECT("'"&amp;'DATA for charts'!E$5&amp;"'!$c70"),$R13,0)),OFFSET(INDIRECT("'"&amp;'DATA for charts'!E$5&amp;"'!$c70"),$R13,0),"")</f>
        <v>4.2969999999999997</v>
      </c>
      <c r="F13" s="238">
        <f ca="1">IF(ISNUMBER(OFFSET(INDIRECT("'"&amp;'DATA for charts'!F$5&amp;"'!$c70"),$R13,0)),OFFSET(INDIRECT("'"&amp;'DATA for charts'!F$5&amp;"'!$c70"),$R13,0),"")</f>
        <v>4.4850771739175999</v>
      </c>
      <c r="G13" s="238">
        <f ca="1">IF(ISNUMBER(OFFSET(INDIRECT("'"&amp;'DATA for charts'!G$5&amp;"'!$c70"),$R13,0)),OFFSET(INDIRECT("'"&amp;'DATA for charts'!G$5&amp;"'!$c70"),$R13,0),"")</f>
        <v>4.5143000000000004</v>
      </c>
      <c r="H13" s="238">
        <f ca="1">IF(ISNUMBER(OFFSET(INDIRECT("'"&amp;'DATA for charts'!H$5&amp;"'!$c70"),$R13,0)),OFFSET(INDIRECT("'"&amp;'DATA for charts'!H$5&amp;"'!$c70"),$R13,0),"")</f>
        <v>4.7189799999999993</v>
      </c>
      <c r="I13" s="239">
        <f t="shared" ca="1" si="0"/>
        <v>4.0935981063546993</v>
      </c>
      <c r="J13" s="240">
        <f t="shared" ca="1" si="1"/>
        <v>4.7189799999999993</v>
      </c>
      <c r="K13" s="238">
        <f t="shared" ca="1" si="2"/>
        <v>4.4131592133787167</v>
      </c>
      <c r="L13" s="241">
        <f t="shared" ca="1" si="3"/>
        <v>0.14170843683804177</v>
      </c>
      <c r="M13" s="366"/>
      <c r="N13" s="356" t="str">
        <f>IF(ISNUMBER(YourData!$C72),YourData!$C72,"")</f>
        <v/>
      </c>
      <c r="P13"/>
      <c r="Q13">
        <v>2</v>
      </c>
      <c r="R13">
        <f t="shared" ref="R13:R56" si="4">R12+1</f>
        <v>2</v>
      </c>
      <c r="S13"/>
      <c r="T13"/>
      <c r="U13"/>
      <c r="V13"/>
      <c r="W13"/>
      <c r="X13"/>
      <c r="Y13"/>
      <c r="Z13"/>
      <c r="AA13"/>
      <c r="AB13"/>
      <c r="AC13"/>
      <c r="AD13"/>
      <c r="AE13"/>
      <c r="AF13"/>
      <c r="AG13"/>
      <c r="AH13"/>
      <c r="AI13"/>
      <c r="AJ13"/>
      <c r="AK13"/>
      <c r="AL13"/>
      <c r="AM13"/>
      <c r="AN13"/>
      <c r="AO13"/>
      <c r="AP13"/>
      <c r="AQ13"/>
      <c r="AR13"/>
      <c r="AS13"/>
    </row>
    <row r="14" spans="2:45" ht="14.45" customHeight="1">
      <c r="B14" s="157" t="s">
        <v>205</v>
      </c>
      <c r="C14" s="238">
        <f ca="1">IF(ISNUMBER(OFFSET(INDIRECT("'"&amp;'DATA for charts'!C$5&amp;"'!$c70"),$R14,0)),OFFSET(INDIRECT("'"&amp;'DATA for charts'!C$5&amp;"'!$c70"),$R14,0),"")</f>
        <v>4.923</v>
      </c>
      <c r="D14" s="238">
        <f ca="1">IF(ISNUMBER(OFFSET(INDIRECT("'"&amp;'DATA for charts'!D$5&amp;"'!$c70"),$R14,0)),OFFSET(INDIRECT("'"&amp;'DATA for charts'!D$5&amp;"'!$c70"),$R14,0),"")</f>
        <v>4.3559459138192098</v>
      </c>
      <c r="E14" s="238">
        <f ca="1">IF(ISNUMBER(OFFSET(INDIRECT("'"&amp;'DATA for charts'!E$5&amp;"'!$c70"),$R14,0)),OFFSET(INDIRECT("'"&amp;'DATA for charts'!E$5&amp;"'!$c70"),$R14,0),"")</f>
        <v>4.6769999999999996</v>
      </c>
      <c r="F14" s="238">
        <f ca="1">IF(ISNUMBER(OFFSET(INDIRECT("'"&amp;'DATA for charts'!F$5&amp;"'!$c70"),$R14,0)),OFFSET(INDIRECT("'"&amp;'DATA for charts'!F$5&amp;"'!$c70"),$R14,0),"")</f>
        <v>4.7835484941172881</v>
      </c>
      <c r="G14" s="238">
        <f ca="1">IF(ISNUMBER(OFFSET(INDIRECT("'"&amp;'DATA for charts'!G$5&amp;"'!$c70"),$R14,0)),OFFSET(INDIRECT("'"&amp;'DATA for charts'!G$5&amp;"'!$c70"),$R14,0),"")</f>
        <v>5.0506000000000002</v>
      </c>
      <c r="H14" s="238">
        <f ca="1">IF(ISNUMBER(OFFSET(INDIRECT("'"&amp;'DATA for charts'!H$5&amp;"'!$c70"),$R14,0)),OFFSET(INDIRECT("'"&amp;'DATA for charts'!H$5&amp;"'!$c70"),$R14,0),"")</f>
        <v>5.1385800000000001</v>
      </c>
      <c r="I14" s="239">
        <f t="shared" ca="1" si="0"/>
        <v>4.3559459138192098</v>
      </c>
      <c r="J14" s="240">
        <f t="shared" ca="1" si="1"/>
        <v>5.1385800000000001</v>
      </c>
      <c r="K14" s="238">
        <f t="shared" ca="1" si="2"/>
        <v>4.8214457346560833</v>
      </c>
      <c r="L14" s="241">
        <f t="shared" ca="1" si="3"/>
        <v>0.1623235289272868</v>
      </c>
      <c r="M14" s="366"/>
      <c r="N14" s="356" t="str">
        <f>IF(ISNUMBER(YourData!$C73),YourData!$C73,"")</f>
        <v/>
      </c>
      <c r="P14"/>
      <c r="Q14">
        <v>3</v>
      </c>
      <c r="R14">
        <f t="shared" si="4"/>
        <v>3</v>
      </c>
      <c r="S14"/>
      <c r="T14"/>
      <c r="U14"/>
      <c r="V14"/>
      <c r="W14"/>
      <c r="X14"/>
      <c r="Y14"/>
      <c r="Z14"/>
      <c r="AA14"/>
      <c r="AB14"/>
      <c r="AC14"/>
      <c r="AD14"/>
      <c r="AE14"/>
      <c r="AF14"/>
      <c r="AG14"/>
      <c r="AH14"/>
      <c r="AI14"/>
      <c r="AJ14"/>
      <c r="AK14"/>
      <c r="AL14"/>
      <c r="AM14"/>
      <c r="AN14"/>
      <c r="AO14"/>
      <c r="AP14"/>
      <c r="AQ14"/>
      <c r="AR14"/>
      <c r="AS14"/>
    </row>
    <row r="15" spans="2:45" ht="14.45" customHeight="1">
      <c r="B15" s="157" t="s">
        <v>617</v>
      </c>
      <c r="C15" s="238">
        <f ca="1">IF(ISNUMBER(OFFSET(INDIRECT("'"&amp;'DATA for charts'!C$5&amp;"'!$c70"),$R15,0)),OFFSET(INDIRECT("'"&amp;'DATA for charts'!C$5&amp;"'!$c70"),$R15,0),"")</f>
        <v>2.6819999999999999</v>
      </c>
      <c r="D15" s="238">
        <f ca="1">IF(ISNUMBER(OFFSET(INDIRECT("'"&amp;'DATA for charts'!D$5&amp;"'!$c70"),$R15,0)),OFFSET(INDIRECT("'"&amp;'DATA for charts'!D$5&amp;"'!$c70"),$R15,0),"")</f>
        <v>2.4032418605539698</v>
      </c>
      <c r="E15" s="238">
        <f ca="1">IF(ISNUMBER(OFFSET(INDIRECT("'"&amp;'DATA for charts'!E$5&amp;"'!$c70"),$R15,0)),OFFSET(INDIRECT("'"&amp;'DATA for charts'!E$5&amp;"'!$c70"),$R15,0),"")</f>
        <v>2.6190000000000002</v>
      </c>
      <c r="F15" s="238">
        <f ca="1">IF(ISNUMBER(OFFSET(INDIRECT("'"&amp;'DATA for charts'!F$5&amp;"'!$c70"),$R15,0)),OFFSET(INDIRECT("'"&amp;'DATA for charts'!F$5&amp;"'!$c70"),$R15,0),"")</f>
        <v>2.6618442408659759</v>
      </c>
      <c r="G15" s="238">
        <f ca="1">IF(ISNUMBER(OFFSET(INDIRECT("'"&amp;'DATA for charts'!G$5&amp;"'!$c70"),$R15,0)),OFFSET(INDIRECT("'"&amp;'DATA for charts'!G$5&amp;"'!$c70"),$R15,0),"")</f>
        <v>2.6543999999999999</v>
      </c>
      <c r="H15" s="238">
        <f ca="1">IF(ISNUMBER(OFFSET(INDIRECT("'"&amp;'DATA for charts'!H$5&amp;"'!$c70"),$R15,0)),OFFSET(INDIRECT("'"&amp;'DATA for charts'!H$5&amp;"'!$c70"),$R15,0),"")</f>
        <v>2.6527500000000002</v>
      </c>
      <c r="I15" s="239">
        <f t="shared" ca="1" si="0"/>
        <v>2.4032418605539698</v>
      </c>
      <c r="J15" s="240">
        <f t="shared" ca="1" si="1"/>
        <v>2.6819999999999999</v>
      </c>
      <c r="K15" s="238">
        <f t="shared" ca="1" si="2"/>
        <v>2.6122060169033241</v>
      </c>
      <c r="L15" s="241">
        <f ca="1">ABS((J15-I15)/K15)</f>
        <v>0.10671368859967938</v>
      </c>
      <c r="M15" s="366"/>
      <c r="N15" s="356" t="str">
        <f>IF(ISNUMBER(YourData!$C74),YourData!$C74,"")</f>
        <v/>
      </c>
      <c r="P15"/>
      <c r="Q15">
        <v>4</v>
      </c>
      <c r="R15">
        <f t="shared" si="4"/>
        <v>4</v>
      </c>
      <c r="S15"/>
      <c r="T15"/>
      <c r="U15"/>
      <c r="V15"/>
      <c r="W15"/>
      <c r="X15"/>
      <c r="Y15"/>
      <c r="Z15"/>
      <c r="AA15"/>
      <c r="AB15"/>
      <c r="AC15"/>
      <c r="AD15"/>
      <c r="AE15"/>
      <c r="AF15"/>
      <c r="AG15"/>
      <c r="AH15"/>
      <c r="AI15"/>
      <c r="AJ15"/>
      <c r="AK15"/>
      <c r="AL15"/>
      <c r="AM15"/>
      <c r="AN15"/>
      <c r="AO15"/>
      <c r="AP15"/>
      <c r="AQ15"/>
      <c r="AR15"/>
      <c r="AS15"/>
    </row>
    <row r="16" spans="2:45" ht="14.45" customHeight="1">
      <c r="B16" s="157" t="s">
        <v>206</v>
      </c>
      <c r="C16" s="238">
        <f ca="1">IF(ISNUMBER(OFFSET(INDIRECT("'"&amp;'DATA for charts'!C$5&amp;"'!$c70"),$R16,0)),OFFSET(INDIRECT("'"&amp;'DATA for charts'!C$5&amp;"'!$c70"),$R16,0),"")</f>
        <v>0</v>
      </c>
      <c r="D16" s="238">
        <f ca="1">IF(ISNUMBER(OFFSET(INDIRECT("'"&amp;'DATA for charts'!D$5&amp;"'!$c70"),$R16,0)),OFFSET(INDIRECT("'"&amp;'DATA for charts'!D$5&amp;"'!$c70"),$R16,0),"")</f>
        <v>0</v>
      </c>
      <c r="E16" s="238">
        <f ca="1">IF(ISNUMBER(OFFSET(INDIRECT("'"&amp;'DATA for charts'!E$5&amp;"'!$c70"),$R16,0)),OFFSET(INDIRECT("'"&amp;'DATA for charts'!E$5&amp;"'!$c70"),$R16,0),"")</f>
        <v>0</v>
      </c>
      <c r="F16" s="238">
        <f ca="1">IF(ISNUMBER(OFFSET(INDIRECT("'"&amp;'DATA for charts'!F$5&amp;"'!$c70"),$R16,0)),OFFSET(INDIRECT("'"&amp;'DATA for charts'!F$5&amp;"'!$c70"),$R16,0),"")</f>
        <v>0</v>
      </c>
      <c r="G16" s="238">
        <f ca="1">IF(ISNUMBER(OFFSET(INDIRECT("'"&amp;'DATA for charts'!G$5&amp;"'!$c70"),$R16,0)),OFFSET(INDIRECT("'"&amp;'DATA for charts'!G$5&amp;"'!$c70"),$R16,0),"")</f>
        <v>0</v>
      </c>
      <c r="H16" s="238">
        <f ca="1">IF(ISNUMBER(OFFSET(INDIRECT("'"&amp;'DATA for charts'!H$5&amp;"'!$c70"),$R16,0)),OFFSET(INDIRECT("'"&amp;'DATA for charts'!H$5&amp;"'!$c70"),$R16,0),"")</f>
        <v>0</v>
      </c>
      <c r="I16" s="239">
        <f t="shared" ca="1" si="0"/>
        <v>0</v>
      </c>
      <c r="J16" s="240">
        <f t="shared" ca="1" si="1"/>
        <v>0</v>
      </c>
      <c r="K16" s="238">
        <f t="shared" ca="1" si="2"/>
        <v>0</v>
      </c>
      <c r="L16" s="160" t="s">
        <v>450</v>
      </c>
      <c r="M16" s="366"/>
      <c r="N16" s="356" t="str">
        <f>IF(ISNUMBER(YourData!$C75),YourData!$C75,"")</f>
        <v/>
      </c>
      <c r="P16"/>
      <c r="Q16">
        <v>5</v>
      </c>
      <c r="R16">
        <f t="shared" si="4"/>
        <v>5</v>
      </c>
      <c r="S16"/>
      <c r="T16"/>
      <c r="U16"/>
      <c r="V16"/>
      <c r="W16"/>
      <c r="X16"/>
      <c r="Y16"/>
      <c r="Z16"/>
      <c r="AA16"/>
      <c r="AB16"/>
      <c r="AC16"/>
      <c r="AD16"/>
      <c r="AE16"/>
      <c r="AF16"/>
      <c r="AG16"/>
      <c r="AH16"/>
      <c r="AI16"/>
      <c r="AJ16"/>
      <c r="AK16"/>
      <c r="AL16"/>
      <c r="AM16"/>
      <c r="AN16"/>
      <c r="AO16"/>
      <c r="AP16"/>
      <c r="AQ16"/>
      <c r="AR16"/>
      <c r="AS16"/>
    </row>
    <row r="17" spans="2:45" ht="14.45" customHeight="1">
      <c r="B17" s="157" t="s">
        <v>718</v>
      </c>
      <c r="C17" s="238">
        <f ca="1">IF(ISNUMBER(OFFSET(INDIRECT("'"&amp;'DATA for charts'!C$5&amp;"'!$c70"),$R17,0)),OFFSET(INDIRECT("'"&amp;'DATA for charts'!C$5&amp;"'!$c70"),$R17,0),"")</f>
        <v>3.5739999999999998</v>
      </c>
      <c r="D17" s="238">
        <f ca="1">IF(ISNUMBER(OFFSET(INDIRECT("'"&amp;'DATA for charts'!D$5&amp;"'!$c70"),$R17,0)),OFFSET(INDIRECT("'"&amp;'DATA for charts'!D$5&amp;"'!$c70"),$R17,0),"")</f>
        <v>3.6019587841208889</v>
      </c>
      <c r="E17" s="238">
        <f ca="1">IF(ISNUMBER(OFFSET(INDIRECT("'"&amp;'DATA for charts'!E$5&amp;"'!$c70"),$R17,0)),OFFSET(INDIRECT("'"&amp;'DATA for charts'!E$5&amp;"'!$c70"),$R17,0),"")</f>
        <v>3.8210000000000002</v>
      </c>
      <c r="F17" s="238">
        <f ca="1">IF(ISNUMBER(OFFSET(INDIRECT("'"&amp;'DATA for charts'!F$5&amp;"'!$c70"),$R17,0)),OFFSET(INDIRECT("'"&amp;'DATA for charts'!F$5&amp;"'!$c70"),$R17,0),"")</f>
        <v>3.7067371577640666</v>
      </c>
      <c r="G17" s="238">
        <f ca="1">IF(ISNUMBER(OFFSET(INDIRECT("'"&amp;'DATA for charts'!G$5&amp;"'!$c70"),$R17,0)),OFFSET(INDIRECT("'"&amp;'DATA for charts'!G$5&amp;"'!$c70"),$R17,0),"")</f>
        <v>3.7869999999999999</v>
      </c>
      <c r="H17" s="238">
        <f ca="1">IF(ISNUMBER(OFFSET(INDIRECT("'"&amp;'DATA for charts'!H$5&amp;"'!$c70"),$R17,0)),OFFSET(INDIRECT("'"&amp;'DATA for charts'!H$5&amp;"'!$c70"),$R17,0),"")</f>
        <v>3.78966</v>
      </c>
      <c r="I17" s="239">
        <f t="shared" ca="1" si="0"/>
        <v>3.5739999999999998</v>
      </c>
      <c r="J17" s="240">
        <f t="shared" ca="1" si="1"/>
        <v>3.8210000000000002</v>
      </c>
      <c r="K17" s="238">
        <f t="shared" ca="1" si="2"/>
        <v>3.713392656980826</v>
      </c>
      <c r="L17" s="241">
        <f t="shared" ref="L17:L21" ca="1" si="5">ABS((J17-I17)/K17)</f>
        <v>6.6515993005927809E-2</v>
      </c>
      <c r="M17" s="366"/>
      <c r="N17" s="356" t="str">
        <f>IF(ISNUMBER(YourData!$C76),YourData!$C76,"")</f>
        <v/>
      </c>
      <c r="P17"/>
      <c r="Q17"/>
      <c r="R17">
        <f t="shared" si="4"/>
        <v>6</v>
      </c>
      <c r="S17"/>
      <c r="T17"/>
      <c r="U17"/>
      <c r="V17"/>
      <c r="W17"/>
      <c r="X17"/>
      <c r="Y17"/>
      <c r="Z17"/>
      <c r="AA17"/>
      <c r="AB17"/>
      <c r="AC17"/>
      <c r="AD17"/>
      <c r="AE17"/>
      <c r="AF17"/>
      <c r="AG17"/>
      <c r="AH17"/>
      <c r="AI17"/>
      <c r="AJ17"/>
      <c r="AK17"/>
      <c r="AL17"/>
      <c r="AM17"/>
      <c r="AN17"/>
      <c r="AO17"/>
      <c r="AP17"/>
      <c r="AQ17"/>
      <c r="AR17"/>
      <c r="AS17"/>
    </row>
    <row r="18" spans="2:45" ht="14.45" customHeight="1">
      <c r="B18" s="157" t="s">
        <v>717</v>
      </c>
      <c r="C18" s="238">
        <f ca="1">IF(ISNUMBER(OFFSET(INDIRECT("'"&amp;'DATA for charts'!C$5&amp;"'!$c70"),$R18,0)),OFFSET(INDIRECT("'"&amp;'DATA for charts'!C$5&amp;"'!$c70"),$R18,0),"")</f>
        <v>5.484</v>
      </c>
      <c r="D18" s="238">
        <f ca="1">IF(ISNUMBER(OFFSET(INDIRECT("'"&amp;'DATA for charts'!D$5&amp;"'!$c70"),$R18,0)),OFFSET(INDIRECT("'"&amp;'DATA for charts'!D$5&amp;"'!$c70"),$R18,0),"")</f>
        <v>5.3001782109351003</v>
      </c>
      <c r="E18" s="238">
        <f ca="1">IF(ISNUMBER(OFFSET(INDIRECT("'"&amp;'DATA for charts'!E$5&amp;"'!$c70"),$R18,0)),OFFSET(INDIRECT("'"&amp;'DATA for charts'!E$5&amp;"'!$c70"),$R18,0),"")</f>
        <v>5.5730000000000004</v>
      </c>
      <c r="F18" s="238">
        <f ca="1">IF(ISNUMBER(OFFSET(INDIRECT("'"&amp;'DATA for charts'!F$5&amp;"'!$c70"),$R18,0)),OFFSET(INDIRECT("'"&amp;'DATA for charts'!F$5&amp;"'!$c70"),$R18,0),"")</f>
        <v>5.6161249757087317</v>
      </c>
      <c r="G18" s="238">
        <f ca="1">IF(ISNUMBER(OFFSET(INDIRECT("'"&amp;'DATA for charts'!G$5&amp;"'!$c70"),$R18,0)),OFFSET(INDIRECT("'"&amp;'DATA for charts'!G$5&amp;"'!$c70"),$R18,0),"")</f>
        <v>5.9749999999999996</v>
      </c>
      <c r="H18" s="238">
        <f ca="1">IF(ISNUMBER(OFFSET(INDIRECT("'"&amp;'DATA for charts'!H$5&amp;"'!$c70"),$R18,0)),OFFSET(INDIRECT("'"&amp;'DATA for charts'!H$5&amp;"'!$c70"),$R18,0),"")</f>
        <v>6.1398700000000002</v>
      </c>
      <c r="I18" s="239">
        <f t="shared" ca="1" si="0"/>
        <v>5.3001782109351003</v>
      </c>
      <c r="J18" s="240">
        <f t="shared" ca="1" si="1"/>
        <v>6.1398700000000002</v>
      </c>
      <c r="K18" s="238">
        <f t="shared" ca="1" si="2"/>
        <v>5.6813621977739723</v>
      </c>
      <c r="L18" s="241">
        <f t="shared" ca="1" si="5"/>
        <v>0.14779761610585246</v>
      </c>
      <c r="M18" s="366"/>
      <c r="N18" s="356" t="str">
        <f>IF(ISNUMBER(YourData!$C77),YourData!$C77,"")</f>
        <v/>
      </c>
      <c r="P18"/>
      <c r="Q18"/>
      <c r="R18">
        <f t="shared" si="4"/>
        <v>7</v>
      </c>
      <c r="S18"/>
      <c r="T18"/>
      <c r="U18"/>
      <c r="V18"/>
      <c r="W18"/>
      <c r="X18"/>
      <c r="Y18"/>
      <c r="Z18"/>
      <c r="AA18"/>
      <c r="AB18"/>
      <c r="AC18"/>
      <c r="AD18"/>
      <c r="AE18"/>
      <c r="AF18"/>
      <c r="AG18"/>
      <c r="AH18"/>
      <c r="AI18"/>
      <c r="AJ18"/>
      <c r="AK18"/>
      <c r="AL18"/>
      <c r="AM18"/>
      <c r="AN18"/>
      <c r="AO18"/>
      <c r="AP18"/>
      <c r="AQ18"/>
      <c r="AR18"/>
      <c r="AS18"/>
    </row>
    <row r="19" spans="2:45" ht="14.45" customHeight="1">
      <c r="B19" s="157" t="s">
        <v>721</v>
      </c>
      <c r="C19" s="238">
        <f ca="1">IF(ISNUMBER(OFFSET(INDIRECT("'"&amp;'DATA for charts'!C$5&amp;"'!$c70"),$R19,0)),OFFSET(INDIRECT("'"&amp;'DATA for charts'!C$5&amp;"'!$c70"),$R19,0),"")</f>
        <v>2.2189999999999999</v>
      </c>
      <c r="D19" s="238">
        <f ca="1">IF(ISNUMBER(OFFSET(INDIRECT("'"&amp;'DATA for charts'!D$5&amp;"'!$c70"),$R19,0)),OFFSET(INDIRECT("'"&amp;'DATA for charts'!D$5&amp;"'!$c70"),$R19,0),"")</f>
        <v>1.786101766277</v>
      </c>
      <c r="E19" s="238">
        <f ca="1">IF(ISNUMBER(OFFSET(INDIRECT("'"&amp;'DATA for charts'!E$5&amp;"'!$c70"),$R19,0)),OFFSET(INDIRECT("'"&amp;'DATA for charts'!E$5&amp;"'!$c70"),$R19,0),"")</f>
        <v>1.732</v>
      </c>
      <c r="F19" s="238">
        <f ca="1">IF(ISNUMBER(OFFSET(INDIRECT("'"&amp;'DATA for charts'!F$5&amp;"'!$c70"),$R19,0)),OFFSET(INDIRECT("'"&amp;'DATA for charts'!F$5&amp;"'!$c70"),$R19,0),"")</f>
        <v>2.1796675887393078</v>
      </c>
      <c r="G19" s="238">
        <f ca="1">IF(ISNUMBER(OFFSET(INDIRECT("'"&amp;'DATA for charts'!G$5&amp;"'!$c70"),$R19,0)),OFFSET(INDIRECT("'"&amp;'DATA for charts'!G$5&amp;"'!$c70"),$R19,0),"")</f>
        <v>2.1320999999999999</v>
      </c>
      <c r="H19" s="238">
        <f ca="1">IF(ISNUMBER(OFFSET(INDIRECT("'"&amp;'DATA for charts'!H$5&amp;"'!$c70"),$R19,0)),OFFSET(INDIRECT("'"&amp;'DATA for charts'!H$5&amp;"'!$c70"),$R19,0),"")</f>
        <v>2.2862600000000004</v>
      </c>
      <c r="I19" s="239">
        <f t="shared" ca="1" si="0"/>
        <v>1.732</v>
      </c>
      <c r="J19" s="240">
        <f t="shared" ca="1" si="1"/>
        <v>2.2862600000000004</v>
      </c>
      <c r="K19" s="238">
        <f t="shared" ca="1" si="2"/>
        <v>2.055854892502718</v>
      </c>
      <c r="L19" s="241">
        <f t="shared" ca="1" si="5"/>
        <v>0.26960073982909649</v>
      </c>
      <c r="M19" s="366"/>
      <c r="N19" s="356" t="str">
        <f>IF(ISNUMBER(YourData!$C78),YourData!$C78,"")</f>
        <v/>
      </c>
      <c r="P19"/>
      <c r="Q19"/>
      <c r="R19">
        <f t="shared" si="4"/>
        <v>8</v>
      </c>
      <c r="S19"/>
      <c r="T19"/>
      <c r="U19"/>
      <c r="V19"/>
      <c r="W19"/>
      <c r="X19"/>
      <c r="Y19"/>
      <c r="Z19"/>
      <c r="AA19"/>
      <c r="AB19"/>
      <c r="AC19"/>
      <c r="AD19"/>
      <c r="AE19"/>
      <c r="AF19"/>
      <c r="AG19"/>
      <c r="AH19"/>
      <c r="AI19"/>
      <c r="AJ19"/>
      <c r="AK19"/>
      <c r="AL19"/>
      <c r="AM19"/>
      <c r="AN19"/>
      <c r="AO19"/>
      <c r="AP19"/>
      <c r="AQ19"/>
      <c r="AR19"/>
      <c r="AS19"/>
    </row>
    <row r="20" spans="2:45" ht="14.45" customHeight="1">
      <c r="B20" s="157" t="s">
        <v>722</v>
      </c>
      <c r="C20" s="238">
        <f ca="1">IF(ISNUMBER(OFFSET(INDIRECT("'"&amp;'DATA for charts'!C$5&amp;"'!$c70"),$R20,0)),OFFSET(INDIRECT("'"&amp;'DATA for charts'!C$5&amp;"'!$c70"),$R20,0),"")</f>
        <v>4.532</v>
      </c>
      <c r="D20" s="238">
        <f ca="1">IF(ISNUMBER(OFFSET(INDIRECT("'"&amp;'DATA for charts'!D$5&amp;"'!$c70"),$R20,0)),OFFSET(INDIRECT("'"&amp;'DATA for charts'!D$5&amp;"'!$c70"),$R20,0),"")</f>
        <v>4.5744278916041496</v>
      </c>
      <c r="E20" s="238">
        <f ca="1">IF(ISNUMBER(OFFSET(INDIRECT("'"&amp;'DATA for charts'!E$5&amp;"'!$c70"),$R20,0)),OFFSET(INDIRECT("'"&amp;'DATA for charts'!E$5&amp;"'!$c70"),$R20,0),"")</f>
        <v>4.6459999999999999</v>
      </c>
      <c r="F20" s="238">
        <f ca="1">IF(ISNUMBER(OFFSET(INDIRECT("'"&amp;'DATA for charts'!F$5&amp;"'!$c70"),$R20,0)),OFFSET(INDIRECT("'"&amp;'DATA for charts'!F$5&amp;"'!$c70"),$R20,0),"")</f>
        <v>4.8771199634685756</v>
      </c>
      <c r="G20" s="238">
        <f ca="1">IF(ISNUMBER(OFFSET(INDIRECT("'"&amp;'DATA for charts'!G$5&amp;"'!$c70"),$R20,0)),OFFSET(INDIRECT("'"&amp;'DATA for charts'!G$5&amp;"'!$c70"),$R20,0),"")</f>
        <v>4.9035000000000002</v>
      </c>
      <c r="H20" s="238">
        <f ca="1">IF(ISNUMBER(OFFSET(INDIRECT("'"&amp;'DATA for charts'!H$5&amp;"'!$c70"),$R20,0)),OFFSET(INDIRECT("'"&amp;'DATA for charts'!H$5&amp;"'!$c70"),$R20,0),"")</f>
        <v>5.0421700000000005</v>
      </c>
      <c r="I20" s="239">
        <f t="shared" ca="1" si="0"/>
        <v>4.532</v>
      </c>
      <c r="J20" s="240">
        <f t="shared" ca="1" si="1"/>
        <v>5.0421700000000005</v>
      </c>
      <c r="K20" s="238">
        <f t="shared" ca="1" si="2"/>
        <v>4.7625363091787882</v>
      </c>
      <c r="L20" s="241">
        <f t="shared" ca="1" si="5"/>
        <v>0.10712149301974978</v>
      </c>
      <c r="M20" s="366"/>
      <c r="N20" s="356" t="str">
        <f>IF(ISNUMBER(YourData!$C79),YourData!$C79,"")</f>
        <v/>
      </c>
      <c r="P20"/>
      <c r="Q20"/>
      <c r="R20">
        <f t="shared" si="4"/>
        <v>9</v>
      </c>
      <c r="S20"/>
      <c r="T20"/>
      <c r="U20"/>
      <c r="V20"/>
      <c r="W20"/>
      <c r="X20"/>
      <c r="Y20"/>
      <c r="Z20"/>
      <c r="AA20"/>
      <c r="AB20"/>
      <c r="AC20"/>
      <c r="AD20"/>
      <c r="AE20"/>
      <c r="AF20"/>
      <c r="AG20"/>
      <c r="AH20"/>
      <c r="AI20"/>
      <c r="AJ20"/>
      <c r="AK20"/>
      <c r="AL20"/>
      <c r="AM20"/>
      <c r="AN20"/>
      <c r="AO20"/>
      <c r="AP20"/>
      <c r="AQ20"/>
      <c r="AR20"/>
      <c r="AS20"/>
    </row>
    <row r="21" spans="2:45" ht="14.45" customHeight="1">
      <c r="B21" s="157" t="s">
        <v>723</v>
      </c>
      <c r="C21" s="238">
        <f ca="1">IF(ISNUMBER(OFFSET(INDIRECT("'"&amp;'DATA for charts'!C$5&amp;"'!$c70"),$R21,0)),OFFSET(INDIRECT("'"&amp;'DATA for charts'!C$5&amp;"'!$c70"),$R21,0),"")</f>
        <v>2.7090000000000001</v>
      </c>
      <c r="D21" s="238">
        <f ca="1">IF(ISNUMBER(OFFSET(INDIRECT("'"&amp;'DATA for charts'!D$5&amp;"'!$c70"),$R21,0)),OFFSET(INDIRECT("'"&amp;'DATA for charts'!D$5&amp;"'!$c70"),$R21,0),"")</f>
        <v>2.4152634657967811</v>
      </c>
      <c r="E21" s="238">
        <f ca="1">IF(ISNUMBER(OFFSET(INDIRECT("'"&amp;'DATA for charts'!E$5&amp;"'!$c70"),$R21,0)),OFFSET(INDIRECT("'"&amp;'DATA for charts'!E$5&amp;"'!$c70"),$R21,0),"")</f>
        <v>2.3849999999999998</v>
      </c>
      <c r="F21" s="238">
        <f ca="1">IF(ISNUMBER(OFFSET(INDIRECT("'"&amp;'DATA for charts'!F$5&amp;"'!$c70"),$R21,0)),OFFSET(INDIRECT("'"&amp;'DATA for charts'!F$5&amp;"'!$c70"),$R21,0),"")</f>
        <v>2.8018967747310262</v>
      </c>
      <c r="G21" s="238">
        <f ca="1">IF(ISNUMBER(OFFSET(INDIRECT("'"&amp;'DATA for charts'!G$5&amp;"'!$c70"),$R21,0)),OFFSET(INDIRECT("'"&amp;'DATA for charts'!G$5&amp;"'!$c70"),$R21,0),"")</f>
        <v>2.7321</v>
      </c>
      <c r="H21" s="238">
        <f ca="1">IF(ISNUMBER(OFFSET(INDIRECT("'"&amp;'DATA for charts'!H$5&amp;"'!$c70"),$R21,0)),OFFSET(INDIRECT("'"&amp;'DATA for charts'!H$5&amp;"'!$c70"),$R21,0),"")</f>
        <v>2.89174</v>
      </c>
      <c r="I21" s="239">
        <f t="shared" ca="1" si="0"/>
        <v>2.3849999999999998</v>
      </c>
      <c r="J21" s="240">
        <f t="shared" ca="1" si="1"/>
        <v>2.89174</v>
      </c>
      <c r="K21" s="238">
        <f t="shared" ca="1" si="2"/>
        <v>2.6558333734213013</v>
      </c>
      <c r="L21" s="241">
        <f t="shared" ca="1" si="5"/>
        <v>0.19080263282752821</v>
      </c>
      <c r="M21" s="366"/>
      <c r="N21" s="356" t="str">
        <f>IF(ISNUMBER(YourData!$C80),YourData!$C80,"")</f>
        <v/>
      </c>
      <c r="P21"/>
      <c r="Q21"/>
      <c r="R21">
        <f t="shared" si="4"/>
        <v>10</v>
      </c>
      <c r="S21"/>
      <c r="T21"/>
      <c r="U21"/>
      <c r="V21"/>
      <c r="W21"/>
      <c r="X21"/>
      <c r="Y21"/>
      <c r="Z21"/>
      <c r="AA21"/>
      <c r="AB21"/>
      <c r="AC21"/>
      <c r="AD21"/>
      <c r="AE21"/>
      <c r="AF21"/>
      <c r="AG21"/>
      <c r="AH21"/>
      <c r="AI21"/>
      <c r="AJ21"/>
      <c r="AK21"/>
      <c r="AL21"/>
      <c r="AM21"/>
      <c r="AN21"/>
      <c r="AO21"/>
      <c r="AP21"/>
      <c r="AQ21"/>
      <c r="AR21"/>
      <c r="AS21"/>
    </row>
    <row r="22" spans="2:45" ht="14.45" customHeight="1">
      <c r="B22" s="357" t="s">
        <v>207</v>
      </c>
      <c r="C22" s="358">
        <f ca="1">IF(ISNUMBER(OFFSET(INDIRECT("'"&amp;'DATA for charts'!C$5&amp;"'!$c70"),$R22,0)),OFFSET(INDIRECT("'"&amp;'DATA for charts'!C$5&amp;"'!$c70"),$R22,0),"")</f>
        <v>1.726</v>
      </c>
      <c r="D22" s="358">
        <f ca="1">IF(ISNUMBER(OFFSET(INDIRECT("'"&amp;'DATA for charts'!D$5&amp;"'!$c70"),$R22,0)),OFFSET(INDIRECT("'"&amp;'DATA for charts'!D$5&amp;"'!$c70"),$R22,0),"")</f>
        <v>1.3788912826765301</v>
      </c>
      <c r="E22" s="358">
        <f ca="1">IF(ISNUMBER(OFFSET(INDIRECT("'"&amp;'DATA for charts'!E$5&amp;"'!$c70"),$R22,0)),OFFSET(INDIRECT("'"&amp;'DATA for charts'!E$5&amp;"'!$c70"),$R22,0),"")</f>
        <v>1.591</v>
      </c>
      <c r="F22" s="358">
        <f ca="1">IF(ISNUMBER(OFFSET(INDIRECT("'"&amp;'DATA for charts'!F$5&amp;"'!$c70"),$R22,0)),OFFSET(INDIRECT("'"&amp;'DATA for charts'!F$5&amp;"'!$c70"),$R22,0),"")</f>
        <v>1.663686669222239</v>
      </c>
      <c r="G22" s="358">
        <f ca="1">IF(ISNUMBER(OFFSET(INDIRECT("'"&amp;'DATA for charts'!G$5&amp;"'!$c70"),$R22,0)),OFFSET(INDIRECT("'"&amp;'DATA for charts'!G$5&amp;"'!$c70"),$R22,0),"")</f>
        <v>1.5847</v>
      </c>
      <c r="H22" s="358">
        <f ca="1">IF(ISNUMBER(OFFSET(INDIRECT("'"&amp;'DATA for charts'!H$5&amp;"'!$c70"),$R22,0)),OFFSET(INDIRECT("'"&amp;'DATA for charts'!H$5&amp;"'!$c70"),$R22,0),"")</f>
        <v>1.81403</v>
      </c>
      <c r="I22" s="359">
        <f t="shared" ca="1" si="0"/>
        <v>1.3788912826765301</v>
      </c>
      <c r="J22" s="360">
        <f t="shared" ca="1" si="1"/>
        <v>1.81403</v>
      </c>
      <c r="K22" s="358">
        <f t="shared" ca="1" si="2"/>
        <v>1.6263846586497948</v>
      </c>
      <c r="L22" s="361">
        <f t="shared" ca="1" si="3"/>
        <v>0.26754969373894427</v>
      </c>
      <c r="M22" s="366"/>
      <c r="N22" s="362" t="str">
        <f>IF(ISNUMBER(YourData!$C81),YourData!$C81,"")</f>
        <v/>
      </c>
      <c r="P22"/>
      <c r="Q22">
        <v>6</v>
      </c>
      <c r="R22">
        <f t="shared" si="4"/>
        <v>11</v>
      </c>
      <c r="S22"/>
      <c r="T22"/>
      <c r="U22"/>
      <c r="V22"/>
      <c r="W22"/>
      <c r="X22"/>
      <c r="Y22"/>
      <c r="Z22"/>
      <c r="AA22"/>
      <c r="AB22"/>
      <c r="AC22"/>
      <c r="AD22"/>
      <c r="AE22"/>
      <c r="AF22"/>
      <c r="AG22"/>
      <c r="AH22"/>
      <c r="AI22"/>
      <c r="AJ22"/>
      <c r="AK22"/>
      <c r="AL22"/>
      <c r="AM22"/>
      <c r="AN22"/>
      <c r="AO22"/>
      <c r="AP22"/>
      <c r="AQ22"/>
      <c r="AR22"/>
      <c r="AS22"/>
    </row>
    <row r="23" spans="2:45" ht="14.45" customHeight="1">
      <c r="B23" s="157" t="s">
        <v>208</v>
      </c>
      <c r="C23" s="238">
        <f ca="1">IF(ISNUMBER(OFFSET(INDIRECT("'"&amp;'DATA for charts'!C$5&amp;"'!$c70"),$R23,0)),OFFSET(INDIRECT("'"&amp;'DATA for charts'!C$5&amp;"'!$c70"),$R23,0),"")</f>
        <v>2.1629999999999998</v>
      </c>
      <c r="D23" s="238">
        <f ca="1">IF(ISNUMBER(OFFSET(INDIRECT("'"&amp;'DATA for charts'!D$5&amp;"'!$c70"),$R23,0)),OFFSET(INDIRECT("'"&amp;'DATA for charts'!D$5&amp;"'!$c70"),$R23,0),"")</f>
        <v>1.6476823472214901</v>
      </c>
      <c r="E23" s="238">
        <f ca="1">IF(ISNUMBER(OFFSET(INDIRECT("'"&amp;'DATA for charts'!E$5&amp;"'!$c70"),$R23,0)),OFFSET(INDIRECT("'"&amp;'DATA for charts'!E$5&amp;"'!$c70"),$R23,0),"")</f>
        <v>1.86</v>
      </c>
      <c r="F23" s="238">
        <f ca="1">IF(ISNUMBER(OFFSET(INDIRECT("'"&amp;'DATA for charts'!F$5&amp;"'!$c70"),$R23,0)),OFFSET(INDIRECT("'"&amp;'DATA for charts'!F$5&amp;"'!$c70"),$R23,0),"")</f>
        <v>1.9557369363138615</v>
      </c>
      <c r="G23" s="238">
        <f ca="1">IF(ISNUMBER(OFFSET(INDIRECT("'"&amp;'DATA for charts'!G$5&amp;"'!$c70"),$R23,0)),OFFSET(INDIRECT("'"&amp;'DATA for charts'!G$5&amp;"'!$c70"),$R23,0),"")</f>
        <v>2.0672000000000001</v>
      </c>
      <c r="H23" s="238">
        <f ca="1">IF(ISNUMBER(OFFSET(INDIRECT("'"&amp;'DATA for charts'!H$5&amp;"'!$c70"),$R23,0)),OFFSET(INDIRECT("'"&amp;'DATA for charts'!H$5&amp;"'!$c70"),$R23,0),"")</f>
        <v>2.1317900000000001</v>
      </c>
      <c r="I23" s="239">
        <f t="shared" ca="1" si="0"/>
        <v>1.6476823472214901</v>
      </c>
      <c r="J23" s="240">
        <f t="shared" ca="1" si="1"/>
        <v>2.1629999999999998</v>
      </c>
      <c r="K23" s="238">
        <f t="shared" ca="1" si="2"/>
        <v>1.970901547255892</v>
      </c>
      <c r="L23" s="241">
        <f t="shared" ca="1" si="3"/>
        <v>0.26146290944669065</v>
      </c>
      <c r="M23" s="366"/>
      <c r="N23" s="356" t="str">
        <f>IF(ISNUMBER(YourData!$C82),YourData!$C82,"")</f>
        <v/>
      </c>
      <c r="P23"/>
      <c r="Q23">
        <v>7</v>
      </c>
      <c r="R23">
        <f t="shared" si="4"/>
        <v>12</v>
      </c>
      <c r="S23"/>
      <c r="T23"/>
      <c r="U23"/>
      <c r="V23"/>
      <c r="W23"/>
      <c r="X23"/>
      <c r="Y23"/>
      <c r="Z23"/>
      <c r="AA23"/>
      <c r="AB23"/>
      <c r="AC23"/>
      <c r="AD23"/>
      <c r="AE23"/>
      <c r="AF23"/>
      <c r="AG23"/>
      <c r="AH23"/>
      <c r="AI23"/>
      <c r="AJ23"/>
      <c r="AK23"/>
      <c r="AL23"/>
      <c r="AM23"/>
      <c r="AN23"/>
      <c r="AO23"/>
      <c r="AP23"/>
      <c r="AQ23"/>
      <c r="AR23"/>
      <c r="AS23"/>
    </row>
    <row r="24" spans="2:45" ht="14.45" customHeight="1">
      <c r="B24" s="157" t="s">
        <v>209</v>
      </c>
      <c r="C24" s="238">
        <f ca="1">IF(ISNUMBER(OFFSET(INDIRECT("'"&amp;'DATA for charts'!C$5&amp;"'!$c70"),$R24,0)),OFFSET(INDIRECT("'"&amp;'DATA for charts'!C$5&amp;"'!$c70"),$R24,0),"")</f>
        <v>3.5</v>
      </c>
      <c r="D24" s="238">
        <f ca="1">IF(ISNUMBER(OFFSET(INDIRECT("'"&amp;'DATA for charts'!D$5&amp;"'!$c70"),$R24,0)),OFFSET(INDIRECT("'"&amp;'DATA for charts'!D$5&amp;"'!$c70"),$R24,0),"")</f>
        <v>2.95606850573781</v>
      </c>
      <c r="E24" s="238">
        <f ca="1">IF(ISNUMBER(OFFSET(INDIRECT("'"&amp;'DATA for charts'!E$5&amp;"'!$c70"),$R24,0)),OFFSET(INDIRECT("'"&amp;'DATA for charts'!E$5&amp;"'!$c70"),$R24,0),"")</f>
        <v>3.2589999999999999</v>
      </c>
      <c r="F24" s="238">
        <f ca="1">IF(ISNUMBER(OFFSET(INDIRECT("'"&amp;'DATA for charts'!F$5&amp;"'!$c70"),$R24,0)),OFFSET(INDIRECT("'"&amp;'DATA for charts'!F$5&amp;"'!$c70"),$R24,0),"")</f>
        <v>3.3365100699681816</v>
      </c>
      <c r="G24" s="238">
        <f ca="1">IF(ISNUMBER(OFFSET(INDIRECT("'"&amp;'DATA for charts'!G$5&amp;"'!$c70"),$R24,0)),OFFSET(INDIRECT("'"&amp;'DATA for charts'!G$5&amp;"'!$c70"),$R24,0),"")</f>
        <v>3.2997000000000001</v>
      </c>
      <c r="H24" s="238">
        <f ca="1">IF(ISNUMBER(OFFSET(INDIRECT("'"&amp;'DATA for charts'!H$5&amp;"'!$c70"),$R24,0)),OFFSET(INDIRECT("'"&amp;'DATA for charts'!H$5&amp;"'!$c70"),$R24,0),"")</f>
        <v>3.6067</v>
      </c>
      <c r="I24" s="239">
        <f t="shared" ca="1" si="0"/>
        <v>2.95606850573781</v>
      </c>
      <c r="J24" s="240">
        <f t="shared" ca="1" si="1"/>
        <v>3.6067</v>
      </c>
      <c r="K24" s="238">
        <f t="shared" ca="1" si="2"/>
        <v>3.3263297626176649</v>
      </c>
      <c r="L24" s="241">
        <f t="shared" ca="1" si="3"/>
        <v>0.19560041868794562</v>
      </c>
      <c r="M24" s="366"/>
      <c r="N24" s="356" t="str">
        <f>IF(ISNUMBER(YourData!$C83),YourData!$C83,"")</f>
        <v/>
      </c>
      <c r="P24"/>
      <c r="Q24">
        <v>8</v>
      </c>
      <c r="R24">
        <f t="shared" si="4"/>
        <v>13</v>
      </c>
      <c r="S24"/>
      <c r="T24"/>
      <c r="U24"/>
      <c r="V24"/>
      <c r="W24"/>
      <c r="X24"/>
      <c r="Y24"/>
      <c r="Z24"/>
      <c r="AA24"/>
      <c r="AB24"/>
      <c r="AC24"/>
      <c r="AD24"/>
      <c r="AE24"/>
      <c r="AF24"/>
      <c r="AG24"/>
      <c r="AH24"/>
      <c r="AI24"/>
      <c r="AJ24"/>
      <c r="AK24"/>
      <c r="AL24"/>
      <c r="AM24"/>
      <c r="AN24"/>
      <c r="AO24"/>
      <c r="AP24"/>
      <c r="AQ24"/>
      <c r="AR24"/>
      <c r="AS24"/>
    </row>
    <row r="25" spans="2:45" ht="14.45" customHeight="1">
      <c r="B25" s="157" t="s">
        <v>210</v>
      </c>
      <c r="C25" s="238">
        <f ca="1">IF(ISNUMBER(OFFSET(INDIRECT("'"&amp;'DATA for charts'!C$5&amp;"'!$c70"),$R25,0)),OFFSET(INDIRECT("'"&amp;'DATA for charts'!C$5&amp;"'!$c70"),$R25,0),"")</f>
        <v>4.2699999999999996</v>
      </c>
      <c r="D25" s="238">
        <f ca="1">IF(ISNUMBER(OFFSET(INDIRECT("'"&amp;'DATA for charts'!D$5&amp;"'!$c70"),$R25,0)),OFFSET(INDIRECT("'"&amp;'DATA for charts'!D$5&amp;"'!$c70"),$R25,0),"")</f>
        <v>3.52364745137836</v>
      </c>
      <c r="E25" s="238">
        <f ca="1">IF(ISNUMBER(OFFSET(INDIRECT("'"&amp;'DATA for charts'!E$5&amp;"'!$c70"),$R25,0)),OFFSET(INDIRECT("'"&amp;'DATA for charts'!E$5&amp;"'!$c70"),$R25,0),"")</f>
        <v>3.9329999999999998</v>
      </c>
      <c r="F25" s="238">
        <f ca="1">IF(ISNUMBER(OFFSET(INDIRECT("'"&amp;'DATA for charts'!F$5&amp;"'!$c70"),$R25,0)),OFFSET(INDIRECT("'"&amp;'DATA for charts'!F$5&amp;"'!$c70"),$R25,0),"")</f>
        <v>3.993812729789016</v>
      </c>
      <c r="G25" s="238">
        <f ca="1">IF(ISNUMBER(OFFSET(INDIRECT("'"&amp;'DATA for charts'!G$5&amp;"'!$c70"),$R25,0)),OFFSET(INDIRECT("'"&amp;'DATA for charts'!G$5&amp;"'!$c70"),$R25,0),"")</f>
        <v>4.2775999999999996</v>
      </c>
      <c r="H25" s="238">
        <f ca="1">IF(ISNUMBER(OFFSET(INDIRECT("'"&amp;'DATA for charts'!H$5&amp;"'!$c70"),$R25,0)),OFFSET(INDIRECT("'"&amp;'DATA for charts'!H$5&amp;"'!$c70"),$R25,0),"")</f>
        <v>4.3841000000000001</v>
      </c>
      <c r="I25" s="239">
        <f t="shared" ca="1" si="0"/>
        <v>3.52364745137836</v>
      </c>
      <c r="J25" s="240">
        <f t="shared" ca="1" si="1"/>
        <v>4.3841000000000001</v>
      </c>
      <c r="K25" s="238">
        <f t="shared" ca="1" si="2"/>
        <v>4.0636933635278956</v>
      </c>
      <c r="L25" s="241">
        <f t="shared" ca="1" si="3"/>
        <v>0.21174150499255145</v>
      </c>
      <c r="M25" s="366"/>
      <c r="N25" s="356" t="str">
        <f>IF(ISNUMBER(YourData!$C84),YourData!$C84,"")</f>
        <v/>
      </c>
      <c r="P25"/>
      <c r="Q25">
        <v>9</v>
      </c>
      <c r="R25">
        <f t="shared" si="4"/>
        <v>14</v>
      </c>
      <c r="S25"/>
      <c r="T25"/>
      <c r="U25"/>
      <c r="V25"/>
      <c r="W25"/>
      <c r="X25"/>
      <c r="Y25"/>
      <c r="Z25"/>
      <c r="AA25"/>
      <c r="AB25"/>
      <c r="AC25"/>
      <c r="AD25"/>
      <c r="AE25"/>
      <c r="AF25"/>
      <c r="AG25"/>
      <c r="AH25"/>
      <c r="AI25"/>
      <c r="AJ25"/>
      <c r="AK25"/>
      <c r="AL25"/>
      <c r="AM25"/>
      <c r="AN25"/>
      <c r="AO25"/>
      <c r="AP25"/>
      <c r="AQ25"/>
      <c r="AR25"/>
      <c r="AS25"/>
    </row>
    <row r="26" spans="2:45" ht="14.45" customHeight="1">
      <c r="B26" s="157" t="s">
        <v>622</v>
      </c>
      <c r="C26" s="238">
        <f ca="1">IF(ISNUMBER(OFFSET(INDIRECT("'"&amp;'DATA for charts'!C$5&amp;"'!$c70"),$R26,0)),OFFSET(INDIRECT("'"&amp;'DATA for charts'!C$5&amp;"'!$c70"),$R26,0),"")</f>
        <v>1.389</v>
      </c>
      <c r="D26" s="238">
        <f ca="1">IF(ISNUMBER(OFFSET(INDIRECT("'"&amp;'DATA for charts'!D$5&amp;"'!$c70"),$R26,0)),OFFSET(INDIRECT("'"&amp;'DATA for charts'!D$5&amp;"'!$c70"),$R26,0),"")</f>
        <v>0.8632359497649299</v>
      </c>
      <c r="E26" s="238">
        <f ca="1">IF(ISNUMBER(OFFSET(INDIRECT("'"&amp;'DATA for charts'!E$5&amp;"'!$c70"),$R26,0)),OFFSET(INDIRECT("'"&amp;'DATA for charts'!E$5&amp;"'!$c70"),$R26,0),"")</f>
        <v>1.149</v>
      </c>
      <c r="F26" s="238">
        <f ca="1">IF(ISNUMBER(OFFSET(INDIRECT("'"&amp;'DATA for charts'!F$5&amp;"'!$c70"),$R26,0)),OFFSET(INDIRECT("'"&amp;'DATA for charts'!F$5&amp;"'!$c70"),$R26,0),"")</f>
        <v>1.0673847073572145</v>
      </c>
      <c r="G26" s="238">
        <f ca="1">IF(ISNUMBER(OFFSET(INDIRECT("'"&amp;'DATA for charts'!G$5&amp;"'!$c70"),$R26,0)),OFFSET(INDIRECT("'"&amp;'DATA for charts'!G$5&amp;"'!$c70"),$R26,0),"")</f>
        <v>1.0146999999999999</v>
      </c>
      <c r="H26" s="238">
        <f ca="1">IF(ISNUMBER(OFFSET(INDIRECT("'"&amp;'DATA for charts'!H$5&amp;"'!$c70"),$R26,0)),OFFSET(INDIRECT("'"&amp;'DATA for charts'!H$5&amp;"'!$c70"),$R26,0),"")</f>
        <v>1.16913</v>
      </c>
      <c r="I26" s="239">
        <f t="shared" ca="1" si="0"/>
        <v>0.8632359497649299</v>
      </c>
      <c r="J26" s="240">
        <f t="shared" ca="1" si="1"/>
        <v>1.389</v>
      </c>
      <c r="K26" s="238">
        <f t="shared" ca="1" si="2"/>
        <v>1.108741776187024</v>
      </c>
      <c r="L26" s="241">
        <f t="shared" ca="1" si="3"/>
        <v>0.47419882747016073</v>
      </c>
      <c r="M26" s="366"/>
      <c r="N26" s="356" t="str">
        <f>IF(ISNUMBER(YourData!$C85),YourData!$C85,"")</f>
        <v/>
      </c>
      <c r="P26"/>
      <c r="Q26">
        <v>10</v>
      </c>
      <c r="R26">
        <f t="shared" si="4"/>
        <v>15</v>
      </c>
      <c r="S26"/>
      <c r="T26"/>
      <c r="U26"/>
      <c r="V26"/>
      <c r="W26"/>
      <c r="X26"/>
      <c r="Y26"/>
      <c r="Z26"/>
      <c r="AA26"/>
      <c r="AB26"/>
      <c r="AC26"/>
      <c r="AD26"/>
      <c r="AE26"/>
      <c r="AF26"/>
      <c r="AG26"/>
      <c r="AH26"/>
      <c r="AI26"/>
      <c r="AJ26"/>
      <c r="AK26"/>
      <c r="AL26"/>
      <c r="AM26"/>
      <c r="AN26"/>
      <c r="AO26"/>
      <c r="AP26"/>
      <c r="AQ26"/>
      <c r="AR26"/>
      <c r="AS26"/>
    </row>
    <row r="27" spans="2:45" ht="14.45" customHeight="1">
      <c r="B27" s="157" t="s">
        <v>211</v>
      </c>
      <c r="C27" s="238">
        <f ca="1">IF(ISNUMBER(OFFSET(INDIRECT("'"&amp;'DATA for charts'!C$5&amp;"'!$c70"),$R27,0)),OFFSET(INDIRECT("'"&amp;'DATA for charts'!C$5&amp;"'!$c70"),$R27,0),"")</f>
        <v>0</v>
      </c>
      <c r="D27" s="238">
        <f ca="1">IF(ISNUMBER(OFFSET(INDIRECT("'"&amp;'DATA for charts'!D$5&amp;"'!$c70"),$R27,0)),OFFSET(INDIRECT("'"&amp;'DATA for charts'!D$5&amp;"'!$c70"),$R27,0),"")</f>
        <v>0</v>
      </c>
      <c r="E27" s="238">
        <f ca="1">IF(ISNUMBER(OFFSET(INDIRECT("'"&amp;'DATA for charts'!E$5&amp;"'!$c70"),$R27,0)),OFFSET(INDIRECT("'"&amp;'DATA for charts'!E$5&amp;"'!$c70"),$R27,0),"")</f>
        <v>0</v>
      </c>
      <c r="F27" s="238">
        <f ca="1">IF(ISNUMBER(OFFSET(INDIRECT("'"&amp;'DATA for charts'!F$5&amp;"'!$c70"),$R27,0)),OFFSET(INDIRECT("'"&amp;'DATA for charts'!F$5&amp;"'!$c70"),$R27,0),"")</f>
        <v>0</v>
      </c>
      <c r="G27" s="238">
        <f ca="1">IF(ISNUMBER(OFFSET(INDIRECT("'"&amp;'DATA for charts'!G$5&amp;"'!$c70"),$R27,0)),OFFSET(INDIRECT("'"&amp;'DATA for charts'!G$5&amp;"'!$c70"),$R27,0),"")</f>
        <v>0</v>
      </c>
      <c r="H27" s="238">
        <f ca="1">IF(ISNUMBER(OFFSET(INDIRECT("'"&amp;'DATA for charts'!H$5&amp;"'!$c70"),$R27,0)),OFFSET(INDIRECT("'"&amp;'DATA for charts'!H$5&amp;"'!$c70"),$R27,0),"")</f>
        <v>0</v>
      </c>
      <c r="I27" s="239">
        <f t="shared" ca="1" si="0"/>
        <v>0</v>
      </c>
      <c r="J27" s="240">
        <f t="shared" ca="1" si="1"/>
        <v>0</v>
      </c>
      <c r="K27" s="238">
        <f t="shared" ca="1" si="2"/>
        <v>0</v>
      </c>
      <c r="L27" s="160" t="s">
        <v>450</v>
      </c>
      <c r="M27" s="366"/>
      <c r="N27" s="356" t="str">
        <f>IF(ISNUMBER(YourData!$C86),YourData!$C86,"")</f>
        <v/>
      </c>
      <c r="P27"/>
      <c r="Q27">
        <v>11</v>
      </c>
      <c r="R27">
        <f t="shared" si="4"/>
        <v>16</v>
      </c>
      <c r="S27"/>
      <c r="T27"/>
      <c r="U27"/>
      <c r="V27"/>
      <c r="W27"/>
      <c r="X27"/>
      <c r="Y27"/>
      <c r="Z27"/>
      <c r="AA27"/>
      <c r="AB27"/>
      <c r="AC27"/>
      <c r="AD27"/>
      <c r="AE27"/>
      <c r="AF27"/>
      <c r="AG27"/>
      <c r="AH27"/>
      <c r="AI27"/>
      <c r="AJ27"/>
      <c r="AK27"/>
      <c r="AL27"/>
      <c r="AM27"/>
      <c r="AN27"/>
      <c r="AO27"/>
      <c r="AP27"/>
      <c r="AQ27"/>
      <c r="AR27"/>
      <c r="AS27"/>
    </row>
    <row r="28" spans="2:45" ht="14.45" customHeight="1">
      <c r="B28" s="157" t="s">
        <v>185</v>
      </c>
      <c r="C28" s="238" t="str">
        <f ca="1">IF(ISNUMBER(OFFSET(INDIRECT("'"&amp;'DATA for charts'!C$5&amp;"'!$c70"),$R28,0)),OFFSET(INDIRECT("'"&amp;'DATA for charts'!C$5&amp;"'!$c70"),$R28,0),"")</f>
        <v/>
      </c>
      <c r="D28" s="238">
        <f ca="1">IF(ISNUMBER(OFFSET(INDIRECT("'"&amp;'DATA for charts'!D$5&amp;"'!$c70"),$R28,0)),OFFSET(INDIRECT("'"&amp;'DATA for charts'!D$5&amp;"'!$c70"),$R28,0),"")</f>
        <v>2.5220720098099401</v>
      </c>
      <c r="E28" s="238">
        <f ca="1">IF(ISNUMBER(OFFSET(INDIRECT("'"&amp;'DATA for charts'!E$5&amp;"'!$c70"),$R28,0)),OFFSET(INDIRECT("'"&amp;'DATA for charts'!E$5&amp;"'!$c70"),$R28,0),"")</f>
        <v>2.7709999999999999</v>
      </c>
      <c r="F28" s="238">
        <f ca="1">IF(ISNUMBER(OFFSET(INDIRECT("'"&amp;'DATA for charts'!F$5&amp;"'!$c70"),$R28,0)),OFFSET(INDIRECT("'"&amp;'DATA for charts'!F$5&amp;"'!$c70"),$R28,0),"")</f>
        <v>2.6890438727369079</v>
      </c>
      <c r="G28" s="238">
        <f ca="1">IF(ISNUMBER(OFFSET(INDIRECT("'"&amp;'DATA for charts'!G$5&amp;"'!$c70"),$R28,0)),OFFSET(INDIRECT("'"&amp;'DATA for charts'!G$5&amp;"'!$c70"),$R28,0),"")</f>
        <v>2.6238999999999999</v>
      </c>
      <c r="H28" s="238">
        <f ca="1">IF(ISNUMBER(OFFSET(INDIRECT("'"&amp;'DATA for charts'!H$5&amp;"'!$c70"),$R28,0)),OFFSET(INDIRECT("'"&amp;'DATA for charts'!H$5&amp;"'!$c70"),$R28,0),"")</f>
        <v>2.85954</v>
      </c>
      <c r="I28" s="239">
        <f t="shared" ca="1" si="0"/>
        <v>2.5220720098099401</v>
      </c>
      <c r="J28" s="240">
        <f t="shared" ca="1" si="1"/>
        <v>2.85954</v>
      </c>
      <c r="K28" s="238">
        <f t="shared" ca="1" si="2"/>
        <v>2.6931111765093698</v>
      </c>
      <c r="L28" s="241">
        <f t="shared" ca="1" si="3"/>
        <v>0.12530785699959973</v>
      </c>
      <c r="M28" s="366"/>
      <c r="N28" s="356" t="str">
        <f>IF(ISNUMBER(YourData!$C87),YourData!$C87,"")</f>
        <v/>
      </c>
      <c r="P28"/>
      <c r="Q28">
        <v>12</v>
      </c>
      <c r="R28">
        <f t="shared" si="4"/>
        <v>17</v>
      </c>
      <c r="S28"/>
      <c r="T28"/>
      <c r="U28"/>
      <c r="V28"/>
      <c r="W28"/>
      <c r="X28"/>
      <c r="Y28"/>
      <c r="Z28"/>
      <c r="AA28"/>
      <c r="AB28"/>
      <c r="AC28"/>
      <c r="AD28"/>
      <c r="AE28"/>
      <c r="AF28"/>
      <c r="AG28"/>
      <c r="AH28"/>
      <c r="AI28"/>
      <c r="AJ28"/>
      <c r="AK28"/>
      <c r="AL28"/>
      <c r="AM28"/>
      <c r="AN28"/>
      <c r="AO28"/>
      <c r="AP28"/>
      <c r="AQ28"/>
      <c r="AR28"/>
      <c r="AS28"/>
    </row>
    <row r="29" spans="2:45" ht="14.45" customHeight="1">
      <c r="B29" s="157" t="s">
        <v>724</v>
      </c>
      <c r="C29" s="238">
        <f ca="1">IF(ISNUMBER(OFFSET(INDIRECT("'"&amp;'DATA for charts'!C$5&amp;"'!$c70"),$R29,0)),OFFSET(INDIRECT("'"&amp;'DATA for charts'!C$5&amp;"'!$c70"),$R29,0),"")</f>
        <v>0.72</v>
      </c>
      <c r="D29" s="238">
        <f ca="1">IF(ISNUMBER(OFFSET(INDIRECT("'"&amp;'DATA for charts'!D$5&amp;"'!$c70"),$R29,0)),OFFSET(INDIRECT("'"&amp;'DATA for charts'!D$5&amp;"'!$c70"),$R29,0),"")</f>
        <v>0.24576609520330001</v>
      </c>
      <c r="E29" s="238">
        <f ca="1">IF(ISNUMBER(OFFSET(INDIRECT("'"&amp;'DATA for charts'!E$5&amp;"'!$c70"),$R29,0)),OFFSET(INDIRECT("'"&amp;'DATA for charts'!E$5&amp;"'!$c70"),$R29,0),"")</f>
        <v>0.26600000000000001</v>
      </c>
      <c r="F29" s="238">
        <f ca="1">IF(ISNUMBER(OFFSET(INDIRECT("'"&amp;'DATA for charts'!F$5&amp;"'!$c70"),$R29,0)),OFFSET(INDIRECT("'"&amp;'DATA for charts'!F$5&amp;"'!$c70"),$R29,0),"")</f>
        <v>0.41094140012062214</v>
      </c>
      <c r="G29" s="238">
        <f ca="1">IF(ISNUMBER(OFFSET(INDIRECT("'"&amp;'DATA for charts'!G$5&amp;"'!$c70"),$R29,0)),OFFSET(INDIRECT("'"&amp;'DATA for charts'!G$5&amp;"'!$c70"),$R29,0),"")</f>
        <v>0.35110000000000002</v>
      </c>
      <c r="H29" s="238">
        <f ca="1">IF(ISNUMBER(OFFSET(INDIRECT("'"&amp;'DATA for charts'!H$5&amp;"'!$c70"),$R29,0)),OFFSET(INDIRECT("'"&amp;'DATA for charts'!H$5&amp;"'!$c70"),$R29,0),"")</f>
        <v>0.45047100000000001</v>
      </c>
      <c r="I29" s="239">
        <f t="shared" ca="1" si="0"/>
        <v>0.24576609520330001</v>
      </c>
      <c r="J29" s="240">
        <f t="shared" ca="1" si="1"/>
        <v>0.72</v>
      </c>
      <c r="K29" s="238">
        <f t="shared" ca="1" si="2"/>
        <v>0.40737974922065368</v>
      </c>
      <c r="L29" s="241">
        <f t="shared" ca="1" si="3"/>
        <v>1.1641077046759025</v>
      </c>
      <c r="M29" s="366"/>
      <c r="N29" s="356" t="str">
        <f>IF(ISNUMBER(YourData!$C88),YourData!$C88,"")</f>
        <v/>
      </c>
      <c r="P29"/>
      <c r="Q29"/>
      <c r="R29">
        <f t="shared" si="4"/>
        <v>18</v>
      </c>
      <c r="S29"/>
      <c r="T29"/>
      <c r="U29"/>
      <c r="V29"/>
      <c r="W29"/>
      <c r="X29"/>
      <c r="Y29"/>
      <c r="Z29"/>
      <c r="AA29"/>
      <c r="AB29"/>
      <c r="AC29"/>
      <c r="AD29"/>
      <c r="AE29"/>
      <c r="AF29"/>
      <c r="AG29"/>
      <c r="AH29"/>
      <c r="AI29"/>
      <c r="AJ29"/>
      <c r="AK29"/>
      <c r="AL29"/>
      <c r="AM29"/>
      <c r="AN29"/>
      <c r="AO29"/>
      <c r="AP29"/>
      <c r="AQ29"/>
      <c r="AR29"/>
      <c r="AS29"/>
    </row>
    <row r="30" spans="2:45" ht="14.45" customHeight="1">
      <c r="B30" s="157" t="s">
        <v>725</v>
      </c>
      <c r="C30" s="238">
        <f ca="1">IF(ISNUMBER(OFFSET(INDIRECT("'"&amp;'DATA for charts'!C$5&amp;"'!$c70"),$R30,0)),OFFSET(INDIRECT("'"&amp;'DATA for charts'!C$5&amp;"'!$c70"),$R30,0),"")</f>
        <v>2.8010000000000002</v>
      </c>
      <c r="D30" s="238">
        <f ca="1">IF(ISNUMBER(OFFSET(INDIRECT("'"&amp;'DATA for charts'!D$5&amp;"'!$c70"),$R30,0)),OFFSET(INDIRECT("'"&amp;'DATA for charts'!D$5&amp;"'!$c70"),$R30,0),"")</f>
        <v>2.1202101127394402</v>
      </c>
      <c r="E30" s="238">
        <f ca="1">IF(ISNUMBER(OFFSET(INDIRECT("'"&amp;'DATA for charts'!E$5&amp;"'!$c70"),$R30,0)),OFFSET(INDIRECT("'"&amp;'DATA for charts'!E$5&amp;"'!$c70"),$R30,0),"")</f>
        <v>2.2789999999999999</v>
      </c>
      <c r="F30" s="238">
        <f ca="1">IF(ISNUMBER(OFFSET(INDIRECT("'"&amp;'DATA for charts'!F$5&amp;"'!$c70"),$R30,0)),OFFSET(INDIRECT("'"&amp;'DATA for charts'!F$5&amp;"'!$c70"),$R30,0),"")</f>
        <v>2.36931914899094</v>
      </c>
      <c r="G30" s="238">
        <f ca="1">IF(ISNUMBER(OFFSET(INDIRECT("'"&amp;'DATA for charts'!G$5&amp;"'!$c70"),$R30,0)),OFFSET(INDIRECT("'"&amp;'DATA for charts'!G$5&amp;"'!$c70"),$R30,0),"")</f>
        <v>2.2833000000000001</v>
      </c>
      <c r="H30" s="238">
        <f ca="1">IF(ISNUMBER(OFFSET(INDIRECT("'"&amp;'DATA for charts'!H$5&amp;"'!$c70"),$R30,0)),OFFSET(INDIRECT("'"&amp;'DATA for charts'!H$5&amp;"'!$c70"),$R30,0),"")</f>
        <v>2.5364100000000001</v>
      </c>
      <c r="I30" s="239">
        <f t="shared" ca="1" si="0"/>
        <v>2.1202101127394402</v>
      </c>
      <c r="J30" s="240">
        <f t="shared" ca="1" si="1"/>
        <v>2.8010000000000002</v>
      </c>
      <c r="K30" s="238">
        <f t="shared" ca="1" si="2"/>
        <v>2.3982065436217304</v>
      </c>
      <c r="L30" s="241">
        <f t="shared" ca="1" si="3"/>
        <v>0.28387458497734008</v>
      </c>
      <c r="M30" s="366"/>
      <c r="N30" s="356" t="str">
        <f>IF(ISNUMBER(YourData!$C89),YourData!$C89,"")</f>
        <v/>
      </c>
      <c r="P30"/>
      <c r="Q30"/>
      <c r="R30">
        <f t="shared" si="4"/>
        <v>19</v>
      </c>
      <c r="S30"/>
      <c r="T30"/>
      <c r="U30"/>
      <c r="V30"/>
      <c r="W30"/>
      <c r="X30"/>
      <c r="Y30"/>
      <c r="Z30"/>
      <c r="AA30"/>
      <c r="AB30"/>
      <c r="AC30"/>
      <c r="AD30"/>
      <c r="AE30"/>
      <c r="AF30"/>
      <c r="AG30"/>
      <c r="AH30"/>
      <c r="AI30"/>
      <c r="AJ30"/>
      <c r="AK30"/>
      <c r="AL30"/>
      <c r="AM30"/>
      <c r="AN30"/>
      <c r="AO30"/>
      <c r="AP30"/>
      <c r="AQ30"/>
      <c r="AR30"/>
      <c r="AS30"/>
    </row>
    <row r="31" spans="2:45" ht="14.45" customHeight="1">
      <c r="B31" s="208" t="s">
        <v>726</v>
      </c>
      <c r="C31" s="242">
        <f ca="1">IF(ISNUMBER(OFFSET(INDIRECT("'"&amp;'DATA for charts'!C$5&amp;"'!$c70"),$R31,0)),OFFSET(INDIRECT("'"&amp;'DATA for charts'!C$5&amp;"'!$c70"),$R31,0),"")</f>
        <v>1.33</v>
      </c>
      <c r="D31" s="242">
        <f ca="1">IF(ISNUMBER(OFFSET(INDIRECT("'"&amp;'DATA for charts'!D$5&amp;"'!$c70"),$R31,0)),OFFSET(INDIRECT("'"&amp;'DATA for charts'!D$5&amp;"'!$c70"),$R31,0),"")</f>
        <v>0.75518158700036986</v>
      </c>
      <c r="E31" s="242">
        <f ca="1">IF(ISNUMBER(OFFSET(INDIRECT("'"&amp;'DATA for charts'!E$5&amp;"'!$c70"),$R31,0)),OFFSET(INDIRECT("'"&amp;'DATA for charts'!E$5&amp;"'!$c70"),$R31,0),"")</f>
        <v>0.77</v>
      </c>
      <c r="F31" s="242">
        <f ca="1">IF(ISNUMBER(OFFSET(INDIRECT("'"&amp;'DATA for charts'!F$5&amp;"'!$c70"),$R31,0)),OFFSET(INDIRECT("'"&amp;'DATA for charts'!F$5&amp;"'!$c70"),$R31,0),"")</f>
        <v>1.0064883659767614</v>
      </c>
      <c r="G31" s="242">
        <f ca="1">IF(ISNUMBER(OFFSET(INDIRECT("'"&amp;'DATA for charts'!G$5&amp;"'!$c70"),$R31,0)),OFFSET(INDIRECT("'"&amp;'DATA for charts'!G$5&amp;"'!$c70"),$R31,0),"")</f>
        <v>0.90480000000000005</v>
      </c>
      <c r="H31" s="242">
        <f ca="1">IF(ISNUMBER(OFFSET(INDIRECT("'"&amp;'DATA for charts'!H$5&amp;"'!$c70"),$R31,0)),OFFSET(INDIRECT("'"&amp;'DATA for charts'!H$5&amp;"'!$c70"),$R31,0),"")</f>
        <v>1.07704</v>
      </c>
      <c r="I31" s="239">
        <f t="shared" ca="1" si="0"/>
        <v>0.75518158700036986</v>
      </c>
      <c r="J31" s="240">
        <f t="shared" ca="1" si="1"/>
        <v>1.33</v>
      </c>
      <c r="K31" s="238">
        <f t="shared" ca="1" si="2"/>
        <v>0.97391832549618862</v>
      </c>
      <c r="L31" s="241">
        <f t="shared" ca="1" si="3"/>
        <v>0.59021213376057347</v>
      </c>
      <c r="M31" s="366"/>
      <c r="N31" s="363" t="str">
        <f>IF(ISNUMBER(YourData!$C90),YourData!$C90,"")</f>
        <v/>
      </c>
      <c r="P31"/>
      <c r="Q31"/>
      <c r="R31">
        <f t="shared" si="4"/>
        <v>20</v>
      </c>
      <c r="S31"/>
      <c r="T31"/>
      <c r="U31"/>
      <c r="V31"/>
      <c r="W31"/>
      <c r="X31"/>
      <c r="Y31"/>
      <c r="Z31"/>
      <c r="AA31"/>
      <c r="AB31"/>
      <c r="AC31"/>
      <c r="AD31"/>
      <c r="AE31"/>
      <c r="AF31"/>
      <c r="AG31"/>
      <c r="AH31"/>
      <c r="AI31"/>
      <c r="AJ31"/>
      <c r="AK31"/>
      <c r="AL31"/>
      <c r="AM31"/>
      <c r="AN31"/>
      <c r="AO31"/>
      <c r="AP31"/>
      <c r="AQ31"/>
      <c r="AR31"/>
      <c r="AS31"/>
    </row>
    <row r="32" spans="2:45" ht="14.45" customHeight="1">
      <c r="B32" s="157" t="s">
        <v>236</v>
      </c>
      <c r="C32" s="238">
        <f ca="1">IF(ISNUMBER(OFFSET(INDIRECT("'"&amp;'DATA for charts'!C$5&amp;"'!$c70"),$R32,0)),OFFSET(INDIRECT("'"&amp;'DATA for charts'!C$5&amp;"'!$c70"),$R32,0),"")</f>
        <v>4.2169999999999996</v>
      </c>
      <c r="D32" s="238">
        <f ca="1">IF(ISNUMBER(OFFSET(INDIRECT("'"&amp;'DATA for charts'!D$5&amp;"'!$c70"),$R32,0)),OFFSET(INDIRECT("'"&amp;'DATA for charts'!D$5&amp;"'!$c70"),$R32,0),"")</f>
        <v>3.9900792528749101</v>
      </c>
      <c r="E32" s="238">
        <f ca="1">IF(ISNUMBER(OFFSET(INDIRECT("'"&amp;'DATA for charts'!E$5&amp;"'!$c70"),$R32,0)),OFFSET(INDIRECT("'"&amp;'DATA for charts'!E$5&amp;"'!$c70"),$R32,0),"")</f>
        <v>4.157</v>
      </c>
      <c r="F32" s="238">
        <f ca="1">IF(ISNUMBER(OFFSET(INDIRECT("'"&amp;'DATA for charts'!F$5&amp;"'!$c70"),$R32,0)),OFFSET(INDIRECT("'"&amp;'DATA for charts'!F$5&amp;"'!$c70"),$R32,0),"")</f>
        <v>4.069608164979865</v>
      </c>
      <c r="G32" s="238">
        <f ca="1">IF(ISNUMBER(OFFSET(INDIRECT("'"&amp;'DATA for charts'!G$5&amp;"'!$c70"),$R32,0)),OFFSET(INDIRECT("'"&amp;'DATA for charts'!G$5&amp;"'!$c70"),$R32,0),"")</f>
        <v>3.9508999999999999</v>
      </c>
      <c r="H32" s="238">
        <f ca="1">IF(ISNUMBER(OFFSET(INDIRECT("'"&amp;'DATA for charts'!H$5&amp;"'!$c70"),$R32,0)),OFFSET(INDIRECT("'"&amp;'DATA for charts'!H$5&amp;"'!$c70"),$R32,0),"")</f>
        <v>4.0939399999999999</v>
      </c>
      <c r="I32" s="359">
        <f t="shared" ca="1" si="0"/>
        <v>3.9508999999999999</v>
      </c>
      <c r="J32" s="360">
        <f t="shared" ca="1" si="1"/>
        <v>4.2169999999999996</v>
      </c>
      <c r="K32" s="358">
        <f t="shared" ca="1" si="2"/>
        <v>4.0797545696424624</v>
      </c>
      <c r="L32" s="361">
        <f t="shared" ca="1" si="3"/>
        <v>6.5224511783148753E-2</v>
      </c>
      <c r="M32" s="366"/>
      <c r="N32" s="356" t="str">
        <f>IF(ISNUMBER(YourData!$C91),YourData!$C91,"")</f>
        <v/>
      </c>
      <c r="P32"/>
      <c r="Q32">
        <v>13</v>
      </c>
      <c r="R32">
        <f t="shared" si="4"/>
        <v>21</v>
      </c>
      <c r="S32"/>
      <c r="T32"/>
      <c r="U32"/>
      <c r="V32"/>
      <c r="W32"/>
      <c r="X32"/>
      <c r="Y32"/>
      <c r="Z32"/>
      <c r="AA32"/>
      <c r="AB32"/>
      <c r="AC32"/>
      <c r="AD32"/>
      <c r="AE32"/>
      <c r="AF32"/>
      <c r="AG32"/>
      <c r="AH32"/>
      <c r="AI32"/>
      <c r="AJ32"/>
      <c r="AK32"/>
      <c r="AL32"/>
      <c r="AM32"/>
      <c r="AN32"/>
      <c r="AO32"/>
      <c r="AP32"/>
      <c r="AQ32"/>
      <c r="AR32"/>
      <c r="AS32"/>
    </row>
    <row r="33" spans="2:45" ht="14.45" customHeight="1">
      <c r="B33" s="157" t="s">
        <v>572</v>
      </c>
      <c r="C33" s="238">
        <f ca="1">IF(ISNUMBER(OFFSET(INDIRECT("'"&amp;'DATA for charts'!C$5&amp;"'!$c70"),$R33,0)),OFFSET(INDIRECT("'"&amp;'DATA for charts'!C$5&amp;"'!$c70"),$R33,0),"")</f>
        <v>5.0410000000000004</v>
      </c>
      <c r="D33" s="238">
        <f ca="1">IF(ISNUMBER(OFFSET(INDIRECT("'"&amp;'DATA for charts'!D$5&amp;"'!$c70"),$R33,0)),OFFSET(INDIRECT("'"&amp;'DATA for charts'!D$5&amp;"'!$c70"),$R33,0),"")</f>
        <v>4.8134513528601408</v>
      </c>
      <c r="E33" s="238">
        <f ca="1">IF(ISNUMBER(OFFSET(INDIRECT("'"&amp;'DATA for charts'!E$5&amp;"'!$c70"),$R33,0)),OFFSET(INDIRECT("'"&amp;'DATA for charts'!E$5&amp;"'!$c70"),$R33,0),"")</f>
        <v>5.226</v>
      </c>
      <c r="F33" s="238">
        <f ca="1">IF(ISNUMBER(OFFSET(INDIRECT("'"&amp;'DATA for charts'!F$5&amp;"'!$c70"),$R33,0)),OFFSET(INDIRECT("'"&amp;'DATA for charts'!F$5&amp;"'!$c70"),$R33,0),"")</f>
        <v>5.1053835438435842</v>
      </c>
      <c r="G33" s="238">
        <f ca="1">IF(ISNUMBER(OFFSET(INDIRECT("'"&amp;'DATA for charts'!G$5&amp;"'!$c70"),$R33,0)),OFFSET(INDIRECT("'"&amp;'DATA for charts'!G$5&amp;"'!$c70"),$R33,0),"")</f>
        <v>4.9203999999999999</v>
      </c>
      <c r="H33" s="238">
        <f ca="1">IF(ISNUMBER(OFFSET(INDIRECT("'"&amp;'DATA for charts'!H$5&amp;"'!$c70"),$R33,0)),OFFSET(INDIRECT("'"&amp;'DATA for charts'!H$5&amp;"'!$c70"),$R33,0),"")</f>
        <v>5.1428799999999999</v>
      </c>
      <c r="I33" s="239">
        <f t="shared" ca="1" si="0"/>
        <v>4.8134513528601408</v>
      </c>
      <c r="J33" s="240">
        <f t="shared" ca="1" si="1"/>
        <v>5.226</v>
      </c>
      <c r="K33" s="238">
        <f t="shared" ca="1" si="2"/>
        <v>5.0415191494506209</v>
      </c>
      <c r="L33" s="241">
        <f ca="1">ABS((J33-I33)/K33)</f>
        <v>8.1830225158386033E-2</v>
      </c>
      <c r="M33" s="366"/>
      <c r="N33" s="356" t="str">
        <f>IF(ISNUMBER(YourData!$C92),YourData!$C92,"")</f>
        <v/>
      </c>
      <c r="P33"/>
      <c r="Q33">
        <v>14</v>
      </c>
      <c r="R33">
        <f t="shared" si="4"/>
        <v>22</v>
      </c>
      <c r="S33"/>
      <c r="T33"/>
      <c r="U33"/>
      <c r="V33"/>
      <c r="W33"/>
      <c r="X33"/>
      <c r="Y33"/>
      <c r="Z33"/>
      <c r="AA33"/>
      <c r="AB33"/>
      <c r="AC33"/>
      <c r="AD33"/>
      <c r="AE33"/>
      <c r="AF33"/>
      <c r="AG33"/>
      <c r="AH33"/>
      <c r="AI33"/>
      <c r="AJ33"/>
      <c r="AK33"/>
      <c r="AL33"/>
      <c r="AM33"/>
      <c r="AN33"/>
      <c r="AO33"/>
      <c r="AP33"/>
      <c r="AQ33"/>
      <c r="AR33"/>
      <c r="AS33"/>
    </row>
    <row r="34" spans="2:45" ht="14.45" customHeight="1">
      <c r="B34" s="158" t="s">
        <v>553</v>
      </c>
      <c r="C34" s="238">
        <f ca="1">IF(ISNUMBER(OFFSET(INDIRECT("'"&amp;'DATA for charts'!C$5&amp;"'!$c70"),$R34,0)),OFFSET(INDIRECT("'"&amp;'DATA for charts'!C$5&amp;"'!$c70"),$R34,0),"")</f>
        <v>5.6269999999999998</v>
      </c>
      <c r="D34" s="238">
        <f ca="1">IF(ISNUMBER(OFFSET(INDIRECT("'"&amp;'DATA for charts'!D$5&amp;"'!$c70"),$R34,0)),OFFSET(INDIRECT("'"&amp;'DATA for charts'!D$5&amp;"'!$c70"),$R34,0),"")</f>
        <v>5.9663173883964014</v>
      </c>
      <c r="E34" s="238">
        <f ca="1">IF(ISNUMBER(OFFSET(INDIRECT("'"&amp;'DATA for charts'!E$5&amp;"'!$c70"),$R34,0)),OFFSET(INDIRECT("'"&amp;'DATA for charts'!E$5&amp;"'!$c70"),$R34,0),"")</f>
        <v>6.5309999999999997</v>
      </c>
      <c r="F34" s="238">
        <f ca="1">IF(ISNUMBER(OFFSET(INDIRECT("'"&amp;'DATA for charts'!F$5&amp;"'!$c70"),$R34,0)),OFFSET(INDIRECT("'"&amp;'DATA for charts'!F$5&amp;"'!$c70"),$R34,0),"")</f>
        <v>6.0465629590385035</v>
      </c>
      <c r="G34" s="238">
        <f ca="1">IF(ISNUMBER(OFFSET(INDIRECT("'"&amp;'DATA for charts'!G$5&amp;"'!$c70"),$R34,0)),OFFSET(INDIRECT("'"&amp;'DATA for charts'!G$5&amp;"'!$c70"),$R34,0),"")</f>
        <v>6.3170999999999999</v>
      </c>
      <c r="H34" s="238">
        <f ca="1">IF(ISNUMBER(OFFSET(INDIRECT("'"&amp;'DATA for charts'!H$5&amp;"'!$c70"),$R34,0)),OFFSET(INDIRECT("'"&amp;'DATA for charts'!H$5&amp;"'!$c70"),$R34,0),"")</f>
        <v>6.4294899999999995</v>
      </c>
      <c r="I34" s="239">
        <f t="shared" ca="1" si="0"/>
        <v>5.6269999999999998</v>
      </c>
      <c r="J34" s="240">
        <f t="shared" ca="1" si="1"/>
        <v>6.5309999999999997</v>
      </c>
      <c r="K34" s="238">
        <f t="shared" ca="1" si="2"/>
        <v>6.1529117245724834</v>
      </c>
      <c r="L34" s="241">
        <f t="shared" ca="1" si="3"/>
        <v>0.14692230938236184</v>
      </c>
      <c r="M34" s="366"/>
      <c r="N34" s="356" t="str">
        <f>IF(ISNUMBER(YourData!$C93),YourData!$C93,"")</f>
        <v/>
      </c>
      <c r="P34"/>
      <c r="Q34">
        <v>15</v>
      </c>
      <c r="R34">
        <f t="shared" si="4"/>
        <v>23</v>
      </c>
      <c r="S34"/>
      <c r="T34"/>
      <c r="U34"/>
      <c r="V34"/>
      <c r="W34"/>
      <c r="X34"/>
      <c r="Y34"/>
      <c r="Z34"/>
      <c r="AA34"/>
      <c r="AB34"/>
      <c r="AC34"/>
      <c r="AD34"/>
      <c r="AE34"/>
      <c r="AF34"/>
      <c r="AG34"/>
      <c r="AH34"/>
      <c r="AI34"/>
      <c r="AJ34"/>
      <c r="AK34"/>
      <c r="AL34"/>
      <c r="AM34"/>
      <c r="AN34"/>
      <c r="AO34"/>
      <c r="AP34"/>
      <c r="AQ34"/>
      <c r="AR34"/>
      <c r="AS34"/>
    </row>
    <row r="35" spans="2:45" ht="14.45" customHeight="1">
      <c r="B35" s="157" t="s">
        <v>554</v>
      </c>
      <c r="C35" s="238">
        <f ca="1">IF(ISNUMBER(OFFSET(INDIRECT("'"&amp;'DATA for charts'!C$5&amp;"'!$c70"),$R35,0)),OFFSET(INDIRECT("'"&amp;'DATA for charts'!C$5&amp;"'!$c70"),$R35,0),"")</f>
        <v>5.6520000000000001</v>
      </c>
      <c r="D35" s="238">
        <f ca="1">IF(ISNUMBER(OFFSET(INDIRECT("'"&amp;'DATA for charts'!D$5&amp;"'!$c70"),$R35,0)),OFFSET(INDIRECT("'"&amp;'DATA for charts'!D$5&amp;"'!$c70"),$R35,0),"")</f>
        <v>5.306616310682843</v>
      </c>
      <c r="E35" s="238">
        <f ca="1">IF(ISNUMBER(OFFSET(INDIRECT("'"&amp;'DATA for charts'!E$5&amp;"'!$c70"),$R35,0)),OFFSET(INDIRECT("'"&amp;'DATA for charts'!E$5&amp;"'!$c70"),$R35,0),"")</f>
        <v>5.6970000000000001</v>
      </c>
      <c r="F35" s="238">
        <f ca="1">IF(ISNUMBER(OFFSET(INDIRECT("'"&amp;'DATA for charts'!F$5&amp;"'!$c70"),$R35,0)),OFFSET(INDIRECT("'"&amp;'DATA for charts'!F$5&amp;"'!$c70"),$R35,0),"")</f>
        <v>5.4054193368826073</v>
      </c>
      <c r="G35" s="238">
        <f ca="1">IF(ISNUMBER(OFFSET(INDIRECT("'"&amp;'DATA for charts'!G$5&amp;"'!$c70"),$R35,0)),OFFSET(INDIRECT("'"&amp;'DATA for charts'!G$5&amp;"'!$c70"),$R35,0),"")</f>
        <v>5.1810999999999998</v>
      </c>
      <c r="H35" s="238">
        <f ca="1">IF(ISNUMBER(OFFSET(INDIRECT("'"&amp;'DATA for charts'!H$5&amp;"'!$c70"),$R35,0)),OFFSET(INDIRECT("'"&amp;'DATA for charts'!H$5&amp;"'!$c70"),$R35,0),"")</f>
        <v>5.44339</v>
      </c>
      <c r="I35" s="239">
        <f t="shared" ca="1" si="0"/>
        <v>5.1810999999999998</v>
      </c>
      <c r="J35" s="240">
        <f t="shared" ca="1" si="1"/>
        <v>5.6970000000000001</v>
      </c>
      <c r="K35" s="238">
        <f t="shared" ca="1" si="2"/>
        <v>5.4475876079275745</v>
      </c>
      <c r="L35" s="241">
        <f t="shared" ca="1" si="3"/>
        <v>9.4702469630637859E-2</v>
      </c>
      <c r="M35" s="366"/>
      <c r="N35" s="356" t="str">
        <f>IF(ISNUMBER(YourData!$C94),YourData!$C94,"")</f>
        <v/>
      </c>
      <c r="P35"/>
      <c r="Q35">
        <v>16</v>
      </c>
      <c r="R35">
        <f t="shared" si="4"/>
        <v>24</v>
      </c>
      <c r="S35"/>
      <c r="T35"/>
      <c r="U35"/>
      <c r="V35"/>
      <c r="W35"/>
      <c r="X35"/>
      <c r="Y35"/>
      <c r="Z35"/>
      <c r="AA35"/>
      <c r="AB35"/>
      <c r="AC35"/>
      <c r="AD35"/>
      <c r="AE35"/>
      <c r="AF35"/>
      <c r="AG35"/>
      <c r="AH35"/>
      <c r="AI35"/>
      <c r="AJ35"/>
      <c r="AK35"/>
      <c r="AL35"/>
      <c r="AM35"/>
      <c r="AN35"/>
      <c r="AO35"/>
      <c r="AP35"/>
      <c r="AQ35"/>
      <c r="AR35"/>
      <c r="AS35"/>
    </row>
    <row r="36" spans="2:45" ht="14.45" customHeight="1">
      <c r="B36" s="157" t="s">
        <v>186</v>
      </c>
      <c r="C36" s="238">
        <f ca="1">IF(ISNUMBER(OFFSET(INDIRECT("'"&amp;'DATA for charts'!C$5&amp;"'!$c70"),$R36,0)),OFFSET(INDIRECT("'"&amp;'DATA for charts'!C$5&amp;"'!$c70"),$R36,0),"")</f>
        <v>6.3769999999999998</v>
      </c>
      <c r="D36" s="238">
        <f ca="1">IF(ISNUMBER(OFFSET(INDIRECT("'"&amp;'DATA for charts'!D$5&amp;"'!$c70"),$R36,0)),OFFSET(INDIRECT("'"&amp;'DATA for charts'!D$5&amp;"'!$c70"),$R36,0),"")</f>
        <v>6.6663439697483851</v>
      </c>
      <c r="E36" s="238">
        <f ca="1">IF(ISNUMBER(OFFSET(INDIRECT("'"&amp;'DATA for charts'!E$5&amp;"'!$c70"),$R36,0)),OFFSET(INDIRECT("'"&amp;'DATA for charts'!E$5&amp;"'!$c70"),$R36,0),"")</f>
        <v>7.1779999999999999</v>
      </c>
      <c r="F36" s="238">
        <f ca="1">IF(ISNUMBER(OFFSET(INDIRECT("'"&amp;'DATA for charts'!F$5&amp;"'!$c70"),$R36,0)),OFFSET(INDIRECT("'"&amp;'DATA for charts'!F$5&amp;"'!$c70"),$R36,0),"")</f>
        <v>6.4551360854317217</v>
      </c>
      <c r="G36" s="238">
        <f ca="1">IF(ISNUMBER(OFFSET(INDIRECT("'"&amp;'DATA for charts'!G$5&amp;"'!$c70"),$R36,0)),OFFSET(INDIRECT("'"&amp;'DATA for charts'!G$5&amp;"'!$c70"),$R36,0),"")</f>
        <v>6.7256999999999998</v>
      </c>
      <c r="H36" s="238">
        <f ca="1">IF(ISNUMBER(OFFSET(INDIRECT("'"&amp;'DATA for charts'!H$5&amp;"'!$c70"),$R36,0)),OFFSET(INDIRECT("'"&amp;'DATA for charts'!H$5&amp;"'!$c70"),$R36,0),"")</f>
        <v>6.8678299999999997</v>
      </c>
      <c r="I36" s="239">
        <f t="shared" ca="1" si="0"/>
        <v>6.3769999999999998</v>
      </c>
      <c r="J36" s="240">
        <f t="shared" ca="1" si="1"/>
        <v>7.1779999999999999</v>
      </c>
      <c r="K36" s="238">
        <f t="shared" ca="1" si="2"/>
        <v>6.7116683425300181</v>
      </c>
      <c r="L36" s="241">
        <f t="shared" ca="1" si="3"/>
        <v>0.11934439533078249</v>
      </c>
      <c r="M36" s="366"/>
      <c r="N36" s="356" t="str">
        <f>IF(ISNUMBER(YourData!$C95),YourData!$C95,"")</f>
        <v/>
      </c>
      <c r="P36"/>
      <c r="Q36">
        <v>17</v>
      </c>
      <c r="R36">
        <f t="shared" si="4"/>
        <v>25</v>
      </c>
      <c r="S36"/>
      <c r="T36"/>
      <c r="U36"/>
      <c r="V36"/>
      <c r="W36"/>
      <c r="X36"/>
      <c r="Y36"/>
      <c r="Z36"/>
      <c r="AA36"/>
      <c r="AB36"/>
      <c r="AC36"/>
      <c r="AD36"/>
      <c r="AE36"/>
      <c r="AF36"/>
      <c r="AG36"/>
      <c r="AH36"/>
      <c r="AI36"/>
      <c r="AJ36"/>
      <c r="AK36"/>
      <c r="AL36"/>
      <c r="AM36"/>
      <c r="AN36"/>
      <c r="AO36"/>
      <c r="AP36"/>
      <c r="AQ36"/>
      <c r="AR36"/>
      <c r="AS36"/>
    </row>
    <row r="37" spans="2:45" ht="14.45" customHeight="1">
      <c r="B37" s="157" t="s">
        <v>187</v>
      </c>
      <c r="C37" s="238">
        <f ca="1">IF(ISNUMBER(OFFSET(INDIRECT("'"&amp;'DATA for charts'!C$5&amp;"'!$c70"),$R37,0)),OFFSET(INDIRECT("'"&amp;'DATA for charts'!C$5&amp;"'!$c70"),$R37,0),"")</f>
        <v>9.8510000000000009</v>
      </c>
      <c r="D37" s="238">
        <f ca="1">IF(ISNUMBER(OFFSET(INDIRECT("'"&amp;'DATA for charts'!D$5&amp;"'!$c70"),$R37,0)),OFFSET(INDIRECT("'"&amp;'DATA for charts'!D$5&amp;"'!$c70"),$R37,0),"")</f>
        <v>9.8123584658536398</v>
      </c>
      <c r="E37" s="238">
        <f ca="1">IF(ISNUMBER(OFFSET(INDIRECT("'"&amp;'DATA for charts'!E$5&amp;"'!$c70"),$R37,0)),OFFSET(INDIRECT("'"&amp;'DATA for charts'!E$5&amp;"'!$c70"),$R37,0),"")</f>
        <v>10.417</v>
      </c>
      <c r="F37" s="238">
        <f ca="1">IF(ISNUMBER(OFFSET(INDIRECT("'"&amp;'DATA for charts'!F$5&amp;"'!$c70"),$R37,0)),OFFSET(INDIRECT("'"&amp;'DATA for charts'!F$5&amp;"'!$c70"),$R37,0),"")</f>
        <v>9.9298575971791152</v>
      </c>
      <c r="G37" s="238">
        <f ca="1">IF(ISNUMBER(OFFSET(INDIRECT("'"&amp;'DATA for charts'!G$5&amp;"'!$c70"),$R37,0)),OFFSET(INDIRECT("'"&amp;'DATA for charts'!G$5&amp;"'!$c70"),$R37,0),"")</f>
        <v>9.9384999999999994</v>
      </c>
      <c r="H37" s="238">
        <f ca="1">IF(ISNUMBER(OFFSET(INDIRECT("'"&amp;'DATA for charts'!H$5&amp;"'!$c70"),$R37,0)),OFFSET(INDIRECT("'"&amp;'DATA for charts'!H$5&amp;"'!$c70"),$R37,0),"")</f>
        <v>10.234299999999999</v>
      </c>
      <c r="I37" s="239">
        <f t="shared" ca="1" si="0"/>
        <v>9.8123584658536398</v>
      </c>
      <c r="J37" s="240">
        <f t="shared" ca="1" si="1"/>
        <v>10.417</v>
      </c>
      <c r="K37" s="238">
        <f t="shared" ca="1" si="2"/>
        <v>10.030502677172125</v>
      </c>
      <c r="L37" s="241">
        <f t="shared" ca="1" si="3"/>
        <v>6.0280282415200462E-2</v>
      </c>
      <c r="M37" s="366"/>
      <c r="N37" s="356" t="str">
        <f>IF(ISNUMBER(YourData!$C96),YourData!$C96,"")</f>
        <v/>
      </c>
      <c r="P37"/>
      <c r="Q37">
        <v>18</v>
      </c>
      <c r="R37">
        <f t="shared" si="4"/>
        <v>26</v>
      </c>
      <c r="S37"/>
      <c r="T37"/>
      <c r="U37"/>
      <c r="V37"/>
      <c r="W37"/>
      <c r="X37"/>
      <c r="Y37"/>
      <c r="Z37"/>
      <c r="AA37"/>
      <c r="AB37"/>
      <c r="AC37"/>
      <c r="AD37"/>
      <c r="AE37"/>
      <c r="AF37"/>
      <c r="AG37"/>
      <c r="AH37"/>
      <c r="AI37"/>
      <c r="AJ37"/>
      <c r="AK37"/>
      <c r="AL37"/>
      <c r="AM37"/>
      <c r="AN37"/>
      <c r="AO37"/>
      <c r="AP37"/>
      <c r="AQ37"/>
      <c r="AR37"/>
      <c r="AS37"/>
    </row>
    <row r="38" spans="2:45" ht="14.45" customHeight="1">
      <c r="B38" s="157" t="s">
        <v>188</v>
      </c>
      <c r="C38" s="238">
        <f ca="1">IF(ISNUMBER(OFFSET(INDIRECT("'"&amp;'DATA for charts'!C$5&amp;"'!$c70"),$R38,0)),OFFSET(INDIRECT("'"&amp;'DATA for charts'!C$5&amp;"'!$c70"),$R38,0),"")</f>
        <v>5.1159999999999997</v>
      </c>
      <c r="D38" s="238">
        <f ca="1">IF(ISNUMBER(OFFSET(INDIRECT("'"&amp;'DATA for charts'!D$5&amp;"'!$c70"),$R38,0)),OFFSET(INDIRECT("'"&amp;'DATA for charts'!D$5&amp;"'!$c70"),$R38,0),"")</f>
        <v>5.4426272701973497</v>
      </c>
      <c r="E38" s="238">
        <f ca="1">IF(ISNUMBER(OFFSET(INDIRECT("'"&amp;'DATA for charts'!E$5&amp;"'!$c70"),$R38,0)),OFFSET(INDIRECT("'"&amp;'DATA for charts'!E$5&amp;"'!$c70"),$R38,0),"")</f>
        <v>5.944</v>
      </c>
      <c r="F38" s="238">
        <f ca="1">IF(ISNUMBER(OFFSET(INDIRECT("'"&amp;'DATA for charts'!F$5&amp;"'!$c70"),$R38,0)),OFFSET(INDIRECT("'"&amp;'DATA for charts'!F$5&amp;"'!$c70"),$R38,0),"")</f>
        <v>5.2793765503089016</v>
      </c>
      <c r="G38" s="238">
        <f ca="1">IF(ISNUMBER(OFFSET(INDIRECT("'"&amp;'DATA for charts'!G$5&amp;"'!$c70"),$R38,0)),OFFSET(INDIRECT("'"&amp;'DATA for charts'!G$5&amp;"'!$c70"),$R38,0),"")</f>
        <v>5.5392999999999999</v>
      </c>
      <c r="H38" s="238">
        <f ca="1">IF(ISNUMBER(OFFSET(INDIRECT("'"&amp;'DATA for charts'!H$5&amp;"'!$c70"),$R38,0)),OFFSET(INDIRECT("'"&amp;'DATA for charts'!H$5&amp;"'!$c70"),$R38,0),"")</f>
        <v>5.6571999999999996</v>
      </c>
      <c r="I38" s="239">
        <f t="shared" ca="1" si="0"/>
        <v>5.1159999999999997</v>
      </c>
      <c r="J38" s="240">
        <f t="shared" ca="1" si="1"/>
        <v>5.944</v>
      </c>
      <c r="K38" s="238">
        <f t="shared" ca="1" si="2"/>
        <v>5.496417303417708</v>
      </c>
      <c r="L38" s="241">
        <f t="shared" ca="1" si="3"/>
        <v>0.15064358368225508</v>
      </c>
      <c r="M38" s="366"/>
      <c r="N38" s="356" t="str">
        <f>IF(ISNUMBER(YourData!$C97),YourData!$C97,"")</f>
        <v/>
      </c>
      <c r="P38"/>
      <c r="Q38">
        <v>19</v>
      </c>
      <c r="R38">
        <f t="shared" si="4"/>
        <v>27</v>
      </c>
      <c r="S38"/>
      <c r="T38"/>
      <c r="U38"/>
      <c r="V38"/>
      <c r="W38"/>
      <c r="X38"/>
      <c r="Y38"/>
      <c r="Z38"/>
      <c r="AA38"/>
      <c r="AB38"/>
      <c r="AC38"/>
      <c r="AD38"/>
      <c r="AE38"/>
      <c r="AF38"/>
      <c r="AG38"/>
      <c r="AH38"/>
      <c r="AI38"/>
      <c r="AJ38"/>
      <c r="AK38"/>
      <c r="AL38"/>
      <c r="AM38"/>
      <c r="AN38"/>
      <c r="AO38"/>
      <c r="AP38"/>
      <c r="AQ38"/>
      <c r="AR38"/>
      <c r="AS38"/>
    </row>
    <row r="39" spans="2:45" ht="14.45" customHeight="1">
      <c r="B39" s="157" t="s">
        <v>189</v>
      </c>
      <c r="C39" s="238">
        <f ca="1">IF(ISNUMBER(OFFSET(INDIRECT("'"&amp;'DATA for charts'!C$5&amp;"'!$c70"),$R39,0)),OFFSET(INDIRECT("'"&amp;'DATA for charts'!C$5&amp;"'!$c70"),$R39,0),"")</f>
        <v>4.7329999999999997</v>
      </c>
      <c r="D39" s="238">
        <f ca="1">IF(ISNUMBER(OFFSET(INDIRECT("'"&amp;'DATA for charts'!D$5&amp;"'!$c70"),$R39,0)),OFFSET(INDIRECT("'"&amp;'DATA for charts'!D$5&amp;"'!$c70"),$R39,0),"")</f>
        <v>5.0438460951799717</v>
      </c>
      <c r="E39" s="238">
        <f ca="1">IF(ISNUMBER(OFFSET(INDIRECT("'"&amp;'DATA for charts'!E$5&amp;"'!$c70"),$R39,0)),OFFSET(INDIRECT("'"&amp;'DATA for charts'!E$5&amp;"'!$c70"),$R39,0),"")</f>
        <v>5.3730000000000002</v>
      </c>
      <c r="F39" s="238">
        <f ca="1">IF(ISNUMBER(OFFSET(INDIRECT("'"&amp;'DATA for charts'!F$5&amp;"'!$c70"),$R39,0)),OFFSET(INDIRECT("'"&amp;'DATA for charts'!F$5&amp;"'!$c70"),$R39,0),"")</f>
        <v>4.8991150490300486</v>
      </c>
      <c r="G39" s="238">
        <f ca="1">IF(ISNUMBER(OFFSET(INDIRECT("'"&amp;'DATA for charts'!G$5&amp;"'!$c70"),$R39,0)),OFFSET(INDIRECT("'"&amp;'DATA for charts'!G$5&amp;"'!$c70"),$R39,0),"")</f>
        <v>4.9349999999999996</v>
      </c>
      <c r="H39" s="238">
        <f ca="1">IF(ISNUMBER(OFFSET(INDIRECT("'"&amp;'DATA for charts'!H$5&amp;"'!$c70"),$R39,0)),OFFSET(INDIRECT("'"&amp;'DATA for charts'!H$5&amp;"'!$c70"),$R39,0),"")</f>
        <v>5.1047399999999996</v>
      </c>
      <c r="I39" s="239">
        <f t="shared" ca="1" si="0"/>
        <v>4.7329999999999997</v>
      </c>
      <c r="J39" s="240">
        <f t="shared" ca="1" si="1"/>
        <v>5.3730000000000002</v>
      </c>
      <c r="K39" s="238">
        <f t="shared" ca="1" si="2"/>
        <v>5.0147835240350025</v>
      </c>
      <c r="L39" s="241">
        <f t="shared" ca="1" si="3"/>
        <v>0.12762265747516113</v>
      </c>
      <c r="M39" s="366"/>
      <c r="N39" s="356" t="str">
        <f>IF(ISNUMBER(YourData!$C98),YourData!$C98,"")</f>
        <v/>
      </c>
      <c r="P39"/>
      <c r="Q39">
        <v>20</v>
      </c>
      <c r="R39">
        <f t="shared" si="4"/>
        <v>28</v>
      </c>
      <c r="S39"/>
      <c r="T39"/>
      <c r="U39"/>
      <c r="V39"/>
      <c r="W39"/>
      <c r="X39"/>
      <c r="Y39"/>
      <c r="Z39"/>
      <c r="AA39"/>
      <c r="AB39"/>
      <c r="AC39"/>
      <c r="AD39"/>
      <c r="AE39"/>
      <c r="AF39"/>
      <c r="AG39"/>
      <c r="AH39"/>
      <c r="AI39"/>
      <c r="AJ39"/>
      <c r="AK39"/>
      <c r="AL39"/>
      <c r="AM39"/>
      <c r="AN39"/>
      <c r="AO39"/>
      <c r="AP39"/>
      <c r="AQ39"/>
      <c r="AR39"/>
      <c r="AS39"/>
    </row>
    <row r="40" spans="2:45" ht="14.45" customHeight="1">
      <c r="B40" s="157" t="s">
        <v>565</v>
      </c>
      <c r="C40" s="238" t="str">
        <f ca="1">IF(ISNUMBER(OFFSET(INDIRECT("'"&amp;'DATA for charts'!C$5&amp;"'!$c70"),$R40,0)),OFFSET(INDIRECT("'"&amp;'DATA for charts'!C$5&amp;"'!$c70"),$R40,0),"")</f>
        <v/>
      </c>
      <c r="D40" s="238">
        <f ca="1">IF(ISNUMBER(OFFSET(INDIRECT("'"&amp;'DATA for charts'!D$5&amp;"'!$c70"),$R40,0)),OFFSET(INDIRECT("'"&amp;'DATA for charts'!D$5&amp;"'!$c70"),$R40,0),"")</f>
        <v>4.3464710687057302</v>
      </c>
      <c r="E40" s="238">
        <f ca="1">IF(ISNUMBER(OFFSET(INDIRECT("'"&amp;'DATA for charts'!E$5&amp;"'!$c70"),$R40,0)),OFFSET(INDIRECT("'"&amp;'DATA for charts'!E$5&amp;"'!$c70"),$R40,0),"")</f>
        <v>4.2729999999999997</v>
      </c>
      <c r="F40" s="238">
        <f ca="1">IF(ISNUMBER(OFFSET(INDIRECT("'"&amp;'DATA for charts'!F$5&amp;"'!$c70"),$R40,0)),OFFSET(INDIRECT("'"&amp;'DATA for charts'!F$5&amp;"'!$c70"),$R40,0),"")</f>
        <v>4.3853512836414188</v>
      </c>
      <c r="G40" s="238">
        <f ca="1">IF(ISNUMBER(OFFSET(INDIRECT("'"&amp;'DATA for charts'!G$5&amp;"'!$c70"),$R40,0)),OFFSET(INDIRECT("'"&amp;'DATA for charts'!G$5&amp;"'!$c70"),$R40,0),"")</f>
        <v>4.5763999999999996</v>
      </c>
      <c r="H40" s="238">
        <f ca="1">IF(ISNUMBER(OFFSET(INDIRECT("'"&amp;'DATA for charts'!H$5&amp;"'!$c70"),$R40,0)),OFFSET(INDIRECT("'"&amp;'DATA for charts'!H$5&amp;"'!$c70"),$R40,0),"")</f>
        <v>4.6311599999999995</v>
      </c>
      <c r="I40" s="239">
        <f t="shared" ca="1" si="0"/>
        <v>4.2729999999999997</v>
      </c>
      <c r="J40" s="240">
        <f t="shared" ca="1" si="1"/>
        <v>4.6311599999999995</v>
      </c>
      <c r="K40" s="238">
        <f t="shared" ca="1" si="2"/>
        <v>4.4424764704694297</v>
      </c>
      <c r="L40" s="241">
        <f t="shared" ca="1" si="3"/>
        <v>8.0621698816145573E-2</v>
      </c>
      <c r="M40" s="366"/>
      <c r="N40" s="356" t="str">
        <f>IF(ISNUMBER(YourData!$C99),YourData!$C99,"")</f>
        <v/>
      </c>
      <c r="P40"/>
      <c r="Q40">
        <v>21</v>
      </c>
      <c r="R40">
        <f t="shared" si="4"/>
        <v>29</v>
      </c>
      <c r="S40"/>
      <c r="T40"/>
      <c r="U40"/>
      <c r="V40"/>
      <c r="W40"/>
      <c r="X40"/>
      <c r="Y40"/>
      <c r="Z40"/>
      <c r="AA40"/>
      <c r="AB40"/>
      <c r="AC40"/>
      <c r="AD40"/>
      <c r="AE40"/>
      <c r="AF40"/>
      <c r="AG40"/>
      <c r="AH40"/>
      <c r="AI40"/>
      <c r="AJ40"/>
      <c r="AK40"/>
      <c r="AL40"/>
      <c r="AM40"/>
      <c r="AN40"/>
      <c r="AO40"/>
      <c r="AP40"/>
      <c r="AQ40"/>
      <c r="AR40"/>
      <c r="AS40"/>
    </row>
    <row r="41" spans="2:45" ht="14.45" customHeight="1">
      <c r="B41" s="157" t="s">
        <v>190</v>
      </c>
      <c r="C41" s="238" t="str">
        <f ca="1">IF(ISNUMBER(OFFSET(INDIRECT("'"&amp;'DATA for charts'!C$5&amp;"'!$c70"),$R41,0)),OFFSET(INDIRECT("'"&amp;'DATA for charts'!C$5&amp;"'!$c70"),$R41,0),"")</f>
        <v/>
      </c>
      <c r="D41" s="238">
        <f ca="1">IF(ISNUMBER(OFFSET(INDIRECT("'"&amp;'DATA for charts'!D$5&amp;"'!$c70"),$R41,0)),OFFSET(INDIRECT("'"&amp;'DATA for charts'!D$5&amp;"'!$c70"),$R41,0),"")</f>
        <v>4.5249313724103013</v>
      </c>
      <c r="E41" s="238">
        <f ca="1">IF(ISNUMBER(OFFSET(INDIRECT("'"&amp;'DATA for charts'!E$5&amp;"'!$c70"),$R41,0)),OFFSET(INDIRECT("'"&amp;'DATA for charts'!E$5&amp;"'!$c70"),$R41,0),"")</f>
        <v>4.6189999999999998</v>
      </c>
      <c r="F41" s="238">
        <f ca="1">IF(ISNUMBER(OFFSET(INDIRECT("'"&amp;'DATA for charts'!F$5&amp;"'!$c70"),$R41,0)),OFFSET(INDIRECT("'"&amp;'DATA for charts'!F$5&amp;"'!$c70"),$R41,0),"")</f>
        <v>4.5700665372381541</v>
      </c>
      <c r="G41" s="238">
        <f ca="1">IF(ISNUMBER(OFFSET(INDIRECT("'"&amp;'DATA for charts'!G$5&amp;"'!$c70"),$R41,0)),OFFSET(INDIRECT("'"&amp;'DATA for charts'!G$5&amp;"'!$c70"),$R41,0),"")</f>
        <v>4.7381000000000002</v>
      </c>
      <c r="H41" s="238">
        <f ca="1">IF(ISNUMBER(OFFSET(INDIRECT("'"&amp;'DATA for charts'!H$5&amp;"'!$c70"),$R41,0)),OFFSET(INDIRECT("'"&amp;'DATA for charts'!H$5&amp;"'!$c70"),$R41,0),"")</f>
        <v>4.8698900000000007</v>
      </c>
      <c r="I41" s="239">
        <f t="shared" ca="1" si="0"/>
        <v>4.5249313724103013</v>
      </c>
      <c r="J41" s="240">
        <f t="shared" ca="1" si="1"/>
        <v>4.8698900000000007</v>
      </c>
      <c r="K41" s="238">
        <f t="shared" ca="1" si="2"/>
        <v>4.6643975819296912</v>
      </c>
      <c r="L41" s="241">
        <f t="shared" ca="1" si="3"/>
        <v>7.3955665556062616E-2</v>
      </c>
      <c r="M41" s="366"/>
      <c r="N41" s="356" t="str">
        <f>IF(ISNUMBER(YourData!$C100),YourData!$C100,"")</f>
        <v/>
      </c>
      <c r="P41"/>
      <c r="Q41">
        <v>22</v>
      </c>
      <c r="R41">
        <f t="shared" si="4"/>
        <v>30</v>
      </c>
      <c r="S41"/>
      <c r="T41"/>
      <c r="U41"/>
      <c r="V41"/>
      <c r="W41"/>
      <c r="X41"/>
      <c r="Y41"/>
      <c r="Z41"/>
      <c r="AA41"/>
      <c r="AB41"/>
      <c r="AC41"/>
      <c r="AD41"/>
      <c r="AE41"/>
      <c r="AF41"/>
      <c r="AG41"/>
      <c r="AH41"/>
      <c r="AI41"/>
      <c r="AJ41"/>
      <c r="AK41"/>
      <c r="AL41"/>
      <c r="AM41"/>
      <c r="AN41"/>
      <c r="AO41"/>
      <c r="AP41"/>
      <c r="AQ41"/>
      <c r="AR41"/>
      <c r="AS41"/>
    </row>
    <row r="42" spans="2:45" ht="14.45" customHeight="1">
      <c r="B42" s="157" t="s">
        <v>191</v>
      </c>
      <c r="C42" s="238" t="str">
        <f ca="1">IF(ISNUMBER(OFFSET(INDIRECT("'"&amp;'DATA for charts'!C$5&amp;"'!$c70"),$R42,0)),OFFSET(INDIRECT("'"&amp;'DATA for charts'!C$5&amp;"'!$c70"),$R42,0),"")</f>
        <v/>
      </c>
      <c r="D42" s="238">
        <f ca="1">IF(ISNUMBER(OFFSET(INDIRECT("'"&amp;'DATA for charts'!D$5&amp;"'!$c70"),$R42,0)),OFFSET(INDIRECT("'"&amp;'DATA for charts'!D$5&amp;"'!$c70"),$R42,0),"")</f>
        <v>4.424185941929049</v>
      </c>
      <c r="E42" s="238">
        <f ca="1">IF(ISNUMBER(OFFSET(INDIRECT("'"&amp;'DATA for charts'!E$5&amp;"'!$c70"),$R42,0)),OFFSET(INDIRECT("'"&amp;'DATA for charts'!E$5&amp;"'!$c70"),$R42,0),"")</f>
        <v>4.3810000000000002</v>
      </c>
      <c r="F42" s="238">
        <f ca="1">IF(ISNUMBER(OFFSET(INDIRECT("'"&amp;'DATA for charts'!F$5&amp;"'!$c70"),$R42,0)),OFFSET(INDIRECT("'"&amp;'DATA for charts'!F$5&amp;"'!$c70"),$R42,0),"")</f>
        <v>4.4243973701992516</v>
      </c>
      <c r="G42" s="238">
        <f ca="1">IF(ISNUMBER(OFFSET(INDIRECT("'"&amp;'DATA for charts'!G$5&amp;"'!$c70"),$R42,0)),OFFSET(INDIRECT("'"&amp;'DATA for charts'!G$5&amp;"'!$c70"),$R42,0),"")</f>
        <v>4.7446999999999999</v>
      </c>
      <c r="H42" s="238">
        <f ca="1">IF(ISNUMBER(OFFSET(INDIRECT("'"&amp;'DATA for charts'!H$5&amp;"'!$c70"),$R42,0)),OFFSET(INDIRECT("'"&amp;'DATA for charts'!H$5&amp;"'!$c70"),$R42,0),"")</f>
        <v>4.72478</v>
      </c>
      <c r="I42" s="239">
        <f t="shared" ca="1" si="0"/>
        <v>4.3810000000000002</v>
      </c>
      <c r="J42" s="240">
        <f t="shared" ca="1" si="1"/>
        <v>4.7446999999999999</v>
      </c>
      <c r="K42" s="238">
        <f t="shared" ca="1" si="2"/>
        <v>4.5398126624256596</v>
      </c>
      <c r="L42" s="241">
        <f t="shared" ca="1" si="3"/>
        <v>8.0113437942100407E-2</v>
      </c>
      <c r="M42" s="366"/>
      <c r="N42" s="356" t="str">
        <f>IF(ISNUMBER(YourData!$C101),YourData!$C101,"")</f>
        <v/>
      </c>
      <c r="P42"/>
      <c r="Q42">
        <v>23</v>
      </c>
      <c r="R42">
        <f t="shared" si="4"/>
        <v>31</v>
      </c>
      <c r="S42"/>
      <c r="T42"/>
      <c r="U42"/>
      <c r="V42"/>
      <c r="W42"/>
      <c r="X42"/>
      <c r="Y42"/>
      <c r="Z42"/>
      <c r="AA42"/>
      <c r="AB42"/>
      <c r="AC42"/>
      <c r="AD42"/>
      <c r="AE42"/>
      <c r="AF42"/>
      <c r="AG42"/>
      <c r="AH42"/>
      <c r="AI42"/>
      <c r="AJ42"/>
      <c r="AK42"/>
      <c r="AL42"/>
      <c r="AM42"/>
      <c r="AN42"/>
      <c r="AO42"/>
      <c r="AP42"/>
      <c r="AQ42"/>
      <c r="AR42"/>
      <c r="AS42"/>
    </row>
    <row r="43" spans="2:45" ht="14.45" customHeight="1">
      <c r="B43" s="157" t="s">
        <v>192</v>
      </c>
      <c r="C43" s="238" t="str">
        <f ca="1">IF(ISNUMBER(OFFSET(INDIRECT("'"&amp;'DATA for charts'!C$5&amp;"'!$c70"),$R43,0)),OFFSET(INDIRECT("'"&amp;'DATA for charts'!C$5&amp;"'!$c70"),$R43,0),"")</f>
        <v/>
      </c>
      <c r="D43" s="238">
        <f ca="1">IF(ISNUMBER(OFFSET(INDIRECT("'"&amp;'DATA for charts'!D$5&amp;"'!$c70"),$R43,0)),OFFSET(INDIRECT("'"&amp;'DATA for charts'!D$5&amp;"'!$c70"),$R43,0),"")</f>
        <v>4.31835316175155</v>
      </c>
      <c r="E43" s="238">
        <f ca="1">IF(ISNUMBER(OFFSET(INDIRECT("'"&amp;'DATA for charts'!E$5&amp;"'!$c70"),$R43,0)),OFFSET(INDIRECT("'"&amp;'DATA for charts'!E$5&amp;"'!$c70"),$R43,0),"")</f>
        <v>4.46</v>
      </c>
      <c r="F43" s="238">
        <f ca="1">IF(ISNUMBER(OFFSET(INDIRECT("'"&amp;'DATA for charts'!F$5&amp;"'!$c70"),$R43,0)),OFFSET(INDIRECT("'"&amp;'DATA for charts'!F$5&amp;"'!$c70"),$R43,0),"")</f>
        <v>4.4245479205445699</v>
      </c>
      <c r="G43" s="238">
        <f ca="1">IF(ISNUMBER(OFFSET(INDIRECT("'"&amp;'DATA for charts'!G$5&amp;"'!$c70"),$R43,0)),OFFSET(INDIRECT("'"&amp;'DATA for charts'!G$5&amp;"'!$c70"),$R43,0),"")</f>
        <v>4.6679000000000004</v>
      </c>
      <c r="H43" s="238">
        <f ca="1">IF(ISNUMBER(OFFSET(INDIRECT("'"&amp;'DATA for charts'!H$5&amp;"'!$c70"),$R43,0)),OFFSET(INDIRECT("'"&amp;'DATA for charts'!H$5&amp;"'!$c70"),$R43,0),"")</f>
        <v>4.7256299999999998</v>
      </c>
      <c r="I43" s="239">
        <f t="shared" ca="1" si="0"/>
        <v>4.31835316175155</v>
      </c>
      <c r="J43" s="240">
        <f t="shared" ca="1" si="1"/>
        <v>4.7256299999999998</v>
      </c>
      <c r="K43" s="238">
        <f t="shared" ca="1" si="2"/>
        <v>4.5192862164592231</v>
      </c>
      <c r="L43" s="241">
        <f t="shared" ca="1" si="3"/>
        <v>9.0119726598671498E-2</v>
      </c>
      <c r="M43" s="366"/>
      <c r="N43" s="356" t="str">
        <f>IF(ISNUMBER(YourData!$C102),YourData!$C102,"")</f>
        <v/>
      </c>
      <c r="P43"/>
      <c r="Q43">
        <v>24</v>
      </c>
      <c r="R43">
        <f t="shared" si="4"/>
        <v>32</v>
      </c>
      <c r="S43"/>
      <c r="T43"/>
      <c r="U43"/>
      <c r="V43"/>
      <c r="W43"/>
      <c r="X43"/>
      <c r="Y43"/>
      <c r="Z43"/>
      <c r="AA43"/>
      <c r="AB43"/>
      <c r="AC43"/>
      <c r="AD43"/>
      <c r="AE43"/>
      <c r="AF43"/>
      <c r="AG43"/>
      <c r="AH43"/>
      <c r="AI43"/>
      <c r="AJ43"/>
      <c r="AK43"/>
      <c r="AL43"/>
      <c r="AM43"/>
      <c r="AN43"/>
      <c r="AO43"/>
      <c r="AP43"/>
      <c r="AQ43"/>
      <c r="AR43"/>
      <c r="AS43"/>
    </row>
    <row r="44" spans="2:45" ht="14.45" customHeight="1">
      <c r="B44" s="157" t="s">
        <v>193</v>
      </c>
      <c r="C44" s="238" t="str">
        <f ca="1">IF(ISNUMBER(OFFSET(INDIRECT("'"&amp;'DATA for charts'!C$5&amp;"'!$c70"),$R44,0)),OFFSET(INDIRECT("'"&amp;'DATA for charts'!C$5&amp;"'!$c70"),$R44,0),"")</f>
        <v/>
      </c>
      <c r="D44" s="238">
        <f ca="1">IF(ISNUMBER(OFFSET(INDIRECT("'"&amp;'DATA for charts'!D$5&amp;"'!$c70"),$R44,0)),OFFSET(INDIRECT("'"&amp;'DATA for charts'!D$5&amp;"'!$c70"),$R44,0),"")</f>
        <v>4.5803473498260097</v>
      </c>
      <c r="E44" s="238">
        <f ca="1">IF(ISNUMBER(OFFSET(INDIRECT("'"&amp;'DATA for charts'!E$5&amp;"'!$c70"),$R44,0)),OFFSET(INDIRECT("'"&amp;'DATA for charts'!E$5&amp;"'!$c70"),$R44,0),"")</f>
        <v>4.8460000000000001</v>
      </c>
      <c r="F44" s="238">
        <f ca="1">IF(ISNUMBER(OFFSET(INDIRECT("'"&amp;'DATA for charts'!F$5&amp;"'!$c70"),$R44,0)),OFFSET(INDIRECT("'"&amp;'DATA for charts'!F$5&amp;"'!$c70"),$R44,0),"")</f>
        <v>4.6911714351148914</v>
      </c>
      <c r="G44" s="238">
        <f ca="1">IF(ISNUMBER(OFFSET(INDIRECT("'"&amp;'DATA for charts'!G$5&amp;"'!$c70"),$R44,0)),OFFSET(INDIRECT("'"&amp;'DATA for charts'!G$5&amp;"'!$c70"),$R44,0),"")</f>
        <v>5.2396000000000003</v>
      </c>
      <c r="H44" s="238">
        <f ca="1">IF(ISNUMBER(OFFSET(INDIRECT("'"&amp;'DATA for charts'!H$5&amp;"'!$c70"),$R44,0)),OFFSET(INDIRECT("'"&amp;'DATA for charts'!H$5&amp;"'!$c70"),$R44,0),"")</f>
        <v>5.1625800000000002</v>
      </c>
      <c r="I44" s="239">
        <f t="shared" ca="1" si="0"/>
        <v>4.5803473498260097</v>
      </c>
      <c r="J44" s="240">
        <f t="shared" ca="1" si="1"/>
        <v>5.2396000000000003</v>
      </c>
      <c r="K44" s="238">
        <f t="shared" ca="1" si="2"/>
        <v>4.90393975698818</v>
      </c>
      <c r="L44" s="241">
        <f t="shared" ca="1" si="3"/>
        <v>0.1344332685234452</v>
      </c>
      <c r="M44" s="366"/>
      <c r="N44" s="356" t="str">
        <f>IF(ISNUMBER(YourData!$C103),YourData!$C103,"")</f>
        <v/>
      </c>
      <c r="P44"/>
      <c r="Q44">
        <v>25</v>
      </c>
      <c r="R44">
        <f t="shared" si="4"/>
        <v>33</v>
      </c>
      <c r="S44"/>
      <c r="T44"/>
      <c r="U44"/>
      <c r="V44"/>
      <c r="W44"/>
      <c r="X44"/>
      <c r="Y44"/>
      <c r="Z44"/>
      <c r="AA44"/>
      <c r="AB44"/>
      <c r="AC44"/>
      <c r="AD44"/>
      <c r="AE44"/>
      <c r="AF44"/>
      <c r="AG44"/>
      <c r="AH44"/>
      <c r="AI44"/>
      <c r="AJ44"/>
      <c r="AK44"/>
      <c r="AL44"/>
      <c r="AM44"/>
      <c r="AN44"/>
      <c r="AO44"/>
      <c r="AP44"/>
      <c r="AQ44"/>
      <c r="AR44"/>
      <c r="AS44"/>
    </row>
    <row r="45" spans="2:45" ht="14.45" customHeight="1">
      <c r="B45" s="208" t="s">
        <v>194</v>
      </c>
      <c r="C45" s="238" t="str">
        <f ca="1">IF(ISNUMBER(OFFSET(INDIRECT("'"&amp;'DATA for charts'!C$5&amp;"'!$c70"),$R45,0)),OFFSET(INDIRECT("'"&amp;'DATA for charts'!C$5&amp;"'!$c70"),$R45,0),"")</f>
        <v/>
      </c>
      <c r="D45" s="238">
        <f ca="1">IF(ISNUMBER(OFFSET(INDIRECT("'"&amp;'DATA for charts'!D$5&amp;"'!$c70"),$R45,0)),OFFSET(INDIRECT("'"&amp;'DATA for charts'!D$5&amp;"'!$c70"),$R45,0),"")</f>
        <v>3.67746205162371</v>
      </c>
      <c r="E45" s="238">
        <f ca="1">IF(ISNUMBER(OFFSET(INDIRECT("'"&amp;'DATA for charts'!E$5&amp;"'!$c70"),$R45,0)),OFFSET(INDIRECT("'"&amp;'DATA for charts'!E$5&amp;"'!$c70"),$R45,0),"")</f>
        <v>3.5990000000000002</v>
      </c>
      <c r="F45" s="238">
        <f ca="1">IF(ISNUMBER(OFFSET(INDIRECT("'"&amp;'DATA for charts'!F$5&amp;"'!$c70"),$R45,0)),OFFSET(INDIRECT("'"&amp;'DATA for charts'!F$5&amp;"'!$c70"),$R45,0),"")</f>
        <v>3.7711958809967627</v>
      </c>
      <c r="G45" s="238">
        <f ca="1">IF(ISNUMBER(OFFSET(INDIRECT("'"&amp;'DATA for charts'!G$5&amp;"'!$c70"),$R45,0)),OFFSET(INDIRECT("'"&amp;'DATA for charts'!G$5&amp;"'!$c70"),$R45,0),"")</f>
        <v>3.9699</v>
      </c>
      <c r="H45" s="238">
        <f ca="1">IF(ISNUMBER(OFFSET(INDIRECT("'"&amp;'DATA for charts'!H$5&amp;"'!$c70"),$R45,0)),OFFSET(INDIRECT("'"&amp;'DATA for charts'!H$5&amp;"'!$c70"),$R45,0),"")</f>
        <v>4.0311300000000001</v>
      </c>
      <c r="I45" s="239">
        <f t="shared" ca="1" si="0"/>
        <v>3.5990000000000002</v>
      </c>
      <c r="J45" s="240">
        <f t="shared" ca="1" si="1"/>
        <v>4.0311300000000001</v>
      </c>
      <c r="K45" s="238">
        <f t="shared" ca="1" si="2"/>
        <v>3.8097375865240948</v>
      </c>
      <c r="L45" s="241">
        <f ca="1">ABS((J45-I45)/K45)</f>
        <v>0.11342775983536021</v>
      </c>
      <c r="M45" s="366"/>
      <c r="N45" s="356" t="str">
        <f>IF(ISNUMBER(YourData!$C104),YourData!$C104,"")</f>
        <v/>
      </c>
      <c r="P45"/>
      <c r="Q45">
        <v>26</v>
      </c>
      <c r="R45">
        <f t="shared" si="4"/>
        <v>34</v>
      </c>
      <c r="S45"/>
      <c r="T45"/>
      <c r="U45"/>
      <c r="V45"/>
      <c r="W45"/>
      <c r="X45"/>
      <c r="Y45"/>
      <c r="Z45"/>
      <c r="AA45"/>
      <c r="AB45"/>
      <c r="AC45"/>
      <c r="AD45"/>
      <c r="AE45"/>
      <c r="AF45"/>
      <c r="AG45"/>
      <c r="AH45"/>
      <c r="AI45"/>
      <c r="AJ45"/>
      <c r="AK45"/>
      <c r="AL45"/>
      <c r="AM45"/>
      <c r="AN45"/>
      <c r="AO45"/>
      <c r="AP45"/>
      <c r="AQ45"/>
      <c r="AR45"/>
      <c r="AS45"/>
    </row>
    <row r="46" spans="2:45" ht="14.45" customHeight="1">
      <c r="B46" s="157" t="s">
        <v>184</v>
      </c>
      <c r="C46" s="358">
        <f ca="1">IF(ISNUMBER(OFFSET(INDIRECT("'"&amp;'DATA for charts'!C$5&amp;"'!$c70"),$R46,0)),OFFSET(INDIRECT("'"&amp;'DATA for charts'!C$5&amp;"'!$c70"),$R46,0),"")</f>
        <v>4.5650000000000004</v>
      </c>
      <c r="D46" s="358">
        <f ca="1">IF(ISNUMBER(OFFSET(INDIRECT("'"&amp;'DATA for charts'!D$5&amp;"'!$c70"),$R46,0)),OFFSET(INDIRECT("'"&amp;'DATA for charts'!D$5&amp;"'!$c70"),$R46,0),"")</f>
        <v>4.8550022698537001</v>
      </c>
      <c r="E46" s="358">
        <f ca="1">IF(ISNUMBER(OFFSET(INDIRECT("'"&amp;'DATA for charts'!E$5&amp;"'!$c70"),$R46,0)),OFFSET(INDIRECT("'"&amp;'DATA for charts'!E$5&amp;"'!$c70"),$R46,0),"")</f>
        <v>5.1449999999999996</v>
      </c>
      <c r="F46" s="358">
        <f ca="1">IF(ISNUMBER(OFFSET(INDIRECT("'"&amp;'DATA for charts'!F$5&amp;"'!$c70"),$R46,0)),OFFSET(INDIRECT("'"&amp;'DATA for charts'!F$5&amp;"'!$c70"),$R46,0),"")</f>
        <v>4.6412176783186823</v>
      </c>
      <c r="G46" s="358">
        <f ca="1">IF(ISNUMBER(OFFSET(INDIRECT("'"&amp;'DATA for charts'!G$5&amp;"'!$c70"),$R46,0)),OFFSET(INDIRECT("'"&amp;'DATA for charts'!G$5&amp;"'!$c70"),$R46,0),"")</f>
        <v>4.8657000000000004</v>
      </c>
      <c r="H46" s="358">
        <f ca="1">IF(ISNUMBER(OFFSET(INDIRECT("'"&amp;'DATA for charts'!H$5&amp;"'!$c70"),$R46,0)),OFFSET(INDIRECT("'"&amp;'DATA for charts'!H$5&amp;"'!$c70"),$R46,0),"")</f>
        <v>4.9080500000000002</v>
      </c>
      <c r="I46" s="359">
        <f t="shared" ca="1" si="0"/>
        <v>4.5650000000000004</v>
      </c>
      <c r="J46" s="360">
        <f t="shared" ca="1" si="1"/>
        <v>5.1449999999999996</v>
      </c>
      <c r="K46" s="358">
        <f t="shared" ca="1" si="2"/>
        <v>4.8299949913620637</v>
      </c>
      <c r="L46" s="361">
        <f t="shared" ca="1" si="3"/>
        <v>0.12008294025920689</v>
      </c>
      <c r="M46" s="366"/>
      <c r="N46" s="362" t="str">
        <f>IF(ISNUMBER(YourData!$C105),YourData!$C105,"")</f>
        <v/>
      </c>
      <c r="P46"/>
      <c r="Q46">
        <v>27</v>
      </c>
      <c r="R46">
        <f t="shared" si="4"/>
        <v>35</v>
      </c>
      <c r="S46"/>
      <c r="T46"/>
      <c r="U46"/>
      <c r="V46"/>
      <c r="W46"/>
      <c r="X46"/>
      <c r="Y46"/>
      <c r="Z46"/>
      <c r="AA46"/>
      <c r="AB46"/>
      <c r="AC46"/>
      <c r="AD46"/>
      <c r="AE46"/>
      <c r="AF46"/>
      <c r="AG46"/>
      <c r="AH46"/>
      <c r="AI46"/>
      <c r="AJ46"/>
      <c r="AK46"/>
      <c r="AL46"/>
      <c r="AM46"/>
      <c r="AN46"/>
      <c r="AO46"/>
      <c r="AP46"/>
      <c r="AQ46"/>
      <c r="AR46"/>
      <c r="AS46"/>
    </row>
    <row r="47" spans="2:45" ht="14.45" customHeight="1">
      <c r="B47" s="157" t="s">
        <v>1390</v>
      </c>
      <c r="C47" s="238">
        <f ca="1">IF(ISNUMBER(OFFSET(INDIRECT("'"&amp;'DATA for charts'!C$5&amp;"'!$c70"),$R47,0)),OFFSET(INDIRECT("'"&amp;'DATA for charts'!C$5&amp;"'!$c70"),$R47,0),"")</f>
        <v>5.9059999999999997</v>
      </c>
      <c r="D47" s="238">
        <f ca="1">IF(ISNUMBER(OFFSET(INDIRECT("'"&amp;'DATA for charts'!D$5&amp;"'!$c70"),$R47,0)),OFFSET(INDIRECT("'"&amp;'DATA for charts'!D$5&amp;"'!$c70"),$R47,0),"")</f>
        <v>6.5358213236586096</v>
      </c>
      <c r="E47" s="238">
        <f ca="1">IF(ISNUMBER(OFFSET(INDIRECT("'"&amp;'DATA for charts'!E$5&amp;"'!$c70"),$R47,0)),OFFSET(INDIRECT("'"&amp;'DATA for charts'!E$5&amp;"'!$c70"),$R47,0),"")</f>
        <v>7.0469999999999997</v>
      </c>
      <c r="F47" s="238">
        <f ca="1">IF(ISNUMBER(OFFSET(INDIRECT("'"&amp;'DATA for charts'!F$5&amp;"'!$c70"),$R47,0)),OFFSET(INDIRECT("'"&amp;'DATA for charts'!F$5&amp;"'!$c70"),$R47,0),"")</f>
        <v>6.3478230482919829</v>
      </c>
      <c r="G47" s="238">
        <f ca="1">IF(ISNUMBER(OFFSET(INDIRECT("'"&amp;'DATA for charts'!G$5&amp;"'!$c70"),$R47,0)),OFFSET(INDIRECT("'"&amp;'DATA for charts'!G$5&amp;"'!$c70"),$R47,0),"")</f>
        <v>6.61</v>
      </c>
      <c r="H47" s="238">
        <f ca="1">IF(ISNUMBER(OFFSET(INDIRECT("'"&amp;'DATA for charts'!H$5&amp;"'!$c70"),$R47,0)),OFFSET(INDIRECT("'"&amp;'DATA for charts'!H$5&amp;"'!$c70"),$R47,0),"")</f>
        <v>6.7691999999999997</v>
      </c>
      <c r="I47" s="239">
        <f t="shared" ca="1" si="0"/>
        <v>5.9059999999999997</v>
      </c>
      <c r="J47" s="240">
        <f t="shared" ca="1" si="1"/>
        <v>7.0469999999999997</v>
      </c>
      <c r="K47" s="238">
        <f t="shared" ca="1" si="2"/>
        <v>6.535974061991765</v>
      </c>
      <c r="L47" s="241">
        <f t="shared" ca="1" si="3"/>
        <v>0.17457229621445178</v>
      </c>
      <c r="M47" s="366"/>
      <c r="N47" s="356" t="str">
        <f>IF(ISNUMBER(YourData!$C106),YourData!$C106,"")</f>
        <v/>
      </c>
      <c r="P47"/>
      <c r="Q47">
        <v>28</v>
      </c>
      <c r="R47">
        <f t="shared" si="4"/>
        <v>36</v>
      </c>
      <c r="S47"/>
      <c r="T47"/>
      <c r="U47"/>
      <c r="V47"/>
      <c r="W47"/>
      <c r="X47"/>
      <c r="Y47"/>
      <c r="Z47"/>
      <c r="AA47"/>
      <c r="AB47"/>
      <c r="AC47"/>
      <c r="AD47"/>
      <c r="AE47"/>
      <c r="AF47"/>
      <c r="AG47"/>
      <c r="AH47"/>
      <c r="AI47"/>
      <c r="AJ47"/>
      <c r="AK47"/>
      <c r="AL47"/>
      <c r="AM47"/>
      <c r="AN47"/>
      <c r="AO47"/>
      <c r="AP47"/>
      <c r="AQ47"/>
      <c r="AR47"/>
      <c r="AS47"/>
    </row>
    <row r="48" spans="2:45" ht="14.45" customHeight="1">
      <c r="B48" s="157" t="s">
        <v>195</v>
      </c>
      <c r="C48" s="238">
        <f ca="1">IF(ISNUMBER(OFFSET(INDIRECT("'"&amp;'DATA for charts'!C$5&amp;"'!$c70"),$R48,0)),OFFSET(INDIRECT("'"&amp;'DATA for charts'!C$5&amp;"'!$c70"),$R48,0),"")</f>
        <v>7.63</v>
      </c>
      <c r="D48" s="238">
        <f ca="1">IF(ISNUMBER(OFFSET(INDIRECT("'"&amp;'DATA for charts'!D$5&amp;"'!$c70"),$R48,0)),OFFSET(INDIRECT("'"&amp;'DATA for charts'!D$5&amp;"'!$c70"),$R48,0),"")</f>
        <v>8.0451020885114097</v>
      </c>
      <c r="E48" s="238">
        <f ca="1">IF(ISNUMBER(OFFSET(INDIRECT("'"&amp;'DATA for charts'!E$5&amp;"'!$c70"),$R48,0)),OFFSET(INDIRECT("'"&amp;'DATA for charts'!E$5&amp;"'!$c70"),$R48,0),"")</f>
        <v>8.6609999999999996</v>
      </c>
      <c r="F48" s="238">
        <f ca="1">IF(ISNUMBER(OFFSET(INDIRECT("'"&amp;'DATA for charts'!F$5&amp;"'!$c70"),$R48,0)),OFFSET(INDIRECT("'"&amp;'DATA for charts'!F$5&amp;"'!$c70"),$R48,0),"")</f>
        <v>8.0803328332046007</v>
      </c>
      <c r="G48" s="238">
        <f ca="1">IF(ISNUMBER(OFFSET(INDIRECT("'"&amp;'DATA for charts'!G$5&amp;"'!$c70"),$R48,0)),OFFSET(INDIRECT("'"&amp;'DATA for charts'!G$5&amp;"'!$c70"),$R48,0),"")</f>
        <v>8.2121999999999993</v>
      </c>
      <c r="H48" s="238">
        <f ca="1">IF(ISNUMBER(OFFSET(INDIRECT("'"&amp;'DATA for charts'!H$5&amp;"'!$c70"),$R48,0)),OFFSET(INDIRECT("'"&amp;'DATA for charts'!H$5&amp;"'!$c70"),$R48,0),"")</f>
        <v>8.4449300000000012</v>
      </c>
      <c r="I48" s="239">
        <f t="shared" ca="1" si="0"/>
        <v>7.63</v>
      </c>
      <c r="J48" s="240">
        <f t="shared" ca="1" si="1"/>
        <v>8.6609999999999996</v>
      </c>
      <c r="K48" s="238">
        <f t="shared" ca="1" si="2"/>
        <v>8.1789274869526682</v>
      </c>
      <c r="L48" s="241">
        <f t="shared" ca="1" si="3"/>
        <v>0.12605564747268996</v>
      </c>
      <c r="M48" s="366"/>
      <c r="N48" s="356" t="str">
        <f>IF(ISNUMBER(YourData!$C107),YourData!$C107,"")</f>
        <v/>
      </c>
      <c r="P48"/>
      <c r="Q48">
        <v>29</v>
      </c>
      <c r="R48">
        <f t="shared" si="4"/>
        <v>37</v>
      </c>
      <c r="S48"/>
      <c r="T48"/>
      <c r="U48"/>
      <c r="V48"/>
      <c r="W48"/>
      <c r="X48"/>
      <c r="Y48"/>
      <c r="Z48"/>
      <c r="AA48"/>
      <c r="AB48"/>
      <c r="AC48"/>
      <c r="AD48"/>
      <c r="AE48"/>
      <c r="AF48"/>
      <c r="AG48"/>
      <c r="AH48"/>
      <c r="AI48"/>
      <c r="AJ48"/>
      <c r="AK48"/>
      <c r="AL48"/>
      <c r="AM48"/>
      <c r="AN48"/>
      <c r="AO48"/>
      <c r="AP48"/>
      <c r="AQ48"/>
      <c r="AR48"/>
      <c r="AS48"/>
    </row>
    <row r="49" spans="2:45" ht="14.45" customHeight="1">
      <c r="B49" s="157" t="s">
        <v>196</v>
      </c>
      <c r="C49" s="238">
        <f ca="1">IF(ISNUMBER(OFFSET(INDIRECT("'"&amp;'DATA for charts'!C$5&amp;"'!$c70"),$R49,0)),OFFSET(INDIRECT("'"&amp;'DATA for charts'!C$5&amp;"'!$c70"),$R49,0),"")</f>
        <v>6.399</v>
      </c>
      <c r="D49" s="238">
        <f ca="1">IF(ISNUMBER(OFFSET(INDIRECT("'"&amp;'DATA for charts'!D$5&amp;"'!$c70"),$R49,0)),OFFSET(INDIRECT("'"&amp;'DATA for charts'!D$5&amp;"'!$c70"),$R49,0),"")</f>
        <v>6.8344706939241542</v>
      </c>
      <c r="E49" s="238">
        <f ca="1">IF(ISNUMBER(OFFSET(INDIRECT("'"&amp;'DATA for charts'!E$5&amp;"'!$c70"),$R49,0)),OFFSET(INDIRECT("'"&amp;'DATA for charts'!E$5&amp;"'!$c70"),$R49,0),"")</f>
        <v>7.4329999999999998</v>
      </c>
      <c r="F49" s="238">
        <f ca="1">IF(ISNUMBER(OFFSET(INDIRECT("'"&amp;'DATA for charts'!F$5&amp;"'!$c70"),$R49,0)),OFFSET(INDIRECT("'"&amp;'DATA for charts'!F$5&amp;"'!$c70"),$R49,0),"")</f>
        <v>6.9057983756705283</v>
      </c>
      <c r="G49" s="238">
        <f ca="1">IF(ISNUMBER(OFFSET(INDIRECT("'"&amp;'DATA for charts'!G$5&amp;"'!$c70"),$R49,0)),OFFSET(INDIRECT("'"&amp;'DATA for charts'!G$5&amp;"'!$c70"),$R49,0),"")</f>
        <v>7.0270000000000001</v>
      </c>
      <c r="H49" s="238">
        <f ca="1">IF(ISNUMBER(OFFSET(INDIRECT("'"&amp;'DATA for charts'!H$5&amp;"'!$c70"),$R49,0)),OFFSET(INDIRECT("'"&amp;'DATA for charts'!H$5&amp;"'!$c70"),$R49,0),"")</f>
        <v>7.2363500000000007</v>
      </c>
      <c r="I49" s="239">
        <f t="shared" ca="1" si="0"/>
        <v>6.399</v>
      </c>
      <c r="J49" s="240">
        <f t="shared" ca="1" si="1"/>
        <v>7.4329999999999998</v>
      </c>
      <c r="K49" s="238">
        <f t="shared" ca="1" si="2"/>
        <v>6.9726031782657811</v>
      </c>
      <c r="L49" s="241">
        <f t="shared" ca="1" si="3"/>
        <v>0.14829468615438621</v>
      </c>
      <c r="M49" s="366"/>
      <c r="N49" s="356" t="str">
        <f>IF(ISNUMBER(YourData!$C108),YourData!$C108,"")</f>
        <v/>
      </c>
      <c r="P49"/>
      <c r="Q49">
        <v>30</v>
      </c>
      <c r="R49">
        <f t="shared" si="4"/>
        <v>38</v>
      </c>
      <c r="S49"/>
      <c r="T49"/>
      <c r="U49"/>
      <c r="V49"/>
      <c r="W49"/>
      <c r="X49"/>
      <c r="Y49"/>
      <c r="Z49"/>
      <c r="AA49"/>
      <c r="AB49"/>
      <c r="AC49"/>
      <c r="AD49"/>
      <c r="AE49"/>
      <c r="AF49"/>
      <c r="AG49"/>
      <c r="AH49"/>
      <c r="AI49"/>
      <c r="AJ49"/>
      <c r="AK49"/>
      <c r="AL49"/>
      <c r="AM49"/>
      <c r="AN49"/>
      <c r="AO49"/>
      <c r="AP49"/>
      <c r="AQ49"/>
      <c r="AR49"/>
      <c r="AS49"/>
    </row>
    <row r="50" spans="2:45" ht="14.45" customHeight="1">
      <c r="B50" s="157" t="s">
        <v>197</v>
      </c>
      <c r="C50" s="238">
        <f ca="1">IF(ISNUMBER(OFFSET(INDIRECT("'"&amp;'DATA for charts'!C$5&amp;"'!$c70"),$R50,0)),OFFSET(INDIRECT("'"&amp;'DATA for charts'!C$5&amp;"'!$c70"),$R50,0),"")</f>
        <v>5.1710000000000003</v>
      </c>
      <c r="D50" s="238">
        <f ca="1">IF(ISNUMBER(OFFSET(INDIRECT("'"&amp;'DATA for charts'!D$5&amp;"'!$c70"),$R50,0)),OFFSET(INDIRECT("'"&amp;'DATA for charts'!D$5&amp;"'!$c70"),$R50,0),"")</f>
        <v>5.454021732320439</v>
      </c>
      <c r="E50" s="238">
        <f ca="1">IF(ISNUMBER(OFFSET(INDIRECT("'"&amp;'DATA for charts'!E$5&amp;"'!$c70"),$R50,0)),OFFSET(INDIRECT("'"&amp;'DATA for charts'!E$5&amp;"'!$c70"),$R50,0),"")</f>
        <v>5.9539999999999997</v>
      </c>
      <c r="F50" s="238">
        <f ca="1">IF(ISNUMBER(OFFSET(INDIRECT("'"&amp;'DATA for charts'!F$5&amp;"'!$c70"),$R50,0)),OFFSET(INDIRECT("'"&amp;'DATA for charts'!F$5&amp;"'!$c70"),$R50,0),"")</f>
        <v>5.6201270350178154</v>
      </c>
      <c r="G50" s="238">
        <f ca="1">IF(ISNUMBER(OFFSET(INDIRECT("'"&amp;'DATA for charts'!G$5&amp;"'!$c70"),$R50,0)),OFFSET(INDIRECT("'"&amp;'DATA for charts'!G$5&amp;"'!$c70"),$R50,0),"")</f>
        <v>5.5449000000000002</v>
      </c>
      <c r="H50" s="238">
        <f ca="1">IF(ISNUMBER(OFFSET(INDIRECT("'"&amp;'DATA for charts'!H$5&amp;"'!$c70"),$R50,0)),OFFSET(INDIRECT("'"&amp;'DATA for charts'!H$5&amp;"'!$c70"),$R50,0),"")</f>
        <v>5.85053</v>
      </c>
      <c r="I50" s="239">
        <f t="shared" ca="1" si="0"/>
        <v>5.1710000000000003</v>
      </c>
      <c r="J50" s="240">
        <f t="shared" ca="1" si="1"/>
        <v>5.9539999999999997</v>
      </c>
      <c r="K50" s="238">
        <f t="shared" ca="1" si="2"/>
        <v>5.5990964612230423</v>
      </c>
      <c r="L50" s="241">
        <f t="shared" ca="1" si="3"/>
        <v>0.13984399186953181</v>
      </c>
      <c r="M50" s="366"/>
      <c r="N50" s="356" t="str">
        <f>IF(ISNUMBER(YourData!$C109),YourData!$C109,"")</f>
        <v/>
      </c>
      <c r="P50"/>
      <c r="Q50">
        <v>31</v>
      </c>
      <c r="R50">
        <f t="shared" si="4"/>
        <v>39</v>
      </c>
      <c r="S50"/>
      <c r="T50"/>
      <c r="U50"/>
      <c r="V50"/>
      <c r="W50"/>
      <c r="X50"/>
      <c r="Y50"/>
      <c r="Z50"/>
      <c r="AA50"/>
      <c r="AB50"/>
      <c r="AC50"/>
      <c r="AD50"/>
      <c r="AE50"/>
      <c r="AF50"/>
      <c r="AG50"/>
      <c r="AH50"/>
      <c r="AI50"/>
      <c r="AJ50"/>
      <c r="AK50"/>
      <c r="AL50"/>
      <c r="AM50"/>
      <c r="AN50"/>
      <c r="AO50"/>
      <c r="AP50"/>
      <c r="AQ50"/>
      <c r="AR50"/>
      <c r="AS50"/>
    </row>
    <row r="51" spans="2:45" ht="14.45" customHeight="1">
      <c r="B51" s="157" t="s">
        <v>198</v>
      </c>
      <c r="C51" s="238" t="str">
        <f ca="1">IF(ISNUMBER(OFFSET(INDIRECT("'"&amp;'DATA for charts'!C$5&amp;"'!$c70"),$R51,0)),OFFSET(INDIRECT("'"&amp;'DATA for charts'!C$5&amp;"'!$c70"),$R51,0),"")</f>
        <v/>
      </c>
      <c r="D51" s="238">
        <f ca="1">IF(ISNUMBER(OFFSET(INDIRECT("'"&amp;'DATA for charts'!D$5&amp;"'!$c70"),$R51,0)),OFFSET(INDIRECT("'"&amp;'DATA for charts'!D$5&amp;"'!$c70"),$R51,0),"")</f>
        <v>4.1559398833439598</v>
      </c>
      <c r="E51" s="238">
        <f ca="1">IF(ISNUMBER(OFFSET(INDIRECT("'"&amp;'DATA for charts'!E$5&amp;"'!$c70"),$R51,0)),OFFSET(INDIRECT("'"&amp;'DATA for charts'!E$5&amp;"'!$c70"),$R51,0),"")</f>
        <v>4.33</v>
      </c>
      <c r="F51" s="238">
        <f ca="1">IF(ISNUMBER(OFFSET(INDIRECT("'"&amp;'DATA for charts'!F$5&amp;"'!$c70"),$R51,0)),OFFSET(INDIRECT("'"&amp;'DATA for charts'!F$5&amp;"'!$c70"),$R51,0),"")</f>
        <v>4.5000606601660396</v>
      </c>
      <c r="G51" s="238">
        <f ca="1">IF(ISNUMBER(OFFSET(INDIRECT("'"&amp;'DATA for charts'!G$5&amp;"'!$c70"),$R51,0)),OFFSET(INDIRECT("'"&amp;'DATA for charts'!G$5&amp;"'!$c70"),$R51,0),"")</f>
        <v>4.5038999999999998</v>
      </c>
      <c r="H51" s="238">
        <f ca="1">IF(ISNUMBER(OFFSET(INDIRECT("'"&amp;'DATA for charts'!H$5&amp;"'!$c70"),$R51,0)),OFFSET(INDIRECT("'"&amp;'DATA for charts'!H$5&amp;"'!$c70"),$R51,0),"")</f>
        <v>4.7206800000000007</v>
      </c>
      <c r="I51" s="239">
        <f t="shared" ca="1" si="0"/>
        <v>4.1559398833439598</v>
      </c>
      <c r="J51" s="240">
        <f t="shared" ca="1" si="1"/>
        <v>4.7206800000000007</v>
      </c>
      <c r="K51" s="238">
        <f t="shared" ca="1" si="2"/>
        <v>4.4421161087019998</v>
      </c>
      <c r="L51" s="241">
        <f t="shared" ca="1" si="3"/>
        <v>0.12713312818404912</v>
      </c>
      <c r="M51" s="366"/>
      <c r="N51" s="356" t="str">
        <f>IF(ISNUMBER(YourData!$C110),YourData!$C110,"")</f>
        <v/>
      </c>
      <c r="P51"/>
      <c r="Q51">
        <v>32</v>
      </c>
      <c r="R51">
        <f t="shared" si="4"/>
        <v>40</v>
      </c>
      <c r="S51"/>
      <c r="T51"/>
      <c r="U51"/>
      <c r="V51"/>
      <c r="W51"/>
      <c r="X51"/>
      <c r="Y51"/>
      <c r="Z51"/>
      <c r="AA51"/>
      <c r="AB51"/>
      <c r="AC51"/>
      <c r="AD51"/>
      <c r="AE51"/>
      <c r="AF51"/>
      <c r="AG51"/>
      <c r="AH51"/>
      <c r="AI51"/>
      <c r="AJ51"/>
      <c r="AK51"/>
      <c r="AL51"/>
      <c r="AM51"/>
      <c r="AN51"/>
      <c r="AO51"/>
      <c r="AP51"/>
      <c r="AQ51"/>
      <c r="AR51"/>
      <c r="AS51"/>
    </row>
    <row r="52" spans="2:45" ht="14.45" customHeight="1">
      <c r="B52" s="157" t="s">
        <v>727</v>
      </c>
      <c r="C52" s="238">
        <f ca="1">IF(ISNUMBER(OFFSET(INDIRECT("'"&amp;'DATA for charts'!C$5&amp;"'!$c70"),$R52,0)),OFFSET(INDIRECT("'"&amp;'DATA for charts'!C$5&amp;"'!$c70"),$R52,0),"")</f>
        <v>3.7429999999999999</v>
      </c>
      <c r="D52" s="238">
        <f ca="1">IF(ISNUMBER(OFFSET(INDIRECT("'"&amp;'DATA for charts'!D$5&amp;"'!$c70"),$R52,0)),OFFSET(INDIRECT("'"&amp;'DATA for charts'!D$5&amp;"'!$c70"),$R52,0),"")</f>
        <v>3.990439257997231</v>
      </c>
      <c r="E52" s="238">
        <f ca="1">IF(ISNUMBER(OFFSET(INDIRECT("'"&amp;'DATA for charts'!E$5&amp;"'!$c70"),$R52,0)),OFFSET(INDIRECT("'"&amp;'DATA for charts'!E$5&amp;"'!$c70"),$R52,0),"")</f>
        <v>3.375</v>
      </c>
      <c r="F52" s="238">
        <f ca="1">IF(ISNUMBER(OFFSET(INDIRECT("'"&amp;'DATA for charts'!F$5&amp;"'!$c70"),$R52,0)),OFFSET(INDIRECT("'"&amp;'DATA for charts'!F$5&amp;"'!$c70"),$R52,0),"")</f>
        <v>3.9624785764526962</v>
      </c>
      <c r="G52" s="238">
        <f ca="1">IF(ISNUMBER(OFFSET(INDIRECT("'"&amp;'DATA for charts'!G$5&amp;"'!$c70"),$R52,0)),OFFSET(INDIRECT("'"&amp;'DATA for charts'!G$5&amp;"'!$c70"),$R52,0),"")</f>
        <v>3.8502999999999998</v>
      </c>
      <c r="H52" s="238">
        <f ca="1">IF(ISNUMBER(OFFSET(INDIRECT("'"&amp;'DATA for charts'!H$5&amp;"'!$c70"),$R52,0)),OFFSET(INDIRECT("'"&amp;'DATA for charts'!H$5&amp;"'!$c70"),$R52,0),"")</f>
        <v>3.8709099999999999</v>
      </c>
      <c r="I52" s="239">
        <f t="shared" ca="1" si="0"/>
        <v>3.375</v>
      </c>
      <c r="J52" s="240">
        <f t="shared" ca="1" si="1"/>
        <v>3.990439257997231</v>
      </c>
      <c r="K52" s="238">
        <f t="shared" ca="1" si="2"/>
        <v>3.7986879724083207</v>
      </c>
      <c r="L52" s="241">
        <f t="shared" ca="1" si="3"/>
        <v>0.16201363798960572</v>
      </c>
      <c r="M52" s="366"/>
      <c r="N52" s="356" t="str">
        <f>IF(ISNUMBER(YourData!$C111),YourData!$C111,"")</f>
        <v/>
      </c>
      <c r="P52"/>
      <c r="Q52"/>
      <c r="R52">
        <f t="shared" si="4"/>
        <v>41</v>
      </c>
      <c r="S52"/>
      <c r="T52"/>
      <c r="U52"/>
      <c r="V52"/>
      <c r="W52"/>
      <c r="X52"/>
      <c r="Y52"/>
      <c r="Z52"/>
      <c r="AA52"/>
      <c r="AB52"/>
      <c r="AC52"/>
      <c r="AD52"/>
      <c r="AE52"/>
      <c r="AF52"/>
      <c r="AG52"/>
      <c r="AH52"/>
      <c r="AI52"/>
      <c r="AJ52"/>
      <c r="AK52"/>
      <c r="AL52"/>
      <c r="AM52"/>
      <c r="AN52"/>
      <c r="AO52"/>
      <c r="AP52"/>
      <c r="AQ52"/>
      <c r="AR52"/>
      <c r="AS52"/>
    </row>
    <row r="53" spans="2:45" ht="14.45" customHeight="1">
      <c r="B53" s="157" t="s">
        <v>720</v>
      </c>
      <c r="C53" s="238">
        <f ca="1">IF(ISNUMBER(OFFSET(INDIRECT("'"&amp;'DATA for charts'!C$5&amp;"'!$c70"),$R53,0)),OFFSET(INDIRECT("'"&amp;'DATA for charts'!C$5&amp;"'!$c70"),$R53,0),"")</f>
        <v>3.8279999999999998</v>
      </c>
      <c r="D53" s="238">
        <f ca="1">IF(ISNUMBER(OFFSET(INDIRECT("'"&amp;'DATA for charts'!D$5&amp;"'!$c70"),$R53,0)),OFFSET(INDIRECT("'"&amp;'DATA for charts'!D$5&amp;"'!$c70"),$R53,0),"")</f>
        <v>4.0555099218669204</v>
      </c>
      <c r="E53" s="238">
        <f ca="1">IF(ISNUMBER(OFFSET(INDIRECT("'"&amp;'DATA for charts'!E$5&amp;"'!$c70"),$R53,0)),OFFSET(INDIRECT("'"&amp;'DATA for charts'!E$5&amp;"'!$c70"),$R53,0),"")</f>
        <v>3.8730000000000002</v>
      </c>
      <c r="F53" s="238">
        <f ca="1">IF(ISNUMBER(OFFSET(INDIRECT("'"&amp;'DATA for charts'!F$5&amp;"'!$c70"),$R53,0)),OFFSET(INDIRECT("'"&amp;'DATA for charts'!F$5&amp;"'!$c70"),$R53,0),"")</f>
        <v>4.193750441631714</v>
      </c>
      <c r="G53" s="238">
        <f ca="1">IF(ISNUMBER(OFFSET(INDIRECT("'"&amp;'DATA for charts'!G$5&amp;"'!$c70"),$R53,0)),OFFSET(INDIRECT("'"&amp;'DATA for charts'!G$5&amp;"'!$c70"),$R53,0),"")</f>
        <v>4.2625000000000002</v>
      </c>
      <c r="H53" s="238">
        <f ca="1">IF(ISNUMBER(OFFSET(INDIRECT("'"&amp;'DATA for charts'!H$5&amp;"'!$c70"),$R53,0)),OFFSET(INDIRECT("'"&amp;'DATA for charts'!H$5&amp;"'!$c70"),$R53,0),"")</f>
        <v>4.2897700000000007</v>
      </c>
      <c r="I53" s="239">
        <f t="shared" ca="1" si="0"/>
        <v>3.8279999999999998</v>
      </c>
      <c r="J53" s="240">
        <f t="shared" ca="1" si="1"/>
        <v>4.2897700000000007</v>
      </c>
      <c r="K53" s="238">
        <f t="shared" ca="1" si="2"/>
        <v>4.0837550605831057</v>
      </c>
      <c r="L53" s="241">
        <f t="shared" ca="1" si="3"/>
        <v>0.11307485222536004</v>
      </c>
      <c r="M53" s="366"/>
      <c r="N53" s="356" t="str">
        <f>IF(ISNUMBER(YourData!$C112),YourData!$C112,"")</f>
        <v/>
      </c>
      <c r="P53"/>
      <c r="Q53"/>
      <c r="R53">
        <f t="shared" si="4"/>
        <v>42</v>
      </c>
      <c r="S53"/>
      <c r="T53"/>
      <c r="U53"/>
      <c r="V53"/>
      <c r="W53"/>
      <c r="X53"/>
      <c r="Y53"/>
      <c r="Z53"/>
      <c r="AA53"/>
      <c r="AB53"/>
      <c r="AC53"/>
      <c r="AD53"/>
      <c r="AE53"/>
      <c r="AF53"/>
      <c r="AG53"/>
      <c r="AH53"/>
      <c r="AI53"/>
      <c r="AJ53"/>
      <c r="AK53"/>
      <c r="AL53"/>
      <c r="AM53"/>
      <c r="AN53"/>
      <c r="AO53"/>
      <c r="AP53"/>
      <c r="AQ53"/>
      <c r="AR53"/>
      <c r="AS53"/>
    </row>
    <row r="54" spans="2:45" ht="14.45" customHeight="1">
      <c r="B54" s="208" t="s">
        <v>719</v>
      </c>
      <c r="C54" s="242">
        <f ca="1">IF(ISNUMBER(OFFSET(INDIRECT("'"&amp;'DATA for charts'!C$5&amp;"'!$c70"),$R54,0)),OFFSET(INDIRECT("'"&amp;'DATA for charts'!C$5&amp;"'!$c70"),$R54,0),"")</f>
        <v>4.0419999999999998</v>
      </c>
      <c r="D54" s="242">
        <f ca="1">IF(ISNUMBER(OFFSET(INDIRECT("'"&amp;'DATA for charts'!D$5&amp;"'!$c70"),$R54,0)),OFFSET(INDIRECT("'"&amp;'DATA for charts'!D$5&amp;"'!$c70"),$R54,0),"")</f>
        <v>3.8994910032868999</v>
      </c>
      <c r="E54" s="242">
        <f ca="1">IF(ISNUMBER(OFFSET(INDIRECT("'"&amp;'DATA for charts'!E$5&amp;"'!$c70"),$R54,0)),OFFSET(INDIRECT("'"&amp;'DATA for charts'!E$5&amp;"'!$c70"),$R54,0),"")</f>
        <v>3.54</v>
      </c>
      <c r="F54" s="242">
        <f ca="1">IF(ISNUMBER(OFFSET(INDIRECT("'"&amp;'DATA for charts'!F$5&amp;"'!$c70"),$R54,0)),OFFSET(INDIRECT("'"&amp;'DATA for charts'!F$5&amp;"'!$c70"),$R54,0),"")</f>
        <v>4.0938635160257624</v>
      </c>
      <c r="G54" s="242">
        <f ca="1">IF(ISNUMBER(OFFSET(INDIRECT("'"&amp;'DATA for charts'!G$5&amp;"'!$c70"),$R54,0)),OFFSET(INDIRECT("'"&amp;'DATA for charts'!G$5&amp;"'!$c70"),$R54,0),"")</f>
        <v>3.9597000000000002</v>
      </c>
      <c r="H54" s="242">
        <f ca="1">IF(ISNUMBER(OFFSET(INDIRECT("'"&amp;'DATA for charts'!H$5&amp;"'!$c70"),$R54,0)),OFFSET(INDIRECT("'"&amp;'DATA for charts'!H$5&amp;"'!$c70"),$R54,0),"")</f>
        <v>4.0746199999999995</v>
      </c>
      <c r="I54" s="202">
        <f t="shared" ca="1" si="0"/>
        <v>3.54</v>
      </c>
      <c r="J54" s="243">
        <f t="shared" ca="1" si="1"/>
        <v>4.0938635160257624</v>
      </c>
      <c r="K54" s="242">
        <f t="shared" ca="1" si="2"/>
        <v>3.934945753218777</v>
      </c>
      <c r="L54" s="244">
        <f t="shared" ca="1" si="3"/>
        <v>0.14075505756914264</v>
      </c>
      <c r="M54" s="366"/>
      <c r="N54" s="363" t="str">
        <f>IF(ISNUMBER(YourData!$C113),YourData!$C113,"")</f>
        <v/>
      </c>
      <c r="P54"/>
      <c r="Q54"/>
      <c r="R54">
        <f t="shared" si="4"/>
        <v>43</v>
      </c>
      <c r="S54"/>
      <c r="T54"/>
      <c r="U54"/>
      <c r="V54"/>
      <c r="W54"/>
      <c r="X54"/>
      <c r="Y54"/>
      <c r="Z54"/>
      <c r="AA54"/>
      <c r="AB54"/>
      <c r="AC54"/>
      <c r="AD54"/>
      <c r="AE54"/>
      <c r="AF54"/>
      <c r="AG54"/>
      <c r="AH54"/>
      <c r="AI54"/>
      <c r="AJ54"/>
      <c r="AK54"/>
      <c r="AL54"/>
      <c r="AM54"/>
      <c r="AN54"/>
      <c r="AO54"/>
      <c r="AP54"/>
      <c r="AQ54"/>
      <c r="AR54"/>
      <c r="AS54"/>
    </row>
    <row r="55" spans="2:45" ht="14.45" customHeight="1">
      <c r="B55" s="157" t="s">
        <v>1391</v>
      </c>
      <c r="C55" s="238">
        <f ca="1">IF(ISNUMBER(OFFSET(INDIRECT("'"&amp;'DATA for charts'!C$5&amp;"'!$c70"),$R55,0)),OFFSET(INDIRECT("'"&amp;'DATA for charts'!C$5&amp;"'!$c70"),$R55,0),"")</f>
        <v>5.141</v>
      </c>
      <c r="D55" s="238">
        <f ca="1">IF(ISNUMBER(OFFSET(INDIRECT("'"&amp;'DATA for charts'!D$5&amp;"'!$c70"),$R55,0)),OFFSET(INDIRECT("'"&amp;'DATA for charts'!D$5&amp;"'!$c70"),$R55,0),"")</f>
        <v>4.9056833774227</v>
      </c>
      <c r="E55" s="238">
        <f ca="1">IF(ISNUMBER(OFFSET(INDIRECT("'"&amp;'DATA for charts'!E$5&amp;"'!$c70"),$R55,0)),OFFSET(INDIRECT("'"&amp;'DATA for charts'!E$5&amp;"'!$c70"),$R55,0),"")</f>
        <v>5.4029999999999996</v>
      </c>
      <c r="F55" s="238">
        <f ca="1">IF(ISNUMBER(OFFSET(INDIRECT("'"&amp;'DATA for charts'!F$5&amp;"'!$c70"),$R55,0)),OFFSET(INDIRECT("'"&amp;'DATA for charts'!F$5&amp;"'!$c70"),$R55,0),"")</f>
        <v>5.1155588567064987</v>
      </c>
      <c r="G55" s="238">
        <f ca="1">IF(ISNUMBER(OFFSET(INDIRECT("'"&amp;'DATA for charts'!G$5&amp;"'!$c70"),$R55,0)),OFFSET(INDIRECT("'"&amp;'DATA for charts'!G$5&amp;"'!$c70"),$R55,0),"")</f>
        <v>4.9798</v>
      </c>
      <c r="H55" s="238">
        <f ca="1">IF(ISNUMBER(OFFSET(INDIRECT("'"&amp;'DATA for charts'!H$5&amp;"'!$c70"),$R55,0)),OFFSET(INDIRECT("'"&amp;'DATA for charts'!H$5&amp;"'!$c70"),$R55,0),"")</f>
        <v>5.3694600000000001</v>
      </c>
      <c r="I55" s="239">
        <f t="shared" ca="1" si="0"/>
        <v>4.9056833774227</v>
      </c>
      <c r="J55" s="240">
        <f t="shared" ca="1" si="1"/>
        <v>5.4029999999999996</v>
      </c>
      <c r="K55" s="238">
        <f t="shared" ca="1" si="2"/>
        <v>5.1524170390215334</v>
      </c>
      <c r="L55" s="241">
        <f t="shared" ca="1" si="3"/>
        <v>9.6521034460312669E-2</v>
      </c>
      <c r="M55" s="366"/>
      <c r="N55" s="356" t="str">
        <f>IF(ISNUMBER(YourData!$C114),YourData!$C114,"")</f>
        <v/>
      </c>
      <c r="P55"/>
      <c r="Q55">
        <v>33</v>
      </c>
      <c r="R55">
        <f t="shared" si="4"/>
        <v>44</v>
      </c>
      <c r="S55"/>
      <c r="T55"/>
      <c r="U55"/>
      <c r="V55"/>
      <c r="W55"/>
      <c r="X55"/>
      <c r="Y55"/>
      <c r="Z55"/>
      <c r="AA55"/>
      <c r="AB55"/>
      <c r="AC55"/>
      <c r="AD55"/>
      <c r="AE55"/>
      <c r="AF55"/>
      <c r="AG55"/>
      <c r="AH55"/>
      <c r="AI55"/>
      <c r="AJ55"/>
      <c r="AK55"/>
      <c r="AL55"/>
      <c r="AM55"/>
      <c r="AN55"/>
      <c r="AO55"/>
      <c r="AP55"/>
      <c r="AQ55"/>
      <c r="AR55"/>
      <c r="AS55"/>
    </row>
    <row r="56" spans="2:45" ht="14.45" customHeight="1" thickBot="1">
      <c r="B56" s="172" t="s">
        <v>199</v>
      </c>
      <c r="C56" s="247" t="str">
        <f ca="1">IF(ISNUMBER(OFFSET(INDIRECT("'"&amp;'DATA for charts'!C$5&amp;"'!$c70"),$R56,0)),OFFSET(INDIRECT("'"&amp;'DATA for charts'!C$5&amp;"'!$c70"),$R56,0),"")</f>
        <v/>
      </c>
      <c r="D56" s="247">
        <f ca="1">IF(ISNUMBER(OFFSET(INDIRECT("'"&amp;'DATA for charts'!D$5&amp;"'!$c70"),$R56,0)),OFFSET(INDIRECT("'"&amp;'DATA for charts'!D$5&amp;"'!$c70"),$R56,0),"")</f>
        <v>2.0375136636832099</v>
      </c>
      <c r="E56" s="247">
        <f ca="1">IF(ISNUMBER(OFFSET(INDIRECT("'"&amp;'DATA for charts'!E$5&amp;"'!$c70"),$R56,0)),OFFSET(INDIRECT("'"&amp;'DATA for charts'!E$5&amp;"'!$c70"),$R56,0),"")</f>
        <v>2.4540000000000002</v>
      </c>
      <c r="F56" s="247">
        <f ca="1">IF(ISNUMBER(OFFSET(INDIRECT("'"&amp;'DATA for charts'!F$5&amp;"'!$c70"),$R56,0)),OFFSET(INDIRECT("'"&amp;'DATA for charts'!F$5&amp;"'!$c70"),$R56,0),"")</f>
        <v>2.3418239005067787</v>
      </c>
      <c r="G56" s="247">
        <f ca="1">IF(ISNUMBER(OFFSET(INDIRECT("'"&amp;'DATA for charts'!G$5&amp;"'!$c70"),$R56,0)),OFFSET(INDIRECT("'"&amp;'DATA for charts'!G$5&amp;"'!$c70"),$R56,0),"")</f>
        <v>2.1850000000000001</v>
      </c>
      <c r="H56" s="557">
        <f ca="1">IF(ISNUMBER(OFFSET(INDIRECT("'"&amp;'DATA for charts'!H$5&amp;"'!$c70"),$R56,0)),OFFSET(INDIRECT("'"&amp;'DATA for charts'!H$5&amp;"'!$c70"),$R56,0),"")</f>
        <v>2.60975</v>
      </c>
      <c r="I56" s="252">
        <f t="shared" ca="1" si="0"/>
        <v>2.0375136636832099</v>
      </c>
      <c r="J56" s="364">
        <f t="shared" ca="1" si="1"/>
        <v>2.60975</v>
      </c>
      <c r="K56" s="247">
        <f t="shared" ca="1" si="2"/>
        <v>2.3256175128379981</v>
      </c>
      <c r="L56" s="251">
        <f t="shared" ca="1" si="3"/>
        <v>0.24605780321050238</v>
      </c>
      <c r="M56" s="366"/>
      <c r="N56" s="365" t="str">
        <f>IF(ISNUMBER(YourData!$C115),YourData!$C115,"")</f>
        <v/>
      </c>
      <c r="P56"/>
      <c r="Q56">
        <v>34</v>
      </c>
      <c r="R56">
        <f t="shared" si="4"/>
        <v>45</v>
      </c>
      <c r="S56"/>
      <c r="T56"/>
      <c r="U56"/>
      <c r="V56"/>
      <c r="W56"/>
      <c r="X56"/>
      <c r="Y56"/>
      <c r="Z56"/>
      <c r="AA56"/>
      <c r="AB56"/>
      <c r="AC56"/>
      <c r="AD56"/>
      <c r="AE56"/>
      <c r="AF56"/>
      <c r="AG56"/>
      <c r="AH56"/>
      <c r="AI56"/>
      <c r="AJ56"/>
      <c r="AK56"/>
      <c r="AL56"/>
      <c r="AM56"/>
      <c r="AN56"/>
      <c r="AO56"/>
      <c r="AP56"/>
      <c r="AQ56"/>
      <c r="AR56"/>
      <c r="AS56"/>
    </row>
    <row r="57" spans="2:45" ht="14.45" customHeight="1" thickTop="1">
      <c r="B57" s="146" t="s">
        <v>555</v>
      </c>
      <c r="C57" s="16"/>
      <c r="D57" s="16"/>
      <c r="E57" s="16"/>
      <c r="F57" s="16"/>
      <c r="G57" s="16"/>
      <c r="H57" s="16"/>
      <c r="I57" s="16"/>
      <c r="J57" s="16"/>
      <c r="K57" s="16"/>
      <c r="L57" s="16"/>
      <c r="N57" s="16"/>
      <c r="P57"/>
      <c r="Q57"/>
      <c r="R57"/>
      <c r="S57"/>
      <c r="T57"/>
      <c r="U57"/>
      <c r="V57"/>
      <c r="W57"/>
      <c r="X57"/>
      <c r="Y57"/>
      <c r="Z57"/>
      <c r="AA57"/>
      <c r="AB57"/>
      <c r="AC57"/>
      <c r="AD57"/>
      <c r="AE57"/>
      <c r="AF57"/>
      <c r="AG57"/>
      <c r="AH57"/>
      <c r="AI57"/>
      <c r="AJ57"/>
      <c r="AK57"/>
      <c r="AL57"/>
      <c r="AM57"/>
      <c r="AN57"/>
      <c r="AO57"/>
      <c r="AP57"/>
      <c r="AQ57"/>
      <c r="AR57"/>
      <c r="AS57"/>
    </row>
    <row r="58" spans="2:45" ht="14.45" customHeight="1">
      <c r="C58" s="16"/>
      <c r="D58" s="16"/>
      <c r="E58" s="16"/>
      <c r="F58" s="16"/>
      <c r="G58" s="16"/>
      <c r="H58" s="16"/>
      <c r="I58" s="16"/>
      <c r="J58" s="16"/>
      <c r="K58" s="16"/>
      <c r="L58" s="16"/>
      <c r="N58" s="16"/>
      <c r="P58"/>
      <c r="Q58"/>
      <c r="R58"/>
      <c r="S58"/>
      <c r="T58"/>
      <c r="U58"/>
      <c r="V58"/>
      <c r="W58"/>
      <c r="X58"/>
      <c r="Y58"/>
      <c r="Z58"/>
      <c r="AA58"/>
      <c r="AB58"/>
      <c r="AC58"/>
      <c r="AD58"/>
      <c r="AE58"/>
      <c r="AF58"/>
      <c r="AG58"/>
      <c r="AH58"/>
      <c r="AI58"/>
      <c r="AJ58"/>
      <c r="AK58"/>
      <c r="AL58"/>
      <c r="AM58"/>
      <c r="AN58"/>
      <c r="AO58"/>
      <c r="AP58"/>
      <c r="AQ58"/>
      <c r="AR58"/>
      <c r="AS58"/>
    </row>
    <row r="59" spans="2:45" ht="16.5" thickBot="1">
      <c r="B59" s="132" t="s">
        <v>452</v>
      </c>
      <c r="C59" s="52"/>
      <c r="D59" s="52"/>
      <c r="E59" s="52"/>
      <c r="F59" s="52"/>
      <c r="G59" s="52"/>
      <c r="H59" s="52"/>
      <c r="N59" s="52"/>
    </row>
    <row r="60" spans="2:45" ht="15.75" thickTop="1">
      <c r="B60" s="200" t="s">
        <v>559</v>
      </c>
      <c r="C60" s="254" t="str">
        <f ca="1">'DATA for charts'!C6</f>
        <v>BSIMAC</v>
      </c>
      <c r="D60" s="254" t="str">
        <f ca="1">'DATA for charts'!D6</f>
        <v>CSE</v>
      </c>
      <c r="E60" s="254" t="str">
        <f ca="1">'DATA for charts'!E6</f>
        <v>DeST</v>
      </c>
      <c r="F60" s="254" t="str">
        <f ca="1">'DATA for charts'!F6</f>
        <v>EnergyPlus</v>
      </c>
      <c r="G60" s="254" t="str">
        <f ca="1">'DATA for charts'!G6</f>
        <v>ESP-r</v>
      </c>
      <c r="H60" s="60" t="str">
        <f ca="1">'DATA for charts'!H6</f>
        <v>TRNSYS</v>
      </c>
      <c r="I60" s="973" t="s">
        <v>561</v>
      </c>
      <c r="J60" s="976"/>
      <c r="K60" s="976"/>
      <c r="L60" s="977"/>
      <c r="N60" s="350" t="str">
        <f ca="1">'DATA for charts'!S$6</f>
        <v>Tested Prg</v>
      </c>
      <c r="P60"/>
      <c r="Q60"/>
      <c r="R60"/>
      <c r="S60"/>
      <c r="T60"/>
      <c r="U60"/>
      <c r="V60"/>
      <c r="W60"/>
      <c r="X60"/>
      <c r="Y60"/>
      <c r="Z60"/>
      <c r="AA60"/>
      <c r="AB60"/>
      <c r="AC60"/>
      <c r="AD60"/>
      <c r="AE60"/>
      <c r="AF60"/>
      <c r="AG60"/>
      <c r="AH60"/>
      <c r="AI60"/>
      <c r="AJ60"/>
      <c r="AK60"/>
      <c r="AL60"/>
      <c r="AM60"/>
      <c r="AN60"/>
      <c r="AO60"/>
      <c r="AP60"/>
      <c r="AQ60"/>
      <c r="AR60"/>
      <c r="AS60"/>
    </row>
    <row r="61" spans="2:45" ht="15">
      <c r="B61" s="201"/>
      <c r="C61" s="254" t="str">
        <f ca="1">'DATA for charts'!C7</f>
        <v/>
      </c>
      <c r="D61" s="254" t="str">
        <f ca="1">'DATA for charts'!D7</f>
        <v/>
      </c>
      <c r="E61" s="254" t="str">
        <f ca="1">'DATA for charts'!E7</f>
        <v/>
      </c>
      <c r="F61" s="254" t="str">
        <f ca="1">'DATA for charts'!F7</f>
        <v/>
      </c>
      <c r="G61" s="254" t="str">
        <f ca="1">'DATA for charts'!G7</f>
        <v/>
      </c>
      <c r="H61" s="60" t="str">
        <f ca="1">'DATA for charts'!H7</f>
        <v/>
      </c>
      <c r="I61" s="56" t="s">
        <v>254</v>
      </c>
      <c r="J61" s="66" t="s">
        <v>255</v>
      </c>
      <c r="K61" s="68" t="s">
        <v>256</v>
      </c>
      <c r="L61" s="159" t="s">
        <v>449</v>
      </c>
      <c r="N61" s="354" t="str">
        <f ca="1">'DATA for charts'!S$7</f>
        <v/>
      </c>
      <c r="P61"/>
      <c r="Q61"/>
      <c r="R61"/>
      <c r="S61"/>
      <c r="T61"/>
      <c r="U61"/>
      <c r="V61"/>
      <c r="W61"/>
      <c r="X61"/>
      <c r="Y61"/>
      <c r="Z61"/>
      <c r="AA61"/>
      <c r="AB61"/>
      <c r="AC61"/>
      <c r="AD61"/>
      <c r="AE61"/>
      <c r="AF61"/>
      <c r="AG61"/>
      <c r="AH61"/>
      <c r="AI61"/>
      <c r="AJ61"/>
      <c r="AK61"/>
      <c r="AL61"/>
      <c r="AM61"/>
      <c r="AN61"/>
      <c r="AO61"/>
      <c r="AP61"/>
      <c r="AQ61"/>
      <c r="AR61"/>
      <c r="AS61"/>
    </row>
    <row r="62" spans="2:45" ht="15">
      <c r="B62" s="202" t="s">
        <v>558</v>
      </c>
      <c r="C62" s="166"/>
      <c r="D62" s="166"/>
      <c r="E62" s="166"/>
      <c r="F62" s="166"/>
      <c r="G62" s="166"/>
      <c r="H62" s="61"/>
      <c r="I62" s="57"/>
      <c r="J62" s="67"/>
      <c r="K62" s="61"/>
      <c r="L62" s="161" t="s">
        <v>451</v>
      </c>
      <c r="N62" s="78"/>
      <c r="P62"/>
      <c r="Q62"/>
      <c r="R62"/>
      <c r="S62"/>
      <c r="T62"/>
      <c r="U62"/>
      <c r="V62"/>
      <c r="W62"/>
      <c r="X62"/>
      <c r="Y62"/>
      <c r="Z62"/>
      <c r="AA62"/>
      <c r="AB62"/>
      <c r="AC62"/>
      <c r="AD62"/>
      <c r="AE62"/>
      <c r="AF62"/>
      <c r="AG62"/>
      <c r="AH62"/>
      <c r="AI62"/>
      <c r="AJ62"/>
      <c r="AK62"/>
      <c r="AL62"/>
      <c r="AM62"/>
      <c r="AN62"/>
      <c r="AO62"/>
      <c r="AP62"/>
      <c r="AQ62"/>
      <c r="AR62"/>
      <c r="AS62"/>
    </row>
    <row r="63" spans="2:45" ht="14.45" customHeight="1">
      <c r="B63" s="157" t="s">
        <v>448</v>
      </c>
      <c r="C63" s="238">
        <f ca="1">IF(ISNUMBER(OFFSET(INDIRECT("'"&amp;'DATA for charts'!C$5&amp;"'!$d70"),$R11,0)),OFFSET(INDIRECT("'"&amp;'DATA for charts'!C$5&amp;"'!$d70"),$R11,0),"")</f>
        <v>5.8220000000000001</v>
      </c>
      <c r="D63" s="238">
        <f ca="1">IF(ISNUMBER(OFFSET(INDIRECT("'"&amp;'DATA for charts'!D$5&amp;"'!$d70"),$R11,0)),OFFSET(INDIRECT("'"&amp;'DATA for charts'!D$5&amp;"'!$d70"),$R11,0),"")</f>
        <v>5.9131242078265798</v>
      </c>
      <c r="E63" s="238">
        <f ca="1">IF(ISNUMBER(OFFSET(INDIRECT("'"&amp;'DATA for charts'!E$5&amp;"'!$d70"),$R11,0)),OFFSET(INDIRECT("'"&amp;'DATA for charts'!E$5&amp;"'!$d70"),$R11,0),"")</f>
        <v>5.4320000000000004</v>
      </c>
      <c r="F63" s="238">
        <f ca="1">IF(ISNUMBER(OFFSET(INDIRECT("'"&amp;'DATA for charts'!F$5&amp;"'!$d70"),$R11,0)),OFFSET(INDIRECT("'"&amp;'DATA for charts'!F$5&amp;"'!$d70"),$R11,0),"")</f>
        <v>6.0270394016087305</v>
      </c>
      <c r="G63" s="238">
        <f ca="1">IF(ISNUMBER(OFFSET(INDIRECT("'"&amp;'DATA for charts'!G$5&amp;"'!$d70"),$R11,0)),OFFSET(INDIRECT("'"&amp;'DATA for charts'!G$5&amp;"'!$d70"),$R11,0),"")</f>
        <v>6.1618000000000004</v>
      </c>
      <c r="H63" s="238">
        <f ca="1">IF(ISNUMBER(OFFSET(INDIRECT("'"&amp;'DATA for charts'!H$5&amp;"'!$d70"),$R11,0)),OFFSET(INDIRECT("'"&amp;'DATA for charts'!H$5&amp;"'!$d70"),$R11,0),"")</f>
        <v>5.7795200000000007</v>
      </c>
      <c r="I63" s="70">
        <f t="shared" ref="I63:I108" ca="1" si="6">MIN(C63:H63)</f>
        <v>5.4320000000000004</v>
      </c>
      <c r="J63" s="62">
        <f t="shared" ref="J63:J108" ca="1" si="7">MAX(C63:H63)</f>
        <v>6.1618000000000004</v>
      </c>
      <c r="K63" s="62">
        <f t="shared" ref="K63:K108" ca="1" si="8">AVERAGE(C63:H63)</f>
        <v>5.8559139349058853</v>
      </c>
      <c r="L63" s="128">
        <f t="shared" ref="L63:L108" ca="1" si="9">ABS((J63-I63)/K63)</f>
        <v>0.12462614855894892</v>
      </c>
      <c r="N63" s="82" t="str">
        <f>IF(ISNUMBER(YourData!$D70),YourData!$D70,"")</f>
        <v/>
      </c>
      <c r="P63"/>
      <c r="Q63"/>
      <c r="R63"/>
      <c r="S63"/>
      <c r="T63"/>
      <c r="U63"/>
      <c r="V63"/>
      <c r="W63"/>
      <c r="X63"/>
      <c r="Y63"/>
      <c r="Z63"/>
      <c r="AA63"/>
      <c r="AB63"/>
      <c r="AC63"/>
      <c r="AD63"/>
      <c r="AE63"/>
      <c r="AF63"/>
      <c r="AG63"/>
      <c r="AH63"/>
      <c r="AI63"/>
      <c r="AJ63"/>
      <c r="AK63"/>
      <c r="AL63"/>
      <c r="AM63"/>
      <c r="AN63"/>
      <c r="AO63"/>
      <c r="AP63"/>
      <c r="AQ63"/>
      <c r="AR63"/>
      <c r="AS63"/>
    </row>
    <row r="64" spans="2:45" ht="14.45" customHeight="1">
      <c r="B64" s="157" t="s">
        <v>203</v>
      </c>
      <c r="C64" s="238">
        <f ca="1">IF(ISNUMBER(OFFSET(INDIRECT("'"&amp;'DATA for charts'!C$5&amp;"'!$d70"),$R12,0)),OFFSET(INDIRECT("'"&amp;'DATA for charts'!C$5&amp;"'!$d70"),$R12,0),"")</f>
        <v>4.2990000000000004</v>
      </c>
      <c r="D64" s="238">
        <f ca="1">IF(ISNUMBER(OFFSET(INDIRECT("'"&amp;'DATA for charts'!D$5&amp;"'!$d70"),$R12,0)),OFFSET(INDIRECT("'"&amp;'DATA for charts'!D$5&amp;"'!$d70"),$R12,0),"")</f>
        <v>4.38179367303362</v>
      </c>
      <c r="E64" s="238">
        <f ca="1">IF(ISNUMBER(OFFSET(INDIRECT("'"&amp;'DATA for charts'!E$5&amp;"'!$d70"),$R12,0)),OFFSET(INDIRECT("'"&amp;'DATA for charts'!E$5&amp;"'!$d70"),$R12,0),"")</f>
        <v>4.173</v>
      </c>
      <c r="F64" s="238">
        <f ca="1">IF(ISNUMBER(OFFSET(INDIRECT("'"&amp;'DATA for charts'!F$5&amp;"'!$d70"),$R12,0)),OFFSET(INDIRECT("'"&amp;'DATA for charts'!F$5&amp;"'!$d70"),$R12,0),"")</f>
        <v>4.3327583401901055</v>
      </c>
      <c r="G64" s="238">
        <f ca="1">IF(ISNUMBER(OFFSET(INDIRECT("'"&amp;'DATA for charts'!G$5&amp;"'!$d70"),$R12,0)),OFFSET(INDIRECT("'"&amp;'DATA for charts'!G$5&amp;"'!$d70"),$R12,0),"")</f>
        <v>4.2324999999999999</v>
      </c>
      <c r="H64" s="238">
        <f ca="1">IF(ISNUMBER(OFFSET(INDIRECT("'"&amp;'DATA for charts'!H$5&amp;"'!$d70"),$R12,0)),OFFSET(INDIRECT("'"&amp;'DATA for charts'!H$5&amp;"'!$d70"),$R12,0),"")</f>
        <v>4.1168000000000005</v>
      </c>
      <c r="I64" s="70">
        <f t="shared" ca="1" si="6"/>
        <v>4.1168000000000005</v>
      </c>
      <c r="J64" s="62">
        <f t="shared" ca="1" si="7"/>
        <v>4.38179367303362</v>
      </c>
      <c r="K64" s="62">
        <f t="shared" ca="1" si="8"/>
        <v>4.255975335537288</v>
      </c>
      <c r="L64" s="128">
        <f t="shared" ca="1" si="9"/>
        <v>6.2263911827902051E-2</v>
      </c>
      <c r="N64" s="79" t="str">
        <f>IF(ISNUMBER(YourData!$D71),YourData!$D71,"")</f>
        <v/>
      </c>
      <c r="P64"/>
      <c r="Q64"/>
      <c r="R64"/>
      <c r="S64"/>
      <c r="T64"/>
      <c r="U64"/>
      <c r="V64"/>
      <c r="W64"/>
      <c r="X64"/>
      <c r="Y64"/>
      <c r="Z64"/>
      <c r="AA64"/>
      <c r="AB64"/>
      <c r="AC64"/>
      <c r="AD64"/>
      <c r="AE64"/>
      <c r="AF64"/>
      <c r="AG64"/>
      <c r="AH64"/>
      <c r="AI64"/>
      <c r="AJ64"/>
      <c r="AK64"/>
      <c r="AL64"/>
      <c r="AM64"/>
      <c r="AN64"/>
      <c r="AO64"/>
      <c r="AP64"/>
      <c r="AQ64"/>
      <c r="AR64"/>
      <c r="AS64"/>
    </row>
    <row r="65" spans="2:45" ht="14.45" customHeight="1">
      <c r="B65" s="157" t="s">
        <v>204</v>
      </c>
      <c r="C65" s="238">
        <f ca="1">IF(ISNUMBER(OFFSET(INDIRECT("'"&amp;'DATA for charts'!C$5&amp;"'!$d70"),$R13,0)),OFFSET(INDIRECT("'"&amp;'DATA for charts'!C$5&amp;"'!$d70"),$R13,0),"")</f>
        <v>4.4039999999999999</v>
      </c>
      <c r="D65" s="238">
        <f ca="1">IF(ISNUMBER(OFFSET(INDIRECT("'"&amp;'DATA for charts'!D$5&amp;"'!$d70"),$R13,0)),OFFSET(INDIRECT("'"&amp;'DATA for charts'!D$5&amp;"'!$d70"),$R13,0),"")</f>
        <v>4.0793078606887914</v>
      </c>
      <c r="E65" s="238">
        <f ca="1">IF(ISNUMBER(OFFSET(INDIRECT("'"&amp;'DATA for charts'!E$5&amp;"'!$d70"),$R13,0)),OFFSET(INDIRECT("'"&amp;'DATA for charts'!E$5&amp;"'!$d70"),$R13,0),"")</f>
        <v>3.9089999999999998</v>
      </c>
      <c r="F65" s="238">
        <f ca="1">IF(ISNUMBER(OFFSET(INDIRECT("'"&amp;'DATA for charts'!F$5&amp;"'!$d70"),$R13,0)),OFFSET(INDIRECT("'"&amp;'DATA for charts'!F$5&amp;"'!$d70"),$R13,0),"")</f>
        <v>4.0595089570205989</v>
      </c>
      <c r="G65" s="238">
        <f ca="1">IF(ISNUMBER(OFFSET(INDIRECT("'"&amp;'DATA for charts'!G$5&amp;"'!$d70"),$R13,0)),OFFSET(INDIRECT("'"&amp;'DATA for charts'!G$5&amp;"'!$d70"),$R13,0),"")</f>
        <v>4.2457000000000003</v>
      </c>
      <c r="H65" s="238">
        <f ca="1">IF(ISNUMBER(OFFSET(INDIRECT("'"&amp;'DATA for charts'!H$5&amp;"'!$d70"),$R13,0)),OFFSET(INDIRECT("'"&amp;'DATA for charts'!H$5&amp;"'!$d70"),$R13,0),"")</f>
        <v>3.8406500000000001</v>
      </c>
      <c r="I65" s="70">
        <f t="shared" ca="1" si="6"/>
        <v>3.8406500000000001</v>
      </c>
      <c r="J65" s="62">
        <f t="shared" ca="1" si="7"/>
        <v>4.4039999999999999</v>
      </c>
      <c r="K65" s="62">
        <f t="shared" ca="1" si="8"/>
        <v>4.089694469618232</v>
      </c>
      <c r="L65" s="128">
        <f t="shared" ca="1" si="9"/>
        <v>0.13774867638280761</v>
      </c>
      <c r="N65" s="79" t="str">
        <f>IF(ISNUMBER(YourData!$D72),YourData!$D72,"")</f>
        <v/>
      </c>
      <c r="P65"/>
      <c r="Q65"/>
      <c r="R65"/>
      <c r="S65"/>
      <c r="T65"/>
      <c r="U65"/>
      <c r="V65"/>
      <c r="W65"/>
      <c r="X65"/>
      <c r="Y65"/>
      <c r="Z65"/>
      <c r="AA65"/>
      <c r="AB65"/>
      <c r="AC65"/>
      <c r="AD65"/>
      <c r="AE65"/>
      <c r="AF65"/>
      <c r="AG65"/>
      <c r="AH65"/>
      <c r="AI65"/>
      <c r="AJ65"/>
      <c r="AK65"/>
      <c r="AL65"/>
      <c r="AM65"/>
      <c r="AN65"/>
      <c r="AO65"/>
      <c r="AP65"/>
      <c r="AQ65"/>
      <c r="AR65"/>
      <c r="AS65"/>
    </row>
    <row r="66" spans="2:45" ht="14.45" customHeight="1">
      <c r="B66" s="157" t="s">
        <v>205</v>
      </c>
      <c r="C66" s="238">
        <f ca="1">IF(ISNUMBER(OFFSET(INDIRECT("'"&amp;'DATA for charts'!C$5&amp;"'!$d70"),$R14,0)),OFFSET(INDIRECT("'"&amp;'DATA for charts'!C$5&amp;"'!$d70"),$R14,0),"")</f>
        <v>3.0739999999999998</v>
      </c>
      <c r="D66" s="238">
        <f ca="1">IF(ISNUMBER(OFFSET(INDIRECT("'"&amp;'DATA for charts'!D$5&amp;"'!$d70"),$R14,0)),OFFSET(INDIRECT("'"&amp;'DATA for charts'!D$5&amp;"'!$d70"),$R14,0),"")</f>
        <v>3.0204033489295998</v>
      </c>
      <c r="E66" s="238">
        <f ca="1">IF(ISNUMBER(OFFSET(INDIRECT("'"&amp;'DATA for charts'!E$5&amp;"'!$d70"),$R14,0)),OFFSET(INDIRECT("'"&amp;'DATA for charts'!E$5&amp;"'!$d70"),$R14,0),"")</f>
        <v>2.7869999999999999</v>
      </c>
      <c r="F66" s="238">
        <f ca="1">IF(ISNUMBER(OFFSET(INDIRECT("'"&amp;'DATA for charts'!F$5&amp;"'!$d70"),$R14,0)),OFFSET(INDIRECT("'"&amp;'DATA for charts'!F$5&amp;"'!$d70"),$R14,0),"")</f>
        <v>2.8360402244015956</v>
      </c>
      <c r="G66" s="238">
        <f ca="1">IF(ISNUMBER(OFFSET(INDIRECT("'"&amp;'DATA for charts'!G$5&amp;"'!$d70"),$R14,0)),OFFSET(INDIRECT("'"&amp;'DATA for charts'!G$5&amp;"'!$d70"),$R14,0),"")</f>
        <v>2.5952999999999999</v>
      </c>
      <c r="H66" s="238">
        <f ca="1">IF(ISNUMBER(OFFSET(INDIRECT("'"&amp;'DATA for charts'!H$5&amp;"'!$d70"),$R14,0)),OFFSET(INDIRECT("'"&amp;'DATA for charts'!H$5&amp;"'!$d70"),$R14,0),"")</f>
        <v>2.57287</v>
      </c>
      <c r="I66" s="70">
        <f t="shared" ca="1" si="6"/>
        <v>2.57287</v>
      </c>
      <c r="J66" s="62">
        <f t="shared" ca="1" si="7"/>
        <v>3.0739999999999998</v>
      </c>
      <c r="K66" s="62">
        <f t="shared" ca="1" si="8"/>
        <v>2.8142689288885325</v>
      </c>
      <c r="L66" s="128">
        <f t="shared" ca="1" si="9"/>
        <v>0.17806755951994827</v>
      </c>
      <c r="N66" s="79" t="str">
        <f>IF(ISNUMBER(YourData!$D73),YourData!$D73,"")</f>
        <v/>
      </c>
      <c r="P66"/>
      <c r="Q66"/>
      <c r="R66"/>
      <c r="S66"/>
      <c r="T66"/>
      <c r="U66"/>
      <c r="V66"/>
      <c r="W66"/>
      <c r="X66"/>
      <c r="Y66"/>
      <c r="Z66"/>
      <c r="AA66"/>
      <c r="AB66"/>
      <c r="AC66"/>
      <c r="AD66"/>
      <c r="AE66"/>
      <c r="AF66"/>
      <c r="AG66"/>
      <c r="AH66"/>
      <c r="AI66"/>
      <c r="AJ66"/>
      <c r="AK66"/>
      <c r="AL66"/>
      <c r="AM66"/>
      <c r="AN66"/>
      <c r="AO66"/>
      <c r="AP66"/>
      <c r="AQ66"/>
      <c r="AR66"/>
      <c r="AS66"/>
    </row>
    <row r="67" spans="2:45" ht="14.45" customHeight="1">
      <c r="B67" s="157" t="s">
        <v>617</v>
      </c>
      <c r="C67" s="238">
        <f ca="1">IF(ISNUMBER(OFFSET(INDIRECT("'"&amp;'DATA for charts'!C$5&amp;"'!$d70"),$R15,0)),OFFSET(INDIRECT("'"&amp;'DATA for charts'!C$5&amp;"'!$d70"),$R15,0),"")</f>
        <v>5.8040000000000003</v>
      </c>
      <c r="D67" s="238">
        <f ca="1">IF(ISNUMBER(OFFSET(INDIRECT("'"&amp;'DATA for charts'!D$5&amp;"'!$d70"),$R15,0)),OFFSET(INDIRECT("'"&amp;'DATA for charts'!D$5&amp;"'!$d70"),$R15,0),"")</f>
        <v>5.6439125452619994</v>
      </c>
      <c r="E67" s="238">
        <f ca="1">IF(ISNUMBER(OFFSET(INDIRECT("'"&amp;'DATA for charts'!E$5&amp;"'!$d70"),$R15,0)),OFFSET(INDIRECT("'"&amp;'DATA for charts'!E$5&amp;"'!$d70"),$R15,0),"")</f>
        <v>5.2370000000000001</v>
      </c>
      <c r="F67" s="238">
        <f ca="1">IF(ISNUMBER(OFFSET(INDIRECT("'"&amp;'DATA for charts'!F$5&amp;"'!$d70"),$R15,0)),OFFSET(INDIRECT("'"&amp;'DATA for charts'!F$5&amp;"'!$d70"),$R15,0),"")</f>
        <v>5.7630998775727544</v>
      </c>
      <c r="G67" s="238">
        <f ca="1">IF(ISNUMBER(OFFSET(INDIRECT("'"&amp;'DATA for charts'!G$5&amp;"'!$d70"),$R15,0)),OFFSET(INDIRECT("'"&amp;'DATA for charts'!G$5&amp;"'!$d70"),$R15,0),"")</f>
        <v>5.8925999999999998</v>
      </c>
      <c r="H67" s="238">
        <f ca="1">IF(ISNUMBER(OFFSET(INDIRECT("'"&amp;'DATA for charts'!H$5&amp;"'!$d70"),$R15,0)),OFFSET(INDIRECT("'"&amp;'DATA for charts'!H$5&amp;"'!$d70"),$R15,0),"")</f>
        <v>5.47722</v>
      </c>
      <c r="I67" s="70">
        <f t="shared" ca="1" si="6"/>
        <v>5.2370000000000001</v>
      </c>
      <c r="J67" s="62">
        <f t="shared" ca="1" si="7"/>
        <v>5.8925999999999998</v>
      </c>
      <c r="K67" s="62">
        <f t="shared" ca="1" si="8"/>
        <v>5.6363054038057934</v>
      </c>
      <c r="L67" s="128">
        <f t="shared" ca="1" si="9"/>
        <v>0.116317330774397</v>
      </c>
      <c r="N67" s="79" t="str">
        <f>IF(ISNUMBER(YourData!$D74),YourData!$D74,"")</f>
        <v/>
      </c>
      <c r="P67"/>
      <c r="Q67"/>
      <c r="R67"/>
      <c r="S67"/>
      <c r="T67"/>
      <c r="U67"/>
      <c r="V67"/>
      <c r="W67"/>
      <c r="X67"/>
      <c r="Y67"/>
      <c r="Z67"/>
      <c r="AA67"/>
      <c r="AB67"/>
      <c r="AC67"/>
      <c r="AD67"/>
      <c r="AE67"/>
      <c r="AF67"/>
      <c r="AG67"/>
      <c r="AH67"/>
      <c r="AI67"/>
      <c r="AJ67"/>
      <c r="AK67"/>
      <c r="AL67"/>
      <c r="AM67"/>
      <c r="AN67"/>
      <c r="AO67"/>
      <c r="AP67"/>
      <c r="AQ67"/>
      <c r="AR67"/>
      <c r="AS67"/>
    </row>
    <row r="68" spans="2:45" ht="14.45" customHeight="1">
      <c r="B68" s="157" t="s">
        <v>206</v>
      </c>
      <c r="C68" s="238">
        <f ca="1">IF(ISNUMBER(OFFSET(INDIRECT("'"&amp;'DATA for charts'!C$5&amp;"'!$d70"),$R16,0)),OFFSET(INDIRECT("'"&amp;'DATA for charts'!C$5&amp;"'!$d70"),$R16,0),"")</f>
        <v>4.6289999999999996</v>
      </c>
      <c r="D68" s="238">
        <f ca="1">IF(ISNUMBER(OFFSET(INDIRECT("'"&amp;'DATA for charts'!D$5&amp;"'!$d70"),$R16,0)),OFFSET(INDIRECT("'"&amp;'DATA for charts'!D$5&amp;"'!$d70"),$R16,0),"")</f>
        <v>4.6538809004145003</v>
      </c>
      <c r="E68" s="238">
        <f ca="1">IF(ISNUMBER(OFFSET(INDIRECT("'"&amp;'DATA for charts'!E$5&amp;"'!$d70"),$R16,0)),OFFSET(INDIRECT("'"&amp;'DATA for charts'!E$5&amp;"'!$d70"),$R16,0),"")</f>
        <v>4.1859999999999999</v>
      </c>
      <c r="F68" s="238">
        <f ca="1">IF(ISNUMBER(OFFSET(INDIRECT("'"&amp;'DATA for charts'!F$5&amp;"'!$d70"),$R16,0)),OFFSET(INDIRECT("'"&amp;'DATA for charts'!F$5&amp;"'!$d70"),$R16,0),"")</f>
        <v>4.8167785526855962</v>
      </c>
      <c r="G68" s="238">
        <f ca="1">IF(ISNUMBER(OFFSET(INDIRECT("'"&amp;'DATA for charts'!G$5&amp;"'!$d70"),$R16,0)),OFFSET(INDIRECT("'"&amp;'DATA for charts'!G$5&amp;"'!$d70"),$R16,0),"")</f>
        <v>4.9451000000000001</v>
      </c>
      <c r="H68" s="238">
        <f ca="1">IF(ISNUMBER(OFFSET(INDIRECT("'"&amp;'DATA for charts'!H$5&amp;"'!$d70"),$R16,0)),OFFSET(INDIRECT("'"&amp;'DATA for charts'!H$5&amp;"'!$d70"),$R16,0),"")</f>
        <v>4.6323400000000001</v>
      </c>
      <c r="I68" s="70">
        <f t="shared" ca="1" si="6"/>
        <v>4.1859999999999999</v>
      </c>
      <c r="J68" s="62">
        <f t="shared" ca="1" si="7"/>
        <v>4.9451000000000001</v>
      </c>
      <c r="K68" s="62">
        <f t="shared" ca="1" si="8"/>
        <v>4.643849908850016</v>
      </c>
      <c r="L68" s="128">
        <f t="shared" ca="1" si="9"/>
        <v>0.16346350870499612</v>
      </c>
      <c r="M68" s="86"/>
      <c r="N68" s="79" t="str">
        <f>IF(ISNUMBER(YourData!$D75),YourData!$D75,"")</f>
        <v/>
      </c>
      <c r="P68"/>
      <c r="Q68"/>
      <c r="R68"/>
      <c r="S68"/>
      <c r="T68"/>
      <c r="U68"/>
      <c r="V68"/>
      <c r="W68"/>
      <c r="X68"/>
      <c r="Y68"/>
      <c r="Z68"/>
      <c r="AA68"/>
      <c r="AB68"/>
      <c r="AC68"/>
      <c r="AD68"/>
      <c r="AE68"/>
      <c r="AF68"/>
      <c r="AG68"/>
      <c r="AH68"/>
      <c r="AI68"/>
      <c r="AJ68"/>
      <c r="AK68"/>
      <c r="AL68"/>
      <c r="AM68"/>
      <c r="AN68"/>
      <c r="AO68"/>
      <c r="AP68"/>
      <c r="AQ68"/>
      <c r="AR68"/>
      <c r="AS68"/>
    </row>
    <row r="69" spans="2:45" ht="14.45" customHeight="1">
      <c r="B69" s="157" t="s">
        <v>718</v>
      </c>
      <c r="C69" s="238">
        <f ca="1">IF(ISNUMBER(OFFSET(INDIRECT("'"&amp;'DATA for charts'!C$5&amp;"'!$d70"),$R17,0)),OFFSET(INDIRECT("'"&amp;'DATA for charts'!C$5&amp;"'!$d70"),$R17,0),"")</f>
        <v>3.0139999999999998</v>
      </c>
      <c r="D69" s="238">
        <f ca="1">IF(ISNUMBER(OFFSET(INDIRECT("'"&amp;'DATA for charts'!D$5&amp;"'!$d70"),$R17,0)),OFFSET(INDIRECT("'"&amp;'DATA for charts'!D$5&amp;"'!$d70"),$R17,0),"")</f>
        <v>3.3396896724143401</v>
      </c>
      <c r="E69" s="238">
        <f ca="1">IF(ISNUMBER(OFFSET(INDIRECT("'"&amp;'DATA for charts'!E$5&amp;"'!$d70"),$R17,0)),OFFSET(INDIRECT("'"&amp;'DATA for charts'!E$5&amp;"'!$d70"),$R17,0),"")</f>
        <v>3.26</v>
      </c>
      <c r="F69" s="238">
        <f ca="1">IF(ISNUMBER(OFFSET(INDIRECT("'"&amp;'DATA for charts'!F$5&amp;"'!$d70"),$R17,0)),OFFSET(INDIRECT("'"&amp;'DATA for charts'!F$5&amp;"'!$d70"),$R17,0),"")</f>
        <v>3.2315368735820593</v>
      </c>
      <c r="G69" s="238">
        <f ca="1">IF(ISNUMBER(OFFSET(INDIRECT("'"&amp;'DATA for charts'!G$5&amp;"'!$d70"),$R17,0)),OFFSET(INDIRECT("'"&amp;'DATA for charts'!G$5&amp;"'!$d70"),$R17,0),"")</f>
        <v>3.2185999999999999</v>
      </c>
      <c r="H69" s="238">
        <f ca="1">IF(ISNUMBER(OFFSET(INDIRECT("'"&amp;'DATA for charts'!H$5&amp;"'!$d70"),$R17,0)),OFFSET(INDIRECT("'"&amp;'DATA for charts'!H$5&amp;"'!$d70"),$R17,0),"")</f>
        <v>2.9662500000000001</v>
      </c>
      <c r="I69" s="70">
        <f t="shared" ca="1" si="6"/>
        <v>2.9662500000000001</v>
      </c>
      <c r="J69" s="62">
        <f t="shared" ca="1" si="7"/>
        <v>3.3396896724143401</v>
      </c>
      <c r="K69" s="62">
        <f t="shared" ca="1" si="8"/>
        <v>3.1716794243327331</v>
      </c>
      <c r="L69" s="128">
        <f t="shared" ref="L69:L73" ca="1" si="10">ABS((J69-I69)/K69)</f>
        <v>0.11774193493496127</v>
      </c>
      <c r="M69" s="86"/>
      <c r="N69" s="79" t="str">
        <f>IF(ISNUMBER(YourData!$D76),YourData!$D76,"")</f>
        <v/>
      </c>
      <c r="P69"/>
      <c r="Q69"/>
      <c r="R69"/>
      <c r="S69"/>
      <c r="T69"/>
      <c r="U69"/>
      <c r="V69"/>
      <c r="W69"/>
      <c r="X69"/>
      <c r="Y69"/>
      <c r="Z69"/>
      <c r="AA69"/>
      <c r="AB69"/>
      <c r="AC69"/>
      <c r="AD69"/>
      <c r="AE69"/>
      <c r="AF69"/>
      <c r="AG69"/>
      <c r="AH69"/>
      <c r="AI69"/>
      <c r="AJ69"/>
      <c r="AK69"/>
      <c r="AL69"/>
      <c r="AM69"/>
      <c r="AN69"/>
      <c r="AO69"/>
      <c r="AP69"/>
      <c r="AQ69"/>
      <c r="AR69"/>
      <c r="AS69"/>
    </row>
    <row r="70" spans="2:45" ht="14.45" customHeight="1">
      <c r="B70" s="157" t="s">
        <v>717</v>
      </c>
      <c r="C70" s="238">
        <f ca="1">IF(ISNUMBER(OFFSET(INDIRECT("'"&amp;'DATA for charts'!C$5&amp;"'!$d70"),$R18,0)),OFFSET(INDIRECT("'"&amp;'DATA for charts'!C$5&amp;"'!$d70"),$R18,0),"")</f>
        <v>6.5389999999999997</v>
      </c>
      <c r="D70" s="238">
        <f ca="1">IF(ISNUMBER(OFFSET(INDIRECT("'"&amp;'DATA for charts'!D$5&amp;"'!$d70"),$R18,0)),OFFSET(INDIRECT("'"&amp;'DATA for charts'!D$5&amp;"'!$d70"),$R18,0),"")</f>
        <v>6.5777436293502998</v>
      </c>
      <c r="E70" s="238">
        <f ca="1">IF(ISNUMBER(OFFSET(INDIRECT("'"&amp;'DATA for charts'!E$5&amp;"'!$d70"),$R18,0)),OFFSET(INDIRECT("'"&amp;'DATA for charts'!E$5&amp;"'!$d70"),$R18,0),"")</f>
        <v>5.9539999999999997</v>
      </c>
      <c r="F70" s="238">
        <f ca="1">IF(ISNUMBER(OFFSET(INDIRECT("'"&amp;'DATA for charts'!F$5&amp;"'!$d70"),$R18,0)),OFFSET(INDIRECT("'"&amp;'DATA for charts'!F$5&amp;"'!$d70"),$R18,0),"")</f>
        <v>6.6227034178695821</v>
      </c>
      <c r="G70" s="238">
        <f ca="1">IF(ISNUMBER(OFFSET(INDIRECT("'"&amp;'DATA for charts'!G$5&amp;"'!$d70"),$R18,0)),OFFSET(INDIRECT("'"&amp;'DATA for charts'!G$5&amp;"'!$d70"),$R18,0),"")</f>
        <v>6.5202999999999998</v>
      </c>
      <c r="H70" s="238">
        <f ca="1">IF(ISNUMBER(OFFSET(INDIRECT("'"&amp;'DATA for charts'!H$5&amp;"'!$d70"),$R18,0)),OFFSET(INDIRECT("'"&amp;'DATA for charts'!H$5&amp;"'!$d70"),$R18,0),"")</f>
        <v>6.1978</v>
      </c>
      <c r="I70" s="70">
        <f t="shared" ca="1" si="6"/>
        <v>5.9539999999999997</v>
      </c>
      <c r="J70" s="62">
        <f t="shared" ca="1" si="7"/>
        <v>6.6227034178695821</v>
      </c>
      <c r="K70" s="62">
        <f t="shared" ca="1" si="8"/>
        <v>6.4019245078699809</v>
      </c>
      <c r="L70" s="128">
        <f t="shared" ca="1" si="10"/>
        <v>0.10445349941998461</v>
      </c>
      <c r="M70" s="86"/>
      <c r="N70" s="79" t="str">
        <f>IF(ISNUMBER(YourData!$D77),YourData!$D77,"")</f>
        <v/>
      </c>
      <c r="P70"/>
      <c r="Q70"/>
      <c r="R70"/>
      <c r="S70"/>
      <c r="T70"/>
      <c r="U70"/>
      <c r="V70"/>
      <c r="W70"/>
      <c r="X70"/>
      <c r="Y70"/>
      <c r="Z70"/>
      <c r="AA70"/>
      <c r="AB70"/>
      <c r="AC70"/>
      <c r="AD70"/>
      <c r="AE70"/>
      <c r="AF70"/>
      <c r="AG70"/>
      <c r="AH70"/>
      <c r="AI70"/>
      <c r="AJ70"/>
      <c r="AK70"/>
      <c r="AL70"/>
      <c r="AM70"/>
      <c r="AN70"/>
      <c r="AO70"/>
      <c r="AP70"/>
      <c r="AQ70"/>
      <c r="AR70"/>
      <c r="AS70"/>
    </row>
    <row r="71" spans="2:45" ht="14.45" customHeight="1">
      <c r="B71" s="157" t="s">
        <v>721</v>
      </c>
      <c r="C71" s="238">
        <f ca="1">IF(ISNUMBER(OFFSET(INDIRECT("'"&amp;'DATA for charts'!C$5&amp;"'!$d70"),$R19,0)),OFFSET(INDIRECT("'"&amp;'DATA for charts'!C$5&amp;"'!$d70"),$R19,0),"")</f>
        <v>5.9379999999999997</v>
      </c>
      <c r="D71" s="238">
        <f ca="1">IF(ISNUMBER(OFFSET(INDIRECT("'"&amp;'DATA for charts'!D$5&amp;"'!$d70"),$R19,0)),OFFSET(INDIRECT("'"&amp;'DATA for charts'!D$5&amp;"'!$d70"),$R19,0),"")</f>
        <v>6.4298160137357492</v>
      </c>
      <c r="E71" s="238">
        <f ca="1">IF(ISNUMBER(OFFSET(INDIRECT("'"&amp;'DATA for charts'!E$5&amp;"'!$d70"),$R19,0)),OFFSET(INDIRECT("'"&amp;'DATA for charts'!E$5&amp;"'!$d70"),$R19,0),"")</f>
        <v>5.9320000000000004</v>
      </c>
      <c r="F71" s="238">
        <f ca="1">IF(ISNUMBER(OFFSET(INDIRECT("'"&amp;'DATA for charts'!F$5&amp;"'!$d70"),$R19,0)),OFFSET(INDIRECT("'"&amp;'DATA for charts'!F$5&amp;"'!$d70"),$R19,0),"")</f>
        <v>6.443903453149411</v>
      </c>
      <c r="G71" s="238">
        <f ca="1">IF(ISNUMBER(OFFSET(INDIRECT("'"&amp;'DATA for charts'!G$5&amp;"'!$d70"),$R19,0)),OFFSET(INDIRECT("'"&amp;'DATA for charts'!G$5&amp;"'!$d70"),$R19,0),"")</f>
        <v>6.5293999999999999</v>
      </c>
      <c r="H71" s="238">
        <f ca="1">IF(ISNUMBER(OFFSET(INDIRECT("'"&amp;'DATA for charts'!H$5&amp;"'!$d70"),$R19,0)),OFFSET(INDIRECT("'"&amp;'DATA for charts'!H$5&amp;"'!$d70"),$R19,0),"")</f>
        <v>6.3097500000000002</v>
      </c>
      <c r="I71" s="70">
        <f t="shared" ca="1" si="6"/>
        <v>5.9320000000000004</v>
      </c>
      <c r="J71" s="62">
        <f t="shared" ca="1" si="7"/>
        <v>6.5293999999999999</v>
      </c>
      <c r="K71" s="62">
        <f t="shared" ca="1" si="8"/>
        <v>6.2638115778141925</v>
      </c>
      <c r="L71" s="128">
        <f t="shared" ca="1" si="10"/>
        <v>9.5373239213633401E-2</v>
      </c>
      <c r="M71" s="86"/>
      <c r="N71" s="79" t="str">
        <f>IF(ISNUMBER(YourData!$D78),YourData!$D78,"")</f>
        <v/>
      </c>
      <c r="P71"/>
      <c r="Q71"/>
      <c r="R71"/>
      <c r="S71"/>
      <c r="T71"/>
      <c r="U71"/>
      <c r="V71"/>
      <c r="W71"/>
      <c r="X71"/>
      <c r="Y71"/>
      <c r="Z71"/>
      <c r="AA71"/>
      <c r="AB71"/>
      <c r="AC71"/>
      <c r="AD71"/>
      <c r="AE71"/>
      <c r="AF71"/>
      <c r="AG71"/>
      <c r="AH71"/>
      <c r="AI71"/>
      <c r="AJ71"/>
      <c r="AK71"/>
      <c r="AL71"/>
      <c r="AM71"/>
      <c r="AN71"/>
      <c r="AO71"/>
      <c r="AP71"/>
      <c r="AQ71"/>
      <c r="AR71"/>
      <c r="AS71"/>
    </row>
    <row r="72" spans="2:45" ht="14.45" customHeight="1">
      <c r="B72" s="157" t="s">
        <v>722</v>
      </c>
      <c r="C72" s="238">
        <f ca="1">IF(ISNUMBER(OFFSET(INDIRECT("'"&amp;'DATA for charts'!C$5&amp;"'!$d70"),$R20,0)),OFFSET(INDIRECT("'"&amp;'DATA for charts'!C$5&amp;"'!$d70"),$R20,0),"")</f>
        <v>9.1300000000000008</v>
      </c>
      <c r="D72" s="238">
        <f ca="1">IF(ISNUMBER(OFFSET(INDIRECT("'"&amp;'DATA for charts'!D$5&amp;"'!$d70"),$R20,0)),OFFSET(INDIRECT("'"&amp;'DATA for charts'!D$5&amp;"'!$d70"),$R20,0),"")</f>
        <v>8.8592087412504803</v>
      </c>
      <c r="E72" s="238">
        <f ca="1">IF(ISNUMBER(OFFSET(INDIRECT("'"&amp;'DATA for charts'!E$5&amp;"'!$d70"),$R20,0)),OFFSET(INDIRECT("'"&amp;'DATA for charts'!E$5&amp;"'!$d70"),$R20,0),"")</f>
        <v>8.2379999999999995</v>
      </c>
      <c r="F72" s="238">
        <f ca="1">IF(ISNUMBER(OFFSET(INDIRECT("'"&amp;'DATA for charts'!F$5&amp;"'!$d70"),$R20,0)),OFFSET(INDIRECT("'"&amp;'DATA for charts'!F$5&amp;"'!$d70"),$R20,0),"")</f>
        <v>9.1188012502900513</v>
      </c>
      <c r="G72" s="238">
        <f ca="1">IF(ISNUMBER(OFFSET(INDIRECT("'"&amp;'DATA for charts'!G$5&amp;"'!$d70"),$R20,0)),OFFSET(INDIRECT("'"&amp;'DATA for charts'!G$5&amp;"'!$d70"),$R20,0),"")</f>
        <v>9.1213999999999995</v>
      </c>
      <c r="H72" s="238">
        <f ca="1">IF(ISNUMBER(OFFSET(INDIRECT("'"&amp;'DATA for charts'!H$5&amp;"'!$d70"),$R20,0)),OFFSET(INDIRECT("'"&amp;'DATA for charts'!H$5&amp;"'!$d70"),$R20,0),"")</f>
        <v>8.8512900000000005</v>
      </c>
      <c r="I72" s="70">
        <f t="shared" ca="1" si="6"/>
        <v>8.2379999999999995</v>
      </c>
      <c r="J72" s="62">
        <f t="shared" ca="1" si="7"/>
        <v>9.1300000000000008</v>
      </c>
      <c r="K72" s="62">
        <f t="shared" ca="1" si="8"/>
        <v>8.8864499985900878</v>
      </c>
      <c r="L72" s="128">
        <f t="shared" ca="1" si="10"/>
        <v>0.10037754110376187</v>
      </c>
      <c r="M72" s="86"/>
      <c r="N72" s="79" t="str">
        <f>IF(ISNUMBER(YourData!$D79),YourData!$D79,"")</f>
        <v/>
      </c>
      <c r="P72"/>
      <c r="Q72"/>
      <c r="R72"/>
      <c r="S72"/>
      <c r="T72"/>
      <c r="U72"/>
      <c r="V72"/>
      <c r="W72"/>
      <c r="X72"/>
      <c r="Y72"/>
      <c r="Z72"/>
      <c r="AA72"/>
      <c r="AB72"/>
      <c r="AC72"/>
      <c r="AD72"/>
      <c r="AE72"/>
      <c r="AF72"/>
      <c r="AG72"/>
      <c r="AH72"/>
      <c r="AI72"/>
      <c r="AJ72"/>
      <c r="AK72"/>
      <c r="AL72"/>
      <c r="AM72"/>
      <c r="AN72"/>
      <c r="AO72"/>
      <c r="AP72"/>
      <c r="AQ72"/>
      <c r="AR72"/>
      <c r="AS72"/>
    </row>
    <row r="73" spans="2:45" ht="14.45" customHeight="1">
      <c r="B73" s="208" t="s">
        <v>723</v>
      </c>
      <c r="C73" s="238">
        <f ca="1">IF(ISNUMBER(OFFSET(INDIRECT("'"&amp;'DATA for charts'!C$5&amp;"'!$d70"),$R21,0)),OFFSET(INDIRECT("'"&amp;'DATA for charts'!C$5&amp;"'!$d70"),$R21,0),"")</f>
        <v>8.7550000000000008</v>
      </c>
      <c r="D73" s="238">
        <f ca="1">IF(ISNUMBER(OFFSET(INDIRECT("'"&amp;'DATA for charts'!D$5&amp;"'!$d70"),$R21,0)),OFFSET(INDIRECT("'"&amp;'DATA for charts'!D$5&amp;"'!$d70"),$R21,0),"")</f>
        <v>8.9741106352275697</v>
      </c>
      <c r="E73" s="238">
        <f ca="1">IF(ISNUMBER(OFFSET(INDIRECT("'"&amp;'DATA for charts'!E$5&amp;"'!$d70"),$R21,0)),OFFSET(INDIRECT("'"&amp;'DATA for charts'!E$5&amp;"'!$d70"),$R21,0),"")</f>
        <v>8.3859999999999992</v>
      </c>
      <c r="F73" s="238">
        <f ca="1">IF(ISNUMBER(OFFSET(INDIRECT("'"&amp;'DATA for charts'!F$5&amp;"'!$d70"),$R21,0)),OFFSET(INDIRECT("'"&amp;'DATA for charts'!F$5&amp;"'!$d70"),$R21,0),"")</f>
        <v>9.1715600547789862</v>
      </c>
      <c r="G73" s="238">
        <f ca="1">IF(ISNUMBER(OFFSET(INDIRECT("'"&amp;'DATA for charts'!G$5&amp;"'!$d70"),$R21,0)),OFFSET(INDIRECT("'"&amp;'DATA for charts'!G$5&amp;"'!$d70"),$R21,0),"")</f>
        <v>9.1489999999999991</v>
      </c>
      <c r="H73" s="238">
        <f ca="1">IF(ISNUMBER(OFFSET(INDIRECT("'"&amp;'DATA for charts'!H$5&amp;"'!$d70"),$R21,0)),OFFSET(INDIRECT("'"&amp;'DATA for charts'!H$5&amp;"'!$d70"),$R21,0),"")</f>
        <v>9.0390699999999988</v>
      </c>
      <c r="I73" s="70">
        <f t="shared" ca="1" si="6"/>
        <v>8.3859999999999992</v>
      </c>
      <c r="J73" s="62">
        <f t="shared" ca="1" si="7"/>
        <v>9.1715600547789862</v>
      </c>
      <c r="K73" s="62">
        <f t="shared" ca="1" si="8"/>
        <v>8.9124567816677587</v>
      </c>
      <c r="L73" s="128">
        <f t="shared" ca="1" si="10"/>
        <v>8.8141808036009087E-2</v>
      </c>
      <c r="M73" s="86"/>
      <c r="N73" s="79" t="str">
        <f>IF(ISNUMBER(YourData!$D80),YourData!$D80,"")</f>
        <v/>
      </c>
      <c r="P73"/>
      <c r="Q73"/>
      <c r="R73"/>
      <c r="S73"/>
      <c r="T73"/>
      <c r="U73"/>
      <c r="V73"/>
      <c r="W73"/>
      <c r="X73"/>
      <c r="Y73"/>
      <c r="Z73"/>
      <c r="AA73"/>
      <c r="AB73"/>
      <c r="AC73"/>
      <c r="AD73"/>
      <c r="AE73"/>
      <c r="AF73"/>
      <c r="AG73"/>
      <c r="AH73"/>
      <c r="AI73"/>
      <c r="AJ73"/>
      <c r="AK73"/>
      <c r="AL73"/>
      <c r="AM73"/>
      <c r="AN73"/>
      <c r="AO73"/>
      <c r="AP73"/>
      <c r="AQ73"/>
      <c r="AR73"/>
      <c r="AS73"/>
    </row>
    <row r="74" spans="2:45" ht="14.45" customHeight="1">
      <c r="B74" s="157" t="s">
        <v>207</v>
      </c>
      <c r="C74" s="358">
        <f ca="1">IF(ISNUMBER(OFFSET(INDIRECT("'"&amp;'DATA for charts'!C$5&amp;"'!$d70"),$R22,0)),OFFSET(INDIRECT("'"&amp;'DATA for charts'!C$5&amp;"'!$d70"),$R22,0),"")</f>
        <v>2.714</v>
      </c>
      <c r="D74" s="358">
        <f ca="1">IF(ISNUMBER(OFFSET(INDIRECT("'"&amp;'DATA for charts'!D$5&amp;"'!$d70"),$R22,0)),OFFSET(INDIRECT("'"&amp;'DATA for charts'!D$5&amp;"'!$d70"),$R22,0),"")</f>
        <v>2.4638257872722771</v>
      </c>
      <c r="E74" s="358">
        <f ca="1">IF(ISNUMBER(OFFSET(INDIRECT("'"&amp;'DATA for charts'!E$5&amp;"'!$d70"),$R22,0)),OFFSET(INDIRECT("'"&amp;'DATA for charts'!E$5&amp;"'!$d70"),$R22,0),"")</f>
        <v>2.383</v>
      </c>
      <c r="F74" s="358">
        <f ca="1">IF(ISNUMBER(OFFSET(INDIRECT("'"&amp;'DATA for charts'!F$5&amp;"'!$d70"),$R22,0)),OFFSET(INDIRECT("'"&amp;'DATA for charts'!F$5&amp;"'!$d70"),$R22,0),"")</f>
        <v>2.488741367713275</v>
      </c>
      <c r="G74" s="358">
        <f ca="1">IF(ISNUMBER(OFFSET(INDIRECT("'"&amp;'DATA for charts'!G$5&amp;"'!$d70"),$R22,0)),OFFSET(INDIRECT("'"&amp;'DATA for charts'!G$5&amp;"'!$d70"),$R22,0),"")</f>
        <v>2.4876999999999998</v>
      </c>
      <c r="H74" s="358">
        <f ca="1">IF(ISNUMBER(OFFSET(INDIRECT("'"&amp;'DATA for charts'!H$5&amp;"'!$d70"),$R22,0)),OFFSET(INDIRECT("'"&amp;'DATA for charts'!H$5&amp;"'!$d70"),$R22,0),"")</f>
        <v>2.2671300000000003</v>
      </c>
      <c r="I74" s="87">
        <f t="shared" ca="1" si="6"/>
        <v>2.2671300000000003</v>
      </c>
      <c r="J74" s="69">
        <f t="shared" ca="1" si="7"/>
        <v>2.714</v>
      </c>
      <c r="K74" s="69">
        <f t="shared" ca="1" si="8"/>
        <v>2.4673995258309254</v>
      </c>
      <c r="L74" s="349">
        <f t="shared" ca="1" si="9"/>
        <v>0.18110970490257794</v>
      </c>
      <c r="M74" s="86"/>
      <c r="N74" s="82" t="str">
        <f>IF(ISNUMBER(YourData!$D81),YourData!$D81,"")</f>
        <v/>
      </c>
      <c r="P74"/>
      <c r="Q74"/>
      <c r="R74"/>
      <c r="S74"/>
      <c r="T74"/>
      <c r="U74"/>
      <c r="V74"/>
      <c r="W74"/>
      <c r="X74"/>
      <c r="Y74"/>
      <c r="Z74"/>
      <c r="AA74"/>
      <c r="AB74"/>
      <c r="AC74"/>
      <c r="AD74"/>
      <c r="AE74"/>
      <c r="AF74"/>
      <c r="AG74"/>
      <c r="AH74"/>
      <c r="AI74"/>
      <c r="AJ74"/>
      <c r="AK74"/>
      <c r="AL74"/>
      <c r="AM74"/>
      <c r="AN74"/>
      <c r="AO74"/>
      <c r="AP74"/>
      <c r="AQ74"/>
      <c r="AR74"/>
      <c r="AS74"/>
    </row>
    <row r="75" spans="2:45" ht="14.45" customHeight="1">
      <c r="B75" s="157" t="s">
        <v>208</v>
      </c>
      <c r="C75" s="238">
        <f ca="1">IF(ISNUMBER(OFFSET(INDIRECT("'"&amp;'DATA for charts'!C$5&amp;"'!$d70"),$R23,0)),OFFSET(INDIRECT("'"&amp;'DATA for charts'!C$5&amp;"'!$d70"),$R23,0),"")</f>
        <v>1.484</v>
      </c>
      <c r="D75" s="238">
        <f ca="1">IF(ISNUMBER(OFFSET(INDIRECT("'"&amp;'DATA for charts'!D$5&amp;"'!$d70"),$R23,0)),OFFSET(INDIRECT("'"&amp;'DATA for charts'!D$5&amp;"'!$d70"),$R23,0),"")</f>
        <v>1.414864593605782</v>
      </c>
      <c r="E75" s="238">
        <f ca="1">IF(ISNUMBER(OFFSET(INDIRECT("'"&amp;'DATA for charts'!E$5&amp;"'!$d70"),$R23,0)),OFFSET(INDIRECT("'"&amp;'DATA for charts'!E$5&amp;"'!$d70"),$R23,0),"")</f>
        <v>1.49</v>
      </c>
      <c r="F75" s="238">
        <f ca="1">IF(ISNUMBER(OFFSET(INDIRECT("'"&amp;'DATA for charts'!F$5&amp;"'!$d70"),$R23,0)),OFFSET(INDIRECT("'"&amp;'DATA for charts'!F$5&amp;"'!$d70"),$R23,0),"")</f>
        <v>1.3834777438114532</v>
      </c>
      <c r="G75" s="238">
        <f ca="1">IF(ISNUMBER(OFFSET(INDIRECT("'"&amp;'DATA for charts'!G$5&amp;"'!$d70"),$R23,0)),OFFSET(INDIRECT("'"&amp;'DATA for charts'!G$5&amp;"'!$d70"),$R23,0),"")</f>
        <v>1.2828999999999999</v>
      </c>
      <c r="H75" s="238">
        <f ca="1">IF(ISNUMBER(OFFSET(INDIRECT("'"&amp;'DATA for charts'!H$5&amp;"'!$d70"),$R23,0)),OFFSET(INDIRECT("'"&amp;'DATA for charts'!H$5&amp;"'!$d70"),$R23,0),"")</f>
        <v>1.1908599999999998</v>
      </c>
      <c r="I75" s="70">
        <f t="shared" ca="1" si="6"/>
        <v>1.1908599999999998</v>
      </c>
      <c r="J75" s="62">
        <f t="shared" ca="1" si="7"/>
        <v>1.49</v>
      </c>
      <c r="K75" s="62">
        <f t="shared" ca="1" si="8"/>
        <v>1.374350389569539</v>
      </c>
      <c r="L75" s="128">
        <f t="shared" ca="1" si="9"/>
        <v>0.21765919540627043</v>
      </c>
      <c r="M75" s="86"/>
      <c r="N75" s="79" t="str">
        <f>IF(ISNUMBER(YourData!$D82),YourData!$D82,"")</f>
        <v/>
      </c>
      <c r="P75"/>
      <c r="Q75"/>
      <c r="R75"/>
      <c r="S75"/>
      <c r="T75"/>
      <c r="U75"/>
      <c r="V75"/>
      <c r="W75"/>
      <c r="X75"/>
      <c r="Y75"/>
      <c r="Z75"/>
      <c r="AA75"/>
      <c r="AB75"/>
      <c r="AC75"/>
      <c r="AD75"/>
      <c r="AE75"/>
      <c r="AF75"/>
      <c r="AG75"/>
      <c r="AH75"/>
      <c r="AI75"/>
      <c r="AJ75"/>
      <c r="AK75"/>
      <c r="AL75"/>
      <c r="AM75"/>
      <c r="AN75"/>
      <c r="AO75"/>
      <c r="AP75"/>
      <c r="AQ75"/>
      <c r="AR75"/>
      <c r="AS75"/>
    </row>
    <row r="76" spans="2:45" ht="14.45" customHeight="1">
      <c r="B76" s="157" t="s">
        <v>209</v>
      </c>
      <c r="C76" s="238">
        <f ca="1">IF(ISNUMBER(OFFSET(INDIRECT("'"&amp;'DATA for charts'!C$5&amp;"'!$d70"),$R24,0)),OFFSET(INDIRECT("'"&amp;'DATA for charts'!C$5&amp;"'!$d70"),$R24,0),"")</f>
        <v>3.1280000000000001</v>
      </c>
      <c r="D76" s="238">
        <f ca="1">IF(ISNUMBER(OFFSET(INDIRECT("'"&amp;'DATA for charts'!D$5&amp;"'!$d70"),$R24,0)),OFFSET(INDIRECT("'"&amp;'DATA for charts'!D$5&amp;"'!$d70"),$R24,0),"")</f>
        <v>2.7892086169242201</v>
      </c>
      <c r="E76" s="238">
        <f ca="1">IF(ISNUMBER(OFFSET(INDIRECT("'"&amp;'DATA for charts'!E$5&amp;"'!$d70"),$R24,0)),OFFSET(INDIRECT("'"&amp;'DATA for charts'!E$5&amp;"'!$d70"),$R24,0),"")</f>
        <v>2.706</v>
      </c>
      <c r="F76" s="238">
        <f ca="1">IF(ISNUMBER(OFFSET(INDIRECT("'"&amp;'DATA for charts'!F$5&amp;"'!$d70"),$R24,0)),OFFSET(INDIRECT("'"&amp;'DATA for charts'!F$5&amp;"'!$d70"),$R24,0),"")</f>
        <v>2.7308427833342828</v>
      </c>
      <c r="G76" s="238">
        <f ca="1">IF(ISNUMBER(OFFSET(INDIRECT("'"&amp;'DATA for charts'!G$5&amp;"'!$d70"),$R24,0)),OFFSET(INDIRECT("'"&amp;'DATA for charts'!G$5&amp;"'!$d70"),$R24,0),"")</f>
        <v>2.8144</v>
      </c>
      <c r="H76" s="238">
        <f ca="1">IF(ISNUMBER(OFFSET(INDIRECT("'"&amp;'DATA for charts'!H$5&amp;"'!$d70"),$R24,0)),OFFSET(INDIRECT("'"&amp;'DATA for charts'!H$5&amp;"'!$d70"),$R24,0),"")</f>
        <v>2.54887</v>
      </c>
      <c r="I76" s="70">
        <f t="shared" ca="1" si="6"/>
        <v>2.54887</v>
      </c>
      <c r="J76" s="62">
        <f t="shared" ca="1" si="7"/>
        <v>3.1280000000000001</v>
      </c>
      <c r="K76" s="62">
        <f t="shared" ca="1" si="8"/>
        <v>2.786220233376417</v>
      </c>
      <c r="L76" s="128">
        <f t="shared" ca="1" si="9"/>
        <v>0.20785506940999948</v>
      </c>
      <c r="M76" s="86"/>
      <c r="N76" s="79" t="str">
        <f>IF(ISNUMBER(YourData!$D83),YourData!$D83,"")</f>
        <v/>
      </c>
      <c r="P76"/>
      <c r="Q76"/>
      <c r="R76"/>
      <c r="S76"/>
      <c r="T76"/>
      <c r="U76"/>
      <c r="V76"/>
      <c r="W76"/>
      <c r="X76"/>
      <c r="Y76"/>
      <c r="Z76"/>
      <c r="AA76"/>
      <c r="AB76"/>
      <c r="AC76"/>
      <c r="AD76"/>
      <c r="AE76"/>
      <c r="AF76"/>
      <c r="AG76"/>
      <c r="AH76"/>
      <c r="AI76"/>
      <c r="AJ76"/>
      <c r="AK76"/>
      <c r="AL76"/>
      <c r="AM76"/>
      <c r="AN76"/>
      <c r="AO76"/>
      <c r="AP76"/>
      <c r="AQ76"/>
      <c r="AR76"/>
      <c r="AS76"/>
    </row>
    <row r="77" spans="2:45" ht="14.45" customHeight="1">
      <c r="B77" s="157" t="s">
        <v>210</v>
      </c>
      <c r="C77" s="238">
        <f ca="1">IF(ISNUMBER(OFFSET(INDIRECT("'"&amp;'DATA for charts'!C$5&amp;"'!$d70"),$R25,0)),OFFSET(INDIRECT("'"&amp;'DATA for charts'!C$5&amp;"'!$d70"),$R25,0),"")</f>
        <v>2.161</v>
      </c>
      <c r="D77" s="238">
        <f ca="1">IF(ISNUMBER(OFFSET(INDIRECT("'"&amp;'DATA for charts'!D$5&amp;"'!$d70"),$R25,0)),OFFSET(INDIRECT("'"&amp;'DATA for charts'!D$5&amp;"'!$d70"),$R25,0),"")</f>
        <v>2.0749889862182589</v>
      </c>
      <c r="E77" s="238">
        <f ca="1">IF(ISNUMBER(OFFSET(INDIRECT("'"&amp;'DATA for charts'!E$5&amp;"'!$d70"),$R25,0)),OFFSET(INDIRECT("'"&amp;'DATA for charts'!E$5&amp;"'!$d70"),$R25,0),"")</f>
        <v>1.9079999999999999</v>
      </c>
      <c r="F77" s="238">
        <f ca="1">IF(ISNUMBER(OFFSET(INDIRECT("'"&amp;'DATA for charts'!F$5&amp;"'!$d70"),$R25,0)),OFFSET(INDIRECT("'"&amp;'DATA for charts'!F$5&amp;"'!$d70"),$R25,0),"")</f>
        <v>1.9191122099152138</v>
      </c>
      <c r="G77" s="238">
        <f ca="1">IF(ISNUMBER(OFFSET(INDIRECT("'"&amp;'DATA for charts'!G$5&amp;"'!$d70"),$R25,0)),OFFSET(INDIRECT("'"&amp;'DATA for charts'!G$5&amp;"'!$d70"),$R25,0),"")</f>
        <v>1.6537999999999999</v>
      </c>
      <c r="H77" s="238">
        <f ca="1">IF(ISNUMBER(OFFSET(INDIRECT("'"&amp;'DATA for charts'!H$5&amp;"'!$d70"),$R25,0)),OFFSET(INDIRECT("'"&amp;'DATA for charts'!H$5&amp;"'!$d70"),$R25,0),"")</f>
        <v>1.6717599999999999</v>
      </c>
      <c r="I77" s="70">
        <f t="shared" ref="I77" ca="1" si="11">MIN(C77:H77)</f>
        <v>1.6537999999999999</v>
      </c>
      <c r="J77" s="62">
        <f t="shared" ref="J77" ca="1" si="12">MAX(C77:H77)</f>
        <v>2.161</v>
      </c>
      <c r="K77" s="62">
        <f t="shared" ref="K77" ca="1" si="13">AVERAGE(C77:H77)</f>
        <v>1.8981101993555789</v>
      </c>
      <c r="L77" s="128">
        <f t="shared" ref="L77" ca="1" si="14">ABS((J77-I77)/K77)</f>
        <v>0.26721314714614458</v>
      </c>
      <c r="M77" s="86"/>
      <c r="N77" s="79" t="str">
        <f>IF(ISNUMBER(YourData!$D84),YourData!$D84,"")</f>
        <v/>
      </c>
      <c r="P77"/>
      <c r="Q77"/>
      <c r="R77"/>
      <c r="S77"/>
      <c r="T77"/>
      <c r="U77"/>
      <c r="V77"/>
      <c r="W77"/>
      <c r="X77"/>
      <c r="Y77"/>
      <c r="Z77"/>
      <c r="AA77"/>
      <c r="AB77"/>
      <c r="AC77"/>
      <c r="AD77"/>
      <c r="AE77"/>
      <c r="AF77"/>
      <c r="AG77"/>
      <c r="AH77"/>
      <c r="AI77"/>
      <c r="AJ77"/>
      <c r="AK77"/>
      <c r="AL77"/>
      <c r="AM77"/>
      <c r="AN77"/>
      <c r="AO77"/>
      <c r="AP77"/>
      <c r="AQ77"/>
      <c r="AR77"/>
      <c r="AS77"/>
    </row>
    <row r="78" spans="2:45" ht="14.45" customHeight="1">
      <c r="B78" s="157" t="s">
        <v>235</v>
      </c>
      <c r="C78" s="238">
        <f ca="1">IF(ISNUMBER(OFFSET(INDIRECT("'"&amp;'DATA for charts'!C$5&amp;"'!$d70"),$R26,0)),OFFSET(INDIRECT("'"&amp;'DATA for charts'!C$5&amp;"'!$d70"),$R26,0),"")</f>
        <v>2.613</v>
      </c>
      <c r="D78" s="238">
        <f ca="1">IF(ISNUMBER(OFFSET(INDIRECT("'"&amp;'DATA for charts'!D$5&amp;"'!$d70"),$R26,0)),OFFSET(INDIRECT("'"&amp;'DATA for charts'!D$5&amp;"'!$d70"),$R26,0),"")</f>
        <v>2.3965761935609602</v>
      </c>
      <c r="E78" s="238">
        <f ca="1">IF(ISNUMBER(OFFSET(INDIRECT("'"&amp;'DATA for charts'!E$5&amp;"'!$d70"),$R26,0)),OFFSET(INDIRECT("'"&amp;'DATA for charts'!E$5&amp;"'!$d70"),$R26,0),"")</f>
        <v>2.343</v>
      </c>
      <c r="F78" s="238">
        <f ca="1">IF(ISNUMBER(OFFSET(INDIRECT("'"&amp;'DATA for charts'!F$5&amp;"'!$d70"),$R26,0)),OFFSET(INDIRECT("'"&amp;'DATA for charts'!F$5&amp;"'!$d70"),$R26,0),"")</f>
        <v>2.4243509390483053</v>
      </c>
      <c r="G78" s="238">
        <f ca="1">IF(ISNUMBER(OFFSET(INDIRECT("'"&amp;'DATA for charts'!G$5&amp;"'!$d70"),$R26,0)),OFFSET(INDIRECT("'"&amp;'DATA for charts'!G$5&amp;"'!$d70"),$R26,0),"")</f>
        <v>2.4276</v>
      </c>
      <c r="H78" s="238">
        <f ca="1">IF(ISNUMBER(OFFSET(INDIRECT("'"&amp;'DATA for charts'!H$5&amp;"'!$d70"),$R26,0)),OFFSET(INDIRECT("'"&amp;'DATA for charts'!H$5&amp;"'!$d70"),$R26,0),"")</f>
        <v>2.2034600000000002</v>
      </c>
      <c r="I78" s="70">
        <f t="shared" ca="1" si="6"/>
        <v>2.2034600000000002</v>
      </c>
      <c r="J78" s="62">
        <f t="shared" ca="1" si="7"/>
        <v>2.613</v>
      </c>
      <c r="K78" s="62">
        <f t="shared" ca="1" si="8"/>
        <v>2.4013311887682112</v>
      </c>
      <c r="L78" s="128">
        <f t="shared" ca="1" si="9"/>
        <v>0.1705470706896027</v>
      </c>
      <c r="M78" s="86"/>
      <c r="N78" s="79" t="str">
        <f>IF(ISNUMBER(YourData!$D85),YourData!$D85,"")</f>
        <v/>
      </c>
      <c r="P78"/>
      <c r="Q78"/>
      <c r="R78"/>
      <c r="S78"/>
      <c r="T78"/>
      <c r="U78"/>
      <c r="V78"/>
      <c r="W78"/>
      <c r="X78"/>
      <c r="Y78"/>
      <c r="Z78"/>
      <c r="AA78"/>
      <c r="AB78"/>
      <c r="AC78"/>
      <c r="AD78"/>
      <c r="AE78"/>
      <c r="AF78"/>
      <c r="AG78"/>
      <c r="AH78"/>
      <c r="AI78"/>
      <c r="AJ78"/>
      <c r="AK78"/>
      <c r="AL78"/>
      <c r="AM78"/>
      <c r="AN78"/>
      <c r="AO78"/>
      <c r="AP78"/>
      <c r="AQ78"/>
      <c r="AR78"/>
      <c r="AS78"/>
    </row>
    <row r="79" spans="2:45" ht="14.45" customHeight="1">
      <c r="B79" s="157" t="s">
        <v>211</v>
      </c>
      <c r="C79" s="238">
        <f ca="1">IF(ISNUMBER(OFFSET(INDIRECT("'"&amp;'DATA for charts'!C$5&amp;"'!$d70"),$R27,0)),OFFSET(INDIRECT("'"&amp;'DATA for charts'!C$5&amp;"'!$d70"),$R27,0),"")</f>
        <v>0.58599999999999997</v>
      </c>
      <c r="D79" s="238">
        <f ca="1">IF(ISNUMBER(OFFSET(INDIRECT("'"&amp;'DATA for charts'!D$5&amp;"'!$d70"),$R27,0)),OFFSET(INDIRECT("'"&amp;'DATA for charts'!D$5&amp;"'!$d70"),$R27,0),"")</f>
        <v>0.59802598301926013</v>
      </c>
      <c r="E79" s="238">
        <f ca="1">IF(ISNUMBER(OFFSET(INDIRECT("'"&amp;'DATA for charts'!E$5&amp;"'!$d70"),$R27,0)),OFFSET(INDIRECT("'"&amp;'DATA for charts'!E$5&amp;"'!$d70"),$R27,0),"")</f>
        <v>0.61799999999999999</v>
      </c>
      <c r="F79" s="238">
        <f ca="1">IF(ISNUMBER(OFFSET(INDIRECT("'"&amp;'DATA for charts'!F$5&amp;"'!$d70"),$R27,0)),OFFSET(INDIRECT("'"&amp;'DATA for charts'!F$5&amp;"'!$d70"),$R27,0),"")</f>
        <v>0.7069197836420551</v>
      </c>
      <c r="G79" s="238">
        <f ca="1">IF(ISNUMBER(OFFSET(INDIRECT("'"&amp;'DATA for charts'!G$5&amp;"'!$d70"),$R27,0)),OFFSET(INDIRECT("'"&amp;'DATA for charts'!G$5&amp;"'!$d70"),$R27,0),"")</f>
        <v>0.65600000000000003</v>
      </c>
      <c r="H79" s="238">
        <f ca="1">IF(ISNUMBER(OFFSET(INDIRECT("'"&amp;'DATA for charts'!H$5&amp;"'!$d70"),$R27,0)),OFFSET(INDIRECT("'"&amp;'DATA for charts'!H$5&amp;"'!$d70"),$R27,0),"")</f>
        <v>0.64162199999999991</v>
      </c>
      <c r="I79" s="70">
        <f t="shared" ca="1" si="6"/>
        <v>0.58599999999999997</v>
      </c>
      <c r="J79" s="62">
        <f t="shared" ca="1" si="7"/>
        <v>0.7069197836420551</v>
      </c>
      <c r="K79" s="62">
        <f t="shared" ca="1" si="8"/>
        <v>0.63442796111021926</v>
      </c>
      <c r="L79" s="128">
        <f t="shared" ca="1" si="9"/>
        <v>0.19059655477739532</v>
      </c>
      <c r="M79" s="86"/>
      <c r="N79" s="79" t="str">
        <f>IF(ISNUMBER(YourData!$D86),YourData!$D86,"")</f>
        <v/>
      </c>
      <c r="P79"/>
      <c r="Q79"/>
      <c r="R79"/>
      <c r="S79"/>
      <c r="T79"/>
      <c r="U79"/>
      <c r="V79"/>
      <c r="W79"/>
      <c r="X79"/>
      <c r="Y79"/>
      <c r="Z79"/>
      <c r="AA79"/>
      <c r="AB79"/>
      <c r="AC79"/>
      <c r="AD79"/>
      <c r="AE79"/>
      <c r="AF79"/>
      <c r="AG79"/>
      <c r="AH79"/>
      <c r="AI79"/>
      <c r="AJ79"/>
      <c r="AK79"/>
      <c r="AL79"/>
      <c r="AM79"/>
      <c r="AN79"/>
      <c r="AO79"/>
      <c r="AP79"/>
      <c r="AQ79"/>
      <c r="AR79"/>
      <c r="AS79"/>
    </row>
    <row r="80" spans="2:45" ht="14.45" customHeight="1">
      <c r="B80" s="157" t="s">
        <v>185</v>
      </c>
      <c r="C80" s="238" t="str">
        <f ca="1">IF(ISNUMBER(OFFSET(INDIRECT("'"&amp;'DATA for charts'!C$5&amp;"'!$d70"),$R28,0)),OFFSET(INDIRECT("'"&amp;'DATA for charts'!C$5&amp;"'!$d70"),$R28,0),"")</f>
        <v/>
      </c>
      <c r="D80" s="238">
        <f ca="1">IF(ISNUMBER(OFFSET(INDIRECT("'"&amp;'DATA for charts'!D$5&amp;"'!$d70"),$R28,0)),OFFSET(INDIRECT("'"&amp;'DATA for charts'!D$5&amp;"'!$d70"),$R28,0),"")</f>
        <v>0.92578248915840011</v>
      </c>
      <c r="E80" s="238">
        <f ca="1">IF(ISNUMBER(OFFSET(INDIRECT("'"&amp;'DATA for charts'!E$5&amp;"'!$d70"),$R28,0)),OFFSET(INDIRECT("'"&amp;'DATA for charts'!E$5&amp;"'!$d70"),$R28,0),"")</f>
        <v>0.90900000000000003</v>
      </c>
      <c r="F80" s="238">
        <f ca="1">IF(ISNUMBER(OFFSET(INDIRECT("'"&amp;'DATA for charts'!F$5&amp;"'!$d70"),$R28,0)),OFFSET(INDIRECT("'"&amp;'DATA for charts'!F$5&amp;"'!$d70"),$R28,0),"")</f>
        <v>0.90711717142093762</v>
      </c>
      <c r="G80" s="238">
        <f ca="1">IF(ISNUMBER(OFFSET(INDIRECT("'"&amp;'DATA for charts'!G$5&amp;"'!$d70"),$R28,0)),OFFSET(INDIRECT("'"&amp;'DATA for charts'!G$5&amp;"'!$d70"),$R28,0),"")</f>
        <v>0.9496</v>
      </c>
      <c r="H80" s="238">
        <f ca="1">IF(ISNUMBER(OFFSET(INDIRECT("'"&amp;'DATA for charts'!H$5&amp;"'!$d70"),$R28,0)),OFFSET(INDIRECT("'"&amp;'DATA for charts'!H$5&amp;"'!$d70"),$R28,0),"")</f>
        <v>0.78895799999999994</v>
      </c>
      <c r="I80" s="70">
        <f t="shared" ca="1" si="6"/>
        <v>0.78895799999999994</v>
      </c>
      <c r="J80" s="62">
        <f t="shared" ca="1" si="7"/>
        <v>0.9496</v>
      </c>
      <c r="K80" s="62">
        <f t="shared" ca="1" si="8"/>
        <v>0.89609153211586767</v>
      </c>
      <c r="L80" s="128">
        <f t="shared" ca="1" si="9"/>
        <v>0.17926963289195383</v>
      </c>
      <c r="M80" s="86"/>
      <c r="N80" s="79" t="str">
        <f>IF(ISNUMBER(YourData!$D87),YourData!$D87,"")</f>
        <v/>
      </c>
      <c r="P80"/>
      <c r="Q80"/>
      <c r="R80"/>
      <c r="S80"/>
      <c r="T80"/>
      <c r="U80"/>
      <c r="V80"/>
      <c r="W80"/>
      <c r="X80"/>
      <c r="Y80"/>
      <c r="Z80"/>
      <c r="AA80"/>
      <c r="AB80"/>
      <c r="AC80"/>
      <c r="AD80"/>
      <c r="AE80"/>
      <c r="AF80"/>
      <c r="AG80"/>
      <c r="AH80"/>
      <c r="AI80"/>
      <c r="AJ80"/>
      <c r="AK80"/>
      <c r="AL80"/>
      <c r="AM80"/>
      <c r="AN80"/>
      <c r="AO80"/>
      <c r="AP80"/>
      <c r="AQ80"/>
      <c r="AR80"/>
      <c r="AS80"/>
    </row>
    <row r="81" spans="2:45" ht="14.45" customHeight="1">
      <c r="B81" s="157" t="s">
        <v>724</v>
      </c>
      <c r="C81" s="238">
        <f ca="1">IF(ISNUMBER(OFFSET(INDIRECT("'"&amp;'DATA for charts'!C$5&amp;"'!$d70"),$R29,0)),OFFSET(INDIRECT("'"&amp;'DATA for charts'!C$5&amp;"'!$d70"),$R29,0),"")</f>
        <v>3.5009999999999999</v>
      </c>
      <c r="D81" s="238">
        <f ca="1">IF(ISNUMBER(OFFSET(INDIRECT("'"&amp;'DATA for charts'!D$5&amp;"'!$d70"),$R29,0)),OFFSET(INDIRECT("'"&amp;'DATA for charts'!D$5&amp;"'!$d70"),$R29,0),"")</f>
        <v>3.9952537596509701</v>
      </c>
      <c r="E81" s="238">
        <f ca="1">IF(ISNUMBER(OFFSET(INDIRECT("'"&amp;'DATA for charts'!E$5&amp;"'!$d70"),$R29,0)),OFFSET(INDIRECT("'"&amp;'DATA for charts'!E$5&amp;"'!$d70"),$R29,0),"")</f>
        <v>3.758</v>
      </c>
      <c r="F81" s="238">
        <f ca="1">IF(ISNUMBER(OFFSET(INDIRECT("'"&amp;'DATA for charts'!F$5&amp;"'!$d70"),$R29,0)),OFFSET(INDIRECT("'"&amp;'DATA for charts'!F$5&amp;"'!$d70"),$R29,0),"")</f>
        <v>3.7118158803994081</v>
      </c>
      <c r="G81" s="238">
        <f ca="1">IF(ISNUMBER(OFFSET(INDIRECT("'"&amp;'DATA for charts'!G$5&amp;"'!$d70"),$R29,0)),OFFSET(INDIRECT("'"&amp;'DATA for charts'!G$5&amp;"'!$d70"),$R29,0),"")</f>
        <v>3.7745000000000002</v>
      </c>
      <c r="H81" s="238">
        <f ca="1">IF(ISNUMBER(OFFSET(INDIRECT("'"&amp;'DATA for charts'!H$5&amp;"'!$d70"),$R29,0)),OFFSET(INDIRECT("'"&amp;'DATA for charts'!H$5&amp;"'!$d70"),$R29,0),"")</f>
        <v>3.5185399999999998</v>
      </c>
      <c r="I81" s="70">
        <f t="shared" ca="1" si="6"/>
        <v>3.5009999999999999</v>
      </c>
      <c r="J81" s="62">
        <f t="shared" ca="1" si="7"/>
        <v>3.9952537596509701</v>
      </c>
      <c r="K81" s="62">
        <f t="shared" ca="1" si="8"/>
        <v>3.7098516066750626</v>
      </c>
      <c r="L81" s="128">
        <f t="shared" ref="L81:L83" ca="1" si="15">ABS((J81-I81)/K81)</f>
        <v>0.13322736649672703</v>
      </c>
      <c r="M81" s="86"/>
      <c r="N81" s="79" t="str">
        <f>IF(ISNUMBER(YourData!$D88),YourData!$D88,"")</f>
        <v/>
      </c>
      <c r="P81"/>
      <c r="Q81"/>
      <c r="R81"/>
      <c r="S81"/>
      <c r="T81"/>
      <c r="U81"/>
      <c r="V81"/>
      <c r="W81"/>
      <c r="X81"/>
      <c r="Y81"/>
      <c r="Z81"/>
      <c r="AA81"/>
      <c r="AB81"/>
      <c r="AC81"/>
      <c r="AD81"/>
      <c r="AE81"/>
      <c r="AF81"/>
      <c r="AG81"/>
      <c r="AH81"/>
      <c r="AI81"/>
      <c r="AJ81"/>
      <c r="AK81"/>
      <c r="AL81"/>
      <c r="AM81"/>
      <c r="AN81"/>
      <c r="AO81"/>
      <c r="AP81"/>
      <c r="AQ81"/>
      <c r="AR81"/>
      <c r="AS81"/>
    </row>
    <row r="82" spans="2:45" ht="14.45" customHeight="1">
      <c r="B82" s="157" t="s">
        <v>725</v>
      </c>
      <c r="C82" s="238">
        <f ca="1">IF(ISNUMBER(OFFSET(INDIRECT("'"&amp;'DATA for charts'!C$5&amp;"'!$d70"),$R30,0)),OFFSET(INDIRECT("'"&amp;'DATA for charts'!C$5&amp;"'!$d70"),$R30,0),"")</f>
        <v>7.2729999999999997</v>
      </c>
      <c r="D82" s="238">
        <f ca="1">IF(ISNUMBER(OFFSET(INDIRECT("'"&amp;'DATA for charts'!D$5&amp;"'!$d70"),$R30,0)),OFFSET(INDIRECT("'"&amp;'DATA for charts'!D$5&amp;"'!$d70"),$R30,0),"")</f>
        <v>6.2336493989073896</v>
      </c>
      <c r="E82" s="238">
        <f ca="1">IF(ISNUMBER(OFFSET(INDIRECT("'"&amp;'DATA for charts'!E$5&amp;"'!$d70"),$R30,0)),OFFSET(INDIRECT("'"&amp;'DATA for charts'!E$5&amp;"'!$d70"),$R30,0),"")</f>
        <v>5.88</v>
      </c>
      <c r="F82" s="238">
        <f ca="1">IF(ISNUMBER(OFFSET(INDIRECT("'"&amp;'DATA for charts'!F$5&amp;"'!$d70"),$R30,0)),OFFSET(INDIRECT("'"&amp;'DATA for charts'!F$5&amp;"'!$d70"),$R30,0),"")</f>
        <v>6.3591824122038503</v>
      </c>
      <c r="G82" s="238">
        <f ca="1">IF(ISNUMBER(OFFSET(INDIRECT("'"&amp;'DATA for charts'!G$5&amp;"'!$d70"),$R30,0)),OFFSET(INDIRECT("'"&amp;'DATA for charts'!G$5&amp;"'!$d70"),$R30,0),"")</f>
        <v>6.2492999999999999</v>
      </c>
      <c r="H82" s="238">
        <f ca="1">IF(ISNUMBER(OFFSET(INDIRECT("'"&amp;'DATA for charts'!H$5&amp;"'!$d70"),$R30,0)),OFFSET(INDIRECT("'"&amp;'DATA for charts'!H$5&amp;"'!$d70"),$R30,0),"")</f>
        <v>6.1134599999999999</v>
      </c>
      <c r="I82" s="70">
        <f t="shared" ca="1" si="6"/>
        <v>5.88</v>
      </c>
      <c r="J82" s="62">
        <f t="shared" ca="1" si="7"/>
        <v>7.2729999999999997</v>
      </c>
      <c r="K82" s="62">
        <f t="shared" ca="1" si="8"/>
        <v>6.3514319685185399</v>
      </c>
      <c r="L82" s="128">
        <f t="shared" ca="1" si="15"/>
        <v>0.21932062043717593</v>
      </c>
      <c r="M82" s="86"/>
      <c r="N82" s="79" t="str">
        <f>IF(ISNUMBER(YourData!$D89),YourData!$D89,"")</f>
        <v/>
      </c>
      <c r="P82"/>
      <c r="Q82"/>
      <c r="R82"/>
      <c r="S82"/>
      <c r="T82"/>
      <c r="U82"/>
      <c r="V82"/>
      <c r="W82"/>
      <c r="X82"/>
      <c r="Y82"/>
      <c r="Z82"/>
      <c r="AA82"/>
      <c r="AB82"/>
      <c r="AC82"/>
      <c r="AD82"/>
      <c r="AE82"/>
      <c r="AF82"/>
      <c r="AG82"/>
      <c r="AH82"/>
      <c r="AI82"/>
      <c r="AJ82"/>
      <c r="AK82"/>
      <c r="AL82"/>
      <c r="AM82"/>
      <c r="AN82"/>
      <c r="AO82"/>
      <c r="AP82"/>
      <c r="AQ82"/>
      <c r="AR82"/>
      <c r="AS82"/>
    </row>
    <row r="83" spans="2:45" ht="14.45" customHeight="1">
      <c r="B83" s="208" t="s">
        <v>726</v>
      </c>
      <c r="C83" s="242">
        <f ca="1">IF(ISNUMBER(OFFSET(INDIRECT("'"&amp;'DATA for charts'!C$5&amp;"'!$d70"),$R31,0)),OFFSET(INDIRECT("'"&amp;'DATA for charts'!C$5&amp;"'!$d70"),$R31,0),"")</f>
        <v>7.4820000000000002</v>
      </c>
      <c r="D83" s="242">
        <f ca="1">IF(ISNUMBER(OFFSET(INDIRECT("'"&amp;'DATA for charts'!D$5&amp;"'!$d70"),$R31,0)),OFFSET(INDIRECT("'"&amp;'DATA for charts'!D$5&amp;"'!$d70"),$R31,0),"")</f>
        <v>7.2021517314091801</v>
      </c>
      <c r="E83" s="242">
        <f ca="1">IF(ISNUMBER(OFFSET(INDIRECT("'"&amp;'DATA for charts'!E$5&amp;"'!$d70"),$R31,0)),OFFSET(INDIRECT("'"&amp;'DATA for charts'!E$5&amp;"'!$d70"),$R31,0),"")</f>
        <v>6.7709999999999999</v>
      </c>
      <c r="F83" s="242">
        <f ca="1">IF(ISNUMBER(OFFSET(INDIRECT("'"&amp;'DATA for charts'!F$5&amp;"'!$d70"),$R31,0)),OFFSET(INDIRECT("'"&amp;'DATA for charts'!F$5&amp;"'!$d70"),$R31,0),"")</f>
        <v>7.2028545383299756</v>
      </c>
      <c r="G83" s="242">
        <f ca="1">IF(ISNUMBER(OFFSET(INDIRECT("'"&amp;'DATA for charts'!G$5&amp;"'!$d70"),$R31,0)),OFFSET(INDIRECT("'"&amp;'DATA for charts'!G$5&amp;"'!$d70"),$R31,0),"")</f>
        <v>7.1487999999999996</v>
      </c>
      <c r="H83" s="242">
        <f ca="1">IF(ISNUMBER(OFFSET(INDIRECT("'"&amp;'DATA for charts'!H$5&amp;"'!$d70"),$R31,0)),OFFSET(INDIRECT("'"&amp;'DATA for charts'!H$5&amp;"'!$d70"),$R31,0),"")</f>
        <v>7.0637799999999995</v>
      </c>
      <c r="I83" s="71">
        <f t="shared" ca="1" si="6"/>
        <v>6.7709999999999999</v>
      </c>
      <c r="J83" s="63">
        <f t="shared" ca="1" si="7"/>
        <v>7.4820000000000002</v>
      </c>
      <c r="K83" s="63">
        <f t="shared" ca="1" si="8"/>
        <v>7.1450977116231931</v>
      </c>
      <c r="L83" s="129">
        <f t="shared" ca="1" si="15"/>
        <v>9.9508786121061787E-2</v>
      </c>
      <c r="M83" s="86"/>
      <c r="N83" s="80" t="str">
        <f>IF(ISNUMBER(YourData!$D90),YourData!$D90,"")</f>
        <v/>
      </c>
      <c r="P83"/>
      <c r="Q83"/>
      <c r="R83"/>
      <c r="S83"/>
      <c r="T83"/>
      <c r="U83"/>
      <c r="V83"/>
      <c r="W83"/>
      <c r="X83"/>
      <c r="Y83"/>
      <c r="Z83"/>
      <c r="AA83"/>
      <c r="AB83"/>
      <c r="AC83"/>
      <c r="AD83"/>
      <c r="AE83"/>
      <c r="AF83"/>
      <c r="AG83"/>
      <c r="AH83"/>
      <c r="AI83"/>
      <c r="AJ83"/>
      <c r="AK83"/>
      <c r="AL83"/>
      <c r="AM83"/>
      <c r="AN83"/>
      <c r="AO83"/>
      <c r="AP83"/>
      <c r="AQ83"/>
      <c r="AR83"/>
      <c r="AS83"/>
    </row>
    <row r="84" spans="2:45" ht="14.45" customHeight="1">
      <c r="B84" s="157" t="s">
        <v>236</v>
      </c>
      <c r="C84" s="238">
        <f ca="1">IF(ISNUMBER(OFFSET(INDIRECT("'"&amp;'DATA for charts'!C$5&amp;"'!$d70"),$R32,0)),OFFSET(INDIRECT("'"&amp;'DATA for charts'!C$5&amp;"'!$d70"),$R32,0),"")</f>
        <v>0.71199999999999997</v>
      </c>
      <c r="D84" s="238">
        <f ca="1">IF(ISNUMBER(OFFSET(INDIRECT("'"&amp;'DATA for charts'!D$5&amp;"'!$d70"),$R32,0)),OFFSET(INDIRECT("'"&amp;'DATA for charts'!D$5&amp;"'!$d70"),$R32,0),"")</f>
        <v>0.605524517724642</v>
      </c>
      <c r="E84" s="238">
        <f ca="1">IF(ISNUMBER(OFFSET(INDIRECT("'"&amp;'DATA for charts'!E$5&amp;"'!$d70"),$R32,0)),OFFSET(INDIRECT("'"&amp;'DATA for charts'!E$5&amp;"'!$d70"),$R32,0),"")</f>
        <v>0.628</v>
      </c>
      <c r="F84" s="238">
        <f ca="1">IF(ISNUMBER(OFFSET(INDIRECT("'"&amp;'DATA for charts'!F$5&amp;"'!$d70"),$R32,0)),OFFSET(INDIRECT("'"&amp;'DATA for charts'!F$5&amp;"'!$d70"),$R32,0),"")</f>
        <v>0.61151927742377221</v>
      </c>
      <c r="G84" s="238">
        <f ca="1">IF(ISNUMBER(OFFSET(INDIRECT("'"&amp;'DATA for charts'!G$5&amp;"'!$d70"),$R32,0)),OFFSET(INDIRECT("'"&amp;'DATA for charts'!G$5&amp;"'!$d70"),$R32,0),"")</f>
        <v>0.61099999999999999</v>
      </c>
      <c r="H84" s="238">
        <f ca="1">IF(ISNUMBER(OFFSET(INDIRECT("'"&amp;'DATA for charts'!H$5&amp;"'!$d70"),$R32,0)),OFFSET(INDIRECT("'"&amp;'DATA for charts'!H$5&amp;"'!$d70"),$R32,0),"")</f>
        <v>0.591534</v>
      </c>
      <c r="I84" s="70">
        <f t="shared" ca="1" si="6"/>
        <v>0.591534</v>
      </c>
      <c r="J84" s="62">
        <f t="shared" ca="1" si="7"/>
        <v>0.71199999999999997</v>
      </c>
      <c r="K84" s="62">
        <f t="shared" ca="1" si="8"/>
        <v>0.62659629919140247</v>
      </c>
      <c r="L84" s="128">
        <f t="shared" ca="1" si="9"/>
        <v>0.19225456670500055</v>
      </c>
      <c r="M84" s="86"/>
      <c r="N84" s="79" t="str">
        <f>IF(ISNUMBER(YourData!$D91),YourData!$D91,"")</f>
        <v/>
      </c>
      <c r="P84"/>
      <c r="Q84"/>
      <c r="R84"/>
      <c r="S84"/>
      <c r="T84"/>
      <c r="U84"/>
      <c r="V84"/>
      <c r="W84"/>
      <c r="X84"/>
      <c r="Y84"/>
      <c r="Z84"/>
      <c r="AA84"/>
      <c r="AB84"/>
      <c r="AC84"/>
      <c r="AD84"/>
      <c r="AE84"/>
      <c r="AF84"/>
      <c r="AG84"/>
      <c r="AH84"/>
      <c r="AI84"/>
      <c r="AJ84"/>
      <c r="AK84"/>
      <c r="AL84"/>
      <c r="AM84"/>
      <c r="AN84"/>
      <c r="AO84"/>
      <c r="AP84"/>
      <c r="AQ84"/>
      <c r="AR84"/>
      <c r="AS84"/>
    </row>
    <row r="85" spans="2:45" ht="14.45" customHeight="1">
      <c r="B85" s="157" t="s">
        <v>572</v>
      </c>
      <c r="C85" s="238">
        <f ca="1">IF(ISNUMBER(OFFSET(INDIRECT("'"&amp;'DATA for charts'!C$5&amp;"'!$d70"),$R33,0)),OFFSET(INDIRECT("'"&amp;'DATA for charts'!C$5&amp;"'!$d70"),$R33,0),"")</f>
        <v>0.83899999999999997</v>
      </c>
      <c r="D85" s="238">
        <f ca="1">IF(ISNUMBER(OFFSET(INDIRECT("'"&amp;'DATA for charts'!D$5&amp;"'!$d70"),$R33,0)),OFFSET(INDIRECT("'"&amp;'DATA for charts'!D$5&amp;"'!$d70"),$R33,0),"")</f>
        <v>0.80023651277070096</v>
      </c>
      <c r="E85" s="238">
        <f ca="1">IF(ISNUMBER(OFFSET(INDIRECT("'"&amp;'DATA for charts'!E$5&amp;"'!$d70"),$R33,0)),OFFSET(INDIRECT("'"&amp;'DATA for charts'!E$5&amp;"'!$d70"),$R33,0),"")</f>
        <v>0.83499999999999996</v>
      </c>
      <c r="F85" s="238">
        <f ca="1">IF(ISNUMBER(OFFSET(INDIRECT("'"&amp;'DATA for charts'!F$5&amp;"'!$d70"),$R33,0)),OFFSET(INDIRECT("'"&amp;'DATA for charts'!F$5&amp;"'!$d70"),$R33,0),"")</f>
        <v>0.8140803932027314</v>
      </c>
      <c r="G85" s="238">
        <f ca="1">IF(ISNUMBER(OFFSET(INDIRECT("'"&amp;'DATA for charts'!G$5&amp;"'!$d70"),$R33,0)),OFFSET(INDIRECT("'"&amp;'DATA for charts'!G$5&amp;"'!$d70"),$R33,0),"")</f>
        <v>0.8004</v>
      </c>
      <c r="H85" s="238">
        <f ca="1">IF(ISNUMBER(OFFSET(INDIRECT("'"&amp;'DATA for charts'!H$5&amp;"'!$d70"),$R33,0)),OFFSET(INDIRECT("'"&amp;'DATA for charts'!H$5&amp;"'!$d70"),$R33,0),"")</f>
        <v>0.78844399999999992</v>
      </c>
      <c r="I85" s="70">
        <f t="shared" ca="1" si="6"/>
        <v>0.78844399999999992</v>
      </c>
      <c r="J85" s="62">
        <f t="shared" ca="1" si="7"/>
        <v>0.83899999999999997</v>
      </c>
      <c r="K85" s="62">
        <f t="shared" ca="1" si="8"/>
        <v>0.81286015099557207</v>
      </c>
      <c r="L85" s="128">
        <f t="shared" ca="1" si="9"/>
        <v>6.2195200414339714E-2</v>
      </c>
      <c r="M85" s="86"/>
      <c r="N85" s="79" t="str">
        <f>IF(ISNUMBER(YourData!$D92),YourData!$D92,"")</f>
        <v/>
      </c>
      <c r="P85"/>
      <c r="Q85"/>
      <c r="R85"/>
      <c r="S85"/>
      <c r="T85"/>
      <c r="U85"/>
      <c r="V85"/>
      <c r="W85"/>
      <c r="X85"/>
      <c r="Y85"/>
      <c r="Z85"/>
      <c r="AA85"/>
      <c r="AB85"/>
      <c r="AC85"/>
      <c r="AD85"/>
      <c r="AE85"/>
      <c r="AF85"/>
      <c r="AG85"/>
      <c r="AH85"/>
      <c r="AI85"/>
      <c r="AJ85"/>
      <c r="AK85"/>
      <c r="AL85"/>
      <c r="AM85"/>
      <c r="AN85"/>
      <c r="AO85"/>
      <c r="AP85"/>
      <c r="AQ85"/>
      <c r="AR85"/>
      <c r="AS85"/>
    </row>
    <row r="86" spans="2:45" ht="14.45" customHeight="1">
      <c r="B86" s="158" t="s">
        <v>553</v>
      </c>
      <c r="C86" s="238">
        <f ca="1">IF(ISNUMBER(OFFSET(INDIRECT("'"&amp;'DATA for charts'!C$5&amp;"'!$d70"),$R34,0)),OFFSET(INDIRECT("'"&amp;'DATA for charts'!C$5&amp;"'!$d70"),$R34,0),"")</f>
        <v>0.68799999999999994</v>
      </c>
      <c r="D86" s="238">
        <f ca="1">IF(ISNUMBER(OFFSET(INDIRECT("'"&amp;'DATA for charts'!D$5&amp;"'!$d70"),$R34,0)),OFFSET(INDIRECT("'"&amp;'DATA for charts'!D$5&amp;"'!$d70"),$R34,0),"")</f>
        <v>0.50306780693073005</v>
      </c>
      <c r="E86" s="238">
        <f ca="1">IF(ISNUMBER(OFFSET(INDIRECT("'"&amp;'DATA for charts'!E$5&amp;"'!$d70"),$R34,0)),OFFSET(INDIRECT("'"&amp;'DATA for charts'!E$5&amp;"'!$d70"),$R34,0),"")</f>
        <v>0.496</v>
      </c>
      <c r="F86" s="238">
        <f ca="1">IF(ISNUMBER(OFFSET(INDIRECT("'"&amp;'DATA for charts'!F$5&amp;"'!$d70"),$R34,0)),OFFSET(INDIRECT("'"&amp;'DATA for charts'!F$5&amp;"'!$d70"),$R34,0),"")</f>
        <v>0.55989661526607615</v>
      </c>
      <c r="G86" s="238">
        <f ca="1">IF(ISNUMBER(OFFSET(INDIRECT("'"&amp;'DATA for charts'!G$5&amp;"'!$d70"),$R34,0)),OFFSET(INDIRECT("'"&amp;'DATA for charts'!G$5&amp;"'!$d70"),$R34,0),"")</f>
        <v>0.51849999999999996</v>
      </c>
      <c r="H86" s="238">
        <f ca="1">IF(ISNUMBER(OFFSET(INDIRECT("'"&amp;'DATA for charts'!H$5&amp;"'!$d70"),$R34,0)),OFFSET(INDIRECT("'"&amp;'DATA for charts'!H$5&amp;"'!$d70"),$R34,0),"")</f>
        <v>0.45918300000000001</v>
      </c>
      <c r="I86" s="70">
        <f t="shared" ca="1" si="6"/>
        <v>0.45918300000000001</v>
      </c>
      <c r="J86" s="62">
        <f t="shared" ca="1" si="7"/>
        <v>0.68799999999999994</v>
      </c>
      <c r="K86" s="62">
        <f t="shared" ca="1" si="8"/>
        <v>0.537441237032801</v>
      </c>
      <c r="L86" s="128">
        <f t="shared" ca="1" si="9"/>
        <v>0.42575259253140418</v>
      </c>
      <c r="M86" s="86"/>
      <c r="N86" s="79" t="str">
        <f>IF(ISNUMBER(YourData!$D93),YourData!$D93,"")</f>
        <v/>
      </c>
      <c r="P86"/>
      <c r="Q86"/>
      <c r="R86"/>
      <c r="S86"/>
      <c r="T86"/>
      <c r="U86"/>
      <c r="V86"/>
      <c r="W86"/>
      <c r="X86"/>
      <c r="Y86"/>
      <c r="Z86"/>
      <c r="AA86"/>
      <c r="AB86"/>
      <c r="AC86"/>
      <c r="AD86"/>
      <c r="AE86"/>
      <c r="AF86"/>
      <c r="AG86"/>
      <c r="AH86"/>
      <c r="AI86"/>
      <c r="AJ86"/>
      <c r="AK86"/>
      <c r="AL86"/>
      <c r="AM86"/>
      <c r="AN86"/>
      <c r="AO86"/>
      <c r="AP86"/>
      <c r="AQ86"/>
      <c r="AR86"/>
      <c r="AS86"/>
    </row>
    <row r="87" spans="2:45" ht="14.45" customHeight="1">
      <c r="B87" s="157" t="s">
        <v>554</v>
      </c>
      <c r="C87" s="238">
        <f ca="1">IF(ISNUMBER(OFFSET(INDIRECT("'"&amp;'DATA for charts'!C$5&amp;"'!$d70"),$R35,0)),OFFSET(INDIRECT("'"&amp;'DATA for charts'!C$5&amp;"'!$d70"),$R35,0),"")</f>
        <v>0.95199999999999996</v>
      </c>
      <c r="D87" s="238">
        <f ca="1">IF(ISNUMBER(OFFSET(INDIRECT("'"&amp;'DATA for charts'!D$5&amp;"'!$d70"),$R35,0)),OFFSET(INDIRECT("'"&amp;'DATA for charts'!D$5&amp;"'!$d70"),$R35,0),"")</f>
        <v>0.94579278633707997</v>
      </c>
      <c r="E87" s="238">
        <f ca="1">IF(ISNUMBER(OFFSET(INDIRECT("'"&amp;'DATA for charts'!E$5&amp;"'!$d70"),$R35,0)),OFFSET(INDIRECT("'"&amp;'DATA for charts'!E$5&amp;"'!$d70"),$R35,0),"")</f>
        <v>0.92200000000000004</v>
      </c>
      <c r="F87" s="238">
        <f ca="1">IF(ISNUMBER(OFFSET(INDIRECT("'"&amp;'DATA for charts'!F$5&amp;"'!$d70"),$R35,0)),OFFSET(INDIRECT("'"&amp;'DATA for charts'!F$5&amp;"'!$d70"),$R35,0),"")</f>
        <v>0.87746863419124088</v>
      </c>
      <c r="G87" s="238">
        <f ca="1">IF(ISNUMBER(OFFSET(INDIRECT("'"&amp;'DATA for charts'!G$5&amp;"'!$d70"),$R35,0)),OFFSET(INDIRECT("'"&amp;'DATA for charts'!G$5&amp;"'!$d70"),$R35,0),"")</f>
        <v>0.89480000000000004</v>
      </c>
      <c r="H87" s="238">
        <f ca="1">IF(ISNUMBER(OFFSET(INDIRECT("'"&amp;'DATA for charts'!H$5&amp;"'!$d70"),$R35,0)),OFFSET(INDIRECT("'"&amp;'DATA for charts'!H$5&amp;"'!$d70"),$R35,0),"")</f>
        <v>0.850468</v>
      </c>
      <c r="I87" s="70">
        <f t="shared" ca="1" si="6"/>
        <v>0.850468</v>
      </c>
      <c r="J87" s="62">
        <f t="shared" ca="1" si="7"/>
        <v>0.95199999999999996</v>
      </c>
      <c r="K87" s="62">
        <f t="shared" ca="1" si="8"/>
        <v>0.90708823675472017</v>
      </c>
      <c r="L87" s="128">
        <f t="shared" ca="1" si="9"/>
        <v>0.11193177894495678</v>
      </c>
      <c r="M87" s="86"/>
      <c r="N87" s="79" t="str">
        <f>IF(ISNUMBER(YourData!$D94),YourData!$D94,"")</f>
        <v/>
      </c>
      <c r="P87"/>
      <c r="Q87"/>
      <c r="R87"/>
      <c r="S87"/>
      <c r="T87"/>
      <c r="U87"/>
      <c r="V87"/>
      <c r="W87"/>
      <c r="X87"/>
      <c r="Y87"/>
      <c r="Z87"/>
      <c r="AA87"/>
      <c r="AB87"/>
      <c r="AC87"/>
      <c r="AD87"/>
      <c r="AE87"/>
      <c r="AF87"/>
      <c r="AG87"/>
      <c r="AH87"/>
      <c r="AI87"/>
      <c r="AJ87"/>
      <c r="AK87"/>
      <c r="AL87"/>
      <c r="AM87"/>
      <c r="AN87"/>
      <c r="AO87"/>
      <c r="AP87"/>
      <c r="AQ87"/>
      <c r="AR87"/>
      <c r="AS87"/>
    </row>
    <row r="88" spans="2:45" ht="14.45" customHeight="1">
      <c r="B88" s="157" t="s">
        <v>186</v>
      </c>
      <c r="C88" s="238">
        <f ca="1">IF(ISNUMBER(OFFSET(INDIRECT("'"&amp;'DATA for charts'!C$5&amp;"'!$d70"),$R36,0)),OFFSET(INDIRECT("'"&amp;'DATA for charts'!C$5&amp;"'!$d70"),$R36,0),"")</f>
        <v>0.80300000000000005</v>
      </c>
      <c r="D88" s="238">
        <f ca="1">IF(ISNUMBER(OFFSET(INDIRECT("'"&amp;'DATA for charts'!D$5&amp;"'!$d70"),$R36,0)),OFFSET(INDIRECT("'"&amp;'DATA for charts'!D$5&amp;"'!$d70"),$R36,0),"")</f>
        <v>0.61059910980978493</v>
      </c>
      <c r="E88" s="238">
        <f ca="1">IF(ISNUMBER(OFFSET(INDIRECT("'"&amp;'DATA for charts'!E$5&amp;"'!$d70"),$R36,0)),OFFSET(INDIRECT("'"&amp;'DATA for charts'!E$5&amp;"'!$d70"),$R36,0),"")</f>
        <v>0.55000000000000004</v>
      </c>
      <c r="F88" s="238">
        <f ca="1">IF(ISNUMBER(OFFSET(INDIRECT("'"&amp;'DATA for charts'!F$5&amp;"'!$d70"),$R36,0)),OFFSET(INDIRECT("'"&amp;'DATA for charts'!F$5&amp;"'!$d70"),$R36,0),"")</f>
        <v>0.6099037587164603</v>
      </c>
      <c r="G88" s="238">
        <f ca="1">IF(ISNUMBER(OFFSET(INDIRECT("'"&amp;'DATA for charts'!G$5&amp;"'!$d70"),$R36,0)),OFFSET(INDIRECT("'"&amp;'DATA for charts'!G$5&amp;"'!$d70"),$R36,0),"")</f>
        <v>0.57620000000000005</v>
      </c>
      <c r="H88" s="238">
        <f ca="1">IF(ISNUMBER(OFFSET(INDIRECT("'"&amp;'DATA for charts'!H$5&amp;"'!$d70"),$R36,0)),OFFSET(INDIRECT("'"&amp;'DATA for charts'!H$5&amp;"'!$d70"),$R36,0),"")</f>
        <v>0.49765799999999999</v>
      </c>
      <c r="I88" s="70">
        <f t="shared" ca="1" si="6"/>
        <v>0.49765799999999999</v>
      </c>
      <c r="J88" s="62">
        <f t="shared" ca="1" si="7"/>
        <v>0.80300000000000005</v>
      </c>
      <c r="K88" s="62">
        <f t="shared" ca="1" si="8"/>
        <v>0.60789347808770755</v>
      </c>
      <c r="L88" s="128">
        <f t="shared" ca="1" si="9"/>
        <v>0.50229523922601615</v>
      </c>
      <c r="M88" s="86"/>
      <c r="N88" s="79" t="str">
        <f>IF(ISNUMBER(YourData!$D95),YourData!$D95,"")</f>
        <v/>
      </c>
      <c r="P88"/>
      <c r="Q88"/>
      <c r="R88"/>
      <c r="S88"/>
      <c r="T88"/>
      <c r="U88"/>
      <c r="V88"/>
      <c r="W88"/>
      <c r="X88"/>
      <c r="Y88"/>
      <c r="Z88"/>
      <c r="AA88"/>
      <c r="AB88"/>
      <c r="AC88"/>
      <c r="AD88"/>
      <c r="AE88"/>
      <c r="AF88"/>
      <c r="AG88"/>
      <c r="AH88"/>
      <c r="AI88"/>
      <c r="AJ88"/>
      <c r="AK88"/>
      <c r="AL88"/>
      <c r="AM88"/>
      <c r="AN88"/>
      <c r="AO88"/>
      <c r="AP88"/>
      <c r="AQ88"/>
      <c r="AR88"/>
      <c r="AS88"/>
    </row>
    <row r="89" spans="2:45" ht="14.45" customHeight="1">
      <c r="B89" s="157" t="s">
        <v>187</v>
      </c>
      <c r="C89" s="238">
        <f ca="1">IF(ISNUMBER(OFFSET(INDIRECT("'"&amp;'DATA for charts'!C$5&amp;"'!$d70"),$R37,0)),OFFSET(INDIRECT("'"&amp;'DATA for charts'!C$5&amp;"'!$d70"),$R37,0),"")</f>
        <v>1.1839999999999999</v>
      </c>
      <c r="D89" s="238">
        <f ca="1">IF(ISNUMBER(OFFSET(INDIRECT("'"&amp;'DATA for charts'!D$5&amp;"'!$d70"),$R37,0)),OFFSET(INDIRECT("'"&amp;'DATA for charts'!D$5&amp;"'!$d70"),$R37,0),"")</f>
        <v>0.99133773936707204</v>
      </c>
      <c r="E89" s="238">
        <f ca="1">IF(ISNUMBER(OFFSET(INDIRECT("'"&amp;'DATA for charts'!E$5&amp;"'!$d70"),$R37,0)),OFFSET(INDIRECT("'"&amp;'DATA for charts'!E$5&amp;"'!$d70"),$R37,0),"")</f>
        <v>0.92900000000000005</v>
      </c>
      <c r="F89" s="238">
        <f ca="1">IF(ISNUMBER(OFFSET(INDIRECT("'"&amp;'DATA for charts'!F$5&amp;"'!$d70"),$R37,0)),OFFSET(INDIRECT("'"&amp;'DATA for charts'!F$5&amp;"'!$d70"),$R37,0),"")</f>
        <v>0.99121295731674863</v>
      </c>
      <c r="G89" s="238">
        <f ca="1">IF(ISNUMBER(OFFSET(INDIRECT("'"&amp;'DATA for charts'!G$5&amp;"'!$d70"),$R37,0)),OFFSET(INDIRECT("'"&amp;'DATA for charts'!G$5&amp;"'!$d70"),$R37,0),"")</f>
        <v>0.95499999999999996</v>
      </c>
      <c r="H89" s="238">
        <f ca="1">IF(ISNUMBER(OFFSET(INDIRECT("'"&amp;'DATA for charts'!H$5&amp;"'!$d70"),$R37,0)),OFFSET(INDIRECT("'"&amp;'DATA for charts'!H$5&amp;"'!$d70"),$R37,0),"")</f>
        <v>0.89663800000000005</v>
      </c>
      <c r="I89" s="70">
        <f t="shared" ca="1" si="6"/>
        <v>0.89663800000000005</v>
      </c>
      <c r="J89" s="62">
        <f t="shared" ca="1" si="7"/>
        <v>1.1839999999999999</v>
      </c>
      <c r="K89" s="62">
        <f t="shared" ca="1" si="8"/>
        <v>0.99119811611397013</v>
      </c>
      <c r="L89" s="128">
        <f t="shared" ca="1" si="9"/>
        <v>0.28991378749448549</v>
      </c>
      <c r="M89" s="86"/>
      <c r="N89" s="79" t="str">
        <f>IF(ISNUMBER(YourData!$D96),YourData!$D96,"")</f>
        <v/>
      </c>
      <c r="P89"/>
      <c r="Q89"/>
      <c r="R89"/>
      <c r="S89"/>
      <c r="T89"/>
      <c r="U89"/>
      <c r="V89"/>
      <c r="W89"/>
      <c r="X89"/>
      <c r="Y89"/>
      <c r="Z89"/>
      <c r="AA89"/>
      <c r="AB89"/>
      <c r="AC89"/>
      <c r="AD89"/>
      <c r="AE89"/>
      <c r="AF89"/>
      <c r="AG89"/>
      <c r="AH89"/>
      <c r="AI89"/>
      <c r="AJ89"/>
      <c r="AK89"/>
      <c r="AL89"/>
      <c r="AM89"/>
      <c r="AN89"/>
      <c r="AO89"/>
      <c r="AP89"/>
      <c r="AQ89"/>
      <c r="AR89"/>
      <c r="AS89"/>
    </row>
    <row r="90" spans="2:45" ht="14.45" customHeight="1">
      <c r="B90" s="157" t="s">
        <v>188</v>
      </c>
      <c r="C90" s="238">
        <f ca="1">IF(ISNUMBER(OFFSET(INDIRECT("'"&amp;'DATA for charts'!C$5&amp;"'!$d70"),$R38,0)),OFFSET(INDIRECT("'"&amp;'DATA for charts'!C$5&amp;"'!$d70"),$R38,0),"")</f>
        <v>1.2869999999999999</v>
      </c>
      <c r="D90" s="238">
        <f ca="1">IF(ISNUMBER(OFFSET(INDIRECT("'"&amp;'DATA for charts'!D$5&amp;"'!$d70"),$R38,0)),OFFSET(INDIRECT("'"&amp;'DATA for charts'!D$5&amp;"'!$d70"),$R38,0),"")</f>
        <v>0.98236954021991985</v>
      </c>
      <c r="E90" s="238">
        <f ca="1">IF(ISNUMBER(OFFSET(INDIRECT("'"&amp;'DATA for charts'!E$5&amp;"'!$d70"),$R38,0)),OFFSET(INDIRECT("'"&amp;'DATA for charts'!E$5&amp;"'!$d70"),$R38,0),"")</f>
        <v>0.876</v>
      </c>
      <c r="F90" s="238">
        <f ca="1">IF(ISNUMBER(OFFSET(INDIRECT("'"&amp;'DATA for charts'!F$5&amp;"'!$d70"),$R38,0)),OFFSET(INDIRECT("'"&amp;'DATA for charts'!F$5&amp;"'!$d70"),$R38,0),"")</f>
        <v>0.9787481143544694</v>
      </c>
      <c r="G90" s="238">
        <f ca="1">IF(ISNUMBER(OFFSET(INDIRECT("'"&amp;'DATA for charts'!G$5&amp;"'!$d70"),$R38,0)),OFFSET(INDIRECT("'"&amp;'DATA for charts'!G$5&amp;"'!$d70"),$R38,0),"")</f>
        <v>0.92179999999999995</v>
      </c>
      <c r="H90" s="238">
        <f ca="1">IF(ISNUMBER(OFFSET(INDIRECT("'"&amp;'DATA for charts'!H$5&amp;"'!$d70"),$R38,0)),OFFSET(INDIRECT("'"&amp;'DATA for charts'!H$5&amp;"'!$d70"),$R38,0),"")</f>
        <v>0.83377599999999996</v>
      </c>
      <c r="I90" s="70">
        <f t="shared" ca="1" si="6"/>
        <v>0.83377599999999996</v>
      </c>
      <c r="J90" s="62">
        <f t="shared" ca="1" si="7"/>
        <v>1.2869999999999999</v>
      </c>
      <c r="K90" s="62">
        <f t="shared" ca="1" si="8"/>
        <v>0.97994894242906494</v>
      </c>
      <c r="L90" s="128">
        <f t="shared" ca="1" si="9"/>
        <v>0.46249756530841629</v>
      </c>
      <c r="M90" s="86"/>
      <c r="N90" s="79" t="str">
        <f>IF(ISNUMBER(YourData!$D97),YourData!$D97,"")</f>
        <v/>
      </c>
      <c r="P90"/>
      <c r="Q90"/>
      <c r="R90"/>
      <c r="S90"/>
      <c r="T90"/>
      <c r="U90"/>
      <c r="V90"/>
      <c r="W90"/>
      <c r="X90"/>
      <c r="Y90"/>
      <c r="Z90"/>
      <c r="AA90"/>
      <c r="AB90"/>
      <c r="AC90"/>
      <c r="AD90"/>
      <c r="AE90"/>
      <c r="AF90"/>
      <c r="AG90"/>
      <c r="AH90"/>
      <c r="AI90"/>
      <c r="AJ90"/>
      <c r="AK90"/>
      <c r="AL90"/>
      <c r="AM90"/>
      <c r="AN90"/>
      <c r="AO90"/>
      <c r="AP90"/>
      <c r="AQ90"/>
      <c r="AR90"/>
      <c r="AS90"/>
    </row>
    <row r="91" spans="2:45" ht="14.45" customHeight="1">
      <c r="B91" s="157" t="s">
        <v>189</v>
      </c>
      <c r="C91" s="238">
        <f ca="1">IF(ISNUMBER(OFFSET(INDIRECT("'"&amp;'DATA for charts'!C$5&amp;"'!$d70"),$R39,0)),OFFSET(INDIRECT("'"&amp;'DATA for charts'!C$5&amp;"'!$d70"),$R39,0),"")</f>
        <v>3.6120000000000001</v>
      </c>
      <c r="D91" s="238">
        <f ca="1">IF(ISNUMBER(OFFSET(INDIRECT("'"&amp;'DATA for charts'!D$5&amp;"'!$d70"),$R39,0)),OFFSET(INDIRECT("'"&amp;'DATA for charts'!D$5&amp;"'!$d70"),$R39,0),"")</f>
        <v>3.42898282123162</v>
      </c>
      <c r="E91" s="238">
        <f ca="1">IF(ISNUMBER(OFFSET(INDIRECT("'"&amp;'DATA for charts'!E$5&amp;"'!$d70"),$R39,0)),OFFSET(INDIRECT("'"&amp;'DATA for charts'!E$5&amp;"'!$d70"),$R39,0),"")</f>
        <v>3.4710000000000001</v>
      </c>
      <c r="F91" s="238">
        <f ca="1">IF(ISNUMBER(OFFSET(INDIRECT("'"&amp;'DATA for charts'!F$5&amp;"'!$d70"),$R39,0)),OFFSET(INDIRECT("'"&amp;'DATA for charts'!F$5&amp;"'!$d70"),$R39,0),"")</f>
        <v>3.1816063636638763</v>
      </c>
      <c r="G91" s="238">
        <f ca="1">IF(ISNUMBER(OFFSET(INDIRECT("'"&amp;'DATA for charts'!G$5&amp;"'!$d70"),$R39,0)),OFFSET(INDIRECT("'"&amp;'DATA for charts'!G$5&amp;"'!$d70"),$R39,0),"")</f>
        <v>3.4668000000000001</v>
      </c>
      <c r="H91" s="238">
        <f ca="1">IF(ISNUMBER(OFFSET(INDIRECT("'"&amp;'DATA for charts'!H$5&amp;"'!$d70"),$R39,0)),OFFSET(INDIRECT("'"&amp;'DATA for charts'!H$5&amp;"'!$d70"),$R39,0),"")</f>
        <v>2.9038400000000002</v>
      </c>
      <c r="I91" s="70">
        <f t="shared" ca="1" si="6"/>
        <v>2.9038400000000002</v>
      </c>
      <c r="J91" s="62">
        <f t="shared" ca="1" si="7"/>
        <v>3.6120000000000001</v>
      </c>
      <c r="K91" s="62">
        <f t="shared" ca="1" si="8"/>
        <v>3.3440381974825826</v>
      </c>
      <c r="L91" s="128">
        <f t="shared" ca="1" si="9"/>
        <v>0.21176791596851618</v>
      </c>
      <c r="M91" s="86"/>
      <c r="N91" s="79" t="str">
        <f>IF(ISNUMBER(YourData!$D98),YourData!$D98,"")</f>
        <v/>
      </c>
      <c r="P91"/>
      <c r="Q91"/>
      <c r="R91"/>
      <c r="S91"/>
      <c r="T91"/>
      <c r="U91"/>
      <c r="V91"/>
      <c r="W91"/>
      <c r="X91"/>
      <c r="Y91"/>
      <c r="Z91"/>
      <c r="AA91"/>
      <c r="AB91"/>
      <c r="AC91"/>
      <c r="AD91"/>
      <c r="AE91"/>
      <c r="AF91"/>
      <c r="AG91"/>
      <c r="AH91"/>
      <c r="AI91"/>
      <c r="AJ91"/>
      <c r="AK91"/>
      <c r="AL91"/>
      <c r="AM91"/>
      <c r="AN91"/>
      <c r="AO91"/>
      <c r="AP91"/>
      <c r="AQ91"/>
      <c r="AR91"/>
      <c r="AS91"/>
    </row>
    <row r="92" spans="2:45" ht="14.45" customHeight="1">
      <c r="B92" s="157" t="s">
        <v>565</v>
      </c>
      <c r="C92" s="238" t="str">
        <f ca="1">IF(ISNUMBER(OFFSET(INDIRECT("'"&amp;'DATA for charts'!C$5&amp;"'!$d70"),$R40,0)),OFFSET(INDIRECT("'"&amp;'DATA for charts'!C$5&amp;"'!$d70"),$R40,0),"")</f>
        <v/>
      </c>
      <c r="D92" s="238">
        <f ca="1">IF(ISNUMBER(OFFSET(INDIRECT("'"&amp;'DATA for charts'!D$5&amp;"'!$d70"),$R40,0)),OFFSET(INDIRECT("'"&amp;'DATA for charts'!D$5&amp;"'!$d70"),$R40,0),"")</f>
        <v>7.270835660587271</v>
      </c>
      <c r="E92" s="238">
        <f ca="1">IF(ISNUMBER(OFFSET(INDIRECT("'"&amp;'DATA for charts'!E$5&amp;"'!$d70"),$R40,0)),OFFSET(INDIRECT("'"&amp;'DATA for charts'!E$5&amp;"'!$d70"),$R40,0),"")</f>
        <v>6.6980000000000004</v>
      </c>
      <c r="F92" s="238">
        <f ca="1">IF(ISNUMBER(OFFSET(INDIRECT("'"&amp;'DATA for charts'!F$5&amp;"'!$d70"),$R40,0)),OFFSET(INDIRECT("'"&amp;'DATA for charts'!F$5&amp;"'!$d70"),$R40,0),"")</f>
        <v>7.5215444241216609</v>
      </c>
      <c r="G92" s="238">
        <f ca="1">IF(ISNUMBER(OFFSET(INDIRECT("'"&amp;'DATA for charts'!G$5&amp;"'!$d70"),$R40,0)),OFFSET(INDIRECT("'"&amp;'DATA for charts'!G$5&amp;"'!$d70"),$R40,0),"")</f>
        <v>7.3086000000000002</v>
      </c>
      <c r="H92" s="238">
        <f ca="1">IF(ISNUMBER(OFFSET(INDIRECT("'"&amp;'DATA for charts'!H$5&amp;"'!$d70"),$R40,0)),OFFSET(INDIRECT("'"&amp;'DATA for charts'!H$5&amp;"'!$d70"),$R40,0),"")</f>
        <v>7.2885</v>
      </c>
      <c r="I92" s="245">
        <f t="shared" ca="1" si="6"/>
        <v>6.6980000000000004</v>
      </c>
      <c r="J92" s="238">
        <f t="shared" ca="1" si="7"/>
        <v>7.5215444241216609</v>
      </c>
      <c r="K92" s="238">
        <f t="shared" ca="1" si="8"/>
        <v>7.2174960169417854</v>
      </c>
      <c r="L92" s="241">
        <f t="shared" ca="1" si="9"/>
        <v>0.1141038972780223</v>
      </c>
      <c r="M92" s="86"/>
      <c r="N92" s="79" t="str">
        <f>IF(ISNUMBER(YourData!$D99),YourData!$D99,"")</f>
        <v/>
      </c>
      <c r="P92"/>
      <c r="Q92"/>
      <c r="R92"/>
      <c r="S92"/>
      <c r="T92"/>
      <c r="U92"/>
      <c r="V92"/>
      <c r="W92"/>
      <c r="X92"/>
      <c r="Y92"/>
      <c r="Z92"/>
      <c r="AA92"/>
      <c r="AB92"/>
      <c r="AC92"/>
      <c r="AD92"/>
      <c r="AE92"/>
      <c r="AF92"/>
      <c r="AG92"/>
      <c r="AH92"/>
      <c r="AI92"/>
      <c r="AJ92"/>
      <c r="AK92"/>
      <c r="AL92"/>
      <c r="AM92"/>
      <c r="AN92"/>
      <c r="AO92"/>
      <c r="AP92"/>
      <c r="AQ92"/>
      <c r="AR92"/>
      <c r="AS92"/>
    </row>
    <row r="93" spans="2:45" ht="14.45" customHeight="1">
      <c r="B93" s="157" t="s">
        <v>190</v>
      </c>
      <c r="C93" s="238" t="str">
        <f ca="1">IF(ISNUMBER(OFFSET(INDIRECT("'"&amp;'DATA for charts'!C$5&amp;"'!$d70"),$R41,0)),OFFSET(INDIRECT("'"&amp;'DATA for charts'!C$5&amp;"'!$d70"),$R41,0),"")</f>
        <v/>
      </c>
      <c r="D93" s="238">
        <f ca="1">IF(ISNUMBER(OFFSET(INDIRECT("'"&amp;'DATA for charts'!D$5&amp;"'!$d70"),$R41,0)),OFFSET(INDIRECT("'"&amp;'DATA for charts'!D$5&amp;"'!$d70"),$R41,0),"")</f>
        <v>4.9963390601791149</v>
      </c>
      <c r="E93" s="238">
        <f ca="1">IF(ISNUMBER(OFFSET(INDIRECT("'"&amp;'DATA for charts'!E$5&amp;"'!$d70"),$R41,0)),OFFSET(INDIRECT("'"&amp;'DATA for charts'!E$5&amp;"'!$d70"),$R41,0),"")</f>
        <v>4.2149999999999999</v>
      </c>
      <c r="F93" s="238">
        <f ca="1">IF(ISNUMBER(OFFSET(INDIRECT("'"&amp;'DATA for charts'!F$5&amp;"'!$d70"),$R41,0)),OFFSET(INDIRECT("'"&amp;'DATA for charts'!F$5&amp;"'!$d70"),$R41,0),"")</f>
        <v>5.1829213181912408</v>
      </c>
      <c r="G93" s="238">
        <f ca="1">IF(ISNUMBER(OFFSET(INDIRECT("'"&amp;'DATA for charts'!G$5&amp;"'!$d70"),$R41,0)),OFFSET(INDIRECT("'"&amp;'DATA for charts'!G$5&amp;"'!$d70"),$R41,0),"")</f>
        <v>5.2058</v>
      </c>
      <c r="H93" s="238">
        <f ca="1">IF(ISNUMBER(OFFSET(INDIRECT("'"&amp;'DATA for charts'!H$5&amp;"'!$d70"),$R41,0)),OFFSET(INDIRECT("'"&amp;'DATA for charts'!H$5&amp;"'!$d70"),$R41,0),"")</f>
        <v>4.8081300000000002</v>
      </c>
      <c r="I93" s="245">
        <f t="shared" ca="1" si="6"/>
        <v>4.2149999999999999</v>
      </c>
      <c r="J93" s="238">
        <f t="shared" ca="1" si="7"/>
        <v>5.2058</v>
      </c>
      <c r="K93" s="238">
        <f t="shared" ca="1" si="8"/>
        <v>4.8816380756740712</v>
      </c>
      <c r="L93" s="241">
        <f t="shared" ca="1" si="9"/>
        <v>0.20296465748604017</v>
      </c>
      <c r="M93" s="86"/>
      <c r="N93" s="79" t="str">
        <f>IF(ISNUMBER(YourData!$D100),YourData!$D100,"")</f>
        <v/>
      </c>
      <c r="P93"/>
      <c r="Q93"/>
      <c r="R93"/>
      <c r="S93"/>
      <c r="T93"/>
      <c r="U93"/>
      <c r="V93"/>
      <c r="W93"/>
      <c r="X93"/>
      <c r="Y93"/>
      <c r="Z93"/>
      <c r="AA93"/>
      <c r="AB93"/>
      <c r="AC93"/>
      <c r="AD93"/>
      <c r="AE93"/>
      <c r="AF93"/>
      <c r="AG93"/>
      <c r="AH93"/>
      <c r="AI93"/>
      <c r="AJ93"/>
      <c r="AK93"/>
      <c r="AL93"/>
      <c r="AM93"/>
      <c r="AN93"/>
      <c r="AO93"/>
      <c r="AP93"/>
      <c r="AQ93"/>
      <c r="AR93"/>
      <c r="AS93"/>
    </row>
    <row r="94" spans="2:45" ht="14.45" customHeight="1">
      <c r="B94" s="157" t="s">
        <v>191</v>
      </c>
      <c r="C94" s="238" t="str">
        <f ca="1">IF(ISNUMBER(OFFSET(INDIRECT("'"&amp;'DATA for charts'!C$5&amp;"'!$d70"),$R42,0)),OFFSET(INDIRECT("'"&amp;'DATA for charts'!C$5&amp;"'!$d70"),$R42,0),"")</f>
        <v/>
      </c>
      <c r="D94" s="238">
        <f ca="1">IF(ISNUMBER(OFFSET(INDIRECT("'"&amp;'DATA for charts'!D$5&amp;"'!$d70"),$R42,0)),OFFSET(INDIRECT("'"&amp;'DATA for charts'!D$5&amp;"'!$d70"),$R42,0),"")</f>
        <v>5.6097114380102502</v>
      </c>
      <c r="E94" s="238">
        <f ca="1">IF(ISNUMBER(OFFSET(INDIRECT("'"&amp;'DATA for charts'!E$5&amp;"'!$d70"),$R42,0)),OFFSET(INDIRECT("'"&amp;'DATA for charts'!E$5&amp;"'!$d70"),$R42,0),"")</f>
        <v>5.31</v>
      </c>
      <c r="F94" s="238">
        <f ca="1">IF(ISNUMBER(OFFSET(INDIRECT("'"&amp;'DATA for charts'!F$5&amp;"'!$d70"),$R42,0)),OFFSET(INDIRECT("'"&amp;'DATA for charts'!F$5&amp;"'!$d70"),$R42,0),"")</f>
        <v>5.7425337521841113</v>
      </c>
      <c r="G94" s="238">
        <f ca="1">IF(ISNUMBER(OFFSET(INDIRECT("'"&amp;'DATA for charts'!G$5&amp;"'!$d70"),$R42,0)),OFFSET(INDIRECT("'"&amp;'DATA for charts'!G$5&amp;"'!$d70"),$R42,0),"")</f>
        <v>5.3205999999999998</v>
      </c>
      <c r="H94" s="238">
        <f ca="1">IF(ISNUMBER(OFFSET(INDIRECT("'"&amp;'DATA for charts'!H$5&amp;"'!$d70"),$R42,0)),OFFSET(INDIRECT("'"&amp;'DATA for charts'!H$5&amp;"'!$d70"),$R42,0),"")</f>
        <v>5.4612400000000001</v>
      </c>
      <c r="I94" s="245">
        <f t="shared" ca="1" si="6"/>
        <v>5.31</v>
      </c>
      <c r="J94" s="238">
        <f t="shared" ca="1" si="7"/>
        <v>5.7425337521841113</v>
      </c>
      <c r="K94" s="238">
        <f t="shared" ca="1" si="8"/>
        <v>5.4888170380388726</v>
      </c>
      <c r="L94" s="241">
        <f t="shared" ca="1" si="9"/>
        <v>7.8802727288329127E-2</v>
      </c>
      <c r="M94" s="86"/>
      <c r="N94" s="79" t="str">
        <f>IF(ISNUMBER(YourData!$D101),YourData!$D101,"")</f>
        <v/>
      </c>
      <c r="P94"/>
      <c r="Q94"/>
      <c r="R94"/>
      <c r="S94"/>
      <c r="T94"/>
      <c r="U94"/>
      <c r="V94"/>
      <c r="W94"/>
      <c r="X94"/>
      <c r="Y94"/>
      <c r="Z94"/>
      <c r="AA94"/>
      <c r="AB94"/>
      <c r="AC94"/>
      <c r="AD94"/>
      <c r="AE94"/>
      <c r="AF94"/>
      <c r="AG94"/>
      <c r="AH94"/>
      <c r="AI94"/>
      <c r="AJ94"/>
      <c r="AK94"/>
      <c r="AL94"/>
      <c r="AM94"/>
      <c r="AN94"/>
      <c r="AO94"/>
      <c r="AP94"/>
      <c r="AQ94"/>
      <c r="AR94"/>
      <c r="AS94"/>
    </row>
    <row r="95" spans="2:45" ht="14.45" customHeight="1">
      <c r="B95" s="157" t="s">
        <v>192</v>
      </c>
      <c r="C95" s="238" t="str">
        <f ca="1">IF(ISNUMBER(OFFSET(INDIRECT("'"&amp;'DATA for charts'!C$5&amp;"'!$d70"),$R43,0)),OFFSET(INDIRECT("'"&amp;'DATA for charts'!C$5&amp;"'!$d70"),$R43,0),"")</f>
        <v/>
      </c>
      <c r="D95" s="238">
        <f ca="1">IF(ISNUMBER(OFFSET(INDIRECT("'"&amp;'DATA for charts'!D$5&amp;"'!$d70"),$R43,0)),OFFSET(INDIRECT("'"&amp;'DATA for charts'!D$5&amp;"'!$d70"),$R43,0),"")</f>
        <v>5.0550593107580699</v>
      </c>
      <c r="E95" s="238">
        <f ca="1">IF(ISNUMBER(OFFSET(INDIRECT("'"&amp;'DATA for charts'!E$5&amp;"'!$d70"),$R43,0)),OFFSET(INDIRECT("'"&amp;'DATA for charts'!E$5&amp;"'!$d70"),$R43,0),"")</f>
        <v>4.8049999999999997</v>
      </c>
      <c r="F95" s="238">
        <f ca="1">IF(ISNUMBER(OFFSET(INDIRECT("'"&amp;'DATA for charts'!F$5&amp;"'!$d70"),$R43,0)),OFFSET(INDIRECT("'"&amp;'DATA for charts'!F$5&amp;"'!$d70"),$R43,0),"")</f>
        <v>5.1520207912687095</v>
      </c>
      <c r="G95" s="238">
        <f ca="1">IF(ISNUMBER(OFFSET(INDIRECT("'"&amp;'DATA for charts'!G$5&amp;"'!$d70"),$R43,0)),OFFSET(INDIRECT("'"&amp;'DATA for charts'!G$5&amp;"'!$d70"),$R43,0),"")</f>
        <v>5.0381</v>
      </c>
      <c r="H95" s="238">
        <f ca="1">IF(ISNUMBER(OFFSET(INDIRECT("'"&amp;'DATA for charts'!H$5&amp;"'!$d70"),$R43,0)),OFFSET(INDIRECT("'"&amp;'DATA for charts'!H$5&amp;"'!$d70"),$R43,0),"")</f>
        <v>4.9129700000000005</v>
      </c>
      <c r="I95" s="245">
        <f t="shared" ca="1" si="6"/>
        <v>4.8049999999999997</v>
      </c>
      <c r="J95" s="238">
        <f t="shared" ca="1" si="7"/>
        <v>5.1520207912687095</v>
      </c>
      <c r="K95" s="238">
        <f t="shared" ca="1" si="8"/>
        <v>4.9926300204053558</v>
      </c>
      <c r="L95" s="241">
        <f t="shared" ca="1" si="9"/>
        <v>6.9506610714273373E-2</v>
      </c>
      <c r="M95" s="86"/>
      <c r="N95" s="79" t="str">
        <f>IF(ISNUMBER(YourData!$D102),YourData!$D102,"")</f>
        <v/>
      </c>
      <c r="P95"/>
      <c r="Q95"/>
      <c r="R95"/>
      <c r="S95"/>
      <c r="T95"/>
      <c r="U95"/>
      <c r="V95"/>
      <c r="W95"/>
      <c r="X95"/>
      <c r="Y95"/>
      <c r="Z95"/>
      <c r="AA95"/>
      <c r="AB95"/>
      <c r="AC95"/>
      <c r="AD95"/>
      <c r="AE95"/>
      <c r="AF95"/>
      <c r="AG95"/>
      <c r="AH95"/>
      <c r="AI95"/>
      <c r="AJ95"/>
      <c r="AK95"/>
      <c r="AL95"/>
      <c r="AM95"/>
      <c r="AN95"/>
      <c r="AO95"/>
      <c r="AP95"/>
      <c r="AQ95"/>
      <c r="AR95"/>
      <c r="AS95"/>
    </row>
    <row r="96" spans="2:45" ht="14.45" customHeight="1">
      <c r="B96" s="157" t="s">
        <v>193</v>
      </c>
      <c r="C96" s="238" t="str">
        <f ca="1">IF(ISNUMBER(OFFSET(INDIRECT("'"&amp;'DATA for charts'!C$5&amp;"'!$d70"),$R44,0)),OFFSET(INDIRECT("'"&amp;'DATA for charts'!C$5&amp;"'!$d70"),$R44,0),"")</f>
        <v/>
      </c>
      <c r="D96" s="238">
        <f ca="1">IF(ISNUMBER(OFFSET(INDIRECT("'"&amp;'DATA for charts'!D$5&amp;"'!$d70"),$R44,0)),OFFSET(INDIRECT("'"&amp;'DATA for charts'!D$5&amp;"'!$d70"),$R44,0),"")</f>
        <v>3.751869762081419</v>
      </c>
      <c r="E96" s="238">
        <f ca="1">IF(ISNUMBER(OFFSET(INDIRECT("'"&amp;'DATA for charts'!E$5&amp;"'!$d70"),$R44,0)),OFFSET(INDIRECT("'"&amp;'DATA for charts'!E$5&amp;"'!$d70"),$R44,0),"")</f>
        <v>3.4020000000000001</v>
      </c>
      <c r="F96" s="238">
        <f ca="1">IF(ISNUMBER(OFFSET(INDIRECT("'"&amp;'DATA for charts'!F$5&amp;"'!$d70"),$R44,0)),OFFSET(INDIRECT("'"&amp;'DATA for charts'!F$5&amp;"'!$d70"),$R44,0),"")</f>
        <v>3.6694788104965235</v>
      </c>
      <c r="G96" s="238">
        <f ca="1">IF(ISNUMBER(OFFSET(INDIRECT("'"&amp;'DATA for charts'!G$5&amp;"'!$d70"),$R44,0)),OFFSET(INDIRECT("'"&amp;'DATA for charts'!G$5&amp;"'!$d70"),$R44,0),"")</f>
        <v>3.1278999999999999</v>
      </c>
      <c r="H96" s="238">
        <f ca="1">IF(ISNUMBER(OFFSET(INDIRECT("'"&amp;'DATA for charts'!H$5&amp;"'!$d70"),$R44,0)),OFFSET(INDIRECT("'"&amp;'DATA for charts'!H$5&amp;"'!$d70"),$R44,0),"")</f>
        <v>3.3242399999999996</v>
      </c>
      <c r="I96" s="245">
        <f t="shared" ca="1" si="6"/>
        <v>3.1278999999999999</v>
      </c>
      <c r="J96" s="238">
        <f t="shared" ca="1" si="7"/>
        <v>3.751869762081419</v>
      </c>
      <c r="K96" s="238">
        <f t="shared" ca="1" si="8"/>
        <v>3.4550977145155883</v>
      </c>
      <c r="L96" s="241">
        <f t="shared" ca="1" si="9"/>
        <v>0.18059395526210201</v>
      </c>
      <c r="M96" s="86"/>
      <c r="N96" s="79" t="str">
        <f>IF(ISNUMBER(YourData!$D103),YourData!$D103,"")</f>
        <v/>
      </c>
      <c r="P96"/>
      <c r="Q96"/>
      <c r="R96"/>
      <c r="S96"/>
      <c r="T96"/>
      <c r="U96"/>
      <c r="V96"/>
      <c r="W96"/>
      <c r="X96"/>
      <c r="Y96"/>
      <c r="Z96"/>
      <c r="AA96"/>
      <c r="AB96"/>
      <c r="AC96"/>
      <c r="AD96"/>
      <c r="AE96"/>
      <c r="AF96"/>
      <c r="AG96"/>
      <c r="AH96"/>
      <c r="AI96"/>
      <c r="AJ96"/>
      <c r="AK96"/>
      <c r="AL96"/>
      <c r="AM96"/>
      <c r="AN96"/>
      <c r="AO96"/>
      <c r="AP96"/>
      <c r="AQ96"/>
      <c r="AR96"/>
      <c r="AS96"/>
    </row>
    <row r="97" spans="2:45" ht="14.45" customHeight="1">
      <c r="B97" s="208" t="s">
        <v>194</v>
      </c>
      <c r="C97" s="238" t="str">
        <f ca="1">IF(ISNUMBER(OFFSET(INDIRECT("'"&amp;'DATA for charts'!C$5&amp;"'!$d70"),$R45,0)),OFFSET(INDIRECT("'"&amp;'DATA for charts'!C$5&amp;"'!$d70"),$R45,0),"")</f>
        <v/>
      </c>
      <c r="D97" s="238">
        <f ca="1">IF(ISNUMBER(OFFSET(INDIRECT("'"&amp;'DATA for charts'!D$5&amp;"'!$d70"),$R45,0)),OFFSET(INDIRECT("'"&amp;'DATA for charts'!D$5&amp;"'!$d70"),$R45,0),"")</f>
        <v>4.8585002196460794</v>
      </c>
      <c r="E97" s="238">
        <f ca="1">IF(ISNUMBER(OFFSET(INDIRECT("'"&amp;'DATA for charts'!E$5&amp;"'!$d70"),$R45,0)),OFFSET(INDIRECT("'"&amp;'DATA for charts'!E$5&amp;"'!$d70"),$R45,0),"")</f>
        <v>4.42</v>
      </c>
      <c r="F97" s="238">
        <f ca="1">IF(ISNUMBER(OFFSET(INDIRECT("'"&amp;'DATA for charts'!F$5&amp;"'!$d70"),$R45,0)),OFFSET(INDIRECT("'"&amp;'DATA for charts'!F$5&amp;"'!$d70"),$R45,0),"")</f>
        <v>4.9859588392543746</v>
      </c>
      <c r="G97" s="238">
        <f ca="1">IF(ISNUMBER(OFFSET(INDIRECT("'"&amp;'DATA for charts'!G$5&amp;"'!$d70"),$R45,0)),OFFSET(INDIRECT("'"&amp;'DATA for charts'!G$5&amp;"'!$d70"),$R45,0),"")</f>
        <v>4.9131</v>
      </c>
      <c r="H97" s="238">
        <f ca="1">IF(ISNUMBER(OFFSET(INDIRECT("'"&amp;'DATA for charts'!H$5&amp;"'!$d70"),$R45,0)),OFFSET(INDIRECT("'"&amp;'DATA for charts'!H$5&amp;"'!$d70"),$R45,0),"")</f>
        <v>4.7877399999999994</v>
      </c>
      <c r="I97" s="245">
        <f t="shared" ca="1" si="6"/>
        <v>4.42</v>
      </c>
      <c r="J97" s="238">
        <f t="shared" ca="1" si="7"/>
        <v>4.9859588392543746</v>
      </c>
      <c r="K97" s="238">
        <f t="shared" ca="1" si="8"/>
        <v>4.7930598117800916</v>
      </c>
      <c r="L97" s="241">
        <f t="shared" ca="1" si="9"/>
        <v>0.11807881843314272</v>
      </c>
      <c r="M97" s="86"/>
      <c r="N97" s="79" t="str">
        <f>IF(ISNUMBER(YourData!$D104),YourData!$D104,"")</f>
        <v/>
      </c>
      <c r="P97"/>
      <c r="Q97"/>
      <c r="R97"/>
      <c r="S97"/>
      <c r="T97"/>
      <c r="U97"/>
      <c r="V97"/>
      <c r="W97"/>
      <c r="X97"/>
      <c r="Y97"/>
      <c r="Z97"/>
      <c r="AA97"/>
      <c r="AB97"/>
      <c r="AC97"/>
      <c r="AD97"/>
      <c r="AE97"/>
      <c r="AF97"/>
      <c r="AG97"/>
      <c r="AH97"/>
      <c r="AI97"/>
      <c r="AJ97"/>
      <c r="AK97"/>
      <c r="AL97"/>
      <c r="AM97"/>
      <c r="AN97"/>
      <c r="AO97"/>
      <c r="AP97"/>
      <c r="AQ97"/>
      <c r="AR97"/>
      <c r="AS97"/>
    </row>
    <row r="98" spans="2:45" ht="14.45" customHeight="1">
      <c r="B98" s="157" t="s">
        <v>184</v>
      </c>
      <c r="C98" s="358">
        <f ca="1">IF(ISNUMBER(OFFSET(INDIRECT("'"&amp;'DATA for charts'!C$5&amp;"'!$d70"),$R46,0)),OFFSET(INDIRECT("'"&amp;'DATA for charts'!C$5&amp;"'!$d70"),$R46,0),"")</f>
        <v>2.1000000000000001E-2</v>
      </c>
      <c r="D98" s="358">
        <f ca="1">IF(ISNUMBER(OFFSET(INDIRECT("'"&amp;'DATA for charts'!D$5&amp;"'!$d70"),$R46,0)),OFFSET(INDIRECT("'"&amp;'DATA for charts'!D$5&amp;"'!$d70"),$R46,0),"")</f>
        <v>7.7619959337599997E-3</v>
      </c>
      <c r="E98" s="358">
        <f ca="1">IF(ISNUMBER(OFFSET(INDIRECT("'"&amp;'DATA for charts'!E$5&amp;"'!$d70"),$R46,0)),OFFSET(INDIRECT("'"&amp;'DATA for charts'!E$5&amp;"'!$d70"),$R46,0),"")</f>
        <v>6.0000000000000001E-3</v>
      </c>
      <c r="F98" s="358">
        <f ca="1">IF(ISNUMBER(OFFSET(INDIRECT("'"&amp;'DATA for charts'!F$5&amp;"'!$d70"),$R46,0)),OFFSET(INDIRECT("'"&amp;'DATA for charts'!F$5&amp;"'!$d70"),$R46,0),"")</f>
        <v>1.0380231519580037E-2</v>
      </c>
      <c r="G98" s="358">
        <f ca="1">IF(ISNUMBER(OFFSET(INDIRECT("'"&amp;'DATA for charts'!G$5&amp;"'!$d70"),$R46,0)),OFFSET(INDIRECT("'"&amp;'DATA for charts'!G$5&amp;"'!$d70"),$R46,0),"")</f>
        <v>5.4999999999999997E-3</v>
      </c>
      <c r="H98" s="358">
        <f ca="1">IF(ISNUMBER(OFFSET(INDIRECT("'"&amp;'DATA for charts'!H$5&amp;"'!$d70"),$R46,0)),OFFSET(INDIRECT("'"&amp;'DATA for charts'!H$5&amp;"'!$d70"),$R46,0),"")</f>
        <v>3.5161699999999999E-3</v>
      </c>
      <c r="I98" s="87">
        <f t="shared" ca="1" si="6"/>
        <v>3.5161699999999999E-3</v>
      </c>
      <c r="J98" s="69">
        <f t="shared" ca="1" si="7"/>
        <v>2.1000000000000001E-2</v>
      </c>
      <c r="K98" s="69">
        <f t="shared" ca="1" si="8"/>
        <v>9.0263995755566727E-3</v>
      </c>
      <c r="L98" s="349">
        <f t="shared" ca="1" si="9"/>
        <v>1.9369661018935942</v>
      </c>
      <c r="M98" s="86"/>
      <c r="N98" s="82" t="str">
        <f>IF(ISNUMBER(YourData!$D105),YourData!$D105,"")</f>
        <v/>
      </c>
      <c r="P98"/>
      <c r="Q98"/>
      <c r="R98"/>
      <c r="S98"/>
      <c r="T98"/>
      <c r="U98"/>
      <c r="V98"/>
      <c r="W98"/>
      <c r="X98"/>
      <c r="Y98"/>
      <c r="Z98"/>
      <c r="AA98"/>
      <c r="AB98"/>
      <c r="AC98"/>
      <c r="AD98"/>
      <c r="AE98"/>
      <c r="AF98"/>
      <c r="AG98"/>
      <c r="AH98"/>
      <c r="AI98"/>
      <c r="AJ98"/>
      <c r="AK98"/>
      <c r="AL98"/>
      <c r="AM98"/>
      <c r="AN98"/>
      <c r="AO98"/>
      <c r="AP98"/>
      <c r="AQ98"/>
      <c r="AR98"/>
      <c r="AS98"/>
    </row>
    <row r="99" spans="2:45" ht="14.45" customHeight="1">
      <c r="B99" s="157" t="s">
        <v>1390</v>
      </c>
      <c r="C99" s="238">
        <f ca="1">IF(ISNUMBER(OFFSET(INDIRECT("'"&amp;'DATA for charts'!C$5&amp;"'!$d70"),$R47,0)),OFFSET(INDIRECT("'"&amp;'DATA for charts'!C$5&amp;"'!$d70"),$R47,0),"")</f>
        <v>6.3E-2</v>
      </c>
      <c r="D99" s="238">
        <f ca="1">IF(ISNUMBER(OFFSET(INDIRECT("'"&amp;'DATA for charts'!D$5&amp;"'!$d70"),$R47,0)),OFFSET(INDIRECT("'"&amp;'DATA for charts'!D$5&amp;"'!$d70"),$R47,0),"")</f>
        <v>2.33035398863E-2</v>
      </c>
      <c r="E99" s="238">
        <f ca="1">IF(ISNUMBER(OFFSET(INDIRECT("'"&amp;'DATA for charts'!E$5&amp;"'!$d70"),$R47,0)),OFFSET(INDIRECT("'"&amp;'DATA for charts'!E$5&amp;"'!$d70"),$R47,0),"")</f>
        <v>1.7000000000000001E-2</v>
      </c>
      <c r="F99" s="238">
        <f ca="1">IF(ISNUMBER(OFFSET(INDIRECT("'"&amp;'DATA for charts'!F$5&amp;"'!$d70"),$R47,0)),OFFSET(INDIRECT("'"&amp;'DATA for charts'!F$5&amp;"'!$d70"),$R47,0),"")</f>
        <v>3.0565647736824134E-2</v>
      </c>
      <c r="G99" s="238">
        <f ca="1">IF(ISNUMBER(OFFSET(INDIRECT("'"&amp;'DATA for charts'!G$5&amp;"'!$d70"),$R47,0)),OFFSET(INDIRECT("'"&amp;'DATA for charts'!G$5&amp;"'!$d70"),$R47,0),"")</f>
        <v>2.4400000000000002E-2</v>
      </c>
      <c r="H99" s="238">
        <f ca="1">IF(ISNUMBER(OFFSET(INDIRECT("'"&amp;'DATA for charts'!H$5&amp;"'!$d70"),$R47,0)),OFFSET(INDIRECT("'"&amp;'DATA for charts'!H$5&amp;"'!$d70"),$R47,0),"")</f>
        <v>1.26829E-2</v>
      </c>
      <c r="I99" s="70">
        <f t="shared" ca="1" si="6"/>
        <v>1.26829E-2</v>
      </c>
      <c r="J99" s="62">
        <f t="shared" ca="1" si="7"/>
        <v>6.3E-2</v>
      </c>
      <c r="K99" s="62">
        <f t="shared" ca="1" si="8"/>
        <v>2.8492014603854022E-2</v>
      </c>
      <c r="L99" s="128">
        <f t="shared" ca="1" si="9"/>
        <v>1.7660070970619879</v>
      </c>
      <c r="M99" s="86"/>
      <c r="N99" s="79" t="str">
        <f>IF(ISNUMBER(YourData!$D106),YourData!$D106,"")</f>
        <v/>
      </c>
      <c r="P99"/>
      <c r="Q99"/>
      <c r="R99"/>
      <c r="S99"/>
      <c r="T99"/>
      <c r="U99"/>
      <c r="V99"/>
      <c r="W99"/>
      <c r="X99"/>
      <c r="Y99"/>
      <c r="Z99"/>
      <c r="AA99"/>
      <c r="AB99"/>
      <c r="AC99"/>
      <c r="AD99"/>
      <c r="AE99"/>
      <c r="AF99"/>
      <c r="AG99"/>
      <c r="AH99"/>
      <c r="AI99"/>
      <c r="AJ99"/>
      <c r="AK99"/>
      <c r="AL99"/>
      <c r="AM99"/>
      <c r="AN99"/>
      <c r="AO99"/>
      <c r="AP99"/>
      <c r="AQ99"/>
      <c r="AR99"/>
      <c r="AS99"/>
    </row>
    <row r="100" spans="2:45" ht="14.45" customHeight="1">
      <c r="B100" s="157" t="s">
        <v>195</v>
      </c>
      <c r="C100" s="238">
        <f ca="1">IF(ISNUMBER(OFFSET(INDIRECT("'"&amp;'DATA for charts'!C$5&amp;"'!$d70"),$R48,0)),OFFSET(INDIRECT("'"&amp;'DATA for charts'!C$5&amp;"'!$d70"),$R48,0),"")</f>
        <v>9.6000000000000002E-2</v>
      </c>
      <c r="D100" s="238">
        <f ca="1">IF(ISNUMBER(OFFSET(INDIRECT("'"&amp;'DATA for charts'!D$5&amp;"'!$d70"),$R48,0)),OFFSET(INDIRECT("'"&amp;'DATA for charts'!D$5&amp;"'!$d70"),$R48,0),"")</f>
        <v>4.8491429246499997E-2</v>
      </c>
      <c r="E100" s="238">
        <f ca="1">IF(ISNUMBER(OFFSET(INDIRECT("'"&amp;'DATA for charts'!E$5&amp;"'!$d70"),$R48,0)),OFFSET(INDIRECT("'"&amp;'DATA for charts'!E$5&amp;"'!$d70"),$R48,0),"")</f>
        <v>4.1000000000000002E-2</v>
      </c>
      <c r="F100" s="238">
        <f ca="1">IF(ISNUMBER(OFFSET(INDIRECT("'"&amp;'DATA for charts'!F$5&amp;"'!$d70"),$R48,0)),OFFSET(INDIRECT("'"&amp;'DATA for charts'!F$5&amp;"'!$d70"),$R48,0),"")</f>
        <v>5.72686133713265E-2</v>
      </c>
      <c r="G100" s="238">
        <f ca="1">IF(ISNUMBER(OFFSET(INDIRECT("'"&amp;'DATA for charts'!G$5&amp;"'!$d70"),$R48,0)),OFFSET(INDIRECT("'"&amp;'DATA for charts'!G$5&amp;"'!$d70"),$R48,0),"")</f>
        <v>5.2299999999999999E-2</v>
      </c>
      <c r="H100" s="238">
        <f ca="1">IF(ISNUMBER(OFFSET(INDIRECT("'"&amp;'DATA for charts'!H$5&amp;"'!$d70"),$R48,0)),OFFSET(INDIRECT("'"&amp;'DATA for charts'!H$5&amp;"'!$d70"),$R48,0),"")</f>
        <v>3.5119600000000001E-2</v>
      </c>
      <c r="I100" s="70">
        <f t="shared" ca="1" si="6"/>
        <v>3.5119600000000001E-2</v>
      </c>
      <c r="J100" s="62">
        <f t="shared" ca="1" si="7"/>
        <v>9.6000000000000002E-2</v>
      </c>
      <c r="K100" s="62">
        <f t="shared" ca="1" si="8"/>
        <v>5.5029940436304416E-2</v>
      </c>
      <c r="L100" s="128">
        <f t="shared" ca="1" si="9"/>
        <v>1.1063141176841238</v>
      </c>
      <c r="M100" s="86"/>
      <c r="N100" s="79" t="str">
        <f>IF(ISNUMBER(YourData!$D107),YourData!$D107,"")</f>
        <v/>
      </c>
      <c r="P100"/>
      <c r="Q100"/>
      <c r="R100"/>
      <c r="S100"/>
      <c r="T100"/>
      <c r="U100"/>
      <c r="V100"/>
      <c r="W100"/>
      <c r="X100"/>
      <c r="Y100"/>
      <c r="Z100"/>
      <c r="AA100"/>
      <c r="AB100"/>
      <c r="AC100"/>
      <c r="AD100"/>
      <c r="AE100"/>
      <c r="AF100"/>
      <c r="AG100"/>
      <c r="AH100"/>
      <c r="AI100"/>
      <c r="AJ100"/>
      <c r="AK100"/>
      <c r="AL100"/>
      <c r="AM100"/>
      <c r="AN100"/>
      <c r="AO100"/>
      <c r="AP100"/>
      <c r="AQ100"/>
      <c r="AR100"/>
      <c r="AS100"/>
    </row>
    <row r="101" spans="2:45" ht="14.45" customHeight="1">
      <c r="B101" s="157" t="s">
        <v>196</v>
      </c>
      <c r="C101" s="238">
        <f ca="1">IF(ISNUMBER(OFFSET(INDIRECT("'"&amp;'DATA for charts'!C$5&amp;"'!$d70"),$R49,0)),OFFSET(INDIRECT("'"&amp;'DATA for charts'!C$5&amp;"'!$d70"),$R49,0),"")</f>
        <v>0.22800000000000001</v>
      </c>
      <c r="D101" s="238">
        <f ca="1">IF(ISNUMBER(OFFSET(INDIRECT("'"&amp;'DATA for charts'!D$5&amp;"'!$d70"),$R49,0)),OFFSET(INDIRECT("'"&amp;'DATA for charts'!D$5&amp;"'!$d70"),$R49,0),"")</f>
        <v>0.1406176526397</v>
      </c>
      <c r="E101" s="238">
        <f ca="1">IF(ISNUMBER(OFFSET(INDIRECT("'"&amp;'DATA for charts'!E$5&amp;"'!$d70"),$R49,0)),OFFSET(INDIRECT("'"&amp;'DATA for charts'!E$5&amp;"'!$d70"),$R49,0),"")</f>
        <v>0.11899999999999999</v>
      </c>
      <c r="F101" s="238">
        <f ca="1">IF(ISNUMBER(OFFSET(INDIRECT("'"&amp;'DATA for charts'!F$5&amp;"'!$d70"),$R49,0)),OFFSET(INDIRECT("'"&amp;'DATA for charts'!F$5&amp;"'!$d70"),$R49,0),"")</f>
        <v>0.15257031168423119</v>
      </c>
      <c r="G101" s="238">
        <f ca="1">IF(ISNUMBER(OFFSET(INDIRECT("'"&amp;'DATA for charts'!G$5&amp;"'!$d70"),$R49,0)),OFFSET(INDIRECT("'"&amp;'DATA for charts'!G$5&amp;"'!$d70"),$R49,0),"")</f>
        <v>0.1419</v>
      </c>
      <c r="H101" s="238">
        <f ca="1">IF(ISNUMBER(OFFSET(INDIRECT("'"&amp;'DATA for charts'!H$5&amp;"'!$d70"),$R49,0)),OFFSET(INDIRECT("'"&amp;'DATA for charts'!H$5&amp;"'!$d70"),$R49,0),"")</f>
        <v>0.10943600000000001</v>
      </c>
      <c r="I101" s="70">
        <f t="shared" ca="1" si="6"/>
        <v>0.10943600000000001</v>
      </c>
      <c r="J101" s="62">
        <f t="shared" ca="1" si="7"/>
        <v>0.22800000000000001</v>
      </c>
      <c r="K101" s="62">
        <f t="shared" ca="1" si="8"/>
        <v>0.14858732738732186</v>
      </c>
      <c r="L101" s="128">
        <f t="shared" ca="1" si="9"/>
        <v>0.79794153434727177</v>
      </c>
      <c r="M101" s="86"/>
      <c r="N101" s="79" t="str">
        <f>IF(ISNUMBER(YourData!$D108),YourData!$D108,"")</f>
        <v/>
      </c>
      <c r="P101"/>
      <c r="Q101"/>
      <c r="R101"/>
      <c r="S101"/>
      <c r="T101"/>
      <c r="U101"/>
      <c r="V101"/>
      <c r="W101"/>
      <c r="X101"/>
      <c r="Y101"/>
      <c r="Z101"/>
      <c r="AA101"/>
      <c r="AB101"/>
      <c r="AC101"/>
      <c r="AD101"/>
      <c r="AE101"/>
      <c r="AF101"/>
      <c r="AG101"/>
      <c r="AH101"/>
      <c r="AI101"/>
      <c r="AJ101"/>
      <c r="AK101"/>
      <c r="AL101"/>
      <c r="AM101"/>
      <c r="AN101"/>
      <c r="AO101"/>
      <c r="AP101"/>
      <c r="AQ101"/>
      <c r="AR101"/>
      <c r="AS101"/>
    </row>
    <row r="102" spans="2:45" ht="14.45" customHeight="1">
      <c r="B102" s="157" t="s">
        <v>197</v>
      </c>
      <c r="C102" s="238">
        <f ca="1">IF(ISNUMBER(OFFSET(INDIRECT("'"&amp;'DATA for charts'!C$5&amp;"'!$d70"),$R50,0)),OFFSET(INDIRECT("'"&amp;'DATA for charts'!C$5&amp;"'!$d70"),$R50,0),"")</f>
        <v>1.0840000000000001</v>
      </c>
      <c r="D102" s="238">
        <f ca="1">IF(ISNUMBER(OFFSET(INDIRECT("'"&amp;'DATA for charts'!D$5&amp;"'!$d70"),$R50,0)),OFFSET(INDIRECT("'"&amp;'DATA for charts'!D$5&amp;"'!$d70"),$R50,0),"")</f>
        <v>0.90615742528544996</v>
      </c>
      <c r="E102" s="238">
        <f ca="1">IF(ISNUMBER(OFFSET(INDIRECT("'"&amp;'DATA for charts'!E$5&amp;"'!$d70"),$R50,0)),OFFSET(INDIRECT("'"&amp;'DATA for charts'!E$5&amp;"'!$d70"),$R50,0),"")</f>
        <v>0.94399999999999995</v>
      </c>
      <c r="F102" s="238">
        <f ca="1">IF(ISNUMBER(OFFSET(INDIRECT("'"&amp;'DATA for charts'!F$5&amp;"'!$d70"),$R50,0)),OFFSET(INDIRECT("'"&amp;'DATA for charts'!F$5&amp;"'!$d70"),$R50,0),"")</f>
        <v>0.85562373171406814</v>
      </c>
      <c r="G102" s="238">
        <f ca="1">IF(ISNUMBER(OFFSET(INDIRECT("'"&amp;'DATA for charts'!G$5&amp;"'!$d70"),$R50,0)),OFFSET(INDIRECT("'"&amp;'DATA for charts'!G$5&amp;"'!$d70"),$R50,0),"")</f>
        <v>0.95269999999999999</v>
      </c>
      <c r="H102" s="238">
        <f ca="1">IF(ISNUMBER(OFFSET(INDIRECT("'"&amp;'DATA for charts'!H$5&amp;"'!$d70"),$R50,0)),OFFSET(INDIRECT("'"&amp;'DATA for charts'!H$5&amp;"'!$d70"),$R50,0),"")</f>
        <v>0.73902200000000007</v>
      </c>
      <c r="I102" s="70">
        <f t="shared" ca="1" si="6"/>
        <v>0.73902200000000007</v>
      </c>
      <c r="J102" s="62">
        <f t="shared" ca="1" si="7"/>
        <v>1.0840000000000001</v>
      </c>
      <c r="K102" s="62">
        <f t="shared" ca="1" si="8"/>
        <v>0.91358385949991971</v>
      </c>
      <c r="L102" s="128">
        <f t="shared" ca="1" si="9"/>
        <v>0.37760956086596703</v>
      </c>
      <c r="M102" s="86"/>
      <c r="N102" s="79" t="str">
        <f>IF(ISNUMBER(YourData!$D109),YourData!$D109,"")</f>
        <v/>
      </c>
      <c r="P102"/>
      <c r="Q102"/>
      <c r="R102"/>
      <c r="S102"/>
      <c r="T102"/>
      <c r="U102"/>
      <c r="V102"/>
      <c r="W102"/>
      <c r="X102"/>
      <c r="Y102"/>
      <c r="Z102"/>
      <c r="AA102"/>
      <c r="AB102"/>
      <c r="AC102"/>
      <c r="AD102"/>
      <c r="AE102"/>
      <c r="AF102"/>
      <c r="AG102"/>
      <c r="AH102"/>
      <c r="AI102"/>
      <c r="AJ102"/>
      <c r="AK102"/>
      <c r="AL102"/>
      <c r="AM102"/>
      <c r="AN102"/>
      <c r="AO102"/>
      <c r="AP102"/>
      <c r="AQ102"/>
      <c r="AR102"/>
      <c r="AS102"/>
    </row>
    <row r="103" spans="2:45" ht="14.45" customHeight="1">
      <c r="B103" s="157" t="s">
        <v>198</v>
      </c>
      <c r="C103" s="238" t="str">
        <f ca="1">IF(ISNUMBER(OFFSET(INDIRECT("'"&amp;'DATA for charts'!C$5&amp;"'!$d70"),$R51,0)),OFFSET(INDIRECT("'"&amp;'DATA for charts'!C$5&amp;"'!$d70"),$R51,0),"")</f>
        <v/>
      </c>
      <c r="D103" s="238">
        <f ca="1">IF(ISNUMBER(OFFSET(INDIRECT("'"&amp;'DATA for charts'!D$5&amp;"'!$d70"),$R51,0)),OFFSET(INDIRECT("'"&amp;'DATA for charts'!D$5&amp;"'!$d70"),$R51,0),"")</f>
        <v>3.9853240879280398</v>
      </c>
      <c r="E103" s="238">
        <f ca="1">IF(ISNUMBER(OFFSET(INDIRECT("'"&amp;'DATA for charts'!E$5&amp;"'!$d70"),$R51,0)),OFFSET(INDIRECT("'"&amp;'DATA for charts'!E$5&amp;"'!$d70"),$R51,0),"")</f>
        <v>3.4580000000000002</v>
      </c>
      <c r="F103" s="238">
        <f ca="1">IF(ISNUMBER(OFFSET(INDIRECT("'"&amp;'DATA for charts'!F$5&amp;"'!$d70"),$R51,0)),OFFSET(INDIRECT("'"&amp;'DATA for charts'!F$5&amp;"'!$d70"),$R51,0),"")</f>
        <v>4.0850108320112586</v>
      </c>
      <c r="G103" s="238">
        <f ca="1">IF(ISNUMBER(OFFSET(INDIRECT("'"&amp;'DATA for charts'!G$5&amp;"'!$d70"),$R51,0)),OFFSET(INDIRECT("'"&amp;'DATA for charts'!G$5&amp;"'!$d70"),$R51,0),"")</f>
        <v>4.4141000000000004</v>
      </c>
      <c r="H103" s="238">
        <f ca="1">IF(ISNUMBER(OFFSET(INDIRECT("'"&amp;'DATA for charts'!H$5&amp;"'!$d70"),$R51,0)),OFFSET(INDIRECT("'"&amp;'DATA for charts'!H$5&amp;"'!$d70"),$R51,0),"")</f>
        <v>3.7411599999999998</v>
      </c>
      <c r="I103" s="70">
        <f t="shared" ca="1" si="6"/>
        <v>3.4580000000000002</v>
      </c>
      <c r="J103" s="62">
        <f t="shared" ca="1" si="7"/>
        <v>4.4141000000000004</v>
      </c>
      <c r="K103" s="62">
        <f t="shared" ca="1" si="8"/>
        <v>3.93671898398786</v>
      </c>
      <c r="L103" s="128">
        <f t="shared" ca="1" si="9"/>
        <v>0.24286722112724432</v>
      </c>
      <c r="M103" s="86"/>
      <c r="N103" s="79" t="str">
        <f>IF(ISNUMBER(YourData!$D110),YourData!$D110,"")</f>
        <v/>
      </c>
      <c r="P103"/>
      <c r="Q103"/>
      <c r="R103"/>
      <c r="S103"/>
      <c r="T103"/>
      <c r="U103"/>
      <c r="V103"/>
      <c r="W103"/>
      <c r="X103"/>
      <c r="Y103"/>
      <c r="Z103"/>
      <c r="AA103"/>
      <c r="AB103"/>
      <c r="AC103"/>
      <c r="AD103"/>
      <c r="AE103"/>
      <c r="AF103"/>
      <c r="AG103"/>
      <c r="AH103"/>
      <c r="AI103"/>
      <c r="AJ103"/>
      <c r="AK103"/>
      <c r="AL103"/>
      <c r="AM103"/>
      <c r="AN103"/>
      <c r="AO103"/>
      <c r="AP103"/>
      <c r="AQ103"/>
      <c r="AR103"/>
      <c r="AS103"/>
    </row>
    <row r="104" spans="2:45" ht="14.45" customHeight="1">
      <c r="B104" s="157" t="s">
        <v>727</v>
      </c>
      <c r="C104" s="238">
        <f ca="1">IF(ISNUMBER(OFFSET(INDIRECT("'"&amp;'DATA for charts'!C$5&amp;"'!$d70"),$R52,0)),OFFSET(INDIRECT("'"&amp;'DATA for charts'!C$5&amp;"'!$d70"),$R52,0),"")</f>
        <v>6.1719999999999997</v>
      </c>
      <c r="D104" s="238">
        <f ca="1">IF(ISNUMBER(OFFSET(INDIRECT("'"&amp;'DATA for charts'!D$5&amp;"'!$d70"),$R52,0)),OFFSET(INDIRECT("'"&amp;'DATA for charts'!D$5&amp;"'!$d70"),$R52,0),"")</f>
        <v>5.6889765606749991</v>
      </c>
      <c r="E104" s="238">
        <f ca="1">IF(ISNUMBER(OFFSET(INDIRECT("'"&amp;'DATA for charts'!E$5&amp;"'!$d70"),$R52,0)),OFFSET(INDIRECT("'"&amp;'DATA for charts'!E$5&amp;"'!$d70"),$R52,0),"")</f>
        <v>6.1609999999999996</v>
      </c>
      <c r="F104" s="238">
        <f ca="1">IF(ISNUMBER(OFFSET(INDIRECT("'"&amp;'DATA for charts'!F$5&amp;"'!$d70"),$R52,0)),OFFSET(INDIRECT("'"&amp;'DATA for charts'!F$5&amp;"'!$d70"),$R52,0),"")</f>
        <v>6.507258885738759</v>
      </c>
      <c r="G104" s="238">
        <f ca="1">IF(ISNUMBER(OFFSET(INDIRECT("'"&amp;'DATA for charts'!G$5&amp;"'!$d70"),$R52,0)),OFFSET(INDIRECT("'"&amp;'DATA for charts'!G$5&amp;"'!$d70"),$R52,0),"")</f>
        <v>6.6132</v>
      </c>
      <c r="H104" s="238">
        <f ca="1">IF(ISNUMBER(OFFSET(INDIRECT("'"&amp;'DATA for charts'!H$5&amp;"'!$d70"),$R52,0)),OFFSET(INDIRECT("'"&amp;'DATA for charts'!H$5&amp;"'!$d70"),$R52,0),"")</f>
        <v>6.5306999999999995</v>
      </c>
      <c r="I104" s="70">
        <f t="shared" ca="1" si="6"/>
        <v>5.6889765606749991</v>
      </c>
      <c r="J104" s="62">
        <f t="shared" ca="1" si="7"/>
        <v>6.6132</v>
      </c>
      <c r="K104" s="62">
        <f t="shared" ca="1" si="8"/>
        <v>6.2788559077356254</v>
      </c>
      <c r="L104" s="128">
        <f t="shared" ref="L104:L106" ca="1" si="16">ABS((J104-I104)/K104)</f>
        <v>0.14719615371111583</v>
      </c>
      <c r="M104" s="86"/>
      <c r="N104" s="79" t="str">
        <f>IF(ISNUMBER(YourData!$D111),YourData!$D111,"")</f>
        <v/>
      </c>
      <c r="P104"/>
      <c r="Q104"/>
      <c r="R104"/>
      <c r="S104"/>
      <c r="T104"/>
      <c r="U104"/>
      <c r="V104"/>
      <c r="W104"/>
      <c r="X104"/>
      <c r="Y104"/>
      <c r="Z104"/>
      <c r="AA104"/>
      <c r="AB104"/>
      <c r="AC104"/>
      <c r="AD104"/>
      <c r="AE104"/>
      <c r="AF104"/>
      <c r="AG104"/>
      <c r="AH104"/>
      <c r="AI104"/>
      <c r="AJ104"/>
      <c r="AK104"/>
      <c r="AL104"/>
      <c r="AM104"/>
      <c r="AN104"/>
      <c r="AO104"/>
      <c r="AP104"/>
      <c r="AQ104"/>
      <c r="AR104"/>
      <c r="AS104"/>
    </row>
    <row r="105" spans="2:45" ht="14.45" customHeight="1">
      <c r="B105" s="157" t="s">
        <v>720</v>
      </c>
      <c r="C105" s="238">
        <f ca="1">IF(ISNUMBER(OFFSET(INDIRECT("'"&amp;'DATA for charts'!C$5&amp;"'!$d70"),$R53,0)),OFFSET(INDIRECT("'"&amp;'DATA for charts'!C$5&amp;"'!$d70"),$R53,0),"")</f>
        <v>6.26</v>
      </c>
      <c r="D105" s="238">
        <f ca="1">IF(ISNUMBER(OFFSET(INDIRECT("'"&amp;'DATA for charts'!D$5&amp;"'!$d70"),$R53,0)),OFFSET(INDIRECT("'"&amp;'DATA for charts'!D$5&amp;"'!$d70"),$R53,0),"")</f>
        <v>5.9398079587318007</v>
      </c>
      <c r="E105" s="238">
        <f ca="1">IF(ISNUMBER(OFFSET(INDIRECT("'"&amp;'DATA for charts'!E$5&amp;"'!$d70"),$R53,0)),OFFSET(INDIRECT("'"&amp;'DATA for charts'!E$5&amp;"'!$d70"),$R53,0),"")</f>
        <v>5.9290000000000003</v>
      </c>
      <c r="F105" s="238">
        <f ca="1">IF(ISNUMBER(OFFSET(INDIRECT("'"&amp;'DATA for charts'!F$5&amp;"'!$d70"),$R53,0)),OFFSET(INDIRECT("'"&amp;'DATA for charts'!F$5&amp;"'!$d70"),$R53,0),"")</f>
        <v>6.4746089105985005</v>
      </c>
      <c r="G105" s="238">
        <f ca="1">IF(ISNUMBER(OFFSET(INDIRECT("'"&amp;'DATA for charts'!G$5&amp;"'!$d70"),$R53,0)),OFFSET(INDIRECT("'"&amp;'DATA for charts'!G$5&amp;"'!$d70"),$R53,0),"")</f>
        <v>6.7290999999999999</v>
      </c>
      <c r="H105" s="238">
        <f ca="1">IF(ISNUMBER(OFFSET(INDIRECT("'"&amp;'DATA for charts'!H$5&amp;"'!$d70"),$R53,0)),OFFSET(INDIRECT("'"&amp;'DATA for charts'!H$5&amp;"'!$d70"),$R53,0),"")</f>
        <v>6.2433500000000004</v>
      </c>
      <c r="I105" s="70">
        <f t="shared" ca="1" si="6"/>
        <v>5.9290000000000003</v>
      </c>
      <c r="J105" s="62">
        <f t="shared" ca="1" si="7"/>
        <v>6.7290999999999999</v>
      </c>
      <c r="K105" s="62">
        <f t="shared" ca="1" si="8"/>
        <v>6.2626444782217163</v>
      </c>
      <c r="L105" s="128">
        <f t="shared" ca="1" si="16"/>
        <v>0.1277575316277875</v>
      </c>
      <c r="M105" s="86"/>
      <c r="N105" s="79" t="str">
        <f>IF(ISNUMBER(YourData!$D112),YourData!$D112,"")</f>
        <v/>
      </c>
      <c r="P105"/>
      <c r="Q105"/>
      <c r="R105"/>
      <c r="S105"/>
      <c r="T105"/>
      <c r="U105"/>
      <c r="V105"/>
      <c r="W105"/>
      <c r="X105"/>
      <c r="Y105"/>
      <c r="Z105"/>
      <c r="AA105"/>
      <c r="AB105"/>
      <c r="AC105"/>
      <c r="AD105"/>
      <c r="AE105"/>
      <c r="AF105"/>
      <c r="AG105"/>
      <c r="AH105"/>
      <c r="AI105"/>
      <c r="AJ105"/>
      <c r="AK105"/>
      <c r="AL105"/>
      <c r="AM105"/>
      <c r="AN105"/>
      <c r="AO105"/>
      <c r="AP105"/>
      <c r="AQ105"/>
      <c r="AR105"/>
      <c r="AS105"/>
    </row>
    <row r="106" spans="2:45" ht="14.45" customHeight="1">
      <c r="B106" s="208" t="s">
        <v>719</v>
      </c>
      <c r="C106" s="242">
        <f ca="1">IF(ISNUMBER(OFFSET(INDIRECT("'"&amp;'DATA for charts'!C$5&amp;"'!$d70"),$R54,0)),OFFSET(INDIRECT("'"&amp;'DATA for charts'!C$5&amp;"'!$d70"),$R54,0),"")</f>
        <v>5.9870000000000001</v>
      </c>
      <c r="D106" s="242">
        <f ca="1">IF(ISNUMBER(OFFSET(INDIRECT("'"&amp;'DATA for charts'!D$5&amp;"'!$d70"),$R54,0)),OFFSET(INDIRECT("'"&amp;'DATA for charts'!D$5&amp;"'!$d70"),$R54,0),"")</f>
        <v>5.6438928324924893</v>
      </c>
      <c r="E106" s="242">
        <f ca="1">IF(ISNUMBER(OFFSET(INDIRECT("'"&amp;'DATA for charts'!E$5&amp;"'!$d70"),$R54,0)),OFFSET(INDIRECT("'"&amp;'DATA for charts'!E$5&amp;"'!$d70"),$R54,0),"")</f>
        <v>5.649</v>
      </c>
      <c r="F106" s="242">
        <f ca="1">IF(ISNUMBER(OFFSET(INDIRECT("'"&amp;'DATA for charts'!F$5&amp;"'!$d70"),$R54,0)),OFFSET(INDIRECT("'"&amp;'DATA for charts'!F$5&amp;"'!$d70"),$R54,0),"")</f>
        <v>6.0293841751928685</v>
      </c>
      <c r="G106" s="242">
        <f ca="1">IF(ISNUMBER(OFFSET(INDIRECT("'"&amp;'DATA for charts'!G$5&amp;"'!$d70"),$R54,0)),OFFSET(INDIRECT("'"&amp;'DATA for charts'!G$5&amp;"'!$d70"),$R54,0),"")</f>
        <v>6.0053999999999998</v>
      </c>
      <c r="H106" s="242">
        <f ca="1">IF(ISNUMBER(OFFSET(INDIRECT("'"&amp;'DATA for charts'!H$5&amp;"'!$d70"),$R54,0)),OFFSET(INDIRECT("'"&amp;'DATA for charts'!H$5&amp;"'!$d70"),$R54,0),"")</f>
        <v>6.0558900000000007</v>
      </c>
      <c r="I106" s="71">
        <f t="shared" ca="1" si="6"/>
        <v>5.6438928324924893</v>
      </c>
      <c r="J106" s="63">
        <f t="shared" ca="1" si="7"/>
        <v>6.0558900000000007</v>
      </c>
      <c r="K106" s="63">
        <f t="shared" ca="1" si="8"/>
        <v>5.8950945012808935</v>
      </c>
      <c r="L106" s="129">
        <f t="shared" ca="1" si="16"/>
        <v>6.9888136215287486E-2</v>
      </c>
      <c r="M106" s="86"/>
      <c r="N106" s="80" t="str">
        <f>IF(ISNUMBER(YourData!$D113),YourData!$D113,"")</f>
        <v/>
      </c>
      <c r="P106"/>
      <c r="Q106"/>
      <c r="R106"/>
      <c r="S106"/>
      <c r="T106"/>
      <c r="U106"/>
      <c r="V106"/>
      <c r="W106"/>
      <c r="X106"/>
      <c r="Y106"/>
      <c r="Z106"/>
      <c r="AA106"/>
      <c r="AB106"/>
      <c r="AC106"/>
      <c r="AD106"/>
      <c r="AE106"/>
      <c r="AF106"/>
      <c r="AG106"/>
      <c r="AH106"/>
      <c r="AI106"/>
      <c r="AJ106"/>
      <c r="AK106"/>
      <c r="AL106"/>
      <c r="AM106"/>
      <c r="AN106"/>
      <c r="AO106"/>
      <c r="AP106"/>
      <c r="AQ106"/>
      <c r="AR106"/>
      <c r="AS106"/>
    </row>
    <row r="107" spans="2:45" ht="14.45" customHeight="1">
      <c r="B107" s="157" t="s">
        <v>1391</v>
      </c>
      <c r="C107" s="238">
        <f ca="1">IF(ISNUMBER(OFFSET(INDIRECT("'"&amp;'DATA for charts'!C$5&amp;"'!$d70"),$R55,0)),OFFSET(INDIRECT("'"&amp;'DATA for charts'!C$5&amp;"'!$d70"),$R55,0),"")</f>
        <v>0.47299999999999998</v>
      </c>
      <c r="D107" s="238">
        <f ca="1">IF(ISNUMBER(OFFSET(INDIRECT("'"&amp;'DATA for charts'!D$5&amp;"'!$d70"),$R55,0)),OFFSET(INDIRECT("'"&amp;'DATA for charts'!D$5&amp;"'!$d70"),$R55,0),"")</f>
        <v>0.37983132994108998</v>
      </c>
      <c r="E107" s="238">
        <f ca="1">IF(ISNUMBER(OFFSET(INDIRECT("'"&amp;'DATA for charts'!E$5&amp;"'!$d70"),$R55,0)),OFFSET(INDIRECT("'"&amp;'DATA for charts'!E$5&amp;"'!$d70"),$R55,0),"")</f>
        <v>0.36199999999999999</v>
      </c>
      <c r="F107" s="238">
        <f ca="1">IF(ISNUMBER(OFFSET(INDIRECT("'"&amp;'DATA for charts'!F$5&amp;"'!$d70"),$R55,0)),OFFSET(INDIRECT("'"&amp;'DATA for charts'!F$5&amp;"'!$d70"),$R55,0),"")</f>
        <v>0.37353234692909176</v>
      </c>
      <c r="G107" s="238">
        <f ca="1">IF(ISNUMBER(OFFSET(INDIRECT("'"&amp;'DATA for charts'!G$5&amp;"'!$d70"),$R55,0)),OFFSET(INDIRECT("'"&amp;'DATA for charts'!G$5&amp;"'!$d70"),$R55,0),"")</f>
        <v>0.39140000000000003</v>
      </c>
      <c r="H107" s="238">
        <f ca="1">IF(ISNUMBER(OFFSET(INDIRECT("'"&amp;'DATA for charts'!H$5&amp;"'!$d70"),$R55,0)),OFFSET(INDIRECT("'"&amp;'DATA for charts'!H$5&amp;"'!$d70"),$R55,0),"")</f>
        <v>0.28208100000000003</v>
      </c>
      <c r="I107" s="70">
        <f t="shared" ca="1" si="6"/>
        <v>0.28208100000000003</v>
      </c>
      <c r="J107" s="62">
        <f t="shared" ca="1" si="7"/>
        <v>0.47299999999999998</v>
      </c>
      <c r="K107" s="62">
        <f t="shared" ca="1" si="8"/>
        <v>0.37697411281169685</v>
      </c>
      <c r="L107" s="128">
        <f t="shared" ca="1" si="9"/>
        <v>0.50645122174573909</v>
      </c>
      <c r="M107" s="86"/>
      <c r="N107" s="79" t="str">
        <f>IF(ISNUMBER(YourData!$D114),YourData!$D114,"")</f>
        <v/>
      </c>
      <c r="P107"/>
      <c r="Q107"/>
      <c r="R107"/>
      <c r="S107"/>
      <c r="T107"/>
      <c r="U107"/>
      <c r="V107"/>
      <c r="W107"/>
      <c r="X107"/>
      <c r="Y107"/>
      <c r="Z107"/>
      <c r="AA107"/>
      <c r="AB107"/>
      <c r="AC107"/>
      <c r="AD107"/>
      <c r="AE107"/>
      <c r="AF107"/>
      <c r="AG107"/>
      <c r="AH107"/>
      <c r="AI107"/>
      <c r="AJ107"/>
      <c r="AK107"/>
      <c r="AL107"/>
      <c r="AM107"/>
      <c r="AN107"/>
      <c r="AO107"/>
      <c r="AP107"/>
      <c r="AQ107"/>
      <c r="AR107"/>
      <c r="AS107"/>
    </row>
    <row r="108" spans="2:45" ht="14.45" customHeight="1" thickBot="1">
      <c r="B108" s="172" t="s">
        <v>199</v>
      </c>
      <c r="C108" s="247" t="str">
        <f ca="1">IF(ISNUMBER(OFFSET(INDIRECT("'"&amp;'DATA for charts'!C$5&amp;"'!$d70"),$R56,0)),OFFSET(INDIRECT("'"&amp;'DATA for charts'!C$5&amp;"'!$d70"),$R56,0),"")</f>
        <v/>
      </c>
      <c r="D108" s="247">
        <f ca="1">IF(ISNUMBER(OFFSET(INDIRECT("'"&amp;'DATA for charts'!D$5&amp;"'!$d70"),$R56,0)),OFFSET(INDIRECT("'"&amp;'DATA for charts'!D$5&amp;"'!$d70"),$R56,0),"")</f>
        <v>1.4807031960032</v>
      </c>
      <c r="E108" s="247">
        <f ca="1">IF(ISNUMBER(OFFSET(INDIRECT("'"&amp;'DATA for charts'!E$5&amp;"'!$d70"),$R56,0)),OFFSET(INDIRECT("'"&amp;'DATA for charts'!E$5&amp;"'!$d70"),$R56,0),"")</f>
        <v>1.357</v>
      </c>
      <c r="F108" s="247">
        <f ca="1">IF(ISNUMBER(OFFSET(INDIRECT("'"&amp;'DATA for charts'!F$5&amp;"'!$d70"),$R56,0)),OFFSET(INDIRECT("'"&amp;'DATA for charts'!F$5&amp;"'!$d70"),$R56,0),"")</f>
        <v>1.5077960082186876</v>
      </c>
      <c r="G108" s="247">
        <f ca="1">IF(ISNUMBER(OFFSET(INDIRECT("'"&amp;'DATA for charts'!G$5&amp;"'!$d70"),$R56,0)),OFFSET(INDIRECT("'"&amp;'DATA for charts'!G$5&amp;"'!$d70"),$R56,0),"")</f>
        <v>1.6055999999999999</v>
      </c>
      <c r="H108" s="247">
        <f ca="1">IF(ISNUMBER(OFFSET(INDIRECT("'"&amp;'DATA for charts'!H$5&amp;"'!$d70"),$R56,0)),OFFSET(INDIRECT("'"&amp;'DATA for charts'!H$5&amp;"'!$d70"),$R56,0),"")</f>
        <v>1.2945199999999999</v>
      </c>
      <c r="I108" s="72">
        <f t="shared" ca="1" si="6"/>
        <v>1.2945199999999999</v>
      </c>
      <c r="J108" s="64">
        <f t="shared" ca="1" si="7"/>
        <v>1.6055999999999999</v>
      </c>
      <c r="K108" s="64">
        <f t="shared" ca="1" si="8"/>
        <v>1.4491238408443774</v>
      </c>
      <c r="L108" s="131">
        <f t="shared" ca="1" si="9"/>
        <v>0.21466764346292136</v>
      </c>
      <c r="N108" s="81" t="str">
        <f>IF(ISNUMBER(YourData!$D115),YourData!$D115,"")</f>
        <v/>
      </c>
      <c r="P108"/>
      <c r="Q108"/>
      <c r="R108"/>
      <c r="S108"/>
      <c r="T108"/>
      <c r="U108"/>
      <c r="V108"/>
      <c r="W108"/>
      <c r="X108"/>
      <c r="Y108"/>
      <c r="Z108"/>
      <c r="AA108"/>
      <c r="AB108"/>
      <c r="AC108"/>
      <c r="AD108"/>
      <c r="AE108"/>
      <c r="AF108"/>
      <c r="AG108"/>
      <c r="AH108"/>
      <c r="AI108"/>
      <c r="AJ108"/>
      <c r="AK108"/>
      <c r="AL108"/>
      <c r="AM108"/>
      <c r="AN108"/>
      <c r="AO108"/>
      <c r="AP108"/>
      <c r="AQ108"/>
      <c r="AR108"/>
      <c r="AS108"/>
    </row>
    <row r="109" spans="2:45" ht="14.45" customHeight="1" thickTop="1">
      <c r="B109" s="146" t="s">
        <v>555</v>
      </c>
      <c r="L109" s="65"/>
      <c r="N109" s="17"/>
      <c r="P109"/>
      <c r="Q109"/>
      <c r="R109"/>
      <c r="S109"/>
      <c r="T109"/>
      <c r="U109"/>
      <c r="V109"/>
      <c r="W109"/>
      <c r="X109"/>
      <c r="Y109"/>
      <c r="Z109"/>
      <c r="AA109"/>
      <c r="AB109"/>
      <c r="AC109"/>
      <c r="AD109"/>
      <c r="AE109"/>
      <c r="AF109"/>
      <c r="AG109"/>
      <c r="AH109"/>
      <c r="AI109"/>
      <c r="AJ109"/>
      <c r="AK109"/>
      <c r="AL109"/>
      <c r="AM109"/>
      <c r="AN109"/>
      <c r="AO109"/>
      <c r="AP109"/>
      <c r="AQ109"/>
      <c r="AR109"/>
      <c r="AS109"/>
    </row>
    <row r="110" spans="2:45" ht="14.45" customHeight="1">
      <c r="B110" s="146"/>
      <c r="N110" s="17"/>
      <c r="P110"/>
      <c r="Q110"/>
      <c r="R110"/>
      <c r="S110"/>
      <c r="T110"/>
      <c r="U110"/>
      <c r="V110"/>
      <c r="W110"/>
      <c r="X110"/>
      <c r="Y110"/>
      <c r="Z110"/>
      <c r="AA110"/>
      <c r="AB110"/>
      <c r="AC110"/>
      <c r="AD110"/>
      <c r="AE110"/>
      <c r="AF110"/>
      <c r="AG110"/>
      <c r="AH110"/>
      <c r="AI110"/>
      <c r="AJ110"/>
      <c r="AK110"/>
      <c r="AL110"/>
      <c r="AM110"/>
      <c r="AN110"/>
      <c r="AO110"/>
      <c r="AP110"/>
      <c r="AQ110"/>
      <c r="AR110"/>
      <c r="AS110"/>
    </row>
    <row r="111" spans="2:45" ht="14.45" customHeight="1">
      <c r="B111" s="1"/>
      <c r="K111" s="16"/>
      <c r="N111" s="17"/>
      <c r="P111"/>
      <c r="Q111"/>
      <c r="R111"/>
      <c r="S111"/>
      <c r="T111"/>
      <c r="U111"/>
      <c r="V111"/>
      <c r="W111"/>
      <c r="X111"/>
      <c r="Y111"/>
      <c r="Z111"/>
      <c r="AA111"/>
      <c r="AB111"/>
      <c r="AC111"/>
      <c r="AD111"/>
      <c r="AE111"/>
      <c r="AF111"/>
      <c r="AG111"/>
      <c r="AH111"/>
      <c r="AI111"/>
      <c r="AJ111"/>
      <c r="AK111"/>
      <c r="AL111"/>
      <c r="AM111"/>
      <c r="AN111"/>
      <c r="AO111"/>
      <c r="AP111"/>
      <c r="AQ111"/>
      <c r="AR111"/>
      <c r="AS111"/>
    </row>
    <row r="112" spans="2:45" ht="15">
      <c r="K112" s="16"/>
      <c r="N112" s="17"/>
      <c r="P112"/>
      <c r="Q112"/>
      <c r="R112"/>
      <c r="S112"/>
      <c r="T112"/>
      <c r="U112"/>
      <c r="V112"/>
      <c r="W112"/>
      <c r="X112"/>
      <c r="Y112"/>
      <c r="Z112"/>
      <c r="AA112"/>
      <c r="AB112"/>
      <c r="AC112"/>
      <c r="AD112"/>
      <c r="AE112"/>
      <c r="AF112"/>
      <c r="AG112"/>
      <c r="AH112"/>
      <c r="AI112"/>
      <c r="AJ112"/>
      <c r="AK112"/>
      <c r="AL112"/>
      <c r="AM112"/>
      <c r="AN112"/>
      <c r="AO112"/>
      <c r="AP112"/>
      <c r="AQ112"/>
      <c r="AR112"/>
      <c r="AS112"/>
    </row>
    <row r="113" spans="3:45" ht="15">
      <c r="P113"/>
      <c r="Q113"/>
      <c r="R113"/>
      <c r="S113"/>
      <c r="T113"/>
      <c r="U113"/>
      <c r="V113"/>
      <c r="W113"/>
      <c r="X113"/>
      <c r="Y113"/>
      <c r="Z113"/>
      <c r="AA113"/>
      <c r="AB113"/>
      <c r="AC113"/>
      <c r="AD113"/>
      <c r="AE113"/>
      <c r="AF113"/>
      <c r="AG113"/>
      <c r="AH113"/>
      <c r="AI113"/>
      <c r="AJ113"/>
      <c r="AK113"/>
      <c r="AL113"/>
      <c r="AM113"/>
      <c r="AN113"/>
      <c r="AO113"/>
      <c r="AP113"/>
      <c r="AQ113"/>
      <c r="AR113"/>
      <c r="AS113"/>
    </row>
    <row r="114" spans="3:45" ht="15">
      <c r="C114" s="16"/>
      <c r="D114" s="16"/>
      <c r="E114" s="16"/>
      <c r="F114" s="16"/>
      <c r="G114" s="16"/>
      <c r="H114" s="16"/>
      <c r="I114" s="16"/>
      <c r="J114" s="16"/>
      <c r="K114" s="16"/>
      <c r="L114" s="16"/>
      <c r="P114"/>
      <c r="Q114"/>
      <c r="R114"/>
      <c r="S114"/>
      <c r="T114"/>
      <c r="U114"/>
      <c r="V114"/>
      <c r="W114"/>
      <c r="X114"/>
      <c r="Y114"/>
      <c r="Z114"/>
      <c r="AA114"/>
      <c r="AB114"/>
      <c r="AC114"/>
      <c r="AD114"/>
      <c r="AE114"/>
      <c r="AF114"/>
      <c r="AG114"/>
      <c r="AH114"/>
      <c r="AI114"/>
      <c r="AJ114"/>
      <c r="AK114"/>
      <c r="AL114"/>
      <c r="AM114"/>
      <c r="AN114"/>
      <c r="AO114"/>
      <c r="AP114"/>
      <c r="AQ114"/>
      <c r="AR114"/>
      <c r="AS114"/>
    </row>
    <row r="115" spans="3:45" ht="15">
      <c r="K115" s="40"/>
      <c r="P115"/>
      <c r="Q115"/>
      <c r="R115"/>
      <c r="S115"/>
      <c r="T115"/>
      <c r="U115"/>
      <c r="V115"/>
      <c r="W115"/>
      <c r="X115"/>
      <c r="Y115"/>
      <c r="Z115"/>
      <c r="AA115"/>
      <c r="AB115"/>
      <c r="AC115"/>
      <c r="AD115"/>
      <c r="AE115"/>
      <c r="AF115"/>
      <c r="AG115"/>
      <c r="AH115"/>
      <c r="AI115"/>
      <c r="AJ115"/>
      <c r="AK115"/>
      <c r="AL115"/>
      <c r="AM115"/>
      <c r="AN115"/>
      <c r="AO115"/>
      <c r="AP115"/>
      <c r="AQ115"/>
      <c r="AR115"/>
      <c r="AS115"/>
    </row>
    <row r="116" spans="3:45" ht="15">
      <c r="K116" s="40"/>
      <c r="P116"/>
      <c r="Q116"/>
      <c r="R116"/>
      <c r="S116"/>
      <c r="T116"/>
      <c r="U116"/>
      <c r="V116"/>
      <c r="W116"/>
      <c r="X116"/>
      <c r="Y116"/>
      <c r="Z116"/>
      <c r="AA116"/>
      <c r="AB116"/>
      <c r="AC116"/>
      <c r="AD116"/>
      <c r="AE116"/>
      <c r="AF116"/>
      <c r="AG116"/>
      <c r="AH116"/>
      <c r="AI116"/>
      <c r="AJ116"/>
      <c r="AK116"/>
      <c r="AL116"/>
      <c r="AM116"/>
      <c r="AN116"/>
      <c r="AO116"/>
      <c r="AP116"/>
      <c r="AQ116"/>
      <c r="AR116"/>
      <c r="AS116"/>
    </row>
    <row r="117" spans="3:45" ht="15">
      <c r="K117" s="40"/>
      <c r="P117"/>
      <c r="Q117"/>
      <c r="R117"/>
      <c r="S117"/>
      <c r="T117"/>
      <c r="U117"/>
      <c r="V117"/>
      <c r="W117"/>
      <c r="X117"/>
      <c r="Y117"/>
      <c r="Z117"/>
      <c r="AA117"/>
      <c r="AB117"/>
      <c r="AC117"/>
      <c r="AD117"/>
      <c r="AE117"/>
      <c r="AF117"/>
      <c r="AG117"/>
      <c r="AH117"/>
      <c r="AI117"/>
      <c r="AJ117"/>
      <c r="AK117"/>
      <c r="AL117"/>
      <c r="AM117"/>
      <c r="AN117"/>
      <c r="AO117"/>
      <c r="AP117"/>
      <c r="AQ117"/>
      <c r="AR117"/>
      <c r="AS117"/>
    </row>
    <row r="118" spans="3:45" ht="15">
      <c r="K118" s="40"/>
      <c r="P118"/>
      <c r="Q118"/>
      <c r="R118"/>
      <c r="S118"/>
      <c r="T118"/>
      <c r="U118"/>
      <c r="V118"/>
      <c r="W118"/>
      <c r="X118"/>
      <c r="Y118"/>
      <c r="Z118"/>
      <c r="AA118"/>
      <c r="AB118"/>
      <c r="AC118"/>
      <c r="AD118"/>
      <c r="AE118"/>
      <c r="AF118"/>
      <c r="AG118"/>
      <c r="AH118"/>
      <c r="AI118"/>
      <c r="AJ118"/>
      <c r="AK118"/>
      <c r="AL118"/>
      <c r="AM118"/>
      <c r="AN118"/>
      <c r="AO118"/>
      <c r="AP118"/>
      <c r="AQ118"/>
      <c r="AR118"/>
      <c r="AS118"/>
    </row>
    <row r="119" spans="3:45" ht="15">
      <c r="K119" s="40"/>
      <c r="P119"/>
      <c r="Q119"/>
      <c r="R119"/>
      <c r="S119"/>
      <c r="T119"/>
      <c r="U119"/>
      <c r="V119"/>
      <c r="W119"/>
      <c r="X119"/>
      <c r="Y119"/>
      <c r="Z119"/>
      <c r="AA119"/>
      <c r="AB119"/>
      <c r="AC119"/>
      <c r="AD119"/>
      <c r="AE119"/>
      <c r="AF119"/>
      <c r="AG119"/>
      <c r="AH119"/>
      <c r="AI119"/>
      <c r="AJ119"/>
      <c r="AK119"/>
      <c r="AL119"/>
      <c r="AM119"/>
      <c r="AN119"/>
      <c r="AO119"/>
      <c r="AP119"/>
      <c r="AQ119"/>
      <c r="AR119"/>
      <c r="AS119"/>
    </row>
    <row r="120" spans="3:45" ht="15">
      <c r="P120"/>
      <c r="Q120"/>
      <c r="R120"/>
      <c r="S120"/>
      <c r="T120"/>
      <c r="U120"/>
      <c r="V120"/>
      <c r="W120"/>
      <c r="X120"/>
      <c r="Y120"/>
      <c r="Z120"/>
      <c r="AA120"/>
      <c r="AB120"/>
      <c r="AC120"/>
      <c r="AD120"/>
      <c r="AE120"/>
      <c r="AF120"/>
      <c r="AG120"/>
      <c r="AH120"/>
      <c r="AI120"/>
      <c r="AJ120"/>
      <c r="AK120"/>
      <c r="AL120"/>
      <c r="AM120"/>
      <c r="AN120"/>
      <c r="AO120"/>
      <c r="AP120"/>
      <c r="AQ120"/>
      <c r="AR120"/>
      <c r="AS120"/>
    </row>
    <row r="121" spans="3:45" ht="15">
      <c r="P121"/>
      <c r="Q121"/>
      <c r="R121"/>
      <c r="S121"/>
      <c r="T121"/>
      <c r="U121"/>
      <c r="V121"/>
      <c r="W121"/>
      <c r="X121"/>
      <c r="Y121"/>
      <c r="Z121"/>
      <c r="AA121"/>
      <c r="AB121"/>
      <c r="AC121"/>
      <c r="AD121"/>
      <c r="AE121"/>
      <c r="AF121"/>
      <c r="AG121"/>
      <c r="AH121"/>
      <c r="AI121"/>
      <c r="AJ121"/>
      <c r="AK121"/>
      <c r="AL121"/>
      <c r="AM121"/>
      <c r="AN121"/>
      <c r="AO121"/>
      <c r="AP121"/>
      <c r="AQ121"/>
      <c r="AR121"/>
      <c r="AS121"/>
    </row>
    <row r="122" spans="3:45" ht="15">
      <c r="P122"/>
      <c r="Q122"/>
      <c r="R122"/>
      <c r="S122"/>
      <c r="T122"/>
      <c r="U122"/>
      <c r="V122"/>
      <c r="W122"/>
      <c r="X122"/>
      <c r="Y122"/>
      <c r="Z122"/>
      <c r="AA122"/>
      <c r="AB122"/>
      <c r="AC122"/>
      <c r="AD122"/>
      <c r="AE122"/>
      <c r="AF122"/>
      <c r="AG122"/>
      <c r="AH122"/>
      <c r="AI122"/>
      <c r="AJ122"/>
      <c r="AK122"/>
      <c r="AL122"/>
      <c r="AM122"/>
      <c r="AN122"/>
      <c r="AO122"/>
      <c r="AP122"/>
      <c r="AQ122"/>
      <c r="AR122"/>
      <c r="AS122"/>
    </row>
    <row r="123" spans="3:45" ht="15">
      <c r="P123"/>
      <c r="Q123"/>
      <c r="R123"/>
      <c r="S123"/>
      <c r="T123"/>
      <c r="U123"/>
      <c r="V123"/>
      <c r="W123"/>
      <c r="X123"/>
      <c r="Y123"/>
      <c r="Z123"/>
      <c r="AA123"/>
      <c r="AB123"/>
      <c r="AC123"/>
      <c r="AD123"/>
      <c r="AE123"/>
      <c r="AF123"/>
      <c r="AG123"/>
      <c r="AH123"/>
      <c r="AI123"/>
      <c r="AJ123"/>
      <c r="AK123"/>
      <c r="AL123"/>
      <c r="AM123"/>
      <c r="AN123"/>
      <c r="AO123"/>
      <c r="AP123"/>
      <c r="AQ123"/>
      <c r="AR123"/>
      <c r="AS123"/>
    </row>
    <row r="124" spans="3:45" ht="15">
      <c r="P124"/>
      <c r="Q124"/>
      <c r="R124"/>
      <c r="S124"/>
      <c r="T124"/>
      <c r="U124"/>
      <c r="V124"/>
      <c r="W124"/>
      <c r="X124"/>
      <c r="Y124"/>
      <c r="Z124"/>
      <c r="AA124"/>
      <c r="AB124"/>
      <c r="AC124"/>
      <c r="AD124"/>
      <c r="AE124"/>
      <c r="AF124"/>
      <c r="AG124"/>
      <c r="AH124"/>
      <c r="AI124"/>
      <c r="AJ124"/>
      <c r="AK124"/>
      <c r="AL124"/>
      <c r="AM124"/>
      <c r="AN124"/>
      <c r="AO124"/>
      <c r="AP124"/>
      <c r="AQ124"/>
      <c r="AR124"/>
      <c r="AS124"/>
    </row>
    <row r="125" spans="3:45" ht="15">
      <c r="P125"/>
      <c r="Q125"/>
      <c r="R125"/>
      <c r="S125"/>
      <c r="T125"/>
      <c r="U125"/>
      <c r="V125"/>
      <c r="W125"/>
      <c r="X125"/>
      <c r="Y125"/>
      <c r="Z125"/>
      <c r="AA125"/>
      <c r="AB125"/>
      <c r="AC125"/>
      <c r="AD125"/>
      <c r="AE125"/>
      <c r="AF125"/>
      <c r="AG125"/>
      <c r="AH125"/>
      <c r="AI125"/>
      <c r="AJ125"/>
      <c r="AK125"/>
      <c r="AL125"/>
      <c r="AM125"/>
      <c r="AN125"/>
      <c r="AO125"/>
      <c r="AP125"/>
      <c r="AQ125"/>
      <c r="AR125"/>
      <c r="AS125"/>
    </row>
    <row r="126" spans="3:45" ht="15">
      <c r="C126" s="14"/>
      <c r="D126" s="14"/>
      <c r="E126" s="14"/>
      <c r="F126" s="14"/>
      <c r="G126" s="14"/>
      <c r="H126" s="14"/>
      <c r="N126" s="14"/>
      <c r="P126"/>
      <c r="Q126"/>
      <c r="R126"/>
      <c r="S126"/>
      <c r="T126"/>
      <c r="U126"/>
      <c r="V126"/>
      <c r="W126"/>
      <c r="X126"/>
      <c r="Y126"/>
      <c r="Z126"/>
      <c r="AA126"/>
      <c r="AB126"/>
      <c r="AC126"/>
      <c r="AD126"/>
      <c r="AE126"/>
      <c r="AF126"/>
      <c r="AG126"/>
      <c r="AH126"/>
      <c r="AI126"/>
      <c r="AJ126"/>
      <c r="AK126"/>
      <c r="AL126"/>
      <c r="AM126"/>
      <c r="AN126"/>
      <c r="AO126"/>
      <c r="AP126"/>
      <c r="AQ126"/>
      <c r="AR126"/>
      <c r="AS126"/>
    </row>
    <row r="127" spans="3:45" ht="15">
      <c r="C127" s="14"/>
      <c r="D127" s="14"/>
      <c r="E127" s="14"/>
      <c r="F127" s="14"/>
      <c r="G127" s="14"/>
      <c r="H127" s="14"/>
      <c r="I127" s="14"/>
      <c r="J127" s="14"/>
      <c r="N127" s="14"/>
      <c r="P127"/>
      <c r="Q127"/>
      <c r="R127"/>
      <c r="S127"/>
      <c r="T127"/>
      <c r="U127"/>
      <c r="V127"/>
      <c r="W127"/>
      <c r="X127"/>
      <c r="Y127"/>
      <c r="Z127"/>
      <c r="AA127"/>
      <c r="AB127"/>
      <c r="AC127"/>
      <c r="AD127"/>
      <c r="AE127"/>
      <c r="AF127"/>
      <c r="AG127"/>
      <c r="AH127"/>
      <c r="AI127"/>
      <c r="AJ127"/>
      <c r="AK127"/>
      <c r="AL127"/>
      <c r="AM127"/>
      <c r="AN127"/>
      <c r="AO127"/>
      <c r="AP127"/>
      <c r="AQ127"/>
      <c r="AR127"/>
      <c r="AS127"/>
    </row>
    <row r="128" spans="3:45" ht="15">
      <c r="I128" s="14"/>
      <c r="J128" s="14"/>
      <c r="P128"/>
      <c r="Q128"/>
      <c r="R128"/>
      <c r="S128"/>
      <c r="T128"/>
      <c r="U128"/>
      <c r="V128"/>
      <c r="W128"/>
      <c r="X128"/>
      <c r="Y128"/>
      <c r="Z128"/>
      <c r="AA128"/>
      <c r="AB128"/>
      <c r="AC128"/>
      <c r="AD128"/>
      <c r="AE128"/>
      <c r="AF128"/>
      <c r="AG128"/>
      <c r="AH128"/>
      <c r="AI128"/>
      <c r="AJ128"/>
      <c r="AK128"/>
      <c r="AL128"/>
      <c r="AM128"/>
      <c r="AN128"/>
      <c r="AO128"/>
      <c r="AP128"/>
      <c r="AQ128"/>
      <c r="AR128"/>
      <c r="AS128"/>
    </row>
    <row r="129" spans="3:45" ht="15">
      <c r="P129"/>
      <c r="Q129"/>
      <c r="R129"/>
      <c r="S129"/>
      <c r="T129"/>
      <c r="U129"/>
      <c r="V129"/>
      <c r="W129"/>
      <c r="X129"/>
      <c r="Y129"/>
      <c r="Z129"/>
      <c r="AA129"/>
      <c r="AB129"/>
      <c r="AC129"/>
      <c r="AD129"/>
      <c r="AE129"/>
      <c r="AF129"/>
      <c r="AG129"/>
      <c r="AH129"/>
      <c r="AI129"/>
      <c r="AJ129"/>
      <c r="AK129"/>
      <c r="AL129"/>
      <c r="AM129"/>
      <c r="AN129"/>
      <c r="AO129"/>
      <c r="AP129"/>
      <c r="AQ129"/>
      <c r="AR129"/>
      <c r="AS129"/>
    </row>
    <row r="130" spans="3:45" ht="15">
      <c r="C130" s="48"/>
      <c r="D130" s="48"/>
      <c r="E130" s="48"/>
      <c r="F130" s="48"/>
      <c r="G130" s="48"/>
      <c r="H130" s="48"/>
      <c r="I130" s="48"/>
      <c r="J130" s="48"/>
      <c r="N130" s="48"/>
      <c r="P130"/>
      <c r="Q130"/>
      <c r="R130"/>
      <c r="S130"/>
      <c r="T130"/>
      <c r="U130"/>
      <c r="V130"/>
      <c r="W130"/>
      <c r="X130"/>
      <c r="Y130"/>
      <c r="Z130"/>
      <c r="AA130"/>
      <c r="AB130"/>
      <c r="AC130"/>
      <c r="AD130"/>
      <c r="AE130"/>
      <c r="AF130"/>
      <c r="AG130"/>
      <c r="AH130"/>
      <c r="AI130"/>
      <c r="AJ130"/>
      <c r="AK130"/>
      <c r="AL130"/>
      <c r="AM130"/>
      <c r="AN130"/>
      <c r="AO130"/>
      <c r="AP130"/>
      <c r="AQ130"/>
      <c r="AR130"/>
      <c r="AS130"/>
    </row>
    <row r="131" spans="3:45" ht="15">
      <c r="C131" s="48"/>
      <c r="D131" s="48"/>
      <c r="E131" s="48"/>
      <c r="F131" s="48"/>
      <c r="G131" s="48"/>
      <c r="H131" s="48"/>
      <c r="I131" s="48"/>
      <c r="J131" s="48"/>
      <c r="N131" s="48"/>
      <c r="P131"/>
      <c r="Q131"/>
      <c r="R131"/>
      <c r="S131"/>
      <c r="T131"/>
      <c r="U131"/>
      <c r="V131"/>
      <c r="W131"/>
      <c r="X131"/>
      <c r="Y131"/>
      <c r="Z131"/>
      <c r="AA131"/>
      <c r="AB131"/>
      <c r="AC131"/>
      <c r="AD131"/>
      <c r="AE131"/>
      <c r="AF131"/>
      <c r="AG131"/>
      <c r="AH131"/>
      <c r="AI131"/>
      <c r="AJ131"/>
      <c r="AK131"/>
      <c r="AL131"/>
      <c r="AM131"/>
      <c r="AN131"/>
      <c r="AO131"/>
      <c r="AP131"/>
      <c r="AQ131"/>
      <c r="AR131"/>
      <c r="AS131"/>
    </row>
    <row r="132" spans="3:45" ht="15">
      <c r="C132" s="48"/>
      <c r="D132" s="48"/>
      <c r="E132" s="48"/>
      <c r="F132" s="48"/>
      <c r="G132" s="48"/>
      <c r="H132" s="48"/>
      <c r="I132" s="48"/>
      <c r="J132" s="48"/>
      <c r="N132" s="48"/>
      <c r="P132"/>
      <c r="Q132"/>
      <c r="R132"/>
      <c r="S132"/>
      <c r="T132"/>
      <c r="U132"/>
      <c r="V132"/>
      <c r="W132"/>
      <c r="X132"/>
      <c r="Y132"/>
      <c r="Z132"/>
      <c r="AA132"/>
      <c r="AB132"/>
      <c r="AC132"/>
      <c r="AD132"/>
      <c r="AE132"/>
      <c r="AF132"/>
      <c r="AG132"/>
      <c r="AH132"/>
      <c r="AI132"/>
      <c r="AJ132"/>
      <c r="AK132"/>
      <c r="AL132"/>
      <c r="AM132"/>
      <c r="AN132"/>
      <c r="AO132"/>
      <c r="AP132"/>
      <c r="AQ132"/>
      <c r="AR132"/>
      <c r="AS132"/>
    </row>
    <row r="133" spans="3:45" ht="15">
      <c r="C133" s="48"/>
      <c r="D133" s="48"/>
      <c r="E133" s="48"/>
      <c r="F133" s="48"/>
      <c r="G133" s="48"/>
      <c r="H133" s="48"/>
      <c r="I133" s="48"/>
      <c r="J133" s="48"/>
      <c r="N133" s="48"/>
      <c r="P133"/>
      <c r="Q133"/>
      <c r="R133"/>
      <c r="S133"/>
      <c r="T133"/>
      <c r="U133"/>
      <c r="V133"/>
      <c r="W133"/>
      <c r="X133"/>
      <c r="Y133"/>
      <c r="Z133"/>
      <c r="AA133"/>
      <c r="AB133"/>
      <c r="AC133"/>
      <c r="AD133"/>
      <c r="AE133"/>
      <c r="AF133"/>
      <c r="AG133"/>
      <c r="AH133"/>
      <c r="AI133"/>
      <c r="AJ133"/>
      <c r="AK133"/>
      <c r="AL133"/>
      <c r="AM133"/>
      <c r="AN133"/>
      <c r="AO133"/>
      <c r="AP133"/>
      <c r="AQ133"/>
      <c r="AR133"/>
      <c r="AS133"/>
    </row>
    <row r="134" spans="3:45" ht="15">
      <c r="C134" s="48"/>
      <c r="D134" s="48"/>
      <c r="E134" s="48"/>
      <c r="F134" s="48"/>
      <c r="G134" s="48"/>
      <c r="H134" s="48"/>
      <c r="I134" s="48"/>
      <c r="J134" s="48"/>
      <c r="N134" s="48"/>
      <c r="P134"/>
      <c r="Q134"/>
      <c r="R134"/>
      <c r="S134"/>
      <c r="T134"/>
      <c r="U134"/>
      <c r="V134"/>
      <c r="W134"/>
      <c r="X134"/>
      <c r="Y134"/>
      <c r="Z134"/>
      <c r="AA134"/>
      <c r="AB134"/>
      <c r="AC134"/>
      <c r="AD134"/>
      <c r="AE134"/>
      <c r="AF134"/>
      <c r="AG134"/>
      <c r="AH134"/>
      <c r="AI134"/>
      <c r="AJ134"/>
      <c r="AK134"/>
      <c r="AL134"/>
      <c r="AM134"/>
      <c r="AN134"/>
      <c r="AO134"/>
      <c r="AP134"/>
      <c r="AQ134"/>
      <c r="AR134"/>
      <c r="AS134"/>
    </row>
    <row r="135" spans="3:45" ht="15">
      <c r="P135"/>
      <c r="Q135"/>
      <c r="R135"/>
      <c r="S135"/>
      <c r="T135"/>
      <c r="U135"/>
      <c r="V135"/>
      <c r="W135"/>
      <c r="X135"/>
      <c r="Y135"/>
      <c r="Z135"/>
      <c r="AA135"/>
      <c r="AB135"/>
      <c r="AC135"/>
      <c r="AD135"/>
      <c r="AE135"/>
      <c r="AF135"/>
      <c r="AG135"/>
      <c r="AH135"/>
      <c r="AI135"/>
      <c r="AJ135"/>
      <c r="AK135"/>
      <c r="AL135"/>
      <c r="AM135"/>
      <c r="AN135"/>
      <c r="AO135"/>
      <c r="AP135"/>
      <c r="AQ135"/>
      <c r="AR135"/>
      <c r="AS135"/>
    </row>
    <row r="136" spans="3:45" ht="15">
      <c r="P136"/>
      <c r="Q136"/>
      <c r="R136"/>
      <c r="S136"/>
      <c r="T136"/>
      <c r="U136"/>
      <c r="V136"/>
      <c r="W136"/>
      <c r="X136"/>
      <c r="Y136"/>
      <c r="Z136"/>
      <c r="AA136"/>
      <c r="AB136"/>
      <c r="AC136"/>
      <c r="AD136"/>
      <c r="AE136"/>
      <c r="AF136"/>
      <c r="AG136"/>
      <c r="AH136"/>
      <c r="AI136"/>
      <c r="AJ136"/>
      <c r="AK136"/>
      <c r="AL136"/>
      <c r="AM136"/>
      <c r="AN136"/>
      <c r="AO136"/>
      <c r="AP136"/>
      <c r="AQ136"/>
      <c r="AR136"/>
      <c r="AS136"/>
    </row>
    <row r="137" spans="3:45" ht="15">
      <c r="P137"/>
      <c r="Q137"/>
      <c r="R137"/>
      <c r="S137"/>
      <c r="T137"/>
      <c r="U137"/>
      <c r="V137"/>
      <c r="W137"/>
      <c r="X137"/>
      <c r="Y137"/>
      <c r="Z137"/>
      <c r="AA137"/>
      <c r="AB137"/>
      <c r="AC137"/>
      <c r="AD137"/>
      <c r="AE137"/>
      <c r="AF137"/>
      <c r="AG137"/>
      <c r="AH137"/>
      <c r="AI137"/>
      <c r="AJ137"/>
      <c r="AK137"/>
      <c r="AL137"/>
      <c r="AM137"/>
      <c r="AN137"/>
      <c r="AO137"/>
      <c r="AP137"/>
      <c r="AQ137"/>
      <c r="AR137"/>
      <c r="AS137"/>
    </row>
    <row r="138" spans="3:45" ht="15">
      <c r="P138"/>
      <c r="Q138"/>
      <c r="R138"/>
      <c r="S138"/>
      <c r="T138"/>
      <c r="U138"/>
      <c r="V138"/>
      <c r="W138"/>
      <c r="X138"/>
      <c r="Y138"/>
      <c r="Z138"/>
      <c r="AA138"/>
      <c r="AB138"/>
      <c r="AC138"/>
      <c r="AD138"/>
      <c r="AE138"/>
      <c r="AF138"/>
      <c r="AG138"/>
      <c r="AH138"/>
      <c r="AI138"/>
      <c r="AJ138"/>
      <c r="AK138"/>
      <c r="AL138"/>
      <c r="AM138"/>
      <c r="AN138"/>
      <c r="AO138"/>
      <c r="AP138"/>
      <c r="AQ138"/>
      <c r="AR138"/>
      <c r="AS138"/>
    </row>
    <row r="139" spans="3:45" ht="15">
      <c r="P139"/>
      <c r="Q139"/>
      <c r="R139"/>
      <c r="S139"/>
      <c r="T139"/>
      <c r="U139"/>
      <c r="V139"/>
      <c r="W139"/>
      <c r="X139"/>
      <c r="Y139"/>
      <c r="Z139"/>
      <c r="AA139"/>
      <c r="AB139"/>
      <c r="AC139"/>
      <c r="AD139"/>
      <c r="AE139"/>
      <c r="AF139"/>
      <c r="AG139"/>
      <c r="AH139"/>
      <c r="AI139"/>
      <c r="AJ139"/>
      <c r="AK139"/>
      <c r="AL139"/>
      <c r="AM139"/>
      <c r="AN139"/>
      <c r="AO139"/>
      <c r="AP139"/>
      <c r="AQ139"/>
      <c r="AR139"/>
      <c r="AS139"/>
    </row>
    <row r="140" spans="3:45" ht="15">
      <c r="P140"/>
      <c r="Q140"/>
      <c r="R140"/>
      <c r="S140"/>
      <c r="T140"/>
      <c r="U140"/>
      <c r="V140"/>
      <c r="W140"/>
      <c r="X140"/>
      <c r="Y140"/>
      <c r="Z140"/>
      <c r="AA140"/>
      <c r="AB140"/>
      <c r="AC140"/>
      <c r="AD140"/>
      <c r="AE140"/>
      <c r="AF140"/>
      <c r="AG140"/>
      <c r="AH140"/>
      <c r="AI140"/>
      <c r="AJ140"/>
      <c r="AK140"/>
      <c r="AL140"/>
      <c r="AM140"/>
      <c r="AN140"/>
      <c r="AO140"/>
      <c r="AP140"/>
      <c r="AQ140"/>
      <c r="AR140"/>
      <c r="AS140"/>
    </row>
    <row r="141" spans="3:45" ht="15">
      <c r="P141"/>
      <c r="Q141"/>
      <c r="R141"/>
      <c r="S141"/>
      <c r="T141"/>
      <c r="U141"/>
      <c r="V141"/>
      <c r="W141"/>
      <c r="X141"/>
      <c r="Y141"/>
      <c r="Z141"/>
      <c r="AA141"/>
      <c r="AB141"/>
      <c r="AC141"/>
      <c r="AD141"/>
      <c r="AE141"/>
      <c r="AF141"/>
      <c r="AG141"/>
      <c r="AH141"/>
      <c r="AI141"/>
      <c r="AJ141"/>
      <c r="AK141"/>
      <c r="AL141"/>
      <c r="AM141"/>
      <c r="AN141"/>
      <c r="AO141"/>
      <c r="AP141"/>
      <c r="AQ141"/>
      <c r="AR141"/>
      <c r="AS141"/>
    </row>
    <row r="142" spans="3:45" ht="15">
      <c r="P142"/>
      <c r="Q142"/>
      <c r="R142"/>
      <c r="S142"/>
      <c r="T142"/>
      <c r="U142"/>
      <c r="V142"/>
      <c r="W142"/>
      <c r="X142"/>
      <c r="Y142"/>
      <c r="Z142"/>
      <c r="AA142"/>
      <c r="AB142"/>
      <c r="AC142"/>
      <c r="AD142"/>
      <c r="AE142"/>
      <c r="AF142"/>
      <c r="AG142"/>
      <c r="AH142"/>
      <c r="AI142"/>
      <c r="AJ142"/>
      <c r="AK142"/>
      <c r="AL142"/>
      <c r="AM142"/>
      <c r="AN142"/>
      <c r="AO142"/>
      <c r="AP142"/>
      <c r="AQ142"/>
      <c r="AR142"/>
      <c r="AS142"/>
    </row>
    <row r="143" spans="3:45" ht="15">
      <c r="P143"/>
      <c r="Q143"/>
      <c r="R143"/>
      <c r="S143"/>
      <c r="T143"/>
      <c r="U143"/>
      <c r="V143"/>
      <c r="W143"/>
      <c r="X143"/>
      <c r="Y143"/>
      <c r="Z143"/>
      <c r="AA143"/>
      <c r="AB143"/>
      <c r="AC143"/>
      <c r="AD143"/>
      <c r="AE143"/>
      <c r="AF143"/>
      <c r="AG143"/>
      <c r="AH143"/>
      <c r="AI143"/>
      <c r="AJ143"/>
      <c r="AK143"/>
      <c r="AL143"/>
      <c r="AM143"/>
      <c r="AN143"/>
      <c r="AO143"/>
      <c r="AP143"/>
      <c r="AQ143"/>
      <c r="AR143"/>
      <c r="AS143"/>
    </row>
    <row r="144" spans="3:45" ht="15">
      <c r="P144"/>
      <c r="Q144"/>
      <c r="R144"/>
      <c r="S144"/>
      <c r="T144"/>
      <c r="U144"/>
      <c r="V144"/>
      <c r="W144"/>
      <c r="X144"/>
      <c r="Y144"/>
      <c r="Z144"/>
      <c r="AA144"/>
      <c r="AB144"/>
      <c r="AC144"/>
      <c r="AD144"/>
      <c r="AE144"/>
      <c r="AF144"/>
      <c r="AG144"/>
      <c r="AH144"/>
      <c r="AI144"/>
      <c r="AJ144"/>
      <c r="AK144"/>
      <c r="AL144"/>
      <c r="AM144"/>
      <c r="AN144"/>
      <c r="AO144"/>
      <c r="AP144"/>
      <c r="AQ144"/>
      <c r="AR144"/>
      <c r="AS144"/>
    </row>
    <row r="145" spans="3:49" ht="15">
      <c r="C145" s="14"/>
      <c r="D145" s="14"/>
      <c r="E145" s="14"/>
      <c r="F145" s="14"/>
      <c r="G145" s="14"/>
      <c r="H145" s="14"/>
      <c r="N145" s="14"/>
      <c r="P145"/>
      <c r="Q145"/>
      <c r="R145"/>
      <c r="S145"/>
      <c r="T145"/>
      <c r="U145"/>
      <c r="V145"/>
      <c r="W145"/>
      <c r="X145"/>
      <c r="Y145"/>
      <c r="Z145"/>
      <c r="AA145"/>
      <c r="AB145"/>
      <c r="AC145"/>
      <c r="AD145"/>
      <c r="AE145"/>
      <c r="AF145"/>
      <c r="AG145"/>
      <c r="AH145"/>
      <c r="AI145"/>
      <c r="AJ145"/>
      <c r="AK145"/>
      <c r="AL145"/>
      <c r="AM145"/>
      <c r="AN145"/>
      <c r="AO145"/>
      <c r="AP145"/>
      <c r="AQ145"/>
      <c r="AR145"/>
      <c r="AS145"/>
    </row>
    <row r="146" spans="3:49" ht="15">
      <c r="C146" s="14"/>
      <c r="D146" s="14"/>
      <c r="E146" s="14"/>
      <c r="F146" s="14"/>
      <c r="G146" s="14"/>
      <c r="H146" s="14"/>
      <c r="I146" s="14"/>
      <c r="J146" s="14"/>
      <c r="N146" s="14"/>
      <c r="P146"/>
      <c r="Q146"/>
      <c r="R146"/>
      <c r="S146"/>
      <c r="T146"/>
      <c r="U146"/>
      <c r="V146"/>
      <c r="W146"/>
      <c r="X146"/>
      <c r="Y146"/>
      <c r="Z146"/>
      <c r="AA146"/>
      <c r="AB146"/>
      <c r="AC146"/>
      <c r="AD146"/>
      <c r="AE146"/>
      <c r="AF146"/>
      <c r="AG146"/>
      <c r="AH146"/>
      <c r="AI146"/>
      <c r="AJ146"/>
      <c r="AK146"/>
      <c r="AL146"/>
      <c r="AM146"/>
      <c r="AN146"/>
      <c r="AO146"/>
      <c r="AP146"/>
      <c r="AQ146"/>
      <c r="AR146"/>
      <c r="AS146"/>
    </row>
    <row r="147" spans="3:49" ht="15">
      <c r="I147" s="14"/>
      <c r="J147" s="14"/>
      <c r="P147"/>
      <c r="Q147"/>
      <c r="R147"/>
      <c r="S147"/>
      <c r="T147"/>
      <c r="U147"/>
      <c r="V147"/>
      <c r="W147"/>
      <c r="X147"/>
      <c r="Y147"/>
      <c r="Z147"/>
      <c r="AA147"/>
      <c r="AB147"/>
      <c r="AC147"/>
      <c r="AD147"/>
      <c r="AE147"/>
      <c r="AF147"/>
      <c r="AG147"/>
      <c r="AH147"/>
      <c r="AI147"/>
      <c r="AJ147"/>
      <c r="AK147"/>
      <c r="AL147"/>
      <c r="AM147"/>
      <c r="AN147"/>
      <c r="AO147"/>
      <c r="AP147"/>
      <c r="AQ147"/>
      <c r="AR147"/>
      <c r="AS147"/>
    </row>
    <row r="148" spans="3:49" ht="15">
      <c r="P148"/>
      <c r="Q148"/>
      <c r="R148"/>
      <c r="S148"/>
      <c r="T148"/>
      <c r="U148"/>
      <c r="V148"/>
      <c r="W148"/>
      <c r="X148"/>
      <c r="Y148"/>
      <c r="Z148"/>
      <c r="AA148"/>
      <c r="AB148"/>
      <c r="AC148"/>
      <c r="AD148"/>
      <c r="AE148"/>
      <c r="AF148"/>
      <c r="AG148"/>
      <c r="AH148"/>
      <c r="AI148"/>
      <c r="AJ148"/>
      <c r="AK148"/>
      <c r="AL148"/>
      <c r="AM148"/>
      <c r="AN148"/>
      <c r="AO148"/>
      <c r="AP148"/>
      <c r="AQ148"/>
      <c r="AR148"/>
      <c r="AS148"/>
    </row>
    <row r="149" spans="3:49" ht="15">
      <c r="C149" s="48"/>
      <c r="D149" s="48"/>
      <c r="E149" s="48"/>
      <c r="F149" s="48"/>
      <c r="G149" s="48"/>
      <c r="H149" s="48"/>
      <c r="I149" s="48"/>
      <c r="J149" s="48"/>
      <c r="N149" s="48"/>
      <c r="P149"/>
      <c r="Q149"/>
      <c r="R149"/>
      <c r="S149"/>
      <c r="T149"/>
      <c r="U149"/>
      <c r="V149"/>
      <c r="W149"/>
      <c r="X149"/>
      <c r="Y149"/>
      <c r="Z149"/>
      <c r="AA149"/>
      <c r="AB149"/>
      <c r="AC149"/>
      <c r="AD149"/>
      <c r="AE149"/>
      <c r="AF149"/>
      <c r="AG149"/>
      <c r="AH149"/>
      <c r="AI149"/>
      <c r="AJ149"/>
      <c r="AK149"/>
      <c r="AL149"/>
      <c r="AM149"/>
      <c r="AN149"/>
      <c r="AO149"/>
      <c r="AP149"/>
      <c r="AQ149"/>
      <c r="AR149"/>
      <c r="AS149"/>
    </row>
    <row r="150" spans="3:49" ht="15">
      <c r="C150" s="48"/>
      <c r="D150" s="48"/>
      <c r="E150" s="48"/>
      <c r="F150" s="48"/>
      <c r="G150" s="48"/>
      <c r="H150" s="48"/>
      <c r="I150" s="48"/>
      <c r="J150" s="48"/>
      <c r="N150" s="48"/>
      <c r="P150"/>
      <c r="Q150"/>
      <c r="R150"/>
      <c r="S150"/>
      <c r="T150"/>
      <c r="U150"/>
      <c r="V150"/>
      <c r="W150"/>
      <c r="X150"/>
      <c r="Y150"/>
      <c r="Z150"/>
      <c r="AA150"/>
      <c r="AB150"/>
      <c r="AC150"/>
      <c r="AD150"/>
      <c r="AE150"/>
      <c r="AF150"/>
      <c r="AG150"/>
      <c r="AH150"/>
      <c r="AI150"/>
      <c r="AJ150"/>
      <c r="AK150"/>
      <c r="AL150"/>
      <c r="AM150"/>
      <c r="AN150"/>
      <c r="AO150"/>
      <c r="AP150"/>
      <c r="AQ150"/>
      <c r="AR150"/>
      <c r="AS150"/>
    </row>
    <row r="151" spans="3:49" ht="15">
      <c r="P151"/>
      <c r="Q151"/>
      <c r="R151"/>
      <c r="S151"/>
      <c r="T151"/>
      <c r="U151"/>
      <c r="V151"/>
      <c r="W151"/>
      <c r="X151"/>
      <c r="Y151"/>
      <c r="Z151"/>
      <c r="AA151"/>
      <c r="AB151"/>
      <c r="AC151"/>
      <c r="AD151"/>
      <c r="AE151"/>
      <c r="AF151"/>
      <c r="AG151"/>
      <c r="AH151"/>
      <c r="AI151"/>
      <c r="AJ151"/>
      <c r="AK151"/>
      <c r="AL151"/>
      <c r="AM151"/>
      <c r="AN151"/>
      <c r="AO151"/>
      <c r="AP151"/>
      <c r="AQ151"/>
      <c r="AR151"/>
      <c r="AS151"/>
    </row>
    <row r="152" spans="3:49" ht="15">
      <c r="P152"/>
      <c r="Q152"/>
      <c r="R152"/>
      <c r="S152"/>
      <c r="T152"/>
      <c r="U152"/>
      <c r="V152"/>
      <c r="W152"/>
      <c r="X152"/>
      <c r="Y152"/>
      <c r="Z152"/>
      <c r="AA152"/>
      <c r="AB152"/>
      <c r="AC152"/>
      <c r="AD152"/>
      <c r="AE152"/>
      <c r="AF152"/>
      <c r="AG152"/>
      <c r="AH152"/>
      <c r="AI152"/>
      <c r="AJ152"/>
      <c r="AK152"/>
      <c r="AL152"/>
      <c r="AM152"/>
      <c r="AN152"/>
      <c r="AO152"/>
      <c r="AP152"/>
      <c r="AQ152"/>
      <c r="AR152"/>
      <c r="AS152"/>
    </row>
    <row r="153" spans="3:49" ht="15">
      <c r="P153"/>
      <c r="Q153"/>
      <c r="R153"/>
      <c r="S153"/>
      <c r="T153"/>
      <c r="U153"/>
      <c r="V153"/>
      <c r="W153"/>
      <c r="X153"/>
      <c r="Y153"/>
      <c r="Z153"/>
      <c r="AA153"/>
      <c r="AB153"/>
      <c r="AC153"/>
      <c r="AD153"/>
      <c r="AE153"/>
      <c r="AF153"/>
      <c r="AG153"/>
      <c r="AH153"/>
      <c r="AI153"/>
      <c r="AJ153"/>
      <c r="AK153"/>
      <c r="AL153"/>
      <c r="AM153"/>
      <c r="AN153"/>
      <c r="AO153"/>
      <c r="AP153"/>
      <c r="AQ153"/>
      <c r="AR153"/>
      <c r="AS153"/>
    </row>
    <row r="154" spans="3:49" ht="15">
      <c r="P154"/>
      <c r="Q154"/>
      <c r="R154"/>
      <c r="S154"/>
      <c r="T154"/>
      <c r="U154"/>
      <c r="V154"/>
      <c r="W154"/>
      <c r="X154"/>
      <c r="Y154"/>
      <c r="Z154"/>
      <c r="AA154"/>
      <c r="AB154"/>
      <c r="AC154"/>
      <c r="AD154"/>
      <c r="AE154"/>
      <c r="AF154"/>
      <c r="AG154"/>
      <c r="AH154"/>
      <c r="AI154"/>
      <c r="AJ154"/>
      <c r="AK154"/>
      <c r="AL154"/>
      <c r="AM154"/>
      <c r="AN154"/>
      <c r="AO154"/>
      <c r="AP154"/>
      <c r="AQ154"/>
      <c r="AR154"/>
      <c r="AS154"/>
    </row>
    <row r="155" spans="3:49" ht="15">
      <c r="P155"/>
      <c r="Q155"/>
      <c r="R155"/>
      <c r="S155"/>
      <c r="T155"/>
      <c r="U155"/>
      <c r="V155"/>
      <c r="W155"/>
      <c r="X155"/>
      <c r="Y155"/>
      <c r="Z155"/>
      <c r="AA155"/>
      <c r="AB155"/>
      <c r="AC155"/>
      <c r="AD155"/>
      <c r="AE155"/>
      <c r="AF155"/>
      <c r="AG155"/>
      <c r="AH155"/>
      <c r="AI155"/>
      <c r="AJ155"/>
      <c r="AK155"/>
      <c r="AL155"/>
      <c r="AM155"/>
      <c r="AN155"/>
      <c r="AO155"/>
      <c r="AP155"/>
      <c r="AQ155"/>
      <c r="AR155"/>
      <c r="AS155"/>
    </row>
    <row r="156" spans="3:49" ht="15">
      <c r="P156"/>
      <c r="Q156"/>
      <c r="R156"/>
      <c r="S156"/>
      <c r="T156"/>
      <c r="U156"/>
      <c r="V156"/>
      <c r="W156"/>
      <c r="X156"/>
      <c r="Y156"/>
      <c r="Z156"/>
      <c r="AA156"/>
      <c r="AB156"/>
      <c r="AC156"/>
      <c r="AD156"/>
      <c r="AE156"/>
      <c r="AF156"/>
      <c r="AG156"/>
      <c r="AH156"/>
      <c r="AI156"/>
      <c r="AJ156"/>
      <c r="AK156"/>
      <c r="AL156"/>
      <c r="AM156"/>
      <c r="AN156"/>
      <c r="AO156"/>
      <c r="AP156"/>
      <c r="AQ156"/>
      <c r="AR156"/>
      <c r="AS156"/>
    </row>
    <row r="157" spans="3:49" ht="15">
      <c r="P157"/>
      <c r="Q157"/>
      <c r="R157"/>
      <c r="S157"/>
      <c r="T157"/>
      <c r="U157"/>
      <c r="V157"/>
      <c r="W157"/>
      <c r="X157"/>
      <c r="Y157"/>
      <c r="Z157"/>
      <c r="AA157"/>
      <c r="AB157"/>
      <c r="AC157"/>
      <c r="AD157"/>
      <c r="AE157"/>
      <c r="AF157"/>
      <c r="AG157"/>
      <c r="AH157"/>
      <c r="AI157"/>
      <c r="AJ157"/>
      <c r="AK157"/>
      <c r="AL157"/>
      <c r="AM157"/>
      <c r="AN157"/>
      <c r="AO157"/>
      <c r="AP157"/>
      <c r="AQ157"/>
      <c r="AR157"/>
      <c r="AS157"/>
    </row>
    <row r="158" spans="3:49" ht="15">
      <c r="P158"/>
      <c r="Q158"/>
      <c r="R158"/>
      <c r="S158"/>
      <c r="T158"/>
      <c r="U158"/>
      <c r="V158"/>
      <c r="W158"/>
      <c r="X158"/>
      <c r="Y158"/>
      <c r="Z158"/>
      <c r="AA158"/>
      <c r="AB158"/>
      <c r="AC158"/>
      <c r="AD158"/>
      <c r="AE158"/>
      <c r="AF158"/>
      <c r="AG158"/>
      <c r="AH158"/>
      <c r="AI158"/>
      <c r="AJ158"/>
      <c r="AK158"/>
      <c r="AL158"/>
      <c r="AM158"/>
      <c r="AN158"/>
      <c r="AO158"/>
      <c r="AP158"/>
      <c r="AQ158"/>
      <c r="AR158"/>
      <c r="AS158"/>
    </row>
    <row r="159" spans="3:49" ht="15">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3:49" ht="15">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3:49" ht="15">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3:49" ht="15">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3:49" ht="15">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3:49" ht="15">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3:49" ht="15">
      <c r="C165" s="14"/>
      <c r="D165" s="14"/>
      <c r="E165" s="14"/>
      <c r="F165" s="14"/>
      <c r="G165" s="14"/>
      <c r="H165" s="14"/>
      <c r="N165" s="14"/>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3:49" ht="15">
      <c r="C166" s="14"/>
      <c r="D166" s="14"/>
      <c r="E166" s="14"/>
      <c r="F166" s="14"/>
      <c r="G166" s="14"/>
      <c r="H166" s="14"/>
      <c r="N166" s="14"/>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3:49" ht="15">
      <c r="I167" s="14"/>
      <c r="J167" s="14"/>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3:49" ht="15">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3:49" ht="15">
      <c r="C169" s="48"/>
      <c r="D169" s="48"/>
      <c r="E169" s="48"/>
      <c r="F169" s="48"/>
      <c r="G169" s="48"/>
      <c r="H169" s="48"/>
      <c r="I169" s="48"/>
      <c r="J169" s="48"/>
      <c r="N169" s="48"/>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3:49" ht="15">
      <c r="C170" s="48"/>
      <c r="D170" s="48"/>
      <c r="E170" s="48"/>
      <c r="F170" s="48"/>
      <c r="G170" s="48"/>
      <c r="H170" s="48"/>
      <c r="I170" s="48"/>
      <c r="J170" s="48"/>
      <c r="N170" s="48"/>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3:49" ht="15">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3:49" ht="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3:49" ht="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3:49" ht="15">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3:49" ht="15">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3:49" ht="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ht="15">
      <c r="B177" s="18"/>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ht="15">
      <c r="B178" s="18"/>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ht="15">
      <c r="B179" s="18"/>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ht="15">
      <c r="B180" s="18"/>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ht="15">
      <c r="B181" s="18"/>
      <c r="C181" s="14"/>
      <c r="D181" s="14"/>
      <c r="E181" s="14"/>
      <c r="F181" s="14"/>
      <c r="G181" s="14"/>
      <c r="H181" s="14"/>
      <c r="N181" s="1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ht="15">
      <c r="B182" s="18"/>
      <c r="C182" s="14"/>
      <c r="D182" s="14"/>
      <c r="E182" s="14"/>
      <c r="F182" s="14"/>
      <c r="G182" s="14"/>
      <c r="H182" s="14"/>
      <c r="N182" s="14"/>
      <c r="P182"/>
      <c r="Q182"/>
      <c r="R182"/>
      <c r="S182"/>
      <c r="T182"/>
      <c r="U182"/>
      <c r="V182"/>
      <c r="W182"/>
      <c r="X182"/>
      <c r="Y182"/>
      <c r="Z182"/>
      <c r="AA182"/>
      <c r="AB182"/>
      <c r="AC182"/>
      <c r="AD182"/>
      <c r="AE182"/>
      <c r="AF182"/>
      <c r="AG182"/>
      <c r="AH182"/>
      <c r="AI182"/>
      <c r="AJ182"/>
      <c r="AK182"/>
      <c r="AL182"/>
      <c r="AM182"/>
      <c r="AN182"/>
      <c r="AO182"/>
      <c r="AP182"/>
      <c r="AQ182"/>
      <c r="AR182"/>
      <c r="AS182"/>
      <c r="AT182" s="12"/>
      <c r="AU182" s="12"/>
      <c r="AV182" s="12"/>
      <c r="AW182" s="12"/>
    </row>
    <row r="183" spans="2:49" ht="15">
      <c r="B183" s="18"/>
      <c r="C183" s="15"/>
      <c r="D183" s="15"/>
      <c r="E183" s="15"/>
      <c r="F183" s="15"/>
      <c r="G183" s="15"/>
      <c r="H183" s="15"/>
      <c r="N183" s="15"/>
      <c r="P183"/>
      <c r="Q183"/>
      <c r="R183"/>
      <c r="S183"/>
      <c r="T183"/>
      <c r="U183"/>
      <c r="V183"/>
      <c r="W183"/>
      <c r="X183"/>
      <c r="Y183"/>
      <c r="Z183"/>
      <c r="AA183"/>
      <c r="AB183"/>
      <c r="AC183"/>
      <c r="AD183"/>
      <c r="AE183"/>
      <c r="AF183"/>
      <c r="AG183"/>
      <c r="AH183"/>
      <c r="AI183"/>
      <c r="AJ183"/>
      <c r="AK183"/>
      <c r="AL183"/>
      <c r="AM183"/>
      <c r="AN183"/>
      <c r="AO183"/>
      <c r="AP183"/>
      <c r="AQ183"/>
      <c r="AR183"/>
      <c r="AS183"/>
      <c r="AT183" s="12"/>
      <c r="AU183" s="12"/>
      <c r="AV183" s="12"/>
      <c r="AW183" s="12"/>
    </row>
    <row r="184" spans="2:49" ht="15">
      <c r="B184" s="41"/>
      <c r="C184" s="41"/>
      <c r="D184" s="41"/>
      <c r="E184" s="41"/>
      <c r="F184" s="41"/>
      <c r="G184" s="41"/>
      <c r="H184" s="41"/>
      <c r="N184" s="41"/>
      <c r="P184"/>
      <c r="Q184"/>
      <c r="R184"/>
      <c r="S184"/>
      <c r="T184"/>
      <c r="U184"/>
      <c r="V184"/>
      <c r="W184"/>
      <c r="X184"/>
      <c r="Y184"/>
      <c r="Z184"/>
      <c r="AA184"/>
      <c r="AB184"/>
      <c r="AC184"/>
      <c r="AD184"/>
      <c r="AE184"/>
      <c r="AF184"/>
      <c r="AG184"/>
      <c r="AH184"/>
      <c r="AI184"/>
      <c r="AJ184"/>
      <c r="AK184"/>
      <c r="AL184"/>
      <c r="AM184"/>
      <c r="AN184"/>
      <c r="AO184"/>
      <c r="AP184"/>
      <c r="AQ184"/>
      <c r="AR184"/>
      <c r="AS184"/>
      <c r="AT184" s="12"/>
      <c r="AU184" s="12"/>
      <c r="AV184" s="12"/>
      <c r="AW184" s="12"/>
    </row>
    <row r="185" spans="2:49" ht="15">
      <c r="C185" s="42"/>
      <c r="D185" s="42"/>
      <c r="E185" s="42"/>
      <c r="F185" s="42"/>
      <c r="G185" s="42"/>
      <c r="H185" s="42"/>
      <c r="N185" s="42"/>
      <c r="P185"/>
      <c r="Q185"/>
      <c r="R185"/>
      <c r="S185"/>
      <c r="T185"/>
      <c r="U185"/>
      <c r="V185"/>
      <c r="W185"/>
      <c r="X185"/>
      <c r="Y185"/>
      <c r="Z185"/>
      <c r="AA185"/>
      <c r="AB185"/>
      <c r="AC185"/>
      <c r="AD185"/>
      <c r="AE185"/>
      <c r="AF185"/>
      <c r="AG185"/>
      <c r="AH185"/>
      <c r="AI185"/>
      <c r="AJ185"/>
      <c r="AK185"/>
      <c r="AL185"/>
      <c r="AM185"/>
      <c r="AN185"/>
      <c r="AO185"/>
      <c r="AP185"/>
      <c r="AQ185"/>
      <c r="AR185"/>
      <c r="AS185"/>
      <c r="AT185" s="12"/>
      <c r="AU185" s="12"/>
      <c r="AV185" s="12"/>
      <c r="AW185" s="12"/>
    </row>
    <row r="186" spans="2:49" ht="15">
      <c r="C186" s="42"/>
      <c r="D186" s="42"/>
      <c r="E186" s="42"/>
      <c r="F186" s="42"/>
      <c r="G186" s="42"/>
      <c r="H186" s="42"/>
      <c r="N186" s="42"/>
      <c r="P186"/>
      <c r="Q186"/>
      <c r="R186"/>
      <c r="S186"/>
      <c r="T186"/>
      <c r="U186"/>
      <c r="V186"/>
      <c r="W186"/>
      <c r="X186"/>
      <c r="Y186"/>
      <c r="Z186"/>
      <c r="AA186"/>
      <c r="AB186"/>
      <c r="AC186"/>
      <c r="AD186"/>
      <c r="AE186"/>
      <c r="AF186"/>
      <c r="AG186"/>
      <c r="AH186"/>
      <c r="AI186"/>
      <c r="AJ186"/>
      <c r="AK186"/>
      <c r="AL186"/>
      <c r="AM186"/>
      <c r="AN186"/>
      <c r="AO186"/>
      <c r="AP186"/>
      <c r="AQ186"/>
      <c r="AR186"/>
      <c r="AS186"/>
      <c r="AT186" s="12"/>
      <c r="AU186" s="12"/>
      <c r="AV186" s="12"/>
      <c r="AW186" s="12"/>
    </row>
    <row r="187" spans="2:49" ht="15">
      <c r="C187" s="42"/>
      <c r="D187" s="42"/>
      <c r="E187" s="42"/>
      <c r="F187" s="42"/>
      <c r="G187" s="42"/>
      <c r="H187" s="42"/>
      <c r="N187" s="42"/>
      <c r="P187"/>
      <c r="Q187"/>
      <c r="R187"/>
      <c r="S187"/>
      <c r="T187"/>
      <c r="U187"/>
      <c r="V187"/>
      <c r="W187"/>
      <c r="X187"/>
      <c r="Y187"/>
      <c r="Z187"/>
      <c r="AA187"/>
      <c r="AB187"/>
      <c r="AC187"/>
      <c r="AD187"/>
      <c r="AE187"/>
      <c r="AF187"/>
      <c r="AG187"/>
      <c r="AH187"/>
      <c r="AI187"/>
      <c r="AJ187"/>
      <c r="AK187"/>
      <c r="AL187"/>
      <c r="AM187"/>
      <c r="AN187"/>
      <c r="AO187"/>
      <c r="AP187"/>
      <c r="AQ187"/>
      <c r="AR187"/>
      <c r="AS187"/>
      <c r="AT187" s="12"/>
      <c r="AU187" s="12"/>
      <c r="AV187" s="12"/>
      <c r="AW187" s="12"/>
    </row>
    <row r="188" spans="2:49" ht="15">
      <c r="C188" s="42"/>
      <c r="D188" s="42"/>
      <c r="E188" s="42"/>
      <c r="F188" s="42"/>
      <c r="G188" s="42"/>
      <c r="H188" s="42"/>
      <c r="N188" s="42"/>
      <c r="P188"/>
      <c r="Q188"/>
      <c r="R188"/>
      <c r="S188"/>
      <c r="T188"/>
      <c r="U188"/>
      <c r="V188"/>
      <c r="W188"/>
      <c r="X188"/>
      <c r="Y188"/>
      <c r="Z188"/>
      <c r="AA188"/>
      <c r="AB188"/>
      <c r="AC188"/>
      <c r="AD188"/>
      <c r="AE188"/>
      <c r="AF188"/>
      <c r="AG188"/>
      <c r="AH188"/>
      <c r="AI188"/>
      <c r="AJ188"/>
      <c r="AK188"/>
      <c r="AL188"/>
      <c r="AM188"/>
      <c r="AN188"/>
      <c r="AO188"/>
      <c r="AP188"/>
      <c r="AQ188"/>
      <c r="AR188"/>
      <c r="AS188"/>
      <c r="AT188" s="12"/>
      <c r="AU188" s="12"/>
      <c r="AV188" s="12"/>
      <c r="AW188" s="12"/>
    </row>
    <row r="189" spans="2:49" ht="15">
      <c r="C189" s="42"/>
      <c r="D189" s="42"/>
      <c r="E189" s="42"/>
      <c r="F189" s="42"/>
      <c r="G189" s="42"/>
      <c r="H189" s="42"/>
      <c r="N189" s="42"/>
      <c r="P189"/>
      <c r="Q189"/>
      <c r="R189"/>
      <c r="S189"/>
      <c r="T189"/>
      <c r="U189"/>
      <c r="V189"/>
      <c r="W189"/>
      <c r="X189"/>
      <c r="Y189"/>
      <c r="Z189"/>
      <c r="AA189"/>
      <c r="AB189"/>
      <c r="AC189"/>
      <c r="AD189"/>
      <c r="AE189"/>
      <c r="AF189"/>
      <c r="AG189"/>
      <c r="AH189"/>
      <c r="AI189"/>
      <c r="AJ189"/>
      <c r="AK189"/>
      <c r="AL189"/>
      <c r="AM189"/>
      <c r="AN189"/>
      <c r="AO189"/>
      <c r="AP189"/>
      <c r="AQ189"/>
      <c r="AR189"/>
      <c r="AS189"/>
      <c r="AT189" s="12"/>
      <c r="AU189" s="12"/>
      <c r="AV189" s="12"/>
      <c r="AW189" s="12"/>
    </row>
    <row r="190" spans="2:49" ht="15">
      <c r="C190" s="42"/>
      <c r="D190" s="42"/>
      <c r="E190" s="42"/>
      <c r="F190" s="42"/>
      <c r="G190" s="42"/>
      <c r="H190" s="42"/>
      <c r="N190" s="42"/>
      <c r="P190"/>
      <c r="Q190"/>
      <c r="R190"/>
      <c r="S190"/>
      <c r="T190"/>
      <c r="U190"/>
      <c r="V190"/>
      <c r="W190"/>
      <c r="X190"/>
      <c r="Y190"/>
      <c r="Z190"/>
      <c r="AA190"/>
      <c r="AB190"/>
      <c r="AC190"/>
      <c r="AD190"/>
      <c r="AE190"/>
      <c r="AF190"/>
      <c r="AG190"/>
      <c r="AH190"/>
      <c r="AI190"/>
      <c r="AJ190"/>
      <c r="AK190"/>
      <c r="AL190"/>
      <c r="AM190"/>
      <c r="AN190"/>
      <c r="AO190"/>
      <c r="AP190"/>
      <c r="AQ190"/>
      <c r="AR190"/>
      <c r="AS190"/>
      <c r="AT190" s="12"/>
      <c r="AU190" s="12"/>
      <c r="AV190" s="12"/>
      <c r="AW190" s="12"/>
    </row>
    <row r="191" spans="2:49" ht="15">
      <c r="C191" s="42"/>
      <c r="D191" s="42"/>
      <c r="E191" s="42"/>
      <c r="F191" s="42"/>
      <c r="G191" s="42"/>
      <c r="H191" s="42"/>
      <c r="N191" s="42"/>
      <c r="P191"/>
      <c r="Q191"/>
      <c r="R191"/>
      <c r="S191"/>
      <c r="T191"/>
      <c r="U191"/>
      <c r="V191"/>
      <c r="W191"/>
      <c r="X191"/>
      <c r="Y191"/>
      <c r="Z191"/>
      <c r="AA191"/>
      <c r="AB191"/>
      <c r="AC191"/>
      <c r="AD191"/>
      <c r="AE191"/>
      <c r="AF191"/>
      <c r="AG191"/>
      <c r="AH191"/>
      <c r="AI191"/>
      <c r="AJ191"/>
      <c r="AK191"/>
      <c r="AL191"/>
      <c r="AM191"/>
      <c r="AN191"/>
      <c r="AO191"/>
      <c r="AP191"/>
      <c r="AQ191"/>
      <c r="AR191"/>
      <c r="AS191"/>
      <c r="AT191" s="12"/>
      <c r="AU191" s="12"/>
      <c r="AV191" s="12"/>
      <c r="AW191" s="12"/>
    </row>
    <row r="192" spans="2:49" ht="15">
      <c r="C192" s="42"/>
      <c r="D192" s="42"/>
      <c r="E192" s="42"/>
      <c r="F192" s="42"/>
      <c r="G192" s="42"/>
      <c r="H192" s="42"/>
      <c r="N192" s="42"/>
      <c r="P192"/>
      <c r="Q192"/>
      <c r="R192"/>
      <c r="S192"/>
      <c r="T192"/>
      <c r="U192"/>
      <c r="V192"/>
      <c r="W192"/>
      <c r="X192"/>
      <c r="Y192"/>
      <c r="Z192"/>
      <c r="AA192"/>
      <c r="AB192"/>
      <c r="AC192"/>
      <c r="AD192"/>
      <c r="AE192"/>
      <c r="AF192"/>
      <c r="AG192"/>
      <c r="AH192"/>
      <c r="AI192"/>
      <c r="AJ192"/>
      <c r="AK192"/>
      <c r="AL192"/>
      <c r="AM192"/>
      <c r="AN192"/>
      <c r="AO192"/>
      <c r="AP192"/>
      <c r="AQ192"/>
      <c r="AR192"/>
      <c r="AS192"/>
      <c r="AT192" s="12"/>
      <c r="AU192" s="12"/>
      <c r="AV192" s="12"/>
      <c r="AW192" s="12"/>
    </row>
    <row r="193" spans="3:49" ht="15">
      <c r="C193" s="42"/>
      <c r="D193" s="42"/>
      <c r="E193" s="42"/>
      <c r="F193" s="42"/>
      <c r="G193" s="42"/>
      <c r="H193" s="42"/>
      <c r="N193" s="42"/>
      <c r="P193"/>
      <c r="Q193"/>
      <c r="R193"/>
      <c r="S193"/>
      <c r="T193"/>
      <c r="U193"/>
      <c r="V193"/>
      <c r="W193"/>
      <c r="X193"/>
      <c r="Y193"/>
      <c r="Z193"/>
      <c r="AA193"/>
      <c r="AB193"/>
      <c r="AC193"/>
      <c r="AD193"/>
      <c r="AE193"/>
      <c r="AF193"/>
      <c r="AG193"/>
      <c r="AH193"/>
      <c r="AI193"/>
      <c r="AJ193"/>
      <c r="AK193"/>
      <c r="AL193"/>
      <c r="AM193"/>
      <c r="AN193"/>
      <c r="AO193"/>
      <c r="AP193"/>
      <c r="AQ193"/>
      <c r="AR193"/>
      <c r="AS193"/>
      <c r="AT193" s="12"/>
      <c r="AU193" s="12"/>
      <c r="AV193" s="12"/>
      <c r="AW193" s="12"/>
    </row>
    <row r="194" spans="3:49" ht="15">
      <c r="C194" s="42"/>
      <c r="D194" s="42"/>
      <c r="E194" s="42"/>
      <c r="F194" s="42"/>
      <c r="G194" s="42"/>
      <c r="H194" s="42"/>
      <c r="N194" s="42"/>
      <c r="P194"/>
      <c r="Q194"/>
      <c r="R194"/>
      <c r="S194"/>
      <c r="T194"/>
      <c r="U194"/>
      <c r="V194"/>
      <c r="W194"/>
      <c r="X194"/>
      <c r="Y194"/>
      <c r="Z194"/>
      <c r="AA194"/>
      <c r="AB194"/>
      <c r="AC194"/>
      <c r="AD194"/>
      <c r="AE194"/>
      <c r="AF194"/>
      <c r="AG194"/>
      <c r="AH194"/>
      <c r="AI194"/>
      <c r="AJ194"/>
      <c r="AK194"/>
      <c r="AL194"/>
      <c r="AM194"/>
      <c r="AN194"/>
      <c r="AO194"/>
      <c r="AP194"/>
      <c r="AQ194"/>
      <c r="AR194"/>
      <c r="AS194"/>
      <c r="AT194" s="12"/>
      <c r="AU194" s="12"/>
      <c r="AV194" s="12"/>
      <c r="AW194" s="12"/>
    </row>
    <row r="195" spans="3:49" ht="15">
      <c r="C195" s="42"/>
      <c r="D195" s="42"/>
      <c r="E195" s="42"/>
      <c r="F195" s="42"/>
      <c r="G195" s="42"/>
      <c r="H195" s="42"/>
      <c r="N195" s="42"/>
      <c r="P195"/>
      <c r="Q195"/>
      <c r="R195"/>
      <c r="S195"/>
      <c r="T195"/>
      <c r="U195"/>
      <c r="V195"/>
      <c r="W195"/>
      <c r="X195"/>
      <c r="Y195"/>
      <c r="Z195"/>
      <c r="AA195"/>
      <c r="AB195"/>
      <c r="AC195"/>
      <c r="AD195"/>
      <c r="AE195"/>
      <c r="AF195"/>
      <c r="AG195"/>
      <c r="AH195"/>
      <c r="AI195"/>
      <c r="AJ195"/>
      <c r="AK195"/>
      <c r="AL195"/>
      <c r="AM195"/>
      <c r="AN195"/>
      <c r="AO195"/>
      <c r="AP195"/>
      <c r="AQ195"/>
      <c r="AR195"/>
      <c r="AS195"/>
      <c r="AT195" s="12"/>
      <c r="AU195" s="12"/>
      <c r="AV195" s="12"/>
      <c r="AW195" s="12"/>
    </row>
    <row r="196" spans="3:49" ht="15">
      <c r="C196" s="42"/>
      <c r="D196" s="42"/>
      <c r="E196" s="42"/>
      <c r="F196" s="42"/>
      <c r="G196" s="42"/>
      <c r="H196" s="42"/>
      <c r="N196" s="42"/>
      <c r="P196"/>
      <c r="Q196"/>
      <c r="R196"/>
      <c r="S196"/>
      <c r="T196"/>
      <c r="U196"/>
      <c r="V196"/>
      <c r="W196"/>
      <c r="X196"/>
      <c r="Y196"/>
      <c r="Z196"/>
      <c r="AA196"/>
      <c r="AB196"/>
      <c r="AC196"/>
      <c r="AD196"/>
      <c r="AE196"/>
      <c r="AF196"/>
      <c r="AG196"/>
      <c r="AH196"/>
      <c r="AI196"/>
      <c r="AJ196"/>
      <c r="AK196"/>
      <c r="AL196"/>
      <c r="AM196"/>
      <c r="AN196"/>
      <c r="AO196"/>
      <c r="AP196"/>
      <c r="AQ196"/>
      <c r="AR196"/>
      <c r="AS196"/>
      <c r="AT196" s="12"/>
      <c r="AU196" s="12"/>
      <c r="AV196" s="12"/>
      <c r="AW196" s="12"/>
    </row>
    <row r="197" spans="3:49" ht="15">
      <c r="C197" s="42"/>
      <c r="D197" s="42"/>
      <c r="E197" s="42"/>
      <c r="F197" s="42"/>
      <c r="G197" s="42"/>
      <c r="H197" s="42"/>
      <c r="N197" s="42"/>
      <c r="P197"/>
      <c r="Q197"/>
      <c r="R197"/>
      <c r="S197"/>
      <c r="T197"/>
      <c r="U197"/>
      <c r="V197"/>
      <c r="W197"/>
      <c r="X197"/>
      <c r="Y197"/>
      <c r="Z197"/>
      <c r="AA197"/>
      <c r="AB197"/>
      <c r="AC197"/>
      <c r="AD197"/>
      <c r="AE197"/>
      <c r="AF197"/>
      <c r="AG197"/>
      <c r="AH197"/>
      <c r="AI197"/>
      <c r="AJ197"/>
      <c r="AK197"/>
      <c r="AL197"/>
      <c r="AM197"/>
      <c r="AN197"/>
      <c r="AO197"/>
      <c r="AP197"/>
      <c r="AQ197"/>
      <c r="AR197"/>
      <c r="AS197"/>
      <c r="AT197" s="12"/>
      <c r="AU197" s="12"/>
      <c r="AV197" s="12"/>
      <c r="AW197" s="12"/>
    </row>
    <row r="198" spans="3:49" ht="15">
      <c r="C198" s="42"/>
      <c r="D198" s="42"/>
      <c r="E198" s="42"/>
      <c r="F198" s="42"/>
      <c r="G198" s="42"/>
      <c r="H198" s="42"/>
      <c r="N198" s="42"/>
      <c r="P198"/>
      <c r="Q198"/>
      <c r="R198"/>
      <c r="S198"/>
      <c r="T198"/>
      <c r="U198"/>
      <c r="V198"/>
      <c r="W198"/>
      <c r="X198"/>
      <c r="Y198"/>
      <c r="Z198"/>
      <c r="AA198"/>
      <c r="AB198"/>
      <c r="AC198"/>
      <c r="AD198"/>
      <c r="AE198"/>
      <c r="AF198"/>
      <c r="AG198"/>
      <c r="AH198"/>
      <c r="AI198"/>
      <c r="AJ198"/>
      <c r="AK198"/>
      <c r="AL198"/>
      <c r="AM198"/>
      <c r="AN198"/>
      <c r="AO198"/>
      <c r="AP198"/>
      <c r="AQ198"/>
      <c r="AR198"/>
      <c r="AS198"/>
      <c r="AT198" s="12"/>
      <c r="AU198" s="12"/>
      <c r="AV198" s="12"/>
      <c r="AW198" s="12"/>
    </row>
    <row r="199" spans="3:49" ht="15">
      <c r="C199" s="42"/>
      <c r="D199" s="42"/>
      <c r="E199" s="42"/>
      <c r="F199" s="42"/>
      <c r="G199" s="42"/>
      <c r="H199" s="42"/>
      <c r="N199" s="42"/>
      <c r="P199"/>
      <c r="Q199"/>
      <c r="R199"/>
      <c r="S199"/>
      <c r="T199"/>
      <c r="U199"/>
      <c r="V199"/>
      <c r="W199"/>
      <c r="X199"/>
      <c r="Y199"/>
      <c r="Z199"/>
      <c r="AA199"/>
      <c r="AB199"/>
      <c r="AC199"/>
      <c r="AD199"/>
      <c r="AE199"/>
      <c r="AF199"/>
      <c r="AG199"/>
      <c r="AH199"/>
      <c r="AI199"/>
      <c r="AJ199"/>
      <c r="AK199"/>
      <c r="AL199"/>
      <c r="AM199"/>
      <c r="AN199"/>
      <c r="AO199"/>
      <c r="AP199"/>
      <c r="AQ199"/>
      <c r="AR199"/>
      <c r="AS199"/>
      <c r="AT199" s="12"/>
      <c r="AU199" s="12"/>
      <c r="AV199" s="12"/>
      <c r="AW199" s="12"/>
    </row>
    <row r="200" spans="3:49" ht="15">
      <c r="C200" s="42"/>
      <c r="D200" s="42"/>
      <c r="E200" s="42"/>
      <c r="F200" s="42"/>
      <c r="G200" s="42"/>
      <c r="H200" s="42"/>
      <c r="N200" s="42"/>
      <c r="P200"/>
      <c r="Q200"/>
      <c r="R200"/>
      <c r="S200"/>
      <c r="T200"/>
      <c r="U200"/>
      <c r="V200"/>
      <c r="W200"/>
      <c r="X200"/>
      <c r="Y200"/>
      <c r="Z200"/>
      <c r="AA200"/>
      <c r="AB200"/>
      <c r="AC200"/>
      <c r="AD200"/>
      <c r="AE200"/>
      <c r="AF200"/>
      <c r="AG200"/>
      <c r="AH200"/>
      <c r="AI200"/>
      <c r="AJ200"/>
      <c r="AK200"/>
      <c r="AL200"/>
      <c r="AM200"/>
      <c r="AN200"/>
      <c r="AO200"/>
      <c r="AP200"/>
      <c r="AQ200"/>
      <c r="AR200"/>
      <c r="AS200"/>
      <c r="AT200" s="12"/>
      <c r="AU200" s="12"/>
      <c r="AV200" s="12"/>
      <c r="AW200" s="12"/>
    </row>
    <row r="201" spans="3:49" ht="15">
      <c r="C201" s="42"/>
      <c r="D201" s="42"/>
      <c r="E201" s="42"/>
      <c r="F201" s="42"/>
      <c r="G201" s="42"/>
      <c r="H201" s="42"/>
      <c r="N201" s="42"/>
      <c r="P201"/>
      <c r="Q201"/>
      <c r="R201"/>
      <c r="S201"/>
      <c r="T201"/>
      <c r="U201"/>
      <c r="V201"/>
      <c r="W201"/>
      <c r="X201"/>
      <c r="Y201"/>
      <c r="Z201"/>
      <c r="AA201"/>
      <c r="AB201"/>
      <c r="AC201"/>
      <c r="AD201"/>
      <c r="AE201"/>
      <c r="AF201"/>
      <c r="AG201"/>
      <c r="AH201"/>
      <c r="AI201"/>
      <c r="AJ201"/>
      <c r="AK201"/>
      <c r="AL201"/>
      <c r="AM201"/>
      <c r="AN201"/>
      <c r="AO201"/>
      <c r="AP201"/>
      <c r="AQ201"/>
      <c r="AR201"/>
      <c r="AS201"/>
      <c r="AT201" s="12"/>
      <c r="AU201" s="12"/>
      <c r="AV201" s="12"/>
      <c r="AW201" s="12"/>
    </row>
    <row r="202" spans="3:49" ht="15">
      <c r="C202" s="42"/>
      <c r="D202" s="42"/>
      <c r="E202" s="42"/>
      <c r="F202" s="42"/>
      <c r="G202" s="42"/>
      <c r="H202" s="42"/>
      <c r="N202" s="42"/>
      <c r="P202"/>
      <c r="Q202"/>
      <c r="R202"/>
      <c r="S202"/>
      <c r="T202"/>
      <c r="U202"/>
      <c r="V202"/>
      <c r="W202"/>
      <c r="X202"/>
      <c r="Y202"/>
      <c r="Z202"/>
      <c r="AA202"/>
      <c r="AB202"/>
      <c r="AC202"/>
      <c r="AD202"/>
      <c r="AE202"/>
      <c r="AF202"/>
      <c r="AG202"/>
      <c r="AH202"/>
      <c r="AI202"/>
      <c r="AJ202"/>
      <c r="AK202"/>
      <c r="AL202"/>
      <c r="AM202"/>
      <c r="AN202"/>
      <c r="AO202"/>
      <c r="AP202"/>
      <c r="AQ202"/>
      <c r="AR202"/>
      <c r="AS202"/>
      <c r="AT202" s="12"/>
      <c r="AU202" s="12"/>
      <c r="AV202" s="12"/>
      <c r="AW202" s="12"/>
    </row>
    <row r="203" spans="3:49" ht="15">
      <c r="C203" s="42"/>
      <c r="D203" s="42"/>
      <c r="E203" s="42"/>
      <c r="F203" s="42"/>
      <c r="G203" s="42"/>
      <c r="H203" s="42"/>
      <c r="N203" s="42"/>
      <c r="P203"/>
      <c r="Q203"/>
      <c r="R203"/>
      <c r="S203"/>
      <c r="T203"/>
      <c r="U203"/>
      <c r="V203"/>
      <c r="W203"/>
      <c r="X203"/>
      <c r="Y203"/>
      <c r="Z203"/>
      <c r="AA203"/>
      <c r="AB203"/>
      <c r="AC203"/>
      <c r="AD203"/>
      <c r="AE203"/>
      <c r="AF203"/>
      <c r="AG203"/>
      <c r="AH203"/>
      <c r="AI203"/>
      <c r="AJ203"/>
      <c r="AK203"/>
      <c r="AL203"/>
      <c r="AM203"/>
      <c r="AN203"/>
      <c r="AO203"/>
      <c r="AP203"/>
      <c r="AQ203"/>
      <c r="AR203"/>
      <c r="AS203"/>
      <c r="AT203" s="12"/>
      <c r="AU203" s="12"/>
      <c r="AV203" s="12"/>
      <c r="AW203" s="12"/>
    </row>
    <row r="204" spans="3:49" ht="15">
      <c r="C204" s="42"/>
      <c r="D204" s="42"/>
      <c r="E204" s="42"/>
      <c r="F204" s="42"/>
      <c r="G204" s="42"/>
      <c r="H204" s="42"/>
      <c r="N204" s="42"/>
      <c r="P204"/>
      <c r="Q204"/>
      <c r="R204"/>
      <c r="S204"/>
      <c r="T204"/>
      <c r="U204"/>
      <c r="V204"/>
      <c r="W204"/>
      <c r="X204"/>
      <c r="Y204"/>
      <c r="Z204"/>
      <c r="AA204"/>
      <c r="AB204"/>
      <c r="AC204"/>
      <c r="AD204"/>
      <c r="AE204"/>
      <c r="AF204"/>
      <c r="AG204"/>
      <c r="AH204"/>
      <c r="AI204"/>
      <c r="AJ204"/>
      <c r="AK204"/>
      <c r="AL204"/>
      <c r="AM204"/>
      <c r="AN204"/>
      <c r="AO204"/>
      <c r="AP204"/>
      <c r="AQ204"/>
      <c r="AR204"/>
      <c r="AS204"/>
      <c r="AT204" s="12"/>
      <c r="AU204" s="12"/>
      <c r="AV204" s="12"/>
      <c r="AW204" s="12"/>
    </row>
    <row r="205" spans="3:49" ht="15">
      <c r="C205" s="42"/>
      <c r="D205" s="42"/>
      <c r="E205" s="42"/>
      <c r="F205" s="42"/>
      <c r="G205" s="42"/>
      <c r="H205" s="42"/>
      <c r="N205" s="42"/>
      <c r="P205"/>
      <c r="Q205"/>
      <c r="R205"/>
      <c r="S205"/>
      <c r="T205"/>
      <c r="U205"/>
      <c r="V205"/>
      <c r="W205"/>
      <c r="X205"/>
      <c r="Y205"/>
      <c r="Z205"/>
      <c r="AA205"/>
      <c r="AB205"/>
      <c r="AC205"/>
      <c r="AD205"/>
      <c r="AE205"/>
      <c r="AF205"/>
      <c r="AG205"/>
      <c r="AH205"/>
      <c r="AI205"/>
      <c r="AJ205"/>
      <c r="AK205"/>
      <c r="AL205"/>
      <c r="AM205"/>
      <c r="AN205"/>
      <c r="AO205"/>
      <c r="AP205"/>
      <c r="AQ205"/>
      <c r="AR205"/>
      <c r="AS205"/>
      <c r="AT205" s="12"/>
      <c r="AU205" s="12"/>
      <c r="AV205" s="12"/>
      <c r="AW205" s="12"/>
    </row>
    <row r="206" spans="3:49" ht="15">
      <c r="C206" s="42"/>
      <c r="D206" s="42"/>
      <c r="E206" s="42"/>
      <c r="F206" s="42"/>
      <c r="G206" s="42"/>
      <c r="H206" s="42"/>
      <c r="N206" s="42"/>
      <c r="P206"/>
      <c r="Q206"/>
      <c r="R206"/>
      <c r="S206"/>
      <c r="T206"/>
      <c r="U206"/>
      <c r="V206"/>
      <c r="W206"/>
      <c r="X206"/>
      <c r="Y206"/>
      <c r="Z206"/>
      <c r="AA206"/>
      <c r="AB206"/>
      <c r="AC206"/>
      <c r="AD206"/>
      <c r="AE206"/>
      <c r="AF206"/>
      <c r="AG206"/>
      <c r="AH206"/>
      <c r="AI206"/>
      <c r="AJ206"/>
      <c r="AK206"/>
      <c r="AL206"/>
      <c r="AM206"/>
      <c r="AN206"/>
      <c r="AO206"/>
      <c r="AP206"/>
      <c r="AQ206"/>
      <c r="AR206"/>
      <c r="AS206"/>
      <c r="AT206" s="12"/>
      <c r="AU206" s="12"/>
      <c r="AV206" s="12"/>
      <c r="AW206" s="12"/>
    </row>
    <row r="207" spans="3:49" ht="15">
      <c r="C207" s="42"/>
      <c r="D207" s="42"/>
      <c r="E207" s="42"/>
      <c r="F207" s="42"/>
      <c r="G207" s="42"/>
      <c r="H207" s="42"/>
      <c r="N207" s="42"/>
      <c r="P207"/>
      <c r="Q207"/>
      <c r="R207"/>
      <c r="S207"/>
      <c r="T207"/>
      <c r="U207"/>
      <c r="V207"/>
      <c r="W207"/>
      <c r="X207"/>
      <c r="Y207"/>
      <c r="Z207"/>
      <c r="AA207"/>
      <c r="AB207"/>
      <c r="AC207"/>
      <c r="AD207"/>
      <c r="AE207"/>
      <c r="AF207"/>
      <c r="AG207"/>
      <c r="AH207"/>
      <c r="AI207"/>
      <c r="AJ207"/>
      <c r="AK207"/>
      <c r="AL207"/>
      <c r="AM207"/>
      <c r="AN207"/>
      <c r="AO207"/>
      <c r="AP207"/>
      <c r="AQ207"/>
      <c r="AR207"/>
      <c r="AS207"/>
      <c r="AT207" s="12"/>
      <c r="AU207" s="12"/>
      <c r="AV207" s="12"/>
      <c r="AW207" s="12"/>
    </row>
    <row r="208" spans="3:49" ht="15">
      <c r="C208" s="42"/>
      <c r="D208" s="42"/>
      <c r="E208" s="42"/>
      <c r="F208" s="42"/>
      <c r="G208" s="42"/>
      <c r="H208" s="42"/>
      <c r="N208" s="42"/>
      <c r="P208"/>
      <c r="Q208"/>
      <c r="R208"/>
      <c r="S208"/>
      <c r="T208"/>
      <c r="U208"/>
      <c r="V208"/>
      <c r="W208"/>
      <c r="X208"/>
      <c r="Y208"/>
      <c r="Z208"/>
      <c r="AA208"/>
      <c r="AB208"/>
      <c r="AC208"/>
      <c r="AD208"/>
      <c r="AE208"/>
      <c r="AF208"/>
      <c r="AG208"/>
      <c r="AH208"/>
      <c r="AI208"/>
      <c r="AJ208"/>
      <c r="AK208"/>
      <c r="AL208"/>
      <c r="AM208"/>
      <c r="AN208"/>
      <c r="AO208"/>
      <c r="AP208"/>
      <c r="AQ208"/>
      <c r="AR208"/>
      <c r="AS208"/>
      <c r="AT208" s="12"/>
      <c r="AU208" s="12"/>
      <c r="AV208" s="12"/>
      <c r="AW208" s="12"/>
    </row>
    <row r="209" spans="2:49" ht="15">
      <c r="B209" s="41"/>
      <c r="C209" s="41"/>
      <c r="D209" s="41"/>
      <c r="E209" s="41"/>
      <c r="F209" s="41"/>
      <c r="G209" s="41"/>
      <c r="H209" s="41"/>
      <c r="P209"/>
      <c r="Q209"/>
      <c r="R209"/>
      <c r="S209"/>
      <c r="T209"/>
      <c r="U209"/>
      <c r="V209"/>
      <c r="W209"/>
      <c r="X209"/>
      <c r="Y209"/>
      <c r="Z209"/>
      <c r="AA209"/>
      <c r="AB209"/>
      <c r="AC209"/>
      <c r="AD209"/>
      <c r="AE209"/>
      <c r="AF209"/>
      <c r="AG209"/>
      <c r="AH209"/>
      <c r="AI209"/>
      <c r="AJ209"/>
      <c r="AK209"/>
      <c r="AL209"/>
      <c r="AM209"/>
      <c r="AN209"/>
      <c r="AO209"/>
      <c r="AP209"/>
      <c r="AQ209"/>
      <c r="AR209"/>
      <c r="AS209"/>
      <c r="AT209" s="12"/>
      <c r="AU209" s="12"/>
      <c r="AV209" s="12"/>
      <c r="AW209" s="12"/>
    </row>
    <row r="210" spans="2:49" ht="15">
      <c r="P210"/>
      <c r="Q210"/>
      <c r="R210"/>
      <c r="S210"/>
      <c r="T210"/>
      <c r="U210"/>
      <c r="V210"/>
      <c r="W210"/>
      <c r="X210"/>
      <c r="Y210"/>
      <c r="Z210"/>
      <c r="AA210"/>
      <c r="AB210"/>
      <c r="AC210"/>
      <c r="AD210"/>
      <c r="AE210"/>
      <c r="AF210"/>
      <c r="AG210"/>
      <c r="AH210"/>
      <c r="AI210"/>
      <c r="AJ210"/>
      <c r="AK210"/>
      <c r="AL210"/>
      <c r="AM210"/>
      <c r="AN210"/>
      <c r="AO210"/>
      <c r="AP210"/>
      <c r="AQ210"/>
      <c r="AR210"/>
      <c r="AS210"/>
      <c r="AT210" s="12"/>
      <c r="AU210" s="12"/>
      <c r="AV210" s="12"/>
      <c r="AW210" s="12"/>
    </row>
    <row r="211" spans="2:49" ht="15">
      <c r="P211"/>
      <c r="Q211"/>
      <c r="R211"/>
      <c r="S211"/>
      <c r="T211"/>
      <c r="U211"/>
      <c r="V211"/>
      <c r="W211"/>
      <c r="X211"/>
      <c r="Y211"/>
      <c r="Z211"/>
      <c r="AA211"/>
      <c r="AB211"/>
      <c r="AC211"/>
      <c r="AD211"/>
      <c r="AE211"/>
      <c r="AF211"/>
      <c r="AG211"/>
      <c r="AH211"/>
      <c r="AI211"/>
      <c r="AJ211"/>
      <c r="AK211"/>
      <c r="AL211"/>
      <c r="AM211"/>
      <c r="AN211"/>
      <c r="AO211"/>
      <c r="AP211"/>
      <c r="AQ211"/>
      <c r="AR211"/>
      <c r="AS211"/>
      <c r="AT211" s="12"/>
      <c r="AU211" s="12"/>
      <c r="AV211" s="12"/>
      <c r="AW211" s="12"/>
    </row>
    <row r="212" spans="2:49" ht="15">
      <c r="P212"/>
      <c r="Q212"/>
      <c r="R212"/>
      <c r="S212"/>
      <c r="T212"/>
      <c r="U212"/>
      <c r="V212"/>
      <c r="W212"/>
      <c r="X212"/>
      <c r="Y212"/>
      <c r="Z212"/>
      <c r="AA212"/>
      <c r="AB212"/>
      <c r="AC212"/>
      <c r="AD212"/>
      <c r="AE212"/>
      <c r="AF212"/>
      <c r="AG212"/>
      <c r="AH212"/>
      <c r="AI212"/>
      <c r="AJ212"/>
      <c r="AK212"/>
      <c r="AL212"/>
      <c r="AM212"/>
      <c r="AN212"/>
      <c r="AO212"/>
      <c r="AP212"/>
      <c r="AQ212"/>
      <c r="AR212"/>
      <c r="AS212"/>
      <c r="AT212" s="12"/>
      <c r="AU212" s="12"/>
      <c r="AV212" s="12"/>
      <c r="AW212" s="12"/>
    </row>
    <row r="213" spans="2:49" ht="15">
      <c r="P213"/>
      <c r="Q213"/>
      <c r="R213"/>
      <c r="S213"/>
      <c r="T213"/>
      <c r="U213"/>
      <c r="V213"/>
      <c r="W213"/>
      <c r="X213"/>
      <c r="Y213"/>
      <c r="Z213"/>
      <c r="AA213"/>
      <c r="AB213"/>
      <c r="AC213"/>
      <c r="AD213"/>
      <c r="AE213"/>
      <c r="AF213"/>
      <c r="AG213"/>
      <c r="AH213"/>
      <c r="AI213"/>
      <c r="AJ213"/>
      <c r="AK213"/>
      <c r="AL213"/>
      <c r="AM213"/>
      <c r="AN213"/>
      <c r="AO213"/>
      <c r="AP213"/>
      <c r="AQ213"/>
      <c r="AR213"/>
      <c r="AS213"/>
      <c r="AT213" s="12"/>
      <c r="AU213" s="12"/>
      <c r="AV213" s="12"/>
      <c r="AW213" s="12"/>
    </row>
    <row r="214" spans="2:49" ht="15">
      <c r="P214"/>
      <c r="Q214"/>
      <c r="R214"/>
      <c r="S214"/>
      <c r="T214"/>
      <c r="U214"/>
      <c r="V214"/>
      <c r="W214"/>
      <c r="X214"/>
      <c r="Y214"/>
      <c r="Z214"/>
      <c r="AA214"/>
      <c r="AB214"/>
      <c r="AC214"/>
      <c r="AD214"/>
      <c r="AE214"/>
      <c r="AF214"/>
      <c r="AG214"/>
      <c r="AH214"/>
      <c r="AI214"/>
      <c r="AJ214"/>
      <c r="AK214"/>
      <c r="AL214"/>
      <c r="AM214"/>
      <c r="AN214"/>
      <c r="AO214"/>
      <c r="AP214"/>
      <c r="AQ214"/>
      <c r="AR214"/>
      <c r="AS214"/>
      <c r="AT214" s="12"/>
      <c r="AU214" s="12"/>
      <c r="AV214" s="12"/>
      <c r="AW214" s="12"/>
    </row>
    <row r="215" spans="2:49" ht="15">
      <c r="P215"/>
      <c r="Q215"/>
      <c r="R215"/>
      <c r="S215"/>
      <c r="T215"/>
      <c r="U215"/>
      <c r="V215"/>
      <c r="W215"/>
      <c r="X215"/>
      <c r="Y215"/>
      <c r="Z215"/>
      <c r="AA215"/>
      <c r="AB215"/>
      <c r="AC215"/>
      <c r="AD215"/>
      <c r="AE215"/>
      <c r="AF215"/>
      <c r="AG215"/>
      <c r="AH215"/>
      <c r="AI215"/>
      <c r="AJ215"/>
      <c r="AK215"/>
      <c r="AL215"/>
      <c r="AM215"/>
      <c r="AN215"/>
      <c r="AO215"/>
      <c r="AP215"/>
      <c r="AQ215"/>
      <c r="AR215"/>
      <c r="AS215"/>
      <c r="AT215" s="12"/>
      <c r="AU215" s="12"/>
      <c r="AV215" s="12"/>
      <c r="AW215" s="12"/>
    </row>
    <row r="216" spans="2:49" ht="15">
      <c r="P216"/>
      <c r="Q216"/>
      <c r="R216"/>
      <c r="S216"/>
      <c r="T216"/>
      <c r="U216"/>
      <c r="V216"/>
      <c r="W216"/>
      <c r="X216"/>
      <c r="Y216"/>
      <c r="Z216"/>
      <c r="AA216"/>
      <c r="AB216"/>
      <c r="AC216"/>
      <c r="AD216"/>
      <c r="AE216"/>
      <c r="AF216"/>
      <c r="AG216"/>
      <c r="AH216"/>
      <c r="AI216"/>
      <c r="AJ216"/>
      <c r="AK216"/>
      <c r="AL216"/>
      <c r="AM216"/>
      <c r="AN216"/>
      <c r="AO216"/>
      <c r="AP216"/>
      <c r="AQ216"/>
      <c r="AR216"/>
      <c r="AS216"/>
      <c r="AT216" s="12"/>
      <c r="AU216" s="12"/>
      <c r="AV216" s="12"/>
      <c r="AW216" s="12"/>
    </row>
    <row r="217" spans="2:49" ht="15">
      <c r="B217" s="18"/>
      <c r="P217"/>
      <c r="Q217"/>
      <c r="R217"/>
      <c r="S217"/>
      <c r="T217"/>
      <c r="U217"/>
      <c r="V217"/>
      <c r="W217"/>
      <c r="X217"/>
      <c r="Y217"/>
      <c r="Z217"/>
      <c r="AA217"/>
      <c r="AB217"/>
      <c r="AC217"/>
      <c r="AD217"/>
      <c r="AE217"/>
      <c r="AF217"/>
      <c r="AG217"/>
      <c r="AH217"/>
      <c r="AI217"/>
      <c r="AJ217"/>
      <c r="AK217"/>
      <c r="AL217"/>
      <c r="AM217"/>
      <c r="AN217"/>
      <c r="AO217"/>
      <c r="AP217"/>
      <c r="AQ217"/>
      <c r="AR217"/>
      <c r="AS217"/>
      <c r="AT217" s="12"/>
      <c r="AU217" s="12"/>
      <c r="AV217" s="12"/>
      <c r="AW217" s="12"/>
    </row>
    <row r="218" spans="2:49" ht="15">
      <c r="B218" s="18"/>
      <c r="P218"/>
      <c r="Q218"/>
      <c r="R218"/>
      <c r="S218"/>
      <c r="T218"/>
      <c r="U218"/>
      <c r="V218"/>
      <c r="W218"/>
      <c r="X218"/>
      <c r="Y218"/>
      <c r="Z218"/>
      <c r="AA218"/>
      <c r="AB218"/>
      <c r="AC218"/>
      <c r="AD218"/>
      <c r="AE218"/>
      <c r="AF218"/>
      <c r="AG218"/>
      <c r="AH218"/>
      <c r="AI218"/>
      <c r="AJ218"/>
      <c r="AK218"/>
      <c r="AL218"/>
      <c r="AM218"/>
      <c r="AN218"/>
      <c r="AO218"/>
      <c r="AP218"/>
      <c r="AQ218"/>
      <c r="AR218"/>
      <c r="AS218"/>
      <c r="AT218" s="12"/>
      <c r="AU218" s="12"/>
      <c r="AV218" s="12"/>
      <c r="AW218" s="12"/>
    </row>
    <row r="219" spans="2:49" ht="15">
      <c r="B219" s="18"/>
      <c r="P219"/>
      <c r="Q219"/>
      <c r="R219"/>
      <c r="S219"/>
      <c r="T219"/>
      <c r="U219"/>
      <c r="V219"/>
      <c r="W219"/>
      <c r="X219"/>
      <c r="Y219"/>
      <c r="Z219"/>
      <c r="AA219"/>
      <c r="AB219"/>
      <c r="AC219"/>
      <c r="AD219"/>
      <c r="AE219"/>
      <c r="AF219"/>
      <c r="AG219"/>
      <c r="AH219"/>
      <c r="AI219"/>
      <c r="AJ219"/>
      <c r="AK219"/>
      <c r="AL219"/>
      <c r="AM219"/>
      <c r="AN219"/>
      <c r="AO219"/>
      <c r="AP219"/>
      <c r="AQ219"/>
      <c r="AR219"/>
      <c r="AS219"/>
      <c r="AT219" s="12"/>
      <c r="AU219" s="12"/>
      <c r="AV219" s="12"/>
      <c r="AW219" s="12"/>
    </row>
    <row r="220" spans="2:49" ht="15">
      <c r="B220" s="18"/>
      <c r="N220" s="15"/>
      <c r="P220"/>
      <c r="Q220"/>
      <c r="R220"/>
      <c r="S220"/>
      <c r="T220"/>
      <c r="U220"/>
      <c r="V220"/>
      <c r="W220"/>
      <c r="X220"/>
      <c r="Y220"/>
      <c r="Z220"/>
      <c r="AA220"/>
      <c r="AB220"/>
      <c r="AC220"/>
      <c r="AD220"/>
      <c r="AE220"/>
      <c r="AF220"/>
      <c r="AG220"/>
      <c r="AH220"/>
      <c r="AI220"/>
      <c r="AJ220"/>
      <c r="AK220"/>
      <c r="AL220"/>
      <c r="AM220"/>
      <c r="AN220"/>
      <c r="AO220"/>
      <c r="AP220"/>
      <c r="AQ220"/>
      <c r="AR220"/>
      <c r="AS220"/>
      <c r="AT220" s="12"/>
      <c r="AU220" s="12"/>
      <c r="AV220" s="12"/>
      <c r="AW220" s="12"/>
    </row>
    <row r="221" spans="2:49" ht="15">
      <c r="B221" s="18"/>
      <c r="C221" s="14"/>
      <c r="D221" s="14"/>
      <c r="E221" s="14"/>
      <c r="F221" s="14"/>
      <c r="G221" s="14"/>
      <c r="H221" s="14"/>
      <c r="N221" s="14"/>
      <c r="P221"/>
      <c r="Q221"/>
      <c r="R221"/>
      <c r="S221"/>
      <c r="T221"/>
      <c r="U221"/>
      <c r="V221"/>
      <c r="W221"/>
      <c r="X221"/>
      <c r="Y221"/>
      <c r="Z221"/>
      <c r="AA221"/>
      <c r="AB221"/>
      <c r="AC221"/>
      <c r="AD221"/>
      <c r="AE221"/>
      <c r="AF221"/>
      <c r="AG221"/>
      <c r="AH221"/>
      <c r="AI221"/>
      <c r="AJ221"/>
      <c r="AK221"/>
      <c r="AL221"/>
      <c r="AM221"/>
      <c r="AN221"/>
      <c r="AO221"/>
      <c r="AP221"/>
      <c r="AQ221"/>
      <c r="AR221"/>
      <c r="AS221"/>
      <c r="AT221" s="12"/>
      <c r="AU221" s="12"/>
      <c r="AV221" s="12"/>
      <c r="AW221" s="12"/>
    </row>
    <row r="222" spans="2:49" ht="15">
      <c r="B222" s="18"/>
      <c r="C222" s="14"/>
      <c r="D222" s="14"/>
      <c r="E222" s="14"/>
      <c r="F222" s="14"/>
      <c r="G222" s="14"/>
      <c r="H222" s="14"/>
      <c r="N222" s="14"/>
      <c r="P222"/>
      <c r="Q222"/>
      <c r="R222"/>
      <c r="S222"/>
      <c r="T222"/>
      <c r="U222"/>
      <c r="V222"/>
      <c r="W222"/>
      <c r="X222"/>
      <c r="Y222"/>
      <c r="Z222"/>
      <c r="AA222"/>
      <c r="AB222"/>
      <c r="AC222"/>
      <c r="AD222"/>
      <c r="AE222"/>
      <c r="AF222"/>
      <c r="AG222"/>
      <c r="AH222"/>
      <c r="AI222"/>
      <c r="AJ222"/>
      <c r="AK222"/>
      <c r="AL222"/>
      <c r="AM222"/>
      <c r="AN222"/>
      <c r="AO222"/>
      <c r="AP222"/>
      <c r="AQ222"/>
      <c r="AR222"/>
      <c r="AS222"/>
      <c r="AT222" s="12"/>
      <c r="AU222" s="12"/>
      <c r="AV222" s="12"/>
      <c r="AW222" s="12"/>
    </row>
    <row r="223" spans="2:49" ht="15">
      <c r="B223" s="18"/>
      <c r="C223" s="15"/>
      <c r="D223" s="15"/>
      <c r="E223" s="15"/>
      <c r="F223" s="15"/>
      <c r="G223" s="15"/>
      <c r="H223" s="15"/>
      <c r="N223" s="15"/>
      <c r="P223"/>
      <c r="Q223"/>
      <c r="R223"/>
      <c r="S223"/>
      <c r="T223"/>
      <c r="U223"/>
      <c r="V223"/>
      <c r="W223"/>
      <c r="X223"/>
      <c r="Y223"/>
      <c r="Z223"/>
      <c r="AA223"/>
      <c r="AB223"/>
      <c r="AC223"/>
      <c r="AD223"/>
      <c r="AE223"/>
      <c r="AF223"/>
      <c r="AG223"/>
      <c r="AH223"/>
      <c r="AI223"/>
      <c r="AJ223"/>
      <c r="AK223"/>
      <c r="AL223"/>
      <c r="AM223"/>
      <c r="AN223"/>
      <c r="AO223"/>
      <c r="AP223"/>
      <c r="AQ223"/>
      <c r="AR223"/>
      <c r="AS223"/>
      <c r="AT223" s="12"/>
      <c r="AU223" s="12"/>
      <c r="AV223" s="12"/>
      <c r="AW223" s="12"/>
    </row>
    <row r="224" spans="2:49" ht="15">
      <c r="B224" s="41"/>
      <c r="C224" s="41"/>
      <c r="D224" s="41"/>
      <c r="E224" s="41"/>
      <c r="F224" s="41"/>
      <c r="G224" s="41"/>
      <c r="H224" s="41"/>
      <c r="N224" s="41"/>
      <c r="P224"/>
      <c r="Q224"/>
      <c r="R224"/>
      <c r="S224"/>
      <c r="T224"/>
      <c r="U224"/>
      <c r="V224"/>
      <c r="W224"/>
      <c r="X224"/>
      <c r="Y224"/>
      <c r="Z224"/>
      <c r="AA224"/>
      <c r="AB224"/>
      <c r="AC224"/>
      <c r="AD224"/>
      <c r="AE224"/>
      <c r="AF224"/>
      <c r="AG224"/>
      <c r="AH224"/>
      <c r="AI224"/>
      <c r="AJ224"/>
      <c r="AK224"/>
      <c r="AL224"/>
      <c r="AM224"/>
      <c r="AN224"/>
      <c r="AO224"/>
      <c r="AP224"/>
      <c r="AQ224"/>
      <c r="AR224"/>
      <c r="AS224"/>
      <c r="AT224" s="12"/>
      <c r="AU224" s="12"/>
      <c r="AV224" s="12"/>
      <c r="AW224" s="12"/>
    </row>
    <row r="225" spans="3:49" ht="15">
      <c r="C225" s="42"/>
      <c r="D225" s="42"/>
      <c r="E225" s="42"/>
      <c r="F225" s="42"/>
      <c r="G225" s="42"/>
      <c r="H225" s="42"/>
      <c r="N225" s="42"/>
      <c r="P225"/>
      <c r="Q225"/>
      <c r="R225"/>
      <c r="S225"/>
      <c r="T225"/>
      <c r="U225"/>
      <c r="V225"/>
      <c r="W225"/>
      <c r="X225"/>
      <c r="Y225"/>
      <c r="Z225"/>
      <c r="AA225"/>
      <c r="AB225"/>
      <c r="AC225"/>
      <c r="AD225"/>
      <c r="AE225"/>
      <c r="AF225"/>
      <c r="AG225"/>
      <c r="AH225"/>
      <c r="AI225"/>
      <c r="AJ225"/>
      <c r="AK225"/>
      <c r="AL225"/>
      <c r="AM225"/>
      <c r="AN225"/>
      <c r="AO225"/>
      <c r="AP225"/>
      <c r="AQ225"/>
      <c r="AR225"/>
      <c r="AS225"/>
      <c r="AT225" s="12"/>
      <c r="AU225" s="12"/>
      <c r="AV225" s="12"/>
      <c r="AW225" s="12"/>
    </row>
    <row r="226" spans="3:49" ht="15">
      <c r="C226" s="42"/>
      <c r="D226" s="42"/>
      <c r="E226" s="42"/>
      <c r="F226" s="42"/>
      <c r="G226" s="42"/>
      <c r="H226" s="42"/>
      <c r="N226" s="42"/>
      <c r="P226"/>
      <c r="Q226"/>
      <c r="R226"/>
      <c r="S226"/>
      <c r="T226"/>
      <c r="U226"/>
      <c r="V226"/>
      <c r="W226"/>
      <c r="X226"/>
      <c r="Y226"/>
      <c r="Z226"/>
      <c r="AA226"/>
      <c r="AB226"/>
      <c r="AC226"/>
      <c r="AD226"/>
      <c r="AE226"/>
      <c r="AF226"/>
      <c r="AG226"/>
      <c r="AH226"/>
      <c r="AI226"/>
      <c r="AJ226"/>
      <c r="AK226"/>
      <c r="AL226"/>
      <c r="AM226"/>
      <c r="AN226"/>
      <c r="AO226"/>
      <c r="AP226"/>
      <c r="AQ226"/>
      <c r="AR226"/>
      <c r="AS226"/>
      <c r="AT226" s="12"/>
      <c r="AU226" s="12"/>
      <c r="AV226" s="12"/>
      <c r="AW226" s="12"/>
    </row>
    <row r="227" spans="3:49" ht="15">
      <c r="C227" s="42"/>
      <c r="D227" s="42"/>
      <c r="E227" s="42"/>
      <c r="F227" s="42"/>
      <c r="G227" s="42"/>
      <c r="H227" s="42"/>
      <c r="N227" s="42"/>
      <c r="P227"/>
      <c r="Q227"/>
      <c r="R227"/>
      <c r="S227"/>
      <c r="T227"/>
      <c r="U227"/>
      <c r="V227"/>
      <c r="W227"/>
      <c r="X227"/>
      <c r="Y227"/>
      <c r="Z227"/>
      <c r="AA227"/>
      <c r="AB227"/>
      <c r="AC227"/>
      <c r="AD227"/>
      <c r="AE227"/>
      <c r="AF227"/>
      <c r="AG227"/>
      <c r="AH227"/>
      <c r="AI227"/>
      <c r="AJ227"/>
      <c r="AK227"/>
      <c r="AL227"/>
      <c r="AM227"/>
      <c r="AN227"/>
      <c r="AO227"/>
      <c r="AP227"/>
      <c r="AQ227"/>
      <c r="AR227"/>
      <c r="AS227"/>
      <c r="AT227" s="12"/>
      <c r="AU227" s="12"/>
      <c r="AV227" s="12"/>
      <c r="AW227" s="12"/>
    </row>
    <row r="228" spans="3:49" ht="15">
      <c r="C228" s="42"/>
      <c r="D228" s="42"/>
      <c r="E228" s="42"/>
      <c r="F228" s="42"/>
      <c r="G228" s="42"/>
      <c r="H228" s="42"/>
      <c r="N228" s="42"/>
      <c r="P228"/>
      <c r="Q228"/>
      <c r="R228"/>
      <c r="S228"/>
      <c r="T228"/>
      <c r="U228"/>
      <c r="V228"/>
      <c r="W228"/>
      <c r="X228"/>
      <c r="Y228"/>
      <c r="Z228"/>
      <c r="AA228"/>
      <c r="AB228"/>
      <c r="AC228"/>
      <c r="AD228"/>
      <c r="AE228"/>
      <c r="AF228"/>
      <c r="AG228"/>
      <c r="AH228"/>
      <c r="AI228"/>
      <c r="AJ228"/>
      <c r="AK228"/>
      <c r="AL228"/>
      <c r="AM228"/>
      <c r="AN228"/>
      <c r="AO228"/>
      <c r="AP228"/>
      <c r="AQ228"/>
      <c r="AR228"/>
      <c r="AS228"/>
      <c r="AT228" s="12"/>
      <c r="AU228" s="12"/>
      <c r="AV228" s="12"/>
      <c r="AW228" s="12"/>
    </row>
    <row r="229" spans="3:49" ht="15">
      <c r="C229" s="42"/>
      <c r="D229" s="42"/>
      <c r="E229" s="42"/>
      <c r="F229" s="42"/>
      <c r="G229" s="42"/>
      <c r="H229" s="42"/>
      <c r="N229" s="42"/>
      <c r="P229"/>
      <c r="Q229"/>
      <c r="R229"/>
      <c r="S229"/>
      <c r="T229"/>
      <c r="U229"/>
      <c r="V229"/>
      <c r="W229"/>
      <c r="X229"/>
      <c r="Y229"/>
      <c r="Z229"/>
      <c r="AA229"/>
      <c r="AB229"/>
      <c r="AC229"/>
      <c r="AD229"/>
      <c r="AE229"/>
      <c r="AF229"/>
      <c r="AG229"/>
      <c r="AH229"/>
      <c r="AI229"/>
      <c r="AJ229"/>
      <c r="AK229"/>
      <c r="AL229"/>
      <c r="AM229"/>
      <c r="AN229"/>
      <c r="AO229"/>
      <c r="AP229"/>
      <c r="AQ229"/>
      <c r="AR229"/>
      <c r="AS229"/>
      <c r="AT229" s="12"/>
      <c r="AU229" s="12"/>
      <c r="AV229" s="12"/>
      <c r="AW229" s="12"/>
    </row>
    <row r="230" spans="3:49" ht="15">
      <c r="C230" s="42"/>
      <c r="D230" s="42"/>
      <c r="E230" s="42"/>
      <c r="F230" s="42"/>
      <c r="G230" s="42"/>
      <c r="H230" s="42"/>
      <c r="N230" s="42"/>
      <c r="P230"/>
      <c r="Q230"/>
      <c r="R230"/>
      <c r="S230"/>
      <c r="T230"/>
      <c r="U230"/>
      <c r="V230"/>
      <c r="W230"/>
      <c r="X230"/>
      <c r="Y230"/>
      <c r="Z230"/>
      <c r="AA230"/>
      <c r="AB230"/>
      <c r="AC230"/>
      <c r="AD230"/>
      <c r="AE230"/>
      <c r="AF230"/>
      <c r="AG230"/>
      <c r="AH230"/>
      <c r="AI230"/>
      <c r="AJ230"/>
      <c r="AK230"/>
      <c r="AL230"/>
      <c r="AM230"/>
      <c r="AN230"/>
      <c r="AO230"/>
      <c r="AP230"/>
      <c r="AQ230"/>
      <c r="AR230"/>
      <c r="AS230"/>
      <c r="AT230" s="12"/>
      <c r="AU230" s="12"/>
      <c r="AV230" s="12"/>
      <c r="AW230" s="12"/>
    </row>
    <row r="231" spans="3:49" ht="15">
      <c r="C231" s="42"/>
      <c r="D231" s="42"/>
      <c r="E231" s="42"/>
      <c r="F231" s="42"/>
      <c r="G231" s="42"/>
      <c r="H231" s="42"/>
      <c r="N231" s="42"/>
      <c r="P231"/>
      <c r="Q231"/>
      <c r="R231"/>
      <c r="S231"/>
      <c r="T231"/>
      <c r="U231"/>
      <c r="V231"/>
      <c r="W231"/>
      <c r="X231"/>
      <c r="Y231"/>
      <c r="Z231"/>
      <c r="AA231"/>
      <c r="AB231"/>
      <c r="AC231"/>
      <c r="AD231"/>
      <c r="AE231"/>
      <c r="AF231"/>
      <c r="AG231"/>
      <c r="AH231"/>
      <c r="AI231"/>
      <c r="AJ231"/>
      <c r="AK231"/>
      <c r="AL231"/>
      <c r="AM231"/>
      <c r="AN231"/>
      <c r="AO231"/>
      <c r="AP231"/>
      <c r="AQ231"/>
      <c r="AR231"/>
      <c r="AS231"/>
      <c r="AT231" s="12"/>
      <c r="AU231" s="12"/>
      <c r="AV231" s="12"/>
      <c r="AW231" s="12"/>
    </row>
    <row r="232" spans="3:49" ht="15">
      <c r="C232" s="42"/>
      <c r="D232" s="42"/>
      <c r="E232" s="42"/>
      <c r="F232" s="42"/>
      <c r="G232" s="42"/>
      <c r="H232" s="42"/>
      <c r="N232" s="42"/>
      <c r="P232"/>
      <c r="Q232"/>
      <c r="R232"/>
      <c r="S232"/>
      <c r="T232"/>
      <c r="U232"/>
      <c r="V232"/>
      <c r="W232"/>
      <c r="X232"/>
      <c r="Y232"/>
      <c r="Z232"/>
      <c r="AA232"/>
      <c r="AB232"/>
      <c r="AC232"/>
      <c r="AD232"/>
      <c r="AE232"/>
      <c r="AF232"/>
      <c r="AG232"/>
      <c r="AH232"/>
      <c r="AI232"/>
      <c r="AJ232"/>
      <c r="AK232"/>
      <c r="AL232"/>
      <c r="AM232"/>
      <c r="AN232"/>
      <c r="AO232"/>
      <c r="AP232"/>
      <c r="AQ232"/>
      <c r="AR232"/>
      <c r="AS232"/>
      <c r="AT232" s="12"/>
      <c r="AU232" s="12"/>
      <c r="AV232" s="12"/>
      <c r="AW232" s="12"/>
    </row>
    <row r="233" spans="3:49" ht="15">
      <c r="C233" s="42"/>
      <c r="D233" s="42"/>
      <c r="E233" s="42"/>
      <c r="F233" s="42"/>
      <c r="G233" s="42"/>
      <c r="H233" s="42"/>
      <c r="N233" s="42"/>
      <c r="P233"/>
      <c r="Q233"/>
      <c r="R233"/>
      <c r="S233"/>
      <c r="T233"/>
      <c r="U233"/>
      <c r="V233"/>
      <c r="W233"/>
      <c r="X233"/>
      <c r="Y233"/>
      <c r="Z233"/>
      <c r="AA233"/>
      <c r="AB233"/>
      <c r="AC233"/>
      <c r="AD233"/>
      <c r="AE233"/>
      <c r="AF233"/>
      <c r="AG233"/>
      <c r="AH233"/>
      <c r="AI233"/>
      <c r="AJ233"/>
      <c r="AK233"/>
      <c r="AL233"/>
      <c r="AM233"/>
      <c r="AN233"/>
      <c r="AO233"/>
      <c r="AP233"/>
      <c r="AQ233"/>
      <c r="AR233"/>
      <c r="AS233"/>
      <c r="AT233" s="12"/>
      <c r="AU233" s="12"/>
      <c r="AV233" s="12"/>
      <c r="AW233" s="12"/>
    </row>
    <row r="234" spans="3:49" ht="15">
      <c r="C234" s="42"/>
      <c r="D234" s="42"/>
      <c r="E234" s="42"/>
      <c r="F234" s="42"/>
      <c r="G234" s="42"/>
      <c r="H234" s="42"/>
      <c r="N234" s="42"/>
      <c r="P234"/>
      <c r="Q234"/>
      <c r="R234"/>
      <c r="S234"/>
      <c r="T234"/>
      <c r="U234"/>
      <c r="V234"/>
      <c r="W234"/>
      <c r="X234"/>
      <c r="Y234"/>
      <c r="Z234"/>
      <c r="AA234"/>
      <c r="AB234"/>
      <c r="AC234"/>
      <c r="AD234"/>
      <c r="AE234"/>
      <c r="AF234"/>
      <c r="AG234"/>
      <c r="AH234"/>
      <c r="AI234"/>
      <c r="AJ234"/>
      <c r="AK234"/>
      <c r="AL234"/>
      <c r="AM234"/>
      <c r="AN234"/>
      <c r="AO234"/>
      <c r="AP234"/>
      <c r="AQ234"/>
      <c r="AR234"/>
      <c r="AS234"/>
      <c r="AT234" s="12"/>
      <c r="AU234" s="12"/>
      <c r="AV234" s="12"/>
      <c r="AW234" s="12"/>
    </row>
    <row r="235" spans="3:49" ht="15">
      <c r="C235" s="42"/>
      <c r="D235" s="42"/>
      <c r="E235" s="42"/>
      <c r="F235" s="42"/>
      <c r="G235" s="42"/>
      <c r="H235" s="42"/>
      <c r="N235" s="42"/>
      <c r="P235"/>
      <c r="Q235"/>
      <c r="R235"/>
      <c r="S235"/>
      <c r="T235"/>
      <c r="U235"/>
      <c r="V235"/>
      <c r="W235"/>
      <c r="X235"/>
      <c r="Y235"/>
      <c r="Z235"/>
      <c r="AA235"/>
      <c r="AB235"/>
      <c r="AC235"/>
      <c r="AD235"/>
      <c r="AE235"/>
      <c r="AF235"/>
      <c r="AG235"/>
      <c r="AH235"/>
      <c r="AI235"/>
      <c r="AJ235"/>
      <c r="AK235"/>
      <c r="AL235"/>
      <c r="AM235"/>
      <c r="AN235"/>
      <c r="AO235"/>
      <c r="AP235"/>
      <c r="AQ235"/>
      <c r="AR235"/>
      <c r="AS235"/>
      <c r="AT235" s="12"/>
      <c r="AU235" s="12"/>
      <c r="AV235" s="12"/>
      <c r="AW235" s="12"/>
    </row>
    <row r="236" spans="3:49" ht="15">
      <c r="C236" s="42"/>
      <c r="D236" s="42"/>
      <c r="E236" s="42"/>
      <c r="F236" s="42"/>
      <c r="G236" s="42"/>
      <c r="H236" s="42"/>
      <c r="N236" s="42"/>
      <c r="P236"/>
      <c r="Q236"/>
      <c r="R236"/>
      <c r="S236"/>
      <c r="T236"/>
      <c r="U236"/>
      <c r="V236"/>
      <c r="W236"/>
      <c r="X236"/>
      <c r="Y236"/>
      <c r="Z236"/>
      <c r="AA236"/>
      <c r="AB236"/>
      <c r="AC236"/>
      <c r="AD236"/>
      <c r="AE236"/>
      <c r="AF236"/>
      <c r="AG236"/>
      <c r="AH236"/>
      <c r="AI236"/>
      <c r="AJ236"/>
      <c r="AK236"/>
      <c r="AL236"/>
      <c r="AM236"/>
      <c r="AN236"/>
      <c r="AO236"/>
      <c r="AP236"/>
      <c r="AQ236"/>
      <c r="AR236"/>
      <c r="AS236"/>
      <c r="AT236" s="12"/>
      <c r="AU236" s="12"/>
      <c r="AV236" s="12"/>
      <c r="AW236" s="12"/>
    </row>
    <row r="237" spans="3:49" ht="15">
      <c r="C237" s="42"/>
      <c r="D237" s="42"/>
      <c r="E237" s="42"/>
      <c r="F237" s="42"/>
      <c r="G237" s="42"/>
      <c r="H237" s="42"/>
      <c r="N237" s="42"/>
      <c r="P237"/>
      <c r="Q237"/>
      <c r="R237"/>
      <c r="S237"/>
      <c r="T237"/>
      <c r="U237"/>
      <c r="V237"/>
      <c r="W237"/>
      <c r="X237"/>
      <c r="Y237"/>
      <c r="Z237"/>
      <c r="AA237"/>
      <c r="AB237"/>
      <c r="AC237"/>
      <c r="AD237"/>
      <c r="AE237"/>
      <c r="AF237"/>
      <c r="AG237"/>
      <c r="AH237"/>
      <c r="AI237"/>
      <c r="AJ237"/>
      <c r="AK237"/>
      <c r="AL237"/>
      <c r="AM237"/>
      <c r="AN237"/>
      <c r="AO237"/>
      <c r="AP237"/>
      <c r="AQ237"/>
      <c r="AR237"/>
      <c r="AS237"/>
      <c r="AT237" s="12"/>
      <c r="AU237" s="12"/>
      <c r="AV237" s="12"/>
      <c r="AW237" s="12"/>
    </row>
    <row r="238" spans="3:49" ht="15">
      <c r="C238" s="42"/>
      <c r="D238" s="42"/>
      <c r="E238" s="42"/>
      <c r="F238" s="42"/>
      <c r="G238" s="42"/>
      <c r="H238" s="42"/>
      <c r="N238" s="42"/>
      <c r="P238"/>
      <c r="Q238"/>
      <c r="R238"/>
      <c r="S238"/>
      <c r="T238"/>
      <c r="U238"/>
      <c r="V238"/>
      <c r="W238"/>
      <c r="X238"/>
      <c r="Y238"/>
      <c r="Z238"/>
      <c r="AA238"/>
      <c r="AB238"/>
      <c r="AC238"/>
      <c r="AD238"/>
      <c r="AE238"/>
      <c r="AF238"/>
      <c r="AG238"/>
      <c r="AH238"/>
      <c r="AI238"/>
      <c r="AJ238"/>
      <c r="AK238"/>
      <c r="AL238"/>
      <c r="AM238"/>
      <c r="AN238"/>
      <c r="AO238"/>
      <c r="AP238"/>
      <c r="AQ238"/>
      <c r="AR238"/>
      <c r="AS238"/>
      <c r="AT238" s="12"/>
      <c r="AU238" s="12"/>
      <c r="AV238" s="12"/>
      <c r="AW238" s="12"/>
    </row>
    <row r="239" spans="3:49" ht="15">
      <c r="C239" s="42"/>
      <c r="D239" s="42"/>
      <c r="E239" s="42"/>
      <c r="F239" s="42"/>
      <c r="G239" s="42"/>
      <c r="H239" s="42"/>
      <c r="N239" s="42"/>
      <c r="P239"/>
      <c r="Q239"/>
      <c r="R239"/>
      <c r="S239"/>
      <c r="T239"/>
      <c r="U239"/>
      <c r="V239"/>
      <c r="W239"/>
      <c r="X239"/>
      <c r="Y239"/>
      <c r="Z239"/>
      <c r="AA239"/>
      <c r="AB239"/>
      <c r="AC239"/>
      <c r="AD239"/>
      <c r="AE239"/>
      <c r="AF239"/>
      <c r="AG239"/>
      <c r="AH239"/>
      <c r="AI239"/>
      <c r="AJ239"/>
      <c r="AK239"/>
      <c r="AL239"/>
      <c r="AM239"/>
      <c r="AN239"/>
      <c r="AO239"/>
      <c r="AP239"/>
      <c r="AQ239"/>
      <c r="AR239"/>
      <c r="AS239"/>
      <c r="AT239" s="12"/>
      <c r="AU239" s="12"/>
      <c r="AV239" s="12"/>
      <c r="AW239" s="12"/>
    </row>
    <row r="240" spans="3:49" ht="15">
      <c r="C240" s="42"/>
      <c r="D240" s="42"/>
      <c r="E240" s="42"/>
      <c r="F240" s="42"/>
      <c r="G240" s="42"/>
      <c r="H240" s="42"/>
      <c r="N240" s="42"/>
      <c r="P240"/>
      <c r="Q240"/>
      <c r="R240"/>
      <c r="S240"/>
      <c r="T240"/>
      <c r="U240"/>
      <c r="V240"/>
      <c r="W240"/>
      <c r="X240"/>
      <c r="Y240"/>
      <c r="Z240"/>
      <c r="AA240"/>
      <c r="AB240"/>
      <c r="AC240"/>
      <c r="AD240"/>
      <c r="AE240"/>
      <c r="AF240"/>
      <c r="AG240"/>
      <c r="AH240"/>
      <c r="AI240"/>
      <c r="AJ240"/>
      <c r="AK240"/>
      <c r="AL240"/>
      <c r="AM240"/>
      <c r="AN240"/>
      <c r="AO240"/>
      <c r="AP240"/>
      <c r="AQ240"/>
      <c r="AR240"/>
      <c r="AS240"/>
      <c r="AT240" s="12"/>
      <c r="AU240" s="12"/>
      <c r="AV240" s="12"/>
      <c r="AW240" s="12"/>
    </row>
    <row r="241" spans="2:49" ht="15">
      <c r="C241" s="42"/>
      <c r="D241" s="42"/>
      <c r="E241" s="42"/>
      <c r="F241" s="42"/>
      <c r="G241" s="42"/>
      <c r="H241" s="42"/>
      <c r="N241" s="42"/>
      <c r="P241"/>
      <c r="Q241"/>
      <c r="R241"/>
      <c r="S241"/>
      <c r="T241"/>
      <c r="U241"/>
      <c r="V241"/>
      <c r="W241"/>
      <c r="X241"/>
      <c r="Y241"/>
      <c r="Z241"/>
      <c r="AA241"/>
      <c r="AB241"/>
      <c r="AC241"/>
      <c r="AD241"/>
      <c r="AE241"/>
      <c r="AF241"/>
      <c r="AG241"/>
      <c r="AH241"/>
      <c r="AI241"/>
      <c r="AJ241"/>
      <c r="AK241"/>
      <c r="AL241"/>
      <c r="AM241"/>
      <c r="AN241"/>
      <c r="AO241"/>
      <c r="AP241"/>
      <c r="AQ241"/>
      <c r="AR241"/>
      <c r="AS241"/>
      <c r="AT241" s="12"/>
      <c r="AU241" s="12"/>
      <c r="AV241" s="12"/>
      <c r="AW241" s="12"/>
    </row>
    <row r="242" spans="2:49" ht="15">
      <c r="C242" s="42"/>
      <c r="D242" s="42"/>
      <c r="E242" s="42"/>
      <c r="F242" s="42"/>
      <c r="G242" s="42"/>
      <c r="H242" s="42"/>
      <c r="N242" s="42"/>
      <c r="P242"/>
      <c r="Q242"/>
      <c r="R242"/>
      <c r="S242"/>
      <c r="T242"/>
      <c r="U242"/>
      <c r="V242"/>
      <c r="W242"/>
      <c r="X242"/>
      <c r="Y242"/>
      <c r="Z242"/>
      <c r="AA242"/>
      <c r="AB242"/>
      <c r="AC242"/>
      <c r="AD242"/>
      <c r="AE242"/>
      <c r="AF242"/>
      <c r="AG242"/>
      <c r="AH242"/>
      <c r="AI242"/>
      <c r="AJ242"/>
      <c r="AK242"/>
      <c r="AL242"/>
      <c r="AM242"/>
      <c r="AN242"/>
      <c r="AO242"/>
      <c r="AP242"/>
      <c r="AQ242"/>
      <c r="AR242"/>
      <c r="AS242"/>
      <c r="AT242" s="12"/>
      <c r="AU242" s="12"/>
      <c r="AV242" s="12"/>
      <c r="AW242" s="12"/>
    </row>
    <row r="243" spans="2:49" ht="15">
      <c r="C243" s="42"/>
      <c r="D243" s="42"/>
      <c r="E243" s="42"/>
      <c r="F243" s="42"/>
      <c r="G243" s="42"/>
      <c r="H243" s="42"/>
      <c r="N243" s="42"/>
      <c r="P243"/>
      <c r="Q243"/>
      <c r="R243"/>
      <c r="S243"/>
      <c r="T243"/>
      <c r="U243"/>
      <c r="V243"/>
      <c r="W243"/>
      <c r="X243"/>
      <c r="Y243"/>
      <c r="Z243"/>
      <c r="AA243"/>
      <c r="AB243"/>
      <c r="AC243"/>
      <c r="AD243"/>
      <c r="AE243"/>
      <c r="AF243"/>
      <c r="AG243"/>
      <c r="AH243"/>
      <c r="AI243"/>
      <c r="AJ243"/>
      <c r="AK243"/>
      <c r="AL243"/>
      <c r="AM243"/>
      <c r="AN243"/>
      <c r="AO243"/>
      <c r="AP243"/>
      <c r="AQ243"/>
      <c r="AR243"/>
      <c r="AS243"/>
      <c r="AT243" s="12"/>
      <c r="AU243" s="12"/>
      <c r="AV243" s="12"/>
      <c r="AW243" s="12"/>
    </row>
    <row r="244" spans="2:49" ht="15">
      <c r="C244" s="42"/>
      <c r="D244" s="42"/>
      <c r="E244" s="42"/>
      <c r="F244" s="42"/>
      <c r="G244" s="42"/>
      <c r="H244" s="42"/>
      <c r="N244" s="42"/>
      <c r="P244"/>
      <c r="Q244"/>
      <c r="R244"/>
      <c r="S244"/>
      <c r="T244"/>
      <c r="U244"/>
      <c r="V244"/>
      <c r="W244"/>
      <c r="X244"/>
      <c r="Y244"/>
      <c r="Z244"/>
      <c r="AA244"/>
      <c r="AB244"/>
      <c r="AC244"/>
      <c r="AD244"/>
      <c r="AE244"/>
      <c r="AF244"/>
      <c r="AG244"/>
      <c r="AH244"/>
      <c r="AI244"/>
      <c r="AJ244"/>
      <c r="AK244"/>
      <c r="AL244"/>
      <c r="AM244"/>
      <c r="AN244"/>
      <c r="AO244"/>
      <c r="AP244"/>
      <c r="AQ244"/>
      <c r="AR244"/>
      <c r="AS244"/>
      <c r="AT244" s="12"/>
      <c r="AU244" s="12"/>
      <c r="AV244" s="12"/>
      <c r="AW244" s="12"/>
    </row>
    <row r="245" spans="2:49" ht="15">
      <c r="C245" s="42"/>
      <c r="D245" s="42"/>
      <c r="E245" s="42"/>
      <c r="F245" s="42"/>
      <c r="G245" s="42"/>
      <c r="H245" s="42"/>
      <c r="N245" s="42"/>
      <c r="P245"/>
      <c r="Q245"/>
      <c r="R245"/>
      <c r="S245"/>
      <c r="T245"/>
      <c r="U245"/>
      <c r="V245"/>
      <c r="W245"/>
      <c r="X245"/>
      <c r="Y245"/>
      <c r="Z245"/>
      <c r="AA245"/>
      <c r="AB245"/>
      <c r="AC245"/>
      <c r="AD245"/>
      <c r="AE245"/>
      <c r="AF245"/>
      <c r="AG245"/>
      <c r="AH245"/>
      <c r="AI245"/>
      <c r="AJ245"/>
      <c r="AK245"/>
      <c r="AL245"/>
      <c r="AM245"/>
      <c r="AN245"/>
      <c r="AO245"/>
      <c r="AP245"/>
      <c r="AQ245"/>
      <c r="AR245"/>
      <c r="AS245"/>
      <c r="AT245" s="12"/>
      <c r="AU245" s="12"/>
      <c r="AV245" s="12"/>
      <c r="AW245" s="12"/>
    </row>
    <row r="246" spans="2:49" ht="15">
      <c r="C246" s="42"/>
      <c r="D246" s="42"/>
      <c r="E246" s="42"/>
      <c r="F246" s="42"/>
      <c r="G246" s="42"/>
      <c r="H246" s="42"/>
      <c r="N246" s="42"/>
      <c r="P246"/>
      <c r="Q246"/>
      <c r="R246"/>
      <c r="S246"/>
      <c r="T246"/>
      <c r="U246"/>
      <c r="V246"/>
      <c r="W246"/>
      <c r="X246"/>
      <c r="Y246"/>
      <c r="Z246"/>
      <c r="AA246"/>
      <c r="AB246"/>
      <c r="AC246"/>
      <c r="AD246"/>
      <c r="AE246"/>
      <c r="AF246"/>
      <c r="AG246"/>
      <c r="AH246"/>
      <c r="AI246"/>
      <c r="AJ246"/>
      <c r="AK246"/>
      <c r="AL246"/>
      <c r="AM246"/>
      <c r="AN246"/>
      <c r="AO246"/>
      <c r="AP246"/>
      <c r="AQ246"/>
      <c r="AR246"/>
      <c r="AS246"/>
      <c r="AT246" s="12"/>
      <c r="AU246" s="12"/>
      <c r="AV246" s="12"/>
      <c r="AW246" s="12"/>
    </row>
    <row r="247" spans="2:49" ht="15">
      <c r="C247" s="42"/>
      <c r="D247" s="42"/>
      <c r="E247" s="42"/>
      <c r="F247" s="42"/>
      <c r="G247" s="42"/>
      <c r="H247" s="42"/>
      <c r="N247" s="42"/>
      <c r="P247"/>
      <c r="Q247"/>
      <c r="R247"/>
      <c r="S247"/>
      <c r="T247"/>
      <c r="U247"/>
      <c r="V247"/>
      <c r="W247"/>
      <c r="X247"/>
      <c r="Y247"/>
      <c r="Z247"/>
      <c r="AA247"/>
      <c r="AB247"/>
      <c r="AC247"/>
      <c r="AD247"/>
      <c r="AE247"/>
      <c r="AF247"/>
      <c r="AG247"/>
      <c r="AH247"/>
      <c r="AI247"/>
      <c r="AJ247"/>
      <c r="AK247"/>
      <c r="AL247"/>
      <c r="AM247"/>
      <c r="AN247"/>
      <c r="AO247"/>
      <c r="AP247"/>
      <c r="AQ247"/>
      <c r="AR247"/>
      <c r="AS247"/>
      <c r="AT247" s="12"/>
      <c r="AU247" s="12"/>
      <c r="AV247" s="12"/>
      <c r="AW247" s="12"/>
    </row>
    <row r="248" spans="2:49" ht="15">
      <c r="C248" s="42"/>
      <c r="D248" s="42"/>
      <c r="E248" s="42"/>
      <c r="F248" s="42"/>
      <c r="G248" s="42"/>
      <c r="H248" s="42"/>
      <c r="N248" s="42"/>
      <c r="P248"/>
      <c r="Q248"/>
      <c r="R248"/>
      <c r="S248"/>
      <c r="T248"/>
      <c r="U248"/>
      <c r="V248"/>
      <c r="W248"/>
      <c r="X248"/>
      <c r="Y248"/>
      <c r="Z248"/>
      <c r="AA248"/>
      <c r="AB248"/>
      <c r="AC248"/>
      <c r="AD248"/>
      <c r="AE248"/>
      <c r="AF248"/>
      <c r="AG248"/>
      <c r="AH248"/>
      <c r="AI248"/>
      <c r="AJ248"/>
      <c r="AK248"/>
      <c r="AL248"/>
      <c r="AM248"/>
      <c r="AN248"/>
      <c r="AO248"/>
      <c r="AP248"/>
      <c r="AQ248"/>
      <c r="AR248"/>
      <c r="AS248"/>
      <c r="AT248" s="12"/>
      <c r="AU248" s="12"/>
      <c r="AV248" s="12"/>
      <c r="AW248" s="12"/>
    </row>
    <row r="249" spans="2:49" ht="15">
      <c r="B249" s="41"/>
      <c r="C249" s="41"/>
      <c r="D249" s="41"/>
      <c r="E249" s="41"/>
      <c r="F249" s="41"/>
      <c r="G249" s="41"/>
      <c r="H249" s="41"/>
      <c r="N249" s="41"/>
      <c r="P249"/>
      <c r="Q249"/>
      <c r="R249"/>
      <c r="S249"/>
      <c r="T249"/>
      <c r="U249"/>
      <c r="V249"/>
      <c r="W249"/>
      <c r="X249"/>
      <c r="Y249"/>
      <c r="Z249"/>
      <c r="AA249"/>
      <c r="AB249"/>
      <c r="AC249"/>
      <c r="AD249"/>
      <c r="AE249"/>
      <c r="AF249"/>
      <c r="AG249"/>
      <c r="AH249"/>
      <c r="AI249"/>
      <c r="AJ249"/>
      <c r="AK249"/>
      <c r="AL249"/>
      <c r="AM249"/>
      <c r="AN249"/>
      <c r="AO249"/>
      <c r="AP249"/>
      <c r="AQ249"/>
      <c r="AR249"/>
      <c r="AS249"/>
      <c r="AT249" s="12"/>
      <c r="AU249" s="12"/>
      <c r="AV249" s="12"/>
      <c r="AW249" s="12"/>
    </row>
    <row r="250" spans="2:49" ht="15">
      <c r="P250"/>
      <c r="Q250"/>
      <c r="R250"/>
      <c r="S250"/>
      <c r="T250"/>
      <c r="U250"/>
      <c r="V250"/>
      <c r="W250"/>
      <c r="X250"/>
      <c r="Y250"/>
      <c r="Z250"/>
      <c r="AA250"/>
      <c r="AB250"/>
      <c r="AC250"/>
      <c r="AD250"/>
      <c r="AE250"/>
      <c r="AF250"/>
      <c r="AG250"/>
      <c r="AH250"/>
      <c r="AI250"/>
      <c r="AJ250"/>
      <c r="AK250"/>
      <c r="AL250"/>
      <c r="AM250"/>
      <c r="AN250"/>
      <c r="AO250"/>
      <c r="AP250"/>
      <c r="AQ250"/>
      <c r="AR250"/>
      <c r="AS250"/>
      <c r="AT250" s="12"/>
      <c r="AU250" s="12"/>
      <c r="AV250" s="12"/>
      <c r="AW250" s="12"/>
    </row>
    <row r="251" spans="2:49" ht="15">
      <c r="P251"/>
      <c r="Q251"/>
      <c r="R251"/>
      <c r="S251"/>
      <c r="T251"/>
      <c r="U251"/>
      <c r="V251"/>
      <c r="W251"/>
      <c r="X251"/>
      <c r="Y251"/>
      <c r="Z251"/>
      <c r="AA251"/>
      <c r="AB251"/>
      <c r="AC251"/>
      <c r="AD251"/>
      <c r="AE251"/>
      <c r="AF251"/>
      <c r="AG251"/>
      <c r="AH251"/>
      <c r="AI251"/>
      <c r="AJ251"/>
      <c r="AK251"/>
      <c r="AL251"/>
      <c r="AM251"/>
      <c r="AN251"/>
      <c r="AO251"/>
      <c r="AP251"/>
      <c r="AQ251"/>
      <c r="AR251"/>
      <c r="AS251"/>
      <c r="AT251" s="12"/>
      <c r="AU251" s="12"/>
      <c r="AV251" s="12"/>
      <c r="AW251" s="12"/>
    </row>
    <row r="252" spans="2:49" ht="15">
      <c r="P252"/>
      <c r="Q252"/>
      <c r="R252"/>
      <c r="S252"/>
      <c r="T252"/>
      <c r="U252"/>
      <c r="V252"/>
      <c r="W252"/>
      <c r="X252"/>
      <c r="Y252"/>
      <c r="Z252"/>
      <c r="AA252"/>
      <c r="AB252"/>
      <c r="AC252"/>
      <c r="AD252"/>
      <c r="AE252"/>
      <c r="AF252"/>
      <c r="AG252"/>
      <c r="AH252"/>
      <c r="AI252"/>
      <c r="AJ252"/>
      <c r="AK252"/>
      <c r="AL252"/>
      <c r="AM252"/>
      <c r="AN252"/>
      <c r="AO252"/>
      <c r="AP252"/>
      <c r="AQ252"/>
      <c r="AR252"/>
      <c r="AS252"/>
      <c r="AT252" s="12"/>
      <c r="AU252" s="12"/>
      <c r="AV252" s="12"/>
      <c r="AW252" s="12"/>
    </row>
    <row r="253" spans="2:49" ht="15">
      <c r="P253"/>
      <c r="Q253"/>
      <c r="R253"/>
      <c r="S253"/>
      <c r="T253"/>
      <c r="U253"/>
      <c r="V253"/>
      <c r="W253"/>
      <c r="X253"/>
      <c r="Y253"/>
      <c r="Z253"/>
      <c r="AA253"/>
      <c r="AB253"/>
      <c r="AC253"/>
      <c r="AD253"/>
      <c r="AE253"/>
      <c r="AF253"/>
      <c r="AG253"/>
      <c r="AH253"/>
      <c r="AI253"/>
      <c r="AJ253"/>
      <c r="AK253"/>
      <c r="AL253"/>
      <c r="AM253"/>
      <c r="AN253"/>
      <c r="AO253"/>
      <c r="AP253"/>
      <c r="AQ253"/>
      <c r="AR253"/>
      <c r="AS253"/>
      <c r="AT253" s="12"/>
      <c r="AU253" s="12"/>
      <c r="AV253" s="12"/>
      <c r="AW253" s="12"/>
    </row>
    <row r="254" spans="2:49" ht="15">
      <c r="P254"/>
      <c r="Q254"/>
      <c r="R254"/>
      <c r="S254"/>
      <c r="T254"/>
      <c r="U254"/>
      <c r="V254"/>
      <c r="W254"/>
      <c r="X254"/>
      <c r="Y254"/>
      <c r="Z254"/>
      <c r="AA254"/>
      <c r="AB254"/>
      <c r="AC254"/>
      <c r="AD254"/>
      <c r="AE254"/>
      <c r="AF254"/>
      <c r="AG254"/>
      <c r="AH254"/>
      <c r="AI254"/>
      <c r="AJ254"/>
      <c r="AK254"/>
      <c r="AL254"/>
      <c r="AM254"/>
      <c r="AN254"/>
      <c r="AO254"/>
      <c r="AP254"/>
      <c r="AQ254"/>
      <c r="AR254"/>
      <c r="AS254"/>
      <c r="AT254" s="12"/>
      <c r="AU254" s="12"/>
      <c r="AV254" s="12"/>
      <c r="AW254" s="12"/>
    </row>
    <row r="255" spans="2:49" ht="15">
      <c r="P255"/>
      <c r="Q255"/>
      <c r="R255"/>
      <c r="S255"/>
      <c r="T255"/>
      <c r="U255"/>
      <c r="V255"/>
      <c r="W255"/>
      <c r="X255"/>
      <c r="Y255"/>
      <c r="Z255"/>
      <c r="AA255"/>
      <c r="AB255"/>
      <c r="AC255"/>
      <c r="AD255"/>
      <c r="AE255"/>
      <c r="AF255"/>
      <c r="AG255"/>
      <c r="AH255"/>
      <c r="AI255"/>
      <c r="AJ255"/>
      <c r="AK255"/>
      <c r="AL255"/>
      <c r="AM255"/>
      <c r="AN255"/>
      <c r="AO255"/>
      <c r="AP255"/>
      <c r="AQ255"/>
      <c r="AR255"/>
      <c r="AS255"/>
      <c r="AT255" s="12"/>
      <c r="AU255" s="12"/>
      <c r="AV255" s="12"/>
      <c r="AW255" s="12"/>
    </row>
    <row r="256" spans="2:49" ht="15">
      <c r="P256"/>
      <c r="Q256"/>
      <c r="R256"/>
      <c r="S256"/>
      <c r="T256"/>
      <c r="U256"/>
      <c r="V256"/>
      <c r="W256"/>
      <c r="X256"/>
      <c r="Y256"/>
      <c r="Z256"/>
      <c r="AA256"/>
      <c r="AB256"/>
      <c r="AC256"/>
      <c r="AD256"/>
      <c r="AE256"/>
      <c r="AF256"/>
      <c r="AG256"/>
      <c r="AH256"/>
      <c r="AI256"/>
      <c r="AJ256"/>
      <c r="AK256"/>
      <c r="AL256"/>
      <c r="AM256"/>
      <c r="AN256"/>
      <c r="AO256"/>
      <c r="AP256"/>
      <c r="AQ256"/>
      <c r="AR256"/>
      <c r="AS256"/>
      <c r="AT256" s="12"/>
      <c r="AU256" s="12"/>
      <c r="AV256" s="12"/>
      <c r="AW256" s="12"/>
    </row>
    <row r="257" spans="2:49" ht="15">
      <c r="B257" s="18"/>
      <c r="P257"/>
      <c r="Q257"/>
      <c r="R257"/>
      <c r="S257"/>
      <c r="T257"/>
      <c r="U257"/>
      <c r="V257"/>
      <c r="W257"/>
      <c r="X257"/>
      <c r="Y257"/>
      <c r="Z257"/>
      <c r="AA257"/>
      <c r="AB257"/>
      <c r="AC257"/>
      <c r="AD257"/>
      <c r="AE257"/>
      <c r="AF257"/>
      <c r="AG257"/>
      <c r="AH257"/>
      <c r="AI257"/>
      <c r="AJ257"/>
      <c r="AK257"/>
      <c r="AL257"/>
      <c r="AM257"/>
      <c r="AN257"/>
      <c r="AO257"/>
      <c r="AP257"/>
      <c r="AQ257"/>
      <c r="AR257"/>
      <c r="AS257"/>
      <c r="AT257" s="12"/>
      <c r="AU257" s="12"/>
      <c r="AV257" s="12"/>
      <c r="AW257" s="12"/>
    </row>
    <row r="258" spans="2:49" ht="15">
      <c r="B258" s="18"/>
      <c r="P258"/>
      <c r="Q258"/>
      <c r="R258"/>
      <c r="S258"/>
      <c r="T258"/>
      <c r="U258"/>
      <c r="V258"/>
      <c r="W258"/>
      <c r="X258"/>
      <c r="Y258"/>
      <c r="Z258"/>
      <c r="AA258"/>
      <c r="AB258"/>
      <c r="AC258"/>
      <c r="AD258"/>
      <c r="AE258"/>
      <c r="AF258"/>
      <c r="AG258"/>
      <c r="AH258"/>
      <c r="AI258"/>
      <c r="AJ258"/>
      <c r="AK258"/>
      <c r="AL258"/>
      <c r="AM258"/>
      <c r="AN258"/>
      <c r="AO258"/>
      <c r="AP258"/>
      <c r="AQ258"/>
      <c r="AR258"/>
      <c r="AS258"/>
      <c r="AT258" s="12"/>
      <c r="AU258" s="12"/>
      <c r="AV258" s="12"/>
      <c r="AW258" s="12"/>
    </row>
    <row r="259" spans="2:49" ht="15">
      <c r="B259" s="18"/>
      <c r="N259" s="15"/>
      <c r="P259"/>
      <c r="Q259"/>
      <c r="R259"/>
      <c r="S259"/>
      <c r="T259"/>
      <c r="U259"/>
      <c r="V259"/>
      <c r="W259"/>
      <c r="X259"/>
      <c r="Y259"/>
      <c r="Z259"/>
      <c r="AA259"/>
      <c r="AB259"/>
      <c r="AC259"/>
      <c r="AD259"/>
      <c r="AE259"/>
      <c r="AF259"/>
      <c r="AG259"/>
      <c r="AH259"/>
      <c r="AI259"/>
      <c r="AJ259"/>
      <c r="AK259"/>
      <c r="AL259"/>
      <c r="AM259"/>
      <c r="AN259"/>
      <c r="AO259"/>
      <c r="AP259"/>
      <c r="AQ259"/>
      <c r="AR259"/>
      <c r="AS259"/>
      <c r="AT259" s="12"/>
      <c r="AU259" s="12"/>
      <c r="AV259" s="12"/>
      <c r="AW259" s="12"/>
    </row>
    <row r="260" spans="2:49" ht="15">
      <c r="B260" s="18"/>
      <c r="N260" s="15"/>
      <c r="P260"/>
      <c r="Q260"/>
      <c r="R260"/>
      <c r="S260"/>
      <c r="T260"/>
      <c r="U260"/>
      <c r="V260"/>
      <c r="W260"/>
      <c r="X260"/>
      <c r="Y260"/>
      <c r="Z260"/>
      <c r="AA260"/>
      <c r="AB260"/>
      <c r="AC260"/>
      <c r="AD260"/>
      <c r="AE260"/>
      <c r="AF260"/>
      <c r="AG260"/>
      <c r="AH260"/>
      <c r="AI260"/>
      <c r="AJ260"/>
      <c r="AK260"/>
      <c r="AL260"/>
      <c r="AM260"/>
      <c r="AN260"/>
      <c r="AO260"/>
      <c r="AP260"/>
      <c r="AQ260"/>
      <c r="AR260"/>
      <c r="AS260"/>
      <c r="AT260" s="12"/>
      <c r="AU260" s="12"/>
      <c r="AV260" s="12"/>
      <c r="AW260" s="12"/>
    </row>
    <row r="261" spans="2:49" ht="15">
      <c r="B261" s="18"/>
      <c r="C261" s="14"/>
      <c r="D261" s="14"/>
      <c r="E261" s="14"/>
      <c r="F261" s="14"/>
      <c r="G261" s="14"/>
      <c r="H261" s="14"/>
      <c r="N261" s="14"/>
      <c r="P261"/>
      <c r="Q261"/>
      <c r="R261"/>
      <c r="S261"/>
      <c r="T261"/>
      <c r="U261"/>
      <c r="V261"/>
      <c r="W261"/>
      <c r="X261"/>
      <c r="Y261"/>
      <c r="Z261"/>
      <c r="AA261"/>
      <c r="AB261"/>
      <c r="AC261"/>
      <c r="AD261"/>
      <c r="AE261"/>
      <c r="AF261"/>
      <c r="AG261"/>
      <c r="AH261"/>
      <c r="AI261"/>
      <c r="AJ261"/>
      <c r="AK261"/>
      <c r="AL261"/>
      <c r="AM261"/>
      <c r="AN261"/>
      <c r="AO261"/>
      <c r="AP261"/>
      <c r="AQ261"/>
      <c r="AR261"/>
      <c r="AS261"/>
      <c r="AT261" s="12"/>
      <c r="AU261" s="12"/>
      <c r="AV261" s="12"/>
      <c r="AW261" s="12"/>
    </row>
    <row r="262" spans="2:49" ht="15">
      <c r="B262" s="18"/>
      <c r="C262" s="14"/>
      <c r="D262" s="14"/>
      <c r="E262" s="14"/>
      <c r="F262" s="14"/>
      <c r="G262" s="14"/>
      <c r="H262" s="14"/>
      <c r="N262" s="14"/>
      <c r="P262"/>
      <c r="Q262"/>
      <c r="R262"/>
      <c r="S262"/>
      <c r="T262"/>
      <c r="U262"/>
      <c r="V262"/>
      <c r="W262"/>
      <c r="X262"/>
      <c r="Y262"/>
      <c r="Z262"/>
      <c r="AA262"/>
      <c r="AB262"/>
      <c r="AC262"/>
      <c r="AD262"/>
      <c r="AE262"/>
      <c r="AF262"/>
      <c r="AG262"/>
      <c r="AH262"/>
      <c r="AI262"/>
      <c r="AJ262"/>
      <c r="AK262"/>
      <c r="AL262"/>
      <c r="AM262"/>
      <c r="AN262"/>
      <c r="AO262"/>
      <c r="AP262"/>
      <c r="AQ262"/>
      <c r="AR262"/>
      <c r="AS262"/>
      <c r="AT262" s="12"/>
      <c r="AU262" s="12"/>
      <c r="AV262" s="12"/>
      <c r="AW262" s="12"/>
    </row>
    <row r="263" spans="2:49" ht="15">
      <c r="B263" s="18"/>
      <c r="C263" s="15"/>
      <c r="D263" s="15"/>
      <c r="E263" s="15"/>
      <c r="F263" s="15"/>
      <c r="G263" s="15"/>
      <c r="H263" s="15"/>
      <c r="N263" s="15"/>
      <c r="P263"/>
      <c r="Q263"/>
      <c r="R263"/>
      <c r="S263"/>
      <c r="T263"/>
      <c r="U263"/>
      <c r="V263"/>
      <c r="W263"/>
      <c r="X263"/>
      <c r="Y263"/>
      <c r="Z263"/>
      <c r="AA263"/>
      <c r="AB263"/>
      <c r="AC263"/>
      <c r="AD263"/>
      <c r="AE263"/>
      <c r="AF263"/>
      <c r="AG263"/>
      <c r="AH263"/>
      <c r="AI263"/>
      <c r="AJ263"/>
      <c r="AK263"/>
      <c r="AL263"/>
      <c r="AM263"/>
      <c r="AN263"/>
      <c r="AO263"/>
      <c r="AP263"/>
      <c r="AQ263"/>
      <c r="AR263"/>
      <c r="AS263"/>
      <c r="AT263" s="12"/>
      <c r="AU263" s="12"/>
      <c r="AV263" s="12"/>
      <c r="AW263" s="12"/>
    </row>
    <row r="264" spans="2:49" ht="15">
      <c r="B264" s="41"/>
      <c r="C264" s="41"/>
      <c r="D264" s="41"/>
      <c r="E264" s="41"/>
      <c r="F264" s="41"/>
      <c r="G264" s="41"/>
      <c r="H264" s="41"/>
      <c r="N264" s="41"/>
      <c r="P264"/>
      <c r="Q264"/>
      <c r="R264"/>
      <c r="S264"/>
      <c r="T264"/>
      <c r="U264"/>
      <c r="V264"/>
      <c r="W264"/>
      <c r="X264"/>
      <c r="Y264"/>
      <c r="Z264"/>
      <c r="AA264"/>
      <c r="AB264"/>
      <c r="AC264"/>
      <c r="AD264"/>
      <c r="AE264"/>
      <c r="AF264"/>
      <c r="AG264"/>
      <c r="AH264"/>
      <c r="AI264"/>
      <c r="AJ264"/>
      <c r="AK264"/>
      <c r="AL264"/>
      <c r="AM264"/>
      <c r="AN264"/>
      <c r="AO264"/>
      <c r="AP264"/>
      <c r="AQ264"/>
      <c r="AR264"/>
      <c r="AS264"/>
      <c r="AT264" s="12"/>
      <c r="AU264" s="12"/>
      <c r="AV264" s="12"/>
      <c r="AW264" s="12"/>
    </row>
    <row r="265" spans="2:49" ht="15">
      <c r="C265" s="42"/>
      <c r="D265" s="42"/>
      <c r="E265" s="42"/>
      <c r="F265" s="42"/>
      <c r="G265" s="42"/>
      <c r="H265" s="42"/>
      <c r="N265" s="42"/>
      <c r="P265"/>
      <c r="Q265"/>
      <c r="R265"/>
      <c r="S265"/>
      <c r="T265"/>
      <c r="U265"/>
      <c r="V265"/>
      <c r="W265"/>
      <c r="X265"/>
      <c r="Y265"/>
      <c r="Z265"/>
      <c r="AA265"/>
      <c r="AB265"/>
      <c r="AC265"/>
      <c r="AD265"/>
      <c r="AE265"/>
      <c r="AF265"/>
      <c r="AG265"/>
      <c r="AH265"/>
      <c r="AI265"/>
      <c r="AJ265"/>
      <c r="AK265"/>
      <c r="AL265"/>
      <c r="AM265"/>
      <c r="AN265"/>
      <c r="AO265"/>
      <c r="AP265"/>
      <c r="AQ265"/>
      <c r="AR265"/>
      <c r="AS265"/>
      <c r="AT265" s="12"/>
      <c r="AU265" s="12"/>
      <c r="AV265" s="12"/>
      <c r="AW265" s="12"/>
    </row>
    <row r="266" spans="2:49" ht="15">
      <c r="C266" s="42"/>
      <c r="D266" s="42"/>
      <c r="E266" s="42"/>
      <c r="F266" s="42"/>
      <c r="G266" s="42"/>
      <c r="H266" s="42"/>
      <c r="N266" s="42"/>
      <c r="P266"/>
      <c r="Q266"/>
      <c r="R266"/>
      <c r="S266"/>
      <c r="T266"/>
      <c r="U266"/>
      <c r="V266"/>
      <c r="W266"/>
      <c r="X266"/>
      <c r="Y266"/>
      <c r="Z266"/>
      <c r="AA266"/>
      <c r="AB266"/>
      <c r="AC266"/>
      <c r="AD266"/>
      <c r="AE266"/>
      <c r="AF266"/>
      <c r="AG266"/>
      <c r="AH266"/>
      <c r="AI266"/>
      <c r="AJ266"/>
      <c r="AK266"/>
      <c r="AL266"/>
      <c r="AM266"/>
      <c r="AN266"/>
      <c r="AO266"/>
      <c r="AP266"/>
      <c r="AQ266"/>
      <c r="AR266"/>
      <c r="AS266"/>
      <c r="AT266" s="12"/>
      <c r="AU266" s="12"/>
      <c r="AV266" s="12"/>
      <c r="AW266" s="12"/>
    </row>
    <row r="267" spans="2:49" ht="15">
      <c r="C267" s="42"/>
      <c r="D267" s="42"/>
      <c r="E267" s="42"/>
      <c r="F267" s="42"/>
      <c r="G267" s="42"/>
      <c r="H267" s="42"/>
      <c r="N267" s="42"/>
      <c r="P267"/>
      <c r="Q267"/>
      <c r="R267"/>
      <c r="S267"/>
      <c r="T267"/>
      <c r="U267"/>
      <c r="V267"/>
      <c r="W267"/>
      <c r="X267"/>
      <c r="Y267"/>
      <c r="Z267"/>
      <c r="AA267"/>
      <c r="AB267"/>
      <c r="AC267"/>
      <c r="AD267"/>
      <c r="AE267"/>
      <c r="AF267"/>
      <c r="AG267"/>
      <c r="AH267"/>
      <c r="AI267"/>
      <c r="AJ267"/>
      <c r="AK267"/>
      <c r="AL267"/>
      <c r="AM267"/>
      <c r="AN267"/>
      <c r="AO267"/>
      <c r="AP267"/>
      <c r="AQ267"/>
      <c r="AR267"/>
      <c r="AS267"/>
      <c r="AT267" s="12"/>
      <c r="AU267" s="12"/>
      <c r="AV267" s="12"/>
      <c r="AW267" s="12"/>
    </row>
    <row r="268" spans="2:49" ht="15">
      <c r="C268" s="42"/>
      <c r="D268" s="42"/>
      <c r="E268" s="42"/>
      <c r="F268" s="42"/>
      <c r="G268" s="42"/>
      <c r="H268" s="42"/>
      <c r="N268" s="42"/>
      <c r="P268"/>
      <c r="Q268"/>
      <c r="R268"/>
      <c r="S268"/>
      <c r="T268"/>
      <c r="U268"/>
      <c r="V268"/>
      <c r="W268"/>
      <c r="X268"/>
      <c r="Y268"/>
      <c r="Z268"/>
      <c r="AA268"/>
      <c r="AB268"/>
      <c r="AC268"/>
      <c r="AD268"/>
      <c r="AE268"/>
      <c r="AF268"/>
      <c r="AG268"/>
      <c r="AH268"/>
      <c r="AI268"/>
      <c r="AJ268"/>
      <c r="AK268"/>
      <c r="AL268"/>
      <c r="AM268"/>
      <c r="AN268"/>
      <c r="AO268"/>
      <c r="AP268"/>
      <c r="AQ268"/>
      <c r="AR268"/>
      <c r="AS268"/>
      <c r="AT268" s="12"/>
      <c r="AU268" s="12"/>
      <c r="AV268" s="12"/>
      <c r="AW268" s="12"/>
    </row>
    <row r="269" spans="2:49" ht="15">
      <c r="C269" s="42"/>
      <c r="D269" s="42"/>
      <c r="E269" s="42"/>
      <c r="F269" s="42"/>
      <c r="G269" s="42"/>
      <c r="H269" s="42"/>
      <c r="N269" s="42"/>
      <c r="P269"/>
      <c r="Q269"/>
      <c r="R269"/>
      <c r="S269"/>
      <c r="T269"/>
      <c r="U269"/>
      <c r="V269"/>
      <c r="W269"/>
      <c r="X269"/>
      <c r="Y269"/>
      <c r="Z269"/>
      <c r="AA269"/>
      <c r="AB269"/>
      <c r="AC269"/>
      <c r="AD269"/>
      <c r="AE269"/>
      <c r="AF269"/>
      <c r="AG269"/>
      <c r="AH269"/>
      <c r="AI269"/>
      <c r="AJ269"/>
      <c r="AK269"/>
      <c r="AL269"/>
      <c r="AM269"/>
      <c r="AN269"/>
      <c r="AO269"/>
      <c r="AP269"/>
      <c r="AQ269"/>
      <c r="AR269"/>
      <c r="AS269"/>
    </row>
    <row r="270" spans="2:49" ht="15">
      <c r="C270" s="42"/>
      <c r="D270" s="42"/>
      <c r="E270" s="42"/>
      <c r="F270" s="42"/>
      <c r="G270" s="42"/>
      <c r="H270" s="42"/>
      <c r="N270" s="42"/>
      <c r="P270"/>
      <c r="Q270"/>
      <c r="R270"/>
      <c r="S270"/>
      <c r="T270"/>
      <c r="U270"/>
      <c r="V270"/>
      <c r="W270"/>
      <c r="X270"/>
      <c r="Y270"/>
      <c r="Z270"/>
      <c r="AA270"/>
      <c r="AB270"/>
      <c r="AC270"/>
      <c r="AD270"/>
      <c r="AE270"/>
      <c r="AF270"/>
      <c r="AG270"/>
      <c r="AH270"/>
      <c r="AI270"/>
      <c r="AJ270"/>
      <c r="AK270"/>
      <c r="AL270"/>
      <c r="AM270"/>
      <c r="AN270"/>
      <c r="AO270"/>
      <c r="AP270"/>
      <c r="AQ270"/>
      <c r="AR270"/>
      <c r="AS270"/>
    </row>
    <row r="271" spans="2:49" ht="15">
      <c r="C271" s="42"/>
      <c r="D271" s="42"/>
      <c r="E271" s="42"/>
      <c r="F271" s="42"/>
      <c r="G271" s="42"/>
      <c r="H271" s="42"/>
      <c r="N271" s="42"/>
      <c r="P271"/>
      <c r="Q271"/>
      <c r="R271"/>
      <c r="S271"/>
      <c r="T271"/>
      <c r="U271"/>
      <c r="V271"/>
      <c r="W271"/>
      <c r="X271"/>
      <c r="Y271"/>
      <c r="Z271"/>
      <c r="AA271"/>
      <c r="AB271"/>
      <c r="AC271"/>
      <c r="AD271"/>
      <c r="AE271"/>
      <c r="AF271"/>
      <c r="AG271"/>
      <c r="AH271"/>
      <c r="AI271"/>
      <c r="AJ271"/>
      <c r="AK271"/>
      <c r="AL271"/>
      <c r="AM271"/>
      <c r="AN271"/>
      <c r="AO271"/>
      <c r="AP271"/>
      <c r="AQ271"/>
      <c r="AR271"/>
      <c r="AS271"/>
    </row>
    <row r="272" spans="2:49" ht="15">
      <c r="C272" s="42"/>
      <c r="D272" s="42"/>
      <c r="E272" s="42"/>
      <c r="F272" s="42"/>
      <c r="G272" s="42"/>
      <c r="H272" s="42"/>
      <c r="N272" s="42"/>
      <c r="P272"/>
      <c r="Q272"/>
      <c r="R272"/>
      <c r="S272"/>
      <c r="T272"/>
      <c r="U272"/>
      <c r="V272"/>
      <c r="W272"/>
      <c r="X272"/>
      <c r="Y272"/>
      <c r="Z272"/>
      <c r="AA272"/>
      <c r="AB272"/>
      <c r="AC272"/>
      <c r="AD272"/>
      <c r="AE272"/>
      <c r="AF272"/>
      <c r="AG272"/>
      <c r="AH272"/>
      <c r="AI272"/>
      <c r="AJ272"/>
      <c r="AK272"/>
      <c r="AL272"/>
      <c r="AM272"/>
      <c r="AN272"/>
      <c r="AO272"/>
      <c r="AP272"/>
      <c r="AQ272"/>
      <c r="AR272"/>
      <c r="AS272"/>
    </row>
    <row r="273" spans="3:45" ht="15">
      <c r="C273" s="42"/>
      <c r="D273" s="42"/>
      <c r="E273" s="42"/>
      <c r="F273" s="42"/>
      <c r="G273" s="42"/>
      <c r="H273" s="42"/>
      <c r="N273" s="42"/>
      <c r="P273"/>
      <c r="Q273"/>
      <c r="R273"/>
      <c r="S273"/>
      <c r="T273"/>
      <c r="U273"/>
      <c r="V273"/>
      <c r="W273"/>
      <c r="X273"/>
      <c r="Y273"/>
      <c r="Z273"/>
      <c r="AA273"/>
      <c r="AB273"/>
      <c r="AC273"/>
      <c r="AD273"/>
      <c r="AE273"/>
      <c r="AF273"/>
      <c r="AG273"/>
      <c r="AH273"/>
      <c r="AI273"/>
      <c r="AJ273"/>
      <c r="AK273"/>
      <c r="AL273"/>
      <c r="AM273"/>
      <c r="AN273"/>
      <c r="AO273"/>
      <c r="AP273"/>
      <c r="AQ273"/>
      <c r="AR273"/>
      <c r="AS273"/>
    </row>
    <row r="274" spans="3:45" ht="15">
      <c r="C274" s="42"/>
      <c r="D274" s="42"/>
      <c r="E274" s="42"/>
      <c r="F274" s="42"/>
      <c r="G274" s="42"/>
      <c r="H274" s="42"/>
      <c r="N274" s="42"/>
      <c r="P274"/>
      <c r="Q274"/>
      <c r="R274"/>
      <c r="S274"/>
      <c r="T274"/>
      <c r="U274"/>
      <c r="V274"/>
      <c r="W274"/>
      <c r="X274"/>
      <c r="Y274"/>
      <c r="Z274"/>
      <c r="AA274"/>
      <c r="AB274"/>
      <c r="AC274"/>
      <c r="AD274"/>
      <c r="AE274"/>
      <c r="AF274"/>
      <c r="AG274"/>
      <c r="AH274"/>
      <c r="AI274"/>
      <c r="AJ274"/>
      <c r="AK274"/>
      <c r="AL274"/>
      <c r="AM274"/>
      <c r="AN274"/>
      <c r="AO274"/>
      <c r="AP274"/>
      <c r="AQ274"/>
      <c r="AR274"/>
      <c r="AS274"/>
    </row>
    <row r="275" spans="3:45" ht="15">
      <c r="C275" s="42"/>
      <c r="D275" s="42"/>
      <c r="E275" s="42"/>
      <c r="F275" s="42"/>
      <c r="G275" s="42"/>
      <c r="H275" s="42"/>
      <c r="N275" s="42"/>
      <c r="P275"/>
      <c r="Q275"/>
      <c r="R275"/>
      <c r="S275"/>
      <c r="T275"/>
      <c r="U275"/>
      <c r="V275"/>
      <c r="W275"/>
      <c r="X275"/>
      <c r="Y275"/>
      <c r="Z275"/>
      <c r="AA275"/>
      <c r="AB275"/>
      <c r="AC275"/>
      <c r="AD275"/>
      <c r="AE275"/>
      <c r="AF275"/>
      <c r="AG275"/>
      <c r="AH275"/>
      <c r="AI275"/>
      <c r="AJ275"/>
      <c r="AK275"/>
      <c r="AL275"/>
      <c r="AM275"/>
      <c r="AN275"/>
      <c r="AO275"/>
      <c r="AP275"/>
      <c r="AQ275"/>
      <c r="AR275"/>
      <c r="AS275"/>
    </row>
    <row r="276" spans="3:45" ht="15">
      <c r="C276" s="42"/>
      <c r="D276" s="42"/>
      <c r="E276" s="42"/>
      <c r="F276" s="42"/>
      <c r="G276" s="42"/>
      <c r="H276" s="42"/>
      <c r="N276" s="42"/>
      <c r="P276"/>
      <c r="Q276"/>
      <c r="R276"/>
      <c r="S276"/>
      <c r="T276"/>
      <c r="U276"/>
      <c r="V276"/>
      <c r="W276"/>
      <c r="X276"/>
      <c r="Y276"/>
      <c r="Z276"/>
      <c r="AA276"/>
      <c r="AB276"/>
      <c r="AC276"/>
      <c r="AD276"/>
      <c r="AE276"/>
      <c r="AF276"/>
      <c r="AG276"/>
      <c r="AH276"/>
      <c r="AI276"/>
      <c r="AJ276"/>
      <c r="AK276"/>
      <c r="AL276"/>
      <c r="AM276"/>
      <c r="AN276"/>
      <c r="AO276"/>
      <c r="AP276"/>
      <c r="AQ276"/>
      <c r="AR276"/>
      <c r="AS276"/>
    </row>
    <row r="277" spans="3:45" ht="15">
      <c r="C277" s="42"/>
      <c r="D277" s="42"/>
      <c r="E277" s="42"/>
      <c r="F277" s="42"/>
      <c r="G277" s="42"/>
      <c r="H277" s="42"/>
      <c r="N277" s="42"/>
      <c r="P277"/>
      <c r="Q277"/>
      <c r="R277"/>
      <c r="S277"/>
      <c r="T277"/>
      <c r="U277"/>
      <c r="V277"/>
      <c r="W277"/>
      <c r="X277"/>
      <c r="Y277"/>
      <c r="Z277"/>
      <c r="AA277"/>
      <c r="AB277"/>
      <c r="AC277"/>
      <c r="AD277"/>
      <c r="AE277"/>
      <c r="AF277"/>
      <c r="AG277"/>
      <c r="AH277"/>
      <c r="AI277"/>
      <c r="AJ277"/>
      <c r="AK277"/>
      <c r="AL277"/>
      <c r="AM277"/>
      <c r="AN277"/>
      <c r="AO277"/>
      <c r="AP277"/>
      <c r="AQ277"/>
      <c r="AR277"/>
      <c r="AS277"/>
    </row>
    <row r="278" spans="3:45" ht="15">
      <c r="C278" s="42"/>
      <c r="D278" s="42"/>
      <c r="E278" s="42"/>
      <c r="F278" s="42"/>
      <c r="G278" s="42"/>
      <c r="H278" s="42"/>
      <c r="N278" s="42"/>
      <c r="P278"/>
      <c r="Q278"/>
      <c r="R278"/>
      <c r="S278"/>
      <c r="T278"/>
      <c r="U278"/>
      <c r="V278"/>
      <c r="W278"/>
      <c r="X278"/>
      <c r="Y278"/>
      <c r="Z278"/>
      <c r="AA278"/>
      <c r="AB278"/>
      <c r="AC278"/>
      <c r="AD278"/>
      <c r="AE278"/>
      <c r="AF278"/>
      <c r="AG278"/>
      <c r="AH278"/>
      <c r="AI278"/>
      <c r="AJ278"/>
      <c r="AK278"/>
      <c r="AL278"/>
      <c r="AM278"/>
      <c r="AN278"/>
      <c r="AO278"/>
      <c r="AP278"/>
      <c r="AQ278"/>
      <c r="AR278"/>
      <c r="AS278"/>
    </row>
    <row r="279" spans="3:45" ht="15">
      <c r="C279" s="42"/>
      <c r="D279" s="42"/>
      <c r="E279" s="42"/>
      <c r="F279" s="42"/>
      <c r="G279" s="42"/>
      <c r="H279" s="42"/>
      <c r="N279" s="42"/>
      <c r="P279"/>
      <c r="Q279"/>
      <c r="R279"/>
      <c r="S279"/>
      <c r="T279"/>
      <c r="U279"/>
      <c r="V279"/>
      <c r="W279"/>
      <c r="X279"/>
      <c r="Y279"/>
      <c r="Z279"/>
      <c r="AA279"/>
      <c r="AB279"/>
      <c r="AC279"/>
      <c r="AD279"/>
      <c r="AE279"/>
      <c r="AF279"/>
      <c r="AG279"/>
      <c r="AH279"/>
      <c r="AI279"/>
      <c r="AJ279"/>
      <c r="AK279"/>
      <c r="AL279"/>
      <c r="AM279"/>
      <c r="AN279"/>
      <c r="AO279"/>
      <c r="AP279"/>
      <c r="AQ279"/>
      <c r="AR279"/>
      <c r="AS279"/>
    </row>
    <row r="280" spans="3:45" ht="15">
      <c r="C280" s="42"/>
      <c r="D280" s="42"/>
      <c r="E280" s="42"/>
      <c r="F280" s="42"/>
      <c r="G280" s="42"/>
      <c r="H280" s="42"/>
      <c r="N280" s="42"/>
      <c r="P280"/>
      <c r="Q280"/>
      <c r="R280"/>
      <c r="S280"/>
      <c r="T280"/>
      <c r="U280"/>
      <c r="V280"/>
      <c r="W280"/>
      <c r="X280"/>
      <c r="Y280"/>
      <c r="Z280"/>
      <c r="AA280"/>
      <c r="AB280"/>
      <c r="AC280"/>
      <c r="AD280"/>
      <c r="AE280"/>
      <c r="AF280"/>
      <c r="AG280"/>
      <c r="AH280"/>
      <c r="AI280"/>
      <c r="AJ280"/>
      <c r="AK280"/>
      <c r="AL280"/>
      <c r="AM280"/>
      <c r="AN280"/>
      <c r="AO280"/>
      <c r="AP280"/>
      <c r="AQ280"/>
      <c r="AR280"/>
      <c r="AS280"/>
    </row>
    <row r="281" spans="3:45" ht="15">
      <c r="C281" s="42"/>
      <c r="D281" s="42"/>
      <c r="E281" s="42"/>
      <c r="F281" s="42"/>
      <c r="G281" s="42"/>
      <c r="H281" s="42"/>
      <c r="N281" s="42"/>
      <c r="P281"/>
      <c r="Q281"/>
      <c r="R281"/>
      <c r="S281"/>
      <c r="T281"/>
      <c r="U281"/>
      <c r="V281"/>
      <c r="W281"/>
      <c r="X281"/>
      <c r="Y281"/>
      <c r="Z281"/>
      <c r="AA281"/>
      <c r="AB281"/>
      <c r="AC281"/>
      <c r="AD281"/>
      <c r="AE281"/>
      <c r="AF281"/>
      <c r="AG281"/>
      <c r="AH281"/>
      <c r="AI281"/>
      <c r="AJ281"/>
      <c r="AK281"/>
      <c r="AL281"/>
      <c r="AM281"/>
      <c r="AN281"/>
      <c r="AO281"/>
      <c r="AP281"/>
      <c r="AQ281"/>
      <c r="AR281"/>
      <c r="AS281"/>
    </row>
    <row r="282" spans="3:45" ht="15">
      <c r="C282" s="42"/>
      <c r="D282" s="42"/>
      <c r="E282" s="42"/>
      <c r="F282" s="42"/>
      <c r="G282" s="42"/>
      <c r="H282" s="42"/>
      <c r="N282" s="42"/>
      <c r="P282"/>
      <c r="Q282"/>
      <c r="R282"/>
      <c r="S282"/>
      <c r="T282"/>
      <c r="U282"/>
      <c r="V282"/>
      <c r="W282"/>
      <c r="X282"/>
      <c r="Y282"/>
      <c r="Z282"/>
      <c r="AA282"/>
      <c r="AB282"/>
      <c r="AC282"/>
      <c r="AD282"/>
      <c r="AE282"/>
      <c r="AF282"/>
      <c r="AG282"/>
      <c r="AH282"/>
      <c r="AI282"/>
      <c r="AJ282"/>
      <c r="AK282"/>
      <c r="AL282"/>
      <c r="AM282"/>
      <c r="AN282"/>
      <c r="AO282"/>
      <c r="AP282"/>
      <c r="AQ282"/>
      <c r="AR282"/>
      <c r="AS282"/>
    </row>
    <row r="283" spans="3:45" ht="15">
      <c r="C283" s="42"/>
      <c r="D283" s="42"/>
      <c r="E283" s="42"/>
      <c r="F283" s="42"/>
      <c r="G283" s="42"/>
      <c r="H283" s="42"/>
      <c r="N283" s="42"/>
      <c r="P283"/>
      <c r="Q283"/>
      <c r="R283"/>
      <c r="S283"/>
      <c r="T283"/>
      <c r="U283"/>
      <c r="V283"/>
      <c r="W283"/>
      <c r="X283"/>
      <c r="Y283"/>
      <c r="Z283"/>
      <c r="AA283"/>
      <c r="AB283"/>
      <c r="AC283"/>
      <c r="AD283"/>
      <c r="AE283"/>
      <c r="AF283"/>
      <c r="AG283"/>
      <c r="AH283"/>
      <c r="AI283"/>
      <c r="AJ283"/>
      <c r="AK283"/>
      <c r="AL283"/>
      <c r="AM283"/>
      <c r="AN283"/>
      <c r="AO283"/>
      <c r="AP283"/>
      <c r="AQ283"/>
      <c r="AR283"/>
      <c r="AS283"/>
    </row>
    <row r="284" spans="3:45" ht="15">
      <c r="C284" s="42"/>
      <c r="D284" s="42"/>
      <c r="E284" s="42"/>
      <c r="F284" s="42"/>
      <c r="G284" s="42"/>
      <c r="H284" s="42"/>
      <c r="N284" s="42"/>
      <c r="P284"/>
      <c r="Q284"/>
      <c r="R284"/>
      <c r="S284"/>
      <c r="T284"/>
      <c r="U284"/>
      <c r="V284"/>
      <c r="W284"/>
      <c r="X284"/>
      <c r="Y284"/>
      <c r="Z284"/>
      <c r="AA284"/>
      <c r="AB284"/>
      <c r="AC284"/>
      <c r="AD284"/>
      <c r="AE284"/>
      <c r="AF284"/>
      <c r="AG284"/>
      <c r="AH284"/>
      <c r="AI284"/>
      <c r="AJ284"/>
      <c r="AK284"/>
      <c r="AL284"/>
      <c r="AM284"/>
      <c r="AN284"/>
      <c r="AO284"/>
      <c r="AP284"/>
      <c r="AQ284"/>
      <c r="AR284"/>
      <c r="AS284"/>
    </row>
    <row r="285" spans="3:45" ht="15">
      <c r="C285" s="42"/>
      <c r="D285" s="42"/>
      <c r="E285" s="42"/>
      <c r="F285" s="42"/>
      <c r="G285" s="42"/>
      <c r="H285" s="42"/>
      <c r="N285" s="42"/>
      <c r="P285"/>
      <c r="Q285"/>
      <c r="R285"/>
      <c r="S285"/>
      <c r="T285"/>
      <c r="U285"/>
      <c r="V285"/>
      <c r="W285"/>
      <c r="X285"/>
      <c r="Y285"/>
      <c r="Z285"/>
      <c r="AA285"/>
      <c r="AB285"/>
      <c r="AC285"/>
      <c r="AD285"/>
      <c r="AE285"/>
      <c r="AF285"/>
      <c r="AG285"/>
      <c r="AH285"/>
      <c r="AI285"/>
      <c r="AJ285"/>
      <c r="AK285"/>
      <c r="AL285"/>
      <c r="AM285"/>
      <c r="AN285"/>
      <c r="AO285"/>
      <c r="AP285"/>
      <c r="AQ285"/>
      <c r="AR285"/>
      <c r="AS285"/>
    </row>
    <row r="286" spans="3:45" ht="15">
      <c r="C286" s="42"/>
      <c r="D286" s="42"/>
      <c r="E286" s="42"/>
      <c r="F286" s="42"/>
      <c r="G286" s="42"/>
      <c r="H286" s="42"/>
      <c r="N286" s="42"/>
      <c r="P286"/>
      <c r="Q286"/>
      <c r="R286"/>
      <c r="S286"/>
      <c r="T286"/>
      <c r="U286"/>
      <c r="V286"/>
      <c r="W286"/>
      <c r="X286"/>
      <c r="Y286"/>
      <c r="Z286"/>
      <c r="AA286"/>
      <c r="AB286"/>
      <c r="AC286"/>
      <c r="AD286"/>
      <c r="AE286"/>
      <c r="AF286"/>
      <c r="AG286"/>
      <c r="AH286"/>
      <c r="AI286"/>
      <c r="AJ286"/>
      <c r="AK286"/>
      <c r="AL286"/>
      <c r="AM286"/>
      <c r="AN286"/>
      <c r="AO286"/>
      <c r="AP286"/>
      <c r="AQ286"/>
      <c r="AR286"/>
      <c r="AS286"/>
    </row>
    <row r="287" spans="3:45" ht="15">
      <c r="C287" s="42"/>
      <c r="D287" s="42"/>
      <c r="E287" s="42"/>
      <c r="F287" s="42"/>
      <c r="G287" s="42"/>
      <c r="H287" s="42"/>
      <c r="N287" s="42"/>
      <c r="P287"/>
      <c r="Q287"/>
      <c r="R287"/>
      <c r="S287"/>
      <c r="T287"/>
      <c r="U287"/>
      <c r="V287"/>
      <c r="W287"/>
      <c r="X287"/>
      <c r="Y287"/>
      <c r="Z287"/>
      <c r="AA287"/>
      <c r="AB287"/>
      <c r="AC287"/>
      <c r="AD287"/>
      <c r="AE287"/>
      <c r="AF287"/>
      <c r="AG287"/>
      <c r="AH287"/>
      <c r="AI287"/>
      <c r="AJ287"/>
      <c r="AK287"/>
      <c r="AL287"/>
      <c r="AM287"/>
      <c r="AN287"/>
      <c r="AO287"/>
      <c r="AP287"/>
      <c r="AQ287"/>
      <c r="AR287"/>
      <c r="AS287"/>
    </row>
    <row r="288" spans="3:45" ht="15">
      <c r="C288" s="42"/>
      <c r="D288" s="42"/>
      <c r="E288" s="42"/>
      <c r="F288" s="42"/>
      <c r="G288" s="42"/>
      <c r="H288" s="42"/>
      <c r="N288" s="42"/>
      <c r="P288"/>
      <c r="Q288"/>
      <c r="R288"/>
      <c r="S288"/>
      <c r="T288"/>
      <c r="U288"/>
      <c r="V288"/>
      <c r="W288"/>
      <c r="X288"/>
      <c r="Y288"/>
      <c r="Z288"/>
      <c r="AA288"/>
      <c r="AB288"/>
      <c r="AC288"/>
      <c r="AD288"/>
      <c r="AE288"/>
      <c r="AF288"/>
      <c r="AG288"/>
      <c r="AH288"/>
      <c r="AI288"/>
      <c r="AJ288"/>
      <c r="AK288"/>
      <c r="AL288"/>
      <c r="AM288"/>
      <c r="AN288"/>
      <c r="AO288"/>
      <c r="AP288"/>
      <c r="AQ288"/>
      <c r="AR288"/>
      <c r="AS288"/>
    </row>
    <row r="289" spans="2:45" ht="15">
      <c r="B289" s="41"/>
      <c r="C289" s="41"/>
      <c r="D289" s="41"/>
      <c r="E289" s="41"/>
      <c r="F289" s="41"/>
      <c r="G289" s="41"/>
      <c r="H289" s="41"/>
      <c r="N289" s="41"/>
      <c r="P289"/>
      <c r="Q289"/>
      <c r="R289"/>
      <c r="S289"/>
      <c r="T289"/>
      <c r="U289"/>
      <c r="V289"/>
      <c r="W289"/>
      <c r="X289"/>
      <c r="Y289"/>
      <c r="Z289"/>
      <c r="AA289"/>
      <c r="AB289"/>
      <c r="AC289"/>
      <c r="AD289"/>
      <c r="AE289"/>
      <c r="AF289"/>
      <c r="AG289"/>
      <c r="AH289"/>
      <c r="AI289"/>
      <c r="AJ289"/>
      <c r="AK289"/>
      <c r="AL289"/>
      <c r="AM289"/>
      <c r="AN289"/>
      <c r="AO289"/>
      <c r="AP289"/>
      <c r="AQ289"/>
      <c r="AR289"/>
      <c r="AS289"/>
    </row>
    <row r="290" spans="2:45" ht="15">
      <c r="P290"/>
      <c r="Q290"/>
      <c r="R290"/>
      <c r="S290"/>
      <c r="T290"/>
      <c r="U290"/>
      <c r="V290"/>
      <c r="W290"/>
      <c r="X290"/>
      <c r="Y290"/>
      <c r="Z290"/>
      <c r="AA290"/>
      <c r="AB290"/>
      <c r="AC290"/>
      <c r="AD290"/>
      <c r="AE290"/>
      <c r="AF290"/>
      <c r="AG290"/>
      <c r="AH290"/>
      <c r="AI290"/>
      <c r="AJ290"/>
      <c r="AK290"/>
      <c r="AL290"/>
      <c r="AM290"/>
      <c r="AN290"/>
      <c r="AO290"/>
      <c r="AP290"/>
      <c r="AQ290"/>
      <c r="AR290"/>
      <c r="AS290"/>
    </row>
    <row r="291" spans="2:45" ht="15">
      <c r="P291"/>
      <c r="Q291"/>
      <c r="R291"/>
      <c r="S291"/>
      <c r="T291"/>
      <c r="U291"/>
      <c r="V291"/>
      <c r="W291"/>
      <c r="X291"/>
      <c r="Y291"/>
      <c r="Z291"/>
      <c r="AA291"/>
      <c r="AB291"/>
      <c r="AC291"/>
      <c r="AD291"/>
      <c r="AE291"/>
      <c r="AF291"/>
      <c r="AG291"/>
      <c r="AH291"/>
      <c r="AI291"/>
      <c r="AJ291"/>
      <c r="AK291"/>
      <c r="AL291"/>
      <c r="AM291"/>
      <c r="AN291"/>
      <c r="AO291"/>
      <c r="AP291"/>
      <c r="AQ291"/>
      <c r="AR291"/>
      <c r="AS291"/>
    </row>
    <row r="292" spans="2:45" ht="15">
      <c r="P292"/>
      <c r="Q292"/>
      <c r="R292"/>
      <c r="S292"/>
      <c r="T292"/>
      <c r="U292"/>
      <c r="V292"/>
      <c r="W292"/>
      <c r="X292"/>
      <c r="Y292"/>
      <c r="Z292"/>
      <c r="AA292"/>
      <c r="AB292"/>
      <c r="AC292"/>
      <c r="AD292"/>
      <c r="AE292"/>
      <c r="AF292"/>
      <c r="AG292"/>
      <c r="AH292"/>
      <c r="AI292"/>
      <c r="AJ292"/>
      <c r="AK292"/>
      <c r="AL292"/>
      <c r="AM292"/>
      <c r="AN292"/>
      <c r="AO292"/>
      <c r="AP292"/>
      <c r="AQ292"/>
      <c r="AR292"/>
      <c r="AS292"/>
    </row>
    <row r="293" spans="2:45" ht="15">
      <c r="P293"/>
      <c r="Q293"/>
      <c r="R293"/>
      <c r="S293"/>
      <c r="T293"/>
      <c r="U293"/>
      <c r="V293"/>
      <c r="W293"/>
      <c r="X293"/>
      <c r="Y293"/>
      <c r="Z293"/>
      <c r="AA293"/>
      <c r="AB293"/>
      <c r="AC293"/>
      <c r="AD293"/>
      <c r="AE293"/>
      <c r="AF293"/>
      <c r="AG293"/>
      <c r="AH293"/>
      <c r="AI293"/>
      <c r="AJ293"/>
      <c r="AK293"/>
      <c r="AL293"/>
      <c r="AM293"/>
      <c r="AN293"/>
      <c r="AO293"/>
      <c r="AP293"/>
      <c r="AQ293"/>
      <c r="AR293"/>
      <c r="AS293"/>
    </row>
    <row r="294" spans="2:45" ht="15">
      <c r="P294"/>
      <c r="Q294"/>
      <c r="R294"/>
      <c r="S294"/>
      <c r="T294"/>
      <c r="U294"/>
      <c r="V294"/>
      <c r="W294"/>
      <c r="X294"/>
      <c r="Y294"/>
      <c r="Z294"/>
      <c r="AA294"/>
      <c r="AB294"/>
      <c r="AC294"/>
      <c r="AD294"/>
      <c r="AE294"/>
      <c r="AF294"/>
      <c r="AG294"/>
      <c r="AH294"/>
      <c r="AI294"/>
      <c r="AJ294"/>
      <c r="AK294"/>
      <c r="AL294"/>
      <c r="AM294"/>
      <c r="AN294"/>
      <c r="AO294"/>
      <c r="AP294"/>
      <c r="AQ294"/>
      <c r="AR294"/>
      <c r="AS294"/>
    </row>
    <row r="295" spans="2:45" ht="15">
      <c r="P295"/>
      <c r="Q295"/>
      <c r="R295"/>
      <c r="S295"/>
      <c r="T295"/>
      <c r="U295"/>
      <c r="V295"/>
      <c r="W295"/>
      <c r="X295"/>
      <c r="Y295"/>
      <c r="Z295"/>
      <c r="AA295"/>
      <c r="AB295"/>
      <c r="AC295"/>
      <c r="AD295"/>
      <c r="AE295"/>
      <c r="AF295"/>
      <c r="AG295"/>
      <c r="AH295"/>
      <c r="AI295"/>
      <c r="AJ295"/>
      <c r="AK295"/>
      <c r="AL295"/>
      <c r="AM295"/>
      <c r="AN295"/>
      <c r="AO295"/>
      <c r="AP295"/>
      <c r="AQ295"/>
      <c r="AR295"/>
      <c r="AS295"/>
    </row>
    <row r="296" spans="2:45" ht="15">
      <c r="P296"/>
      <c r="Q296"/>
      <c r="R296"/>
      <c r="S296"/>
      <c r="T296"/>
      <c r="U296"/>
      <c r="V296"/>
      <c r="W296"/>
      <c r="X296"/>
      <c r="Y296"/>
      <c r="Z296"/>
      <c r="AA296"/>
      <c r="AB296"/>
      <c r="AC296"/>
      <c r="AD296"/>
      <c r="AE296"/>
      <c r="AF296"/>
      <c r="AG296"/>
      <c r="AH296"/>
      <c r="AI296"/>
      <c r="AJ296"/>
      <c r="AK296"/>
      <c r="AL296"/>
      <c r="AM296"/>
      <c r="AN296"/>
      <c r="AO296"/>
      <c r="AP296"/>
      <c r="AQ296"/>
      <c r="AR296"/>
      <c r="AS296"/>
    </row>
    <row r="297" spans="2:45" ht="15">
      <c r="B297" s="18"/>
      <c r="P297"/>
      <c r="Q297"/>
      <c r="R297"/>
      <c r="S297"/>
      <c r="T297"/>
      <c r="U297"/>
      <c r="V297"/>
      <c r="W297"/>
      <c r="X297"/>
      <c r="Y297"/>
      <c r="Z297"/>
      <c r="AA297"/>
      <c r="AB297"/>
      <c r="AC297"/>
      <c r="AD297"/>
      <c r="AE297"/>
      <c r="AF297"/>
      <c r="AG297"/>
      <c r="AH297"/>
      <c r="AI297"/>
      <c r="AJ297"/>
      <c r="AK297"/>
      <c r="AL297"/>
      <c r="AM297"/>
      <c r="AN297"/>
      <c r="AO297"/>
      <c r="AP297"/>
      <c r="AQ297"/>
      <c r="AR297"/>
      <c r="AS297"/>
    </row>
    <row r="298" spans="2:45" ht="15">
      <c r="B298" s="18"/>
      <c r="N298" s="15"/>
      <c r="P298"/>
      <c r="Q298"/>
      <c r="R298"/>
      <c r="S298"/>
      <c r="T298"/>
      <c r="U298"/>
      <c r="V298"/>
      <c r="W298"/>
      <c r="X298"/>
      <c r="Y298"/>
      <c r="Z298"/>
      <c r="AA298"/>
      <c r="AB298"/>
      <c r="AC298"/>
      <c r="AD298"/>
      <c r="AE298"/>
      <c r="AF298"/>
      <c r="AG298"/>
      <c r="AH298"/>
      <c r="AI298"/>
      <c r="AJ298"/>
      <c r="AK298"/>
      <c r="AL298"/>
      <c r="AM298"/>
      <c r="AN298"/>
      <c r="AO298"/>
      <c r="AP298"/>
      <c r="AQ298"/>
      <c r="AR298"/>
      <c r="AS298"/>
    </row>
    <row r="299" spans="2:45" ht="15">
      <c r="B299" s="18"/>
      <c r="N299" s="15"/>
      <c r="P299"/>
      <c r="Q299"/>
      <c r="R299"/>
      <c r="S299"/>
      <c r="T299"/>
      <c r="U299"/>
      <c r="V299"/>
      <c r="W299"/>
      <c r="X299"/>
      <c r="Y299"/>
      <c r="Z299"/>
      <c r="AA299"/>
      <c r="AB299"/>
      <c r="AC299"/>
      <c r="AD299"/>
      <c r="AE299"/>
      <c r="AF299"/>
      <c r="AG299"/>
      <c r="AH299"/>
      <c r="AI299"/>
      <c r="AJ299"/>
      <c r="AK299"/>
      <c r="AL299"/>
      <c r="AM299"/>
      <c r="AN299"/>
      <c r="AO299"/>
      <c r="AP299"/>
      <c r="AQ299"/>
      <c r="AR299"/>
      <c r="AS299"/>
    </row>
    <row r="300" spans="2:45" ht="15">
      <c r="B300" s="18"/>
      <c r="N300" s="15"/>
      <c r="P300"/>
      <c r="Q300"/>
      <c r="R300"/>
      <c r="S300"/>
      <c r="T300"/>
      <c r="U300"/>
      <c r="V300"/>
      <c r="W300"/>
      <c r="X300"/>
      <c r="Y300"/>
      <c r="Z300"/>
      <c r="AA300"/>
      <c r="AB300"/>
      <c r="AC300"/>
      <c r="AD300"/>
      <c r="AE300"/>
      <c r="AF300"/>
      <c r="AG300"/>
      <c r="AH300"/>
      <c r="AI300"/>
      <c r="AJ300"/>
      <c r="AK300"/>
      <c r="AL300"/>
      <c r="AM300"/>
      <c r="AN300"/>
      <c r="AO300"/>
      <c r="AP300"/>
      <c r="AQ300"/>
      <c r="AR300"/>
      <c r="AS300"/>
    </row>
    <row r="301" spans="2:45" ht="15">
      <c r="B301" s="18"/>
      <c r="C301" s="14"/>
      <c r="D301" s="14"/>
      <c r="E301" s="14"/>
      <c r="F301" s="14"/>
      <c r="G301" s="14"/>
      <c r="H301" s="14"/>
      <c r="N301" s="14"/>
      <c r="P301"/>
      <c r="Q301"/>
      <c r="R301"/>
      <c r="S301"/>
      <c r="T301"/>
      <c r="U301"/>
      <c r="V301"/>
      <c r="W301"/>
      <c r="X301"/>
      <c r="Y301"/>
      <c r="Z301"/>
      <c r="AA301"/>
      <c r="AB301"/>
      <c r="AC301"/>
      <c r="AD301"/>
      <c r="AE301"/>
      <c r="AF301"/>
      <c r="AG301"/>
      <c r="AH301"/>
      <c r="AI301"/>
      <c r="AJ301"/>
      <c r="AK301"/>
      <c r="AL301"/>
      <c r="AM301"/>
      <c r="AN301"/>
      <c r="AO301"/>
      <c r="AP301"/>
      <c r="AQ301"/>
      <c r="AR301"/>
      <c r="AS301"/>
    </row>
    <row r="302" spans="2:45" ht="15">
      <c r="B302" s="18"/>
      <c r="C302" s="14"/>
      <c r="D302" s="14"/>
      <c r="E302" s="14"/>
      <c r="F302" s="14"/>
      <c r="G302" s="14"/>
      <c r="H302" s="14"/>
      <c r="N302" s="14"/>
      <c r="P302"/>
      <c r="Q302"/>
      <c r="R302"/>
      <c r="S302"/>
      <c r="T302"/>
      <c r="U302"/>
      <c r="V302"/>
      <c r="W302"/>
      <c r="X302"/>
      <c r="Y302"/>
      <c r="Z302"/>
      <c r="AA302"/>
      <c r="AB302"/>
      <c r="AC302"/>
      <c r="AD302"/>
      <c r="AE302"/>
      <c r="AF302"/>
      <c r="AG302"/>
      <c r="AH302"/>
      <c r="AI302"/>
      <c r="AJ302"/>
      <c r="AK302"/>
      <c r="AL302"/>
      <c r="AM302"/>
      <c r="AN302"/>
      <c r="AO302"/>
      <c r="AP302"/>
      <c r="AQ302"/>
      <c r="AR302"/>
      <c r="AS302"/>
    </row>
    <row r="303" spans="2:45" ht="15">
      <c r="B303" s="18"/>
      <c r="C303" s="15"/>
      <c r="D303" s="15"/>
      <c r="E303" s="15"/>
      <c r="F303" s="15"/>
      <c r="G303" s="15"/>
      <c r="H303" s="15"/>
      <c r="N303" s="15"/>
      <c r="P303"/>
      <c r="Q303"/>
      <c r="R303"/>
      <c r="S303"/>
      <c r="T303"/>
      <c r="U303"/>
      <c r="V303"/>
      <c r="W303"/>
      <c r="X303"/>
      <c r="Y303"/>
      <c r="Z303"/>
      <c r="AA303"/>
      <c r="AB303"/>
      <c r="AC303"/>
      <c r="AD303"/>
      <c r="AE303"/>
      <c r="AF303"/>
      <c r="AG303"/>
      <c r="AH303"/>
      <c r="AI303"/>
      <c r="AJ303"/>
      <c r="AK303"/>
      <c r="AL303"/>
      <c r="AM303"/>
      <c r="AN303"/>
      <c r="AO303"/>
      <c r="AP303"/>
      <c r="AQ303"/>
      <c r="AR303"/>
      <c r="AS303"/>
    </row>
    <row r="304" spans="2:45" ht="15">
      <c r="B304" s="41"/>
      <c r="C304" s="41"/>
      <c r="D304" s="41"/>
      <c r="E304" s="41"/>
      <c r="F304" s="41"/>
      <c r="G304" s="41"/>
      <c r="H304" s="41"/>
      <c r="N304" s="41"/>
      <c r="P304"/>
      <c r="Q304"/>
      <c r="R304"/>
      <c r="S304"/>
      <c r="T304"/>
      <c r="U304"/>
      <c r="V304"/>
      <c r="W304"/>
      <c r="X304"/>
      <c r="Y304"/>
      <c r="Z304"/>
      <c r="AA304"/>
      <c r="AB304"/>
      <c r="AC304"/>
      <c r="AD304"/>
      <c r="AE304"/>
      <c r="AF304"/>
      <c r="AG304"/>
      <c r="AH304"/>
      <c r="AI304"/>
      <c r="AJ304"/>
      <c r="AK304"/>
      <c r="AL304"/>
      <c r="AM304"/>
      <c r="AN304"/>
      <c r="AO304"/>
      <c r="AP304"/>
      <c r="AQ304"/>
      <c r="AR304"/>
      <c r="AS304"/>
    </row>
    <row r="305" spans="3:45" ht="15">
      <c r="C305" s="42"/>
      <c r="D305" s="42"/>
      <c r="E305" s="42"/>
      <c r="F305" s="42"/>
      <c r="G305" s="42"/>
      <c r="H305" s="42"/>
      <c r="N305" s="42"/>
      <c r="P305"/>
      <c r="Q305"/>
      <c r="R305"/>
      <c r="S305"/>
      <c r="T305"/>
      <c r="U305"/>
      <c r="V305"/>
      <c r="W305"/>
      <c r="X305"/>
      <c r="Y305"/>
      <c r="Z305"/>
      <c r="AA305"/>
      <c r="AB305"/>
      <c r="AC305"/>
      <c r="AD305"/>
      <c r="AE305"/>
      <c r="AF305"/>
      <c r="AG305"/>
      <c r="AH305"/>
      <c r="AI305"/>
      <c r="AJ305"/>
      <c r="AK305"/>
      <c r="AL305"/>
      <c r="AM305"/>
      <c r="AN305"/>
      <c r="AO305"/>
      <c r="AP305"/>
      <c r="AQ305"/>
      <c r="AR305"/>
      <c r="AS305"/>
    </row>
    <row r="306" spans="3:45" ht="15">
      <c r="C306" s="42"/>
      <c r="D306" s="42"/>
      <c r="E306" s="42"/>
      <c r="F306" s="42"/>
      <c r="G306" s="42"/>
      <c r="H306" s="42"/>
      <c r="N306" s="42"/>
      <c r="P306"/>
      <c r="Q306"/>
      <c r="R306"/>
      <c r="S306"/>
      <c r="T306"/>
      <c r="U306"/>
      <c r="V306"/>
      <c r="W306"/>
      <c r="X306"/>
      <c r="Y306"/>
      <c r="Z306"/>
      <c r="AA306"/>
      <c r="AB306"/>
      <c r="AC306"/>
      <c r="AD306"/>
      <c r="AE306"/>
      <c r="AF306"/>
      <c r="AG306"/>
      <c r="AH306"/>
      <c r="AI306"/>
      <c r="AJ306"/>
      <c r="AK306"/>
      <c r="AL306"/>
      <c r="AM306"/>
      <c r="AN306"/>
      <c r="AO306"/>
      <c r="AP306"/>
      <c r="AQ306"/>
      <c r="AR306"/>
      <c r="AS306"/>
    </row>
    <row r="307" spans="3:45" ht="15">
      <c r="C307" s="42"/>
      <c r="D307" s="42"/>
      <c r="E307" s="42"/>
      <c r="F307" s="42"/>
      <c r="G307" s="42"/>
      <c r="H307" s="42"/>
      <c r="N307" s="42"/>
      <c r="P307"/>
      <c r="Q307"/>
      <c r="R307"/>
      <c r="S307"/>
      <c r="T307"/>
      <c r="U307"/>
      <c r="V307"/>
      <c r="W307"/>
      <c r="X307"/>
      <c r="Y307"/>
      <c r="Z307"/>
      <c r="AA307"/>
      <c r="AB307"/>
      <c r="AC307"/>
      <c r="AD307"/>
      <c r="AE307"/>
      <c r="AF307"/>
      <c r="AG307"/>
      <c r="AH307"/>
      <c r="AI307"/>
      <c r="AJ307"/>
      <c r="AK307"/>
      <c r="AL307"/>
      <c r="AM307"/>
      <c r="AN307"/>
      <c r="AO307"/>
      <c r="AP307"/>
      <c r="AQ307"/>
      <c r="AR307"/>
      <c r="AS307"/>
    </row>
    <row r="308" spans="3:45" ht="15">
      <c r="C308" s="42"/>
      <c r="D308" s="42"/>
      <c r="E308" s="42"/>
      <c r="F308" s="42"/>
      <c r="G308" s="42"/>
      <c r="H308" s="42"/>
      <c r="N308" s="42"/>
      <c r="P308"/>
      <c r="Q308"/>
      <c r="R308"/>
      <c r="S308"/>
      <c r="T308"/>
      <c r="U308"/>
      <c r="V308"/>
      <c r="W308"/>
      <c r="X308"/>
      <c r="Y308"/>
      <c r="Z308"/>
      <c r="AA308"/>
      <c r="AB308"/>
      <c r="AC308"/>
      <c r="AD308"/>
      <c r="AE308"/>
      <c r="AF308"/>
      <c r="AG308"/>
      <c r="AH308"/>
      <c r="AI308"/>
      <c r="AJ308"/>
      <c r="AK308"/>
      <c r="AL308"/>
      <c r="AM308"/>
      <c r="AN308"/>
      <c r="AO308"/>
      <c r="AP308"/>
      <c r="AQ308"/>
      <c r="AR308"/>
      <c r="AS308"/>
    </row>
    <row r="309" spans="3:45" ht="15">
      <c r="C309" s="42"/>
      <c r="D309" s="42"/>
      <c r="E309" s="42"/>
      <c r="F309" s="42"/>
      <c r="G309" s="42"/>
      <c r="H309" s="42"/>
      <c r="N309" s="42"/>
      <c r="P309"/>
      <c r="Q309"/>
      <c r="R309"/>
      <c r="S309"/>
      <c r="T309"/>
      <c r="U309"/>
      <c r="V309"/>
      <c r="W309"/>
      <c r="X309"/>
      <c r="Y309"/>
      <c r="Z309"/>
      <c r="AA309"/>
      <c r="AB309"/>
      <c r="AC309"/>
      <c r="AD309"/>
      <c r="AE309"/>
      <c r="AF309"/>
      <c r="AG309"/>
      <c r="AH309"/>
      <c r="AI309"/>
      <c r="AJ309"/>
      <c r="AK309"/>
      <c r="AL309"/>
      <c r="AM309"/>
      <c r="AN309"/>
      <c r="AO309"/>
      <c r="AP309"/>
      <c r="AQ309"/>
      <c r="AR309"/>
      <c r="AS309"/>
    </row>
    <row r="310" spans="3:45" ht="15">
      <c r="C310" s="42"/>
      <c r="D310" s="42"/>
      <c r="E310" s="42"/>
      <c r="F310" s="42"/>
      <c r="G310" s="42"/>
      <c r="H310" s="42"/>
      <c r="N310" s="42"/>
      <c r="P310"/>
      <c r="Q310"/>
      <c r="R310"/>
      <c r="S310"/>
      <c r="T310"/>
      <c r="U310"/>
      <c r="V310"/>
      <c r="W310"/>
      <c r="X310"/>
      <c r="Y310"/>
      <c r="Z310"/>
      <c r="AA310"/>
      <c r="AB310"/>
      <c r="AC310"/>
      <c r="AD310"/>
      <c r="AE310"/>
      <c r="AF310"/>
      <c r="AG310"/>
      <c r="AH310"/>
      <c r="AI310"/>
      <c r="AJ310"/>
      <c r="AK310"/>
      <c r="AL310"/>
      <c r="AM310"/>
      <c r="AN310"/>
      <c r="AO310"/>
      <c r="AP310"/>
      <c r="AQ310"/>
      <c r="AR310"/>
      <c r="AS310"/>
    </row>
    <row r="311" spans="3:45" ht="15">
      <c r="C311" s="42"/>
      <c r="D311" s="42"/>
      <c r="E311" s="42"/>
      <c r="F311" s="42"/>
      <c r="G311" s="42"/>
      <c r="H311" s="42"/>
      <c r="N311" s="42"/>
      <c r="P311"/>
      <c r="Q311"/>
      <c r="R311"/>
      <c r="S311"/>
      <c r="T311"/>
      <c r="U311"/>
      <c r="V311"/>
      <c r="W311"/>
      <c r="X311"/>
      <c r="Y311"/>
      <c r="Z311"/>
      <c r="AA311"/>
      <c r="AB311"/>
      <c r="AC311"/>
      <c r="AD311"/>
      <c r="AE311"/>
      <c r="AF311"/>
      <c r="AG311"/>
      <c r="AH311"/>
      <c r="AI311"/>
      <c r="AJ311"/>
      <c r="AK311"/>
      <c r="AL311"/>
      <c r="AM311"/>
      <c r="AN311"/>
      <c r="AO311"/>
      <c r="AP311"/>
      <c r="AQ311"/>
      <c r="AR311"/>
      <c r="AS311"/>
    </row>
    <row r="312" spans="3:45" ht="15">
      <c r="C312" s="42"/>
      <c r="D312" s="42"/>
      <c r="E312" s="42"/>
      <c r="F312" s="42"/>
      <c r="G312" s="42"/>
      <c r="H312" s="42"/>
      <c r="N312" s="42"/>
      <c r="P312"/>
      <c r="Q312"/>
      <c r="R312"/>
      <c r="S312"/>
      <c r="T312"/>
      <c r="U312"/>
      <c r="V312"/>
      <c r="W312"/>
      <c r="X312"/>
      <c r="Y312"/>
      <c r="Z312"/>
      <c r="AA312"/>
      <c r="AB312"/>
      <c r="AC312"/>
      <c r="AD312"/>
      <c r="AE312"/>
      <c r="AF312"/>
      <c r="AG312"/>
      <c r="AH312"/>
      <c r="AI312"/>
      <c r="AJ312"/>
      <c r="AK312"/>
      <c r="AL312"/>
      <c r="AM312"/>
      <c r="AN312"/>
      <c r="AO312"/>
      <c r="AP312"/>
      <c r="AQ312"/>
      <c r="AR312"/>
      <c r="AS312"/>
    </row>
    <row r="313" spans="3:45">
      <c r="C313" s="42"/>
      <c r="D313" s="42"/>
      <c r="E313" s="42"/>
      <c r="F313" s="42"/>
      <c r="G313" s="42"/>
      <c r="H313" s="42"/>
      <c r="N313" s="42"/>
    </row>
    <row r="314" spans="3:45">
      <c r="C314" s="42"/>
      <c r="D314" s="42"/>
      <c r="E314" s="42"/>
      <c r="F314" s="42"/>
      <c r="G314" s="42"/>
      <c r="H314" s="42"/>
      <c r="N314" s="42"/>
    </row>
    <row r="315" spans="3:45">
      <c r="C315" s="42"/>
      <c r="D315" s="42"/>
      <c r="E315" s="42"/>
      <c r="F315" s="42"/>
      <c r="G315" s="42"/>
      <c r="H315" s="42"/>
      <c r="N315" s="42"/>
    </row>
    <row r="316" spans="3:45">
      <c r="C316" s="42"/>
      <c r="D316" s="42"/>
      <c r="E316" s="42"/>
      <c r="F316" s="42"/>
      <c r="G316" s="42"/>
      <c r="H316" s="42"/>
      <c r="N316" s="42"/>
    </row>
    <row r="317" spans="3:45">
      <c r="C317" s="42"/>
      <c r="D317" s="42"/>
      <c r="E317" s="42"/>
      <c r="F317" s="42"/>
      <c r="G317" s="42"/>
      <c r="H317" s="42"/>
      <c r="N317" s="42"/>
    </row>
    <row r="318" spans="3:45">
      <c r="C318" s="42"/>
      <c r="D318" s="42"/>
      <c r="E318" s="42"/>
      <c r="F318" s="42"/>
      <c r="G318" s="42"/>
      <c r="H318" s="42"/>
      <c r="N318" s="42"/>
    </row>
    <row r="319" spans="3:45">
      <c r="C319" s="42"/>
      <c r="D319" s="42"/>
      <c r="E319" s="42"/>
      <c r="F319" s="42"/>
      <c r="G319" s="42"/>
      <c r="H319" s="42"/>
      <c r="N319" s="42"/>
    </row>
    <row r="320" spans="3:45">
      <c r="C320" s="42"/>
      <c r="D320" s="42"/>
      <c r="E320" s="42"/>
      <c r="F320" s="42"/>
      <c r="G320" s="42"/>
      <c r="H320" s="42"/>
      <c r="N320" s="42"/>
    </row>
    <row r="321" spans="2:14">
      <c r="C321" s="42"/>
      <c r="D321" s="42"/>
      <c r="E321" s="42"/>
      <c r="F321" s="42"/>
      <c r="G321" s="42"/>
      <c r="H321" s="42"/>
      <c r="N321" s="42"/>
    </row>
    <row r="322" spans="2:14">
      <c r="C322" s="42"/>
      <c r="D322" s="42"/>
      <c r="E322" s="42"/>
      <c r="F322" s="42"/>
      <c r="G322" s="42"/>
      <c r="H322" s="42"/>
      <c r="N322" s="42"/>
    </row>
    <row r="323" spans="2:14">
      <c r="C323" s="42"/>
      <c r="D323" s="42"/>
      <c r="E323" s="42"/>
      <c r="F323" s="42"/>
      <c r="G323" s="42"/>
      <c r="H323" s="42"/>
      <c r="N323" s="42"/>
    </row>
    <row r="324" spans="2:14">
      <c r="C324" s="42"/>
      <c r="D324" s="42"/>
      <c r="E324" s="42"/>
      <c r="F324" s="42"/>
      <c r="G324" s="42"/>
      <c r="H324" s="42"/>
      <c r="N324" s="42"/>
    </row>
    <row r="325" spans="2:14">
      <c r="C325" s="42"/>
      <c r="D325" s="42"/>
      <c r="E325" s="42"/>
      <c r="F325" s="42"/>
      <c r="G325" s="42"/>
      <c r="H325" s="42"/>
      <c r="N325" s="42"/>
    </row>
    <row r="326" spans="2:14">
      <c r="C326" s="42"/>
      <c r="D326" s="42"/>
      <c r="E326" s="42"/>
      <c r="F326" s="42"/>
      <c r="G326" s="42"/>
      <c r="H326" s="42"/>
      <c r="N326" s="42"/>
    </row>
    <row r="327" spans="2:14">
      <c r="C327" s="42"/>
      <c r="D327" s="42"/>
      <c r="E327" s="42"/>
      <c r="F327" s="42"/>
      <c r="G327" s="42"/>
      <c r="H327" s="42"/>
      <c r="N327" s="42"/>
    </row>
    <row r="328" spans="2:14">
      <c r="C328" s="42"/>
      <c r="D328" s="42"/>
      <c r="E328" s="42"/>
      <c r="F328" s="42"/>
      <c r="G328" s="42"/>
      <c r="H328" s="42"/>
      <c r="N328" s="42"/>
    </row>
    <row r="329" spans="2:14">
      <c r="B329" s="41"/>
      <c r="C329" s="41"/>
      <c r="D329" s="41"/>
      <c r="E329" s="41"/>
      <c r="F329" s="41"/>
      <c r="G329" s="41"/>
      <c r="H329" s="41"/>
      <c r="N329" s="41"/>
    </row>
    <row r="336" spans="2:14">
      <c r="N336" s="15"/>
    </row>
    <row r="337" spans="2:14">
      <c r="B337" s="18"/>
      <c r="N337" s="15"/>
    </row>
    <row r="338" spans="2:14">
      <c r="B338" s="18"/>
      <c r="N338" s="18"/>
    </row>
    <row r="339" spans="2:14">
      <c r="B339" s="18"/>
      <c r="N339" s="41"/>
    </row>
    <row r="340" spans="2:14">
      <c r="B340" s="18"/>
      <c r="C340" s="14"/>
      <c r="D340" s="14"/>
      <c r="E340" s="14"/>
      <c r="F340" s="14"/>
      <c r="G340" s="14"/>
      <c r="H340" s="14"/>
      <c r="N340" s="14"/>
    </row>
    <row r="341" spans="2:14">
      <c r="B341" s="18"/>
      <c r="C341" s="14"/>
      <c r="D341" s="14"/>
      <c r="E341" s="14"/>
      <c r="F341" s="14"/>
      <c r="G341" s="14"/>
      <c r="H341" s="14"/>
      <c r="N341" s="14"/>
    </row>
    <row r="342" spans="2:14">
      <c r="B342" s="18"/>
      <c r="C342" s="18"/>
      <c r="D342" s="18"/>
      <c r="E342" s="18"/>
      <c r="F342" s="18"/>
      <c r="G342" s="18"/>
      <c r="H342" s="18"/>
      <c r="N342" s="18"/>
    </row>
    <row r="343" spans="2:14">
      <c r="B343" s="41"/>
      <c r="C343" s="41"/>
      <c r="D343" s="41"/>
      <c r="E343" s="41"/>
      <c r="F343" s="41"/>
      <c r="G343" s="41"/>
      <c r="H343" s="41"/>
      <c r="N343" s="41"/>
    </row>
    <row r="344" spans="2:14">
      <c r="C344" s="43"/>
      <c r="D344" s="43"/>
      <c r="E344" s="43"/>
      <c r="F344" s="43"/>
      <c r="G344" s="43"/>
      <c r="H344" s="43"/>
      <c r="N344" s="43"/>
    </row>
    <row r="345" spans="2:14">
      <c r="C345" s="43"/>
      <c r="D345" s="43"/>
      <c r="E345" s="43"/>
      <c r="F345" s="43"/>
      <c r="G345" s="43"/>
      <c r="H345" s="43"/>
      <c r="N345" s="43"/>
    </row>
    <row r="346" spans="2:14">
      <c r="C346" s="43"/>
      <c r="D346" s="43"/>
      <c r="E346" s="43"/>
      <c r="F346" s="43"/>
      <c r="G346" s="43"/>
      <c r="H346" s="43"/>
      <c r="N346" s="43"/>
    </row>
    <row r="347" spans="2:14">
      <c r="C347" s="43"/>
      <c r="D347" s="43"/>
      <c r="E347" s="43"/>
      <c r="F347" s="43"/>
      <c r="G347" s="43"/>
      <c r="H347" s="43"/>
      <c r="N347" s="43"/>
    </row>
    <row r="348" spans="2:14">
      <c r="C348" s="43"/>
      <c r="D348" s="43"/>
      <c r="E348" s="43"/>
      <c r="F348" s="43"/>
      <c r="G348" s="43"/>
      <c r="H348" s="43"/>
      <c r="N348" s="43"/>
    </row>
    <row r="349" spans="2:14">
      <c r="C349" s="43"/>
      <c r="D349" s="43"/>
      <c r="E349" s="43"/>
      <c r="F349" s="43"/>
      <c r="G349" s="43"/>
      <c r="H349" s="43"/>
      <c r="N349" s="43"/>
    </row>
    <row r="350" spans="2:14">
      <c r="C350" s="43"/>
      <c r="D350" s="43"/>
      <c r="E350" s="43"/>
      <c r="F350" s="43"/>
      <c r="G350" s="43"/>
      <c r="H350" s="43"/>
      <c r="N350" s="43"/>
    </row>
    <row r="351" spans="2:14">
      <c r="C351" s="43"/>
      <c r="D351" s="43"/>
      <c r="E351" s="43"/>
      <c r="F351" s="43"/>
      <c r="G351" s="43"/>
      <c r="H351" s="43"/>
      <c r="N351" s="43"/>
    </row>
    <row r="352" spans="2:14">
      <c r="C352" s="43"/>
      <c r="D352" s="43"/>
      <c r="E352" s="43"/>
      <c r="F352" s="43"/>
      <c r="G352" s="43"/>
      <c r="H352" s="43"/>
      <c r="N352" s="43"/>
    </row>
    <row r="353" spans="2:14">
      <c r="C353" s="43"/>
      <c r="D353" s="43"/>
      <c r="E353" s="43"/>
      <c r="F353" s="43"/>
      <c r="G353" s="43"/>
      <c r="H353" s="43"/>
      <c r="N353" s="43"/>
    </row>
    <row r="354" spans="2:14">
      <c r="C354" s="43"/>
      <c r="D354" s="43"/>
      <c r="E354" s="43"/>
      <c r="F354" s="43"/>
      <c r="G354" s="43"/>
      <c r="H354" s="43"/>
      <c r="N354" s="43"/>
    </row>
    <row r="355" spans="2:14">
      <c r="C355" s="43"/>
      <c r="D355" s="43"/>
      <c r="E355" s="43"/>
      <c r="F355" s="43"/>
      <c r="G355" s="43"/>
      <c r="H355" s="43"/>
      <c r="N355" s="43"/>
    </row>
    <row r="356" spans="2:14">
      <c r="C356" s="43"/>
      <c r="D356" s="43"/>
      <c r="E356" s="43"/>
      <c r="F356" s="43"/>
      <c r="G356" s="43"/>
      <c r="H356" s="43"/>
      <c r="N356" s="43"/>
    </row>
    <row r="357" spans="2:14">
      <c r="C357" s="43"/>
      <c r="D357" s="43"/>
      <c r="E357" s="43"/>
      <c r="F357" s="43"/>
      <c r="G357" s="43"/>
      <c r="H357" s="43"/>
      <c r="N357" s="43"/>
    </row>
    <row r="358" spans="2:14">
      <c r="C358" s="43"/>
      <c r="D358" s="43"/>
      <c r="E358" s="43"/>
      <c r="F358" s="43"/>
      <c r="G358" s="43"/>
      <c r="H358" s="43"/>
      <c r="N358" s="43"/>
    </row>
    <row r="359" spans="2:14">
      <c r="C359" s="43"/>
      <c r="D359" s="43"/>
      <c r="E359" s="43"/>
      <c r="F359" s="43"/>
      <c r="G359" s="43"/>
      <c r="H359" s="43"/>
      <c r="N359" s="43"/>
    </row>
    <row r="360" spans="2:14">
      <c r="C360" s="43"/>
      <c r="D360" s="43"/>
      <c r="E360" s="43"/>
      <c r="F360" s="43"/>
      <c r="G360" s="43"/>
      <c r="H360" s="43"/>
      <c r="N360" s="43"/>
    </row>
    <row r="361" spans="2:14">
      <c r="C361" s="43"/>
      <c r="D361" s="43"/>
      <c r="E361" s="43"/>
      <c r="F361" s="43"/>
      <c r="G361" s="43"/>
      <c r="H361" s="43"/>
      <c r="N361" s="43"/>
    </row>
    <row r="362" spans="2:14">
      <c r="C362" s="43"/>
      <c r="D362" s="43"/>
      <c r="E362" s="43"/>
      <c r="F362" s="43"/>
      <c r="G362" s="43"/>
      <c r="H362" s="43"/>
      <c r="N362" s="43"/>
    </row>
    <row r="363" spans="2:14">
      <c r="C363" s="43"/>
      <c r="D363" s="43"/>
      <c r="E363" s="43"/>
      <c r="F363" s="43"/>
      <c r="G363" s="43"/>
      <c r="H363" s="43"/>
      <c r="N363" s="43"/>
    </row>
    <row r="364" spans="2:14">
      <c r="C364" s="43"/>
      <c r="D364" s="43"/>
      <c r="E364" s="43"/>
      <c r="F364" s="43"/>
      <c r="G364" s="43"/>
      <c r="H364" s="43"/>
      <c r="N364" s="43"/>
    </row>
    <row r="365" spans="2:14">
      <c r="C365" s="43"/>
      <c r="D365" s="43"/>
      <c r="E365" s="43"/>
      <c r="F365" s="43"/>
      <c r="G365" s="43"/>
      <c r="H365" s="43"/>
      <c r="N365" s="43"/>
    </row>
    <row r="366" spans="2:14">
      <c r="C366" s="43"/>
      <c r="D366" s="43"/>
      <c r="E366" s="43"/>
      <c r="F366" s="43"/>
      <c r="G366" s="43"/>
      <c r="H366" s="43"/>
      <c r="N366" s="43"/>
    </row>
    <row r="367" spans="2:14">
      <c r="C367" s="43"/>
      <c r="D367" s="43"/>
      <c r="E367" s="43"/>
      <c r="F367" s="43"/>
      <c r="G367" s="43"/>
      <c r="H367" s="43"/>
      <c r="N367" s="43"/>
    </row>
    <row r="368" spans="2:14">
      <c r="B368" s="41"/>
      <c r="C368" s="44"/>
      <c r="D368" s="44"/>
      <c r="E368" s="41"/>
      <c r="F368" s="41"/>
      <c r="G368" s="41"/>
      <c r="H368" s="41"/>
      <c r="N368" s="41"/>
    </row>
    <row r="375" spans="2:14">
      <c r="N375" s="15"/>
    </row>
    <row r="376" spans="2:14">
      <c r="N376" s="15"/>
    </row>
    <row r="377" spans="2:14">
      <c r="B377" s="18"/>
      <c r="N377" s="18"/>
    </row>
    <row r="378" spans="2:14">
      <c r="B378" s="18"/>
      <c r="N378" s="41"/>
    </row>
    <row r="379" spans="2:14">
      <c r="B379" s="18"/>
    </row>
    <row r="380" spans="2:14">
      <c r="B380" s="18"/>
      <c r="C380" s="14"/>
      <c r="D380" s="14"/>
      <c r="E380" s="14"/>
      <c r="F380" s="14"/>
      <c r="G380" s="14"/>
      <c r="H380" s="14"/>
      <c r="N380" s="14"/>
    </row>
    <row r="381" spans="2:14">
      <c r="B381" s="18"/>
      <c r="C381" s="14"/>
      <c r="D381" s="14"/>
      <c r="E381" s="14"/>
      <c r="F381" s="14"/>
      <c r="G381" s="14"/>
      <c r="H381" s="14"/>
      <c r="N381" s="14"/>
    </row>
    <row r="382" spans="2:14">
      <c r="B382" s="18"/>
      <c r="C382" s="45"/>
      <c r="D382" s="45"/>
      <c r="E382" s="18"/>
      <c r="F382" s="18"/>
      <c r="G382" s="18"/>
      <c r="H382" s="18"/>
      <c r="N382" s="18"/>
    </row>
    <row r="383" spans="2:14">
      <c r="B383" s="41"/>
      <c r="C383" s="44"/>
      <c r="D383" s="44"/>
      <c r="E383" s="41"/>
      <c r="F383" s="41"/>
      <c r="G383" s="41"/>
      <c r="H383" s="41"/>
      <c r="N383" s="41"/>
    </row>
    <row r="384" spans="2:14">
      <c r="C384" s="43"/>
      <c r="D384" s="43"/>
      <c r="E384" s="43"/>
      <c r="F384" s="43"/>
      <c r="G384" s="43"/>
      <c r="H384" s="43"/>
      <c r="N384" s="43"/>
    </row>
    <row r="385" spans="3:14">
      <c r="C385" s="43"/>
      <c r="D385" s="43"/>
      <c r="E385" s="43"/>
      <c r="F385" s="43"/>
      <c r="G385" s="43"/>
      <c r="H385" s="43"/>
      <c r="N385" s="43"/>
    </row>
    <row r="386" spans="3:14">
      <c r="C386" s="43"/>
      <c r="D386" s="43"/>
      <c r="E386" s="43"/>
      <c r="F386" s="43"/>
      <c r="G386" s="43"/>
      <c r="H386" s="43"/>
      <c r="N386" s="43"/>
    </row>
    <row r="387" spans="3:14">
      <c r="C387" s="43"/>
      <c r="D387" s="43"/>
      <c r="E387" s="43"/>
      <c r="F387" s="43"/>
      <c r="G387" s="43"/>
      <c r="H387" s="43"/>
      <c r="N387" s="43"/>
    </row>
    <row r="388" spans="3:14">
      <c r="C388" s="43"/>
      <c r="D388" s="43"/>
      <c r="E388" s="43"/>
      <c r="F388" s="43"/>
      <c r="G388" s="43"/>
      <c r="H388" s="43"/>
      <c r="N388" s="43"/>
    </row>
    <row r="389" spans="3:14">
      <c r="C389" s="43"/>
      <c r="D389" s="43"/>
      <c r="E389" s="43"/>
      <c r="F389" s="43"/>
      <c r="G389" s="43"/>
      <c r="H389" s="43"/>
      <c r="N389" s="43"/>
    </row>
    <row r="390" spans="3:14">
      <c r="C390" s="43"/>
      <c r="D390" s="43"/>
      <c r="E390" s="43"/>
      <c r="F390" s="43"/>
      <c r="G390" s="43"/>
      <c r="H390" s="43"/>
      <c r="N390" s="43"/>
    </row>
    <row r="391" spans="3:14">
      <c r="C391" s="43"/>
      <c r="D391" s="43"/>
      <c r="E391" s="43"/>
      <c r="F391" s="43"/>
      <c r="G391" s="43"/>
      <c r="H391" s="43"/>
      <c r="N391" s="43"/>
    </row>
    <row r="392" spans="3:14">
      <c r="C392" s="43"/>
      <c r="D392" s="43"/>
      <c r="E392" s="43"/>
      <c r="F392" s="43"/>
      <c r="G392" s="43"/>
      <c r="H392" s="43"/>
      <c r="N392" s="43"/>
    </row>
    <row r="393" spans="3:14">
      <c r="C393" s="43"/>
      <c r="D393" s="43"/>
      <c r="E393" s="43"/>
      <c r="F393" s="43"/>
      <c r="G393" s="43"/>
      <c r="H393" s="43"/>
      <c r="N393" s="43"/>
    </row>
    <row r="394" spans="3:14">
      <c r="C394" s="43"/>
      <c r="D394" s="43"/>
      <c r="E394" s="43"/>
      <c r="F394" s="43"/>
      <c r="G394" s="43"/>
      <c r="H394" s="43"/>
      <c r="N394" s="43"/>
    </row>
    <row r="395" spans="3:14">
      <c r="C395" s="43"/>
      <c r="D395" s="43"/>
      <c r="E395" s="43"/>
      <c r="F395" s="43"/>
      <c r="G395" s="43"/>
      <c r="H395" s="43"/>
      <c r="N395" s="43"/>
    </row>
    <row r="396" spans="3:14">
      <c r="C396" s="43"/>
      <c r="D396" s="43"/>
      <c r="E396" s="43"/>
      <c r="F396" s="43"/>
      <c r="G396" s="43"/>
      <c r="H396" s="43"/>
      <c r="N396" s="43"/>
    </row>
    <row r="397" spans="3:14">
      <c r="C397" s="43"/>
      <c r="D397" s="43"/>
      <c r="E397" s="43"/>
      <c r="F397" s="43"/>
      <c r="G397" s="43"/>
      <c r="H397" s="43"/>
      <c r="N397" s="43"/>
    </row>
    <row r="398" spans="3:14">
      <c r="C398" s="43"/>
      <c r="D398" s="43"/>
      <c r="E398" s="43"/>
      <c r="F398" s="43"/>
      <c r="G398" s="43"/>
      <c r="H398" s="43"/>
      <c r="N398" s="43"/>
    </row>
    <row r="399" spans="3:14">
      <c r="C399" s="43"/>
      <c r="D399" s="43"/>
      <c r="E399" s="43"/>
      <c r="F399" s="43"/>
      <c r="G399" s="43"/>
      <c r="H399" s="43"/>
      <c r="N399" s="43"/>
    </row>
    <row r="400" spans="3:14">
      <c r="C400" s="43"/>
      <c r="D400" s="43"/>
      <c r="E400" s="43"/>
      <c r="F400" s="43"/>
      <c r="G400" s="43"/>
      <c r="H400" s="43"/>
      <c r="N400" s="43"/>
    </row>
    <row r="401" spans="2:14">
      <c r="C401" s="43"/>
      <c r="D401" s="43"/>
      <c r="E401" s="43"/>
      <c r="F401" s="43"/>
      <c r="G401" s="43"/>
      <c r="H401" s="43"/>
      <c r="N401" s="43"/>
    </row>
    <row r="402" spans="2:14">
      <c r="C402" s="43"/>
      <c r="D402" s="43"/>
      <c r="E402" s="43"/>
      <c r="F402" s="43"/>
      <c r="G402" s="43"/>
      <c r="H402" s="43"/>
      <c r="N402" s="43"/>
    </row>
    <row r="403" spans="2:14">
      <c r="C403" s="43"/>
      <c r="D403" s="43"/>
      <c r="E403" s="43"/>
      <c r="F403" s="43"/>
      <c r="G403" s="43"/>
      <c r="H403" s="43"/>
      <c r="N403" s="43"/>
    </row>
    <row r="404" spans="2:14">
      <c r="C404" s="43"/>
      <c r="D404" s="43"/>
      <c r="E404" s="43"/>
      <c r="F404" s="43"/>
      <c r="G404" s="43"/>
      <c r="H404" s="43"/>
      <c r="N404" s="43"/>
    </row>
    <row r="405" spans="2:14">
      <c r="C405" s="43"/>
      <c r="D405" s="43"/>
      <c r="E405" s="43"/>
      <c r="F405" s="43"/>
      <c r="G405" s="43"/>
      <c r="H405" s="43"/>
      <c r="N405" s="43"/>
    </row>
    <row r="406" spans="2:14">
      <c r="C406" s="43"/>
      <c r="D406" s="43"/>
      <c r="E406" s="43"/>
      <c r="F406" s="43"/>
      <c r="G406" s="43"/>
      <c r="H406" s="43"/>
      <c r="N406" s="43"/>
    </row>
    <row r="407" spans="2:14">
      <c r="C407" s="43"/>
      <c r="D407" s="43"/>
      <c r="E407" s="43"/>
      <c r="F407" s="43"/>
      <c r="G407" s="43"/>
      <c r="H407" s="43"/>
      <c r="N407" s="43"/>
    </row>
    <row r="408" spans="2:14">
      <c r="B408" s="41"/>
      <c r="C408" s="44"/>
      <c r="D408" s="44"/>
      <c r="E408" s="41"/>
      <c r="F408" s="41"/>
      <c r="G408" s="41"/>
      <c r="H408" s="41"/>
      <c r="N408" s="41"/>
    </row>
    <row r="414" spans="2:14">
      <c r="N414" s="15"/>
    </row>
    <row r="415" spans="2:14">
      <c r="N415" s="15"/>
    </row>
    <row r="416" spans="2:14">
      <c r="N416" s="18"/>
    </row>
    <row r="417" spans="2:14">
      <c r="B417" s="18"/>
      <c r="N417" s="41"/>
    </row>
    <row r="418" spans="2:14">
      <c r="B418" s="18"/>
    </row>
    <row r="419" spans="2:14">
      <c r="B419" s="18"/>
    </row>
    <row r="420" spans="2:14">
      <c r="B420" s="18"/>
      <c r="C420" s="14"/>
      <c r="D420" s="14"/>
      <c r="E420" s="14"/>
      <c r="F420" s="14"/>
      <c r="G420" s="14"/>
      <c r="H420" s="14"/>
      <c r="N420" s="14"/>
    </row>
    <row r="421" spans="2:14">
      <c r="B421" s="18"/>
      <c r="C421" s="14"/>
      <c r="D421" s="14"/>
      <c r="E421" s="14"/>
      <c r="F421" s="14"/>
      <c r="G421" s="14"/>
      <c r="H421" s="14"/>
      <c r="N421" s="14"/>
    </row>
    <row r="422" spans="2:14">
      <c r="B422" s="18"/>
      <c r="C422" s="45"/>
      <c r="D422" s="45"/>
      <c r="E422" s="18"/>
      <c r="F422" s="18"/>
      <c r="G422" s="18"/>
      <c r="H422" s="18"/>
      <c r="N422" s="18"/>
    </row>
    <row r="423" spans="2:14">
      <c r="B423" s="41"/>
      <c r="C423" s="44"/>
      <c r="D423" s="44"/>
      <c r="E423" s="41"/>
      <c r="F423" s="41"/>
      <c r="G423" s="41"/>
      <c r="H423" s="41"/>
      <c r="N423" s="41"/>
    </row>
    <row r="424" spans="2:14">
      <c r="C424" s="46"/>
      <c r="D424" s="46"/>
      <c r="E424" s="46"/>
      <c r="F424" s="46"/>
      <c r="G424" s="46"/>
      <c r="H424" s="46"/>
      <c r="N424" s="46"/>
    </row>
    <row r="425" spans="2:14">
      <c r="C425" s="46"/>
      <c r="D425" s="46"/>
      <c r="E425" s="46"/>
      <c r="F425" s="46"/>
      <c r="G425" s="46"/>
      <c r="H425" s="46"/>
      <c r="N425" s="46"/>
    </row>
    <row r="426" spans="2:14">
      <c r="C426" s="46"/>
      <c r="D426" s="46"/>
      <c r="E426" s="46"/>
      <c r="F426" s="46"/>
      <c r="G426" s="46"/>
      <c r="H426" s="46"/>
      <c r="N426" s="46"/>
    </row>
    <row r="427" spans="2:14">
      <c r="C427" s="46"/>
      <c r="D427" s="46"/>
      <c r="E427" s="46"/>
      <c r="F427" s="46"/>
      <c r="G427" s="46"/>
      <c r="H427" s="46"/>
      <c r="N427" s="46"/>
    </row>
    <row r="428" spans="2:14">
      <c r="C428" s="46"/>
      <c r="D428" s="46"/>
      <c r="E428" s="46"/>
      <c r="F428" s="46"/>
      <c r="G428" s="46"/>
      <c r="H428" s="46"/>
      <c r="N428" s="46"/>
    </row>
    <row r="429" spans="2:14">
      <c r="C429" s="46"/>
      <c r="D429" s="46"/>
      <c r="E429" s="46"/>
      <c r="F429" s="46"/>
      <c r="G429" s="46"/>
      <c r="H429" s="46"/>
      <c r="N429" s="46"/>
    </row>
    <row r="430" spans="2:14">
      <c r="C430" s="46"/>
      <c r="D430" s="46"/>
      <c r="E430" s="46"/>
      <c r="F430" s="46"/>
      <c r="G430" s="46"/>
      <c r="H430" s="46"/>
      <c r="N430" s="46"/>
    </row>
    <row r="431" spans="2:14">
      <c r="C431" s="46"/>
      <c r="D431" s="46"/>
      <c r="E431" s="46"/>
      <c r="F431" s="46"/>
      <c r="G431" s="46"/>
      <c r="H431" s="46"/>
      <c r="N431" s="46"/>
    </row>
    <row r="432" spans="2:14">
      <c r="C432" s="46"/>
      <c r="D432" s="46"/>
      <c r="E432" s="46"/>
      <c r="F432" s="46"/>
      <c r="G432" s="46"/>
      <c r="H432" s="46"/>
      <c r="N432" s="46"/>
    </row>
    <row r="433" spans="2:14">
      <c r="C433" s="46"/>
      <c r="D433" s="46"/>
      <c r="E433" s="46"/>
      <c r="F433" s="46"/>
      <c r="G433" s="46"/>
      <c r="H433" s="46"/>
      <c r="N433" s="46"/>
    </row>
    <row r="434" spans="2:14">
      <c r="C434" s="46"/>
      <c r="D434" s="46"/>
      <c r="E434" s="46"/>
      <c r="F434" s="46"/>
      <c r="G434" s="46"/>
      <c r="H434" s="46"/>
      <c r="N434" s="46"/>
    </row>
    <row r="435" spans="2:14">
      <c r="C435" s="46"/>
      <c r="D435" s="46"/>
      <c r="E435" s="46"/>
      <c r="F435" s="46"/>
      <c r="G435" s="46"/>
      <c r="H435" s="46"/>
      <c r="N435" s="46"/>
    </row>
    <row r="436" spans="2:14">
      <c r="C436" s="46"/>
      <c r="D436" s="46"/>
      <c r="E436" s="46"/>
      <c r="F436" s="46"/>
      <c r="G436" s="46"/>
      <c r="H436" s="46"/>
      <c r="N436" s="46"/>
    </row>
    <row r="437" spans="2:14">
      <c r="C437" s="46"/>
      <c r="D437" s="46"/>
      <c r="E437" s="46"/>
      <c r="F437" s="46"/>
      <c r="G437" s="46"/>
      <c r="H437" s="46"/>
      <c r="N437" s="46"/>
    </row>
    <row r="438" spans="2:14">
      <c r="C438" s="46"/>
      <c r="D438" s="46"/>
      <c r="E438" s="46"/>
      <c r="F438" s="46"/>
      <c r="G438" s="46"/>
      <c r="H438" s="46"/>
      <c r="N438" s="46"/>
    </row>
    <row r="439" spans="2:14">
      <c r="C439" s="46"/>
      <c r="D439" s="46"/>
      <c r="E439" s="46"/>
      <c r="F439" s="46"/>
      <c r="G439" s="46"/>
      <c r="H439" s="46"/>
      <c r="N439" s="46"/>
    </row>
    <row r="440" spans="2:14">
      <c r="C440" s="46"/>
      <c r="D440" s="46"/>
      <c r="E440" s="46"/>
      <c r="F440" s="46"/>
      <c r="G440" s="46"/>
      <c r="H440" s="46"/>
      <c r="N440" s="46"/>
    </row>
    <row r="441" spans="2:14">
      <c r="C441" s="46"/>
      <c r="D441" s="46"/>
      <c r="E441" s="46"/>
      <c r="F441" s="46"/>
      <c r="G441" s="46"/>
      <c r="H441" s="46"/>
      <c r="N441" s="46"/>
    </row>
    <row r="442" spans="2:14">
      <c r="C442" s="46"/>
      <c r="D442" s="46"/>
      <c r="E442" s="46"/>
      <c r="F442" s="46"/>
      <c r="G442" s="46"/>
      <c r="H442" s="46"/>
      <c r="N442" s="46"/>
    </row>
    <row r="443" spans="2:14">
      <c r="C443" s="46"/>
      <c r="D443" s="46"/>
      <c r="E443" s="46"/>
      <c r="F443" s="46"/>
      <c r="G443" s="46"/>
      <c r="H443" s="46"/>
      <c r="N443" s="46"/>
    </row>
    <row r="444" spans="2:14">
      <c r="C444" s="46"/>
      <c r="D444" s="46"/>
      <c r="E444" s="46"/>
      <c r="F444" s="46"/>
      <c r="G444" s="46"/>
      <c r="H444" s="46"/>
      <c r="N444" s="46"/>
    </row>
    <row r="445" spans="2:14">
      <c r="C445" s="46"/>
      <c r="D445" s="46"/>
      <c r="E445" s="46"/>
      <c r="F445" s="46"/>
      <c r="G445" s="46"/>
      <c r="H445" s="46"/>
      <c r="N445" s="46"/>
    </row>
    <row r="446" spans="2:14">
      <c r="C446" s="46"/>
      <c r="D446" s="46"/>
      <c r="E446" s="46"/>
      <c r="F446" s="46"/>
      <c r="G446" s="46"/>
      <c r="H446" s="46"/>
      <c r="N446" s="46"/>
    </row>
    <row r="447" spans="2:14">
      <c r="C447" s="46"/>
      <c r="D447" s="46"/>
      <c r="E447" s="46"/>
      <c r="F447" s="46"/>
      <c r="G447" s="46"/>
      <c r="H447" s="46"/>
      <c r="N447" s="46"/>
    </row>
    <row r="448" spans="2:14">
      <c r="B448" s="41"/>
      <c r="C448" s="44"/>
      <c r="D448" s="44"/>
      <c r="E448" s="41"/>
      <c r="F448" s="41"/>
      <c r="G448" s="41"/>
      <c r="H448" s="41"/>
      <c r="N448" s="41"/>
    </row>
    <row r="453" spans="2:14">
      <c r="N453" s="15"/>
    </row>
    <row r="454" spans="2:14">
      <c r="N454" s="15"/>
    </row>
    <row r="455" spans="2:14">
      <c r="N455" s="18"/>
    </row>
    <row r="456" spans="2:14">
      <c r="N456" s="41"/>
    </row>
    <row r="457" spans="2:14">
      <c r="B457" s="18"/>
    </row>
    <row r="458" spans="2:14">
      <c r="B458" s="18"/>
    </row>
    <row r="459" spans="2:14">
      <c r="B459" s="18"/>
    </row>
    <row r="460" spans="2:14">
      <c r="B460" s="18"/>
      <c r="C460" s="14"/>
      <c r="D460" s="14"/>
      <c r="E460" s="14"/>
      <c r="F460" s="14"/>
      <c r="G460" s="14"/>
      <c r="H460" s="14"/>
      <c r="N460" s="14"/>
    </row>
    <row r="461" spans="2:14">
      <c r="B461" s="18"/>
      <c r="C461" s="14"/>
      <c r="D461" s="14"/>
      <c r="E461" s="14"/>
      <c r="F461" s="14"/>
      <c r="G461" s="14"/>
      <c r="H461" s="14"/>
      <c r="N461" s="14"/>
    </row>
    <row r="462" spans="2:14">
      <c r="B462" s="18"/>
      <c r="C462" s="45"/>
      <c r="D462" s="45"/>
      <c r="E462" s="18"/>
      <c r="F462" s="18"/>
      <c r="G462" s="18"/>
      <c r="H462" s="18"/>
      <c r="N462" s="18"/>
    </row>
    <row r="463" spans="2:14">
      <c r="B463" s="41"/>
      <c r="C463" s="44"/>
      <c r="D463" s="44"/>
      <c r="E463" s="41"/>
      <c r="F463" s="41"/>
      <c r="G463" s="41"/>
      <c r="H463" s="41"/>
      <c r="N463" s="41"/>
    </row>
    <row r="464" spans="2:14">
      <c r="C464" s="46"/>
      <c r="D464" s="46"/>
      <c r="E464" s="46"/>
      <c r="F464" s="46"/>
      <c r="G464" s="46"/>
      <c r="H464" s="46"/>
      <c r="N464" s="46"/>
    </row>
    <row r="465" spans="3:14">
      <c r="C465" s="46"/>
      <c r="D465" s="46"/>
      <c r="E465" s="46"/>
      <c r="F465" s="46"/>
      <c r="G465" s="46"/>
      <c r="H465" s="46"/>
      <c r="N465" s="46"/>
    </row>
    <row r="466" spans="3:14">
      <c r="C466" s="46"/>
      <c r="D466" s="46"/>
      <c r="E466" s="46"/>
      <c r="F466" s="46"/>
      <c r="G466" s="46"/>
      <c r="H466" s="46"/>
      <c r="N466" s="46"/>
    </row>
    <row r="467" spans="3:14">
      <c r="C467" s="46"/>
      <c r="D467" s="46"/>
      <c r="E467" s="46"/>
      <c r="F467" s="46"/>
      <c r="G467" s="46"/>
      <c r="H467" s="46"/>
      <c r="N467" s="46"/>
    </row>
    <row r="468" spans="3:14">
      <c r="C468" s="46"/>
      <c r="D468" s="46"/>
      <c r="E468" s="46"/>
      <c r="F468" s="46"/>
      <c r="G468" s="46"/>
      <c r="H468" s="46"/>
      <c r="N468" s="46"/>
    </row>
    <row r="469" spans="3:14">
      <c r="C469" s="46"/>
      <c r="D469" s="46"/>
      <c r="E469" s="46"/>
      <c r="F469" s="46"/>
      <c r="G469" s="46"/>
      <c r="H469" s="46"/>
      <c r="N469" s="46"/>
    </row>
    <row r="470" spans="3:14">
      <c r="C470" s="46"/>
      <c r="D470" s="46"/>
      <c r="E470" s="46"/>
      <c r="F470" s="46"/>
      <c r="G470" s="46"/>
      <c r="H470" s="46"/>
      <c r="N470" s="46"/>
    </row>
    <row r="471" spans="3:14">
      <c r="C471" s="46"/>
      <c r="D471" s="46"/>
      <c r="E471" s="46"/>
      <c r="F471" s="46"/>
      <c r="G471" s="46"/>
      <c r="H471" s="46"/>
      <c r="N471" s="46"/>
    </row>
    <row r="472" spans="3:14">
      <c r="C472" s="46"/>
      <c r="D472" s="46"/>
      <c r="E472" s="46"/>
      <c r="F472" s="46"/>
      <c r="G472" s="46"/>
      <c r="H472" s="46"/>
      <c r="N472" s="46"/>
    </row>
    <row r="473" spans="3:14">
      <c r="C473" s="46"/>
      <c r="D473" s="46"/>
      <c r="E473" s="46"/>
      <c r="F473" s="46"/>
      <c r="G473" s="46"/>
      <c r="H473" s="46"/>
      <c r="N473" s="46"/>
    </row>
    <row r="474" spans="3:14">
      <c r="C474" s="46"/>
      <c r="D474" s="46"/>
      <c r="E474" s="46"/>
      <c r="F474" s="46"/>
      <c r="G474" s="46"/>
      <c r="H474" s="46"/>
      <c r="N474" s="46"/>
    </row>
    <row r="475" spans="3:14">
      <c r="C475" s="46"/>
      <c r="D475" s="46"/>
      <c r="E475" s="46"/>
      <c r="F475" s="46"/>
      <c r="G475" s="46"/>
      <c r="H475" s="46"/>
      <c r="N475" s="46"/>
    </row>
    <row r="476" spans="3:14">
      <c r="C476" s="46"/>
      <c r="D476" s="46"/>
      <c r="E476" s="46"/>
      <c r="F476" s="46"/>
      <c r="G476" s="46"/>
      <c r="H476" s="46"/>
      <c r="N476" s="46"/>
    </row>
    <row r="477" spans="3:14">
      <c r="C477" s="46"/>
      <c r="D477" s="46"/>
      <c r="E477" s="46"/>
      <c r="F477" s="46"/>
      <c r="G477" s="46"/>
      <c r="H477" s="46"/>
      <c r="N477" s="46"/>
    </row>
    <row r="478" spans="3:14">
      <c r="C478" s="46"/>
      <c r="D478" s="46"/>
      <c r="E478" s="46"/>
      <c r="F478" s="46"/>
      <c r="G478" s="46"/>
      <c r="H478" s="46"/>
      <c r="N478" s="46"/>
    </row>
    <row r="479" spans="3:14">
      <c r="C479" s="46"/>
      <c r="D479" s="46"/>
      <c r="E479" s="46"/>
      <c r="F479" s="46"/>
      <c r="G479" s="46"/>
      <c r="H479" s="46"/>
      <c r="N479" s="46"/>
    </row>
    <row r="480" spans="3:14">
      <c r="C480" s="46"/>
      <c r="D480" s="46"/>
      <c r="E480" s="46"/>
      <c r="F480" s="46"/>
      <c r="G480" s="46"/>
      <c r="H480" s="46"/>
      <c r="N480" s="46"/>
    </row>
    <row r="481" spans="2:14">
      <c r="C481" s="46"/>
      <c r="D481" s="46"/>
      <c r="E481" s="46"/>
      <c r="F481" s="46"/>
      <c r="G481" s="46"/>
      <c r="H481" s="46"/>
      <c r="N481" s="46"/>
    </row>
    <row r="482" spans="2:14">
      <c r="C482" s="46"/>
      <c r="D482" s="46"/>
      <c r="E482" s="46"/>
      <c r="F482" s="46"/>
      <c r="G482" s="46"/>
      <c r="H482" s="46"/>
      <c r="N482" s="46"/>
    </row>
    <row r="483" spans="2:14">
      <c r="C483" s="46"/>
      <c r="D483" s="46"/>
      <c r="E483" s="46"/>
      <c r="F483" s="46"/>
      <c r="G483" s="46"/>
      <c r="H483" s="46"/>
      <c r="N483" s="46"/>
    </row>
    <row r="484" spans="2:14">
      <c r="C484" s="46"/>
      <c r="D484" s="46"/>
      <c r="E484" s="46"/>
      <c r="F484" s="46"/>
      <c r="G484" s="46"/>
      <c r="H484" s="46"/>
      <c r="N484" s="46"/>
    </row>
    <row r="485" spans="2:14">
      <c r="C485" s="46"/>
      <c r="D485" s="46"/>
      <c r="E485" s="46"/>
      <c r="F485" s="46"/>
      <c r="G485" s="46"/>
      <c r="H485" s="46"/>
      <c r="N485" s="46"/>
    </row>
    <row r="486" spans="2:14">
      <c r="C486" s="46"/>
      <c r="D486" s="46"/>
      <c r="E486" s="46"/>
      <c r="F486" s="46"/>
      <c r="G486" s="46"/>
      <c r="H486" s="46"/>
      <c r="N486" s="46"/>
    </row>
    <row r="487" spans="2:14">
      <c r="C487" s="46"/>
      <c r="D487" s="46"/>
      <c r="E487" s="46"/>
      <c r="F487" s="46"/>
      <c r="G487" s="46"/>
      <c r="H487" s="46"/>
      <c r="N487" s="46"/>
    </row>
    <row r="488" spans="2:14">
      <c r="B488" s="41"/>
      <c r="C488" s="41"/>
      <c r="D488" s="41"/>
      <c r="E488" s="41"/>
      <c r="F488" s="41"/>
      <c r="G488" s="41"/>
      <c r="H488" s="41"/>
      <c r="N488" s="41"/>
    </row>
    <row r="492" spans="2:14">
      <c r="N492" s="15"/>
    </row>
    <row r="493" spans="2:14">
      <c r="N493" s="15"/>
    </row>
    <row r="494" spans="2:14">
      <c r="N494" s="15"/>
    </row>
    <row r="495" spans="2:14">
      <c r="N495" s="41"/>
    </row>
    <row r="497" spans="2:14">
      <c r="B497" s="18"/>
    </row>
    <row r="498" spans="2:14">
      <c r="B498" s="18"/>
    </row>
    <row r="499" spans="2:14">
      <c r="B499" s="18"/>
    </row>
    <row r="500" spans="2:14">
      <c r="B500" s="18"/>
      <c r="C500" s="14"/>
      <c r="D500" s="14"/>
      <c r="E500" s="14"/>
      <c r="F500" s="14"/>
      <c r="G500" s="14"/>
      <c r="H500" s="14"/>
      <c r="N500" s="14"/>
    </row>
    <row r="501" spans="2:14">
      <c r="B501" s="18"/>
      <c r="C501" s="14"/>
      <c r="D501" s="14"/>
      <c r="E501" s="14"/>
      <c r="F501" s="14"/>
      <c r="G501" s="14"/>
      <c r="H501" s="14"/>
      <c r="N501" s="14"/>
    </row>
    <row r="502" spans="2:14">
      <c r="B502" s="18"/>
      <c r="C502" s="15"/>
      <c r="D502" s="15"/>
      <c r="E502" s="15"/>
      <c r="F502" s="15"/>
      <c r="G502" s="15"/>
      <c r="H502" s="15"/>
      <c r="N502" s="15"/>
    </row>
    <row r="503" spans="2:14">
      <c r="B503" s="41"/>
      <c r="C503" s="41"/>
      <c r="D503" s="41"/>
      <c r="E503" s="41"/>
      <c r="F503" s="41"/>
      <c r="G503" s="41"/>
      <c r="H503" s="41"/>
      <c r="N503" s="41"/>
    </row>
    <row r="504" spans="2:14">
      <c r="C504" s="43"/>
      <c r="D504" s="43"/>
      <c r="E504" s="43"/>
      <c r="F504" s="43"/>
      <c r="G504" s="43"/>
      <c r="H504" s="43"/>
      <c r="N504" s="43"/>
    </row>
    <row r="505" spans="2:14">
      <c r="C505" s="43"/>
      <c r="D505" s="43"/>
      <c r="E505" s="43"/>
      <c r="F505" s="43"/>
      <c r="G505" s="43"/>
      <c r="H505" s="43"/>
      <c r="N505" s="43"/>
    </row>
    <row r="506" spans="2:14">
      <c r="C506" s="43"/>
      <c r="D506" s="43"/>
      <c r="E506" s="43"/>
      <c r="F506" s="43"/>
      <c r="G506" s="43"/>
      <c r="H506" s="43"/>
      <c r="N506" s="43"/>
    </row>
    <row r="507" spans="2:14">
      <c r="C507" s="43"/>
      <c r="D507" s="43"/>
      <c r="E507" s="43"/>
      <c r="F507" s="43"/>
      <c r="G507" s="43"/>
      <c r="H507" s="43"/>
      <c r="N507" s="43"/>
    </row>
    <row r="508" spans="2:14">
      <c r="C508" s="43"/>
      <c r="D508" s="43"/>
      <c r="E508" s="43"/>
      <c r="F508" s="43"/>
      <c r="G508" s="43"/>
      <c r="H508" s="43"/>
      <c r="N508" s="43"/>
    </row>
    <row r="509" spans="2:14">
      <c r="C509" s="43"/>
      <c r="D509" s="43"/>
      <c r="E509" s="43"/>
      <c r="F509" s="43"/>
      <c r="G509" s="43"/>
      <c r="H509" s="43"/>
      <c r="N509" s="43"/>
    </row>
    <row r="510" spans="2:14">
      <c r="C510" s="43"/>
      <c r="D510" s="43"/>
      <c r="E510" s="43"/>
      <c r="F510" s="43"/>
      <c r="G510" s="43"/>
      <c r="H510" s="43"/>
      <c r="N510" s="43"/>
    </row>
    <row r="511" spans="2:14">
      <c r="C511" s="43"/>
      <c r="D511" s="43"/>
      <c r="E511" s="43"/>
      <c r="F511" s="43"/>
      <c r="G511" s="43"/>
      <c r="H511" s="43"/>
      <c r="N511" s="43"/>
    </row>
    <row r="512" spans="2:14">
      <c r="C512" s="43"/>
      <c r="D512" s="43"/>
      <c r="E512" s="43"/>
      <c r="F512" s="43"/>
      <c r="G512" s="43"/>
      <c r="H512" s="43"/>
      <c r="N512" s="43"/>
    </row>
    <row r="513" spans="2:14">
      <c r="C513" s="43"/>
      <c r="D513" s="43"/>
      <c r="E513" s="43"/>
      <c r="F513" s="43"/>
      <c r="G513" s="43"/>
      <c r="H513" s="43"/>
      <c r="N513" s="43"/>
    </row>
    <row r="514" spans="2:14">
      <c r="C514" s="43"/>
      <c r="D514" s="43"/>
      <c r="E514" s="43"/>
      <c r="F514" s="43"/>
      <c r="G514" s="43"/>
      <c r="H514" s="43"/>
      <c r="N514" s="43"/>
    </row>
    <row r="515" spans="2:14">
      <c r="C515" s="43"/>
      <c r="D515" s="43"/>
      <c r="E515" s="43"/>
      <c r="F515" s="43"/>
      <c r="G515" s="43"/>
      <c r="H515" s="43"/>
      <c r="N515" s="43"/>
    </row>
    <row r="516" spans="2:14">
      <c r="C516" s="43"/>
      <c r="D516" s="43"/>
      <c r="E516" s="43"/>
      <c r="F516" s="43"/>
      <c r="G516" s="43"/>
      <c r="H516" s="43"/>
      <c r="N516" s="43"/>
    </row>
    <row r="517" spans="2:14">
      <c r="C517" s="43"/>
      <c r="D517" s="43"/>
      <c r="E517" s="43"/>
      <c r="F517" s="43"/>
      <c r="G517" s="43"/>
      <c r="H517" s="43"/>
      <c r="N517" s="43"/>
    </row>
    <row r="518" spans="2:14">
      <c r="C518" s="43"/>
      <c r="D518" s="43"/>
      <c r="E518" s="43"/>
      <c r="F518" s="43"/>
      <c r="G518" s="43"/>
      <c r="H518" s="43"/>
      <c r="N518" s="43"/>
    </row>
    <row r="519" spans="2:14">
      <c r="C519" s="43"/>
      <c r="D519" s="43"/>
      <c r="E519" s="43"/>
      <c r="F519" s="43"/>
      <c r="G519" s="43"/>
      <c r="H519" s="43"/>
      <c r="N519" s="43"/>
    </row>
    <row r="520" spans="2:14">
      <c r="C520" s="43"/>
      <c r="D520" s="43"/>
      <c r="E520" s="43"/>
      <c r="F520" s="43"/>
      <c r="G520" s="43"/>
      <c r="H520" s="43"/>
      <c r="N520" s="43"/>
    </row>
    <row r="521" spans="2:14">
      <c r="C521" s="43"/>
      <c r="D521" s="43"/>
      <c r="E521" s="43"/>
      <c r="F521" s="43"/>
      <c r="G521" s="43"/>
      <c r="H521" s="43"/>
      <c r="N521" s="43"/>
    </row>
    <row r="522" spans="2:14">
      <c r="C522" s="43"/>
      <c r="D522" s="43"/>
      <c r="E522" s="43"/>
      <c r="F522" s="43"/>
      <c r="G522" s="43"/>
      <c r="H522" s="43"/>
      <c r="N522" s="43"/>
    </row>
    <row r="523" spans="2:14">
      <c r="C523" s="43"/>
      <c r="D523" s="43"/>
      <c r="E523" s="43"/>
      <c r="F523" s="43"/>
      <c r="G523" s="43"/>
      <c r="H523" s="43"/>
      <c r="N523" s="43"/>
    </row>
    <row r="524" spans="2:14">
      <c r="C524" s="43"/>
      <c r="D524" s="43"/>
      <c r="E524" s="43"/>
      <c r="F524" s="43"/>
      <c r="G524" s="43"/>
      <c r="H524" s="43"/>
      <c r="N524" s="43"/>
    </row>
    <row r="525" spans="2:14">
      <c r="C525" s="43"/>
      <c r="D525" s="43"/>
      <c r="E525" s="43"/>
      <c r="F525" s="43"/>
      <c r="G525" s="43"/>
      <c r="H525" s="43"/>
      <c r="N525" s="43"/>
    </row>
    <row r="526" spans="2:14">
      <c r="C526" s="43"/>
      <c r="D526" s="43"/>
      <c r="E526" s="43"/>
      <c r="F526" s="43"/>
      <c r="G526" s="43"/>
      <c r="H526" s="43"/>
      <c r="N526" s="43"/>
    </row>
    <row r="527" spans="2:14">
      <c r="C527" s="43"/>
      <c r="D527" s="43"/>
      <c r="E527" s="43"/>
      <c r="F527" s="43"/>
      <c r="G527" s="43"/>
      <c r="H527" s="43"/>
      <c r="N527" s="43"/>
    </row>
    <row r="528" spans="2:14">
      <c r="B528" s="41"/>
      <c r="C528" s="41"/>
      <c r="D528" s="41"/>
      <c r="E528" s="41"/>
      <c r="F528" s="41"/>
      <c r="G528" s="41"/>
      <c r="H528" s="41"/>
      <c r="N528" s="41"/>
    </row>
    <row r="531" spans="2:14">
      <c r="N531" s="15"/>
    </row>
    <row r="532" spans="2:14">
      <c r="N532" s="15"/>
    </row>
    <row r="533" spans="2:14">
      <c r="N533" s="15"/>
    </row>
    <row r="534" spans="2:14">
      <c r="N534" s="41"/>
    </row>
    <row r="537" spans="2:14">
      <c r="B537" s="18"/>
    </row>
    <row r="538" spans="2:14">
      <c r="B538" s="18"/>
    </row>
    <row r="539" spans="2:14">
      <c r="B539" s="18"/>
    </row>
    <row r="540" spans="2:14">
      <c r="B540" s="18"/>
      <c r="C540" s="14"/>
      <c r="D540" s="14"/>
      <c r="E540" s="14"/>
      <c r="F540" s="14"/>
      <c r="G540" s="14"/>
      <c r="H540" s="14"/>
      <c r="N540" s="14"/>
    </row>
    <row r="541" spans="2:14">
      <c r="B541" s="18"/>
      <c r="C541" s="14"/>
      <c r="D541" s="14"/>
      <c r="E541" s="14"/>
      <c r="F541" s="14"/>
      <c r="G541" s="14"/>
      <c r="H541" s="14"/>
      <c r="N541" s="14"/>
    </row>
    <row r="542" spans="2:14">
      <c r="B542" s="18"/>
      <c r="C542" s="15"/>
      <c r="D542" s="15"/>
      <c r="E542" s="15"/>
      <c r="F542" s="15"/>
      <c r="G542" s="15"/>
      <c r="H542" s="15"/>
      <c r="N542" s="15"/>
    </row>
    <row r="543" spans="2:14">
      <c r="B543" s="41"/>
      <c r="C543" s="41"/>
      <c r="D543" s="41"/>
      <c r="E543" s="41"/>
      <c r="F543" s="41"/>
      <c r="G543" s="41"/>
      <c r="H543" s="41"/>
      <c r="N543" s="41"/>
    </row>
    <row r="544" spans="2:14">
      <c r="C544" s="43"/>
      <c r="D544" s="43"/>
      <c r="E544" s="43"/>
      <c r="F544" s="43"/>
      <c r="G544" s="43"/>
      <c r="H544" s="43"/>
      <c r="N544" s="43"/>
    </row>
    <row r="545" spans="3:14">
      <c r="C545" s="43"/>
      <c r="D545" s="43"/>
      <c r="E545" s="43"/>
      <c r="F545" s="43"/>
      <c r="G545" s="43"/>
      <c r="H545" s="43"/>
      <c r="N545" s="43"/>
    </row>
    <row r="546" spans="3:14">
      <c r="C546" s="43"/>
      <c r="D546" s="43"/>
      <c r="E546" s="43"/>
      <c r="F546" s="43"/>
      <c r="G546" s="43"/>
      <c r="H546" s="43"/>
      <c r="N546" s="43"/>
    </row>
    <row r="547" spans="3:14">
      <c r="C547" s="43"/>
      <c r="D547" s="43"/>
      <c r="E547" s="43"/>
      <c r="F547" s="43"/>
      <c r="G547" s="43"/>
      <c r="H547" s="43"/>
      <c r="N547" s="43"/>
    </row>
    <row r="548" spans="3:14">
      <c r="C548" s="43"/>
      <c r="D548" s="43"/>
      <c r="E548" s="43"/>
      <c r="F548" s="43"/>
      <c r="G548" s="43"/>
      <c r="H548" s="43"/>
      <c r="N548" s="43"/>
    </row>
    <row r="549" spans="3:14">
      <c r="C549" s="43"/>
      <c r="D549" s="43"/>
      <c r="E549" s="43"/>
      <c r="F549" s="43"/>
      <c r="G549" s="43"/>
      <c r="H549" s="43"/>
      <c r="N549" s="43"/>
    </row>
    <row r="550" spans="3:14">
      <c r="C550" s="43"/>
      <c r="D550" s="43"/>
      <c r="E550" s="43"/>
      <c r="F550" s="43"/>
      <c r="G550" s="43"/>
      <c r="H550" s="43"/>
      <c r="N550" s="43"/>
    </row>
    <row r="551" spans="3:14">
      <c r="C551" s="43"/>
      <c r="D551" s="43"/>
      <c r="E551" s="43"/>
      <c r="F551" s="43"/>
      <c r="G551" s="43"/>
      <c r="H551" s="43"/>
      <c r="N551" s="43"/>
    </row>
    <row r="552" spans="3:14">
      <c r="C552" s="43"/>
      <c r="D552" s="43"/>
      <c r="E552" s="43"/>
      <c r="F552" s="43"/>
      <c r="G552" s="43"/>
      <c r="H552" s="43"/>
      <c r="N552" s="43"/>
    </row>
    <row r="553" spans="3:14">
      <c r="C553" s="43"/>
      <c r="D553" s="43"/>
      <c r="E553" s="43"/>
      <c r="F553" s="43"/>
      <c r="G553" s="43"/>
      <c r="H553" s="43"/>
      <c r="N553" s="43"/>
    </row>
    <row r="554" spans="3:14">
      <c r="C554" s="43"/>
      <c r="D554" s="43"/>
      <c r="E554" s="43"/>
      <c r="F554" s="43"/>
      <c r="G554" s="43"/>
      <c r="H554" s="43"/>
      <c r="N554" s="43"/>
    </row>
    <row r="555" spans="3:14">
      <c r="C555" s="43"/>
      <c r="D555" s="43"/>
      <c r="E555" s="43"/>
      <c r="F555" s="43"/>
      <c r="G555" s="43"/>
      <c r="H555" s="43"/>
      <c r="N555" s="43"/>
    </row>
    <row r="556" spans="3:14">
      <c r="C556" s="43"/>
      <c r="D556" s="43"/>
      <c r="E556" s="43"/>
      <c r="F556" s="43"/>
      <c r="G556" s="43"/>
      <c r="H556" s="43"/>
      <c r="N556" s="43"/>
    </row>
    <row r="557" spans="3:14">
      <c r="C557" s="43"/>
      <c r="D557" s="43"/>
      <c r="E557" s="43"/>
      <c r="F557" s="43"/>
      <c r="G557" s="43"/>
      <c r="H557" s="43"/>
      <c r="N557" s="43"/>
    </row>
    <row r="558" spans="3:14">
      <c r="C558" s="43"/>
      <c r="D558" s="43"/>
      <c r="E558" s="43"/>
      <c r="F558" s="43"/>
      <c r="G558" s="43"/>
      <c r="H558" s="43"/>
      <c r="N558" s="43"/>
    </row>
    <row r="559" spans="3:14">
      <c r="C559" s="43"/>
      <c r="D559" s="43"/>
      <c r="E559" s="43"/>
      <c r="F559" s="43"/>
      <c r="G559" s="43"/>
      <c r="H559" s="43"/>
      <c r="N559" s="43"/>
    </row>
    <row r="560" spans="3:14">
      <c r="C560" s="43"/>
      <c r="D560" s="43"/>
      <c r="E560" s="43"/>
      <c r="F560" s="43"/>
      <c r="G560" s="43"/>
      <c r="H560" s="43"/>
      <c r="N560" s="43"/>
    </row>
    <row r="561" spans="2:14">
      <c r="C561" s="43"/>
      <c r="D561" s="43"/>
      <c r="E561" s="43"/>
      <c r="F561" s="43"/>
      <c r="G561" s="43"/>
      <c r="H561" s="43"/>
      <c r="N561" s="43"/>
    </row>
    <row r="562" spans="2:14">
      <c r="C562" s="43"/>
      <c r="D562" s="43"/>
      <c r="E562" s="43"/>
      <c r="F562" s="43"/>
      <c r="G562" s="43"/>
      <c r="H562" s="43"/>
      <c r="N562" s="43"/>
    </row>
    <row r="563" spans="2:14">
      <c r="C563" s="43"/>
      <c r="D563" s="43"/>
      <c r="E563" s="43"/>
      <c r="F563" s="43"/>
      <c r="G563" s="43"/>
      <c r="H563" s="43"/>
      <c r="N563" s="43"/>
    </row>
    <row r="564" spans="2:14">
      <c r="C564" s="43"/>
      <c r="D564" s="43"/>
      <c r="E564" s="43"/>
      <c r="F564" s="43"/>
      <c r="G564" s="43"/>
      <c r="H564" s="43"/>
      <c r="N564" s="43"/>
    </row>
    <row r="565" spans="2:14">
      <c r="C565" s="43"/>
      <c r="D565" s="43"/>
      <c r="E565" s="43"/>
      <c r="F565" s="43"/>
      <c r="G565" s="43"/>
      <c r="H565" s="43"/>
      <c r="N565" s="43"/>
    </row>
    <row r="566" spans="2:14">
      <c r="C566" s="43"/>
      <c r="D566" s="43"/>
      <c r="E566" s="43"/>
      <c r="F566" s="43"/>
      <c r="G566" s="43"/>
      <c r="H566" s="43"/>
      <c r="N566" s="43"/>
    </row>
    <row r="567" spans="2:14">
      <c r="C567" s="43"/>
      <c r="D567" s="43"/>
      <c r="E567" s="43"/>
      <c r="F567" s="43"/>
      <c r="G567" s="43"/>
      <c r="H567" s="43"/>
      <c r="N567" s="43"/>
    </row>
    <row r="568" spans="2:14">
      <c r="B568" s="41"/>
      <c r="C568" s="41"/>
      <c r="D568" s="41"/>
      <c r="E568" s="41"/>
      <c r="F568" s="41"/>
      <c r="G568" s="41"/>
      <c r="H568" s="41"/>
      <c r="N568" s="41"/>
    </row>
    <row r="577" spans="2:14">
      <c r="B577" s="18"/>
    </row>
    <row r="578" spans="2:14">
      <c r="B578" s="18"/>
    </row>
    <row r="579" spans="2:14">
      <c r="B579" s="18"/>
    </row>
    <row r="580" spans="2:14">
      <c r="B580" s="18"/>
    </row>
    <row r="581" spans="2:14">
      <c r="B581" s="18"/>
      <c r="C581" s="14"/>
      <c r="D581" s="14"/>
      <c r="E581" s="14"/>
      <c r="F581" s="14"/>
      <c r="G581" s="14"/>
      <c r="H581" s="14"/>
      <c r="J581" s="15"/>
      <c r="N581" s="14"/>
    </row>
    <row r="582" spans="2:14">
      <c r="B582" s="18"/>
      <c r="C582" s="14"/>
      <c r="D582" s="14"/>
      <c r="E582" s="14"/>
      <c r="F582" s="14"/>
      <c r="G582" s="14"/>
      <c r="H582" s="14"/>
      <c r="J582" s="15"/>
      <c r="N582" s="14"/>
    </row>
    <row r="583" spans="2:14">
      <c r="B583" s="18"/>
      <c r="C583" s="15"/>
      <c r="D583" s="15"/>
      <c r="E583" s="15"/>
      <c r="F583" s="15"/>
      <c r="G583" s="15"/>
      <c r="H583" s="15"/>
      <c r="J583" s="15"/>
      <c r="N583" s="15"/>
    </row>
    <row r="584" spans="2:14">
      <c r="B584" s="41"/>
      <c r="C584" s="41"/>
      <c r="D584" s="41"/>
      <c r="E584" s="41"/>
      <c r="F584" s="41"/>
      <c r="G584" s="41"/>
      <c r="H584" s="41"/>
      <c r="J584" s="41"/>
      <c r="N584" s="41"/>
    </row>
    <row r="591" spans="2:14">
      <c r="I591" s="18"/>
    </row>
    <row r="592" spans="2:14">
      <c r="I592" s="18"/>
    </row>
    <row r="593" spans="9:9">
      <c r="I593" s="15"/>
    </row>
    <row r="594" spans="9:9">
      <c r="I594" s="41"/>
    </row>
    <row r="734" spans="2:14">
      <c r="B734" s="41"/>
      <c r="C734" s="41"/>
      <c r="D734" s="41"/>
      <c r="E734" s="41"/>
      <c r="F734" s="41"/>
      <c r="G734" s="41"/>
      <c r="H734" s="41"/>
      <c r="N734" s="41"/>
    </row>
    <row r="735" spans="2:14">
      <c r="B735" s="41"/>
      <c r="C735" s="41"/>
      <c r="D735" s="41"/>
      <c r="E735" s="41"/>
      <c r="F735" s="41"/>
      <c r="G735" s="41"/>
      <c r="H735" s="41"/>
      <c r="N735" s="41"/>
    </row>
    <row r="736" spans="2:14">
      <c r="B736" s="41"/>
      <c r="C736" s="41"/>
      <c r="D736" s="41"/>
      <c r="E736" s="41"/>
      <c r="F736" s="41"/>
      <c r="G736" s="41"/>
      <c r="H736" s="41"/>
      <c r="N736" s="41"/>
    </row>
    <row r="737" spans="2:14">
      <c r="B737" s="41"/>
      <c r="C737" s="41"/>
      <c r="D737" s="41"/>
      <c r="E737" s="41"/>
      <c r="F737" s="41"/>
      <c r="G737" s="41"/>
      <c r="H737" s="41"/>
      <c r="N737" s="41"/>
    </row>
    <row r="744" spans="2:14">
      <c r="I744" s="41"/>
    </row>
    <row r="745" spans="2:14">
      <c r="I745" s="41"/>
    </row>
    <row r="746" spans="2:14">
      <c r="I746" s="41"/>
    </row>
    <row r="747" spans="2:14">
      <c r="I747" s="41"/>
    </row>
  </sheetData>
  <mergeCells count="5">
    <mergeCell ref="I8:L8"/>
    <mergeCell ref="I60:L60"/>
    <mergeCell ref="B1:N1"/>
    <mergeCell ref="B2:N2"/>
    <mergeCell ref="B3:N3"/>
  </mergeCells>
  <phoneticPr fontId="0" type="noConversion"/>
  <pageMargins left="0.75" right="0.75" top="0.25" bottom="0" header="0.25" footer="0"/>
  <pageSetup scale="70" orientation="landscape" horizontalDpi="4294967293" verticalDpi="4294967293" r:id="rId1"/>
  <headerFooter alignWithMargins="0"/>
  <rowBreaks count="7" manualBreakCount="7">
    <brk id="58" min="1" max="15" man="1"/>
    <brk id="129" max="16383" man="1"/>
    <brk id="169" max="16383" man="1"/>
    <brk id="251" max="16383" man="1"/>
    <brk id="330" max="16383" man="1"/>
    <brk id="410" max="16383" man="1"/>
    <brk id="4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yncVertical="1" syncRef="B1" transitionEvaluation="1" codeName="Sheet7">
    <pageSetUpPr fitToPage="1"/>
  </sheetPr>
  <dimension ref="B1:BL148"/>
  <sheetViews>
    <sheetView showGridLines="0" topLeftCell="B1" zoomScale="80" zoomScaleNormal="80" workbookViewId="0"/>
  </sheetViews>
  <sheetFormatPr defaultColWidth="9.77734375" defaultRowHeight="12.75"/>
  <cols>
    <col min="1" max="1" width="2.5546875" style="1" customWidth="1"/>
    <col min="2" max="2" width="32.109375" style="12"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9" width="5.5546875" style="12" customWidth="1"/>
    <col min="30" max="30" width="9" style="12" customWidth="1"/>
    <col min="31" max="31" width="0.6640625" style="12" customWidth="1"/>
    <col min="32" max="32" width="5" style="12" customWidth="1"/>
    <col min="33" max="33" width="3.77734375" style="12" customWidth="1"/>
    <col min="34" max="35" width="3.109375" style="12" customWidth="1"/>
    <col min="36" max="36" width="2.77734375" style="12" customWidth="1"/>
    <col min="37" max="37" width="3.33203125" style="12" customWidth="1"/>
    <col min="38" max="38" width="4.5546875" style="12" customWidth="1"/>
    <col min="39" max="39" width="4.88671875" style="12" customWidth="1"/>
    <col min="40" max="43" width="9.77734375" style="12"/>
    <col min="44" max="44" width="10.33203125" style="12" customWidth="1"/>
    <col min="45" max="46" width="9.77734375" style="12"/>
    <col min="47" max="47" width="9.77734375" style="1"/>
    <col min="48" max="48" width="9.77734375" style="1" customWidth="1"/>
    <col min="49" max="16384" width="9.77734375" style="1"/>
  </cols>
  <sheetData>
    <row r="1" spans="2:64">
      <c r="B1" s="955" t="str">
        <f>'Title Page'!$B$30</f>
        <v>ASHRAE Standard 140-2023, Informative Annex B8, Section B8.1</v>
      </c>
      <c r="C1" s="955"/>
      <c r="D1" s="955"/>
      <c r="E1" s="955"/>
      <c r="F1" s="955"/>
      <c r="G1" s="955"/>
      <c r="H1" s="955"/>
      <c r="I1" s="955"/>
      <c r="J1" s="955"/>
      <c r="K1" s="955"/>
      <c r="L1" s="955"/>
      <c r="M1" s="955"/>
      <c r="N1" s="955"/>
      <c r="O1" s="955"/>
      <c r="P1" s="955"/>
      <c r="Q1" s="955"/>
      <c r="R1" s="955"/>
      <c r="S1" s="955"/>
      <c r="T1" s="955"/>
      <c r="U1" s="955"/>
      <c r="V1" s="955"/>
      <c r="W1" s="955"/>
      <c r="X1" s="955"/>
      <c r="Y1" s="955"/>
      <c r="Z1" s="955"/>
      <c r="AA1" s="955"/>
      <c r="AB1" s="955"/>
      <c r="AC1" s="955"/>
      <c r="AD1" s="955"/>
    </row>
    <row r="2" spans="2:64">
      <c r="B2" s="955" t="str">
        <f>'Title Page'!$B$32</f>
        <v>Example Results for Section 7 - Building Thermal Envelope and Fabric Load Cases 195-995 &amp; 600FF-980FF</v>
      </c>
      <c r="C2" s="955"/>
      <c r="D2" s="955"/>
      <c r="E2" s="955"/>
      <c r="F2" s="955"/>
      <c r="G2" s="955"/>
      <c r="H2" s="955"/>
      <c r="I2" s="955"/>
      <c r="J2" s="955"/>
      <c r="K2" s="955"/>
      <c r="L2" s="955"/>
      <c r="M2" s="955"/>
      <c r="N2" s="955"/>
      <c r="O2" s="955"/>
      <c r="P2" s="955"/>
      <c r="Q2" s="955"/>
      <c r="R2" s="955"/>
      <c r="S2" s="955"/>
      <c r="T2" s="955"/>
      <c r="U2" s="955"/>
      <c r="V2" s="955"/>
      <c r="W2" s="955"/>
      <c r="X2" s="955"/>
      <c r="Y2" s="955"/>
      <c r="Z2" s="955"/>
      <c r="AA2" s="955"/>
      <c r="AB2" s="955"/>
      <c r="AC2" s="955"/>
      <c r="AD2" s="955"/>
    </row>
    <row r="3" spans="2:64">
      <c r="B3" s="955" t="str">
        <f>'Title Page'!$B$34</f>
        <v/>
      </c>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c r="AC3" s="955"/>
      <c r="AD3" s="955"/>
    </row>
    <row r="4" spans="2:64" ht="15" customHeight="1">
      <c r="G4" s="196" t="s">
        <v>1389</v>
      </c>
    </row>
    <row r="5" spans="2:64" ht="10.5" customHeight="1">
      <c r="G5" s="196" t="s">
        <v>233</v>
      </c>
    </row>
    <row r="6" spans="2:64" ht="5.25" customHeight="1"/>
    <row r="7" spans="2:64" ht="16.5" thickBot="1">
      <c r="B7" s="133" t="s">
        <v>257</v>
      </c>
      <c r="AC7" s="16"/>
      <c r="AF7" s="17"/>
      <c r="AJ7"/>
      <c r="AK7"/>
      <c r="AL7"/>
      <c r="AM7"/>
      <c r="AN7"/>
      <c r="AO7"/>
      <c r="AP7"/>
      <c r="AQ7"/>
      <c r="AR7"/>
      <c r="AS7"/>
      <c r="AT7"/>
      <c r="AU7"/>
      <c r="AV7"/>
      <c r="AW7"/>
      <c r="AX7"/>
      <c r="AY7"/>
      <c r="AZ7"/>
      <c r="BA7"/>
      <c r="BB7"/>
      <c r="BC7"/>
      <c r="BD7"/>
      <c r="BE7"/>
      <c r="BF7"/>
      <c r="BG7"/>
      <c r="BH7"/>
      <c r="BI7"/>
      <c r="BJ7"/>
      <c r="BK7"/>
      <c r="BL7"/>
    </row>
    <row r="8" spans="2:64" ht="15.75" thickTop="1">
      <c r="B8" s="368" t="s">
        <v>559</v>
      </c>
      <c r="C8" s="255" t="str">
        <f ca="1">'DATA for charts'!C6</f>
        <v>BSIMAC</v>
      </c>
      <c r="D8" s="369"/>
      <c r="E8" s="369"/>
      <c r="F8" s="370"/>
      <c r="G8" s="255" t="str">
        <f ca="1">'DATA for charts'!D6</f>
        <v>CSE</v>
      </c>
      <c r="H8" s="369"/>
      <c r="I8" s="369"/>
      <c r="J8" s="370"/>
      <c r="K8" s="255" t="str">
        <f ca="1">'DATA for charts'!E6</f>
        <v>DeST</v>
      </c>
      <c r="L8" s="369"/>
      <c r="M8" s="369"/>
      <c r="N8" s="370"/>
      <c r="O8" s="255" t="str">
        <f ca="1">'DATA for charts'!F6</f>
        <v>EnergyPlus</v>
      </c>
      <c r="P8" s="369"/>
      <c r="Q8" s="369"/>
      <c r="R8" s="370"/>
      <c r="S8" s="255" t="str">
        <f ca="1">'DATA for charts'!G6</f>
        <v>ESP-r</v>
      </c>
      <c r="T8" s="369"/>
      <c r="U8" s="369"/>
      <c r="V8" s="369"/>
      <c r="W8" s="255" t="str">
        <f ca="1">'DATA for charts'!H6</f>
        <v>TRNSYS</v>
      </c>
      <c r="X8" s="369"/>
      <c r="Y8" s="369"/>
      <c r="Z8" s="370"/>
      <c r="AA8" s="973" t="s">
        <v>556</v>
      </c>
      <c r="AB8" s="974"/>
      <c r="AC8" s="974"/>
      <c r="AD8" s="975"/>
      <c r="AE8" s="146"/>
      <c r="AF8" s="371"/>
      <c r="AG8" s="367" t="str">
        <f ca="1">'DATA for charts'!$S$6</f>
        <v>Tested Prg</v>
      </c>
      <c r="AH8" s="369"/>
      <c r="AI8" s="372"/>
      <c r="AJ8"/>
      <c r="AK8"/>
      <c r="AL8"/>
      <c r="AM8"/>
      <c r="AN8"/>
      <c r="AO8"/>
      <c r="AP8"/>
      <c r="AQ8"/>
      <c r="AR8"/>
      <c r="AS8"/>
      <c r="AT8"/>
      <c r="AU8"/>
      <c r="AV8"/>
      <c r="AW8"/>
      <c r="AX8"/>
      <c r="AY8"/>
      <c r="AZ8"/>
      <c r="BA8"/>
      <c r="BB8"/>
      <c r="BC8"/>
      <c r="BD8"/>
      <c r="BE8"/>
      <c r="BF8"/>
      <c r="BG8"/>
      <c r="BH8"/>
      <c r="BI8"/>
      <c r="BJ8"/>
      <c r="BK8"/>
      <c r="BL8"/>
    </row>
    <row r="9" spans="2:64" ht="15">
      <c r="B9" s="201"/>
      <c r="C9" s="373" t="str">
        <f ca="1">'DATA for charts'!C7</f>
        <v/>
      </c>
      <c r="D9" s="374"/>
      <c r="E9" s="374"/>
      <c r="F9" s="375"/>
      <c r="G9" s="373" t="str">
        <f ca="1">'DATA for charts'!D7</f>
        <v/>
      </c>
      <c r="H9" s="374"/>
      <c r="I9" s="374"/>
      <c r="J9" s="375"/>
      <c r="K9" s="373" t="str">
        <f ca="1">'DATA for charts'!E7</f>
        <v/>
      </c>
      <c r="L9" s="374"/>
      <c r="M9" s="374"/>
      <c r="N9" s="375"/>
      <c r="O9" s="373" t="str">
        <f ca="1">'DATA for charts'!F7</f>
        <v/>
      </c>
      <c r="P9" s="374"/>
      <c r="Q9" s="374"/>
      <c r="R9" s="375"/>
      <c r="S9" s="197" t="str">
        <f ca="1">'DATA for charts'!G7</f>
        <v/>
      </c>
      <c r="T9" s="214"/>
      <c r="U9" s="214"/>
      <c r="V9" s="374"/>
      <c r="W9" s="373" t="str">
        <f ca="1">'DATA for charts'!H7</f>
        <v/>
      </c>
      <c r="X9" s="374"/>
      <c r="Y9" s="374"/>
      <c r="Z9" s="375"/>
      <c r="AA9" s="351" t="s">
        <v>254</v>
      </c>
      <c r="AB9" s="352" t="s">
        <v>255</v>
      </c>
      <c r="AC9" s="353" t="s">
        <v>256</v>
      </c>
      <c r="AD9" s="159" t="s">
        <v>453</v>
      </c>
      <c r="AE9" s="146"/>
      <c r="AF9" s="376"/>
      <c r="AG9" s="218" t="str">
        <f ca="1">'DATA for charts'!$S$7</f>
        <v/>
      </c>
      <c r="AH9" s="374"/>
      <c r="AI9" s="377"/>
      <c r="AJ9"/>
      <c r="AK9"/>
      <c r="AL9"/>
      <c r="AM9"/>
      <c r="AN9"/>
      <c r="AO9"/>
      <c r="AP9"/>
      <c r="AQ9"/>
      <c r="AR9"/>
      <c r="AS9"/>
      <c r="AT9"/>
      <c r="AU9"/>
      <c r="AV9"/>
      <c r="AW9"/>
      <c r="AX9"/>
      <c r="AY9"/>
      <c r="AZ9"/>
      <c r="BA9"/>
      <c r="BB9"/>
      <c r="BC9"/>
      <c r="BD9"/>
      <c r="BE9"/>
      <c r="BF9"/>
      <c r="BG9"/>
      <c r="BH9"/>
      <c r="BI9"/>
      <c r="BJ9"/>
      <c r="BK9"/>
      <c r="BL9"/>
    </row>
    <row r="10" spans="2:64" ht="15">
      <c r="B10" s="198" t="s">
        <v>558</v>
      </c>
      <c r="C10" s="162" t="s">
        <v>167</v>
      </c>
      <c r="D10" s="163" t="s">
        <v>728</v>
      </c>
      <c r="E10" s="163" t="s">
        <v>673</v>
      </c>
      <c r="F10" s="164" t="s">
        <v>455</v>
      </c>
      <c r="G10" s="162" t="s">
        <v>167</v>
      </c>
      <c r="H10" s="163" t="s">
        <v>728</v>
      </c>
      <c r="I10" s="163" t="s">
        <v>673</v>
      </c>
      <c r="J10" s="164" t="s">
        <v>455</v>
      </c>
      <c r="K10" s="162" t="s">
        <v>167</v>
      </c>
      <c r="L10" s="163" t="s">
        <v>728</v>
      </c>
      <c r="M10" s="163" t="s">
        <v>673</v>
      </c>
      <c r="N10" s="164" t="s">
        <v>455</v>
      </c>
      <c r="O10" s="162" t="s">
        <v>167</v>
      </c>
      <c r="P10" s="163" t="s">
        <v>728</v>
      </c>
      <c r="Q10" s="163" t="s">
        <v>673</v>
      </c>
      <c r="R10" s="164" t="s">
        <v>455</v>
      </c>
      <c r="S10" s="162" t="s">
        <v>167</v>
      </c>
      <c r="T10" s="163" t="s">
        <v>728</v>
      </c>
      <c r="U10" s="163" t="s">
        <v>673</v>
      </c>
      <c r="V10" s="164" t="s">
        <v>455</v>
      </c>
      <c r="W10" s="162" t="s">
        <v>167</v>
      </c>
      <c r="X10" s="163" t="s">
        <v>728</v>
      </c>
      <c r="Y10" s="163" t="s">
        <v>673</v>
      </c>
      <c r="Z10" s="164" t="s">
        <v>455</v>
      </c>
      <c r="AA10" s="351" t="s">
        <v>167</v>
      </c>
      <c r="AB10" s="353" t="s">
        <v>167</v>
      </c>
      <c r="AC10" s="353" t="s">
        <v>167</v>
      </c>
      <c r="AD10" s="159" t="s">
        <v>451</v>
      </c>
      <c r="AE10" s="146"/>
      <c r="AF10" s="165" t="s">
        <v>167</v>
      </c>
      <c r="AG10" s="163" t="s">
        <v>728</v>
      </c>
      <c r="AH10" s="163" t="s">
        <v>673</v>
      </c>
      <c r="AI10" s="261" t="s">
        <v>455</v>
      </c>
      <c r="AJ10"/>
      <c r="AK10"/>
      <c r="AL10"/>
      <c r="AM10"/>
      <c r="AN10"/>
      <c r="AO10"/>
      <c r="AP10"/>
      <c r="AQ10"/>
      <c r="AR10"/>
      <c r="AS10"/>
      <c r="AT10"/>
      <c r="AU10"/>
      <c r="AV10"/>
      <c r="AW10"/>
      <c r="AX10"/>
      <c r="AY10"/>
      <c r="AZ10"/>
      <c r="BA10"/>
      <c r="BB10"/>
      <c r="BC10"/>
      <c r="BD10"/>
      <c r="BE10"/>
      <c r="BF10"/>
      <c r="BG10"/>
      <c r="BH10"/>
      <c r="BI10"/>
      <c r="BJ10"/>
      <c r="BK10"/>
      <c r="BL10"/>
    </row>
    <row r="11" spans="2:64" ht="15">
      <c r="B11" s="157" t="s">
        <v>448</v>
      </c>
      <c r="C11" s="378">
        <f ca="1">IF(ISNUMBER(OFFSET(INDIRECT("'"&amp;'DATA for charts'!$C$5&amp;"'!$e70"),$AM11,0)),OFFSET(INDIRECT("'"&amp;'DATA for charts'!$C$5&amp;"'!$e70"),$AM11,0),"")</f>
        <v>3.2549999999999999</v>
      </c>
      <c r="D11" s="379" t="str">
        <f ca="1">IF(ISBLANK(OFFSET(INDIRECT("'"&amp;'DATA for charts'!$C$5&amp;"'!$f70"),$AM11,0)),"",(OFFSET(INDIRECT("'"&amp;'DATA for charts'!$C$5&amp;"'!$f70"),$AM11,0)))</f>
        <v>Nov</v>
      </c>
      <c r="E11" s="380">
        <f ca="1">IF(ISNUMBER(OFFSET(INDIRECT("'"&amp;'DATA for charts'!$C$5&amp;"'!$g70"),$AM11,0)),OFFSET(INDIRECT("'"&amp;'DATA for charts'!$C$5&amp;"'!$g70"),$AM11,0),"")</f>
        <v>26</v>
      </c>
      <c r="F11" s="381">
        <f ca="1">IF(ISNUMBER(OFFSET(INDIRECT("'"&amp;'DATA for charts'!$C$5&amp;"'!$h70"),$AM11,0)),OFFSET(INDIRECT("'"&amp;'DATA for charts'!$C$5&amp;"'!$h70"),$AM11,0),"")</f>
        <v>8</v>
      </c>
      <c r="G11" s="378">
        <f ca="1">IF(ISNUMBER(OFFSET(INDIRECT("'"&amp;'DATA for charts'!$D$5&amp;"'!$e70"),$AM11,0)),OFFSET(INDIRECT("'"&amp;'DATA for charts'!$D$5&amp;"'!$e70"),$AM11,0),"")</f>
        <v>3.0202330000000002</v>
      </c>
      <c r="H11" s="379" t="str">
        <f ca="1">IF(ISBLANK(OFFSET(INDIRECT("'"&amp;'DATA for charts'!$D$5&amp;"'!$f70"),$AM11,0)),"",(OFFSET(INDIRECT("'"&amp;'DATA for charts'!$D$5&amp;"'!$f70"),$AM11,0)))</f>
        <v>Jan</v>
      </c>
      <c r="I11" s="380">
        <f ca="1">IF(ISNUMBER(OFFSET(INDIRECT("'"&amp;'DATA for charts'!$D$5&amp;"'!$g70"),$AM11,0)),OFFSET(INDIRECT("'"&amp;'DATA for charts'!$D$5&amp;"'!$g70"),$AM11,0),"")</f>
        <v>1</v>
      </c>
      <c r="J11" s="381">
        <f ca="1">IF(ISNUMBER(OFFSET(INDIRECT("'"&amp;'DATA for charts'!$D$5&amp;"'!$h70"),$AM11,0)),OFFSET(INDIRECT("'"&amp;'DATA for charts'!$D$5&amp;"'!$h70"),$AM11,0),"")</f>
        <v>1</v>
      </c>
      <c r="K11" s="378">
        <f ca="1">IF(ISNUMBER(OFFSET(INDIRECT("'"&amp;'DATA for charts'!$E$5&amp;"'!$e70"),$AM11,0)),OFFSET(INDIRECT("'"&amp;'DATA for charts'!$E$5&amp;"'!$e70"),$AM11,0),"")</f>
        <v>3.0350000000000001</v>
      </c>
      <c r="L11" s="379" t="str">
        <f ca="1">IF(ISBLANK(OFFSET(INDIRECT("'"&amp;'DATA for charts'!$E$5&amp;"'!$f70"),$AM11,0)),"",(OFFSET(INDIRECT("'"&amp;'DATA for charts'!$E$5&amp;"'!$f70"),$AM11,0)))</f>
        <v>Jan</v>
      </c>
      <c r="M11" s="380">
        <f ca="1">IF(ISNUMBER(OFFSET(INDIRECT("'"&amp;'DATA for charts'!$E$5&amp;"'!$g70"),$AM11,0)),OFFSET(INDIRECT("'"&amp;'DATA for charts'!$E$5&amp;"'!$g70"),$AM11,0),"")</f>
        <v>1</v>
      </c>
      <c r="N11" s="381">
        <f ca="1">IF(ISNUMBER(OFFSET(INDIRECT("'"&amp;'DATA for charts'!$E$5&amp;"'!$h70"),$AM11,0)),OFFSET(INDIRECT("'"&amp;'DATA for charts'!$E$5&amp;"'!$h70"),$AM11,0),"")</f>
        <v>0</v>
      </c>
      <c r="O11" s="378">
        <f ca="1">IF(ISNUMBER(OFFSET(INDIRECT("'"&amp;'DATA for charts'!$F$5&amp;"'!$e70"),$AM11,0)),OFFSET(INDIRECT("'"&amp;'DATA for charts'!$F$5&amp;"'!$e70"),$AM11,0),"")</f>
        <v>3.2044263169308609</v>
      </c>
      <c r="P11" s="379" t="str">
        <f ca="1">IF(ISBLANK(OFFSET(INDIRECT("'"&amp;'DATA for charts'!$F$5&amp;"'!$f70"),$AM11,0)),"",(OFFSET(INDIRECT("'"&amp;'DATA for charts'!$F$5&amp;"'!$f70"),$AM11,0)))</f>
        <v>Dec</v>
      </c>
      <c r="Q11" s="380">
        <f ca="1">IF(ISNUMBER(OFFSET(INDIRECT("'"&amp;'DATA for charts'!$F$5&amp;"'!$g70"),$AM11,0)),OFFSET(INDIRECT("'"&amp;'DATA for charts'!$F$5&amp;"'!$g70"),$AM11,0),"")</f>
        <v>31</v>
      </c>
      <c r="R11" s="381">
        <f ca="1">IF(ISNUMBER(OFFSET(INDIRECT("'"&amp;'DATA for charts'!$F$5&amp;"'!$h70"),$AM11,0)),OFFSET(INDIRECT("'"&amp;'DATA for charts'!$F$5&amp;"'!$h70"),$AM11,0),"")</f>
        <v>24</v>
      </c>
      <c r="S11" s="378">
        <f ca="1">IF(ISNUMBER(OFFSET(INDIRECT("'"&amp;'DATA for charts'!$G$5&amp;"'!$e70"),$AM11,0)),OFFSET(INDIRECT("'"&amp;'DATA for charts'!$G$5&amp;"'!$e70"),$AM11,0),"")</f>
        <v>3.2280000000000002</v>
      </c>
      <c r="T11" s="379" t="str">
        <f ca="1">IF(ISBLANK(OFFSET(INDIRECT("'"&amp;'DATA for charts'!$G$5&amp;"'!$f70"),$AM11,0)),"",(OFFSET(INDIRECT("'"&amp;'DATA for charts'!$G$5&amp;"'!$f70"),$AM11,0)))</f>
        <v>Jan</v>
      </c>
      <c r="U11" s="380">
        <f ca="1">IF(ISNUMBER(OFFSET(INDIRECT("'"&amp;'DATA for charts'!$G$5&amp;"'!$g70"),$AM11,0)),OFFSET(INDIRECT("'"&amp;'DATA for charts'!$G$5&amp;"'!$g70"),$AM11,0),"")</f>
        <v>1</v>
      </c>
      <c r="V11" s="381">
        <f ca="1">IF(ISNUMBER(OFFSET(INDIRECT("'"&amp;'DATA for charts'!$G$5&amp;"'!$h70"),$AM11,0)),OFFSET(INDIRECT("'"&amp;'DATA for charts'!$G$5&amp;"'!$h70"),$AM11,0),"")</f>
        <v>1</v>
      </c>
      <c r="W11" s="378">
        <f ca="1">IF(ISNUMBER(OFFSET(INDIRECT("'"&amp;'DATA for charts'!$H$5&amp;"'!$e70"),$AM11,0)),OFFSET(INDIRECT("'"&amp;'DATA for charts'!$H$5&amp;"'!$e70"),$AM11,0),"")</f>
        <v>3.3588931189642999</v>
      </c>
      <c r="X11" s="379" t="str">
        <f ca="1">IF(ISBLANK(OFFSET(INDIRECT("'"&amp;'DATA for charts'!$H$5&amp;"'!$f70"),$AM11,0)),"",(OFFSET(INDIRECT("'"&amp;'DATA for charts'!$H$5&amp;"'!$f70"),$AM11,0)))</f>
        <v>Jan</v>
      </c>
      <c r="Y11" s="380">
        <f ca="1">IF(ISNUMBER(OFFSET(INDIRECT("'"&amp;'DATA for charts'!$H$5&amp;"'!$g70"),$AM11,0)),OFFSET(INDIRECT("'"&amp;'DATA for charts'!$H$5&amp;"'!$g70"),$AM11,0),"")</f>
        <v>1</v>
      </c>
      <c r="Z11" s="381">
        <f ca="1">IF(ISNUMBER(OFFSET(INDIRECT("'"&amp;'DATA for charts'!$H$5&amp;"'!$h70"),$AM11,0)),OFFSET(INDIRECT("'"&amp;'DATA for charts'!$H$5&amp;"'!$h70"),$AM11,0),"")</f>
        <v>1</v>
      </c>
      <c r="AA11" s="383">
        <f ca="1">MIN(C11,G11,K11,O11,S11,W11)</f>
        <v>3.0202330000000002</v>
      </c>
      <c r="AB11" s="378">
        <f ca="1">MAX(C11,G11,K11,O11,S11,W11)</f>
        <v>3.3588931189642999</v>
      </c>
      <c r="AC11" s="384">
        <f ca="1">AVERAGE(C11,G11,K11,O11,S11,W11)</f>
        <v>3.1835920726491929</v>
      </c>
      <c r="AD11" s="385">
        <f ca="1">IF(AC11=0,"----",ABS((AB11-AA11)/AC11))</f>
        <v>0.10637673145180539</v>
      </c>
      <c r="AE11" s="386"/>
      <c r="AF11" s="383" t="str">
        <f>IF(ISNUMBER(YourData!$E70),YourData!$E70,"")</f>
        <v/>
      </c>
      <c r="AG11" s="379" t="str">
        <f>IF(ISBLANK(YourData!$F70),"",YourData!$F70)</f>
        <v/>
      </c>
      <c r="AH11" s="380" t="str">
        <f>IF(ISNUMBER(YourData!$G70),YourData!$G70,"")</f>
        <v/>
      </c>
      <c r="AI11" s="382" t="str">
        <f>IF(ISNUMBER(YourData!$H70),YourData!$H70,"")</f>
        <v/>
      </c>
      <c r="AJ11"/>
      <c r="AK11"/>
      <c r="AL11">
        <v>0</v>
      </c>
      <c r="AM11">
        <v>0</v>
      </c>
      <c r="AO11"/>
      <c r="AP11"/>
      <c r="AQ11"/>
      <c r="AR11"/>
      <c r="AS11"/>
      <c r="AU11"/>
      <c r="AV11"/>
      <c r="AW11"/>
      <c r="AX11"/>
      <c r="AY11"/>
      <c r="AZ11"/>
      <c r="BA11"/>
      <c r="BB11"/>
      <c r="BC11"/>
      <c r="BD11"/>
      <c r="BE11"/>
      <c r="BF11"/>
      <c r="BG11"/>
      <c r="BH11"/>
      <c r="BI11"/>
      <c r="BJ11"/>
      <c r="BK11"/>
      <c r="BL11"/>
    </row>
    <row r="12" spans="2:64" ht="15">
      <c r="B12" s="157" t="s">
        <v>203</v>
      </c>
      <c r="C12" s="256">
        <f ca="1">IF(ISNUMBER(OFFSET(INDIRECT("'"&amp;'DATA for charts'!$C$5&amp;"'!$e70"),$AM12,0)),OFFSET(INDIRECT("'"&amp;'DATA for charts'!$C$5&amp;"'!$e70"),$AM12,0),"")</f>
        <v>3.1659999999999999</v>
      </c>
      <c r="D12" s="387" t="str">
        <f ca="1">IF(ISBLANK(OFFSET(INDIRECT("'"&amp;'DATA for charts'!$C$5&amp;"'!$f70"),$AM12,0)),"",(OFFSET(INDIRECT("'"&amp;'DATA for charts'!$C$5&amp;"'!$f70"),$AM12,0)))</f>
        <v>Nov</v>
      </c>
      <c r="E12" s="222">
        <f ca="1">IF(ISNUMBER(OFFSET(INDIRECT("'"&amp;'DATA for charts'!$C$5&amp;"'!$g70"),$AM12,0)),OFFSET(INDIRECT("'"&amp;'DATA for charts'!$C$5&amp;"'!$g70"),$AM12,0),"")</f>
        <v>26</v>
      </c>
      <c r="F12" s="388">
        <f ca="1">IF(ISNUMBER(OFFSET(INDIRECT("'"&amp;'DATA for charts'!$C$5&amp;"'!$h70"),$AM12,0)),OFFSET(INDIRECT("'"&amp;'DATA for charts'!$C$5&amp;"'!$h70"),$AM12,0),"")</f>
        <v>8</v>
      </c>
      <c r="G12" s="256">
        <f ca="1">IF(ISNUMBER(OFFSET(INDIRECT("'"&amp;'DATA for charts'!$D$5&amp;"'!$e70"),$AM12,0)),OFFSET(INDIRECT("'"&amp;'DATA for charts'!$D$5&amp;"'!$e70"),$AM12,0),"")</f>
        <v>3.020759</v>
      </c>
      <c r="H12" s="387" t="str">
        <f ca="1">IF(ISBLANK(OFFSET(INDIRECT("'"&amp;'DATA for charts'!$D$5&amp;"'!$f70"),$AM12,0)),"",(OFFSET(INDIRECT("'"&amp;'DATA for charts'!$D$5&amp;"'!$f70"),$AM12,0)))</f>
        <v>Jan</v>
      </c>
      <c r="I12" s="222">
        <f ca="1">IF(ISNUMBER(OFFSET(INDIRECT("'"&amp;'DATA for charts'!$D$5&amp;"'!$g70"),$AM12,0)),OFFSET(INDIRECT("'"&amp;'DATA for charts'!$D$5&amp;"'!$g70"),$AM12,0),"")</f>
        <v>1</v>
      </c>
      <c r="J12" s="388">
        <f ca="1">IF(ISNUMBER(OFFSET(INDIRECT("'"&amp;'DATA for charts'!$D$5&amp;"'!$h70"),$AM12,0)),OFFSET(INDIRECT("'"&amp;'DATA for charts'!$D$5&amp;"'!$h70"),$AM12,0),"")</f>
        <v>1</v>
      </c>
      <c r="K12" s="256">
        <f ca="1">IF(ISNUMBER(OFFSET(INDIRECT("'"&amp;'DATA for charts'!$E$5&amp;"'!$e70"),$AM12,0)),OFFSET(INDIRECT("'"&amp;'DATA for charts'!$E$5&amp;"'!$e70"),$AM12,0),"")</f>
        <v>3.0390000000000001</v>
      </c>
      <c r="L12" s="387" t="str">
        <f ca="1">IF(ISBLANK(OFFSET(INDIRECT("'"&amp;'DATA for charts'!$E$5&amp;"'!$f70"),$AM12,0)),"",(OFFSET(INDIRECT("'"&amp;'DATA for charts'!$E$5&amp;"'!$f70"),$AM12,0)))</f>
        <v>Jan</v>
      </c>
      <c r="M12" s="222">
        <f ca="1">IF(ISNUMBER(OFFSET(INDIRECT("'"&amp;'DATA for charts'!$E$5&amp;"'!$g70"),$AM12,0)),OFFSET(INDIRECT("'"&amp;'DATA for charts'!$E$5&amp;"'!$g70"),$AM12,0),"")</f>
        <v>1</v>
      </c>
      <c r="N12" s="388">
        <f ca="1">IF(ISNUMBER(OFFSET(INDIRECT("'"&amp;'DATA for charts'!$E$5&amp;"'!$h70"),$AM12,0)),OFFSET(INDIRECT("'"&amp;'DATA for charts'!$E$5&amp;"'!$h70"),$AM12,0),"")</f>
        <v>0</v>
      </c>
      <c r="O12" s="256">
        <f ca="1">IF(ISNUMBER(OFFSET(INDIRECT("'"&amp;'DATA for charts'!$F$5&amp;"'!$e70"),$AM12,0)),OFFSET(INDIRECT("'"&amp;'DATA for charts'!$F$5&amp;"'!$e70"),$AM12,0),"")</f>
        <v>3.1918424267020278</v>
      </c>
      <c r="P12" s="387" t="str">
        <f ca="1">IF(ISBLANK(OFFSET(INDIRECT("'"&amp;'DATA for charts'!$F$5&amp;"'!$f70"),$AM12,0)),"",(OFFSET(INDIRECT("'"&amp;'DATA for charts'!$F$5&amp;"'!$f70"),$AM12,0)))</f>
        <v>Dec</v>
      </c>
      <c r="Q12" s="222">
        <f ca="1">IF(ISNUMBER(OFFSET(INDIRECT("'"&amp;'DATA for charts'!$F$5&amp;"'!$g70"),$AM12,0)),OFFSET(INDIRECT("'"&amp;'DATA for charts'!$F$5&amp;"'!$g70"),$AM12,0),"")</f>
        <v>31</v>
      </c>
      <c r="R12" s="388">
        <f ca="1">IF(ISNUMBER(OFFSET(INDIRECT("'"&amp;'DATA for charts'!$F$5&amp;"'!$h70"),$AM12,0)),OFFSET(INDIRECT("'"&amp;'DATA for charts'!$F$5&amp;"'!$h70"),$AM12,0),"")</f>
        <v>24</v>
      </c>
      <c r="S12" s="256">
        <f ca="1">IF(ISNUMBER(OFFSET(INDIRECT("'"&amp;'DATA for charts'!$G$5&amp;"'!$e70"),$AM12,0)),OFFSET(INDIRECT("'"&amp;'DATA for charts'!$G$5&amp;"'!$e70"),$AM12,0),"")</f>
        <v>3.2330000000000001</v>
      </c>
      <c r="T12" s="387" t="str">
        <f ca="1">IF(ISBLANK(OFFSET(INDIRECT("'"&amp;'DATA for charts'!$G$5&amp;"'!$f70"),$AM12,0)),"",(OFFSET(INDIRECT("'"&amp;'DATA for charts'!$G$5&amp;"'!$f70"),$AM12,0)))</f>
        <v>Jan</v>
      </c>
      <c r="U12" s="222">
        <f ca="1">IF(ISNUMBER(OFFSET(INDIRECT("'"&amp;'DATA for charts'!$G$5&amp;"'!$g70"),$AM12,0)),OFFSET(INDIRECT("'"&amp;'DATA for charts'!$G$5&amp;"'!$g70"),$AM12,0),"")</f>
        <v>1</v>
      </c>
      <c r="V12" s="388">
        <f ca="1">IF(ISNUMBER(OFFSET(INDIRECT("'"&amp;'DATA for charts'!$G$5&amp;"'!$h70"),$AM12,0)),OFFSET(INDIRECT("'"&amp;'DATA for charts'!$G$5&amp;"'!$h70"),$AM12,0),"")</f>
        <v>1</v>
      </c>
      <c r="W12" s="256">
        <f ca="1">IF(ISNUMBER(OFFSET(INDIRECT("'"&amp;'DATA for charts'!$H$5&amp;"'!$e70"),$AM12,0)),OFFSET(INDIRECT("'"&amp;'DATA for charts'!$H$5&amp;"'!$e70"),$AM12,0),"")</f>
        <v>3.35950232611762</v>
      </c>
      <c r="X12" s="387" t="str">
        <f ca="1">IF(ISBLANK(OFFSET(INDIRECT("'"&amp;'DATA for charts'!$H$5&amp;"'!$f70"),$AM12,0)),"",(OFFSET(INDIRECT("'"&amp;'DATA for charts'!$H$5&amp;"'!$f70"),$AM12,0)))</f>
        <v>Jan</v>
      </c>
      <c r="Y12" s="222">
        <f ca="1">IF(ISNUMBER(OFFSET(INDIRECT("'"&amp;'DATA for charts'!$H$5&amp;"'!$g70"),$AM12,0)),OFFSET(INDIRECT("'"&amp;'DATA for charts'!$H$5&amp;"'!$g70"),$AM12,0),"")</f>
        <v>1</v>
      </c>
      <c r="Z12" s="388">
        <f ca="1">IF(ISNUMBER(OFFSET(INDIRECT("'"&amp;'DATA for charts'!$H$5&amp;"'!$h70"),$AM12,0)),OFFSET(INDIRECT("'"&amp;'DATA for charts'!$H$5&amp;"'!$h70"),$AM12,0),"")</f>
        <v>1</v>
      </c>
      <c r="AA12" s="390">
        <f t="shared" ref="AA12:AA56" ca="1" si="0">MIN(C12,G12,K12,O12,S12,W12)</f>
        <v>3.020759</v>
      </c>
      <c r="AB12" s="256">
        <f t="shared" ref="AB12:AB56" ca="1" si="1">MAX(C12,G12,K12,O12,S12,W12)</f>
        <v>3.35950232611762</v>
      </c>
      <c r="AC12" s="254">
        <f t="shared" ref="AC12:AC56" ca="1" si="2">AVERAGE(C12,G12,K12,O12,S12,W12)</f>
        <v>3.1683506254699414</v>
      </c>
      <c r="AD12" s="391">
        <f t="shared" ref="AD12:AD56" ca="1" si="3">IF(AC12=0,"----",ABS((AB12-AA12)/AC12))</f>
        <v>0.10691472193592096</v>
      </c>
      <c r="AE12" s="386"/>
      <c r="AF12" s="390" t="str">
        <f>IF(ISNUMBER(YourData!$E71),YourData!$E71,"")</f>
        <v/>
      </c>
      <c r="AG12" s="387" t="str">
        <f>IF(ISBLANK(YourData!$F71),"",YourData!$F71)</f>
        <v/>
      </c>
      <c r="AH12" s="222" t="str">
        <f>IF(ISNUMBER(YourData!$G71),YourData!$G71,"")</f>
        <v/>
      </c>
      <c r="AI12" s="389" t="str">
        <f>IF(ISNUMBER(YourData!$H71),YourData!$H71,"")</f>
        <v/>
      </c>
      <c r="AJ12"/>
      <c r="AK12"/>
      <c r="AL12">
        <f>AL11+1</f>
        <v>1</v>
      </c>
      <c r="AM12">
        <f>AM11+1</f>
        <v>1</v>
      </c>
      <c r="AO12"/>
      <c r="AP12"/>
      <c r="AQ12"/>
      <c r="AR12"/>
      <c r="AS12"/>
      <c r="AU12"/>
      <c r="AV12"/>
      <c r="AW12"/>
      <c r="AX12"/>
      <c r="AY12"/>
      <c r="AZ12"/>
      <c r="BA12"/>
      <c r="BB12"/>
      <c r="BC12"/>
      <c r="BD12"/>
      <c r="BE12"/>
      <c r="BF12"/>
      <c r="BG12"/>
      <c r="BH12"/>
      <c r="BI12"/>
      <c r="BJ12"/>
      <c r="BK12"/>
      <c r="BL12"/>
    </row>
    <row r="13" spans="2:64" ht="15">
      <c r="B13" s="157" t="s">
        <v>204</v>
      </c>
      <c r="C13" s="256">
        <f ca="1">IF(ISNUMBER(OFFSET(INDIRECT("'"&amp;'DATA for charts'!$C$5&amp;"'!$e70"),$AM13,0)),OFFSET(INDIRECT("'"&amp;'DATA for charts'!$C$5&amp;"'!$e70"),$AM13,0),"")</f>
        <v>3.145</v>
      </c>
      <c r="D13" s="387" t="str">
        <f ca="1">IF(ISBLANK(OFFSET(INDIRECT("'"&amp;'DATA for charts'!$C$5&amp;"'!$f70"),$AM13,0)),"",(OFFSET(INDIRECT("'"&amp;'DATA for charts'!$C$5&amp;"'!$f70"),$AM13,0)))</f>
        <v>Dec</v>
      </c>
      <c r="E13" s="222">
        <f ca="1">IF(ISNUMBER(OFFSET(INDIRECT("'"&amp;'DATA for charts'!$C$5&amp;"'!$g70"),$AM13,0)),OFFSET(INDIRECT("'"&amp;'DATA for charts'!$C$5&amp;"'!$g70"),$AM13,0),"")</f>
        <v>31</v>
      </c>
      <c r="F13" s="388">
        <f ca="1">IF(ISNUMBER(OFFSET(INDIRECT("'"&amp;'DATA for charts'!$C$5&amp;"'!$h70"),$AM13,0)),OFFSET(INDIRECT("'"&amp;'DATA for charts'!$C$5&amp;"'!$h70"),$AM13,0),"")</f>
        <v>24</v>
      </c>
      <c r="G13" s="256">
        <f ca="1">IF(ISNUMBER(OFFSET(INDIRECT("'"&amp;'DATA for charts'!$D$5&amp;"'!$e70"),$AM13,0)),OFFSET(INDIRECT("'"&amp;'DATA for charts'!$D$5&amp;"'!$e70"),$AM13,0),"")</f>
        <v>3.0378599999999989</v>
      </c>
      <c r="H13" s="387" t="str">
        <f ca="1">IF(ISBLANK(OFFSET(INDIRECT("'"&amp;'DATA for charts'!$D$5&amp;"'!$f70"),$AM13,0)),"",(OFFSET(INDIRECT("'"&amp;'DATA for charts'!$D$5&amp;"'!$f70"),$AM13,0)))</f>
        <v>Jan</v>
      </c>
      <c r="I13" s="222">
        <f ca="1">IF(ISNUMBER(OFFSET(INDIRECT("'"&amp;'DATA for charts'!$D$5&amp;"'!$g70"),$AM13,0)),OFFSET(INDIRECT("'"&amp;'DATA for charts'!$D$5&amp;"'!$g70"),$AM13,0),"")</f>
        <v>1</v>
      </c>
      <c r="J13" s="388">
        <f ca="1">IF(ISNUMBER(OFFSET(INDIRECT("'"&amp;'DATA for charts'!$D$5&amp;"'!$h70"),$AM13,0)),OFFSET(INDIRECT("'"&amp;'DATA for charts'!$D$5&amp;"'!$h70"),$AM13,0),"")</f>
        <v>1</v>
      </c>
      <c r="K13" s="256">
        <f ca="1">IF(ISNUMBER(OFFSET(INDIRECT("'"&amp;'DATA for charts'!$E$5&amp;"'!$e70"),$AM13,0)),OFFSET(INDIRECT("'"&amp;'DATA for charts'!$E$5&amp;"'!$e70"),$AM13,0),"")</f>
        <v>3.0680000000000001</v>
      </c>
      <c r="L13" s="387" t="str">
        <f ca="1">IF(ISBLANK(OFFSET(INDIRECT("'"&amp;'DATA for charts'!$E$5&amp;"'!$f70"),$AM13,0)),"",(OFFSET(INDIRECT("'"&amp;'DATA for charts'!$E$5&amp;"'!$f70"),$AM13,0)))</f>
        <v>Jan</v>
      </c>
      <c r="M13" s="222">
        <f ca="1">IF(ISNUMBER(OFFSET(INDIRECT("'"&amp;'DATA for charts'!$E$5&amp;"'!$g70"),$AM13,0)),OFFSET(INDIRECT("'"&amp;'DATA for charts'!$E$5&amp;"'!$g70"),$AM13,0),"")</f>
        <v>1</v>
      </c>
      <c r="N13" s="388">
        <f ca="1">IF(ISNUMBER(OFFSET(INDIRECT("'"&amp;'DATA for charts'!$E$5&amp;"'!$h70"),$AM13,0)),OFFSET(INDIRECT("'"&amp;'DATA for charts'!$E$5&amp;"'!$h70"),$AM13,0),"")</f>
        <v>0</v>
      </c>
      <c r="O13" s="256">
        <f ca="1">IF(ISNUMBER(OFFSET(INDIRECT("'"&amp;'DATA for charts'!$F$5&amp;"'!$e70"),$AM13,0)),OFFSET(INDIRECT("'"&amp;'DATA for charts'!$F$5&amp;"'!$e70"),$AM13,0),"")</f>
        <v>3.2291222373626387</v>
      </c>
      <c r="P13" s="387" t="str">
        <f ca="1">IF(ISBLANK(OFFSET(INDIRECT("'"&amp;'DATA for charts'!$F$5&amp;"'!$f70"),$AM13,0)),"",(OFFSET(INDIRECT("'"&amp;'DATA for charts'!$F$5&amp;"'!$f70"),$AM13,0)))</f>
        <v>Dec</v>
      </c>
      <c r="Q13" s="222">
        <f ca="1">IF(ISNUMBER(OFFSET(INDIRECT("'"&amp;'DATA for charts'!$F$5&amp;"'!$g70"),$AM13,0)),OFFSET(INDIRECT("'"&amp;'DATA for charts'!$F$5&amp;"'!$g70"),$AM13,0),"")</f>
        <v>31</v>
      </c>
      <c r="R13" s="388">
        <f ca="1">IF(ISNUMBER(OFFSET(INDIRECT("'"&amp;'DATA for charts'!$F$5&amp;"'!$h70"),$AM13,0)),OFFSET(INDIRECT("'"&amp;'DATA for charts'!$F$5&amp;"'!$h70"),$AM13,0),"")</f>
        <v>24</v>
      </c>
      <c r="S13" s="256">
        <f ca="1">IF(ISNUMBER(OFFSET(INDIRECT("'"&amp;'DATA for charts'!$G$5&amp;"'!$e70"),$AM13,0)),OFFSET(INDIRECT("'"&amp;'DATA for charts'!$G$5&amp;"'!$e70"),$AM13,0),"")</f>
        <v>3.2530000000000001</v>
      </c>
      <c r="T13" s="387" t="str">
        <f ca="1">IF(ISBLANK(OFFSET(INDIRECT("'"&amp;'DATA for charts'!$G$5&amp;"'!$f70"),$AM13,0)),"",(OFFSET(INDIRECT("'"&amp;'DATA for charts'!$G$5&amp;"'!$f70"),$AM13,0)))</f>
        <v>Jan</v>
      </c>
      <c r="U13" s="222">
        <f ca="1">IF(ISNUMBER(OFFSET(INDIRECT("'"&amp;'DATA for charts'!$G$5&amp;"'!$g70"),$AM13,0)),OFFSET(INDIRECT("'"&amp;'DATA for charts'!$G$5&amp;"'!$g70"),$AM13,0),"")</f>
        <v>1</v>
      </c>
      <c r="V13" s="388">
        <f ca="1">IF(ISNUMBER(OFFSET(INDIRECT("'"&amp;'DATA for charts'!$G$5&amp;"'!$h70"),$AM13,0)),OFFSET(INDIRECT("'"&amp;'DATA for charts'!$G$5&amp;"'!$h70"),$AM13,0),"")</f>
        <v>1</v>
      </c>
      <c r="W13" s="256">
        <f ca="1">IF(ISNUMBER(OFFSET(INDIRECT("'"&amp;'DATA for charts'!$H$5&amp;"'!$e70"),$AM13,0)),OFFSET(INDIRECT("'"&amp;'DATA for charts'!$H$5&amp;"'!$e70"),$AM13,0),"")</f>
        <v>3.38459167480468</v>
      </c>
      <c r="X13" s="387" t="str">
        <f ca="1">IF(ISBLANK(OFFSET(INDIRECT("'"&amp;'DATA for charts'!$H$5&amp;"'!$f70"),$AM13,0)),"",(OFFSET(INDIRECT("'"&amp;'DATA for charts'!$H$5&amp;"'!$f70"),$AM13,0)))</f>
        <v>Jan</v>
      </c>
      <c r="Y13" s="222">
        <f ca="1">IF(ISNUMBER(OFFSET(INDIRECT("'"&amp;'DATA for charts'!$H$5&amp;"'!$g70"),$AM13,0)),OFFSET(INDIRECT("'"&amp;'DATA for charts'!$H$5&amp;"'!$g70"),$AM13,0),"")</f>
        <v>1</v>
      </c>
      <c r="Z13" s="388">
        <f ca="1">IF(ISNUMBER(OFFSET(INDIRECT("'"&amp;'DATA for charts'!$H$5&amp;"'!$h70"),$AM13,0)),OFFSET(INDIRECT("'"&amp;'DATA for charts'!$H$5&amp;"'!$h70"),$AM13,0),"")</f>
        <v>1</v>
      </c>
      <c r="AA13" s="390">
        <f t="shared" ca="1" si="0"/>
        <v>3.0378599999999989</v>
      </c>
      <c r="AB13" s="256">
        <f t="shared" ca="1" si="1"/>
        <v>3.38459167480468</v>
      </c>
      <c r="AC13" s="254">
        <f t="shared" ca="1" si="2"/>
        <v>3.1862623186945527</v>
      </c>
      <c r="AD13" s="391">
        <f t="shared" ca="1" si="3"/>
        <v>0.10882081891698767</v>
      </c>
      <c r="AE13" s="386"/>
      <c r="AF13" s="390" t="str">
        <f>IF(ISNUMBER(YourData!$E72),YourData!$E72,"")</f>
        <v/>
      </c>
      <c r="AG13" s="387" t="str">
        <f>IF(ISBLANK(YourData!$F72),"",YourData!$F72)</f>
        <v/>
      </c>
      <c r="AH13" s="222" t="str">
        <f>IF(ISNUMBER(YourData!$G72),YourData!$G72,"")</f>
        <v/>
      </c>
      <c r="AI13" s="389" t="str">
        <f>IF(ISNUMBER(YourData!$H72),YourData!$H72,"")</f>
        <v/>
      </c>
      <c r="AJ13"/>
      <c r="AK13"/>
      <c r="AL13">
        <v>2</v>
      </c>
      <c r="AM13">
        <f t="shared" ref="AM13:AM56" si="4">AM12+1</f>
        <v>2</v>
      </c>
      <c r="AO13"/>
      <c r="AP13"/>
      <c r="AQ13"/>
      <c r="AR13"/>
      <c r="AS13"/>
      <c r="AU13"/>
      <c r="AV13"/>
      <c r="AW13"/>
      <c r="AX13"/>
      <c r="AY13"/>
      <c r="AZ13"/>
      <c r="BA13"/>
      <c r="BB13"/>
      <c r="BC13"/>
      <c r="BD13"/>
      <c r="BE13"/>
      <c r="BF13"/>
      <c r="BG13"/>
      <c r="BH13"/>
      <c r="BI13"/>
      <c r="BJ13"/>
      <c r="BK13"/>
      <c r="BL13"/>
    </row>
    <row r="14" spans="2:64" ht="15">
      <c r="B14" s="157" t="s">
        <v>205</v>
      </c>
      <c r="C14" s="256">
        <f ca="1">IF(ISNUMBER(OFFSET(INDIRECT("'"&amp;'DATA for charts'!$C$5&amp;"'!$e70"),$AM14,0)),OFFSET(INDIRECT("'"&amp;'DATA for charts'!$C$5&amp;"'!$e70"),$AM14,0),"")</f>
        <v>3.2519999999999998</v>
      </c>
      <c r="D14" s="387" t="str">
        <f ca="1">IF(ISBLANK(OFFSET(INDIRECT("'"&amp;'DATA for charts'!$C$5&amp;"'!$f70"),$AM14,0)),"",(OFFSET(INDIRECT("'"&amp;'DATA for charts'!$C$5&amp;"'!$f70"),$AM14,0)))</f>
        <v>Dec</v>
      </c>
      <c r="E14" s="222">
        <f ca="1">IF(ISNUMBER(OFFSET(INDIRECT("'"&amp;'DATA for charts'!$C$5&amp;"'!$g70"),$AM14,0)),OFFSET(INDIRECT("'"&amp;'DATA for charts'!$C$5&amp;"'!$g70"),$AM14,0),"")</f>
        <v>31</v>
      </c>
      <c r="F14" s="388">
        <f ca="1">IF(ISNUMBER(OFFSET(INDIRECT("'"&amp;'DATA for charts'!$C$5&amp;"'!$h70"),$AM14,0)),OFFSET(INDIRECT("'"&amp;'DATA for charts'!$C$5&amp;"'!$h70"),$AM14,0),"")</f>
        <v>24</v>
      </c>
      <c r="G14" s="256">
        <f ca="1">IF(ISNUMBER(OFFSET(INDIRECT("'"&amp;'DATA for charts'!$D$5&amp;"'!$e70"),$AM14,0)),OFFSET(INDIRECT("'"&amp;'DATA for charts'!$D$5&amp;"'!$e70"),$AM14,0),"")</f>
        <v>3.0393720000000002</v>
      </c>
      <c r="H14" s="387" t="str">
        <f ca="1">IF(ISBLANK(OFFSET(INDIRECT("'"&amp;'DATA for charts'!$D$5&amp;"'!$f70"),$AM14,0)),"",(OFFSET(INDIRECT("'"&amp;'DATA for charts'!$D$5&amp;"'!$f70"),$AM14,0)))</f>
        <v>Jan</v>
      </c>
      <c r="I14" s="222">
        <f ca="1">IF(ISNUMBER(OFFSET(INDIRECT("'"&amp;'DATA for charts'!$D$5&amp;"'!$g70"),$AM14,0)),OFFSET(INDIRECT("'"&amp;'DATA for charts'!$D$5&amp;"'!$g70"),$AM14,0),"")</f>
        <v>1</v>
      </c>
      <c r="J14" s="388">
        <f ca="1">IF(ISNUMBER(OFFSET(INDIRECT("'"&amp;'DATA for charts'!$D$5&amp;"'!$h70"),$AM14,0)),OFFSET(INDIRECT("'"&amp;'DATA for charts'!$D$5&amp;"'!$h70"),$AM14,0),"")</f>
        <v>1</v>
      </c>
      <c r="K14" s="256">
        <f ca="1">IF(ISNUMBER(OFFSET(INDIRECT("'"&amp;'DATA for charts'!$E$5&amp;"'!$e70"),$AM14,0)),OFFSET(INDIRECT("'"&amp;'DATA for charts'!$E$5&amp;"'!$e70"),$AM14,0),"")</f>
        <v>3.0720000000000001</v>
      </c>
      <c r="L14" s="387" t="str">
        <f ca="1">IF(ISBLANK(OFFSET(INDIRECT("'"&amp;'DATA for charts'!$E$5&amp;"'!$f70"),$AM14,0)),"",(OFFSET(INDIRECT("'"&amp;'DATA for charts'!$E$5&amp;"'!$f70"),$AM14,0)))</f>
        <v>Jan</v>
      </c>
      <c r="M14" s="222">
        <f ca="1">IF(ISNUMBER(OFFSET(INDIRECT("'"&amp;'DATA for charts'!$E$5&amp;"'!$g70"),$AM14,0)),OFFSET(INDIRECT("'"&amp;'DATA for charts'!$E$5&amp;"'!$g70"),$AM14,0),"")</f>
        <v>1</v>
      </c>
      <c r="N14" s="388">
        <f ca="1">IF(ISNUMBER(OFFSET(INDIRECT("'"&amp;'DATA for charts'!$E$5&amp;"'!$h70"),$AM14,0)),OFFSET(INDIRECT("'"&amp;'DATA for charts'!$E$5&amp;"'!$h70"),$AM14,0),"")</f>
        <v>0</v>
      </c>
      <c r="O14" s="256">
        <f ca="1">IF(ISNUMBER(OFFSET(INDIRECT("'"&amp;'DATA for charts'!$F$5&amp;"'!$e70"),$AM14,0)),OFFSET(INDIRECT("'"&amp;'DATA for charts'!$F$5&amp;"'!$e70"),$AM14,0),"")</f>
        <v>3.2065583099253057</v>
      </c>
      <c r="P14" s="387" t="str">
        <f ca="1">IF(ISBLANK(OFFSET(INDIRECT("'"&amp;'DATA for charts'!$F$5&amp;"'!$f70"),$AM14,0)),"",(OFFSET(INDIRECT("'"&amp;'DATA for charts'!$F$5&amp;"'!$f70"),$AM14,0)))</f>
        <v>Dec</v>
      </c>
      <c r="Q14" s="222">
        <f ca="1">IF(ISNUMBER(OFFSET(INDIRECT("'"&amp;'DATA for charts'!$F$5&amp;"'!$g70"),$AM14,0)),OFFSET(INDIRECT("'"&amp;'DATA for charts'!$F$5&amp;"'!$g70"),$AM14,0),"")</f>
        <v>31</v>
      </c>
      <c r="R14" s="388">
        <f ca="1">IF(ISNUMBER(OFFSET(INDIRECT("'"&amp;'DATA for charts'!$F$5&amp;"'!$h70"),$AM14,0)),OFFSET(INDIRECT("'"&amp;'DATA for charts'!$F$5&amp;"'!$h70"),$AM14,0),"")</f>
        <v>24</v>
      </c>
      <c r="S14" s="256">
        <f ca="1">IF(ISNUMBER(OFFSET(INDIRECT("'"&amp;'DATA for charts'!$G$5&amp;"'!$e70"),$AM14,0)),OFFSET(INDIRECT("'"&amp;'DATA for charts'!$G$5&amp;"'!$e70"),$AM14,0),"")</f>
        <v>3.2589999999999999</v>
      </c>
      <c r="T14" s="387" t="str">
        <f ca="1">IF(ISBLANK(OFFSET(INDIRECT("'"&amp;'DATA for charts'!$G$5&amp;"'!$f70"),$AM14,0)),"",(OFFSET(INDIRECT("'"&amp;'DATA for charts'!$G$5&amp;"'!$f70"),$AM14,0)))</f>
        <v>Jan</v>
      </c>
      <c r="U14" s="222">
        <f ca="1">IF(ISNUMBER(OFFSET(INDIRECT("'"&amp;'DATA for charts'!$G$5&amp;"'!$g70"),$AM14,0)),OFFSET(INDIRECT("'"&amp;'DATA for charts'!$G$5&amp;"'!$g70"),$AM14,0),"")</f>
        <v>1</v>
      </c>
      <c r="V14" s="388">
        <f ca="1">IF(ISNUMBER(OFFSET(INDIRECT("'"&amp;'DATA for charts'!$G$5&amp;"'!$h70"),$AM14,0)),OFFSET(INDIRECT("'"&amp;'DATA for charts'!$G$5&amp;"'!$h70"),$AM14,0),"")</f>
        <v>1</v>
      </c>
      <c r="W14" s="256">
        <f ca="1">IF(ISNUMBER(OFFSET(INDIRECT("'"&amp;'DATA for charts'!$H$5&amp;"'!$e70"),$AM14,0)),OFFSET(INDIRECT("'"&amp;'DATA for charts'!$H$5&amp;"'!$e70"),$AM14,0),"")</f>
        <v>3.38755356682671</v>
      </c>
      <c r="X14" s="387" t="str">
        <f ca="1">IF(ISBLANK(OFFSET(INDIRECT("'"&amp;'DATA for charts'!$H$5&amp;"'!$f70"),$AM14,0)),"",(OFFSET(INDIRECT("'"&amp;'DATA for charts'!$H$5&amp;"'!$f70"),$AM14,0)))</f>
        <v>Jan</v>
      </c>
      <c r="Y14" s="222">
        <f ca="1">IF(ISNUMBER(OFFSET(INDIRECT("'"&amp;'DATA for charts'!$H$5&amp;"'!$g70"),$AM14,0)),OFFSET(INDIRECT("'"&amp;'DATA for charts'!$H$5&amp;"'!$g70"),$AM14,0),"")</f>
        <v>1</v>
      </c>
      <c r="Z14" s="388">
        <f ca="1">IF(ISNUMBER(OFFSET(INDIRECT("'"&amp;'DATA for charts'!$H$5&amp;"'!$h70"),$AM14,0)),OFFSET(INDIRECT("'"&amp;'DATA for charts'!$H$5&amp;"'!$h70"),$AM14,0),"")</f>
        <v>1</v>
      </c>
      <c r="AA14" s="390">
        <f t="shared" ca="1" si="0"/>
        <v>3.0393720000000002</v>
      </c>
      <c r="AB14" s="256">
        <f t="shared" ca="1" si="1"/>
        <v>3.38755356682671</v>
      </c>
      <c r="AC14" s="254">
        <f t="shared" ca="1" si="2"/>
        <v>3.2027473127920025</v>
      </c>
      <c r="AD14" s="391">
        <f t="shared" ca="1" si="3"/>
        <v>0.10871340534298404</v>
      </c>
      <c r="AE14" s="386"/>
      <c r="AF14" s="390" t="str">
        <f>IF(ISNUMBER(YourData!$E73),YourData!$E73,"")</f>
        <v/>
      </c>
      <c r="AG14" s="387" t="str">
        <f>IF(ISBLANK(YourData!$F73),"",YourData!$F73)</f>
        <v/>
      </c>
      <c r="AH14" s="222" t="str">
        <f>IF(ISNUMBER(YourData!$G73),YourData!$G73,"")</f>
        <v/>
      </c>
      <c r="AI14" s="389" t="str">
        <f>IF(ISNUMBER(YourData!$H73),YourData!$H73,"")</f>
        <v/>
      </c>
      <c r="AJ14"/>
      <c r="AK14"/>
      <c r="AL14">
        <v>3</v>
      </c>
      <c r="AM14">
        <f t="shared" si="4"/>
        <v>3</v>
      </c>
      <c r="AO14"/>
      <c r="AP14"/>
      <c r="AQ14"/>
      <c r="AR14"/>
      <c r="AS14"/>
      <c r="AU14"/>
      <c r="AV14"/>
      <c r="AW14"/>
      <c r="AX14"/>
      <c r="AY14"/>
      <c r="AZ14"/>
      <c r="BA14"/>
      <c r="BB14"/>
      <c r="BC14"/>
      <c r="BD14"/>
      <c r="BE14"/>
      <c r="BF14"/>
      <c r="BG14"/>
      <c r="BH14"/>
      <c r="BI14"/>
      <c r="BJ14"/>
      <c r="BK14"/>
      <c r="BL14"/>
    </row>
    <row r="15" spans="2:64" ht="15">
      <c r="B15" s="157" t="s">
        <v>234</v>
      </c>
      <c r="C15" s="256">
        <f ca="1">IF(ISNUMBER(OFFSET(INDIRECT("'"&amp;'DATA for charts'!$C$5&amp;"'!$e70"),$AM15,0)),OFFSET(INDIRECT("'"&amp;'DATA for charts'!$C$5&amp;"'!$e70"),$AM15,0),"")</f>
        <v>4.633</v>
      </c>
      <c r="D15" s="387" t="str">
        <f ca="1">IF(ISBLANK(OFFSET(INDIRECT("'"&amp;'DATA for charts'!$C$5&amp;"'!$f70"),$AM15,0)),"",(OFFSET(INDIRECT("'"&amp;'DATA for charts'!$C$5&amp;"'!$f70"),$AM15,0)))</f>
        <v>Feb</v>
      </c>
      <c r="E15" s="222">
        <f ca="1">IF(ISNUMBER(OFFSET(INDIRECT("'"&amp;'DATA for charts'!$C$5&amp;"'!$g70"),$AM15,0)),OFFSET(INDIRECT("'"&amp;'DATA for charts'!$C$5&amp;"'!$g70"),$AM15,0),"")</f>
        <v>8</v>
      </c>
      <c r="F15" s="388">
        <f ca="1">IF(ISNUMBER(OFFSET(INDIRECT("'"&amp;'DATA for charts'!$C$5&amp;"'!$h70"),$AM15,0)),OFFSET(INDIRECT("'"&amp;'DATA for charts'!$C$5&amp;"'!$h70"),$AM15,0),"")</f>
        <v>9</v>
      </c>
      <c r="G15" s="256">
        <f ca="1">IF(ISNUMBER(OFFSET(INDIRECT("'"&amp;'DATA for charts'!$D$5&amp;"'!$e70"),$AM15,0)),OFFSET(INDIRECT("'"&amp;'DATA for charts'!$D$5&amp;"'!$e70"),$AM15,0),"")</f>
        <v>4.222459999999999</v>
      </c>
      <c r="H15" s="387" t="str">
        <f ca="1">IF(ISBLANK(OFFSET(INDIRECT("'"&amp;'DATA for charts'!$D$5&amp;"'!$f70"),$AM15,0)),"",(OFFSET(INDIRECT("'"&amp;'DATA for charts'!$D$5&amp;"'!$f70"),$AM15,0)))</f>
        <v>Nov</v>
      </c>
      <c r="I15" s="222">
        <f ca="1">IF(ISNUMBER(OFFSET(INDIRECT("'"&amp;'DATA for charts'!$D$5&amp;"'!$g70"),$AM15,0)),OFFSET(INDIRECT("'"&amp;'DATA for charts'!$D$5&amp;"'!$g70"),$AM15,0),"")</f>
        <v>26</v>
      </c>
      <c r="J15" s="388">
        <f ca="1">IF(ISNUMBER(OFFSET(INDIRECT("'"&amp;'DATA for charts'!$D$5&amp;"'!$h70"),$AM15,0)),OFFSET(INDIRECT("'"&amp;'DATA for charts'!$D$5&amp;"'!$h70"),$AM15,0),"")</f>
        <v>8</v>
      </c>
      <c r="K15" s="256">
        <f ca="1">IF(ISNUMBER(OFFSET(INDIRECT("'"&amp;'DATA for charts'!$E$5&amp;"'!$e70"),$AM15,0)),OFFSET(INDIRECT("'"&amp;'DATA for charts'!$E$5&amp;"'!$e70"),$AM15,0),"")</f>
        <v>4.6580000000000004</v>
      </c>
      <c r="L15" s="387" t="str">
        <f ca="1">IF(ISBLANK(OFFSET(INDIRECT("'"&amp;'DATA for charts'!$E$5&amp;"'!$f70"),$AM15,0)),"",(OFFSET(INDIRECT("'"&amp;'DATA for charts'!$E$5&amp;"'!$f70"),$AM15,0)))</f>
        <v>Nov</v>
      </c>
      <c r="M15" s="222">
        <f ca="1">IF(ISNUMBER(OFFSET(INDIRECT("'"&amp;'DATA for charts'!$E$5&amp;"'!$g70"),$AM15,0)),OFFSET(INDIRECT("'"&amp;'DATA for charts'!$E$5&amp;"'!$g70"),$AM15,0),"")</f>
        <v>26</v>
      </c>
      <c r="N15" s="388">
        <f ca="1">IF(ISNUMBER(OFFSET(INDIRECT("'"&amp;'DATA for charts'!$E$5&amp;"'!$h70"),$AM15,0)),OFFSET(INDIRECT("'"&amp;'DATA for charts'!$E$5&amp;"'!$h70"),$AM15,0),"")</f>
        <v>7</v>
      </c>
      <c r="O15" s="256">
        <f ca="1">IF(ISNUMBER(OFFSET(INDIRECT("'"&amp;'DATA for charts'!$F$5&amp;"'!$e70"),$AM15,0)),OFFSET(INDIRECT("'"&amp;'DATA for charts'!$F$5&amp;"'!$e70"),$AM15,0),"")</f>
        <v>4.5585332599972226</v>
      </c>
      <c r="P15" s="387" t="str">
        <f ca="1">IF(ISBLANK(OFFSET(INDIRECT("'"&amp;'DATA for charts'!$F$5&amp;"'!$f70"),$AM15,0)),"",(OFFSET(INDIRECT("'"&amp;'DATA for charts'!$F$5&amp;"'!$f70"),$AM15,0)))</f>
        <v>Nov</v>
      </c>
      <c r="Q15" s="222">
        <f ca="1">IF(ISNUMBER(OFFSET(INDIRECT("'"&amp;'DATA for charts'!$F$5&amp;"'!$g70"),$AM15,0)),OFFSET(INDIRECT("'"&amp;'DATA for charts'!$F$5&amp;"'!$g70"),$AM15,0),"")</f>
        <v>26</v>
      </c>
      <c r="R15" s="388">
        <f ca="1">IF(ISNUMBER(OFFSET(INDIRECT("'"&amp;'DATA for charts'!$F$5&amp;"'!$h70"),$AM15,0)),OFFSET(INDIRECT("'"&amp;'DATA for charts'!$F$5&amp;"'!$h70"),$AM15,0),"")</f>
        <v>8</v>
      </c>
      <c r="S15" s="256">
        <f ca="1">IF(ISNUMBER(OFFSET(INDIRECT("'"&amp;'DATA for charts'!$G$5&amp;"'!$e70"),$AM15,0)),OFFSET(INDIRECT("'"&amp;'DATA for charts'!$G$5&amp;"'!$e70"),$AM15,0),"")</f>
        <v>4.101</v>
      </c>
      <c r="T15" s="387" t="str">
        <f ca="1">IF(ISBLANK(OFFSET(INDIRECT("'"&amp;'DATA for charts'!$G$5&amp;"'!$f70"),$AM15,0)),"",(OFFSET(INDIRECT("'"&amp;'DATA for charts'!$G$5&amp;"'!$f70"),$AM15,0)))</f>
        <v>Nov</v>
      </c>
      <c r="U15" s="222">
        <f ca="1">IF(ISNUMBER(OFFSET(INDIRECT("'"&amp;'DATA for charts'!$G$5&amp;"'!$g70"),$AM15,0)),OFFSET(INDIRECT("'"&amp;'DATA for charts'!$G$5&amp;"'!$g70"),$AM15,0),"")</f>
        <v>26</v>
      </c>
      <c r="V15" s="388">
        <f ca="1">IF(ISNUMBER(OFFSET(INDIRECT("'"&amp;'DATA for charts'!$G$5&amp;"'!$h70"),$AM15,0)),OFFSET(INDIRECT("'"&amp;'DATA for charts'!$G$5&amp;"'!$h70"),$AM15,0),"")</f>
        <v>8</v>
      </c>
      <c r="W15" s="256">
        <f ca="1">IF(ISNUMBER(OFFSET(INDIRECT("'"&amp;'DATA for charts'!$H$5&amp;"'!$e70"),$AM15,0)),OFFSET(INDIRECT("'"&amp;'DATA for charts'!$H$5&amp;"'!$e70"),$AM15,0),"")</f>
        <v>4.0385408359103696</v>
      </c>
      <c r="X15" s="387" t="str">
        <f ca="1">IF(ISBLANK(OFFSET(INDIRECT("'"&amp;'DATA for charts'!$H$5&amp;"'!$f70"),$AM15,0)),"",(OFFSET(INDIRECT("'"&amp;'DATA for charts'!$H$5&amp;"'!$f70"),$AM15,0)))</f>
        <v>Nov</v>
      </c>
      <c r="Y15" s="222">
        <f ca="1">IF(ISNUMBER(OFFSET(INDIRECT("'"&amp;'DATA for charts'!$H$5&amp;"'!$g70"),$AM15,0)),OFFSET(INDIRECT("'"&amp;'DATA for charts'!$H$5&amp;"'!$g70"),$AM15,0),"")</f>
        <v>26</v>
      </c>
      <c r="Z15" s="388">
        <f ca="1">IF(ISNUMBER(OFFSET(INDIRECT("'"&amp;'DATA for charts'!$H$5&amp;"'!$h70"),$AM15,0)),OFFSET(INDIRECT("'"&amp;'DATA for charts'!$H$5&amp;"'!$h70"),$AM15,0),"")</f>
        <v>8</v>
      </c>
      <c r="AA15" s="390">
        <f t="shared" ca="1" si="0"/>
        <v>4.0385408359103696</v>
      </c>
      <c r="AB15" s="256">
        <f t="shared" ca="1" si="1"/>
        <v>4.6580000000000004</v>
      </c>
      <c r="AC15" s="254">
        <f t="shared" ca="1" si="2"/>
        <v>4.3685890159845977</v>
      </c>
      <c r="AD15" s="391">
        <f t="shared" ca="1" si="3"/>
        <v>0.14179845296113677</v>
      </c>
      <c r="AE15" s="386"/>
      <c r="AF15" s="390" t="str">
        <f>IF(ISNUMBER(YourData!$E74),YourData!$E74,"")</f>
        <v/>
      </c>
      <c r="AG15" s="387" t="str">
        <f>IF(ISBLANK(YourData!$F74),"",YourData!$F74)</f>
        <v/>
      </c>
      <c r="AH15" s="222" t="str">
        <f>IF(ISNUMBER(YourData!$G74),YourData!$G74,"")</f>
        <v/>
      </c>
      <c r="AI15" s="389" t="str">
        <f>IF(ISNUMBER(YourData!$H74),YourData!$H74,"")</f>
        <v/>
      </c>
      <c r="AJ15"/>
      <c r="AK15"/>
      <c r="AL15">
        <v>4</v>
      </c>
      <c r="AM15">
        <f t="shared" si="4"/>
        <v>4</v>
      </c>
      <c r="AO15"/>
      <c r="AP15"/>
      <c r="AQ15"/>
      <c r="AR15"/>
      <c r="AS15"/>
      <c r="AU15"/>
      <c r="AV15"/>
      <c r="AW15"/>
      <c r="AX15"/>
      <c r="AY15"/>
      <c r="AZ15"/>
      <c r="BA15"/>
      <c r="BB15"/>
      <c r="BC15"/>
      <c r="BD15"/>
      <c r="BE15"/>
      <c r="BF15"/>
      <c r="BG15"/>
      <c r="BH15"/>
      <c r="BI15"/>
      <c r="BJ15"/>
      <c r="BK15"/>
      <c r="BL15"/>
    </row>
    <row r="16" spans="2:64" ht="15">
      <c r="B16" s="157" t="s">
        <v>206</v>
      </c>
      <c r="C16" s="256">
        <f ca="1">IF(ISNUMBER(OFFSET(INDIRECT("'"&amp;'DATA for charts'!$C$5&amp;"'!$e70"),$AM16,0)),OFFSET(INDIRECT("'"&amp;'DATA for charts'!$C$5&amp;"'!$e70"),$AM16,0),"")</f>
        <v>0</v>
      </c>
      <c r="D16" s="387" t="str">
        <f ca="1">IF(ISBLANK(OFFSET(INDIRECT("'"&amp;'DATA for charts'!$C$5&amp;"'!$f70"),$AM16,0)),"",(OFFSET(INDIRECT("'"&amp;'DATA for charts'!$C$5&amp;"'!$f70"),$AM16,0)))</f>
        <v/>
      </c>
      <c r="E16" s="222" t="str">
        <f ca="1">IF(ISNUMBER(OFFSET(INDIRECT("'"&amp;'DATA for charts'!$C$5&amp;"'!$g70"),$AM16,0)),OFFSET(INDIRECT("'"&amp;'DATA for charts'!$C$5&amp;"'!$g70"),$AM16,0),"")</f>
        <v/>
      </c>
      <c r="F16" s="388" t="str">
        <f ca="1">IF(ISNUMBER(OFFSET(INDIRECT("'"&amp;'DATA for charts'!$C$5&amp;"'!$h70"),$AM16,0)),OFFSET(INDIRECT("'"&amp;'DATA for charts'!$C$5&amp;"'!$h70"),$AM16,0),"")</f>
        <v/>
      </c>
      <c r="G16" s="256">
        <f ca="1">IF(ISNUMBER(OFFSET(INDIRECT("'"&amp;'DATA for charts'!$D$5&amp;"'!$e70"),$AM16,0)),OFFSET(INDIRECT("'"&amp;'DATA for charts'!$D$5&amp;"'!$e70"),$AM16,0),"")</f>
        <v>0</v>
      </c>
      <c r="H16" s="387" t="str">
        <f ca="1">IF(ISBLANK(OFFSET(INDIRECT("'"&amp;'DATA for charts'!$D$5&amp;"'!$f70"),$AM16,0)),"",(OFFSET(INDIRECT("'"&amp;'DATA for charts'!$D$5&amp;"'!$f70"),$AM16,0)))</f>
        <v>Jan</v>
      </c>
      <c r="I16" s="222">
        <f ca="1">IF(ISNUMBER(OFFSET(INDIRECT("'"&amp;'DATA for charts'!$D$5&amp;"'!$g70"),$AM16,0)),OFFSET(INDIRECT("'"&amp;'DATA for charts'!$D$5&amp;"'!$g70"),$AM16,0),"")</f>
        <v>1</v>
      </c>
      <c r="J16" s="388">
        <f ca="1">IF(ISNUMBER(OFFSET(INDIRECT("'"&amp;'DATA for charts'!$D$5&amp;"'!$h70"),$AM16,0)),OFFSET(INDIRECT("'"&amp;'DATA for charts'!$D$5&amp;"'!$h70"),$AM16,0),"")</f>
        <v>1</v>
      </c>
      <c r="K16" s="256">
        <f ca="1">IF(ISNUMBER(OFFSET(INDIRECT("'"&amp;'DATA for charts'!$E$5&amp;"'!$e70"),$AM16,0)),OFFSET(INDIRECT("'"&amp;'DATA for charts'!$E$5&amp;"'!$e70"),$AM16,0),"")</f>
        <v>0</v>
      </c>
      <c r="L16" s="387" t="str">
        <f ca="1">IF(ISBLANK(OFFSET(INDIRECT("'"&amp;'DATA for charts'!$E$5&amp;"'!$f70"),$AM16,0)),"",(OFFSET(INDIRECT("'"&amp;'DATA for charts'!$E$5&amp;"'!$f70"),$AM16,0)))</f>
        <v/>
      </c>
      <c r="M16" s="222" t="str">
        <f ca="1">IF(ISNUMBER(OFFSET(INDIRECT("'"&amp;'DATA for charts'!$E$5&amp;"'!$g70"),$AM16,0)),OFFSET(INDIRECT("'"&amp;'DATA for charts'!$E$5&amp;"'!$g70"),$AM16,0),"")</f>
        <v/>
      </c>
      <c r="N16" s="388" t="str">
        <f ca="1">IF(ISNUMBER(OFFSET(INDIRECT("'"&amp;'DATA for charts'!$E$5&amp;"'!$h70"),$AM16,0)),OFFSET(INDIRECT("'"&amp;'DATA for charts'!$E$5&amp;"'!$h70"),$AM16,0),"")</f>
        <v/>
      </c>
      <c r="O16" s="256">
        <f ca="1">IF(ISNUMBER(OFFSET(INDIRECT("'"&amp;'DATA for charts'!$F$5&amp;"'!$e70"),$AM16,0)),OFFSET(INDIRECT("'"&amp;'DATA for charts'!$F$5&amp;"'!$e70"),$AM16,0),"")</f>
        <v>0</v>
      </c>
      <c r="P16" s="387" t="str">
        <f ca="1">IF(ISBLANK(OFFSET(INDIRECT("'"&amp;'DATA for charts'!$F$5&amp;"'!$f70"),$AM16,0)),"",(OFFSET(INDIRECT("'"&amp;'DATA for charts'!$F$5&amp;"'!$f70"),$AM16,0)))</f>
        <v>Jan</v>
      </c>
      <c r="Q16" s="222">
        <f ca="1">IF(ISNUMBER(OFFSET(INDIRECT("'"&amp;'DATA for charts'!$F$5&amp;"'!$g70"),$AM16,0)),OFFSET(INDIRECT("'"&amp;'DATA for charts'!$F$5&amp;"'!$g70"),$AM16,0),"")</f>
        <v>1</v>
      </c>
      <c r="R16" s="388">
        <f ca="1">IF(ISNUMBER(OFFSET(INDIRECT("'"&amp;'DATA for charts'!$F$5&amp;"'!$h70"),$AM16,0)),OFFSET(INDIRECT("'"&amp;'DATA for charts'!$F$5&amp;"'!$h70"),$AM16,0),"")</f>
        <v>1</v>
      </c>
      <c r="S16" s="256">
        <f ca="1">IF(ISNUMBER(OFFSET(INDIRECT("'"&amp;'DATA for charts'!$G$5&amp;"'!$e70"),$AM16,0)),OFFSET(INDIRECT("'"&amp;'DATA for charts'!$G$5&amp;"'!$e70"),$AM16,0),"")</f>
        <v>0</v>
      </c>
      <c r="T16" s="387" t="str">
        <f ca="1">IF(ISBLANK(OFFSET(INDIRECT("'"&amp;'DATA for charts'!$G$5&amp;"'!$f70"),$AM16,0)),"",(OFFSET(INDIRECT("'"&amp;'DATA for charts'!$G$5&amp;"'!$f70"),$AM16,0)))</f>
        <v>Jan</v>
      </c>
      <c r="U16" s="222">
        <f ca="1">IF(ISNUMBER(OFFSET(INDIRECT("'"&amp;'DATA for charts'!$G$5&amp;"'!$g70"),$AM16,0)),OFFSET(INDIRECT("'"&amp;'DATA for charts'!$G$5&amp;"'!$g70"),$AM16,0),"")</f>
        <v>1</v>
      </c>
      <c r="V16" s="388">
        <f ca="1">IF(ISNUMBER(OFFSET(INDIRECT("'"&amp;'DATA for charts'!$G$5&amp;"'!$h70"),$AM16,0)),OFFSET(INDIRECT("'"&amp;'DATA for charts'!$G$5&amp;"'!$h70"),$AM16,0),"")</f>
        <v>1</v>
      </c>
      <c r="W16" s="256">
        <f ca="1">IF(ISNUMBER(OFFSET(INDIRECT("'"&amp;'DATA for charts'!$H$5&amp;"'!$e70"),$AM16,0)),OFFSET(INDIRECT("'"&amp;'DATA for charts'!$H$5&amp;"'!$e70"),$AM16,0),"")</f>
        <v>0</v>
      </c>
      <c r="X16" s="387" t="str">
        <f ca="1">IF(ISBLANK(OFFSET(INDIRECT("'"&amp;'DATA for charts'!$H$5&amp;"'!$f70"),$AM16,0)),"",(OFFSET(INDIRECT("'"&amp;'DATA for charts'!$H$5&amp;"'!$f70"),$AM16,0)))</f>
        <v>Dec</v>
      </c>
      <c r="Y16" s="222">
        <f ca="1">IF(ISNUMBER(OFFSET(INDIRECT("'"&amp;'DATA for charts'!$H$5&amp;"'!$g70"),$AM16,0)),OFFSET(INDIRECT("'"&amp;'DATA for charts'!$H$5&amp;"'!$g70"),$AM16,0),"")</f>
        <v>31</v>
      </c>
      <c r="Z16" s="388">
        <f ca="1">IF(ISNUMBER(OFFSET(INDIRECT("'"&amp;'DATA for charts'!$H$5&amp;"'!$h70"),$AM16,0)),OFFSET(INDIRECT("'"&amp;'DATA for charts'!$H$5&amp;"'!$h70"),$AM16,0),"")</f>
        <v>0</v>
      </c>
      <c r="AA16" s="390">
        <f t="shared" ca="1" si="0"/>
        <v>0</v>
      </c>
      <c r="AB16" s="256">
        <f t="shared" ca="1" si="1"/>
        <v>0</v>
      </c>
      <c r="AC16" s="254">
        <f t="shared" ca="1" si="2"/>
        <v>0</v>
      </c>
      <c r="AD16" s="391" t="str">
        <f t="shared" ca="1" si="3"/>
        <v>----</v>
      </c>
      <c r="AE16" s="386"/>
      <c r="AF16" s="390" t="str">
        <f>IF(ISNUMBER(YourData!$E75),YourData!$E75,"")</f>
        <v/>
      </c>
      <c r="AG16" s="387" t="str">
        <f>IF(ISBLANK(YourData!$F75),"",YourData!$F75)</f>
        <v/>
      </c>
      <c r="AH16" s="222" t="str">
        <f>IF(ISNUMBER(YourData!$G75),YourData!$G75,"")</f>
        <v/>
      </c>
      <c r="AI16" s="389" t="str">
        <f>IF(ISNUMBER(YourData!$H75),YourData!$H75,"")</f>
        <v/>
      </c>
      <c r="AJ16"/>
      <c r="AK16"/>
      <c r="AL16">
        <v>5</v>
      </c>
      <c r="AM16">
        <f t="shared" si="4"/>
        <v>5</v>
      </c>
      <c r="AO16"/>
      <c r="AP16"/>
      <c r="AQ16"/>
      <c r="AR16"/>
      <c r="AS16"/>
      <c r="AU16"/>
      <c r="AV16"/>
      <c r="AW16"/>
      <c r="AX16"/>
      <c r="AY16"/>
      <c r="AZ16"/>
      <c r="BA16"/>
      <c r="BB16"/>
      <c r="BC16"/>
      <c r="BD16"/>
      <c r="BE16"/>
      <c r="BF16"/>
      <c r="BG16"/>
      <c r="BH16"/>
      <c r="BI16"/>
      <c r="BJ16"/>
      <c r="BK16"/>
      <c r="BL16"/>
    </row>
    <row r="17" spans="2:64" ht="15">
      <c r="B17" s="343" t="s">
        <v>718</v>
      </c>
      <c r="C17" s="256">
        <f ca="1">IF(ISNUMBER(OFFSET(INDIRECT("'"&amp;'DATA for charts'!$C$5&amp;"'!$e70"),$AM17,0)),OFFSET(INDIRECT("'"&amp;'DATA for charts'!$C$5&amp;"'!$e70"),$AM17,0),"")</f>
        <v>2.62</v>
      </c>
      <c r="D17" s="387" t="str">
        <f ca="1">IF(ISBLANK(OFFSET(INDIRECT("'"&amp;'DATA for charts'!$C$5&amp;"'!$f70"),$AM17,0)),"",(OFFSET(INDIRECT("'"&amp;'DATA for charts'!$C$5&amp;"'!$f70"),$AM17,0)))</f>
        <v>Nov</v>
      </c>
      <c r="E17" s="222">
        <f ca="1">IF(ISNUMBER(OFFSET(INDIRECT("'"&amp;'DATA for charts'!$C$5&amp;"'!$g70"),$AM17,0)),OFFSET(INDIRECT("'"&amp;'DATA for charts'!$C$5&amp;"'!$g70"),$AM17,0),"")</f>
        <v>26</v>
      </c>
      <c r="F17" s="388">
        <f ca="1">IF(ISNUMBER(OFFSET(INDIRECT("'"&amp;'DATA for charts'!$C$5&amp;"'!$h70"),$AM17,0)),OFFSET(INDIRECT("'"&amp;'DATA for charts'!$C$5&amp;"'!$h70"),$AM17,0),"")</f>
        <v>8</v>
      </c>
      <c r="G17" s="256">
        <f ca="1">IF(ISNUMBER(OFFSET(INDIRECT("'"&amp;'DATA for charts'!$D$5&amp;"'!$e70"),$AM17,0)),OFFSET(INDIRECT("'"&amp;'DATA for charts'!$D$5&amp;"'!$e70"),$AM17,0),"")</f>
        <v>2.758312000000001</v>
      </c>
      <c r="H17" s="387" t="str">
        <f ca="1">IF(ISBLANK(OFFSET(INDIRECT("'"&amp;'DATA for charts'!$D$5&amp;"'!$f70"),$AM17,0)),"",(OFFSET(INDIRECT("'"&amp;'DATA for charts'!$D$5&amp;"'!$f70"),$AM17,0)))</f>
        <v>Jan</v>
      </c>
      <c r="I17" s="222">
        <f ca="1">IF(ISNUMBER(OFFSET(INDIRECT("'"&amp;'DATA for charts'!$D$5&amp;"'!$g70"),$AM17,0)),OFFSET(INDIRECT("'"&amp;'DATA for charts'!$D$5&amp;"'!$g70"),$AM17,0),"")</f>
        <v>1</v>
      </c>
      <c r="J17" s="388">
        <f ca="1">IF(ISNUMBER(OFFSET(INDIRECT("'"&amp;'DATA for charts'!$D$5&amp;"'!$h70"),$AM17,0)),OFFSET(INDIRECT("'"&amp;'DATA for charts'!$D$5&amp;"'!$h70"),$AM17,0),"")</f>
        <v>1</v>
      </c>
      <c r="K17" s="256">
        <f ca="1">IF(ISNUMBER(OFFSET(INDIRECT("'"&amp;'DATA for charts'!$E$5&amp;"'!$e70"),$AM17,0)),OFFSET(INDIRECT("'"&amp;'DATA for charts'!$E$5&amp;"'!$e70"),$AM17,0),"")</f>
        <v>2.798</v>
      </c>
      <c r="L17" s="387" t="str">
        <f ca="1">IF(ISBLANK(OFFSET(INDIRECT("'"&amp;'DATA for charts'!$E$5&amp;"'!$f70"),$AM17,0)),"",(OFFSET(INDIRECT("'"&amp;'DATA for charts'!$E$5&amp;"'!$f70"),$AM17,0)))</f>
        <v>Jan</v>
      </c>
      <c r="M17" s="222">
        <f ca="1">IF(ISNUMBER(OFFSET(INDIRECT("'"&amp;'DATA for charts'!$E$5&amp;"'!$g70"),$AM17,0)),OFFSET(INDIRECT("'"&amp;'DATA for charts'!$E$5&amp;"'!$g70"),$AM17,0),"")</f>
        <v>1</v>
      </c>
      <c r="N17" s="388">
        <f ca="1">IF(ISNUMBER(OFFSET(INDIRECT("'"&amp;'DATA for charts'!$E$5&amp;"'!$h70"),$AM17,0)),OFFSET(INDIRECT("'"&amp;'DATA for charts'!$E$5&amp;"'!$h70"),$AM17,0),"")</f>
        <v>0</v>
      </c>
      <c r="O17" s="256">
        <f ca="1">IF(ISNUMBER(OFFSET(INDIRECT("'"&amp;'DATA for charts'!$F$5&amp;"'!$e70"),$AM17,0)),OFFSET(INDIRECT("'"&amp;'DATA for charts'!$F$5&amp;"'!$e70"),$AM17,0),"")</f>
        <v>2.8311240818441665</v>
      </c>
      <c r="P17" s="387" t="str">
        <f ca="1">IF(ISBLANK(OFFSET(INDIRECT("'"&amp;'DATA for charts'!$F$5&amp;"'!$f70"),$AM17,0)),"",(OFFSET(INDIRECT("'"&amp;'DATA for charts'!$F$5&amp;"'!$f70"),$AM17,0)))</f>
        <v>Dec</v>
      </c>
      <c r="Q17" s="222">
        <f ca="1">IF(ISNUMBER(OFFSET(INDIRECT("'"&amp;'DATA for charts'!$F$5&amp;"'!$g70"),$AM17,0)),OFFSET(INDIRECT("'"&amp;'DATA for charts'!$F$5&amp;"'!$g70"),$AM17,0),"")</f>
        <v>31</v>
      </c>
      <c r="R17" s="388">
        <f ca="1">IF(ISNUMBER(OFFSET(INDIRECT("'"&amp;'DATA for charts'!$F$5&amp;"'!$h70"),$AM17,0)),OFFSET(INDIRECT("'"&amp;'DATA for charts'!$F$5&amp;"'!$h70"),$AM17,0),"")</f>
        <v>24</v>
      </c>
      <c r="S17" s="256">
        <f ca="1">IF(ISNUMBER(OFFSET(INDIRECT("'"&amp;'DATA for charts'!$G$5&amp;"'!$e70"),$AM17,0)),OFFSET(INDIRECT("'"&amp;'DATA for charts'!$G$5&amp;"'!$e70"),$AM17,0),"")</f>
        <v>2.8460000000000001</v>
      </c>
      <c r="T17" s="387" t="str">
        <f ca="1">IF(ISBLANK(OFFSET(INDIRECT("'"&amp;'DATA for charts'!$G$5&amp;"'!$f70"),$AM17,0)),"",(OFFSET(INDIRECT("'"&amp;'DATA for charts'!$G$5&amp;"'!$f70"),$AM17,0)))</f>
        <v>Jan</v>
      </c>
      <c r="U17" s="222">
        <f ca="1">IF(ISNUMBER(OFFSET(INDIRECT("'"&amp;'DATA for charts'!$G$5&amp;"'!$g70"),$AM17,0)),OFFSET(INDIRECT("'"&amp;'DATA for charts'!$G$5&amp;"'!$g70"),$AM17,0),"")</f>
        <v>1</v>
      </c>
      <c r="V17" s="388">
        <f ca="1">IF(ISNUMBER(OFFSET(INDIRECT("'"&amp;'DATA for charts'!$G$5&amp;"'!$h70"),$AM17,0)),OFFSET(INDIRECT("'"&amp;'DATA for charts'!$G$5&amp;"'!$h70"),$AM17,0),"")</f>
        <v>1</v>
      </c>
      <c r="W17" s="256">
        <f ca="1">IF(ISNUMBER(OFFSET(INDIRECT("'"&amp;'DATA for charts'!$H$5&amp;"'!$e70"),$AM17,0)),OFFSET(INDIRECT("'"&amp;'DATA for charts'!$H$5&amp;"'!$e70"),$AM17,0),"")</f>
        <v>2.9551828257242798</v>
      </c>
      <c r="X17" s="387" t="str">
        <f ca="1">IF(ISBLANK(OFFSET(INDIRECT("'"&amp;'DATA for charts'!$H$5&amp;"'!$f70"),$AM17,0)),"",(OFFSET(INDIRECT("'"&amp;'DATA for charts'!$H$5&amp;"'!$f70"),$AM17,0)))</f>
        <v>Jan</v>
      </c>
      <c r="Y17" s="222">
        <f ca="1">IF(ISNUMBER(OFFSET(INDIRECT("'"&amp;'DATA for charts'!$H$5&amp;"'!$g70"),$AM17,0)),OFFSET(INDIRECT("'"&amp;'DATA for charts'!$H$5&amp;"'!$g70"),$AM17,0),"")</f>
        <v>1</v>
      </c>
      <c r="Z17" s="388">
        <f ca="1">IF(ISNUMBER(OFFSET(INDIRECT("'"&amp;'DATA for charts'!$H$5&amp;"'!$h70"),$AM17,0)),OFFSET(INDIRECT("'"&amp;'DATA for charts'!$H$5&amp;"'!$h70"),$AM17,0),"")</f>
        <v>1</v>
      </c>
      <c r="AA17" s="390">
        <f t="shared" ca="1" si="0"/>
        <v>2.62</v>
      </c>
      <c r="AB17" s="256">
        <f t="shared" ca="1" si="1"/>
        <v>2.9551828257242798</v>
      </c>
      <c r="AC17" s="254">
        <f t="shared" ca="1" si="2"/>
        <v>2.8014364845947415</v>
      </c>
      <c r="AD17" s="391">
        <f t="shared" ca="1" si="3"/>
        <v>0.11964676963674498</v>
      </c>
      <c r="AE17" s="386"/>
      <c r="AF17" s="390" t="str">
        <f>IF(ISNUMBER(YourData!$E76),YourData!$E76,"")</f>
        <v/>
      </c>
      <c r="AG17" s="387" t="str">
        <f>IF(ISBLANK(YourData!$F76),"",YourData!$F76)</f>
        <v/>
      </c>
      <c r="AH17" s="222" t="str">
        <f>IF(ISNUMBER(YourData!$G76),YourData!$G76,"")</f>
        <v/>
      </c>
      <c r="AI17" s="389" t="str">
        <f>IF(ISNUMBER(YourData!$H76),YourData!$H76,"")</f>
        <v/>
      </c>
      <c r="AJ17"/>
      <c r="AK17"/>
      <c r="AL17"/>
      <c r="AM17">
        <f t="shared" si="4"/>
        <v>6</v>
      </c>
      <c r="AO17"/>
      <c r="AP17"/>
      <c r="AQ17"/>
      <c r="AR17"/>
      <c r="AS17"/>
      <c r="AU17"/>
      <c r="AV17"/>
      <c r="AW17"/>
      <c r="AX17"/>
      <c r="AY17"/>
      <c r="AZ17"/>
      <c r="BA17"/>
      <c r="BB17"/>
      <c r="BC17"/>
      <c r="BD17"/>
      <c r="BE17"/>
      <c r="BF17"/>
      <c r="BG17"/>
      <c r="BH17"/>
      <c r="BI17"/>
      <c r="BJ17"/>
      <c r="BK17"/>
      <c r="BL17"/>
    </row>
    <row r="18" spans="2:64" ht="15">
      <c r="B18" s="157" t="s">
        <v>717</v>
      </c>
      <c r="C18" s="256">
        <f ca="1">IF(ISNUMBER(OFFSET(INDIRECT("'"&amp;'DATA for charts'!$C$5&amp;"'!$e70"),$AM18,0)),OFFSET(INDIRECT("'"&amp;'DATA for charts'!$C$5&amp;"'!$e70"),$AM18,0),"")</f>
        <v>4.1219999999999999</v>
      </c>
      <c r="D18" s="387" t="str">
        <f ca="1">IF(ISBLANK(OFFSET(INDIRECT("'"&amp;'DATA for charts'!$C$5&amp;"'!$f70"),$AM18,0)),"",(OFFSET(INDIRECT("'"&amp;'DATA for charts'!$C$5&amp;"'!$f70"),$AM18,0)))</f>
        <v>Nov</v>
      </c>
      <c r="E18" s="222">
        <f ca="1">IF(ISNUMBER(OFFSET(INDIRECT("'"&amp;'DATA for charts'!$C$5&amp;"'!$g70"),$AM18,0)),OFFSET(INDIRECT("'"&amp;'DATA for charts'!$C$5&amp;"'!$g70"),$AM18,0),"")</f>
        <v>26</v>
      </c>
      <c r="F18" s="388">
        <f ca="1">IF(ISNUMBER(OFFSET(INDIRECT("'"&amp;'DATA for charts'!$C$5&amp;"'!$h70"),$AM18,0)),OFFSET(INDIRECT("'"&amp;'DATA for charts'!$C$5&amp;"'!$h70"),$AM18,0),"")</f>
        <v>8</v>
      </c>
      <c r="G18" s="256">
        <f ca="1">IF(ISNUMBER(OFFSET(INDIRECT("'"&amp;'DATA for charts'!$D$5&amp;"'!$e70"),$AM18,0)),OFFSET(INDIRECT("'"&amp;'DATA for charts'!$D$5&amp;"'!$e70"),$AM18,0),"")</f>
        <v>3.6554190000000002</v>
      </c>
      <c r="H18" s="387" t="str">
        <f ca="1">IF(ISBLANK(OFFSET(INDIRECT("'"&amp;'DATA for charts'!$D$5&amp;"'!$f70"),$AM18,0)),"",(OFFSET(INDIRECT("'"&amp;'DATA for charts'!$D$5&amp;"'!$f70"),$AM18,0)))</f>
        <v>Jan</v>
      </c>
      <c r="I18" s="222">
        <f ca="1">IF(ISNUMBER(OFFSET(INDIRECT("'"&amp;'DATA for charts'!$D$5&amp;"'!$g70"),$AM18,0)),OFFSET(INDIRECT("'"&amp;'DATA for charts'!$D$5&amp;"'!$g70"),$AM18,0),"")</f>
        <v>1</v>
      </c>
      <c r="J18" s="388">
        <f ca="1">IF(ISNUMBER(OFFSET(INDIRECT("'"&amp;'DATA for charts'!$D$5&amp;"'!$h70"),$AM18,0)),OFFSET(INDIRECT("'"&amp;'DATA for charts'!$D$5&amp;"'!$h70"),$AM18,0),"")</f>
        <v>1</v>
      </c>
      <c r="K18" s="256">
        <f ca="1">IF(ISNUMBER(OFFSET(INDIRECT("'"&amp;'DATA for charts'!$E$5&amp;"'!$e70"),$AM18,0)),OFFSET(INDIRECT("'"&amp;'DATA for charts'!$E$5&amp;"'!$e70"),$AM18,0),"")</f>
        <v>3.8119999999999998</v>
      </c>
      <c r="L18" s="387" t="str">
        <f ca="1">IF(ISBLANK(OFFSET(INDIRECT("'"&amp;'DATA for charts'!$E$5&amp;"'!$f70"),$AM18,0)),"",(OFFSET(INDIRECT("'"&amp;'DATA for charts'!$E$5&amp;"'!$f70"),$AM18,0)))</f>
        <v>Jan</v>
      </c>
      <c r="M18" s="222">
        <f ca="1">IF(ISNUMBER(OFFSET(INDIRECT("'"&amp;'DATA for charts'!$E$5&amp;"'!$g70"),$AM18,0)),OFFSET(INDIRECT("'"&amp;'DATA for charts'!$E$5&amp;"'!$g70"),$AM18,0),"")</f>
        <v>1</v>
      </c>
      <c r="N18" s="388">
        <f ca="1">IF(ISNUMBER(OFFSET(INDIRECT("'"&amp;'DATA for charts'!$E$5&amp;"'!$h70"),$AM18,0)),OFFSET(INDIRECT("'"&amp;'DATA for charts'!$E$5&amp;"'!$h70"),$AM18,0),"")</f>
        <v>0</v>
      </c>
      <c r="O18" s="256">
        <f ca="1">IF(ISNUMBER(OFFSET(INDIRECT("'"&amp;'DATA for charts'!$F$5&amp;"'!$e70"),$AM18,0)),OFFSET(INDIRECT("'"&amp;'DATA for charts'!$F$5&amp;"'!$e70"),$AM18,0),"")</f>
        <v>3.8535305096518058</v>
      </c>
      <c r="P18" s="387" t="str">
        <f ca="1">IF(ISBLANK(OFFSET(INDIRECT("'"&amp;'DATA for charts'!$F$5&amp;"'!$f70"),$AM18,0)),"",(OFFSET(INDIRECT("'"&amp;'DATA for charts'!$F$5&amp;"'!$f70"),$AM18,0)))</f>
        <v>Nov</v>
      </c>
      <c r="Q18" s="222">
        <f ca="1">IF(ISNUMBER(OFFSET(INDIRECT("'"&amp;'DATA for charts'!$F$5&amp;"'!$g70"),$AM18,0)),OFFSET(INDIRECT("'"&amp;'DATA for charts'!$F$5&amp;"'!$g70"),$AM18,0),"")</f>
        <v>26</v>
      </c>
      <c r="R18" s="388">
        <f ca="1">IF(ISNUMBER(OFFSET(INDIRECT("'"&amp;'DATA for charts'!$F$5&amp;"'!$h70"),$AM18,0)),OFFSET(INDIRECT("'"&amp;'DATA for charts'!$F$5&amp;"'!$h70"),$AM18,0),"")</f>
        <v>7</v>
      </c>
      <c r="S18" s="256">
        <f ca="1">IF(ISNUMBER(OFFSET(INDIRECT("'"&amp;'DATA for charts'!$G$5&amp;"'!$e70"),$AM18,0)),OFFSET(INDIRECT("'"&amp;'DATA for charts'!$G$5&amp;"'!$e70"),$AM18,0),"")</f>
        <v>3.992</v>
      </c>
      <c r="T18" s="387" t="str">
        <f ca="1">IF(ISBLANK(OFFSET(INDIRECT("'"&amp;'DATA for charts'!$G$5&amp;"'!$f70"),$AM18,0)),"",(OFFSET(INDIRECT("'"&amp;'DATA for charts'!$G$5&amp;"'!$f70"),$AM18,0)))</f>
        <v>Nov</v>
      </c>
      <c r="U18" s="222">
        <f ca="1">IF(ISNUMBER(OFFSET(INDIRECT("'"&amp;'DATA for charts'!$G$5&amp;"'!$g70"),$AM18,0)),OFFSET(INDIRECT("'"&amp;'DATA for charts'!$G$5&amp;"'!$g70"),$AM18,0),"")</f>
        <v>26</v>
      </c>
      <c r="V18" s="388">
        <f ca="1">IF(ISNUMBER(OFFSET(INDIRECT("'"&amp;'DATA for charts'!$G$5&amp;"'!$h70"),$AM18,0)),OFFSET(INDIRECT("'"&amp;'DATA for charts'!$G$5&amp;"'!$h70"),$AM18,0),"")</f>
        <v>7</v>
      </c>
      <c r="W18" s="256">
        <f ca="1">IF(ISNUMBER(OFFSET(INDIRECT("'"&amp;'DATA for charts'!$H$5&amp;"'!$e70"),$AM18,0)),OFFSET(INDIRECT("'"&amp;'DATA for charts'!$H$5&amp;"'!$e70"),$AM18,0),"")</f>
        <v>4.2209647454155803</v>
      </c>
      <c r="X18" s="387" t="str">
        <f ca="1">IF(ISBLANK(OFFSET(INDIRECT("'"&amp;'DATA for charts'!$H$5&amp;"'!$f70"),$AM18,0)),"",(OFFSET(INDIRECT("'"&amp;'DATA for charts'!$H$5&amp;"'!$f70"),$AM18,0)))</f>
        <v>Nov</v>
      </c>
      <c r="Y18" s="222">
        <f ca="1">IF(ISNUMBER(OFFSET(INDIRECT("'"&amp;'DATA for charts'!$H$5&amp;"'!$g70"),$AM18,0)),OFFSET(INDIRECT("'"&amp;'DATA for charts'!$H$5&amp;"'!$g70"),$AM18,0),"")</f>
        <v>26</v>
      </c>
      <c r="Z18" s="388">
        <f ca="1">IF(ISNUMBER(OFFSET(INDIRECT("'"&amp;'DATA for charts'!$H$5&amp;"'!$h70"),$AM18,0)),OFFSET(INDIRECT("'"&amp;'DATA for charts'!$H$5&amp;"'!$h70"),$AM18,0),"")</f>
        <v>8</v>
      </c>
      <c r="AA18" s="390">
        <f t="shared" ca="1" si="0"/>
        <v>3.6554190000000002</v>
      </c>
      <c r="AB18" s="256">
        <f t="shared" ca="1" si="1"/>
        <v>4.2209647454155803</v>
      </c>
      <c r="AC18" s="254">
        <f t="shared" ca="1" si="2"/>
        <v>3.9426523758445646</v>
      </c>
      <c r="AD18" s="391">
        <f t="shared" ca="1" si="3"/>
        <v>0.14344296466016312</v>
      </c>
      <c r="AE18" s="386"/>
      <c r="AF18" s="390" t="str">
        <f>IF(ISNUMBER(YourData!$E77),YourData!$E77,"")</f>
        <v/>
      </c>
      <c r="AG18" s="387" t="str">
        <f>IF(ISBLANK(YourData!$F77),"",YourData!$F77)</f>
        <v/>
      </c>
      <c r="AH18" s="222" t="str">
        <f>IF(ISNUMBER(YourData!$G77),YourData!$G77,"")</f>
        <v/>
      </c>
      <c r="AI18" s="389" t="str">
        <f>IF(ISNUMBER(YourData!$H77),YourData!$H77,"")</f>
        <v/>
      </c>
      <c r="AJ18"/>
      <c r="AK18"/>
      <c r="AL18"/>
      <c r="AM18">
        <f t="shared" si="4"/>
        <v>7</v>
      </c>
      <c r="AO18"/>
      <c r="AP18"/>
      <c r="AQ18"/>
      <c r="AR18"/>
      <c r="AS18"/>
      <c r="AU18"/>
      <c r="AV18"/>
      <c r="AW18"/>
      <c r="AX18"/>
      <c r="AY18"/>
      <c r="AZ18"/>
      <c r="BA18"/>
      <c r="BB18"/>
      <c r="BC18"/>
      <c r="BD18"/>
      <c r="BE18"/>
      <c r="BF18"/>
      <c r="BG18"/>
      <c r="BH18"/>
      <c r="BI18"/>
      <c r="BJ18"/>
      <c r="BK18"/>
      <c r="BL18"/>
    </row>
    <row r="19" spans="2:64" ht="15">
      <c r="B19" s="157" t="s">
        <v>721</v>
      </c>
      <c r="C19" s="256">
        <f ca="1">IF(ISNUMBER(OFFSET(INDIRECT("'"&amp;'DATA for charts'!$C$5&amp;"'!$e70"),$AM19,0)),OFFSET(INDIRECT("'"&amp;'DATA for charts'!$C$5&amp;"'!$e70"),$AM19,0),"")</f>
        <v>2.1259999999999999</v>
      </c>
      <c r="D19" s="387" t="str">
        <f ca="1">IF(ISBLANK(OFFSET(INDIRECT("'"&amp;'DATA for charts'!$C$5&amp;"'!$f70"),$AM19,0)),"",(OFFSET(INDIRECT("'"&amp;'DATA for charts'!$C$5&amp;"'!$f70"),$AM19,0)))</f>
        <v>Nov</v>
      </c>
      <c r="E19" s="222">
        <f ca="1">IF(ISNUMBER(OFFSET(INDIRECT("'"&amp;'DATA for charts'!$C$5&amp;"'!$g70"),$AM19,0)),OFFSET(INDIRECT("'"&amp;'DATA for charts'!$C$5&amp;"'!$g70"),$AM19,0),"")</f>
        <v>26</v>
      </c>
      <c r="F19" s="388">
        <f ca="1">IF(ISNUMBER(OFFSET(INDIRECT("'"&amp;'DATA for charts'!$C$5&amp;"'!$h70"),$AM19,0)),OFFSET(INDIRECT("'"&amp;'DATA for charts'!$C$5&amp;"'!$h70"),$AM19,0),"")</f>
        <v>8</v>
      </c>
      <c r="G19" s="256">
        <f ca="1">IF(ISNUMBER(OFFSET(INDIRECT("'"&amp;'DATA for charts'!$D$5&amp;"'!$e70"),$AM19,0)),OFFSET(INDIRECT("'"&amp;'DATA for charts'!$D$5&amp;"'!$e70"),$AM19,0),"")</f>
        <v>1.777641</v>
      </c>
      <c r="H19" s="387" t="str">
        <f ca="1">IF(ISBLANK(OFFSET(INDIRECT("'"&amp;'DATA for charts'!$D$5&amp;"'!$f70"),$AM19,0)),"",(OFFSET(INDIRECT("'"&amp;'DATA for charts'!$D$5&amp;"'!$f70"),$AM19,0)))</f>
        <v>Feb</v>
      </c>
      <c r="I19" s="222">
        <f ca="1">IF(ISNUMBER(OFFSET(INDIRECT("'"&amp;'DATA for charts'!$D$5&amp;"'!$g70"),$AM19,0)),OFFSET(INDIRECT("'"&amp;'DATA for charts'!$D$5&amp;"'!$g70"),$AM19,0),"")</f>
        <v>9</v>
      </c>
      <c r="J19" s="388">
        <f ca="1">IF(ISNUMBER(OFFSET(INDIRECT("'"&amp;'DATA for charts'!$D$5&amp;"'!$h70"),$AM19,0)),OFFSET(INDIRECT("'"&amp;'DATA for charts'!$D$5&amp;"'!$h70"),$AM19,0),"")</f>
        <v>6</v>
      </c>
      <c r="K19" s="256">
        <f ca="1">IF(ISNUMBER(OFFSET(INDIRECT("'"&amp;'DATA for charts'!$E$5&amp;"'!$e70"),$AM19,0)),OFFSET(INDIRECT("'"&amp;'DATA for charts'!$E$5&amp;"'!$e70"),$AM19,0),"")</f>
        <v>1.8109999999999999</v>
      </c>
      <c r="L19" s="387" t="str">
        <f ca="1">IF(ISBLANK(OFFSET(INDIRECT("'"&amp;'DATA for charts'!$E$5&amp;"'!$f70"),$AM19,0)),"",(OFFSET(INDIRECT("'"&amp;'DATA for charts'!$E$5&amp;"'!$f70"),$AM19,0)))</f>
        <v>Jan</v>
      </c>
      <c r="M19" s="222">
        <f ca="1">IF(ISNUMBER(OFFSET(INDIRECT("'"&amp;'DATA for charts'!$E$5&amp;"'!$g70"),$AM19,0)),OFFSET(INDIRECT("'"&amp;'DATA for charts'!$E$5&amp;"'!$g70"),$AM19,0),"")</f>
        <v>1</v>
      </c>
      <c r="N19" s="388">
        <f ca="1">IF(ISNUMBER(OFFSET(INDIRECT("'"&amp;'DATA for charts'!$E$5&amp;"'!$h70"),$AM19,0)),OFFSET(INDIRECT("'"&amp;'DATA for charts'!$E$5&amp;"'!$h70"),$AM19,0),"")</f>
        <v>1</v>
      </c>
      <c r="O19" s="256">
        <f ca="1">IF(ISNUMBER(OFFSET(INDIRECT("'"&amp;'DATA for charts'!$F$5&amp;"'!$e70"),$AM19,0)),OFFSET(INDIRECT("'"&amp;'DATA for charts'!$F$5&amp;"'!$e70"),$AM19,0),"")</f>
        <v>2.0524138014991808</v>
      </c>
      <c r="P19" s="387" t="str">
        <f ca="1">IF(ISBLANK(OFFSET(INDIRECT("'"&amp;'DATA for charts'!$F$5&amp;"'!$f70"),$AM19,0)),"",(OFFSET(INDIRECT("'"&amp;'DATA for charts'!$F$5&amp;"'!$f70"),$AM19,0)))</f>
        <v>Nov</v>
      </c>
      <c r="Q19" s="222">
        <f ca="1">IF(ISNUMBER(OFFSET(INDIRECT("'"&amp;'DATA for charts'!$F$5&amp;"'!$g70"),$AM19,0)),OFFSET(INDIRECT("'"&amp;'DATA for charts'!$F$5&amp;"'!$g70"),$AM19,0),"")</f>
        <v>26</v>
      </c>
      <c r="R19" s="388">
        <f ca="1">IF(ISNUMBER(OFFSET(INDIRECT("'"&amp;'DATA for charts'!$F$5&amp;"'!$h70"),$AM19,0)),OFFSET(INDIRECT("'"&amp;'DATA for charts'!$F$5&amp;"'!$h70"),$AM19,0),"")</f>
        <v>7</v>
      </c>
      <c r="S19" s="256">
        <f ca="1">IF(ISNUMBER(OFFSET(INDIRECT("'"&amp;'DATA for charts'!$G$5&amp;"'!$e70"),$AM19,0)),OFFSET(INDIRECT("'"&amp;'DATA for charts'!$G$5&amp;"'!$e70"),$AM19,0),"")</f>
        <v>2.0219999999999998</v>
      </c>
      <c r="T19" s="387" t="str">
        <f ca="1">IF(ISBLANK(OFFSET(INDIRECT("'"&amp;'DATA for charts'!$G$5&amp;"'!$f70"),$AM19,0)),"",(OFFSET(INDIRECT("'"&amp;'DATA for charts'!$G$5&amp;"'!$f70"),$AM19,0)))</f>
        <v>Feb</v>
      </c>
      <c r="U19" s="222">
        <f ca="1">IF(ISNUMBER(OFFSET(INDIRECT("'"&amp;'DATA for charts'!$G$5&amp;"'!$g70"),$AM19,0)),OFFSET(INDIRECT("'"&amp;'DATA for charts'!$G$5&amp;"'!$g70"),$AM19,0),"")</f>
        <v>9</v>
      </c>
      <c r="V19" s="388">
        <f ca="1">IF(ISNUMBER(OFFSET(INDIRECT("'"&amp;'DATA for charts'!$G$5&amp;"'!$h70"),$AM19,0)),OFFSET(INDIRECT("'"&amp;'DATA for charts'!$G$5&amp;"'!$h70"),$AM19,0),"")</f>
        <v>7</v>
      </c>
      <c r="W19" s="256">
        <f ca="1">IF(ISNUMBER(OFFSET(INDIRECT("'"&amp;'DATA for charts'!$H$5&amp;"'!$e70"),$AM19,0)),OFFSET(INDIRECT("'"&amp;'DATA for charts'!$H$5&amp;"'!$e70"),$AM19,0),"")</f>
        <v>2.11471997578938</v>
      </c>
      <c r="X19" s="387" t="str">
        <f ca="1">IF(ISBLANK(OFFSET(INDIRECT("'"&amp;'DATA for charts'!$H$5&amp;"'!$f70"),$AM19,0)),"",(OFFSET(INDIRECT("'"&amp;'DATA for charts'!$H$5&amp;"'!$f70"),$AM19,0)))</f>
        <v>Nov</v>
      </c>
      <c r="Y19" s="222">
        <f ca="1">IF(ISNUMBER(OFFSET(INDIRECT("'"&amp;'DATA for charts'!$H$5&amp;"'!$g70"),$AM19,0)),OFFSET(INDIRECT("'"&amp;'DATA for charts'!$H$5&amp;"'!$g70"),$AM19,0),"")</f>
        <v>26</v>
      </c>
      <c r="Z19" s="388">
        <f ca="1">IF(ISNUMBER(OFFSET(INDIRECT("'"&amp;'DATA for charts'!$H$5&amp;"'!$h70"),$AM19,0)),OFFSET(INDIRECT("'"&amp;'DATA for charts'!$H$5&amp;"'!$h70"),$AM19,0),"")</f>
        <v>8</v>
      </c>
      <c r="AA19" s="390">
        <f t="shared" ca="1" si="0"/>
        <v>1.777641</v>
      </c>
      <c r="AB19" s="256">
        <f t="shared" ca="1" si="1"/>
        <v>2.1259999999999999</v>
      </c>
      <c r="AC19" s="254">
        <f t="shared" ca="1" si="2"/>
        <v>1.9839624628814267</v>
      </c>
      <c r="AD19" s="391">
        <f t="shared" ca="1" si="3"/>
        <v>0.1755874954882248</v>
      </c>
      <c r="AE19" s="386"/>
      <c r="AF19" s="390" t="str">
        <f>IF(ISNUMBER(YourData!$E78),YourData!$E78,"")</f>
        <v/>
      </c>
      <c r="AG19" s="387" t="str">
        <f>IF(ISBLANK(YourData!$F78),"",YourData!$F78)</f>
        <v/>
      </c>
      <c r="AH19" s="222" t="str">
        <f>IF(ISNUMBER(YourData!$G78),YourData!$G78,"")</f>
        <v/>
      </c>
      <c r="AI19" s="389" t="str">
        <f>IF(ISNUMBER(YourData!$H78),YourData!$H78,"")</f>
        <v/>
      </c>
      <c r="AJ19"/>
      <c r="AK19"/>
      <c r="AL19"/>
      <c r="AM19">
        <f t="shared" si="4"/>
        <v>8</v>
      </c>
      <c r="AO19"/>
      <c r="AP19"/>
      <c r="AQ19"/>
      <c r="AR19"/>
      <c r="AS19"/>
      <c r="AU19"/>
      <c r="AV19"/>
      <c r="AW19"/>
      <c r="AX19"/>
      <c r="AY19"/>
      <c r="AZ19"/>
      <c r="BA19"/>
      <c r="BB19"/>
      <c r="BC19"/>
      <c r="BD19"/>
      <c r="BE19"/>
      <c r="BF19"/>
      <c r="BG19"/>
      <c r="BH19"/>
      <c r="BI19"/>
      <c r="BJ19"/>
      <c r="BK19"/>
      <c r="BL19"/>
    </row>
    <row r="20" spans="2:64" ht="15">
      <c r="B20" s="157" t="s">
        <v>722</v>
      </c>
      <c r="C20" s="256">
        <f ca="1">IF(ISNUMBER(OFFSET(INDIRECT("'"&amp;'DATA for charts'!$C$5&amp;"'!$e70"),$AM20,0)),OFFSET(INDIRECT("'"&amp;'DATA for charts'!$C$5&amp;"'!$e70"),$AM20,0),"")</f>
        <v>3.169</v>
      </c>
      <c r="D20" s="387" t="str">
        <f ca="1">IF(ISBLANK(OFFSET(INDIRECT("'"&amp;'DATA for charts'!$C$5&amp;"'!$f70"),$AM20,0)),"",(OFFSET(INDIRECT("'"&amp;'DATA for charts'!$C$5&amp;"'!$f70"),$AM20,0)))</f>
        <v>Nov</v>
      </c>
      <c r="E20" s="222">
        <f ca="1">IF(ISNUMBER(OFFSET(INDIRECT("'"&amp;'DATA for charts'!$C$5&amp;"'!$g70"),$AM20,0)),OFFSET(INDIRECT("'"&amp;'DATA for charts'!$C$5&amp;"'!$g70"),$AM20,0),"")</f>
        <v>26</v>
      </c>
      <c r="F20" s="388">
        <f ca="1">IF(ISNUMBER(OFFSET(INDIRECT("'"&amp;'DATA for charts'!$C$5&amp;"'!$h70"),$AM20,0)),OFFSET(INDIRECT("'"&amp;'DATA for charts'!$C$5&amp;"'!$h70"),$AM20,0),"")</f>
        <v>8</v>
      </c>
      <c r="G20" s="256">
        <f ca="1">IF(ISNUMBER(OFFSET(INDIRECT("'"&amp;'DATA for charts'!$D$5&amp;"'!$e70"),$AM20,0)),OFFSET(INDIRECT("'"&amp;'DATA for charts'!$D$5&amp;"'!$e70"),$AM20,0),"")</f>
        <v>3.031857</v>
      </c>
      <c r="H20" s="387" t="str">
        <f ca="1">IF(ISBLANK(OFFSET(INDIRECT("'"&amp;'DATA for charts'!$D$5&amp;"'!$f70"),$AM20,0)),"",(OFFSET(INDIRECT("'"&amp;'DATA for charts'!$D$5&amp;"'!$f70"),$AM20,0)))</f>
        <v>Jan</v>
      </c>
      <c r="I20" s="222">
        <f ca="1">IF(ISNUMBER(OFFSET(INDIRECT("'"&amp;'DATA for charts'!$D$5&amp;"'!$g70"),$AM20,0)),OFFSET(INDIRECT("'"&amp;'DATA for charts'!$D$5&amp;"'!$g70"),$AM20,0),"")</f>
        <v>1</v>
      </c>
      <c r="J20" s="388">
        <f ca="1">IF(ISNUMBER(OFFSET(INDIRECT("'"&amp;'DATA for charts'!$D$5&amp;"'!$h70"),$AM20,0)),OFFSET(INDIRECT("'"&amp;'DATA for charts'!$D$5&amp;"'!$h70"),$AM20,0),"")</f>
        <v>1</v>
      </c>
      <c r="K20" s="256">
        <f ca="1">IF(ISNUMBER(OFFSET(INDIRECT("'"&amp;'DATA for charts'!$E$5&amp;"'!$e70"),$AM20,0)),OFFSET(INDIRECT("'"&amp;'DATA for charts'!$E$5&amp;"'!$e70"),$AM20,0),"")</f>
        <v>3.0539999999999998</v>
      </c>
      <c r="L20" s="387" t="str">
        <f ca="1">IF(ISBLANK(OFFSET(INDIRECT("'"&amp;'DATA for charts'!$E$5&amp;"'!$f70"),$AM20,0)),"",(OFFSET(INDIRECT("'"&amp;'DATA for charts'!$E$5&amp;"'!$f70"),$AM20,0)))</f>
        <v>Jan</v>
      </c>
      <c r="M20" s="222">
        <f ca="1">IF(ISNUMBER(OFFSET(INDIRECT("'"&amp;'DATA for charts'!$E$5&amp;"'!$g70"),$AM20,0)),OFFSET(INDIRECT("'"&amp;'DATA for charts'!$E$5&amp;"'!$g70"),$AM20,0),"")</f>
        <v>1</v>
      </c>
      <c r="N20" s="388">
        <f ca="1">IF(ISNUMBER(OFFSET(INDIRECT("'"&amp;'DATA for charts'!$E$5&amp;"'!$h70"),$AM20,0)),OFFSET(INDIRECT("'"&amp;'DATA for charts'!$E$5&amp;"'!$h70"),$AM20,0),"")</f>
        <v>0</v>
      </c>
      <c r="O20" s="256">
        <f ca="1">IF(ISNUMBER(OFFSET(INDIRECT("'"&amp;'DATA for charts'!$F$5&amp;"'!$e70"),$AM20,0)),OFFSET(INDIRECT("'"&amp;'DATA for charts'!$F$5&amp;"'!$e70"),$AM20,0),"")</f>
        <v>3.2231671528998613</v>
      </c>
      <c r="P20" s="387" t="str">
        <f ca="1">IF(ISBLANK(OFFSET(INDIRECT("'"&amp;'DATA for charts'!$F$5&amp;"'!$f70"),$AM20,0)),"",(OFFSET(INDIRECT("'"&amp;'DATA for charts'!$F$5&amp;"'!$f70"),$AM20,0)))</f>
        <v>Dec</v>
      </c>
      <c r="Q20" s="222">
        <f ca="1">IF(ISNUMBER(OFFSET(INDIRECT("'"&amp;'DATA for charts'!$F$5&amp;"'!$g70"),$AM20,0)),OFFSET(INDIRECT("'"&amp;'DATA for charts'!$F$5&amp;"'!$g70"),$AM20,0),"")</f>
        <v>31</v>
      </c>
      <c r="R20" s="388">
        <f ca="1">IF(ISNUMBER(OFFSET(INDIRECT("'"&amp;'DATA for charts'!$F$5&amp;"'!$h70"),$AM20,0)),OFFSET(INDIRECT("'"&amp;'DATA for charts'!$F$5&amp;"'!$h70"),$AM20,0),"")</f>
        <v>24</v>
      </c>
      <c r="S20" s="256">
        <f ca="1">IF(ISNUMBER(OFFSET(INDIRECT("'"&amp;'DATA for charts'!$G$5&amp;"'!$e70"),$AM20,0)),OFFSET(INDIRECT("'"&amp;'DATA for charts'!$G$5&amp;"'!$e70"),$AM20,0),"")</f>
        <v>3.2469999999999999</v>
      </c>
      <c r="T20" s="387" t="str">
        <f ca="1">IF(ISBLANK(OFFSET(INDIRECT("'"&amp;'DATA for charts'!$G$5&amp;"'!$f70"),$AM20,0)),"",(OFFSET(INDIRECT("'"&amp;'DATA for charts'!$G$5&amp;"'!$f70"),$AM20,0)))</f>
        <v>Jan</v>
      </c>
      <c r="U20" s="222">
        <f ca="1">IF(ISNUMBER(OFFSET(INDIRECT("'"&amp;'DATA for charts'!$G$5&amp;"'!$g70"),$AM20,0)),OFFSET(INDIRECT("'"&amp;'DATA for charts'!$G$5&amp;"'!$g70"),$AM20,0),"")</f>
        <v>1</v>
      </c>
      <c r="V20" s="388">
        <f ca="1">IF(ISNUMBER(OFFSET(INDIRECT("'"&amp;'DATA for charts'!$G$5&amp;"'!$h70"),$AM20,0)),OFFSET(INDIRECT("'"&amp;'DATA for charts'!$G$5&amp;"'!$h70"),$AM20,0),"")</f>
        <v>1</v>
      </c>
      <c r="W20" s="256">
        <f ca="1">IF(ISNUMBER(OFFSET(INDIRECT("'"&amp;'DATA for charts'!$H$5&amp;"'!$e70"),$AM20,0)),OFFSET(INDIRECT("'"&amp;'DATA for charts'!$H$5&amp;"'!$e70"),$AM20,0),"")</f>
        <v>3.3744270663791198</v>
      </c>
      <c r="X20" s="387" t="str">
        <f ca="1">IF(ISBLANK(OFFSET(INDIRECT("'"&amp;'DATA for charts'!$H$5&amp;"'!$f70"),$AM20,0)),"",(OFFSET(INDIRECT("'"&amp;'DATA for charts'!$H$5&amp;"'!$f70"),$AM20,0)))</f>
        <v>Jan</v>
      </c>
      <c r="Y20" s="222">
        <f ca="1">IF(ISNUMBER(OFFSET(INDIRECT("'"&amp;'DATA for charts'!$H$5&amp;"'!$g70"),$AM20,0)),OFFSET(INDIRECT("'"&amp;'DATA for charts'!$H$5&amp;"'!$g70"),$AM20,0),"")</f>
        <v>1</v>
      </c>
      <c r="Z20" s="388">
        <f ca="1">IF(ISNUMBER(OFFSET(INDIRECT("'"&amp;'DATA for charts'!$H$5&amp;"'!$h70"),$AM20,0)),OFFSET(INDIRECT("'"&amp;'DATA for charts'!$H$5&amp;"'!$h70"),$AM20,0),"")</f>
        <v>1</v>
      </c>
      <c r="AA20" s="390">
        <f t="shared" ca="1" si="0"/>
        <v>3.031857</v>
      </c>
      <c r="AB20" s="256">
        <f t="shared" ca="1" si="1"/>
        <v>3.3744270663791198</v>
      </c>
      <c r="AC20" s="254">
        <f t="shared" ca="1" si="2"/>
        <v>3.1832418698798306</v>
      </c>
      <c r="AD20" s="391">
        <f t="shared" ca="1" si="3"/>
        <v>0.10761672545858164</v>
      </c>
      <c r="AE20" s="386"/>
      <c r="AF20" s="390" t="str">
        <f>IF(ISNUMBER(YourData!$E79),YourData!$E79,"")</f>
        <v/>
      </c>
      <c r="AG20" s="387" t="str">
        <f>IF(ISBLANK(YourData!$F79),"",YourData!$F79)</f>
        <v/>
      </c>
      <c r="AH20" s="222" t="str">
        <f>IF(ISNUMBER(YourData!$G79),YourData!$G79,"")</f>
        <v/>
      </c>
      <c r="AI20" s="389" t="str">
        <f>IF(ISNUMBER(YourData!$H79),YourData!$H79,"")</f>
        <v/>
      </c>
      <c r="AJ20"/>
      <c r="AK20"/>
      <c r="AL20"/>
      <c r="AM20">
        <f t="shared" si="4"/>
        <v>9</v>
      </c>
      <c r="AO20"/>
      <c r="AP20"/>
      <c r="AQ20"/>
      <c r="AR20"/>
      <c r="AS20"/>
      <c r="AU20"/>
      <c r="AV20"/>
      <c r="AW20"/>
      <c r="AX20"/>
      <c r="AY20"/>
      <c r="AZ20"/>
      <c r="BA20"/>
      <c r="BB20"/>
      <c r="BC20"/>
      <c r="BD20"/>
      <c r="BE20"/>
      <c r="BF20"/>
      <c r="BG20"/>
      <c r="BH20"/>
      <c r="BI20"/>
      <c r="BJ20"/>
      <c r="BK20"/>
      <c r="BL20"/>
    </row>
    <row r="21" spans="2:64" ht="15">
      <c r="B21" s="208" t="s">
        <v>723</v>
      </c>
      <c r="C21" s="256">
        <f ca="1">IF(ISNUMBER(OFFSET(INDIRECT("'"&amp;'DATA for charts'!$C$5&amp;"'!$e70"),$AM21,0)),OFFSET(INDIRECT("'"&amp;'DATA for charts'!$C$5&amp;"'!$e70"),$AM21,0),"")</f>
        <v>2.1379999999999999</v>
      </c>
      <c r="D21" s="387" t="str">
        <f ca="1">IF(ISBLANK(OFFSET(INDIRECT("'"&amp;'DATA for charts'!$C$5&amp;"'!$f70"),$AM21,0)),"",(OFFSET(INDIRECT("'"&amp;'DATA for charts'!$C$5&amp;"'!$f70"),$AM21,0)))</f>
        <v>Nov</v>
      </c>
      <c r="E21" s="222">
        <f ca="1">IF(ISNUMBER(OFFSET(INDIRECT("'"&amp;'DATA for charts'!$C$5&amp;"'!$g70"),$AM21,0)),OFFSET(INDIRECT("'"&amp;'DATA for charts'!$C$5&amp;"'!$g70"),$AM21,0),"")</f>
        <v>26</v>
      </c>
      <c r="F21" s="388">
        <f ca="1">IF(ISNUMBER(OFFSET(INDIRECT("'"&amp;'DATA for charts'!$C$5&amp;"'!$h70"),$AM21,0)),OFFSET(INDIRECT("'"&amp;'DATA for charts'!$C$5&amp;"'!$h70"),$AM21,0),"")</f>
        <v>8</v>
      </c>
      <c r="G21" s="256">
        <f ca="1">IF(ISNUMBER(OFFSET(INDIRECT("'"&amp;'DATA for charts'!$D$5&amp;"'!$e70"),$AM21,0)),OFFSET(INDIRECT("'"&amp;'DATA for charts'!$D$5&amp;"'!$e70"),$AM21,0),"")</f>
        <v>1.795326</v>
      </c>
      <c r="H21" s="387" t="str">
        <f ca="1">IF(ISBLANK(OFFSET(INDIRECT("'"&amp;'DATA for charts'!$D$5&amp;"'!$f70"),$AM21,0)),"",(OFFSET(INDIRECT("'"&amp;'DATA for charts'!$D$5&amp;"'!$f70"),$AM21,0)))</f>
        <v>Jan</v>
      </c>
      <c r="I21" s="222">
        <f ca="1">IF(ISNUMBER(OFFSET(INDIRECT("'"&amp;'DATA for charts'!$D$5&amp;"'!$g70"),$AM21,0)),OFFSET(INDIRECT("'"&amp;'DATA for charts'!$D$5&amp;"'!$g70"),$AM21,0),"")</f>
        <v>1</v>
      </c>
      <c r="J21" s="388">
        <f ca="1">IF(ISNUMBER(OFFSET(INDIRECT("'"&amp;'DATA for charts'!$D$5&amp;"'!$h70"),$AM21,0)),OFFSET(INDIRECT("'"&amp;'DATA for charts'!$D$5&amp;"'!$h70"),$AM21,0),"")</f>
        <v>1</v>
      </c>
      <c r="K21" s="256">
        <f ca="1">IF(ISNUMBER(OFFSET(INDIRECT("'"&amp;'DATA for charts'!$E$5&amp;"'!$e70"),$AM21,0)),OFFSET(INDIRECT("'"&amp;'DATA for charts'!$E$5&amp;"'!$e70"),$AM21,0),"")</f>
        <v>1.855</v>
      </c>
      <c r="L21" s="387" t="str">
        <f ca="1">IF(ISBLANK(OFFSET(INDIRECT("'"&amp;'DATA for charts'!$E$5&amp;"'!$f70"),$AM21,0)),"",(OFFSET(INDIRECT("'"&amp;'DATA for charts'!$E$5&amp;"'!$f70"),$AM21,0)))</f>
        <v>Jan</v>
      </c>
      <c r="M21" s="222">
        <f ca="1">IF(ISNUMBER(OFFSET(INDIRECT("'"&amp;'DATA for charts'!$E$5&amp;"'!$g70"),$AM21,0)),OFFSET(INDIRECT("'"&amp;'DATA for charts'!$E$5&amp;"'!$g70"),$AM21,0),"")</f>
        <v>1</v>
      </c>
      <c r="N21" s="388">
        <f ca="1">IF(ISNUMBER(OFFSET(INDIRECT("'"&amp;'DATA for charts'!$E$5&amp;"'!$h70"),$AM21,0)),OFFSET(INDIRECT("'"&amp;'DATA for charts'!$E$5&amp;"'!$h70"),$AM21,0),"")</f>
        <v>1</v>
      </c>
      <c r="O21" s="256">
        <f ca="1">IF(ISNUMBER(OFFSET(INDIRECT("'"&amp;'DATA for charts'!$F$5&amp;"'!$e70"),$AM21,0)),OFFSET(INDIRECT("'"&amp;'DATA for charts'!$F$5&amp;"'!$e70"),$AM21,0),"")</f>
        <v>2.0717806326261945</v>
      </c>
      <c r="P21" s="387" t="str">
        <f ca="1">IF(ISBLANK(OFFSET(INDIRECT("'"&amp;'DATA for charts'!$F$5&amp;"'!$f70"),$AM21,0)),"",(OFFSET(INDIRECT("'"&amp;'DATA for charts'!$F$5&amp;"'!$f70"),$AM21,0)))</f>
        <v>Dec</v>
      </c>
      <c r="Q21" s="222">
        <f ca="1">IF(ISNUMBER(OFFSET(INDIRECT("'"&amp;'DATA for charts'!$F$5&amp;"'!$g70"),$AM21,0)),OFFSET(INDIRECT("'"&amp;'DATA for charts'!$F$5&amp;"'!$g70"),$AM21,0),"")</f>
        <v>31</v>
      </c>
      <c r="R21" s="388">
        <f ca="1">IF(ISNUMBER(OFFSET(INDIRECT("'"&amp;'DATA for charts'!$F$5&amp;"'!$h70"),$AM21,0)),OFFSET(INDIRECT("'"&amp;'DATA for charts'!$F$5&amp;"'!$h70"),$AM21,0),"")</f>
        <v>24</v>
      </c>
      <c r="S21" s="256">
        <f ca="1">IF(ISNUMBER(OFFSET(INDIRECT("'"&amp;'DATA for charts'!$G$5&amp;"'!$e70"),$AM21,0)),OFFSET(INDIRECT("'"&amp;'DATA for charts'!$G$5&amp;"'!$e70"),$AM21,0),"")</f>
        <v>2.0249999999999999</v>
      </c>
      <c r="T21" s="387" t="str">
        <f ca="1">IF(ISBLANK(OFFSET(INDIRECT("'"&amp;'DATA for charts'!$G$5&amp;"'!$f70"),$AM21,0)),"",(OFFSET(INDIRECT("'"&amp;'DATA for charts'!$G$5&amp;"'!$f70"),$AM21,0)))</f>
        <v>Nov</v>
      </c>
      <c r="U21" s="222">
        <f ca="1">IF(ISNUMBER(OFFSET(INDIRECT("'"&amp;'DATA for charts'!$G$5&amp;"'!$g70"),$AM21,0)),OFFSET(INDIRECT("'"&amp;'DATA for charts'!$G$5&amp;"'!$g70"),$AM21,0),"")</f>
        <v>26</v>
      </c>
      <c r="V21" s="388">
        <f ca="1">IF(ISNUMBER(OFFSET(INDIRECT("'"&amp;'DATA for charts'!$G$5&amp;"'!$h70"),$AM21,0)),OFFSET(INDIRECT("'"&amp;'DATA for charts'!$G$5&amp;"'!$h70"),$AM21,0),"")</f>
        <v>7</v>
      </c>
      <c r="W21" s="256">
        <f ca="1">IF(ISNUMBER(OFFSET(INDIRECT("'"&amp;'DATA for charts'!$H$5&amp;"'!$e70"),$AM21,0)),OFFSET(INDIRECT("'"&amp;'DATA for charts'!$H$5&amp;"'!$e70"),$AM21,0),"")</f>
        <v>2.11771001180013</v>
      </c>
      <c r="X21" s="387" t="str">
        <f ca="1">IF(ISBLANK(OFFSET(INDIRECT("'"&amp;'DATA for charts'!$H$5&amp;"'!$f70"),$AM21,0)),"",(OFFSET(INDIRECT("'"&amp;'DATA for charts'!$H$5&amp;"'!$f70"),$AM21,0)))</f>
        <v>Nov</v>
      </c>
      <c r="Y21" s="222">
        <f ca="1">IF(ISNUMBER(OFFSET(INDIRECT("'"&amp;'DATA for charts'!$H$5&amp;"'!$g70"),$AM21,0)),OFFSET(INDIRECT("'"&amp;'DATA for charts'!$H$5&amp;"'!$g70"),$AM21,0),"")</f>
        <v>26</v>
      </c>
      <c r="Z21" s="388">
        <f ca="1">IF(ISNUMBER(OFFSET(INDIRECT("'"&amp;'DATA for charts'!$H$5&amp;"'!$h70"),$AM21,0)),OFFSET(INDIRECT("'"&amp;'DATA for charts'!$H$5&amp;"'!$h70"),$AM21,0),"")</f>
        <v>8</v>
      </c>
      <c r="AA21" s="392">
        <f t="shared" ca="1" si="0"/>
        <v>1.795326</v>
      </c>
      <c r="AB21" s="396">
        <f t="shared" ca="1" si="1"/>
        <v>2.1379999999999999</v>
      </c>
      <c r="AC21" s="398">
        <f t="shared" ca="1" si="2"/>
        <v>2.0004694407377204</v>
      </c>
      <c r="AD21" s="399">
        <f t="shared" ca="1" si="3"/>
        <v>0.17129679315352639</v>
      </c>
      <c r="AE21" s="386"/>
      <c r="AF21" s="392" t="str">
        <f>IF(ISNUMBER(YourData!$E80),YourData!$E80,"")</f>
        <v/>
      </c>
      <c r="AG21" s="393" t="str">
        <f>IF(ISBLANK(YourData!$F80),"",YourData!$F80)</f>
        <v/>
      </c>
      <c r="AH21" s="394" t="str">
        <f>IF(ISNUMBER(YourData!$G80),YourData!$G80,"")</f>
        <v/>
      </c>
      <c r="AI21" s="395" t="str">
        <f>IF(ISNUMBER(YourData!$H80),YourData!$H80,"")</f>
        <v/>
      </c>
      <c r="AJ21"/>
      <c r="AK21"/>
      <c r="AL21"/>
      <c r="AM21">
        <f t="shared" si="4"/>
        <v>10</v>
      </c>
      <c r="AO21"/>
      <c r="AP21"/>
      <c r="AQ21"/>
      <c r="AR21"/>
      <c r="AS21"/>
      <c r="AU21"/>
      <c r="AV21"/>
      <c r="AW21"/>
      <c r="AX21"/>
      <c r="AY21"/>
      <c r="AZ21"/>
      <c r="BA21"/>
      <c r="BB21"/>
      <c r="BC21"/>
      <c r="BD21"/>
      <c r="BE21"/>
      <c r="BF21"/>
      <c r="BG21"/>
      <c r="BH21"/>
      <c r="BI21"/>
      <c r="BJ21"/>
      <c r="BK21"/>
      <c r="BL21"/>
    </row>
    <row r="22" spans="2:64" ht="15">
      <c r="B22" s="157" t="s">
        <v>207</v>
      </c>
      <c r="C22" s="378">
        <f ca="1">IF(ISNUMBER(OFFSET(INDIRECT("'"&amp;'DATA for charts'!$C$5&amp;"'!$e70"),$AM22,0)),OFFSET(INDIRECT("'"&amp;'DATA for charts'!$C$5&amp;"'!$e70"),$AM22,0),"")</f>
        <v>2.5510000000000002</v>
      </c>
      <c r="D22" s="379" t="str">
        <f ca="1">IF(ISBLANK(OFFSET(INDIRECT("'"&amp;'DATA for charts'!$C$5&amp;"'!$f70"),$AM22,0)),"",(OFFSET(INDIRECT("'"&amp;'DATA for charts'!$C$5&amp;"'!$f70"),$AM22,0)))</f>
        <v>Feb</v>
      </c>
      <c r="E22" s="380">
        <f ca="1">IF(ISNUMBER(OFFSET(INDIRECT("'"&amp;'DATA for charts'!$C$5&amp;"'!$g70"),$AM22,0)),OFFSET(INDIRECT("'"&amp;'DATA for charts'!$C$5&amp;"'!$g70"),$AM22,0),"")</f>
        <v>8</v>
      </c>
      <c r="F22" s="381">
        <f ca="1">IF(ISNUMBER(OFFSET(INDIRECT("'"&amp;'DATA for charts'!$C$5&amp;"'!$h70"),$AM22,0)),OFFSET(INDIRECT("'"&amp;'DATA for charts'!$C$5&amp;"'!$h70"),$AM22,0),"")</f>
        <v>24</v>
      </c>
      <c r="G22" s="378">
        <f ca="1">IF(ISNUMBER(OFFSET(INDIRECT("'"&amp;'DATA for charts'!$D$5&amp;"'!$e70"),$AM22,0)),OFFSET(INDIRECT("'"&amp;'DATA for charts'!$D$5&amp;"'!$e70"),$AM22,0),"")</f>
        <v>2.44339</v>
      </c>
      <c r="H22" s="379" t="str">
        <f ca="1">IF(ISBLANK(OFFSET(INDIRECT("'"&amp;'DATA for charts'!$D$5&amp;"'!$f70"),$AM22,0)),"",(OFFSET(INDIRECT("'"&amp;'DATA for charts'!$D$5&amp;"'!$f70"),$AM22,0)))</f>
        <v>Feb</v>
      </c>
      <c r="I22" s="380">
        <f ca="1">IF(ISNUMBER(OFFSET(INDIRECT("'"&amp;'DATA for charts'!$D$5&amp;"'!$g70"),$AM22,0)),OFFSET(INDIRECT("'"&amp;'DATA for charts'!$D$5&amp;"'!$g70"),$AM22,0),"")</f>
        <v>9</v>
      </c>
      <c r="J22" s="381">
        <f ca="1">IF(ISNUMBER(OFFSET(INDIRECT("'"&amp;'DATA for charts'!$D$5&amp;"'!$h70"),$AM22,0)),OFFSET(INDIRECT("'"&amp;'DATA for charts'!$D$5&amp;"'!$h70"),$AM22,0),"")</f>
        <v>6</v>
      </c>
      <c r="K22" s="378">
        <f ca="1">IF(ISNUMBER(OFFSET(INDIRECT("'"&amp;'DATA for charts'!$E$5&amp;"'!$e70"),$AM22,0)),OFFSET(INDIRECT("'"&amp;'DATA for charts'!$E$5&amp;"'!$e70"),$AM22,0),"")</f>
        <v>2.4529999999999998</v>
      </c>
      <c r="L22" s="379" t="str">
        <f ca="1">IF(ISBLANK(OFFSET(INDIRECT("'"&amp;'DATA for charts'!$E$5&amp;"'!$f70"),$AM22,0)),"",(OFFSET(INDIRECT("'"&amp;'DATA for charts'!$E$5&amp;"'!$f70"),$AM22,0)))</f>
        <v>Feb</v>
      </c>
      <c r="M22" s="380">
        <f ca="1">IF(ISNUMBER(OFFSET(INDIRECT("'"&amp;'DATA for charts'!$E$5&amp;"'!$g70"),$AM22,0)),OFFSET(INDIRECT("'"&amp;'DATA for charts'!$E$5&amp;"'!$g70"),$AM22,0),"")</f>
        <v>9</v>
      </c>
      <c r="N22" s="381">
        <f ca="1">IF(ISNUMBER(OFFSET(INDIRECT("'"&amp;'DATA for charts'!$E$5&amp;"'!$h70"),$AM22,0)),OFFSET(INDIRECT("'"&amp;'DATA for charts'!$E$5&amp;"'!$h70"),$AM22,0),"")</f>
        <v>5</v>
      </c>
      <c r="O22" s="378">
        <f ca="1">IF(ISNUMBER(OFFSET(INDIRECT("'"&amp;'DATA for charts'!$F$5&amp;"'!$e70"),$AM22,0)),OFFSET(INDIRECT("'"&amp;'DATA for charts'!$F$5&amp;"'!$e70"),$AM22,0),"")</f>
        <v>2.6874896063526754</v>
      </c>
      <c r="P22" s="379" t="str">
        <f ca="1">IF(ISBLANK(OFFSET(INDIRECT("'"&amp;'DATA for charts'!$F$5&amp;"'!$f70"),$AM22,0)),"",(OFFSET(INDIRECT("'"&amp;'DATA for charts'!$F$5&amp;"'!$f70"),$AM22,0)))</f>
        <v>Feb</v>
      </c>
      <c r="Q22" s="380">
        <f ca="1">IF(ISNUMBER(OFFSET(INDIRECT("'"&amp;'DATA for charts'!$F$5&amp;"'!$g70"),$AM22,0)),OFFSET(INDIRECT("'"&amp;'DATA for charts'!$F$5&amp;"'!$g70"),$AM22,0),"")</f>
        <v>9</v>
      </c>
      <c r="R22" s="381">
        <f ca="1">IF(ISNUMBER(OFFSET(INDIRECT("'"&amp;'DATA for charts'!$F$5&amp;"'!$h70"),$AM22,0)),OFFSET(INDIRECT("'"&amp;'DATA for charts'!$F$5&amp;"'!$h70"),$AM22,0),"")</f>
        <v>6</v>
      </c>
      <c r="S22" s="378">
        <f ca="1">IF(ISNUMBER(OFFSET(INDIRECT("'"&amp;'DATA for charts'!$G$5&amp;"'!$e70"),$AM22,0)),OFFSET(INDIRECT("'"&amp;'DATA for charts'!$G$5&amp;"'!$e70"),$AM22,0),"")</f>
        <v>2.633</v>
      </c>
      <c r="T22" s="379" t="str">
        <f ca="1">IF(ISBLANK(OFFSET(INDIRECT("'"&amp;'DATA for charts'!$G$5&amp;"'!$f70"),$AM22,0)),"",(OFFSET(INDIRECT("'"&amp;'DATA for charts'!$G$5&amp;"'!$f70"),$AM22,0)))</f>
        <v>Feb</v>
      </c>
      <c r="U22" s="380">
        <f ca="1">IF(ISNUMBER(OFFSET(INDIRECT("'"&amp;'DATA for charts'!$G$5&amp;"'!$g70"),$AM22,0)),OFFSET(INDIRECT("'"&amp;'DATA for charts'!$G$5&amp;"'!$g70"),$AM22,0),"")</f>
        <v>9</v>
      </c>
      <c r="V22" s="381">
        <f ca="1">IF(ISNUMBER(OFFSET(INDIRECT("'"&amp;'DATA for charts'!$G$5&amp;"'!$h70"),$AM22,0)),OFFSET(INDIRECT("'"&amp;'DATA for charts'!$G$5&amp;"'!$h70"),$AM22,0),"")</f>
        <v>7</v>
      </c>
      <c r="W22" s="378">
        <f ca="1">IF(ISNUMBER(OFFSET(INDIRECT("'"&amp;'DATA for charts'!$H$5&amp;"'!$e70"),$AM22,0)),OFFSET(INDIRECT("'"&amp;'DATA for charts'!$H$5&amp;"'!$e70"),$AM22,0),"")</f>
        <v>2.7784780883789</v>
      </c>
      <c r="X22" s="379" t="str">
        <f ca="1">IF(ISBLANK(OFFSET(INDIRECT("'"&amp;'DATA for charts'!$H$5&amp;"'!$f70"),$AM22,0)),"",(OFFSET(INDIRECT("'"&amp;'DATA for charts'!$H$5&amp;"'!$f70"),$AM22,0)))</f>
        <v>Feb</v>
      </c>
      <c r="Y22" s="380">
        <f ca="1">IF(ISNUMBER(OFFSET(INDIRECT("'"&amp;'DATA for charts'!$H$5&amp;"'!$g70"),$AM22,0)),OFFSET(INDIRECT("'"&amp;'DATA for charts'!$H$5&amp;"'!$g70"),$AM22,0),"")</f>
        <v>9</v>
      </c>
      <c r="Z22" s="381">
        <f ca="1">IF(ISNUMBER(OFFSET(INDIRECT("'"&amp;'DATA for charts'!$H$5&amp;"'!$h70"),$AM22,0)),OFFSET(INDIRECT("'"&amp;'DATA for charts'!$H$5&amp;"'!$h70"),$AM22,0),"")</f>
        <v>7</v>
      </c>
      <c r="AA22" s="390">
        <f t="shared" ca="1" si="0"/>
        <v>2.44339</v>
      </c>
      <c r="AB22" s="256">
        <f t="shared" ca="1" si="1"/>
        <v>2.7784780883789</v>
      </c>
      <c r="AC22" s="254">
        <f t="shared" ca="1" si="2"/>
        <v>2.5910596157885961</v>
      </c>
      <c r="AD22" s="391">
        <f t="shared" ca="1" si="3"/>
        <v>0.1293247312169292</v>
      </c>
      <c r="AE22" s="386"/>
      <c r="AF22" s="383" t="str">
        <f>IF(ISNUMBER(YourData!$E81),YourData!$E81,"")</f>
        <v/>
      </c>
      <c r="AG22" s="379" t="str">
        <f>IF(ISBLANK(YourData!$F81),"",YourData!$F81)</f>
        <v/>
      </c>
      <c r="AH22" s="380" t="str">
        <f>IF(ISNUMBER(YourData!$G81),YourData!$G81,"")</f>
        <v/>
      </c>
      <c r="AI22" s="382" t="str">
        <f>IF(ISNUMBER(YourData!$H81),YourData!$H81,"")</f>
        <v/>
      </c>
      <c r="AJ22"/>
      <c r="AK22"/>
      <c r="AL22">
        <v>6</v>
      </c>
      <c r="AM22">
        <f t="shared" si="4"/>
        <v>11</v>
      </c>
      <c r="AO22"/>
      <c r="AP22"/>
      <c r="AQ22"/>
      <c r="AR22"/>
      <c r="AS22"/>
      <c r="AU22"/>
      <c r="AV22"/>
      <c r="AW22"/>
      <c r="AX22"/>
      <c r="AY22"/>
      <c r="AZ22"/>
      <c r="BA22"/>
      <c r="BB22"/>
      <c r="BC22"/>
      <c r="BD22"/>
      <c r="BE22"/>
      <c r="BF22"/>
      <c r="BG22"/>
      <c r="BH22"/>
      <c r="BI22"/>
      <c r="BJ22"/>
      <c r="BK22"/>
      <c r="BL22"/>
    </row>
    <row r="23" spans="2:64" ht="15">
      <c r="B23" s="157" t="s">
        <v>208</v>
      </c>
      <c r="C23" s="256">
        <f ca="1">IF(ISNUMBER(OFFSET(INDIRECT("'"&amp;'DATA for charts'!$C$5&amp;"'!$e70"),$AM23,0)),OFFSET(INDIRECT("'"&amp;'DATA for charts'!$C$5&amp;"'!$e70"),$AM23,0),"")</f>
        <v>2.7610000000000001</v>
      </c>
      <c r="D23" s="387" t="str">
        <f ca="1">IF(ISBLANK(OFFSET(INDIRECT("'"&amp;'DATA for charts'!$C$5&amp;"'!$f70"),$AM23,0)),"",(OFFSET(INDIRECT("'"&amp;'DATA for charts'!$C$5&amp;"'!$f70"),$AM23,0)))</f>
        <v>Feb</v>
      </c>
      <c r="E23" s="222">
        <f ca="1">IF(ISNUMBER(OFFSET(INDIRECT("'"&amp;'DATA for charts'!$C$5&amp;"'!$g70"),$AM23,0)),OFFSET(INDIRECT("'"&amp;'DATA for charts'!$C$5&amp;"'!$g70"),$AM23,0),"")</f>
        <v>8</v>
      </c>
      <c r="F23" s="388">
        <f ca="1">IF(ISNUMBER(OFFSET(INDIRECT("'"&amp;'DATA for charts'!$C$5&amp;"'!$h70"),$AM23,0)),OFFSET(INDIRECT("'"&amp;'DATA for charts'!$C$5&amp;"'!$h70"),$AM23,0),"")</f>
        <v>24</v>
      </c>
      <c r="G23" s="256">
        <f ca="1">IF(ISNUMBER(OFFSET(INDIRECT("'"&amp;'DATA for charts'!$D$5&amp;"'!$e70"),$AM23,0)),OFFSET(INDIRECT("'"&amp;'DATA for charts'!$D$5&amp;"'!$e70"),$AM23,0),"")</f>
        <v>2.4690249999999998</v>
      </c>
      <c r="H23" s="387" t="str">
        <f ca="1">IF(ISBLANK(OFFSET(INDIRECT("'"&amp;'DATA for charts'!$D$5&amp;"'!$f70"),$AM23,0)),"",(OFFSET(INDIRECT("'"&amp;'DATA for charts'!$D$5&amp;"'!$f70"),$AM23,0)))</f>
        <v>Feb</v>
      </c>
      <c r="I23" s="222">
        <f ca="1">IF(ISNUMBER(OFFSET(INDIRECT("'"&amp;'DATA for charts'!$D$5&amp;"'!$g70"),$AM23,0)),OFFSET(INDIRECT("'"&amp;'DATA for charts'!$D$5&amp;"'!$g70"),$AM23,0),"")</f>
        <v>9</v>
      </c>
      <c r="J23" s="388">
        <f ca="1">IF(ISNUMBER(OFFSET(INDIRECT("'"&amp;'DATA for charts'!$D$5&amp;"'!$h70"),$AM23,0)),OFFSET(INDIRECT("'"&amp;'DATA for charts'!$D$5&amp;"'!$h70"),$AM23,0),"")</f>
        <v>6</v>
      </c>
      <c r="K23" s="256">
        <f ca="1">IF(ISNUMBER(OFFSET(INDIRECT("'"&amp;'DATA for charts'!$E$5&amp;"'!$e70"),$AM23,0)),OFFSET(INDIRECT("'"&amp;'DATA for charts'!$E$5&amp;"'!$e70"),$AM23,0),"")</f>
        <v>2.4740000000000002</v>
      </c>
      <c r="L23" s="387" t="str">
        <f ca="1">IF(ISBLANK(OFFSET(INDIRECT("'"&amp;'DATA for charts'!$E$5&amp;"'!$f70"),$AM23,0)),"",(OFFSET(INDIRECT("'"&amp;'DATA for charts'!$E$5&amp;"'!$f70"),$AM23,0)))</f>
        <v>Feb</v>
      </c>
      <c r="M23" s="222">
        <f ca="1">IF(ISNUMBER(OFFSET(INDIRECT("'"&amp;'DATA for charts'!$E$5&amp;"'!$g70"),$AM23,0)),OFFSET(INDIRECT("'"&amp;'DATA for charts'!$E$5&amp;"'!$g70"),$AM23,0),"")</f>
        <v>9</v>
      </c>
      <c r="N23" s="388">
        <f ca="1">IF(ISNUMBER(OFFSET(INDIRECT("'"&amp;'DATA for charts'!$E$5&amp;"'!$h70"),$AM23,0)),OFFSET(INDIRECT("'"&amp;'DATA for charts'!$E$5&amp;"'!$h70"),$AM23,0),"")</f>
        <v>5</v>
      </c>
      <c r="O23" s="256">
        <f ca="1">IF(ISNUMBER(OFFSET(INDIRECT("'"&amp;'DATA for charts'!$F$5&amp;"'!$e70"),$AM23,0)),OFFSET(INDIRECT("'"&amp;'DATA for charts'!$F$5&amp;"'!$e70"),$AM23,0),"")</f>
        <v>2.6989266282674835</v>
      </c>
      <c r="P23" s="387" t="str">
        <f ca="1">IF(ISBLANK(OFFSET(INDIRECT("'"&amp;'DATA for charts'!$F$5&amp;"'!$f70"),$AM23,0)),"",(OFFSET(INDIRECT("'"&amp;'DATA for charts'!$F$5&amp;"'!$f70"),$AM23,0)))</f>
        <v>Feb</v>
      </c>
      <c r="Q23" s="222">
        <f ca="1">IF(ISNUMBER(OFFSET(INDIRECT("'"&amp;'DATA for charts'!$F$5&amp;"'!$g70"),$AM23,0)),OFFSET(INDIRECT("'"&amp;'DATA for charts'!$F$5&amp;"'!$g70"),$AM23,0),"")</f>
        <v>9</v>
      </c>
      <c r="R23" s="388">
        <f ca="1">IF(ISNUMBER(OFFSET(INDIRECT("'"&amp;'DATA for charts'!$F$5&amp;"'!$h70"),$AM23,0)),OFFSET(INDIRECT("'"&amp;'DATA for charts'!$F$5&amp;"'!$h70"),$AM23,0),"")</f>
        <v>6</v>
      </c>
      <c r="S23" s="256">
        <f ca="1">IF(ISNUMBER(OFFSET(INDIRECT("'"&amp;'DATA for charts'!$G$5&amp;"'!$e70"),$AM23,0)),OFFSET(INDIRECT("'"&amp;'DATA for charts'!$G$5&amp;"'!$e70"),$AM23,0),"")</f>
        <v>2.6840000000000002</v>
      </c>
      <c r="T23" s="387" t="str">
        <f ca="1">IF(ISBLANK(OFFSET(INDIRECT("'"&amp;'DATA for charts'!$G$5&amp;"'!$f70"),$AM23,0)),"",(OFFSET(INDIRECT("'"&amp;'DATA for charts'!$G$5&amp;"'!$f70"),$AM23,0)))</f>
        <v>Feb</v>
      </c>
      <c r="U23" s="222">
        <f ca="1">IF(ISNUMBER(OFFSET(INDIRECT("'"&amp;'DATA for charts'!$G$5&amp;"'!$g70"),$AM23,0)),OFFSET(INDIRECT("'"&amp;'DATA for charts'!$G$5&amp;"'!$g70"),$AM23,0),"")</f>
        <v>9</v>
      </c>
      <c r="V23" s="388">
        <f ca="1">IF(ISNUMBER(OFFSET(INDIRECT("'"&amp;'DATA for charts'!$G$5&amp;"'!$h70"),$AM23,0)),OFFSET(INDIRECT("'"&amp;'DATA for charts'!$G$5&amp;"'!$h70"),$AM23,0),"")</f>
        <v>7</v>
      </c>
      <c r="W23" s="256">
        <f ca="1">IF(ISNUMBER(OFFSET(INDIRECT("'"&amp;'DATA for charts'!$H$5&amp;"'!$e70"),$AM23,0)),OFFSET(INDIRECT("'"&amp;'DATA for charts'!$H$5&amp;"'!$e70"),$AM23,0),"")</f>
        <v>2.79919477674696</v>
      </c>
      <c r="X23" s="387" t="str">
        <f ca="1">IF(ISBLANK(OFFSET(INDIRECT("'"&amp;'DATA for charts'!$H$5&amp;"'!$f70"),$AM23,0)),"",(OFFSET(INDIRECT("'"&amp;'DATA for charts'!$H$5&amp;"'!$f70"),$AM23,0)))</f>
        <v>Feb</v>
      </c>
      <c r="Y23" s="222">
        <f ca="1">IF(ISNUMBER(OFFSET(INDIRECT("'"&amp;'DATA for charts'!$H$5&amp;"'!$g70"),$AM23,0)),OFFSET(INDIRECT("'"&amp;'DATA for charts'!$H$5&amp;"'!$g70"),$AM23,0),"")</f>
        <v>9</v>
      </c>
      <c r="Z23" s="388">
        <f ca="1">IF(ISNUMBER(OFFSET(INDIRECT("'"&amp;'DATA for charts'!$H$5&amp;"'!$h70"),$AM23,0)),OFFSET(INDIRECT("'"&amp;'DATA for charts'!$H$5&amp;"'!$h70"),$AM23,0),"")</f>
        <v>6</v>
      </c>
      <c r="AA23" s="390">
        <f t="shared" ca="1" si="0"/>
        <v>2.4690249999999998</v>
      </c>
      <c r="AB23" s="256">
        <f t="shared" ca="1" si="1"/>
        <v>2.79919477674696</v>
      </c>
      <c r="AC23" s="254">
        <f t="shared" ca="1" si="2"/>
        <v>2.6476910675024077</v>
      </c>
      <c r="AD23" s="391">
        <f t="shared" ca="1" si="3"/>
        <v>0.12470101999415382</v>
      </c>
      <c r="AE23" s="386"/>
      <c r="AF23" s="390" t="str">
        <f>IF(ISNUMBER(YourData!$E82),YourData!$E82,"")</f>
        <v/>
      </c>
      <c r="AG23" s="387" t="str">
        <f>IF(ISBLANK(YourData!$F82),"",YourData!$F82)</f>
        <v/>
      </c>
      <c r="AH23" s="222" t="str">
        <f>IF(ISNUMBER(YourData!$G82),YourData!$G82,"")</f>
        <v/>
      </c>
      <c r="AI23" s="389" t="str">
        <f>IF(ISNUMBER(YourData!$H82),YourData!$H82,"")</f>
        <v/>
      </c>
      <c r="AJ23"/>
      <c r="AK23"/>
      <c r="AL23">
        <v>7</v>
      </c>
      <c r="AM23">
        <f t="shared" si="4"/>
        <v>12</v>
      </c>
      <c r="AO23"/>
      <c r="AP23"/>
      <c r="AQ23"/>
      <c r="AR23"/>
      <c r="AS23"/>
      <c r="AU23"/>
      <c r="AV23"/>
      <c r="AW23"/>
      <c r="AX23"/>
      <c r="AY23"/>
      <c r="AZ23"/>
      <c r="BA23"/>
      <c r="BB23"/>
      <c r="BC23"/>
      <c r="BD23"/>
      <c r="BE23"/>
      <c r="BF23"/>
      <c r="BG23"/>
      <c r="BH23"/>
      <c r="BI23"/>
      <c r="BJ23"/>
      <c r="BK23"/>
      <c r="BL23"/>
    </row>
    <row r="24" spans="2:64" ht="15">
      <c r="B24" s="157" t="s">
        <v>209</v>
      </c>
      <c r="C24" s="256">
        <f ca="1">IF(ISNUMBER(OFFSET(INDIRECT("'"&amp;'DATA for charts'!$C$5&amp;"'!$e70"),$AM24,0)),OFFSET(INDIRECT("'"&amp;'DATA for charts'!$C$5&amp;"'!$e70"),$AM24,0),"")</f>
        <v>2.895</v>
      </c>
      <c r="D24" s="387" t="str">
        <f ca="1">IF(ISBLANK(OFFSET(INDIRECT("'"&amp;'DATA for charts'!$C$5&amp;"'!$f70"),$AM24,0)),"",(OFFSET(INDIRECT("'"&amp;'DATA for charts'!$C$5&amp;"'!$f70"),$AM24,0)))</f>
        <v>Nov</v>
      </c>
      <c r="E24" s="222">
        <f ca="1">IF(ISNUMBER(OFFSET(INDIRECT("'"&amp;'DATA for charts'!$C$5&amp;"'!$g70"),$AM24,0)),OFFSET(INDIRECT("'"&amp;'DATA for charts'!$C$5&amp;"'!$g70"),$AM24,0),"")</f>
        <v>26</v>
      </c>
      <c r="F24" s="388">
        <f ca="1">IF(ISNUMBER(OFFSET(INDIRECT("'"&amp;'DATA for charts'!$C$5&amp;"'!$h70"),$AM24,0)),OFFSET(INDIRECT("'"&amp;'DATA for charts'!$C$5&amp;"'!$h70"),$AM24,0),"")</f>
        <v>8</v>
      </c>
      <c r="G24" s="256">
        <f ca="1">IF(ISNUMBER(OFFSET(INDIRECT("'"&amp;'DATA for charts'!$D$5&amp;"'!$e70"),$AM24,0)),OFFSET(INDIRECT("'"&amp;'DATA for charts'!$D$5&amp;"'!$e70"),$AM24,0),"")</f>
        <v>2.512426</v>
      </c>
      <c r="H24" s="387" t="str">
        <f ca="1">IF(ISBLANK(OFFSET(INDIRECT("'"&amp;'DATA for charts'!$D$5&amp;"'!$f70"),$AM24,0)),"",(OFFSET(INDIRECT("'"&amp;'DATA for charts'!$D$5&amp;"'!$f70"),$AM24,0)))</f>
        <v>Feb</v>
      </c>
      <c r="I24" s="222">
        <f ca="1">IF(ISNUMBER(OFFSET(INDIRECT("'"&amp;'DATA for charts'!$D$5&amp;"'!$g70"),$AM24,0)),OFFSET(INDIRECT("'"&amp;'DATA for charts'!$D$5&amp;"'!$g70"),$AM24,0),"")</f>
        <v>9</v>
      </c>
      <c r="J24" s="388">
        <f ca="1">IF(ISNUMBER(OFFSET(INDIRECT("'"&amp;'DATA for charts'!$D$5&amp;"'!$h70"),$AM24,0)),OFFSET(INDIRECT("'"&amp;'DATA for charts'!$D$5&amp;"'!$h70"),$AM24,0),"")</f>
        <v>6</v>
      </c>
      <c r="K24" s="256">
        <f ca="1">IF(ISNUMBER(OFFSET(INDIRECT("'"&amp;'DATA for charts'!$E$5&amp;"'!$e70"),$AM24,0)),OFFSET(INDIRECT("'"&amp;'DATA for charts'!$E$5&amp;"'!$e70"),$AM24,0),"")</f>
        <v>2.5129999999999999</v>
      </c>
      <c r="L24" s="387" t="str">
        <f ca="1">IF(ISBLANK(OFFSET(INDIRECT("'"&amp;'DATA for charts'!$E$5&amp;"'!$f70"),$AM24,0)),"",(OFFSET(INDIRECT("'"&amp;'DATA for charts'!$E$5&amp;"'!$f70"),$AM24,0)))</f>
        <v>Feb</v>
      </c>
      <c r="M24" s="222">
        <f ca="1">IF(ISNUMBER(OFFSET(INDIRECT("'"&amp;'DATA for charts'!$E$5&amp;"'!$g70"),$AM24,0)),OFFSET(INDIRECT("'"&amp;'DATA for charts'!$E$5&amp;"'!$g70"),$AM24,0),"")</f>
        <v>9</v>
      </c>
      <c r="N24" s="388">
        <f ca="1">IF(ISNUMBER(OFFSET(INDIRECT("'"&amp;'DATA for charts'!$E$5&amp;"'!$h70"),$AM24,0)),OFFSET(INDIRECT("'"&amp;'DATA for charts'!$E$5&amp;"'!$h70"),$AM24,0),"")</f>
        <v>5</v>
      </c>
      <c r="O24" s="256">
        <f ca="1">IF(ISNUMBER(OFFSET(INDIRECT("'"&amp;'DATA for charts'!$F$5&amp;"'!$e70"),$AM24,0)),OFFSET(INDIRECT("'"&amp;'DATA for charts'!$F$5&amp;"'!$e70"),$AM24,0),"")</f>
        <v>2.7701794479573083</v>
      </c>
      <c r="P24" s="387" t="str">
        <f ca="1">IF(ISBLANK(OFFSET(INDIRECT("'"&amp;'DATA for charts'!$F$5&amp;"'!$f70"),$AM24,0)),"",(OFFSET(INDIRECT("'"&amp;'DATA for charts'!$F$5&amp;"'!$f70"),$AM24,0)))</f>
        <v>Feb</v>
      </c>
      <c r="Q24" s="222">
        <f ca="1">IF(ISNUMBER(OFFSET(INDIRECT("'"&amp;'DATA for charts'!$F$5&amp;"'!$g70"),$AM24,0)),OFFSET(INDIRECT("'"&amp;'DATA for charts'!$F$5&amp;"'!$g70"),$AM24,0),"")</f>
        <v>9</v>
      </c>
      <c r="R24" s="388">
        <f ca="1">IF(ISNUMBER(OFFSET(INDIRECT("'"&amp;'DATA for charts'!$F$5&amp;"'!$h70"),$AM24,0)),OFFSET(INDIRECT("'"&amp;'DATA for charts'!$F$5&amp;"'!$h70"),$AM24,0),"")</f>
        <v>6</v>
      </c>
      <c r="S24" s="256">
        <f ca="1">IF(ISNUMBER(OFFSET(INDIRECT("'"&amp;'DATA for charts'!$G$5&amp;"'!$e70"),$AM24,0)),OFFSET(INDIRECT("'"&amp;'DATA for charts'!$G$5&amp;"'!$e70"),$AM24,0),"")</f>
        <v>2.706</v>
      </c>
      <c r="T24" s="387" t="str">
        <f ca="1">IF(ISBLANK(OFFSET(INDIRECT("'"&amp;'DATA for charts'!$G$5&amp;"'!$f70"),$AM24,0)),"",(OFFSET(INDIRECT("'"&amp;'DATA for charts'!$G$5&amp;"'!$f70"),$AM24,0)))</f>
        <v>Feb</v>
      </c>
      <c r="U24" s="222">
        <f ca="1">IF(ISNUMBER(OFFSET(INDIRECT("'"&amp;'DATA for charts'!$G$5&amp;"'!$g70"),$AM24,0)),OFFSET(INDIRECT("'"&amp;'DATA for charts'!$G$5&amp;"'!$g70"),$AM24,0),"")</f>
        <v>9</v>
      </c>
      <c r="V24" s="388">
        <f ca="1">IF(ISNUMBER(OFFSET(INDIRECT("'"&amp;'DATA for charts'!$G$5&amp;"'!$h70"),$AM24,0)),OFFSET(INDIRECT("'"&amp;'DATA for charts'!$G$5&amp;"'!$h70"),$AM24,0),"")</f>
        <v>7</v>
      </c>
      <c r="W24" s="256">
        <f ca="1">IF(ISNUMBER(OFFSET(INDIRECT("'"&amp;'DATA for charts'!$H$5&amp;"'!$e70"),$AM24,0)),OFFSET(INDIRECT("'"&amp;'DATA for charts'!$H$5&amp;"'!$e70"),$AM24,0),"")</f>
        <v>2.8642742665608698</v>
      </c>
      <c r="X24" s="387" t="str">
        <f ca="1">IF(ISBLANK(OFFSET(INDIRECT("'"&amp;'DATA for charts'!$H$5&amp;"'!$f70"),$AM24,0)),"",(OFFSET(INDIRECT("'"&amp;'DATA for charts'!$H$5&amp;"'!$f70"),$AM24,0)))</f>
        <v>Feb</v>
      </c>
      <c r="Y24" s="222">
        <f ca="1">IF(ISNUMBER(OFFSET(INDIRECT("'"&amp;'DATA for charts'!$H$5&amp;"'!$g70"),$AM24,0)),OFFSET(INDIRECT("'"&amp;'DATA for charts'!$H$5&amp;"'!$g70"),$AM24,0),"")</f>
        <v>9</v>
      </c>
      <c r="Z24" s="388">
        <f ca="1">IF(ISNUMBER(OFFSET(INDIRECT("'"&amp;'DATA for charts'!$H$5&amp;"'!$h70"),$AM24,0)),OFFSET(INDIRECT("'"&amp;'DATA for charts'!$H$5&amp;"'!$h70"),$AM24,0),"")</f>
        <v>6</v>
      </c>
      <c r="AA24" s="390">
        <f t="shared" ca="1" si="0"/>
        <v>2.512426</v>
      </c>
      <c r="AB24" s="256">
        <f t="shared" ca="1" si="1"/>
        <v>2.895</v>
      </c>
      <c r="AC24" s="254">
        <f t="shared" ca="1" si="2"/>
        <v>2.710146619086363</v>
      </c>
      <c r="AD24" s="391">
        <f t="shared" ca="1" si="3"/>
        <v>0.14116358034126295</v>
      </c>
      <c r="AE24" s="386"/>
      <c r="AF24" s="390" t="str">
        <f>IF(ISNUMBER(YourData!$E83),YourData!$E83,"")</f>
        <v/>
      </c>
      <c r="AG24" s="387" t="str">
        <f>IF(ISBLANK(YourData!$F83),"",YourData!$F83)</f>
        <v/>
      </c>
      <c r="AH24" s="222" t="str">
        <f>IF(ISNUMBER(YourData!$G83),YourData!$G83,"")</f>
        <v/>
      </c>
      <c r="AI24" s="389" t="str">
        <f>IF(ISNUMBER(YourData!$H83),YourData!$H83,"")</f>
        <v/>
      </c>
      <c r="AJ24"/>
      <c r="AK24"/>
      <c r="AL24">
        <v>8</v>
      </c>
      <c r="AM24">
        <f t="shared" si="4"/>
        <v>13</v>
      </c>
      <c r="AO24"/>
      <c r="AP24"/>
      <c r="AQ24"/>
      <c r="AR24"/>
      <c r="AS24"/>
      <c r="AU24"/>
      <c r="AV24"/>
      <c r="AW24"/>
      <c r="AX24"/>
      <c r="AY24"/>
      <c r="AZ24"/>
      <c r="BA24"/>
      <c r="BB24"/>
      <c r="BC24"/>
      <c r="BD24"/>
      <c r="BE24"/>
      <c r="BF24"/>
      <c r="BG24"/>
      <c r="BH24"/>
      <c r="BI24"/>
      <c r="BJ24"/>
      <c r="BK24"/>
      <c r="BL24"/>
    </row>
    <row r="25" spans="2:64" ht="15">
      <c r="B25" s="157" t="s">
        <v>210</v>
      </c>
      <c r="C25" s="256">
        <f ca="1">IF(ISNUMBER(OFFSET(INDIRECT("'"&amp;'DATA for charts'!$C$5&amp;"'!$e70"),$AM25,0)),OFFSET(INDIRECT("'"&amp;'DATA for charts'!$C$5&amp;"'!$e70"),$AM25,0),"")</f>
        <v>2.968</v>
      </c>
      <c r="D25" s="387" t="str">
        <f ca="1">IF(ISBLANK(OFFSET(INDIRECT("'"&amp;'DATA for charts'!$C$5&amp;"'!$f70"),$AM25,0)),"",(OFFSET(INDIRECT("'"&amp;'DATA for charts'!$C$5&amp;"'!$f70"),$AM25,0)))</f>
        <v>Dec</v>
      </c>
      <c r="E25" s="222">
        <f ca="1">IF(ISNUMBER(OFFSET(INDIRECT("'"&amp;'DATA for charts'!$C$5&amp;"'!$g70"),$AM25,0)),OFFSET(INDIRECT("'"&amp;'DATA for charts'!$C$5&amp;"'!$g70"),$AM25,0),"")</f>
        <v>31</v>
      </c>
      <c r="F25" s="388">
        <f ca="1">IF(ISNUMBER(OFFSET(INDIRECT("'"&amp;'DATA for charts'!$C$5&amp;"'!$h70"),$AM25,0)),OFFSET(INDIRECT("'"&amp;'DATA for charts'!$C$5&amp;"'!$h70"),$AM25,0),"")</f>
        <v>24</v>
      </c>
      <c r="G25" s="256">
        <f ca="1">IF(ISNUMBER(OFFSET(INDIRECT("'"&amp;'DATA for charts'!$D$5&amp;"'!$e70"),$AM25,0)),OFFSET(INDIRECT("'"&amp;'DATA for charts'!$D$5&amp;"'!$e70"),$AM25,0),"")</f>
        <v>2.5369679999999999</v>
      </c>
      <c r="H25" s="387" t="str">
        <f ca="1">IF(ISBLANK(OFFSET(INDIRECT("'"&amp;'DATA for charts'!$D$5&amp;"'!$f70"),$AM25,0)),"",(OFFSET(INDIRECT("'"&amp;'DATA for charts'!$D$5&amp;"'!$f70"),$AM25,0)))</f>
        <v>Feb</v>
      </c>
      <c r="I25" s="222">
        <f ca="1">IF(ISNUMBER(OFFSET(INDIRECT("'"&amp;'DATA for charts'!$D$5&amp;"'!$g70"),$AM25,0)),OFFSET(INDIRECT("'"&amp;'DATA for charts'!$D$5&amp;"'!$g70"),$AM25,0),"")</f>
        <v>9</v>
      </c>
      <c r="J25" s="388">
        <f ca="1">IF(ISNUMBER(OFFSET(INDIRECT("'"&amp;'DATA for charts'!$D$5&amp;"'!$h70"),$AM25,0)),OFFSET(INDIRECT("'"&amp;'DATA for charts'!$D$5&amp;"'!$h70"),$AM25,0),"")</f>
        <v>6</v>
      </c>
      <c r="K25" s="256">
        <f ca="1">IF(ISNUMBER(OFFSET(INDIRECT("'"&amp;'DATA for charts'!$E$5&amp;"'!$e70"),$AM25,0)),OFFSET(INDIRECT("'"&amp;'DATA for charts'!$E$5&amp;"'!$e70"),$AM25,0),"")</f>
        <v>2.5489999999999999</v>
      </c>
      <c r="L25" s="387" t="str">
        <f ca="1">IF(ISBLANK(OFFSET(INDIRECT("'"&amp;'DATA for charts'!$E$5&amp;"'!$f70"),$AM25,0)),"",(OFFSET(INDIRECT("'"&amp;'DATA for charts'!$E$5&amp;"'!$f70"),$AM25,0)))</f>
        <v>Feb</v>
      </c>
      <c r="M25" s="222">
        <f ca="1">IF(ISNUMBER(OFFSET(INDIRECT("'"&amp;'DATA for charts'!$E$5&amp;"'!$g70"),$AM25,0)),OFFSET(INDIRECT("'"&amp;'DATA for charts'!$E$5&amp;"'!$g70"),$AM25,0),"")</f>
        <v>9</v>
      </c>
      <c r="N25" s="388">
        <f ca="1">IF(ISNUMBER(OFFSET(INDIRECT("'"&amp;'DATA for charts'!$E$5&amp;"'!$h70"),$AM25,0)),OFFSET(INDIRECT("'"&amp;'DATA for charts'!$E$5&amp;"'!$h70"),$AM25,0),"")</f>
        <v>5</v>
      </c>
      <c r="O25" s="256">
        <f ca="1">IF(ISNUMBER(OFFSET(INDIRECT("'"&amp;'DATA for charts'!$F$5&amp;"'!$e70"),$AM25,0)),OFFSET(INDIRECT("'"&amp;'DATA for charts'!$F$5&amp;"'!$e70"),$AM25,0),"")</f>
        <v>2.7848982775920277</v>
      </c>
      <c r="P25" s="387" t="str">
        <f ca="1">IF(ISBLANK(OFFSET(INDIRECT("'"&amp;'DATA for charts'!$F$5&amp;"'!$f70"),$AM25,0)),"",(OFFSET(INDIRECT("'"&amp;'DATA for charts'!$F$5&amp;"'!$f70"),$AM25,0)))</f>
        <v>Feb</v>
      </c>
      <c r="Q25" s="222">
        <f ca="1">IF(ISNUMBER(OFFSET(INDIRECT("'"&amp;'DATA for charts'!$F$5&amp;"'!$g70"),$AM25,0)),OFFSET(INDIRECT("'"&amp;'DATA for charts'!$F$5&amp;"'!$g70"),$AM25,0),"")</f>
        <v>9</v>
      </c>
      <c r="R25" s="388">
        <f ca="1">IF(ISNUMBER(OFFSET(INDIRECT("'"&amp;'DATA for charts'!$F$5&amp;"'!$h70"),$AM25,0)),OFFSET(INDIRECT("'"&amp;'DATA for charts'!$F$5&amp;"'!$h70"),$AM25,0),"")</f>
        <v>6</v>
      </c>
      <c r="S25" s="256">
        <f ca="1">IF(ISNUMBER(OFFSET(INDIRECT("'"&amp;'DATA for charts'!$G$5&amp;"'!$e70"),$AM25,0)),OFFSET(INDIRECT("'"&amp;'DATA for charts'!$G$5&amp;"'!$e70"),$AM25,0),"")</f>
        <v>2.7650000000000001</v>
      </c>
      <c r="T25" s="387" t="str">
        <f ca="1">IF(ISBLANK(OFFSET(INDIRECT("'"&amp;'DATA for charts'!$G$5&amp;"'!$f70"),$AM25,0)),"",(OFFSET(INDIRECT("'"&amp;'DATA for charts'!$G$5&amp;"'!$f70"),$AM25,0)))</f>
        <v>Feb</v>
      </c>
      <c r="U25" s="222">
        <f ca="1">IF(ISNUMBER(OFFSET(INDIRECT("'"&amp;'DATA for charts'!$G$5&amp;"'!$g70"),$AM25,0)),OFFSET(INDIRECT("'"&amp;'DATA for charts'!$G$5&amp;"'!$g70"),$AM25,0),"")</f>
        <v>9</v>
      </c>
      <c r="V25" s="388">
        <f ca="1">IF(ISNUMBER(OFFSET(INDIRECT("'"&amp;'DATA for charts'!$G$5&amp;"'!$h70"),$AM25,0)),OFFSET(INDIRECT("'"&amp;'DATA for charts'!$G$5&amp;"'!$h70"),$AM25,0),"")</f>
        <v>6</v>
      </c>
      <c r="W25" s="256">
        <f ca="1">IF(ISNUMBER(OFFSET(INDIRECT("'"&amp;'DATA for charts'!$H$5&amp;"'!$e70"),$AM25,0)),OFFSET(INDIRECT("'"&amp;'DATA for charts'!$H$5&amp;"'!$e70"),$AM25,0),"")</f>
        <v>2.9004143524169899</v>
      </c>
      <c r="X25" s="387" t="str">
        <f ca="1">IF(ISBLANK(OFFSET(INDIRECT("'"&amp;'DATA for charts'!$H$5&amp;"'!$f70"),$AM25,0)),"",(OFFSET(INDIRECT("'"&amp;'DATA for charts'!$H$5&amp;"'!$f70"),$AM25,0)))</f>
        <v>Feb</v>
      </c>
      <c r="Y25" s="222">
        <f ca="1">IF(ISNUMBER(OFFSET(INDIRECT("'"&amp;'DATA for charts'!$H$5&amp;"'!$g70"),$AM25,0)),OFFSET(INDIRECT("'"&amp;'DATA for charts'!$H$5&amp;"'!$g70"),$AM25,0),"")</f>
        <v>9</v>
      </c>
      <c r="Z25" s="388">
        <f ca="1">IF(ISNUMBER(OFFSET(INDIRECT("'"&amp;'DATA for charts'!$H$5&amp;"'!$h70"),$AM25,0)),OFFSET(INDIRECT("'"&amp;'DATA for charts'!$H$5&amp;"'!$h70"),$AM25,0),"")</f>
        <v>6</v>
      </c>
      <c r="AA25" s="390">
        <f t="shared" ca="1" si="0"/>
        <v>2.5369679999999999</v>
      </c>
      <c r="AB25" s="256">
        <f t="shared" ca="1" si="1"/>
        <v>2.968</v>
      </c>
      <c r="AC25" s="254">
        <f t="shared" ca="1" si="2"/>
        <v>2.7507134383348362</v>
      </c>
      <c r="AD25" s="391">
        <f t="shared" ca="1" si="3"/>
        <v>0.15669825652974173</v>
      </c>
      <c r="AE25" s="386"/>
      <c r="AF25" s="390" t="str">
        <f>IF(ISNUMBER(YourData!$E84),YourData!$E84,"")</f>
        <v/>
      </c>
      <c r="AG25" s="387" t="str">
        <f>IF(ISBLANK(YourData!$F84),"",YourData!$F84)</f>
        <v/>
      </c>
      <c r="AH25" s="222" t="str">
        <f>IF(ISNUMBER(YourData!$G84),YourData!$G84,"")</f>
        <v/>
      </c>
      <c r="AI25" s="389" t="str">
        <f>IF(ISNUMBER(YourData!$H84),YourData!$H84,"")</f>
        <v/>
      </c>
      <c r="AJ25"/>
      <c r="AK25"/>
      <c r="AL25">
        <v>9</v>
      </c>
      <c r="AM25">
        <f t="shared" si="4"/>
        <v>14</v>
      </c>
      <c r="AO25"/>
      <c r="AP25"/>
      <c r="AQ25"/>
      <c r="AR25"/>
      <c r="AS25"/>
      <c r="AU25"/>
      <c r="AV25"/>
      <c r="AW25"/>
      <c r="AX25"/>
      <c r="AY25"/>
      <c r="AZ25"/>
      <c r="BA25"/>
      <c r="BB25"/>
      <c r="BC25"/>
      <c r="BD25"/>
      <c r="BE25"/>
      <c r="BF25"/>
      <c r="BG25"/>
      <c r="BH25"/>
      <c r="BI25"/>
      <c r="BJ25"/>
      <c r="BK25"/>
      <c r="BL25"/>
    </row>
    <row r="26" spans="2:64" ht="15">
      <c r="B26" s="157" t="s">
        <v>235</v>
      </c>
      <c r="C26" s="256">
        <f ca="1">IF(ISNUMBER(OFFSET(INDIRECT("'"&amp;'DATA for charts'!$C$5&amp;"'!$e70"),$AM26,0)),OFFSET(INDIRECT("'"&amp;'DATA for charts'!$C$5&amp;"'!$e70"),$AM26,0),"")</f>
        <v>3.8820000000000001</v>
      </c>
      <c r="D26" s="387" t="str">
        <f ca="1">IF(ISBLANK(OFFSET(INDIRECT("'"&amp;'DATA for charts'!$C$5&amp;"'!$f70"),$AM26,0)),"",(OFFSET(INDIRECT("'"&amp;'DATA for charts'!$C$5&amp;"'!$f70"),$AM26,0)))</f>
        <v>Feb</v>
      </c>
      <c r="E26" s="222">
        <f ca="1">IF(ISNUMBER(OFFSET(INDIRECT("'"&amp;'DATA for charts'!$C$5&amp;"'!$g70"),$AM26,0)),OFFSET(INDIRECT("'"&amp;'DATA for charts'!$C$5&amp;"'!$g70"),$AM26,0),"")</f>
        <v>8</v>
      </c>
      <c r="F26" s="388">
        <f ca="1">IF(ISNUMBER(OFFSET(INDIRECT("'"&amp;'DATA for charts'!$C$5&amp;"'!$h70"),$AM26,0)),OFFSET(INDIRECT("'"&amp;'DATA for charts'!$C$5&amp;"'!$h70"),$AM26,0),"")</f>
        <v>9</v>
      </c>
      <c r="G26" s="256">
        <f ca="1">IF(ISNUMBER(OFFSET(INDIRECT("'"&amp;'DATA for charts'!$D$5&amp;"'!$e70"),$AM26,0)),OFFSET(INDIRECT("'"&amp;'DATA for charts'!$D$5&amp;"'!$e70"),$AM26,0),"")</f>
        <v>3.051914</v>
      </c>
      <c r="H26" s="387" t="str">
        <f ca="1">IF(ISBLANK(OFFSET(INDIRECT("'"&amp;'DATA for charts'!$D$5&amp;"'!$f70"),$AM26,0)),"",(OFFSET(INDIRECT("'"&amp;'DATA for charts'!$D$5&amp;"'!$f70"),$AM26,0)))</f>
        <v>Jan</v>
      </c>
      <c r="I26" s="222">
        <f ca="1">IF(ISNUMBER(OFFSET(INDIRECT("'"&amp;'DATA for charts'!$D$5&amp;"'!$g70"),$AM26,0)),OFFSET(INDIRECT("'"&amp;'DATA for charts'!$D$5&amp;"'!$g70"),$AM26,0),"")</f>
        <v>1</v>
      </c>
      <c r="J26" s="388">
        <f ca="1">IF(ISNUMBER(OFFSET(INDIRECT("'"&amp;'DATA for charts'!$D$5&amp;"'!$h70"),$AM26,0)),OFFSET(INDIRECT("'"&amp;'DATA for charts'!$D$5&amp;"'!$h70"),$AM26,0),"")</f>
        <v>9</v>
      </c>
      <c r="K26" s="256">
        <f ca="1">IF(ISNUMBER(OFFSET(INDIRECT("'"&amp;'DATA for charts'!$E$5&amp;"'!$e70"),$AM26,0)),OFFSET(INDIRECT("'"&amp;'DATA for charts'!$E$5&amp;"'!$e70"),$AM26,0),"")</f>
        <v>3.6589999999999998</v>
      </c>
      <c r="L26" s="387" t="str">
        <f ca="1">IF(ISBLANK(OFFSET(INDIRECT("'"&amp;'DATA for charts'!$E$5&amp;"'!$f70"),$AM26,0)),"",(OFFSET(INDIRECT("'"&amp;'DATA for charts'!$E$5&amp;"'!$f70"),$AM26,0)))</f>
        <v>Feb</v>
      </c>
      <c r="M26" s="222">
        <f ca="1">IF(ISNUMBER(OFFSET(INDIRECT("'"&amp;'DATA for charts'!$E$5&amp;"'!$g70"),$AM26,0)),OFFSET(INDIRECT("'"&amp;'DATA for charts'!$E$5&amp;"'!$g70"),$AM26,0),"")</f>
        <v>9</v>
      </c>
      <c r="N26" s="388">
        <f ca="1">IF(ISNUMBER(OFFSET(INDIRECT("'"&amp;'DATA for charts'!$E$5&amp;"'!$h70"),$AM26,0)),OFFSET(INDIRECT("'"&amp;'DATA for charts'!$E$5&amp;"'!$h70"),$AM26,0),"")</f>
        <v>7</v>
      </c>
      <c r="O26" s="256">
        <f ca="1">IF(ISNUMBER(OFFSET(INDIRECT("'"&amp;'DATA for charts'!$F$5&amp;"'!$e70"),$AM26,0)),OFFSET(INDIRECT("'"&amp;'DATA for charts'!$F$5&amp;"'!$e70"),$AM26,0),"")</f>
        <v>3.1427690671963608</v>
      </c>
      <c r="P26" s="387" t="str">
        <f ca="1">IF(ISBLANK(OFFSET(INDIRECT("'"&amp;'DATA for charts'!$F$5&amp;"'!$f70"),$AM26,0)),"",(OFFSET(INDIRECT("'"&amp;'DATA for charts'!$F$5&amp;"'!$f70"),$AM26,0)))</f>
        <v>Dec</v>
      </c>
      <c r="Q26" s="222">
        <f ca="1">IF(ISNUMBER(OFFSET(INDIRECT("'"&amp;'DATA for charts'!$F$5&amp;"'!$g70"),$AM26,0)),OFFSET(INDIRECT("'"&amp;'DATA for charts'!$F$5&amp;"'!$g70"),$AM26,0),"")</f>
        <v>31</v>
      </c>
      <c r="R26" s="388">
        <f ca="1">IF(ISNUMBER(OFFSET(INDIRECT("'"&amp;'DATA for charts'!$F$5&amp;"'!$h70"),$AM26,0)),OFFSET(INDIRECT("'"&amp;'DATA for charts'!$F$5&amp;"'!$h70"),$AM26,0),"")</f>
        <v>9</v>
      </c>
      <c r="S26" s="256">
        <f ca="1">IF(ISNUMBER(OFFSET(INDIRECT("'"&amp;'DATA for charts'!$G$5&amp;"'!$e70"),$AM26,0)),OFFSET(INDIRECT("'"&amp;'DATA for charts'!$G$5&amp;"'!$e70"),$AM26,0),"")</f>
        <v>3.1219999999999999</v>
      </c>
      <c r="T26" s="387" t="str">
        <f ca="1">IF(ISBLANK(OFFSET(INDIRECT("'"&amp;'DATA for charts'!$G$5&amp;"'!$f70"),$AM26,0)),"",(OFFSET(INDIRECT("'"&amp;'DATA for charts'!$G$5&amp;"'!$f70"),$AM26,0)))</f>
        <v>Feb</v>
      </c>
      <c r="U26" s="222">
        <f ca="1">IF(ISNUMBER(OFFSET(INDIRECT("'"&amp;'DATA for charts'!$G$5&amp;"'!$g70"),$AM26,0)),OFFSET(INDIRECT("'"&amp;'DATA for charts'!$G$5&amp;"'!$g70"),$AM26,0),"")</f>
        <v>9</v>
      </c>
      <c r="V26" s="388">
        <f ca="1">IF(ISNUMBER(OFFSET(INDIRECT("'"&amp;'DATA for charts'!$G$5&amp;"'!$h70"),$AM26,0)),OFFSET(INDIRECT("'"&amp;'DATA for charts'!$G$5&amp;"'!$h70"),$AM26,0),"")</f>
        <v>9</v>
      </c>
      <c r="W26" s="256">
        <f ca="1">IF(ISNUMBER(OFFSET(INDIRECT("'"&amp;'DATA for charts'!$H$5&amp;"'!$e70"),$AM26,0)),OFFSET(INDIRECT("'"&amp;'DATA for charts'!$H$5&amp;"'!$e70"),$AM26,0),"")</f>
        <v>3.4048239898681598</v>
      </c>
      <c r="X26" s="387" t="str">
        <f ca="1">IF(ISBLANK(OFFSET(INDIRECT("'"&amp;'DATA for charts'!$H$5&amp;"'!$f70"),$AM26,0)),"",(OFFSET(INDIRECT("'"&amp;'DATA for charts'!$H$5&amp;"'!$f70"),$AM26,0)))</f>
        <v>Jan</v>
      </c>
      <c r="Y26" s="222">
        <f ca="1">IF(ISNUMBER(OFFSET(INDIRECT("'"&amp;'DATA for charts'!$H$5&amp;"'!$g70"),$AM26,0)),OFFSET(INDIRECT("'"&amp;'DATA for charts'!$H$5&amp;"'!$g70"),$AM26,0),"")</f>
        <v>1</v>
      </c>
      <c r="Z26" s="388">
        <f ca="1">IF(ISNUMBER(OFFSET(INDIRECT("'"&amp;'DATA for charts'!$H$5&amp;"'!$h70"),$AM26,0)),OFFSET(INDIRECT("'"&amp;'DATA for charts'!$H$5&amp;"'!$h70"),$AM26,0),"")</f>
        <v>9</v>
      </c>
      <c r="AA26" s="390">
        <f t="shared" ca="1" si="0"/>
        <v>3.051914</v>
      </c>
      <c r="AB26" s="256">
        <f t="shared" ca="1" si="1"/>
        <v>3.8820000000000001</v>
      </c>
      <c r="AC26" s="254">
        <f t="shared" ca="1" si="2"/>
        <v>3.3770845095107536</v>
      </c>
      <c r="AD26" s="391">
        <f t="shared" ca="1" si="3"/>
        <v>0.24579959360278392</v>
      </c>
      <c r="AE26" s="386"/>
      <c r="AF26" s="390" t="str">
        <f>IF(ISNUMBER(YourData!$E85),YourData!$E85,"")</f>
        <v/>
      </c>
      <c r="AG26" s="387" t="str">
        <f>IF(ISBLANK(YourData!$F85),"",YourData!$F85)</f>
        <v/>
      </c>
      <c r="AH26" s="222" t="str">
        <f>IF(ISNUMBER(YourData!$G85),YourData!$G85,"")</f>
        <v/>
      </c>
      <c r="AI26" s="389" t="str">
        <f>IF(ISNUMBER(YourData!$H85),YourData!$H85,"")</f>
        <v/>
      </c>
      <c r="AJ26"/>
      <c r="AK26"/>
      <c r="AL26">
        <v>10</v>
      </c>
      <c r="AM26">
        <f t="shared" si="4"/>
        <v>15</v>
      </c>
      <c r="AO26"/>
      <c r="AP26"/>
      <c r="AQ26"/>
      <c r="AR26"/>
      <c r="AS26"/>
      <c r="AU26"/>
      <c r="AV26"/>
      <c r="AW26"/>
      <c r="AX26"/>
      <c r="AY26"/>
      <c r="AZ26"/>
      <c r="BA26"/>
      <c r="BB26"/>
      <c r="BC26"/>
      <c r="BD26"/>
      <c r="BE26"/>
      <c r="BF26"/>
      <c r="BG26"/>
      <c r="BH26"/>
      <c r="BI26"/>
      <c r="BJ26"/>
      <c r="BK26"/>
      <c r="BL26"/>
    </row>
    <row r="27" spans="2:64" ht="15">
      <c r="B27" s="157" t="s">
        <v>211</v>
      </c>
      <c r="C27" s="256">
        <f ca="1">IF(ISNUMBER(OFFSET(INDIRECT("'"&amp;'DATA for charts'!$C$5&amp;"'!$e70"),$AM27,0)),OFFSET(INDIRECT("'"&amp;'DATA for charts'!$C$5&amp;"'!$e70"),$AM27,0),"")</f>
        <v>0</v>
      </c>
      <c r="D27" s="387" t="str">
        <f ca="1">IF(ISBLANK(OFFSET(INDIRECT("'"&amp;'DATA for charts'!$C$5&amp;"'!$f70"),$AM27,0)),"",(OFFSET(INDIRECT("'"&amp;'DATA for charts'!$C$5&amp;"'!$f70"),$AM27,0)))</f>
        <v/>
      </c>
      <c r="E27" s="222" t="str">
        <f ca="1">IF(ISNUMBER(OFFSET(INDIRECT("'"&amp;'DATA for charts'!$C$5&amp;"'!$g70"),$AM27,0)),OFFSET(INDIRECT("'"&amp;'DATA for charts'!$C$5&amp;"'!$g70"),$AM27,0),"")</f>
        <v/>
      </c>
      <c r="F27" s="388" t="str">
        <f ca="1">IF(ISNUMBER(OFFSET(INDIRECT("'"&amp;'DATA for charts'!$C$5&amp;"'!$h70"),$AM27,0)),OFFSET(INDIRECT("'"&amp;'DATA for charts'!$C$5&amp;"'!$h70"),$AM27,0),"")</f>
        <v/>
      </c>
      <c r="G27" s="256">
        <f ca="1">IF(ISNUMBER(OFFSET(INDIRECT("'"&amp;'DATA for charts'!$D$5&amp;"'!$e70"),$AM27,0)),OFFSET(INDIRECT("'"&amp;'DATA for charts'!$D$5&amp;"'!$e70"),$AM27,0),"")</f>
        <v>0</v>
      </c>
      <c r="H27" s="387" t="str">
        <f ca="1">IF(ISBLANK(OFFSET(INDIRECT("'"&amp;'DATA for charts'!$D$5&amp;"'!$f70"),$AM27,0)),"",(OFFSET(INDIRECT("'"&amp;'DATA for charts'!$D$5&amp;"'!$f70"),$AM27,0)))</f>
        <v>Jan</v>
      </c>
      <c r="I27" s="222">
        <f ca="1">IF(ISNUMBER(OFFSET(INDIRECT("'"&amp;'DATA for charts'!$D$5&amp;"'!$g70"),$AM27,0)),OFFSET(INDIRECT("'"&amp;'DATA for charts'!$D$5&amp;"'!$g70"),$AM27,0),"")</f>
        <v>1</v>
      </c>
      <c r="J27" s="388">
        <f ca="1">IF(ISNUMBER(OFFSET(INDIRECT("'"&amp;'DATA for charts'!$D$5&amp;"'!$h70"),$AM27,0)),OFFSET(INDIRECT("'"&amp;'DATA for charts'!$D$5&amp;"'!$h70"),$AM27,0),"")</f>
        <v>1</v>
      </c>
      <c r="K27" s="256">
        <f ca="1">IF(ISNUMBER(OFFSET(INDIRECT("'"&amp;'DATA for charts'!$E$5&amp;"'!$e70"),$AM27,0)),OFFSET(INDIRECT("'"&amp;'DATA for charts'!$E$5&amp;"'!$e70"),$AM27,0),"")</f>
        <v>0</v>
      </c>
      <c r="L27" s="387" t="str">
        <f ca="1">IF(ISBLANK(OFFSET(INDIRECT("'"&amp;'DATA for charts'!$E$5&amp;"'!$f70"),$AM27,0)),"",(OFFSET(INDIRECT("'"&amp;'DATA for charts'!$E$5&amp;"'!$f70"),$AM27,0)))</f>
        <v/>
      </c>
      <c r="M27" s="222" t="str">
        <f ca="1">IF(ISNUMBER(OFFSET(INDIRECT("'"&amp;'DATA for charts'!$E$5&amp;"'!$g70"),$AM27,0)),OFFSET(INDIRECT("'"&amp;'DATA for charts'!$E$5&amp;"'!$g70"),$AM27,0),"")</f>
        <v/>
      </c>
      <c r="N27" s="388" t="str">
        <f ca="1">IF(ISNUMBER(OFFSET(INDIRECT("'"&amp;'DATA for charts'!$E$5&amp;"'!$h70"),$AM27,0)),OFFSET(INDIRECT("'"&amp;'DATA for charts'!$E$5&amp;"'!$h70"),$AM27,0),"")</f>
        <v/>
      </c>
      <c r="O27" s="256">
        <f ca="1">IF(ISNUMBER(OFFSET(INDIRECT("'"&amp;'DATA for charts'!$F$5&amp;"'!$e70"),$AM27,0)),OFFSET(INDIRECT("'"&amp;'DATA for charts'!$F$5&amp;"'!$e70"),$AM27,0),"")</f>
        <v>0</v>
      </c>
      <c r="P27" s="387" t="str">
        <f ca="1">IF(ISBLANK(OFFSET(INDIRECT("'"&amp;'DATA for charts'!$F$5&amp;"'!$f70"),$AM27,0)),"",(OFFSET(INDIRECT("'"&amp;'DATA for charts'!$F$5&amp;"'!$f70"),$AM27,0)))</f>
        <v>Jan</v>
      </c>
      <c r="Q27" s="222">
        <f ca="1">IF(ISNUMBER(OFFSET(INDIRECT("'"&amp;'DATA for charts'!$F$5&amp;"'!$g70"),$AM27,0)),OFFSET(INDIRECT("'"&amp;'DATA for charts'!$F$5&amp;"'!$g70"),$AM27,0),"")</f>
        <v>1</v>
      </c>
      <c r="R27" s="388">
        <f ca="1">IF(ISNUMBER(OFFSET(INDIRECT("'"&amp;'DATA for charts'!$F$5&amp;"'!$h70"),$AM27,0)),OFFSET(INDIRECT("'"&amp;'DATA for charts'!$F$5&amp;"'!$h70"),$AM27,0),"")</f>
        <v>1</v>
      </c>
      <c r="S27" s="256">
        <f ca="1">IF(ISNUMBER(OFFSET(INDIRECT("'"&amp;'DATA for charts'!$G$5&amp;"'!$e70"),$AM27,0)),OFFSET(INDIRECT("'"&amp;'DATA for charts'!$G$5&amp;"'!$e70"),$AM27,0),"")</f>
        <v>0</v>
      </c>
      <c r="T27" s="387" t="str">
        <f ca="1">IF(ISBLANK(OFFSET(INDIRECT("'"&amp;'DATA for charts'!$G$5&amp;"'!$f70"),$AM27,0)),"",(OFFSET(INDIRECT("'"&amp;'DATA for charts'!$G$5&amp;"'!$f70"),$AM27,0)))</f>
        <v>Jan</v>
      </c>
      <c r="U27" s="222">
        <f ca="1">IF(ISNUMBER(OFFSET(INDIRECT("'"&amp;'DATA for charts'!$G$5&amp;"'!$g70"),$AM27,0)),OFFSET(INDIRECT("'"&amp;'DATA for charts'!$G$5&amp;"'!$g70"),$AM27,0),"")</f>
        <v>1</v>
      </c>
      <c r="V27" s="388">
        <f ca="1">IF(ISNUMBER(OFFSET(INDIRECT("'"&amp;'DATA for charts'!$G$5&amp;"'!$h70"),$AM27,0)),OFFSET(INDIRECT("'"&amp;'DATA for charts'!$G$5&amp;"'!$h70"),$AM27,0),"")</f>
        <v>1</v>
      </c>
      <c r="W27" s="256">
        <f ca="1">IF(ISNUMBER(OFFSET(INDIRECT("'"&amp;'DATA for charts'!$H$5&amp;"'!$e70"),$AM27,0)),OFFSET(INDIRECT("'"&amp;'DATA for charts'!$H$5&amp;"'!$e70"),$AM27,0),"")</f>
        <v>0</v>
      </c>
      <c r="X27" s="387" t="str">
        <f ca="1">IF(ISBLANK(OFFSET(INDIRECT("'"&amp;'DATA for charts'!$H$5&amp;"'!$f70"),$AM27,0)),"",(OFFSET(INDIRECT("'"&amp;'DATA for charts'!$H$5&amp;"'!$f70"),$AM27,0)))</f>
        <v>Dec</v>
      </c>
      <c r="Y27" s="222">
        <f ca="1">IF(ISNUMBER(OFFSET(INDIRECT("'"&amp;'DATA for charts'!$H$5&amp;"'!$g70"),$AM27,0)),OFFSET(INDIRECT("'"&amp;'DATA for charts'!$H$5&amp;"'!$g70"),$AM27,0),"")</f>
        <v>31</v>
      </c>
      <c r="Z27" s="388">
        <f ca="1">IF(ISNUMBER(OFFSET(INDIRECT("'"&amp;'DATA for charts'!$H$5&amp;"'!$h70"),$AM27,0)),OFFSET(INDIRECT("'"&amp;'DATA for charts'!$H$5&amp;"'!$h70"),$AM27,0),"")</f>
        <v>0</v>
      </c>
      <c r="AA27" s="390">
        <f t="shared" ca="1" si="0"/>
        <v>0</v>
      </c>
      <c r="AB27" s="256">
        <f t="shared" ca="1" si="1"/>
        <v>0</v>
      </c>
      <c r="AC27" s="254">
        <f t="shared" ca="1" si="2"/>
        <v>0</v>
      </c>
      <c r="AD27" s="391" t="str">
        <f t="shared" ca="1" si="3"/>
        <v>----</v>
      </c>
      <c r="AE27" s="386"/>
      <c r="AF27" s="390" t="str">
        <f>IF(ISNUMBER(YourData!$E86),YourData!$E86,"")</f>
        <v/>
      </c>
      <c r="AG27" s="387" t="str">
        <f>IF(ISBLANK(YourData!$F86),"",YourData!$F86)</f>
        <v/>
      </c>
      <c r="AH27" s="222" t="str">
        <f>IF(ISNUMBER(YourData!$G86),YourData!$G86,"")</f>
        <v/>
      </c>
      <c r="AI27" s="389" t="str">
        <f>IF(ISNUMBER(YourData!$H86),YourData!$H86,"")</f>
        <v/>
      </c>
      <c r="AJ27"/>
      <c r="AK27"/>
      <c r="AL27">
        <v>11</v>
      </c>
      <c r="AM27">
        <f t="shared" si="4"/>
        <v>16</v>
      </c>
      <c r="AO27"/>
      <c r="AP27"/>
      <c r="AQ27"/>
      <c r="AR27"/>
      <c r="AS27"/>
      <c r="AU27"/>
      <c r="AV27"/>
      <c r="AW27"/>
      <c r="AX27"/>
      <c r="AY27"/>
      <c r="AZ27"/>
      <c r="BA27"/>
      <c r="BB27"/>
      <c r="BC27"/>
      <c r="BD27"/>
      <c r="BE27"/>
      <c r="BF27"/>
      <c r="BG27"/>
      <c r="BH27"/>
      <c r="BI27"/>
      <c r="BJ27"/>
      <c r="BK27"/>
      <c r="BL27"/>
    </row>
    <row r="28" spans="2:64" ht="15">
      <c r="B28" s="157" t="s">
        <v>185</v>
      </c>
      <c r="C28" s="256" t="str">
        <f ca="1">IF(ISNUMBER(OFFSET(INDIRECT("'"&amp;'DATA for charts'!$C$5&amp;"'!$e70"),$AM28,0)),OFFSET(INDIRECT("'"&amp;'DATA for charts'!$C$5&amp;"'!$e70"),$AM28,0),"")</f>
        <v/>
      </c>
      <c r="D28" s="387" t="str">
        <f ca="1">IF(ISBLANK(OFFSET(INDIRECT("'"&amp;'DATA for charts'!$C$5&amp;"'!$f70"),$AM28,0)),"",(OFFSET(INDIRECT("'"&amp;'DATA for charts'!$C$5&amp;"'!$f70"),$AM28,0)))</f>
        <v/>
      </c>
      <c r="E28" s="222" t="str">
        <f ca="1">IF(ISNUMBER(OFFSET(INDIRECT("'"&amp;'DATA for charts'!$C$5&amp;"'!$g70"),$AM28,0)),OFFSET(INDIRECT("'"&amp;'DATA for charts'!$C$5&amp;"'!$g70"),$AM28,0),"")</f>
        <v/>
      </c>
      <c r="F28" s="388" t="str">
        <f ca="1">IF(ISNUMBER(OFFSET(INDIRECT("'"&amp;'DATA for charts'!$C$5&amp;"'!$h70"),$AM28,0)),OFFSET(INDIRECT("'"&amp;'DATA for charts'!$C$5&amp;"'!$h70"),$AM28,0),"")</f>
        <v/>
      </c>
      <c r="G28" s="256">
        <f ca="1">IF(ISNUMBER(OFFSET(INDIRECT("'"&amp;'DATA for charts'!$D$5&amp;"'!$e70"),$AM28,0)),OFFSET(INDIRECT("'"&amp;'DATA for charts'!$D$5&amp;"'!$e70"),$AM28,0),"")</f>
        <v>2.1320350000000001</v>
      </c>
      <c r="H28" s="387" t="str">
        <f ca="1">IF(ISBLANK(OFFSET(INDIRECT("'"&amp;'DATA for charts'!$D$5&amp;"'!$f70"),$AM28,0)),"",(OFFSET(INDIRECT("'"&amp;'DATA for charts'!$D$5&amp;"'!$f70"),$AM28,0)))</f>
        <v>Feb</v>
      </c>
      <c r="I28" s="222">
        <f ca="1">IF(ISNUMBER(OFFSET(INDIRECT("'"&amp;'DATA for charts'!$D$5&amp;"'!$g70"),$AM28,0)),OFFSET(INDIRECT("'"&amp;'DATA for charts'!$D$5&amp;"'!$g70"),$AM28,0),"")</f>
        <v>9</v>
      </c>
      <c r="J28" s="388">
        <f ca="1">IF(ISNUMBER(OFFSET(INDIRECT("'"&amp;'DATA for charts'!$D$5&amp;"'!$h70"),$AM28,0)),OFFSET(INDIRECT("'"&amp;'DATA for charts'!$D$5&amp;"'!$h70"),$AM28,0),"")</f>
        <v>6</v>
      </c>
      <c r="K28" s="256">
        <f ca="1">IF(ISNUMBER(OFFSET(INDIRECT("'"&amp;'DATA for charts'!$E$5&amp;"'!$e70"),$AM28,0)),OFFSET(INDIRECT("'"&amp;'DATA for charts'!$E$5&amp;"'!$e70"),$AM28,0),"")</f>
        <v>2.085</v>
      </c>
      <c r="L28" s="387" t="str">
        <f ca="1">IF(ISBLANK(OFFSET(INDIRECT("'"&amp;'DATA for charts'!$E$5&amp;"'!$f70"),$AM28,0)),"",(OFFSET(INDIRECT("'"&amp;'DATA for charts'!$E$5&amp;"'!$f70"),$AM28,0)))</f>
        <v>Jan</v>
      </c>
      <c r="M28" s="222">
        <f ca="1">IF(ISNUMBER(OFFSET(INDIRECT("'"&amp;'DATA for charts'!$E$5&amp;"'!$g70"),$AM28,0)),OFFSET(INDIRECT("'"&amp;'DATA for charts'!$E$5&amp;"'!$g70"),$AM28,0),"")</f>
        <v>1</v>
      </c>
      <c r="N28" s="388">
        <f ca="1">IF(ISNUMBER(OFFSET(INDIRECT("'"&amp;'DATA for charts'!$E$5&amp;"'!$h70"),$AM28,0)),OFFSET(INDIRECT("'"&amp;'DATA for charts'!$E$5&amp;"'!$h70"),$AM28,0),"")</f>
        <v>0</v>
      </c>
      <c r="O28" s="256">
        <f ca="1">IF(ISNUMBER(OFFSET(INDIRECT("'"&amp;'DATA for charts'!$F$5&amp;"'!$e70"),$AM28,0)),OFFSET(INDIRECT("'"&amp;'DATA for charts'!$F$5&amp;"'!$e70"),$AM28,0),"")</f>
        <v>2.2593649985640587</v>
      </c>
      <c r="P28" s="387" t="str">
        <f ca="1">IF(ISBLANK(OFFSET(INDIRECT("'"&amp;'DATA for charts'!$F$5&amp;"'!$f70"),$AM28,0)),"",(OFFSET(INDIRECT("'"&amp;'DATA for charts'!$F$5&amp;"'!$f70"),$AM28,0)))</f>
        <v>Feb</v>
      </c>
      <c r="Q28" s="222">
        <f ca="1">IF(ISNUMBER(OFFSET(INDIRECT("'"&amp;'DATA for charts'!$F$5&amp;"'!$g70"),$AM28,0)),OFFSET(INDIRECT("'"&amp;'DATA for charts'!$F$5&amp;"'!$g70"),$AM28,0),"")</f>
        <v>9</v>
      </c>
      <c r="R28" s="388">
        <f ca="1">IF(ISNUMBER(OFFSET(INDIRECT("'"&amp;'DATA for charts'!$F$5&amp;"'!$h70"),$AM28,0)),OFFSET(INDIRECT("'"&amp;'DATA for charts'!$F$5&amp;"'!$h70"),$AM28,0),"")</f>
        <v>6</v>
      </c>
      <c r="S28" s="256">
        <f ca="1">IF(ISNUMBER(OFFSET(INDIRECT("'"&amp;'DATA for charts'!$G$5&amp;"'!$e70"),$AM28,0)),OFFSET(INDIRECT("'"&amp;'DATA for charts'!$G$5&amp;"'!$e70"),$AM28,0),"")</f>
        <v>2.2010000000000001</v>
      </c>
      <c r="T28" s="387" t="str">
        <f ca="1">IF(ISBLANK(OFFSET(INDIRECT("'"&amp;'DATA for charts'!$G$5&amp;"'!$f70"),$AM28,0)),"",(OFFSET(INDIRECT("'"&amp;'DATA for charts'!$G$5&amp;"'!$f70"),$AM28,0)))</f>
        <v>Feb</v>
      </c>
      <c r="U28" s="222">
        <f ca="1">IF(ISNUMBER(OFFSET(INDIRECT("'"&amp;'DATA for charts'!$G$5&amp;"'!$g70"),$AM28,0)),OFFSET(INDIRECT("'"&amp;'DATA for charts'!$G$5&amp;"'!$g70"),$AM28,0),"")</f>
        <v>9</v>
      </c>
      <c r="V28" s="388">
        <f ca="1">IF(ISNUMBER(OFFSET(INDIRECT("'"&amp;'DATA for charts'!$G$5&amp;"'!$h70"),$AM28,0)),OFFSET(INDIRECT("'"&amp;'DATA for charts'!$G$5&amp;"'!$h70"),$AM28,0),"")</f>
        <v>6</v>
      </c>
      <c r="W28" s="256">
        <f ca="1">IF(ISNUMBER(OFFSET(INDIRECT("'"&amp;'DATA for charts'!$H$5&amp;"'!$e70"),$AM28,0)),OFFSET(INDIRECT("'"&amp;'DATA for charts'!$H$5&amp;"'!$e70"),$AM28,0),"")</f>
        <v>2.3004019216716798</v>
      </c>
      <c r="X28" s="387" t="str">
        <f ca="1">IF(ISBLANK(OFFSET(INDIRECT("'"&amp;'DATA for charts'!$H$5&amp;"'!$f70"),$AM28,0)),"",(OFFSET(INDIRECT("'"&amp;'DATA for charts'!$H$5&amp;"'!$f70"),$AM28,0)))</f>
        <v>Feb</v>
      </c>
      <c r="Y28" s="222">
        <f ca="1">IF(ISNUMBER(OFFSET(INDIRECT("'"&amp;'DATA for charts'!$H$5&amp;"'!$g70"),$AM28,0)),OFFSET(INDIRECT("'"&amp;'DATA for charts'!$H$5&amp;"'!$g70"),$AM28,0),"")</f>
        <v>9</v>
      </c>
      <c r="Z28" s="388">
        <f ca="1">IF(ISNUMBER(OFFSET(INDIRECT("'"&amp;'DATA for charts'!$H$5&amp;"'!$h70"),$AM28,0)),OFFSET(INDIRECT("'"&amp;'DATA for charts'!$H$5&amp;"'!$h70"),$AM28,0),"")</f>
        <v>6</v>
      </c>
      <c r="AA28" s="390">
        <f t="shared" ca="1" si="0"/>
        <v>2.085</v>
      </c>
      <c r="AB28" s="256">
        <f t="shared" ca="1" si="1"/>
        <v>2.3004019216716798</v>
      </c>
      <c r="AC28" s="254">
        <f t="shared" ca="1" si="2"/>
        <v>2.1955603840471478</v>
      </c>
      <c r="AD28" s="391">
        <f t="shared" ca="1" si="3"/>
        <v>9.8107946944562027E-2</v>
      </c>
      <c r="AE28" s="386"/>
      <c r="AF28" s="390" t="str">
        <f>IF(ISNUMBER(YourData!$E87),YourData!$E87,"")</f>
        <v/>
      </c>
      <c r="AG28" s="387" t="str">
        <f>IF(ISBLANK(YourData!$F87),"",YourData!$F87)</f>
        <v/>
      </c>
      <c r="AH28" s="222" t="str">
        <f>IF(ISNUMBER(YourData!$G87),YourData!$G87,"")</f>
        <v/>
      </c>
      <c r="AI28" s="389" t="str">
        <f>IF(ISNUMBER(YourData!$H87),YourData!$H87,"")</f>
        <v/>
      </c>
      <c r="AJ28"/>
      <c r="AK28"/>
      <c r="AL28">
        <v>12</v>
      </c>
      <c r="AM28">
        <f t="shared" si="4"/>
        <v>17</v>
      </c>
      <c r="AO28"/>
      <c r="AP28"/>
      <c r="AQ28"/>
      <c r="AR28"/>
      <c r="AS28"/>
      <c r="AU28"/>
      <c r="AV28"/>
      <c r="AW28"/>
      <c r="AX28"/>
      <c r="AY28"/>
      <c r="AZ28"/>
      <c r="BA28"/>
      <c r="BB28"/>
      <c r="BC28"/>
      <c r="BD28"/>
      <c r="BE28"/>
      <c r="BF28"/>
      <c r="BG28"/>
      <c r="BH28"/>
      <c r="BI28"/>
      <c r="BJ28"/>
      <c r="BK28"/>
      <c r="BL28"/>
    </row>
    <row r="29" spans="2:64" ht="15">
      <c r="B29" s="157" t="s">
        <v>724</v>
      </c>
      <c r="C29" s="256">
        <f ca="1">IF(ISNUMBER(OFFSET(INDIRECT("'"&amp;'DATA for charts'!$C$5&amp;"'!$e70"),$AM29,0)),OFFSET(INDIRECT("'"&amp;'DATA for charts'!$C$5&amp;"'!$e70"),$AM29,0),"")</f>
        <v>1.6930000000000001</v>
      </c>
      <c r="D29" s="387" t="str">
        <f ca="1">IF(ISBLANK(OFFSET(INDIRECT("'"&amp;'DATA for charts'!$C$5&amp;"'!$f70"),$AM29,0)),"",(OFFSET(INDIRECT("'"&amp;'DATA for charts'!$C$5&amp;"'!$f70"),$AM29,0)))</f>
        <v>Feb</v>
      </c>
      <c r="E29" s="222">
        <f ca="1">IF(ISNUMBER(OFFSET(INDIRECT("'"&amp;'DATA for charts'!$C$5&amp;"'!$g70"),$AM29,0)),OFFSET(INDIRECT("'"&amp;'DATA for charts'!$C$5&amp;"'!$g70"),$AM29,0),"")</f>
        <v>8</v>
      </c>
      <c r="F29" s="388">
        <f ca="1">IF(ISNUMBER(OFFSET(INDIRECT("'"&amp;'DATA for charts'!$C$5&amp;"'!$h70"),$AM29,0)),OFFSET(INDIRECT("'"&amp;'DATA for charts'!$C$5&amp;"'!$h70"),$AM29,0),"")</f>
        <v>24</v>
      </c>
      <c r="G29" s="256">
        <f ca="1">IF(ISNUMBER(OFFSET(INDIRECT("'"&amp;'DATA for charts'!$D$5&amp;"'!$e70"),$AM29,0)),OFFSET(INDIRECT("'"&amp;'DATA for charts'!$D$5&amp;"'!$e70"),$AM29,0),"")</f>
        <v>1.25379</v>
      </c>
      <c r="H29" s="387" t="str">
        <f ca="1">IF(ISBLANK(OFFSET(INDIRECT("'"&amp;'DATA for charts'!$D$5&amp;"'!$f70"),$AM29,0)),"",(OFFSET(INDIRECT("'"&amp;'DATA for charts'!$D$5&amp;"'!$f70"),$AM29,0)))</f>
        <v>Feb</v>
      </c>
      <c r="I29" s="222">
        <f ca="1">IF(ISNUMBER(OFFSET(INDIRECT("'"&amp;'DATA for charts'!$D$5&amp;"'!$g70"),$AM29,0)),OFFSET(INDIRECT("'"&amp;'DATA for charts'!$D$5&amp;"'!$g70"),$AM29,0),"")</f>
        <v>9</v>
      </c>
      <c r="J29" s="388">
        <f ca="1">IF(ISNUMBER(OFFSET(INDIRECT("'"&amp;'DATA for charts'!$D$5&amp;"'!$h70"),$AM29,0)),OFFSET(INDIRECT("'"&amp;'DATA for charts'!$D$5&amp;"'!$h70"),$AM29,0),"")</f>
        <v>6</v>
      </c>
      <c r="K29" s="256">
        <f ca="1">IF(ISNUMBER(OFFSET(INDIRECT("'"&amp;'DATA for charts'!$E$5&amp;"'!$e70"),$AM29,0)),OFFSET(INDIRECT("'"&amp;'DATA for charts'!$E$5&amp;"'!$e70"),$AM29,0),"")</f>
        <v>1.3819999999999999</v>
      </c>
      <c r="L29" s="387" t="str">
        <f ca="1">IF(ISBLANK(OFFSET(INDIRECT("'"&amp;'DATA for charts'!$E$5&amp;"'!$f70"),$AM29,0)),"",(OFFSET(INDIRECT("'"&amp;'DATA for charts'!$E$5&amp;"'!$f70"),$AM29,0)))</f>
        <v>Feb</v>
      </c>
      <c r="M29" s="222">
        <f ca="1">IF(ISNUMBER(OFFSET(INDIRECT("'"&amp;'DATA for charts'!$E$5&amp;"'!$g70"),$AM29,0)),OFFSET(INDIRECT("'"&amp;'DATA for charts'!$E$5&amp;"'!$g70"),$AM29,0),"")</f>
        <v>9</v>
      </c>
      <c r="N29" s="388">
        <f ca="1">IF(ISNUMBER(OFFSET(INDIRECT("'"&amp;'DATA for charts'!$E$5&amp;"'!$h70"),$AM29,0)),OFFSET(INDIRECT("'"&amp;'DATA for charts'!$E$5&amp;"'!$h70"),$AM29,0),"")</f>
        <v>5</v>
      </c>
      <c r="O29" s="256">
        <f ca="1">IF(ISNUMBER(OFFSET(INDIRECT("'"&amp;'DATA for charts'!$F$5&amp;"'!$e70"),$AM29,0)),OFFSET(INDIRECT("'"&amp;'DATA for charts'!$F$5&amp;"'!$e70"),$AM29,0),"")</f>
        <v>1.5378337809819003</v>
      </c>
      <c r="P29" s="387" t="str">
        <f ca="1">IF(ISBLANK(OFFSET(INDIRECT("'"&amp;'DATA for charts'!$F$5&amp;"'!$f70"),$AM29,0)),"",(OFFSET(INDIRECT("'"&amp;'DATA for charts'!$F$5&amp;"'!$f70"),$AM29,0)))</f>
        <v>Feb</v>
      </c>
      <c r="Q29" s="222">
        <f ca="1">IF(ISNUMBER(OFFSET(INDIRECT("'"&amp;'DATA for charts'!$F$5&amp;"'!$g70"),$AM29,0)),OFFSET(INDIRECT("'"&amp;'DATA for charts'!$F$5&amp;"'!$g70"),$AM29,0),"")</f>
        <v>9</v>
      </c>
      <c r="R29" s="388">
        <f ca="1">IF(ISNUMBER(OFFSET(INDIRECT("'"&amp;'DATA for charts'!$F$5&amp;"'!$h70"),$AM29,0)),OFFSET(INDIRECT("'"&amp;'DATA for charts'!$F$5&amp;"'!$h70"),$AM29,0),"")</f>
        <v>6</v>
      </c>
      <c r="S29" s="256">
        <f ca="1">IF(ISNUMBER(OFFSET(INDIRECT("'"&amp;'DATA for charts'!$G$5&amp;"'!$e70"),$AM29,0)),OFFSET(INDIRECT("'"&amp;'DATA for charts'!$G$5&amp;"'!$e70"),$AM29,0),"")</f>
        <v>1.4730000000000001</v>
      </c>
      <c r="T29" s="387" t="str">
        <f ca="1">IF(ISBLANK(OFFSET(INDIRECT("'"&amp;'DATA for charts'!$G$5&amp;"'!$f70"),$AM29,0)),"",(OFFSET(INDIRECT("'"&amp;'DATA for charts'!$G$5&amp;"'!$f70"),$AM29,0)))</f>
        <v>Feb</v>
      </c>
      <c r="U29" s="222">
        <f ca="1">IF(ISNUMBER(OFFSET(INDIRECT("'"&amp;'DATA for charts'!$G$5&amp;"'!$g70"),$AM29,0)),OFFSET(INDIRECT("'"&amp;'DATA for charts'!$G$5&amp;"'!$g70"),$AM29,0),"")</f>
        <v>9</v>
      </c>
      <c r="V29" s="388">
        <f ca="1">IF(ISNUMBER(OFFSET(INDIRECT("'"&amp;'DATA for charts'!$G$5&amp;"'!$h70"),$AM29,0)),OFFSET(INDIRECT("'"&amp;'DATA for charts'!$G$5&amp;"'!$h70"),$AM29,0),"")</f>
        <v>7</v>
      </c>
      <c r="W29" s="256">
        <f ca="1">IF(ISNUMBER(OFFSET(INDIRECT("'"&amp;'DATA for charts'!$H$5&amp;"'!$e70"),$AM29,0)),OFFSET(INDIRECT("'"&amp;'DATA for charts'!$H$5&amp;"'!$e70"),$AM29,0),"")</f>
        <v>1.59213858710394</v>
      </c>
      <c r="X29" s="387" t="str">
        <f ca="1">IF(ISBLANK(OFFSET(INDIRECT("'"&amp;'DATA for charts'!$H$5&amp;"'!$f70"),$AM29,0)),"",(OFFSET(INDIRECT("'"&amp;'DATA for charts'!$H$5&amp;"'!$f70"),$AM29,0)))</f>
        <v>Feb</v>
      </c>
      <c r="Y29" s="222">
        <f ca="1">IF(ISNUMBER(OFFSET(INDIRECT("'"&amp;'DATA for charts'!$H$5&amp;"'!$g70"),$AM29,0)),OFFSET(INDIRECT("'"&amp;'DATA for charts'!$H$5&amp;"'!$g70"),$AM29,0),"")</f>
        <v>9</v>
      </c>
      <c r="Z29" s="388">
        <f ca="1">IF(ISNUMBER(OFFSET(INDIRECT("'"&amp;'DATA for charts'!$H$5&amp;"'!$h70"),$AM29,0)),OFFSET(INDIRECT("'"&amp;'DATA for charts'!$H$5&amp;"'!$h70"),$AM29,0),"")</f>
        <v>7</v>
      </c>
      <c r="AA29" s="390">
        <f t="shared" ca="1" si="0"/>
        <v>1.25379</v>
      </c>
      <c r="AB29" s="256">
        <f t="shared" ca="1" si="1"/>
        <v>1.6930000000000001</v>
      </c>
      <c r="AC29" s="254">
        <f t="shared" ca="1" si="2"/>
        <v>1.48862706134764</v>
      </c>
      <c r="AD29" s="391">
        <f t="shared" ca="1" si="3"/>
        <v>0.29504367574937634</v>
      </c>
      <c r="AE29" s="386"/>
      <c r="AF29" s="390" t="str">
        <f>IF(ISNUMBER(YourData!$E88),YourData!$E88,"")</f>
        <v/>
      </c>
      <c r="AG29" s="387" t="str">
        <f>IF(ISBLANK(YourData!$F88),"",YourData!$F88)</f>
        <v/>
      </c>
      <c r="AH29" s="222" t="str">
        <f>IF(ISNUMBER(YourData!$G88),YourData!$G88,"")</f>
        <v/>
      </c>
      <c r="AI29" s="389" t="str">
        <f>IF(ISNUMBER(YourData!$H88),YourData!$H88,"")</f>
        <v/>
      </c>
      <c r="AJ29"/>
      <c r="AK29"/>
      <c r="AL29"/>
      <c r="AM29">
        <f t="shared" si="4"/>
        <v>18</v>
      </c>
      <c r="AO29"/>
      <c r="AP29"/>
      <c r="AQ29"/>
      <c r="AR29"/>
      <c r="AS29"/>
      <c r="AU29"/>
      <c r="AV29"/>
      <c r="AW29"/>
      <c r="AX29"/>
      <c r="AY29"/>
      <c r="AZ29"/>
      <c r="BA29"/>
      <c r="BB29"/>
      <c r="BC29"/>
      <c r="BD29"/>
      <c r="BE29"/>
      <c r="BF29"/>
      <c r="BG29"/>
      <c r="BH29"/>
      <c r="BI29"/>
      <c r="BJ29"/>
      <c r="BK29"/>
      <c r="BL29"/>
    </row>
    <row r="30" spans="2:64" ht="15">
      <c r="B30" s="157" t="s">
        <v>725</v>
      </c>
      <c r="C30" s="256">
        <f ca="1">IF(ISNUMBER(OFFSET(INDIRECT("'"&amp;'DATA for charts'!$C$5&amp;"'!$e70"),$AM30,0)),OFFSET(INDIRECT("'"&amp;'DATA for charts'!$C$5&amp;"'!$e70"),$AM30,0),"")</f>
        <v>2.754</v>
      </c>
      <c r="D30" s="387" t="str">
        <f ca="1">IF(ISBLANK(OFFSET(INDIRECT("'"&amp;'DATA for charts'!$C$5&amp;"'!$f70"),$AM30,0)),"",(OFFSET(INDIRECT("'"&amp;'DATA for charts'!$C$5&amp;"'!$f70"),$AM30,0)))</f>
        <v>Feb</v>
      </c>
      <c r="E30" s="222">
        <f ca="1">IF(ISNUMBER(OFFSET(INDIRECT("'"&amp;'DATA for charts'!$C$5&amp;"'!$g70"),$AM30,0)),OFFSET(INDIRECT("'"&amp;'DATA for charts'!$C$5&amp;"'!$g70"),$AM30,0),"")</f>
        <v>8</v>
      </c>
      <c r="F30" s="388">
        <f ca="1">IF(ISNUMBER(OFFSET(INDIRECT("'"&amp;'DATA for charts'!$C$5&amp;"'!$h70"),$AM30,0)),OFFSET(INDIRECT("'"&amp;'DATA for charts'!$C$5&amp;"'!$h70"),$AM30,0),"")</f>
        <v>24</v>
      </c>
      <c r="G30" s="256">
        <f ca="1">IF(ISNUMBER(OFFSET(INDIRECT("'"&amp;'DATA for charts'!$D$5&amp;"'!$e70"),$AM30,0)),OFFSET(INDIRECT("'"&amp;'DATA for charts'!$D$5&amp;"'!$e70"),$AM30,0),"")</f>
        <v>2.4521630000000001</v>
      </c>
      <c r="H30" s="387" t="str">
        <f ca="1">IF(ISBLANK(OFFSET(INDIRECT("'"&amp;'DATA for charts'!$D$5&amp;"'!$f70"),$AM30,0)),"",(OFFSET(INDIRECT("'"&amp;'DATA for charts'!$D$5&amp;"'!$f70"),$AM30,0)))</f>
        <v>Feb</v>
      </c>
      <c r="I30" s="222">
        <f ca="1">IF(ISNUMBER(OFFSET(INDIRECT("'"&amp;'DATA for charts'!$D$5&amp;"'!$g70"),$AM30,0)),OFFSET(INDIRECT("'"&amp;'DATA for charts'!$D$5&amp;"'!$g70"),$AM30,0),"")</f>
        <v>9</v>
      </c>
      <c r="J30" s="388">
        <f ca="1">IF(ISNUMBER(OFFSET(INDIRECT("'"&amp;'DATA for charts'!$D$5&amp;"'!$h70"),$AM30,0)),OFFSET(INDIRECT("'"&amp;'DATA for charts'!$D$5&amp;"'!$h70"),$AM30,0),"")</f>
        <v>6</v>
      </c>
      <c r="K30" s="256">
        <f ca="1">IF(ISNUMBER(OFFSET(INDIRECT("'"&amp;'DATA for charts'!$E$5&amp;"'!$e70"),$AM30,0)),OFFSET(INDIRECT("'"&amp;'DATA for charts'!$E$5&amp;"'!$e70"),$AM30,0),"")</f>
        <v>2.4580000000000002</v>
      </c>
      <c r="L30" s="387" t="str">
        <f ca="1">IF(ISBLANK(OFFSET(INDIRECT("'"&amp;'DATA for charts'!$E$5&amp;"'!$f70"),$AM30,0)),"",(OFFSET(INDIRECT("'"&amp;'DATA for charts'!$E$5&amp;"'!$f70"),$AM30,0)))</f>
        <v>Feb</v>
      </c>
      <c r="M30" s="222">
        <f ca="1">IF(ISNUMBER(OFFSET(INDIRECT("'"&amp;'DATA for charts'!$E$5&amp;"'!$g70"),$AM30,0)),OFFSET(INDIRECT("'"&amp;'DATA for charts'!$E$5&amp;"'!$g70"),$AM30,0),"")</f>
        <v>9</v>
      </c>
      <c r="N30" s="388">
        <f ca="1">IF(ISNUMBER(OFFSET(INDIRECT("'"&amp;'DATA for charts'!$E$5&amp;"'!$h70"),$AM30,0)),OFFSET(INDIRECT("'"&amp;'DATA for charts'!$E$5&amp;"'!$h70"),$AM30,0),"")</f>
        <v>5</v>
      </c>
      <c r="O30" s="256">
        <f ca="1">IF(ISNUMBER(OFFSET(INDIRECT("'"&amp;'DATA for charts'!$F$5&amp;"'!$e70"),$AM30,0)),OFFSET(INDIRECT("'"&amp;'DATA for charts'!$F$5&amp;"'!$e70"),$AM30,0),"")</f>
        <v>2.6954432353354885</v>
      </c>
      <c r="P30" s="387" t="str">
        <f ca="1">IF(ISBLANK(OFFSET(INDIRECT("'"&amp;'DATA for charts'!$F$5&amp;"'!$f70"),$AM30,0)),"",(OFFSET(INDIRECT("'"&amp;'DATA for charts'!$F$5&amp;"'!$f70"),$AM30,0)))</f>
        <v>Feb</v>
      </c>
      <c r="Q30" s="222">
        <f ca="1">IF(ISNUMBER(OFFSET(INDIRECT("'"&amp;'DATA for charts'!$F$5&amp;"'!$g70"),$AM30,0)),OFFSET(INDIRECT("'"&amp;'DATA for charts'!$F$5&amp;"'!$g70"),$AM30,0),"")</f>
        <v>9</v>
      </c>
      <c r="R30" s="388">
        <f ca="1">IF(ISNUMBER(OFFSET(INDIRECT("'"&amp;'DATA for charts'!$F$5&amp;"'!$h70"),$AM30,0)),OFFSET(INDIRECT("'"&amp;'DATA for charts'!$F$5&amp;"'!$h70"),$AM30,0),"")</f>
        <v>6</v>
      </c>
      <c r="S30" s="256">
        <f ca="1">IF(ISNUMBER(OFFSET(INDIRECT("'"&amp;'DATA for charts'!$G$5&amp;"'!$e70"),$AM30,0)),OFFSET(INDIRECT("'"&amp;'DATA for charts'!$G$5&amp;"'!$e70"),$AM30,0),"")</f>
        <v>2.6419999999999999</v>
      </c>
      <c r="T30" s="387" t="str">
        <f ca="1">IF(ISBLANK(OFFSET(INDIRECT("'"&amp;'DATA for charts'!$G$5&amp;"'!$f70"),$AM30,0)),"",(OFFSET(INDIRECT("'"&amp;'DATA for charts'!$G$5&amp;"'!$f70"),$AM30,0)))</f>
        <v>Feb</v>
      </c>
      <c r="U30" s="222">
        <f ca="1">IF(ISNUMBER(OFFSET(INDIRECT("'"&amp;'DATA for charts'!$G$5&amp;"'!$g70"),$AM30,0)),OFFSET(INDIRECT("'"&amp;'DATA for charts'!$G$5&amp;"'!$g70"),$AM30,0),"")</f>
        <v>9</v>
      </c>
      <c r="V30" s="388">
        <f ca="1">IF(ISNUMBER(OFFSET(INDIRECT("'"&amp;'DATA for charts'!$G$5&amp;"'!$h70"),$AM30,0)),OFFSET(INDIRECT("'"&amp;'DATA for charts'!$G$5&amp;"'!$h70"),$AM30,0),"")</f>
        <v>7</v>
      </c>
      <c r="W30" s="256">
        <f ca="1">IF(ISNUMBER(OFFSET(INDIRECT("'"&amp;'DATA for charts'!$H$5&amp;"'!$e70"),$AM30,0)),OFFSET(INDIRECT("'"&amp;'DATA for charts'!$H$5&amp;"'!$e70"),$AM30,0),"")</f>
        <v>2.7854405127631199</v>
      </c>
      <c r="X30" s="387" t="str">
        <f ca="1">IF(ISBLANK(OFFSET(INDIRECT("'"&amp;'DATA for charts'!$H$5&amp;"'!$f70"),$AM30,0)),"",(OFFSET(INDIRECT("'"&amp;'DATA for charts'!$H$5&amp;"'!$f70"),$AM30,0)))</f>
        <v>Feb</v>
      </c>
      <c r="Y30" s="222">
        <f ca="1">IF(ISNUMBER(OFFSET(INDIRECT("'"&amp;'DATA for charts'!$H$5&amp;"'!$g70"),$AM30,0)),OFFSET(INDIRECT("'"&amp;'DATA for charts'!$H$5&amp;"'!$g70"),$AM30,0),"")</f>
        <v>9</v>
      </c>
      <c r="Z30" s="388">
        <f ca="1">IF(ISNUMBER(OFFSET(INDIRECT("'"&amp;'DATA for charts'!$H$5&amp;"'!$h70"),$AM30,0)),OFFSET(INDIRECT("'"&amp;'DATA for charts'!$H$5&amp;"'!$h70"),$AM30,0),"")</f>
        <v>6</v>
      </c>
      <c r="AA30" s="390">
        <f t="shared" ca="1" si="0"/>
        <v>2.4521630000000001</v>
      </c>
      <c r="AB30" s="256">
        <f t="shared" ca="1" si="1"/>
        <v>2.7854405127631199</v>
      </c>
      <c r="AC30" s="254">
        <f t="shared" ca="1" si="2"/>
        <v>2.6311744580164347</v>
      </c>
      <c r="AD30" s="391">
        <f t="shared" ca="1" si="3"/>
        <v>0.12666492400293666</v>
      </c>
      <c r="AE30" s="386"/>
      <c r="AF30" s="390" t="str">
        <f>IF(ISNUMBER(YourData!$E89),YourData!$E89,"")</f>
        <v/>
      </c>
      <c r="AG30" s="387" t="str">
        <f>IF(ISBLANK(YourData!$F89),"",YourData!$F89)</f>
        <v/>
      </c>
      <c r="AH30" s="222" t="str">
        <f>IF(ISNUMBER(YourData!$G89),YourData!$G89,"")</f>
        <v/>
      </c>
      <c r="AI30" s="389" t="str">
        <f>IF(ISNUMBER(YourData!$H89),YourData!$H89,"")</f>
        <v/>
      </c>
      <c r="AJ30"/>
      <c r="AK30"/>
      <c r="AL30"/>
      <c r="AM30">
        <f t="shared" si="4"/>
        <v>19</v>
      </c>
      <c r="AO30"/>
      <c r="AP30"/>
      <c r="AQ30"/>
      <c r="AR30"/>
      <c r="AS30"/>
      <c r="AU30"/>
      <c r="AV30"/>
      <c r="AW30"/>
      <c r="AX30"/>
      <c r="AY30"/>
      <c r="AZ30"/>
      <c r="BA30"/>
      <c r="BB30"/>
      <c r="BC30"/>
      <c r="BD30"/>
      <c r="BE30"/>
      <c r="BF30"/>
      <c r="BG30"/>
      <c r="BH30"/>
      <c r="BI30"/>
      <c r="BJ30"/>
      <c r="BK30"/>
      <c r="BL30"/>
    </row>
    <row r="31" spans="2:64" ht="15">
      <c r="B31" s="208" t="s">
        <v>726</v>
      </c>
      <c r="C31" s="256">
        <f ca="1">IF(ISNUMBER(OFFSET(INDIRECT("'"&amp;'DATA for charts'!$C$5&amp;"'!$e70"),$AM31,0)),OFFSET(INDIRECT("'"&amp;'DATA for charts'!$C$5&amp;"'!$e70"),$AM31,0),"")</f>
        <v>1.7110000000000001</v>
      </c>
      <c r="D31" s="387" t="str">
        <f ca="1">IF(ISBLANK(OFFSET(INDIRECT("'"&amp;'DATA for charts'!$C$5&amp;"'!$f70"),$AM31,0)),"",(OFFSET(INDIRECT("'"&amp;'DATA for charts'!$C$5&amp;"'!$f70"),$AM31,0)))</f>
        <v>Nov</v>
      </c>
      <c r="E31" s="222">
        <f ca="1">IF(ISNUMBER(OFFSET(INDIRECT("'"&amp;'DATA for charts'!$C$5&amp;"'!$g70"),$AM31,0)),OFFSET(INDIRECT("'"&amp;'DATA for charts'!$C$5&amp;"'!$g70"),$AM31,0),"")</f>
        <v>26</v>
      </c>
      <c r="F31" s="388">
        <f ca="1">IF(ISNUMBER(OFFSET(INDIRECT("'"&amp;'DATA for charts'!$C$5&amp;"'!$h70"),$AM31,0)),OFFSET(INDIRECT("'"&amp;'DATA for charts'!$C$5&amp;"'!$h70"),$AM31,0),"")</f>
        <v>8</v>
      </c>
      <c r="G31" s="256">
        <f ca="1">IF(ISNUMBER(OFFSET(INDIRECT("'"&amp;'DATA for charts'!$D$5&amp;"'!$e70"),$AM31,0)),OFFSET(INDIRECT("'"&amp;'DATA for charts'!$D$5&amp;"'!$e70"),$AM31,0),"")</f>
        <v>1.3695550000000001</v>
      </c>
      <c r="H31" s="387" t="str">
        <f ca="1">IF(ISBLANK(OFFSET(INDIRECT("'"&amp;'DATA for charts'!$D$5&amp;"'!$f70"),$AM31,0)),"",(OFFSET(INDIRECT("'"&amp;'DATA for charts'!$D$5&amp;"'!$f70"),$AM31,0)))</f>
        <v>Feb</v>
      </c>
      <c r="I31" s="222">
        <f ca="1">IF(ISNUMBER(OFFSET(INDIRECT("'"&amp;'DATA for charts'!$D$5&amp;"'!$g70"),$AM31,0)),OFFSET(INDIRECT("'"&amp;'DATA for charts'!$D$5&amp;"'!$g70"),$AM31,0),"")</f>
        <v>9</v>
      </c>
      <c r="J31" s="388">
        <f ca="1">IF(ISNUMBER(OFFSET(INDIRECT("'"&amp;'DATA for charts'!$D$5&amp;"'!$h70"),$AM31,0)),OFFSET(INDIRECT("'"&amp;'DATA for charts'!$D$5&amp;"'!$h70"),$AM31,0),"")</f>
        <v>6</v>
      </c>
      <c r="K31" s="256">
        <f ca="1">IF(ISNUMBER(OFFSET(INDIRECT("'"&amp;'DATA for charts'!$E$5&amp;"'!$e70"),$AM31,0)),OFFSET(INDIRECT("'"&amp;'DATA for charts'!$E$5&amp;"'!$e70"),$AM31,0),"")</f>
        <v>1.462</v>
      </c>
      <c r="L31" s="387" t="str">
        <f ca="1">IF(ISBLANK(OFFSET(INDIRECT("'"&amp;'DATA for charts'!$E$5&amp;"'!$f70"),$AM31,0)),"",(OFFSET(INDIRECT("'"&amp;'DATA for charts'!$E$5&amp;"'!$f70"),$AM31,0)))</f>
        <v>Feb</v>
      </c>
      <c r="M31" s="222">
        <f ca="1">IF(ISNUMBER(OFFSET(INDIRECT("'"&amp;'DATA for charts'!$E$5&amp;"'!$g70"),$AM31,0)),OFFSET(INDIRECT("'"&amp;'DATA for charts'!$E$5&amp;"'!$g70"),$AM31,0),"")</f>
        <v>9</v>
      </c>
      <c r="N31" s="388">
        <f ca="1">IF(ISNUMBER(OFFSET(INDIRECT("'"&amp;'DATA for charts'!$E$5&amp;"'!$h70"),$AM31,0)),OFFSET(INDIRECT("'"&amp;'DATA for charts'!$E$5&amp;"'!$h70"),$AM31,0),"")</f>
        <v>5</v>
      </c>
      <c r="O31" s="256">
        <f ca="1">IF(ISNUMBER(OFFSET(INDIRECT("'"&amp;'DATA for charts'!$F$5&amp;"'!$e70"),$AM31,0)),OFFSET(INDIRECT("'"&amp;'DATA for charts'!$F$5&amp;"'!$e70"),$AM31,0),"")</f>
        <v>1.6221238033650556</v>
      </c>
      <c r="P31" s="387" t="str">
        <f ca="1">IF(ISBLANK(OFFSET(INDIRECT("'"&amp;'DATA for charts'!$F$5&amp;"'!$f70"),$AM31,0)),"",(OFFSET(INDIRECT("'"&amp;'DATA for charts'!$F$5&amp;"'!$f70"),$AM31,0)))</f>
        <v>Feb</v>
      </c>
      <c r="Q31" s="222">
        <f ca="1">IF(ISNUMBER(OFFSET(INDIRECT("'"&amp;'DATA for charts'!$F$5&amp;"'!$g70"),$AM31,0)),OFFSET(INDIRECT("'"&amp;'DATA for charts'!$F$5&amp;"'!$g70"),$AM31,0),"")</f>
        <v>9</v>
      </c>
      <c r="R31" s="388">
        <f ca="1">IF(ISNUMBER(OFFSET(INDIRECT("'"&amp;'DATA for charts'!$F$5&amp;"'!$h70"),$AM31,0)),OFFSET(INDIRECT("'"&amp;'DATA for charts'!$F$5&amp;"'!$h70"),$AM31,0),"")</f>
        <v>6</v>
      </c>
      <c r="S31" s="256">
        <f ca="1">IF(ISNUMBER(OFFSET(INDIRECT("'"&amp;'DATA for charts'!$G$5&amp;"'!$e70"),$AM31,0)),OFFSET(INDIRECT("'"&amp;'DATA for charts'!$G$5&amp;"'!$e70"),$AM31,0),"")</f>
        <v>1.56</v>
      </c>
      <c r="T31" s="387" t="str">
        <f ca="1">IF(ISBLANK(OFFSET(INDIRECT("'"&amp;'DATA for charts'!$G$5&amp;"'!$f70"),$AM31,0)),"",(OFFSET(INDIRECT("'"&amp;'DATA for charts'!$G$5&amp;"'!$f70"),$AM31,0)))</f>
        <v>Feb</v>
      </c>
      <c r="U31" s="222">
        <f ca="1">IF(ISNUMBER(OFFSET(INDIRECT("'"&amp;'DATA for charts'!$G$5&amp;"'!$g70"),$AM31,0)),OFFSET(INDIRECT("'"&amp;'DATA for charts'!$G$5&amp;"'!$g70"),$AM31,0),"")</f>
        <v>9</v>
      </c>
      <c r="V31" s="388">
        <f ca="1">IF(ISNUMBER(OFFSET(INDIRECT("'"&amp;'DATA for charts'!$G$5&amp;"'!$h70"),$AM31,0)),OFFSET(INDIRECT("'"&amp;'DATA for charts'!$G$5&amp;"'!$h70"),$AM31,0),"")</f>
        <v>7</v>
      </c>
      <c r="W31" s="256">
        <f ca="1">IF(ISNUMBER(OFFSET(INDIRECT("'"&amp;'DATA for charts'!$H$5&amp;"'!$e70"),$AM31,0)),OFFSET(INDIRECT("'"&amp;'DATA for charts'!$H$5&amp;"'!$e70"),$AM31,0),"")</f>
        <v>1.6619847530788801</v>
      </c>
      <c r="X31" s="387" t="str">
        <f ca="1">IF(ISBLANK(OFFSET(INDIRECT("'"&amp;'DATA for charts'!$H$5&amp;"'!$f70"),$AM31,0)),"",(OFFSET(INDIRECT("'"&amp;'DATA for charts'!$H$5&amp;"'!$f70"),$AM31,0)))</f>
        <v>Feb</v>
      </c>
      <c r="Y31" s="222">
        <f ca="1">IF(ISNUMBER(OFFSET(INDIRECT("'"&amp;'DATA for charts'!$H$5&amp;"'!$g70"),$AM31,0)),OFFSET(INDIRECT("'"&amp;'DATA for charts'!$H$5&amp;"'!$g70"),$AM31,0),"")</f>
        <v>9</v>
      </c>
      <c r="Z31" s="388">
        <f ca="1">IF(ISNUMBER(OFFSET(INDIRECT("'"&amp;'DATA for charts'!$H$5&amp;"'!$h70"),$AM31,0)),OFFSET(INDIRECT("'"&amp;'DATA for charts'!$H$5&amp;"'!$h70"),$AM31,0),"")</f>
        <v>6</v>
      </c>
      <c r="AA31" s="392">
        <f t="shared" ca="1" si="0"/>
        <v>1.3695550000000001</v>
      </c>
      <c r="AB31" s="396">
        <f t="shared" ca="1" si="1"/>
        <v>1.7110000000000001</v>
      </c>
      <c r="AC31" s="398">
        <f t="shared" ca="1" si="2"/>
        <v>1.5644439260739891</v>
      </c>
      <c r="AD31" s="399">
        <f t="shared" ca="1" si="3"/>
        <v>0.21825326833980219</v>
      </c>
      <c r="AE31" s="386"/>
      <c r="AF31" s="392" t="str">
        <f>IF(ISNUMBER(YourData!$E90),YourData!$E90,"")</f>
        <v/>
      </c>
      <c r="AG31" s="393" t="str">
        <f>IF(ISBLANK(YourData!$F90),"",YourData!$F90)</f>
        <v/>
      </c>
      <c r="AH31" s="394" t="str">
        <f>IF(ISNUMBER(YourData!$G90),YourData!$G90,"")</f>
        <v/>
      </c>
      <c r="AI31" s="395" t="str">
        <f>IF(ISNUMBER(YourData!$H90),YourData!$H90,"")</f>
        <v/>
      </c>
      <c r="AJ31"/>
      <c r="AK31"/>
      <c r="AL31"/>
      <c r="AM31">
        <f t="shared" si="4"/>
        <v>20</v>
      </c>
      <c r="AO31"/>
      <c r="AP31"/>
      <c r="AQ31"/>
      <c r="AR31"/>
      <c r="AS31"/>
      <c r="AU31"/>
      <c r="AV31"/>
      <c r="AW31"/>
      <c r="AX31"/>
      <c r="AY31"/>
      <c r="AZ31"/>
      <c r="BA31"/>
      <c r="BB31"/>
      <c r="BC31"/>
      <c r="BD31"/>
      <c r="BE31"/>
      <c r="BF31"/>
      <c r="BG31"/>
      <c r="BH31"/>
      <c r="BI31"/>
      <c r="BJ31"/>
      <c r="BK31"/>
      <c r="BL31"/>
    </row>
    <row r="32" spans="2:64" ht="15">
      <c r="B32" s="157" t="s">
        <v>236</v>
      </c>
      <c r="C32" s="378">
        <f ca="1">IF(ISNUMBER(OFFSET(INDIRECT("'"&amp;'DATA for charts'!$C$5&amp;"'!$e70"),$AM32,0)),OFFSET(INDIRECT("'"&amp;'DATA for charts'!$C$5&amp;"'!$e70"),$AM32,0),"")</f>
        <v>1.802</v>
      </c>
      <c r="D32" s="379" t="str">
        <f ca="1">IF(ISBLANK(OFFSET(INDIRECT("'"&amp;'DATA for charts'!$C$5&amp;"'!$f70"),$AM32,0)),"",(OFFSET(INDIRECT("'"&amp;'DATA for charts'!$C$5&amp;"'!$f70"),$AM32,0)))</f>
        <v>Dec</v>
      </c>
      <c r="E32" s="380">
        <f ca="1">IF(ISNUMBER(OFFSET(INDIRECT("'"&amp;'DATA for charts'!$C$5&amp;"'!$g70"),$AM32,0)),OFFSET(INDIRECT("'"&amp;'DATA for charts'!$C$5&amp;"'!$g70"),$AM32,0),"")</f>
        <v>31</v>
      </c>
      <c r="F32" s="381">
        <f ca="1">IF(ISNUMBER(OFFSET(INDIRECT("'"&amp;'DATA for charts'!$C$5&amp;"'!$h70"),$AM32,0)),OFFSET(INDIRECT("'"&amp;'DATA for charts'!$C$5&amp;"'!$h70"),$AM32,0),"")</f>
        <v>24</v>
      </c>
      <c r="G32" s="378">
        <f ca="1">IF(ISNUMBER(OFFSET(INDIRECT("'"&amp;'DATA for charts'!$D$5&amp;"'!$e70"),$AM32,0)),OFFSET(INDIRECT("'"&amp;'DATA for charts'!$D$5&amp;"'!$e70"),$AM32,0),"")</f>
        <v>1.790699</v>
      </c>
      <c r="H32" s="379" t="str">
        <f ca="1">IF(ISBLANK(OFFSET(INDIRECT("'"&amp;'DATA for charts'!$D$5&amp;"'!$f70"),$AM32,0)),"",(OFFSET(INDIRECT("'"&amp;'DATA for charts'!$D$5&amp;"'!$f70"),$AM32,0)))</f>
        <v>Jan</v>
      </c>
      <c r="I32" s="380">
        <f ca="1">IF(ISNUMBER(OFFSET(INDIRECT("'"&amp;'DATA for charts'!$D$5&amp;"'!$g70"),$AM32,0)),OFFSET(INDIRECT("'"&amp;'DATA for charts'!$D$5&amp;"'!$g70"),$AM32,0),"")</f>
        <v>1</v>
      </c>
      <c r="J32" s="381">
        <f ca="1">IF(ISNUMBER(OFFSET(INDIRECT("'"&amp;'DATA for charts'!$D$5&amp;"'!$h70"),$AM32,0)),OFFSET(INDIRECT("'"&amp;'DATA for charts'!$D$5&amp;"'!$h70"),$AM32,0),"")</f>
        <v>1</v>
      </c>
      <c r="K32" s="378">
        <f ca="1">IF(ISNUMBER(OFFSET(INDIRECT("'"&amp;'DATA for charts'!$E$5&amp;"'!$e70"),$AM32,0)),OFFSET(INDIRECT("'"&amp;'DATA for charts'!$E$5&amp;"'!$e70"),$AM32,0),"")</f>
        <v>1.7989999999999999</v>
      </c>
      <c r="L32" s="379" t="str">
        <f ca="1">IF(ISBLANK(OFFSET(INDIRECT("'"&amp;'DATA for charts'!$E$5&amp;"'!$f70"),$AM32,0)),"",(OFFSET(INDIRECT("'"&amp;'DATA for charts'!$E$5&amp;"'!$f70"),$AM32,0)))</f>
        <v>Jan</v>
      </c>
      <c r="M32" s="380">
        <f ca="1">IF(ISNUMBER(OFFSET(INDIRECT("'"&amp;'DATA for charts'!$E$5&amp;"'!$g70"),$AM32,0)),OFFSET(INDIRECT("'"&amp;'DATA for charts'!$E$5&amp;"'!$g70"),$AM32,0),"")</f>
        <v>1</v>
      </c>
      <c r="N32" s="381">
        <f ca="1">IF(ISNUMBER(OFFSET(INDIRECT("'"&amp;'DATA for charts'!$E$5&amp;"'!$h70"),$AM32,0)),OFFSET(INDIRECT("'"&amp;'DATA for charts'!$E$5&amp;"'!$h70"),$AM32,0),"")</f>
        <v>0</v>
      </c>
      <c r="O32" s="378">
        <f ca="1">IF(ISNUMBER(OFFSET(INDIRECT("'"&amp;'DATA for charts'!$F$5&amp;"'!$e70"),$AM32,0)),OFFSET(INDIRECT("'"&amp;'DATA for charts'!$F$5&amp;"'!$e70"),$AM32,0),"")</f>
        <v>1.7944106654119583</v>
      </c>
      <c r="P32" s="379" t="str">
        <f ca="1">IF(ISBLANK(OFFSET(INDIRECT("'"&amp;'DATA for charts'!$F$5&amp;"'!$f70"),$AM32,0)),"",(OFFSET(INDIRECT("'"&amp;'DATA for charts'!$F$5&amp;"'!$f70"),$AM32,0)))</f>
        <v>Dec</v>
      </c>
      <c r="Q32" s="380">
        <f ca="1">IF(ISNUMBER(OFFSET(INDIRECT("'"&amp;'DATA for charts'!$F$5&amp;"'!$g70"),$AM32,0)),OFFSET(INDIRECT("'"&amp;'DATA for charts'!$F$5&amp;"'!$g70"),$AM32,0),"")</f>
        <v>31</v>
      </c>
      <c r="R32" s="381">
        <f ca="1">IF(ISNUMBER(OFFSET(INDIRECT("'"&amp;'DATA for charts'!$F$5&amp;"'!$h70"),$AM32,0)),OFFSET(INDIRECT("'"&amp;'DATA for charts'!$F$5&amp;"'!$h70"),$AM32,0),"")</f>
        <v>24</v>
      </c>
      <c r="S32" s="378">
        <f ca="1">IF(ISNUMBER(OFFSET(INDIRECT("'"&amp;'DATA for charts'!$G$5&amp;"'!$e70"),$AM32,0)),OFFSET(INDIRECT("'"&amp;'DATA for charts'!$G$5&amp;"'!$e70"),$AM32,0),"")</f>
        <v>1.802</v>
      </c>
      <c r="T32" s="379" t="str">
        <f ca="1">IF(ISBLANK(OFFSET(INDIRECT("'"&amp;'DATA for charts'!$G$5&amp;"'!$f70"),$AM32,0)),"",(OFFSET(INDIRECT("'"&amp;'DATA for charts'!$G$5&amp;"'!$f70"),$AM32,0)))</f>
        <v>Jan</v>
      </c>
      <c r="U32" s="380">
        <f ca="1">IF(ISNUMBER(OFFSET(INDIRECT("'"&amp;'DATA for charts'!$G$5&amp;"'!$g70"),$AM32,0)),OFFSET(INDIRECT("'"&amp;'DATA for charts'!$G$5&amp;"'!$g70"),$AM32,0),"")</f>
        <v>1</v>
      </c>
      <c r="V32" s="381">
        <f ca="1">IF(ISNUMBER(OFFSET(INDIRECT("'"&amp;'DATA for charts'!$G$5&amp;"'!$h70"),$AM32,0)),OFFSET(INDIRECT("'"&amp;'DATA for charts'!$G$5&amp;"'!$h70"),$AM32,0),"")</f>
        <v>1</v>
      </c>
      <c r="W32" s="378">
        <f ca="1">IF(ISNUMBER(OFFSET(INDIRECT("'"&amp;'DATA for charts'!$H$5&amp;"'!$e70"),$AM32,0)),OFFSET(INDIRECT("'"&amp;'DATA for charts'!$H$5&amp;"'!$e70"),$AM32,0),"")</f>
        <v>1.7959217834472601</v>
      </c>
      <c r="X32" s="379" t="str">
        <f ca="1">IF(ISBLANK(OFFSET(INDIRECT("'"&amp;'DATA for charts'!$H$5&amp;"'!$f70"),$AM32,0)),"",(OFFSET(INDIRECT("'"&amp;'DATA for charts'!$H$5&amp;"'!$f70"),$AM32,0)))</f>
        <v>Jan</v>
      </c>
      <c r="Y32" s="380">
        <f ca="1">IF(ISNUMBER(OFFSET(INDIRECT("'"&amp;'DATA for charts'!$H$5&amp;"'!$g70"),$AM32,0)),OFFSET(INDIRECT("'"&amp;'DATA for charts'!$H$5&amp;"'!$g70"),$AM32,0),"")</f>
        <v>1</v>
      </c>
      <c r="Z32" s="381">
        <f ca="1">IF(ISNUMBER(OFFSET(INDIRECT("'"&amp;'DATA for charts'!$H$5&amp;"'!$h70"),$AM32,0)),OFFSET(INDIRECT("'"&amp;'DATA for charts'!$H$5&amp;"'!$h70"),$AM32,0),"")</f>
        <v>1</v>
      </c>
      <c r="AA32" s="390">
        <f t="shared" ca="1" si="0"/>
        <v>1.790699</v>
      </c>
      <c r="AB32" s="256">
        <f t="shared" ca="1" si="1"/>
        <v>1.802</v>
      </c>
      <c r="AC32" s="254">
        <f t="shared" ca="1" si="2"/>
        <v>1.7973385748098698</v>
      </c>
      <c r="AD32" s="391">
        <f t="shared" ca="1" si="3"/>
        <v>6.2876300316402397E-3</v>
      </c>
      <c r="AE32" s="386"/>
      <c r="AF32" s="383" t="str">
        <f>IF(ISNUMBER(YourData!$E91),YourData!$E91,"")</f>
        <v/>
      </c>
      <c r="AG32" s="379" t="str">
        <f>IF(ISBLANK(YourData!$F91),"",YourData!$F91)</f>
        <v/>
      </c>
      <c r="AH32" s="380" t="str">
        <f>IF(ISNUMBER(YourData!$G91),YourData!$G91,"")</f>
        <v/>
      </c>
      <c r="AI32" s="382" t="str">
        <f>IF(ISNUMBER(YourData!$H91),YourData!$H91,"")</f>
        <v/>
      </c>
      <c r="AJ32"/>
      <c r="AK32"/>
      <c r="AL32">
        <v>13</v>
      </c>
      <c r="AM32">
        <f t="shared" si="4"/>
        <v>21</v>
      </c>
      <c r="AO32"/>
      <c r="AP32"/>
      <c r="AQ32"/>
      <c r="AR32"/>
      <c r="AS32"/>
      <c r="AU32"/>
      <c r="AV32"/>
      <c r="AW32"/>
      <c r="AX32"/>
      <c r="AY32"/>
      <c r="AZ32"/>
      <c r="BA32"/>
      <c r="BB32"/>
      <c r="BC32"/>
      <c r="BD32"/>
      <c r="BE32"/>
      <c r="BF32"/>
      <c r="BG32"/>
      <c r="BH32"/>
      <c r="BI32"/>
      <c r="BJ32"/>
      <c r="BK32"/>
      <c r="BL32"/>
    </row>
    <row r="33" spans="2:64" ht="15">
      <c r="B33" s="157" t="s">
        <v>572</v>
      </c>
      <c r="C33" s="256">
        <f ca="1">IF(ISNUMBER(OFFSET(INDIRECT("'"&amp;'DATA for charts'!$C$5&amp;"'!$e70"),$AM33,0)),OFFSET(INDIRECT("'"&amp;'DATA for charts'!$C$5&amp;"'!$e70"),$AM33,0),"")</f>
        <v>2.2719999999999998</v>
      </c>
      <c r="D33" s="387" t="str">
        <f ca="1">IF(ISBLANK(OFFSET(INDIRECT("'"&amp;'DATA for charts'!$C$5&amp;"'!$f70"),$AM33,0)),"",(OFFSET(INDIRECT("'"&amp;'DATA for charts'!$C$5&amp;"'!$f70"),$AM33,0)))</f>
        <v>Nov</v>
      </c>
      <c r="E33" s="222">
        <f ca="1">IF(ISNUMBER(OFFSET(INDIRECT("'"&amp;'DATA for charts'!$C$5&amp;"'!$g70"),$AM33,0)),OFFSET(INDIRECT("'"&amp;'DATA for charts'!$C$5&amp;"'!$g70"),$AM33,0),"")</f>
        <v>26</v>
      </c>
      <c r="F33" s="388">
        <f ca="1">IF(ISNUMBER(OFFSET(INDIRECT("'"&amp;'DATA for charts'!$C$5&amp;"'!$h70"),$AM33,0)),OFFSET(INDIRECT("'"&amp;'DATA for charts'!$C$5&amp;"'!$h70"),$AM33,0),"")</f>
        <v>8</v>
      </c>
      <c r="G33" s="256">
        <f ca="1">IF(ISNUMBER(OFFSET(INDIRECT("'"&amp;'DATA for charts'!$D$5&amp;"'!$e70"),$AM33,0)),OFFSET(INDIRECT("'"&amp;'DATA for charts'!$D$5&amp;"'!$e70"),$AM33,0),"")</f>
        <v>2.2260369999999998</v>
      </c>
      <c r="H33" s="387" t="str">
        <f ca="1">IF(ISBLANK(OFFSET(INDIRECT("'"&amp;'DATA for charts'!$D$5&amp;"'!$f70"),$AM33,0)),"",(OFFSET(INDIRECT("'"&amp;'DATA for charts'!$D$5&amp;"'!$f70"),$AM33,0)))</f>
        <v>Nov</v>
      </c>
      <c r="I33" s="222">
        <f ca="1">IF(ISNUMBER(OFFSET(INDIRECT("'"&amp;'DATA for charts'!$D$5&amp;"'!$g70"),$AM33,0)),OFFSET(INDIRECT("'"&amp;'DATA for charts'!$D$5&amp;"'!$g70"),$AM33,0),"")</f>
        <v>26</v>
      </c>
      <c r="J33" s="388">
        <f ca="1">IF(ISNUMBER(OFFSET(INDIRECT("'"&amp;'DATA for charts'!$D$5&amp;"'!$h70"),$AM33,0)),OFFSET(INDIRECT("'"&amp;'DATA for charts'!$D$5&amp;"'!$h70"),$AM33,0),"")</f>
        <v>8</v>
      </c>
      <c r="K33" s="256">
        <f ca="1">IF(ISNUMBER(OFFSET(INDIRECT("'"&amp;'DATA for charts'!$E$5&amp;"'!$e70"),$AM33,0)),OFFSET(INDIRECT("'"&amp;'DATA for charts'!$E$5&amp;"'!$e70"),$AM33,0),"")</f>
        <v>2.3079999999999998</v>
      </c>
      <c r="L33" s="387" t="str">
        <f ca="1">IF(ISBLANK(OFFSET(INDIRECT("'"&amp;'DATA for charts'!$E$5&amp;"'!$f70"),$AM33,0)),"",(OFFSET(INDIRECT("'"&amp;'DATA for charts'!$E$5&amp;"'!$f70"),$AM33,0)))</f>
        <v>Jan</v>
      </c>
      <c r="M33" s="222">
        <f ca="1">IF(ISNUMBER(OFFSET(INDIRECT("'"&amp;'DATA for charts'!$E$5&amp;"'!$g70"),$AM33,0)),OFFSET(INDIRECT("'"&amp;'DATA for charts'!$E$5&amp;"'!$g70"),$AM33,0),"")</f>
        <v>1</v>
      </c>
      <c r="N33" s="388">
        <f ca="1">IF(ISNUMBER(OFFSET(INDIRECT("'"&amp;'DATA for charts'!$E$5&amp;"'!$h70"),$AM33,0)),OFFSET(INDIRECT("'"&amp;'DATA for charts'!$E$5&amp;"'!$h70"),$AM33,0),"")</f>
        <v>0</v>
      </c>
      <c r="O33" s="256">
        <f ca="1">IF(ISNUMBER(OFFSET(INDIRECT("'"&amp;'DATA for charts'!$F$5&amp;"'!$e70"),$AM33,0)),OFFSET(INDIRECT("'"&amp;'DATA for charts'!$F$5&amp;"'!$e70"),$AM33,0),"")</f>
        <v>2.3413323495706666</v>
      </c>
      <c r="P33" s="387" t="str">
        <f ca="1">IF(ISBLANK(OFFSET(INDIRECT("'"&amp;'DATA for charts'!$F$5&amp;"'!$f70"),$AM33,0)),"",(OFFSET(INDIRECT("'"&amp;'DATA for charts'!$F$5&amp;"'!$f70"),$AM33,0)))</f>
        <v>Nov</v>
      </c>
      <c r="Q33" s="222">
        <f ca="1">IF(ISNUMBER(OFFSET(INDIRECT("'"&amp;'DATA for charts'!$F$5&amp;"'!$g70"),$AM33,0)),OFFSET(INDIRECT("'"&amp;'DATA for charts'!$F$5&amp;"'!$g70"),$AM33,0),"")</f>
        <v>26</v>
      </c>
      <c r="R33" s="388">
        <f ca="1">IF(ISNUMBER(OFFSET(INDIRECT("'"&amp;'DATA for charts'!$F$5&amp;"'!$h70"),$AM33,0)),OFFSET(INDIRECT("'"&amp;'DATA for charts'!$F$5&amp;"'!$h70"),$AM33,0),"")</f>
        <v>8</v>
      </c>
      <c r="S33" s="256">
        <f ca="1">IF(ISNUMBER(OFFSET(INDIRECT("'"&amp;'DATA for charts'!$G$5&amp;"'!$e70"),$AM33,0)),OFFSET(INDIRECT("'"&amp;'DATA for charts'!$G$5&amp;"'!$e70"),$AM33,0),"")</f>
        <v>2.2749999999999999</v>
      </c>
      <c r="T33" s="387" t="str">
        <f ca="1">IF(ISBLANK(OFFSET(INDIRECT("'"&amp;'DATA for charts'!$G$5&amp;"'!$f70"),$AM33,0)),"",(OFFSET(INDIRECT("'"&amp;'DATA for charts'!$G$5&amp;"'!$f70"),$AM33,0)))</f>
        <v>Dec</v>
      </c>
      <c r="U33" s="222">
        <f ca="1">IF(ISNUMBER(OFFSET(INDIRECT("'"&amp;'DATA for charts'!$G$5&amp;"'!$g70"),$AM33,0)),OFFSET(INDIRECT("'"&amp;'DATA for charts'!$G$5&amp;"'!$g70"),$AM33,0),"")</f>
        <v>31</v>
      </c>
      <c r="V33" s="388">
        <f ca="1">IF(ISNUMBER(OFFSET(INDIRECT("'"&amp;'DATA for charts'!$G$5&amp;"'!$h70"),$AM33,0)),OFFSET(INDIRECT("'"&amp;'DATA for charts'!$G$5&amp;"'!$h70"),$AM33,0),"")</f>
        <v>24</v>
      </c>
      <c r="W33" s="256">
        <f ca="1">IF(ISNUMBER(OFFSET(INDIRECT("'"&amp;'DATA for charts'!$H$5&amp;"'!$e70"),$AM33,0)),OFFSET(INDIRECT("'"&amp;'DATA for charts'!$H$5&amp;"'!$e70"),$AM33,0),"")</f>
        <v>2.3527250840928802</v>
      </c>
      <c r="X33" s="387" t="str">
        <f ca="1">IF(ISBLANK(OFFSET(INDIRECT("'"&amp;'DATA for charts'!$H$5&amp;"'!$f70"),$AM33,0)),"",(OFFSET(INDIRECT("'"&amp;'DATA for charts'!$H$5&amp;"'!$f70"),$AM33,0)))</f>
        <v>Nov</v>
      </c>
      <c r="Y33" s="222">
        <f ca="1">IF(ISNUMBER(OFFSET(INDIRECT("'"&amp;'DATA for charts'!$H$5&amp;"'!$g70"),$AM33,0)),OFFSET(INDIRECT("'"&amp;'DATA for charts'!$H$5&amp;"'!$g70"),$AM33,0),"")</f>
        <v>26</v>
      </c>
      <c r="Z33" s="388">
        <f ca="1">IF(ISNUMBER(OFFSET(INDIRECT("'"&amp;'DATA for charts'!$H$5&amp;"'!$h70"),$AM33,0)),OFFSET(INDIRECT("'"&amp;'DATA for charts'!$H$5&amp;"'!$h70"),$AM33,0),"")</f>
        <v>8</v>
      </c>
      <c r="AA33" s="390">
        <f t="shared" ca="1" si="0"/>
        <v>2.2260369999999998</v>
      </c>
      <c r="AB33" s="256">
        <f t="shared" ca="1" si="1"/>
        <v>2.3527250840928802</v>
      </c>
      <c r="AC33" s="254">
        <f t="shared" ca="1" si="2"/>
        <v>2.295849072277258</v>
      </c>
      <c r="AD33" s="391">
        <f t="shared" ca="1" si="3"/>
        <v>5.5181364325146226E-2</v>
      </c>
      <c r="AE33" s="386"/>
      <c r="AF33" s="390" t="str">
        <f>IF(ISNUMBER(YourData!$E92),YourData!$E92,"")</f>
        <v/>
      </c>
      <c r="AG33" s="387" t="str">
        <f>IF(ISBLANK(YourData!$F92),"",YourData!$F92)</f>
        <v/>
      </c>
      <c r="AH33" s="222" t="str">
        <f>IF(ISNUMBER(YourData!$G92),YourData!$G92,"")</f>
        <v/>
      </c>
      <c r="AI33" s="389" t="str">
        <f>IF(ISNUMBER(YourData!$H92),YourData!$H92,"")</f>
        <v/>
      </c>
      <c r="AJ33"/>
      <c r="AK33"/>
      <c r="AL33">
        <v>14</v>
      </c>
      <c r="AM33">
        <f t="shared" si="4"/>
        <v>22</v>
      </c>
      <c r="AO33"/>
      <c r="AP33"/>
      <c r="AQ33"/>
      <c r="AR33"/>
      <c r="AS33"/>
      <c r="AU33"/>
      <c r="AV33"/>
      <c r="AW33"/>
      <c r="AX33"/>
      <c r="AY33"/>
      <c r="AZ33"/>
      <c r="BA33"/>
      <c r="BB33"/>
      <c r="BC33"/>
      <c r="BD33"/>
      <c r="BE33"/>
      <c r="BF33"/>
      <c r="BG33"/>
      <c r="BH33"/>
      <c r="BI33"/>
      <c r="BJ33"/>
      <c r="BK33"/>
      <c r="BL33"/>
    </row>
    <row r="34" spans="2:64" ht="15">
      <c r="B34" s="158" t="s">
        <v>553</v>
      </c>
      <c r="C34" s="256">
        <f ca="1">IF(ISNUMBER(OFFSET(INDIRECT("'"&amp;'DATA for charts'!$C$5&amp;"'!$e70"),$AM34,0)),OFFSET(INDIRECT("'"&amp;'DATA for charts'!$C$5&amp;"'!$e70"),$AM34,0),"")</f>
        <v>2.3740000000000001</v>
      </c>
      <c r="D34" s="387" t="str">
        <f ca="1">IF(ISBLANK(OFFSET(INDIRECT("'"&amp;'DATA for charts'!$C$5&amp;"'!$f70"),$AM34,0)),"",(OFFSET(INDIRECT("'"&amp;'DATA for charts'!$C$5&amp;"'!$f70"),$AM34,0)))</f>
        <v>Dec</v>
      </c>
      <c r="E34" s="222">
        <f ca="1">IF(ISNUMBER(OFFSET(INDIRECT("'"&amp;'DATA for charts'!$C$5&amp;"'!$g70"),$AM34,0)),OFFSET(INDIRECT("'"&amp;'DATA for charts'!$C$5&amp;"'!$g70"),$AM34,0),"")</f>
        <v>31</v>
      </c>
      <c r="F34" s="388">
        <f ca="1">IF(ISNUMBER(OFFSET(INDIRECT("'"&amp;'DATA for charts'!$C$5&amp;"'!$h70"),$AM34,0)),OFFSET(INDIRECT("'"&amp;'DATA for charts'!$C$5&amp;"'!$h70"),$AM34,0),"")</f>
        <v>24</v>
      </c>
      <c r="G34" s="256">
        <f ca="1">IF(ISNUMBER(OFFSET(INDIRECT("'"&amp;'DATA for charts'!$D$5&amp;"'!$e70"),$AM34,0)),OFFSET(INDIRECT("'"&amp;'DATA for charts'!$D$5&amp;"'!$e70"),$AM34,0),"")</f>
        <v>2.6289760000000002</v>
      </c>
      <c r="H34" s="387" t="str">
        <f ca="1">IF(ISBLANK(OFFSET(INDIRECT("'"&amp;'DATA for charts'!$D$5&amp;"'!$f70"),$AM34,0)),"",(OFFSET(INDIRECT("'"&amp;'DATA for charts'!$D$5&amp;"'!$f70"),$AM34,0)))</f>
        <v>Jan</v>
      </c>
      <c r="I34" s="222">
        <f ca="1">IF(ISNUMBER(OFFSET(INDIRECT("'"&amp;'DATA for charts'!$D$5&amp;"'!$g70"),$AM34,0)),OFFSET(INDIRECT("'"&amp;'DATA for charts'!$D$5&amp;"'!$g70"),$AM34,0),"")</f>
        <v>1</v>
      </c>
      <c r="J34" s="388">
        <f ca="1">IF(ISNUMBER(OFFSET(INDIRECT("'"&amp;'DATA for charts'!$D$5&amp;"'!$h70"),$AM34,0)),OFFSET(INDIRECT("'"&amp;'DATA for charts'!$D$5&amp;"'!$h70"),$AM34,0),"")</f>
        <v>2</v>
      </c>
      <c r="K34" s="256">
        <f ca="1">IF(ISNUMBER(OFFSET(INDIRECT("'"&amp;'DATA for charts'!$E$5&amp;"'!$e70"),$AM34,0)),OFFSET(INDIRECT("'"&amp;'DATA for charts'!$E$5&amp;"'!$e70"),$AM34,0),"")</f>
        <v>2.605</v>
      </c>
      <c r="L34" s="387" t="str">
        <f ca="1">IF(ISBLANK(OFFSET(INDIRECT("'"&amp;'DATA for charts'!$E$5&amp;"'!$f70"),$AM34,0)),"",(OFFSET(INDIRECT("'"&amp;'DATA for charts'!$E$5&amp;"'!$f70"),$AM34,0)))</f>
        <v>Jan</v>
      </c>
      <c r="M34" s="222">
        <f ca="1">IF(ISNUMBER(OFFSET(INDIRECT("'"&amp;'DATA for charts'!$E$5&amp;"'!$g70"),$AM34,0)),OFFSET(INDIRECT("'"&amp;'DATA for charts'!$E$5&amp;"'!$g70"),$AM34,0),"")</f>
        <v>1</v>
      </c>
      <c r="N34" s="388">
        <f ca="1">IF(ISNUMBER(OFFSET(INDIRECT("'"&amp;'DATA for charts'!$E$5&amp;"'!$h70"),$AM34,0)),OFFSET(INDIRECT("'"&amp;'DATA for charts'!$E$5&amp;"'!$h70"),$AM34,0),"")</f>
        <v>0</v>
      </c>
      <c r="O34" s="256">
        <f ca="1">IF(ISNUMBER(OFFSET(INDIRECT("'"&amp;'DATA for charts'!$F$5&amp;"'!$e70"),$AM34,0)),OFFSET(INDIRECT("'"&amp;'DATA for charts'!$F$5&amp;"'!$e70"),$AM34,0),"")</f>
        <v>2.5645606256152473</v>
      </c>
      <c r="P34" s="387" t="str">
        <f ca="1">IF(ISBLANK(OFFSET(INDIRECT("'"&amp;'DATA for charts'!$F$5&amp;"'!$f70"),$AM34,0)),"",(OFFSET(INDIRECT("'"&amp;'DATA for charts'!$F$5&amp;"'!$f70"),$AM34,0)))</f>
        <v>Dec</v>
      </c>
      <c r="Q34" s="222">
        <f ca="1">IF(ISNUMBER(OFFSET(INDIRECT("'"&amp;'DATA for charts'!$F$5&amp;"'!$g70"),$AM34,0)),OFFSET(INDIRECT("'"&amp;'DATA for charts'!$F$5&amp;"'!$g70"),$AM34,0),"")</f>
        <v>31</v>
      </c>
      <c r="R34" s="388">
        <f ca="1">IF(ISNUMBER(OFFSET(INDIRECT("'"&amp;'DATA for charts'!$F$5&amp;"'!$h70"),$AM34,0)),OFFSET(INDIRECT("'"&amp;'DATA for charts'!$F$5&amp;"'!$h70"),$AM34,0),"")</f>
        <v>24</v>
      </c>
      <c r="S34" s="256">
        <f ca="1">IF(ISNUMBER(OFFSET(INDIRECT("'"&amp;'DATA for charts'!$G$5&amp;"'!$e70"),$AM34,0)),OFFSET(INDIRECT("'"&amp;'DATA for charts'!$G$5&amp;"'!$e70"),$AM34,0),"")</f>
        <v>2.6709999999999998</v>
      </c>
      <c r="T34" s="387" t="str">
        <f ca="1">IF(ISBLANK(OFFSET(INDIRECT("'"&amp;'DATA for charts'!$G$5&amp;"'!$f70"),$AM34,0)),"",(OFFSET(INDIRECT("'"&amp;'DATA for charts'!$G$5&amp;"'!$f70"),$AM34,0)))</f>
        <v>Jan</v>
      </c>
      <c r="U34" s="222">
        <f ca="1">IF(ISNUMBER(OFFSET(INDIRECT("'"&amp;'DATA for charts'!$G$5&amp;"'!$g70"),$AM34,0)),OFFSET(INDIRECT("'"&amp;'DATA for charts'!$G$5&amp;"'!$g70"),$AM34,0),"")</f>
        <v>1</v>
      </c>
      <c r="V34" s="388">
        <f ca="1">IF(ISNUMBER(OFFSET(INDIRECT("'"&amp;'DATA for charts'!$G$5&amp;"'!$h70"),$AM34,0)),OFFSET(INDIRECT("'"&amp;'DATA for charts'!$G$5&amp;"'!$h70"),$AM34,0),"")</f>
        <v>1</v>
      </c>
      <c r="W34" s="256">
        <f ca="1">IF(ISNUMBER(OFFSET(INDIRECT("'"&amp;'DATA for charts'!$H$5&amp;"'!$e70"),$AM34,0)),OFFSET(INDIRECT("'"&amp;'DATA for charts'!$H$5&amp;"'!$e70"),$AM34,0),"")</f>
        <v>2.7497890896267299</v>
      </c>
      <c r="X34" s="387" t="str">
        <f ca="1">IF(ISBLANK(OFFSET(INDIRECT("'"&amp;'DATA for charts'!$H$5&amp;"'!$f70"),$AM34,0)),"",(OFFSET(INDIRECT("'"&amp;'DATA for charts'!$H$5&amp;"'!$f70"),$AM34,0)))</f>
        <v>Jan</v>
      </c>
      <c r="Y34" s="222">
        <f ca="1">IF(ISNUMBER(OFFSET(INDIRECT("'"&amp;'DATA for charts'!$H$5&amp;"'!$g70"),$AM34,0)),OFFSET(INDIRECT("'"&amp;'DATA for charts'!$H$5&amp;"'!$g70"),$AM34,0),"")</f>
        <v>1</v>
      </c>
      <c r="Z34" s="388">
        <f ca="1">IF(ISNUMBER(OFFSET(INDIRECT("'"&amp;'DATA for charts'!$H$5&amp;"'!$h70"),$AM34,0)),OFFSET(INDIRECT("'"&amp;'DATA for charts'!$H$5&amp;"'!$h70"),$AM34,0),"")</f>
        <v>1</v>
      </c>
      <c r="AA34" s="390">
        <f t="shared" ca="1" si="0"/>
        <v>2.3740000000000001</v>
      </c>
      <c r="AB34" s="256">
        <f t="shared" ca="1" si="1"/>
        <v>2.7497890896267299</v>
      </c>
      <c r="AC34" s="254">
        <f t="shared" ca="1" si="2"/>
        <v>2.5988876192069963</v>
      </c>
      <c r="AD34" s="391">
        <f t="shared" ca="1" si="3"/>
        <v>0.14459612907055788</v>
      </c>
      <c r="AE34" s="386"/>
      <c r="AF34" s="390" t="str">
        <f>IF(ISNUMBER(YourData!$E93),YourData!$E93,"")</f>
        <v/>
      </c>
      <c r="AG34" s="387" t="str">
        <f>IF(ISBLANK(YourData!$F93),"",YourData!$F93)</f>
        <v/>
      </c>
      <c r="AH34" s="222" t="str">
        <f>IF(ISNUMBER(YourData!$G93),YourData!$G93,"")</f>
        <v/>
      </c>
      <c r="AI34" s="389" t="str">
        <f>IF(ISNUMBER(YourData!$H93),YourData!$H93,"")</f>
        <v/>
      </c>
      <c r="AJ34"/>
      <c r="AK34"/>
      <c r="AL34">
        <v>15</v>
      </c>
      <c r="AM34">
        <f t="shared" si="4"/>
        <v>23</v>
      </c>
      <c r="AO34"/>
      <c r="AP34"/>
      <c r="AQ34"/>
      <c r="AR34"/>
      <c r="AS34"/>
      <c r="AU34"/>
      <c r="AV34"/>
      <c r="AW34"/>
      <c r="AX34"/>
      <c r="AY34"/>
      <c r="AZ34"/>
      <c r="BA34"/>
      <c r="BB34"/>
      <c r="BC34"/>
      <c r="BD34"/>
      <c r="BE34"/>
      <c r="BF34"/>
      <c r="BG34"/>
      <c r="BH34"/>
      <c r="BI34"/>
      <c r="BJ34"/>
      <c r="BK34"/>
      <c r="BL34"/>
    </row>
    <row r="35" spans="2:64" ht="15">
      <c r="B35" s="157" t="s">
        <v>554</v>
      </c>
      <c r="C35" s="256">
        <f ca="1">IF(ISNUMBER(OFFSET(INDIRECT("'"&amp;'DATA for charts'!$C$5&amp;"'!$e70"),$AM35,0)),OFFSET(INDIRECT("'"&amp;'DATA for charts'!$C$5&amp;"'!$e70"),$AM35,0),"")</f>
        <v>2.5209999999999999</v>
      </c>
      <c r="D35" s="387" t="str">
        <f ca="1">IF(ISBLANK(OFFSET(INDIRECT("'"&amp;'DATA for charts'!$C$5&amp;"'!$f70"),$AM35,0)),"",(OFFSET(INDIRECT("'"&amp;'DATA for charts'!$C$5&amp;"'!$f70"),$AM35,0)))</f>
        <v>Nov</v>
      </c>
      <c r="E35" s="222">
        <f ca="1">IF(ISNUMBER(OFFSET(INDIRECT("'"&amp;'DATA for charts'!$C$5&amp;"'!$g70"),$AM35,0)),OFFSET(INDIRECT("'"&amp;'DATA for charts'!$C$5&amp;"'!$g70"),$AM35,0),"")</f>
        <v>26</v>
      </c>
      <c r="F35" s="388">
        <f ca="1">IF(ISNUMBER(OFFSET(INDIRECT("'"&amp;'DATA for charts'!$C$5&amp;"'!$h70"),$AM35,0)),OFFSET(INDIRECT("'"&amp;'DATA for charts'!$C$5&amp;"'!$h70"),$AM35,0),"")</f>
        <v>8</v>
      </c>
      <c r="G35" s="256">
        <f ca="1">IF(ISNUMBER(OFFSET(INDIRECT("'"&amp;'DATA for charts'!$D$5&amp;"'!$e70"),$AM35,0)),OFFSET(INDIRECT("'"&amp;'DATA for charts'!$D$5&amp;"'!$e70"),$AM35,0),"")</f>
        <v>2.4199980000000001</v>
      </c>
      <c r="H35" s="387" t="str">
        <f ca="1">IF(ISBLANK(OFFSET(INDIRECT("'"&amp;'DATA for charts'!$D$5&amp;"'!$f70"),$AM35,0)),"",(OFFSET(INDIRECT("'"&amp;'DATA for charts'!$D$5&amp;"'!$f70"),$AM35,0)))</f>
        <v>Nov</v>
      </c>
      <c r="I35" s="222">
        <f ca="1">IF(ISNUMBER(OFFSET(INDIRECT("'"&amp;'DATA for charts'!$D$5&amp;"'!$g70"),$AM35,0)),OFFSET(INDIRECT("'"&amp;'DATA for charts'!$D$5&amp;"'!$g70"),$AM35,0),"")</f>
        <v>26</v>
      </c>
      <c r="J35" s="388">
        <f ca="1">IF(ISNUMBER(OFFSET(INDIRECT("'"&amp;'DATA for charts'!$D$5&amp;"'!$h70"),$AM35,0)),OFFSET(INDIRECT("'"&amp;'DATA for charts'!$D$5&amp;"'!$h70"),$AM35,0),"")</f>
        <v>8</v>
      </c>
      <c r="K35" s="256">
        <f ca="1">IF(ISNUMBER(OFFSET(INDIRECT("'"&amp;'DATA for charts'!$E$5&amp;"'!$e70"),$AM35,0)),OFFSET(INDIRECT("'"&amp;'DATA for charts'!$E$5&amp;"'!$e70"),$AM35,0),"")</f>
        <v>2.52</v>
      </c>
      <c r="L35" s="387" t="str">
        <f ca="1">IF(ISBLANK(OFFSET(INDIRECT("'"&amp;'DATA for charts'!$E$5&amp;"'!$f70"),$AM35,0)),"",(OFFSET(INDIRECT("'"&amp;'DATA for charts'!$E$5&amp;"'!$f70"),$AM35,0)))</f>
        <v>Jan</v>
      </c>
      <c r="M35" s="222">
        <f ca="1">IF(ISNUMBER(OFFSET(INDIRECT("'"&amp;'DATA for charts'!$E$5&amp;"'!$g70"),$AM35,0)),OFFSET(INDIRECT("'"&amp;'DATA for charts'!$E$5&amp;"'!$g70"),$AM35,0),"")</f>
        <v>1</v>
      </c>
      <c r="N35" s="388">
        <f ca="1">IF(ISNUMBER(OFFSET(INDIRECT("'"&amp;'DATA for charts'!$E$5&amp;"'!$h70"),$AM35,0)),OFFSET(INDIRECT("'"&amp;'DATA for charts'!$E$5&amp;"'!$h70"),$AM35,0),"")</f>
        <v>0</v>
      </c>
      <c r="O35" s="256">
        <f ca="1">IF(ISNUMBER(OFFSET(INDIRECT("'"&amp;'DATA for charts'!$F$5&amp;"'!$e70"),$AM35,0)),OFFSET(INDIRECT("'"&amp;'DATA for charts'!$F$5&amp;"'!$e70"),$AM35,0),"")</f>
        <v>2.4778185888973803</v>
      </c>
      <c r="P35" s="387" t="str">
        <f ca="1">IF(ISBLANK(OFFSET(INDIRECT("'"&amp;'DATA for charts'!$F$5&amp;"'!$f70"),$AM35,0)),"",(OFFSET(INDIRECT("'"&amp;'DATA for charts'!$F$5&amp;"'!$f70"),$AM35,0)))</f>
        <v>Nov</v>
      </c>
      <c r="Q35" s="222">
        <f ca="1">IF(ISNUMBER(OFFSET(INDIRECT("'"&amp;'DATA for charts'!$F$5&amp;"'!$g70"),$AM35,0)),OFFSET(INDIRECT("'"&amp;'DATA for charts'!$F$5&amp;"'!$g70"),$AM35,0),"")</f>
        <v>26</v>
      </c>
      <c r="R35" s="388">
        <f ca="1">IF(ISNUMBER(OFFSET(INDIRECT("'"&amp;'DATA for charts'!$F$5&amp;"'!$h70"),$AM35,0)),OFFSET(INDIRECT("'"&amp;'DATA for charts'!$F$5&amp;"'!$h70"),$AM35,0),"")</f>
        <v>8</v>
      </c>
      <c r="S35" s="256">
        <f ca="1">IF(ISNUMBER(OFFSET(INDIRECT("'"&amp;'DATA for charts'!$G$5&amp;"'!$e70"),$AM35,0)),OFFSET(INDIRECT("'"&amp;'DATA for charts'!$G$5&amp;"'!$e70"),$AM35,0),"")</f>
        <v>2.39</v>
      </c>
      <c r="T35" s="387" t="str">
        <f ca="1">IF(ISBLANK(OFFSET(INDIRECT("'"&amp;'DATA for charts'!$G$5&amp;"'!$f70"),$AM35,0)),"",(OFFSET(INDIRECT("'"&amp;'DATA for charts'!$G$5&amp;"'!$f70"),$AM35,0)))</f>
        <v>Nov</v>
      </c>
      <c r="U35" s="222">
        <f ca="1">IF(ISNUMBER(OFFSET(INDIRECT("'"&amp;'DATA for charts'!$G$5&amp;"'!$g70"),$AM35,0)),OFFSET(INDIRECT("'"&amp;'DATA for charts'!$G$5&amp;"'!$g70"),$AM35,0),"")</f>
        <v>26</v>
      </c>
      <c r="V35" s="388">
        <f ca="1">IF(ISNUMBER(OFFSET(INDIRECT("'"&amp;'DATA for charts'!$G$5&amp;"'!$h70"),$AM35,0)),OFFSET(INDIRECT("'"&amp;'DATA for charts'!$G$5&amp;"'!$h70"),$AM35,0),"")</f>
        <v>8</v>
      </c>
      <c r="W35" s="256">
        <f ca="1">IF(ISNUMBER(OFFSET(INDIRECT("'"&amp;'DATA for charts'!$H$5&amp;"'!$e70"),$AM35,0)),OFFSET(INDIRECT("'"&amp;'DATA for charts'!$H$5&amp;"'!$e70"),$AM35,0),"")</f>
        <v>2.4893733554416202</v>
      </c>
      <c r="X35" s="387" t="str">
        <f ca="1">IF(ISBLANK(OFFSET(INDIRECT("'"&amp;'DATA for charts'!$H$5&amp;"'!$f70"),$AM35,0)),"",(OFFSET(INDIRECT("'"&amp;'DATA for charts'!$H$5&amp;"'!$f70"),$AM35,0)))</f>
        <v>Nov</v>
      </c>
      <c r="Y35" s="222">
        <f ca="1">IF(ISNUMBER(OFFSET(INDIRECT("'"&amp;'DATA for charts'!$H$5&amp;"'!$g70"),$AM35,0)),OFFSET(INDIRECT("'"&amp;'DATA for charts'!$H$5&amp;"'!$g70"),$AM35,0),"")</f>
        <v>26</v>
      </c>
      <c r="Z35" s="388">
        <f ca="1">IF(ISNUMBER(OFFSET(INDIRECT("'"&amp;'DATA for charts'!$H$5&amp;"'!$h70"),$AM35,0)),OFFSET(INDIRECT("'"&amp;'DATA for charts'!$H$5&amp;"'!$h70"),$AM35,0),"")</f>
        <v>8</v>
      </c>
      <c r="AA35" s="390">
        <f t="shared" ca="1" si="0"/>
        <v>2.39</v>
      </c>
      <c r="AB35" s="256">
        <f t="shared" ca="1" si="1"/>
        <v>2.5209999999999999</v>
      </c>
      <c r="AC35" s="254">
        <f t="shared" ca="1" si="2"/>
        <v>2.4696983240565</v>
      </c>
      <c r="AD35" s="391">
        <f t="shared" ca="1" si="3"/>
        <v>5.3042915697019702E-2</v>
      </c>
      <c r="AE35" s="386"/>
      <c r="AF35" s="390" t="str">
        <f>IF(ISNUMBER(YourData!$E94),YourData!$E94,"")</f>
        <v/>
      </c>
      <c r="AG35" s="387" t="str">
        <f>IF(ISBLANK(YourData!$F94),"",YourData!$F94)</f>
        <v/>
      </c>
      <c r="AH35" s="222" t="str">
        <f>IF(ISNUMBER(YourData!$G94),YourData!$G94,"")</f>
        <v/>
      </c>
      <c r="AI35" s="389" t="str">
        <f>IF(ISNUMBER(YourData!$H94),YourData!$H94,"")</f>
        <v/>
      </c>
      <c r="AJ35"/>
      <c r="AK35"/>
      <c r="AL35">
        <v>16</v>
      </c>
      <c r="AM35">
        <f t="shared" si="4"/>
        <v>24</v>
      </c>
      <c r="AO35"/>
      <c r="AP35"/>
      <c r="AQ35"/>
      <c r="AR35"/>
      <c r="AS35"/>
      <c r="AU35"/>
      <c r="AV35"/>
      <c r="AW35"/>
      <c r="AX35"/>
      <c r="AY35"/>
      <c r="AZ35"/>
      <c r="BA35"/>
      <c r="BB35"/>
      <c r="BC35"/>
      <c r="BD35"/>
      <c r="BE35"/>
      <c r="BF35"/>
      <c r="BG35"/>
      <c r="BH35"/>
      <c r="BI35"/>
      <c r="BJ35"/>
      <c r="BK35"/>
      <c r="BL35"/>
    </row>
    <row r="36" spans="2:64" ht="15">
      <c r="B36" s="157" t="s">
        <v>186</v>
      </c>
      <c r="C36" s="256">
        <f ca="1">IF(ISNUMBER(OFFSET(INDIRECT("'"&amp;'DATA for charts'!$C$5&amp;"'!$e70"),$AM36,0)),OFFSET(INDIRECT("'"&amp;'DATA for charts'!$C$5&amp;"'!$e70"),$AM36,0),"")</f>
        <v>2.6309999999999998</v>
      </c>
      <c r="D36" s="387" t="str">
        <f ca="1">IF(ISBLANK(OFFSET(INDIRECT("'"&amp;'DATA for charts'!$C$5&amp;"'!$f70"),$AM36,0)),"",(OFFSET(INDIRECT("'"&amp;'DATA for charts'!$C$5&amp;"'!$f70"),$AM36,0)))</f>
        <v>Nov</v>
      </c>
      <c r="E36" s="222">
        <f ca="1">IF(ISNUMBER(OFFSET(INDIRECT("'"&amp;'DATA for charts'!$C$5&amp;"'!$g70"),$AM36,0)),OFFSET(INDIRECT("'"&amp;'DATA for charts'!$C$5&amp;"'!$g70"),$AM36,0),"")</f>
        <v>26</v>
      </c>
      <c r="F36" s="388">
        <f ca="1">IF(ISNUMBER(OFFSET(INDIRECT("'"&amp;'DATA for charts'!$C$5&amp;"'!$h70"),$AM36,0)),OFFSET(INDIRECT("'"&amp;'DATA for charts'!$C$5&amp;"'!$h70"),$AM36,0),"")</f>
        <v>8</v>
      </c>
      <c r="G36" s="256">
        <f ca="1">IF(ISNUMBER(OFFSET(INDIRECT("'"&amp;'DATA for charts'!$D$5&amp;"'!$e70"),$AM36,0)),OFFSET(INDIRECT("'"&amp;'DATA for charts'!$D$5&amp;"'!$e70"),$AM36,0),"")</f>
        <v>2.8393790000000001</v>
      </c>
      <c r="H36" s="387" t="str">
        <f ca="1">IF(ISBLANK(OFFSET(INDIRECT("'"&amp;'DATA for charts'!$D$5&amp;"'!$f70"),$AM36,0)),"",(OFFSET(INDIRECT("'"&amp;'DATA for charts'!$D$5&amp;"'!$f70"),$AM36,0)))</f>
        <v>Jan</v>
      </c>
      <c r="I36" s="222">
        <f ca="1">IF(ISNUMBER(OFFSET(INDIRECT("'"&amp;'DATA for charts'!$D$5&amp;"'!$g70"),$AM36,0)),OFFSET(INDIRECT("'"&amp;'DATA for charts'!$D$5&amp;"'!$g70"),$AM36,0),"")</f>
        <v>1</v>
      </c>
      <c r="J36" s="388">
        <f ca="1">IF(ISNUMBER(OFFSET(INDIRECT("'"&amp;'DATA for charts'!$D$5&amp;"'!$h70"),$AM36,0)),OFFSET(INDIRECT("'"&amp;'DATA for charts'!$D$5&amp;"'!$h70"),$AM36,0),"")</f>
        <v>1</v>
      </c>
      <c r="K36" s="256">
        <f ca="1">IF(ISNUMBER(OFFSET(INDIRECT("'"&amp;'DATA for charts'!$E$5&amp;"'!$e70"),$AM36,0)),OFFSET(INDIRECT("'"&amp;'DATA for charts'!$E$5&amp;"'!$e70"),$AM36,0),"")</f>
        <v>2.863</v>
      </c>
      <c r="L36" s="387" t="str">
        <f ca="1">IF(ISBLANK(OFFSET(INDIRECT("'"&amp;'DATA for charts'!$E$5&amp;"'!$f70"),$AM36,0)),"",(OFFSET(INDIRECT("'"&amp;'DATA for charts'!$E$5&amp;"'!$f70"),$AM36,0)))</f>
        <v>Jan</v>
      </c>
      <c r="M36" s="222">
        <f ca="1">IF(ISNUMBER(OFFSET(INDIRECT("'"&amp;'DATA for charts'!$E$5&amp;"'!$g70"),$AM36,0)),OFFSET(INDIRECT("'"&amp;'DATA for charts'!$E$5&amp;"'!$g70"),$AM36,0),"")</f>
        <v>1</v>
      </c>
      <c r="N36" s="388">
        <f ca="1">IF(ISNUMBER(OFFSET(INDIRECT("'"&amp;'DATA for charts'!$E$5&amp;"'!$h70"),$AM36,0)),OFFSET(INDIRECT("'"&amp;'DATA for charts'!$E$5&amp;"'!$h70"),$AM36,0),"")</f>
        <v>0</v>
      </c>
      <c r="O36" s="256">
        <f ca="1">IF(ISNUMBER(OFFSET(INDIRECT("'"&amp;'DATA for charts'!$F$5&amp;"'!$e70"),$AM36,0)),OFFSET(INDIRECT("'"&amp;'DATA for charts'!$F$5&amp;"'!$e70"),$AM36,0),"")</f>
        <v>2.6920324733186942</v>
      </c>
      <c r="P36" s="387" t="str">
        <f ca="1">IF(ISBLANK(OFFSET(INDIRECT("'"&amp;'DATA for charts'!$F$5&amp;"'!$f70"),$AM36,0)),"",(OFFSET(INDIRECT("'"&amp;'DATA for charts'!$F$5&amp;"'!$f70"),$AM36,0)))</f>
        <v>Dec</v>
      </c>
      <c r="Q36" s="222">
        <f ca="1">IF(ISNUMBER(OFFSET(INDIRECT("'"&amp;'DATA for charts'!$F$5&amp;"'!$g70"),$AM36,0)),OFFSET(INDIRECT("'"&amp;'DATA for charts'!$F$5&amp;"'!$g70"),$AM36,0),"")</f>
        <v>31</v>
      </c>
      <c r="R36" s="388">
        <f ca="1">IF(ISNUMBER(OFFSET(INDIRECT("'"&amp;'DATA for charts'!$F$5&amp;"'!$h70"),$AM36,0)),OFFSET(INDIRECT("'"&amp;'DATA for charts'!$F$5&amp;"'!$h70"),$AM36,0),"")</f>
        <v>24</v>
      </c>
      <c r="S36" s="256">
        <f ca="1">IF(ISNUMBER(OFFSET(INDIRECT("'"&amp;'DATA for charts'!$G$5&amp;"'!$e70"),$AM36,0)),OFFSET(INDIRECT("'"&amp;'DATA for charts'!$G$5&amp;"'!$e70"),$AM36,0),"")</f>
        <v>2.7879999999999998</v>
      </c>
      <c r="T36" s="387" t="str">
        <f ca="1">IF(ISBLANK(OFFSET(INDIRECT("'"&amp;'DATA for charts'!$G$5&amp;"'!$f70"),$AM36,0)),"",(OFFSET(INDIRECT("'"&amp;'DATA for charts'!$G$5&amp;"'!$f70"),$AM36,0)))</f>
        <v>Jan</v>
      </c>
      <c r="U36" s="222">
        <f ca="1">IF(ISNUMBER(OFFSET(INDIRECT("'"&amp;'DATA for charts'!$G$5&amp;"'!$g70"),$AM36,0)),OFFSET(INDIRECT("'"&amp;'DATA for charts'!$G$5&amp;"'!$g70"),$AM36,0),"")</f>
        <v>1</v>
      </c>
      <c r="V36" s="388">
        <f ca="1">IF(ISNUMBER(OFFSET(INDIRECT("'"&amp;'DATA for charts'!$G$5&amp;"'!$h70"),$AM36,0)),OFFSET(INDIRECT("'"&amp;'DATA for charts'!$G$5&amp;"'!$h70"),$AM36,0),"")</f>
        <v>1</v>
      </c>
      <c r="W36" s="256">
        <f ca="1">IF(ISNUMBER(OFFSET(INDIRECT("'"&amp;'DATA for charts'!$H$5&amp;"'!$e70"),$AM36,0)),OFFSET(INDIRECT("'"&amp;'DATA for charts'!$H$5&amp;"'!$e70"),$AM36,0),"")</f>
        <v>2.87857374403211</v>
      </c>
      <c r="X36" s="387" t="str">
        <f ca="1">IF(ISBLANK(OFFSET(INDIRECT("'"&amp;'DATA for charts'!$H$5&amp;"'!$f70"),$AM36,0)),"",(OFFSET(INDIRECT("'"&amp;'DATA for charts'!$H$5&amp;"'!$f70"),$AM36,0)))</f>
        <v>Jan</v>
      </c>
      <c r="Y36" s="222">
        <f ca="1">IF(ISNUMBER(OFFSET(INDIRECT("'"&amp;'DATA for charts'!$H$5&amp;"'!$g70"),$AM36,0)),OFFSET(INDIRECT("'"&amp;'DATA for charts'!$H$5&amp;"'!$g70"),$AM36,0),"")</f>
        <v>1</v>
      </c>
      <c r="Z36" s="388">
        <f ca="1">IF(ISNUMBER(OFFSET(INDIRECT("'"&amp;'DATA for charts'!$H$5&amp;"'!$h70"),$AM36,0)),OFFSET(INDIRECT("'"&amp;'DATA for charts'!$H$5&amp;"'!$h70"),$AM36,0),"")</f>
        <v>1</v>
      </c>
      <c r="AA36" s="390">
        <f t="shared" ca="1" si="0"/>
        <v>2.6309999999999998</v>
      </c>
      <c r="AB36" s="256">
        <f t="shared" ca="1" si="1"/>
        <v>2.87857374403211</v>
      </c>
      <c r="AC36" s="254">
        <f t="shared" ca="1" si="2"/>
        <v>2.7819975362251341</v>
      </c>
      <c r="AD36" s="391">
        <f t="shared" ca="1" si="3"/>
        <v>8.8991359916170396E-2</v>
      </c>
      <c r="AE36" s="386"/>
      <c r="AF36" s="390" t="str">
        <f>IF(ISNUMBER(YourData!$E95),YourData!$E95,"")</f>
        <v/>
      </c>
      <c r="AG36" s="387" t="str">
        <f>IF(ISBLANK(YourData!$F95),"",YourData!$F95)</f>
        <v/>
      </c>
      <c r="AH36" s="222" t="str">
        <f>IF(ISNUMBER(YourData!$G95),YourData!$G95,"")</f>
        <v/>
      </c>
      <c r="AI36" s="389" t="str">
        <f>IF(ISNUMBER(YourData!$H95),YourData!$H95,"")</f>
        <v/>
      </c>
      <c r="AJ36"/>
      <c r="AK36"/>
      <c r="AL36">
        <v>17</v>
      </c>
      <c r="AM36">
        <f t="shared" si="4"/>
        <v>25</v>
      </c>
      <c r="AO36"/>
      <c r="AP36"/>
      <c r="AQ36"/>
      <c r="AR36"/>
      <c r="AS36"/>
      <c r="AU36"/>
      <c r="AV36"/>
      <c r="AW36"/>
      <c r="AX36"/>
      <c r="AY36"/>
      <c r="AZ36"/>
      <c r="BA36"/>
      <c r="BB36"/>
      <c r="BC36"/>
      <c r="BD36"/>
      <c r="BE36"/>
      <c r="BF36"/>
      <c r="BG36"/>
      <c r="BH36"/>
      <c r="BI36"/>
      <c r="BJ36"/>
      <c r="BK36"/>
      <c r="BL36"/>
    </row>
    <row r="37" spans="2:64" ht="15">
      <c r="B37" s="157" t="s">
        <v>187</v>
      </c>
      <c r="C37" s="256">
        <f ca="1">IF(ISNUMBER(OFFSET(INDIRECT("'"&amp;'DATA for charts'!$C$5&amp;"'!$e70"),$AM37,0)),OFFSET(INDIRECT("'"&amp;'DATA for charts'!$C$5&amp;"'!$e70"),$AM37,0),"")</f>
        <v>4.2190000000000003</v>
      </c>
      <c r="D37" s="387" t="str">
        <f ca="1">IF(ISBLANK(OFFSET(INDIRECT("'"&amp;'DATA for charts'!$C$5&amp;"'!$f70"),$AM37,0)),"",(OFFSET(INDIRECT("'"&amp;'DATA for charts'!$C$5&amp;"'!$f70"),$AM37,0)))</f>
        <v>Dec</v>
      </c>
      <c r="E37" s="222">
        <f ca="1">IF(ISNUMBER(OFFSET(INDIRECT("'"&amp;'DATA for charts'!$C$5&amp;"'!$g70"),$AM37,0)),OFFSET(INDIRECT("'"&amp;'DATA for charts'!$C$5&amp;"'!$g70"),$AM37,0),"")</f>
        <v>31</v>
      </c>
      <c r="F37" s="388">
        <f ca="1">IF(ISNUMBER(OFFSET(INDIRECT("'"&amp;'DATA for charts'!$C$5&amp;"'!$h70"),$AM37,0)),OFFSET(INDIRECT("'"&amp;'DATA for charts'!$C$5&amp;"'!$h70"),$AM37,0),"")</f>
        <v>24</v>
      </c>
      <c r="G37" s="256">
        <f ca="1">IF(ISNUMBER(OFFSET(INDIRECT("'"&amp;'DATA for charts'!$D$5&amp;"'!$e70"),$AM37,0)),OFFSET(INDIRECT("'"&amp;'DATA for charts'!$D$5&amp;"'!$e70"),$AM37,0),"")</f>
        <v>4.1329029999999998</v>
      </c>
      <c r="H37" s="387" t="str">
        <f ca="1">IF(ISBLANK(OFFSET(INDIRECT("'"&amp;'DATA for charts'!$D$5&amp;"'!$f70"),$AM37,0)),"",(OFFSET(INDIRECT("'"&amp;'DATA for charts'!$D$5&amp;"'!$f70"),$AM37,0)))</f>
        <v>Jan</v>
      </c>
      <c r="I37" s="222">
        <f ca="1">IF(ISNUMBER(OFFSET(INDIRECT("'"&amp;'DATA for charts'!$D$5&amp;"'!$g70"),$AM37,0)),OFFSET(INDIRECT("'"&amp;'DATA for charts'!$D$5&amp;"'!$g70"),$AM37,0),"")</f>
        <v>1</v>
      </c>
      <c r="J37" s="388">
        <f ca="1">IF(ISNUMBER(OFFSET(INDIRECT("'"&amp;'DATA for charts'!$D$5&amp;"'!$h70"),$AM37,0)),OFFSET(INDIRECT("'"&amp;'DATA for charts'!$D$5&amp;"'!$h70"),$AM37,0),"")</f>
        <v>1</v>
      </c>
      <c r="K37" s="256">
        <f ca="1">IF(ISNUMBER(OFFSET(INDIRECT("'"&amp;'DATA for charts'!$E$5&amp;"'!$e70"),$AM37,0)),OFFSET(INDIRECT("'"&amp;'DATA for charts'!$E$5&amp;"'!$e70"),$AM37,0),"")</f>
        <v>4.2229999999999999</v>
      </c>
      <c r="L37" s="387" t="str">
        <f ca="1">IF(ISBLANK(OFFSET(INDIRECT("'"&amp;'DATA for charts'!$E$5&amp;"'!$f70"),$AM37,0)),"",(OFFSET(INDIRECT("'"&amp;'DATA for charts'!$E$5&amp;"'!$f70"),$AM37,0)))</f>
        <v>Jan</v>
      </c>
      <c r="M37" s="222">
        <f ca="1">IF(ISNUMBER(OFFSET(INDIRECT("'"&amp;'DATA for charts'!$E$5&amp;"'!$g70"),$AM37,0)),OFFSET(INDIRECT("'"&amp;'DATA for charts'!$E$5&amp;"'!$g70"),$AM37,0),"")</f>
        <v>1</v>
      </c>
      <c r="N37" s="388">
        <f ca="1">IF(ISNUMBER(OFFSET(INDIRECT("'"&amp;'DATA for charts'!$E$5&amp;"'!$h70"),$AM37,0)),OFFSET(INDIRECT("'"&amp;'DATA for charts'!$E$5&amp;"'!$h70"),$AM37,0),"")</f>
        <v>0</v>
      </c>
      <c r="O37" s="256">
        <f ca="1">IF(ISNUMBER(OFFSET(INDIRECT("'"&amp;'DATA for charts'!$F$5&amp;"'!$e70"),$AM37,0)),OFFSET(INDIRECT("'"&amp;'DATA for charts'!$F$5&amp;"'!$e70"),$AM37,0),"")</f>
        <v>4.3160984899188053</v>
      </c>
      <c r="P37" s="387" t="str">
        <f ca="1">IF(ISBLANK(OFFSET(INDIRECT("'"&amp;'DATA for charts'!$F$5&amp;"'!$f70"),$AM37,0)),"",(OFFSET(INDIRECT("'"&amp;'DATA for charts'!$F$5&amp;"'!$f70"),$AM37,0)))</f>
        <v>Dec</v>
      </c>
      <c r="Q37" s="222">
        <f ca="1">IF(ISNUMBER(OFFSET(INDIRECT("'"&amp;'DATA for charts'!$F$5&amp;"'!$g70"),$AM37,0)),OFFSET(INDIRECT("'"&amp;'DATA for charts'!$F$5&amp;"'!$g70"),$AM37,0),"")</f>
        <v>31</v>
      </c>
      <c r="R37" s="388">
        <f ca="1">IF(ISNUMBER(OFFSET(INDIRECT("'"&amp;'DATA for charts'!$F$5&amp;"'!$h70"),$AM37,0)),OFFSET(INDIRECT("'"&amp;'DATA for charts'!$F$5&amp;"'!$h70"),$AM37,0),"")</f>
        <v>24</v>
      </c>
      <c r="S37" s="256">
        <f ca="1">IF(ISNUMBER(OFFSET(INDIRECT("'"&amp;'DATA for charts'!$G$5&amp;"'!$e70"),$AM37,0)),OFFSET(INDIRECT("'"&amp;'DATA for charts'!$G$5&amp;"'!$e70"),$AM37,0),"")</f>
        <v>4.16</v>
      </c>
      <c r="T37" s="387" t="str">
        <f ca="1">IF(ISBLANK(OFFSET(INDIRECT("'"&amp;'DATA for charts'!$G$5&amp;"'!$f70"),$AM37,0)),"",(OFFSET(INDIRECT("'"&amp;'DATA for charts'!$G$5&amp;"'!$f70"),$AM37,0)))</f>
        <v>Jan</v>
      </c>
      <c r="U37" s="222">
        <f ca="1">IF(ISNUMBER(OFFSET(INDIRECT("'"&amp;'DATA for charts'!$G$5&amp;"'!$g70"),$AM37,0)),OFFSET(INDIRECT("'"&amp;'DATA for charts'!$G$5&amp;"'!$g70"),$AM37,0),"")</f>
        <v>1</v>
      </c>
      <c r="V37" s="388">
        <f ca="1">IF(ISNUMBER(OFFSET(INDIRECT("'"&amp;'DATA for charts'!$G$5&amp;"'!$h70"),$AM37,0)),OFFSET(INDIRECT("'"&amp;'DATA for charts'!$G$5&amp;"'!$h70"),$AM37,0),"")</f>
        <v>1</v>
      </c>
      <c r="W37" s="256">
        <f ca="1">IF(ISNUMBER(OFFSET(INDIRECT("'"&amp;'DATA for charts'!$H$5&amp;"'!$e70"),$AM37,0)),OFFSET(INDIRECT("'"&amp;'DATA for charts'!$H$5&amp;"'!$e70"),$AM37,0),"")</f>
        <v>4.3152973175048803</v>
      </c>
      <c r="X37" s="387" t="str">
        <f ca="1">IF(ISBLANK(OFFSET(INDIRECT("'"&amp;'DATA for charts'!$H$5&amp;"'!$f70"),$AM37,0)),"",(OFFSET(INDIRECT("'"&amp;'DATA for charts'!$H$5&amp;"'!$f70"),$AM37,0)))</f>
        <v>Jan</v>
      </c>
      <c r="Y37" s="222">
        <f ca="1">IF(ISNUMBER(OFFSET(INDIRECT("'"&amp;'DATA for charts'!$H$5&amp;"'!$g70"),$AM37,0)),OFFSET(INDIRECT("'"&amp;'DATA for charts'!$H$5&amp;"'!$g70"),$AM37,0),"")</f>
        <v>1</v>
      </c>
      <c r="Z37" s="388">
        <f ca="1">IF(ISNUMBER(OFFSET(INDIRECT("'"&amp;'DATA for charts'!$H$5&amp;"'!$h70"),$AM37,0)),OFFSET(INDIRECT("'"&amp;'DATA for charts'!$H$5&amp;"'!$h70"),$AM37,0),"")</f>
        <v>1</v>
      </c>
      <c r="AA37" s="390">
        <f t="shared" ca="1" si="0"/>
        <v>4.1329029999999998</v>
      </c>
      <c r="AB37" s="256">
        <f t="shared" ca="1" si="1"/>
        <v>4.3160984899188053</v>
      </c>
      <c r="AC37" s="254">
        <f t="shared" ca="1" si="2"/>
        <v>4.2277164679039467</v>
      </c>
      <c r="AD37" s="391">
        <f t="shared" ca="1" si="3"/>
        <v>4.3332018906563935E-2</v>
      </c>
      <c r="AE37" s="386"/>
      <c r="AF37" s="390" t="str">
        <f>IF(ISNUMBER(YourData!$E96),YourData!$E96,"")</f>
        <v/>
      </c>
      <c r="AG37" s="387" t="str">
        <f>IF(ISBLANK(YourData!$F96),"",YourData!$F96)</f>
        <v/>
      </c>
      <c r="AH37" s="222" t="str">
        <f>IF(ISNUMBER(YourData!$G96),YourData!$G96,"")</f>
        <v/>
      </c>
      <c r="AI37" s="389" t="str">
        <f>IF(ISNUMBER(YourData!$H96),YourData!$H96,"")</f>
        <v/>
      </c>
      <c r="AJ37"/>
      <c r="AK37"/>
      <c r="AL37">
        <v>18</v>
      </c>
      <c r="AM37">
        <f t="shared" si="4"/>
        <v>26</v>
      </c>
      <c r="AO37"/>
      <c r="AP37"/>
      <c r="AQ37"/>
      <c r="AR37"/>
      <c r="AS37"/>
      <c r="AU37"/>
      <c r="AV37"/>
      <c r="AW37"/>
      <c r="AX37"/>
      <c r="AY37"/>
      <c r="AZ37"/>
      <c r="BA37"/>
      <c r="BB37"/>
      <c r="BC37"/>
      <c r="BD37"/>
      <c r="BE37"/>
      <c r="BF37"/>
      <c r="BG37"/>
      <c r="BH37"/>
      <c r="BI37"/>
      <c r="BJ37"/>
      <c r="BK37"/>
      <c r="BL37"/>
    </row>
    <row r="38" spans="2:64" ht="15">
      <c r="B38" s="157" t="s">
        <v>188</v>
      </c>
      <c r="C38" s="256">
        <f ca="1">IF(ISNUMBER(OFFSET(INDIRECT("'"&amp;'DATA for charts'!$C$5&amp;"'!$e70"),$AM38,0)),OFFSET(INDIRECT("'"&amp;'DATA for charts'!$C$5&amp;"'!$e70"),$AM38,0),"")</f>
        <v>2.431</v>
      </c>
      <c r="D38" s="387" t="str">
        <f ca="1">IF(ISBLANK(OFFSET(INDIRECT("'"&amp;'DATA for charts'!$C$5&amp;"'!$f70"),$AM38,0)),"",(OFFSET(INDIRECT("'"&amp;'DATA for charts'!$C$5&amp;"'!$f70"),$AM38,0)))</f>
        <v>Nov</v>
      </c>
      <c r="E38" s="222">
        <f ca="1">IF(ISNUMBER(OFFSET(INDIRECT("'"&amp;'DATA for charts'!$C$5&amp;"'!$g70"),$AM38,0)),OFFSET(INDIRECT("'"&amp;'DATA for charts'!$C$5&amp;"'!$g70"),$AM38,0),"")</f>
        <v>26</v>
      </c>
      <c r="F38" s="388">
        <f ca="1">IF(ISNUMBER(OFFSET(INDIRECT("'"&amp;'DATA for charts'!$C$5&amp;"'!$h70"),$AM38,0)),OFFSET(INDIRECT("'"&amp;'DATA for charts'!$C$5&amp;"'!$h70"),$AM38,0),"")</f>
        <v>8</v>
      </c>
      <c r="G38" s="256">
        <f ca="1">IF(ISNUMBER(OFFSET(INDIRECT("'"&amp;'DATA for charts'!$D$5&amp;"'!$e70"),$AM38,0)),OFFSET(INDIRECT("'"&amp;'DATA for charts'!$D$5&amp;"'!$e70"),$AM38,0),"")</f>
        <v>2.65143</v>
      </c>
      <c r="H38" s="387" t="str">
        <f ca="1">IF(ISBLANK(OFFSET(INDIRECT("'"&amp;'DATA for charts'!$D$5&amp;"'!$f70"),$AM38,0)),"",(OFFSET(INDIRECT("'"&amp;'DATA for charts'!$D$5&amp;"'!$f70"),$AM38,0)))</f>
        <v>Jan</v>
      </c>
      <c r="I38" s="222">
        <f ca="1">IF(ISNUMBER(OFFSET(INDIRECT("'"&amp;'DATA for charts'!$D$5&amp;"'!$g70"),$AM38,0)),OFFSET(INDIRECT("'"&amp;'DATA for charts'!$D$5&amp;"'!$g70"),$AM38,0),"")</f>
        <v>1</v>
      </c>
      <c r="J38" s="388">
        <f ca="1">IF(ISNUMBER(OFFSET(INDIRECT("'"&amp;'DATA for charts'!$D$5&amp;"'!$h70"),$AM38,0)),OFFSET(INDIRECT("'"&amp;'DATA for charts'!$D$5&amp;"'!$h70"),$AM38,0),"")</f>
        <v>1</v>
      </c>
      <c r="K38" s="256">
        <f ca="1">IF(ISNUMBER(OFFSET(INDIRECT("'"&amp;'DATA for charts'!$E$5&amp;"'!$e70"),$AM38,0)),OFFSET(INDIRECT("'"&amp;'DATA for charts'!$E$5&amp;"'!$e70"),$AM38,0),"")</f>
        <v>2.6850000000000001</v>
      </c>
      <c r="L38" s="387" t="str">
        <f ca="1">IF(ISBLANK(OFFSET(INDIRECT("'"&amp;'DATA for charts'!$E$5&amp;"'!$f70"),$AM38,0)),"",(OFFSET(INDIRECT("'"&amp;'DATA for charts'!$E$5&amp;"'!$f70"),$AM38,0)))</f>
        <v>Jan</v>
      </c>
      <c r="M38" s="222">
        <f ca="1">IF(ISNUMBER(OFFSET(INDIRECT("'"&amp;'DATA for charts'!$E$5&amp;"'!$g70"),$AM38,0)),OFFSET(INDIRECT("'"&amp;'DATA for charts'!$E$5&amp;"'!$g70"),$AM38,0),"")</f>
        <v>1</v>
      </c>
      <c r="N38" s="388">
        <f ca="1">IF(ISNUMBER(OFFSET(INDIRECT("'"&amp;'DATA for charts'!$E$5&amp;"'!$h70"),$AM38,0)),OFFSET(INDIRECT("'"&amp;'DATA for charts'!$E$5&amp;"'!$h70"),$AM38,0),"")</f>
        <v>0</v>
      </c>
      <c r="O38" s="256">
        <f ca="1">IF(ISNUMBER(OFFSET(INDIRECT("'"&amp;'DATA for charts'!$F$5&amp;"'!$e70"),$AM38,0)),OFFSET(INDIRECT("'"&amp;'DATA for charts'!$F$5&amp;"'!$e70"),$AM38,0),"")</f>
        <v>2.5071161632948611</v>
      </c>
      <c r="P38" s="387" t="str">
        <f ca="1">IF(ISBLANK(OFFSET(INDIRECT("'"&amp;'DATA for charts'!$F$5&amp;"'!$f70"),$AM38,0)),"",(OFFSET(INDIRECT("'"&amp;'DATA for charts'!$F$5&amp;"'!$f70"),$AM38,0)))</f>
        <v>Dec</v>
      </c>
      <c r="Q38" s="222">
        <f ca="1">IF(ISNUMBER(OFFSET(INDIRECT("'"&amp;'DATA for charts'!$F$5&amp;"'!$g70"),$AM38,0)),OFFSET(INDIRECT("'"&amp;'DATA for charts'!$F$5&amp;"'!$g70"),$AM38,0),"")</f>
        <v>31</v>
      </c>
      <c r="R38" s="388">
        <f ca="1">IF(ISNUMBER(OFFSET(INDIRECT("'"&amp;'DATA for charts'!$F$5&amp;"'!$h70"),$AM38,0)),OFFSET(INDIRECT("'"&amp;'DATA for charts'!$F$5&amp;"'!$h70"),$AM38,0),"")</f>
        <v>24</v>
      </c>
      <c r="S38" s="256">
        <f ca="1">IF(ISNUMBER(OFFSET(INDIRECT("'"&amp;'DATA for charts'!$G$5&amp;"'!$e70"),$AM38,0)),OFFSET(INDIRECT("'"&amp;'DATA for charts'!$G$5&amp;"'!$e70"),$AM38,0),"")</f>
        <v>2.605</v>
      </c>
      <c r="T38" s="387" t="str">
        <f ca="1">IF(ISBLANK(OFFSET(INDIRECT("'"&amp;'DATA for charts'!$G$5&amp;"'!$f70"),$AM38,0)),"",(OFFSET(INDIRECT("'"&amp;'DATA for charts'!$G$5&amp;"'!$f70"),$AM38,0)))</f>
        <v>Jan</v>
      </c>
      <c r="U38" s="222">
        <f ca="1">IF(ISNUMBER(OFFSET(INDIRECT("'"&amp;'DATA for charts'!$G$5&amp;"'!$g70"),$AM38,0)),OFFSET(INDIRECT("'"&amp;'DATA for charts'!$G$5&amp;"'!$g70"),$AM38,0),"")</f>
        <v>1</v>
      </c>
      <c r="V38" s="388">
        <f ca="1">IF(ISNUMBER(OFFSET(INDIRECT("'"&amp;'DATA for charts'!$G$5&amp;"'!$h70"),$AM38,0)),OFFSET(INDIRECT("'"&amp;'DATA for charts'!$G$5&amp;"'!$h70"),$AM38,0),"")</f>
        <v>1</v>
      </c>
      <c r="W38" s="256">
        <f ca="1">IF(ISNUMBER(OFFSET(INDIRECT("'"&amp;'DATA for charts'!$H$5&amp;"'!$e70"),$AM38,0)),OFFSET(INDIRECT("'"&amp;'DATA for charts'!$H$5&amp;"'!$e70"),$AM38,0),"")</f>
        <v>2.69309289720323</v>
      </c>
      <c r="X38" s="387" t="str">
        <f ca="1">IF(ISBLANK(OFFSET(INDIRECT("'"&amp;'DATA for charts'!$H$5&amp;"'!$f70"),$AM38,0)),"",(OFFSET(INDIRECT("'"&amp;'DATA for charts'!$H$5&amp;"'!$f70"),$AM38,0)))</f>
        <v>Jan</v>
      </c>
      <c r="Y38" s="222">
        <f ca="1">IF(ISNUMBER(OFFSET(INDIRECT("'"&amp;'DATA for charts'!$H$5&amp;"'!$g70"),$AM38,0)),OFFSET(INDIRECT("'"&amp;'DATA for charts'!$H$5&amp;"'!$g70"),$AM38,0),"")</f>
        <v>1</v>
      </c>
      <c r="Z38" s="388">
        <f ca="1">IF(ISNUMBER(OFFSET(INDIRECT("'"&amp;'DATA for charts'!$H$5&amp;"'!$h70"),$AM38,0)),OFFSET(INDIRECT("'"&amp;'DATA for charts'!$H$5&amp;"'!$h70"),$AM38,0),"")</f>
        <v>1</v>
      </c>
      <c r="AA38" s="390">
        <f t="shared" ca="1" si="0"/>
        <v>2.431</v>
      </c>
      <c r="AB38" s="256">
        <f t="shared" ca="1" si="1"/>
        <v>2.69309289720323</v>
      </c>
      <c r="AC38" s="254">
        <f t="shared" ca="1" si="2"/>
        <v>2.5954398434163486</v>
      </c>
      <c r="AD38" s="391">
        <f t="shared" ca="1" si="3"/>
        <v>0.10098207356570436</v>
      </c>
      <c r="AE38" s="386"/>
      <c r="AF38" s="390" t="str">
        <f>IF(ISNUMBER(YourData!$E97),YourData!$E97,"")</f>
        <v/>
      </c>
      <c r="AG38" s="387" t="str">
        <f>IF(ISBLANK(YourData!$F97),"",YourData!$F97)</f>
        <v/>
      </c>
      <c r="AH38" s="222" t="str">
        <f>IF(ISNUMBER(YourData!$G97),YourData!$G97,"")</f>
        <v/>
      </c>
      <c r="AI38" s="389" t="str">
        <f>IF(ISNUMBER(YourData!$H97),YourData!$H97,"")</f>
        <v/>
      </c>
      <c r="AJ38"/>
      <c r="AK38"/>
      <c r="AL38">
        <v>19</v>
      </c>
      <c r="AM38">
        <f t="shared" si="4"/>
        <v>27</v>
      </c>
      <c r="AO38"/>
      <c r="AP38"/>
      <c r="AQ38"/>
      <c r="AR38"/>
      <c r="AS38"/>
      <c r="AU38"/>
      <c r="AV38"/>
      <c r="AW38"/>
      <c r="AX38"/>
      <c r="AY38"/>
      <c r="AZ38"/>
      <c r="BA38"/>
      <c r="BB38"/>
      <c r="BC38"/>
      <c r="BD38"/>
      <c r="BE38"/>
      <c r="BF38"/>
      <c r="BG38"/>
      <c r="BH38"/>
      <c r="BI38"/>
      <c r="BJ38"/>
      <c r="BK38"/>
      <c r="BL38"/>
    </row>
    <row r="39" spans="2:64" ht="15">
      <c r="B39" s="157" t="s">
        <v>189</v>
      </c>
      <c r="C39" s="256">
        <f ca="1">IF(ISNUMBER(OFFSET(INDIRECT("'"&amp;'DATA for charts'!$C$5&amp;"'!$e70"),$AM39,0)),OFFSET(INDIRECT("'"&amp;'DATA for charts'!$C$5&amp;"'!$e70"),$AM39,0),"")</f>
        <v>2.6309999999999998</v>
      </c>
      <c r="D39" s="387" t="str">
        <f ca="1">IF(ISBLANK(OFFSET(INDIRECT("'"&amp;'DATA for charts'!$C$5&amp;"'!$f70"),$AM39,0)),"",(OFFSET(INDIRECT("'"&amp;'DATA for charts'!$C$5&amp;"'!$f70"),$AM39,0)))</f>
        <v>Nov</v>
      </c>
      <c r="E39" s="222">
        <f ca="1">IF(ISNUMBER(OFFSET(INDIRECT("'"&amp;'DATA for charts'!$C$5&amp;"'!$g70"),$AM39,0)),OFFSET(INDIRECT("'"&amp;'DATA for charts'!$C$5&amp;"'!$g70"),$AM39,0),"")</f>
        <v>26</v>
      </c>
      <c r="F39" s="388">
        <f ca="1">IF(ISNUMBER(OFFSET(INDIRECT("'"&amp;'DATA for charts'!$C$5&amp;"'!$h70"),$AM39,0)),OFFSET(INDIRECT("'"&amp;'DATA for charts'!$C$5&amp;"'!$h70"),$AM39,0),"")</f>
        <v>8</v>
      </c>
      <c r="G39" s="256">
        <f ca="1">IF(ISNUMBER(OFFSET(INDIRECT("'"&amp;'DATA for charts'!$D$5&amp;"'!$e70"),$AM39,0)),OFFSET(INDIRECT("'"&amp;'DATA for charts'!$D$5&amp;"'!$e70"),$AM39,0),"")</f>
        <v>2.837067999999999</v>
      </c>
      <c r="H39" s="387" t="str">
        <f ca="1">IF(ISBLANK(OFFSET(INDIRECT("'"&amp;'DATA for charts'!$D$5&amp;"'!$f70"),$AM39,0)),"",(OFFSET(INDIRECT("'"&amp;'DATA for charts'!$D$5&amp;"'!$f70"),$AM39,0)))</f>
        <v>Jan</v>
      </c>
      <c r="I39" s="222">
        <f ca="1">IF(ISNUMBER(OFFSET(INDIRECT("'"&amp;'DATA for charts'!$D$5&amp;"'!$g70"),$AM39,0)),OFFSET(INDIRECT("'"&amp;'DATA for charts'!$D$5&amp;"'!$g70"),$AM39,0),"")</f>
        <v>1</v>
      </c>
      <c r="J39" s="388">
        <f ca="1">IF(ISNUMBER(OFFSET(INDIRECT("'"&amp;'DATA for charts'!$D$5&amp;"'!$h70"),$AM39,0)),OFFSET(INDIRECT("'"&amp;'DATA for charts'!$D$5&amp;"'!$h70"),$AM39,0),"")</f>
        <v>1</v>
      </c>
      <c r="K39" s="256">
        <f ca="1">IF(ISNUMBER(OFFSET(INDIRECT("'"&amp;'DATA for charts'!$E$5&amp;"'!$e70"),$AM39,0)),OFFSET(INDIRECT("'"&amp;'DATA for charts'!$E$5&amp;"'!$e70"),$AM39,0),"")</f>
        <v>2.855</v>
      </c>
      <c r="L39" s="387" t="str">
        <f ca="1">IF(ISBLANK(OFFSET(INDIRECT("'"&amp;'DATA for charts'!$E$5&amp;"'!$f70"),$AM39,0)),"",(OFFSET(INDIRECT("'"&amp;'DATA for charts'!$E$5&amp;"'!$f70"),$AM39,0)))</f>
        <v>Jan</v>
      </c>
      <c r="M39" s="222">
        <f ca="1">IF(ISNUMBER(OFFSET(INDIRECT("'"&amp;'DATA for charts'!$E$5&amp;"'!$g70"),$AM39,0)),OFFSET(INDIRECT("'"&amp;'DATA for charts'!$E$5&amp;"'!$g70"),$AM39,0),"")</f>
        <v>1</v>
      </c>
      <c r="N39" s="388">
        <f ca="1">IF(ISNUMBER(OFFSET(INDIRECT("'"&amp;'DATA for charts'!$E$5&amp;"'!$h70"),$AM39,0)),OFFSET(INDIRECT("'"&amp;'DATA for charts'!$E$5&amp;"'!$h70"),$AM39,0),"")</f>
        <v>0</v>
      </c>
      <c r="O39" s="256">
        <f ca="1">IF(ISNUMBER(OFFSET(INDIRECT("'"&amp;'DATA for charts'!$F$5&amp;"'!$e70"),$AM39,0)),OFFSET(INDIRECT("'"&amp;'DATA for charts'!$F$5&amp;"'!$e70"),$AM39,0),"")</f>
        <v>2.6874141795329582</v>
      </c>
      <c r="P39" s="387" t="str">
        <f ca="1">IF(ISBLANK(OFFSET(INDIRECT("'"&amp;'DATA for charts'!$F$5&amp;"'!$f70"),$AM39,0)),"",(OFFSET(INDIRECT("'"&amp;'DATA for charts'!$F$5&amp;"'!$f70"),$AM39,0)))</f>
        <v>Dec</v>
      </c>
      <c r="Q39" s="222">
        <f ca="1">IF(ISNUMBER(OFFSET(INDIRECT("'"&amp;'DATA for charts'!$F$5&amp;"'!$g70"),$AM39,0)),OFFSET(INDIRECT("'"&amp;'DATA for charts'!$F$5&amp;"'!$g70"),$AM39,0),"")</f>
        <v>31</v>
      </c>
      <c r="R39" s="388">
        <f ca="1">IF(ISNUMBER(OFFSET(INDIRECT("'"&amp;'DATA for charts'!$F$5&amp;"'!$h70"),$AM39,0)),OFFSET(INDIRECT("'"&amp;'DATA for charts'!$F$5&amp;"'!$h70"),$AM39,0),"")</f>
        <v>24</v>
      </c>
      <c r="S39" s="256">
        <f ca="1">IF(ISNUMBER(OFFSET(INDIRECT("'"&amp;'DATA for charts'!$G$5&amp;"'!$e70"),$AM39,0)),OFFSET(INDIRECT("'"&amp;'DATA for charts'!$G$5&amp;"'!$e70"),$AM39,0),"")</f>
        <v>2.78</v>
      </c>
      <c r="T39" s="387" t="str">
        <f ca="1">IF(ISBLANK(OFFSET(INDIRECT("'"&amp;'DATA for charts'!$G$5&amp;"'!$f70"),$AM39,0)),"",(OFFSET(INDIRECT("'"&amp;'DATA for charts'!$G$5&amp;"'!$f70"),$AM39,0)))</f>
        <v>Jan</v>
      </c>
      <c r="U39" s="222">
        <f ca="1">IF(ISNUMBER(OFFSET(INDIRECT("'"&amp;'DATA for charts'!$G$5&amp;"'!$g70"),$AM39,0)),OFFSET(INDIRECT("'"&amp;'DATA for charts'!$G$5&amp;"'!$g70"),$AM39,0),"")</f>
        <v>1</v>
      </c>
      <c r="V39" s="388">
        <f ca="1">IF(ISNUMBER(OFFSET(INDIRECT("'"&amp;'DATA for charts'!$G$5&amp;"'!$h70"),$AM39,0)),OFFSET(INDIRECT("'"&amp;'DATA for charts'!$G$5&amp;"'!$h70"),$AM39,0),"")</f>
        <v>1</v>
      </c>
      <c r="W39" s="256">
        <f ca="1">IF(ISNUMBER(OFFSET(INDIRECT("'"&amp;'DATA for charts'!$H$5&amp;"'!$e70"),$AM39,0)),OFFSET(INDIRECT("'"&amp;'DATA for charts'!$H$5&amp;"'!$e70"),$AM39,0),"")</f>
        <v>2.87436033460828</v>
      </c>
      <c r="X39" s="387" t="str">
        <f ca="1">IF(ISBLANK(OFFSET(INDIRECT("'"&amp;'DATA for charts'!$H$5&amp;"'!$f70"),$AM39,0)),"",(OFFSET(INDIRECT("'"&amp;'DATA for charts'!$H$5&amp;"'!$f70"),$AM39,0)))</f>
        <v>Jan</v>
      </c>
      <c r="Y39" s="222">
        <f ca="1">IF(ISNUMBER(OFFSET(INDIRECT("'"&amp;'DATA for charts'!$H$5&amp;"'!$g70"),$AM39,0)),OFFSET(INDIRECT("'"&amp;'DATA for charts'!$H$5&amp;"'!$g70"),$AM39,0),"")</f>
        <v>1</v>
      </c>
      <c r="Z39" s="388">
        <f ca="1">IF(ISNUMBER(OFFSET(INDIRECT("'"&amp;'DATA for charts'!$H$5&amp;"'!$h70"),$AM39,0)),OFFSET(INDIRECT("'"&amp;'DATA for charts'!$H$5&amp;"'!$h70"),$AM39,0),"")</f>
        <v>1</v>
      </c>
      <c r="AA39" s="390">
        <f t="shared" ca="1" si="0"/>
        <v>2.6309999999999998</v>
      </c>
      <c r="AB39" s="256">
        <f t="shared" ca="1" si="1"/>
        <v>2.87436033460828</v>
      </c>
      <c r="AC39" s="254">
        <f t="shared" ca="1" si="2"/>
        <v>2.7774737523568724</v>
      </c>
      <c r="AD39" s="391">
        <f t="shared" ca="1" si="3"/>
        <v>8.7619310318152482E-2</v>
      </c>
      <c r="AE39" s="386"/>
      <c r="AF39" s="390" t="str">
        <f>IF(ISNUMBER(YourData!$E98),YourData!$E98,"")</f>
        <v/>
      </c>
      <c r="AG39" s="387" t="str">
        <f>IF(ISBLANK(YourData!$F98),"",YourData!$F98)</f>
        <v/>
      </c>
      <c r="AH39" s="222" t="str">
        <f>IF(ISNUMBER(YourData!$G98),YourData!$G98,"")</f>
        <v/>
      </c>
      <c r="AI39" s="389" t="str">
        <f>IF(ISNUMBER(YourData!$H98),YourData!$H98,"")</f>
        <v/>
      </c>
      <c r="AJ39"/>
      <c r="AK39"/>
      <c r="AL39">
        <v>20</v>
      </c>
      <c r="AM39">
        <f t="shared" si="4"/>
        <v>28</v>
      </c>
      <c r="AO39"/>
      <c r="AP39"/>
      <c r="AQ39"/>
      <c r="AR39"/>
      <c r="AS39"/>
      <c r="AU39"/>
      <c r="AV39"/>
      <c r="AW39"/>
      <c r="AX39"/>
      <c r="AY39"/>
      <c r="AZ39"/>
      <c r="BA39"/>
      <c r="BB39"/>
      <c r="BC39"/>
      <c r="BD39"/>
      <c r="BE39"/>
      <c r="BF39"/>
      <c r="BG39"/>
      <c r="BH39"/>
      <c r="BI39"/>
      <c r="BJ39"/>
      <c r="BK39"/>
      <c r="BL39"/>
    </row>
    <row r="40" spans="2:64" ht="15">
      <c r="B40" s="157" t="s">
        <v>565</v>
      </c>
      <c r="C40" s="256" t="str">
        <f ca="1">IF(ISNUMBER(OFFSET(INDIRECT("'"&amp;'DATA for charts'!$C$5&amp;"'!$e70"),$AM40,0)),OFFSET(INDIRECT("'"&amp;'DATA for charts'!$C$5&amp;"'!$e70"),$AM40,0),"")</f>
        <v/>
      </c>
      <c r="D40" s="387" t="str">
        <f ca="1">IF(ISBLANK(OFFSET(INDIRECT("'"&amp;'DATA for charts'!$C$5&amp;"'!$f70"),$AM40,0)),"",(OFFSET(INDIRECT("'"&amp;'DATA for charts'!$C$5&amp;"'!$f70"),$AM40,0)))</f>
        <v/>
      </c>
      <c r="E40" s="222" t="str">
        <f ca="1">IF(ISNUMBER(OFFSET(INDIRECT("'"&amp;'DATA for charts'!$C$5&amp;"'!$g70"),$AM40,0)),OFFSET(INDIRECT("'"&amp;'DATA for charts'!$C$5&amp;"'!$g70"),$AM40,0),"")</f>
        <v/>
      </c>
      <c r="F40" s="388" t="str">
        <f ca="1">IF(ISNUMBER(OFFSET(INDIRECT("'"&amp;'DATA for charts'!$C$5&amp;"'!$h70"),$AM40,0)),OFFSET(INDIRECT("'"&amp;'DATA for charts'!$C$5&amp;"'!$h70"),$AM40,0),"")</f>
        <v/>
      </c>
      <c r="G40" s="256">
        <f ca="1">IF(ISNUMBER(OFFSET(INDIRECT("'"&amp;'DATA for charts'!$D$5&amp;"'!$e70"),$AM40,0)),OFFSET(INDIRECT("'"&amp;'DATA for charts'!$D$5&amp;"'!$e70"),$AM40,0),"")</f>
        <v>2.6113810000000002</v>
      </c>
      <c r="H40" s="387" t="str">
        <f ca="1">IF(ISBLANK(OFFSET(INDIRECT("'"&amp;'DATA for charts'!$D$5&amp;"'!$f70"),$AM40,0)),"",(OFFSET(INDIRECT("'"&amp;'DATA for charts'!$D$5&amp;"'!$f70"),$AM40,0)))</f>
        <v>Jan</v>
      </c>
      <c r="I40" s="222">
        <f ca="1">IF(ISNUMBER(OFFSET(INDIRECT("'"&amp;'DATA for charts'!$D$5&amp;"'!$g70"),$AM40,0)),OFFSET(INDIRECT("'"&amp;'DATA for charts'!$D$5&amp;"'!$g70"),$AM40,0),"")</f>
        <v>1</v>
      </c>
      <c r="J40" s="388">
        <f ca="1">IF(ISNUMBER(OFFSET(INDIRECT("'"&amp;'DATA for charts'!$D$5&amp;"'!$h70"),$AM40,0)),OFFSET(INDIRECT("'"&amp;'DATA for charts'!$D$5&amp;"'!$h70"),$AM40,0),"")</f>
        <v>2</v>
      </c>
      <c r="K40" s="256">
        <f ca="1">IF(ISNUMBER(OFFSET(INDIRECT("'"&amp;'DATA for charts'!$E$5&amp;"'!$e70"),$AM40,0)),OFFSET(INDIRECT("'"&amp;'DATA for charts'!$E$5&amp;"'!$e70"),$AM40,0),"")</f>
        <v>2.56</v>
      </c>
      <c r="L40" s="387" t="str">
        <f ca="1">IF(ISBLANK(OFFSET(INDIRECT("'"&amp;'DATA for charts'!$E$5&amp;"'!$f70"),$AM40,0)),"",(OFFSET(INDIRECT("'"&amp;'DATA for charts'!$E$5&amp;"'!$f70"),$AM40,0)))</f>
        <v>Jan</v>
      </c>
      <c r="M40" s="222">
        <f ca="1">IF(ISNUMBER(OFFSET(INDIRECT("'"&amp;'DATA for charts'!$E$5&amp;"'!$g70"),$AM40,0)),OFFSET(INDIRECT("'"&amp;'DATA for charts'!$E$5&amp;"'!$g70"),$AM40,0),"")</f>
        <v>1</v>
      </c>
      <c r="N40" s="388">
        <f ca="1">IF(ISNUMBER(OFFSET(INDIRECT("'"&amp;'DATA for charts'!$E$5&amp;"'!$h70"),$AM40,0)),OFFSET(INDIRECT("'"&amp;'DATA for charts'!$E$5&amp;"'!$h70"),$AM40,0),"")</f>
        <v>1</v>
      </c>
      <c r="O40" s="256">
        <f ca="1">IF(ISNUMBER(OFFSET(INDIRECT("'"&amp;'DATA for charts'!$F$5&amp;"'!$e70"),$AM40,0)),OFFSET(INDIRECT("'"&amp;'DATA for charts'!$F$5&amp;"'!$e70"),$AM40,0),"")</f>
        <v>2.5966228976060277</v>
      </c>
      <c r="P40" s="387" t="str">
        <f ca="1">IF(ISBLANK(OFFSET(INDIRECT("'"&amp;'DATA for charts'!$F$5&amp;"'!$f70"),$AM40,0)),"",(OFFSET(INDIRECT("'"&amp;'DATA for charts'!$F$5&amp;"'!$f70"),$AM40,0)))</f>
        <v>Dec</v>
      </c>
      <c r="Q40" s="222">
        <f ca="1">IF(ISNUMBER(OFFSET(INDIRECT("'"&amp;'DATA for charts'!$F$5&amp;"'!$g70"),$AM40,0)),OFFSET(INDIRECT("'"&amp;'DATA for charts'!$F$5&amp;"'!$g70"),$AM40,0),"")</f>
        <v>31</v>
      </c>
      <c r="R40" s="388">
        <f ca="1">IF(ISNUMBER(OFFSET(INDIRECT("'"&amp;'DATA for charts'!$F$5&amp;"'!$h70"),$AM40,0)),OFFSET(INDIRECT("'"&amp;'DATA for charts'!$F$5&amp;"'!$h70"),$AM40,0),"")</f>
        <v>24</v>
      </c>
      <c r="S40" s="256">
        <f ca="1">IF(ISNUMBER(OFFSET(INDIRECT("'"&amp;'DATA for charts'!$G$5&amp;"'!$e70"),$AM40,0)),OFFSET(INDIRECT("'"&amp;'DATA for charts'!$G$5&amp;"'!$e70"),$AM40,0),"")</f>
        <v>2.7480000000000002</v>
      </c>
      <c r="T40" s="387" t="str">
        <f ca="1">IF(ISBLANK(OFFSET(INDIRECT("'"&amp;'DATA for charts'!$G$5&amp;"'!$f70"),$AM40,0)),"",(OFFSET(INDIRECT("'"&amp;'DATA for charts'!$G$5&amp;"'!$f70"),$AM40,0)))</f>
        <v>Jan</v>
      </c>
      <c r="U40" s="222">
        <f ca="1">IF(ISNUMBER(OFFSET(INDIRECT("'"&amp;'DATA for charts'!$G$5&amp;"'!$g70"),$AM40,0)),OFFSET(INDIRECT("'"&amp;'DATA for charts'!$G$5&amp;"'!$g70"),$AM40,0),"")</f>
        <v>1</v>
      </c>
      <c r="V40" s="388">
        <f ca="1">IF(ISNUMBER(OFFSET(INDIRECT("'"&amp;'DATA for charts'!$G$5&amp;"'!$h70"),$AM40,0)),OFFSET(INDIRECT("'"&amp;'DATA for charts'!$G$5&amp;"'!$h70"),$AM40,0),"")</f>
        <v>1</v>
      </c>
      <c r="W40" s="256">
        <f ca="1">IF(ISNUMBER(OFFSET(INDIRECT("'"&amp;'DATA for charts'!$H$5&amp;"'!$e70"),$AM40,0)),OFFSET(INDIRECT("'"&amp;'DATA for charts'!$H$5&amp;"'!$e70"),$AM40,0),"")</f>
        <v>2.84324043273925</v>
      </c>
      <c r="X40" s="387" t="str">
        <f ca="1">IF(ISBLANK(OFFSET(INDIRECT("'"&amp;'DATA for charts'!$H$5&amp;"'!$f70"),$AM40,0)),"",(OFFSET(INDIRECT("'"&amp;'DATA for charts'!$H$5&amp;"'!$f70"),$AM40,0)))</f>
        <v>Jan</v>
      </c>
      <c r="Y40" s="222">
        <f ca="1">IF(ISNUMBER(OFFSET(INDIRECT("'"&amp;'DATA for charts'!$H$5&amp;"'!$g70"),$AM40,0)),OFFSET(INDIRECT("'"&amp;'DATA for charts'!$H$5&amp;"'!$g70"),$AM40,0),"")</f>
        <v>1</v>
      </c>
      <c r="Z40" s="388">
        <f ca="1">IF(ISNUMBER(OFFSET(INDIRECT("'"&amp;'DATA for charts'!$H$5&amp;"'!$h70"),$AM40,0)),OFFSET(INDIRECT("'"&amp;'DATA for charts'!$H$5&amp;"'!$h70"),$AM40,0),"")</f>
        <v>2</v>
      </c>
      <c r="AA40" s="390">
        <f t="shared" ca="1" si="0"/>
        <v>2.56</v>
      </c>
      <c r="AB40" s="256">
        <f t="shared" ca="1" si="1"/>
        <v>2.84324043273925</v>
      </c>
      <c r="AC40" s="254">
        <f t="shared" ca="1" si="2"/>
        <v>2.6718488660690558</v>
      </c>
      <c r="AD40" s="391">
        <f t="shared" ca="1" si="3"/>
        <v>0.10600915206553804</v>
      </c>
      <c r="AE40" s="386"/>
      <c r="AF40" s="390" t="str">
        <f>IF(ISNUMBER(YourData!$E99),YourData!$E99,"")</f>
        <v/>
      </c>
      <c r="AG40" s="387" t="str">
        <f>IF(ISBLANK(YourData!$F99),"",YourData!$F99)</f>
        <v/>
      </c>
      <c r="AH40" s="222" t="str">
        <f>IF(ISNUMBER(YourData!$G99),YourData!$G99,"")</f>
        <v/>
      </c>
      <c r="AI40" s="389" t="str">
        <f>IF(ISNUMBER(YourData!$H99),YourData!$H99,"")</f>
        <v/>
      </c>
      <c r="AJ40"/>
      <c r="AK40"/>
      <c r="AL40">
        <v>21</v>
      </c>
      <c r="AM40">
        <f t="shared" si="4"/>
        <v>29</v>
      </c>
      <c r="AO40"/>
      <c r="AP40"/>
      <c r="AQ40"/>
      <c r="AR40"/>
      <c r="AS40"/>
      <c r="AU40"/>
      <c r="AV40"/>
      <c r="AW40"/>
      <c r="AX40"/>
      <c r="AY40"/>
      <c r="AZ40"/>
      <c r="BA40"/>
      <c r="BB40"/>
      <c r="BC40"/>
      <c r="BD40"/>
      <c r="BE40"/>
      <c r="BF40"/>
      <c r="BG40"/>
      <c r="BH40"/>
      <c r="BI40"/>
      <c r="BJ40"/>
      <c r="BK40"/>
      <c r="BL40"/>
    </row>
    <row r="41" spans="2:64" ht="15">
      <c r="B41" s="157" t="s">
        <v>190</v>
      </c>
      <c r="C41" s="256" t="str">
        <f ca="1">IF(ISNUMBER(OFFSET(INDIRECT("'"&amp;'DATA for charts'!$C$5&amp;"'!$e70"),$AM41,0)),OFFSET(INDIRECT("'"&amp;'DATA for charts'!$C$5&amp;"'!$e70"),$AM41,0),"")</f>
        <v/>
      </c>
      <c r="D41" s="387" t="str">
        <f ca="1">IF(ISBLANK(OFFSET(INDIRECT("'"&amp;'DATA for charts'!$C$5&amp;"'!$f70"),$AM41,0)),"",(OFFSET(INDIRECT("'"&amp;'DATA for charts'!$C$5&amp;"'!$f70"),$AM41,0)))</f>
        <v/>
      </c>
      <c r="E41" s="222" t="str">
        <f ca="1">IF(ISNUMBER(OFFSET(INDIRECT("'"&amp;'DATA for charts'!$C$5&amp;"'!$g70"),$AM41,0)),OFFSET(INDIRECT("'"&amp;'DATA for charts'!$C$5&amp;"'!$g70"),$AM41,0),"")</f>
        <v/>
      </c>
      <c r="F41" s="388" t="str">
        <f ca="1">IF(ISNUMBER(OFFSET(INDIRECT("'"&amp;'DATA for charts'!$C$5&amp;"'!$h70"),$AM41,0)),OFFSET(INDIRECT("'"&amp;'DATA for charts'!$C$5&amp;"'!$h70"),$AM41,0),"")</f>
        <v/>
      </c>
      <c r="G41" s="256">
        <f ca="1">IF(ISNUMBER(OFFSET(INDIRECT("'"&amp;'DATA for charts'!$D$5&amp;"'!$e70"),$AM41,0)),OFFSET(INDIRECT("'"&amp;'DATA for charts'!$D$5&amp;"'!$e70"),$AM41,0),"")</f>
        <v>2.612247</v>
      </c>
      <c r="H41" s="387" t="str">
        <f ca="1">IF(ISBLANK(OFFSET(INDIRECT("'"&amp;'DATA for charts'!$D$5&amp;"'!$f70"),$AM41,0)),"",(OFFSET(INDIRECT("'"&amp;'DATA for charts'!$D$5&amp;"'!$f70"),$AM41,0)))</f>
        <v>Jan</v>
      </c>
      <c r="I41" s="222">
        <f ca="1">IF(ISNUMBER(OFFSET(INDIRECT("'"&amp;'DATA for charts'!$D$5&amp;"'!$g70"),$AM41,0)),OFFSET(INDIRECT("'"&amp;'DATA for charts'!$D$5&amp;"'!$g70"),$AM41,0),"")</f>
        <v>1</v>
      </c>
      <c r="J41" s="388">
        <f ca="1">IF(ISNUMBER(OFFSET(INDIRECT("'"&amp;'DATA for charts'!$D$5&amp;"'!$h70"),$AM41,0)),OFFSET(INDIRECT("'"&amp;'DATA for charts'!$D$5&amp;"'!$h70"),$AM41,0),"")</f>
        <v>2</v>
      </c>
      <c r="K41" s="256">
        <f ca="1">IF(ISNUMBER(OFFSET(INDIRECT("'"&amp;'DATA for charts'!$E$5&amp;"'!$e70"),$AM41,0)),OFFSET(INDIRECT("'"&amp;'DATA for charts'!$E$5&amp;"'!$e70"),$AM41,0),"")</f>
        <v>2.5680000000000001</v>
      </c>
      <c r="L41" s="387" t="str">
        <f ca="1">IF(ISBLANK(OFFSET(INDIRECT("'"&amp;'DATA for charts'!$E$5&amp;"'!$f70"),$AM41,0)),"",(OFFSET(INDIRECT("'"&amp;'DATA for charts'!$E$5&amp;"'!$f70"),$AM41,0)))</f>
        <v>Jan</v>
      </c>
      <c r="M41" s="222">
        <f ca="1">IF(ISNUMBER(OFFSET(INDIRECT("'"&amp;'DATA for charts'!$E$5&amp;"'!$g70"),$AM41,0)),OFFSET(INDIRECT("'"&amp;'DATA for charts'!$E$5&amp;"'!$g70"),$AM41,0),"")</f>
        <v>1</v>
      </c>
      <c r="N41" s="388">
        <f ca="1">IF(ISNUMBER(OFFSET(INDIRECT("'"&amp;'DATA for charts'!$E$5&amp;"'!$h70"),$AM41,0)),OFFSET(INDIRECT("'"&amp;'DATA for charts'!$E$5&amp;"'!$h70"),$AM41,0),"")</f>
        <v>1</v>
      </c>
      <c r="O41" s="256">
        <f ca="1">IF(ISNUMBER(OFFSET(INDIRECT("'"&amp;'DATA for charts'!$F$5&amp;"'!$e70"),$AM41,0)),OFFSET(INDIRECT("'"&amp;'DATA for charts'!$F$5&amp;"'!$e70"),$AM41,0),"")</f>
        <v>2.6020069028132724</v>
      </c>
      <c r="P41" s="387" t="str">
        <f ca="1">IF(ISBLANK(OFFSET(INDIRECT("'"&amp;'DATA for charts'!$F$5&amp;"'!$f70"),$AM41,0)),"",(OFFSET(INDIRECT("'"&amp;'DATA for charts'!$F$5&amp;"'!$f70"),$AM41,0)))</f>
        <v>Dec</v>
      </c>
      <c r="Q41" s="222">
        <f ca="1">IF(ISNUMBER(OFFSET(INDIRECT("'"&amp;'DATA for charts'!$F$5&amp;"'!$g70"),$AM41,0)),OFFSET(INDIRECT("'"&amp;'DATA for charts'!$F$5&amp;"'!$g70"),$AM41,0),"")</f>
        <v>31</v>
      </c>
      <c r="R41" s="388">
        <f ca="1">IF(ISNUMBER(OFFSET(INDIRECT("'"&amp;'DATA for charts'!$F$5&amp;"'!$h70"),$AM41,0)),OFFSET(INDIRECT("'"&amp;'DATA for charts'!$F$5&amp;"'!$h70"),$AM41,0),"")</f>
        <v>24</v>
      </c>
      <c r="S41" s="256">
        <f ca="1">IF(ISNUMBER(OFFSET(INDIRECT("'"&amp;'DATA for charts'!$G$5&amp;"'!$e70"),$AM41,0)),OFFSET(INDIRECT("'"&amp;'DATA for charts'!$G$5&amp;"'!$e70"),$AM41,0),"")</f>
        <v>2.7519999999999998</v>
      </c>
      <c r="T41" s="387" t="str">
        <f ca="1">IF(ISBLANK(OFFSET(INDIRECT("'"&amp;'DATA for charts'!$G$5&amp;"'!$f70"),$AM41,0)),"",(OFFSET(INDIRECT("'"&amp;'DATA for charts'!$G$5&amp;"'!$f70"),$AM41,0)))</f>
        <v>Jan</v>
      </c>
      <c r="U41" s="222">
        <f ca="1">IF(ISNUMBER(OFFSET(INDIRECT("'"&amp;'DATA for charts'!$G$5&amp;"'!$g70"),$AM41,0)),OFFSET(INDIRECT("'"&amp;'DATA for charts'!$G$5&amp;"'!$g70"),$AM41,0),"")</f>
        <v>1</v>
      </c>
      <c r="V41" s="388">
        <f ca="1">IF(ISNUMBER(OFFSET(INDIRECT("'"&amp;'DATA for charts'!$G$5&amp;"'!$h70"),$AM41,0)),OFFSET(INDIRECT("'"&amp;'DATA for charts'!$G$5&amp;"'!$h70"),$AM41,0),"")</f>
        <v>1</v>
      </c>
      <c r="W41" s="256">
        <f ca="1">IF(ISNUMBER(OFFSET(INDIRECT("'"&amp;'DATA for charts'!$H$5&amp;"'!$e70"),$AM41,0)),OFFSET(INDIRECT("'"&amp;'DATA for charts'!$H$5&amp;"'!$e70"),$AM41,0),"")</f>
        <v>2.8486814286973701</v>
      </c>
      <c r="X41" s="387" t="str">
        <f ca="1">IF(ISBLANK(OFFSET(INDIRECT("'"&amp;'DATA for charts'!$H$5&amp;"'!$f70"),$AM41,0)),"",(OFFSET(INDIRECT("'"&amp;'DATA for charts'!$H$5&amp;"'!$f70"),$AM41,0)))</f>
        <v>Jan</v>
      </c>
      <c r="Y41" s="222">
        <f ca="1">IF(ISNUMBER(OFFSET(INDIRECT("'"&amp;'DATA for charts'!$H$5&amp;"'!$g70"),$AM41,0)),OFFSET(INDIRECT("'"&amp;'DATA for charts'!$H$5&amp;"'!$g70"),$AM41,0),"")</f>
        <v>1</v>
      </c>
      <c r="Z41" s="388">
        <f ca="1">IF(ISNUMBER(OFFSET(INDIRECT("'"&amp;'DATA for charts'!$H$5&amp;"'!$h70"),$AM41,0)),OFFSET(INDIRECT("'"&amp;'DATA for charts'!$H$5&amp;"'!$h70"),$AM41,0),"")</f>
        <v>1</v>
      </c>
      <c r="AA41" s="390">
        <f t="shared" ca="1" si="0"/>
        <v>2.5680000000000001</v>
      </c>
      <c r="AB41" s="256">
        <f t="shared" ca="1" si="1"/>
        <v>2.8486814286973701</v>
      </c>
      <c r="AC41" s="254">
        <f t="shared" ca="1" si="2"/>
        <v>2.6765870663021287</v>
      </c>
      <c r="AD41" s="391">
        <f t="shared" ca="1" si="3"/>
        <v>0.10486542068110223</v>
      </c>
      <c r="AE41" s="386"/>
      <c r="AF41" s="390" t="str">
        <f>IF(ISNUMBER(YourData!$E100),YourData!$E100,"")</f>
        <v/>
      </c>
      <c r="AG41" s="387" t="str">
        <f>IF(ISBLANK(YourData!$F100),"",YourData!$F100)</f>
        <v/>
      </c>
      <c r="AH41" s="222" t="str">
        <f>IF(ISNUMBER(YourData!$G100),YourData!$G100,"")</f>
        <v/>
      </c>
      <c r="AI41" s="389" t="str">
        <f>IF(ISNUMBER(YourData!$H100),YourData!$H100,"")</f>
        <v/>
      </c>
      <c r="AJ41"/>
      <c r="AK41"/>
      <c r="AL41">
        <v>22</v>
      </c>
      <c r="AM41">
        <f t="shared" si="4"/>
        <v>30</v>
      </c>
      <c r="AO41"/>
      <c r="AP41"/>
      <c r="AQ41"/>
      <c r="AR41"/>
      <c r="AS41"/>
      <c r="AU41"/>
      <c r="AV41"/>
      <c r="AW41"/>
      <c r="AX41"/>
      <c r="AY41"/>
      <c r="AZ41"/>
      <c r="BA41"/>
      <c r="BB41"/>
      <c r="BC41"/>
      <c r="BD41"/>
      <c r="BE41"/>
      <c r="BF41"/>
      <c r="BG41"/>
      <c r="BH41"/>
      <c r="BI41"/>
      <c r="BJ41"/>
      <c r="BK41"/>
      <c r="BL41"/>
    </row>
    <row r="42" spans="2:64" ht="15">
      <c r="B42" s="157" t="s">
        <v>191</v>
      </c>
      <c r="C42" s="256" t="str">
        <f ca="1">IF(ISNUMBER(OFFSET(INDIRECT("'"&amp;'DATA for charts'!$C$5&amp;"'!$e70"),$AM42,0)),OFFSET(INDIRECT("'"&amp;'DATA for charts'!$C$5&amp;"'!$e70"),$AM42,0),"")</f>
        <v/>
      </c>
      <c r="D42" s="387" t="str">
        <f ca="1">IF(ISBLANK(OFFSET(INDIRECT("'"&amp;'DATA for charts'!$C$5&amp;"'!$f70"),$AM42,0)),"",(OFFSET(INDIRECT("'"&amp;'DATA for charts'!$C$5&amp;"'!$f70"),$AM42,0)))</f>
        <v/>
      </c>
      <c r="E42" s="222" t="str">
        <f ca="1">IF(ISNUMBER(OFFSET(INDIRECT("'"&amp;'DATA for charts'!$C$5&amp;"'!$g70"),$AM42,0)),OFFSET(INDIRECT("'"&amp;'DATA for charts'!$C$5&amp;"'!$g70"),$AM42,0),"")</f>
        <v/>
      </c>
      <c r="F42" s="388" t="str">
        <f ca="1">IF(ISNUMBER(OFFSET(INDIRECT("'"&amp;'DATA for charts'!$C$5&amp;"'!$h70"),$AM42,0)),OFFSET(INDIRECT("'"&amp;'DATA for charts'!$C$5&amp;"'!$h70"),$AM42,0),"")</f>
        <v/>
      </c>
      <c r="G42" s="256">
        <f ca="1">IF(ISNUMBER(OFFSET(INDIRECT("'"&amp;'DATA for charts'!$D$5&amp;"'!$e70"),$AM42,0)),OFFSET(INDIRECT("'"&amp;'DATA for charts'!$D$5&amp;"'!$e70"),$AM42,0),"")</f>
        <v>2.6114519999999999</v>
      </c>
      <c r="H42" s="387" t="str">
        <f ca="1">IF(ISBLANK(OFFSET(INDIRECT("'"&amp;'DATA for charts'!$D$5&amp;"'!$f70"),$AM42,0)),"",(OFFSET(INDIRECT("'"&amp;'DATA for charts'!$D$5&amp;"'!$f70"),$AM42,0)))</f>
        <v>Jan</v>
      </c>
      <c r="I42" s="222">
        <f ca="1">IF(ISNUMBER(OFFSET(INDIRECT("'"&amp;'DATA for charts'!$D$5&amp;"'!$g70"),$AM42,0)),OFFSET(INDIRECT("'"&amp;'DATA for charts'!$D$5&amp;"'!$g70"),$AM42,0),"")</f>
        <v>1</v>
      </c>
      <c r="J42" s="388">
        <f ca="1">IF(ISNUMBER(OFFSET(INDIRECT("'"&amp;'DATA for charts'!$D$5&amp;"'!$h70"),$AM42,0)),OFFSET(INDIRECT("'"&amp;'DATA for charts'!$D$5&amp;"'!$h70"),$AM42,0),"")</f>
        <v>2</v>
      </c>
      <c r="K42" s="256">
        <f ca="1">IF(ISNUMBER(OFFSET(INDIRECT("'"&amp;'DATA for charts'!$E$5&amp;"'!$e70"),$AM42,0)),OFFSET(INDIRECT("'"&amp;'DATA for charts'!$E$5&amp;"'!$e70"),$AM42,0),"")</f>
        <v>2.5609999999999999</v>
      </c>
      <c r="L42" s="387" t="str">
        <f ca="1">IF(ISBLANK(OFFSET(INDIRECT("'"&amp;'DATA for charts'!$E$5&amp;"'!$f70"),$AM42,0)),"",(OFFSET(INDIRECT("'"&amp;'DATA for charts'!$E$5&amp;"'!$f70"),$AM42,0)))</f>
        <v>Jan</v>
      </c>
      <c r="M42" s="222">
        <f ca="1">IF(ISNUMBER(OFFSET(INDIRECT("'"&amp;'DATA for charts'!$E$5&amp;"'!$g70"),$AM42,0)),OFFSET(INDIRECT("'"&amp;'DATA for charts'!$E$5&amp;"'!$g70"),$AM42,0),"")</f>
        <v>1</v>
      </c>
      <c r="N42" s="388">
        <f ca="1">IF(ISNUMBER(OFFSET(INDIRECT("'"&amp;'DATA for charts'!$E$5&amp;"'!$h70"),$AM42,0)),OFFSET(INDIRECT("'"&amp;'DATA for charts'!$E$5&amp;"'!$h70"),$AM42,0),"")</f>
        <v>1</v>
      </c>
      <c r="O42" s="256">
        <f ca="1">IF(ISNUMBER(OFFSET(INDIRECT("'"&amp;'DATA for charts'!$F$5&amp;"'!$e70"),$AM42,0)),OFFSET(INDIRECT("'"&amp;'DATA for charts'!$F$5&amp;"'!$e70"),$AM42,0),"")</f>
        <v>2.5834335749160084</v>
      </c>
      <c r="P42" s="387" t="str">
        <f ca="1">IF(ISBLANK(OFFSET(INDIRECT("'"&amp;'DATA for charts'!$F$5&amp;"'!$f70"),$AM42,0)),"",(OFFSET(INDIRECT("'"&amp;'DATA for charts'!$F$5&amp;"'!$f70"),$AM42,0)))</f>
        <v>Dec</v>
      </c>
      <c r="Q42" s="222">
        <f ca="1">IF(ISNUMBER(OFFSET(INDIRECT("'"&amp;'DATA for charts'!$F$5&amp;"'!$g70"),$AM42,0)),OFFSET(INDIRECT("'"&amp;'DATA for charts'!$F$5&amp;"'!$g70"),$AM42,0),"")</f>
        <v>31</v>
      </c>
      <c r="R42" s="388">
        <f ca="1">IF(ISNUMBER(OFFSET(INDIRECT("'"&amp;'DATA for charts'!$F$5&amp;"'!$h70"),$AM42,0)),OFFSET(INDIRECT("'"&amp;'DATA for charts'!$F$5&amp;"'!$h70"),$AM42,0),"")</f>
        <v>24</v>
      </c>
      <c r="S42" s="256">
        <f ca="1">IF(ISNUMBER(OFFSET(INDIRECT("'"&amp;'DATA for charts'!$G$5&amp;"'!$e70"),$AM42,0)),OFFSET(INDIRECT("'"&amp;'DATA for charts'!$G$5&amp;"'!$e70"),$AM42,0),"")</f>
        <v>2.75</v>
      </c>
      <c r="T42" s="387" t="str">
        <f ca="1">IF(ISBLANK(OFFSET(INDIRECT("'"&amp;'DATA for charts'!$G$5&amp;"'!$f70"),$AM42,0)),"",(OFFSET(INDIRECT("'"&amp;'DATA for charts'!$G$5&amp;"'!$f70"),$AM42,0)))</f>
        <v>Jan</v>
      </c>
      <c r="U42" s="222">
        <f ca="1">IF(ISNUMBER(OFFSET(INDIRECT("'"&amp;'DATA for charts'!$G$5&amp;"'!$g70"),$AM42,0)),OFFSET(INDIRECT("'"&amp;'DATA for charts'!$G$5&amp;"'!$g70"),$AM42,0),"")</f>
        <v>1</v>
      </c>
      <c r="V42" s="388">
        <f ca="1">IF(ISNUMBER(OFFSET(INDIRECT("'"&amp;'DATA for charts'!$G$5&amp;"'!$h70"),$AM42,0)),OFFSET(INDIRECT("'"&amp;'DATA for charts'!$G$5&amp;"'!$h70"),$AM42,0),"")</f>
        <v>1</v>
      </c>
      <c r="W42" s="256">
        <f ca="1">IF(ISNUMBER(OFFSET(INDIRECT("'"&amp;'DATA for charts'!$H$5&amp;"'!$e70"),$AM42,0)),OFFSET(INDIRECT("'"&amp;'DATA for charts'!$H$5&amp;"'!$e70"),$AM42,0),"")</f>
        <v>2.8434064907497798</v>
      </c>
      <c r="X42" s="387" t="str">
        <f ca="1">IF(ISBLANK(OFFSET(INDIRECT("'"&amp;'DATA for charts'!$H$5&amp;"'!$f70"),$AM42,0)),"",(OFFSET(INDIRECT("'"&amp;'DATA for charts'!$H$5&amp;"'!$f70"),$AM42,0)))</f>
        <v>Jan</v>
      </c>
      <c r="Y42" s="222">
        <f ca="1">IF(ISNUMBER(OFFSET(INDIRECT("'"&amp;'DATA for charts'!$H$5&amp;"'!$g70"),$AM42,0)),OFFSET(INDIRECT("'"&amp;'DATA for charts'!$H$5&amp;"'!$g70"),$AM42,0),"")</f>
        <v>1</v>
      </c>
      <c r="Z42" s="388">
        <f ca="1">IF(ISNUMBER(OFFSET(INDIRECT("'"&amp;'DATA for charts'!$H$5&amp;"'!$h70"),$AM42,0)),OFFSET(INDIRECT("'"&amp;'DATA for charts'!$H$5&amp;"'!$h70"),$AM42,0),"")</f>
        <v>2</v>
      </c>
      <c r="AA42" s="390">
        <f t="shared" ca="1" si="0"/>
        <v>2.5609999999999999</v>
      </c>
      <c r="AB42" s="256">
        <f t="shared" ca="1" si="1"/>
        <v>2.8434064907497798</v>
      </c>
      <c r="AC42" s="254">
        <f t="shared" ca="1" si="2"/>
        <v>2.6698584131331575</v>
      </c>
      <c r="AD42" s="391">
        <f t="shared" ca="1" si="3"/>
        <v>0.10577583041880019</v>
      </c>
      <c r="AE42" s="386"/>
      <c r="AF42" s="390" t="str">
        <f>IF(ISNUMBER(YourData!$E101),YourData!$E101,"")</f>
        <v/>
      </c>
      <c r="AG42" s="387" t="str">
        <f>IF(ISBLANK(YourData!$F101),"",YourData!$F101)</f>
        <v/>
      </c>
      <c r="AH42" s="222" t="str">
        <f>IF(ISNUMBER(YourData!$G101),YourData!$G101,"")</f>
        <v/>
      </c>
      <c r="AI42" s="389" t="str">
        <f>IF(ISNUMBER(YourData!$H101),YourData!$H101,"")</f>
        <v/>
      </c>
      <c r="AJ42"/>
      <c r="AK42"/>
      <c r="AL42">
        <v>23</v>
      </c>
      <c r="AM42">
        <f t="shared" si="4"/>
        <v>31</v>
      </c>
      <c r="AO42"/>
      <c r="AP42"/>
      <c r="AQ42"/>
      <c r="AR42"/>
      <c r="AS42"/>
      <c r="AU42"/>
      <c r="AV42"/>
      <c r="AW42"/>
      <c r="AX42"/>
      <c r="AY42"/>
      <c r="AZ42"/>
      <c r="BA42"/>
      <c r="BB42"/>
      <c r="BC42"/>
      <c r="BD42"/>
      <c r="BE42"/>
      <c r="BF42"/>
      <c r="BG42"/>
      <c r="BH42"/>
      <c r="BI42"/>
      <c r="BJ42"/>
      <c r="BK42"/>
      <c r="BL42"/>
    </row>
    <row r="43" spans="2:64" ht="15">
      <c r="B43" s="157" t="s">
        <v>192</v>
      </c>
      <c r="C43" s="256" t="str">
        <f ca="1">IF(ISNUMBER(OFFSET(INDIRECT("'"&amp;'DATA for charts'!$C$5&amp;"'!$e70"),$AM43,0)),OFFSET(INDIRECT("'"&amp;'DATA for charts'!$C$5&amp;"'!$e70"),$AM43,0),"")</f>
        <v/>
      </c>
      <c r="D43" s="387" t="str">
        <f ca="1">IF(ISBLANK(OFFSET(INDIRECT("'"&amp;'DATA for charts'!$C$5&amp;"'!$f70"),$AM43,0)),"",(OFFSET(INDIRECT("'"&amp;'DATA for charts'!$C$5&amp;"'!$f70"),$AM43,0)))</f>
        <v/>
      </c>
      <c r="E43" s="222" t="str">
        <f ca="1">IF(ISNUMBER(OFFSET(INDIRECT("'"&amp;'DATA for charts'!$C$5&amp;"'!$g70"),$AM43,0)),OFFSET(INDIRECT("'"&amp;'DATA for charts'!$C$5&amp;"'!$g70"),$AM43,0),"")</f>
        <v/>
      </c>
      <c r="F43" s="388" t="str">
        <f ca="1">IF(ISNUMBER(OFFSET(INDIRECT("'"&amp;'DATA for charts'!$C$5&amp;"'!$h70"),$AM43,0)),OFFSET(INDIRECT("'"&amp;'DATA for charts'!$C$5&amp;"'!$h70"),$AM43,0),"")</f>
        <v/>
      </c>
      <c r="G43" s="256">
        <f ca="1">IF(ISNUMBER(OFFSET(INDIRECT("'"&amp;'DATA for charts'!$D$5&amp;"'!$e70"),$AM43,0)),OFFSET(INDIRECT("'"&amp;'DATA for charts'!$D$5&amp;"'!$e70"),$AM43,0),"")</f>
        <v>2.614056000000001</v>
      </c>
      <c r="H43" s="387" t="str">
        <f ca="1">IF(ISBLANK(OFFSET(INDIRECT("'"&amp;'DATA for charts'!$D$5&amp;"'!$f70"),$AM43,0)),"",(OFFSET(INDIRECT("'"&amp;'DATA for charts'!$D$5&amp;"'!$f70"),$AM43,0)))</f>
        <v>Jan</v>
      </c>
      <c r="I43" s="222">
        <f ca="1">IF(ISNUMBER(OFFSET(INDIRECT("'"&amp;'DATA for charts'!$D$5&amp;"'!$g70"),$AM43,0)),OFFSET(INDIRECT("'"&amp;'DATA for charts'!$D$5&amp;"'!$g70"),$AM43,0),"")</f>
        <v>1</v>
      </c>
      <c r="J43" s="388">
        <f ca="1">IF(ISNUMBER(OFFSET(INDIRECT("'"&amp;'DATA for charts'!$D$5&amp;"'!$h70"),$AM43,0)),OFFSET(INDIRECT("'"&amp;'DATA for charts'!$D$5&amp;"'!$h70"),$AM43,0),"")</f>
        <v>1</v>
      </c>
      <c r="K43" s="256">
        <f ca="1">IF(ISNUMBER(OFFSET(INDIRECT("'"&amp;'DATA for charts'!$E$5&amp;"'!$e70"),$AM43,0)),OFFSET(INDIRECT("'"&amp;'DATA for charts'!$E$5&amp;"'!$e70"),$AM43,0),"")</f>
        <v>2.589</v>
      </c>
      <c r="L43" s="387" t="str">
        <f ca="1">IF(ISBLANK(OFFSET(INDIRECT("'"&amp;'DATA for charts'!$E$5&amp;"'!$f70"),$AM43,0)),"",(OFFSET(INDIRECT("'"&amp;'DATA for charts'!$E$5&amp;"'!$f70"),$AM43,0)))</f>
        <v>Jan</v>
      </c>
      <c r="M43" s="222">
        <f ca="1">IF(ISNUMBER(OFFSET(INDIRECT("'"&amp;'DATA for charts'!$E$5&amp;"'!$g70"),$AM43,0)),OFFSET(INDIRECT("'"&amp;'DATA for charts'!$E$5&amp;"'!$g70"),$AM43,0),"")</f>
        <v>1</v>
      </c>
      <c r="N43" s="388">
        <f ca="1">IF(ISNUMBER(OFFSET(INDIRECT("'"&amp;'DATA for charts'!$E$5&amp;"'!$h70"),$AM43,0)),OFFSET(INDIRECT("'"&amp;'DATA for charts'!$E$5&amp;"'!$h70"),$AM43,0),"")</f>
        <v>0</v>
      </c>
      <c r="O43" s="256">
        <f ca="1">IF(ISNUMBER(OFFSET(INDIRECT("'"&amp;'DATA for charts'!$F$5&amp;"'!$e70"),$AM43,0)),OFFSET(INDIRECT("'"&amp;'DATA for charts'!$F$5&amp;"'!$e70"),$AM43,0),"")</f>
        <v>2.6031320389553416</v>
      </c>
      <c r="P43" s="387" t="str">
        <f ca="1">IF(ISBLANK(OFFSET(INDIRECT("'"&amp;'DATA for charts'!$F$5&amp;"'!$f70"),$AM43,0)),"",(OFFSET(INDIRECT("'"&amp;'DATA for charts'!$F$5&amp;"'!$f70"),$AM43,0)))</f>
        <v>Dec</v>
      </c>
      <c r="Q43" s="222">
        <f ca="1">IF(ISNUMBER(OFFSET(INDIRECT("'"&amp;'DATA for charts'!$F$5&amp;"'!$g70"),$AM43,0)),OFFSET(INDIRECT("'"&amp;'DATA for charts'!$F$5&amp;"'!$g70"),$AM43,0),"")</f>
        <v>31</v>
      </c>
      <c r="R43" s="388">
        <f ca="1">IF(ISNUMBER(OFFSET(INDIRECT("'"&amp;'DATA for charts'!$F$5&amp;"'!$h70"),$AM43,0)),OFFSET(INDIRECT("'"&amp;'DATA for charts'!$F$5&amp;"'!$h70"),$AM43,0),"")</f>
        <v>24</v>
      </c>
      <c r="S43" s="256">
        <f ca="1">IF(ISNUMBER(OFFSET(INDIRECT("'"&amp;'DATA for charts'!$G$5&amp;"'!$e70"),$AM43,0)),OFFSET(INDIRECT("'"&amp;'DATA for charts'!$G$5&amp;"'!$e70"),$AM43,0),"")</f>
        <v>2.766</v>
      </c>
      <c r="T43" s="387" t="str">
        <f ca="1">IF(ISBLANK(OFFSET(INDIRECT("'"&amp;'DATA for charts'!$G$5&amp;"'!$f70"),$AM43,0)),"",(OFFSET(INDIRECT("'"&amp;'DATA for charts'!$G$5&amp;"'!$f70"),$AM43,0)))</f>
        <v>Jan</v>
      </c>
      <c r="U43" s="222">
        <f ca="1">IF(ISNUMBER(OFFSET(INDIRECT("'"&amp;'DATA for charts'!$G$5&amp;"'!$g70"),$AM43,0)),OFFSET(INDIRECT("'"&amp;'DATA for charts'!$G$5&amp;"'!$g70"),$AM43,0),"")</f>
        <v>1</v>
      </c>
      <c r="V43" s="388">
        <f ca="1">IF(ISNUMBER(OFFSET(INDIRECT("'"&amp;'DATA for charts'!$G$5&amp;"'!$h70"),$AM43,0)),OFFSET(INDIRECT("'"&amp;'DATA for charts'!$G$5&amp;"'!$h70"),$AM43,0),"")</f>
        <v>1</v>
      </c>
      <c r="W43" s="256">
        <f ca="1">IF(ISNUMBER(OFFSET(INDIRECT("'"&amp;'DATA for charts'!$H$5&amp;"'!$e70"),$AM43,0)),OFFSET(INDIRECT("'"&amp;'DATA for charts'!$H$5&amp;"'!$e70"),$AM43,0),"")</f>
        <v>2.8536481475829998</v>
      </c>
      <c r="X43" s="387" t="str">
        <f ca="1">IF(ISBLANK(OFFSET(INDIRECT("'"&amp;'DATA for charts'!$H$5&amp;"'!$f70"),$AM43,0)),"",(OFFSET(INDIRECT("'"&amp;'DATA for charts'!$H$5&amp;"'!$f70"),$AM43,0)))</f>
        <v>Jan</v>
      </c>
      <c r="Y43" s="222">
        <f ca="1">IF(ISNUMBER(OFFSET(INDIRECT("'"&amp;'DATA for charts'!$H$5&amp;"'!$g70"),$AM43,0)),OFFSET(INDIRECT("'"&amp;'DATA for charts'!$H$5&amp;"'!$g70"),$AM43,0),"")</f>
        <v>1</v>
      </c>
      <c r="Z43" s="388">
        <f ca="1">IF(ISNUMBER(OFFSET(INDIRECT("'"&amp;'DATA for charts'!$H$5&amp;"'!$h70"),$AM43,0)),OFFSET(INDIRECT("'"&amp;'DATA for charts'!$H$5&amp;"'!$h70"),$AM43,0),"")</f>
        <v>1</v>
      </c>
      <c r="AA43" s="390">
        <f t="shared" ca="1" si="0"/>
        <v>2.589</v>
      </c>
      <c r="AB43" s="256">
        <f t="shared" ca="1" si="1"/>
        <v>2.8536481475829998</v>
      </c>
      <c r="AC43" s="254">
        <f t="shared" ca="1" si="2"/>
        <v>2.6851672373076685</v>
      </c>
      <c r="AD43" s="391">
        <f t="shared" ca="1" si="3"/>
        <v>9.8559279253069565E-2</v>
      </c>
      <c r="AE43" s="386"/>
      <c r="AF43" s="390" t="str">
        <f>IF(ISNUMBER(YourData!$E102),YourData!$E102,"")</f>
        <v/>
      </c>
      <c r="AG43" s="387" t="str">
        <f>IF(ISBLANK(YourData!$F102),"",YourData!$F102)</f>
        <v/>
      </c>
      <c r="AH43" s="222" t="str">
        <f>IF(ISNUMBER(YourData!$G102),YourData!$G102,"")</f>
        <v/>
      </c>
      <c r="AI43" s="389" t="str">
        <f>IF(ISNUMBER(YourData!$H102),YourData!$H102,"")</f>
        <v/>
      </c>
      <c r="AJ43"/>
      <c r="AK43"/>
      <c r="AL43">
        <v>24</v>
      </c>
      <c r="AM43">
        <f t="shared" si="4"/>
        <v>32</v>
      </c>
      <c r="AO43"/>
      <c r="AP43"/>
      <c r="AQ43"/>
      <c r="AR43"/>
      <c r="AS43"/>
      <c r="AU43"/>
      <c r="AV43"/>
      <c r="AW43"/>
      <c r="AX43"/>
      <c r="AY43"/>
      <c r="AZ43"/>
      <c r="BA43"/>
      <c r="BB43"/>
      <c r="BC43"/>
      <c r="BD43"/>
      <c r="BE43"/>
      <c r="BF43"/>
      <c r="BG43"/>
      <c r="BH43"/>
      <c r="BI43"/>
      <c r="BJ43"/>
      <c r="BK43"/>
      <c r="BL43"/>
    </row>
    <row r="44" spans="2:64" ht="15">
      <c r="B44" s="157" t="s">
        <v>193</v>
      </c>
      <c r="C44" s="256" t="str">
        <f ca="1">IF(ISNUMBER(OFFSET(INDIRECT("'"&amp;'DATA for charts'!$C$5&amp;"'!$e70"),$AM44,0)),OFFSET(INDIRECT("'"&amp;'DATA for charts'!$C$5&amp;"'!$e70"),$AM44,0),"")</f>
        <v/>
      </c>
      <c r="D44" s="387" t="str">
        <f ca="1">IF(ISBLANK(OFFSET(INDIRECT("'"&amp;'DATA for charts'!$C$5&amp;"'!$f70"),$AM44,0)),"",(OFFSET(INDIRECT("'"&amp;'DATA for charts'!$C$5&amp;"'!$f70"),$AM44,0)))</f>
        <v/>
      </c>
      <c r="E44" s="222" t="str">
        <f ca="1">IF(ISNUMBER(OFFSET(INDIRECT("'"&amp;'DATA for charts'!$C$5&amp;"'!$g70"),$AM44,0)),OFFSET(INDIRECT("'"&amp;'DATA for charts'!$C$5&amp;"'!$g70"),$AM44,0),"")</f>
        <v/>
      </c>
      <c r="F44" s="388" t="str">
        <f ca="1">IF(ISNUMBER(OFFSET(INDIRECT("'"&amp;'DATA for charts'!$C$5&amp;"'!$h70"),$AM44,0)),OFFSET(INDIRECT("'"&amp;'DATA for charts'!$C$5&amp;"'!$h70"),$AM44,0),"")</f>
        <v/>
      </c>
      <c r="G44" s="256">
        <f ca="1">IF(ISNUMBER(OFFSET(INDIRECT("'"&amp;'DATA for charts'!$D$5&amp;"'!$e70"),$AM44,0)),OFFSET(INDIRECT("'"&amp;'DATA for charts'!$D$5&amp;"'!$e70"),$AM44,0),"")</f>
        <v>2.6148760000000002</v>
      </c>
      <c r="H44" s="387" t="str">
        <f ca="1">IF(ISBLANK(OFFSET(INDIRECT("'"&amp;'DATA for charts'!$D$5&amp;"'!$f70"),$AM44,0)),"",(OFFSET(INDIRECT("'"&amp;'DATA for charts'!$D$5&amp;"'!$f70"),$AM44,0)))</f>
        <v>Jan</v>
      </c>
      <c r="I44" s="222">
        <f ca="1">IF(ISNUMBER(OFFSET(INDIRECT("'"&amp;'DATA for charts'!$D$5&amp;"'!$g70"),$AM44,0)),OFFSET(INDIRECT("'"&amp;'DATA for charts'!$D$5&amp;"'!$g70"),$AM44,0),"")</f>
        <v>1</v>
      </c>
      <c r="J44" s="388">
        <f ca="1">IF(ISNUMBER(OFFSET(INDIRECT("'"&amp;'DATA for charts'!$D$5&amp;"'!$h70"),$AM44,0)),OFFSET(INDIRECT("'"&amp;'DATA for charts'!$D$5&amp;"'!$h70"),$AM44,0),"")</f>
        <v>1</v>
      </c>
      <c r="K44" s="256">
        <f ca="1">IF(ISNUMBER(OFFSET(INDIRECT("'"&amp;'DATA for charts'!$E$5&amp;"'!$e70"),$AM44,0)),OFFSET(INDIRECT("'"&amp;'DATA for charts'!$E$5&amp;"'!$e70"),$AM44,0),"")</f>
        <v>2.5920000000000001</v>
      </c>
      <c r="L44" s="387" t="str">
        <f ca="1">IF(ISBLANK(OFFSET(INDIRECT("'"&amp;'DATA for charts'!$E$5&amp;"'!$f70"),$AM44,0)),"",(OFFSET(INDIRECT("'"&amp;'DATA for charts'!$E$5&amp;"'!$f70"),$AM44,0)))</f>
        <v>Jan</v>
      </c>
      <c r="M44" s="222">
        <f ca="1">IF(ISNUMBER(OFFSET(INDIRECT("'"&amp;'DATA for charts'!$E$5&amp;"'!$g70"),$AM44,0)),OFFSET(INDIRECT("'"&amp;'DATA for charts'!$E$5&amp;"'!$g70"),$AM44,0),"")</f>
        <v>1</v>
      </c>
      <c r="N44" s="388">
        <f ca="1">IF(ISNUMBER(OFFSET(INDIRECT("'"&amp;'DATA for charts'!$E$5&amp;"'!$h70"),$AM44,0)),OFFSET(INDIRECT("'"&amp;'DATA for charts'!$E$5&amp;"'!$h70"),$AM44,0),"")</f>
        <v>0</v>
      </c>
      <c r="O44" s="256">
        <f ca="1">IF(ISNUMBER(OFFSET(INDIRECT("'"&amp;'DATA for charts'!$F$5&amp;"'!$e70"),$AM44,0)),OFFSET(INDIRECT("'"&amp;'DATA for charts'!$F$5&amp;"'!$e70"),$AM44,0),"")</f>
        <v>2.5800679099655612</v>
      </c>
      <c r="P44" s="387" t="str">
        <f ca="1">IF(ISBLANK(OFFSET(INDIRECT("'"&amp;'DATA for charts'!$F$5&amp;"'!$f70"),$AM44,0)),"",(OFFSET(INDIRECT("'"&amp;'DATA for charts'!$F$5&amp;"'!$f70"),$AM44,0)))</f>
        <v>Dec</v>
      </c>
      <c r="Q44" s="222">
        <f ca="1">IF(ISNUMBER(OFFSET(INDIRECT("'"&amp;'DATA for charts'!$F$5&amp;"'!$g70"),$AM44,0)),OFFSET(INDIRECT("'"&amp;'DATA for charts'!$F$5&amp;"'!$g70"),$AM44,0),"")</f>
        <v>31</v>
      </c>
      <c r="R44" s="388">
        <f ca="1">IF(ISNUMBER(OFFSET(INDIRECT("'"&amp;'DATA for charts'!$F$5&amp;"'!$h70"),$AM44,0)),OFFSET(INDIRECT("'"&amp;'DATA for charts'!$F$5&amp;"'!$h70"),$AM44,0),"")</f>
        <v>24</v>
      </c>
      <c r="S44" s="256">
        <f ca="1">IF(ISNUMBER(OFFSET(INDIRECT("'"&amp;'DATA for charts'!$G$5&amp;"'!$e70"),$AM44,0)),OFFSET(INDIRECT("'"&amp;'DATA for charts'!$G$5&amp;"'!$e70"),$AM44,0),"")</f>
        <v>2.7709999999999999</v>
      </c>
      <c r="T44" s="387" t="str">
        <f ca="1">IF(ISBLANK(OFFSET(INDIRECT("'"&amp;'DATA for charts'!$G$5&amp;"'!$f70"),$AM44,0)),"",(OFFSET(INDIRECT("'"&amp;'DATA for charts'!$G$5&amp;"'!$f70"),$AM44,0)))</f>
        <v>Jan</v>
      </c>
      <c r="U44" s="222">
        <f ca="1">IF(ISNUMBER(OFFSET(INDIRECT("'"&amp;'DATA for charts'!$G$5&amp;"'!$g70"),$AM44,0)),OFFSET(INDIRECT("'"&amp;'DATA for charts'!$G$5&amp;"'!$g70"),$AM44,0),"")</f>
        <v>1</v>
      </c>
      <c r="V44" s="388">
        <f ca="1">IF(ISNUMBER(OFFSET(INDIRECT("'"&amp;'DATA for charts'!$G$5&amp;"'!$h70"),$AM44,0)),OFFSET(INDIRECT("'"&amp;'DATA for charts'!$G$5&amp;"'!$h70"),$AM44,0),"")</f>
        <v>1</v>
      </c>
      <c r="W44" s="256">
        <f ca="1">IF(ISNUMBER(OFFSET(INDIRECT("'"&amp;'DATA for charts'!$H$5&amp;"'!$e70"),$AM44,0)),OFFSET(INDIRECT("'"&amp;'DATA for charts'!$H$5&amp;"'!$e70"),$AM44,0),"")</f>
        <v>2.85631058586968</v>
      </c>
      <c r="X44" s="387" t="str">
        <f ca="1">IF(ISBLANK(OFFSET(INDIRECT("'"&amp;'DATA for charts'!$H$5&amp;"'!$f70"),$AM44,0)),"",(OFFSET(INDIRECT("'"&amp;'DATA for charts'!$H$5&amp;"'!$f70"),$AM44,0)))</f>
        <v>Jan</v>
      </c>
      <c r="Y44" s="222">
        <f ca="1">IF(ISNUMBER(OFFSET(INDIRECT("'"&amp;'DATA for charts'!$H$5&amp;"'!$g70"),$AM44,0)),OFFSET(INDIRECT("'"&amp;'DATA for charts'!$H$5&amp;"'!$g70"),$AM44,0),"")</f>
        <v>1</v>
      </c>
      <c r="Z44" s="388">
        <f ca="1">IF(ISNUMBER(OFFSET(INDIRECT("'"&amp;'DATA for charts'!$H$5&amp;"'!$h70"),$AM44,0)),OFFSET(INDIRECT("'"&amp;'DATA for charts'!$H$5&amp;"'!$h70"),$AM44,0),"")</f>
        <v>1</v>
      </c>
      <c r="AA44" s="390">
        <f t="shared" ca="1" si="0"/>
        <v>2.5800679099655612</v>
      </c>
      <c r="AB44" s="256">
        <f t="shared" ca="1" si="1"/>
        <v>2.85631058586968</v>
      </c>
      <c r="AC44" s="254">
        <f t="shared" ca="1" si="2"/>
        <v>2.6828508991670486</v>
      </c>
      <c r="AD44" s="391">
        <f t="shared" ca="1" si="3"/>
        <v>0.1029660932666383</v>
      </c>
      <c r="AE44" s="386"/>
      <c r="AF44" s="390" t="str">
        <f>IF(ISNUMBER(YourData!$E103),YourData!$E103,"")</f>
        <v/>
      </c>
      <c r="AG44" s="387" t="str">
        <f>IF(ISBLANK(YourData!$F103),"",YourData!$F103)</f>
        <v/>
      </c>
      <c r="AH44" s="222" t="str">
        <f>IF(ISNUMBER(YourData!$G103),YourData!$G103,"")</f>
        <v/>
      </c>
      <c r="AI44" s="389" t="str">
        <f>IF(ISNUMBER(YourData!$H103),YourData!$H103,"")</f>
        <v/>
      </c>
      <c r="AJ44"/>
      <c r="AK44"/>
      <c r="AL44">
        <v>25</v>
      </c>
      <c r="AM44">
        <f t="shared" si="4"/>
        <v>33</v>
      </c>
      <c r="AO44"/>
      <c r="AP44"/>
      <c r="AQ44"/>
      <c r="AR44"/>
      <c r="AS44"/>
      <c r="AU44"/>
      <c r="AV44"/>
      <c r="AW44"/>
      <c r="AX44"/>
      <c r="AY44"/>
      <c r="AZ44"/>
      <c r="BA44"/>
      <c r="BB44"/>
      <c r="BC44"/>
      <c r="BD44"/>
      <c r="BE44"/>
      <c r="BF44"/>
      <c r="BG44"/>
      <c r="BH44"/>
      <c r="BI44"/>
      <c r="BJ44"/>
      <c r="BK44"/>
      <c r="BL44"/>
    </row>
    <row r="45" spans="2:64" ht="15">
      <c r="B45" s="208" t="s">
        <v>194</v>
      </c>
      <c r="C45" s="396" t="str">
        <f ca="1">IF(ISNUMBER(OFFSET(INDIRECT("'"&amp;'DATA for charts'!$C$5&amp;"'!$e70"),$AM45,0)),OFFSET(INDIRECT("'"&amp;'DATA for charts'!$C$5&amp;"'!$e70"),$AM45,0),"")</f>
        <v/>
      </c>
      <c r="D45" s="393" t="str">
        <f ca="1">IF(ISBLANK(OFFSET(INDIRECT("'"&amp;'DATA for charts'!$C$5&amp;"'!$f70"),$AM45,0)),"",(OFFSET(INDIRECT("'"&amp;'DATA for charts'!$C$5&amp;"'!$f70"),$AM45,0)))</f>
        <v/>
      </c>
      <c r="E45" s="394" t="str">
        <f ca="1">IF(ISNUMBER(OFFSET(INDIRECT("'"&amp;'DATA for charts'!$C$5&amp;"'!$g70"),$AM45,0)),OFFSET(INDIRECT("'"&amp;'DATA for charts'!$C$5&amp;"'!$g70"),$AM45,0),"")</f>
        <v/>
      </c>
      <c r="F45" s="397" t="str">
        <f ca="1">IF(ISNUMBER(OFFSET(INDIRECT("'"&amp;'DATA for charts'!$C$5&amp;"'!$h70"),$AM45,0)),OFFSET(INDIRECT("'"&amp;'DATA for charts'!$C$5&amp;"'!$h70"),$AM45,0),"")</f>
        <v/>
      </c>
      <c r="G45" s="396">
        <f ca="1">IF(ISNUMBER(OFFSET(INDIRECT("'"&amp;'DATA for charts'!$D$5&amp;"'!$e70"),$AM45,0)),OFFSET(INDIRECT("'"&amp;'DATA for charts'!$D$5&amp;"'!$e70"),$AM45,0),"")</f>
        <v>2.6089519999999999</v>
      </c>
      <c r="H45" s="393" t="str">
        <f ca="1">IF(ISBLANK(OFFSET(INDIRECT("'"&amp;'DATA for charts'!$D$5&amp;"'!$f70"),$AM45,0)),"",(OFFSET(INDIRECT("'"&amp;'DATA for charts'!$D$5&amp;"'!$f70"),$AM45,0)))</f>
        <v>Jan</v>
      </c>
      <c r="I45" s="394">
        <f ca="1">IF(ISNUMBER(OFFSET(INDIRECT("'"&amp;'DATA for charts'!$D$5&amp;"'!$g70"),$AM45,0)),OFFSET(INDIRECT("'"&amp;'DATA for charts'!$D$5&amp;"'!$g70"),$AM45,0),"")</f>
        <v>1</v>
      </c>
      <c r="J45" s="397">
        <f ca="1">IF(ISNUMBER(OFFSET(INDIRECT("'"&amp;'DATA for charts'!$D$5&amp;"'!$h70"),$AM45,0)),OFFSET(INDIRECT("'"&amp;'DATA for charts'!$D$5&amp;"'!$h70"),$AM45,0),"")</f>
        <v>1</v>
      </c>
      <c r="K45" s="396">
        <f ca="1">IF(ISNUMBER(OFFSET(INDIRECT("'"&amp;'DATA for charts'!$E$5&amp;"'!$e70"),$AM45,0)),OFFSET(INDIRECT("'"&amp;'DATA for charts'!$E$5&amp;"'!$e70"),$AM45,0),"")</f>
        <v>2.5459999999999998</v>
      </c>
      <c r="L45" s="393" t="str">
        <f ca="1">IF(ISBLANK(OFFSET(INDIRECT("'"&amp;'DATA for charts'!$E$5&amp;"'!$f70"),$AM45,0)),"",(OFFSET(INDIRECT("'"&amp;'DATA for charts'!$E$5&amp;"'!$f70"),$AM45,0)))</f>
        <v>Jan</v>
      </c>
      <c r="M45" s="394">
        <f ca="1">IF(ISNUMBER(OFFSET(INDIRECT("'"&amp;'DATA for charts'!$E$5&amp;"'!$g70"),$AM45,0)),OFFSET(INDIRECT("'"&amp;'DATA for charts'!$E$5&amp;"'!$g70"),$AM45,0),"")</f>
        <v>1</v>
      </c>
      <c r="N45" s="397">
        <f ca="1">IF(ISNUMBER(OFFSET(INDIRECT("'"&amp;'DATA for charts'!$E$5&amp;"'!$h70"),$AM45,0)),OFFSET(INDIRECT("'"&amp;'DATA for charts'!$E$5&amp;"'!$h70"),$AM45,0),"")</f>
        <v>1</v>
      </c>
      <c r="O45" s="396">
        <f ca="1">IF(ISNUMBER(OFFSET(INDIRECT("'"&amp;'DATA for charts'!$F$5&amp;"'!$e70"),$AM45,0)),OFFSET(INDIRECT("'"&amp;'DATA for charts'!$F$5&amp;"'!$e70"),$AM45,0),"")</f>
        <v>2.5734807115871945</v>
      </c>
      <c r="P45" s="393" t="str">
        <f ca="1">IF(ISBLANK(OFFSET(INDIRECT("'"&amp;'DATA for charts'!$F$5&amp;"'!$f70"),$AM45,0)),"",(OFFSET(INDIRECT("'"&amp;'DATA for charts'!$F$5&amp;"'!$f70"),$AM45,0)))</f>
        <v>Dec</v>
      </c>
      <c r="Q45" s="394">
        <f ca="1">IF(ISNUMBER(OFFSET(INDIRECT("'"&amp;'DATA for charts'!$F$5&amp;"'!$g70"),$AM45,0)),OFFSET(INDIRECT("'"&amp;'DATA for charts'!$F$5&amp;"'!$g70"),$AM45,0),"")</f>
        <v>31</v>
      </c>
      <c r="R45" s="397">
        <f ca="1">IF(ISNUMBER(OFFSET(INDIRECT("'"&amp;'DATA for charts'!$F$5&amp;"'!$h70"),$AM45,0)),OFFSET(INDIRECT("'"&amp;'DATA for charts'!$F$5&amp;"'!$h70"),$AM45,0),"")</f>
        <v>24</v>
      </c>
      <c r="S45" s="396">
        <f ca="1">IF(ISNUMBER(OFFSET(INDIRECT("'"&amp;'DATA for charts'!$G$5&amp;"'!$e70"),$AM45,0)),OFFSET(INDIRECT("'"&amp;'DATA for charts'!$G$5&amp;"'!$e70"),$AM45,0),"")</f>
        <v>2.7330000000000001</v>
      </c>
      <c r="T45" s="393" t="str">
        <f ca="1">IF(ISBLANK(OFFSET(INDIRECT("'"&amp;'DATA for charts'!$G$5&amp;"'!$f70"),$AM45,0)),"",(OFFSET(INDIRECT("'"&amp;'DATA for charts'!$G$5&amp;"'!$f70"),$AM45,0)))</f>
        <v>Jan</v>
      </c>
      <c r="U45" s="394">
        <f ca="1">IF(ISNUMBER(OFFSET(INDIRECT("'"&amp;'DATA for charts'!$G$5&amp;"'!$g70"),$AM45,0)),OFFSET(INDIRECT("'"&amp;'DATA for charts'!$G$5&amp;"'!$g70"),$AM45,0),"")</f>
        <v>1</v>
      </c>
      <c r="V45" s="397">
        <f ca="1">IF(ISNUMBER(OFFSET(INDIRECT("'"&amp;'DATA for charts'!$G$5&amp;"'!$h70"),$AM45,0)),OFFSET(INDIRECT("'"&amp;'DATA for charts'!$G$5&amp;"'!$h70"),$AM45,0),"")</f>
        <v>2</v>
      </c>
      <c r="W45" s="396">
        <f ca="1">IF(ISNUMBER(OFFSET(INDIRECT("'"&amp;'DATA for charts'!$H$5&amp;"'!$e70"),$AM45,0)),OFFSET(INDIRECT("'"&amp;'DATA for charts'!$H$5&amp;"'!$e70"),$AM45,0),"")</f>
        <v>2.8335166168212802</v>
      </c>
      <c r="X45" s="393" t="str">
        <f ca="1">IF(ISBLANK(OFFSET(INDIRECT("'"&amp;'DATA for charts'!$H$5&amp;"'!$f70"),$AM45,0)),"",(OFFSET(INDIRECT("'"&amp;'DATA for charts'!$H$5&amp;"'!$f70"),$AM45,0)))</f>
        <v>Jan</v>
      </c>
      <c r="Y45" s="394">
        <f ca="1">IF(ISNUMBER(OFFSET(INDIRECT("'"&amp;'DATA for charts'!$H$5&amp;"'!$g70"),$AM45,0)),OFFSET(INDIRECT("'"&amp;'DATA for charts'!$H$5&amp;"'!$g70"),$AM45,0),"")</f>
        <v>1</v>
      </c>
      <c r="Z45" s="397">
        <f ca="1">IF(ISNUMBER(OFFSET(INDIRECT("'"&amp;'DATA for charts'!$H$5&amp;"'!$h70"),$AM45,0)),OFFSET(INDIRECT("'"&amp;'DATA for charts'!$H$5&amp;"'!$h70"),$AM45,0),"")</f>
        <v>2</v>
      </c>
      <c r="AA45" s="392">
        <f t="shared" ca="1" si="0"/>
        <v>2.5459999999999998</v>
      </c>
      <c r="AB45" s="396">
        <f t="shared" ca="1" si="1"/>
        <v>2.8335166168212802</v>
      </c>
      <c r="AC45" s="398">
        <f t="shared" ca="1" si="2"/>
        <v>2.6589898656816948</v>
      </c>
      <c r="AD45" s="399">
        <f t="shared" ca="1" si="3"/>
        <v>0.10813001603808998</v>
      </c>
      <c r="AE45" s="386"/>
      <c r="AF45" s="392" t="str">
        <f>IF(ISNUMBER(YourData!$E104),YourData!$E104,"")</f>
        <v/>
      </c>
      <c r="AG45" s="393" t="str">
        <f>IF(ISBLANK(YourData!$F104),"",YourData!$F104)</f>
        <v/>
      </c>
      <c r="AH45" s="394" t="str">
        <f>IF(ISNUMBER(YourData!$G104),YourData!$G104,"")</f>
        <v/>
      </c>
      <c r="AI45" s="395" t="str">
        <f>IF(ISNUMBER(YourData!$H104),YourData!$H104,"")</f>
        <v/>
      </c>
      <c r="AJ45"/>
      <c r="AK45"/>
      <c r="AL45">
        <v>26</v>
      </c>
      <c r="AM45">
        <f t="shared" si="4"/>
        <v>34</v>
      </c>
      <c r="AO45"/>
      <c r="AP45"/>
      <c r="AQ45"/>
      <c r="AR45"/>
      <c r="AS45"/>
      <c r="AU45"/>
      <c r="AV45"/>
      <c r="AW45"/>
      <c r="AX45"/>
      <c r="AY45"/>
      <c r="AZ45"/>
      <c r="BA45"/>
      <c r="BB45"/>
      <c r="BC45"/>
      <c r="BD45"/>
      <c r="BE45"/>
      <c r="BF45"/>
      <c r="BG45"/>
      <c r="BH45"/>
      <c r="BI45"/>
      <c r="BJ45"/>
      <c r="BK45"/>
      <c r="BL45"/>
    </row>
    <row r="46" spans="2:64" ht="15">
      <c r="B46" s="157" t="s">
        <v>184</v>
      </c>
      <c r="C46" s="378">
        <f ca="1">IF(ISNUMBER(OFFSET(INDIRECT("'"&amp;'DATA for charts'!$C$5&amp;"'!$e70"),$AM46,0)),OFFSET(INDIRECT("'"&amp;'DATA for charts'!$C$5&amp;"'!$e70"),$AM46,0),"")</f>
        <v>1.948</v>
      </c>
      <c r="D46" s="379" t="str">
        <f ca="1">IF(ISBLANK(OFFSET(INDIRECT("'"&amp;'DATA for charts'!$C$5&amp;"'!$f70"),$AM46,0)),"",(OFFSET(INDIRECT("'"&amp;'DATA for charts'!$C$5&amp;"'!$f70"),$AM46,0)))</f>
        <v>Dec</v>
      </c>
      <c r="E46" s="380">
        <f ca="1">IF(ISNUMBER(OFFSET(INDIRECT("'"&amp;'DATA for charts'!$C$5&amp;"'!$g70"),$AM46,0)),OFFSET(INDIRECT("'"&amp;'DATA for charts'!$C$5&amp;"'!$g70"),$AM46,0),"")</f>
        <v>31</v>
      </c>
      <c r="F46" s="381">
        <f ca="1">IF(ISNUMBER(OFFSET(INDIRECT("'"&amp;'DATA for charts'!$C$5&amp;"'!$h70"),$AM46,0)),OFFSET(INDIRECT("'"&amp;'DATA for charts'!$C$5&amp;"'!$h70"),$AM46,0),"")</f>
        <v>24</v>
      </c>
      <c r="G46" s="378">
        <f ca="1">IF(ISNUMBER(OFFSET(INDIRECT("'"&amp;'DATA for charts'!$D$5&amp;"'!$e70"),$AM46,0)),OFFSET(INDIRECT("'"&amp;'DATA for charts'!$D$5&amp;"'!$e70"),$AM46,0),"")</f>
        <v>2.157448</v>
      </c>
      <c r="H46" s="379" t="str">
        <f ca="1">IF(ISBLANK(OFFSET(INDIRECT("'"&amp;'DATA for charts'!$D$5&amp;"'!$f70"),$AM46,0)),"",(OFFSET(INDIRECT("'"&amp;'DATA for charts'!$D$5&amp;"'!$f70"),$AM46,0)))</f>
        <v>Jan</v>
      </c>
      <c r="I46" s="380">
        <f ca="1">IF(ISNUMBER(OFFSET(INDIRECT("'"&amp;'DATA for charts'!$D$5&amp;"'!$g70"),$AM46,0)),OFFSET(INDIRECT("'"&amp;'DATA for charts'!$D$5&amp;"'!$g70"),$AM46,0),"")</f>
        <v>1</v>
      </c>
      <c r="J46" s="381">
        <f ca="1">IF(ISNUMBER(OFFSET(INDIRECT("'"&amp;'DATA for charts'!$D$5&amp;"'!$h70"),$AM46,0)),OFFSET(INDIRECT("'"&amp;'DATA for charts'!$D$5&amp;"'!$h70"),$AM46,0),"")</f>
        <v>2</v>
      </c>
      <c r="K46" s="378">
        <f ca="1">IF(ISNUMBER(OFFSET(INDIRECT("'"&amp;'DATA for charts'!$E$5&amp;"'!$e70"),$AM46,0)),OFFSET(INDIRECT("'"&amp;'DATA for charts'!$E$5&amp;"'!$e70"),$AM46,0),"")</f>
        <v>2.085</v>
      </c>
      <c r="L46" s="379" t="str">
        <f ca="1">IF(ISBLANK(OFFSET(INDIRECT("'"&amp;'DATA for charts'!$E$5&amp;"'!$f70"),$AM46,0)),"",(OFFSET(INDIRECT("'"&amp;'DATA for charts'!$E$5&amp;"'!$f70"),$AM46,0)))</f>
        <v>Jan</v>
      </c>
      <c r="M46" s="380">
        <f ca="1">IF(ISNUMBER(OFFSET(INDIRECT("'"&amp;'DATA for charts'!$E$5&amp;"'!$g70"),$AM46,0)),OFFSET(INDIRECT("'"&amp;'DATA for charts'!$E$5&amp;"'!$g70"),$AM46,0),"")</f>
        <v>1</v>
      </c>
      <c r="N46" s="381">
        <f ca="1">IF(ISNUMBER(OFFSET(INDIRECT("'"&amp;'DATA for charts'!$E$5&amp;"'!$h70"),$AM46,0)),OFFSET(INDIRECT("'"&amp;'DATA for charts'!$E$5&amp;"'!$h70"),$AM46,0),"")</f>
        <v>1</v>
      </c>
      <c r="O46" s="378">
        <f ca="1">IF(ISNUMBER(OFFSET(INDIRECT("'"&amp;'DATA for charts'!$F$5&amp;"'!$e70"),$AM46,0)),OFFSET(INDIRECT("'"&amp;'DATA for charts'!$F$5&amp;"'!$e70"),$AM46,0),"")</f>
        <v>1.9517291470892</v>
      </c>
      <c r="P46" s="379" t="str">
        <f ca="1">IF(ISBLANK(OFFSET(INDIRECT("'"&amp;'DATA for charts'!$F$5&amp;"'!$f70"),$AM46,0)),"",(OFFSET(INDIRECT("'"&amp;'DATA for charts'!$F$5&amp;"'!$f70"),$AM46,0)))</f>
        <v>Dec</v>
      </c>
      <c r="Q46" s="380">
        <f ca="1">IF(ISNUMBER(OFFSET(INDIRECT("'"&amp;'DATA for charts'!$F$5&amp;"'!$g70"),$AM46,0)),OFFSET(INDIRECT("'"&amp;'DATA for charts'!$F$5&amp;"'!$g70"),$AM46,0),"")</f>
        <v>31</v>
      </c>
      <c r="R46" s="381">
        <f ca="1">IF(ISNUMBER(OFFSET(INDIRECT("'"&amp;'DATA for charts'!$F$5&amp;"'!$h70"),$AM46,0)),OFFSET(INDIRECT("'"&amp;'DATA for charts'!$F$5&amp;"'!$h70"),$AM46,0),"")</f>
        <v>24</v>
      </c>
      <c r="S46" s="378">
        <f ca="1">IF(ISNUMBER(OFFSET(INDIRECT("'"&amp;'DATA for charts'!$G$5&amp;"'!$e70"),$AM46,0)),OFFSET(INDIRECT("'"&amp;'DATA for charts'!$G$5&amp;"'!$e70"),$AM46,0),"")</f>
        <v>2.09</v>
      </c>
      <c r="T46" s="379" t="str">
        <f ca="1">IF(ISBLANK(OFFSET(INDIRECT("'"&amp;'DATA for charts'!$G$5&amp;"'!$f70"),$AM46,0)),"",(OFFSET(INDIRECT("'"&amp;'DATA for charts'!$G$5&amp;"'!$f70"),$AM46,0)))</f>
        <v>Jan</v>
      </c>
      <c r="U46" s="380">
        <f ca="1">IF(ISNUMBER(OFFSET(INDIRECT("'"&amp;'DATA for charts'!$G$5&amp;"'!$g70"),$AM46,0)),OFFSET(INDIRECT("'"&amp;'DATA for charts'!$G$5&amp;"'!$g70"),$AM46,0),"")</f>
        <v>1</v>
      </c>
      <c r="V46" s="381">
        <f ca="1">IF(ISNUMBER(OFFSET(INDIRECT("'"&amp;'DATA for charts'!$G$5&amp;"'!$h70"),$AM46,0)),OFFSET(INDIRECT("'"&amp;'DATA for charts'!$G$5&amp;"'!$h70"),$AM46,0),"")</f>
        <v>2</v>
      </c>
      <c r="W46" s="378">
        <f ca="1">IF(ISNUMBER(OFFSET(INDIRECT("'"&amp;'DATA for charts'!$H$5&amp;"'!$e70"),$AM46,0)),OFFSET(INDIRECT("'"&amp;'DATA for charts'!$H$5&amp;"'!$e70"),$AM46,0),"")</f>
        <v>2.16134238349066</v>
      </c>
      <c r="X46" s="379" t="str">
        <f ca="1">IF(ISBLANK(OFFSET(INDIRECT("'"&amp;'DATA for charts'!$H$5&amp;"'!$f70"),$AM46,0)),"",(OFFSET(INDIRECT("'"&amp;'DATA for charts'!$H$5&amp;"'!$f70"),$AM46,0)))</f>
        <v>Jan</v>
      </c>
      <c r="Y46" s="380">
        <f ca="1">IF(ISNUMBER(OFFSET(INDIRECT("'"&amp;'DATA for charts'!$H$5&amp;"'!$g70"),$AM46,0)),OFFSET(INDIRECT("'"&amp;'DATA for charts'!$H$5&amp;"'!$g70"),$AM46,0),"")</f>
        <v>1</v>
      </c>
      <c r="Z46" s="381">
        <f ca="1">IF(ISNUMBER(OFFSET(INDIRECT("'"&amp;'DATA for charts'!$H$5&amp;"'!$h70"),$AM46,0)),OFFSET(INDIRECT("'"&amp;'DATA for charts'!$H$5&amp;"'!$h70"),$AM46,0),"")</f>
        <v>2</v>
      </c>
      <c r="AA46" s="390">
        <f t="shared" ca="1" si="0"/>
        <v>1.948</v>
      </c>
      <c r="AB46" s="256">
        <f t="shared" ca="1" si="1"/>
        <v>2.16134238349066</v>
      </c>
      <c r="AC46" s="254">
        <f t="shared" ca="1" si="2"/>
        <v>2.0655865884299764</v>
      </c>
      <c r="AD46" s="391">
        <f t="shared" ca="1" si="3"/>
        <v>0.10328416377491036</v>
      </c>
      <c r="AE46" s="386"/>
      <c r="AF46" s="383" t="str">
        <f>IF(ISNUMBER(YourData!$E105),YourData!$E105,"")</f>
        <v/>
      </c>
      <c r="AG46" s="379" t="str">
        <f>IF(ISBLANK(YourData!$F105),"",YourData!$F105)</f>
        <v/>
      </c>
      <c r="AH46" s="380" t="str">
        <f>IF(ISNUMBER(YourData!$G105),YourData!$G105,"")</f>
        <v/>
      </c>
      <c r="AI46" s="382" t="str">
        <f>IF(ISNUMBER(YourData!$H105),YourData!$H105,"")</f>
        <v/>
      </c>
      <c r="AJ46"/>
      <c r="AK46"/>
      <c r="AL46">
        <v>27</v>
      </c>
      <c r="AM46">
        <f t="shared" si="4"/>
        <v>35</v>
      </c>
      <c r="AO46"/>
      <c r="AP46"/>
      <c r="AQ46"/>
      <c r="AR46"/>
      <c r="AS46"/>
      <c r="AU46"/>
      <c r="AV46"/>
      <c r="AW46"/>
      <c r="AX46"/>
      <c r="AY46"/>
      <c r="AZ46"/>
      <c r="BA46"/>
      <c r="BB46"/>
      <c r="BC46"/>
      <c r="BD46"/>
      <c r="BE46"/>
      <c r="BF46"/>
      <c r="BG46"/>
      <c r="BH46"/>
      <c r="BI46"/>
      <c r="BJ46"/>
      <c r="BK46"/>
      <c r="BL46"/>
    </row>
    <row r="47" spans="2:64" ht="15">
      <c r="B47" s="157" t="s">
        <v>1390</v>
      </c>
      <c r="C47" s="256">
        <f ca="1">IF(ISNUMBER(OFFSET(INDIRECT("'"&amp;'DATA for charts'!$C$5&amp;"'!$e70"),$AM47,0)),OFFSET(INDIRECT("'"&amp;'DATA for charts'!$C$5&amp;"'!$e70"),$AM47,0),"")</f>
        <v>2.5590000000000002</v>
      </c>
      <c r="D47" s="387" t="str">
        <f ca="1">IF(ISBLANK(OFFSET(INDIRECT("'"&amp;'DATA for charts'!$C$5&amp;"'!$f70"),$AM47,0)),"",(OFFSET(INDIRECT("'"&amp;'DATA for charts'!$C$5&amp;"'!$f70"),$AM47,0)))</f>
        <v>Nov</v>
      </c>
      <c r="E47" s="222">
        <f ca="1">IF(ISNUMBER(OFFSET(INDIRECT("'"&amp;'DATA for charts'!$C$5&amp;"'!$g70"),$AM47,0)),OFFSET(INDIRECT("'"&amp;'DATA for charts'!$C$5&amp;"'!$g70"),$AM47,0),"")</f>
        <v>26</v>
      </c>
      <c r="F47" s="388">
        <f ca="1">IF(ISNUMBER(OFFSET(INDIRECT("'"&amp;'DATA for charts'!$C$5&amp;"'!$h70"),$AM47,0)),OFFSET(INDIRECT("'"&amp;'DATA for charts'!$C$5&amp;"'!$h70"),$AM47,0),"")</f>
        <v>8</v>
      </c>
      <c r="G47" s="256">
        <f ca="1">IF(ISNUMBER(OFFSET(INDIRECT("'"&amp;'DATA for charts'!$D$5&amp;"'!$e70"),$AM47,0)),OFFSET(INDIRECT("'"&amp;'DATA for charts'!$D$5&amp;"'!$e70"),$AM47,0),"")</f>
        <v>2.8393790000000001</v>
      </c>
      <c r="H47" s="387" t="str">
        <f ca="1">IF(ISBLANK(OFFSET(INDIRECT("'"&amp;'DATA for charts'!$D$5&amp;"'!$f70"),$AM47,0)),"",(OFFSET(INDIRECT("'"&amp;'DATA for charts'!$D$5&amp;"'!$f70"),$AM47,0)))</f>
        <v>Jan</v>
      </c>
      <c r="I47" s="222">
        <f ca="1">IF(ISNUMBER(OFFSET(INDIRECT("'"&amp;'DATA for charts'!$D$5&amp;"'!$g70"),$AM47,0)),OFFSET(INDIRECT("'"&amp;'DATA for charts'!$D$5&amp;"'!$g70"),$AM47,0),"")</f>
        <v>1</v>
      </c>
      <c r="J47" s="388">
        <f ca="1">IF(ISNUMBER(OFFSET(INDIRECT("'"&amp;'DATA for charts'!$D$5&amp;"'!$h70"),$AM47,0)),OFFSET(INDIRECT("'"&amp;'DATA for charts'!$D$5&amp;"'!$h70"),$AM47,0),"")</f>
        <v>1</v>
      </c>
      <c r="K47" s="256">
        <f ca="1">IF(ISNUMBER(OFFSET(INDIRECT("'"&amp;'DATA for charts'!$E$5&amp;"'!$e70"),$AM47,0)),OFFSET(INDIRECT("'"&amp;'DATA for charts'!$E$5&amp;"'!$e70"),$AM47,0),"")</f>
        <v>2.863</v>
      </c>
      <c r="L47" s="387" t="str">
        <f ca="1">IF(ISBLANK(OFFSET(INDIRECT("'"&amp;'DATA for charts'!$E$5&amp;"'!$f70"),$AM47,0)),"",(OFFSET(INDIRECT("'"&amp;'DATA for charts'!$E$5&amp;"'!$f70"),$AM47,0)))</f>
        <v>Jan</v>
      </c>
      <c r="M47" s="222">
        <f ca="1">IF(ISNUMBER(OFFSET(INDIRECT("'"&amp;'DATA for charts'!$E$5&amp;"'!$g70"),$AM47,0)),OFFSET(INDIRECT("'"&amp;'DATA for charts'!$E$5&amp;"'!$g70"),$AM47,0),"")</f>
        <v>1</v>
      </c>
      <c r="N47" s="388">
        <f ca="1">IF(ISNUMBER(OFFSET(INDIRECT("'"&amp;'DATA for charts'!$E$5&amp;"'!$h70"),$AM47,0)),OFFSET(INDIRECT("'"&amp;'DATA for charts'!$E$5&amp;"'!$h70"),$AM47,0),"")</f>
        <v>0</v>
      </c>
      <c r="O47" s="256">
        <f ca="1">IF(ISNUMBER(OFFSET(INDIRECT("'"&amp;'DATA for charts'!$F$5&amp;"'!$e70"),$AM47,0)),OFFSET(INDIRECT("'"&amp;'DATA for charts'!$F$5&amp;"'!$e70"),$AM47,0),"")</f>
        <v>2.6920049732841611</v>
      </c>
      <c r="P47" s="387" t="str">
        <f ca="1">IF(ISBLANK(OFFSET(INDIRECT("'"&amp;'DATA for charts'!$F$5&amp;"'!$f70"),$AM47,0)),"",(OFFSET(INDIRECT("'"&amp;'DATA for charts'!$F$5&amp;"'!$f70"),$AM47,0)))</f>
        <v>Dec</v>
      </c>
      <c r="Q47" s="222">
        <f ca="1">IF(ISNUMBER(OFFSET(INDIRECT("'"&amp;'DATA for charts'!$F$5&amp;"'!$g70"),$AM47,0)),OFFSET(INDIRECT("'"&amp;'DATA for charts'!$F$5&amp;"'!$g70"),$AM47,0),"")</f>
        <v>31</v>
      </c>
      <c r="R47" s="388">
        <f ca="1">IF(ISNUMBER(OFFSET(INDIRECT("'"&amp;'DATA for charts'!$F$5&amp;"'!$h70"),$AM47,0)),OFFSET(INDIRECT("'"&amp;'DATA for charts'!$F$5&amp;"'!$h70"),$AM47,0),"")</f>
        <v>24</v>
      </c>
      <c r="S47" s="256">
        <f ca="1">IF(ISNUMBER(OFFSET(INDIRECT("'"&amp;'DATA for charts'!$G$5&amp;"'!$e70"),$AM47,0)),OFFSET(INDIRECT("'"&amp;'DATA for charts'!$G$5&amp;"'!$e70"),$AM47,0),"")</f>
        <v>2.7879999999999998</v>
      </c>
      <c r="T47" s="387" t="str">
        <f ca="1">IF(ISBLANK(OFFSET(INDIRECT("'"&amp;'DATA for charts'!$G$5&amp;"'!$f70"),$AM47,0)),"",(OFFSET(INDIRECT("'"&amp;'DATA for charts'!$G$5&amp;"'!$f70"),$AM47,0)))</f>
        <v>Jan</v>
      </c>
      <c r="U47" s="222">
        <f ca="1">IF(ISNUMBER(OFFSET(INDIRECT("'"&amp;'DATA for charts'!$G$5&amp;"'!$g70"),$AM47,0)),OFFSET(INDIRECT("'"&amp;'DATA for charts'!$G$5&amp;"'!$g70"),$AM47,0),"")</f>
        <v>1</v>
      </c>
      <c r="V47" s="388">
        <f ca="1">IF(ISNUMBER(OFFSET(INDIRECT("'"&amp;'DATA for charts'!$G$5&amp;"'!$h70"),$AM47,0)),OFFSET(INDIRECT("'"&amp;'DATA for charts'!$G$5&amp;"'!$h70"),$AM47,0),"")</f>
        <v>1</v>
      </c>
      <c r="W47" s="256">
        <f ca="1">IF(ISNUMBER(OFFSET(INDIRECT("'"&amp;'DATA for charts'!$H$5&amp;"'!$e70"),$AM47,0)),OFFSET(INDIRECT("'"&amp;'DATA for charts'!$H$5&amp;"'!$e70"),$AM47,0),"")</f>
        <v>2.87857374403211</v>
      </c>
      <c r="X47" s="387" t="str">
        <f ca="1">IF(ISBLANK(OFFSET(INDIRECT("'"&amp;'DATA for charts'!$H$5&amp;"'!$f70"),$AM47,0)),"",(OFFSET(INDIRECT("'"&amp;'DATA for charts'!$H$5&amp;"'!$f70"),$AM47,0)))</f>
        <v>Jan</v>
      </c>
      <c r="Y47" s="222">
        <f ca="1">IF(ISNUMBER(OFFSET(INDIRECT("'"&amp;'DATA for charts'!$H$5&amp;"'!$g70"),$AM47,0)),OFFSET(INDIRECT("'"&amp;'DATA for charts'!$H$5&amp;"'!$g70"),$AM47,0),"")</f>
        <v>1</v>
      </c>
      <c r="Z47" s="388">
        <f ca="1">IF(ISNUMBER(OFFSET(INDIRECT("'"&amp;'DATA for charts'!$H$5&amp;"'!$h70"),$AM47,0)),OFFSET(INDIRECT("'"&amp;'DATA for charts'!$H$5&amp;"'!$h70"),$AM47,0),"")</f>
        <v>1</v>
      </c>
      <c r="AA47" s="390">
        <f t="shared" ca="1" si="0"/>
        <v>2.5590000000000002</v>
      </c>
      <c r="AB47" s="256">
        <f t="shared" ca="1" si="1"/>
        <v>2.87857374403211</v>
      </c>
      <c r="AC47" s="254">
        <f t="shared" ca="1" si="2"/>
        <v>2.7699929528860454</v>
      </c>
      <c r="AD47" s="391">
        <f t="shared" ca="1" si="3"/>
        <v>0.11536987619378132</v>
      </c>
      <c r="AE47" s="386"/>
      <c r="AF47" s="390" t="str">
        <f>IF(ISNUMBER(YourData!$E106),YourData!$E106,"")</f>
        <v/>
      </c>
      <c r="AG47" s="387" t="str">
        <f>IF(ISBLANK(YourData!$F106),"",YourData!$F106)</f>
        <v/>
      </c>
      <c r="AH47" s="222" t="str">
        <f>IF(ISNUMBER(YourData!$G106),YourData!$G106,"")</f>
        <v/>
      </c>
      <c r="AI47" s="389" t="str">
        <f>IF(ISNUMBER(YourData!$H106),YourData!$H106,"")</f>
        <v/>
      </c>
      <c r="AJ47"/>
      <c r="AK47"/>
      <c r="AL47">
        <v>28</v>
      </c>
      <c r="AM47">
        <f t="shared" si="4"/>
        <v>36</v>
      </c>
      <c r="AO47"/>
      <c r="AP47"/>
      <c r="AQ47"/>
      <c r="AR47"/>
      <c r="AS47"/>
      <c r="AU47"/>
      <c r="AV47"/>
      <c r="AW47"/>
      <c r="AX47"/>
      <c r="AY47"/>
      <c r="AZ47"/>
      <c r="BA47"/>
      <c r="BB47"/>
      <c r="BC47"/>
      <c r="BD47"/>
      <c r="BE47"/>
      <c r="BF47"/>
      <c r="BG47"/>
      <c r="BH47"/>
      <c r="BI47"/>
      <c r="BJ47"/>
      <c r="BK47"/>
      <c r="BL47"/>
    </row>
    <row r="48" spans="2:64" ht="15">
      <c r="B48" s="157" t="s">
        <v>195</v>
      </c>
      <c r="C48" s="256">
        <f ca="1">IF(ISNUMBER(OFFSET(INDIRECT("'"&amp;'DATA for charts'!$C$5&amp;"'!$e70"),$AM48,0)),OFFSET(INDIRECT("'"&amp;'DATA for charts'!$C$5&amp;"'!$e70"),$AM48,0),"")</f>
        <v>3.3380000000000001</v>
      </c>
      <c r="D48" s="387" t="str">
        <f ca="1">IF(ISBLANK(OFFSET(INDIRECT("'"&amp;'DATA for charts'!$C$5&amp;"'!$f70"),$AM48,0)),"",(OFFSET(INDIRECT("'"&amp;'DATA for charts'!$C$5&amp;"'!$f70"),$AM48,0)))</f>
        <v>Dec</v>
      </c>
      <c r="E48" s="222">
        <f ca="1">IF(ISNUMBER(OFFSET(INDIRECT("'"&amp;'DATA for charts'!$C$5&amp;"'!$g70"),$AM48,0)),OFFSET(INDIRECT("'"&amp;'DATA for charts'!$C$5&amp;"'!$g70"),$AM48,0),"")</f>
        <v>31</v>
      </c>
      <c r="F48" s="388">
        <f ca="1">IF(ISNUMBER(OFFSET(INDIRECT("'"&amp;'DATA for charts'!$C$5&amp;"'!$h70"),$AM48,0)),OFFSET(INDIRECT("'"&amp;'DATA for charts'!$C$5&amp;"'!$h70"),$AM48,0),"")</f>
        <v>24</v>
      </c>
      <c r="G48" s="256">
        <f ca="1">IF(ISNUMBER(OFFSET(INDIRECT("'"&amp;'DATA for charts'!$D$5&amp;"'!$e70"),$AM48,0)),OFFSET(INDIRECT("'"&amp;'DATA for charts'!$D$5&amp;"'!$e70"),$AM48,0),"")</f>
        <v>3.4406870000000001</v>
      </c>
      <c r="H48" s="387" t="str">
        <f ca="1">IF(ISBLANK(OFFSET(INDIRECT("'"&amp;'DATA for charts'!$D$5&amp;"'!$f70"),$AM48,0)),"",(OFFSET(INDIRECT("'"&amp;'DATA for charts'!$D$5&amp;"'!$f70"),$AM48,0)))</f>
        <v>Jan</v>
      </c>
      <c r="I48" s="222">
        <f ca="1">IF(ISNUMBER(OFFSET(INDIRECT("'"&amp;'DATA for charts'!$D$5&amp;"'!$g70"),$AM48,0)),OFFSET(INDIRECT("'"&amp;'DATA for charts'!$D$5&amp;"'!$g70"),$AM48,0),"")</f>
        <v>1</v>
      </c>
      <c r="J48" s="388">
        <f ca="1">IF(ISNUMBER(OFFSET(INDIRECT("'"&amp;'DATA for charts'!$D$5&amp;"'!$h70"),$AM48,0)),OFFSET(INDIRECT("'"&amp;'DATA for charts'!$D$5&amp;"'!$h70"),$AM48,0),"")</f>
        <v>1</v>
      </c>
      <c r="K48" s="256">
        <f ca="1">IF(ISNUMBER(OFFSET(INDIRECT("'"&amp;'DATA for charts'!$E$5&amp;"'!$e70"),$AM48,0)),OFFSET(INDIRECT("'"&amp;'DATA for charts'!$E$5&amp;"'!$e70"),$AM48,0),"")</f>
        <v>3.5430000000000001</v>
      </c>
      <c r="L48" s="387" t="str">
        <f ca="1">IF(ISBLANK(OFFSET(INDIRECT("'"&amp;'DATA for charts'!$E$5&amp;"'!$f70"),$AM48,0)),"",(OFFSET(INDIRECT("'"&amp;'DATA for charts'!$E$5&amp;"'!$f70"),$AM48,0)))</f>
        <v>Jan</v>
      </c>
      <c r="M48" s="222">
        <f ca="1">IF(ISNUMBER(OFFSET(INDIRECT("'"&amp;'DATA for charts'!$E$5&amp;"'!$g70"),$AM48,0)),OFFSET(INDIRECT("'"&amp;'DATA for charts'!$E$5&amp;"'!$g70"),$AM48,0),"")</f>
        <v>1</v>
      </c>
      <c r="N48" s="388">
        <f ca="1">IF(ISNUMBER(OFFSET(INDIRECT("'"&amp;'DATA for charts'!$E$5&amp;"'!$h70"),$AM48,0)),OFFSET(INDIRECT("'"&amp;'DATA for charts'!$E$5&amp;"'!$h70"),$AM48,0),"")</f>
        <v>0</v>
      </c>
      <c r="O48" s="256">
        <f ca="1">IF(ISNUMBER(OFFSET(INDIRECT("'"&amp;'DATA for charts'!$F$5&amp;"'!$e70"),$AM48,0)),OFFSET(INDIRECT("'"&amp;'DATA for charts'!$F$5&amp;"'!$e70"),$AM48,0),"")</f>
        <v>3.5040379815841942</v>
      </c>
      <c r="P48" s="387" t="str">
        <f ca="1">IF(ISBLANK(OFFSET(INDIRECT("'"&amp;'DATA for charts'!$F$5&amp;"'!$f70"),$AM48,0)),"",(OFFSET(INDIRECT("'"&amp;'DATA for charts'!$F$5&amp;"'!$f70"),$AM48,0)))</f>
        <v>Dec</v>
      </c>
      <c r="Q48" s="222">
        <f ca="1">IF(ISNUMBER(OFFSET(INDIRECT("'"&amp;'DATA for charts'!$F$5&amp;"'!$g70"),$AM48,0)),OFFSET(INDIRECT("'"&amp;'DATA for charts'!$F$5&amp;"'!$g70"),$AM48,0),"")</f>
        <v>31</v>
      </c>
      <c r="R48" s="388">
        <f ca="1">IF(ISNUMBER(OFFSET(INDIRECT("'"&amp;'DATA for charts'!$F$5&amp;"'!$h70"),$AM48,0)),OFFSET(INDIRECT("'"&amp;'DATA for charts'!$F$5&amp;"'!$h70"),$AM48,0),"")</f>
        <v>24</v>
      </c>
      <c r="S48" s="256">
        <f ca="1">IF(ISNUMBER(OFFSET(INDIRECT("'"&amp;'DATA for charts'!$G$5&amp;"'!$e70"),$AM48,0)),OFFSET(INDIRECT("'"&amp;'DATA for charts'!$G$5&amp;"'!$e70"),$AM48,0),"")</f>
        <v>3.4729999999999999</v>
      </c>
      <c r="T48" s="387" t="str">
        <f ca="1">IF(ISBLANK(OFFSET(INDIRECT("'"&amp;'DATA for charts'!$G$5&amp;"'!$f70"),$AM48,0)),"",(OFFSET(INDIRECT("'"&amp;'DATA for charts'!$G$5&amp;"'!$f70"),$AM48,0)))</f>
        <v>Jan</v>
      </c>
      <c r="U48" s="222">
        <f ca="1">IF(ISNUMBER(OFFSET(INDIRECT("'"&amp;'DATA for charts'!$G$5&amp;"'!$g70"),$AM48,0)),OFFSET(INDIRECT("'"&amp;'DATA for charts'!$G$5&amp;"'!$g70"),$AM48,0),"")</f>
        <v>1</v>
      </c>
      <c r="V48" s="388">
        <f ca="1">IF(ISNUMBER(OFFSET(INDIRECT("'"&amp;'DATA for charts'!$G$5&amp;"'!$h70"),$AM48,0)),OFFSET(INDIRECT("'"&amp;'DATA for charts'!$G$5&amp;"'!$h70"),$AM48,0),"")</f>
        <v>1</v>
      </c>
      <c r="W48" s="256">
        <f ca="1">IF(ISNUMBER(OFFSET(INDIRECT("'"&amp;'DATA for charts'!$H$5&amp;"'!$e70"),$AM48,0)),OFFSET(INDIRECT("'"&amp;'DATA for charts'!$H$5&amp;"'!$e70"),$AM48,0),"")</f>
        <v>3.59693553500705</v>
      </c>
      <c r="X48" s="387" t="str">
        <f ca="1">IF(ISBLANK(OFFSET(INDIRECT("'"&amp;'DATA for charts'!$H$5&amp;"'!$f70"),$AM48,0)),"",(OFFSET(INDIRECT("'"&amp;'DATA for charts'!$H$5&amp;"'!$f70"),$AM48,0)))</f>
        <v>Jan</v>
      </c>
      <c r="Y48" s="222">
        <f ca="1">IF(ISNUMBER(OFFSET(INDIRECT("'"&amp;'DATA for charts'!$H$5&amp;"'!$g70"),$AM48,0)),OFFSET(INDIRECT("'"&amp;'DATA for charts'!$H$5&amp;"'!$g70"),$AM48,0),"")</f>
        <v>1</v>
      </c>
      <c r="Z48" s="388">
        <f ca="1">IF(ISNUMBER(OFFSET(INDIRECT("'"&amp;'DATA for charts'!$H$5&amp;"'!$h70"),$AM48,0)),OFFSET(INDIRECT("'"&amp;'DATA for charts'!$H$5&amp;"'!$h70"),$AM48,0),"")</f>
        <v>1</v>
      </c>
      <c r="AA48" s="390">
        <f t="shared" ca="1" si="0"/>
        <v>3.3380000000000001</v>
      </c>
      <c r="AB48" s="256">
        <f t="shared" ca="1" si="1"/>
        <v>3.59693553500705</v>
      </c>
      <c r="AC48" s="254">
        <f t="shared" ca="1" si="2"/>
        <v>3.4826100860985405</v>
      </c>
      <c r="AD48" s="391">
        <f t="shared" ca="1" si="3"/>
        <v>7.4350997845161387E-2</v>
      </c>
      <c r="AE48" s="386"/>
      <c r="AF48" s="390" t="str">
        <f>IF(ISNUMBER(YourData!$E107),YourData!$E107,"")</f>
        <v/>
      </c>
      <c r="AG48" s="387" t="str">
        <f>IF(ISBLANK(YourData!$F107),"",YourData!$F107)</f>
        <v/>
      </c>
      <c r="AH48" s="222" t="str">
        <f>IF(ISNUMBER(YourData!$G107),YourData!$G107,"")</f>
        <v/>
      </c>
      <c r="AI48" s="389" t="str">
        <f>IF(ISNUMBER(YourData!$H107),YourData!$H107,"")</f>
        <v/>
      </c>
      <c r="AJ48"/>
      <c r="AK48"/>
      <c r="AL48">
        <v>29</v>
      </c>
      <c r="AM48">
        <f t="shared" si="4"/>
        <v>37</v>
      </c>
      <c r="AO48"/>
      <c r="AP48"/>
      <c r="AQ48"/>
      <c r="AR48"/>
      <c r="AS48"/>
      <c r="AU48"/>
      <c r="AV48"/>
      <c r="AW48"/>
      <c r="AX48"/>
      <c r="AY48"/>
      <c r="AZ48"/>
      <c r="BA48"/>
      <c r="BB48"/>
      <c r="BC48"/>
      <c r="BD48"/>
      <c r="BE48"/>
      <c r="BF48"/>
      <c r="BG48"/>
      <c r="BH48"/>
      <c r="BI48"/>
      <c r="BJ48"/>
      <c r="BK48"/>
      <c r="BL48"/>
    </row>
    <row r="49" spans="2:64" ht="15">
      <c r="B49" s="157" t="s">
        <v>196</v>
      </c>
      <c r="C49" s="256">
        <f ca="1">IF(ISNUMBER(OFFSET(INDIRECT("'"&amp;'DATA for charts'!$C$5&amp;"'!$e70"),$AM49,0)),OFFSET(INDIRECT("'"&amp;'DATA for charts'!$C$5&amp;"'!$e70"),$AM49,0),"")</f>
        <v>3.1379999999999999</v>
      </c>
      <c r="D49" s="387" t="str">
        <f ca="1">IF(ISBLANK(OFFSET(INDIRECT("'"&amp;'DATA for charts'!$C$5&amp;"'!$f70"),$AM49,0)),"",(OFFSET(INDIRECT("'"&amp;'DATA for charts'!$C$5&amp;"'!$f70"),$AM49,0)))</f>
        <v>Dec</v>
      </c>
      <c r="E49" s="222">
        <f ca="1">IF(ISNUMBER(OFFSET(INDIRECT("'"&amp;'DATA for charts'!$C$5&amp;"'!$g70"),$AM49,0)),OFFSET(INDIRECT("'"&amp;'DATA for charts'!$C$5&amp;"'!$g70"),$AM49,0),"")</f>
        <v>31</v>
      </c>
      <c r="F49" s="388">
        <f ca="1">IF(ISNUMBER(OFFSET(INDIRECT("'"&amp;'DATA for charts'!$C$5&amp;"'!$h70"),$AM49,0)),OFFSET(INDIRECT("'"&amp;'DATA for charts'!$C$5&amp;"'!$h70"),$AM49,0),"")</f>
        <v>24</v>
      </c>
      <c r="G49" s="256">
        <f ca="1">IF(ISNUMBER(OFFSET(INDIRECT("'"&amp;'DATA for charts'!$D$5&amp;"'!$e70"),$AM49,0)),OFFSET(INDIRECT("'"&amp;'DATA for charts'!$D$5&amp;"'!$e70"),$AM49,0),"")</f>
        <v>3.2562379999999989</v>
      </c>
      <c r="H49" s="387" t="str">
        <f ca="1">IF(ISBLANK(OFFSET(INDIRECT("'"&amp;'DATA for charts'!$D$5&amp;"'!$f70"),$AM49,0)),"",(OFFSET(INDIRECT("'"&amp;'DATA for charts'!$D$5&amp;"'!$f70"),$AM49,0)))</f>
        <v>Jan</v>
      </c>
      <c r="I49" s="222">
        <f ca="1">IF(ISNUMBER(OFFSET(INDIRECT("'"&amp;'DATA for charts'!$D$5&amp;"'!$g70"),$AM49,0)),OFFSET(INDIRECT("'"&amp;'DATA for charts'!$D$5&amp;"'!$g70"),$AM49,0),"")</f>
        <v>1</v>
      </c>
      <c r="J49" s="388">
        <f ca="1">IF(ISNUMBER(OFFSET(INDIRECT("'"&amp;'DATA for charts'!$D$5&amp;"'!$h70"),$AM49,0)),OFFSET(INDIRECT("'"&amp;'DATA for charts'!$D$5&amp;"'!$h70"),$AM49,0),"")</f>
        <v>1</v>
      </c>
      <c r="K49" s="256">
        <f ca="1">IF(ISNUMBER(OFFSET(INDIRECT("'"&amp;'DATA for charts'!$E$5&amp;"'!$e70"),$AM49,0)),OFFSET(INDIRECT("'"&amp;'DATA for charts'!$E$5&amp;"'!$e70"),$AM49,0),"")</f>
        <v>3.3650000000000002</v>
      </c>
      <c r="L49" s="387" t="str">
        <f ca="1">IF(ISBLANK(OFFSET(INDIRECT("'"&amp;'DATA for charts'!$E$5&amp;"'!$f70"),$AM49,0)),"",(OFFSET(INDIRECT("'"&amp;'DATA for charts'!$E$5&amp;"'!$f70"),$AM49,0)))</f>
        <v>Jan</v>
      </c>
      <c r="M49" s="222">
        <f ca="1">IF(ISNUMBER(OFFSET(INDIRECT("'"&amp;'DATA for charts'!$E$5&amp;"'!$g70"),$AM49,0)),OFFSET(INDIRECT("'"&amp;'DATA for charts'!$E$5&amp;"'!$g70"),$AM49,0),"")</f>
        <v>1</v>
      </c>
      <c r="N49" s="388">
        <f ca="1">IF(ISNUMBER(OFFSET(INDIRECT("'"&amp;'DATA for charts'!$E$5&amp;"'!$h70"),$AM49,0)),OFFSET(INDIRECT("'"&amp;'DATA for charts'!$E$5&amp;"'!$h70"),$AM49,0),"")</f>
        <v>0</v>
      </c>
      <c r="O49" s="256">
        <f ca="1">IF(ISNUMBER(OFFSET(INDIRECT("'"&amp;'DATA for charts'!$F$5&amp;"'!$e70"),$AM49,0)),OFFSET(INDIRECT("'"&amp;'DATA for charts'!$F$5&amp;"'!$e70"),$AM49,0),"")</f>
        <v>3.3191219199176945</v>
      </c>
      <c r="P49" s="387" t="str">
        <f ca="1">IF(ISBLANK(OFFSET(INDIRECT("'"&amp;'DATA for charts'!$F$5&amp;"'!$f70"),$AM49,0)),"",(OFFSET(INDIRECT("'"&amp;'DATA for charts'!$F$5&amp;"'!$f70"),$AM49,0)))</f>
        <v>Dec</v>
      </c>
      <c r="Q49" s="222">
        <f ca="1">IF(ISNUMBER(OFFSET(INDIRECT("'"&amp;'DATA for charts'!$F$5&amp;"'!$g70"),$AM49,0)),OFFSET(INDIRECT("'"&amp;'DATA for charts'!$F$5&amp;"'!$g70"),$AM49,0),"")</f>
        <v>31</v>
      </c>
      <c r="R49" s="388">
        <f ca="1">IF(ISNUMBER(OFFSET(INDIRECT("'"&amp;'DATA for charts'!$F$5&amp;"'!$h70"),$AM49,0)),OFFSET(INDIRECT("'"&amp;'DATA for charts'!$F$5&amp;"'!$h70"),$AM49,0),"")</f>
        <v>24</v>
      </c>
      <c r="S49" s="256">
        <f ca="1">IF(ISNUMBER(OFFSET(INDIRECT("'"&amp;'DATA for charts'!$G$5&amp;"'!$e70"),$AM49,0)),OFFSET(INDIRECT("'"&amp;'DATA for charts'!$G$5&amp;"'!$e70"),$AM49,0),"")</f>
        <v>3.29</v>
      </c>
      <c r="T49" s="387" t="str">
        <f ca="1">IF(ISBLANK(OFFSET(INDIRECT("'"&amp;'DATA for charts'!$G$5&amp;"'!$f70"),$AM49,0)),"",(OFFSET(INDIRECT("'"&amp;'DATA for charts'!$G$5&amp;"'!$f70"),$AM49,0)))</f>
        <v>Jan</v>
      </c>
      <c r="U49" s="222">
        <f ca="1">IF(ISNUMBER(OFFSET(INDIRECT("'"&amp;'DATA for charts'!$G$5&amp;"'!$g70"),$AM49,0)),OFFSET(INDIRECT("'"&amp;'DATA for charts'!$G$5&amp;"'!$g70"),$AM49,0),"")</f>
        <v>1</v>
      </c>
      <c r="V49" s="388">
        <f ca="1">IF(ISNUMBER(OFFSET(INDIRECT("'"&amp;'DATA for charts'!$G$5&amp;"'!$h70"),$AM49,0)),OFFSET(INDIRECT("'"&amp;'DATA for charts'!$G$5&amp;"'!$h70"),$AM49,0),"")</f>
        <v>1</v>
      </c>
      <c r="W49" s="256">
        <f ca="1">IF(ISNUMBER(OFFSET(INDIRECT("'"&amp;'DATA for charts'!$H$5&amp;"'!$e70"),$AM49,0)),OFFSET(INDIRECT("'"&amp;'DATA for charts'!$H$5&amp;"'!$e70"),$AM49,0),"")</f>
        <v>3.4114546881781602</v>
      </c>
      <c r="X49" s="387" t="str">
        <f ca="1">IF(ISBLANK(OFFSET(INDIRECT("'"&amp;'DATA for charts'!$H$5&amp;"'!$f70"),$AM49,0)),"",(OFFSET(INDIRECT("'"&amp;'DATA for charts'!$H$5&amp;"'!$f70"),$AM49,0)))</f>
        <v>Jan</v>
      </c>
      <c r="Y49" s="222">
        <f ca="1">IF(ISNUMBER(OFFSET(INDIRECT("'"&amp;'DATA for charts'!$H$5&amp;"'!$g70"),$AM49,0)),OFFSET(INDIRECT("'"&amp;'DATA for charts'!$H$5&amp;"'!$g70"),$AM49,0),"")</f>
        <v>1</v>
      </c>
      <c r="Z49" s="388">
        <f ca="1">IF(ISNUMBER(OFFSET(INDIRECT("'"&amp;'DATA for charts'!$H$5&amp;"'!$h70"),$AM49,0)),OFFSET(INDIRECT("'"&amp;'DATA for charts'!$H$5&amp;"'!$h70"),$AM49,0),"")</f>
        <v>1</v>
      </c>
      <c r="AA49" s="390">
        <f t="shared" ca="1" si="0"/>
        <v>3.1379999999999999</v>
      </c>
      <c r="AB49" s="256">
        <f t="shared" ca="1" si="1"/>
        <v>3.4114546881781602</v>
      </c>
      <c r="AC49" s="254">
        <f t="shared" ca="1" si="2"/>
        <v>3.2966357680159759</v>
      </c>
      <c r="AD49" s="391">
        <f t="shared" ca="1" si="3"/>
        <v>8.2949621196015344E-2</v>
      </c>
      <c r="AE49" s="386"/>
      <c r="AF49" s="390" t="str">
        <f>IF(ISNUMBER(YourData!$E108),YourData!$E108,"")</f>
        <v/>
      </c>
      <c r="AG49" s="387" t="str">
        <f>IF(ISBLANK(YourData!$F108),"",YourData!$F108)</f>
        <v/>
      </c>
      <c r="AH49" s="222" t="str">
        <f>IF(ISNUMBER(YourData!$G108),YourData!$G108,"")</f>
        <v/>
      </c>
      <c r="AI49" s="389" t="str">
        <f>IF(ISNUMBER(YourData!$H108),YourData!$H108,"")</f>
        <v/>
      </c>
      <c r="AJ49"/>
      <c r="AK49"/>
      <c r="AL49">
        <v>30</v>
      </c>
      <c r="AM49">
        <f t="shared" si="4"/>
        <v>38</v>
      </c>
      <c r="AO49"/>
      <c r="AP49"/>
      <c r="AQ49"/>
      <c r="AR49"/>
      <c r="AS49"/>
      <c r="AU49"/>
      <c r="AV49"/>
      <c r="AW49"/>
      <c r="AX49"/>
      <c r="AY49"/>
      <c r="AZ49"/>
      <c r="BA49"/>
      <c r="BB49"/>
      <c r="BC49"/>
      <c r="BD49"/>
      <c r="BE49"/>
      <c r="BF49"/>
      <c r="BG49"/>
      <c r="BH49"/>
      <c r="BI49"/>
      <c r="BJ49"/>
      <c r="BK49"/>
      <c r="BL49"/>
    </row>
    <row r="50" spans="2:64" ht="15">
      <c r="B50" s="157" t="s">
        <v>197</v>
      </c>
      <c r="C50" s="256">
        <f ca="1">IF(ISNUMBER(OFFSET(INDIRECT("'"&amp;'DATA for charts'!$C$5&amp;"'!$e70"),$AM50,0)),OFFSET(INDIRECT("'"&amp;'DATA for charts'!$C$5&amp;"'!$e70"),$AM50,0),"")</f>
        <v>3.3</v>
      </c>
      <c r="D50" s="387" t="str">
        <f ca="1">IF(ISBLANK(OFFSET(INDIRECT("'"&amp;'DATA for charts'!$C$5&amp;"'!$f70"),$AM50,0)),"",(OFFSET(INDIRECT("'"&amp;'DATA for charts'!$C$5&amp;"'!$f70"),$AM50,0)))</f>
        <v>Dec</v>
      </c>
      <c r="E50" s="222">
        <f ca="1">IF(ISNUMBER(OFFSET(INDIRECT("'"&amp;'DATA for charts'!$C$5&amp;"'!$g70"),$AM50,0)),OFFSET(INDIRECT("'"&amp;'DATA for charts'!$C$5&amp;"'!$g70"),$AM50,0),"")</f>
        <v>31</v>
      </c>
      <c r="F50" s="388">
        <f ca="1">IF(ISNUMBER(OFFSET(INDIRECT("'"&amp;'DATA for charts'!$C$5&amp;"'!$h70"),$AM50,0)),OFFSET(INDIRECT("'"&amp;'DATA for charts'!$C$5&amp;"'!$h70"),$AM50,0),"")</f>
        <v>24</v>
      </c>
      <c r="G50" s="256">
        <f ca="1">IF(ISNUMBER(OFFSET(INDIRECT("'"&amp;'DATA for charts'!$D$5&amp;"'!$e70"),$AM50,0)),OFFSET(INDIRECT("'"&amp;'DATA for charts'!$D$5&amp;"'!$e70"),$AM50,0),"")</f>
        <v>3.2538839999999989</v>
      </c>
      <c r="H50" s="387" t="str">
        <f ca="1">IF(ISBLANK(OFFSET(INDIRECT("'"&amp;'DATA for charts'!$D$5&amp;"'!$f70"),$AM50,0)),"",(OFFSET(INDIRECT("'"&amp;'DATA for charts'!$D$5&amp;"'!$f70"),$AM50,0)))</f>
        <v>Jan</v>
      </c>
      <c r="I50" s="222">
        <f ca="1">IF(ISNUMBER(OFFSET(INDIRECT("'"&amp;'DATA for charts'!$D$5&amp;"'!$g70"),$AM50,0)),OFFSET(INDIRECT("'"&amp;'DATA for charts'!$D$5&amp;"'!$g70"),$AM50,0),"")</f>
        <v>1</v>
      </c>
      <c r="J50" s="388">
        <f ca="1">IF(ISNUMBER(OFFSET(INDIRECT("'"&amp;'DATA for charts'!$D$5&amp;"'!$h70"),$AM50,0)),OFFSET(INDIRECT("'"&amp;'DATA for charts'!$D$5&amp;"'!$h70"),$AM50,0),"")</f>
        <v>1</v>
      </c>
      <c r="K50" s="256">
        <f ca="1">IF(ISNUMBER(OFFSET(INDIRECT("'"&amp;'DATA for charts'!$E$5&amp;"'!$e70"),$AM50,0)),OFFSET(INDIRECT("'"&amp;'DATA for charts'!$E$5&amp;"'!$e70"),$AM50,0),"")</f>
        <v>3.36</v>
      </c>
      <c r="L50" s="387" t="str">
        <f ca="1">IF(ISBLANK(OFFSET(INDIRECT("'"&amp;'DATA for charts'!$E$5&amp;"'!$f70"),$AM50,0)),"",(OFFSET(INDIRECT("'"&amp;'DATA for charts'!$E$5&amp;"'!$f70"),$AM50,0)))</f>
        <v>Jan</v>
      </c>
      <c r="M50" s="222">
        <f ca="1">IF(ISNUMBER(OFFSET(INDIRECT("'"&amp;'DATA for charts'!$E$5&amp;"'!$g70"),$AM50,0)),OFFSET(INDIRECT("'"&amp;'DATA for charts'!$E$5&amp;"'!$g70"),$AM50,0),"")</f>
        <v>1</v>
      </c>
      <c r="N50" s="388">
        <f ca="1">IF(ISNUMBER(OFFSET(INDIRECT("'"&amp;'DATA for charts'!$E$5&amp;"'!$h70"),$AM50,0)),OFFSET(INDIRECT("'"&amp;'DATA for charts'!$E$5&amp;"'!$h70"),$AM50,0),"")</f>
        <v>0</v>
      </c>
      <c r="O50" s="256">
        <f ca="1">IF(ISNUMBER(OFFSET(INDIRECT("'"&amp;'DATA for charts'!$F$5&amp;"'!$e70"),$AM50,0)),OFFSET(INDIRECT("'"&amp;'DATA for charts'!$F$5&amp;"'!$e70"),$AM50,0),"")</f>
        <v>3.316252906611</v>
      </c>
      <c r="P50" s="387" t="str">
        <f ca="1">IF(ISBLANK(OFFSET(INDIRECT("'"&amp;'DATA for charts'!$F$5&amp;"'!$f70"),$AM50,0)),"",(OFFSET(INDIRECT("'"&amp;'DATA for charts'!$F$5&amp;"'!$f70"),$AM50,0)))</f>
        <v>Dec</v>
      </c>
      <c r="Q50" s="222">
        <f ca="1">IF(ISNUMBER(OFFSET(INDIRECT("'"&amp;'DATA for charts'!$F$5&amp;"'!$g70"),$AM50,0)),OFFSET(INDIRECT("'"&amp;'DATA for charts'!$F$5&amp;"'!$g70"),$AM50,0),"")</f>
        <v>31</v>
      </c>
      <c r="R50" s="388">
        <f ca="1">IF(ISNUMBER(OFFSET(INDIRECT("'"&amp;'DATA for charts'!$F$5&amp;"'!$h70"),$AM50,0)),OFFSET(INDIRECT("'"&amp;'DATA for charts'!$F$5&amp;"'!$h70"),$AM50,0),"")</f>
        <v>24</v>
      </c>
      <c r="S50" s="256">
        <f ca="1">IF(ISNUMBER(OFFSET(INDIRECT("'"&amp;'DATA for charts'!$G$5&amp;"'!$e70"),$AM50,0)),OFFSET(INDIRECT("'"&amp;'DATA for charts'!$G$5&amp;"'!$e70"),$AM50,0),"")</f>
        <v>3.2850000000000001</v>
      </c>
      <c r="T50" s="387" t="str">
        <f ca="1">IF(ISBLANK(OFFSET(INDIRECT("'"&amp;'DATA for charts'!$G$5&amp;"'!$f70"),$AM50,0)),"",(OFFSET(INDIRECT("'"&amp;'DATA for charts'!$G$5&amp;"'!$f70"),$AM50,0)))</f>
        <v>Jan</v>
      </c>
      <c r="U50" s="222">
        <f ca="1">IF(ISNUMBER(OFFSET(INDIRECT("'"&amp;'DATA for charts'!$G$5&amp;"'!$g70"),$AM50,0)),OFFSET(INDIRECT("'"&amp;'DATA for charts'!$G$5&amp;"'!$g70"),$AM50,0),"")</f>
        <v>1</v>
      </c>
      <c r="V50" s="388">
        <f ca="1">IF(ISNUMBER(OFFSET(INDIRECT("'"&amp;'DATA for charts'!$G$5&amp;"'!$h70"),$AM50,0)),OFFSET(INDIRECT("'"&amp;'DATA for charts'!$G$5&amp;"'!$h70"),$AM50,0),"")</f>
        <v>1</v>
      </c>
      <c r="W50" s="256">
        <f ca="1">IF(ISNUMBER(OFFSET(INDIRECT("'"&amp;'DATA for charts'!$H$5&amp;"'!$e70"),$AM50,0)),OFFSET(INDIRECT("'"&amp;'DATA for charts'!$H$5&amp;"'!$e70"),$AM50,0),"")</f>
        <v>3.4088163926866302</v>
      </c>
      <c r="X50" s="387" t="str">
        <f ca="1">IF(ISBLANK(OFFSET(INDIRECT("'"&amp;'DATA for charts'!$H$5&amp;"'!$f70"),$AM50,0)),"",(OFFSET(INDIRECT("'"&amp;'DATA for charts'!$H$5&amp;"'!$f70"),$AM50,0)))</f>
        <v>Jan</v>
      </c>
      <c r="Y50" s="222">
        <f ca="1">IF(ISNUMBER(OFFSET(INDIRECT("'"&amp;'DATA for charts'!$H$5&amp;"'!$g70"),$AM50,0)),OFFSET(INDIRECT("'"&amp;'DATA for charts'!$H$5&amp;"'!$g70"),$AM50,0),"")</f>
        <v>1</v>
      </c>
      <c r="Z50" s="388">
        <f ca="1">IF(ISNUMBER(OFFSET(INDIRECT("'"&amp;'DATA for charts'!$H$5&amp;"'!$h70"),$AM50,0)),OFFSET(INDIRECT("'"&amp;'DATA for charts'!$H$5&amp;"'!$h70"),$AM50,0),"")</f>
        <v>1</v>
      </c>
      <c r="AA50" s="390">
        <f t="shared" ca="1" si="0"/>
        <v>3.2538839999999989</v>
      </c>
      <c r="AB50" s="256">
        <f t="shared" ca="1" si="1"/>
        <v>3.4088163926866302</v>
      </c>
      <c r="AC50" s="254">
        <f t="shared" ca="1" si="2"/>
        <v>3.3206588832162716</v>
      </c>
      <c r="AD50" s="391">
        <f t="shared" ca="1" si="3"/>
        <v>4.6657123822537686E-2</v>
      </c>
      <c r="AE50" s="386"/>
      <c r="AF50" s="390" t="str">
        <f>IF(ISNUMBER(YourData!$E109),YourData!$E109,"")</f>
        <v/>
      </c>
      <c r="AG50" s="387" t="str">
        <f>IF(ISBLANK(YourData!$F109),"",YourData!$F109)</f>
        <v/>
      </c>
      <c r="AH50" s="222" t="str">
        <f>IF(ISNUMBER(YourData!$G109),YourData!$G109,"")</f>
        <v/>
      </c>
      <c r="AI50" s="389" t="str">
        <f>IF(ISNUMBER(YourData!$H109),YourData!$H109,"")</f>
        <v/>
      </c>
      <c r="AJ50"/>
      <c r="AK50"/>
      <c r="AL50">
        <v>31</v>
      </c>
      <c r="AM50">
        <f t="shared" si="4"/>
        <v>39</v>
      </c>
      <c r="AO50"/>
      <c r="AP50"/>
      <c r="AQ50"/>
      <c r="AR50"/>
      <c r="AS50"/>
      <c r="AU50"/>
      <c r="AV50"/>
      <c r="AW50"/>
      <c r="AX50"/>
      <c r="AY50"/>
      <c r="AZ50"/>
      <c r="BA50"/>
      <c r="BB50"/>
      <c r="BC50"/>
      <c r="BD50"/>
      <c r="BE50"/>
      <c r="BF50"/>
      <c r="BG50"/>
      <c r="BH50"/>
      <c r="BI50"/>
      <c r="BJ50"/>
      <c r="BK50"/>
      <c r="BL50"/>
    </row>
    <row r="51" spans="2:64" ht="15">
      <c r="B51" s="157" t="s">
        <v>198</v>
      </c>
      <c r="C51" s="256" t="str">
        <f ca="1">IF(ISNUMBER(OFFSET(INDIRECT("'"&amp;'DATA for charts'!$C$5&amp;"'!$e70"),$AM51,0)),OFFSET(INDIRECT("'"&amp;'DATA for charts'!$C$5&amp;"'!$e70"),$AM51,0),"")</f>
        <v/>
      </c>
      <c r="D51" s="387" t="str">
        <f ca="1">IF(ISBLANK(OFFSET(INDIRECT("'"&amp;'DATA for charts'!$C$5&amp;"'!$f70"),$AM51,0)),"",(OFFSET(INDIRECT("'"&amp;'DATA for charts'!$C$5&amp;"'!$f70"),$AM51,0)))</f>
        <v/>
      </c>
      <c r="E51" s="222" t="str">
        <f ca="1">IF(ISNUMBER(OFFSET(INDIRECT("'"&amp;'DATA for charts'!$C$5&amp;"'!$g70"),$AM51,0)),OFFSET(INDIRECT("'"&amp;'DATA for charts'!$C$5&amp;"'!$g70"),$AM51,0),"")</f>
        <v/>
      </c>
      <c r="F51" s="388" t="str">
        <f ca="1">IF(ISNUMBER(OFFSET(INDIRECT("'"&amp;'DATA for charts'!$C$5&amp;"'!$h70"),$AM51,0)),OFFSET(INDIRECT("'"&amp;'DATA for charts'!$C$5&amp;"'!$h70"),$AM51,0),"")</f>
        <v/>
      </c>
      <c r="G51" s="256">
        <f ca="1">IF(ISNUMBER(OFFSET(INDIRECT("'"&amp;'DATA for charts'!$D$5&amp;"'!$e70"),$AM51,0)),OFFSET(INDIRECT("'"&amp;'DATA for charts'!$D$5&amp;"'!$e70"),$AM51,0),"")</f>
        <v>3.0272060000000001</v>
      </c>
      <c r="H51" s="387" t="str">
        <f ca="1">IF(ISBLANK(OFFSET(INDIRECT("'"&amp;'DATA for charts'!$D$5&amp;"'!$f70"),$AM51,0)),"",(OFFSET(INDIRECT("'"&amp;'DATA for charts'!$D$5&amp;"'!$f70"),$AM51,0)))</f>
        <v>Jan</v>
      </c>
      <c r="I51" s="222">
        <f ca="1">IF(ISNUMBER(OFFSET(INDIRECT("'"&amp;'DATA for charts'!$D$5&amp;"'!$g70"),$AM51,0)),OFFSET(INDIRECT("'"&amp;'DATA for charts'!$D$5&amp;"'!$g70"),$AM51,0),"")</f>
        <v>1</v>
      </c>
      <c r="J51" s="388">
        <f ca="1">IF(ISNUMBER(OFFSET(INDIRECT("'"&amp;'DATA for charts'!$D$5&amp;"'!$h70"),$AM51,0)),OFFSET(INDIRECT("'"&amp;'DATA for charts'!$D$5&amp;"'!$h70"),$AM51,0),"")</f>
        <v>1</v>
      </c>
      <c r="K51" s="256">
        <f ca="1">IF(ISNUMBER(OFFSET(INDIRECT("'"&amp;'DATA for charts'!$E$5&amp;"'!$e70"),$AM51,0)),OFFSET(INDIRECT("'"&amp;'DATA for charts'!$E$5&amp;"'!$e70"),$AM51,0),"")</f>
        <v>3.06</v>
      </c>
      <c r="L51" s="387" t="str">
        <f ca="1">IF(ISBLANK(OFFSET(INDIRECT("'"&amp;'DATA for charts'!$E$5&amp;"'!$f70"),$AM51,0)),"",(OFFSET(INDIRECT("'"&amp;'DATA for charts'!$E$5&amp;"'!$f70"),$AM51,0)))</f>
        <v>Jan</v>
      </c>
      <c r="M51" s="222">
        <f ca="1">IF(ISNUMBER(OFFSET(INDIRECT("'"&amp;'DATA for charts'!$E$5&amp;"'!$g70"),$AM51,0)),OFFSET(INDIRECT("'"&amp;'DATA for charts'!$E$5&amp;"'!$g70"),$AM51,0),"")</f>
        <v>1</v>
      </c>
      <c r="N51" s="388">
        <f ca="1">IF(ISNUMBER(OFFSET(INDIRECT("'"&amp;'DATA for charts'!$E$5&amp;"'!$h70"),$AM51,0)),OFFSET(INDIRECT("'"&amp;'DATA for charts'!$E$5&amp;"'!$h70"),$AM51,0),"")</f>
        <v>0</v>
      </c>
      <c r="O51" s="256">
        <f ca="1">IF(ISNUMBER(OFFSET(INDIRECT("'"&amp;'DATA for charts'!$F$5&amp;"'!$e70"),$AM51,0)),OFFSET(INDIRECT("'"&amp;'DATA for charts'!$F$5&amp;"'!$e70"),$AM51,0),"")</f>
        <v>3.2186543660346114</v>
      </c>
      <c r="P51" s="387" t="str">
        <f ca="1">IF(ISBLANK(OFFSET(INDIRECT("'"&amp;'DATA for charts'!$F$5&amp;"'!$f70"),$AM51,0)),"",(OFFSET(INDIRECT("'"&amp;'DATA for charts'!$F$5&amp;"'!$f70"),$AM51,0)))</f>
        <v>Dec</v>
      </c>
      <c r="Q51" s="222">
        <f ca="1">IF(ISNUMBER(OFFSET(INDIRECT("'"&amp;'DATA for charts'!$F$5&amp;"'!$g70"),$AM51,0)),OFFSET(INDIRECT("'"&amp;'DATA for charts'!$F$5&amp;"'!$g70"),$AM51,0),"")</f>
        <v>31</v>
      </c>
      <c r="R51" s="388">
        <f ca="1">IF(ISNUMBER(OFFSET(INDIRECT("'"&amp;'DATA for charts'!$F$5&amp;"'!$h70"),$AM51,0)),OFFSET(INDIRECT("'"&amp;'DATA for charts'!$F$5&amp;"'!$h70"),$AM51,0),"")</f>
        <v>24</v>
      </c>
      <c r="S51" s="256">
        <f ca="1">IF(ISNUMBER(OFFSET(INDIRECT("'"&amp;'DATA for charts'!$G$5&amp;"'!$e70"),$AM51,0)),OFFSET(INDIRECT("'"&amp;'DATA for charts'!$G$5&amp;"'!$e70"),$AM51,0),"")</f>
        <v>3.2370000000000001</v>
      </c>
      <c r="T51" s="387" t="str">
        <f ca="1">IF(ISBLANK(OFFSET(INDIRECT("'"&amp;'DATA for charts'!$G$5&amp;"'!$f70"),$AM51,0)),"",(OFFSET(INDIRECT("'"&amp;'DATA for charts'!$G$5&amp;"'!$f70"),$AM51,0)))</f>
        <v>Jan</v>
      </c>
      <c r="U51" s="222">
        <f ca="1">IF(ISNUMBER(OFFSET(INDIRECT("'"&amp;'DATA for charts'!$G$5&amp;"'!$g70"),$AM51,0)),OFFSET(INDIRECT("'"&amp;'DATA for charts'!$G$5&amp;"'!$g70"),$AM51,0),"")</f>
        <v>1</v>
      </c>
      <c r="V51" s="388">
        <f ca="1">IF(ISNUMBER(OFFSET(INDIRECT("'"&amp;'DATA for charts'!$G$5&amp;"'!$h70"),$AM51,0)),OFFSET(INDIRECT("'"&amp;'DATA for charts'!$G$5&amp;"'!$h70"),$AM51,0),"")</f>
        <v>1</v>
      </c>
      <c r="W51" s="256">
        <f ca="1">IF(ISNUMBER(OFFSET(INDIRECT("'"&amp;'DATA for charts'!$H$5&amp;"'!$e70"),$AM51,0)),OFFSET(INDIRECT("'"&amp;'DATA for charts'!$H$5&amp;"'!$e70"),$AM51,0),"")</f>
        <v>3.3742920091417101</v>
      </c>
      <c r="X51" s="387" t="str">
        <f ca="1">IF(ISBLANK(OFFSET(INDIRECT("'"&amp;'DATA for charts'!$H$5&amp;"'!$f70"),$AM51,0)),"",(OFFSET(INDIRECT("'"&amp;'DATA for charts'!$H$5&amp;"'!$f70"),$AM51,0)))</f>
        <v>Jan</v>
      </c>
      <c r="Y51" s="222">
        <f ca="1">IF(ISNUMBER(OFFSET(INDIRECT("'"&amp;'DATA for charts'!$H$5&amp;"'!$g70"),$AM51,0)),OFFSET(INDIRECT("'"&amp;'DATA for charts'!$H$5&amp;"'!$g70"),$AM51,0),"")</f>
        <v>1</v>
      </c>
      <c r="Z51" s="388">
        <f ca="1">IF(ISNUMBER(OFFSET(INDIRECT("'"&amp;'DATA for charts'!$H$5&amp;"'!$h70"),$AM51,0)),OFFSET(INDIRECT("'"&amp;'DATA for charts'!$H$5&amp;"'!$h70"),$AM51,0),"")</f>
        <v>1</v>
      </c>
      <c r="AA51" s="390">
        <f t="shared" ca="1" si="0"/>
        <v>3.0272060000000001</v>
      </c>
      <c r="AB51" s="256">
        <f t="shared" ca="1" si="1"/>
        <v>3.3742920091417101</v>
      </c>
      <c r="AC51" s="254">
        <f t="shared" ca="1" si="2"/>
        <v>3.1834304750352644</v>
      </c>
      <c r="AD51" s="391">
        <f t="shared" ca="1" si="3"/>
        <v>0.10902892708466178</v>
      </c>
      <c r="AE51" s="386"/>
      <c r="AF51" s="390" t="str">
        <f>IF(ISNUMBER(YourData!$E110),YourData!$E110,"")</f>
        <v/>
      </c>
      <c r="AG51" s="387" t="str">
        <f>IF(ISBLANK(YourData!$F110),"",YourData!$F110)</f>
        <v/>
      </c>
      <c r="AH51" s="222" t="str">
        <f>IF(ISNUMBER(YourData!$G110),YourData!$G110,"")</f>
        <v/>
      </c>
      <c r="AI51" s="389" t="str">
        <f>IF(ISNUMBER(YourData!$H110),YourData!$H110,"")</f>
        <v/>
      </c>
      <c r="AJ51"/>
      <c r="AK51"/>
      <c r="AL51">
        <v>32</v>
      </c>
      <c r="AM51">
        <f t="shared" si="4"/>
        <v>40</v>
      </c>
      <c r="AO51"/>
      <c r="AP51"/>
      <c r="AQ51"/>
      <c r="AR51"/>
      <c r="AS51"/>
      <c r="AU51"/>
      <c r="AV51"/>
      <c r="AW51"/>
      <c r="AX51"/>
      <c r="AY51"/>
      <c r="AZ51"/>
      <c r="BA51"/>
      <c r="BB51"/>
      <c r="BC51"/>
      <c r="BD51"/>
      <c r="BE51"/>
      <c r="BF51"/>
      <c r="BG51"/>
      <c r="BH51"/>
      <c r="BI51"/>
      <c r="BJ51"/>
      <c r="BK51"/>
      <c r="BL51"/>
    </row>
    <row r="52" spans="2:64" ht="15">
      <c r="B52" s="157" t="s">
        <v>727</v>
      </c>
      <c r="C52" s="256">
        <f ca="1">IF(ISNUMBER(OFFSET(INDIRECT("'"&amp;'DATA for charts'!$C$5&amp;"'!$e70"),$AM52,0)),OFFSET(INDIRECT("'"&amp;'DATA for charts'!$C$5&amp;"'!$e70"),$AM52,0),"")</f>
        <v>2.9889999999999999</v>
      </c>
      <c r="D52" s="387" t="str">
        <f ca="1">IF(ISBLANK(OFFSET(INDIRECT("'"&amp;'DATA for charts'!$C$5&amp;"'!$f70"),$AM52,0)),"",(OFFSET(INDIRECT("'"&amp;'DATA for charts'!$C$5&amp;"'!$f70"),$AM52,0)))</f>
        <v>Nov</v>
      </c>
      <c r="E52" s="222">
        <f ca="1">IF(ISNUMBER(OFFSET(INDIRECT("'"&amp;'DATA for charts'!$C$5&amp;"'!$g70"),$AM52,0)),OFFSET(INDIRECT("'"&amp;'DATA for charts'!$C$5&amp;"'!$g70"),$AM52,0),"")</f>
        <v>26</v>
      </c>
      <c r="F52" s="388">
        <f ca="1">IF(ISNUMBER(OFFSET(INDIRECT("'"&amp;'DATA for charts'!$C$5&amp;"'!$h70"),$AM52,0)),OFFSET(INDIRECT("'"&amp;'DATA for charts'!$C$5&amp;"'!$h70"),$AM52,0),"")</f>
        <v>8</v>
      </c>
      <c r="G52" s="256">
        <f ca="1">IF(ISNUMBER(OFFSET(INDIRECT("'"&amp;'DATA for charts'!$D$5&amp;"'!$e70"),$AM52,0)),OFFSET(INDIRECT("'"&amp;'DATA for charts'!$D$5&amp;"'!$e70"),$AM52,0),"")</f>
        <v>2.978316</v>
      </c>
      <c r="H52" s="387" t="str">
        <f ca="1">IF(ISBLANK(OFFSET(INDIRECT("'"&amp;'DATA for charts'!$D$5&amp;"'!$f70"),$AM52,0)),"",(OFFSET(INDIRECT("'"&amp;'DATA for charts'!$D$5&amp;"'!$f70"),$AM52,0)))</f>
        <v>Jan</v>
      </c>
      <c r="I52" s="222">
        <f ca="1">IF(ISNUMBER(OFFSET(INDIRECT("'"&amp;'DATA for charts'!$D$5&amp;"'!$g70"),$AM52,0)),OFFSET(INDIRECT("'"&amp;'DATA for charts'!$D$5&amp;"'!$g70"),$AM52,0),"")</f>
        <v>1</v>
      </c>
      <c r="J52" s="388">
        <f ca="1">IF(ISNUMBER(OFFSET(INDIRECT("'"&amp;'DATA for charts'!$D$5&amp;"'!$h70"),$AM52,0)),OFFSET(INDIRECT("'"&amp;'DATA for charts'!$D$5&amp;"'!$h70"),$AM52,0),"")</f>
        <v>1</v>
      </c>
      <c r="K52" s="256">
        <f ca="1">IF(ISNUMBER(OFFSET(INDIRECT("'"&amp;'DATA for charts'!$E$5&amp;"'!$e70"),$AM52,0)),OFFSET(INDIRECT("'"&amp;'DATA for charts'!$E$5&amp;"'!$e70"),$AM52,0),"")</f>
        <v>2.7530000000000001</v>
      </c>
      <c r="L52" s="387" t="str">
        <f ca="1">IF(ISBLANK(OFFSET(INDIRECT("'"&amp;'DATA for charts'!$E$5&amp;"'!$f70"),$AM52,0)),"",(OFFSET(INDIRECT("'"&amp;'DATA for charts'!$E$5&amp;"'!$f70"),$AM52,0)))</f>
        <v>Jan</v>
      </c>
      <c r="M52" s="222">
        <f ca="1">IF(ISNUMBER(OFFSET(INDIRECT("'"&amp;'DATA for charts'!$E$5&amp;"'!$g70"),$AM52,0)),OFFSET(INDIRECT("'"&amp;'DATA for charts'!$E$5&amp;"'!$g70"),$AM52,0),"")</f>
        <v>1</v>
      </c>
      <c r="N52" s="388">
        <f ca="1">IF(ISNUMBER(OFFSET(INDIRECT("'"&amp;'DATA for charts'!$E$5&amp;"'!$h70"),$AM52,0)),OFFSET(INDIRECT("'"&amp;'DATA for charts'!$E$5&amp;"'!$h70"),$AM52,0),"")</f>
        <v>0</v>
      </c>
      <c r="O52" s="256">
        <f ca="1">IF(ISNUMBER(OFFSET(INDIRECT("'"&amp;'DATA for charts'!$F$5&amp;"'!$e70"),$AM52,0)),OFFSET(INDIRECT("'"&amp;'DATA for charts'!$F$5&amp;"'!$e70"),$AM52,0),"")</f>
        <v>3.0998189208209168</v>
      </c>
      <c r="P52" s="387" t="str">
        <f ca="1">IF(ISBLANK(OFFSET(INDIRECT("'"&amp;'DATA for charts'!$F$5&amp;"'!$f70"),$AM52,0)),"",(OFFSET(INDIRECT("'"&amp;'DATA for charts'!$F$5&amp;"'!$f70"),$AM52,0)))</f>
        <v>Dec</v>
      </c>
      <c r="Q52" s="222">
        <f ca="1">IF(ISNUMBER(OFFSET(INDIRECT("'"&amp;'DATA for charts'!$F$5&amp;"'!$g70"),$AM52,0)),OFFSET(INDIRECT("'"&amp;'DATA for charts'!$F$5&amp;"'!$g70"),$AM52,0),"")</f>
        <v>31</v>
      </c>
      <c r="R52" s="388">
        <f ca="1">IF(ISNUMBER(OFFSET(INDIRECT("'"&amp;'DATA for charts'!$F$5&amp;"'!$h70"),$AM52,0)),OFFSET(INDIRECT("'"&amp;'DATA for charts'!$F$5&amp;"'!$h70"),$AM52,0),"")</f>
        <v>24</v>
      </c>
      <c r="S52" s="256">
        <f ca="1">IF(ISNUMBER(OFFSET(INDIRECT("'"&amp;'DATA for charts'!$G$5&amp;"'!$e70"),$AM52,0)),OFFSET(INDIRECT("'"&amp;'DATA for charts'!$G$5&amp;"'!$e70"),$AM52,0),"")</f>
        <v>3.0419999999999998</v>
      </c>
      <c r="T52" s="387" t="str">
        <f ca="1">IF(ISBLANK(OFFSET(INDIRECT("'"&amp;'DATA for charts'!$G$5&amp;"'!$f70"),$AM52,0)),"",(OFFSET(INDIRECT("'"&amp;'DATA for charts'!$G$5&amp;"'!$f70"),$AM52,0)))</f>
        <v>Jan</v>
      </c>
      <c r="U52" s="222">
        <f ca="1">IF(ISNUMBER(OFFSET(INDIRECT("'"&amp;'DATA for charts'!$G$5&amp;"'!$g70"),$AM52,0)),OFFSET(INDIRECT("'"&amp;'DATA for charts'!$G$5&amp;"'!$g70"),$AM52,0),"")</f>
        <v>1</v>
      </c>
      <c r="V52" s="388">
        <f ca="1">IF(ISNUMBER(OFFSET(INDIRECT("'"&amp;'DATA for charts'!$G$5&amp;"'!$h70"),$AM52,0)),OFFSET(INDIRECT("'"&amp;'DATA for charts'!$G$5&amp;"'!$h70"),$AM52,0),"")</f>
        <v>1</v>
      </c>
      <c r="W52" s="256">
        <f ca="1">IF(ISNUMBER(OFFSET(INDIRECT("'"&amp;'DATA for charts'!$H$5&amp;"'!$e70"),$AM52,0)),OFFSET(INDIRECT("'"&amp;'DATA for charts'!$H$5&amp;"'!$e70"),$AM52,0),"")</f>
        <v>3.0373133511013402</v>
      </c>
      <c r="X52" s="387" t="str">
        <f ca="1">IF(ISBLANK(OFFSET(INDIRECT("'"&amp;'DATA for charts'!$H$5&amp;"'!$f70"),$AM52,0)),"",(OFFSET(INDIRECT("'"&amp;'DATA for charts'!$H$5&amp;"'!$f70"),$AM52,0)))</f>
        <v>Jan</v>
      </c>
      <c r="Y52" s="222">
        <f ca="1">IF(ISNUMBER(OFFSET(INDIRECT("'"&amp;'DATA for charts'!$H$5&amp;"'!$g70"),$AM52,0)),OFFSET(INDIRECT("'"&amp;'DATA for charts'!$H$5&amp;"'!$g70"),$AM52,0),"")</f>
        <v>1</v>
      </c>
      <c r="Z52" s="388">
        <f ca="1">IF(ISNUMBER(OFFSET(INDIRECT("'"&amp;'DATA for charts'!$H$5&amp;"'!$h70"),$AM52,0)),OFFSET(INDIRECT("'"&amp;'DATA for charts'!$H$5&amp;"'!$h70"),$AM52,0),"")</f>
        <v>1</v>
      </c>
      <c r="AA52" s="390">
        <f t="shared" ca="1" si="0"/>
        <v>2.7530000000000001</v>
      </c>
      <c r="AB52" s="256">
        <f t="shared" ca="1" si="1"/>
        <v>3.0998189208209168</v>
      </c>
      <c r="AC52" s="254">
        <f t="shared" ca="1" si="2"/>
        <v>2.9832413786537093</v>
      </c>
      <c r="AD52" s="391">
        <f t="shared" ca="1" si="3"/>
        <v>0.11625573555748638</v>
      </c>
      <c r="AE52" s="386"/>
      <c r="AF52" s="390" t="str">
        <f>IF(ISNUMBER(YourData!$E111),YourData!$E111,"")</f>
        <v/>
      </c>
      <c r="AG52" s="387" t="str">
        <f>IF(ISBLANK(YourData!$F111),"",YourData!$F111)</f>
        <v/>
      </c>
      <c r="AH52" s="222" t="str">
        <f>IF(ISNUMBER(YourData!$G111),YourData!$G111,"")</f>
        <v/>
      </c>
      <c r="AI52" s="389" t="str">
        <f>IF(ISNUMBER(YourData!$H111),YourData!$H111,"")</f>
        <v/>
      </c>
      <c r="AJ52"/>
      <c r="AK52"/>
      <c r="AL52"/>
      <c r="AM52">
        <f t="shared" si="4"/>
        <v>41</v>
      </c>
      <c r="AO52"/>
      <c r="AP52"/>
      <c r="AQ52"/>
      <c r="AR52"/>
      <c r="AS52"/>
      <c r="AU52"/>
      <c r="AV52"/>
      <c r="AW52"/>
      <c r="AX52"/>
      <c r="AY52"/>
      <c r="AZ52"/>
      <c r="BA52"/>
      <c r="BB52"/>
      <c r="BC52"/>
      <c r="BD52"/>
      <c r="BE52"/>
      <c r="BF52"/>
      <c r="BG52"/>
      <c r="BH52"/>
      <c r="BI52"/>
      <c r="BJ52"/>
      <c r="BK52"/>
      <c r="BL52"/>
    </row>
    <row r="53" spans="2:64" ht="15">
      <c r="B53" s="157" t="s">
        <v>720</v>
      </c>
      <c r="C53" s="256">
        <f ca="1">IF(ISNUMBER(OFFSET(INDIRECT("'"&amp;'DATA for charts'!$C$5&amp;"'!$e70"),$AM53,0)),OFFSET(INDIRECT("'"&amp;'DATA for charts'!$C$5&amp;"'!$e70"),$AM53,0),"")</f>
        <v>3.0550000000000002</v>
      </c>
      <c r="D53" s="387" t="str">
        <f ca="1">IF(ISBLANK(OFFSET(INDIRECT("'"&amp;'DATA for charts'!$C$5&amp;"'!$f70"),$AM53,0)),"",(OFFSET(INDIRECT("'"&amp;'DATA for charts'!$C$5&amp;"'!$f70"),$AM53,0)))</f>
        <v>Nov</v>
      </c>
      <c r="E53" s="222">
        <f ca="1">IF(ISNUMBER(OFFSET(INDIRECT("'"&amp;'DATA for charts'!$C$5&amp;"'!$g70"),$AM53,0)),OFFSET(INDIRECT("'"&amp;'DATA for charts'!$C$5&amp;"'!$g70"),$AM53,0),"")</f>
        <v>26</v>
      </c>
      <c r="F53" s="388">
        <f ca="1">IF(ISNUMBER(OFFSET(INDIRECT("'"&amp;'DATA for charts'!$C$5&amp;"'!$h70"),$AM53,0)),OFFSET(INDIRECT("'"&amp;'DATA for charts'!$C$5&amp;"'!$h70"),$AM53,0),"")</f>
        <v>8</v>
      </c>
      <c r="G53" s="256">
        <f ca="1">IF(ISNUMBER(OFFSET(INDIRECT("'"&amp;'DATA for charts'!$D$5&amp;"'!$e70"),$AM53,0)),OFFSET(INDIRECT("'"&amp;'DATA for charts'!$D$5&amp;"'!$e70"),$AM53,0),"")</f>
        <v>2.9713530000000001</v>
      </c>
      <c r="H53" s="387" t="str">
        <f ca="1">IF(ISBLANK(OFFSET(INDIRECT("'"&amp;'DATA for charts'!$D$5&amp;"'!$f70"),$AM53,0)),"",(OFFSET(INDIRECT("'"&amp;'DATA for charts'!$D$5&amp;"'!$f70"),$AM53,0)))</f>
        <v>Jan</v>
      </c>
      <c r="I53" s="222">
        <f ca="1">IF(ISNUMBER(OFFSET(INDIRECT("'"&amp;'DATA for charts'!$D$5&amp;"'!$g70"),$AM53,0)),OFFSET(INDIRECT("'"&amp;'DATA for charts'!$D$5&amp;"'!$g70"),$AM53,0),"")</f>
        <v>1</v>
      </c>
      <c r="J53" s="388">
        <f ca="1">IF(ISNUMBER(OFFSET(INDIRECT("'"&amp;'DATA for charts'!$D$5&amp;"'!$h70"),$AM53,0)),OFFSET(INDIRECT("'"&amp;'DATA for charts'!$D$5&amp;"'!$h70"),$AM53,0),"")</f>
        <v>1</v>
      </c>
      <c r="K53" s="256">
        <f ca="1">IF(ISNUMBER(OFFSET(INDIRECT("'"&amp;'DATA for charts'!$E$5&amp;"'!$e70"),$AM53,0)),OFFSET(INDIRECT("'"&amp;'DATA for charts'!$E$5&amp;"'!$e70"),$AM53,0),"")</f>
        <v>2.98</v>
      </c>
      <c r="L53" s="387" t="str">
        <f ca="1">IF(ISBLANK(OFFSET(INDIRECT("'"&amp;'DATA for charts'!$E$5&amp;"'!$f70"),$AM53,0)),"",(OFFSET(INDIRECT("'"&amp;'DATA for charts'!$E$5&amp;"'!$f70"),$AM53,0)))</f>
        <v>Jan</v>
      </c>
      <c r="M53" s="222">
        <f ca="1">IF(ISNUMBER(OFFSET(INDIRECT("'"&amp;'DATA for charts'!$E$5&amp;"'!$g70"),$AM53,0)),OFFSET(INDIRECT("'"&amp;'DATA for charts'!$E$5&amp;"'!$g70"),$AM53,0),"")</f>
        <v>1</v>
      </c>
      <c r="N53" s="388">
        <f ca="1">IF(ISNUMBER(OFFSET(INDIRECT("'"&amp;'DATA for charts'!$E$5&amp;"'!$h70"),$AM53,0)),OFFSET(INDIRECT("'"&amp;'DATA for charts'!$E$5&amp;"'!$h70"),$AM53,0),"")</f>
        <v>0</v>
      </c>
      <c r="O53" s="256">
        <f ca="1">IF(ISNUMBER(OFFSET(INDIRECT("'"&amp;'DATA for charts'!$F$5&amp;"'!$e70"),$AM53,0)),OFFSET(INDIRECT("'"&amp;'DATA for charts'!$F$5&amp;"'!$e70"),$AM53,0),"")</f>
        <v>3.0910523145708613</v>
      </c>
      <c r="P53" s="387" t="str">
        <f ca="1">IF(ISBLANK(OFFSET(INDIRECT("'"&amp;'DATA for charts'!$F$5&amp;"'!$f70"),$AM53,0)),"",(OFFSET(INDIRECT("'"&amp;'DATA for charts'!$F$5&amp;"'!$f70"),$AM53,0)))</f>
        <v>Dec</v>
      </c>
      <c r="Q53" s="222">
        <f ca="1">IF(ISNUMBER(OFFSET(INDIRECT("'"&amp;'DATA for charts'!$F$5&amp;"'!$g70"),$AM53,0)),OFFSET(INDIRECT("'"&amp;'DATA for charts'!$F$5&amp;"'!$g70"),$AM53,0),"")</f>
        <v>31</v>
      </c>
      <c r="R53" s="388">
        <f ca="1">IF(ISNUMBER(OFFSET(INDIRECT("'"&amp;'DATA for charts'!$F$5&amp;"'!$h70"),$AM53,0)),OFFSET(INDIRECT("'"&amp;'DATA for charts'!$F$5&amp;"'!$h70"),$AM53,0),"")</f>
        <v>24</v>
      </c>
      <c r="S53" s="256">
        <f ca="1">IF(ISNUMBER(OFFSET(INDIRECT("'"&amp;'DATA for charts'!$G$5&amp;"'!$e70"),$AM53,0)),OFFSET(INDIRECT("'"&amp;'DATA for charts'!$G$5&amp;"'!$e70"),$AM53,0),"")</f>
        <v>3.101</v>
      </c>
      <c r="T53" s="387" t="str">
        <f ca="1">IF(ISBLANK(OFFSET(INDIRECT("'"&amp;'DATA for charts'!$G$5&amp;"'!$f70"),$AM53,0)),"",(OFFSET(INDIRECT("'"&amp;'DATA for charts'!$G$5&amp;"'!$f70"),$AM53,0)))</f>
        <v>Jan</v>
      </c>
      <c r="U53" s="222">
        <f ca="1">IF(ISNUMBER(OFFSET(INDIRECT("'"&amp;'DATA for charts'!$G$5&amp;"'!$g70"),$AM53,0)),OFFSET(INDIRECT("'"&amp;'DATA for charts'!$G$5&amp;"'!$g70"),$AM53,0),"")</f>
        <v>1</v>
      </c>
      <c r="V53" s="388">
        <f ca="1">IF(ISNUMBER(OFFSET(INDIRECT("'"&amp;'DATA for charts'!$G$5&amp;"'!$h70"),$AM53,0)),OFFSET(INDIRECT("'"&amp;'DATA for charts'!$G$5&amp;"'!$h70"),$AM53,0),"")</f>
        <v>1</v>
      </c>
      <c r="W53" s="256">
        <f ca="1">IF(ISNUMBER(OFFSET(INDIRECT("'"&amp;'DATA for charts'!$H$5&amp;"'!$e70"),$AM53,0)),OFFSET(INDIRECT("'"&amp;'DATA for charts'!$H$5&amp;"'!$e70"),$AM53,0),"")</f>
        <v>3.1596695031060098</v>
      </c>
      <c r="X53" s="387" t="str">
        <f ca="1">IF(ISBLANK(OFFSET(INDIRECT("'"&amp;'DATA for charts'!$H$5&amp;"'!$f70"),$AM53,0)),"",(OFFSET(INDIRECT("'"&amp;'DATA for charts'!$H$5&amp;"'!$f70"),$AM53,0)))</f>
        <v>Jan</v>
      </c>
      <c r="Y53" s="222">
        <f ca="1">IF(ISNUMBER(OFFSET(INDIRECT("'"&amp;'DATA for charts'!$H$5&amp;"'!$g70"),$AM53,0)),OFFSET(INDIRECT("'"&amp;'DATA for charts'!$H$5&amp;"'!$g70"),$AM53,0),"")</f>
        <v>1</v>
      </c>
      <c r="Z53" s="388">
        <f ca="1">IF(ISNUMBER(OFFSET(INDIRECT("'"&amp;'DATA for charts'!$H$5&amp;"'!$h70"),$AM53,0)),OFFSET(INDIRECT("'"&amp;'DATA for charts'!$H$5&amp;"'!$h70"),$AM53,0),"")</f>
        <v>1</v>
      </c>
      <c r="AA53" s="390">
        <f t="shared" ca="1" si="0"/>
        <v>2.9713530000000001</v>
      </c>
      <c r="AB53" s="256">
        <f t="shared" ca="1" si="1"/>
        <v>3.1596695031060098</v>
      </c>
      <c r="AC53" s="254">
        <f t="shared" ca="1" si="2"/>
        <v>3.0596791362794789</v>
      </c>
      <c r="AD53" s="391">
        <f t="shared" ca="1" si="3"/>
        <v>6.154779462757639E-2</v>
      </c>
      <c r="AE53" s="386"/>
      <c r="AF53" s="390" t="str">
        <f>IF(ISNUMBER(YourData!$E112),YourData!$E112,"")</f>
        <v/>
      </c>
      <c r="AG53" s="387" t="str">
        <f>IF(ISBLANK(YourData!$F112),"",YourData!$F112)</f>
        <v/>
      </c>
      <c r="AH53" s="222" t="str">
        <f>IF(ISNUMBER(YourData!$G112),YourData!$G112,"")</f>
        <v/>
      </c>
      <c r="AI53" s="389" t="str">
        <f>IF(ISNUMBER(YourData!$H112),YourData!$H112,"")</f>
        <v/>
      </c>
      <c r="AJ53"/>
      <c r="AK53"/>
      <c r="AL53"/>
      <c r="AM53">
        <f t="shared" si="4"/>
        <v>42</v>
      </c>
      <c r="AO53"/>
      <c r="AP53"/>
      <c r="AQ53"/>
      <c r="AR53"/>
      <c r="AS53"/>
      <c r="AU53"/>
      <c r="AV53"/>
      <c r="AW53"/>
      <c r="AX53"/>
      <c r="AY53"/>
      <c r="AZ53"/>
      <c r="BA53"/>
      <c r="BB53"/>
      <c r="BC53"/>
      <c r="BD53"/>
      <c r="BE53"/>
      <c r="BF53"/>
      <c r="BG53"/>
      <c r="BH53"/>
      <c r="BI53"/>
      <c r="BJ53"/>
      <c r="BK53"/>
      <c r="BL53"/>
    </row>
    <row r="54" spans="2:64" ht="15">
      <c r="B54" s="208" t="s">
        <v>719</v>
      </c>
      <c r="C54" s="396">
        <f ca="1">IF(ISNUMBER(OFFSET(INDIRECT("'"&amp;'DATA for charts'!$C$5&amp;"'!$e70"),$AM54,0)),OFFSET(INDIRECT("'"&amp;'DATA for charts'!$C$5&amp;"'!$e70"),$AM54,0),"")</f>
        <v>3.1179999999999999</v>
      </c>
      <c r="D54" s="387" t="str">
        <f ca="1">IF(ISBLANK(OFFSET(INDIRECT("'"&amp;'DATA for charts'!$C$5&amp;"'!$f70"),$AM54,0)),"",(OFFSET(INDIRECT("'"&amp;'DATA for charts'!$C$5&amp;"'!$f70"),$AM54,0)))</f>
        <v>Nov</v>
      </c>
      <c r="E54" s="222">
        <f ca="1">IF(ISNUMBER(OFFSET(INDIRECT("'"&amp;'DATA for charts'!$C$5&amp;"'!$g70"),$AM54,0)),OFFSET(INDIRECT("'"&amp;'DATA for charts'!$C$5&amp;"'!$g70"),$AM54,0),"")</f>
        <v>26</v>
      </c>
      <c r="F54" s="388">
        <f ca="1">IF(ISNUMBER(OFFSET(INDIRECT("'"&amp;'DATA for charts'!$C$5&amp;"'!$h70"),$AM54,0)),OFFSET(INDIRECT("'"&amp;'DATA for charts'!$C$5&amp;"'!$h70"),$AM54,0),"")</f>
        <v>8</v>
      </c>
      <c r="G54" s="256">
        <f ca="1">IF(ISNUMBER(OFFSET(INDIRECT("'"&amp;'DATA for charts'!$D$5&amp;"'!$e70"),$AM54,0)),OFFSET(INDIRECT("'"&amp;'DATA for charts'!$D$5&amp;"'!$e70"),$AM54,0),"")</f>
        <v>3.0006759999999999</v>
      </c>
      <c r="H54" s="387" t="str">
        <f ca="1">IF(ISBLANK(OFFSET(INDIRECT("'"&amp;'DATA for charts'!$D$5&amp;"'!$f70"),$AM54,0)),"",(OFFSET(INDIRECT("'"&amp;'DATA for charts'!$D$5&amp;"'!$f70"),$AM54,0)))</f>
        <v>Jan</v>
      </c>
      <c r="I54" s="222">
        <f ca="1">IF(ISNUMBER(OFFSET(INDIRECT("'"&amp;'DATA for charts'!$D$5&amp;"'!$g70"),$AM54,0)),OFFSET(INDIRECT("'"&amp;'DATA for charts'!$D$5&amp;"'!$g70"),$AM54,0),"")</f>
        <v>1</v>
      </c>
      <c r="J54" s="388">
        <f ca="1">IF(ISNUMBER(OFFSET(INDIRECT("'"&amp;'DATA for charts'!$D$5&amp;"'!$h70"),$AM54,0)),OFFSET(INDIRECT("'"&amp;'DATA for charts'!$D$5&amp;"'!$h70"),$AM54,0),"")</f>
        <v>1</v>
      </c>
      <c r="K54" s="256">
        <f ca="1">IF(ISNUMBER(OFFSET(INDIRECT("'"&amp;'DATA for charts'!$E$5&amp;"'!$e70"),$AM54,0)),OFFSET(INDIRECT("'"&amp;'DATA for charts'!$E$5&amp;"'!$e70"),$AM54,0),"")</f>
        <v>2.8069999999999999</v>
      </c>
      <c r="L54" s="387" t="str">
        <f ca="1">IF(ISBLANK(OFFSET(INDIRECT("'"&amp;'DATA for charts'!$E$5&amp;"'!$f70"),$AM54,0)),"",(OFFSET(INDIRECT("'"&amp;'DATA for charts'!$E$5&amp;"'!$f70"),$AM54,0)))</f>
        <v>Jan</v>
      </c>
      <c r="M54" s="222">
        <f ca="1">IF(ISNUMBER(OFFSET(INDIRECT("'"&amp;'DATA for charts'!$E$5&amp;"'!$g70"),$AM54,0)),OFFSET(INDIRECT("'"&amp;'DATA for charts'!$E$5&amp;"'!$g70"),$AM54,0),"")</f>
        <v>1</v>
      </c>
      <c r="N54" s="388">
        <f ca="1">IF(ISNUMBER(OFFSET(INDIRECT("'"&amp;'DATA for charts'!$E$5&amp;"'!$h70"),$AM54,0)),OFFSET(INDIRECT("'"&amp;'DATA for charts'!$E$5&amp;"'!$h70"),$AM54,0),"")</f>
        <v>0</v>
      </c>
      <c r="O54" s="256">
        <f ca="1">IF(ISNUMBER(OFFSET(INDIRECT("'"&amp;'DATA for charts'!$F$5&amp;"'!$e70"),$AM54,0)),OFFSET(INDIRECT("'"&amp;'DATA for charts'!$F$5&amp;"'!$e70"),$AM54,0),"")</f>
        <v>3.2067381414437222</v>
      </c>
      <c r="P54" s="387" t="str">
        <f ca="1">IF(ISBLANK(OFFSET(INDIRECT("'"&amp;'DATA for charts'!$F$5&amp;"'!$f70"),$AM54,0)),"",(OFFSET(INDIRECT("'"&amp;'DATA for charts'!$F$5&amp;"'!$f70"),$AM54,0)))</f>
        <v>Dec</v>
      </c>
      <c r="Q54" s="222">
        <f ca="1">IF(ISNUMBER(OFFSET(INDIRECT("'"&amp;'DATA for charts'!$F$5&amp;"'!$g70"),$AM54,0)),OFFSET(INDIRECT("'"&amp;'DATA for charts'!$F$5&amp;"'!$g70"),$AM54,0),"")</f>
        <v>31</v>
      </c>
      <c r="R54" s="388">
        <f ca="1">IF(ISNUMBER(OFFSET(INDIRECT("'"&amp;'DATA for charts'!$F$5&amp;"'!$h70"),$AM54,0)),OFFSET(INDIRECT("'"&amp;'DATA for charts'!$F$5&amp;"'!$h70"),$AM54,0),"")</f>
        <v>24</v>
      </c>
      <c r="S54" s="256">
        <f ca="1">IF(ISNUMBER(OFFSET(INDIRECT("'"&amp;'DATA for charts'!$G$5&amp;"'!$e70"),$AM54,0)),OFFSET(INDIRECT("'"&amp;'DATA for charts'!$G$5&amp;"'!$e70"),$AM54,0),"")</f>
        <v>3.169</v>
      </c>
      <c r="T54" s="387" t="str">
        <f ca="1">IF(ISBLANK(OFFSET(INDIRECT("'"&amp;'DATA for charts'!$G$5&amp;"'!$f70"),$AM54,0)),"",(OFFSET(INDIRECT("'"&amp;'DATA for charts'!$G$5&amp;"'!$f70"),$AM54,0)))</f>
        <v>Jan</v>
      </c>
      <c r="U54" s="222">
        <f ca="1">IF(ISNUMBER(OFFSET(INDIRECT("'"&amp;'DATA for charts'!$G$5&amp;"'!$g70"),$AM54,0)),OFFSET(INDIRECT("'"&amp;'DATA for charts'!$G$5&amp;"'!$g70"),$AM54,0),"")</f>
        <v>1</v>
      </c>
      <c r="V54" s="388">
        <f ca="1">IF(ISNUMBER(OFFSET(INDIRECT("'"&amp;'DATA for charts'!$G$5&amp;"'!$h70"),$AM54,0)),OFFSET(INDIRECT("'"&amp;'DATA for charts'!$G$5&amp;"'!$h70"),$AM54,0),"")</f>
        <v>1</v>
      </c>
      <c r="W54" s="256">
        <f ca="1">IF(ISNUMBER(OFFSET(INDIRECT("'"&amp;'DATA for charts'!$H$5&amp;"'!$e70"),$AM54,0)),OFFSET(INDIRECT("'"&amp;'DATA for charts'!$H$5&amp;"'!$e70"),$AM54,0),"")</f>
        <v>3.23149207221137</v>
      </c>
      <c r="X54" s="387" t="str">
        <f ca="1">IF(ISBLANK(OFFSET(INDIRECT("'"&amp;'DATA for charts'!$H$5&amp;"'!$f70"),$AM54,0)),"",(OFFSET(INDIRECT("'"&amp;'DATA for charts'!$H$5&amp;"'!$f70"),$AM54,0)))</f>
        <v>Jan</v>
      </c>
      <c r="Y54" s="222">
        <f ca="1">IF(ISNUMBER(OFFSET(INDIRECT("'"&amp;'DATA for charts'!$H$5&amp;"'!$g70"),$AM54,0)),OFFSET(INDIRECT("'"&amp;'DATA for charts'!$H$5&amp;"'!$g70"),$AM54,0),"")</f>
        <v>1</v>
      </c>
      <c r="Z54" s="388">
        <f ca="1">IF(ISNUMBER(OFFSET(INDIRECT("'"&amp;'DATA for charts'!$H$5&amp;"'!$h70"),$AM54,0)),OFFSET(INDIRECT("'"&amp;'DATA for charts'!$H$5&amp;"'!$h70"),$AM54,0),"")</f>
        <v>1</v>
      </c>
      <c r="AA54" s="392">
        <f t="shared" ca="1" si="0"/>
        <v>2.8069999999999999</v>
      </c>
      <c r="AB54" s="396">
        <f t="shared" ca="1" si="1"/>
        <v>3.23149207221137</v>
      </c>
      <c r="AC54" s="398">
        <f t="shared" ca="1" si="2"/>
        <v>3.0888177022758487</v>
      </c>
      <c r="AD54" s="399">
        <f t="shared" ca="1" si="3"/>
        <v>0.13742865818808384</v>
      </c>
      <c r="AE54" s="386"/>
      <c r="AF54" s="392" t="str">
        <f>IF(ISNUMBER(YourData!$E113),YourData!$E113,"")</f>
        <v/>
      </c>
      <c r="AG54" s="393" t="str">
        <f>IF(ISBLANK(YourData!$F113),"",YourData!$F113)</f>
        <v/>
      </c>
      <c r="AH54" s="394" t="str">
        <f>IF(ISNUMBER(YourData!$G113),YourData!$G113,"")</f>
        <v/>
      </c>
      <c r="AI54" s="395" t="str">
        <f>IF(ISNUMBER(YourData!$H113),YourData!$H113,"")</f>
        <v/>
      </c>
      <c r="AJ54"/>
      <c r="AK54"/>
      <c r="AL54"/>
      <c r="AM54">
        <f t="shared" si="4"/>
        <v>43</v>
      </c>
      <c r="AO54"/>
      <c r="AP54"/>
      <c r="AQ54"/>
      <c r="AR54"/>
      <c r="AS54"/>
      <c r="AU54"/>
      <c r="AV54"/>
      <c r="AW54"/>
      <c r="AX54"/>
      <c r="AY54"/>
      <c r="AZ54"/>
      <c r="BA54"/>
      <c r="BB54"/>
      <c r="BC54"/>
      <c r="BD54"/>
      <c r="BE54"/>
      <c r="BF54"/>
      <c r="BG54"/>
      <c r="BH54"/>
      <c r="BI54"/>
      <c r="BJ54"/>
      <c r="BK54"/>
      <c r="BL54"/>
    </row>
    <row r="55" spans="2:64" ht="15">
      <c r="B55" s="157" t="s">
        <v>1391</v>
      </c>
      <c r="C55" s="378">
        <f ca="1">IF(ISNUMBER(OFFSET(INDIRECT("'"&amp;'DATA for charts'!$C$5&amp;"'!$e70"),$AM55,0)),OFFSET(INDIRECT("'"&amp;'DATA for charts'!$C$5&amp;"'!$e70"),$AM55,0),"")</f>
        <v>2.9569999999999999</v>
      </c>
      <c r="D55" s="379" t="str">
        <f ca="1">IF(ISBLANK(OFFSET(INDIRECT("'"&amp;'DATA for charts'!$C$5&amp;"'!$f70"),$AM55,0)),"",(OFFSET(INDIRECT("'"&amp;'DATA for charts'!$C$5&amp;"'!$f70"),$AM55,0)))</f>
        <v>Dec</v>
      </c>
      <c r="E55" s="380">
        <f ca="1">IF(ISNUMBER(OFFSET(INDIRECT("'"&amp;'DATA for charts'!$C$5&amp;"'!$g70"),$AM55,0)),OFFSET(INDIRECT("'"&amp;'DATA for charts'!$C$5&amp;"'!$g70"),$AM55,0),"")</f>
        <v>31</v>
      </c>
      <c r="F55" s="381">
        <f ca="1">IF(ISNUMBER(OFFSET(INDIRECT("'"&amp;'DATA for charts'!$C$5&amp;"'!$h70"),$AM55,0)),OFFSET(INDIRECT("'"&amp;'DATA for charts'!$C$5&amp;"'!$h70"),$AM55,0),"")</f>
        <v>24</v>
      </c>
      <c r="G55" s="378">
        <f ca="1">IF(ISNUMBER(OFFSET(INDIRECT("'"&amp;'DATA for charts'!$D$5&amp;"'!$e70"),$AM55,0)),OFFSET(INDIRECT("'"&amp;'DATA for charts'!$D$5&amp;"'!$e70"),$AM55,0),"")</f>
        <v>2.7776380000000001</v>
      </c>
      <c r="H55" s="379" t="str">
        <f ca="1">IF(ISBLANK(OFFSET(INDIRECT("'"&amp;'DATA for charts'!$D$5&amp;"'!$f70"),$AM55,0)),"",(OFFSET(INDIRECT("'"&amp;'DATA for charts'!$D$5&amp;"'!$f70"),$AM55,0)))</f>
        <v>Feb</v>
      </c>
      <c r="I55" s="380">
        <f ca="1">IF(ISNUMBER(OFFSET(INDIRECT("'"&amp;'DATA for charts'!$D$5&amp;"'!$g70"),$AM55,0)),OFFSET(INDIRECT("'"&amp;'DATA for charts'!$D$5&amp;"'!$g70"),$AM55,0),"")</f>
        <v>9</v>
      </c>
      <c r="J55" s="381">
        <f ca="1">IF(ISNUMBER(OFFSET(INDIRECT("'"&amp;'DATA for charts'!$D$5&amp;"'!$h70"),$AM55,0)),OFFSET(INDIRECT("'"&amp;'DATA for charts'!$D$5&amp;"'!$h70"),$AM55,0),"")</f>
        <v>6</v>
      </c>
      <c r="K55" s="378">
        <f ca="1">IF(ISNUMBER(OFFSET(INDIRECT("'"&amp;'DATA for charts'!$E$5&amp;"'!$e70"),$AM55,0)),OFFSET(INDIRECT("'"&amp;'DATA for charts'!$E$5&amp;"'!$e70"),$AM55,0),"")</f>
        <v>2.8639999999999999</v>
      </c>
      <c r="L55" s="379" t="str">
        <f ca="1">IF(ISBLANK(OFFSET(INDIRECT("'"&amp;'DATA for charts'!$E$5&amp;"'!$f70"),$AM55,0)),"",(OFFSET(INDIRECT("'"&amp;'DATA for charts'!$E$5&amp;"'!$f70"),$AM55,0)))</f>
        <v>Feb</v>
      </c>
      <c r="M55" s="380">
        <f ca="1">IF(ISNUMBER(OFFSET(INDIRECT("'"&amp;'DATA for charts'!$E$5&amp;"'!$g70"),$AM55,0)),OFFSET(INDIRECT("'"&amp;'DATA for charts'!$E$5&amp;"'!$g70"),$AM55,0),"")</f>
        <v>9</v>
      </c>
      <c r="N55" s="381">
        <f ca="1">IF(ISNUMBER(OFFSET(INDIRECT("'"&amp;'DATA for charts'!$E$5&amp;"'!$h70"),$AM55,0)),OFFSET(INDIRECT("'"&amp;'DATA for charts'!$E$5&amp;"'!$h70"),$AM55,0),"")</f>
        <v>5</v>
      </c>
      <c r="O55" s="378">
        <f ca="1">IF(ISNUMBER(OFFSET(INDIRECT("'"&amp;'DATA for charts'!$F$5&amp;"'!$e70"),$AM55,0)),OFFSET(INDIRECT("'"&amp;'DATA for charts'!$F$5&amp;"'!$e70"),$AM55,0),"")</f>
        <v>2.9236541637012223</v>
      </c>
      <c r="P55" s="379" t="str">
        <f ca="1">IF(ISBLANK(OFFSET(INDIRECT("'"&amp;'DATA for charts'!$F$5&amp;"'!$f70"),$AM55,0)),"",(OFFSET(INDIRECT("'"&amp;'DATA for charts'!$F$5&amp;"'!$f70"),$AM55,0)))</f>
        <v>Feb</v>
      </c>
      <c r="Q55" s="380">
        <f ca="1">IF(ISNUMBER(OFFSET(INDIRECT("'"&amp;'DATA for charts'!$F$5&amp;"'!$g70"),$AM55,0)),OFFSET(INDIRECT("'"&amp;'DATA for charts'!$F$5&amp;"'!$g70"),$AM55,0),"")</f>
        <v>9</v>
      </c>
      <c r="R55" s="381">
        <f ca="1">IF(ISNUMBER(OFFSET(INDIRECT("'"&amp;'DATA for charts'!$F$5&amp;"'!$h70"),$AM55,0)),OFFSET(INDIRECT("'"&amp;'DATA for charts'!$F$5&amp;"'!$h70"),$AM55,0),"")</f>
        <v>6</v>
      </c>
      <c r="S55" s="378">
        <f ca="1">IF(ISNUMBER(OFFSET(INDIRECT("'"&amp;'DATA for charts'!$G$5&amp;"'!$e70"),$AM55,0)),OFFSET(INDIRECT("'"&amp;'DATA for charts'!$G$5&amp;"'!$e70"),$AM55,0),"")</f>
        <v>2.84</v>
      </c>
      <c r="T55" s="379" t="str">
        <f ca="1">IF(ISBLANK(OFFSET(INDIRECT("'"&amp;'DATA for charts'!$G$5&amp;"'!$f70"),$AM55,0)),"",(OFFSET(INDIRECT("'"&amp;'DATA for charts'!$G$5&amp;"'!$f70"),$AM55,0)))</f>
        <v>Feb</v>
      </c>
      <c r="U55" s="380">
        <f ca="1">IF(ISNUMBER(OFFSET(INDIRECT("'"&amp;'DATA for charts'!$G$5&amp;"'!$g70"),$AM55,0)),OFFSET(INDIRECT("'"&amp;'DATA for charts'!$G$5&amp;"'!$g70"),$AM55,0),"")</f>
        <v>9</v>
      </c>
      <c r="V55" s="381">
        <f ca="1">IF(ISNUMBER(OFFSET(INDIRECT("'"&amp;'DATA for charts'!$G$5&amp;"'!$h70"),$AM55,0)),OFFSET(INDIRECT("'"&amp;'DATA for charts'!$G$5&amp;"'!$h70"),$AM55,0),"")</f>
        <v>7</v>
      </c>
      <c r="W55" s="378">
        <f ca="1">IF(ISNUMBER(OFFSET(INDIRECT("'"&amp;'DATA for charts'!$H$5&amp;"'!$e70"),$AM55,0)),OFFSET(INDIRECT("'"&amp;'DATA for charts'!$H$5&amp;"'!$e70"),$AM55,0),"")</f>
        <v>2.9669459872775601</v>
      </c>
      <c r="X55" s="379" t="str">
        <f ca="1">IF(ISBLANK(OFFSET(INDIRECT("'"&amp;'DATA for charts'!$H$5&amp;"'!$f70"),$AM55,0)),"",(OFFSET(INDIRECT("'"&amp;'DATA for charts'!$H$5&amp;"'!$f70"),$AM55,0)))</f>
        <v>Feb</v>
      </c>
      <c r="Y55" s="380">
        <f ca="1">IF(ISNUMBER(OFFSET(INDIRECT("'"&amp;'DATA for charts'!$H$5&amp;"'!$g70"),$AM55,0)),OFFSET(INDIRECT("'"&amp;'DATA for charts'!$H$5&amp;"'!$g70"),$AM55,0),"")</f>
        <v>9</v>
      </c>
      <c r="Z55" s="381">
        <f ca="1">IF(ISNUMBER(OFFSET(INDIRECT("'"&amp;'DATA for charts'!$H$5&amp;"'!$h70"),$AM55,0)),OFFSET(INDIRECT("'"&amp;'DATA for charts'!$H$5&amp;"'!$h70"),$AM55,0),"")</f>
        <v>6</v>
      </c>
      <c r="AA55" s="390">
        <f t="shared" ca="1" si="0"/>
        <v>2.7776380000000001</v>
      </c>
      <c r="AB55" s="256">
        <f t="shared" ca="1" si="1"/>
        <v>2.9669459872775601</v>
      </c>
      <c r="AC55" s="254">
        <f t="shared" ca="1" si="2"/>
        <v>2.8882063584964635</v>
      </c>
      <c r="AD55" s="391">
        <f t="shared" ca="1" si="3"/>
        <v>6.5545173640608426E-2</v>
      </c>
      <c r="AE55" s="386"/>
      <c r="AF55" s="383" t="str">
        <f>IF(ISNUMBER(YourData!$E114),YourData!$E114,"")</f>
        <v/>
      </c>
      <c r="AG55" s="379" t="str">
        <f>IF(ISBLANK(YourData!$F114),"",YourData!$F114)</f>
        <v/>
      </c>
      <c r="AH55" s="380" t="str">
        <f>IF(ISNUMBER(YourData!$G114),YourData!$G114,"")</f>
        <v/>
      </c>
      <c r="AI55" s="382" t="str">
        <f>IF(ISNUMBER(YourData!$H114),YourData!$H114,"")</f>
        <v/>
      </c>
      <c r="AJ55"/>
      <c r="AK55"/>
      <c r="AL55">
        <v>33</v>
      </c>
      <c r="AM55">
        <f t="shared" si="4"/>
        <v>44</v>
      </c>
      <c r="AO55"/>
      <c r="AP55"/>
      <c r="AQ55"/>
      <c r="AR55"/>
      <c r="AS55"/>
      <c r="AU55"/>
      <c r="AV55"/>
      <c r="AW55"/>
      <c r="AX55"/>
      <c r="AY55"/>
      <c r="AZ55"/>
      <c r="BA55"/>
      <c r="BB55"/>
      <c r="BC55"/>
      <c r="BD55"/>
      <c r="BE55"/>
      <c r="BF55"/>
      <c r="BG55"/>
      <c r="BH55"/>
      <c r="BI55"/>
      <c r="BJ55"/>
      <c r="BK55"/>
      <c r="BL55"/>
    </row>
    <row r="56" spans="2:64" ht="15.75" thickBot="1">
      <c r="B56" s="172" t="s">
        <v>199</v>
      </c>
      <c r="C56" s="256" t="str">
        <f ca="1">IF(ISNUMBER(OFFSET(INDIRECT("'"&amp;'DATA for charts'!$C$5&amp;"'!$e70"),$AM56,0)),OFFSET(INDIRECT("'"&amp;'DATA for charts'!$C$5&amp;"'!$e70"),$AM56,0),"")</f>
        <v/>
      </c>
      <c r="D56" s="400" t="str">
        <f ca="1">IF(ISBLANK(OFFSET(INDIRECT("'"&amp;'DATA for charts'!$C$5&amp;"'!$f70"),$AM56,0)),"",(OFFSET(INDIRECT("'"&amp;'DATA for charts'!$C$5&amp;"'!$f70"),$AM56,0)))</f>
        <v/>
      </c>
      <c r="E56" s="401" t="str">
        <f ca="1">IF(ISNUMBER(OFFSET(INDIRECT("'"&amp;'DATA for charts'!$C$5&amp;"'!$g70"),$AM56,0)),OFFSET(INDIRECT("'"&amp;'DATA for charts'!$C$5&amp;"'!$g70"),$AM56,0),"")</f>
        <v/>
      </c>
      <c r="F56" s="402" t="str">
        <f ca="1">IF(ISNUMBER(OFFSET(INDIRECT("'"&amp;'DATA for charts'!$C$5&amp;"'!$h70"),$AM56,0)),OFFSET(INDIRECT("'"&amp;'DATA for charts'!$C$5&amp;"'!$h70"),$AM56,0),"")</f>
        <v/>
      </c>
      <c r="G56" s="403">
        <f ca="1">IF(ISNUMBER(OFFSET(INDIRECT("'"&amp;'DATA for charts'!$D$5&amp;"'!$e70"),$AM56,0)),OFFSET(INDIRECT("'"&amp;'DATA for charts'!$D$5&amp;"'!$e70"),$AM56,0),"")</f>
        <v>2.5001359999999999</v>
      </c>
      <c r="H56" s="400" t="str">
        <f ca="1">IF(ISBLANK(OFFSET(INDIRECT("'"&amp;'DATA for charts'!$D$5&amp;"'!$f70"),$AM56,0)),"",(OFFSET(INDIRECT("'"&amp;'DATA for charts'!$D$5&amp;"'!$f70"),$AM56,0)))</f>
        <v>Feb</v>
      </c>
      <c r="I56" s="401">
        <f ca="1">IF(ISNUMBER(OFFSET(INDIRECT("'"&amp;'DATA for charts'!$D$5&amp;"'!$g70"),$AM56,0)),OFFSET(INDIRECT("'"&amp;'DATA for charts'!$D$5&amp;"'!$g70"),$AM56,0),"")</f>
        <v>9</v>
      </c>
      <c r="J56" s="402">
        <f ca="1">IF(ISNUMBER(OFFSET(INDIRECT("'"&amp;'DATA for charts'!$D$5&amp;"'!$h70"),$AM56,0)),OFFSET(INDIRECT("'"&amp;'DATA for charts'!$D$5&amp;"'!$h70"),$AM56,0),"")</f>
        <v>6</v>
      </c>
      <c r="K56" s="403">
        <f ca="1">IF(ISNUMBER(OFFSET(INDIRECT("'"&amp;'DATA for charts'!$E$5&amp;"'!$e70"),$AM56,0)),OFFSET(INDIRECT("'"&amp;'DATA for charts'!$E$5&amp;"'!$e70"),$AM56,0),"")</f>
        <v>2.512</v>
      </c>
      <c r="L56" s="400" t="str">
        <f ca="1">IF(ISBLANK(OFFSET(INDIRECT("'"&amp;'DATA for charts'!$E$5&amp;"'!$f70"),$AM56,0)),"",(OFFSET(INDIRECT("'"&amp;'DATA for charts'!$E$5&amp;"'!$f70"),$AM56,0)))</f>
        <v>Feb</v>
      </c>
      <c r="M56" s="401">
        <f ca="1">IF(ISNUMBER(OFFSET(INDIRECT("'"&amp;'DATA for charts'!$E$5&amp;"'!$g70"),$AM56,0)),OFFSET(INDIRECT("'"&amp;'DATA for charts'!$E$5&amp;"'!$g70"),$AM56,0),"")</f>
        <v>9</v>
      </c>
      <c r="N56" s="402">
        <f ca="1">IF(ISNUMBER(OFFSET(INDIRECT("'"&amp;'DATA for charts'!$E$5&amp;"'!$h70"),$AM56,0)),OFFSET(INDIRECT("'"&amp;'DATA for charts'!$E$5&amp;"'!$h70"),$AM56,0),"")</f>
        <v>5</v>
      </c>
      <c r="O56" s="403">
        <f ca="1">IF(ISNUMBER(OFFSET(INDIRECT("'"&amp;'DATA for charts'!$F$5&amp;"'!$e70"),$AM56,0)),OFFSET(INDIRECT("'"&amp;'DATA for charts'!$F$5&amp;"'!$e70"),$AM56,0),"")</f>
        <v>2.7490345306092445</v>
      </c>
      <c r="P56" s="400" t="str">
        <f ca="1">IF(ISBLANK(OFFSET(INDIRECT("'"&amp;'DATA for charts'!$F$5&amp;"'!$f70"),$AM56,0)),"",(OFFSET(INDIRECT("'"&amp;'DATA for charts'!$F$5&amp;"'!$f70"),$AM56,0)))</f>
        <v>Feb</v>
      </c>
      <c r="Q56" s="401">
        <f ca="1">IF(ISNUMBER(OFFSET(INDIRECT("'"&amp;'DATA for charts'!$F$5&amp;"'!$g70"),$AM56,0)),OFFSET(INDIRECT("'"&amp;'DATA for charts'!$F$5&amp;"'!$g70"),$AM56,0),"")</f>
        <v>9</v>
      </c>
      <c r="R56" s="402">
        <f ca="1">IF(ISNUMBER(OFFSET(INDIRECT("'"&amp;'DATA for charts'!$F$5&amp;"'!$h70"),$AM56,0)),OFFSET(INDIRECT("'"&amp;'DATA for charts'!$F$5&amp;"'!$h70"),$AM56,0),"")</f>
        <v>6</v>
      </c>
      <c r="S56" s="403">
        <f ca="1">IF(ISNUMBER(OFFSET(INDIRECT("'"&amp;'DATA for charts'!$G$5&amp;"'!$e70"),$AM56,0)),OFFSET(INDIRECT("'"&amp;'DATA for charts'!$G$5&amp;"'!$e70"),$AM56,0),"")</f>
        <v>2.6949999999999998</v>
      </c>
      <c r="T56" s="400" t="str">
        <f ca="1">IF(ISBLANK(OFFSET(INDIRECT("'"&amp;'DATA for charts'!$G$5&amp;"'!$f70"),$AM56,0)),"",(OFFSET(INDIRECT("'"&amp;'DATA for charts'!$G$5&amp;"'!$f70"),$AM56,0)))</f>
        <v>Feb</v>
      </c>
      <c r="U56" s="401">
        <f ca="1">IF(ISNUMBER(OFFSET(INDIRECT("'"&amp;'DATA for charts'!$G$5&amp;"'!$g70"),$AM56,0)),OFFSET(INDIRECT("'"&amp;'DATA for charts'!$G$5&amp;"'!$g70"),$AM56,0),"")</f>
        <v>9</v>
      </c>
      <c r="V56" s="402">
        <f ca="1">IF(ISNUMBER(OFFSET(INDIRECT("'"&amp;'DATA for charts'!$G$5&amp;"'!$h70"),$AM56,0)),OFFSET(INDIRECT("'"&amp;'DATA for charts'!$G$5&amp;"'!$h70"),$AM56,0),"")</f>
        <v>7</v>
      </c>
      <c r="W56" s="403">
        <f ca="1">IF(ISNUMBER(OFFSET(INDIRECT("'"&amp;'DATA for charts'!$H$5&amp;"'!$e70"),$AM56,0)),OFFSET(INDIRECT("'"&amp;'DATA for charts'!$H$5&amp;"'!$e70"),$AM56,0),"")</f>
        <v>2.8446552870008599</v>
      </c>
      <c r="X56" s="400" t="str">
        <f ca="1">IF(ISBLANK(OFFSET(INDIRECT("'"&amp;'DATA for charts'!$H$5&amp;"'!$f70"),$AM56,0)),"",(OFFSET(INDIRECT("'"&amp;'DATA for charts'!$H$5&amp;"'!$f70"),$AM56,0)))</f>
        <v>Feb</v>
      </c>
      <c r="Y56" s="401">
        <f ca="1">IF(ISNUMBER(OFFSET(INDIRECT("'"&amp;'DATA for charts'!$H$5&amp;"'!$g70"),$AM56,0)),OFFSET(INDIRECT("'"&amp;'DATA for charts'!$H$5&amp;"'!$g70"),$AM56,0),"")</f>
        <v>9</v>
      </c>
      <c r="Z56" s="402">
        <f ca="1">IF(ISNUMBER(OFFSET(INDIRECT("'"&amp;'DATA for charts'!$H$5&amp;"'!$h70"),$AM56,0)),OFFSET(INDIRECT("'"&amp;'DATA for charts'!$H$5&amp;"'!$h70"),$AM56,0),"")</f>
        <v>6</v>
      </c>
      <c r="AA56" s="404">
        <f t="shared" ca="1" si="0"/>
        <v>2.5001359999999999</v>
      </c>
      <c r="AB56" s="403">
        <f t="shared" ca="1" si="1"/>
        <v>2.8446552870008599</v>
      </c>
      <c r="AC56" s="405">
        <f t="shared" ca="1" si="2"/>
        <v>2.6601651635220209</v>
      </c>
      <c r="AD56" s="406">
        <f t="shared" ca="1" si="3"/>
        <v>0.12951048744083293</v>
      </c>
      <c r="AE56" s="386"/>
      <c r="AF56" s="404" t="str">
        <f>IF(ISNUMBER(YourData!$E115),YourData!$E115,"")</f>
        <v/>
      </c>
      <c r="AG56" s="400" t="str">
        <f>IF(ISBLANK(YourData!$F115),"",YourData!$F115)</f>
        <v/>
      </c>
      <c r="AH56" s="401" t="str">
        <f>IF(ISNUMBER(YourData!$G115),YourData!$G115,"")</f>
        <v/>
      </c>
      <c r="AI56" s="407" t="str">
        <f>IF(ISNUMBER(YourData!$H115),YourData!$H115,"")</f>
        <v/>
      </c>
      <c r="AJ56"/>
      <c r="AK56"/>
      <c r="AL56">
        <v>34</v>
      </c>
      <c r="AM56">
        <f t="shared" si="4"/>
        <v>45</v>
      </c>
      <c r="AO56"/>
      <c r="AP56"/>
      <c r="AQ56"/>
      <c r="AR56"/>
      <c r="AS56"/>
      <c r="AU56"/>
      <c r="AV56"/>
      <c r="AW56"/>
      <c r="AX56"/>
      <c r="AY56"/>
      <c r="AZ56"/>
      <c r="BA56"/>
      <c r="BB56"/>
      <c r="BC56"/>
      <c r="BD56"/>
      <c r="BE56"/>
      <c r="BF56"/>
      <c r="BG56"/>
      <c r="BH56"/>
      <c r="BI56"/>
      <c r="BJ56"/>
      <c r="BK56"/>
      <c r="BL56"/>
    </row>
    <row r="57" spans="2:64" ht="15.75" thickTop="1">
      <c r="B57" s="146" t="s">
        <v>555</v>
      </c>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F57" s="65"/>
      <c r="AG57" s="65"/>
      <c r="AH57" s="65"/>
      <c r="AI57" s="65"/>
      <c r="AJ57"/>
      <c r="AK57"/>
      <c r="AL57"/>
      <c r="AM57"/>
      <c r="AN57"/>
      <c r="AO57"/>
      <c r="AP57"/>
      <c r="AQ57"/>
      <c r="AR57"/>
      <c r="AS57"/>
      <c r="AT57"/>
      <c r="AU57"/>
      <c r="AV57"/>
      <c r="AW57"/>
      <c r="AX57"/>
      <c r="AY57"/>
      <c r="AZ57"/>
      <c r="BA57"/>
      <c r="BB57"/>
      <c r="BC57"/>
      <c r="BD57"/>
      <c r="BE57"/>
      <c r="BF57"/>
      <c r="BG57"/>
      <c r="BH57"/>
      <c r="BI57"/>
      <c r="BJ57"/>
      <c r="BK57"/>
      <c r="BL57"/>
    </row>
    <row r="58" spans="2:64" ht="15">
      <c r="B58" s="146"/>
      <c r="AJ58"/>
      <c r="AK58"/>
      <c r="AL58"/>
      <c r="AM58"/>
      <c r="AN58"/>
      <c r="AO58"/>
      <c r="AP58"/>
      <c r="AQ58"/>
      <c r="AR58"/>
      <c r="AS58"/>
      <c r="AT58"/>
      <c r="AU58"/>
      <c r="AV58"/>
      <c r="AW58"/>
      <c r="AX58"/>
      <c r="AY58"/>
      <c r="AZ58"/>
      <c r="BA58"/>
      <c r="BB58"/>
      <c r="BC58"/>
      <c r="BD58"/>
      <c r="BE58"/>
      <c r="BF58"/>
      <c r="BG58"/>
      <c r="BH58"/>
      <c r="BI58"/>
      <c r="BJ58"/>
      <c r="BK58"/>
      <c r="BL58"/>
    </row>
    <row r="59" spans="2:64" ht="16.5" thickBot="1">
      <c r="B59" s="133" t="s">
        <v>258</v>
      </c>
      <c r="AC59" s="16"/>
      <c r="AF59" s="17"/>
      <c r="AJ59"/>
      <c r="AK59"/>
      <c r="AL59"/>
      <c r="AM59"/>
      <c r="AN59"/>
      <c r="AO59"/>
      <c r="AP59"/>
      <c r="AQ59"/>
      <c r="AR59"/>
      <c r="AS59"/>
      <c r="AT59"/>
      <c r="AU59"/>
      <c r="AV59"/>
      <c r="AW59"/>
      <c r="AX59"/>
      <c r="AY59"/>
      <c r="AZ59"/>
      <c r="BA59"/>
      <c r="BB59"/>
      <c r="BC59"/>
      <c r="BD59"/>
      <c r="BE59"/>
      <c r="BF59"/>
      <c r="BG59"/>
      <c r="BH59"/>
      <c r="BI59"/>
      <c r="BJ59"/>
      <c r="BK59"/>
      <c r="BL59"/>
    </row>
    <row r="60" spans="2:64" ht="15.75" thickTop="1">
      <c r="B60" s="368" t="s">
        <v>559</v>
      </c>
      <c r="C60" s="255" t="str">
        <f ca="1">'DATA for charts'!C6</f>
        <v>BSIMAC</v>
      </c>
      <c r="D60" s="369"/>
      <c r="E60" s="369"/>
      <c r="F60" s="370"/>
      <c r="G60" s="255" t="str">
        <f ca="1">'DATA for charts'!D6</f>
        <v>CSE</v>
      </c>
      <c r="H60" s="369"/>
      <c r="I60" s="369"/>
      <c r="J60" s="370"/>
      <c r="K60" s="255" t="str">
        <f ca="1">'DATA for charts'!E6</f>
        <v>DeST</v>
      </c>
      <c r="L60" s="369"/>
      <c r="M60" s="369"/>
      <c r="N60" s="370"/>
      <c r="O60" s="255" t="str">
        <f ca="1">'DATA for charts'!F6</f>
        <v>EnergyPlus</v>
      </c>
      <c r="P60" s="369"/>
      <c r="Q60" s="369"/>
      <c r="R60" s="370"/>
      <c r="S60" s="255" t="str">
        <f ca="1">'DATA for charts'!G6</f>
        <v>ESP-r</v>
      </c>
      <c r="T60" s="369"/>
      <c r="U60" s="369"/>
      <c r="V60" s="369"/>
      <c r="W60" s="255" t="str">
        <f ca="1">'DATA for charts'!H6</f>
        <v>TRNSYS</v>
      </c>
      <c r="X60" s="369"/>
      <c r="Y60" s="369"/>
      <c r="Z60" s="370"/>
      <c r="AA60" s="973" t="s">
        <v>556</v>
      </c>
      <c r="AB60" s="974"/>
      <c r="AC60" s="974"/>
      <c r="AD60" s="975"/>
      <c r="AE60" s="146"/>
      <c r="AF60" s="371"/>
      <c r="AG60" s="367" t="str">
        <f ca="1">'DATA for charts'!$S$6</f>
        <v>Tested Prg</v>
      </c>
      <c r="AH60" s="369"/>
      <c r="AI60" s="372"/>
      <c r="AJ60"/>
      <c r="AK60"/>
      <c r="AL60"/>
      <c r="AM60"/>
      <c r="AN60"/>
      <c r="AO60"/>
      <c r="AP60"/>
      <c r="AQ60"/>
      <c r="AR60"/>
      <c r="AS60"/>
      <c r="AT60"/>
      <c r="AU60"/>
      <c r="AV60"/>
      <c r="AW60"/>
      <c r="AX60"/>
      <c r="AY60"/>
      <c r="AZ60"/>
      <c r="BA60"/>
      <c r="BB60"/>
      <c r="BC60"/>
      <c r="BD60"/>
      <c r="BE60"/>
      <c r="BF60"/>
      <c r="BG60"/>
      <c r="BH60"/>
      <c r="BI60"/>
      <c r="BJ60"/>
      <c r="BK60"/>
      <c r="BL60"/>
    </row>
    <row r="61" spans="2:64" ht="15">
      <c r="B61" s="201"/>
      <c r="C61" s="373" t="str">
        <f ca="1">'DATA for charts'!C7</f>
        <v/>
      </c>
      <c r="D61" s="374"/>
      <c r="E61" s="374"/>
      <c r="F61" s="375"/>
      <c r="G61" s="373" t="str">
        <f ca="1">'DATA for charts'!D7</f>
        <v/>
      </c>
      <c r="H61" s="374"/>
      <c r="I61" s="374"/>
      <c r="J61" s="375"/>
      <c r="K61" s="373" t="str">
        <f ca="1">'DATA for charts'!E7</f>
        <v/>
      </c>
      <c r="L61" s="374"/>
      <c r="M61" s="374"/>
      <c r="N61" s="375"/>
      <c r="O61" s="373" t="str">
        <f ca="1">'DATA for charts'!F7</f>
        <v/>
      </c>
      <c r="P61" s="374"/>
      <c r="Q61" s="374"/>
      <c r="R61" s="375"/>
      <c r="S61" s="197" t="str">
        <f ca="1">'DATA for charts'!G7</f>
        <v/>
      </c>
      <c r="T61" s="214"/>
      <c r="U61" s="214"/>
      <c r="V61" s="374"/>
      <c r="W61" s="373" t="str">
        <f ca="1">'DATA for charts'!H7</f>
        <v/>
      </c>
      <c r="X61" s="374"/>
      <c r="Y61" s="374"/>
      <c r="Z61" s="375"/>
      <c r="AA61" s="351" t="s">
        <v>254</v>
      </c>
      <c r="AB61" s="352" t="s">
        <v>255</v>
      </c>
      <c r="AC61" s="353" t="s">
        <v>256</v>
      </c>
      <c r="AD61" s="159" t="s">
        <v>453</v>
      </c>
      <c r="AE61" s="146"/>
      <c r="AF61" s="376"/>
      <c r="AG61" s="218" t="str">
        <f ca="1">'DATA for charts'!$S$7</f>
        <v/>
      </c>
      <c r="AH61" s="374"/>
      <c r="AI61" s="377"/>
      <c r="AJ61"/>
      <c r="AK61"/>
      <c r="AL61"/>
      <c r="AM61"/>
      <c r="AN61"/>
      <c r="AO61"/>
      <c r="AP61"/>
      <c r="AQ61"/>
      <c r="AR61"/>
      <c r="AS61"/>
      <c r="AT61"/>
      <c r="AU61"/>
      <c r="AV61"/>
      <c r="AW61"/>
      <c r="AX61"/>
      <c r="AY61"/>
      <c r="AZ61"/>
      <c r="BA61"/>
      <c r="BB61"/>
      <c r="BC61"/>
      <c r="BD61"/>
      <c r="BE61"/>
      <c r="BF61"/>
      <c r="BG61"/>
      <c r="BH61"/>
      <c r="BI61"/>
      <c r="BJ61"/>
      <c r="BK61"/>
      <c r="BL61"/>
    </row>
    <row r="62" spans="2:64" ht="15">
      <c r="B62" s="198" t="s">
        <v>558</v>
      </c>
      <c r="C62" s="162" t="s">
        <v>167</v>
      </c>
      <c r="D62" s="163" t="s">
        <v>728</v>
      </c>
      <c r="E62" s="163" t="s">
        <v>673</v>
      </c>
      <c r="F62" s="164" t="s">
        <v>455</v>
      </c>
      <c r="G62" s="162" t="s">
        <v>167</v>
      </c>
      <c r="H62" s="163" t="s">
        <v>728</v>
      </c>
      <c r="I62" s="163" t="s">
        <v>673</v>
      </c>
      <c r="J62" s="164" t="s">
        <v>455</v>
      </c>
      <c r="K62" s="162" t="s">
        <v>167</v>
      </c>
      <c r="L62" s="163" t="s">
        <v>728</v>
      </c>
      <c r="M62" s="163" t="s">
        <v>673</v>
      </c>
      <c r="N62" s="164" t="s">
        <v>455</v>
      </c>
      <c r="O62" s="162" t="s">
        <v>167</v>
      </c>
      <c r="P62" s="163" t="s">
        <v>728</v>
      </c>
      <c r="Q62" s="163" t="s">
        <v>673</v>
      </c>
      <c r="R62" s="164" t="s">
        <v>455</v>
      </c>
      <c r="S62" s="162" t="s">
        <v>167</v>
      </c>
      <c r="T62" s="163" t="s">
        <v>728</v>
      </c>
      <c r="U62" s="163" t="s">
        <v>673</v>
      </c>
      <c r="V62" s="164" t="s">
        <v>455</v>
      </c>
      <c r="W62" s="162" t="s">
        <v>167</v>
      </c>
      <c r="X62" s="163" t="s">
        <v>728</v>
      </c>
      <c r="Y62" s="163" t="s">
        <v>673</v>
      </c>
      <c r="Z62" s="164" t="s">
        <v>455</v>
      </c>
      <c r="AA62" s="165" t="s">
        <v>167</v>
      </c>
      <c r="AB62" s="166" t="s">
        <v>167</v>
      </c>
      <c r="AC62" s="166" t="s">
        <v>167</v>
      </c>
      <c r="AD62" s="261" t="s">
        <v>451</v>
      </c>
      <c r="AE62" s="146"/>
      <c r="AF62" s="165" t="s">
        <v>167</v>
      </c>
      <c r="AG62" s="163" t="s">
        <v>728</v>
      </c>
      <c r="AH62" s="163" t="s">
        <v>673</v>
      </c>
      <c r="AI62" s="261" t="s">
        <v>455</v>
      </c>
      <c r="AJ62"/>
      <c r="AK62"/>
      <c r="AL62"/>
      <c r="AM62"/>
      <c r="AN62"/>
      <c r="AO62"/>
      <c r="AP62"/>
      <c r="AQ62"/>
      <c r="AR62"/>
      <c r="AS62"/>
      <c r="AT62"/>
      <c r="AU62"/>
      <c r="AV62"/>
      <c r="AW62"/>
      <c r="AX62"/>
      <c r="AY62"/>
      <c r="AZ62"/>
      <c r="BA62"/>
      <c r="BB62"/>
      <c r="BC62"/>
      <c r="BD62"/>
      <c r="BE62"/>
      <c r="BF62"/>
      <c r="BG62"/>
      <c r="BH62"/>
      <c r="BI62"/>
      <c r="BJ62"/>
      <c r="BK62"/>
      <c r="BL62"/>
    </row>
    <row r="63" spans="2:64" ht="15">
      <c r="B63" s="157" t="s">
        <v>448</v>
      </c>
      <c r="C63" s="378">
        <f ca="1">IF(ISNUMBER(OFFSET(INDIRECT("'"&amp;'DATA for charts'!$C$5&amp;"'!$i70"),$AM11,0)),OFFSET(INDIRECT("'"&amp;'DATA for charts'!$C$5&amp;"'!$i70"),$AM11,0),"")</f>
        <v>5.65</v>
      </c>
      <c r="D63" s="379" t="str">
        <f ca="1">IF(ISBLANK(OFFSET(INDIRECT("'"&amp;'DATA for charts'!$C$5&amp;"'!$j70"),$AM11,0)),"",(OFFSET(INDIRECT("'"&amp;'DATA for charts'!$C$5&amp;"'!$j70"),$AM11,0)))</f>
        <v>Jan</v>
      </c>
      <c r="E63" s="380">
        <f ca="1">IF(ISNUMBER(OFFSET(INDIRECT("'"&amp;'DATA for charts'!$C$5&amp;"'!$k70"),$AM11,0)),OFFSET(INDIRECT("'"&amp;'DATA for charts'!$C$5&amp;"'!$k70"),$AM11,0),"")</f>
        <v>22</v>
      </c>
      <c r="F63" s="381">
        <f ca="1">IF(ISNUMBER(OFFSET(INDIRECT("'"&amp;'DATA for charts'!$C$5&amp;"'!$l70"),$AM11,0)),OFFSET(INDIRECT("'"&amp;'DATA for charts'!$C$5&amp;"'!$l70"),$AM11,0),"")</f>
        <v>15</v>
      </c>
      <c r="G63" s="378">
        <f ca="1">IF(ISNUMBER(OFFSET(INDIRECT("'"&amp;'DATA for charts'!$D$5&amp;"'!$i70"),$AM11,0)),OFFSET(INDIRECT("'"&amp;'DATA for charts'!$D$5&amp;"'!$i70"),$AM11,0),"")</f>
        <v>6.4809919999999996</v>
      </c>
      <c r="H63" s="379" t="str">
        <f ca="1">IF(ISBLANK(OFFSET(INDIRECT("'"&amp;'DATA for charts'!$D$5&amp;"'!$j70"),$AM11,0)),"",(OFFSET(INDIRECT("'"&amp;'DATA for charts'!$D$5&amp;"'!$j70"),$AM11,0)))</f>
        <v>Jan</v>
      </c>
      <c r="I63" s="380">
        <f ca="1">IF(ISNUMBER(OFFSET(INDIRECT("'"&amp;'DATA for charts'!$D$5&amp;"'!$k70"),$AM11,0)),OFFSET(INDIRECT("'"&amp;'DATA for charts'!$D$5&amp;"'!$k70"),$AM11,0),"")</f>
        <v>22</v>
      </c>
      <c r="J63" s="381">
        <f ca="1">IF(ISNUMBER(OFFSET(INDIRECT("'"&amp;'DATA for charts'!$D$5&amp;"'!$l70"),$AM11,0)),OFFSET(INDIRECT("'"&amp;'DATA for charts'!$D$5&amp;"'!$l70"),$AM11,0),"")</f>
        <v>14</v>
      </c>
      <c r="K63" s="378">
        <f ca="1">IF(ISNUMBER(OFFSET(INDIRECT("'"&amp;'DATA for charts'!$E$5&amp;"'!$i70"),$AM11,0)),OFFSET(INDIRECT("'"&amp;'DATA for charts'!$E$5&amp;"'!$i70"),$AM11,0),"")</f>
        <v>5.4219999999999997</v>
      </c>
      <c r="L63" s="379" t="str">
        <f ca="1">IF(ISBLANK(OFFSET(INDIRECT("'"&amp;'DATA for charts'!$E$5&amp;"'!$j70"),$AM11,0)),"",(OFFSET(INDIRECT("'"&amp;'DATA for charts'!$E$5&amp;"'!$j70"),$AM11,0)))</f>
        <v>Jan</v>
      </c>
      <c r="M63" s="380">
        <f ca="1">IF(ISNUMBER(OFFSET(INDIRECT("'"&amp;'DATA for charts'!$E$5&amp;"'!$k70"),$AM11,0)),OFFSET(INDIRECT("'"&amp;'DATA for charts'!$E$5&amp;"'!$k70"),$AM11,0),"")</f>
        <v>22</v>
      </c>
      <c r="N63" s="381">
        <f ca="1">IF(ISNUMBER(OFFSET(INDIRECT("'"&amp;'DATA for charts'!$E$5&amp;"'!$l70"),$AM11,0)),OFFSET(INDIRECT("'"&amp;'DATA for charts'!$E$5&amp;"'!$l70"),$AM11,0),"")</f>
        <v>14</v>
      </c>
      <c r="O63" s="378">
        <f ca="1">IF(ISNUMBER(OFFSET(INDIRECT("'"&amp;'DATA for charts'!$F$5&amp;"'!$i70"),$AM11,0)),OFFSET(INDIRECT("'"&amp;'DATA for charts'!$F$5&amp;"'!$i70"),$AM11,0),"")</f>
        <v>6.3515671966931668</v>
      </c>
      <c r="P63" s="379" t="str">
        <f ca="1">IF(ISBLANK(OFFSET(INDIRECT("'"&amp;'DATA for charts'!$F$5&amp;"'!$j70"),$AM11,0)),"",(OFFSET(INDIRECT("'"&amp;'DATA for charts'!$F$5&amp;"'!$j70"),$AM11,0)))</f>
        <v>Jan</v>
      </c>
      <c r="Q63" s="380">
        <f ca="1">IF(ISNUMBER(OFFSET(INDIRECT("'"&amp;'DATA for charts'!$F$5&amp;"'!$k70"),$AM11,0)),OFFSET(INDIRECT("'"&amp;'DATA for charts'!$F$5&amp;"'!$k70"),$AM11,0),"")</f>
        <v>22</v>
      </c>
      <c r="R63" s="381">
        <f ca="1">IF(ISNUMBER(OFFSET(INDIRECT("'"&amp;'DATA for charts'!$F$5&amp;"'!$l70"),$AM11,0)),OFFSET(INDIRECT("'"&amp;'DATA for charts'!$F$5&amp;"'!$l70"),$AM11,0),"")</f>
        <v>14</v>
      </c>
      <c r="S63" s="378">
        <f ca="1">IF(ISNUMBER(OFFSET(INDIRECT("'"&amp;'DATA for charts'!$G$5&amp;"'!$i70"),$AM11,0)),OFFSET(INDIRECT("'"&amp;'DATA for charts'!$G$5&amp;"'!$i70"),$AM11,0),"")</f>
        <v>6.1929999999999996</v>
      </c>
      <c r="T63" s="379" t="str">
        <f ca="1">IF(ISBLANK(OFFSET(INDIRECT("'"&amp;'DATA for charts'!$G$5&amp;"'!$j70"),$AM11,0)),"",(OFFSET(INDIRECT("'"&amp;'DATA for charts'!$G$5&amp;"'!$j70"),$AM11,0)))</f>
        <v>Jan</v>
      </c>
      <c r="U63" s="380">
        <f ca="1">IF(ISNUMBER(OFFSET(INDIRECT("'"&amp;'DATA for charts'!$G$5&amp;"'!$k70"),$AM11,0)),OFFSET(INDIRECT("'"&amp;'DATA for charts'!$G$5&amp;"'!$k70"),$AM11,0),"")</f>
        <v>22</v>
      </c>
      <c r="V63" s="381">
        <f ca="1">IF(ISNUMBER(OFFSET(INDIRECT("'"&amp;'DATA for charts'!$G$5&amp;"'!$l70"),$AM11,0)),OFFSET(INDIRECT("'"&amp;'DATA for charts'!$G$5&amp;"'!$l70"),$AM11,0),"")</f>
        <v>14</v>
      </c>
      <c r="W63" s="378">
        <f ca="1">IF(ISNUMBER(OFFSET(INDIRECT("'"&amp;'DATA for charts'!$H$5&amp;"'!$i70"),$AM11,0)),OFFSET(INDIRECT("'"&amp;'DATA for charts'!$H$5&amp;"'!$i70"),$AM11,0),"")</f>
        <v>6.0457454003227999</v>
      </c>
      <c r="X63" s="379" t="str">
        <f ca="1">IF(ISBLANK(OFFSET(INDIRECT("'"&amp;'DATA for charts'!$H$5&amp;"'!$j70"),$AM11,0)),"",(OFFSET(INDIRECT("'"&amp;'DATA for charts'!$H$5&amp;"'!$j70"),$AM11,0)))</f>
        <v>Jan</v>
      </c>
      <c r="Y63" s="380">
        <f ca="1">IF(ISNUMBER(OFFSET(INDIRECT("'"&amp;'DATA for charts'!$H$5&amp;"'!$k70"),$AM11,0)),OFFSET(INDIRECT("'"&amp;'DATA for charts'!$H$5&amp;"'!$k70"),$AM11,0),"")</f>
        <v>22</v>
      </c>
      <c r="Z63" s="381">
        <f ca="1">IF(ISNUMBER(OFFSET(INDIRECT("'"&amp;'DATA for charts'!$H$5&amp;"'!$l70"),$AM11,0)),OFFSET(INDIRECT("'"&amp;'DATA for charts'!$H$5&amp;"'!$l70"),$AM11,0),"")</f>
        <v>14</v>
      </c>
      <c r="AA63" s="390">
        <f t="shared" ref="AA63:AA108" ca="1" si="5">MIN(C63,G63,K63,O63,S63,W63)</f>
        <v>5.4219999999999997</v>
      </c>
      <c r="AB63" s="256">
        <f t="shared" ref="AB63:AB108" ca="1" si="6">MAX(C63,G63,K63,O63,S63,W63)</f>
        <v>6.4809919999999996</v>
      </c>
      <c r="AC63" s="254">
        <f t="shared" ref="AC63:AC108" ca="1" si="7">AVERAGE(C63,G63,K63,O63,S63,W63)</f>
        <v>6.0238840995026619</v>
      </c>
      <c r="AD63" s="391">
        <f t="shared" ref="AD63:AD108" ca="1" si="8">IF(AC63=0,"----",ABS((AB63-AA63)/AC63))</f>
        <v>0.17579886706110953</v>
      </c>
      <c r="AE63" s="386"/>
      <c r="AF63" s="383" t="str">
        <f>IF(ISNUMBER(YourData!$I70),YourData!$I70,"")</f>
        <v/>
      </c>
      <c r="AG63" s="379" t="str">
        <f>IF(ISBLANK(YourData!$J70),"",YourData!$J70)</f>
        <v/>
      </c>
      <c r="AH63" s="380" t="str">
        <f>IF(ISNUMBER(YourData!$K70),YourData!$K70,"")</f>
        <v/>
      </c>
      <c r="AI63" s="382" t="str">
        <f>IF(ISNUMBER(YourData!$L70),YourData!$L70,"")</f>
        <v/>
      </c>
      <c r="AJ63"/>
      <c r="AK63"/>
      <c r="AL63"/>
      <c r="AM63"/>
      <c r="AN63"/>
      <c r="AO63"/>
      <c r="AP63"/>
      <c r="AQ63"/>
      <c r="AR63"/>
      <c r="AS63"/>
      <c r="AT63"/>
      <c r="AU63"/>
      <c r="AV63"/>
      <c r="AW63"/>
      <c r="AX63"/>
      <c r="AY63"/>
      <c r="AZ63"/>
      <c r="BA63"/>
      <c r="BB63"/>
      <c r="BC63"/>
      <c r="BD63"/>
      <c r="BE63"/>
      <c r="BF63"/>
      <c r="BG63"/>
      <c r="BH63"/>
      <c r="BI63"/>
      <c r="BJ63"/>
      <c r="BK63"/>
      <c r="BL63"/>
    </row>
    <row r="64" spans="2:64" ht="15">
      <c r="B64" s="157" t="s">
        <v>203</v>
      </c>
      <c r="C64" s="256">
        <f ca="1">IF(ISNUMBER(OFFSET(INDIRECT("'"&amp;'DATA for charts'!$C$5&amp;"'!$i70"),$AM12,0)),OFFSET(INDIRECT("'"&amp;'DATA for charts'!$C$5&amp;"'!$i70"),$AM12,0),"")</f>
        <v>5.4660000000000002</v>
      </c>
      <c r="D64" s="387" t="str">
        <f ca="1">IF(ISBLANK(OFFSET(INDIRECT("'"&amp;'DATA for charts'!$C$5&amp;"'!$j70"),$AM12,0)),"",(OFFSET(INDIRECT("'"&amp;'DATA for charts'!$C$5&amp;"'!$j70"),$AM12,0)))</f>
        <v>Jan</v>
      </c>
      <c r="E64" s="222">
        <f ca="1">IF(ISNUMBER(OFFSET(INDIRECT("'"&amp;'DATA for charts'!$C$5&amp;"'!$k70"),$AM12,0)),OFFSET(INDIRECT("'"&amp;'DATA for charts'!$C$5&amp;"'!$k70"),$AM12,0),"")</f>
        <v>22</v>
      </c>
      <c r="F64" s="388">
        <f ca="1">IF(ISNUMBER(OFFSET(INDIRECT("'"&amp;'DATA for charts'!$C$5&amp;"'!$l70"),$AM12,0)),OFFSET(INDIRECT("'"&amp;'DATA for charts'!$C$5&amp;"'!$l70"),$AM12,0),"")</f>
        <v>15</v>
      </c>
      <c r="G64" s="256">
        <f ca="1">IF(ISNUMBER(OFFSET(INDIRECT("'"&amp;'DATA for charts'!$D$5&amp;"'!$i70"),$AM12,0)),OFFSET(INDIRECT("'"&amp;'DATA for charts'!$D$5&amp;"'!$i70"),$AM12,0),"")</f>
        <v>6.4321669999999997</v>
      </c>
      <c r="H64" s="387" t="str">
        <f ca="1">IF(ISBLANK(OFFSET(INDIRECT("'"&amp;'DATA for charts'!$D$5&amp;"'!$j70"),$AM12,0)),"",(OFFSET(INDIRECT("'"&amp;'DATA for charts'!$D$5&amp;"'!$j70"),$AM12,0)))</f>
        <v>Dec</v>
      </c>
      <c r="I64" s="222">
        <f ca="1">IF(ISNUMBER(OFFSET(INDIRECT("'"&amp;'DATA for charts'!$D$5&amp;"'!$k70"),$AM12,0)),OFFSET(INDIRECT("'"&amp;'DATA for charts'!$D$5&amp;"'!$k70"),$AM12,0),"")</f>
        <v>1</v>
      </c>
      <c r="J64" s="388">
        <f ca="1">IF(ISNUMBER(OFFSET(INDIRECT("'"&amp;'DATA for charts'!$D$5&amp;"'!$l70"),$AM12,0)),OFFSET(INDIRECT("'"&amp;'DATA for charts'!$D$5&amp;"'!$l70"),$AM12,0),"")</f>
        <v>14</v>
      </c>
      <c r="K64" s="256">
        <f ca="1">IF(ISNUMBER(OFFSET(INDIRECT("'"&amp;'DATA for charts'!$E$5&amp;"'!$i70"),$AM12,0)),OFFSET(INDIRECT("'"&amp;'DATA for charts'!$E$5&amp;"'!$i70"),$AM12,0),"")</f>
        <v>5.3310000000000004</v>
      </c>
      <c r="L64" s="387" t="str">
        <f ca="1">IF(ISBLANK(OFFSET(INDIRECT("'"&amp;'DATA for charts'!$E$5&amp;"'!$j70"),$AM12,0)),"",(OFFSET(INDIRECT("'"&amp;'DATA for charts'!$E$5&amp;"'!$j70"),$AM12,0)))</f>
        <v>Jan</v>
      </c>
      <c r="M64" s="222">
        <f ca="1">IF(ISNUMBER(OFFSET(INDIRECT("'"&amp;'DATA for charts'!$E$5&amp;"'!$k70"),$AM12,0)),OFFSET(INDIRECT("'"&amp;'DATA for charts'!$E$5&amp;"'!$k70"),$AM12,0),"")</f>
        <v>22</v>
      </c>
      <c r="N64" s="388">
        <f ca="1">IF(ISNUMBER(OFFSET(INDIRECT("'"&amp;'DATA for charts'!$E$5&amp;"'!$l70"),$AM12,0)),OFFSET(INDIRECT("'"&amp;'DATA for charts'!$E$5&amp;"'!$l70"),$AM12,0),"")</f>
        <v>14</v>
      </c>
      <c r="O64" s="256">
        <f ca="1">IF(ISNUMBER(OFFSET(INDIRECT("'"&amp;'DATA for charts'!$F$5&amp;"'!$i70"),$AM12,0)),OFFSET(INDIRECT("'"&amp;'DATA for charts'!$F$5&amp;"'!$i70"),$AM12,0),"")</f>
        <v>6.1345421296626395</v>
      </c>
      <c r="P64" s="387" t="str">
        <f ca="1">IF(ISBLANK(OFFSET(INDIRECT("'"&amp;'DATA for charts'!$F$5&amp;"'!$j70"),$AM12,0)),"",(OFFSET(INDIRECT("'"&amp;'DATA for charts'!$F$5&amp;"'!$j70"),$AM12,0)))</f>
        <v>Dec</v>
      </c>
      <c r="Q64" s="222">
        <f ca="1">IF(ISNUMBER(OFFSET(INDIRECT("'"&amp;'DATA for charts'!$F$5&amp;"'!$k70"),$AM12,0)),OFFSET(INDIRECT("'"&amp;'DATA for charts'!$F$5&amp;"'!$k70"),$AM12,0),"")</f>
        <v>1</v>
      </c>
      <c r="R64" s="388">
        <f ca="1">IF(ISNUMBER(OFFSET(INDIRECT("'"&amp;'DATA for charts'!$F$5&amp;"'!$l70"),$AM12,0)),OFFSET(INDIRECT("'"&amp;'DATA for charts'!$F$5&amp;"'!$l70"),$AM12,0),"")</f>
        <v>14</v>
      </c>
      <c r="S64" s="256">
        <f ca="1">IF(ISNUMBER(OFFSET(INDIRECT("'"&amp;'DATA for charts'!$G$5&amp;"'!$i70"),$AM12,0)),OFFSET(INDIRECT("'"&amp;'DATA for charts'!$G$5&amp;"'!$i70"),$AM12,0),"")</f>
        <v>5.9340000000000002</v>
      </c>
      <c r="T64" s="387" t="str">
        <f ca="1">IF(ISBLANK(OFFSET(INDIRECT("'"&amp;'DATA for charts'!$G$5&amp;"'!$j70"),$AM12,0)),"",(OFFSET(INDIRECT("'"&amp;'DATA for charts'!$G$5&amp;"'!$j70"),$AM12,0)))</f>
        <v>Jan</v>
      </c>
      <c r="U64" s="222">
        <f ca="1">IF(ISNUMBER(OFFSET(INDIRECT("'"&amp;'DATA for charts'!$G$5&amp;"'!$k70"),$AM12,0)),OFFSET(INDIRECT("'"&amp;'DATA for charts'!$G$5&amp;"'!$k70"),$AM12,0),"")</f>
        <v>22</v>
      </c>
      <c r="V64" s="388">
        <f ca="1">IF(ISNUMBER(OFFSET(INDIRECT("'"&amp;'DATA for charts'!$G$5&amp;"'!$l70"),$AM12,0)),OFFSET(INDIRECT("'"&amp;'DATA for charts'!$G$5&amp;"'!$l70"),$AM12,0),"")</f>
        <v>14</v>
      </c>
      <c r="W64" s="256">
        <f ca="1">IF(ISNUMBER(OFFSET(INDIRECT("'"&amp;'DATA for charts'!$H$5&amp;"'!$i70"),$AM12,0)),OFFSET(INDIRECT("'"&amp;'DATA for charts'!$H$5&amp;"'!$i70"),$AM12,0),"")</f>
        <v>5.8677916547987099</v>
      </c>
      <c r="X64" s="387" t="str">
        <f ca="1">IF(ISBLANK(OFFSET(INDIRECT("'"&amp;'DATA for charts'!$H$5&amp;"'!$j70"),$AM12,0)),"",(OFFSET(INDIRECT("'"&amp;'DATA for charts'!$H$5&amp;"'!$j70"),$AM12,0)))</f>
        <v>Dec</v>
      </c>
      <c r="Y64" s="222">
        <f ca="1">IF(ISNUMBER(OFFSET(INDIRECT("'"&amp;'DATA for charts'!$H$5&amp;"'!$k70"),$AM12,0)),OFFSET(INDIRECT("'"&amp;'DATA for charts'!$H$5&amp;"'!$k70"),$AM12,0),"")</f>
        <v>1</v>
      </c>
      <c r="Z64" s="388">
        <f ca="1">IF(ISNUMBER(OFFSET(INDIRECT("'"&amp;'DATA for charts'!$H$5&amp;"'!$l70"),$AM12,0)),OFFSET(INDIRECT("'"&amp;'DATA for charts'!$H$5&amp;"'!$l70"),$AM12,0),"")</f>
        <v>14</v>
      </c>
      <c r="AA64" s="390">
        <f t="shared" ca="1" si="5"/>
        <v>5.3310000000000004</v>
      </c>
      <c r="AB64" s="256">
        <f t="shared" ca="1" si="6"/>
        <v>6.4321669999999997</v>
      </c>
      <c r="AC64" s="254">
        <f t="shared" ca="1" si="7"/>
        <v>5.8609167974102254</v>
      </c>
      <c r="AD64" s="391">
        <f t="shared" ca="1" si="8"/>
        <v>0.18788306301952182</v>
      </c>
      <c r="AE64" s="386"/>
      <c r="AF64" s="390" t="str">
        <f>IF(ISNUMBER(YourData!$I71),YourData!$I71,"")</f>
        <v/>
      </c>
      <c r="AG64" s="387" t="str">
        <f>IF(ISBLANK(YourData!$J71),"",YourData!$J71)</f>
        <v/>
      </c>
      <c r="AH64" s="222" t="str">
        <f>IF(ISNUMBER(YourData!$K71),YourData!$K71,"")</f>
        <v/>
      </c>
      <c r="AI64" s="389" t="str">
        <f>IF(ISNUMBER(YourData!$L71),YourData!$L71,"")</f>
        <v/>
      </c>
      <c r="AJ64"/>
      <c r="AK64"/>
      <c r="AL64"/>
      <c r="AM64"/>
      <c r="AN64"/>
      <c r="AO64"/>
      <c r="AP64"/>
      <c r="AQ64"/>
      <c r="AR64"/>
      <c r="AS64"/>
      <c r="AT64"/>
      <c r="AU64"/>
      <c r="AV64"/>
      <c r="AW64"/>
      <c r="AX64"/>
      <c r="AY64"/>
      <c r="AZ64"/>
      <c r="BA64"/>
      <c r="BB64"/>
      <c r="BC64"/>
      <c r="BD64"/>
      <c r="BE64"/>
      <c r="BF64"/>
      <c r="BG64"/>
      <c r="BH64"/>
      <c r="BI64"/>
      <c r="BJ64"/>
      <c r="BK64"/>
      <c r="BL64"/>
    </row>
    <row r="65" spans="2:64" ht="15">
      <c r="B65" s="157" t="s">
        <v>204</v>
      </c>
      <c r="C65" s="256">
        <f ca="1">IF(ISNUMBER(OFFSET(INDIRECT("'"&amp;'DATA for charts'!$C$5&amp;"'!$i70"),$AM13,0)),OFFSET(INDIRECT("'"&amp;'DATA for charts'!$C$5&amp;"'!$i70"),$AM13,0),"")</f>
        <v>4.7039999999999997</v>
      </c>
      <c r="D65" s="387" t="str">
        <f ca="1">IF(ISBLANK(OFFSET(INDIRECT("'"&amp;'DATA for charts'!$C$5&amp;"'!$j70"),$AM13,0)),"",(OFFSET(INDIRECT("'"&amp;'DATA for charts'!$C$5&amp;"'!$j70"),$AM13,0)))</f>
        <v>Jun</v>
      </c>
      <c r="E65" s="222">
        <f ca="1">IF(ISNUMBER(OFFSET(INDIRECT("'"&amp;'DATA for charts'!$C$5&amp;"'!$k70"),$AM13,0)),OFFSET(INDIRECT("'"&amp;'DATA for charts'!$C$5&amp;"'!$k70"),$AM13,0),"")</f>
        <v>26</v>
      </c>
      <c r="F65" s="388">
        <f ca="1">IF(ISNUMBER(OFFSET(INDIRECT("'"&amp;'DATA for charts'!$C$5&amp;"'!$l70"),$AM13,0)),OFFSET(INDIRECT("'"&amp;'DATA for charts'!$C$5&amp;"'!$l70"),$AM13,0),"")</f>
        <v>18</v>
      </c>
      <c r="G65" s="256">
        <f ca="1">IF(ISNUMBER(OFFSET(INDIRECT("'"&amp;'DATA for charts'!$D$5&amp;"'!$i70"),$AM13,0)),OFFSET(INDIRECT("'"&amp;'DATA for charts'!$D$5&amp;"'!$i70"),$AM13,0),"")</f>
        <v>4.4928089999999994</v>
      </c>
      <c r="H65" s="387" t="str">
        <f ca="1">IF(ISBLANK(OFFSET(INDIRECT("'"&amp;'DATA for charts'!$D$5&amp;"'!$j70"),$AM13,0)),"",(OFFSET(INDIRECT("'"&amp;'DATA for charts'!$D$5&amp;"'!$j70"),$AM13,0)))</f>
        <v>Jun</v>
      </c>
      <c r="I65" s="222">
        <f ca="1">IF(ISNUMBER(OFFSET(INDIRECT("'"&amp;'DATA for charts'!$D$5&amp;"'!$k70"),$AM13,0)),OFFSET(INDIRECT("'"&amp;'DATA for charts'!$D$5&amp;"'!$k70"),$AM13,0),"")</f>
        <v>26</v>
      </c>
      <c r="J65" s="388">
        <f ca="1">IF(ISNUMBER(OFFSET(INDIRECT("'"&amp;'DATA for charts'!$D$5&amp;"'!$l70"),$AM13,0)),OFFSET(INDIRECT("'"&amp;'DATA for charts'!$D$5&amp;"'!$l70"),$AM13,0),"")</f>
        <v>17</v>
      </c>
      <c r="K65" s="256">
        <f ca="1">IF(ISNUMBER(OFFSET(INDIRECT("'"&amp;'DATA for charts'!$E$5&amp;"'!$i70"),$AM13,0)),OFFSET(INDIRECT("'"&amp;'DATA for charts'!$E$5&amp;"'!$i70"),$AM13,0),"")</f>
        <v>3.9550000000000001</v>
      </c>
      <c r="L65" s="387" t="str">
        <f ca="1">IF(ISBLANK(OFFSET(INDIRECT("'"&amp;'DATA for charts'!$E$5&amp;"'!$j70"),$AM13,0)),"",(OFFSET(INDIRECT("'"&amp;'DATA for charts'!$E$5&amp;"'!$j70"),$AM13,0)))</f>
        <v>Jun</v>
      </c>
      <c r="M65" s="222">
        <f ca="1">IF(ISNUMBER(OFFSET(INDIRECT("'"&amp;'DATA for charts'!$E$5&amp;"'!$k70"),$AM13,0)),OFFSET(INDIRECT("'"&amp;'DATA for charts'!$E$5&amp;"'!$k70"),$AM13,0),"")</f>
        <v>26</v>
      </c>
      <c r="N65" s="388">
        <f ca="1">IF(ISNUMBER(OFFSET(INDIRECT("'"&amp;'DATA for charts'!$E$5&amp;"'!$l70"),$AM13,0)),OFFSET(INDIRECT("'"&amp;'DATA for charts'!$E$5&amp;"'!$l70"),$AM13,0),"")</f>
        <v>17</v>
      </c>
      <c r="O65" s="256">
        <f ca="1">IF(ISNUMBER(OFFSET(INDIRECT("'"&amp;'DATA for charts'!$F$5&amp;"'!$i70"),$AM13,0)),OFFSET(INDIRECT("'"&amp;'DATA for charts'!$F$5&amp;"'!$i70"),$AM13,0),"")</f>
        <v>4.7974358103292776</v>
      </c>
      <c r="P65" s="387" t="str">
        <f ca="1">IF(ISBLANK(OFFSET(INDIRECT("'"&amp;'DATA for charts'!$F$5&amp;"'!$j70"),$AM13,0)),"",(OFFSET(INDIRECT("'"&amp;'DATA for charts'!$F$5&amp;"'!$j70"),$AM13,0)))</f>
        <v>Jun</v>
      </c>
      <c r="Q65" s="222">
        <f ca="1">IF(ISNUMBER(OFFSET(INDIRECT("'"&amp;'DATA for charts'!$F$5&amp;"'!$k70"),$AM13,0)),OFFSET(INDIRECT("'"&amp;'DATA for charts'!$F$5&amp;"'!$k70"),$AM13,0),"")</f>
        <v>26</v>
      </c>
      <c r="R65" s="388">
        <f ca="1">IF(ISNUMBER(OFFSET(INDIRECT("'"&amp;'DATA for charts'!$F$5&amp;"'!$l70"),$AM13,0)),OFFSET(INDIRECT("'"&amp;'DATA for charts'!$F$5&amp;"'!$l70"),$AM13,0),"")</f>
        <v>17</v>
      </c>
      <c r="S65" s="256">
        <f ca="1">IF(ISNUMBER(OFFSET(INDIRECT("'"&amp;'DATA for charts'!$G$5&amp;"'!$i70"),$AM13,0)),OFFSET(INDIRECT("'"&amp;'DATA for charts'!$G$5&amp;"'!$i70"),$AM13,0),"")</f>
        <v>4.6219999999999999</v>
      </c>
      <c r="T65" s="387" t="str">
        <f ca="1">IF(ISBLANK(OFFSET(INDIRECT("'"&amp;'DATA for charts'!$G$5&amp;"'!$j70"),$AM13,0)),"",(OFFSET(INDIRECT("'"&amp;'DATA for charts'!$G$5&amp;"'!$j70"),$AM13,0)))</f>
        <v>Jun</v>
      </c>
      <c r="U65" s="222">
        <f ca="1">IF(ISNUMBER(OFFSET(INDIRECT("'"&amp;'DATA for charts'!$G$5&amp;"'!$k70"),$AM13,0)),OFFSET(INDIRECT("'"&amp;'DATA for charts'!$G$5&amp;"'!$k70"),$AM13,0),"")</f>
        <v>26</v>
      </c>
      <c r="V65" s="388">
        <f ca="1">IF(ISNUMBER(OFFSET(INDIRECT("'"&amp;'DATA for charts'!$G$5&amp;"'!$l70"),$AM13,0)),OFFSET(INDIRECT("'"&amp;'DATA for charts'!$G$5&amp;"'!$l70"),$AM13,0),"")</f>
        <v>17</v>
      </c>
      <c r="W65" s="256">
        <f ca="1">IF(ISNUMBER(OFFSET(INDIRECT("'"&amp;'DATA for charts'!$H$5&amp;"'!$i70"),$AM13,0)),OFFSET(INDIRECT("'"&amp;'DATA for charts'!$H$5&amp;"'!$i70"),$AM13,0),"")</f>
        <v>4.5882699669731899</v>
      </c>
      <c r="X65" s="387" t="str">
        <f ca="1">IF(ISBLANK(OFFSET(INDIRECT("'"&amp;'DATA for charts'!$H$5&amp;"'!$j70"),$AM13,0)),"",(OFFSET(INDIRECT("'"&amp;'DATA for charts'!$H$5&amp;"'!$j70"),$AM13,0)))</f>
        <v>Jun</v>
      </c>
      <c r="Y65" s="222">
        <f ca="1">IF(ISNUMBER(OFFSET(INDIRECT("'"&amp;'DATA for charts'!$H$5&amp;"'!$k70"),$AM13,0)),OFFSET(INDIRECT("'"&amp;'DATA for charts'!$H$5&amp;"'!$k70"),$AM13,0),"")</f>
        <v>26</v>
      </c>
      <c r="Z65" s="388">
        <f ca="1">IF(ISNUMBER(OFFSET(INDIRECT("'"&amp;'DATA for charts'!$H$5&amp;"'!$l70"),$AM13,0)),OFFSET(INDIRECT("'"&amp;'DATA for charts'!$H$5&amp;"'!$l70"),$AM13,0),"")</f>
        <v>17</v>
      </c>
      <c r="AA65" s="390">
        <f t="shared" ca="1" si="5"/>
        <v>3.9550000000000001</v>
      </c>
      <c r="AB65" s="256">
        <f t="shared" ca="1" si="6"/>
        <v>4.7974358103292776</v>
      </c>
      <c r="AC65" s="254">
        <f t="shared" ca="1" si="7"/>
        <v>4.5265857962170779</v>
      </c>
      <c r="AD65" s="391">
        <f t="shared" ca="1" si="8"/>
        <v>0.18610843762937426</v>
      </c>
      <c r="AE65" s="386"/>
      <c r="AF65" s="390" t="str">
        <f>IF(ISNUMBER(YourData!$I72),YourData!$I72,"")</f>
        <v/>
      </c>
      <c r="AG65" s="387" t="str">
        <f>IF(ISBLANK(YourData!$J72),"",YourData!$J72)</f>
        <v/>
      </c>
      <c r="AH65" s="222" t="str">
        <f>IF(ISNUMBER(YourData!$K72),YourData!$K72,"")</f>
        <v/>
      </c>
      <c r="AI65" s="389" t="str">
        <f>IF(ISNUMBER(YourData!$L72),YourData!$L72,"")</f>
        <v/>
      </c>
      <c r="AJ65"/>
      <c r="AK65"/>
      <c r="AL65"/>
      <c r="AM65"/>
      <c r="AN65"/>
      <c r="AO65"/>
      <c r="AP65"/>
      <c r="AQ65"/>
      <c r="AR65"/>
      <c r="AS65"/>
      <c r="AT65"/>
      <c r="AU65"/>
      <c r="AV65"/>
      <c r="AW65"/>
      <c r="AX65"/>
      <c r="AY65"/>
      <c r="AZ65"/>
      <c r="BA65"/>
      <c r="BB65"/>
      <c r="BC65"/>
      <c r="BD65"/>
      <c r="BE65"/>
      <c r="BF65"/>
      <c r="BG65"/>
      <c r="BH65"/>
      <c r="BI65"/>
      <c r="BJ65"/>
      <c r="BK65"/>
      <c r="BL65"/>
    </row>
    <row r="66" spans="2:64" ht="15">
      <c r="B66" s="157" t="s">
        <v>205</v>
      </c>
      <c r="C66" s="256">
        <f ca="1">IF(ISNUMBER(OFFSET(INDIRECT("'"&amp;'DATA for charts'!$C$5&amp;"'!$i70"),$AM14,0)),OFFSET(INDIRECT("'"&amp;'DATA for charts'!$C$5&amp;"'!$i70"),$AM14,0),"")</f>
        <v>4.1210000000000004</v>
      </c>
      <c r="D66" s="387" t="str">
        <f ca="1">IF(ISBLANK(OFFSET(INDIRECT("'"&amp;'DATA for charts'!$C$5&amp;"'!$j70"),$AM14,0)),"",(OFFSET(INDIRECT("'"&amp;'DATA for charts'!$C$5&amp;"'!$j70"),$AM14,0)))</f>
        <v>Jun</v>
      </c>
      <c r="E66" s="222">
        <f ca="1">IF(ISNUMBER(OFFSET(INDIRECT("'"&amp;'DATA for charts'!$C$5&amp;"'!$k70"),$AM14,0)),OFFSET(INDIRECT("'"&amp;'DATA for charts'!$C$5&amp;"'!$k70"),$AM14,0),"")</f>
        <v>26</v>
      </c>
      <c r="F66" s="388">
        <f ca="1">IF(ISNUMBER(OFFSET(INDIRECT("'"&amp;'DATA for charts'!$C$5&amp;"'!$l70"),$AM14,0)),OFFSET(INDIRECT("'"&amp;'DATA for charts'!$C$5&amp;"'!$l70"),$AM14,0),"")</f>
        <v>18</v>
      </c>
      <c r="G66" s="256">
        <f ca="1">IF(ISNUMBER(OFFSET(INDIRECT("'"&amp;'DATA for charts'!$D$5&amp;"'!$i70"),$AM14,0)),OFFSET(INDIRECT("'"&amp;'DATA for charts'!$D$5&amp;"'!$i70"),$AM14,0),"")</f>
        <v>3.998297</v>
      </c>
      <c r="H66" s="387" t="str">
        <f ca="1">IF(ISBLANK(OFFSET(INDIRECT("'"&amp;'DATA for charts'!$D$5&amp;"'!$j70"),$AM14,0)),"",(OFFSET(INDIRECT("'"&amp;'DATA for charts'!$D$5&amp;"'!$j70"),$AM14,0)))</f>
        <v>Jun</v>
      </c>
      <c r="I66" s="222">
        <f ca="1">IF(ISNUMBER(OFFSET(INDIRECT("'"&amp;'DATA for charts'!$D$5&amp;"'!$k70"),$AM14,0)),OFFSET(INDIRECT("'"&amp;'DATA for charts'!$D$5&amp;"'!$k70"),$AM14,0),"")</f>
        <v>26</v>
      </c>
      <c r="J66" s="388">
        <f ca="1">IF(ISNUMBER(OFFSET(INDIRECT("'"&amp;'DATA for charts'!$D$5&amp;"'!$l70"),$AM14,0)),OFFSET(INDIRECT("'"&amp;'DATA for charts'!$D$5&amp;"'!$l70"),$AM14,0),"")</f>
        <v>18</v>
      </c>
      <c r="K66" s="256">
        <f ca="1">IF(ISNUMBER(OFFSET(INDIRECT("'"&amp;'DATA for charts'!$E$5&amp;"'!$i70"),$AM14,0)),OFFSET(INDIRECT("'"&amp;'DATA for charts'!$E$5&amp;"'!$i70"),$AM14,0),"")</f>
        <v>3.5259999999999998</v>
      </c>
      <c r="L66" s="387" t="str">
        <f ca="1">IF(ISBLANK(OFFSET(INDIRECT("'"&amp;'DATA for charts'!$E$5&amp;"'!$j70"),$AM14,0)),"",(OFFSET(INDIRECT("'"&amp;'DATA for charts'!$E$5&amp;"'!$j70"),$AM14,0)))</f>
        <v>Jun</v>
      </c>
      <c r="M66" s="222">
        <f ca="1">IF(ISNUMBER(OFFSET(INDIRECT("'"&amp;'DATA for charts'!$E$5&amp;"'!$k70"),$AM14,0)),OFFSET(INDIRECT("'"&amp;'DATA for charts'!$E$5&amp;"'!$k70"),$AM14,0),"")</f>
        <v>26</v>
      </c>
      <c r="N66" s="388">
        <f ca="1">IF(ISNUMBER(OFFSET(INDIRECT("'"&amp;'DATA for charts'!$E$5&amp;"'!$l70"),$AM14,0)),OFFSET(INDIRECT("'"&amp;'DATA for charts'!$E$5&amp;"'!$l70"),$AM14,0),"")</f>
        <v>17</v>
      </c>
      <c r="O66" s="256">
        <f ca="1">IF(ISNUMBER(OFFSET(INDIRECT("'"&amp;'DATA for charts'!$F$5&amp;"'!$i70"),$AM14,0)),OFFSET(INDIRECT("'"&amp;'DATA for charts'!$F$5&amp;"'!$i70"),$AM14,0),"")</f>
        <v>4.2121743380140835</v>
      </c>
      <c r="P66" s="387" t="str">
        <f ca="1">IF(ISBLANK(OFFSET(INDIRECT("'"&amp;'DATA for charts'!$F$5&amp;"'!$j70"),$AM14,0)),"",(OFFSET(INDIRECT("'"&amp;'DATA for charts'!$F$5&amp;"'!$j70"),$AM14,0)))</f>
        <v>Jun</v>
      </c>
      <c r="Q66" s="222">
        <f ca="1">IF(ISNUMBER(OFFSET(INDIRECT("'"&amp;'DATA for charts'!$F$5&amp;"'!$k70"),$AM14,0)),OFFSET(INDIRECT("'"&amp;'DATA for charts'!$F$5&amp;"'!$k70"),$AM14,0),"")</f>
        <v>26</v>
      </c>
      <c r="R66" s="388">
        <f ca="1">IF(ISNUMBER(OFFSET(INDIRECT("'"&amp;'DATA for charts'!$F$5&amp;"'!$l70"),$AM14,0)),OFFSET(INDIRECT("'"&amp;'DATA for charts'!$F$5&amp;"'!$l70"),$AM14,0),"")</f>
        <v>17</v>
      </c>
      <c r="S66" s="256">
        <f ca="1">IF(ISNUMBER(OFFSET(INDIRECT("'"&amp;'DATA for charts'!$G$5&amp;"'!$i70"),$AM14,0)),OFFSET(INDIRECT("'"&amp;'DATA for charts'!$G$5&amp;"'!$i70"),$AM14,0),"")</f>
        <v>3.9710000000000001</v>
      </c>
      <c r="T66" s="387" t="str">
        <f ca="1">IF(ISBLANK(OFFSET(INDIRECT("'"&amp;'DATA for charts'!$G$5&amp;"'!$j70"),$AM14,0)),"",(OFFSET(INDIRECT("'"&amp;'DATA for charts'!$G$5&amp;"'!$j70"),$AM14,0)))</f>
        <v>Jun</v>
      </c>
      <c r="U66" s="222">
        <f ca="1">IF(ISNUMBER(OFFSET(INDIRECT("'"&amp;'DATA for charts'!$G$5&amp;"'!$k70"),$AM14,0)),OFFSET(INDIRECT("'"&amp;'DATA for charts'!$G$5&amp;"'!$k70"),$AM14,0),"")</f>
        <v>26</v>
      </c>
      <c r="V66" s="388">
        <f ca="1">IF(ISNUMBER(OFFSET(INDIRECT("'"&amp;'DATA for charts'!$G$5&amp;"'!$l70"),$AM14,0)),OFFSET(INDIRECT("'"&amp;'DATA for charts'!$G$5&amp;"'!$l70"),$AM14,0),"")</f>
        <v>17</v>
      </c>
      <c r="W66" s="256">
        <f ca="1">IF(ISNUMBER(OFFSET(INDIRECT("'"&amp;'DATA for charts'!$H$5&amp;"'!$i70"),$AM14,0)),OFFSET(INDIRECT("'"&amp;'DATA for charts'!$H$5&amp;"'!$i70"),$AM14,0),"")</f>
        <v>3.94938230726454</v>
      </c>
      <c r="X66" s="387" t="str">
        <f ca="1">IF(ISBLANK(OFFSET(INDIRECT("'"&amp;'DATA for charts'!$H$5&amp;"'!$j70"),$AM14,0)),"",(OFFSET(INDIRECT("'"&amp;'DATA for charts'!$H$5&amp;"'!$j70"),$AM14,0)))</f>
        <v>Jun</v>
      </c>
      <c r="Y66" s="222">
        <f ca="1">IF(ISNUMBER(OFFSET(INDIRECT("'"&amp;'DATA for charts'!$H$5&amp;"'!$k70"),$AM14,0)),OFFSET(INDIRECT("'"&amp;'DATA for charts'!$H$5&amp;"'!$k70"),$AM14,0),"")</f>
        <v>26</v>
      </c>
      <c r="Z66" s="388">
        <f ca="1">IF(ISNUMBER(OFFSET(INDIRECT("'"&amp;'DATA for charts'!$H$5&amp;"'!$l70"),$AM14,0)),OFFSET(INDIRECT("'"&amp;'DATA for charts'!$H$5&amp;"'!$l70"),$AM14,0),"")</f>
        <v>17</v>
      </c>
      <c r="AA66" s="390">
        <f t="shared" ca="1" si="5"/>
        <v>3.5259999999999998</v>
      </c>
      <c r="AB66" s="256">
        <f t="shared" ca="1" si="6"/>
        <v>4.2121743380140835</v>
      </c>
      <c r="AC66" s="254">
        <f t="shared" ca="1" si="7"/>
        <v>3.9629756075464369</v>
      </c>
      <c r="AD66" s="391">
        <f t="shared" ca="1" si="8"/>
        <v>0.17314624311778415</v>
      </c>
      <c r="AE66" s="386"/>
      <c r="AF66" s="390" t="str">
        <f>IF(ISNUMBER(YourData!$I73),YourData!$I73,"")</f>
        <v/>
      </c>
      <c r="AG66" s="387" t="str">
        <f>IF(ISBLANK(YourData!$J73),"",YourData!$J73)</f>
        <v/>
      </c>
      <c r="AH66" s="222" t="str">
        <f>IF(ISNUMBER(YourData!$K73),YourData!$K73,"")</f>
        <v/>
      </c>
      <c r="AI66" s="389" t="str">
        <f>IF(ISNUMBER(YourData!$L73),YourData!$L73,"")</f>
        <v/>
      </c>
      <c r="AJ66"/>
      <c r="AK66"/>
      <c r="AL66"/>
      <c r="AM66"/>
      <c r="AN66"/>
      <c r="AO66"/>
      <c r="AP66"/>
      <c r="AQ66"/>
      <c r="AR66"/>
      <c r="AS66"/>
      <c r="AT66"/>
      <c r="AU66"/>
      <c r="AV66"/>
      <c r="AW66"/>
      <c r="AX66"/>
      <c r="AY66"/>
      <c r="AZ66"/>
      <c r="BA66"/>
      <c r="BB66"/>
      <c r="BC66"/>
      <c r="BD66"/>
      <c r="BE66"/>
      <c r="BF66"/>
      <c r="BG66"/>
      <c r="BH66"/>
      <c r="BI66"/>
      <c r="BJ66"/>
      <c r="BK66"/>
      <c r="BL66"/>
    </row>
    <row r="67" spans="2:64" ht="15">
      <c r="B67" s="157" t="s">
        <v>234</v>
      </c>
      <c r="C67" s="256">
        <f ca="1">IF(ISNUMBER(OFFSET(INDIRECT("'"&amp;'DATA for charts'!$C$5&amp;"'!$i70"),$AM15,0)),OFFSET(INDIRECT("'"&amp;'DATA for charts'!$C$5&amp;"'!$i70"),$AM15,0),"")</f>
        <v>5.65</v>
      </c>
      <c r="D67" s="387" t="str">
        <f ca="1">IF(ISBLANK(OFFSET(INDIRECT("'"&amp;'DATA for charts'!$C$5&amp;"'!$j70"),$AM15,0)),"",(OFFSET(INDIRECT("'"&amp;'DATA for charts'!$C$5&amp;"'!$j70"),$AM15,0)))</f>
        <v>Jan</v>
      </c>
      <c r="E67" s="222">
        <f ca="1">IF(ISNUMBER(OFFSET(INDIRECT("'"&amp;'DATA for charts'!$C$5&amp;"'!$k70"),$AM15,0)),OFFSET(INDIRECT("'"&amp;'DATA for charts'!$C$5&amp;"'!$k70"),$AM15,0),"")</f>
        <v>22</v>
      </c>
      <c r="F67" s="388">
        <f ca="1">IF(ISNUMBER(OFFSET(INDIRECT("'"&amp;'DATA for charts'!$C$5&amp;"'!$l70"),$AM15,0)),OFFSET(INDIRECT("'"&amp;'DATA for charts'!$C$5&amp;"'!$l70"),$AM15,0),"")</f>
        <v>15</v>
      </c>
      <c r="G67" s="256">
        <f ca="1">IF(ISNUMBER(OFFSET(INDIRECT("'"&amp;'DATA for charts'!$D$5&amp;"'!$i70"),$AM15,0)),OFFSET(INDIRECT("'"&amp;'DATA for charts'!$D$5&amp;"'!$i70"),$AM15,0),"")</f>
        <v>6.4289879999999986</v>
      </c>
      <c r="H67" s="387" t="str">
        <f ca="1">IF(ISBLANK(OFFSET(INDIRECT("'"&amp;'DATA for charts'!$D$5&amp;"'!$j70"),$AM15,0)),"",(OFFSET(INDIRECT("'"&amp;'DATA for charts'!$D$5&amp;"'!$j70"),$AM15,0)))</f>
        <v>Jan</v>
      </c>
      <c r="I67" s="222">
        <f ca="1">IF(ISNUMBER(OFFSET(INDIRECT("'"&amp;'DATA for charts'!$D$5&amp;"'!$k70"),$AM15,0)),OFFSET(INDIRECT("'"&amp;'DATA for charts'!$D$5&amp;"'!$k70"),$AM15,0),"")</f>
        <v>22</v>
      </c>
      <c r="J67" s="388">
        <f ca="1">IF(ISNUMBER(OFFSET(INDIRECT("'"&amp;'DATA for charts'!$D$5&amp;"'!$l70"),$AM15,0)),OFFSET(INDIRECT("'"&amp;'DATA for charts'!$D$5&amp;"'!$l70"),$AM15,0),"")</f>
        <v>14</v>
      </c>
      <c r="K67" s="256">
        <f ca="1">IF(ISNUMBER(OFFSET(INDIRECT("'"&amp;'DATA for charts'!$E$5&amp;"'!$i70"),$AM15,0)),OFFSET(INDIRECT("'"&amp;'DATA for charts'!$E$5&amp;"'!$i70"),$AM15,0),"")</f>
        <v>5.3650000000000002</v>
      </c>
      <c r="L67" s="387" t="str">
        <f ca="1">IF(ISBLANK(OFFSET(INDIRECT("'"&amp;'DATA for charts'!$E$5&amp;"'!$j70"),$AM15,0)),"",(OFFSET(INDIRECT("'"&amp;'DATA for charts'!$E$5&amp;"'!$j70"),$AM15,0)))</f>
        <v>Jan</v>
      </c>
      <c r="M67" s="222">
        <f ca="1">IF(ISNUMBER(OFFSET(INDIRECT("'"&amp;'DATA for charts'!$E$5&amp;"'!$k70"),$AM15,0)),OFFSET(INDIRECT("'"&amp;'DATA for charts'!$E$5&amp;"'!$k70"),$AM15,0),"")</f>
        <v>22</v>
      </c>
      <c r="N67" s="388">
        <f ca="1">IF(ISNUMBER(OFFSET(INDIRECT("'"&amp;'DATA for charts'!$E$5&amp;"'!$l70"),$AM15,0)),OFFSET(INDIRECT("'"&amp;'DATA for charts'!$E$5&amp;"'!$l70"),$AM15,0),"")</f>
        <v>14</v>
      </c>
      <c r="O67" s="256">
        <f ca="1">IF(ISNUMBER(OFFSET(INDIRECT("'"&amp;'DATA for charts'!$F$5&amp;"'!$i70"),$AM15,0)),OFFSET(INDIRECT("'"&amp;'DATA for charts'!$F$5&amp;"'!$i70"),$AM15,0),"")</f>
        <v>6.2973971790693062</v>
      </c>
      <c r="P67" s="387" t="str">
        <f ca="1">IF(ISBLANK(OFFSET(INDIRECT("'"&amp;'DATA for charts'!$F$5&amp;"'!$j70"),$AM15,0)),"",(OFFSET(INDIRECT("'"&amp;'DATA for charts'!$F$5&amp;"'!$j70"),$AM15,0)))</f>
        <v>Jan</v>
      </c>
      <c r="Q67" s="222">
        <f ca="1">IF(ISNUMBER(OFFSET(INDIRECT("'"&amp;'DATA for charts'!$F$5&amp;"'!$k70"),$AM15,0)),OFFSET(INDIRECT("'"&amp;'DATA for charts'!$F$5&amp;"'!$k70"),$AM15,0),"")</f>
        <v>22</v>
      </c>
      <c r="R67" s="388">
        <f ca="1">IF(ISNUMBER(OFFSET(INDIRECT("'"&amp;'DATA for charts'!$F$5&amp;"'!$l70"),$AM15,0)),OFFSET(INDIRECT("'"&amp;'DATA for charts'!$F$5&amp;"'!$l70"),$AM15,0),"")</f>
        <v>14</v>
      </c>
      <c r="S67" s="256">
        <f ca="1">IF(ISNUMBER(OFFSET(INDIRECT("'"&amp;'DATA for charts'!$G$5&amp;"'!$i70"),$AM15,0)),OFFSET(INDIRECT("'"&amp;'DATA for charts'!$G$5&amp;"'!$i70"),$AM15,0),"")</f>
        <v>6.1269999999999998</v>
      </c>
      <c r="T67" s="387" t="str">
        <f ca="1">IF(ISBLANK(OFFSET(INDIRECT("'"&amp;'DATA for charts'!$G$5&amp;"'!$j70"),$AM15,0)),"",(OFFSET(INDIRECT("'"&amp;'DATA for charts'!$G$5&amp;"'!$j70"),$AM15,0)))</f>
        <v>Jan</v>
      </c>
      <c r="U67" s="222">
        <f ca="1">IF(ISNUMBER(OFFSET(INDIRECT("'"&amp;'DATA for charts'!$G$5&amp;"'!$k70"),$AM15,0)),OFFSET(INDIRECT("'"&amp;'DATA for charts'!$G$5&amp;"'!$k70"),$AM15,0),"")</f>
        <v>22</v>
      </c>
      <c r="V67" s="388">
        <f ca="1">IF(ISNUMBER(OFFSET(INDIRECT("'"&amp;'DATA for charts'!$G$5&amp;"'!$l70"),$AM15,0)),OFFSET(INDIRECT("'"&amp;'DATA for charts'!$G$5&amp;"'!$l70"),$AM15,0),"")</f>
        <v>14</v>
      </c>
      <c r="W67" s="256">
        <f ca="1">IF(ISNUMBER(OFFSET(INDIRECT("'"&amp;'DATA for charts'!$H$5&amp;"'!$i70"),$AM15,0)),OFFSET(INDIRECT("'"&amp;'DATA for charts'!$H$5&amp;"'!$i70"),$AM15,0),"")</f>
        <v>5.9670804511176199</v>
      </c>
      <c r="X67" s="387" t="str">
        <f ca="1">IF(ISBLANK(OFFSET(INDIRECT("'"&amp;'DATA for charts'!$H$5&amp;"'!$j70"),$AM15,0)),"",(OFFSET(INDIRECT("'"&amp;'DATA for charts'!$H$5&amp;"'!$j70"),$AM15,0)))</f>
        <v>Jan</v>
      </c>
      <c r="Y67" s="222">
        <f ca="1">IF(ISNUMBER(OFFSET(INDIRECT("'"&amp;'DATA for charts'!$H$5&amp;"'!$k70"),$AM15,0)),OFFSET(INDIRECT("'"&amp;'DATA for charts'!$H$5&amp;"'!$k70"),$AM15,0),"")</f>
        <v>22</v>
      </c>
      <c r="Z67" s="388">
        <f ca="1">IF(ISNUMBER(OFFSET(INDIRECT("'"&amp;'DATA for charts'!$H$5&amp;"'!$l70"),$AM15,0)),OFFSET(INDIRECT("'"&amp;'DATA for charts'!$H$5&amp;"'!$l70"),$AM15,0),"")</f>
        <v>14</v>
      </c>
      <c r="AA67" s="390">
        <f t="shared" ca="1" si="5"/>
        <v>5.3650000000000002</v>
      </c>
      <c r="AB67" s="256">
        <f t="shared" ca="1" si="6"/>
        <v>6.4289879999999986</v>
      </c>
      <c r="AC67" s="254">
        <f t="shared" ca="1" si="7"/>
        <v>5.9725776050311543</v>
      </c>
      <c r="AD67" s="391">
        <f t="shared" ca="1" si="8"/>
        <v>0.17814552951203527</v>
      </c>
      <c r="AE67" s="386"/>
      <c r="AF67" s="390" t="str">
        <f>IF(ISNUMBER(YourData!$I74),YourData!$I74,"")</f>
        <v/>
      </c>
      <c r="AG67" s="387" t="str">
        <f>IF(ISBLANK(YourData!$J74),"",YourData!$J74)</f>
        <v/>
      </c>
      <c r="AH67" s="222" t="str">
        <f>IF(ISNUMBER(YourData!$K74),YourData!$K74,"")</f>
        <v/>
      </c>
      <c r="AI67" s="389" t="str">
        <f>IF(ISNUMBER(YourData!$L74),YourData!$L74,"")</f>
        <v/>
      </c>
      <c r="AJ67"/>
      <c r="AK67"/>
      <c r="AL67"/>
      <c r="AM67"/>
      <c r="AN67"/>
      <c r="AO67"/>
      <c r="AP67"/>
      <c r="AQ67"/>
      <c r="AR67"/>
      <c r="AS67"/>
      <c r="AT67"/>
      <c r="AU67"/>
      <c r="AV67"/>
      <c r="AW67"/>
      <c r="AX67"/>
      <c r="AY67"/>
      <c r="AZ67"/>
      <c r="BA67"/>
      <c r="BB67"/>
      <c r="BC67"/>
      <c r="BD67"/>
      <c r="BE67"/>
      <c r="BF67"/>
      <c r="BG67"/>
      <c r="BH67"/>
      <c r="BI67"/>
      <c r="BJ67"/>
      <c r="BK67"/>
      <c r="BL67"/>
    </row>
    <row r="68" spans="2:64" ht="15">
      <c r="B68" s="157" t="s">
        <v>206</v>
      </c>
      <c r="C68" s="256">
        <f ca="1">IF(ISNUMBER(OFFSET(INDIRECT("'"&amp;'DATA for charts'!$C$5&amp;"'!$i70"),$AM16,0)),OFFSET(INDIRECT("'"&amp;'DATA for charts'!$C$5&amp;"'!$i70"),$AM16,0),"")</f>
        <v>5.6479999999999997</v>
      </c>
      <c r="D68" s="387" t="str">
        <f ca="1">IF(ISBLANK(OFFSET(INDIRECT("'"&amp;'DATA for charts'!$C$5&amp;"'!$j70"),$AM16,0)),"",(OFFSET(INDIRECT("'"&amp;'DATA for charts'!$C$5&amp;"'!$j70"),$AM16,0)))</f>
        <v>Jan</v>
      </c>
      <c r="E68" s="222">
        <f ca="1">IF(ISNUMBER(OFFSET(INDIRECT("'"&amp;'DATA for charts'!$C$5&amp;"'!$k70"),$AM16,0)),OFFSET(INDIRECT("'"&amp;'DATA for charts'!$C$5&amp;"'!$k70"),$AM16,0),"")</f>
        <v>22</v>
      </c>
      <c r="F68" s="388">
        <f ca="1">IF(ISNUMBER(OFFSET(INDIRECT("'"&amp;'DATA for charts'!$C$5&amp;"'!$l70"),$AM16,0)),OFFSET(INDIRECT("'"&amp;'DATA for charts'!$C$5&amp;"'!$l70"),$AM16,0),"")</f>
        <v>15</v>
      </c>
      <c r="G68" s="256">
        <f ca="1">IF(ISNUMBER(OFFSET(INDIRECT("'"&amp;'DATA for charts'!$D$5&amp;"'!$i70"),$AM16,0)),OFFSET(INDIRECT("'"&amp;'DATA for charts'!$D$5&amp;"'!$i70"),$AM16,0),"")</f>
        <v>6.2897050000000014</v>
      </c>
      <c r="H68" s="387" t="str">
        <f ca="1">IF(ISBLANK(OFFSET(INDIRECT("'"&amp;'DATA for charts'!$D$5&amp;"'!$j70"),$AM16,0)),"",(OFFSET(INDIRECT("'"&amp;'DATA for charts'!$D$5&amp;"'!$j70"),$AM16,0)))</f>
        <v>Dec</v>
      </c>
      <c r="I68" s="222">
        <f ca="1">IF(ISNUMBER(OFFSET(INDIRECT("'"&amp;'DATA for charts'!$D$5&amp;"'!$k70"),$AM16,0)),OFFSET(INDIRECT("'"&amp;'DATA for charts'!$D$5&amp;"'!$k70"),$AM16,0),"")</f>
        <v>1</v>
      </c>
      <c r="J68" s="388">
        <f ca="1">IF(ISNUMBER(OFFSET(INDIRECT("'"&amp;'DATA for charts'!$D$5&amp;"'!$l70"),$AM16,0)),OFFSET(INDIRECT("'"&amp;'DATA for charts'!$D$5&amp;"'!$l70"),$AM16,0),"")</f>
        <v>14</v>
      </c>
      <c r="K68" s="256">
        <f ca="1">IF(ISNUMBER(OFFSET(INDIRECT("'"&amp;'DATA for charts'!$E$5&amp;"'!$i70"),$AM16,0)),OFFSET(INDIRECT("'"&amp;'DATA for charts'!$E$5&amp;"'!$i70"),$AM16,0),"")</f>
        <v>5.0449999999999999</v>
      </c>
      <c r="L68" s="387" t="str">
        <f ca="1">IF(ISBLANK(OFFSET(INDIRECT("'"&amp;'DATA for charts'!$E$5&amp;"'!$j70"),$AM16,0)),"",(OFFSET(INDIRECT("'"&amp;'DATA for charts'!$E$5&amp;"'!$j70"),$AM16,0)))</f>
        <v>Oct</v>
      </c>
      <c r="M68" s="222">
        <f ca="1">IF(ISNUMBER(OFFSET(INDIRECT("'"&amp;'DATA for charts'!$E$5&amp;"'!$k70"),$AM16,0)),OFFSET(INDIRECT("'"&amp;'DATA for charts'!$E$5&amp;"'!$k70"),$AM16,0),"")</f>
        <v>18</v>
      </c>
      <c r="N68" s="388">
        <f ca="1">IF(ISNUMBER(OFFSET(INDIRECT("'"&amp;'DATA for charts'!$E$5&amp;"'!$l70"),$AM16,0)),OFFSET(INDIRECT("'"&amp;'DATA for charts'!$E$5&amp;"'!$l70"),$AM16,0),"")</f>
        <v>14</v>
      </c>
      <c r="O68" s="256">
        <f ca="1">IF(ISNUMBER(OFFSET(INDIRECT("'"&amp;'DATA for charts'!$F$5&amp;"'!$i70"),$AM16,0)),OFFSET(INDIRECT("'"&amp;'DATA for charts'!$F$5&amp;"'!$i70"),$AM16,0),"")</f>
        <v>6.1381471208334721</v>
      </c>
      <c r="P68" s="387" t="str">
        <f ca="1">IF(ISBLANK(OFFSET(INDIRECT("'"&amp;'DATA for charts'!$F$5&amp;"'!$j70"),$AM16,0)),"",(OFFSET(INDIRECT("'"&amp;'DATA for charts'!$F$5&amp;"'!$j70"),$AM16,0)))</f>
        <v>Oct</v>
      </c>
      <c r="Q68" s="222">
        <f ca="1">IF(ISNUMBER(OFFSET(INDIRECT("'"&amp;'DATA for charts'!$F$5&amp;"'!$k70"),$AM16,0)),OFFSET(INDIRECT("'"&amp;'DATA for charts'!$F$5&amp;"'!$k70"),$AM16,0),"")</f>
        <v>18</v>
      </c>
      <c r="R68" s="388">
        <f ca="1">IF(ISNUMBER(OFFSET(INDIRECT("'"&amp;'DATA for charts'!$F$5&amp;"'!$l70"),$AM16,0)),OFFSET(INDIRECT("'"&amp;'DATA for charts'!$F$5&amp;"'!$l70"),$AM16,0),"")</f>
        <v>14</v>
      </c>
      <c r="S68" s="256">
        <f ca="1">IF(ISNUMBER(OFFSET(INDIRECT("'"&amp;'DATA for charts'!$G$5&amp;"'!$i70"),$AM16,0)),OFFSET(INDIRECT("'"&amp;'DATA for charts'!$G$5&amp;"'!$i70"),$AM16,0),"")</f>
        <v>5.9610000000000003</v>
      </c>
      <c r="T68" s="387" t="str">
        <f ca="1">IF(ISBLANK(OFFSET(INDIRECT("'"&amp;'DATA for charts'!$G$5&amp;"'!$j70"),$AM16,0)),"",(OFFSET(INDIRECT("'"&amp;'DATA for charts'!$G$5&amp;"'!$j70"),$AM16,0)))</f>
        <v>Oct</v>
      </c>
      <c r="U68" s="222">
        <f ca="1">IF(ISNUMBER(OFFSET(INDIRECT("'"&amp;'DATA for charts'!$G$5&amp;"'!$k70"),$AM16,0)),OFFSET(INDIRECT("'"&amp;'DATA for charts'!$G$5&amp;"'!$k70"),$AM16,0),"")</f>
        <v>18</v>
      </c>
      <c r="V68" s="388">
        <f ca="1">IF(ISNUMBER(OFFSET(INDIRECT("'"&amp;'DATA for charts'!$G$5&amp;"'!$l70"),$AM16,0)),OFFSET(INDIRECT("'"&amp;'DATA for charts'!$G$5&amp;"'!$l70"),$AM16,0),"")</f>
        <v>14</v>
      </c>
      <c r="W68" s="256">
        <f ca="1">IF(ISNUMBER(OFFSET(INDIRECT("'"&amp;'DATA for charts'!$H$5&amp;"'!$i70"),$AM16,0)),OFFSET(INDIRECT("'"&amp;'DATA for charts'!$H$5&amp;"'!$i70"),$AM16,0),"")</f>
        <v>5.7974970160590198</v>
      </c>
      <c r="X68" s="387" t="str">
        <f ca="1">IF(ISBLANK(OFFSET(INDIRECT("'"&amp;'DATA for charts'!$H$5&amp;"'!$j70"),$AM16,0)),"",(OFFSET(INDIRECT("'"&amp;'DATA for charts'!$H$5&amp;"'!$j70"),$AM16,0)))</f>
        <v>Oct</v>
      </c>
      <c r="Y68" s="222">
        <f ca="1">IF(ISNUMBER(OFFSET(INDIRECT("'"&amp;'DATA for charts'!$H$5&amp;"'!$k70"),$AM16,0)),OFFSET(INDIRECT("'"&amp;'DATA for charts'!$H$5&amp;"'!$k70"),$AM16,0),"")</f>
        <v>18</v>
      </c>
      <c r="Z68" s="388">
        <f ca="1">IF(ISNUMBER(OFFSET(INDIRECT("'"&amp;'DATA for charts'!$H$5&amp;"'!$l70"),$AM16,0)),OFFSET(INDIRECT("'"&amp;'DATA for charts'!$H$5&amp;"'!$l70"),$AM16,0),"")</f>
        <v>14</v>
      </c>
      <c r="AA68" s="390">
        <f t="shared" ca="1" si="5"/>
        <v>5.0449999999999999</v>
      </c>
      <c r="AB68" s="256">
        <f t="shared" ca="1" si="6"/>
        <v>6.2897050000000014</v>
      </c>
      <c r="AC68" s="254">
        <f t="shared" ca="1" si="7"/>
        <v>5.8132248561487492</v>
      </c>
      <c r="AD68" s="391">
        <f t="shared" ca="1" si="8"/>
        <v>0.21411609404433329</v>
      </c>
      <c r="AE68" s="386"/>
      <c r="AF68" s="390" t="str">
        <f>IF(ISNUMBER(YourData!$I75),YourData!$I75,"")</f>
        <v/>
      </c>
      <c r="AG68" s="387" t="str">
        <f>IF(ISBLANK(YourData!$J75),"",YourData!$J75)</f>
        <v/>
      </c>
      <c r="AH68" s="222" t="str">
        <f>IF(ISNUMBER(YourData!$K75),YourData!$K75,"")</f>
        <v/>
      </c>
      <c r="AI68" s="389" t="str">
        <f>IF(ISNUMBER(YourData!$L75),YourData!$L75,"")</f>
        <v/>
      </c>
      <c r="AJ68"/>
      <c r="AK68"/>
      <c r="AL68"/>
      <c r="AM68"/>
      <c r="AN68"/>
      <c r="AO68"/>
      <c r="AP68"/>
      <c r="AQ68"/>
      <c r="AR68"/>
      <c r="AS68"/>
      <c r="AT68"/>
      <c r="AU68"/>
      <c r="AV68"/>
      <c r="AW68"/>
      <c r="AX68"/>
      <c r="AY68"/>
      <c r="AZ68"/>
      <c r="BA68"/>
      <c r="BB68"/>
      <c r="BC68"/>
      <c r="BD68"/>
      <c r="BE68"/>
      <c r="BF68"/>
      <c r="BG68"/>
      <c r="BH68"/>
      <c r="BI68"/>
      <c r="BJ68"/>
      <c r="BK68"/>
      <c r="BL68"/>
    </row>
    <row r="69" spans="2:64" ht="15">
      <c r="B69" s="343" t="s">
        <v>718</v>
      </c>
      <c r="C69" s="256">
        <f ca="1">IF(ISNUMBER(OFFSET(INDIRECT("'"&amp;'DATA for charts'!$C$5&amp;"'!$i70"),$AM17,0)),OFFSET(INDIRECT("'"&amp;'DATA for charts'!$C$5&amp;"'!$i70"),$AM17,0),"")</f>
        <v>3.343</v>
      </c>
      <c r="D69" s="387" t="str">
        <f ca="1">IF(ISBLANK(OFFSET(INDIRECT("'"&amp;'DATA for charts'!$C$5&amp;"'!$j70"),$AM17,0)),"",(OFFSET(INDIRECT("'"&amp;'DATA for charts'!$C$5&amp;"'!$j70"),$AM17,0)))</f>
        <v>Oct</v>
      </c>
      <c r="E69" s="222">
        <f ca="1">IF(ISNUMBER(OFFSET(INDIRECT("'"&amp;'DATA for charts'!$C$5&amp;"'!$k70"),$AM17,0)),OFFSET(INDIRECT("'"&amp;'DATA for charts'!$C$5&amp;"'!$k70"),$AM17,0),"")</f>
        <v>18</v>
      </c>
      <c r="F69" s="388">
        <f ca="1">IF(ISNUMBER(OFFSET(INDIRECT("'"&amp;'DATA for charts'!$C$5&amp;"'!$l70"),$AM17,0)),OFFSET(INDIRECT("'"&amp;'DATA for charts'!$C$5&amp;"'!$l70"),$AM17,0),"")</f>
        <v>15</v>
      </c>
      <c r="G69" s="256">
        <f ca="1">IF(ISNUMBER(OFFSET(INDIRECT("'"&amp;'DATA for charts'!$D$5&amp;"'!$i70"),$AM17,0)),OFFSET(INDIRECT("'"&amp;'DATA for charts'!$D$5&amp;"'!$i70"),$AM17,0),"")</f>
        <v>3.933001</v>
      </c>
      <c r="H69" s="387" t="str">
        <f ca="1">IF(ISBLANK(OFFSET(INDIRECT("'"&amp;'DATA for charts'!$D$5&amp;"'!$j70"),$AM17,0)),"",(OFFSET(INDIRECT("'"&amp;'DATA for charts'!$D$5&amp;"'!$j70"),$AM17,0)))</f>
        <v>Oct</v>
      </c>
      <c r="I69" s="222">
        <f ca="1">IF(ISNUMBER(OFFSET(INDIRECT("'"&amp;'DATA for charts'!$D$5&amp;"'!$k70"),$AM17,0)),OFFSET(INDIRECT("'"&amp;'DATA for charts'!$D$5&amp;"'!$k70"),$AM17,0),"")</f>
        <v>1</v>
      </c>
      <c r="J69" s="388">
        <f ca="1">IF(ISNUMBER(OFFSET(INDIRECT("'"&amp;'DATA for charts'!$D$5&amp;"'!$l70"),$AM17,0)),OFFSET(INDIRECT("'"&amp;'DATA for charts'!$D$5&amp;"'!$l70"),$AM17,0),"")</f>
        <v>13</v>
      </c>
      <c r="K69" s="256">
        <f ca="1">IF(ISNUMBER(OFFSET(INDIRECT("'"&amp;'DATA for charts'!$E$5&amp;"'!$i70"),$AM17,0)),OFFSET(INDIRECT("'"&amp;'DATA for charts'!$E$5&amp;"'!$i70"),$AM17,0),"")</f>
        <v>3.355</v>
      </c>
      <c r="L69" s="387" t="str">
        <f ca="1">IF(ISBLANK(OFFSET(INDIRECT("'"&amp;'DATA for charts'!$E$5&amp;"'!$j70"),$AM17,0)),"",(OFFSET(INDIRECT("'"&amp;'DATA for charts'!$E$5&amp;"'!$j70"),$AM17,0)))</f>
        <v>Oct</v>
      </c>
      <c r="M69" s="222">
        <f ca="1">IF(ISNUMBER(OFFSET(INDIRECT("'"&amp;'DATA for charts'!$E$5&amp;"'!$k70"),$AM17,0)),OFFSET(INDIRECT("'"&amp;'DATA for charts'!$E$5&amp;"'!$k70"),$AM17,0),"")</f>
        <v>11</v>
      </c>
      <c r="N69" s="388">
        <f ca="1">IF(ISNUMBER(OFFSET(INDIRECT("'"&amp;'DATA for charts'!$E$5&amp;"'!$l70"),$AM17,0)),OFFSET(INDIRECT("'"&amp;'DATA for charts'!$E$5&amp;"'!$l70"),$AM17,0),"")</f>
        <v>14</v>
      </c>
      <c r="O69" s="256">
        <f ca="1">IF(ISNUMBER(OFFSET(INDIRECT("'"&amp;'DATA for charts'!$F$5&amp;"'!$i70"),$AM17,0)),OFFSET(INDIRECT("'"&amp;'DATA for charts'!$F$5&amp;"'!$i70"),$AM17,0),"")</f>
        <v>3.7703386584635834</v>
      </c>
      <c r="P69" s="387" t="str">
        <f ca="1">IF(ISBLANK(OFFSET(INDIRECT("'"&amp;'DATA for charts'!$F$5&amp;"'!$j70"),$AM17,0)),"",(OFFSET(INDIRECT("'"&amp;'DATA for charts'!$F$5&amp;"'!$j70"),$AM17,0)))</f>
        <v>Oct</v>
      </c>
      <c r="Q69" s="222">
        <f ca="1">IF(ISNUMBER(OFFSET(INDIRECT("'"&amp;'DATA for charts'!$F$5&amp;"'!$k70"),$AM17,0)),OFFSET(INDIRECT("'"&amp;'DATA for charts'!$F$5&amp;"'!$k70"),$AM17,0),"")</f>
        <v>18</v>
      </c>
      <c r="R69" s="388">
        <f ca="1">IF(ISNUMBER(OFFSET(INDIRECT("'"&amp;'DATA for charts'!$F$5&amp;"'!$l70"),$AM17,0)),OFFSET(INDIRECT("'"&amp;'DATA for charts'!$F$5&amp;"'!$l70"),$AM17,0),"")</f>
        <v>14</v>
      </c>
      <c r="S69" s="256">
        <f ca="1">IF(ISNUMBER(OFFSET(INDIRECT("'"&amp;'DATA for charts'!$G$5&amp;"'!$i70"),$AM17,0)),OFFSET(INDIRECT("'"&amp;'DATA for charts'!$G$5&amp;"'!$i70"),$AM17,0),"")</f>
        <v>3.53</v>
      </c>
      <c r="T69" s="387" t="str">
        <f ca="1">IF(ISBLANK(OFFSET(INDIRECT("'"&amp;'DATA for charts'!$G$5&amp;"'!$j70"),$AM17,0)),"",(OFFSET(INDIRECT("'"&amp;'DATA for charts'!$G$5&amp;"'!$j70"),$AM17,0)))</f>
        <v>Oct</v>
      </c>
      <c r="U69" s="222">
        <f ca="1">IF(ISNUMBER(OFFSET(INDIRECT("'"&amp;'DATA for charts'!$G$5&amp;"'!$k70"),$AM17,0)),OFFSET(INDIRECT("'"&amp;'DATA for charts'!$G$5&amp;"'!$k70"),$AM17,0),"")</f>
        <v>1</v>
      </c>
      <c r="V69" s="388">
        <f ca="1">IF(ISNUMBER(OFFSET(INDIRECT("'"&amp;'DATA for charts'!$G$5&amp;"'!$l70"),$AM17,0)),OFFSET(INDIRECT("'"&amp;'DATA for charts'!$G$5&amp;"'!$l70"),$AM17,0),"")</f>
        <v>14</v>
      </c>
      <c r="W69" s="256">
        <f ca="1">IF(ISNUMBER(OFFSET(INDIRECT("'"&amp;'DATA for charts'!$H$5&amp;"'!$i70"),$AM17,0)),OFFSET(INDIRECT("'"&amp;'DATA for charts'!$H$5&amp;"'!$i70"),$AM17,0),"")</f>
        <v>3.4574018690321102</v>
      </c>
      <c r="X69" s="387" t="str">
        <f ca="1">IF(ISBLANK(OFFSET(INDIRECT("'"&amp;'DATA for charts'!$H$5&amp;"'!$j70"),$AM17,0)),"",(OFFSET(INDIRECT("'"&amp;'DATA for charts'!$H$5&amp;"'!$j70"),$AM17,0)))</f>
        <v>Oct</v>
      </c>
      <c r="Y69" s="222">
        <f ca="1">IF(ISNUMBER(OFFSET(INDIRECT("'"&amp;'DATA for charts'!$H$5&amp;"'!$k70"),$AM17,0)),OFFSET(INDIRECT("'"&amp;'DATA for charts'!$H$5&amp;"'!$k70"),$AM17,0),"")</f>
        <v>18</v>
      </c>
      <c r="Z69" s="388">
        <f ca="1">IF(ISNUMBER(OFFSET(INDIRECT("'"&amp;'DATA for charts'!$H$5&amp;"'!$l70"),$AM17,0)),OFFSET(INDIRECT("'"&amp;'DATA for charts'!$H$5&amp;"'!$l70"),$AM17,0),"")</f>
        <v>14</v>
      </c>
      <c r="AA69" s="390">
        <f t="shared" ca="1" si="5"/>
        <v>3.343</v>
      </c>
      <c r="AB69" s="256">
        <f t="shared" ca="1" si="6"/>
        <v>3.933001</v>
      </c>
      <c r="AC69" s="254">
        <f t="shared" ca="1" si="7"/>
        <v>3.5647902545826153</v>
      </c>
      <c r="AD69" s="391">
        <f t="shared" ca="1" si="8"/>
        <v>0.16550791431320283</v>
      </c>
      <c r="AE69" s="386"/>
      <c r="AF69" s="390" t="str">
        <f>IF(ISNUMBER(YourData!$I76),YourData!$I76,"")</f>
        <v/>
      </c>
      <c r="AG69" s="387" t="str">
        <f>IF(ISBLANK(YourData!$J76),"",YourData!$J76)</f>
        <v/>
      </c>
      <c r="AH69" s="222" t="str">
        <f>IF(ISNUMBER(YourData!$K76),YourData!$K76,"")</f>
        <v/>
      </c>
      <c r="AI69" s="389" t="str">
        <f>IF(ISNUMBER(YourData!$L76),YourData!$L76,"")</f>
        <v/>
      </c>
      <c r="AJ69"/>
      <c r="AK69"/>
      <c r="AL69"/>
      <c r="AM69"/>
      <c r="AN69"/>
      <c r="AO69"/>
      <c r="AP69"/>
      <c r="AQ69"/>
      <c r="AR69"/>
      <c r="AS69"/>
      <c r="AT69"/>
      <c r="AU69"/>
      <c r="AV69"/>
      <c r="AW69"/>
      <c r="AX69"/>
      <c r="AY69"/>
      <c r="AZ69"/>
      <c r="BA69"/>
      <c r="BB69"/>
      <c r="BC69"/>
      <c r="BD69"/>
      <c r="BE69"/>
      <c r="BF69"/>
      <c r="BG69"/>
      <c r="BH69"/>
      <c r="BI69"/>
      <c r="BJ69"/>
      <c r="BK69"/>
      <c r="BL69"/>
    </row>
    <row r="70" spans="2:64" ht="15">
      <c r="B70" s="157" t="s">
        <v>717</v>
      </c>
      <c r="C70" s="256">
        <f ca="1">IF(ISNUMBER(OFFSET(INDIRECT("'"&amp;'DATA for charts'!$C$5&amp;"'!$i70"),$AM18,0)),OFFSET(INDIRECT("'"&amp;'DATA for charts'!$C$5&amp;"'!$i70"),$AM18,0),"")</f>
        <v>6.2169999999999996</v>
      </c>
      <c r="D70" s="387" t="str">
        <f ca="1">IF(ISBLANK(OFFSET(INDIRECT("'"&amp;'DATA for charts'!$C$5&amp;"'!$j70"),$AM18,0)),"",(OFFSET(INDIRECT("'"&amp;'DATA for charts'!$C$5&amp;"'!$j70"),$AM18,0)))</f>
        <v>Oct</v>
      </c>
      <c r="E70" s="222">
        <f ca="1">IF(ISNUMBER(OFFSET(INDIRECT("'"&amp;'DATA for charts'!$C$5&amp;"'!$k70"),$AM18,0)),OFFSET(INDIRECT("'"&amp;'DATA for charts'!$C$5&amp;"'!$k70"),$AM18,0),"")</f>
        <v>18</v>
      </c>
      <c r="F70" s="388">
        <f ca="1">IF(ISNUMBER(OFFSET(INDIRECT("'"&amp;'DATA for charts'!$C$5&amp;"'!$l70"),$AM18,0)),OFFSET(INDIRECT("'"&amp;'DATA for charts'!$C$5&amp;"'!$l70"),$AM18,0),"")</f>
        <v>14</v>
      </c>
      <c r="G70" s="256">
        <f ca="1">IF(ISNUMBER(OFFSET(INDIRECT("'"&amp;'DATA for charts'!$D$5&amp;"'!$i70"),$AM18,0)),OFFSET(INDIRECT("'"&amp;'DATA for charts'!$D$5&amp;"'!$i70"),$AM18,0),"")</f>
        <v>6.9253120000000008</v>
      </c>
      <c r="H70" s="387" t="str">
        <f ca="1">IF(ISBLANK(OFFSET(INDIRECT("'"&amp;'DATA for charts'!$D$5&amp;"'!$j70"),$AM18,0)),"",(OFFSET(INDIRECT("'"&amp;'DATA for charts'!$D$5&amp;"'!$j70"),$AM18,0)))</f>
        <v>Oct</v>
      </c>
      <c r="I70" s="222">
        <f ca="1">IF(ISNUMBER(OFFSET(INDIRECT("'"&amp;'DATA for charts'!$D$5&amp;"'!$k70"),$AM18,0)),OFFSET(INDIRECT("'"&amp;'DATA for charts'!$D$5&amp;"'!$k70"),$AM18,0),"")</f>
        <v>1</v>
      </c>
      <c r="J70" s="388">
        <f ca="1">IF(ISNUMBER(OFFSET(INDIRECT("'"&amp;'DATA for charts'!$D$5&amp;"'!$l70"),$AM18,0)),OFFSET(INDIRECT("'"&amp;'DATA for charts'!$D$5&amp;"'!$l70"),$AM18,0),"")</f>
        <v>13</v>
      </c>
      <c r="K70" s="256">
        <f ca="1">IF(ISNUMBER(OFFSET(INDIRECT("'"&amp;'DATA for charts'!$E$5&amp;"'!$i70"),$AM18,0)),OFFSET(INDIRECT("'"&amp;'DATA for charts'!$E$5&amp;"'!$i70"),$AM18,0),"")</f>
        <v>5.8390000000000004</v>
      </c>
      <c r="L70" s="387" t="str">
        <f ca="1">IF(ISBLANK(OFFSET(INDIRECT("'"&amp;'DATA for charts'!$E$5&amp;"'!$j70"),$AM18,0)),"",(OFFSET(INDIRECT("'"&amp;'DATA for charts'!$E$5&amp;"'!$j70"),$AM18,0)))</f>
        <v>Oct</v>
      </c>
      <c r="M70" s="222">
        <f ca="1">IF(ISNUMBER(OFFSET(INDIRECT("'"&amp;'DATA for charts'!$E$5&amp;"'!$k70"),$AM18,0)),OFFSET(INDIRECT("'"&amp;'DATA for charts'!$E$5&amp;"'!$k70"),$AM18,0),"")</f>
        <v>10</v>
      </c>
      <c r="N70" s="388">
        <f ca="1">IF(ISNUMBER(OFFSET(INDIRECT("'"&amp;'DATA for charts'!$E$5&amp;"'!$l70"),$AM18,0)),OFFSET(INDIRECT("'"&amp;'DATA for charts'!$E$5&amp;"'!$l70"),$AM18,0),"")</f>
        <v>13</v>
      </c>
      <c r="O70" s="256">
        <f ca="1">IF(ISNUMBER(OFFSET(INDIRECT("'"&amp;'DATA for charts'!$F$5&amp;"'!$i70"),$AM18,0)),OFFSET(INDIRECT("'"&amp;'DATA for charts'!$F$5&amp;"'!$i70"),$AM18,0),"")</f>
        <v>6.8061950039561392</v>
      </c>
      <c r="P70" s="387" t="str">
        <f ca="1">IF(ISBLANK(OFFSET(INDIRECT("'"&amp;'DATA for charts'!$F$5&amp;"'!$j70"),$AM18,0)),"",(OFFSET(INDIRECT("'"&amp;'DATA for charts'!$F$5&amp;"'!$j70"),$AM18,0)))</f>
        <v>Jan</v>
      </c>
      <c r="Q70" s="222">
        <f ca="1">IF(ISNUMBER(OFFSET(INDIRECT("'"&amp;'DATA for charts'!$F$5&amp;"'!$k70"),$AM18,0)),OFFSET(INDIRECT("'"&amp;'DATA for charts'!$F$5&amp;"'!$k70"),$AM18,0),"")</f>
        <v>22</v>
      </c>
      <c r="R70" s="388">
        <f ca="1">IF(ISNUMBER(OFFSET(INDIRECT("'"&amp;'DATA for charts'!$F$5&amp;"'!$l70"),$AM18,0)),OFFSET(INDIRECT("'"&amp;'DATA for charts'!$F$5&amp;"'!$l70"),$AM18,0),"")</f>
        <v>14</v>
      </c>
      <c r="S70" s="256">
        <f ca="1">IF(ISNUMBER(OFFSET(INDIRECT("'"&amp;'DATA for charts'!$G$5&amp;"'!$i70"),$AM18,0)),OFFSET(INDIRECT("'"&amp;'DATA for charts'!$G$5&amp;"'!$i70"),$AM18,0),"")</f>
        <v>6.4820000000000002</v>
      </c>
      <c r="T70" s="387" t="str">
        <f ca="1">IF(ISBLANK(OFFSET(INDIRECT("'"&amp;'DATA for charts'!$G$5&amp;"'!$j70"),$AM18,0)),"",(OFFSET(INDIRECT("'"&amp;'DATA for charts'!$G$5&amp;"'!$j70"),$AM18,0)))</f>
        <v>Oct</v>
      </c>
      <c r="U70" s="222">
        <f ca="1">IF(ISNUMBER(OFFSET(INDIRECT("'"&amp;'DATA for charts'!$G$5&amp;"'!$k70"),$AM18,0)),OFFSET(INDIRECT("'"&amp;'DATA for charts'!$G$5&amp;"'!$k70"),$AM18,0),"")</f>
        <v>18</v>
      </c>
      <c r="V70" s="388">
        <f ca="1">IF(ISNUMBER(OFFSET(INDIRECT("'"&amp;'DATA for charts'!$G$5&amp;"'!$l70"),$AM18,0)),OFFSET(INDIRECT("'"&amp;'DATA for charts'!$G$5&amp;"'!$l70"),$AM18,0),"")</f>
        <v>14</v>
      </c>
      <c r="W70" s="256">
        <f ca="1">IF(ISNUMBER(OFFSET(INDIRECT("'"&amp;'DATA for charts'!$H$5&amp;"'!$i70"),$AM18,0)),OFFSET(INDIRECT("'"&amp;'DATA for charts'!$H$5&amp;"'!$i70"),$AM18,0),"")</f>
        <v>6.40130605061848</v>
      </c>
      <c r="X70" s="387" t="str">
        <f ca="1">IF(ISBLANK(OFFSET(INDIRECT("'"&amp;'DATA for charts'!$H$5&amp;"'!$j70"),$AM18,0)),"",(OFFSET(INDIRECT("'"&amp;'DATA for charts'!$H$5&amp;"'!$j70"),$AM18,0)))</f>
        <v>Oct</v>
      </c>
      <c r="Y70" s="222">
        <f ca="1">IF(ISNUMBER(OFFSET(INDIRECT("'"&amp;'DATA for charts'!$H$5&amp;"'!$k70"),$AM18,0)),OFFSET(INDIRECT("'"&amp;'DATA for charts'!$H$5&amp;"'!$k70"),$AM18,0),"")</f>
        <v>18</v>
      </c>
      <c r="Z70" s="388">
        <f ca="1">IF(ISNUMBER(OFFSET(INDIRECT("'"&amp;'DATA for charts'!$H$5&amp;"'!$l70"),$AM18,0)),OFFSET(INDIRECT("'"&amp;'DATA for charts'!$H$5&amp;"'!$l70"),$AM18,0),"")</f>
        <v>14</v>
      </c>
      <c r="AA70" s="390">
        <f t="shared" ca="1" si="5"/>
        <v>5.8390000000000004</v>
      </c>
      <c r="AB70" s="256">
        <f t="shared" ca="1" si="6"/>
        <v>6.9253120000000008</v>
      </c>
      <c r="AC70" s="254">
        <f t="shared" ca="1" si="7"/>
        <v>6.4451355090957705</v>
      </c>
      <c r="AD70" s="391">
        <f t="shared" ca="1" si="8"/>
        <v>0.16854758111244214</v>
      </c>
      <c r="AE70" s="386"/>
      <c r="AF70" s="390" t="str">
        <f>IF(ISNUMBER(YourData!$I77),YourData!$I77,"")</f>
        <v/>
      </c>
      <c r="AG70" s="387" t="str">
        <f>IF(ISBLANK(YourData!$J77),"",YourData!$J77)</f>
        <v/>
      </c>
      <c r="AH70" s="222" t="str">
        <f>IF(ISNUMBER(YourData!$K77),YourData!$K77,"")</f>
        <v/>
      </c>
      <c r="AI70" s="389" t="str">
        <f>IF(ISNUMBER(YourData!$L77),YourData!$L77,"")</f>
        <v/>
      </c>
      <c r="AJ70"/>
      <c r="AK70"/>
      <c r="AL70"/>
      <c r="AM70"/>
      <c r="AN70"/>
      <c r="AO70"/>
      <c r="AP70"/>
      <c r="AQ70"/>
      <c r="AR70"/>
      <c r="AS70"/>
      <c r="AT70"/>
      <c r="AU70"/>
      <c r="AV70"/>
      <c r="AW70"/>
      <c r="AX70"/>
      <c r="AY70"/>
      <c r="AZ70"/>
      <c r="BA70"/>
      <c r="BB70"/>
      <c r="BC70"/>
      <c r="BD70"/>
      <c r="BE70"/>
      <c r="BF70"/>
      <c r="BG70"/>
      <c r="BH70"/>
      <c r="BI70"/>
      <c r="BJ70"/>
      <c r="BK70"/>
      <c r="BL70"/>
    </row>
    <row r="71" spans="2:64" ht="15">
      <c r="B71" s="157" t="s">
        <v>721</v>
      </c>
      <c r="C71" s="256">
        <f ca="1">IF(ISNUMBER(OFFSET(INDIRECT("'"&amp;'DATA for charts'!$C$5&amp;"'!$i70"),$AM19,0)),OFFSET(INDIRECT("'"&amp;'DATA for charts'!$C$5&amp;"'!$i70"),$AM19,0),"")</f>
        <v>5.7610000000000001</v>
      </c>
      <c r="D71" s="387" t="str">
        <f ca="1">IF(ISBLANK(OFFSET(INDIRECT("'"&amp;'DATA for charts'!$C$5&amp;"'!$j70"),$AM19,0)),"",(OFFSET(INDIRECT("'"&amp;'DATA for charts'!$C$5&amp;"'!$j70"),$AM19,0)))</f>
        <v>Jan</v>
      </c>
      <c r="E71" s="222">
        <f ca="1">IF(ISNUMBER(OFFSET(INDIRECT("'"&amp;'DATA for charts'!$C$5&amp;"'!$k70"),$AM19,0)),OFFSET(INDIRECT("'"&amp;'DATA for charts'!$C$5&amp;"'!$k70"),$AM19,0),"")</f>
        <v>22</v>
      </c>
      <c r="F71" s="388">
        <f ca="1">IF(ISNUMBER(OFFSET(INDIRECT("'"&amp;'DATA for charts'!$C$5&amp;"'!$l70"),$AM19,0)),OFFSET(INDIRECT("'"&amp;'DATA for charts'!$C$5&amp;"'!$l70"),$AM19,0),"")</f>
        <v>15</v>
      </c>
      <c r="G71" s="256">
        <f ca="1">IF(ISNUMBER(OFFSET(INDIRECT("'"&amp;'DATA for charts'!$D$5&amp;"'!$i70"),$AM19,0)),OFFSET(INDIRECT("'"&amp;'DATA for charts'!$D$5&amp;"'!$i70"),$AM19,0),"")</f>
        <v>7.0512579999999989</v>
      </c>
      <c r="H71" s="387" t="str">
        <f ca="1">IF(ISBLANK(OFFSET(INDIRECT("'"&amp;'DATA for charts'!$D$5&amp;"'!$j70"),$AM19,0)),"",(OFFSET(INDIRECT("'"&amp;'DATA for charts'!$D$5&amp;"'!$j70"),$AM19,0)))</f>
        <v>Jan</v>
      </c>
      <c r="I71" s="222">
        <f ca="1">IF(ISNUMBER(OFFSET(INDIRECT("'"&amp;'DATA for charts'!$D$5&amp;"'!$k70"),$AM19,0)),OFFSET(INDIRECT("'"&amp;'DATA for charts'!$D$5&amp;"'!$k70"),$AM19,0),"")</f>
        <v>22</v>
      </c>
      <c r="J71" s="388">
        <f ca="1">IF(ISNUMBER(OFFSET(INDIRECT("'"&amp;'DATA for charts'!$D$5&amp;"'!$l70"),$AM19,0)),OFFSET(INDIRECT("'"&amp;'DATA for charts'!$D$5&amp;"'!$l70"),$AM19,0),"")</f>
        <v>14</v>
      </c>
      <c r="K71" s="256">
        <f ca="1">IF(ISNUMBER(OFFSET(INDIRECT("'"&amp;'DATA for charts'!$E$5&amp;"'!$i70"),$AM19,0)),OFFSET(INDIRECT("'"&amp;'DATA for charts'!$E$5&amp;"'!$i70"),$AM19,0),"")</f>
        <v>5.8609999999999998</v>
      </c>
      <c r="L71" s="387" t="str">
        <f ca="1">IF(ISBLANK(OFFSET(INDIRECT("'"&amp;'DATA for charts'!$E$5&amp;"'!$j70"),$AM19,0)),"",(OFFSET(INDIRECT("'"&amp;'DATA for charts'!$E$5&amp;"'!$j70"),$AM19,0)))</f>
        <v>Jan</v>
      </c>
      <c r="M71" s="222">
        <f ca="1">IF(ISNUMBER(OFFSET(INDIRECT("'"&amp;'DATA for charts'!$E$5&amp;"'!$k70"),$AM19,0)),OFFSET(INDIRECT("'"&amp;'DATA for charts'!$E$5&amp;"'!$k70"),$AM19,0),"")</f>
        <v>22</v>
      </c>
      <c r="N71" s="388">
        <f ca="1">IF(ISNUMBER(OFFSET(INDIRECT("'"&amp;'DATA for charts'!$E$5&amp;"'!$l70"),$AM19,0)),OFFSET(INDIRECT("'"&amp;'DATA for charts'!$E$5&amp;"'!$l70"),$AM19,0),"")</f>
        <v>14</v>
      </c>
      <c r="O71" s="256">
        <f ca="1">IF(ISNUMBER(OFFSET(INDIRECT("'"&amp;'DATA for charts'!$F$5&amp;"'!$i70"),$AM19,0)),OFFSET(INDIRECT("'"&amp;'DATA for charts'!$F$5&amp;"'!$i70"),$AM19,0),"")</f>
        <v>6.7702237039140831</v>
      </c>
      <c r="P71" s="387" t="str">
        <f ca="1">IF(ISBLANK(OFFSET(INDIRECT("'"&amp;'DATA for charts'!$F$5&amp;"'!$j70"),$AM19,0)),"",(OFFSET(INDIRECT("'"&amp;'DATA for charts'!$F$5&amp;"'!$j70"),$AM19,0)))</f>
        <v>Jan</v>
      </c>
      <c r="Q71" s="222">
        <f ca="1">IF(ISNUMBER(OFFSET(INDIRECT("'"&amp;'DATA for charts'!$F$5&amp;"'!$k70"),$AM19,0)),OFFSET(INDIRECT("'"&amp;'DATA for charts'!$F$5&amp;"'!$k70"),$AM19,0),"")</f>
        <v>22</v>
      </c>
      <c r="R71" s="388">
        <f ca="1">IF(ISNUMBER(OFFSET(INDIRECT("'"&amp;'DATA for charts'!$F$5&amp;"'!$l70"),$AM19,0)),OFFSET(INDIRECT("'"&amp;'DATA for charts'!$F$5&amp;"'!$l70"),$AM19,0),"")</f>
        <v>14</v>
      </c>
      <c r="S71" s="256">
        <f ca="1">IF(ISNUMBER(OFFSET(INDIRECT("'"&amp;'DATA for charts'!$G$5&amp;"'!$i70"),$AM19,0)),OFFSET(INDIRECT("'"&amp;'DATA for charts'!$G$5&amp;"'!$i70"),$AM19,0),"")</f>
        <v>6.6760000000000002</v>
      </c>
      <c r="T71" s="387" t="str">
        <f ca="1">IF(ISBLANK(OFFSET(INDIRECT("'"&amp;'DATA for charts'!$G$5&amp;"'!$j70"),$AM19,0)),"",(OFFSET(INDIRECT("'"&amp;'DATA for charts'!$G$5&amp;"'!$j70"),$AM19,0)))</f>
        <v>Jan</v>
      </c>
      <c r="U71" s="222">
        <f ca="1">IF(ISNUMBER(OFFSET(INDIRECT("'"&amp;'DATA for charts'!$G$5&amp;"'!$k70"),$AM19,0)),OFFSET(INDIRECT("'"&amp;'DATA for charts'!$G$5&amp;"'!$k70"),$AM19,0),"")</f>
        <v>22</v>
      </c>
      <c r="V71" s="388">
        <f ca="1">IF(ISNUMBER(OFFSET(INDIRECT("'"&amp;'DATA for charts'!$G$5&amp;"'!$l70"),$AM19,0)),OFFSET(INDIRECT("'"&amp;'DATA for charts'!$G$5&amp;"'!$l70"),$AM19,0),"")</f>
        <v>14</v>
      </c>
      <c r="W71" s="256">
        <f ca="1">IF(ISNUMBER(OFFSET(INDIRECT("'"&amp;'DATA for charts'!$H$5&amp;"'!$i70"),$AM19,0)),OFFSET(INDIRECT("'"&amp;'DATA for charts'!$H$5&amp;"'!$i70"),$AM19,0),"")</f>
        <v>6.5566018422444596</v>
      </c>
      <c r="X71" s="387" t="str">
        <f ca="1">IF(ISBLANK(OFFSET(INDIRECT("'"&amp;'DATA for charts'!$H$5&amp;"'!$j70"),$AM19,0)),"",(OFFSET(INDIRECT("'"&amp;'DATA for charts'!$H$5&amp;"'!$j70"),$AM19,0)))</f>
        <v>Jan</v>
      </c>
      <c r="Y71" s="222">
        <f ca="1">IF(ISNUMBER(OFFSET(INDIRECT("'"&amp;'DATA for charts'!$H$5&amp;"'!$k70"),$AM19,0)),OFFSET(INDIRECT("'"&amp;'DATA for charts'!$H$5&amp;"'!$k70"),$AM19,0),"")</f>
        <v>22</v>
      </c>
      <c r="Z71" s="388">
        <f ca="1">IF(ISNUMBER(OFFSET(INDIRECT("'"&amp;'DATA for charts'!$H$5&amp;"'!$l70"),$AM19,0)),OFFSET(INDIRECT("'"&amp;'DATA for charts'!$H$5&amp;"'!$l70"),$AM19,0),"")</f>
        <v>14</v>
      </c>
      <c r="AA71" s="390">
        <f t="shared" ca="1" si="5"/>
        <v>5.7610000000000001</v>
      </c>
      <c r="AB71" s="256">
        <f t="shared" ca="1" si="6"/>
        <v>7.0512579999999989</v>
      </c>
      <c r="AC71" s="254">
        <f t="shared" ca="1" si="7"/>
        <v>6.4460139243597574</v>
      </c>
      <c r="AD71" s="391">
        <f t="shared" ca="1" si="8"/>
        <v>0.20016370041089418</v>
      </c>
      <c r="AE71" s="386"/>
      <c r="AF71" s="390" t="str">
        <f>IF(ISNUMBER(YourData!$I78),YourData!$I78,"")</f>
        <v/>
      </c>
      <c r="AG71" s="387" t="str">
        <f>IF(ISBLANK(YourData!$J78),"",YourData!$J78)</f>
        <v/>
      </c>
      <c r="AH71" s="222" t="str">
        <f>IF(ISNUMBER(YourData!$K78),YourData!$K78,"")</f>
        <v/>
      </c>
      <c r="AI71" s="389" t="str">
        <f>IF(ISNUMBER(YourData!$L78),YourData!$L78,"")</f>
        <v/>
      </c>
      <c r="AJ71"/>
      <c r="AK71"/>
      <c r="AL71"/>
      <c r="AM71"/>
      <c r="AN71"/>
      <c r="AO71"/>
      <c r="AP71"/>
      <c r="AQ71"/>
      <c r="AR71"/>
      <c r="AS71"/>
      <c r="AT71"/>
      <c r="AU71"/>
      <c r="AV71"/>
      <c r="AW71"/>
      <c r="AX71"/>
      <c r="AY71"/>
      <c r="AZ71"/>
      <c r="BA71"/>
      <c r="BB71"/>
      <c r="BC71"/>
      <c r="BD71"/>
      <c r="BE71"/>
      <c r="BF71"/>
      <c r="BG71"/>
      <c r="BH71"/>
      <c r="BI71"/>
      <c r="BJ71"/>
      <c r="BK71"/>
      <c r="BL71"/>
    </row>
    <row r="72" spans="2:64" ht="15">
      <c r="B72" s="157" t="s">
        <v>722</v>
      </c>
      <c r="C72" s="256">
        <f ca="1">IF(ISNUMBER(OFFSET(INDIRECT("'"&amp;'DATA for charts'!$C$5&amp;"'!$i70"),$AM20,0)),OFFSET(INDIRECT("'"&amp;'DATA for charts'!$C$5&amp;"'!$i70"),$AM20,0),"")</f>
        <v>6.3179999999999996</v>
      </c>
      <c r="D72" s="387" t="str">
        <f ca="1">IF(ISBLANK(OFFSET(INDIRECT("'"&amp;'DATA for charts'!$C$5&amp;"'!$j70"),$AM20,0)),"",(OFFSET(INDIRECT("'"&amp;'DATA for charts'!$C$5&amp;"'!$j70"),$AM20,0)))</f>
        <v>Jan</v>
      </c>
      <c r="E72" s="222">
        <f ca="1">IF(ISNUMBER(OFFSET(INDIRECT("'"&amp;'DATA for charts'!$C$5&amp;"'!$k70"),$AM20,0)),OFFSET(INDIRECT("'"&amp;'DATA for charts'!$C$5&amp;"'!$k70"),$AM20,0),"")</f>
        <v>22</v>
      </c>
      <c r="F72" s="388">
        <f ca="1">IF(ISNUMBER(OFFSET(INDIRECT("'"&amp;'DATA for charts'!$C$5&amp;"'!$l70"),$AM20,0)),OFFSET(INDIRECT("'"&amp;'DATA for charts'!$C$5&amp;"'!$l70"),$AM20,0),"")</f>
        <v>15</v>
      </c>
      <c r="G72" s="256">
        <f ca="1">IF(ISNUMBER(OFFSET(INDIRECT("'"&amp;'DATA for charts'!$D$5&amp;"'!$i70"),$AM20,0)),OFFSET(INDIRECT("'"&amp;'DATA for charts'!$D$5&amp;"'!$i70"),$AM20,0),"")</f>
        <v>7.1594479999999994</v>
      </c>
      <c r="H72" s="387" t="str">
        <f ca="1">IF(ISBLANK(OFFSET(INDIRECT("'"&amp;'DATA for charts'!$D$5&amp;"'!$j70"),$AM20,0)),"",(OFFSET(INDIRECT("'"&amp;'DATA for charts'!$D$5&amp;"'!$j70"),$AM20,0)))</f>
        <v>Jan</v>
      </c>
      <c r="I72" s="222">
        <f ca="1">IF(ISNUMBER(OFFSET(INDIRECT("'"&amp;'DATA for charts'!$D$5&amp;"'!$k70"),$AM20,0)),OFFSET(INDIRECT("'"&amp;'DATA for charts'!$D$5&amp;"'!$k70"),$AM20,0),"")</f>
        <v>22</v>
      </c>
      <c r="J72" s="388">
        <f ca="1">IF(ISNUMBER(OFFSET(INDIRECT("'"&amp;'DATA for charts'!$D$5&amp;"'!$l70"),$AM20,0)),OFFSET(INDIRECT("'"&amp;'DATA for charts'!$D$5&amp;"'!$l70"),$AM20,0),"")</f>
        <v>14</v>
      </c>
      <c r="K72" s="256">
        <f ca="1">IF(ISNUMBER(OFFSET(INDIRECT("'"&amp;'DATA for charts'!$E$5&amp;"'!$i70"),$AM20,0)),OFFSET(INDIRECT("'"&amp;'DATA for charts'!$E$5&amp;"'!$i70"),$AM20,0),"")</f>
        <v>6.0709999999999997</v>
      </c>
      <c r="L72" s="387" t="str">
        <f ca="1">IF(ISBLANK(OFFSET(INDIRECT("'"&amp;'DATA for charts'!$E$5&amp;"'!$j70"),$AM20,0)),"",(OFFSET(INDIRECT("'"&amp;'DATA for charts'!$E$5&amp;"'!$j70"),$AM20,0)))</f>
        <v>Jan</v>
      </c>
      <c r="M72" s="222">
        <f ca="1">IF(ISNUMBER(OFFSET(INDIRECT("'"&amp;'DATA for charts'!$E$5&amp;"'!$k70"),$AM20,0)),OFFSET(INDIRECT("'"&amp;'DATA for charts'!$E$5&amp;"'!$k70"),$AM20,0),"")</f>
        <v>22</v>
      </c>
      <c r="N72" s="388">
        <f ca="1">IF(ISNUMBER(OFFSET(INDIRECT("'"&amp;'DATA for charts'!$E$5&amp;"'!$l70"),$AM20,0)),OFFSET(INDIRECT("'"&amp;'DATA for charts'!$E$5&amp;"'!$l70"),$AM20,0),"")</f>
        <v>14</v>
      </c>
      <c r="O72" s="256">
        <f ca="1">IF(ISNUMBER(OFFSET(INDIRECT("'"&amp;'DATA for charts'!$F$5&amp;"'!$i70"),$AM20,0)),OFFSET(INDIRECT("'"&amp;'DATA for charts'!$F$5&amp;"'!$i70"),$AM20,0),"")</f>
        <v>7.1067701858669441</v>
      </c>
      <c r="P72" s="387" t="str">
        <f ca="1">IF(ISBLANK(OFFSET(INDIRECT("'"&amp;'DATA for charts'!$F$5&amp;"'!$j70"),$AM20,0)),"",(OFFSET(INDIRECT("'"&amp;'DATA for charts'!$F$5&amp;"'!$j70"),$AM20,0)))</f>
        <v>Jan</v>
      </c>
      <c r="Q72" s="222">
        <f ca="1">IF(ISNUMBER(OFFSET(INDIRECT("'"&amp;'DATA for charts'!$F$5&amp;"'!$k70"),$AM20,0)),OFFSET(INDIRECT("'"&amp;'DATA for charts'!$F$5&amp;"'!$k70"),$AM20,0),"")</f>
        <v>22</v>
      </c>
      <c r="R72" s="388">
        <f ca="1">IF(ISNUMBER(OFFSET(INDIRECT("'"&amp;'DATA for charts'!$F$5&amp;"'!$l70"),$AM20,0)),OFFSET(INDIRECT("'"&amp;'DATA for charts'!$F$5&amp;"'!$l70"),$AM20,0),"")</f>
        <v>14</v>
      </c>
      <c r="S72" s="256">
        <f ca="1">IF(ISNUMBER(OFFSET(INDIRECT("'"&amp;'DATA for charts'!$G$5&amp;"'!$i70"),$AM20,0)),OFFSET(INDIRECT("'"&amp;'DATA for charts'!$G$5&amp;"'!$i70"),$AM20,0),"")</f>
        <v>6.9340000000000002</v>
      </c>
      <c r="T72" s="387" t="str">
        <f ca="1">IF(ISBLANK(OFFSET(INDIRECT("'"&amp;'DATA for charts'!$G$5&amp;"'!$j70"),$AM20,0)),"",(OFFSET(INDIRECT("'"&amp;'DATA for charts'!$G$5&amp;"'!$j70"),$AM20,0)))</f>
        <v>Jan</v>
      </c>
      <c r="U72" s="222">
        <f ca="1">IF(ISNUMBER(OFFSET(INDIRECT("'"&amp;'DATA for charts'!$G$5&amp;"'!$k70"),$AM20,0)),OFFSET(INDIRECT("'"&amp;'DATA for charts'!$G$5&amp;"'!$k70"),$AM20,0),"")</f>
        <v>22</v>
      </c>
      <c r="V72" s="388">
        <f ca="1">IF(ISNUMBER(OFFSET(INDIRECT("'"&amp;'DATA for charts'!$G$5&amp;"'!$l70"),$AM20,0)),OFFSET(INDIRECT("'"&amp;'DATA for charts'!$G$5&amp;"'!$l70"),$AM20,0),"")</f>
        <v>14</v>
      </c>
      <c r="W72" s="256">
        <f ca="1">IF(ISNUMBER(OFFSET(INDIRECT("'"&amp;'DATA for charts'!$H$5&amp;"'!$i70"),$AM20,0)),OFFSET(INDIRECT("'"&amp;'DATA for charts'!$H$5&amp;"'!$i70"),$AM20,0),"")</f>
        <v>6.8674376424153598</v>
      </c>
      <c r="X72" s="387" t="str">
        <f ca="1">IF(ISBLANK(OFFSET(INDIRECT("'"&amp;'DATA for charts'!$H$5&amp;"'!$j70"),$AM20,0)),"",(OFFSET(INDIRECT("'"&amp;'DATA for charts'!$H$5&amp;"'!$j70"),$AM20,0)))</f>
        <v>Jan</v>
      </c>
      <c r="Y72" s="222">
        <f ca="1">IF(ISNUMBER(OFFSET(INDIRECT("'"&amp;'DATA for charts'!$H$5&amp;"'!$k70"),$AM20,0)),OFFSET(INDIRECT("'"&amp;'DATA for charts'!$H$5&amp;"'!$k70"),$AM20,0),"")</f>
        <v>22</v>
      </c>
      <c r="Z72" s="388">
        <f ca="1">IF(ISNUMBER(OFFSET(INDIRECT("'"&amp;'DATA for charts'!$H$5&amp;"'!$l70"),$AM20,0)),OFFSET(INDIRECT("'"&amp;'DATA for charts'!$H$5&amp;"'!$l70"),$AM20,0),"")</f>
        <v>14</v>
      </c>
      <c r="AA72" s="390">
        <f t="shared" ca="1" si="5"/>
        <v>6.0709999999999997</v>
      </c>
      <c r="AB72" s="256">
        <f t="shared" ca="1" si="6"/>
        <v>7.1594479999999994</v>
      </c>
      <c r="AC72" s="254">
        <f t="shared" ca="1" si="7"/>
        <v>6.7427759713803832</v>
      </c>
      <c r="AD72" s="391">
        <f t="shared" ca="1" si="8"/>
        <v>0.16142431613031513</v>
      </c>
      <c r="AE72" s="408"/>
      <c r="AF72" s="390" t="str">
        <f>IF(ISNUMBER(YourData!$I79),YourData!$I79,"")</f>
        <v/>
      </c>
      <c r="AG72" s="387" t="str">
        <f>IF(ISBLANK(YourData!$J79),"",YourData!$J79)</f>
        <v/>
      </c>
      <c r="AH72" s="222" t="str">
        <f>IF(ISNUMBER(YourData!$K79),YourData!$K79,"")</f>
        <v/>
      </c>
      <c r="AI72" s="389" t="str">
        <f>IF(ISNUMBER(YourData!$L79),YourData!$L79,"")</f>
        <v/>
      </c>
      <c r="AJ72"/>
      <c r="AK72"/>
      <c r="AL72"/>
      <c r="AM72"/>
      <c r="AN72"/>
      <c r="AO72"/>
      <c r="AP72"/>
      <c r="AQ72"/>
      <c r="AR72"/>
      <c r="AS72"/>
      <c r="AT72"/>
      <c r="AU72"/>
      <c r="AV72"/>
      <c r="AW72"/>
      <c r="AX72"/>
      <c r="AY72"/>
      <c r="AZ72"/>
      <c r="BA72"/>
      <c r="BB72"/>
      <c r="BC72"/>
      <c r="BD72"/>
      <c r="BE72"/>
      <c r="BF72"/>
      <c r="BG72"/>
      <c r="BH72"/>
      <c r="BI72"/>
      <c r="BJ72"/>
      <c r="BK72"/>
      <c r="BL72"/>
    </row>
    <row r="73" spans="2:64" ht="15">
      <c r="B73" s="208" t="s">
        <v>723</v>
      </c>
      <c r="C73" s="256">
        <f ca="1">IF(ISNUMBER(OFFSET(INDIRECT("'"&amp;'DATA for charts'!$C$5&amp;"'!$i70"),$AM21,0)),OFFSET(INDIRECT("'"&amp;'DATA for charts'!$C$5&amp;"'!$i70"),$AM21,0),"")</f>
        <v>6.2320000000000002</v>
      </c>
      <c r="D73" s="387" t="str">
        <f ca="1">IF(ISBLANK(OFFSET(INDIRECT("'"&amp;'DATA for charts'!$C$5&amp;"'!$j70"),$AM21,0)),"",(OFFSET(INDIRECT("'"&amp;'DATA for charts'!$C$5&amp;"'!$j70"),$AM21,0)))</f>
        <v>Jan</v>
      </c>
      <c r="E73" s="222">
        <f ca="1">IF(ISNUMBER(OFFSET(INDIRECT("'"&amp;'DATA for charts'!$C$5&amp;"'!$k70"),$AM21,0)),OFFSET(INDIRECT("'"&amp;'DATA for charts'!$C$5&amp;"'!$k70"),$AM21,0),"")</f>
        <v>22</v>
      </c>
      <c r="F73" s="388">
        <f ca="1">IF(ISNUMBER(OFFSET(INDIRECT("'"&amp;'DATA for charts'!$C$5&amp;"'!$l70"),$AM21,0)),OFFSET(INDIRECT("'"&amp;'DATA for charts'!$C$5&amp;"'!$l70"),$AM21,0),"")</f>
        <v>15</v>
      </c>
      <c r="G73" s="256">
        <f ca="1">IF(ISNUMBER(OFFSET(INDIRECT("'"&amp;'DATA for charts'!$D$5&amp;"'!$i70"),$AM21,0)),OFFSET(INDIRECT("'"&amp;'DATA for charts'!$D$5&amp;"'!$i70"),$AM21,0),"")</f>
        <v>7.5407349999999989</v>
      </c>
      <c r="H73" s="387" t="str">
        <f ca="1">IF(ISBLANK(OFFSET(INDIRECT("'"&amp;'DATA for charts'!$D$5&amp;"'!$j70"),$AM21,0)),"",(OFFSET(INDIRECT("'"&amp;'DATA for charts'!$D$5&amp;"'!$j70"),$AM21,0)))</f>
        <v>Jan</v>
      </c>
      <c r="I73" s="222">
        <f ca="1">IF(ISNUMBER(OFFSET(INDIRECT("'"&amp;'DATA for charts'!$D$5&amp;"'!$k70"),$AM21,0)),OFFSET(INDIRECT("'"&amp;'DATA for charts'!$D$5&amp;"'!$k70"),$AM21,0),"")</f>
        <v>22</v>
      </c>
      <c r="J73" s="388">
        <f ca="1">IF(ISNUMBER(OFFSET(INDIRECT("'"&amp;'DATA for charts'!$D$5&amp;"'!$l70"),$AM21,0)),OFFSET(INDIRECT("'"&amp;'DATA for charts'!$D$5&amp;"'!$l70"),$AM21,0),"")</f>
        <v>14</v>
      </c>
      <c r="K73" s="256">
        <f ca="1">IF(ISNUMBER(OFFSET(INDIRECT("'"&amp;'DATA for charts'!$E$5&amp;"'!$i70"),$AM21,0)),OFFSET(INDIRECT("'"&amp;'DATA for charts'!$E$5&amp;"'!$i70"),$AM21,0),"")</f>
        <v>6.3550000000000004</v>
      </c>
      <c r="L73" s="387" t="str">
        <f ca="1">IF(ISBLANK(OFFSET(INDIRECT("'"&amp;'DATA for charts'!$E$5&amp;"'!$j70"),$AM21,0)),"",(OFFSET(INDIRECT("'"&amp;'DATA for charts'!$E$5&amp;"'!$j70"),$AM21,0)))</f>
        <v>Jan</v>
      </c>
      <c r="M73" s="222">
        <f ca="1">IF(ISNUMBER(OFFSET(INDIRECT("'"&amp;'DATA for charts'!$E$5&amp;"'!$k70"),$AM21,0)),OFFSET(INDIRECT("'"&amp;'DATA for charts'!$E$5&amp;"'!$k70"),$AM21,0),"")</f>
        <v>22</v>
      </c>
      <c r="N73" s="388">
        <f ca="1">IF(ISNUMBER(OFFSET(INDIRECT("'"&amp;'DATA for charts'!$E$5&amp;"'!$l70"),$AM21,0)),OFFSET(INDIRECT("'"&amp;'DATA for charts'!$E$5&amp;"'!$l70"),$AM21,0),"")</f>
        <v>14</v>
      </c>
      <c r="O73" s="256">
        <f ca="1">IF(ISNUMBER(OFFSET(INDIRECT("'"&amp;'DATA for charts'!$F$5&amp;"'!$i70"),$AM21,0)),OFFSET(INDIRECT("'"&amp;'DATA for charts'!$F$5&amp;"'!$i70"),$AM21,0),"")</f>
        <v>7.3342986190285275</v>
      </c>
      <c r="P73" s="387" t="str">
        <f ca="1">IF(ISBLANK(OFFSET(INDIRECT("'"&amp;'DATA for charts'!$F$5&amp;"'!$j70"),$AM21,0)),"",(OFFSET(INDIRECT("'"&amp;'DATA for charts'!$F$5&amp;"'!$j70"),$AM21,0)))</f>
        <v>Jan</v>
      </c>
      <c r="Q73" s="222">
        <f ca="1">IF(ISNUMBER(OFFSET(INDIRECT("'"&amp;'DATA for charts'!$F$5&amp;"'!$k70"),$AM21,0)),OFFSET(INDIRECT("'"&amp;'DATA for charts'!$F$5&amp;"'!$k70"),$AM21,0),"")</f>
        <v>22</v>
      </c>
      <c r="R73" s="388">
        <f ca="1">IF(ISNUMBER(OFFSET(INDIRECT("'"&amp;'DATA for charts'!$F$5&amp;"'!$l70"),$AM21,0)),OFFSET(INDIRECT("'"&amp;'DATA for charts'!$F$5&amp;"'!$l70"),$AM21,0),"")</f>
        <v>14</v>
      </c>
      <c r="S73" s="256">
        <f ca="1">IF(ISNUMBER(OFFSET(INDIRECT("'"&amp;'DATA for charts'!$G$5&amp;"'!$i70"),$AM21,0)),OFFSET(INDIRECT("'"&amp;'DATA for charts'!$G$5&amp;"'!$i70"),$AM21,0),"")</f>
        <v>7.2389999999999999</v>
      </c>
      <c r="T73" s="387" t="str">
        <f ca="1">IF(ISBLANK(OFFSET(INDIRECT("'"&amp;'DATA for charts'!$G$5&amp;"'!$j70"),$AM21,0)),"",(OFFSET(INDIRECT("'"&amp;'DATA for charts'!$G$5&amp;"'!$j70"),$AM21,0)))</f>
        <v>Jan</v>
      </c>
      <c r="U73" s="222">
        <f ca="1">IF(ISNUMBER(OFFSET(INDIRECT("'"&amp;'DATA for charts'!$G$5&amp;"'!$k70"),$AM21,0)),OFFSET(INDIRECT("'"&amp;'DATA for charts'!$G$5&amp;"'!$k70"),$AM21,0),"")</f>
        <v>22</v>
      </c>
      <c r="V73" s="388">
        <f ca="1">IF(ISNUMBER(OFFSET(INDIRECT("'"&amp;'DATA for charts'!$G$5&amp;"'!$l70"),$AM21,0)),OFFSET(INDIRECT("'"&amp;'DATA for charts'!$G$5&amp;"'!$l70"),$AM21,0),"")</f>
        <v>14</v>
      </c>
      <c r="W73" s="256">
        <f ca="1">IF(ISNUMBER(OFFSET(INDIRECT("'"&amp;'DATA for charts'!$H$5&amp;"'!$i70"),$AM21,0)),OFFSET(INDIRECT("'"&amp;'DATA for charts'!$H$5&amp;"'!$i70"),$AM21,0),"")</f>
        <v>7.17515462239583</v>
      </c>
      <c r="X73" s="387" t="str">
        <f ca="1">IF(ISBLANK(OFFSET(INDIRECT("'"&amp;'DATA for charts'!$H$5&amp;"'!$j70"),$AM21,0)),"",(OFFSET(INDIRECT("'"&amp;'DATA for charts'!$H$5&amp;"'!$j70"),$AM21,0)))</f>
        <v>Jan</v>
      </c>
      <c r="Y73" s="222">
        <f ca="1">IF(ISNUMBER(OFFSET(INDIRECT("'"&amp;'DATA for charts'!$H$5&amp;"'!$k70"),$AM21,0)),OFFSET(INDIRECT("'"&amp;'DATA for charts'!$H$5&amp;"'!$k70"),$AM21,0),"")</f>
        <v>22</v>
      </c>
      <c r="Z73" s="388">
        <f ca="1">IF(ISNUMBER(OFFSET(INDIRECT("'"&amp;'DATA for charts'!$H$5&amp;"'!$l70"),$AM21,0)),OFFSET(INDIRECT("'"&amp;'DATA for charts'!$H$5&amp;"'!$l70"),$AM21,0),"")</f>
        <v>14</v>
      </c>
      <c r="AA73" s="392">
        <f t="shared" ca="1" si="5"/>
        <v>6.2320000000000002</v>
      </c>
      <c r="AB73" s="396">
        <f t="shared" ca="1" si="6"/>
        <v>7.5407349999999989</v>
      </c>
      <c r="AC73" s="398">
        <f t="shared" ca="1" si="7"/>
        <v>6.9793647069040601</v>
      </c>
      <c r="AD73" s="399">
        <f t="shared" ca="1" si="8"/>
        <v>0.18751491789867125</v>
      </c>
      <c r="AE73" s="408"/>
      <c r="AF73" s="390" t="str">
        <f>IF(ISNUMBER(YourData!$I80),YourData!$I80,"")</f>
        <v/>
      </c>
      <c r="AG73" s="387" t="str">
        <f>IF(ISBLANK(YourData!$J80),"",YourData!$J80)</f>
        <v/>
      </c>
      <c r="AH73" s="222" t="str">
        <f>IF(ISNUMBER(YourData!$K80),YourData!$K80,"")</f>
        <v/>
      </c>
      <c r="AI73" s="389" t="str">
        <f>IF(ISNUMBER(YourData!$L80),YourData!$L80,"")</f>
        <v/>
      </c>
      <c r="AJ73"/>
      <c r="AK73"/>
      <c r="AL73"/>
      <c r="AM73"/>
      <c r="AN73"/>
      <c r="AO73"/>
      <c r="AP73"/>
      <c r="AQ73"/>
      <c r="AR73"/>
      <c r="AS73"/>
      <c r="AT73"/>
      <c r="AU73"/>
      <c r="AV73"/>
      <c r="AW73"/>
      <c r="AX73"/>
      <c r="AY73"/>
      <c r="AZ73"/>
      <c r="BA73"/>
      <c r="BB73"/>
      <c r="BC73"/>
      <c r="BD73"/>
      <c r="BE73"/>
      <c r="BF73"/>
      <c r="BG73"/>
      <c r="BH73"/>
      <c r="BI73"/>
      <c r="BJ73"/>
      <c r="BK73"/>
      <c r="BL73"/>
    </row>
    <row r="74" spans="2:64" ht="15">
      <c r="B74" s="157" t="s">
        <v>207</v>
      </c>
      <c r="C74" s="378">
        <f ca="1">IF(ISNUMBER(OFFSET(INDIRECT("'"&amp;'DATA for charts'!$C$5&amp;"'!$i70"),$AM22,0)),OFFSET(INDIRECT("'"&amp;'DATA for charts'!$C$5&amp;"'!$i70"),$AM22,0),"")</f>
        <v>3.0390000000000001</v>
      </c>
      <c r="D74" s="379" t="str">
        <f ca="1">IF(ISBLANK(OFFSET(INDIRECT("'"&amp;'DATA for charts'!$C$5&amp;"'!$j70"),$AM22,0)),"",(OFFSET(INDIRECT("'"&amp;'DATA for charts'!$C$5&amp;"'!$j70"),$AM22,0)))</f>
        <v>Oct</v>
      </c>
      <c r="E74" s="380">
        <f ca="1">IF(ISNUMBER(OFFSET(INDIRECT("'"&amp;'DATA for charts'!$C$5&amp;"'!$k70"),$AM22,0)),OFFSET(INDIRECT("'"&amp;'DATA for charts'!$C$5&amp;"'!$k70"),$AM22,0),"")</f>
        <v>1</v>
      </c>
      <c r="F74" s="381">
        <f ca="1">IF(ISNUMBER(OFFSET(INDIRECT("'"&amp;'DATA for charts'!$C$5&amp;"'!$l70"),$AM22,0)),OFFSET(INDIRECT("'"&amp;'DATA for charts'!$C$5&amp;"'!$l70"),$AM22,0),"")</f>
        <v>15</v>
      </c>
      <c r="G74" s="378">
        <f ca="1">IF(ISNUMBER(OFFSET(INDIRECT("'"&amp;'DATA for charts'!$D$5&amp;"'!$i70"),$AM22,0)),OFFSET(INDIRECT("'"&amp;'DATA for charts'!$D$5&amp;"'!$i70"),$AM22,0),"")</f>
        <v>3.3764349999999999</v>
      </c>
      <c r="H74" s="379" t="str">
        <f ca="1">IF(ISBLANK(OFFSET(INDIRECT("'"&amp;'DATA for charts'!$D$5&amp;"'!$j70"),$AM22,0)),"",(OFFSET(INDIRECT("'"&amp;'DATA for charts'!$D$5&amp;"'!$j70"),$AM22,0)))</f>
        <v>Oct</v>
      </c>
      <c r="I74" s="380">
        <f ca="1">IF(ISNUMBER(OFFSET(INDIRECT("'"&amp;'DATA for charts'!$D$5&amp;"'!$k70"),$AM22,0)),OFFSET(INDIRECT("'"&amp;'DATA for charts'!$D$5&amp;"'!$k70"),$AM22,0),"")</f>
        <v>1</v>
      </c>
      <c r="J74" s="381">
        <f ca="1">IF(ISNUMBER(OFFSET(INDIRECT("'"&amp;'DATA for charts'!$D$5&amp;"'!$l70"),$AM22,0)),OFFSET(INDIRECT("'"&amp;'DATA for charts'!$D$5&amp;"'!$l70"),$AM22,0),"")</f>
        <v>14</v>
      </c>
      <c r="K74" s="378">
        <f ca="1">IF(ISNUMBER(OFFSET(INDIRECT("'"&amp;'DATA for charts'!$E$5&amp;"'!$i70"),$AM22,0)),OFFSET(INDIRECT("'"&amp;'DATA for charts'!$E$5&amp;"'!$i70"),$AM22,0),"")</f>
        <v>2.556</v>
      </c>
      <c r="L74" s="379" t="str">
        <f ca="1">IF(ISBLANK(OFFSET(INDIRECT("'"&amp;'DATA for charts'!$E$5&amp;"'!$j70"),$AM22,0)),"",(OFFSET(INDIRECT("'"&amp;'DATA for charts'!$E$5&amp;"'!$j70"),$AM22,0)))</f>
        <v>Sep</v>
      </c>
      <c r="M74" s="380">
        <f ca="1">IF(ISNUMBER(OFFSET(INDIRECT("'"&amp;'DATA for charts'!$E$5&amp;"'!$k70"),$AM22,0)),OFFSET(INDIRECT("'"&amp;'DATA for charts'!$E$5&amp;"'!$k70"),$AM22,0),"")</f>
        <v>11</v>
      </c>
      <c r="N74" s="381">
        <f ca="1">IF(ISNUMBER(OFFSET(INDIRECT("'"&amp;'DATA for charts'!$E$5&amp;"'!$l70"),$AM22,0)),OFFSET(INDIRECT("'"&amp;'DATA for charts'!$E$5&amp;"'!$l70"),$AM22,0),"")</f>
        <v>14</v>
      </c>
      <c r="O74" s="378">
        <f ca="1">IF(ISNUMBER(OFFSET(INDIRECT("'"&amp;'DATA for charts'!$F$5&amp;"'!$i70"),$AM22,0)),OFFSET(INDIRECT("'"&amp;'DATA for charts'!$F$5&amp;"'!$i70"),$AM22,0),"")</f>
        <v>3.040447251546055</v>
      </c>
      <c r="P74" s="379" t="str">
        <f ca="1">IF(ISBLANK(OFFSET(INDIRECT("'"&amp;'DATA for charts'!$F$5&amp;"'!$j70"),$AM22,0)),"",(OFFSET(INDIRECT("'"&amp;'DATA for charts'!$F$5&amp;"'!$j70"),$AM22,0)))</f>
        <v>Oct</v>
      </c>
      <c r="Q74" s="380">
        <f ca="1">IF(ISNUMBER(OFFSET(INDIRECT("'"&amp;'DATA for charts'!$F$5&amp;"'!$k70"),$AM22,0)),OFFSET(INDIRECT("'"&amp;'DATA for charts'!$F$5&amp;"'!$k70"),$AM22,0),"")</f>
        <v>1</v>
      </c>
      <c r="R74" s="381">
        <f ca="1">IF(ISNUMBER(OFFSET(INDIRECT("'"&amp;'DATA for charts'!$F$5&amp;"'!$l70"),$AM22,0)),OFFSET(INDIRECT("'"&amp;'DATA for charts'!$F$5&amp;"'!$l70"),$AM22,0),"")</f>
        <v>14</v>
      </c>
      <c r="S74" s="378">
        <f ca="1">IF(ISNUMBER(OFFSET(INDIRECT("'"&amp;'DATA for charts'!$G$5&amp;"'!$i70"),$AM22,0)),OFFSET(INDIRECT("'"&amp;'DATA for charts'!$G$5&amp;"'!$i70"),$AM22,0),"")</f>
        <v>2.8959999999999999</v>
      </c>
      <c r="T74" s="379" t="str">
        <f ca="1">IF(ISBLANK(OFFSET(INDIRECT("'"&amp;'DATA for charts'!$G$5&amp;"'!$j70"),$AM22,0)),"",(OFFSET(INDIRECT("'"&amp;'DATA for charts'!$G$5&amp;"'!$j70"),$AM22,0)))</f>
        <v>Oct</v>
      </c>
      <c r="U74" s="380">
        <f ca="1">IF(ISNUMBER(OFFSET(INDIRECT("'"&amp;'DATA for charts'!$G$5&amp;"'!$k70"),$AM22,0)),OFFSET(INDIRECT("'"&amp;'DATA for charts'!$G$5&amp;"'!$k70"),$AM22,0),"")</f>
        <v>12</v>
      </c>
      <c r="V74" s="381">
        <f ca="1">IF(ISNUMBER(OFFSET(INDIRECT("'"&amp;'DATA for charts'!$G$5&amp;"'!$l70"),$AM22,0)),OFFSET(INDIRECT("'"&amp;'DATA for charts'!$G$5&amp;"'!$l70"),$AM22,0),"")</f>
        <v>15</v>
      </c>
      <c r="W74" s="378">
        <f ca="1">IF(ISNUMBER(OFFSET(INDIRECT("'"&amp;'DATA for charts'!$H$5&amp;"'!$i70"),$AM22,0)),OFFSET(INDIRECT("'"&amp;'DATA for charts'!$H$5&amp;"'!$i70"),$AM22,0),"")</f>
        <v>2.9400681135389499</v>
      </c>
      <c r="X74" s="379" t="str">
        <f ca="1">IF(ISBLANK(OFFSET(INDIRECT("'"&amp;'DATA for charts'!$H$5&amp;"'!$j70"),$AM22,0)),"",(OFFSET(INDIRECT("'"&amp;'DATA for charts'!$H$5&amp;"'!$j70"),$AM22,0)))</f>
        <v>Oct</v>
      </c>
      <c r="Y74" s="380">
        <f ca="1">IF(ISNUMBER(OFFSET(INDIRECT("'"&amp;'DATA for charts'!$H$5&amp;"'!$k70"),$AM22,0)),OFFSET(INDIRECT("'"&amp;'DATA for charts'!$H$5&amp;"'!$k70"),$AM22,0),"")</f>
        <v>1</v>
      </c>
      <c r="Z74" s="381">
        <f ca="1">IF(ISNUMBER(OFFSET(INDIRECT("'"&amp;'DATA for charts'!$H$5&amp;"'!$l70"),$AM22,0)),OFFSET(INDIRECT("'"&amp;'DATA for charts'!$H$5&amp;"'!$l70"),$AM22,0),"")</f>
        <v>14</v>
      </c>
      <c r="AA74" s="390">
        <f t="shared" ca="1" si="5"/>
        <v>2.556</v>
      </c>
      <c r="AB74" s="256">
        <f t="shared" ca="1" si="6"/>
        <v>3.3764349999999999</v>
      </c>
      <c r="AC74" s="254">
        <f t="shared" ca="1" si="7"/>
        <v>2.974658394180834</v>
      </c>
      <c r="AD74" s="391">
        <f t="shared" ca="1" si="8"/>
        <v>0.27580814039184237</v>
      </c>
      <c r="AE74" s="408"/>
      <c r="AF74" s="383" t="str">
        <f>IF(ISNUMBER(YourData!$I81),YourData!$I81,"")</f>
        <v/>
      </c>
      <c r="AG74" s="379" t="str">
        <f>IF(ISBLANK(YourData!$J81),"",YourData!$J81)</f>
        <v/>
      </c>
      <c r="AH74" s="380" t="str">
        <f>IF(ISNUMBER(YourData!$K81),YourData!$K81,"")</f>
        <v/>
      </c>
      <c r="AI74" s="382" t="str">
        <f>IF(ISNUMBER(YourData!$L81),YourData!$L81,"")</f>
        <v/>
      </c>
      <c r="AJ74"/>
      <c r="AK74"/>
      <c r="AL74"/>
      <c r="AM74"/>
      <c r="AN74"/>
      <c r="AO74"/>
      <c r="AP74"/>
      <c r="AQ74"/>
      <c r="AR74"/>
      <c r="AS74"/>
      <c r="AT74"/>
      <c r="AU74"/>
      <c r="AV74"/>
      <c r="AW74"/>
      <c r="AX74"/>
      <c r="AY74"/>
      <c r="AZ74"/>
      <c r="BA74"/>
      <c r="BB74"/>
      <c r="BC74"/>
      <c r="BD74"/>
      <c r="BE74"/>
      <c r="BF74"/>
      <c r="BG74"/>
      <c r="BH74"/>
      <c r="BI74"/>
      <c r="BJ74"/>
      <c r="BK74"/>
      <c r="BL74"/>
    </row>
    <row r="75" spans="2:64" ht="15">
      <c r="B75" s="157" t="s">
        <v>208</v>
      </c>
      <c r="C75" s="256">
        <f ca="1">IF(ISNUMBER(OFFSET(INDIRECT("'"&amp;'DATA for charts'!$C$5&amp;"'!$i70"),$AM23,0)),OFFSET(INDIRECT("'"&amp;'DATA for charts'!$C$5&amp;"'!$i70"),$AM23,0),"")</f>
        <v>2.4929999999999999</v>
      </c>
      <c r="D75" s="387" t="str">
        <f ca="1">IF(ISBLANK(OFFSET(INDIRECT("'"&amp;'DATA for charts'!$C$5&amp;"'!$j70"),$AM23,0)),"",(OFFSET(INDIRECT("'"&amp;'DATA for charts'!$C$5&amp;"'!$j70"),$AM23,0)))</f>
        <v>Oct</v>
      </c>
      <c r="E75" s="222">
        <f ca="1">IF(ISNUMBER(OFFSET(INDIRECT("'"&amp;'DATA for charts'!$C$5&amp;"'!$k70"),$AM23,0)),OFFSET(INDIRECT("'"&amp;'DATA for charts'!$C$5&amp;"'!$k70"),$AM23,0),"")</f>
        <v>18</v>
      </c>
      <c r="F75" s="388">
        <f ca="1">IF(ISNUMBER(OFFSET(INDIRECT("'"&amp;'DATA for charts'!$C$5&amp;"'!$l70"),$AM23,0)),OFFSET(INDIRECT("'"&amp;'DATA for charts'!$C$5&amp;"'!$l70"),$AM23,0),"")</f>
        <v>14</v>
      </c>
      <c r="G75" s="256">
        <f ca="1">IF(ISNUMBER(OFFSET(INDIRECT("'"&amp;'DATA for charts'!$D$5&amp;"'!$i70"),$AM23,0)),OFFSET(INDIRECT("'"&amp;'DATA for charts'!$D$5&amp;"'!$i70"),$AM23,0),"")</f>
        <v>2.7220759999999999</v>
      </c>
      <c r="H75" s="387" t="str">
        <f ca="1">IF(ISBLANK(OFFSET(INDIRECT("'"&amp;'DATA for charts'!$D$5&amp;"'!$j70"),$AM23,0)),"",(OFFSET(INDIRECT("'"&amp;'DATA for charts'!$D$5&amp;"'!$j70"),$AM23,0)))</f>
        <v>Oct</v>
      </c>
      <c r="I75" s="222">
        <f ca="1">IF(ISNUMBER(OFFSET(INDIRECT("'"&amp;'DATA for charts'!$D$5&amp;"'!$k70"),$AM23,0)),OFFSET(INDIRECT("'"&amp;'DATA for charts'!$D$5&amp;"'!$k70"),$AM23,0),"")</f>
        <v>2</v>
      </c>
      <c r="J75" s="388">
        <f ca="1">IF(ISNUMBER(OFFSET(INDIRECT("'"&amp;'DATA for charts'!$D$5&amp;"'!$l70"),$AM23,0)),OFFSET(INDIRECT("'"&amp;'DATA for charts'!$D$5&amp;"'!$l70"),$AM23,0),"")</f>
        <v>15</v>
      </c>
      <c r="K75" s="256">
        <f ca="1">IF(ISNUMBER(OFFSET(INDIRECT("'"&amp;'DATA for charts'!$E$5&amp;"'!$i70"),$AM23,0)),OFFSET(INDIRECT("'"&amp;'DATA for charts'!$E$5&amp;"'!$i70"),$AM23,0),"")</f>
        <v>2.1030000000000002</v>
      </c>
      <c r="L75" s="387" t="str">
        <f ca="1">IF(ISBLANK(OFFSET(INDIRECT("'"&amp;'DATA for charts'!$E$5&amp;"'!$j70"),$AM23,0)),"",(OFFSET(INDIRECT("'"&amp;'DATA for charts'!$E$5&amp;"'!$j70"),$AM23,0)))</f>
        <v>Oct</v>
      </c>
      <c r="M75" s="222">
        <f ca="1">IF(ISNUMBER(OFFSET(INDIRECT("'"&amp;'DATA for charts'!$E$5&amp;"'!$k70"),$AM23,0)),OFFSET(INDIRECT("'"&amp;'DATA for charts'!$E$5&amp;"'!$k70"),$AM23,0),"")</f>
        <v>12</v>
      </c>
      <c r="N75" s="388">
        <f ca="1">IF(ISNUMBER(OFFSET(INDIRECT("'"&amp;'DATA for charts'!$E$5&amp;"'!$l70"),$AM23,0)),OFFSET(INDIRECT("'"&amp;'DATA for charts'!$E$5&amp;"'!$l70"),$AM23,0),"")</f>
        <v>14</v>
      </c>
      <c r="O75" s="256">
        <f ca="1">IF(ISNUMBER(OFFSET(INDIRECT("'"&amp;'DATA for charts'!$F$5&amp;"'!$i70"),$AM23,0)),OFFSET(INDIRECT("'"&amp;'DATA for charts'!$F$5&amp;"'!$i70"),$AM23,0),"")</f>
        <v>2.2221010747404084</v>
      </c>
      <c r="P75" s="387" t="str">
        <f ca="1">IF(ISBLANK(OFFSET(INDIRECT("'"&amp;'DATA for charts'!$F$5&amp;"'!$j70"),$AM23,0)),"",(OFFSET(INDIRECT("'"&amp;'DATA for charts'!$F$5&amp;"'!$j70"),$AM23,0)))</f>
        <v>Oct</v>
      </c>
      <c r="Q75" s="222">
        <f ca="1">IF(ISNUMBER(OFFSET(INDIRECT("'"&amp;'DATA for charts'!$F$5&amp;"'!$k70"),$AM23,0)),OFFSET(INDIRECT("'"&amp;'DATA for charts'!$F$5&amp;"'!$k70"),$AM23,0),"")</f>
        <v>18</v>
      </c>
      <c r="R75" s="388">
        <f ca="1">IF(ISNUMBER(OFFSET(INDIRECT("'"&amp;'DATA for charts'!$F$5&amp;"'!$l70"),$AM23,0)),OFFSET(INDIRECT("'"&amp;'DATA for charts'!$F$5&amp;"'!$l70"),$AM23,0),"")</f>
        <v>15</v>
      </c>
      <c r="S75" s="256">
        <f ca="1">IF(ISNUMBER(OFFSET(INDIRECT("'"&amp;'DATA for charts'!$G$5&amp;"'!$i70"),$AM23,0)),OFFSET(INDIRECT("'"&amp;'DATA for charts'!$G$5&amp;"'!$i70"),$AM23,0),"")</f>
        <v>2.2120000000000002</v>
      </c>
      <c r="T75" s="387" t="str">
        <f ca="1">IF(ISBLANK(OFFSET(INDIRECT("'"&amp;'DATA for charts'!$G$5&amp;"'!$j70"),$AM23,0)),"",(OFFSET(INDIRECT("'"&amp;'DATA for charts'!$G$5&amp;"'!$j70"),$AM23,0)))</f>
        <v>Oct</v>
      </c>
      <c r="U75" s="222">
        <f ca="1">IF(ISNUMBER(OFFSET(INDIRECT("'"&amp;'DATA for charts'!$G$5&amp;"'!$k70"),$AM23,0)),OFFSET(INDIRECT("'"&amp;'DATA for charts'!$G$5&amp;"'!$k70"),$AM23,0),"")</f>
        <v>2</v>
      </c>
      <c r="V75" s="388">
        <f ca="1">IF(ISNUMBER(OFFSET(INDIRECT("'"&amp;'DATA for charts'!$G$5&amp;"'!$l70"),$AM23,0)),OFFSET(INDIRECT("'"&amp;'DATA for charts'!$G$5&amp;"'!$l70"),$AM23,0),"")</f>
        <v>15</v>
      </c>
      <c r="W75" s="256">
        <f ca="1">IF(ISNUMBER(OFFSET(INDIRECT("'"&amp;'DATA for charts'!$H$5&amp;"'!$i70"),$AM23,0)),OFFSET(INDIRECT("'"&amp;'DATA for charts'!$H$5&amp;"'!$i70"),$AM23,0),"")</f>
        <v>2.0810352071126301</v>
      </c>
      <c r="X75" s="387" t="str">
        <f ca="1">IF(ISBLANK(OFFSET(INDIRECT("'"&amp;'DATA for charts'!$H$5&amp;"'!$j70"),$AM23,0)),"",(OFFSET(INDIRECT("'"&amp;'DATA for charts'!$H$5&amp;"'!$j70"),$AM23,0)))</f>
        <v>Oct</v>
      </c>
      <c r="Y75" s="222">
        <f ca="1">IF(ISNUMBER(OFFSET(INDIRECT("'"&amp;'DATA for charts'!$H$5&amp;"'!$k70"),$AM23,0)),OFFSET(INDIRECT("'"&amp;'DATA for charts'!$H$5&amp;"'!$k70"),$AM23,0),"")</f>
        <v>12</v>
      </c>
      <c r="Z75" s="388">
        <f ca="1">IF(ISNUMBER(OFFSET(INDIRECT("'"&amp;'DATA for charts'!$H$5&amp;"'!$l70"),$AM23,0)),OFFSET(INDIRECT("'"&amp;'DATA for charts'!$H$5&amp;"'!$l70"),$AM23,0),"")</f>
        <v>15</v>
      </c>
      <c r="AA75" s="390">
        <f t="shared" ca="1" si="5"/>
        <v>2.0810352071126301</v>
      </c>
      <c r="AB75" s="256">
        <f t="shared" ca="1" si="6"/>
        <v>2.7220759999999999</v>
      </c>
      <c r="AC75" s="254">
        <f t="shared" ca="1" si="7"/>
        <v>2.3055353803088394</v>
      </c>
      <c r="AD75" s="391">
        <f t="shared" ca="1" si="8"/>
        <v>0.27804422277028723</v>
      </c>
      <c r="AE75" s="408"/>
      <c r="AF75" s="390" t="str">
        <f>IF(ISNUMBER(YourData!$I82),YourData!$I82,"")</f>
        <v/>
      </c>
      <c r="AG75" s="387" t="str">
        <f>IF(ISBLANK(YourData!$J82),"",YourData!$J82)</f>
        <v/>
      </c>
      <c r="AH75" s="222" t="str">
        <f>IF(ISNUMBER(YourData!$K82),YourData!$K82,"")</f>
        <v/>
      </c>
      <c r="AI75" s="389" t="str">
        <f>IF(ISNUMBER(YourData!$L82),YourData!$L82,"")</f>
        <v/>
      </c>
      <c r="AJ75"/>
      <c r="AK75"/>
      <c r="AL75"/>
      <c r="AM75"/>
      <c r="AN75"/>
      <c r="AO75"/>
      <c r="AP75"/>
      <c r="AQ75"/>
      <c r="AR75"/>
      <c r="AS75"/>
      <c r="AT75"/>
      <c r="AU75"/>
      <c r="AV75"/>
      <c r="AW75"/>
      <c r="AX75"/>
      <c r="AY75"/>
      <c r="AZ75"/>
      <c r="BA75"/>
      <c r="BB75"/>
      <c r="BC75"/>
      <c r="BD75"/>
      <c r="BE75"/>
      <c r="BF75"/>
      <c r="BG75"/>
      <c r="BH75"/>
      <c r="BI75"/>
      <c r="BJ75"/>
      <c r="BK75"/>
      <c r="BL75"/>
    </row>
    <row r="76" spans="2:64" ht="15">
      <c r="B76" s="157" t="s">
        <v>209</v>
      </c>
      <c r="C76" s="256">
        <f ca="1">IF(ISNUMBER(OFFSET(INDIRECT("'"&amp;'DATA for charts'!$C$5&amp;"'!$i70"),$AM24,0)),OFFSET(INDIRECT("'"&amp;'DATA for charts'!$C$5&amp;"'!$i70"),$AM24,0),"")</f>
        <v>3.4809999999999999</v>
      </c>
      <c r="D76" s="387" t="str">
        <f ca="1">IF(ISBLANK(OFFSET(INDIRECT("'"&amp;'DATA for charts'!$C$5&amp;"'!$j70"),$AM24,0)),"",(OFFSET(INDIRECT("'"&amp;'DATA for charts'!$C$5&amp;"'!$j70"),$AM24,0)))</f>
        <v>Jun</v>
      </c>
      <c r="E76" s="222">
        <f ca="1">IF(ISNUMBER(OFFSET(INDIRECT("'"&amp;'DATA for charts'!$C$5&amp;"'!$k70"),$AM24,0)),OFFSET(INDIRECT("'"&amp;'DATA for charts'!$C$5&amp;"'!$k70"),$AM24,0),"")</f>
        <v>26</v>
      </c>
      <c r="F76" s="388">
        <f ca="1">IF(ISNUMBER(OFFSET(INDIRECT("'"&amp;'DATA for charts'!$C$5&amp;"'!$l70"),$AM24,0)),OFFSET(INDIRECT("'"&amp;'DATA for charts'!$C$5&amp;"'!$l70"),$AM24,0),"")</f>
        <v>18</v>
      </c>
      <c r="G76" s="256">
        <f ca="1">IF(ISNUMBER(OFFSET(INDIRECT("'"&amp;'DATA for charts'!$D$5&amp;"'!$i70"),$AM24,0)),OFFSET(INDIRECT("'"&amp;'DATA for charts'!$D$5&amp;"'!$i70"),$AM24,0),"")</f>
        <v>3.056681999999999</v>
      </c>
      <c r="H76" s="387" t="str">
        <f ca="1">IF(ISBLANK(OFFSET(INDIRECT("'"&amp;'DATA for charts'!$D$5&amp;"'!$j70"),$AM24,0)),"",(OFFSET(INDIRECT("'"&amp;'DATA for charts'!$D$5&amp;"'!$j70"),$AM24,0)))</f>
        <v>Jun</v>
      </c>
      <c r="I76" s="222">
        <f ca="1">IF(ISNUMBER(OFFSET(INDIRECT("'"&amp;'DATA for charts'!$D$5&amp;"'!$k70"),$AM24,0)),OFFSET(INDIRECT("'"&amp;'DATA for charts'!$D$5&amp;"'!$k70"),$AM24,0),"")</f>
        <v>26</v>
      </c>
      <c r="J76" s="388">
        <f ca="1">IF(ISNUMBER(OFFSET(INDIRECT("'"&amp;'DATA for charts'!$D$5&amp;"'!$l70"),$AM24,0)),OFFSET(INDIRECT("'"&amp;'DATA for charts'!$D$5&amp;"'!$l70"),$AM24,0),"")</f>
        <v>18</v>
      </c>
      <c r="K76" s="256">
        <f ca="1">IF(ISNUMBER(OFFSET(INDIRECT("'"&amp;'DATA for charts'!$E$5&amp;"'!$i70"),$AM24,0)),OFFSET(INDIRECT("'"&amp;'DATA for charts'!$E$5&amp;"'!$i70"),$AM24,0),"")</f>
        <v>2.71</v>
      </c>
      <c r="L76" s="387" t="str">
        <f ca="1">IF(ISBLANK(OFFSET(INDIRECT("'"&amp;'DATA for charts'!$E$5&amp;"'!$j70"),$AM24,0)),"",(OFFSET(INDIRECT("'"&amp;'DATA for charts'!$E$5&amp;"'!$j70"),$AM24,0)))</f>
        <v>Jun</v>
      </c>
      <c r="M76" s="222">
        <f ca="1">IF(ISNUMBER(OFFSET(INDIRECT("'"&amp;'DATA for charts'!$E$5&amp;"'!$k70"),$AM24,0)),OFFSET(INDIRECT("'"&amp;'DATA for charts'!$E$5&amp;"'!$k70"),$AM24,0),"")</f>
        <v>26</v>
      </c>
      <c r="N76" s="388">
        <f ca="1">IF(ISNUMBER(OFFSET(INDIRECT("'"&amp;'DATA for charts'!$E$5&amp;"'!$l70"),$AM24,0)),OFFSET(INDIRECT("'"&amp;'DATA for charts'!$E$5&amp;"'!$l70"),$AM24,0),"")</f>
        <v>17</v>
      </c>
      <c r="O76" s="256">
        <f ca="1">IF(ISNUMBER(OFFSET(INDIRECT("'"&amp;'DATA for charts'!$F$5&amp;"'!$i70"),$AM24,0)),OFFSET(INDIRECT("'"&amp;'DATA for charts'!$F$5&amp;"'!$i70"),$AM24,0),"")</f>
        <v>3.2603300551982781</v>
      </c>
      <c r="P76" s="387" t="str">
        <f ca="1">IF(ISBLANK(OFFSET(INDIRECT("'"&amp;'DATA for charts'!$F$5&amp;"'!$j70"),$AM24,0)),"",(OFFSET(INDIRECT("'"&amp;'DATA for charts'!$F$5&amp;"'!$j70"),$AM24,0)))</f>
        <v>Jun</v>
      </c>
      <c r="Q76" s="222">
        <f ca="1">IF(ISNUMBER(OFFSET(INDIRECT("'"&amp;'DATA for charts'!$F$5&amp;"'!$k70"),$AM24,0)),OFFSET(INDIRECT("'"&amp;'DATA for charts'!$F$5&amp;"'!$k70"),$AM24,0),"")</f>
        <v>26</v>
      </c>
      <c r="R76" s="388">
        <f ca="1">IF(ISNUMBER(OFFSET(INDIRECT("'"&amp;'DATA for charts'!$F$5&amp;"'!$l70"),$AM24,0)),OFFSET(INDIRECT("'"&amp;'DATA for charts'!$F$5&amp;"'!$l70"),$AM24,0),"")</f>
        <v>18</v>
      </c>
      <c r="S76" s="256">
        <f ca="1">IF(ISNUMBER(OFFSET(INDIRECT("'"&amp;'DATA for charts'!$G$5&amp;"'!$i70"),$AM24,0)),OFFSET(INDIRECT("'"&amp;'DATA for charts'!$G$5&amp;"'!$i70"),$AM24,0),"")</f>
        <v>3.0990000000000002</v>
      </c>
      <c r="T76" s="387" t="str">
        <f ca="1">IF(ISBLANK(OFFSET(INDIRECT("'"&amp;'DATA for charts'!$G$5&amp;"'!$j70"),$AM24,0)),"",(OFFSET(INDIRECT("'"&amp;'DATA for charts'!$G$5&amp;"'!$j70"),$AM24,0)))</f>
        <v>Jun</v>
      </c>
      <c r="U76" s="222">
        <f ca="1">IF(ISNUMBER(OFFSET(INDIRECT("'"&amp;'DATA for charts'!$G$5&amp;"'!$k70"),$AM24,0)),OFFSET(INDIRECT("'"&amp;'DATA for charts'!$G$5&amp;"'!$k70"),$AM24,0),"")</f>
        <v>26</v>
      </c>
      <c r="V76" s="388">
        <f ca="1">IF(ISNUMBER(OFFSET(INDIRECT("'"&amp;'DATA for charts'!$G$5&amp;"'!$l70"),$AM24,0)),OFFSET(INDIRECT("'"&amp;'DATA for charts'!$G$5&amp;"'!$l70"),$AM24,0),"")</f>
        <v>18</v>
      </c>
      <c r="W76" s="256">
        <f ca="1">IF(ISNUMBER(OFFSET(INDIRECT("'"&amp;'DATA for charts'!$H$5&amp;"'!$i70"),$AM24,0)),OFFSET(INDIRECT("'"&amp;'DATA for charts'!$H$5&amp;"'!$i70"),$AM24,0),"")</f>
        <v>3.1541475338406002</v>
      </c>
      <c r="X76" s="387" t="str">
        <f ca="1">IF(ISBLANK(OFFSET(INDIRECT("'"&amp;'DATA for charts'!$H$5&amp;"'!$j70"),$AM24,0)),"",(OFFSET(INDIRECT("'"&amp;'DATA for charts'!$H$5&amp;"'!$j70"),$AM24,0)))</f>
        <v>Jun</v>
      </c>
      <c r="Y76" s="222">
        <f ca="1">IF(ISNUMBER(OFFSET(INDIRECT("'"&amp;'DATA for charts'!$H$5&amp;"'!$k70"),$AM24,0)),OFFSET(INDIRECT("'"&amp;'DATA for charts'!$H$5&amp;"'!$k70"),$AM24,0),"")</f>
        <v>26</v>
      </c>
      <c r="Z76" s="388">
        <f ca="1">IF(ISNUMBER(OFFSET(INDIRECT("'"&amp;'DATA for charts'!$H$5&amp;"'!$l70"),$AM24,0)),OFFSET(INDIRECT("'"&amp;'DATA for charts'!$H$5&amp;"'!$l70"),$AM24,0),"")</f>
        <v>18</v>
      </c>
      <c r="AA76" s="390">
        <f t="shared" ca="1" si="5"/>
        <v>2.71</v>
      </c>
      <c r="AB76" s="256">
        <f t="shared" ca="1" si="6"/>
        <v>3.4809999999999999</v>
      </c>
      <c r="AC76" s="254">
        <f t="shared" ca="1" si="7"/>
        <v>3.1268599315064791</v>
      </c>
      <c r="AD76" s="391">
        <f t="shared" ca="1" si="8"/>
        <v>0.24657324500894495</v>
      </c>
      <c r="AE76" s="408"/>
      <c r="AF76" s="390" t="str">
        <f>IF(ISNUMBER(YourData!$I83),YourData!$I83,"")</f>
        <v/>
      </c>
      <c r="AG76" s="387" t="str">
        <f>IF(ISBLANK(YourData!$J83),"",YourData!$J83)</f>
        <v/>
      </c>
      <c r="AH76" s="222" t="str">
        <f>IF(ISNUMBER(YourData!$K83),YourData!$K83,"")</f>
        <v/>
      </c>
      <c r="AI76" s="389" t="str">
        <f>IF(ISNUMBER(YourData!$L83),YourData!$L83,"")</f>
        <v/>
      </c>
      <c r="AJ76"/>
      <c r="AK76"/>
      <c r="AL76"/>
      <c r="AM76"/>
      <c r="AN76"/>
      <c r="AO76"/>
      <c r="AP76"/>
      <c r="AQ76"/>
      <c r="AR76"/>
      <c r="AS76"/>
      <c r="AT76"/>
      <c r="AU76"/>
      <c r="AV76"/>
      <c r="AW76"/>
      <c r="AX76"/>
      <c r="AY76"/>
      <c r="AZ76"/>
      <c r="BA76"/>
      <c r="BB76"/>
      <c r="BC76"/>
      <c r="BD76"/>
      <c r="BE76"/>
      <c r="BF76"/>
      <c r="BG76"/>
      <c r="BH76"/>
      <c r="BI76"/>
      <c r="BJ76"/>
      <c r="BK76"/>
      <c r="BL76"/>
    </row>
    <row r="77" spans="2:64" ht="15">
      <c r="B77" s="157" t="s">
        <v>210</v>
      </c>
      <c r="C77" s="256">
        <f ca="1">IF(ISNUMBER(OFFSET(INDIRECT("'"&amp;'DATA for charts'!$C$5&amp;"'!$i70"),$AM25,0)),OFFSET(INDIRECT("'"&amp;'DATA for charts'!$C$5&amp;"'!$i70"),$AM25,0),"")</f>
        <v>3.052</v>
      </c>
      <c r="D77" s="387" t="str">
        <f ca="1">IF(ISBLANK(OFFSET(INDIRECT("'"&amp;'DATA for charts'!$C$5&amp;"'!$j70"),$AM25,0)),"",(OFFSET(INDIRECT("'"&amp;'DATA for charts'!$C$5&amp;"'!$j70"),$AM25,0)))</f>
        <v>Jun</v>
      </c>
      <c r="E77" s="222">
        <f ca="1">IF(ISNUMBER(OFFSET(INDIRECT("'"&amp;'DATA for charts'!$C$5&amp;"'!$k70"),$AM25,0)),OFFSET(INDIRECT("'"&amp;'DATA for charts'!$C$5&amp;"'!$k70"),$AM25,0),"")</f>
        <v>26</v>
      </c>
      <c r="F77" s="388">
        <f ca="1">IF(ISNUMBER(OFFSET(INDIRECT("'"&amp;'DATA for charts'!$C$5&amp;"'!$l70"),$AM25,0)),OFFSET(INDIRECT("'"&amp;'DATA for charts'!$C$5&amp;"'!$l70"),$AM25,0),"")</f>
        <v>18</v>
      </c>
      <c r="G77" s="256">
        <f ca="1">IF(ISNUMBER(OFFSET(INDIRECT("'"&amp;'DATA for charts'!$D$5&amp;"'!$i70"),$AM25,0)),OFFSET(INDIRECT("'"&amp;'DATA for charts'!$D$5&amp;"'!$i70"),$AM25,0),"")</f>
        <v>2.661826</v>
      </c>
      <c r="H77" s="387" t="str">
        <f ca="1">IF(ISBLANK(OFFSET(INDIRECT("'"&amp;'DATA for charts'!$D$5&amp;"'!$j70"),$AM25,0)),"",(OFFSET(INDIRECT("'"&amp;'DATA for charts'!$D$5&amp;"'!$j70"),$AM25,0)))</f>
        <v>Jun</v>
      </c>
      <c r="I77" s="222">
        <f ca="1">IF(ISNUMBER(OFFSET(INDIRECT("'"&amp;'DATA for charts'!$D$5&amp;"'!$k70"),$AM25,0)),OFFSET(INDIRECT("'"&amp;'DATA for charts'!$D$5&amp;"'!$k70"),$AM25,0),"")</f>
        <v>26</v>
      </c>
      <c r="J77" s="388">
        <f ca="1">IF(ISNUMBER(OFFSET(INDIRECT("'"&amp;'DATA for charts'!$D$5&amp;"'!$l70"),$AM25,0)),OFFSET(INDIRECT("'"&amp;'DATA for charts'!$D$5&amp;"'!$l70"),$AM25,0),"")</f>
        <v>18</v>
      </c>
      <c r="K77" s="256">
        <f ca="1">IF(ISNUMBER(OFFSET(INDIRECT("'"&amp;'DATA for charts'!$E$5&amp;"'!$i70"),$AM25,0)),OFFSET(INDIRECT("'"&amp;'DATA for charts'!$E$5&amp;"'!$i70"),$AM25,0),"")</f>
        <v>2.335</v>
      </c>
      <c r="L77" s="387" t="str">
        <f ca="1">IF(ISBLANK(OFFSET(INDIRECT("'"&amp;'DATA for charts'!$E$5&amp;"'!$j70"),$AM25,0)),"",(OFFSET(INDIRECT("'"&amp;'DATA for charts'!$E$5&amp;"'!$j70"),$AM25,0)))</f>
        <v>Jun</v>
      </c>
      <c r="M77" s="222">
        <f ca="1">IF(ISNUMBER(OFFSET(INDIRECT("'"&amp;'DATA for charts'!$E$5&amp;"'!$k70"),$AM25,0)),OFFSET(INDIRECT("'"&amp;'DATA for charts'!$E$5&amp;"'!$k70"),$AM25,0),"")</f>
        <v>26</v>
      </c>
      <c r="N77" s="388">
        <f ca="1">IF(ISNUMBER(OFFSET(INDIRECT("'"&amp;'DATA for charts'!$E$5&amp;"'!$l70"),$AM25,0)),OFFSET(INDIRECT("'"&amp;'DATA for charts'!$E$5&amp;"'!$l70"),$AM25,0),"")</f>
        <v>17</v>
      </c>
      <c r="O77" s="256">
        <f ca="1">IF(ISNUMBER(OFFSET(INDIRECT("'"&amp;'DATA for charts'!$F$5&amp;"'!$i70"),$AM25,0)),OFFSET(INDIRECT("'"&amp;'DATA for charts'!$F$5&amp;"'!$i70"),$AM25,0),"")</f>
        <v>2.7815184723279445</v>
      </c>
      <c r="P77" s="387" t="str">
        <f ca="1">IF(ISBLANK(OFFSET(INDIRECT("'"&amp;'DATA for charts'!$F$5&amp;"'!$j70"),$AM25,0)),"",(OFFSET(INDIRECT("'"&amp;'DATA for charts'!$F$5&amp;"'!$j70"),$AM25,0)))</f>
        <v>Jun</v>
      </c>
      <c r="Q77" s="222">
        <f ca="1">IF(ISNUMBER(OFFSET(INDIRECT("'"&amp;'DATA for charts'!$F$5&amp;"'!$k70"),$AM25,0)),OFFSET(INDIRECT("'"&amp;'DATA for charts'!$F$5&amp;"'!$k70"),$AM25,0),"")</f>
        <v>26</v>
      </c>
      <c r="R77" s="388">
        <f ca="1">IF(ISNUMBER(OFFSET(INDIRECT("'"&amp;'DATA for charts'!$F$5&amp;"'!$l70"),$AM25,0)),OFFSET(INDIRECT("'"&amp;'DATA for charts'!$F$5&amp;"'!$l70"),$AM25,0),"")</f>
        <v>18</v>
      </c>
      <c r="S77" s="256">
        <f ca="1">IF(ISNUMBER(OFFSET(INDIRECT("'"&amp;'DATA for charts'!$G$5&amp;"'!$i70"),$AM25,0)),OFFSET(INDIRECT("'"&amp;'DATA for charts'!$G$5&amp;"'!$i70"),$AM25,0),"")</f>
        <v>2.4940000000000002</v>
      </c>
      <c r="T77" s="387" t="str">
        <f ca="1">IF(ISBLANK(OFFSET(INDIRECT("'"&amp;'DATA for charts'!$G$5&amp;"'!$j70"),$AM25,0)),"",(OFFSET(INDIRECT("'"&amp;'DATA for charts'!$G$5&amp;"'!$j70"),$AM25,0)))</f>
        <v>Jun</v>
      </c>
      <c r="U77" s="222">
        <f ca="1">IF(ISNUMBER(OFFSET(INDIRECT("'"&amp;'DATA for charts'!$G$5&amp;"'!$k70"),$AM25,0)),OFFSET(INDIRECT("'"&amp;'DATA for charts'!$G$5&amp;"'!$k70"),$AM25,0),"")</f>
        <v>26</v>
      </c>
      <c r="V77" s="388">
        <f ca="1">IF(ISNUMBER(OFFSET(INDIRECT("'"&amp;'DATA for charts'!$G$5&amp;"'!$l70"),$AM25,0)),OFFSET(INDIRECT("'"&amp;'DATA for charts'!$G$5&amp;"'!$l70"),$AM25,0),"")</f>
        <v>18</v>
      </c>
      <c r="W77" s="256">
        <f ca="1">IF(ISNUMBER(OFFSET(INDIRECT("'"&amp;'DATA for charts'!$H$5&amp;"'!$i70"),$AM25,0)),OFFSET(INDIRECT("'"&amp;'DATA for charts'!$H$5&amp;"'!$i70"),$AM25,0),"")</f>
        <v>2.6131126064724302</v>
      </c>
      <c r="X77" s="387" t="str">
        <f ca="1">IF(ISBLANK(OFFSET(INDIRECT("'"&amp;'DATA for charts'!$H$5&amp;"'!$j70"),$AM25,0)),"",(OFFSET(INDIRECT("'"&amp;'DATA for charts'!$H$5&amp;"'!$j70"),$AM25,0)))</f>
        <v>Jun</v>
      </c>
      <c r="Y77" s="222">
        <f ca="1">IF(ISNUMBER(OFFSET(INDIRECT("'"&amp;'DATA for charts'!$H$5&amp;"'!$k70"),$AM25,0)),OFFSET(INDIRECT("'"&amp;'DATA for charts'!$H$5&amp;"'!$k70"),$AM25,0),"")</f>
        <v>26</v>
      </c>
      <c r="Z77" s="388">
        <f ca="1">IF(ISNUMBER(OFFSET(INDIRECT("'"&amp;'DATA for charts'!$H$5&amp;"'!$l70"),$AM25,0)),OFFSET(INDIRECT("'"&amp;'DATA for charts'!$H$5&amp;"'!$l70"),$AM25,0),"")</f>
        <v>18</v>
      </c>
      <c r="AA77" s="390">
        <f t="shared" ref="AA77" ca="1" si="9">MIN(C77,G77,K77,O77,S77,W77)</f>
        <v>2.335</v>
      </c>
      <c r="AB77" s="256">
        <f t="shared" ref="AB77" ca="1" si="10">MAX(C77,G77,K77,O77,S77,W77)</f>
        <v>3.052</v>
      </c>
      <c r="AC77" s="254">
        <f t="shared" ref="AC77" ca="1" si="11">AVERAGE(C77,G77,K77,O77,S77,W77)</f>
        <v>2.6562428464667289</v>
      </c>
      <c r="AD77" s="391">
        <f t="shared" ref="AD77" ca="1" si="12">IF(AC77=0,"----",ABS((AB77-AA77)/AC77))</f>
        <v>0.26993013871218002</v>
      </c>
      <c r="AE77" s="408"/>
      <c r="AF77" s="390" t="str">
        <f>IF(ISNUMBER(YourData!$I84),YourData!$I84,"")</f>
        <v/>
      </c>
      <c r="AG77" s="387" t="str">
        <f>IF(ISBLANK(YourData!$J84),"",YourData!$J84)</f>
        <v/>
      </c>
      <c r="AH77" s="222" t="str">
        <f>IF(ISNUMBER(YourData!$K84),YourData!$K84,"")</f>
        <v/>
      </c>
      <c r="AI77" s="389" t="str">
        <f>IF(ISNUMBER(YourData!$L84),YourData!$L84,"")</f>
        <v/>
      </c>
      <c r="AJ77"/>
      <c r="AK77"/>
      <c r="AL77"/>
      <c r="AM77"/>
      <c r="AN77"/>
      <c r="AO77"/>
      <c r="AP77"/>
      <c r="AQ77"/>
      <c r="AR77"/>
      <c r="AS77"/>
      <c r="AT77"/>
      <c r="AU77"/>
      <c r="AV77"/>
      <c r="AW77"/>
      <c r="AX77"/>
      <c r="AY77"/>
      <c r="AZ77"/>
      <c r="BA77"/>
      <c r="BB77"/>
      <c r="BC77"/>
      <c r="BD77"/>
      <c r="BE77"/>
      <c r="BF77"/>
      <c r="BG77"/>
      <c r="BH77"/>
      <c r="BI77"/>
      <c r="BJ77"/>
      <c r="BK77"/>
      <c r="BL77"/>
    </row>
    <row r="78" spans="2:64" ht="15">
      <c r="B78" s="157" t="s">
        <v>235</v>
      </c>
      <c r="C78" s="256">
        <f ca="1">IF(ISNUMBER(OFFSET(INDIRECT("'"&amp;'DATA for charts'!$C$5&amp;"'!$i70"),$AM26,0)),OFFSET(INDIRECT("'"&amp;'DATA for charts'!$C$5&amp;"'!$i70"),$AM26,0),"")</f>
        <v>3.1579999999999999</v>
      </c>
      <c r="D78" s="387" t="str">
        <f ca="1">IF(ISBLANK(OFFSET(INDIRECT("'"&amp;'DATA for charts'!$C$5&amp;"'!$j70"),$AM26,0)),"",(OFFSET(INDIRECT("'"&amp;'DATA for charts'!$C$5&amp;"'!$j70"),$AM26,0)))</f>
        <v>Oct</v>
      </c>
      <c r="E78" s="222">
        <f ca="1">IF(ISNUMBER(OFFSET(INDIRECT("'"&amp;'DATA for charts'!$C$5&amp;"'!$k70"),$AM26,0)),OFFSET(INDIRECT("'"&amp;'DATA for charts'!$C$5&amp;"'!$k70"),$AM26,0),"")</f>
        <v>1</v>
      </c>
      <c r="F78" s="388">
        <f ca="1">IF(ISNUMBER(OFFSET(INDIRECT("'"&amp;'DATA for charts'!$C$5&amp;"'!$l70"),$AM26,0)),OFFSET(INDIRECT("'"&amp;'DATA for charts'!$C$5&amp;"'!$l70"),$AM26,0),"")</f>
        <v>15</v>
      </c>
      <c r="G78" s="256">
        <f ca="1">IF(ISNUMBER(OFFSET(INDIRECT("'"&amp;'DATA for charts'!$D$5&amp;"'!$i70"),$AM26,0)),OFFSET(INDIRECT("'"&amp;'DATA for charts'!$D$5&amp;"'!$i70"),$AM26,0),"")</f>
        <v>3.3764349999999999</v>
      </c>
      <c r="H78" s="387" t="str">
        <f ca="1">IF(ISBLANK(OFFSET(INDIRECT("'"&amp;'DATA for charts'!$D$5&amp;"'!$j70"),$AM26,0)),"",(OFFSET(INDIRECT("'"&amp;'DATA for charts'!$D$5&amp;"'!$j70"),$AM26,0)))</f>
        <v>Oct</v>
      </c>
      <c r="I78" s="222">
        <f ca="1">IF(ISNUMBER(OFFSET(INDIRECT("'"&amp;'DATA for charts'!$D$5&amp;"'!$k70"),$AM26,0)),OFFSET(INDIRECT("'"&amp;'DATA for charts'!$D$5&amp;"'!$k70"),$AM26,0),"")</f>
        <v>1</v>
      </c>
      <c r="J78" s="388">
        <f ca="1">IF(ISNUMBER(OFFSET(INDIRECT("'"&amp;'DATA for charts'!$D$5&amp;"'!$l70"),$AM26,0)),OFFSET(INDIRECT("'"&amp;'DATA for charts'!$D$5&amp;"'!$l70"),$AM26,0),"")</f>
        <v>14</v>
      </c>
      <c r="K78" s="256">
        <f ca="1">IF(ISNUMBER(OFFSET(INDIRECT("'"&amp;'DATA for charts'!$E$5&amp;"'!$i70"),$AM26,0)),OFFSET(INDIRECT("'"&amp;'DATA for charts'!$E$5&amp;"'!$i70"),$AM26,0),"")</f>
        <v>2.556</v>
      </c>
      <c r="L78" s="387" t="str">
        <f ca="1">IF(ISBLANK(OFFSET(INDIRECT("'"&amp;'DATA for charts'!$E$5&amp;"'!$j70"),$AM26,0)),"",(OFFSET(INDIRECT("'"&amp;'DATA for charts'!$E$5&amp;"'!$j70"),$AM26,0)))</f>
        <v>Sep</v>
      </c>
      <c r="M78" s="222">
        <f ca="1">IF(ISNUMBER(OFFSET(INDIRECT("'"&amp;'DATA for charts'!$E$5&amp;"'!$k70"),$AM26,0)),OFFSET(INDIRECT("'"&amp;'DATA for charts'!$E$5&amp;"'!$k70"),$AM26,0),"")</f>
        <v>11</v>
      </c>
      <c r="N78" s="388">
        <f ca="1">IF(ISNUMBER(OFFSET(INDIRECT("'"&amp;'DATA for charts'!$E$5&amp;"'!$l70"),$AM26,0)),OFFSET(INDIRECT("'"&amp;'DATA for charts'!$E$5&amp;"'!$l70"),$AM26,0),"")</f>
        <v>14</v>
      </c>
      <c r="O78" s="256">
        <f ca="1">IF(ISNUMBER(OFFSET(INDIRECT("'"&amp;'DATA for charts'!$F$5&amp;"'!$i70"),$AM26,0)),OFFSET(INDIRECT("'"&amp;'DATA for charts'!$F$5&amp;"'!$i70"),$AM26,0),"")</f>
        <v>3.0399620159785279</v>
      </c>
      <c r="P78" s="387" t="str">
        <f ca="1">IF(ISBLANK(OFFSET(INDIRECT("'"&amp;'DATA for charts'!$F$5&amp;"'!$j70"),$AM26,0)),"",(OFFSET(INDIRECT("'"&amp;'DATA for charts'!$F$5&amp;"'!$j70"),$AM26,0)))</f>
        <v>Oct</v>
      </c>
      <c r="Q78" s="222">
        <f ca="1">IF(ISNUMBER(OFFSET(INDIRECT("'"&amp;'DATA for charts'!$F$5&amp;"'!$k70"),$AM26,0)),OFFSET(INDIRECT("'"&amp;'DATA for charts'!$F$5&amp;"'!$k70"),$AM26,0),"")</f>
        <v>1</v>
      </c>
      <c r="R78" s="388">
        <f ca="1">IF(ISNUMBER(OFFSET(INDIRECT("'"&amp;'DATA for charts'!$F$5&amp;"'!$l70"),$AM26,0)),OFFSET(INDIRECT("'"&amp;'DATA for charts'!$F$5&amp;"'!$l70"),$AM26,0),"")</f>
        <v>14</v>
      </c>
      <c r="S78" s="256">
        <f ca="1">IF(ISNUMBER(OFFSET(INDIRECT("'"&amp;'DATA for charts'!$G$5&amp;"'!$i70"),$AM26,0)),OFFSET(INDIRECT("'"&amp;'DATA for charts'!$G$5&amp;"'!$i70"),$AM26,0),"")</f>
        <v>2.891</v>
      </c>
      <c r="T78" s="387" t="str">
        <f ca="1">IF(ISBLANK(OFFSET(INDIRECT("'"&amp;'DATA for charts'!$G$5&amp;"'!$j70"),$AM26,0)),"",(OFFSET(INDIRECT("'"&amp;'DATA for charts'!$G$5&amp;"'!$j70"),$AM26,0)))</f>
        <v>Oct</v>
      </c>
      <c r="U78" s="222">
        <f ca="1">IF(ISNUMBER(OFFSET(INDIRECT("'"&amp;'DATA for charts'!$G$5&amp;"'!$k70"),$AM26,0)),OFFSET(INDIRECT("'"&amp;'DATA for charts'!$G$5&amp;"'!$k70"),$AM26,0),"")</f>
        <v>12</v>
      </c>
      <c r="V78" s="388">
        <f ca="1">IF(ISNUMBER(OFFSET(INDIRECT("'"&amp;'DATA for charts'!$G$5&amp;"'!$l70"),$AM26,0)),OFFSET(INDIRECT("'"&amp;'DATA for charts'!$G$5&amp;"'!$l70"),$AM26,0),"")</f>
        <v>15</v>
      </c>
      <c r="W78" s="256">
        <f ca="1">IF(ISNUMBER(OFFSET(INDIRECT("'"&amp;'DATA for charts'!$H$5&amp;"'!$i70"),$AM26,0)),OFFSET(INDIRECT("'"&amp;'DATA for charts'!$H$5&amp;"'!$i70"),$AM26,0),"")</f>
        <v>2.93762027316623</v>
      </c>
      <c r="X78" s="387" t="str">
        <f ca="1">IF(ISBLANK(OFFSET(INDIRECT("'"&amp;'DATA for charts'!$H$5&amp;"'!$j70"),$AM26,0)),"",(OFFSET(INDIRECT("'"&amp;'DATA for charts'!$H$5&amp;"'!$j70"),$AM26,0)))</f>
        <v>Oct</v>
      </c>
      <c r="Y78" s="222">
        <f ca="1">IF(ISNUMBER(OFFSET(INDIRECT("'"&amp;'DATA for charts'!$H$5&amp;"'!$k70"),$AM26,0)),OFFSET(INDIRECT("'"&amp;'DATA for charts'!$H$5&amp;"'!$k70"),$AM26,0),"")</f>
        <v>1</v>
      </c>
      <c r="Z78" s="388">
        <f ca="1">IF(ISNUMBER(OFFSET(INDIRECT("'"&amp;'DATA for charts'!$H$5&amp;"'!$l70"),$AM26,0)),OFFSET(INDIRECT("'"&amp;'DATA for charts'!$H$5&amp;"'!$l70"),$AM26,0),"")</f>
        <v>14</v>
      </c>
      <c r="AA78" s="390">
        <f t="shared" ca="1" si="5"/>
        <v>2.556</v>
      </c>
      <c r="AB78" s="256">
        <f t="shared" ca="1" si="6"/>
        <v>3.3764349999999999</v>
      </c>
      <c r="AC78" s="254">
        <f t="shared" ca="1" si="7"/>
        <v>2.9931695481907927</v>
      </c>
      <c r="AD78" s="391">
        <f t="shared" ca="1" si="8"/>
        <v>0.27410241444421612</v>
      </c>
      <c r="AE78" s="408"/>
      <c r="AF78" s="390" t="str">
        <f>IF(ISNUMBER(YourData!$I85),YourData!$I85,"")</f>
        <v/>
      </c>
      <c r="AG78" s="387" t="str">
        <f>IF(ISBLANK(YourData!$J85),"",YourData!$J85)</f>
        <v/>
      </c>
      <c r="AH78" s="222" t="str">
        <f>IF(ISNUMBER(YourData!$K85),YourData!$K85,"")</f>
        <v/>
      </c>
      <c r="AI78" s="389" t="str">
        <f>IF(ISNUMBER(YourData!$L85),YourData!$L85,"")</f>
        <v/>
      </c>
      <c r="AJ78"/>
      <c r="AK78"/>
      <c r="AL78"/>
      <c r="AM78"/>
      <c r="AN78"/>
      <c r="AO78"/>
      <c r="AP78"/>
      <c r="AQ78"/>
      <c r="AR78"/>
      <c r="AS78"/>
      <c r="AT78"/>
      <c r="AU78"/>
      <c r="AV78"/>
      <c r="AW78"/>
      <c r="AX78"/>
      <c r="AY78"/>
      <c r="AZ78"/>
      <c r="BA78"/>
      <c r="BB78"/>
      <c r="BC78"/>
      <c r="BD78"/>
      <c r="BE78"/>
      <c r="BF78"/>
      <c r="BG78"/>
      <c r="BH78"/>
      <c r="BI78"/>
      <c r="BJ78"/>
      <c r="BK78"/>
      <c r="BL78"/>
    </row>
    <row r="79" spans="2:64" ht="15">
      <c r="B79" s="157" t="s">
        <v>211</v>
      </c>
      <c r="C79" s="256">
        <f ca="1">IF(ISNUMBER(OFFSET(INDIRECT("'"&amp;'DATA for charts'!$C$5&amp;"'!$i70"),$AM27,0)),OFFSET(INDIRECT("'"&amp;'DATA for charts'!$C$5&amp;"'!$i70"),$AM27,0),"")</f>
        <v>2.3660000000000001</v>
      </c>
      <c r="D79" s="387" t="str">
        <f ca="1">IF(ISBLANK(OFFSET(INDIRECT("'"&amp;'DATA for charts'!$C$5&amp;"'!$j70"),$AM27,0)),"",(OFFSET(INDIRECT("'"&amp;'DATA for charts'!$C$5&amp;"'!$j70"),$AM27,0)))</f>
        <v>Sep</v>
      </c>
      <c r="E79" s="222">
        <f ca="1">IF(ISNUMBER(OFFSET(INDIRECT("'"&amp;'DATA for charts'!$C$5&amp;"'!$k70"),$AM27,0)),OFFSET(INDIRECT("'"&amp;'DATA for charts'!$C$5&amp;"'!$k70"),$AM27,0),"")</f>
        <v>10</v>
      </c>
      <c r="F79" s="388">
        <f ca="1">IF(ISNUMBER(OFFSET(INDIRECT("'"&amp;'DATA for charts'!$C$5&amp;"'!$l70"),$AM27,0)),OFFSET(INDIRECT("'"&amp;'DATA for charts'!$C$5&amp;"'!$l70"),$AM27,0),"")</f>
        <v>15</v>
      </c>
      <c r="G79" s="256">
        <f ca="1">IF(ISNUMBER(OFFSET(INDIRECT("'"&amp;'DATA for charts'!$D$5&amp;"'!$i70"),$AM27,0)),OFFSET(INDIRECT("'"&amp;'DATA for charts'!$D$5&amp;"'!$i70"),$AM27,0),"")</f>
        <v>2.363502</v>
      </c>
      <c r="H79" s="387" t="str">
        <f ca="1">IF(ISBLANK(OFFSET(INDIRECT("'"&amp;'DATA for charts'!$D$5&amp;"'!$j70"),$AM27,0)),"",(OFFSET(INDIRECT("'"&amp;'DATA for charts'!$D$5&amp;"'!$j70"),$AM27,0)))</f>
        <v>Sep</v>
      </c>
      <c r="I79" s="222">
        <f ca="1">IF(ISNUMBER(OFFSET(INDIRECT("'"&amp;'DATA for charts'!$D$5&amp;"'!$k70"),$AM27,0)),OFFSET(INDIRECT("'"&amp;'DATA for charts'!$D$5&amp;"'!$k70"),$AM27,0),"")</f>
        <v>4</v>
      </c>
      <c r="J79" s="388">
        <f ca="1">IF(ISNUMBER(OFFSET(INDIRECT("'"&amp;'DATA for charts'!$D$5&amp;"'!$l70"),$AM27,0)),OFFSET(INDIRECT("'"&amp;'DATA for charts'!$D$5&amp;"'!$l70"),$AM27,0),"")</f>
        <v>15</v>
      </c>
      <c r="K79" s="256">
        <f ca="1">IF(ISNUMBER(OFFSET(INDIRECT("'"&amp;'DATA for charts'!$E$5&amp;"'!$i70"),$AM27,0)),OFFSET(INDIRECT("'"&amp;'DATA for charts'!$E$5&amp;"'!$i70"),$AM27,0),"")</f>
        <v>2.0539999999999998</v>
      </c>
      <c r="L79" s="387" t="str">
        <f ca="1">IF(ISBLANK(OFFSET(INDIRECT("'"&amp;'DATA for charts'!$E$5&amp;"'!$j70"),$AM27,0)),"",(OFFSET(INDIRECT("'"&amp;'DATA for charts'!$E$5&amp;"'!$j70"),$AM27,0)))</f>
        <v>Sep</v>
      </c>
      <c r="M79" s="222">
        <f ca="1">IF(ISNUMBER(OFFSET(INDIRECT("'"&amp;'DATA for charts'!$E$5&amp;"'!$k70"),$AM27,0)),OFFSET(INDIRECT("'"&amp;'DATA for charts'!$E$5&amp;"'!$k70"),$AM27,0),"")</f>
        <v>11</v>
      </c>
      <c r="N79" s="388">
        <f ca="1">IF(ISNUMBER(OFFSET(INDIRECT("'"&amp;'DATA for charts'!$E$5&amp;"'!$l70"),$AM27,0)),OFFSET(INDIRECT("'"&amp;'DATA for charts'!$E$5&amp;"'!$l70"),$AM27,0),"")</f>
        <v>14</v>
      </c>
      <c r="O79" s="256">
        <f ca="1">IF(ISNUMBER(OFFSET(INDIRECT("'"&amp;'DATA for charts'!$F$5&amp;"'!$i70"),$AM27,0)),OFFSET(INDIRECT("'"&amp;'DATA for charts'!$F$5&amp;"'!$i70"),$AM27,0),"")</f>
        <v>2.3875281644443667</v>
      </c>
      <c r="P79" s="387" t="str">
        <f ca="1">IF(ISBLANK(OFFSET(INDIRECT("'"&amp;'DATA for charts'!$F$5&amp;"'!$j70"),$AM27,0)),"",(OFFSET(INDIRECT("'"&amp;'DATA for charts'!$F$5&amp;"'!$j70"),$AM27,0)))</f>
        <v>Sep</v>
      </c>
      <c r="Q79" s="222">
        <f ca="1">IF(ISNUMBER(OFFSET(INDIRECT("'"&amp;'DATA for charts'!$F$5&amp;"'!$k70"),$AM27,0)),OFFSET(INDIRECT("'"&amp;'DATA for charts'!$F$5&amp;"'!$k70"),$AM27,0),"")</f>
        <v>11</v>
      </c>
      <c r="R79" s="388">
        <f ca="1">IF(ISNUMBER(OFFSET(INDIRECT("'"&amp;'DATA for charts'!$F$5&amp;"'!$l70"),$AM27,0)),OFFSET(INDIRECT("'"&amp;'DATA for charts'!$F$5&amp;"'!$l70"),$AM27,0),"")</f>
        <v>15</v>
      </c>
      <c r="S79" s="256">
        <f ca="1">IF(ISNUMBER(OFFSET(INDIRECT("'"&amp;'DATA for charts'!$G$5&amp;"'!$i70"),$AM27,0)),OFFSET(INDIRECT("'"&amp;'DATA for charts'!$G$5&amp;"'!$i70"),$AM27,0),"")</f>
        <v>2.202</v>
      </c>
      <c r="T79" s="387" t="str">
        <f ca="1">IF(ISBLANK(OFFSET(INDIRECT("'"&amp;'DATA for charts'!$G$5&amp;"'!$j70"),$AM27,0)),"",(OFFSET(INDIRECT("'"&amp;'DATA for charts'!$G$5&amp;"'!$j70"),$AM27,0)))</f>
        <v>Sep</v>
      </c>
      <c r="U79" s="222">
        <f ca="1">IF(ISNUMBER(OFFSET(INDIRECT("'"&amp;'DATA for charts'!$G$5&amp;"'!$k70"),$AM27,0)),OFFSET(INDIRECT("'"&amp;'DATA for charts'!$G$5&amp;"'!$k70"),$AM27,0),"")</f>
        <v>10</v>
      </c>
      <c r="V79" s="388">
        <f ca="1">IF(ISNUMBER(OFFSET(INDIRECT("'"&amp;'DATA for charts'!$G$5&amp;"'!$l70"),$AM27,0)),OFFSET(INDIRECT("'"&amp;'DATA for charts'!$G$5&amp;"'!$l70"),$AM27,0),"")</f>
        <v>15</v>
      </c>
      <c r="W79" s="256">
        <f ca="1">IF(ISNUMBER(OFFSET(INDIRECT("'"&amp;'DATA for charts'!$H$5&amp;"'!$i70"),$AM27,0)),OFFSET(INDIRECT("'"&amp;'DATA for charts'!$H$5&amp;"'!$i70"),$AM27,0),"")</f>
        <v>2.2363849046495199</v>
      </c>
      <c r="X79" s="387" t="str">
        <f ca="1">IF(ISBLANK(OFFSET(INDIRECT("'"&amp;'DATA for charts'!$H$5&amp;"'!$j70"),$AM27,0)),"",(OFFSET(INDIRECT("'"&amp;'DATA for charts'!$H$5&amp;"'!$j70"),$AM27,0)))</f>
        <v>Sep</v>
      </c>
      <c r="Y79" s="222">
        <f ca="1">IF(ISNUMBER(OFFSET(INDIRECT("'"&amp;'DATA for charts'!$H$5&amp;"'!$k70"),$AM27,0)),OFFSET(INDIRECT("'"&amp;'DATA for charts'!$H$5&amp;"'!$k70"),$AM27,0),"")</f>
        <v>11</v>
      </c>
      <c r="Z79" s="388">
        <f ca="1">IF(ISNUMBER(OFFSET(INDIRECT("'"&amp;'DATA for charts'!$H$5&amp;"'!$l70"),$AM27,0)),OFFSET(INDIRECT("'"&amp;'DATA for charts'!$H$5&amp;"'!$l70"),$AM27,0),"")</f>
        <v>15</v>
      </c>
      <c r="AA79" s="390">
        <f t="shared" ca="1" si="5"/>
        <v>2.0539999999999998</v>
      </c>
      <c r="AB79" s="256">
        <f t="shared" ca="1" si="6"/>
        <v>2.3875281644443667</v>
      </c>
      <c r="AC79" s="254">
        <f t="shared" ca="1" si="7"/>
        <v>2.2682358448489812</v>
      </c>
      <c r="AD79" s="391">
        <f t="shared" ca="1" si="8"/>
        <v>0.14704298285462158</v>
      </c>
      <c r="AE79" s="408"/>
      <c r="AF79" s="390" t="str">
        <f>IF(ISNUMBER(YourData!$I86),YourData!$I86,"")</f>
        <v/>
      </c>
      <c r="AG79" s="387" t="str">
        <f>IF(ISBLANK(YourData!$J86),"",YourData!$J86)</f>
        <v/>
      </c>
      <c r="AH79" s="222" t="str">
        <f>IF(ISNUMBER(YourData!$K86),YourData!$K86,"")</f>
        <v/>
      </c>
      <c r="AI79" s="389" t="str">
        <f>IF(ISNUMBER(YourData!$L86),YourData!$L86,"")</f>
        <v/>
      </c>
      <c r="AJ79"/>
      <c r="AK79"/>
      <c r="AL79"/>
      <c r="AM79"/>
      <c r="AN79"/>
      <c r="AO79"/>
      <c r="AP79"/>
      <c r="AQ79"/>
      <c r="AR79"/>
      <c r="AS79"/>
      <c r="AT79"/>
      <c r="AU79"/>
      <c r="AV79"/>
      <c r="AW79"/>
      <c r="AX79"/>
      <c r="AY79"/>
      <c r="AZ79"/>
      <c r="BA79"/>
      <c r="BB79"/>
      <c r="BC79"/>
      <c r="BD79"/>
      <c r="BE79"/>
      <c r="BF79"/>
      <c r="BG79"/>
      <c r="BH79"/>
      <c r="BI79"/>
      <c r="BJ79"/>
      <c r="BK79"/>
      <c r="BL79"/>
    </row>
    <row r="80" spans="2:64" ht="15">
      <c r="B80" s="157" t="s">
        <v>185</v>
      </c>
      <c r="C80" s="256" t="str">
        <f ca="1">IF(ISNUMBER(OFFSET(INDIRECT("'"&amp;'DATA for charts'!$C$5&amp;"'!$i70"),$AM28,0)),OFFSET(INDIRECT("'"&amp;'DATA for charts'!$C$5&amp;"'!$i70"),$AM28,0),"")</f>
        <v/>
      </c>
      <c r="D80" s="387" t="str">
        <f ca="1">IF(ISBLANK(OFFSET(INDIRECT("'"&amp;'DATA for charts'!$C$5&amp;"'!$j70"),$AM28,0)),"",(OFFSET(INDIRECT("'"&amp;'DATA for charts'!$C$5&amp;"'!$j70"),$AM28,0)))</f>
        <v/>
      </c>
      <c r="E80" s="222" t="str">
        <f ca="1">IF(ISNUMBER(OFFSET(INDIRECT("'"&amp;'DATA for charts'!$C$5&amp;"'!$k70"),$AM28,0)),OFFSET(INDIRECT("'"&amp;'DATA for charts'!$C$5&amp;"'!$k70"),$AM28,0),"")</f>
        <v/>
      </c>
      <c r="F80" s="388" t="str">
        <f ca="1">IF(ISNUMBER(OFFSET(INDIRECT("'"&amp;'DATA for charts'!$C$5&amp;"'!$l70"),$AM28,0)),OFFSET(INDIRECT("'"&amp;'DATA for charts'!$C$5&amp;"'!$l70"),$AM28,0),"")</f>
        <v/>
      </c>
      <c r="G80" s="256">
        <f ca="1">IF(ISNUMBER(OFFSET(INDIRECT("'"&amp;'DATA for charts'!$D$5&amp;"'!$i70"),$AM28,0)),OFFSET(INDIRECT("'"&amp;'DATA for charts'!$D$5&amp;"'!$i70"),$AM28,0),"")</f>
        <v>1.3770910000000001</v>
      </c>
      <c r="H80" s="387" t="str">
        <f ca="1">IF(ISBLANK(OFFSET(INDIRECT("'"&amp;'DATA for charts'!$D$5&amp;"'!$j70"),$AM28,0)),"",(OFFSET(INDIRECT("'"&amp;'DATA for charts'!$D$5&amp;"'!$j70"),$AM28,0)))</f>
        <v>Jun</v>
      </c>
      <c r="I80" s="222">
        <f ca="1">IF(ISNUMBER(OFFSET(INDIRECT("'"&amp;'DATA for charts'!$D$5&amp;"'!$k70"),$AM28,0)),OFFSET(INDIRECT("'"&amp;'DATA for charts'!$D$5&amp;"'!$k70"),$AM28,0),"")</f>
        <v>26</v>
      </c>
      <c r="J80" s="388">
        <f ca="1">IF(ISNUMBER(OFFSET(INDIRECT("'"&amp;'DATA for charts'!$D$5&amp;"'!$l70"),$AM28,0)),OFFSET(INDIRECT("'"&amp;'DATA for charts'!$D$5&amp;"'!$l70"),$AM28,0),"")</f>
        <v>17</v>
      </c>
      <c r="K80" s="256">
        <f ca="1">IF(ISNUMBER(OFFSET(INDIRECT("'"&amp;'DATA for charts'!$E$5&amp;"'!$i70"),$AM28,0)),OFFSET(INDIRECT("'"&amp;'DATA for charts'!$E$5&amp;"'!$i70"),$AM28,0),"")</f>
        <v>1.367</v>
      </c>
      <c r="L80" s="387" t="str">
        <f ca="1">IF(ISBLANK(OFFSET(INDIRECT("'"&amp;'DATA for charts'!$E$5&amp;"'!$j70"),$AM28,0)),"",(OFFSET(INDIRECT("'"&amp;'DATA for charts'!$E$5&amp;"'!$j70"),$AM28,0)))</f>
        <v>Jun</v>
      </c>
      <c r="M80" s="222">
        <f ca="1">IF(ISNUMBER(OFFSET(INDIRECT("'"&amp;'DATA for charts'!$E$5&amp;"'!$k70"),$AM28,0)),OFFSET(INDIRECT("'"&amp;'DATA for charts'!$E$5&amp;"'!$k70"),$AM28,0),"")</f>
        <v>26</v>
      </c>
      <c r="N80" s="388">
        <f ca="1">IF(ISNUMBER(OFFSET(INDIRECT("'"&amp;'DATA for charts'!$E$5&amp;"'!$l70"),$AM28,0)),OFFSET(INDIRECT("'"&amp;'DATA for charts'!$E$5&amp;"'!$l70"),$AM28,0),"")</f>
        <v>16</v>
      </c>
      <c r="O80" s="256">
        <f ca="1">IF(ISNUMBER(OFFSET(INDIRECT("'"&amp;'DATA for charts'!$F$5&amp;"'!$i70"),$AM28,0)),OFFSET(INDIRECT("'"&amp;'DATA for charts'!$F$5&amp;"'!$i70"),$AM28,0),"")</f>
        <v>1.4799194889740501</v>
      </c>
      <c r="P80" s="387" t="str">
        <f ca="1">IF(ISBLANK(OFFSET(INDIRECT("'"&amp;'DATA for charts'!$F$5&amp;"'!$j70"),$AM28,0)),"",(OFFSET(INDIRECT("'"&amp;'DATA for charts'!$F$5&amp;"'!$j70"),$AM28,0)))</f>
        <v>Jun</v>
      </c>
      <c r="Q80" s="222">
        <f ca="1">IF(ISNUMBER(OFFSET(INDIRECT("'"&amp;'DATA for charts'!$F$5&amp;"'!$k70"),$AM28,0)),OFFSET(INDIRECT("'"&amp;'DATA for charts'!$F$5&amp;"'!$k70"),$AM28,0),"")</f>
        <v>26</v>
      </c>
      <c r="R80" s="388">
        <f ca="1">IF(ISNUMBER(OFFSET(INDIRECT("'"&amp;'DATA for charts'!$F$5&amp;"'!$l70"),$AM28,0)),OFFSET(INDIRECT("'"&amp;'DATA for charts'!$F$5&amp;"'!$l70"),$AM28,0),"")</f>
        <v>17</v>
      </c>
      <c r="S80" s="256">
        <f ca="1">IF(ISNUMBER(OFFSET(INDIRECT("'"&amp;'DATA for charts'!$G$5&amp;"'!$i70"),$AM28,0)),OFFSET(INDIRECT("'"&amp;'DATA for charts'!$G$5&amp;"'!$i70"),$AM28,0),"")</f>
        <v>1.403</v>
      </c>
      <c r="T80" s="387" t="str">
        <f ca="1">IF(ISBLANK(OFFSET(INDIRECT("'"&amp;'DATA for charts'!$G$5&amp;"'!$j70"),$AM28,0)),"",(OFFSET(INDIRECT("'"&amp;'DATA for charts'!$G$5&amp;"'!$j70"),$AM28,0)))</f>
        <v>Jun</v>
      </c>
      <c r="U80" s="222">
        <f ca="1">IF(ISNUMBER(OFFSET(INDIRECT("'"&amp;'DATA for charts'!$G$5&amp;"'!$k70"),$AM28,0)),OFFSET(INDIRECT("'"&amp;'DATA for charts'!$G$5&amp;"'!$k70"),$AM28,0),"")</f>
        <v>26</v>
      </c>
      <c r="V80" s="388">
        <f ca="1">IF(ISNUMBER(OFFSET(INDIRECT("'"&amp;'DATA for charts'!$G$5&amp;"'!$l70"),$AM28,0)),OFFSET(INDIRECT("'"&amp;'DATA for charts'!$G$5&amp;"'!$l70"),$AM28,0),"")</f>
        <v>17</v>
      </c>
      <c r="W80" s="256">
        <f ca="1">IF(ISNUMBER(OFFSET(INDIRECT("'"&amp;'DATA for charts'!$H$5&amp;"'!$i70"),$AM28,0)),OFFSET(INDIRECT("'"&amp;'DATA for charts'!$H$5&amp;"'!$i70"),$AM28,0),"")</f>
        <v>1.3384872894175199</v>
      </c>
      <c r="X80" s="387" t="str">
        <f ca="1">IF(ISBLANK(OFFSET(INDIRECT("'"&amp;'DATA for charts'!$H$5&amp;"'!$j70"),$AM28,0)),"",(OFFSET(INDIRECT("'"&amp;'DATA for charts'!$H$5&amp;"'!$j70"),$AM28,0)))</f>
        <v>Jun</v>
      </c>
      <c r="Y80" s="222">
        <f ca="1">IF(ISNUMBER(OFFSET(INDIRECT("'"&amp;'DATA for charts'!$H$5&amp;"'!$k70"),$AM28,0)),OFFSET(INDIRECT("'"&amp;'DATA for charts'!$H$5&amp;"'!$k70"),$AM28,0),"")</f>
        <v>26</v>
      </c>
      <c r="Z80" s="388">
        <f ca="1">IF(ISNUMBER(OFFSET(INDIRECT("'"&amp;'DATA for charts'!$H$5&amp;"'!$l70"),$AM28,0)),OFFSET(INDIRECT("'"&amp;'DATA for charts'!$H$5&amp;"'!$l70"),$AM28,0),"")</f>
        <v>17</v>
      </c>
      <c r="AA80" s="390">
        <f t="shared" ca="1" si="5"/>
        <v>1.3384872894175199</v>
      </c>
      <c r="AB80" s="256">
        <f t="shared" ca="1" si="6"/>
        <v>1.4799194889740501</v>
      </c>
      <c r="AC80" s="254">
        <f t="shared" ca="1" si="7"/>
        <v>1.3930995556783141</v>
      </c>
      <c r="AD80" s="391">
        <f t="shared" ca="1" si="8"/>
        <v>0.10152339721884804</v>
      </c>
      <c r="AE80" s="408"/>
      <c r="AF80" s="390" t="str">
        <f>IF(ISNUMBER(YourData!$I87),YourData!$I87,"")</f>
        <v/>
      </c>
      <c r="AG80" s="387" t="str">
        <f>IF(ISBLANK(YourData!$J87),"",YourData!$J87)</f>
        <v/>
      </c>
      <c r="AH80" s="222" t="str">
        <f>IF(ISNUMBER(YourData!$K87),YourData!$K87,"")</f>
        <v/>
      </c>
      <c r="AI80" s="389" t="str">
        <f>IF(ISNUMBER(YourData!$L87),YourData!$L87,"")</f>
        <v/>
      </c>
      <c r="AJ80"/>
      <c r="AK80"/>
      <c r="AL80"/>
      <c r="AM80"/>
      <c r="AN80"/>
      <c r="AO80"/>
      <c r="AP80"/>
      <c r="AQ80"/>
      <c r="AR80"/>
      <c r="AS80"/>
      <c r="AT80"/>
      <c r="AU80"/>
      <c r="AV80"/>
      <c r="AW80"/>
      <c r="AX80"/>
      <c r="AY80"/>
      <c r="AZ80"/>
      <c r="BA80"/>
      <c r="BB80"/>
      <c r="BC80"/>
      <c r="BD80"/>
      <c r="BE80"/>
      <c r="BF80"/>
      <c r="BG80"/>
      <c r="BH80"/>
      <c r="BI80"/>
      <c r="BJ80"/>
      <c r="BK80"/>
      <c r="BL80"/>
    </row>
    <row r="81" spans="2:64" ht="15">
      <c r="B81" s="157" t="s">
        <v>724</v>
      </c>
      <c r="C81" s="256">
        <f ca="1">IF(ISNUMBER(OFFSET(INDIRECT("'"&amp;'DATA for charts'!$C$5&amp;"'!$i70"),$AM29,0)),OFFSET(INDIRECT("'"&amp;'DATA for charts'!$C$5&amp;"'!$i70"),$AM29,0),"")</f>
        <v>3.3839999999999999</v>
      </c>
      <c r="D81" s="387" t="str">
        <f ca="1">IF(ISBLANK(OFFSET(INDIRECT("'"&amp;'DATA for charts'!$C$5&amp;"'!$j70"),$AM29,0)),"",(OFFSET(INDIRECT("'"&amp;'DATA for charts'!$C$5&amp;"'!$j70"),$AM29,0)))</f>
        <v>Oct</v>
      </c>
      <c r="E81" s="222">
        <f ca="1">IF(ISNUMBER(OFFSET(INDIRECT("'"&amp;'DATA for charts'!$C$5&amp;"'!$k70"),$AM29,0)),OFFSET(INDIRECT("'"&amp;'DATA for charts'!$C$5&amp;"'!$k70"),$AM29,0),"")</f>
        <v>18</v>
      </c>
      <c r="F81" s="388">
        <f ca="1">IF(ISNUMBER(OFFSET(INDIRECT("'"&amp;'DATA for charts'!$C$5&amp;"'!$l70"),$AM29,0)),OFFSET(INDIRECT("'"&amp;'DATA for charts'!$C$5&amp;"'!$l70"),$AM29,0),"")</f>
        <v>14</v>
      </c>
      <c r="G81" s="256">
        <f ca="1">IF(ISNUMBER(OFFSET(INDIRECT("'"&amp;'DATA for charts'!$D$5&amp;"'!$i70"),$AM29,0)),OFFSET(INDIRECT("'"&amp;'DATA for charts'!$D$5&amp;"'!$i70"),$AM29,0),"")</f>
        <v>3.6679979999999999</v>
      </c>
      <c r="H81" s="387" t="str">
        <f ca="1">IF(ISBLANK(OFFSET(INDIRECT("'"&amp;'DATA for charts'!$D$5&amp;"'!$j70"),$AM29,0)),"",(OFFSET(INDIRECT("'"&amp;'DATA for charts'!$D$5&amp;"'!$j70"),$AM29,0)))</f>
        <v>Oct</v>
      </c>
      <c r="I81" s="222">
        <f ca="1">IF(ISNUMBER(OFFSET(INDIRECT("'"&amp;'DATA for charts'!$D$5&amp;"'!$k70"),$AM29,0)),OFFSET(INDIRECT("'"&amp;'DATA for charts'!$D$5&amp;"'!$k70"),$AM29,0),"")</f>
        <v>2</v>
      </c>
      <c r="J81" s="388">
        <f ca="1">IF(ISNUMBER(OFFSET(INDIRECT("'"&amp;'DATA for charts'!$D$5&amp;"'!$l70"),$AM29,0)),OFFSET(INDIRECT("'"&amp;'DATA for charts'!$D$5&amp;"'!$l70"),$AM29,0),"")</f>
        <v>14</v>
      </c>
      <c r="K81" s="256">
        <f ca="1">IF(ISNUMBER(OFFSET(INDIRECT("'"&amp;'DATA for charts'!$E$5&amp;"'!$i70"),$AM29,0)),OFFSET(INDIRECT("'"&amp;'DATA for charts'!$E$5&amp;"'!$i70"),$AM29,0),"")</f>
        <v>2.93</v>
      </c>
      <c r="L81" s="387" t="str">
        <f ca="1">IF(ISBLANK(OFFSET(INDIRECT("'"&amp;'DATA for charts'!$E$5&amp;"'!$j70"),$AM29,0)),"",(OFFSET(INDIRECT("'"&amp;'DATA for charts'!$E$5&amp;"'!$j70"),$AM29,0)))</f>
        <v>Oct</v>
      </c>
      <c r="M81" s="222">
        <f ca="1">IF(ISNUMBER(OFFSET(INDIRECT("'"&amp;'DATA for charts'!$E$5&amp;"'!$k70"),$AM29,0)),OFFSET(INDIRECT("'"&amp;'DATA for charts'!$E$5&amp;"'!$k70"),$AM29,0),"")</f>
        <v>18</v>
      </c>
      <c r="N81" s="388">
        <f ca="1">IF(ISNUMBER(OFFSET(INDIRECT("'"&amp;'DATA for charts'!$E$5&amp;"'!$l70"),$AM29,0)),OFFSET(INDIRECT("'"&amp;'DATA for charts'!$E$5&amp;"'!$l70"),$AM29,0),"")</f>
        <v>14</v>
      </c>
      <c r="O81" s="256">
        <f ca="1">IF(ISNUMBER(OFFSET(INDIRECT("'"&amp;'DATA for charts'!$F$5&amp;"'!$i70"),$AM29,0)),OFFSET(INDIRECT("'"&amp;'DATA for charts'!$F$5&amp;"'!$i70"),$AM29,0),"")</f>
        <v>3.45012275142575</v>
      </c>
      <c r="P81" s="387" t="str">
        <f ca="1">IF(ISBLANK(OFFSET(INDIRECT("'"&amp;'DATA for charts'!$F$5&amp;"'!$j70"),$AM29,0)),"",(OFFSET(INDIRECT("'"&amp;'DATA for charts'!$F$5&amp;"'!$j70"),$AM29,0)))</f>
        <v>Oct</v>
      </c>
      <c r="Q81" s="222">
        <f ca="1">IF(ISNUMBER(OFFSET(INDIRECT("'"&amp;'DATA for charts'!$F$5&amp;"'!$k70"),$AM29,0)),OFFSET(INDIRECT("'"&amp;'DATA for charts'!$F$5&amp;"'!$k70"),$AM29,0),"")</f>
        <v>18</v>
      </c>
      <c r="R81" s="388">
        <f ca="1">IF(ISNUMBER(OFFSET(INDIRECT("'"&amp;'DATA for charts'!$F$5&amp;"'!$l70"),$AM29,0)),OFFSET(INDIRECT("'"&amp;'DATA for charts'!$F$5&amp;"'!$l70"),$AM29,0),"")</f>
        <v>15</v>
      </c>
      <c r="S81" s="256">
        <f ca="1">IF(ISNUMBER(OFFSET(INDIRECT("'"&amp;'DATA for charts'!$G$5&amp;"'!$i70"),$AM29,0)),OFFSET(INDIRECT("'"&amp;'DATA for charts'!$G$5&amp;"'!$i70"),$AM29,0),"")</f>
        <v>3.3410000000000002</v>
      </c>
      <c r="T81" s="387" t="str">
        <f ca="1">IF(ISBLANK(OFFSET(INDIRECT("'"&amp;'DATA for charts'!$G$5&amp;"'!$j70"),$AM29,0)),"",(OFFSET(INDIRECT("'"&amp;'DATA for charts'!$G$5&amp;"'!$j70"),$AM29,0)))</f>
        <v>Oct</v>
      </c>
      <c r="U81" s="222">
        <f ca="1">IF(ISNUMBER(OFFSET(INDIRECT("'"&amp;'DATA for charts'!$G$5&amp;"'!$k70"),$AM29,0)),OFFSET(INDIRECT("'"&amp;'DATA for charts'!$G$5&amp;"'!$k70"),$AM29,0),"")</f>
        <v>12</v>
      </c>
      <c r="V81" s="388">
        <f ca="1">IF(ISNUMBER(OFFSET(INDIRECT("'"&amp;'DATA for charts'!$G$5&amp;"'!$l70"),$AM29,0)),OFFSET(INDIRECT("'"&amp;'DATA for charts'!$G$5&amp;"'!$l70"),$AM29,0),"")</f>
        <v>15</v>
      </c>
      <c r="W81" s="256">
        <f ca="1">IF(ISNUMBER(OFFSET(INDIRECT("'"&amp;'DATA for charts'!$H$5&amp;"'!$i70"),$AM29,0)),OFFSET(INDIRECT("'"&amp;'DATA for charts'!$H$5&amp;"'!$i70"),$AM29,0),"")</f>
        <v>3.3125546603732601</v>
      </c>
      <c r="X81" s="387" t="str">
        <f ca="1">IF(ISBLANK(OFFSET(INDIRECT("'"&amp;'DATA for charts'!$H$5&amp;"'!$j70"),$AM29,0)),"",(OFFSET(INDIRECT("'"&amp;'DATA for charts'!$H$5&amp;"'!$j70"),$AM29,0)))</f>
        <v>Oct</v>
      </c>
      <c r="Y81" s="222">
        <f ca="1">IF(ISNUMBER(OFFSET(INDIRECT("'"&amp;'DATA for charts'!$H$5&amp;"'!$k70"),$AM29,0)),OFFSET(INDIRECT("'"&amp;'DATA for charts'!$H$5&amp;"'!$k70"),$AM29,0),"")</f>
        <v>12</v>
      </c>
      <c r="Z81" s="388">
        <f ca="1">IF(ISNUMBER(OFFSET(INDIRECT("'"&amp;'DATA for charts'!$H$5&amp;"'!$l70"),$AM29,0)),OFFSET(INDIRECT("'"&amp;'DATA for charts'!$H$5&amp;"'!$l70"),$AM29,0),"")</f>
        <v>14</v>
      </c>
      <c r="AA81" s="390">
        <f t="shared" ca="1" si="5"/>
        <v>2.93</v>
      </c>
      <c r="AB81" s="256">
        <f t="shared" ca="1" si="6"/>
        <v>3.6679979999999999</v>
      </c>
      <c r="AC81" s="254">
        <f t="shared" ca="1" si="7"/>
        <v>3.3476125686331684</v>
      </c>
      <c r="AD81" s="391">
        <f t="shared" ca="1" si="8"/>
        <v>0.22045502126350439</v>
      </c>
      <c r="AE81" s="408"/>
      <c r="AF81" s="390" t="str">
        <f>IF(ISNUMBER(YourData!$I88),YourData!$I88,"")</f>
        <v/>
      </c>
      <c r="AG81" s="387" t="str">
        <f>IF(ISBLANK(YourData!$J88),"",YourData!$J88)</f>
        <v/>
      </c>
      <c r="AH81" s="222" t="str">
        <f>IF(ISNUMBER(YourData!$K88),YourData!$K88,"")</f>
        <v/>
      </c>
      <c r="AI81" s="389" t="str">
        <f>IF(ISNUMBER(YourData!$L88),YourData!$L88,"")</f>
        <v/>
      </c>
      <c r="AJ81"/>
      <c r="AK81"/>
      <c r="AL81"/>
      <c r="AM81"/>
      <c r="AN81"/>
      <c r="AO81"/>
      <c r="AP81"/>
      <c r="AQ81"/>
      <c r="AR81"/>
      <c r="AS81"/>
      <c r="AT81"/>
      <c r="AU81"/>
      <c r="AV81"/>
      <c r="AW81"/>
      <c r="AX81"/>
      <c r="AY81"/>
      <c r="AZ81"/>
      <c r="BA81"/>
      <c r="BB81"/>
      <c r="BC81"/>
      <c r="BD81"/>
      <c r="BE81"/>
      <c r="BF81"/>
      <c r="BG81"/>
      <c r="BH81"/>
      <c r="BI81"/>
      <c r="BJ81"/>
      <c r="BK81"/>
      <c r="BL81"/>
    </row>
    <row r="82" spans="2:64" ht="15">
      <c r="B82" s="157" t="s">
        <v>725</v>
      </c>
      <c r="C82" s="256">
        <f ca="1">IF(ISNUMBER(OFFSET(INDIRECT("'"&amp;'DATA for charts'!$C$5&amp;"'!$i70"),$AM30,0)),OFFSET(INDIRECT("'"&amp;'DATA for charts'!$C$5&amp;"'!$i70"),$AM30,0),"")</f>
        <v>3.9769999999999999</v>
      </c>
      <c r="D82" s="387" t="str">
        <f ca="1">IF(ISBLANK(OFFSET(INDIRECT("'"&amp;'DATA for charts'!$C$5&amp;"'!$j70"),$AM30,0)),"",(OFFSET(INDIRECT("'"&amp;'DATA for charts'!$C$5&amp;"'!$j70"),$AM30,0)))</f>
        <v>Oct</v>
      </c>
      <c r="E82" s="222">
        <f ca="1">IF(ISNUMBER(OFFSET(INDIRECT("'"&amp;'DATA for charts'!$C$5&amp;"'!$k70"),$AM30,0)),OFFSET(INDIRECT("'"&amp;'DATA for charts'!$C$5&amp;"'!$k70"),$AM30,0),"")</f>
        <v>18</v>
      </c>
      <c r="F82" s="388">
        <f ca="1">IF(ISNUMBER(OFFSET(INDIRECT("'"&amp;'DATA for charts'!$C$5&amp;"'!$l70"),$AM30,0)),OFFSET(INDIRECT("'"&amp;'DATA for charts'!$C$5&amp;"'!$l70"),$AM30,0),"")</f>
        <v>14</v>
      </c>
      <c r="G82" s="256">
        <f ca="1">IF(ISNUMBER(OFFSET(INDIRECT("'"&amp;'DATA for charts'!$D$5&amp;"'!$i70"),$AM30,0)),OFFSET(INDIRECT("'"&amp;'DATA for charts'!$D$5&amp;"'!$i70"),$AM30,0),"")</f>
        <v>4.2252689999999991</v>
      </c>
      <c r="H82" s="387" t="str">
        <f ca="1">IF(ISBLANK(OFFSET(INDIRECT("'"&amp;'DATA for charts'!$D$5&amp;"'!$j70"),$AM30,0)),"",(OFFSET(INDIRECT("'"&amp;'DATA for charts'!$D$5&amp;"'!$j70"),$AM30,0)))</f>
        <v>Oct</v>
      </c>
      <c r="I82" s="222">
        <f ca="1">IF(ISNUMBER(OFFSET(INDIRECT("'"&amp;'DATA for charts'!$D$5&amp;"'!$k70"),$AM30,0)),OFFSET(INDIRECT("'"&amp;'DATA for charts'!$D$5&amp;"'!$k70"),$AM30,0),"")</f>
        <v>1</v>
      </c>
      <c r="J82" s="388">
        <f ca="1">IF(ISNUMBER(OFFSET(INDIRECT("'"&amp;'DATA for charts'!$D$5&amp;"'!$l70"),$AM30,0)),OFFSET(INDIRECT("'"&amp;'DATA for charts'!$D$5&amp;"'!$l70"),$AM30,0),"")</f>
        <v>14</v>
      </c>
      <c r="K82" s="256">
        <f ca="1">IF(ISNUMBER(OFFSET(INDIRECT("'"&amp;'DATA for charts'!$E$5&amp;"'!$i70"),$AM30,0)),OFFSET(INDIRECT("'"&amp;'DATA for charts'!$E$5&amp;"'!$i70"),$AM30,0),"")</f>
        <v>3.2080000000000002</v>
      </c>
      <c r="L82" s="387" t="str">
        <f ca="1">IF(ISBLANK(OFFSET(INDIRECT("'"&amp;'DATA for charts'!$E$5&amp;"'!$j70"),$AM30,0)),"",(OFFSET(INDIRECT("'"&amp;'DATA for charts'!$E$5&amp;"'!$j70"),$AM30,0)))</f>
        <v>Oct</v>
      </c>
      <c r="M82" s="222">
        <f ca="1">IF(ISNUMBER(OFFSET(INDIRECT("'"&amp;'DATA for charts'!$E$5&amp;"'!$k70"),$AM30,0)),OFFSET(INDIRECT("'"&amp;'DATA for charts'!$E$5&amp;"'!$k70"),$AM30,0),"")</f>
        <v>11</v>
      </c>
      <c r="N82" s="388">
        <f ca="1">IF(ISNUMBER(OFFSET(INDIRECT("'"&amp;'DATA for charts'!$E$5&amp;"'!$l70"),$AM30,0)),OFFSET(INDIRECT("'"&amp;'DATA for charts'!$E$5&amp;"'!$l70"),$AM30,0),"")</f>
        <v>14</v>
      </c>
      <c r="O82" s="256">
        <f ca="1">IF(ISNUMBER(OFFSET(INDIRECT("'"&amp;'DATA for charts'!$F$5&amp;"'!$i70"),$AM30,0)),OFFSET(INDIRECT("'"&amp;'DATA for charts'!$F$5&amp;"'!$i70"),$AM30,0),"")</f>
        <v>3.9147831651936666</v>
      </c>
      <c r="P82" s="387" t="str">
        <f ca="1">IF(ISBLANK(OFFSET(INDIRECT("'"&amp;'DATA for charts'!$F$5&amp;"'!$j70"),$AM30,0)),"",(OFFSET(INDIRECT("'"&amp;'DATA for charts'!$F$5&amp;"'!$j70"),$AM30,0)))</f>
        <v>Oct</v>
      </c>
      <c r="Q82" s="222">
        <f ca="1">IF(ISNUMBER(OFFSET(INDIRECT("'"&amp;'DATA for charts'!$F$5&amp;"'!$k70"),$AM30,0)),OFFSET(INDIRECT("'"&amp;'DATA for charts'!$F$5&amp;"'!$k70"),$AM30,0),"")</f>
        <v>18</v>
      </c>
      <c r="R82" s="388">
        <f ca="1">IF(ISNUMBER(OFFSET(INDIRECT("'"&amp;'DATA for charts'!$F$5&amp;"'!$l70"),$AM30,0)),OFFSET(INDIRECT("'"&amp;'DATA for charts'!$F$5&amp;"'!$l70"),$AM30,0),"")</f>
        <v>15</v>
      </c>
      <c r="S82" s="256">
        <f ca="1">IF(ISNUMBER(OFFSET(INDIRECT("'"&amp;'DATA for charts'!$G$5&amp;"'!$i70"),$AM30,0)),OFFSET(INDIRECT("'"&amp;'DATA for charts'!$G$5&amp;"'!$i70"),$AM30,0),"")</f>
        <v>3.7360000000000002</v>
      </c>
      <c r="T82" s="387" t="str">
        <f ca="1">IF(ISBLANK(OFFSET(INDIRECT("'"&amp;'DATA for charts'!$G$5&amp;"'!$j70"),$AM30,0)),"",(OFFSET(INDIRECT("'"&amp;'DATA for charts'!$G$5&amp;"'!$j70"),$AM30,0)))</f>
        <v>Oct</v>
      </c>
      <c r="U82" s="222">
        <f ca="1">IF(ISNUMBER(OFFSET(INDIRECT("'"&amp;'DATA for charts'!$G$5&amp;"'!$k70"),$AM30,0)),OFFSET(INDIRECT("'"&amp;'DATA for charts'!$G$5&amp;"'!$k70"),$AM30,0),"")</f>
        <v>12</v>
      </c>
      <c r="V82" s="388">
        <f ca="1">IF(ISNUMBER(OFFSET(INDIRECT("'"&amp;'DATA for charts'!$G$5&amp;"'!$l70"),$AM30,0)),OFFSET(INDIRECT("'"&amp;'DATA for charts'!$G$5&amp;"'!$l70"),$AM30,0),"")</f>
        <v>15</v>
      </c>
      <c r="W82" s="256">
        <f ca="1">IF(ISNUMBER(OFFSET(INDIRECT("'"&amp;'DATA for charts'!$H$5&amp;"'!$i70"),$AM30,0)),OFFSET(INDIRECT("'"&amp;'DATA for charts'!$H$5&amp;"'!$i70"),$AM30,0),"")</f>
        <v>3.88470724317762</v>
      </c>
      <c r="X82" s="387" t="str">
        <f ca="1">IF(ISBLANK(OFFSET(INDIRECT("'"&amp;'DATA for charts'!$H$5&amp;"'!$j70"),$AM30,0)),"",(OFFSET(INDIRECT("'"&amp;'DATA for charts'!$H$5&amp;"'!$j70"),$AM30,0)))</f>
        <v>Oct</v>
      </c>
      <c r="Y82" s="222">
        <f ca="1">IF(ISNUMBER(OFFSET(INDIRECT("'"&amp;'DATA for charts'!$H$5&amp;"'!$k70"),$AM30,0)),OFFSET(INDIRECT("'"&amp;'DATA for charts'!$H$5&amp;"'!$k70"),$AM30,0),"")</f>
        <v>1</v>
      </c>
      <c r="Z82" s="388">
        <f ca="1">IF(ISNUMBER(OFFSET(INDIRECT("'"&amp;'DATA for charts'!$H$5&amp;"'!$l70"),$AM30,0)),OFFSET(INDIRECT("'"&amp;'DATA for charts'!$H$5&amp;"'!$l70"),$AM30,0),"")</f>
        <v>14</v>
      </c>
      <c r="AA82" s="390">
        <f t="shared" ca="1" si="5"/>
        <v>3.2080000000000002</v>
      </c>
      <c r="AB82" s="256">
        <f t="shared" ca="1" si="6"/>
        <v>4.2252689999999991</v>
      </c>
      <c r="AC82" s="254">
        <f t="shared" ca="1" si="7"/>
        <v>3.8242932347285472</v>
      </c>
      <c r="AD82" s="391">
        <f t="shared" ca="1" si="8"/>
        <v>0.26600183028909546</v>
      </c>
      <c r="AE82" s="408"/>
      <c r="AF82" s="390" t="str">
        <f>IF(ISNUMBER(YourData!$I89),YourData!$I89,"")</f>
        <v/>
      </c>
      <c r="AG82" s="387" t="str">
        <f>IF(ISBLANK(YourData!$J89),"",YourData!$J89)</f>
        <v/>
      </c>
      <c r="AH82" s="222" t="str">
        <f>IF(ISNUMBER(YourData!$K89),YourData!$K89,"")</f>
        <v/>
      </c>
      <c r="AI82" s="389" t="str">
        <f>IF(ISNUMBER(YourData!$L89),YourData!$L89,"")</f>
        <v/>
      </c>
      <c r="AJ82"/>
      <c r="AK82"/>
      <c r="AL82"/>
      <c r="AM82"/>
      <c r="AN82"/>
      <c r="AO82"/>
      <c r="AP82"/>
      <c r="AQ82"/>
      <c r="AR82"/>
      <c r="AS82"/>
      <c r="AT82"/>
      <c r="AU82"/>
      <c r="AV82"/>
      <c r="AW82"/>
      <c r="AX82"/>
      <c r="AY82"/>
      <c r="AZ82"/>
      <c r="BA82"/>
      <c r="BB82"/>
      <c r="BC82"/>
      <c r="BD82"/>
      <c r="BE82"/>
      <c r="BF82"/>
      <c r="BG82"/>
      <c r="BH82"/>
      <c r="BI82"/>
      <c r="BJ82"/>
      <c r="BK82"/>
      <c r="BL82"/>
    </row>
    <row r="83" spans="2:64" ht="15">
      <c r="B83" s="208" t="s">
        <v>726</v>
      </c>
      <c r="C83" s="396">
        <f ca="1">IF(ISNUMBER(OFFSET(INDIRECT("'"&amp;'DATA for charts'!$C$5&amp;"'!$i70"),$AM31,0)),OFFSET(INDIRECT("'"&amp;'DATA for charts'!$C$5&amp;"'!$i70"),$AM31,0),"")</f>
        <v>4.1289999999999996</v>
      </c>
      <c r="D83" s="393" t="str">
        <f ca="1">IF(ISBLANK(OFFSET(INDIRECT("'"&amp;'DATA for charts'!$C$5&amp;"'!$j70"),$AM31,0)),"",(OFFSET(INDIRECT("'"&amp;'DATA for charts'!$C$5&amp;"'!$j70"),$AM31,0)))</f>
        <v>Jan</v>
      </c>
      <c r="E83" s="394">
        <f ca="1">IF(ISNUMBER(OFFSET(INDIRECT("'"&amp;'DATA for charts'!$C$5&amp;"'!$k70"),$AM31,0)),OFFSET(INDIRECT("'"&amp;'DATA for charts'!$C$5&amp;"'!$k70"),$AM31,0),"")</f>
        <v>22</v>
      </c>
      <c r="F83" s="397">
        <f ca="1">IF(ISNUMBER(OFFSET(INDIRECT("'"&amp;'DATA for charts'!$C$5&amp;"'!$l70"),$AM31,0)),OFFSET(INDIRECT("'"&amp;'DATA for charts'!$C$5&amp;"'!$l70"),$AM31,0),"")</f>
        <v>14</v>
      </c>
      <c r="G83" s="396">
        <f ca="1">IF(ISNUMBER(OFFSET(INDIRECT("'"&amp;'DATA for charts'!$D$5&amp;"'!$i70"),$AM31,0)),OFFSET(INDIRECT("'"&amp;'DATA for charts'!$D$5&amp;"'!$i70"),$AM31,0),"")</f>
        <v>4.2237870000000006</v>
      </c>
      <c r="H83" s="393" t="str">
        <f ca="1">IF(ISBLANK(OFFSET(INDIRECT("'"&amp;'DATA for charts'!$D$5&amp;"'!$j70"),$AM31,0)),"",(OFFSET(INDIRECT("'"&amp;'DATA for charts'!$D$5&amp;"'!$j70"),$AM31,0)))</f>
        <v>Jan</v>
      </c>
      <c r="I83" s="394">
        <f ca="1">IF(ISNUMBER(OFFSET(INDIRECT("'"&amp;'DATA for charts'!$D$5&amp;"'!$k70"),$AM31,0)),OFFSET(INDIRECT("'"&amp;'DATA for charts'!$D$5&amp;"'!$k70"),$AM31,0),"")</f>
        <v>22</v>
      </c>
      <c r="J83" s="397">
        <f ca="1">IF(ISNUMBER(OFFSET(INDIRECT("'"&amp;'DATA for charts'!$D$5&amp;"'!$l70"),$AM31,0)),OFFSET(INDIRECT("'"&amp;'DATA for charts'!$D$5&amp;"'!$l70"),$AM31,0),"")</f>
        <v>15</v>
      </c>
      <c r="K83" s="396">
        <f ca="1">IF(ISNUMBER(OFFSET(INDIRECT("'"&amp;'DATA for charts'!$E$5&amp;"'!$i70"),$AM31,0)),OFFSET(INDIRECT("'"&amp;'DATA for charts'!$E$5&amp;"'!$i70"),$AM31,0),"")</f>
        <v>3.3149999999999999</v>
      </c>
      <c r="L83" s="393" t="str">
        <f ca="1">IF(ISBLANK(OFFSET(INDIRECT("'"&amp;'DATA for charts'!$E$5&amp;"'!$j70"),$AM31,0)),"",(OFFSET(INDIRECT("'"&amp;'DATA for charts'!$E$5&amp;"'!$j70"),$AM31,0)))</f>
        <v>Jan</v>
      </c>
      <c r="M83" s="394">
        <f ca="1">IF(ISNUMBER(OFFSET(INDIRECT("'"&amp;'DATA for charts'!$E$5&amp;"'!$k70"),$AM31,0)),OFFSET(INDIRECT("'"&amp;'DATA for charts'!$E$5&amp;"'!$k70"),$AM31,0),"")</f>
        <v>22</v>
      </c>
      <c r="N83" s="397">
        <f ca="1">IF(ISNUMBER(OFFSET(INDIRECT("'"&amp;'DATA for charts'!$E$5&amp;"'!$l70"),$AM31,0)),OFFSET(INDIRECT("'"&amp;'DATA for charts'!$E$5&amp;"'!$l70"),$AM31,0),"")</f>
        <v>14</v>
      </c>
      <c r="O83" s="396">
        <f ca="1">IF(ISNUMBER(OFFSET(INDIRECT("'"&amp;'DATA for charts'!$F$5&amp;"'!$i70"),$AM31,0)),OFFSET(INDIRECT("'"&amp;'DATA for charts'!$F$5&amp;"'!$i70"),$AM31,0),"")</f>
        <v>4.1774468440423611</v>
      </c>
      <c r="P83" s="393" t="str">
        <f ca="1">IF(ISBLANK(OFFSET(INDIRECT("'"&amp;'DATA for charts'!$F$5&amp;"'!$j70"),$AM31,0)),"",(OFFSET(INDIRECT("'"&amp;'DATA for charts'!$F$5&amp;"'!$j70"),$AM31,0)))</f>
        <v>Jan</v>
      </c>
      <c r="Q83" s="394">
        <f ca="1">IF(ISNUMBER(OFFSET(INDIRECT("'"&amp;'DATA for charts'!$F$5&amp;"'!$k70"),$AM31,0)),OFFSET(INDIRECT("'"&amp;'DATA for charts'!$F$5&amp;"'!$k70"),$AM31,0),"")</f>
        <v>22</v>
      </c>
      <c r="R83" s="397">
        <f ca="1">IF(ISNUMBER(OFFSET(INDIRECT("'"&amp;'DATA for charts'!$F$5&amp;"'!$l70"),$AM31,0)),OFFSET(INDIRECT("'"&amp;'DATA for charts'!$F$5&amp;"'!$l70"),$AM31,0),"")</f>
        <v>15</v>
      </c>
      <c r="S83" s="396">
        <f ca="1">IF(ISNUMBER(OFFSET(INDIRECT("'"&amp;'DATA for charts'!$G$5&amp;"'!$i70"),$AM31,0)),OFFSET(INDIRECT("'"&amp;'DATA for charts'!$G$5&amp;"'!$i70"),$AM31,0),"")</f>
        <v>3.9540000000000002</v>
      </c>
      <c r="T83" s="393" t="str">
        <f ca="1">IF(ISBLANK(OFFSET(INDIRECT("'"&amp;'DATA for charts'!$G$5&amp;"'!$j70"),$AM31,0)),"",(OFFSET(INDIRECT("'"&amp;'DATA for charts'!$G$5&amp;"'!$j70"),$AM31,0)))</f>
        <v>Jan</v>
      </c>
      <c r="U83" s="394">
        <f ca="1">IF(ISNUMBER(OFFSET(INDIRECT("'"&amp;'DATA for charts'!$G$5&amp;"'!$k70"),$AM31,0)),OFFSET(INDIRECT("'"&amp;'DATA for charts'!$G$5&amp;"'!$k70"),$AM31,0),"")</f>
        <v>22</v>
      </c>
      <c r="V83" s="397">
        <f ca="1">IF(ISNUMBER(OFFSET(INDIRECT("'"&amp;'DATA for charts'!$G$5&amp;"'!$l70"),$AM31,0)),OFFSET(INDIRECT("'"&amp;'DATA for charts'!$G$5&amp;"'!$l70"),$AM31,0),"")</f>
        <v>15</v>
      </c>
      <c r="W83" s="396">
        <f ca="1">IF(ISNUMBER(OFFSET(INDIRECT("'"&amp;'DATA for charts'!$H$5&amp;"'!$i70"),$AM31,0)),OFFSET(INDIRECT("'"&amp;'DATA for charts'!$H$5&amp;"'!$i70"),$AM31,0),"")</f>
        <v>4.1149119144015804</v>
      </c>
      <c r="X83" s="393" t="str">
        <f ca="1">IF(ISBLANK(OFFSET(INDIRECT("'"&amp;'DATA for charts'!$H$5&amp;"'!$j70"),$AM31,0)),"",(OFFSET(INDIRECT("'"&amp;'DATA for charts'!$H$5&amp;"'!$j70"),$AM31,0)))</f>
        <v>Jan</v>
      </c>
      <c r="Y83" s="394">
        <f ca="1">IF(ISNUMBER(OFFSET(INDIRECT("'"&amp;'DATA for charts'!$H$5&amp;"'!$k70"),$AM31,0)),OFFSET(INDIRECT("'"&amp;'DATA for charts'!$H$5&amp;"'!$k70"),$AM31,0),"")</f>
        <v>22</v>
      </c>
      <c r="Z83" s="397">
        <f ca="1">IF(ISNUMBER(OFFSET(INDIRECT("'"&amp;'DATA for charts'!$H$5&amp;"'!$l70"),$AM31,0)),OFFSET(INDIRECT("'"&amp;'DATA for charts'!$H$5&amp;"'!$l70"),$AM31,0),"")</f>
        <v>15</v>
      </c>
      <c r="AA83" s="392">
        <f t="shared" ca="1" si="5"/>
        <v>3.3149999999999999</v>
      </c>
      <c r="AB83" s="396">
        <f t="shared" ca="1" si="6"/>
        <v>4.2237870000000006</v>
      </c>
      <c r="AC83" s="398">
        <f t="shared" ca="1" si="7"/>
        <v>3.9856909597406567</v>
      </c>
      <c r="AD83" s="399">
        <f t="shared" ca="1" si="8"/>
        <v>0.22801240968746211</v>
      </c>
      <c r="AE83" s="408"/>
      <c r="AF83" s="392" t="str">
        <f>IF(ISNUMBER(YourData!$I90),YourData!$I90,"")</f>
        <v/>
      </c>
      <c r="AG83" s="393" t="str">
        <f>IF(ISBLANK(YourData!$J90),"",YourData!$J90)</f>
        <v/>
      </c>
      <c r="AH83" s="394" t="str">
        <f>IF(ISNUMBER(YourData!$K90),YourData!$K90,"")</f>
        <v/>
      </c>
      <c r="AI83" s="395" t="str">
        <f>IF(ISNUMBER(YourData!$L90),YourData!$L90,"")</f>
        <v/>
      </c>
      <c r="AJ83"/>
      <c r="AK83"/>
      <c r="AL83"/>
      <c r="AM83"/>
      <c r="AN83"/>
      <c r="AO83"/>
      <c r="AP83"/>
      <c r="AQ83"/>
      <c r="AR83"/>
      <c r="AS83"/>
      <c r="AT83"/>
      <c r="AU83"/>
      <c r="AV83"/>
      <c r="AW83"/>
      <c r="AX83"/>
      <c r="AY83"/>
      <c r="AZ83"/>
      <c r="BA83"/>
      <c r="BB83"/>
      <c r="BC83"/>
      <c r="BD83"/>
      <c r="BE83"/>
      <c r="BF83"/>
      <c r="BG83"/>
      <c r="BH83"/>
      <c r="BI83"/>
      <c r="BJ83"/>
      <c r="BK83"/>
      <c r="BL83"/>
    </row>
    <row r="84" spans="2:64" ht="15">
      <c r="B84" s="157" t="s">
        <v>236</v>
      </c>
      <c r="C84" s="256">
        <f ca="1">IF(ISNUMBER(OFFSET(INDIRECT("'"&amp;'DATA for charts'!$C$5&amp;"'!$i70"),$AM32,0)),OFFSET(INDIRECT("'"&amp;'DATA for charts'!$C$5&amp;"'!$i70"),$AM32,0),"")</f>
        <v>1.1180000000000001</v>
      </c>
      <c r="D84" s="387" t="str">
        <f ca="1">IF(ISBLANK(OFFSET(INDIRECT("'"&amp;'DATA for charts'!$C$5&amp;"'!$j70"),$AM32,0)),"",(OFFSET(INDIRECT("'"&amp;'DATA for charts'!$C$5&amp;"'!$j70"),$AM32,0)))</f>
        <v>Jun</v>
      </c>
      <c r="E84" s="222">
        <f ca="1">IF(ISNUMBER(OFFSET(INDIRECT("'"&amp;'DATA for charts'!$C$5&amp;"'!$k70"),$AM32,0)),OFFSET(INDIRECT("'"&amp;'DATA for charts'!$C$5&amp;"'!$k70"),$AM32,0),"")</f>
        <v>26</v>
      </c>
      <c r="F84" s="388">
        <f ca="1">IF(ISNUMBER(OFFSET(INDIRECT("'"&amp;'DATA for charts'!$C$5&amp;"'!$l70"),$AM32,0)),OFFSET(INDIRECT("'"&amp;'DATA for charts'!$C$5&amp;"'!$l70"),$AM32,0),"")</f>
        <v>17</v>
      </c>
      <c r="G84" s="256">
        <f ca="1">IF(ISNUMBER(OFFSET(INDIRECT("'"&amp;'DATA for charts'!$D$5&amp;"'!$i70"),$AM32,0)),OFFSET(INDIRECT("'"&amp;'DATA for charts'!$D$5&amp;"'!$i70"),$AM32,0),"")</f>
        <v>0.9942529</v>
      </c>
      <c r="H84" s="387" t="str">
        <f ca="1">IF(ISBLANK(OFFSET(INDIRECT("'"&amp;'DATA for charts'!$D$5&amp;"'!$j70"),$AM32,0)),"",(OFFSET(INDIRECT("'"&amp;'DATA for charts'!$D$5&amp;"'!$j70"),$AM32,0)))</f>
        <v>Jun</v>
      </c>
      <c r="I84" s="222">
        <f ca="1">IF(ISNUMBER(OFFSET(INDIRECT("'"&amp;'DATA for charts'!$D$5&amp;"'!$k70"),$AM32,0)),OFFSET(INDIRECT("'"&amp;'DATA for charts'!$D$5&amp;"'!$k70"),$AM32,0),"")</f>
        <v>26</v>
      </c>
      <c r="J84" s="388">
        <f ca="1">IF(ISNUMBER(OFFSET(INDIRECT("'"&amp;'DATA for charts'!$D$5&amp;"'!$l70"),$AM32,0)),OFFSET(INDIRECT("'"&amp;'DATA for charts'!$D$5&amp;"'!$l70"),$AM32,0),"")</f>
        <v>17</v>
      </c>
      <c r="K84" s="256">
        <f ca="1">IF(ISNUMBER(OFFSET(INDIRECT("'"&amp;'DATA for charts'!$E$5&amp;"'!$i70"),$AM32,0)),OFFSET(INDIRECT("'"&amp;'DATA for charts'!$E$5&amp;"'!$i70"),$AM32,0),"")</f>
        <v>0.97299999999999998</v>
      </c>
      <c r="L84" s="387" t="str">
        <f ca="1">IF(ISBLANK(OFFSET(INDIRECT("'"&amp;'DATA for charts'!$E$5&amp;"'!$j70"),$AM32,0)),"",(OFFSET(INDIRECT("'"&amp;'DATA for charts'!$E$5&amp;"'!$j70"),$AM32,0)))</f>
        <v>Jun</v>
      </c>
      <c r="M84" s="222">
        <f ca="1">IF(ISNUMBER(OFFSET(INDIRECT("'"&amp;'DATA for charts'!$E$5&amp;"'!$k70"),$AM32,0)),OFFSET(INDIRECT("'"&amp;'DATA for charts'!$E$5&amp;"'!$k70"),$AM32,0),"")</f>
        <v>26</v>
      </c>
      <c r="N84" s="388">
        <f ca="1">IF(ISNUMBER(OFFSET(INDIRECT("'"&amp;'DATA for charts'!$E$5&amp;"'!$l70"),$AM32,0)),OFFSET(INDIRECT("'"&amp;'DATA for charts'!$E$5&amp;"'!$l70"),$AM32,0),"")</f>
        <v>16</v>
      </c>
      <c r="O84" s="256">
        <f ca="1">IF(ISNUMBER(OFFSET(INDIRECT("'"&amp;'DATA for charts'!$F$5&amp;"'!$i70"),$AM32,0)),OFFSET(INDIRECT("'"&amp;'DATA for charts'!$F$5&amp;"'!$i70"),$AM32,0),"")</f>
        <v>1.0409839497122859</v>
      </c>
      <c r="P84" s="387" t="str">
        <f ca="1">IF(ISBLANK(OFFSET(INDIRECT("'"&amp;'DATA for charts'!$F$5&amp;"'!$j70"),$AM32,0)),"",(OFFSET(INDIRECT("'"&amp;'DATA for charts'!$F$5&amp;"'!$j70"),$AM32,0)))</f>
        <v>Jun</v>
      </c>
      <c r="Q84" s="222">
        <f ca="1">IF(ISNUMBER(OFFSET(INDIRECT("'"&amp;'DATA for charts'!$F$5&amp;"'!$k70"),$AM32,0)),OFFSET(INDIRECT("'"&amp;'DATA for charts'!$F$5&amp;"'!$k70"),$AM32,0),"")</f>
        <v>26</v>
      </c>
      <c r="R84" s="388">
        <f ca="1">IF(ISNUMBER(OFFSET(INDIRECT("'"&amp;'DATA for charts'!$F$5&amp;"'!$l70"),$AM32,0)),OFFSET(INDIRECT("'"&amp;'DATA for charts'!$F$5&amp;"'!$l70"),$AM32,0),"")</f>
        <v>17</v>
      </c>
      <c r="S84" s="256">
        <f ca="1">IF(ISNUMBER(OFFSET(INDIRECT("'"&amp;'DATA for charts'!$G$5&amp;"'!$i70"),$AM32,0)),OFFSET(INDIRECT("'"&amp;'DATA for charts'!$G$5&amp;"'!$i70"),$AM32,0),"")</f>
        <v>0.94399999999999995</v>
      </c>
      <c r="T84" s="387" t="str">
        <f ca="1">IF(ISBLANK(OFFSET(INDIRECT("'"&amp;'DATA for charts'!$G$5&amp;"'!$j70"),$AM32,0)),"",(OFFSET(INDIRECT("'"&amp;'DATA for charts'!$G$5&amp;"'!$j70"),$AM32,0)))</f>
        <v>Jun</v>
      </c>
      <c r="U84" s="222">
        <f ca="1">IF(ISNUMBER(OFFSET(INDIRECT("'"&amp;'DATA for charts'!$G$5&amp;"'!$k70"),$AM32,0)),OFFSET(INDIRECT("'"&amp;'DATA for charts'!$G$5&amp;"'!$k70"),$AM32,0),"")</f>
        <v>26</v>
      </c>
      <c r="V84" s="388">
        <f ca="1">IF(ISNUMBER(OFFSET(INDIRECT("'"&amp;'DATA for charts'!$G$5&amp;"'!$l70"),$AM32,0)),OFFSET(INDIRECT("'"&amp;'DATA for charts'!$G$5&amp;"'!$l70"),$AM32,0),"")</f>
        <v>17</v>
      </c>
      <c r="W84" s="256">
        <f ca="1">IF(ISNUMBER(OFFSET(INDIRECT("'"&amp;'DATA for charts'!$H$5&amp;"'!$i70"),$AM32,0)),OFFSET(INDIRECT("'"&amp;'DATA for charts'!$H$5&amp;"'!$i70"),$AM32,0),"")</f>
        <v>0.99351320902506501</v>
      </c>
      <c r="X84" s="387" t="str">
        <f ca="1">IF(ISBLANK(OFFSET(INDIRECT("'"&amp;'DATA for charts'!$H$5&amp;"'!$j70"),$AM32,0)),"",(OFFSET(INDIRECT("'"&amp;'DATA for charts'!$H$5&amp;"'!$j70"),$AM32,0)))</f>
        <v>Jun</v>
      </c>
      <c r="Y84" s="222">
        <f ca="1">IF(ISNUMBER(OFFSET(INDIRECT("'"&amp;'DATA for charts'!$H$5&amp;"'!$k70"),$AM32,0)),OFFSET(INDIRECT("'"&amp;'DATA for charts'!$H$5&amp;"'!$k70"),$AM32,0),"")</f>
        <v>26</v>
      </c>
      <c r="Z84" s="388">
        <f ca="1">IF(ISNUMBER(OFFSET(INDIRECT("'"&amp;'DATA for charts'!$H$5&amp;"'!$l70"),$AM32,0)),OFFSET(INDIRECT("'"&amp;'DATA for charts'!$H$5&amp;"'!$l70"),$AM32,0),"")</f>
        <v>17</v>
      </c>
      <c r="AA84" s="390">
        <f t="shared" ca="1" si="5"/>
        <v>0.94399999999999995</v>
      </c>
      <c r="AB84" s="256">
        <f t="shared" ca="1" si="6"/>
        <v>1.1180000000000001</v>
      </c>
      <c r="AC84" s="254">
        <f t="shared" ca="1" si="7"/>
        <v>1.0106250097895584</v>
      </c>
      <c r="AD84" s="391">
        <f t="shared" ca="1" si="8"/>
        <v>0.17217068478864583</v>
      </c>
      <c r="AE84" s="408"/>
      <c r="AF84" s="390" t="str">
        <f>IF(ISNUMBER(YourData!$I91),YourData!$I91,"")</f>
        <v/>
      </c>
      <c r="AG84" s="387" t="str">
        <f>IF(ISBLANK(YourData!$J91),"",YourData!$J91)</f>
        <v/>
      </c>
      <c r="AH84" s="222" t="str">
        <f>IF(ISNUMBER(YourData!$K91),YourData!$K91,"")</f>
        <v/>
      </c>
      <c r="AI84" s="389" t="str">
        <f>IF(ISNUMBER(YourData!$L91),YourData!$L91,"")</f>
        <v/>
      </c>
      <c r="AJ84"/>
      <c r="AK84"/>
      <c r="AL84"/>
      <c r="AM84"/>
      <c r="AN84"/>
      <c r="AO84"/>
      <c r="AP84"/>
      <c r="AQ84"/>
      <c r="AR84"/>
      <c r="AS84"/>
      <c r="AT84"/>
      <c r="AU84"/>
      <c r="AV84"/>
      <c r="AW84"/>
      <c r="AX84"/>
      <c r="AY84"/>
      <c r="AZ84"/>
      <c r="BA84"/>
      <c r="BB84"/>
      <c r="BC84"/>
      <c r="BD84"/>
      <c r="BE84"/>
      <c r="BF84"/>
      <c r="BG84"/>
      <c r="BH84"/>
      <c r="BI84"/>
      <c r="BJ84"/>
      <c r="BK84"/>
      <c r="BL84"/>
    </row>
    <row r="85" spans="2:64" ht="15">
      <c r="B85" s="157" t="s">
        <v>572</v>
      </c>
      <c r="C85" s="256">
        <f ca="1">IF(ISNUMBER(OFFSET(INDIRECT("'"&amp;'DATA for charts'!$C$5&amp;"'!$i70"),$AM33,0)),OFFSET(INDIRECT("'"&amp;'DATA for charts'!$C$5&amp;"'!$i70"),$AM33,0),"")</f>
        <v>1.2709999999999999</v>
      </c>
      <c r="D85" s="387" t="str">
        <f ca="1">IF(ISBLANK(OFFSET(INDIRECT("'"&amp;'DATA for charts'!$C$5&amp;"'!$j70"),$AM33,0)),"",(OFFSET(INDIRECT("'"&amp;'DATA for charts'!$C$5&amp;"'!$j70"),$AM33,0)))</f>
        <v>Jun</v>
      </c>
      <c r="E85" s="222">
        <f ca="1">IF(ISNUMBER(OFFSET(INDIRECT("'"&amp;'DATA for charts'!$C$5&amp;"'!$k70"),$AM33,0)),OFFSET(INDIRECT("'"&amp;'DATA for charts'!$C$5&amp;"'!$k70"),$AM33,0),"")</f>
        <v>26</v>
      </c>
      <c r="F85" s="388">
        <f ca="1">IF(ISNUMBER(OFFSET(INDIRECT("'"&amp;'DATA for charts'!$C$5&amp;"'!$l70"),$AM33,0)),OFFSET(INDIRECT("'"&amp;'DATA for charts'!$C$5&amp;"'!$l70"),$AM33,0),"")</f>
        <v>17</v>
      </c>
      <c r="G85" s="256">
        <f ca="1">IF(ISNUMBER(OFFSET(INDIRECT("'"&amp;'DATA for charts'!$D$5&amp;"'!$i70"),$AM33,0)),OFFSET(INDIRECT("'"&amp;'DATA for charts'!$D$5&amp;"'!$i70"),$AM33,0),"")</f>
        <v>1.2151749999999999</v>
      </c>
      <c r="H85" s="387" t="str">
        <f ca="1">IF(ISBLANK(OFFSET(INDIRECT("'"&amp;'DATA for charts'!$D$5&amp;"'!$j70"),$AM33,0)),"",(OFFSET(INDIRECT("'"&amp;'DATA for charts'!$D$5&amp;"'!$j70"),$AM33,0)))</f>
        <v>Jun</v>
      </c>
      <c r="I85" s="222">
        <f ca="1">IF(ISNUMBER(OFFSET(INDIRECT("'"&amp;'DATA for charts'!$D$5&amp;"'!$k70"),$AM33,0)),OFFSET(INDIRECT("'"&amp;'DATA for charts'!$D$5&amp;"'!$k70"),$AM33,0),"")</f>
        <v>26</v>
      </c>
      <c r="J85" s="388">
        <f ca="1">IF(ISNUMBER(OFFSET(INDIRECT("'"&amp;'DATA for charts'!$D$5&amp;"'!$l70"),$AM33,0)),OFFSET(INDIRECT("'"&amp;'DATA for charts'!$D$5&amp;"'!$l70"),$AM33,0),"")</f>
        <v>17</v>
      </c>
      <c r="K85" s="256">
        <f ca="1">IF(ISNUMBER(OFFSET(INDIRECT("'"&amp;'DATA for charts'!$E$5&amp;"'!$i70"),$AM33,0)),OFFSET(INDIRECT("'"&amp;'DATA for charts'!$E$5&amp;"'!$i70"),$AM33,0),"")</f>
        <v>1.2390000000000001</v>
      </c>
      <c r="L85" s="387" t="str">
        <f ca="1">IF(ISBLANK(OFFSET(INDIRECT("'"&amp;'DATA for charts'!$E$5&amp;"'!$j70"),$AM33,0)),"",(OFFSET(INDIRECT("'"&amp;'DATA for charts'!$E$5&amp;"'!$j70"),$AM33,0)))</f>
        <v>Jun</v>
      </c>
      <c r="M85" s="222">
        <f ca="1">IF(ISNUMBER(OFFSET(INDIRECT("'"&amp;'DATA for charts'!$E$5&amp;"'!$k70"),$AM33,0)),OFFSET(INDIRECT("'"&amp;'DATA for charts'!$E$5&amp;"'!$k70"),$AM33,0),"")</f>
        <v>26</v>
      </c>
      <c r="N85" s="388">
        <f ca="1">IF(ISNUMBER(OFFSET(INDIRECT("'"&amp;'DATA for charts'!$E$5&amp;"'!$l70"),$AM33,0)),OFFSET(INDIRECT("'"&amp;'DATA for charts'!$E$5&amp;"'!$l70"),$AM33,0),"")</f>
        <v>16</v>
      </c>
      <c r="O85" s="256">
        <f ca="1">IF(ISNUMBER(OFFSET(INDIRECT("'"&amp;'DATA for charts'!$F$5&amp;"'!$i70"),$AM33,0)),OFFSET(INDIRECT("'"&amp;'DATA for charts'!$F$5&amp;"'!$i70"),$AM33,0),"")</f>
        <v>1.3074663044997861</v>
      </c>
      <c r="P85" s="387" t="str">
        <f ca="1">IF(ISBLANK(OFFSET(INDIRECT("'"&amp;'DATA for charts'!$F$5&amp;"'!$j70"),$AM33,0)),"",(OFFSET(INDIRECT("'"&amp;'DATA for charts'!$F$5&amp;"'!$j70"),$AM33,0)))</f>
        <v>Jun</v>
      </c>
      <c r="Q85" s="222">
        <f ca="1">IF(ISNUMBER(OFFSET(INDIRECT("'"&amp;'DATA for charts'!$F$5&amp;"'!$k70"),$AM33,0)),OFFSET(INDIRECT("'"&amp;'DATA for charts'!$F$5&amp;"'!$k70"),$AM33,0),"")</f>
        <v>26</v>
      </c>
      <c r="R85" s="388">
        <f ca="1">IF(ISNUMBER(OFFSET(INDIRECT("'"&amp;'DATA for charts'!$F$5&amp;"'!$l70"),$AM33,0)),OFFSET(INDIRECT("'"&amp;'DATA for charts'!$F$5&amp;"'!$l70"),$AM33,0),"")</f>
        <v>17</v>
      </c>
      <c r="S85" s="256">
        <f ca="1">IF(ISNUMBER(OFFSET(INDIRECT("'"&amp;'DATA for charts'!$G$5&amp;"'!$i70"),$AM33,0)),OFFSET(INDIRECT("'"&amp;'DATA for charts'!$G$5&amp;"'!$i70"),$AM33,0),"")</f>
        <v>1.198</v>
      </c>
      <c r="T85" s="387" t="str">
        <f ca="1">IF(ISBLANK(OFFSET(INDIRECT("'"&amp;'DATA for charts'!$G$5&amp;"'!$j70"),$AM33,0)),"",(OFFSET(INDIRECT("'"&amp;'DATA for charts'!$G$5&amp;"'!$j70"),$AM33,0)))</f>
        <v>Jun</v>
      </c>
      <c r="U85" s="222">
        <f ca="1">IF(ISNUMBER(OFFSET(INDIRECT("'"&amp;'DATA for charts'!$G$5&amp;"'!$k70"),$AM33,0)),OFFSET(INDIRECT("'"&amp;'DATA for charts'!$G$5&amp;"'!$k70"),$AM33,0),"")</f>
        <v>26</v>
      </c>
      <c r="V85" s="388">
        <f ca="1">IF(ISNUMBER(OFFSET(INDIRECT("'"&amp;'DATA for charts'!$G$5&amp;"'!$l70"),$AM33,0)),OFFSET(INDIRECT("'"&amp;'DATA for charts'!$G$5&amp;"'!$l70"),$AM33,0),"")</f>
        <v>17</v>
      </c>
      <c r="W85" s="256">
        <f ca="1">IF(ISNUMBER(OFFSET(INDIRECT("'"&amp;'DATA for charts'!$H$5&amp;"'!$i70"),$AM33,0)),OFFSET(INDIRECT("'"&amp;'DATA for charts'!$H$5&amp;"'!$i70"),$AM33,0),"")</f>
        <v>1.2589249674479099</v>
      </c>
      <c r="X85" s="387" t="str">
        <f ca="1">IF(ISBLANK(OFFSET(INDIRECT("'"&amp;'DATA for charts'!$H$5&amp;"'!$j70"),$AM33,0)),"",(OFFSET(INDIRECT("'"&amp;'DATA for charts'!$H$5&amp;"'!$j70"),$AM33,0)))</f>
        <v>Jun</v>
      </c>
      <c r="Y85" s="222">
        <f ca="1">IF(ISNUMBER(OFFSET(INDIRECT("'"&amp;'DATA for charts'!$H$5&amp;"'!$k70"),$AM33,0)),OFFSET(INDIRECT("'"&amp;'DATA for charts'!$H$5&amp;"'!$k70"),$AM33,0),"")</f>
        <v>26</v>
      </c>
      <c r="Z85" s="388">
        <f ca="1">IF(ISNUMBER(OFFSET(INDIRECT("'"&amp;'DATA for charts'!$H$5&amp;"'!$l70"),$AM33,0)),OFFSET(INDIRECT("'"&amp;'DATA for charts'!$H$5&amp;"'!$l70"),$AM33,0),"")</f>
        <v>17</v>
      </c>
      <c r="AA85" s="390">
        <f t="shared" ca="1" si="5"/>
        <v>1.198</v>
      </c>
      <c r="AB85" s="256">
        <f t="shared" ca="1" si="6"/>
        <v>1.3074663044997861</v>
      </c>
      <c r="AC85" s="254">
        <f t="shared" ca="1" si="7"/>
        <v>1.2482610453246159</v>
      </c>
      <c r="AD85" s="391">
        <f t="shared" ca="1" si="8"/>
        <v>8.7695041762133108E-2</v>
      </c>
      <c r="AE85" s="408"/>
      <c r="AF85" s="390" t="str">
        <f>IF(ISNUMBER(YourData!$I92),YourData!$I92,"")</f>
        <v/>
      </c>
      <c r="AG85" s="387" t="str">
        <f>IF(ISBLANK(YourData!$J92),"",YourData!$J92)</f>
        <v/>
      </c>
      <c r="AH85" s="222" t="str">
        <f>IF(ISNUMBER(YourData!$K92),YourData!$K92,"")</f>
        <v/>
      </c>
      <c r="AI85" s="389" t="str">
        <f>IF(ISNUMBER(YourData!$L92),YourData!$L92,"")</f>
        <v/>
      </c>
      <c r="AJ85"/>
      <c r="AK85"/>
      <c r="AL85"/>
      <c r="AM85"/>
      <c r="AN85"/>
      <c r="AO85"/>
      <c r="AP85"/>
      <c r="AQ85"/>
      <c r="AR85"/>
      <c r="AS85"/>
      <c r="AT85"/>
      <c r="AU85"/>
      <c r="AV85"/>
      <c r="AW85"/>
      <c r="AX85"/>
      <c r="AY85"/>
      <c r="AZ85"/>
      <c r="BA85"/>
      <c r="BB85"/>
      <c r="BC85"/>
      <c r="BD85"/>
      <c r="BE85"/>
      <c r="BF85"/>
      <c r="BG85"/>
      <c r="BH85"/>
      <c r="BI85"/>
      <c r="BJ85"/>
      <c r="BK85"/>
      <c r="BL85"/>
    </row>
    <row r="86" spans="2:64" ht="15">
      <c r="B86" s="158" t="s">
        <v>553</v>
      </c>
      <c r="C86" s="256">
        <f ca="1">IF(ISNUMBER(OFFSET(INDIRECT("'"&amp;'DATA for charts'!$C$5&amp;"'!$i70"),$AM34,0)),OFFSET(INDIRECT("'"&amp;'DATA for charts'!$C$5&amp;"'!$i70"),$AM34,0),"")</f>
        <v>1.1930000000000001</v>
      </c>
      <c r="D86" s="387" t="str">
        <f ca="1">IF(ISBLANK(OFFSET(INDIRECT("'"&amp;'DATA for charts'!$C$5&amp;"'!$j70"),$AM34,0)),"",(OFFSET(INDIRECT("'"&amp;'DATA for charts'!$C$5&amp;"'!$j70"),$AM34,0)))</f>
        <v>Jun</v>
      </c>
      <c r="E86" s="222">
        <f ca="1">IF(ISNUMBER(OFFSET(INDIRECT("'"&amp;'DATA for charts'!$C$5&amp;"'!$k70"),$AM34,0)),OFFSET(INDIRECT("'"&amp;'DATA for charts'!$C$5&amp;"'!$k70"),$AM34,0),"")</f>
        <v>26</v>
      </c>
      <c r="F86" s="388">
        <f ca="1">IF(ISNUMBER(OFFSET(INDIRECT("'"&amp;'DATA for charts'!$C$5&amp;"'!$l70"),$AM34,0)),OFFSET(INDIRECT("'"&amp;'DATA for charts'!$C$5&amp;"'!$l70"),$AM34,0),"")</f>
        <v>17</v>
      </c>
      <c r="G86" s="256">
        <f ca="1">IF(ISNUMBER(OFFSET(INDIRECT("'"&amp;'DATA for charts'!$D$5&amp;"'!$i70"),$AM34,0)),OFFSET(INDIRECT("'"&amp;'DATA for charts'!$D$5&amp;"'!$i70"),$AM34,0),"")</f>
        <v>0.94562370000000007</v>
      </c>
      <c r="H86" s="387" t="str">
        <f ca="1">IF(ISBLANK(OFFSET(INDIRECT("'"&amp;'DATA for charts'!$D$5&amp;"'!$j70"),$AM34,0)),"",(OFFSET(INDIRECT("'"&amp;'DATA for charts'!$D$5&amp;"'!$j70"),$AM34,0)))</f>
        <v>Jun</v>
      </c>
      <c r="I86" s="222">
        <f ca="1">IF(ISNUMBER(OFFSET(INDIRECT("'"&amp;'DATA for charts'!$D$5&amp;"'!$k70"),$AM34,0)),OFFSET(INDIRECT("'"&amp;'DATA for charts'!$D$5&amp;"'!$k70"),$AM34,0),"")</f>
        <v>13</v>
      </c>
      <c r="J86" s="388">
        <f ca="1">IF(ISNUMBER(OFFSET(INDIRECT("'"&amp;'DATA for charts'!$D$5&amp;"'!$l70"),$AM34,0)),OFFSET(INDIRECT("'"&amp;'DATA for charts'!$D$5&amp;"'!$l70"),$AM34,0),"")</f>
        <v>15</v>
      </c>
      <c r="K86" s="256">
        <f ca="1">IF(ISNUMBER(OFFSET(INDIRECT("'"&amp;'DATA for charts'!$E$5&amp;"'!$i70"),$AM34,0)),OFFSET(INDIRECT("'"&amp;'DATA for charts'!$E$5&amp;"'!$i70"),$AM34,0),"")</f>
        <v>0.93700000000000006</v>
      </c>
      <c r="L86" s="387" t="str">
        <f ca="1">IF(ISBLANK(OFFSET(INDIRECT("'"&amp;'DATA for charts'!$E$5&amp;"'!$j70"),$AM34,0)),"",(OFFSET(INDIRECT("'"&amp;'DATA for charts'!$E$5&amp;"'!$j70"),$AM34,0)))</f>
        <v>Jun</v>
      </c>
      <c r="M86" s="222">
        <f ca="1">IF(ISNUMBER(OFFSET(INDIRECT("'"&amp;'DATA for charts'!$E$5&amp;"'!$k70"),$AM34,0)),OFFSET(INDIRECT("'"&amp;'DATA for charts'!$E$5&amp;"'!$k70"),$AM34,0),"")</f>
        <v>26</v>
      </c>
      <c r="N86" s="388">
        <f ca="1">IF(ISNUMBER(OFFSET(INDIRECT("'"&amp;'DATA for charts'!$E$5&amp;"'!$l70"),$AM34,0)),OFFSET(INDIRECT("'"&amp;'DATA for charts'!$E$5&amp;"'!$l70"),$AM34,0),"")</f>
        <v>16</v>
      </c>
      <c r="O86" s="256">
        <f ca="1">IF(ISNUMBER(OFFSET(INDIRECT("'"&amp;'DATA for charts'!$F$5&amp;"'!$i70"),$AM34,0)),OFFSET(INDIRECT("'"&amp;'DATA for charts'!$F$5&amp;"'!$i70"),$AM34,0),"")</f>
        <v>1.0843806818245332</v>
      </c>
      <c r="P86" s="387" t="str">
        <f ca="1">IF(ISBLANK(OFFSET(INDIRECT("'"&amp;'DATA for charts'!$F$5&amp;"'!$j70"),$AM34,0)),"",(OFFSET(INDIRECT("'"&amp;'DATA for charts'!$F$5&amp;"'!$j70"),$AM34,0)))</f>
        <v>Jun</v>
      </c>
      <c r="Q86" s="222">
        <f ca="1">IF(ISNUMBER(OFFSET(INDIRECT("'"&amp;'DATA for charts'!$F$5&amp;"'!$k70"),$AM34,0)),OFFSET(INDIRECT("'"&amp;'DATA for charts'!$F$5&amp;"'!$k70"),$AM34,0),"")</f>
        <v>26</v>
      </c>
      <c r="R86" s="388">
        <f ca="1">IF(ISNUMBER(OFFSET(INDIRECT("'"&amp;'DATA for charts'!$F$5&amp;"'!$l70"),$AM34,0)),OFFSET(INDIRECT("'"&amp;'DATA for charts'!$F$5&amp;"'!$l70"),$AM34,0),"")</f>
        <v>17</v>
      </c>
      <c r="S86" s="256">
        <f ca="1">IF(ISNUMBER(OFFSET(INDIRECT("'"&amp;'DATA for charts'!$G$5&amp;"'!$i70"),$AM34,0)),OFFSET(INDIRECT("'"&amp;'DATA for charts'!$G$5&amp;"'!$i70"),$AM34,0),"")</f>
        <v>0.877</v>
      </c>
      <c r="T86" s="387" t="str">
        <f ca="1">IF(ISBLANK(OFFSET(INDIRECT("'"&amp;'DATA for charts'!$G$5&amp;"'!$j70"),$AM34,0)),"",(OFFSET(INDIRECT("'"&amp;'DATA for charts'!$G$5&amp;"'!$j70"),$AM34,0)))</f>
        <v>Jun</v>
      </c>
      <c r="U86" s="222">
        <f ca="1">IF(ISNUMBER(OFFSET(INDIRECT("'"&amp;'DATA for charts'!$G$5&amp;"'!$k70"),$AM34,0)),OFFSET(INDIRECT("'"&amp;'DATA for charts'!$G$5&amp;"'!$k70"),$AM34,0),"")</f>
        <v>14</v>
      </c>
      <c r="V86" s="388">
        <f ca="1">IF(ISNUMBER(OFFSET(INDIRECT("'"&amp;'DATA for charts'!$G$5&amp;"'!$l70"),$AM34,0)),OFFSET(INDIRECT("'"&amp;'DATA for charts'!$G$5&amp;"'!$l70"),$AM34,0),"")</f>
        <v>14</v>
      </c>
      <c r="W86" s="256">
        <f ca="1">IF(ISNUMBER(OFFSET(INDIRECT("'"&amp;'DATA for charts'!$H$5&amp;"'!$i70"),$AM34,0)),OFFSET(INDIRECT("'"&amp;'DATA for charts'!$H$5&amp;"'!$i70"),$AM34,0),"")</f>
        <v>0.88415934244791605</v>
      </c>
      <c r="X86" s="387" t="str">
        <f ca="1">IF(ISBLANK(OFFSET(INDIRECT("'"&amp;'DATA for charts'!$H$5&amp;"'!$j70"),$AM34,0)),"",(OFFSET(INDIRECT("'"&amp;'DATA for charts'!$H$5&amp;"'!$j70"),$AM34,0)))</f>
        <v>Jun</v>
      </c>
      <c r="Y86" s="222">
        <f ca="1">IF(ISNUMBER(OFFSET(INDIRECT("'"&amp;'DATA for charts'!$H$5&amp;"'!$k70"),$AM34,0)),OFFSET(INDIRECT("'"&amp;'DATA for charts'!$H$5&amp;"'!$k70"),$AM34,0),"")</f>
        <v>26</v>
      </c>
      <c r="Z86" s="388">
        <f ca="1">IF(ISNUMBER(OFFSET(INDIRECT("'"&amp;'DATA for charts'!$H$5&amp;"'!$l70"),$AM34,0)),OFFSET(INDIRECT("'"&amp;'DATA for charts'!$H$5&amp;"'!$l70"),$AM34,0),"")</f>
        <v>18</v>
      </c>
      <c r="AA86" s="390">
        <f t="shared" ca="1" si="5"/>
        <v>0.877</v>
      </c>
      <c r="AB86" s="256">
        <f t="shared" ca="1" si="6"/>
        <v>1.1930000000000001</v>
      </c>
      <c r="AC86" s="254">
        <f t="shared" ca="1" si="7"/>
        <v>0.98686062071207481</v>
      </c>
      <c r="AD86" s="391">
        <f t="shared" ca="1" si="8"/>
        <v>0.32020732550052355</v>
      </c>
      <c r="AE86" s="386"/>
      <c r="AF86" s="390" t="str">
        <f>IF(ISNUMBER(YourData!$I93),YourData!$I93,"")</f>
        <v/>
      </c>
      <c r="AG86" s="387" t="str">
        <f>IF(ISBLANK(YourData!$J93),"",YourData!$J93)</f>
        <v/>
      </c>
      <c r="AH86" s="222" t="str">
        <f>IF(ISNUMBER(YourData!$K93),YourData!$K93,"")</f>
        <v/>
      </c>
      <c r="AI86" s="389" t="str">
        <f>IF(ISNUMBER(YourData!$L93),YourData!$L93,"")</f>
        <v/>
      </c>
      <c r="AJ86"/>
      <c r="AK86"/>
      <c r="AL86"/>
      <c r="AM86"/>
      <c r="AN86"/>
      <c r="AO86"/>
      <c r="AP86"/>
      <c r="AQ86"/>
      <c r="AR86"/>
      <c r="AS86"/>
      <c r="AT86"/>
      <c r="AU86"/>
      <c r="AV86"/>
      <c r="AW86"/>
      <c r="AX86"/>
      <c r="AY86"/>
      <c r="AZ86"/>
      <c r="BA86"/>
      <c r="BB86"/>
      <c r="BC86"/>
      <c r="BD86"/>
      <c r="BE86"/>
      <c r="BF86"/>
      <c r="BG86"/>
      <c r="BH86"/>
      <c r="BI86"/>
      <c r="BJ86"/>
      <c r="BK86"/>
      <c r="BL86"/>
    </row>
    <row r="87" spans="2:64" ht="15">
      <c r="B87" s="157" t="s">
        <v>554</v>
      </c>
      <c r="C87" s="256">
        <f ca="1">IF(ISNUMBER(OFFSET(INDIRECT("'"&amp;'DATA for charts'!$C$5&amp;"'!$i70"),$AM35,0)),OFFSET(INDIRECT("'"&amp;'DATA for charts'!$C$5&amp;"'!$i70"),$AM35,0),"")</f>
        <v>1.393</v>
      </c>
      <c r="D87" s="387" t="str">
        <f ca="1">IF(ISBLANK(OFFSET(INDIRECT("'"&amp;'DATA for charts'!$C$5&amp;"'!$j70"),$AM35,0)),"",(OFFSET(INDIRECT("'"&amp;'DATA for charts'!$C$5&amp;"'!$j70"),$AM35,0)))</f>
        <v>Jun</v>
      </c>
      <c r="E87" s="222">
        <f ca="1">IF(ISNUMBER(OFFSET(INDIRECT("'"&amp;'DATA for charts'!$C$5&amp;"'!$k70"),$AM35,0)),OFFSET(INDIRECT("'"&amp;'DATA for charts'!$C$5&amp;"'!$k70"),$AM35,0),"")</f>
        <v>26</v>
      </c>
      <c r="F87" s="388">
        <f ca="1">IF(ISNUMBER(OFFSET(INDIRECT("'"&amp;'DATA for charts'!$C$5&amp;"'!$l70"),$AM35,0)),OFFSET(INDIRECT("'"&amp;'DATA for charts'!$C$5&amp;"'!$l70"),$AM35,0),"")</f>
        <v>17</v>
      </c>
      <c r="G87" s="256">
        <f ca="1">IF(ISNUMBER(OFFSET(INDIRECT("'"&amp;'DATA for charts'!$D$5&amp;"'!$i70"),$AM35,0)),OFFSET(INDIRECT("'"&amp;'DATA for charts'!$D$5&amp;"'!$i70"),$AM35,0),"")</f>
        <v>1.369248</v>
      </c>
      <c r="H87" s="387" t="str">
        <f ca="1">IF(ISBLANK(OFFSET(INDIRECT("'"&amp;'DATA for charts'!$D$5&amp;"'!$j70"),$AM35,0)),"",(OFFSET(INDIRECT("'"&amp;'DATA for charts'!$D$5&amp;"'!$j70"),$AM35,0)))</f>
        <v>Jun</v>
      </c>
      <c r="I87" s="222">
        <f ca="1">IF(ISNUMBER(OFFSET(INDIRECT("'"&amp;'DATA for charts'!$D$5&amp;"'!$k70"),$AM35,0)),OFFSET(INDIRECT("'"&amp;'DATA for charts'!$D$5&amp;"'!$k70"),$AM35,0),"")</f>
        <v>26</v>
      </c>
      <c r="J87" s="388">
        <f ca="1">IF(ISNUMBER(OFFSET(INDIRECT("'"&amp;'DATA for charts'!$D$5&amp;"'!$l70"),$AM35,0)),OFFSET(INDIRECT("'"&amp;'DATA for charts'!$D$5&amp;"'!$l70"),$AM35,0),"")</f>
        <v>17</v>
      </c>
      <c r="K87" s="256">
        <f ca="1">IF(ISNUMBER(OFFSET(INDIRECT("'"&amp;'DATA for charts'!$E$5&amp;"'!$i70"),$AM35,0)),OFFSET(INDIRECT("'"&amp;'DATA for charts'!$E$5&amp;"'!$i70"),$AM35,0),"")</f>
        <v>1.3859999999999999</v>
      </c>
      <c r="L87" s="387" t="str">
        <f ca="1">IF(ISBLANK(OFFSET(INDIRECT("'"&amp;'DATA for charts'!$E$5&amp;"'!$j70"),$AM35,0)),"",(OFFSET(INDIRECT("'"&amp;'DATA for charts'!$E$5&amp;"'!$j70"),$AM35,0)))</f>
        <v>Jun</v>
      </c>
      <c r="M87" s="222">
        <f ca="1">IF(ISNUMBER(OFFSET(INDIRECT("'"&amp;'DATA for charts'!$E$5&amp;"'!$k70"),$AM35,0)),OFFSET(INDIRECT("'"&amp;'DATA for charts'!$E$5&amp;"'!$k70"),$AM35,0),"")</f>
        <v>26</v>
      </c>
      <c r="N87" s="388">
        <f ca="1">IF(ISNUMBER(OFFSET(INDIRECT("'"&amp;'DATA for charts'!$E$5&amp;"'!$l70"),$AM35,0)),OFFSET(INDIRECT("'"&amp;'DATA for charts'!$E$5&amp;"'!$l70"),$AM35,0),"")</f>
        <v>16</v>
      </c>
      <c r="O87" s="256">
        <f ca="1">IF(ISNUMBER(OFFSET(INDIRECT("'"&amp;'DATA for charts'!$F$5&amp;"'!$i70"),$AM35,0)),OFFSET(INDIRECT("'"&amp;'DATA for charts'!$F$5&amp;"'!$i70"),$AM35,0),"")</f>
        <v>1.4003868564288973</v>
      </c>
      <c r="P87" s="387" t="str">
        <f ca="1">IF(ISBLANK(OFFSET(INDIRECT("'"&amp;'DATA for charts'!$F$5&amp;"'!$j70"),$AM35,0)),"",(OFFSET(INDIRECT("'"&amp;'DATA for charts'!$F$5&amp;"'!$j70"),$AM35,0)))</f>
        <v>Jun</v>
      </c>
      <c r="Q87" s="222">
        <f ca="1">IF(ISNUMBER(OFFSET(INDIRECT("'"&amp;'DATA for charts'!$F$5&amp;"'!$k70"),$AM35,0)),OFFSET(INDIRECT("'"&amp;'DATA for charts'!$F$5&amp;"'!$k70"),$AM35,0),"")</f>
        <v>26</v>
      </c>
      <c r="R87" s="388">
        <f ca="1">IF(ISNUMBER(OFFSET(INDIRECT("'"&amp;'DATA for charts'!$F$5&amp;"'!$l70"),$AM35,0)),OFFSET(INDIRECT("'"&amp;'DATA for charts'!$F$5&amp;"'!$l70"),$AM35,0),"")</f>
        <v>17</v>
      </c>
      <c r="S87" s="256">
        <f ca="1">IF(ISNUMBER(OFFSET(INDIRECT("'"&amp;'DATA for charts'!$G$5&amp;"'!$i70"),$AM35,0)),OFFSET(INDIRECT("'"&amp;'DATA for charts'!$G$5&amp;"'!$i70"),$AM35,0),"")</f>
        <v>1.3660000000000001</v>
      </c>
      <c r="T87" s="387" t="str">
        <f ca="1">IF(ISBLANK(OFFSET(INDIRECT("'"&amp;'DATA for charts'!$G$5&amp;"'!$j70"),$AM35,0)),"",(OFFSET(INDIRECT("'"&amp;'DATA for charts'!$G$5&amp;"'!$j70"),$AM35,0)))</f>
        <v>Jun</v>
      </c>
      <c r="U87" s="222">
        <f ca="1">IF(ISNUMBER(OFFSET(INDIRECT("'"&amp;'DATA for charts'!$G$5&amp;"'!$k70"),$AM35,0)),OFFSET(INDIRECT("'"&amp;'DATA for charts'!$G$5&amp;"'!$k70"),$AM35,0),"")</f>
        <v>26</v>
      </c>
      <c r="V87" s="388">
        <f ca="1">IF(ISNUMBER(OFFSET(INDIRECT("'"&amp;'DATA for charts'!$G$5&amp;"'!$l70"),$AM35,0)),OFFSET(INDIRECT("'"&amp;'DATA for charts'!$G$5&amp;"'!$l70"),$AM35,0),"")</f>
        <v>17</v>
      </c>
      <c r="W87" s="256">
        <f ca="1">IF(ISNUMBER(OFFSET(INDIRECT("'"&amp;'DATA for charts'!$H$5&amp;"'!$i70"),$AM35,0)),OFFSET(INDIRECT("'"&amp;'DATA for charts'!$H$5&amp;"'!$i70"),$AM35,0),"")</f>
        <v>1.35210111829969</v>
      </c>
      <c r="X87" s="387" t="str">
        <f ca="1">IF(ISBLANK(OFFSET(INDIRECT("'"&amp;'DATA for charts'!$H$5&amp;"'!$j70"),$AM35,0)),"",(OFFSET(INDIRECT("'"&amp;'DATA for charts'!$H$5&amp;"'!$j70"),$AM35,0)))</f>
        <v>Jun</v>
      </c>
      <c r="Y87" s="222">
        <f ca="1">IF(ISNUMBER(OFFSET(INDIRECT("'"&amp;'DATA for charts'!$H$5&amp;"'!$k70"),$AM35,0)),OFFSET(INDIRECT("'"&amp;'DATA for charts'!$H$5&amp;"'!$k70"),$AM35,0),"")</f>
        <v>26</v>
      </c>
      <c r="Z87" s="388">
        <f ca="1">IF(ISNUMBER(OFFSET(INDIRECT("'"&amp;'DATA for charts'!$H$5&amp;"'!$l70"),$AM35,0)),OFFSET(INDIRECT("'"&amp;'DATA for charts'!$H$5&amp;"'!$l70"),$AM35,0),"")</f>
        <v>17</v>
      </c>
      <c r="AA87" s="390">
        <f t="shared" ca="1" si="5"/>
        <v>1.35210111829969</v>
      </c>
      <c r="AB87" s="256">
        <f t="shared" ca="1" si="6"/>
        <v>1.4003868564288973</v>
      </c>
      <c r="AC87" s="254">
        <f t="shared" ca="1" si="7"/>
        <v>1.3777893291214311</v>
      </c>
      <c r="AD87" s="391">
        <f t="shared" ca="1" si="8"/>
        <v>3.5045806429635638E-2</v>
      </c>
      <c r="AE87" s="386"/>
      <c r="AF87" s="390" t="str">
        <f>IF(ISNUMBER(YourData!$I94),YourData!$I94,"")</f>
        <v/>
      </c>
      <c r="AG87" s="387" t="str">
        <f>IF(ISBLANK(YourData!$J94),"",YourData!$J94)</f>
        <v/>
      </c>
      <c r="AH87" s="222" t="str">
        <f>IF(ISNUMBER(YourData!$K94),YourData!$K94,"")</f>
        <v/>
      </c>
      <c r="AI87" s="389" t="str">
        <f>IF(ISNUMBER(YourData!$L94),YourData!$L94,"")</f>
        <v/>
      </c>
      <c r="AJ87"/>
      <c r="AK87"/>
      <c r="AL87"/>
      <c r="AM87"/>
      <c r="AN87"/>
      <c r="AO87"/>
      <c r="AP87"/>
      <c r="AQ87"/>
      <c r="AR87"/>
      <c r="AS87"/>
      <c r="AT87"/>
      <c r="AU87"/>
      <c r="AV87"/>
      <c r="AW87"/>
      <c r="AX87"/>
      <c r="AY87"/>
      <c r="AZ87"/>
      <c r="BA87"/>
      <c r="BB87"/>
      <c r="BC87"/>
      <c r="BD87"/>
      <c r="BE87"/>
      <c r="BF87"/>
      <c r="BG87"/>
      <c r="BH87"/>
      <c r="BI87"/>
      <c r="BJ87"/>
      <c r="BK87"/>
      <c r="BL87"/>
    </row>
    <row r="88" spans="2:64" ht="15">
      <c r="B88" s="157" t="s">
        <v>186</v>
      </c>
      <c r="C88" s="256">
        <f ca="1">IF(ISNUMBER(OFFSET(INDIRECT("'"&amp;'DATA for charts'!$C$5&amp;"'!$i70"),$AM36,0)),OFFSET(INDIRECT("'"&amp;'DATA for charts'!$C$5&amp;"'!$i70"),$AM36,0),"")</f>
        <v>1.3360000000000001</v>
      </c>
      <c r="D88" s="387" t="str">
        <f ca="1">IF(ISBLANK(OFFSET(INDIRECT("'"&amp;'DATA for charts'!$C$5&amp;"'!$j70"),$AM36,0)),"",(OFFSET(INDIRECT("'"&amp;'DATA for charts'!$C$5&amp;"'!$j70"),$AM36,0)))</f>
        <v>Jun</v>
      </c>
      <c r="E88" s="222">
        <f ca="1">IF(ISNUMBER(OFFSET(INDIRECT("'"&amp;'DATA for charts'!$C$5&amp;"'!$k70"),$AM36,0)),OFFSET(INDIRECT("'"&amp;'DATA for charts'!$C$5&amp;"'!$k70"),$AM36,0),"")</f>
        <v>26</v>
      </c>
      <c r="F88" s="388">
        <f ca="1">IF(ISNUMBER(OFFSET(INDIRECT("'"&amp;'DATA for charts'!$C$5&amp;"'!$l70"),$AM36,0)),OFFSET(INDIRECT("'"&amp;'DATA for charts'!$C$5&amp;"'!$l70"),$AM36,0),"")</f>
        <v>18</v>
      </c>
      <c r="G88" s="256">
        <f ca="1">IF(ISNUMBER(OFFSET(INDIRECT("'"&amp;'DATA for charts'!$D$5&amp;"'!$i70"),$AM36,0)),OFFSET(INDIRECT("'"&amp;'DATA for charts'!$D$5&amp;"'!$i70"),$AM36,0),"")</f>
        <v>1.1084560000000001</v>
      </c>
      <c r="H88" s="387" t="str">
        <f ca="1">IF(ISBLANK(OFFSET(INDIRECT("'"&amp;'DATA for charts'!$D$5&amp;"'!$j70"),$AM36,0)),"",(OFFSET(INDIRECT("'"&amp;'DATA for charts'!$D$5&amp;"'!$j70"),$AM36,0)))</f>
        <v>Jun</v>
      </c>
      <c r="I88" s="222">
        <f ca="1">IF(ISNUMBER(OFFSET(INDIRECT("'"&amp;'DATA for charts'!$D$5&amp;"'!$k70"),$AM36,0)),OFFSET(INDIRECT("'"&amp;'DATA for charts'!$D$5&amp;"'!$k70"),$AM36,0),"")</f>
        <v>13</v>
      </c>
      <c r="J88" s="388">
        <f ca="1">IF(ISNUMBER(OFFSET(INDIRECT("'"&amp;'DATA for charts'!$D$5&amp;"'!$l70"),$AM36,0)),OFFSET(INDIRECT("'"&amp;'DATA for charts'!$D$5&amp;"'!$l70"),$AM36,0),"")</f>
        <v>15</v>
      </c>
      <c r="K88" s="256">
        <f ca="1">IF(ISNUMBER(OFFSET(INDIRECT("'"&amp;'DATA for charts'!$E$5&amp;"'!$i70"),$AM36,0)),OFFSET(INDIRECT("'"&amp;'DATA for charts'!$E$5&amp;"'!$i70"),$AM36,0),"")</f>
        <v>1.04</v>
      </c>
      <c r="L88" s="387" t="str">
        <f ca="1">IF(ISBLANK(OFFSET(INDIRECT("'"&amp;'DATA for charts'!$E$5&amp;"'!$j70"),$AM36,0)),"",(OFFSET(INDIRECT("'"&amp;'DATA for charts'!$E$5&amp;"'!$j70"),$AM36,0)))</f>
        <v>Jun</v>
      </c>
      <c r="M88" s="222">
        <f ca="1">IF(ISNUMBER(OFFSET(INDIRECT("'"&amp;'DATA for charts'!$E$5&amp;"'!$k70"),$AM36,0)),OFFSET(INDIRECT("'"&amp;'DATA for charts'!$E$5&amp;"'!$k70"),$AM36,0),"")</f>
        <v>26</v>
      </c>
      <c r="N88" s="388">
        <f ca="1">IF(ISNUMBER(OFFSET(INDIRECT("'"&amp;'DATA for charts'!$E$5&amp;"'!$l70"),$AM36,0)),OFFSET(INDIRECT("'"&amp;'DATA for charts'!$E$5&amp;"'!$l70"),$AM36,0),"")</f>
        <v>16</v>
      </c>
      <c r="O88" s="256">
        <f ca="1">IF(ISNUMBER(OFFSET(INDIRECT("'"&amp;'DATA for charts'!$F$5&amp;"'!$i70"),$AM36,0)),OFFSET(INDIRECT("'"&amp;'DATA for charts'!$F$5&amp;"'!$i70"),$AM36,0),"")</f>
        <v>1.1844831491279082</v>
      </c>
      <c r="P88" s="387" t="str">
        <f ca="1">IF(ISBLANK(OFFSET(INDIRECT("'"&amp;'DATA for charts'!$F$5&amp;"'!$j70"),$AM36,0)),"",(OFFSET(INDIRECT("'"&amp;'DATA for charts'!$F$5&amp;"'!$j70"),$AM36,0)))</f>
        <v>Jun</v>
      </c>
      <c r="Q88" s="222">
        <f ca="1">IF(ISNUMBER(OFFSET(INDIRECT("'"&amp;'DATA for charts'!$F$5&amp;"'!$k70"),$AM36,0)),OFFSET(INDIRECT("'"&amp;'DATA for charts'!$F$5&amp;"'!$k70"),$AM36,0),"")</f>
        <v>26</v>
      </c>
      <c r="R88" s="388">
        <f ca="1">IF(ISNUMBER(OFFSET(INDIRECT("'"&amp;'DATA for charts'!$F$5&amp;"'!$l70"),$AM36,0)),OFFSET(INDIRECT("'"&amp;'DATA for charts'!$F$5&amp;"'!$l70"),$AM36,0),"")</f>
        <v>18</v>
      </c>
      <c r="S88" s="256">
        <f ca="1">IF(ISNUMBER(OFFSET(INDIRECT("'"&amp;'DATA for charts'!$G$5&amp;"'!$i70"),$AM36,0)),OFFSET(INDIRECT("'"&amp;'DATA for charts'!$G$5&amp;"'!$i70"),$AM36,0),"")</f>
        <v>1.012</v>
      </c>
      <c r="T88" s="387" t="str">
        <f ca="1">IF(ISBLANK(OFFSET(INDIRECT("'"&amp;'DATA for charts'!$G$5&amp;"'!$j70"),$AM36,0)),"",(OFFSET(INDIRECT("'"&amp;'DATA for charts'!$G$5&amp;"'!$j70"),$AM36,0)))</f>
        <v>Jun</v>
      </c>
      <c r="U88" s="222">
        <f ca="1">IF(ISNUMBER(OFFSET(INDIRECT("'"&amp;'DATA for charts'!$G$5&amp;"'!$k70"),$AM36,0)),OFFSET(INDIRECT("'"&amp;'DATA for charts'!$G$5&amp;"'!$k70"),$AM36,0),"")</f>
        <v>14</v>
      </c>
      <c r="V88" s="388">
        <f ca="1">IF(ISNUMBER(OFFSET(INDIRECT("'"&amp;'DATA for charts'!$G$5&amp;"'!$l70"),$AM36,0)),OFFSET(INDIRECT("'"&amp;'DATA for charts'!$G$5&amp;"'!$l70"),$AM36,0),"")</f>
        <v>15</v>
      </c>
      <c r="W88" s="256">
        <f ca="1">IF(ISNUMBER(OFFSET(INDIRECT("'"&amp;'DATA for charts'!$H$5&amp;"'!$i70"),$AM36,0)),OFFSET(INDIRECT("'"&amp;'DATA for charts'!$H$5&amp;"'!$i70"),$AM36,0),"")</f>
        <v>0.96800797356499502</v>
      </c>
      <c r="X88" s="387" t="str">
        <f ca="1">IF(ISBLANK(OFFSET(INDIRECT("'"&amp;'DATA for charts'!$H$5&amp;"'!$j70"),$AM36,0)),"",(OFFSET(INDIRECT("'"&amp;'DATA for charts'!$H$5&amp;"'!$j70"),$AM36,0)))</f>
        <v>Jun</v>
      </c>
      <c r="Y88" s="222">
        <f ca="1">IF(ISNUMBER(OFFSET(INDIRECT("'"&amp;'DATA for charts'!$H$5&amp;"'!$k70"),$AM36,0)),OFFSET(INDIRECT("'"&amp;'DATA for charts'!$H$5&amp;"'!$k70"),$AM36,0),"")</f>
        <v>26</v>
      </c>
      <c r="Z88" s="388">
        <f ca="1">IF(ISNUMBER(OFFSET(INDIRECT("'"&amp;'DATA for charts'!$H$5&amp;"'!$l70"),$AM36,0)),OFFSET(INDIRECT("'"&amp;'DATA for charts'!$H$5&amp;"'!$l70"),$AM36,0),"")</f>
        <v>18</v>
      </c>
      <c r="AA88" s="390">
        <f t="shared" ca="1" si="5"/>
        <v>0.96800797356499502</v>
      </c>
      <c r="AB88" s="256">
        <f t="shared" ca="1" si="6"/>
        <v>1.3360000000000001</v>
      </c>
      <c r="AC88" s="254">
        <f t="shared" ca="1" si="7"/>
        <v>1.1081578537821506</v>
      </c>
      <c r="AD88" s="391">
        <f t="shared" ca="1" si="8"/>
        <v>0.33207545764265051</v>
      </c>
      <c r="AE88" s="386"/>
      <c r="AF88" s="390" t="str">
        <f>IF(ISNUMBER(YourData!$I95),YourData!$I95,"")</f>
        <v/>
      </c>
      <c r="AG88" s="387" t="str">
        <f>IF(ISBLANK(YourData!$J95),"",YourData!$J95)</f>
        <v/>
      </c>
      <c r="AH88" s="222" t="str">
        <f>IF(ISNUMBER(YourData!$K95),YourData!$K95,"")</f>
        <v/>
      </c>
      <c r="AI88" s="389" t="str">
        <f>IF(ISNUMBER(YourData!$L95),YourData!$L95,"")</f>
        <v/>
      </c>
      <c r="AJ88"/>
      <c r="AK88"/>
      <c r="AL88"/>
      <c r="AM88"/>
      <c r="AN88"/>
      <c r="AO88"/>
      <c r="AP88"/>
      <c r="AQ88"/>
      <c r="AR88"/>
      <c r="AS88"/>
      <c r="AT88"/>
      <c r="AU88"/>
      <c r="AV88"/>
      <c r="AW88"/>
      <c r="AX88"/>
      <c r="AY88"/>
      <c r="AZ88"/>
      <c r="BA88"/>
      <c r="BB88"/>
      <c r="BC88"/>
      <c r="BD88"/>
      <c r="BE88"/>
      <c r="BF88"/>
      <c r="BG88"/>
      <c r="BH88"/>
      <c r="BI88"/>
      <c r="BJ88"/>
      <c r="BK88"/>
      <c r="BL88"/>
    </row>
    <row r="89" spans="2:64" ht="15">
      <c r="B89" s="157" t="s">
        <v>187</v>
      </c>
      <c r="C89" s="256">
        <f ca="1">IF(ISNUMBER(OFFSET(INDIRECT("'"&amp;'DATA for charts'!$C$5&amp;"'!$i70"),$AM37,0)),OFFSET(INDIRECT("'"&amp;'DATA for charts'!$C$5&amp;"'!$i70"),$AM37,0),"")</f>
        <v>1.994</v>
      </c>
      <c r="D89" s="387" t="str">
        <f ca="1">IF(ISBLANK(OFFSET(INDIRECT("'"&amp;'DATA for charts'!$C$5&amp;"'!$j70"),$AM37,0)),"",(OFFSET(INDIRECT("'"&amp;'DATA for charts'!$C$5&amp;"'!$j70"),$AM37,0)))</f>
        <v>Jun</v>
      </c>
      <c r="E89" s="222">
        <f ca="1">IF(ISNUMBER(OFFSET(INDIRECT("'"&amp;'DATA for charts'!$C$5&amp;"'!$k70"),$AM37,0)),OFFSET(INDIRECT("'"&amp;'DATA for charts'!$C$5&amp;"'!$k70"),$AM37,0),"")</f>
        <v>26</v>
      </c>
      <c r="F89" s="388">
        <f ca="1">IF(ISNUMBER(OFFSET(INDIRECT("'"&amp;'DATA for charts'!$C$5&amp;"'!$l70"),$AM37,0)),OFFSET(INDIRECT("'"&amp;'DATA for charts'!$C$5&amp;"'!$l70"),$AM37,0),"")</f>
        <v>17</v>
      </c>
      <c r="G89" s="256">
        <f ca="1">IF(ISNUMBER(OFFSET(INDIRECT("'"&amp;'DATA for charts'!$D$5&amp;"'!$i70"),$AM37,0)),OFFSET(INDIRECT("'"&amp;'DATA for charts'!$D$5&amp;"'!$i70"),$AM37,0),"")</f>
        <v>1.728137</v>
      </c>
      <c r="H89" s="387" t="str">
        <f ca="1">IF(ISBLANK(OFFSET(INDIRECT("'"&amp;'DATA for charts'!$D$5&amp;"'!$j70"),$AM37,0)),"",(OFFSET(INDIRECT("'"&amp;'DATA for charts'!$D$5&amp;"'!$j70"),$AM37,0)))</f>
        <v>Jun</v>
      </c>
      <c r="I89" s="222">
        <f ca="1">IF(ISNUMBER(OFFSET(INDIRECT("'"&amp;'DATA for charts'!$D$5&amp;"'!$k70"),$AM37,0)),OFFSET(INDIRECT("'"&amp;'DATA for charts'!$D$5&amp;"'!$k70"),$AM37,0),"")</f>
        <v>26</v>
      </c>
      <c r="J89" s="388">
        <f ca="1">IF(ISNUMBER(OFFSET(INDIRECT("'"&amp;'DATA for charts'!$D$5&amp;"'!$l70"),$AM37,0)),OFFSET(INDIRECT("'"&amp;'DATA for charts'!$D$5&amp;"'!$l70"),$AM37,0),"")</f>
        <v>17</v>
      </c>
      <c r="K89" s="256">
        <f ca="1">IF(ISNUMBER(OFFSET(INDIRECT("'"&amp;'DATA for charts'!$E$5&amp;"'!$i70"),$AM37,0)),OFFSET(INDIRECT("'"&amp;'DATA for charts'!$E$5&amp;"'!$i70"),$AM37,0),"")</f>
        <v>1.734</v>
      </c>
      <c r="L89" s="387" t="str">
        <f ca="1">IF(ISBLANK(OFFSET(INDIRECT("'"&amp;'DATA for charts'!$E$5&amp;"'!$j70"),$AM37,0)),"",(OFFSET(INDIRECT("'"&amp;'DATA for charts'!$E$5&amp;"'!$j70"),$AM37,0)))</f>
        <v>Jun</v>
      </c>
      <c r="M89" s="222">
        <f ca="1">IF(ISNUMBER(OFFSET(INDIRECT("'"&amp;'DATA for charts'!$E$5&amp;"'!$k70"),$AM37,0)),OFFSET(INDIRECT("'"&amp;'DATA for charts'!$E$5&amp;"'!$k70"),$AM37,0),"")</f>
        <v>26</v>
      </c>
      <c r="N89" s="388">
        <f ca="1">IF(ISNUMBER(OFFSET(INDIRECT("'"&amp;'DATA for charts'!$E$5&amp;"'!$l70"),$AM37,0)),OFFSET(INDIRECT("'"&amp;'DATA for charts'!$E$5&amp;"'!$l70"),$AM37,0),"")</f>
        <v>16</v>
      </c>
      <c r="O89" s="256">
        <f ca="1">IF(ISNUMBER(OFFSET(INDIRECT("'"&amp;'DATA for charts'!$F$5&amp;"'!$i70"),$AM37,0)),OFFSET(INDIRECT("'"&amp;'DATA for charts'!$F$5&amp;"'!$i70"),$AM37,0),"")</f>
        <v>1.8408786461636304</v>
      </c>
      <c r="P89" s="387" t="str">
        <f ca="1">IF(ISBLANK(OFFSET(INDIRECT("'"&amp;'DATA for charts'!$F$5&amp;"'!$j70"),$AM37,0)),"",(OFFSET(INDIRECT("'"&amp;'DATA for charts'!$F$5&amp;"'!$j70"),$AM37,0)))</f>
        <v>Jun</v>
      </c>
      <c r="Q89" s="222">
        <f ca="1">IF(ISNUMBER(OFFSET(INDIRECT("'"&amp;'DATA for charts'!$F$5&amp;"'!$k70"),$AM37,0)),OFFSET(INDIRECT("'"&amp;'DATA for charts'!$F$5&amp;"'!$k70"),$AM37,0),"")</f>
        <v>26</v>
      </c>
      <c r="R89" s="388">
        <f ca="1">IF(ISNUMBER(OFFSET(INDIRECT("'"&amp;'DATA for charts'!$F$5&amp;"'!$l70"),$AM37,0)),OFFSET(INDIRECT("'"&amp;'DATA for charts'!$F$5&amp;"'!$l70"),$AM37,0),"")</f>
        <v>17</v>
      </c>
      <c r="S89" s="256">
        <f ca="1">IF(ISNUMBER(OFFSET(INDIRECT("'"&amp;'DATA for charts'!$G$5&amp;"'!$i70"),$AM37,0)),OFFSET(INDIRECT("'"&amp;'DATA for charts'!$G$5&amp;"'!$i70"),$AM37,0),"")</f>
        <v>1.7010000000000001</v>
      </c>
      <c r="T89" s="387" t="str">
        <f ca="1">IF(ISBLANK(OFFSET(INDIRECT("'"&amp;'DATA for charts'!$G$5&amp;"'!$j70"),$AM37,0)),"",(OFFSET(INDIRECT("'"&amp;'DATA for charts'!$G$5&amp;"'!$j70"),$AM37,0)))</f>
        <v>Jun</v>
      </c>
      <c r="U89" s="222">
        <f ca="1">IF(ISNUMBER(OFFSET(INDIRECT("'"&amp;'DATA for charts'!$G$5&amp;"'!$k70"),$AM37,0)),OFFSET(INDIRECT("'"&amp;'DATA for charts'!$G$5&amp;"'!$k70"),$AM37,0),"")</f>
        <v>26</v>
      </c>
      <c r="V89" s="388">
        <f ca="1">IF(ISNUMBER(OFFSET(INDIRECT("'"&amp;'DATA for charts'!$G$5&amp;"'!$l70"),$AM37,0)),OFFSET(INDIRECT("'"&amp;'DATA for charts'!$G$5&amp;"'!$l70"),$AM37,0),"")</f>
        <v>17</v>
      </c>
      <c r="W89" s="256">
        <f ca="1">IF(ISNUMBER(OFFSET(INDIRECT("'"&amp;'DATA for charts'!$H$5&amp;"'!$i70"),$AM37,0)),OFFSET(INDIRECT("'"&amp;'DATA for charts'!$H$5&amp;"'!$i70"),$AM37,0),"")</f>
        <v>1.6935563998752099</v>
      </c>
      <c r="X89" s="387" t="str">
        <f ca="1">IF(ISBLANK(OFFSET(INDIRECT("'"&amp;'DATA for charts'!$H$5&amp;"'!$j70"),$AM37,0)),"",(OFFSET(INDIRECT("'"&amp;'DATA for charts'!$H$5&amp;"'!$j70"),$AM37,0)))</f>
        <v>Jun</v>
      </c>
      <c r="Y89" s="222">
        <f ca="1">IF(ISNUMBER(OFFSET(INDIRECT("'"&amp;'DATA for charts'!$H$5&amp;"'!$k70"),$AM37,0)),OFFSET(INDIRECT("'"&amp;'DATA for charts'!$H$5&amp;"'!$k70"),$AM37,0),"")</f>
        <v>26</v>
      </c>
      <c r="Z89" s="388">
        <f ca="1">IF(ISNUMBER(OFFSET(INDIRECT("'"&amp;'DATA for charts'!$H$5&amp;"'!$l70"),$AM37,0)),OFFSET(INDIRECT("'"&amp;'DATA for charts'!$H$5&amp;"'!$l70"),$AM37,0),"")</f>
        <v>17</v>
      </c>
      <c r="AA89" s="390">
        <f t="shared" ca="1" si="5"/>
        <v>1.6935563998752099</v>
      </c>
      <c r="AB89" s="256">
        <f t="shared" ca="1" si="6"/>
        <v>1.994</v>
      </c>
      <c r="AC89" s="254">
        <f t="shared" ca="1" si="7"/>
        <v>1.7819286743398066</v>
      </c>
      <c r="AD89" s="391">
        <f t="shared" ca="1" si="8"/>
        <v>0.16860585075668225</v>
      </c>
      <c r="AE89" s="386"/>
      <c r="AF89" s="390" t="str">
        <f>IF(ISNUMBER(YourData!$I96),YourData!$I96,"")</f>
        <v/>
      </c>
      <c r="AG89" s="387" t="str">
        <f>IF(ISBLANK(YourData!$J96),"",YourData!$J96)</f>
        <v/>
      </c>
      <c r="AH89" s="222" t="str">
        <f>IF(ISNUMBER(YourData!$K96),YourData!$K96,"")</f>
        <v/>
      </c>
      <c r="AI89" s="389" t="str">
        <f>IF(ISNUMBER(YourData!$L96),YourData!$L96,"")</f>
        <v/>
      </c>
      <c r="AJ89"/>
      <c r="AK89"/>
      <c r="AL89"/>
      <c r="AM89"/>
      <c r="AN89"/>
      <c r="AO89"/>
      <c r="AP89"/>
      <c r="AQ89"/>
      <c r="AR89"/>
      <c r="AS89"/>
      <c r="AT89"/>
      <c r="AU89"/>
      <c r="AV89"/>
      <c r="AW89"/>
      <c r="AX89"/>
      <c r="AY89"/>
      <c r="AZ89"/>
      <c r="BA89"/>
      <c r="BB89"/>
      <c r="BC89"/>
      <c r="BD89"/>
      <c r="BE89"/>
      <c r="BF89"/>
      <c r="BG89"/>
      <c r="BH89"/>
      <c r="BI89"/>
      <c r="BJ89"/>
      <c r="BK89"/>
      <c r="BL89"/>
    </row>
    <row r="90" spans="2:64" ht="15">
      <c r="B90" s="157" t="s">
        <v>188</v>
      </c>
      <c r="C90" s="256">
        <f ca="1">IF(ISNUMBER(OFFSET(INDIRECT("'"&amp;'DATA for charts'!$C$5&amp;"'!$i70"),$AM38,0)),OFFSET(INDIRECT("'"&amp;'DATA for charts'!$C$5&amp;"'!$i70"),$AM38,0),"")</f>
        <v>1.534</v>
      </c>
      <c r="D90" s="387" t="str">
        <f ca="1">IF(ISBLANK(OFFSET(INDIRECT("'"&amp;'DATA for charts'!$C$5&amp;"'!$j70"),$AM38,0)),"",(OFFSET(INDIRECT("'"&amp;'DATA for charts'!$C$5&amp;"'!$j70"),$AM38,0)))</f>
        <v>Jun</v>
      </c>
      <c r="E90" s="222">
        <f ca="1">IF(ISNUMBER(OFFSET(INDIRECT("'"&amp;'DATA for charts'!$C$5&amp;"'!$k70"),$AM38,0)),OFFSET(INDIRECT("'"&amp;'DATA for charts'!$C$5&amp;"'!$k70"),$AM38,0),"")</f>
        <v>26</v>
      </c>
      <c r="F90" s="388">
        <f ca="1">IF(ISNUMBER(OFFSET(INDIRECT("'"&amp;'DATA for charts'!$C$5&amp;"'!$l70"),$AM38,0)),OFFSET(INDIRECT("'"&amp;'DATA for charts'!$C$5&amp;"'!$l70"),$AM38,0),"")</f>
        <v>18</v>
      </c>
      <c r="G90" s="256">
        <f ca="1">IF(ISNUMBER(OFFSET(INDIRECT("'"&amp;'DATA for charts'!$D$5&amp;"'!$i70"),$AM38,0)),OFFSET(INDIRECT("'"&amp;'DATA for charts'!$D$5&amp;"'!$i70"),$AM38,0),"")</f>
        <v>1.2946899999999999</v>
      </c>
      <c r="H90" s="387" t="str">
        <f ca="1">IF(ISBLANK(OFFSET(INDIRECT("'"&amp;'DATA for charts'!$D$5&amp;"'!$j70"),$AM38,0)),"",(OFFSET(INDIRECT("'"&amp;'DATA for charts'!$D$5&amp;"'!$j70"),$AM38,0)))</f>
        <v>Jun</v>
      </c>
      <c r="I90" s="222">
        <f ca="1">IF(ISNUMBER(OFFSET(INDIRECT("'"&amp;'DATA for charts'!$D$5&amp;"'!$k70"),$AM38,0)),OFFSET(INDIRECT("'"&amp;'DATA for charts'!$D$5&amp;"'!$k70"),$AM38,0),"")</f>
        <v>13</v>
      </c>
      <c r="J90" s="388">
        <f ca="1">IF(ISNUMBER(OFFSET(INDIRECT("'"&amp;'DATA for charts'!$D$5&amp;"'!$l70"),$AM38,0)),OFFSET(INDIRECT("'"&amp;'DATA for charts'!$D$5&amp;"'!$l70"),$AM38,0),"")</f>
        <v>15</v>
      </c>
      <c r="K90" s="256">
        <f ca="1">IF(ISNUMBER(OFFSET(INDIRECT("'"&amp;'DATA for charts'!$E$5&amp;"'!$i70"),$AM38,0)),OFFSET(INDIRECT("'"&amp;'DATA for charts'!$E$5&amp;"'!$i70"),$AM38,0),"")</f>
        <v>1.218</v>
      </c>
      <c r="L90" s="387" t="str">
        <f ca="1">IF(ISBLANK(OFFSET(INDIRECT("'"&amp;'DATA for charts'!$E$5&amp;"'!$j70"),$AM38,0)),"",(OFFSET(INDIRECT("'"&amp;'DATA for charts'!$E$5&amp;"'!$j70"),$AM38,0)))</f>
        <v>Jun</v>
      </c>
      <c r="M90" s="222">
        <f ca="1">IF(ISNUMBER(OFFSET(INDIRECT("'"&amp;'DATA for charts'!$E$5&amp;"'!$k70"),$AM38,0)),OFFSET(INDIRECT("'"&amp;'DATA for charts'!$E$5&amp;"'!$k70"),$AM38,0),"")</f>
        <v>26</v>
      </c>
      <c r="N90" s="388">
        <f ca="1">IF(ISNUMBER(OFFSET(INDIRECT("'"&amp;'DATA for charts'!$E$5&amp;"'!$l70"),$AM38,0)),OFFSET(INDIRECT("'"&amp;'DATA for charts'!$E$5&amp;"'!$l70"),$AM38,0),"")</f>
        <v>16</v>
      </c>
      <c r="O90" s="256">
        <f ca="1">IF(ISNUMBER(OFFSET(INDIRECT("'"&amp;'DATA for charts'!$F$5&amp;"'!$i70"),$AM38,0)),OFFSET(INDIRECT("'"&amp;'DATA for charts'!$F$5&amp;"'!$i70"),$AM38,0),"")</f>
        <v>1.3659364281534667</v>
      </c>
      <c r="P90" s="387" t="str">
        <f ca="1">IF(ISBLANK(OFFSET(INDIRECT("'"&amp;'DATA for charts'!$F$5&amp;"'!$j70"),$AM38,0)),"",(OFFSET(INDIRECT("'"&amp;'DATA for charts'!$F$5&amp;"'!$j70"),$AM38,0)))</f>
        <v>Jun</v>
      </c>
      <c r="Q90" s="222">
        <f ca="1">IF(ISNUMBER(OFFSET(INDIRECT("'"&amp;'DATA for charts'!$F$5&amp;"'!$k70"),$AM38,0)),OFFSET(INDIRECT("'"&amp;'DATA for charts'!$F$5&amp;"'!$k70"),$AM38,0),"")</f>
        <v>26</v>
      </c>
      <c r="R90" s="388">
        <f ca="1">IF(ISNUMBER(OFFSET(INDIRECT("'"&amp;'DATA for charts'!$F$5&amp;"'!$l70"),$AM38,0)),OFFSET(INDIRECT("'"&amp;'DATA for charts'!$F$5&amp;"'!$l70"),$AM38,0),"")</f>
        <v>18</v>
      </c>
      <c r="S90" s="256">
        <f ca="1">IF(ISNUMBER(OFFSET(INDIRECT("'"&amp;'DATA for charts'!$G$5&amp;"'!$i70"),$AM38,0)),OFFSET(INDIRECT("'"&amp;'DATA for charts'!$G$5&amp;"'!$i70"),$AM38,0),"")</f>
        <v>1.1919999999999999</v>
      </c>
      <c r="T90" s="387" t="str">
        <f ca="1">IF(ISBLANK(OFFSET(INDIRECT("'"&amp;'DATA for charts'!$G$5&amp;"'!$j70"),$AM38,0)),"",(OFFSET(INDIRECT("'"&amp;'DATA for charts'!$G$5&amp;"'!$j70"),$AM38,0)))</f>
        <v>Jun</v>
      </c>
      <c r="U90" s="222">
        <f ca="1">IF(ISNUMBER(OFFSET(INDIRECT("'"&amp;'DATA for charts'!$G$5&amp;"'!$k70"),$AM38,0)),OFFSET(INDIRECT("'"&amp;'DATA for charts'!$G$5&amp;"'!$k70"),$AM38,0),"")</f>
        <v>14</v>
      </c>
      <c r="V90" s="388">
        <f ca="1">IF(ISNUMBER(OFFSET(INDIRECT("'"&amp;'DATA for charts'!$G$5&amp;"'!$l70"),$AM38,0)),OFFSET(INDIRECT("'"&amp;'DATA for charts'!$G$5&amp;"'!$l70"),$AM38,0),"")</f>
        <v>15</v>
      </c>
      <c r="W90" s="256">
        <f ca="1">IF(ISNUMBER(OFFSET(INDIRECT("'"&amp;'DATA for charts'!$H$5&amp;"'!$i70"),$AM38,0)),OFFSET(INDIRECT("'"&amp;'DATA for charts'!$H$5&amp;"'!$i70"),$AM38,0),"")</f>
        <v>1.14958040873209</v>
      </c>
      <c r="X90" s="387" t="str">
        <f ca="1">IF(ISBLANK(OFFSET(INDIRECT("'"&amp;'DATA for charts'!$H$5&amp;"'!$j70"),$AM38,0)),"",(OFFSET(INDIRECT("'"&amp;'DATA for charts'!$H$5&amp;"'!$j70"),$AM38,0)))</f>
        <v>Jun</v>
      </c>
      <c r="Y90" s="222">
        <f ca="1">IF(ISNUMBER(OFFSET(INDIRECT("'"&amp;'DATA for charts'!$H$5&amp;"'!$k70"),$AM38,0)),OFFSET(INDIRECT("'"&amp;'DATA for charts'!$H$5&amp;"'!$k70"),$AM38,0),"")</f>
        <v>26</v>
      </c>
      <c r="Z90" s="388">
        <f ca="1">IF(ISNUMBER(OFFSET(INDIRECT("'"&amp;'DATA for charts'!$H$5&amp;"'!$l70"),$AM38,0)),OFFSET(INDIRECT("'"&amp;'DATA for charts'!$H$5&amp;"'!$l70"),$AM38,0),"")</f>
        <v>18</v>
      </c>
      <c r="AA90" s="390">
        <f t="shared" ca="1" si="5"/>
        <v>1.14958040873209</v>
      </c>
      <c r="AB90" s="256">
        <f t="shared" ca="1" si="6"/>
        <v>1.534</v>
      </c>
      <c r="AC90" s="254">
        <f t="shared" ca="1" si="7"/>
        <v>1.2923678061475929</v>
      </c>
      <c r="AD90" s="391">
        <f t="shared" ca="1" si="8"/>
        <v>0.29745370430870044</v>
      </c>
      <c r="AE90" s="386"/>
      <c r="AF90" s="390" t="str">
        <f>IF(ISNUMBER(YourData!$I97),YourData!$I97,"")</f>
        <v/>
      </c>
      <c r="AG90" s="387" t="str">
        <f>IF(ISBLANK(YourData!$J97),"",YourData!$J97)</f>
        <v/>
      </c>
      <c r="AH90" s="222" t="str">
        <f>IF(ISNUMBER(YourData!$K97),YourData!$K97,"")</f>
        <v/>
      </c>
      <c r="AI90" s="389" t="str">
        <f>IF(ISNUMBER(YourData!$L97),YourData!$L97,"")</f>
        <v/>
      </c>
      <c r="AJ90"/>
      <c r="AK90"/>
      <c r="AL90"/>
      <c r="AM90"/>
      <c r="AN90"/>
      <c r="AO90"/>
      <c r="AP90"/>
      <c r="AQ90"/>
      <c r="AR90"/>
      <c r="AS90"/>
      <c r="AT90"/>
      <c r="AU90"/>
      <c r="AV90"/>
      <c r="AW90"/>
      <c r="AX90"/>
      <c r="AY90"/>
      <c r="AZ90"/>
      <c r="BA90"/>
      <c r="BB90"/>
      <c r="BC90"/>
      <c r="BD90"/>
      <c r="BE90"/>
      <c r="BF90"/>
      <c r="BG90"/>
      <c r="BH90"/>
      <c r="BI90"/>
      <c r="BJ90"/>
      <c r="BK90"/>
      <c r="BL90"/>
    </row>
    <row r="91" spans="2:64" ht="15">
      <c r="B91" s="157" t="s">
        <v>189</v>
      </c>
      <c r="C91" s="256">
        <f ca="1">IF(ISNUMBER(OFFSET(INDIRECT("'"&amp;'DATA for charts'!$C$5&amp;"'!$i70"),$AM39,0)),OFFSET(INDIRECT("'"&amp;'DATA for charts'!$C$5&amp;"'!$i70"),$AM39,0),"")</f>
        <v>2.9129999999999998</v>
      </c>
      <c r="D91" s="387" t="str">
        <f ca="1">IF(ISBLANK(OFFSET(INDIRECT("'"&amp;'DATA for charts'!$C$5&amp;"'!$j70"),$AM39,0)),"",(OFFSET(INDIRECT("'"&amp;'DATA for charts'!$C$5&amp;"'!$j70"),$AM39,0)))</f>
        <v>Sep</v>
      </c>
      <c r="E91" s="222">
        <f ca="1">IF(ISNUMBER(OFFSET(INDIRECT("'"&amp;'DATA for charts'!$C$5&amp;"'!$k70"),$AM39,0)),OFFSET(INDIRECT("'"&amp;'DATA for charts'!$C$5&amp;"'!$k70"),$AM39,0),"")</f>
        <v>12</v>
      </c>
      <c r="F91" s="388">
        <f ca="1">IF(ISNUMBER(OFFSET(INDIRECT("'"&amp;'DATA for charts'!$C$5&amp;"'!$l70"),$AM39,0)),OFFSET(INDIRECT("'"&amp;'DATA for charts'!$C$5&amp;"'!$l70"),$AM39,0),"")</f>
        <v>14</v>
      </c>
      <c r="G91" s="256">
        <f ca="1">IF(ISNUMBER(OFFSET(INDIRECT("'"&amp;'DATA for charts'!$D$5&amp;"'!$i70"),$AM39,0)),OFFSET(INDIRECT("'"&amp;'DATA for charts'!$D$5&amp;"'!$i70"),$AM39,0),"")</f>
        <v>2.7899899999999991</v>
      </c>
      <c r="H91" s="387" t="str">
        <f ca="1">IF(ISBLANK(OFFSET(INDIRECT("'"&amp;'DATA for charts'!$D$5&amp;"'!$j70"),$AM39,0)),"",(OFFSET(INDIRECT("'"&amp;'DATA for charts'!$D$5&amp;"'!$j70"),$AM39,0)))</f>
        <v>Sep</v>
      </c>
      <c r="I91" s="222">
        <f ca="1">IF(ISNUMBER(OFFSET(INDIRECT("'"&amp;'DATA for charts'!$D$5&amp;"'!$k70"),$AM39,0)),OFFSET(INDIRECT("'"&amp;'DATA for charts'!$D$5&amp;"'!$k70"),$AM39,0),"")</f>
        <v>12</v>
      </c>
      <c r="J91" s="388">
        <f ca="1">IF(ISNUMBER(OFFSET(INDIRECT("'"&amp;'DATA for charts'!$D$5&amp;"'!$l70"),$AM39,0)),OFFSET(INDIRECT("'"&amp;'DATA for charts'!$D$5&amp;"'!$l70"),$AM39,0),"")</f>
        <v>14</v>
      </c>
      <c r="K91" s="256">
        <f ca="1">IF(ISNUMBER(OFFSET(INDIRECT("'"&amp;'DATA for charts'!$E$5&amp;"'!$i70"),$AM39,0)),OFFSET(INDIRECT("'"&amp;'DATA for charts'!$E$5&amp;"'!$i70"),$AM39,0),"")</f>
        <v>2.7509999999999999</v>
      </c>
      <c r="L91" s="387" t="str">
        <f ca="1">IF(ISBLANK(OFFSET(INDIRECT("'"&amp;'DATA for charts'!$E$5&amp;"'!$j70"),$AM39,0)),"",(OFFSET(INDIRECT("'"&amp;'DATA for charts'!$E$5&amp;"'!$j70"),$AM39,0)))</f>
        <v>Sep</v>
      </c>
      <c r="M91" s="222">
        <f ca="1">IF(ISNUMBER(OFFSET(INDIRECT("'"&amp;'DATA for charts'!$E$5&amp;"'!$k70"),$AM39,0)),OFFSET(INDIRECT("'"&amp;'DATA for charts'!$E$5&amp;"'!$k70"),$AM39,0),"")</f>
        <v>3</v>
      </c>
      <c r="N91" s="388">
        <f ca="1">IF(ISNUMBER(OFFSET(INDIRECT("'"&amp;'DATA for charts'!$E$5&amp;"'!$l70"),$AM39,0)),OFFSET(INDIRECT("'"&amp;'DATA for charts'!$E$5&amp;"'!$l70"),$AM39,0),"")</f>
        <v>14</v>
      </c>
      <c r="O91" s="256">
        <f ca="1">IF(ISNUMBER(OFFSET(INDIRECT("'"&amp;'DATA for charts'!$F$5&amp;"'!$i70"),$AM39,0)),OFFSET(INDIRECT("'"&amp;'DATA for charts'!$F$5&amp;"'!$i70"),$AM39,0),"")</f>
        <v>2.8665932367108886</v>
      </c>
      <c r="P91" s="387" t="str">
        <f ca="1">IF(ISBLANK(OFFSET(INDIRECT("'"&amp;'DATA for charts'!$F$5&amp;"'!$j70"),$AM39,0)),"",(OFFSET(INDIRECT("'"&amp;'DATA for charts'!$F$5&amp;"'!$j70"),$AM39,0)))</f>
        <v>Sep</v>
      </c>
      <c r="Q91" s="222">
        <f ca="1">IF(ISNUMBER(OFFSET(INDIRECT("'"&amp;'DATA for charts'!$F$5&amp;"'!$k70"),$AM39,0)),OFFSET(INDIRECT("'"&amp;'DATA for charts'!$F$5&amp;"'!$k70"),$AM39,0),"")</f>
        <v>12</v>
      </c>
      <c r="R91" s="388">
        <f ca="1">IF(ISNUMBER(OFFSET(INDIRECT("'"&amp;'DATA for charts'!$F$5&amp;"'!$l70"),$AM39,0)),OFFSET(INDIRECT("'"&amp;'DATA for charts'!$F$5&amp;"'!$l70"),$AM39,0),"")</f>
        <v>14</v>
      </c>
      <c r="S91" s="256">
        <f ca="1">IF(ISNUMBER(OFFSET(INDIRECT("'"&amp;'DATA for charts'!$G$5&amp;"'!$i70"),$AM39,0)),OFFSET(INDIRECT("'"&amp;'DATA for charts'!$G$5&amp;"'!$i70"),$AM39,0),"")</f>
        <v>3.0339999999999998</v>
      </c>
      <c r="T91" s="387" t="str">
        <f ca="1">IF(ISBLANK(OFFSET(INDIRECT("'"&amp;'DATA for charts'!$G$5&amp;"'!$j70"),$AM39,0)),"",(OFFSET(INDIRECT("'"&amp;'DATA for charts'!$G$5&amp;"'!$j70"),$AM39,0)))</f>
        <v>Sept</v>
      </c>
      <c r="U91" s="222">
        <f ca="1">IF(ISNUMBER(OFFSET(INDIRECT("'"&amp;'DATA for charts'!$G$5&amp;"'!$k70"),$AM39,0)),OFFSET(INDIRECT("'"&amp;'DATA for charts'!$G$5&amp;"'!$k70"),$AM39,0),"")</f>
        <v>12</v>
      </c>
      <c r="V91" s="388">
        <f ca="1">IF(ISNUMBER(OFFSET(INDIRECT("'"&amp;'DATA for charts'!$G$5&amp;"'!$l70"),$AM39,0)),OFFSET(INDIRECT("'"&amp;'DATA for charts'!$G$5&amp;"'!$l70"),$AM39,0),"")</f>
        <v>14</v>
      </c>
      <c r="W91" s="256">
        <f ca="1">IF(ISNUMBER(OFFSET(INDIRECT("'"&amp;'DATA for charts'!$H$5&amp;"'!$i70"),$AM39,0)),OFFSET(INDIRECT("'"&amp;'DATA for charts'!$H$5&amp;"'!$i70"),$AM39,0),"")</f>
        <v>2.6879980892605202</v>
      </c>
      <c r="X91" s="387" t="str">
        <f ca="1">IF(ISBLANK(OFFSET(INDIRECT("'"&amp;'DATA for charts'!$H$5&amp;"'!$j70"),$AM39,0)),"",(OFFSET(INDIRECT("'"&amp;'DATA for charts'!$H$5&amp;"'!$j70"),$AM39,0)))</f>
        <v>Sep</v>
      </c>
      <c r="Y91" s="222">
        <f ca="1">IF(ISNUMBER(OFFSET(INDIRECT("'"&amp;'DATA for charts'!$H$5&amp;"'!$k70"),$AM39,0)),OFFSET(INDIRECT("'"&amp;'DATA for charts'!$H$5&amp;"'!$k70"),$AM39,0),"")</f>
        <v>12</v>
      </c>
      <c r="Z91" s="388">
        <f ca="1">IF(ISNUMBER(OFFSET(INDIRECT("'"&amp;'DATA for charts'!$H$5&amp;"'!$l70"),$AM39,0)),OFFSET(INDIRECT("'"&amp;'DATA for charts'!$H$5&amp;"'!$l70"),$AM39,0),"")</f>
        <v>14</v>
      </c>
      <c r="AA91" s="390">
        <f t="shared" ca="1" si="5"/>
        <v>2.6879980892605202</v>
      </c>
      <c r="AB91" s="256">
        <f t="shared" ca="1" si="6"/>
        <v>3.0339999999999998</v>
      </c>
      <c r="AC91" s="254">
        <f t="shared" ca="1" si="7"/>
        <v>2.8404302209952346</v>
      </c>
      <c r="AD91" s="391">
        <f t="shared" ca="1" si="8"/>
        <v>0.12181320568341471</v>
      </c>
      <c r="AE91" s="386"/>
      <c r="AF91" s="390" t="str">
        <f>IF(ISNUMBER(YourData!$I98),YourData!$I98,"")</f>
        <v/>
      </c>
      <c r="AG91" s="387" t="str">
        <f>IF(ISBLANK(YourData!$J98),"",YourData!$J98)</f>
        <v/>
      </c>
      <c r="AH91" s="222" t="str">
        <f>IF(ISNUMBER(YourData!$K98),YourData!$K98,"")</f>
        <v/>
      </c>
      <c r="AI91" s="389" t="str">
        <f>IF(ISNUMBER(YourData!$L98),YourData!$L98,"")</f>
        <v/>
      </c>
      <c r="AJ91"/>
      <c r="AK91"/>
      <c r="AL91"/>
      <c r="AM91"/>
      <c r="AN91"/>
      <c r="AO91"/>
      <c r="AP91"/>
      <c r="AQ91"/>
      <c r="AR91"/>
      <c r="AS91"/>
      <c r="AT91"/>
      <c r="AU91"/>
      <c r="AV91"/>
      <c r="AW91"/>
      <c r="AX91"/>
      <c r="AY91"/>
      <c r="AZ91"/>
      <c r="BA91"/>
      <c r="BB91"/>
      <c r="BC91"/>
      <c r="BD91"/>
      <c r="BE91"/>
      <c r="BF91"/>
      <c r="BG91"/>
      <c r="BH91"/>
      <c r="BI91"/>
      <c r="BJ91"/>
      <c r="BK91"/>
      <c r="BL91"/>
    </row>
    <row r="92" spans="2:64" ht="15">
      <c r="B92" s="157" t="s">
        <v>565</v>
      </c>
      <c r="C92" s="256" t="str">
        <f ca="1">IF(ISNUMBER(OFFSET(INDIRECT("'"&amp;'DATA for charts'!$C$5&amp;"'!$i70"),$AM40,0)),OFFSET(INDIRECT("'"&amp;'DATA for charts'!$C$5&amp;"'!$i70"),$AM40,0),"")</f>
        <v/>
      </c>
      <c r="D92" s="387" t="str">
        <f ca="1">IF(ISBLANK(OFFSET(INDIRECT("'"&amp;'DATA for charts'!$C$5&amp;"'!$j70"),$AM40,0)),"",(OFFSET(INDIRECT("'"&amp;'DATA for charts'!$C$5&amp;"'!$j70"),$AM40,0)))</f>
        <v/>
      </c>
      <c r="E92" s="222" t="str">
        <f ca="1">IF(ISNUMBER(OFFSET(INDIRECT("'"&amp;'DATA for charts'!$C$5&amp;"'!$k70"),$AM40,0)),OFFSET(INDIRECT("'"&amp;'DATA for charts'!$C$5&amp;"'!$k70"),$AM40,0),"")</f>
        <v/>
      </c>
      <c r="F92" s="388" t="str">
        <f ca="1">IF(ISNUMBER(OFFSET(INDIRECT("'"&amp;'DATA for charts'!$C$5&amp;"'!$l70"),$AM40,0)),OFFSET(INDIRECT("'"&amp;'DATA for charts'!$C$5&amp;"'!$l70"),$AM40,0),"")</f>
        <v/>
      </c>
      <c r="G92" s="256">
        <f ca="1">IF(ISNUMBER(OFFSET(INDIRECT("'"&amp;'DATA for charts'!$D$5&amp;"'!$i70"),$AM40,0)),OFFSET(INDIRECT("'"&amp;'DATA for charts'!$D$5&amp;"'!$i70"),$AM40,0),"")</f>
        <v>7.0109789999999998</v>
      </c>
      <c r="H92" s="387" t="str">
        <f ca="1">IF(ISBLANK(OFFSET(INDIRECT("'"&amp;'DATA for charts'!$D$5&amp;"'!$j70"),$AM40,0)),"",(OFFSET(INDIRECT("'"&amp;'DATA for charts'!$D$5&amp;"'!$j70"),$AM40,0)))</f>
        <v>Jan</v>
      </c>
      <c r="I92" s="222">
        <f ca="1">IF(ISNUMBER(OFFSET(INDIRECT("'"&amp;'DATA for charts'!$D$5&amp;"'!$k70"),$AM40,0)),OFFSET(INDIRECT("'"&amp;'DATA for charts'!$D$5&amp;"'!$k70"),$AM40,0),"")</f>
        <v>22</v>
      </c>
      <c r="J92" s="388">
        <f ca="1">IF(ISNUMBER(OFFSET(INDIRECT("'"&amp;'DATA for charts'!$D$5&amp;"'!$l70"),$AM40,0)),OFFSET(INDIRECT("'"&amp;'DATA for charts'!$D$5&amp;"'!$l70"),$AM40,0),"")</f>
        <v>14</v>
      </c>
      <c r="K92" s="256">
        <f ca="1">IF(ISNUMBER(OFFSET(INDIRECT("'"&amp;'DATA for charts'!$E$5&amp;"'!$i70"),$AM40,0)),OFFSET(INDIRECT("'"&amp;'DATA for charts'!$E$5&amp;"'!$i70"),$AM40,0),"")</f>
        <v>5.8319999999999999</v>
      </c>
      <c r="L92" s="387" t="str">
        <f ca="1">IF(ISBLANK(OFFSET(INDIRECT("'"&amp;'DATA for charts'!$E$5&amp;"'!$j70"),$AM40,0)),"",(OFFSET(INDIRECT("'"&amp;'DATA for charts'!$E$5&amp;"'!$j70"),$AM40,0)))</f>
        <v>Jan</v>
      </c>
      <c r="M92" s="222">
        <f ca="1">IF(ISNUMBER(OFFSET(INDIRECT("'"&amp;'DATA for charts'!$E$5&amp;"'!$k70"),$AM40,0)),OFFSET(INDIRECT("'"&amp;'DATA for charts'!$E$5&amp;"'!$k70"),$AM40,0),"")</f>
        <v>22</v>
      </c>
      <c r="N92" s="388">
        <f ca="1">IF(ISNUMBER(OFFSET(INDIRECT("'"&amp;'DATA for charts'!$E$5&amp;"'!$l70"),$AM40,0)),OFFSET(INDIRECT("'"&amp;'DATA for charts'!$E$5&amp;"'!$l70"),$AM40,0),"")</f>
        <v>14</v>
      </c>
      <c r="O92" s="256">
        <f ca="1">IF(ISNUMBER(OFFSET(INDIRECT("'"&amp;'DATA for charts'!$F$5&amp;"'!$i70"),$AM40,0)),OFFSET(INDIRECT("'"&amp;'DATA for charts'!$F$5&amp;"'!$i70"),$AM40,0),"")</f>
        <v>6.8388144107288324</v>
      </c>
      <c r="P92" s="387" t="str">
        <f ca="1">IF(ISBLANK(OFFSET(INDIRECT("'"&amp;'DATA for charts'!$F$5&amp;"'!$j70"),$AM40,0)),"",(OFFSET(INDIRECT("'"&amp;'DATA for charts'!$F$5&amp;"'!$j70"),$AM40,0)))</f>
        <v>Jan</v>
      </c>
      <c r="Q92" s="222">
        <f ca="1">IF(ISNUMBER(OFFSET(INDIRECT("'"&amp;'DATA for charts'!$F$5&amp;"'!$k70"),$AM40,0)),OFFSET(INDIRECT("'"&amp;'DATA for charts'!$F$5&amp;"'!$k70"),$AM40,0),"")</f>
        <v>22</v>
      </c>
      <c r="R92" s="388">
        <f ca="1">IF(ISNUMBER(OFFSET(INDIRECT("'"&amp;'DATA for charts'!$F$5&amp;"'!$l70"),$AM40,0)),OFFSET(INDIRECT("'"&amp;'DATA for charts'!$F$5&amp;"'!$l70"),$AM40,0),"")</f>
        <v>14</v>
      </c>
      <c r="S92" s="256">
        <f ca="1">IF(ISNUMBER(OFFSET(INDIRECT("'"&amp;'DATA for charts'!$G$5&amp;"'!$i70"),$AM40,0)),OFFSET(INDIRECT("'"&amp;'DATA for charts'!$G$5&amp;"'!$i70"),$AM40,0),"")</f>
        <v>6.6130000000000004</v>
      </c>
      <c r="T92" s="387" t="str">
        <f ca="1">IF(ISBLANK(OFFSET(INDIRECT("'"&amp;'DATA for charts'!$G$5&amp;"'!$j70"),$AM40,0)),"",(OFFSET(INDIRECT("'"&amp;'DATA for charts'!$G$5&amp;"'!$j70"),$AM40,0)))</f>
        <v>Jan</v>
      </c>
      <c r="U92" s="222">
        <f ca="1">IF(ISNUMBER(OFFSET(INDIRECT("'"&amp;'DATA for charts'!$G$5&amp;"'!$k70"),$AM40,0)),OFFSET(INDIRECT("'"&amp;'DATA for charts'!$G$5&amp;"'!$k70"),$AM40,0),"")</f>
        <v>22</v>
      </c>
      <c r="V92" s="388">
        <f ca="1">IF(ISNUMBER(OFFSET(INDIRECT("'"&amp;'DATA for charts'!$G$5&amp;"'!$l70"),$AM40,0)),OFFSET(INDIRECT("'"&amp;'DATA for charts'!$G$5&amp;"'!$l70"),$AM40,0),"")</f>
        <v>14</v>
      </c>
      <c r="W92" s="256">
        <f ca="1">IF(ISNUMBER(OFFSET(INDIRECT("'"&amp;'DATA for charts'!$H$5&amp;"'!$i70"),$AM40,0)),OFFSET(INDIRECT("'"&amp;'DATA for charts'!$H$5&amp;"'!$i70"),$AM40,0),"")</f>
        <v>6.6374809773762999</v>
      </c>
      <c r="X92" s="387" t="str">
        <f ca="1">IF(ISBLANK(OFFSET(INDIRECT("'"&amp;'DATA for charts'!$H$5&amp;"'!$j70"),$AM40,0)),"",(OFFSET(INDIRECT("'"&amp;'DATA for charts'!$H$5&amp;"'!$j70"),$AM40,0)))</f>
        <v>Jan</v>
      </c>
      <c r="Y92" s="222">
        <f ca="1">IF(ISNUMBER(OFFSET(INDIRECT("'"&amp;'DATA for charts'!$H$5&amp;"'!$k70"),$AM40,0)),OFFSET(INDIRECT("'"&amp;'DATA for charts'!$H$5&amp;"'!$k70"),$AM40,0),"")</f>
        <v>22</v>
      </c>
      <c r="Z92" s="388">
        <f ca="1">IF(ISNUMBER(OFFSET(INDIRECT("'"&amp;'DATA for charts'!$H$5&amp;"'!$l70"),$AM40,0)),OFFSET(INDIRECT("'"&amp;'DATA for charts'!$H$5&amp;"'!$l70"),$AM40,0),"")</f>
        <v>14</v>
      </c>
      <c r="AA92" s="390">
        <f t="shared" ca="1" si="5"/>
        <v>5.8319999999999999</v>
      </c>
      <c r="AB92" s="256">
        <f t="shared" ca="1" si="6"/>
        <v>7.0109789999999998</v>
      </c>
      <c r="AC92" s="254">
        <f t="shared" ca="1" si="7"/>
        <v>6.5864548776210272</v>
      </c>
      <c r="AD92" s="391">
        <f t="shared" ca="1" si="8"/>
        <v>0.17900054306996746</v>
      </c>
      <c r="AE92" s="386"/>
      <c r="AF92" s="390" t="str">
        <f>IF(ISNUMBER(YourData!$I99),YourData!$I99,"")</f>
        <v/>
      </c>
      <c r="AG92" s="387" t="str">
        <f>IF(ISBLANK(YourData!$J99),"",YourData!$J99)</f>
        <v/>
      </c>
      <c r="AH92" s="222" t="str">
        <f>IF(ISNUMBER(YourData!$K99),YourData!$K99,"")</f>
        <v/>
      </c>
      <c r="AI92" s="389" t="str">
        <f>IF(ISNUMBER(YourData!$L99),YourData!$L99,"")</f>
        <v/>
      </c>
      <c r="AJ92"/>
      <c r="AK92"/>
      <c r="AL92"/>
      <c r="AM92"/>
      <c r="AN92"/>
      <c r="AO92"/>
      <c r="AP92"/>
      <c r="AQ92"/>
      <c r="AR92"/>
      <c r="AS92"/>
      <c r="AT92"/>
      <c r="AU92"/>
      <c r="AV92"/>
      <c r="AW92"/>
      <c r="AX92"/>
      <c r="AY92"/>
      <c r="AZ92"/>
      <c r="BA92"/>
      <c r="BB92"/>
      <c r="BC92"/>
      <c r="BD92"/>
      <c r="BE92"/>
      <c r="BF92"/>
      <c r="BG92"/>
      <c r="BH92"/>
      <c r="BI92"/>
      <c r="BJ92"/>
      <c r="BK92"/>
      <c r="BL92"/>
    </row>
    <row r="93" spans="2:64" ht="15">
      <c r="B93" s="157" t="s">
        <v>190</v>
      </c>
      <c r="C93" s="256" t="str">
        <f ca="1">IF(ISNUMBER(OFFSET(INDIRECT("'"&amp;'DATA for charts'!$C$5&amp;"'!$i70"),$AM41,0)),OFFSET(INDIRECT("'"&amp;'DATA for charts'!$C$5&amp;"'!$i70"),$AM41,0),"")</f>
        <v/>
      </c>
      <c r="D93" s="387" t="str">
        <f ca="1">IF(ISBLANK(OFFSET(INDIRECT("'"&amp;'DATA for charts'!$C$5&amp;"'!$j70"),$AM41,0)),"",(OFFSET(INDIRECT("'"&amp;'DATA for charts'!$C$5&amp;"'!$j70"),$AM41,0)))</f>
        <v/>
      </c>
      <c r="E93" s="222" t="str">
        <f ca="1">IF(ISNUMBER(OFFSET(INDIRECT("'"&amp;'DATA for charts'!$C$5&amp;"'!$k70"),$AM41,0)),OFFSET(INDIRECT("'"&amp;'DATA for charts'!$C$5&amp;"'!$k70"),$AM41,0),"")</f>
        <v/>
      </c>
      <c r="F93" s="388" t="str">
        <f ca="1">IF(ISNUMBER(OFFSET(INDIRECT("'"&amp;'DATA for charts'!$C$5&amp;"'!$l70"),$AM41,0)),OFFSET(INDIRECT("'"&amp;'DATA for charts'!$C$5&amp;"'!$l70"),$AM41,0),"")</f>
        <v/>
      </c>
      <c r="G93" s="256">
        <f ca="1">IF(ISNUMBER(OFFSET(INDIRECT("'"&amp;'DATA for charts'!$D$5&amp;"'!$i70"),$AM41,0)),OFFSET(INDIRECT("'"&amp;'DATA for charts'!$D$5&amp;"'!$i70"),$AM41,0),"")</f>
        <v>4.7650949999999996</v>
      </c>
      <c r="H93" s="387" t="str">
        <f ca="1">IF(ISBLANK(OFFSET(INDIRECT("'"&amp;'DATA for charts'!$D$5&amp;"'!$j70"),$AM41,0)),"",(OFFSET(INDIRECT("'"&amp;'DATA for charts'!$D$5&amp;"'!$j70"),$AM41,0)))</f>
        <v>Jan</v>
      </c>
      <c r="I93" s="222">
        <f ca="1">IF(ISNUMBER(OFFSET(INDIRECT("'"&amp;'DATA for charts'!$D$5&amp;"'!$k70"),$AM41,0)),OFFSET(INDIRECT("'"&amp;'DATA for charts'!$D$5&amp;"'!$k70"),$AM41,0),"")</f>
        <v>22</v>
      </c>
      <c r="J93" s="388">
        <f ca="1">IF(ISNUMBER(OFFSET(INDIRECT("'"&amp;'DATA for charts'!$D$5&amp;"'!$l70"),$AM41,0)),OFFSET(INDIRECT("'"&amp;'DATA for charts'!$D$5&amp;"'!$l70"),$AM41,0),"")</f>
        <v>14</v>
      </c>
      <c r="K93" s="256">
        <f ca="1">IF(ISNUMBER(OFFSET(INDIRECT("'"&amp;'DATA for charts'!$E$5&amp;"'!$i70"),$AM41,0)),OFFSET(INDIRECT("'"&amp;'DATA for charts'!$E$5&amp;"'!$i70"),$AM41,0),"")</f>
        <v>3.7679999999999998</v>
      </c>
      <c r="L93" s="387" t="str">
        <f ca="1">IF(ISBLANK(OFFSET(INDIRECT("'"&amp;'DATA for charts'!$E$5&amp;"'!$j70"),$AM41,0)),"",(OFFSET(INDIRECT("'"&amp;'DATA for charts'!$E$5&amp;"'!$j70"),$AM41,0)))</f>
        <v>Dec</v>
      </c>
      <c r="M93" s="222">
        <f ca="1">IF(ISNUMBER(OFFSET(INDIRECT("'"&amp;'DATA for charts'!$E$5&amp;"'!$k70"),$AM41,0)),OFFSET(INDIRECT("'"&amp;'DATA for charts'!$E$5&amp;"'!$k70"),$AM41,0),"")</f>
        <v>1</v>
      </c>
      <c r="N93" s="388">
        <f ca="1">IF(ISNUMBER(OFFSET(INDIRECT("'"&amp;'DATA for charts'!$E$5&amp;"'!$l70"),$AM41,0)),OFFSET(INDIRECT("'"&amp;'DATA for charts'!$E$5&amp;"'!$l70"),$AM41,0),"")</f>
        <v>13</v>
      </c>
      <c r="O93" s="256">
        <f ca="1">IF(ISNUMBER(OFFSET(INDIRECT("'"&amp;'DATA for charts'!$F$5&amp;"'!$i70"),$AM41,0)),OFFSET(INDIRECT("'"&amp;'DATA for charts'!$F$5&amp;"'!$i70"),$AM41,0),"")</f>
        <v>4.7271678037871956</v>
      </c>
      <c r="P93" s="387" t="str">
        <f ca="1">IF(ISBLANK(OFFSET(INDIRECT("'"&amp;'DATA for charts'!$F$5&amp;"'!$j70"),$AM41,0)),"",(OFFSET(INDIRECT("'"&amp;'DATA for charts'!$F$5&amp;"'!$j70"),$AM41,0)))</f>
        <v>Jan</v>
      </c>
      <c r="Q93" s="222">
        <f ca="1">IF(ISNUMBER(OFFSET(INDIRECT("'"&amp;'DATA for charts'!$F$5&amp;"'!$k70"),$AM41,0)),OFFSET(INDIRECT("'"&amp;'DATA for charts'!$F$5&amp;"'!$k70"),$AM41,0),"")</f>
        <v>22</v>
      </c>
      <c r="R93" s="388">
        <f ca="1">IF(ISNUMBER(OFFSET(INDIRECT("'"&amp;'DATA for charts'!$F$5&amp;"'!$l70"),$AM41,0)),OFFSET(INDIRECT("'"&amp;'DATA for charts'!$F$5&amp;"'!$l70"),$AM41,0),"")</f>
        <v>14</v>
      </c>
      <c r="S93" s="256">
        <f ca="1">IF(ISNUMBER(OFFSET(INDIRECT("'"&amp;'DATA for charts'!$G$5&amp;"'!$i70"),$AM41,0)),OFFSET(INDIRECT("'"&amp;'DATA for charts'!$G$5&amp;"'!$i70"),$AM41,0),"")</f>
        <v>4.6760000000000002</v>
      </c>
      <c r="T93" s="387" t="str">
        <f ca="1">IF(ISBLANK(OFFSET(INDIRECT("'"&amp;'DATA for charts'!$G$5&amp;"'!$j70"),$AM41,0)),"",(OFFSET(INDIRECT("'"&amp;'DATA for charts'!$G$5&amp;"'!$j70"),$AM41,0)))</f>
        <v>Jan</v>
      </c>
      <c r="U93" s="222">
        <f ca="1">IF(ISNUMBER(OFFSET(INDIRECT("'"&amp;'DATA for charts'!$G$5&amp;"'!$k70"),$AM41,0)),OFFSET(INDIRECT("'"&amp;'DATA for charts'!$G$5&amp;"'!$k70"),$AM41,0),"")</f>
        <v>22</v>
      </c>
      <c r="V93" s="388">
        <f ca="1">IF(ISNUMBER(OFFSET(INDIRECT("'"&amp;'DATA for charts'!$G$5&amp;"'!$l70"),$AM41,0)),OFFSET(INDIRECT("'"&amp;'DATA for charts'!$G$5&amp;"'!$l70"),$AM41,0),"")</f>
        <v>14</v>
      </c>
      <c r="W93" s="256">
        <f ca="1">IF(ISNUMBER(OFFSET(INDIRECT("'"&amp;'DATA for charts'!$H$5&amp;"'!$i70"),$AM41,0)),OFFSET(INDIRECT("'"&amp;'DATA for charts'!$H$5&amp;"'!$i70"),$AM41,0),"")</f>
        <v>4.39991748385959</v>
      </c>
      <c r="X93" s="387" t="str">
        <f ca="1">IF(ISBLANK(OFFSET(INDIRECT("'"&amp;'DATA for charts'!$H$5&amp;"'!$j70"),$AM41,0)),"",(OFFSET(INDIRECT("'"&amp;'DATA for charts'!$H$5&amp;"'!$j70"),$AM41,0)))</f>
        <v>Jan</v>
      </c>
      <c r="Y93" s="222">
        <f ca="1">IF(ISNUMBER(OFFSET(INDIRECT("'"&amp;'DATA for charts'!$H$5&amp;"'!$k70"),$AM41,0)),OFFSET(INDIRECT("'"&amp;'DATA for charts'!$H$5&amp;"'!$k70"),$AM41,0),"")</f>
        <v>22</v>
      </c>
      <c r="Z93" s="388">
        <f ca="1">IF(ISNUMBER(OFFSET(INDIRECT("'"&amp;'DATA for charts'!$H$5&amp;"'!$l70"),$AM41,0)),OFFSET(INDIRECT("'"&amp;'DATA for charts'!$H$5&amp;"'!$l70"),$AM41,0),"")</f>
        <v>14</v>
      </c>
      <c r="AA93" s="390">
        <f t="shared" ca="1" si="5"/>
        <v>3.7679999999999998</v>
      </c>
      <c r="AB93" s="256">
        <f t="shared" ca="1" si="6"/>
        <v>4.7650949999999996</v>
      </c>
      <c r="AC93" s="254">
        <f t="shared" ca="1" si="7"/>
        <v>4.467236057529357</v>
      </c>
      <c r="AD93" s="391">
        <f t="shared" ca="1" si="8"/>
        <v>0.22320177110843159</v>
      </c>
      <c r="AE93" s="386"/>
      <c r="AF93" s="390" t="str">
        <f>IF(ISNUMBER(YourData!$I100),YourData!$I100,"")</f>
        <v/>
      </c>
      <c r="AG93" s="387" t="str">
        <f>IF(ISBLANK(YourData!$J100),"",YourData!$J100)</f>
        <v/>
      </c>
      <c r="AH93" s="222" t="str">
        <f>IF(ISNUMBER(YourData!$K100),YourData!$K100,"")</f>
        <v/>
      </c>
      <c r="AI93" s="389" t="str">
        <f>IF(ISNUMBER(YourData!$L100),YourData!$L100,"")</f>
        <v/>
      </c>
      <c r="AJ93"/>
      <c r="AK93"/>
      <c r="AL93"/>
      <c r="AM93"/>
      <c r="AN93"/>
      <c r="AO93"/>
      <c r="AP93"/>
      <c r="AQ93"/>
      <c r="AR93"/>
      <c r="AS93"/>
      <c r="AT93"/>
      <c r="AU93"/>
      <c r="AV93"/>
      <c r="AW93"/>
      <c r="AX93"/>
      <c r="AY93"/>
      <c r="AZ93"/>
      <c r="BA93"/>
      <c r="BB93"/>
      <c r="BC93"/>
      <c r="BD93"/>
      <c r="BE93"/>
      <c r="BF93"/>
      <c r="BG93"/>
      <c r="BH93"/>
      <c r="BI93"/>
      <c r="BJ93"/>
      <c r="BK93"/>
      <c r="BL93"/>
    </row>
    <row r="94" spans="2:64" ht="15">
      <c r="B94" s="157" t="s">
        <v>191</v>
      </c>
      <c r="C94" s="256" t="str">
        <f ca="1">IF(ISNUMBER(OFFSET(INDIRECT("'"&amp;'DATA for charts'!$C$5&amp;"'!$i70"),$AM42,0)),OFFSET(INDIRECT("'"&amp;'DATA for charts'!$C$5&amp;"'!$i70"),$AM42,0),"")</f>
        <v/>
      </c>
      <c r="D94" s="387" t="str">
        <f ca="1">IF(ISBLANK(OFFSET(INDIRECT("'"&amp;'DATA for charts'!$C$5&amp;"'!$j70"),$AM42,0)),"",(OFFSET(INDIRECT("'"&amp;'DATA for charts'!$C$5&amp;"'!$j70"),$AM42,0)))</f>
        <v/>
      </c>
      <c r="E94" s="222" t="str">
        <f ca="1">IF(ISNUMBER(OFFSET(INDIRECT("'"&amp;'DATA for charts'!$C$5&amp;"'!$k70"),$AM42,0)),OFFSET(INDIRECT("'"&amp;'DATA for charts'!$C$5&amp;"'!$k70"),$AM42,0),"")</f>
        <v/>
      </c>
      <c r="F94" s="388" t="str">
        <f ca="1">IF(ISNUMBER(OFFSET(INDIRECT("'"&amp;'DATA for charts'!$C$5&amp;"'!$l70"),$AM42,0)),OFFSET(INDIRECT("'"&amp;'DATA for charts'!$C$5&amp;"'!$l70"),$AM42,0),"")</f>
        <v/>
      </c>
      <c r="G94" s="256">
        <f ca="1">IF(ISNUMBER(OFFSET(INDIRECT("'"&amp;'DATA for charts'!$D$5&amp;"'!$i70"),$AM42,0)),OFFSET(INDIRECT("'"&amp;'DATA for charts'!$D$5&amp;"'!$i70"),$AM42,0),"")</f>
        <v>6.8721509999999979</v>
      </c>
      <c r="H94" s="387" t="str">
        <f ca="1">IF(ISBLANK(OFFSET(INDIRECT("'"&amp;'DATA for charts'!$D$5&amp;"'!$j70"),$AM42,0)),"",(OFFSET(INDIRECT("'"&amp;'DATA for charts'!$D$5&amp;"'!$j70"),$AM42,0)))</f>
        <v>Jan</v>
      </c>
      <c r="I94" s="222">
        <f ca="1">IF(ISNUMBER(OFFSET(INDIRECT("'"&amp;'DATA for charts'!$D$5&amp;"'!$k70"),$AM42,0)),OFFSET(INDIRECT("'"&amp;'DATA for charts'!$D$5&amp;"'!$k70"),$AM42,0),"")</f>
        <v>22</v>
      </c>
      <c r="J94" s="388">
        <f ca="1">IF(ISNUMBER(OFFSET(INDIRECT("'"&amp;'DATA for charts'!$D$5&amp;"'!$l70"),$AM42,0)),OFFSET(INDIRECT("'"&amp;'DATA for charts'!$D$5&amp;"'!$l70"),$AM42,0),"")</f>
        <v>14</v>
      </c>
      <c r="K94" s="256">
        <f ca="1">IF(ISNUMBER(OFFSET(INDIRECT("'"&amp;'DATA for charts'!$E$5&amp;"'!$i70"),$AM42,0)),OFFSET(INDIRECT("'"&amp;'DATA for charts'!$E$5&amp;"'!$i70"),$AM42,0),"")</f>
        <v>5.7389999999999999</v>
      </c>
      <c r="L94" s="387" t="str">
        <f ca="1">IF(ISBLANK(OFFSET(INDIRECT("'"&amp;'DATA for charts'!$E$5&amp;"'!$j70"),$AM42,0)),"",(OFFSET(INDIRECT("'"&amp;'DATA for charts'!$E$5&amp;"'!$j70"),$AM42,0)))</f>
        <v>Jan</v>
      </c>
      <c r="M94" s="222">
        <f ca="1">IF(ISNUMBER(OFFSET(INDIRECT("'"&amp;'DATA for charts'!$E$5&amp;"'!$k70"),$AM42,0)),OFFSET(INDIRECT("'"&amp;'DATA for charts'!$E$5&amp;"'!$k70"),$AM42,0),"")</f>
        <v>22</v>
      </c>
      <c r="N94" s="388">
        <f ca="1">IF(ISNUMBER(OFFSET(INDIRECT("'"&amp;'DATA for charts'!$E$5&amp;"'!$l70"),$AM42,0)),OFFSET(INDIRECT("'"&amp;'DATA for charts'!$E$5&amp;"'!$l70"),$AM42,0),"")</f>
        <v>14</v>
      </c>
      <c r="O94" s="256">
        <f ca="1">IF(ISNUMBER(OFFSET(INDIRECT("'"&amp;'DATA for charts'!$F$5&amp;"'!$i70"),$AM42,0)),OFFSET(INDIRECT("'"&amp;'DATA for charts'!$F$5&amp;"'!$i70"),$AM42,0),"")</f>
        <v>6.5945510253713326</v>
      </c>
      <c r="P94" s="387" t="str">
        <f ca="1">IF(ISBLANK(OFFSET(INDIRECT("'"&amp;'DATA for charts'!$F$5&amp;"'!$j70"),$AM42,0)),"",(OFFSET(INDIRECT("'"&amp;'DATA for charts'!$F$5&amp;"'!$j70"),$AM42,0)))</f>
        <v>Jan</v>
      </c>
      <c r="Q94" s="222">
        <f ca="1">IF(ISNUMBER(OFFSET(INDIRECT("'"&amp;'DATA for charts'!$F$5&amp;"'!$k70"),$AM42,0)),OFFSET(INDIRECT("'"&amp;'DATA for charts'!$F$5&amp;"'!$k70"),$AM42,0),"")</f>
        <v>22</v>
      </c>
      <c r="R94" s="388">
        <f ca="1">IF(ISNUMBER(OFFSET(INDIRECT("'"&amp;'DATA for charts'!$F$5&amp;"'!$l70"),$AM42,0)),OFFSET(INDIRECT("'"&amp;'DATA for charts'!$F$5&amp;"'!$l70"),$AM42,0),"")</f>
        <v>14</v>
      </c>
      <c r="S94" s="256">
        <f ca="1">IF(ISNUMBER(OFFSET(INDIRECT("'"&amp;'DATA for charts'!$G$5&amp;"'!$i70"),$AM42,0)),OFFSET(INDIRECT("'"&amp;'DATA for charts'!$G$5&amp;"'!$i70"),$AM42,0),"")</f>
        <v>6.4109999999999996</v>
      </c>
      <c r="T94" s="387" t="str">
        <f ca="1">IF(ISBLANK(OFFSET(INDIRECT("'"&amp;'DATA for charts'!$G$5&amp;"'!$j70"),$AM42,0)),"",(OFFSET(INDIRECT("'"&amp;'DATA for charts'!$G$5&amp;"'!$j70"),$AM42,0)))</f>
        <v>Jan</v>
      </c>
      <c r="U94" s="222">
        <f ca="1">IF(ISNUMBER(OFFSET(INDIRECT("'"&amp;'DATA for charts'!$G$5&amp;"'!$k70"),$AM42,0)),OFFSET(INDIRECT("'"&amp;'DATA for charts'!$G$5&amp;"'!$k70"),$AM42,0),"")</f>
        <v>22</v>
      </c>
      <c r="V94" s="388">
        <f ca="1">IF(ISNUMBER(OFFSET(INDIRECT("'"&amp;'DATA for charts'!$G$5&amp;"'!$l70"),$AM42,0)),OFFSET(INDIRECT("'"&amp;'DATA for charts'!$G$5&amp;"'!$l70"),$AM42,0),"")</f>
        <v>14</v>
      </c>
      <c r="W94" s="256">
        <f ca="1">IF(ISNUMBER(OFFSET(INDIRECT("'"&amp;'DATA for charts'!$H$5&amp;"'!$i70"),$AM42,0)),OFFSET(INDIRECT("'"&amp;'DATA for charts'!$H$5&amp;"'!$i70"),$AM42,0),"")</f>
        <v>6.4019089338514501</v>
      </c>
      <c r="X94" s="387" t="str">
        <f ca="1">IF(ISBLANK(OFFSET(INDIRECT("'"&amp;'DATA for charts'!$H$5&amp;"'!$j70"),$AM42,0)),"",(OFFSET(INDIRECT("'"&amp;'DATA for charts'!$H$5&amp;"'!$j70"),$AM42,0)))</f>
        <v>Jan</v>
      </c>
      <c r="Y94" s="222">
        <f ca="1">IF(ISNUMBER(OFFSET(INDIRECT("'"&amp;'DATA for charts'!$H$5&amp;"'!$k70"),$AM42,0)),OFFSET(INDIRECT("'"&amp;'DATA for charts'!$H$5&amp;"'!$k70"),$AM42,0),"")</f>
        <v>22</v>
      </c>
      <c r="Z94" s="388">
        <f ca="1">IF(ISNUMBER(OFFSET(INDIRECT("'"&amp;'DATA for charts'!$H$5&amp;"'!$l70"),$AM42,0)),OFFSET(INDIRECT("'"&amp;'DATA for charts'!$H$5&amp;"'!$l70"),$AM42,0),"")</f>
        <v>14</v>
      </c>
      <c r="AA94" s="390">
        <f t="shared" ca="1" si="5"/>
        <v>5.7389999999999999</v>
      </c>
      <c r="AB94" s="256">
        <f t="shared" ca="1" si="6"/>
        <v>6.8721509999999979</v>
      </c>
      <c r="AC94" s="254">
        <f t="shared" ca="1" si="7"/>
        <v>6.4037221918445564</v>
      </c>
      <c r="AD94" s="391">
        <f t="shared" ca="1" si="8"/>
        <v>0.17695192983904259</v>
      </c>
      <c r="AE94" s="386"/>
      <c r="AF94" s="390" t="str">
        <f>IF(ISNUMBER(YourData!$I101),YourData!$I101,"")</f>
        <v/>
      </c>
      <c r="AG94" s="387" t="str">
        <f>IF(ISBLANK(YourData!$J101),"",YourData!$J101)</f>
        <v/>
      </c>
      <c r="AH94" s="222" t="str">
        <f>IF(ISNUMBER(YourData!$K101),YourData!$K101,"")</f>
        <v/>
      </c>
      <c r="AI94" s="389" t="str">
        <f>IF(ISNUMBER(YourData!$L101),YourData!$L101,"")</f>
        <v/>
      </c>
      <c r="AJ94"/>
      <c r="AK94"/>
      <c r="AL94"/>
      <c r="AM94"/>
      <c r="AN94"/>
      <c r="AO94"/>
      <c r="AP94"/>
      <c r="AQ94"/>
      <c r="AR94"/>
      <c r="AS94"/>
      <c r="AT94"/>
      <c r="AU94"/>
      <c r="AV94"/>
      <c r="AW94"/>
      <c r="AX94"/>
      <c r="AY94"/>
      <c r="AZ94"/>
      <c r="BA94"/>
      <c r="BB94"/>
      <c r="BC94"/>
      <c r="BD94"/>
      <c r="BE94"/>
      <c r="BF94"/>
      <c r="BG94"/>
      <c r="BH94"/>
      <c r="BI94"/>
      <c r="BJ94"/>
      <c r="BK94"/>
      <c r="BL94"/>
    </row>
    <row r="95" spans="2:64" ht="15">
      <c r="B95" s="157" t="s">
        <v>192</v>
      </c>
      <c r="C95" s="256" t="str">
        <f ca="1">IF(ISNUMBER(OFFSET(INDIRECT("'"&amp;'DATA for charts'!$C$5&amp;"'!$i70"),$AM43,0)),OFFSET(INDIRECT("'"&amp;'DATA for charts'!$C$5&amp;"'!$i70"),$AM43,0),"")</f>
        <v/>
      </c>
      <c r="D95" s="387" t="str">
        <f ca="1">IF(ISBLANK(OFFSET(INDIRECT("'"&amp;'DATA for charts'!$C$5&amp;"'!$j70"),$AM43,0)),"",(OFFSET(INDIRECT("'"&amp;'DATA for charts'!$C$5&amp;"'!$j70"),$AM43,0)))</f>
        <v/>
      </c>
      <c r="E95" s="222" t="str">
        <f ca="1">IF(ISNUMBER(OFFSET(INDIRECT("'"&amp;'DATA for charts'!$C$5&amp;"'!$k70"),$AM43,0)),OFFSET(INDIRECT("'"&amp;'DATA for charts'!$C$5&amp;"'!$k70"),$AM43,0),"")</f>
        <v/>
      </c>
      <c r="F95" s="388" t="str">
        <f ca="1">IF(ISNUMBER(OFFSET(INDIRECT("'"&amp;'DATA for charts'!$C$5&amp;"'!$l70"),$AM43,0)),OFFSET(INDIRECT("'"&amp;'DATA for charts'!$C$5&amp;"'!$l70"),$AM43,0),"")</f>
        <v/>
      </c>
      <c r="G95" s="256">
        <f ca="1">IF(ISNUMBER(OFFSET(INDIRECT("'"&amp;'DATA for charts'!$D$5&amp;"'!$i70"),$AM43,0)),OFFSET(INDIRECT("'"&amp;'DATA for charts'!$D$5&amp;"'!$i70"),$AM43,0),"")</f>
        <v>4.1631299999999998</v>
      </c>
      <c r="H95" s="387" t="str">
        <f ca="1">IF(ISBLANK(OFFSET(INDIRECT("'"&amp;'DATA for charts'!$D$5&amp;"'!$j70"),$AM43,0)),"",(OFFSET(INDIRECT("'"&amp;'DATA for charts'!$D$5&amp;"'!$j70"),$AM43,0)))</f>
        <v>Jun</v>
      </c>
      <c r="I95" s="222">
        <f ca="1">IF(ISNUMBER(OFFSET(INDIRECT("'"&amp;'DATA for charts'!$D$5&amp;"'!$k70"),$AM43,0)),OFFSET(INDIRECT("'"&amp;'DATA for charts'!$D$5&amp;"'!$k70"),$AM43,0),"")</f>
        <v>26</v>
      </c>
      <c r="J95" s="388">
        <f ca="1">IF(ISNUMBER(OFFSET(INDIRECT("'"&amp;'DATA for charts'!$D$5&amp;"'!$l70"),$AM43,0)),OFFSET(INDIRECT("'"&amp;'DATA for charts'!$D$5&amp;"'!$l70"),$AM43,0),"")</f>
        <v>17</v>
      </c>
      <c r="K95" s="256">
        <f ca="1">IF(ISNUMBER(OFFSET(INDIRECT("'"&amp;'DATA for charts'!$E$5&amp;"'!$i70"),$AM43,0)),OFFSET(INDIRECT("'"&amp;'DATA for charts'!$E$5&amp;"'!$i70"),$AM43,0),"")</f>
        <v>3.6949999999999998</v>
      </c>
      <c r="L95" s="387" t="str">
        <f ca="1">IF(ISBLANK(OFFSET(INDIRECT("'"&amp;'DATA for charts'!$E$5&amp;"'!$j70"),$AM43,0)),"",(OFFSET(INDIRECT("'"&amp;'DATA for charts'!$E$5&amp;"'!$j70"),$AM43,0)))</f>
        <v>Jun</v>
      </c>
      <c r="M95" s="222">
        <f ca="1">IF(ISNUMBER(OFFSET(INDIRECT("'"&amp;'DATA for charts'!$E$5&amp;"'!$k70"),$AM43,0)),OFFSET(INDIRECT("'"&amp;'DATA for charts'!$E$5&amp;"'!$k70"),$AM43,0),"")</f>
        <v>26</v>
      </c>
      <c r="N95" s="388">
        <f ca="1">IF(ISNUMBER(OFFSET(INDIRECT("'"&amp;'DATA for charts'!$E$5&amp;"'!$l70"),$AM43,0)),OFFSET(INDIRECT("'"&amp;'DATA for charts'!$E$5&amp;"'!$l70"),$AM43,0),"")</f>
        <v>17</v>
      </c>
      <c r="O95" s="256">
        <f ca="1">IF(ISNUMBER(OFFSET(INDIRECT("'"&amp;'DATA for charts'!$F$5&amp;"'!$i70"),$AM43,0)),OFFSET(INDIRECT("'"&amp;'DATA for charts'!$F$5&amp;"'!$i70"),$AM43,0),"")</f>
        <v>4.4754870295558611</v>
      </c>
      <c r="P95" s="387" t="str">
        <f ca="1">IF(ISBLANK(OFFSET(INDIRECT("'"&amp;'DATA for charts'!$F$5&amp;"'!$j70"),$AM43,0)),"",(OFFSET(INDIRECT("'"&amp;'DATA for charts'!$F$5&amp;"'!$j70"),$AM43,0)))</f>
        <v>Jun</v>
      </c>
      <c r="Q95" s="222">
        <f ca="1">IF(ISNUMBER(OFFSET(INDIRECT("'"&amp;'DATA for charts'!$F$5&amp;"'!$k70"),$AM43,0)),OFFSET(INDIRECT("'"&amp;'DATA for charts'!$F$5&amp;"'!$k70"),$AM43,0),"")</f>
        <v>26</v>
      </c>
      <c r="R95" s="388">
        <f ca="1">IF(ISNUMBER(OFFSET(INDIRECT("'"&amp;'DATA for charts'!$F$5&amp;"'!$l70"),$AM43,0)),OFFSET(INDIRECT("'"&amp;'DATA for charts'!$F$5&amp;"'!$l70"),$AM43,0),"")</f>
        <v>17</v>
      </c>
      <c r="S95" s="256">
        <f ca="1">IF(ISNUMBER(OFFSET(INDIRECT("'"&amp;'DATA for charts'!$G$5&amp;"'!$i70"),$AM43,0)),OFFSET(INDIRECT("'"&amp;'DATA for charts'!$G$5&amp;"'!$i70"),$AM43,0),"")</f>
        <v>4.2210000000000001</v>
      </c>
      <c r="T95" s="387" t="str">
        <f ca="1">IF(ISBLANK(OFFSET(INDIRECT("'"&amp;'DATA for charts'!$G$5&amp;"'!$j70"),$AM43,0)),"",(OFFSET(INDIRECT("'"&amp;'DATA for charts'!$G$5&amp;"'!$j70"),$AM43,0)))</f>
        <v>Jun</v>
      </c>
      <c r="U95" s="222">
        <f ca="1">IF(ISNUMBER(OFFSET(INDIRECT("'"&amp;'DATA for charts'!$G$5&amp;"'!$k70"),$AM43,0)),OFFSET(INDIRECT("'"&amp;'DATA for charts'!$G$5&amp;"'!$k70"),$AM43,0),"")</f>
        <v>26</v>
      </c>
      <c r="V95" s="388">
        <f ca="1">IF(ISNUMBER(OFFSET(INDIRECT("'"&amp;'DATA for charts'!$G$5&amp;"'!$l70"),$AM43,0)),OFFSET(INDIRECT("'"&amp;'DATA for charts'!$G$5&amp;"'!$l70"),$AM43,0),"")</f>
        <v>17</v>
      </c>
      <c r="W95" s="256">
        <f ca="1">IF(ISNUMBER(OFFSET(INDIRECT("'"&amp;'DATA for charts'!$H$5&amp;"'!$i70"),$AM43,0)),OFFSET(INDIRECT("'"&amp;'DATA for charts'!$H$5&amp;"'!$i70"),$AM43,0),"")</f>
        <v>4.2782425435384104</v>
      </c>
      <c r="X95" s="387" t="str">
        <f ca="1">IF(ISBLANK(OFFSET(INDIRECT("'"&amp;'DATA for charts'!$H$5&amp;"'!$j70"),$AM43,0)),"",(OFFSET(INDIRECT("'"&amp;'DATA for charts'!$H$5&amp;"'!$j70"),$AM43,0)))</f>
        <v>Jun</v>
      </c>
      <c r="Y95" s="222">
        <f ca="1">IF(ISNUMBER(OFFSET(INDIRECT("'"&amp;'DATA for charts'!$H$5&amp;"'!$k70"),$AM43,0)),OFFSET(INDIRECT("'"&amp;'DATA for charts'!$H$5&amp;"'!$k70"),$AM43,0),"")</f>
        <v>26</v>
      </c>
      <c r="Z95" s="388">
        <f ca="1">IF(ISNUMBER(OFFSET(INDIRECT("'"&amp;'DATA for charts'!$H$5&amp;"'!$l70"),$AM43,0)),OFFSET(INDIRECT("'"&amp;'DATA for charts'!$H$5&amp;"'!$l70"),$AM43,0),"")</f>
        <v>17</v>
      </c>
      <c r="AA95" s="390">
        <f t="shared" ca="1" si="5"/>
        <v>3.6949999999999998</v>
      </c>
      <c r="AB95" s="256">
        <f t="shared" ca="1" si="6"/>
        <v>4.4754870295558611</v>
      </c>
      <c r="AC95" s="254">
        <f t="shared" ca="1" si="7"/>
        <v>4.1665719146188547</v>
      </c>
      <c r="AD95" s="391">
        <f t="shared" ca="1" si="8"/>
        <v>0.18732114686835014</v>
      </c>
      <c r="AE95" s="386"/>
      <c r="AF95" s="390" t="str">
        <f>IF(ISNUMBER(YourData!$I102),YourData!$I102,"")</f>
        <v/>
      </c>
      <c r="AG95" s="387" t="str">
        <f>IF(ISBLANK(YourData!$J102),"",YourData!$J102)</f>
        <v/>
      </c>
      <c r="AH95" s="222" t="str">
        <f>IF(ISNUMBER(YourData!$K102),YourData!$K102,"")</f>
        <v/>
      </c>
      <c r="AI95" s="389" t="str">
        <f>IF(ISNUMBER(YourData!$L102),YourData!$L102,"")</f>
        <v/>
      </c>
      <c r="AJ95"/>
      <c r="AK95"/>
      <c r="AL95"/>
      <c r="AM95"/>
      <c r="AN95"/>
      <c r="AO95"/>
      <c r="AP95"/>
      <c r="AQ95"/>
      <c r="AR95"/>
      <c r="AS95"/>
      <c r="AT95"/>
      <c r="AU95"/>
      <c r="AV95"/>
      <c r="AW95"/>
      <c r="AX95"/>
      <c r="AY95"/>
      <c r="AZ95"/>
      <c r="BA95"/>
      <c r="BB95"/>
      <c r="BC95"/>
      <c r="BD95"/>
      <c r="BE95"/>
      <c r="BF95"/>
      <c r="BG95"/>
      <c r="BH95"/>
      <c r="BI95"/>
      <c r="BJ95"/>
      <c r="BK95"/>
      <c r="BL95"/>
    </row>
    <row r="96" spans="2:64" ht="15">
      <c r="B96" s="157" t="s">
        <v>193</v>
      </c>
      <c r="C96" s="256" t="str">
        <f ca="1">IF(ISNUMBER(OFFSET(INDIRECT("'"&amp;'DATA for charts'!$C$5&amp;"'!$i70"),$AM44,0)),OFFSET(INDIRECT("'"&amp;'DATA for charts'!$C$5&amp;"'!$i70"),$AM44,0),"")</f>
        <v/>
      </c>
      <c r="D96" s="387" t="str">
        <f ca="1">IF(ISBLANK(OFFSET(INDIRECT("'"&amp;'DATA for charts'!$C$5&amp;"'!$j70"),$AM44,0)),"",(OFFSET(INDIRECT("'"&amp;'DATA for charts'!$C$5&amp;"'!$j70"),$AM44,0)))</f>
        <v/>
      </c>
      <c r="E96" s="222" t="str">
        <f ca="1">IF(ISNUMBER(OFFSET(INDIRECT("'"&amp;'DATA for charts'!$C$5&amp;"'!$k70"),$AM44,0)),OFFSET(INDIRECT("'"&amp;'DATA for charts'!$C$5&amp;"'!$k70"),$AM44,0),"")</f>
        <v/>
      </c>
      <c r="F96" s="388" t="str">
        <f ca="1">IF(ISNUMBER(OFFSET(INDIRECT("'"&amp;'DATA for charts'!$C$5&amp;"'!$l70"),$AM44,0)),OFFSET(INDIRECT("'"&amp;'DATA for charts'!$C$5&amp;"'!$l70"),$AM44,0),"")</f>
        <v/>
      </c>
      <c r="G96" s="256">
        <f ca="1">IF(ISNUMBER(OFFSET(INDIRECT("'"&amp;'DATA for charts'!$D$5&amp;"'!$i70"),$AM44,0)),OFFSET(INDIRECT("'"&amp;'DATA for charts'!$D$5&amp;"'!$i70"),$AM44,0),"")</f>
        <v>3.7958799999999999</v>
      </c>
      <c r="H96" s="387" t="str">
        <f ca="1">IF(ISBLANK(OFFSET(INDIRECT("'"&amp;'DATA for charts'!$D$5&amp;"'!$j70"),$AM44,0)),"",(OFFSET(INDIRECT("'"&amp;'DATA for charts'!$D$5&amp;"'!$j70"),$AM44,0)))</f>
        <v>Jun</v>
      </c>
      <c r="I96" s="222">
        <f ca="1">IF(ISNUMBER(OFFSET(INDIRECT("'"&amp;'DATA for charts'!$D$5&amp;"'!$k70"),$AM44,0)),OFFSET(INDIRECT("'"&amp;'DATA for charts'!$D$5&amp;"'!$k70"),$AM44,0),"")</f>
        <v>26</v>
      </c>
      <c r="J96" s="388">
        <f ca="1">IF(ISNUMBER(OFFSET(INDIRECT("'"&amp;'DATA for charts'!$D$5&amp;"'!$l70"),$AM44,0)),OFFSET(INDIRECT("'"&amp;'DATA for charts'!$D$5&amp;"'!$l70"),$AM44,0),"")</f>
        <v>18</v>
      </c>
      <c r="K96" s="256">
        <f ca="1">IF(ISNUMBER(OFFSET(INDIRECT("'"&amp;'DATA for charts'!$E$5&amp;"'!$i70"),$AM44,0)),OFFSET(INDIRECT("'"&amp;'DATA for charts'!$E$5&amp;"'!$i70"),$AM44,0),"")</f>
        <v>3.2519999999999998</v>
      </c>
      <c r="L96" s="387" t="str">
        <f ca="1">IF(ISBLANK(OFFSET(INDIRECT("'"&amp;'DATA for charts'!$E$5&amp;"'!$j70"),$AM44,0)),"",(OFFSET(INDIRECT("'"&amp;'DATA for charts'!$E$5&amp;"'!$j70"),$AM44,0)))</f>
        <v>Jun</v>
      </c>
      <c r="M96" s="222">
        <f ca="1">IF(ISNUMBER(OFFSET(INDIRECT("'"&amp;'DATA for charts'!$E$5&amp;"'!$k70"),$AM44,0)),OFFSET(INDIRECT("'"&amp;'DATA for charts'!$E$5&amp;"'!$k70"),$AM44,0),"")</f>
        <v>26</v>
      </c>
      <c r="N96" s="388">
        <f ca="1">IF(ISNUMBER(OFFSET(INDIRECT("'"&amp;'DATA for charts'!$E$5&amp;"'!$l70"),$AM44,0)),OFFSET(INDIRECT("'"&amp;'DATA for charts'!$E$5&amp;"'!$l70"),$AM44,0),"")</f>
        <v>17</v>
      </c>
      <c r="O96" s="256">
        <f ca="1">IF(ISNUMBER(OFFSET(INDIRECT("'"&amp;'DATA for charts'!$F$5&amp;"'!$i70"),$AM44,0)),OFFSET(INDIRECT("'"&amp;'DATA for charts'!$F$5&amp;"'!$i70"),$AM44,0),"")</f>
        <v>3.969546628651889</v>
      </c>
      <c r="P96" s="387" t="str">
        <f ca="1">IF(ISBLANK(OFFSET(INDIRECT("'"&amp;'DATA for charts'!$F$5&amp;"'!$j70"),$AM44,0)),"",(OFFSET(INDIRECT("'"&amp;'DATA for charts'!$F$5&amp;"'!$j70"),$AM44,0)))</f>
        <v>Jun</v>
      </c>
      <c r="Q96" s="222">
        <f ca="1">IF(ISNUMBER(OFFSET(INDIRECT("'"&amp;'DATA for charts'!$F$5&amp;"'!$k70"),$AM44,0)),OFFSET(INDIRECT("'"&amp;'DATA for charts'!$F$5&amp;"'!$k70"),$AM44,0),"")</f>
        <v>26</v>
      </c>
      <c r="R96" s="388">
        <f ca="1">IF(ISNUMBER(OFFSET(INDIRECT("'"&amp;'DATA for charts'!$F$5&amp;"'!$l70"),$AM44,0)),OFFSET(INDIRECT("'"&amp;'DATA for charts'!$F$5&amp;"'!$l70"),$AM44,0),"")</f>
        <v>18</v>
      </c>
      <c r="S96" s="256">
        <f ca="1">IF(ISNUMBER(OFFSET(INDIRECT("'"&amp;'DATA for charts'!$G$5&amp;"'!$i70"),$AM44,0)),OFFSET(INDIRECT("'"&amp;'DATA for charts'!$G$5&amp;"'!$i70"),$AM44,0),"")</f>
        <v>3.6179999999999999</v>
      </c>
      <c r="T96" s="387" t="str">
        <f ca="1">IF(ISBLANK(OFFSET(INDIRECT("'"&amp;'DATA for charts'!$G$5&amp;"'!$j70"),$AM44,0)),"",(OFFSET(INDIRECT("'"&amp;'DATA for charts'!$G$5&amp;"'!$j70"),$AM44,0)))</f>
        <v>Jun</v>
      </c>
      <c r="U96" s="222">
        <f ca="1">IF(ISNUMBER(OFFSET(INDIRECT("'"&amp;'DATA for charts'!$G$5&amp;"'!$k70"),$AM44,0)),OFFSET(INDIRECT("'"&amp;'DATA for charts'!$G$5&amp;"'!$k70"),$AM44,0),"")</f>
        <v>26</v>
      </c>
      <c r="V96" s="388">
        <f ca="1">IF(ISNUMBER(OFFSET(INDIRECT("'"&amp;'DATA for charts'!$G$5&amp;"'!$l70"),$AM44,0)),OFFSET(INDIRECT("'"&amp;'DATA for charts'!$G$5&amp;"'!$l70"),$AM44,0),"")</f>
        <v>18</v>
      </c>
      <c r="W96" s="256">
        <f ca="1">IF(ISNUMBER(OFFSET(INDIRECT("'"&amp;'DATA for charts'!$H$5&amp;"'!$i70"),$AM44,0)),OFFSET(INDIRECT("'"&amp;'DATA for charts'!$H$5&amp;"'!$i70"),$AM44,0),"")</f>
        <v>3.70145388285319</v>
      </c>
      <c r="X96" s="387" t="str">
        <f ca="1">IF(ISBLANK(OFFSET(INDIRECT("'"&amp;'DATA for charts'!$H$5&amp;"'!$j70"),$AM44,0)),"",(OFFSET(INDIRECT("'"&amp;'DATA for charts'!$H$5&amp;"'!$j70"),$AM44,0)))</f>
        <v>Jun</v>
      </c>
      <c r="Y96" s="222">
        <f ca="1">IF(ISNUMBER(OFFSET(INDIRECT("'"&amp;'DATA for charts'!$H$5&amp;"'!$k70"),$AM44,0)),OFFSET(INDIRECT("'"&amp;'DATA for charts'!$H$5&amp;"'!$k70"),$AM44,0),"")</f>
        <v>26</v>
      </c>
      <c r="Z96" s="388">
        <f ca="1">IF(ISNUMBER(OFFSET(INDIRECT("'"&amp;'DATA for charts'!$H$5&amp;"'!$l70"),$AM44,0)),OFFSET(INDIRECT("'"&amp;'DATA for charts'!$H$5&amp;"'!$l70"),$AM44,0),"")</f>
        <v>18</v>
      </c>
      <c r="AA96" s="390">
        <f t="shared" ca="1" si="5"/>
        <v>3.2519999999999998</v>
      </c>
      <c r="AB96" s="256">
        <f t="shared" ca="1" si="6"/>
        <v>3.969546628651889</v>
      </c>
      <c r="AC96" s="254">
        <f t="shared" ca="1" si="7"/>
        <v>3.6673761023010156</v>
      </c>
      <c r="AD96" s="391">
        <f t="shared" ca="1" si="8"/>
        <v>0.19565667895411112</v>
      </c>
      <c r="AE96" s="386"/>
      <c r="AF96" s="390" t="str">
        <f>IF(ISNUMBER(YourData!$I103),YourData!$I103,"")</f>
        <v/>
      </c>
      <c r="AG96" s="387" t="str">
        <f>IF(ISBLANK(YourData!$J103),"",YourData!$J103)</f>
        <v/>
      </c>
      <c r="AH96" s="222" t="str">
        <f>IF(ISNUMBER(YourData!$K103),YourData!$K103,"")</f>
        <v/>
      </c>
      <c r="AI96" s="389" t="str">
        <f>IF(ISNUMBER(YourData!$L103),YourData!$L103,"")</f>
        <v/>
      </c>
      <c r="AJ96"/>
      <c r="AK96"/>
      <c r="AL96"/>
      <c r="AM96"/>
      <c r="AN96"/>
      <c r="AO96"/>
      <c r="AP96"/>
      <c r="AQ96"/>
      <c r="AR96"/>
      <c r="AS96"/>
      <c r="AT96"/>
      <c r="AU96"/>
      <c r="AV96"/>
      <c r="AW96"/>
      <c r="AX96"/>
      <c r="AY96"/>
      <c r="AZ96"/>
      <c r="BA96"/>
      <c r="BB96"/>
      <c r="BC96"/>
      <c r="BD96"/>
      <c r="BE96"/>
      <c r="BF96"/>
      <c r="BG96"/>
      <c r="BH96"/>
      <c r="BI96"/>
      <c r="BJ96"/>
      <c r="BK96"/>
      <c r="BL96"/>
    </row>
    <row r="97" spans="2:64" ht="15">
      <c r="B97" s="208" t="s">
        <v>194</v>
      </c>
      <c r="C97" s="256" t="str">
        <f ca="1">IF(ISNUMBER(OFFSET(INDIRECT("'"&amp;'DATA for charts'!$C$5&amp;"'!$i70"),$AM45,0)),OFFSET(INDIRECT("'"&amp;'DATA for charts'!$C$5&amp;"'!$i70"),$AM45,0),"")</f>
        <v/>
      </c>
      <c r="D97" s="387" t="str">
        <f ca="1">IF(ISBLANK(OFFSET(INDIRECT("'"&amp;'DATA for charts'!$C$5&amp;"'!$j70"),$AM45,0)),"",(OFFSET(INDIRECT("'"&amp;'DATA for charts'!$C$5&amp;"'!$j70"),$AM45,0)))</f>
        <v/>
      </c>
      <c r="E97" s="222" t="str">
        <f ca="1">IF(ISNUMBER(OFFSET(INDIRECT("'"&amp;'DATA for charts'!$C$5&amp;"'!$k70"),$AM45,0)),OFFSET(INDIRECT("'"&amp;'DATA for charts'!$C$5&amp;"'!$k70"),$AM45,0),"")</f>
        <v/>
      </c>
      <c r="F97" s="388" t="str">
        <f ca="1">IF(ISNUMBER(OFFSET(INDIRECT("'"&amp;'DATA for charts'!$C$5&amp;"'!$l70"),$AM45,0)),OFFSET(INDIRECT("'"&amp;'DATA for charts'!$C$5&amp;"'!$l70"),$AM45,0),"")</f>
        <v/>
      </c>
      <c r="G97" s="256">
        <f ca="1">IF(ISNUMBER(OFFSET(INDIRECT("'"&amp;'DATA for charts'!$D$5&amp;"'!$i70"),$AM45,0)),OFFSET(INDIRECT("'"&amp;'DATA for charts'!$D$5&amp;"'!$i70"),$AM45,0),"")</f>
        <v>6.4732600000000007</v>
      </c>
      <c r="H97" s="387" t="str">
        <f ca="1">IF(ISBLANK(OFFSET(INDIRECT("'"&amp;'DATA for charts'!$D$5&amp;"'!$j70"),$AM45,0)),"",(OFFSET(INDIRECT("'"&amp;'DATA for charts'!$D$5&amp;"'!$j70"),$AM45,0)))</f>
        <v>Jan</v>
      </c>
      <c r="I97" s="222">
        <f ca="1">IF(ISNUMBER(OFFSET(INDIRECT("'"&amp;'DATA for charts'!$D$5&amp;"'!$k70"),$AM45,0)),OFFSET(INDIRECT("'"&amp;'DATA for charts'!$D$5&amp;"'!$k70"),$AM45,0),"")</f>
        <v>22</v>
      </c>
      <c r="J97" s="388">
        <f ca="1">IF(ISNUMBER(OFFSET(INDIRECT("'"&amp;'DATA for charts'!$D$5&amp;"'!$l70"),$AM45,0)),OFFSET(INDIRECT("'"&amp;'DATA for charts'!$D$5&amp;"'!$l70"),$AM45,0),"")</f>
        <v>14</v>
      </c>
      <c r="K97" s="256">
        <f ca="1">IF(ISNUMBER(OFFSET(INDIRECT("'"&amp;'DATA for charts'!$E$5&amp;"'!$i70"),$AM45,0)),OFFSET(INDIRECT("'"&amp;'DATA for charts'!$E$5&amp;"'!$i70"),$AM45,0),"")</f>
        <v>5.3040000000000003</v>
      </c>
      <c r="L97" s="387" t="str">
        <f ca="1">IF(ISBLANK(OFFSET(INDIRECT("'"&amp;'DATA for charts'!$E$5&amp;"'!$j70"),$AM45,0)),"",(OFFSET(INDIRECT("'"&amp;'DATA for charts'!$E$5&amp;"'!$j70"),$AM45,0)))</f>
        <v>Jan</v>
      </c>
      <c r="M97" s="222">
        <f ca="1">IF(ISNUMBER(OFFSET(INDIRECT("'"&amp;'DATA for charts'!$E$5&amp;"'!$k70"),$AM45,0)),OFFSET(INDIRECT("'"&amp;'DATA for charts'!$E$5&amp;"'!$k70"),$AM45,0),"")</f>
        <v>22</v>
      </c>
      <c r="N97" s="388">
        <f ca="1">IF(ISNUMBER(OFFSET(INDIRECT("'"&amp;'DATA for charts'!$E$5&amp;"'!$l70"),$AM45,0)),OFFSET(INDIRECT("'"&amp;'DATA for charts'!$E$5&amp;"'!$l70"),$AM45,0),"")</f>
        <v>14</v>
      </c>
      <c r="O97" s="256">
        <f ca="1">IF(ISNUMBER(OFFSET(INDIRECT("'"&amp;'DATA for charts'!$F$5&amp;"'!$i70"),$AM45,0)),OFFSET(INDIRECT("'"&amp;'DATA for charts'!$F$5&amp;"'!$i70"),$AM45,0),"")</f>
        <v>6.2091075342863329</v>
      </c>
      <c r="P97" s="387" t="str">
        <f ca="1">IF(ISBLANK(OFFSET(INDIRECT("'"&amp;'DATA for charts'!$F$5&amp;"'!$j70"),$AM45,0)),"",(OFFSET(INDIRECT("'"&amp;'DATA for charts'!$F$5&amp;"'!$j70"),$AM45,0)))</f>
        <v>Jan</v>
      </c>
      <c r="Q97" s="222">
        <f ca="1">IF(ISNUMBER(OFFSET(INDIRECT("'"&amp;'DATA for charts'!$F$5&amp;"'!$k70"),$AM45,0)),OFFSET(INDIRECT("'"&amp;'DATA for charts'!$F$5&amp;"'!$k70"),$AM45,0),"")</f>
        <v>22</v>
      </c>
      <c r="R97" s="388">
        <f ca="1">IF(ISNUMBER(OFFSET(INDIRECT("'"&amp;'DATA for charts'!$F$5&amp;"'!$l70"),$AM45,0)),OFFSET(INDIRECT("'"&amp;'DATA for charts'!$F$5&amp;"'!$l70"),$AM45,0),"")</f>
        <v>14</v>
      </c>
      <c r="S97" s="256">
        <f ca="1">IF(ISNUMBER(OFFSET(INDIRECT("'"&amp;'DATA for charts'!$G$5&amp;"'!$i70"),$AM45,0)),OFFSET(INDIRECT("'"&amp;'DATA for charts'!$G$5&amp;"'!$i70"),$AM45,0),"")</f>
        <v>5.9930000000000003</v>
      </c>
      <c r="T97" s="387" t="str">
        <f ca="1">IF(ISBLANK(OFFSET(INDIRECT("'"&amp;'DATA for charts'!$G$5&amp;"'!$j70"),$AM45,0)),"",(OFFSET(INDIRECT("'"&amp;'DATA for charts'!$G$5&amp;"'!$j70"),$AM45,0)))</f>
        <v>Jan</v>
      </c>
      <c r="U97" s="222">
        <f ca="1">IF(ISNUMBER(OFFSET(INDIRECT("'"&amp;'DATA for charts'!$G$5&amp;"'!$k70"),$AM45,0)),OFFSET(INDIRECT("'"&amp;'DATA for charts'!$G$5&amp;"'!$k70"),$AM45,0),"")</f>
        <v>22</v>
      </c>
      <c r="V97" s="388">
        <f ca="1">IF(ISNUMBER(OFFSET(INDIRECT("'"&amp;'DATA for charts'!$G$5&amp;"'!$l70"),$AM45,0)),OFFSET(INDIRECT("'"&amp;'DATA for charts'!$G$5&amp;"'!$l70"),$AM45,0),"")</f>
        <v>14</v>
      </c>
      <c r="W97" s="256">
        <f ca="1">IF(ISNUMBER(OFFSET(INDIRECT("'"&amp;'DATA for charts'!$H$5&amp;"'!$i70"),$AM45,0)),OFFSET(INDIRECT("'"&amp;'DATA for charts'!$H$5&amp;"'!$i70"),$AM45,0),"")</f>
        <v>5.9494192335340701</v>
      </c>
      <c r="X97" s="387" t="str">
        <f ca="1">IF(ISBLANK(OFFSET(INDIRECT("'"&amp;'DATA for charts'!$H$5&amp;"'!$j70"),$AM45,0)),"",(OFFSET(INDIRECT("'"&amp;'DATA for charts'!$H$5&amp;"'!$j70"),$AM45,0)))</f>
        <v>Jan</v>
      </c>
      <c r="Y97" s="222">
        <f ca="1">IF(ISNUMBER(OFFSET(INDIRECT("'"&amp;'DATA for charts'!$H$5&amp;"'!$k70"),$AM45,0)),OFFSET(INDIRECT("'"&amp;'DATA for charts'!$H$5&amp;"'!$k70"),$AM45,0),"")</f>
        <v>22</v>
      </c>
      <c r="Z97" s="388">
        <f ca="1">IF(ISNUMBER(OFFSET(INDIRECT("'"&amp;'DATA for charts'!$H$5&amp;"'!$l70"),$AM45,0)),OFFSET(INDIRECT("'"&amp;'DATA for charts'!$H$5&amp;"'!$l70"),$AM45,0),"")</f>
        <v>14</v>
      </c>
      <c r="AA97" s="392">
        <f t="shared" ca="1" si="5"/>
        <v>5.3040000000000003</v>
      </c>
      <c r="AB97" s="396">
        <f t="shared" ca="1" si="6"/>
        <v>6.4732600000000007</v>
      </c>
      <c r="AC97" s="398">
        <f t="shared" ca="1" si="7"/>
        <v>5.9857573535640807</v>
      </c>
      <c r="AD97" s="399">
        <f t="shared" ca="1" si="8"/>
        <v>0.19534036061515117</v>
      </c>
      <c r="AE97" s="386"/>
      <c r="AF97" s="390" t="str">
        <f>IF(ISNUMBER(YourData!$I104),YourData!$I104,"")</f>
        <v/>
      </c>
      <c r="AG97" s="387" t="str">
        <f>IF(ISBLANK(YourData!$J104),"",YourData!$J104)</f>
        <v/>
      </c>
      <c r="AH97" s="222" t="str">
        <f>IF(ISNUMBER(YourData!$K104),YourData!$K104,"")</f>
        <v/>
      </c>
      <c r="AI97" s="389" t="str">
        <f>IF(ISNUMBER(YourData!$L104),YourData!$L104,"")</f>
        <v/>
      </c>
      <c r="AJ97"/>
      <c r="AK97"/>
      <c r="AL97"/>
      <c r="AM97"/>
      <c r="AN97"/>
      <c r="AO97"/>
      <c r="AP97"/>
      <c r="AQ97"/>
      <c r="AR97"/>
      <c r="AS97"/>
      <c r="AT97"/>
      <c r="AU97"/>
      <c r="AV97"/>
      <c r="AW97"/>
      <c r="AX97"/>
      <c r="AY97"/>
      <c r="AZ97"/>
      <c r="BA97"/>
      <c r="BB97"/>
      <c r="BC97"/>
      <c r="BD97"/>
      <c r="BE97"/>
      <c r="BF97"/>
      <c r="BG97"/>
      <c r="BH97"/>
      <c r="BI97"/>
      <c r="BJ97"/>
      <c r="BK97"/>
      <c r="BL97"/>
    </row>
    <row r="98" spans="2:64" ht="15">
      <c r="B98" s="157" t="s">
        <v>184</v>
      </c>
      <c r="C98" s="378">
        <f ca="1">IF(ISNUMBER(OFFSET(INDIRECT("'"&amp;'DATA for charts'!$C$5&amp;"'!$i70"),$AM46,0)),OFFSET(INDIRECT("'"&amp;'DATA for charts'!$C$5&amp;"'!$i70"),$AM46,0),"")</f>
        <v>0.54700000000000004</v>
      </c>
      <c r="D98" s="379" t="str">
        <f ca="1">IF(ISBLANK(OFFSET(INDIRECT("'"&amp;'DATA for charts'!$C$5&amp;"'!$j70"),$AM46,0)),"",(OFFSET(INDIRECT("'"&amp;'DATA for charts'!$C$5&amp;"'!$j70"),$AM46,0)))</f>
        <v>Jun</v>
      </c>
      <c r="E98" s="380">
        <f ca="1">IF(ISNUMBER(OFFSET(INDIRECT("'"&amp;'DATA for charts'!$C$5&amp;"'!$k70"),$AM46,0)),OFFSET(INDIRECT("'"&amp;'DATA for charts'!$C$5&amp;"'!$k70"),$AM46,0),"")</f>
        <v>26</v>
      </c>
      <c r="F98" s="381">
        <f ca="1">IF(ISNUMBER(OFFSET(INDIRECT("'"&amp;'DATA for charts'!$C$5&amp;"'!$l70"),$AM46,0)),OFFSET(INDIRECT("'"&amp;'DATA for charts'!$C$5&amp;"'!$l70"),$AM46,0),"")</f>
        <v>18</v>
      </c>
      <c r="G98" s="378">
        <f ca="1">IF(ISNUMBER(OFFSET(INDIRECT("'"&amp;'DATA for charts'!$D$5&amp;"'!$i70"),$AM46,0)),OFFSET(INDIRECT("'"&amp;'DATA for charts'!$D$5&amp;"'!$i70"),$AM46,0),"")</f>
        <v>0.35749599999999998</v>
      </c>
      <c r="H98" s="379" t="str">
        <f ca="1">IF(ISBLANK(OFFSET(INDIRECT("'"&amp;'DATA for charts'!$D$5&amp;"'!$j70"),$AM46,0)),"",(OFFSET(INDIRECT("'"&amp;'DATA for charts'!$D$5&amp;"'!$j70"),$AM46,0)))</f>
        <v>Jun</v>
      </c>
      <c r="I98" s="380">
        <f ca="1">IF(ISNUMBER(OFFSET(INDIRECT("'"&amp;'DATA for charts'!$D$5&amp;"'!$k70"),$AM46,0)),OFFSET(INDIRECT("'"&amp;'DATA for charts'!$D$5&amp;"'!$k70"),$AM46,0),"")</f>
        <v>14</v>
      </c>
      <c r="J98" s="381">
        <f ca="1">IF(ISNUMBER(OFFSET(INDIRECT("'"&amp;'DATA for charts'!$D$5&amp;"'!$l70"),$AM46,0)),OFFSET(INDIRECT("'"&amp;'DATA for charts'!$D$5&amp;"'!$l70"),$AM46,0),"")</f>
        <v>18</v>
      </c>
      <c r="K98" s="378">
        <f ca="1">IF(ISNUMBER(OFFSET(INDIRECT("'"&amp;'DATA for charts'!$E$5&amp;"'!$i70"),$AM46,0)),OFFSET(INDIRECT("'"&amp;'DATA for charts'!$E$5&amp;"'!$i70"),$AM46,0),"")</f>
        <v>0.308</v>
      </c>
      <c r="L98" s="379" t="str">
        <f ca="1">IF(ISBLANK(OFFSET(INDIRECT("'"&amp;'DATA for charts'!$E$5&amp;"'!$j70"),$AM46,0)),"",(OFFSET(INDIRECT("'"&amp;'DATA for charts'!$E$5&amp;"'!$j70"),$AM46,0)))</f>
        <v>Jun</v>
      </c>
      <c r="M98" s="380">
        <f ca="1">IF(ISNUMBER(OFFSET(INDIRECT("'"&amp;'DATA for charts'!$E$5&amp;"'!$k70"),$AM46,0)),OFFSET(INDIRECT("'"&amp;'DATA for charts'!$E$5&amp;"'!$k70"),$AM46,0),"")</f>
        <v>14</v>
      </c>
      <c r="N98" s="381">
        <f ca="1">IF(ISNUMBER(OFFSET(INDIRECT("'"&amp;'DATA for charts'!$E$5&amp;"'!$l70"),$AM46,0)),OFFSET(INDIRECT("'"&amp;'DATA for charts'!$E$5&amp;"'!$l70"),$AM46,0),"")</f>
        <v>16</v>
      </c>
      <c r="O98" s="378">
        <f ca="1">IF(ISNUMBER(OFFSET(INDIRECT("'"&amp;'DATA for charts'!$F$5&amp;"'!$i70"),$AM46,0)),OFFSET(INDIRECT("'"&amp;'DATA for charts'!$F$5&amp;"'!$i70"),$AM46,0),"")</f>
        <v>0.37747114436019724</v>
      </c>
      <c r="P98" s="379" t="str">
        <f ca="1">IF(ISBLANK(OFFSET(INDIRECT("'"&amp;'DATA for charts'!$F$5&amp;"'!$j70"),$AM46,0)),"",(OFFSET(INDIRECT("'"&amp;'DATA for charts'!$F$5&amp;"'!$j70"),$AM46,0)))</f>
        <v>Jun</v>
      </c>
      <c r="Q98" s="380">
        <f ca="1">IF(ISNUMBER(OFFSET(INDIRECT("'"&amp;'DATA for charts'!$F$5&amp;"'!$k70"),$AM46,0)),OFFSET(INDIRECT("'"&amp;'DATA for charts'!$F$5&amp;"'!$k70"),$AM46,0),"")</f>
        <v>26</v>
      </c>
      <c r="R98" s="381">
        <f ca="1">IF(ISNUMBER(OFFSET(INDIRECT("'"&amp;'DATA for charts'!$F$5&amp;"'!$l70"),$AM46,0)),OFFSET(INDIRECT("'"&amp;'DATA for charts'!$F$5&amp;"'!$l70"),$AM46,0),"")</f>
        <v>19</v>
      </c>
      <c r="S98" s="378">
        <f ca="1">IF(ISNUMBER(OFFSET(INDIRECT("'"&amp;'DATA for charts'!$G$5&amp;"'!$i70"),$AM46,0)),OFFSET(INDIRECT("'"&amp;'DATA for charts'!$G$5&amp;"'!$i70"),$AM46,0),"")</f>
        <v>0.29399999999999998</v>
      </c>
      <c r="T98" s="379" t="str">
        <f ca="1">IF(ISBLANK(OFFSET(INDIRECT("'"&amp;'DATA for charts'!$G$5&amp;"'!$j70"),$AM46,0)),"",(OFFSET(INDIRECT("'"&amp;'DATA for charts'!$G$5&amp;"'!$j70"),$AM46,0)))</f>
        <v>Aug</v>
      </c>
      <c r="U98" s="380">
        <f ca="1">IF(ISNUMBER(OFFSET(INDIRECT("'"&amp;'DATA for charts'!$G$5&amp;"'!$k70"),$AM46,0)),OFFSET(INDIRECT("'"&amp;'DATA for charts'!$G$5&amp;"'!$k70"),$AM46,0),"")</f>
        <v>5</v>
      </c>
      <c r="V98" s="381">
        <f ca="1">IF(ISNUMBER(OFFSET(INDIRECT("'"&amp;'DATA for charts'!$G$5&amp;"'!$l70"),$AM46,0)),OFFSET(INDIRECT("'"&amp;'DATA for charts'!$G$5&amp;"'!$l70"),$AM46,0),"")</f>
        <v>18</v>
      </c>
      <c r="W98" s="378">
        <f ca="1">IF(ISNUMBER(OFFSET(INDIRECT("'"&amp;'DATA for charts'!$H$5&amp;"'!$i70"),$AM46,0)),OFFSET(INDIRECT("'"&amp;'DATA for charts'!$H$5&amp;"'!$i70"),$AM46,0),"")</f>
        <v>0.26520335727267702</v>
      </c>
      <c r="X98" s="379" t="str">
        <f ca="1">IF(ISBLANK(OFFSET(INDIRECT("'"&amp;'DATA for charts'!$H$5&amp;"'!$j70"),$AM46,0)),"",(OFFSET(INDIRECT("'"&amp;'DATA for charts'!$H$5&amp;"'!$j70"),$AM46,0)))</f>
        <v>Jun</v>
      </c>
      <c r="Y98" s="380">
        <f ca="1">IF(ISNUMBER(OFFSET(INDIRECT("'"&amp;'DATA for charts'!$H$5&amp;"'!$k70"),$AM46,0)),OFFSET(INDIRECT("'"&amp;'DATA for charts'!$H$5&amp;"'!$k70"),$AM46,0),"")</f>
        <v>14</v>
      </c>
      <c r="Z98" s="381">
        <f ca="1">IF(ISNUMBER(OFFSET(INDIRECT("'"&amp;'DATA for charts'!$H$5&amp;"'!$l70"),$AM46,0)),OFFSET(INDIRECT("'"&amp;'DATA for charts'!$H$5&amp;"'!$l70"),$AM46,0),"")</f>
        <v>18</v>
      </c>
      <c r="AA98" s="390">
        <f t="shared" ca="1" si="5"/>
        <v>0.26520335727267702</v>
      </c>
      <c r="AB98" s="256">
        <f t="shared" ca="1" si="6"/>
        <v>0.54700000000000004</v>
      </c>
      <c r="AC98" s="254">
        <f t="shared" ca="1" si="7"/>
        <v>0.35819508360547903</v>
      </c>
      <c r="AD98" s="391">
        <f t="shared" ca="1" si="8"/>
        <v>0.78671275968069321</v>
      </c>
      <c r="AE98" s="386"/>
      <c r="AF98" s="383" t="str">
        <f>IF(ISNUMBER(YourData!$I105),YourData!$I105,"")</f>
        <v/>
      </c>
      <c r="AG98" s="379" t="str">
        <f>IF(ISBLANK(YourData!$J105),"",YourData!$J105)</f>
        <v/>
      </c>
      <c r="AH98" s="380" t="str">
        <f>IF(ISNUMBER(YourData!$K105),YourData!$K105,"")</f>
        <v/>
      </c>
      <c r="AI98" s="382" t="str">
        <f>IF(ISNUMBER(YourData!$L105),YourData!$L105,"")</f>
        <v/>
      </c>
      <c r="AJ98"/>
      <c r="AK98"/>
      <c r="AL98"/>
      <c r="AM98"/>
      <c r="AN98"/>
      <c r="AO98"/>
      <c r="AP98"/>
      <c r="AQ98"/>
      <c r="AR98"/>
      <c r="AS98"/>
      <c r="AT98"/>
      <c r="AU98"/>
      <c r="AV98"/>
      <c r="AW98"/>
      <c r="AX98"/>
      <c r="AY98"/>
      <c r="AZ98"/>
      <c r="BA98"/>
      <c r="BB98"/>
      <c r="BC98"/>
      <c r="BD98"/>
      <c r="BE98"/>
      <c r="BF98"/>
      <c r="BG98"/>
      <c r="BH98"/>
      <c r="BI98"/>
      <c r="BJ98"/>
      <c r="BK98"/>
      <c r="BL98"/>
    </row>
    <row r="99" spans="2:64" ht="15">
      <c r="B99" s="157" t="s">
        <v>1390</v>
      </c>
      <c r="C99" s="256">
        <f ca="1">IF(ISNUMBER(OFFSET(INDIRECT("'"&amp;'DATA for charts'!$C$5&amp;"'!$i70"),$AM47,0)),OFFSET(INDIRECT("'"&amp;'DATA for charts'!$C$5&amp;"'!$i70"),$AM47,0),"")</f>
        <v>0.79800000000000004</v>
      </c>
      <c r="D99" s="387" t="str">
        <f ca="1">IF(ISBLANK(OFFSET(INDIRECT("'"&amp;'DATA for charts'!$C$5&amp;"'!$j70"),$AM47,0)),"",(OFFSET(INDIRECT("'"&amp;'DATA for charts'!$C$5&amp;"'!$j70"),$AM47,0)))</f>
        <v>Jun</v>
      </c>
      <c r="E99" s="222">
        <f ca="1">IF(ISNUMBER(OFFSET(INDIRECT("'"&amp;'DATA for charts'!$C$5&amp;"'!$k70"),$AM47,0)),OFFSET(INDIRECT("'"&amp;'DATA for charts'!$C$5&amp;"'!$k70"),$AM47,0),"")</f>
        <v>26</v>
      </c>
      <c r="F99" s="388">
        <f ca="1">IF(ISNUMBER(OFFSET(INDIRECT("'"&amp;'DATA for charts'!$C$5&amp;"'!$l70"),$AM47,0)),OFFSET(INDIRECT("'"&amp;'DATA for charts'!$C$5&amp;"'!$l70"),$AM47,0),"")</f>
        <v>18</v>
      </c>
      <c r="G99" s="256">
        <f ca="1">IF(ISNUMBER(OFFSET(INDIRECT("'"&amp;'DATA for charts'!$D$5&amp;"'!$i70"),$AM47,0)),OFFSET(INDIRECT("'"&amp;'DATA for charts'!$D$5&amp;"'!$i70"),$AM47,0),"")</f>
        <v>0.49364889999999989</v>
      </c>
      <c r="H99" s="387" t="str">
        <f ca="1">IF(ISBLANK(OFFSET(INDIRECT("'"&amp;'DATA for charts'!$D$5&amp;"'!$j70"),$AM47,0)),"",(OFFSET(INDIRECT("'"&amp;'DATA for charts'!$D$5&amp;"'!$j70"),$AM47,0)))</f>
        <v>Jun</v>
      </c>
      <c r="I99" s="222">
        <f ca="1">IF(ISNUMBER(OFFSET(INDIRECT("'"&amp;'DATA for charts'!$D$5&amp;"'!$k70"),$AM47,0)),OFFSET(INDIRECT("'"&amp;'DATA for charts'!$D$5&amp;"'!$k70"),$AM47,0),"")</f>
        <v>14</v>
      </c>
      <c r="J99" s="388">
        <f ca="1">IF(ISNUMBER(OFFSET(INDIRECT("'"&amp;'DATA for charts'!$D$5&amp;"'!$l70"),$AM47,0)),OFFSET(INDIRECT("'"&amp;'DATA for charts'!$D$5&amp;"'!$l70"),$AM47,0),"")</f>
        <v>15</v>
      </c>
      <c r="K99" s="256">
        <f ca="1">IF(ISNUMBER(OFFSET(INDIRECT("'"&amp;'DATA for charts'!$E$5&amp;"'!$i70"),$AM47,0)),OFFSET(INDIRECT("'"&amp;'DATA for charts'!$E$5&amp;"'!$i70"),$AM47,0),"")</f>
        <v>0.45700000000000002</v>
      </c>
      <c r="L99" s="387" t="str">
        <f ca="1">IF(ISBLANK(OFFSET(INDIRECT("'"&amp;'DATA for charts'!$E$5&amp;"'!$j70"),$AM47,0)),"",(OFFSET(INDIRECT("'"&amp;'DATA for charts'!$E$5&amp;"'!$j70"),$AM47,0)))</f>
        <v>Jun</v>
      </c>
      <c r="M99" s="222">
        <f ca="1">IF(ISNUMBER(OFFSET(INDIRECT("'"&amp;'DATA for charts'!$E$5&amp;"'!$k70"),$AM47,0)),OFFSET(INDIRECT("'"&amp;'DATA for charts'!$E$5&amp;"'!$k70"),$AM47,0),"")</f>
        <v>26</v>
      </c>
      <c r="N99" s="388">
        <f ca="1">IF(ISNUMBER(OFFSET(INDIRECT("'"&amp;'DATA for charts'!$E$5&amp;"'!$l70"),$AM47,0)),OFFSET(INDIRECT("'"&amp;'DATA for charts'!$E$5&amp;"'!$l70"),$AM47,0),"")</f>
        <v>17</v>
      </c>
      <c r="O99" s="256">
        <f ca="1">IF(ISNUMBER(OFFSET(INDIRECT("'"&amp;'DATA for charts'!$F$5&amp;"'!$i70"),$AM47,0)),OFFSET(INDIRECT("'"&amp;'DATA for charts'!$F$5&amp;"'!$i70"),$AM47,0),"")</f>
        <v>0.60690591155033613</v>
      </c>
      <c r="P99" s="387" t="str">
        <f ca="1">IF(ISBLANK(OFFSET(INDIRECT("'"&amp;'DATA for charts'!$F$5&amp;"'!$j70"),$AM47,0)),"",(OFFSET(INDIRECT("'"&amp;'DATA for charts'!$F$5&amp;"'!$j70"),$AM47,0)))</f>
        <v>Jun</v>
      </c>
      <c r="Q99" s="222">
        <f ca="1">IF(ISNUMBER(OFFSET(INDIRECT("'"&amp;'DATA for charts'!$F$5&amp;"'!$k70"),$AM47,0)),OFFSET(INDIRECT("'"&amp;'DATA for charts'!$F$5&amp;"'!$k70"),$AM47,0),"")</f>
        <v>26</v>
      </c>
      <c r="R99" s="388">
        <f ca="1">IF(ISNUMBER(OFFSET(INDIRECT("'"&amp;'DATA for charts'!$F$5&amp;"'!$l70"),$AM47,0)),OFFSET(INDIRECT("'"&amp;'DATA for charts'!$F$5&amp;"'!$l70"),$AM47,0),"")</f>
        <v>18</v>
      </c>
      <c r="S99" s="256">
        <f ca="1">IF(ISNUMBER(OFFSET(INDIRECT("'"&amp;'DATA for charts'!$G$5&amp;"'!$i70"),$AM47,0)),OFFSET(INDIRECT("'"&amp;'DATA for charts'!$G$5&amp;"'!$i70"),$AM47,0),"")</f>
        <v>0.45600000000000002</v>
      </c>
      <c r="T99" s="387" t="str">
        <f ca="1">IF(ISBLANK(OFFSET(INDIRECT("'"&amp;'DATA for charts'!$G$5&amp;"'!$j70"),$AM47,0)),"",(OFFSET(INDIRECT("'"&amp;'DATA for charts'!$G$5&amp;"'!$j70"),$AM47,0)))</f>
        <v>Aug</v>
      </c>
      <c r="U99" s="222">
        <f ca="1">IF(ISNUMBER(OFFSET(INDIRECT("'"&amp;'DATA for charts'!$G$5&amp;"'!$k70"),$AM47,0)),OFFSET(INDIRECT("'"&amp;'DATA for charts'!$G$5&amp;"'!$k70"),$AM47,0),"")</f>
        <v>5</v>
      </c>
      <c r="V99" s="388">
        <f ca="1">IF(ISNUMBER(OFFSET(INDIRECT("'"&amp;'DATA for charts'!$G$5&amp;"'!$l70"),$AM47,0)),OFFSET(INDIRECT("'"&amp;'DATA for charts'!$G$5&amp;"'!$l70"),$AM47,0),"")</f>
        <v>17</v>
      </c>
      <c r="W99" s="256">
        <f ca="1">IF(ISNUMBER(OFFSET(INDIRECT("'"&amp;'DATA for charts'!$H$5&amp;"'!$i70"),$AM47,0)),OFFSET(INDIRECT("'"&amp;'DATA for charts'!$H$5&amp;"'!$i70"),$AM47,0),"")</f>
        <v>0.37198513454861099</v>
      </c>
      <c r="X99" s="387" t="str">
        <f ca="1">IF(ISBLANK(OFFSET(INDIRECT("'"&amp;'DATA for charts'!$H$5&amp;"'!$j70"),$AM47,0)),"",(OFFSET(INDIRECT("'"&amp;'DATA for charts'!$H$5&amp;"'!$j70"),$AM47,0)))</f>
        <v>Jun</v>
      </c>
      <c r="Y99" s="222">
        <f ca="1">IF(ISNUMBER(OFFSET(INDIRECT("'"&amp;'DATA for charts'!$H$5&amp;"'!$k70"),$AM47,0)),OFFSET(INDIRECT("'"&amp;'DATA for charts'!$H$5&amp;"'!$k70"),$AM47,0),"")</f>
        <v>14</v>
      </c>
      <c r="Z99" s="388">
        <f ca="1">IF(ISNUMBER(OFFSET(INDIRECT("'"&amp;'DATA for charts'!$H$5&amp;"'!$l70"),$AM47,0)),OFFSET(INDIRECT("'"&amp;'DATA for charts'!$H$5&amp;"'!$l70"),$AM47,0),"")</f>
        <v>17</v>
      </c>
      <c r="AA99" s="390">
        <f t="shared" ca="1" si="5"/>
        <v>0.37198513454861099</v>
      </c>
      <c r="AB99" s="256">
        <f t="shared" ca="1" si="6"/>
        <v>0.79800000000000004</v>
      </c>
      <c r="AC99" s="254">
        <f t="shared" ca="1" si="7"/>
        <v>0.53058999101649118</v>
      </c>
      <c r="AD99" s="391">
        <f t="shared" ca="1" si="8"/>
        <v>0.80290784346542288</v>
      </c>
      <c r="AE99" s="386"/>
      <c r="AF99" s="390" t="str">
        <f>IF(ISNUMBER(YourData!$I106),YourData!$I106,"")</f>
        <v/>
      </c>
      <c r="AG99" s="387" t="str">
        <f>IF(ISBLANK(YourData!$J106),"",YourData!$J106)</f>
        <v/>
      </c>
      <c r="AH99" s="222" t="str">
        <f>IF(ISNUMBER(YourData!$K106),YourData!$K106,"")</f>
        <v/>
      </c>
      <c r="AI99" s="389" t="str">
        <f>IF(ISNUMBER(YourData!$L106),YourData!$L106,"")</f>
        <v/>
      </c>
      <c r="AJ99"/>
      <c r="AK99"/>
      <c r="AL99"/>
      <c r="AM99"/>
      <c r="AN99"/>
      <c r="AO99"/>
      <c r="AP99"/>
      <c r="AQ99"/>
      <c r="AR99"/>
      <c r="AS99"/>
      <c r="AT99"/>
      <c r="AU99"/>
      <c r="AV99"/>
      <c r="AW99"/>
      <c r="AX99"/>
      <c r="AY99"/>
      <c r="AZ99"/>
      <c r="BA99"/>
      <c r="BB99"/>
      <c r="BC99"/>
      <c r="BD99"/>
      <c r="BE99"/>
      <c r="BF99"/>
      <c r="BG99"/>
      <c r="BH99"/>
      <c r="BI99"/>
      <c r="BJ99"/>
      <c r="BK99"/>
      <c r="BL99"/>
    </row>
    <row r="100" spans="2:64" ht="15">
      <c r="B100" s="157" t="s">
        <v>195</v>
      </c>
      <c r="C100" s="256">
        <f ca="1">IF(ISNUMBER(OFFSET(INDIRECT("'"&amp;'DATA for charts'!$C$5&amp;"'!$i70"),$AM48,0)),OFFSET(INDIRECT("'"&amp;'DATA for charts'!$C$5&amp;"'!$i70"),$AM48,0),"")</f>
        <v>1.0109999999999999</v>
      </c>
      <c r="D100" s="387" t="str">
        <f ca="1">IF(ISBLANK(OFFSET(INDIRECT("'"&amp;'DATA for charts'!$C$5&amp;"'!$j70"),$AM48,0)),"",(OFFSET(INDIRECT("'"&amp;'DATA for charts'!$C$5&amp;"'!$j70"),$AM48,0)))</f>
        <v>Jun</v>
      </c>
      <c r="E100" s="222">
        <f ca="1">IF(ISNUMBER(OFFSET(INDIRECT("'"&amp;'DATA for charts'!$C$5&amp;"'!$k70"),$AM48,0)),OFFSET(INDIRECT("'"&amp;'DATA for charts'!$C$5&amp;"'!$k70"),$AM48,0),"")</f>
        <v>26</v>
      </c>
      <c r="F100" s="388">
        <f ca="1">IF(ISNUMBER(OFFSET(INDIRECT("'"&amp;'DATA for charts'!$C$5&amp;"'!$l70"),$AM48,0)),OFFSET(INDIRECT("'"&amp;'DATA for charts'!$C$5&amp;"'!$l70"),$AM48,0),"")</f>
        <v>17</v>
      </c>
      <c r="G100" s="256">
        <f ca="1">IF(ISNUMBER(OFFSET(INDIRECT("'"&amp;'DATA for charts'!$D$5&amp;"'!$i70"),$AM48,0)),OFFSET(INDIRECT("'"&amp;'DATA for charts'!$D$5&amp;"'!$i70"),$AM48,0),"")</f>
        <v>0.69987659999999985</v>
      </c>
      <c r="H100" s="387" t="str">
        <f ca="1">IF(ISBLANK(OFFSET(INDIRECT("'"&amp;'DATA for charts'!$D$5&amp;"'!$j70"),$AM48,0)),"",(OFFSET(INDIRECT("'"&amp;'DATA for charts'!$D$5&amp;"'!$j70"),$AM48,0)))</f>
        <v>Jun</v>
      </c>
      <c r="I100" s="222">
        <f ca="1">IF(ISNUMBER(OFFSET(INDIRECT("'"&amp;'DATA for charts'!$D$5&amp;"'!$k70"),$AM48,0)),OFFSET(INDIRECT("'"&amp;'DATA for charts'!$D$5&amp;"'!$k70"),$AM48,0),"")</f>
        <v>26</v>
      </c>
      <c r="J100" s="388">
        <f ca="1">IF(ISNUMBER(OFFSET(INDIRECT("'"&amp;'DATA for charts'!$D$5&amp;"'!$l70"),$AM48,0)),OFFSET(INDIRECT("'"&amp;'DATA for charts'!$D$5&amp;"'!$l70"),$AM48,0),"")</f>
        <v>18</v>
      </c>
      <c r="K100" s="256">
        <f ca="1">IF(ISNUMBER(OFFSET(INDIRECT("'"&amp;'DATA for charts'!$E$5&amp;"'!$i70"),$AM48,0)),OFFSET(INDIRECT("'"&amp;'DATA for charts'!$E$5&amp;"'!$i70"),$AM48,0),"")</f>
        <v>0.70899999999999996</v>
      </c>
      <c r="L100" s="387" t="str">
        <f ca="1">IF(ISBLANK(OFFSET(INDIRECT("'"&amp;'DATA for charts'!$E$5&amp;"'!$j70"),$AM48,0)),"",(OFFSET(INDIRECT("'"&amp;'DATA for charts'!$E$5&amp;"'!$j70"),$AM48,0)))</f>
        <v>Jun</v>
      </c>
      <c r="M100" s="222">
        <f ca="1">IF(ISNUMBER(OFFSET(INDIRECT("'"&amp;'DATA for charts'!$E$5&amp;"'!$k70"),$AM48,0)),OFFSET(INDIRECT("'"&amp;'DATA for charts'!$E$5&amp;"'!$k70"),$AM48,0),"")</f>
        <v>26</v>
      </c>
      <c r="N100" s="388">
        <f ca="1">IF(ISNUMBER(OFFSET(INDIRECT("'"&amp;'DATA for charts'!$E$5&amp;"'!$l70"),$AM48,0)),OFFSET(INDIRECT("'"&amp;'DATA for charts'!$E$5&amp;"'!$l70"),$AM48,0),"")</f>
        <v>16</v>
      </c>
      <c r="O100" s="256">
        <f ca="1">IF(ISNUMBER(OFFSET(INDIRECT("'"&amp;'DATA for charts'!$F$5&amp;"'!$i70"),$AM48,0)),OFFSET(INDIRECT("'"&amp;'DATA for charts'!$F$5&amp;"'!$i70"),$AM48,0),"")</f>
        <v>0.82784871333105003</v>
      </c>
      <c r="P100" s="387" t="str">
        <f ca="1">IF(ISBLANK(OFFSET(INDIRECT("'"&amp;'DATA for charts'!$F$5&amp;"'!$j70"),$AM48,0)),"",(OFFSET(INDIRECT("'"&amp;'DATA for charts'!$F$5&amp;"'!$j70"),$AM48,0)))</f>
        <v>Jun</v>
      </c>
      <c r="Q100" s="222">
        <f ca="1">IF(ISNUMBER(OFFSET(INDIRECT("'"&amp;'DATA for charts'!$F$5&amp;"'!$k70"),$AM48,0)),OFFSET(INDIRECT("'"&amp;'DATA for charts'!$F$5&amp;"'!$k70"),$AM48,0),"")</f>
        <v>26</v>
      </c>
      <c r="R100" s="388">
        <f ca="1">IF(ISNUMBER(OFFSET(INDIRECT("'"&amp;'DATA for charts'!$F$5&amp;"'!$l70"),$AM48,0)),OFFSET(INDIRECT("'"&amp;'DATA for charts'!$F$5&amp;"'!$l70"),$AM48,0),"")</f>
        <v>18</v>
      </c>
      <c r="S100" s="256">
        <f ca="1">IF(ISNUMBER(OFFSET(INDIRECT("'"&amp;'DATA for charts'!$G$5&amp;"'!$i70"),$AM48,0)),OFFSET(INDIRECT("'"&amp;'DATA for charts'!$G$5&amp;"'!$i70"),$AM48,0),"")</f>
        <v>0.624</v>
      </c>
      <c r="T100" s="387" t="str">
        <f ca="1">IF(ISBLANK(OFFSET(INDIRECT("'"&amp;'DATA for charts'!$G$5&amp;"'!$j70"),$AM48,0)),"",(OFFSET(INDIRECT("'"&amp;'DATA for charts'!$G$5&amp;"'!$j70"),$AM48,0)))</f>
        <v>Jun</v>
      </c>
      <c r="U100" s="222">
        <f ca="1">IF(ISNUMBER(OFFSET(INDIRECT("'"&amp;'DATA for charts'!$G$5&amp;"'!$k70"),$AM48,0)),OFFSET(INDIRECT("'"&amp;'DATA for charts'!$G$5&amp;"'!$k70"),$AM48,0),"")</f>
        <v>26</v>
      </c>
      <c r="V100" s="388">
        <f ca="1">IF(ISNUMBER(OFFSET(INDIRECT("'"&amp;'DATA for charts'!$G$5&amp;"'!$l70"),$AM48,0)),OFFSET(INDIRECT("'"&amp;'DATA for charts'!$G$5&amp;"'!$l70"),$AM48,0),"")</f>
        <v>18</v>
      </c>
      <c r="W100" s="256">
        <f ca="1">IF(ISNUMBER(OFFSET(INDIRECT("'"&amp;'DATA for charts'!$H$5&amp;"'!$i70"),$AM48,0)),OFFSET(INDIRECT("'"&amp;'DATA for charts'!$H$5&amp;"'!$i70"),$AM48,0),"")</f>
        <v>0.60368342929416197</v>
      </c>
      <c r="X100" s="387" t="str">
        <f ca="1">IF(ISBLANK(OFFSET(INDIRECT("'"&amp;'DATA for charts'!$H$5&amp;"'!$j70"),$AM48,0)),"",(OFFSET(INDIRECT("'"&amp;'DATA for charts'!$H$5&amp;"'!$j70"),$AM48,0)))</f>
        <v>Jun</v>
      </c>
      <c r="Y100" s="222">
        <f ca="1">IF(ISNUMBER(OFFSET(INDIRECT("'"&amp;'DATA for charts'!$H$5&amp;"'!$k70"),$AM48,0)),OFFSET(INDIRECT("'"&amp;'DATA for charts'!$H$5&amp;"'!$k70"),$AM48,0),"")</f>
        <v>26</v>
      </c>
      <c r="Z100" s="388">
        <f ca="1">IF(ISNUMBER(OFFSET(INDIRECT("'"&amp;'DATA for charts'!$H$5&amp;"'!$l70"),$AM48,0)),OFFSET(INDIRECT("'"&amp;'DATA for charts'!$H$5&amp;"'!$l70"),$AM48,0),"")</f>
        <v>18</v>
      </c>
      <c r="AA100" s="390">
        <f t="shared" ca="1" si="5"/>
        <v>0.60368342929416197</v>
      </c>
      <c r="AB100" s="256">
        <f t="shared" ca="1" si="6"/>
        <v>1.0109999999999999</v>
      </c>
      <c r="AC100" s="254">
        <f t="shared" ca="1" si="7"/>
        <v>0.74590145710420197</v>
      </c>
      <c r="AD100" s="391">
        <f t="shared" ca="1" si="8"/>
        <v>0.54607289853964724</v>
      </c>
      <c r="AE100" s="386"/>
      <c r="AF100" s="390" t="str">
        <f>IF(ISNUMBER(YourData!$I107),YourData!$I107,"")</f>
        <v/>
      </c>
      <c r="AG100" s="387" t="str">
        <f>IF(ISBLANK(YourData!$J107),"",YourData!$J107)</f>
        <v/>
      </c>
      <c r="AH100" s="222" t="str">
        <f>IF(ISNUMBER(YourData!$K107),YourData!$K107,"")</f>
        <v/>
      </c>
      <c r="AI100" s="389" t="str">
        <f>IF(ISNUMBER(YourData!$L107),YourData!$L107,"")</f>
        <v/>
      </c>
      <c r="AJ100"/>
      <c r="AK100"/>
      <c r="AL100"/>
      <c r="AM100"/>
      <c r="AN100"/>
      <c r="AO100"/>
      <c r="AP100"/>
      <c r="AQ100"/>
      <c r="AR100"/>
      <c r="AS100"/>
      <c r="AT100"/>
      <c r="AU100"/>
      <c r="AV100"/>
      <c r="AW100"/>
      <c r="AX100"/>
      <c r="AY100"/>
      <c r="AZ100"/>
      <c r="BA100"/>
      <c r="BB100"/>
      <c r="BC100"/>
      <c r="BD100"/>
      <c r="BE100"/>
      <c r="BF100"/>
      <c r="BG100"/>
      <c r="BH100"/>
      <c r="BI100"/>
      <c r="BJ100"/>
      <c r="BK100"/>
      <c r="BL100"/>
    </row>
    <row r="101" spans="2:64" ht="15">
      <c r="B101" s="157" t="s">
        <v>196</v>
      </c>
      <c r="C101" s="256">
        <f ca="1">IF(ISNUMBER(OFFSET(INDIRECT("'"&amp;'DATA for charts'!$C$5&amp;"'!$i70"),$AM49,0)),OFFSET(INDIRECT("'"&amp;'DATA for charts'!$C$5&amp;"'!$i70"),$AM49,0),"")</f>
        <v>1.208</v>
      </c>
      <c r="D101" s="387" t="str">
        <f ca="1">IF(ISBLANK(OFFSET(INDIRECT("'"&amp;'DATA for charts'!$C$5&amp;"'!$j70"),$AM49,0)),"",(OFFSET(INDIRECT("'"&amp;'DATA for charts'!$C$5&amp;"'!$j70"),$AM49,0)))</f>
        <v>Jun</v>
      </c>
      <c r="E101" s="222">
        <f ca="1">IF(ISNUMBER(OFFSET(INDIRECT("'"&amp;'DATA for charts'!$C$5&amp;"'!$k70"),$AM49,0)),OFFSET(INDIRECT("'"&amp;'DATA for charts'!$C$5&amp;"'!$k70"),$AM49,0),"")</f>
        <v>26</v>
      </c>
      <c r="F101" s="388">
        <f ca="1">IF(ISNUMBER(OFFSET(INDIRECT("'"&amp;'DATA for charts'!$C$5&amp;"'!$l70"),$AM49,0)),OFFSET(INDIRECT("'"&amp;'DATA for charts'!$C$5&amp;"'!$l70"),$AM49,0),"")</f>
        <v>17</v>
      </c>
      <c r="G101" s="256">
        <f ca="1">IF(ISNUMBER(OFFSET(INDIRECT("'"&amp;'DATA for charts'!$D$5&amp;"'!$i70"),$AM49,0)),OFFSET(INDIRECT("'"&amp;'DATA for charts'!$D$5&amp;"'!$i70"),$AM49,0),"")</f>
        <v>0.90852630000000001</v>
      </c>
      <c r="H101" s="387" t="str">
        <f ca="1">IF(ISBLANK(OFFSET(INDIRECT("'"&amp;'DATA for charts'!$D$5&amp;"'!$j70"),$AM49,0)),"",(OFFSET(INDIRECT("'"&amp;'DATA for charts'!$D$5&amp;"'!$j70"),$AM49,0)))</f>
        <v>Jun</v>
      </c>
      <c r="I101" s="222">
        <f ca="1">IF(ISNUMBER(OFFSET(INDIRECT("'"&amp;'DATA for charts'!$D$5&amp;"'!$k70"),$AM49,0)),OFFSET(INDIRECT("'"&amp;'DATA for charts'!$D$5&amp;"'!$k70"),$AM49,0),"")</f>
        <v>26</v>
      </c>
      <c r="J101" s="388">
        <f ca="1">IF(ISNUMBER(OFFSET(INDIRECT("'"&amp;'DATA for charts'!$D$5&amp;"'!$l70"),$AM49,0)),OFFSET(INDIRECT("'"&amp;'DATA for charts'!$D$5&amp;"'!$l70"),$AM49,0),"")</f>
        <v>18</v>
      </c>
      <c r="K101" s="256">
        <f ca="1">IF(ISNUMBER(OFFSET(INDIRECT("'"&amp;'DATA for charts'!$E$5&amp;"'!$i70"),$AM49,0)),OFFSET(INDIRECT("'"&amp;'DATA for charts'!$E$5&amp;"'!$i70"),$AM49,0),"")</f>
        <v>0.91700000000000004</v>
      </c>
      <c r="L101" s="387" t="str">
        <f ca="1">IF(ISBLANK(OFFSET(INDIRECT("'"&amp;'DATA for charts'!$E$5&amp;"'!$j70"),$AM49,0)),"",(OFFSET(INDIRECT("'"&amp;'DATA for charts'!$E$5&amp;"'!$j70"),$AM49,0)))</f>
        <v>Jun</v>
      </c>
      <c r="M101" s="222">
        <f ca="1">IF(ISNUMBER(OFFSET(INDIRECT("'"&amp;'DATA for charts'!$E$5&amp;"'!$k70"),$AM49,0)),OFFSET(INDIRECT("'"&amp;'DATA for charts'!$E$5&amp;"'!$k70"),$AM49,0),"")</f>
        <v>26</v>
      </c>
      <c r="N101" s="388">
        <f ca="1">IF(ISNUMBER(OFFSET(INDIRECT("'"&amp;'DATA for charts'!$E$5&amp;"'!$l70"),$AM49,0)),OFFSET(INDIRECT("'"&amp;'DATA for charts'!$E$5&amp;"'!$l70"),$AM49,0),"")</f>
        <v>16</v>
      </c>
      <c r="O101" s="256">
        <f ca="1">IF(ISNUMBER(OFFSET(INDIRECT("'"&amp;'DATA for charts'!$F$5&amp;"'!$i70"),$AM49,0)),OFFSET(INDIRECT("'"&amp;'DATA for charts'!$F$5&amp;"'!$i70"),$AM49,0),"")</f>
        <v>1.0325401014967168</v>
      </c>
      <c r="P101" s="387" t="str">
        <f ca="1">IF(ISBLANK(OFFSET(INDIRECT("'"&amp;'DATA for charts'!$F$5&amp;"'!$j70"),$AM49,0)),"",(OFFSET(INDIRECT("'"&amp;'DATA for charts'!$F$5&amp;"'!$j70"),$AM49,0)))</f>
        <v>Jun</v>
      </c>
      <c r="Q101" s="222">
        <f ca="1">IF(ISNUMBER(OFFSET(INDIRECT("'"&amp;'DATA for charts'!$F$5&amp;"'!$k70"),$AM49,0)),OFFSET(INDIRECT("'"&amp;'DATA for charts'!$F$5&amp;"'!$k70"),$AM49,0),"")</f>
        <v>26</v>
      </c>
      <c r="R101" s="388">
        <f ca="1">IF(ISNUMBER(OFFSET(INDIRECT("'"&amp;'DATA for charts'!$F$5&amp;"'!$l70"),$AM49,0)),OFFSET(INDIRECT("'"&amp;'DATA for charts'!$F$5&amp;"'!$l70"),$AM49,0),"")</f>
        <v>18</v>
      </c>
      <c r="S101" s="256">
        <f ca="1">IF(ISNUMBER(OFFSET(INDIRECT("'"&amp;'DATA for charts'!$G$5&amp;"'!$i70"),$AM49,0)),OFFSET(INDIRECT("'"&amp;'DATA for charts'!$G$5&amp;"'!$i70"),$AM49,0),"")</f>
        <v>0.83599999999999997</v>
      </c>
      <c r="T101" s="387" t="str">
        <f ca="1">IF(ISBLANK(OFFSET(INDIRECT("'"&amp;'DATA for charts'!$G$5&amp;"'!$j70"),$AM49,0)),"",(OFFSET(INDIRECT("'"&amp;'DATA for charts'!$G$5&amp;"'!$j70"),$AM49,0)))</f>
        <v>Jun</v>
      </c>
      <c r="U101" s="222">
        <f ca="1">IF(ISNUMBER(OFFSET(INDIRECT("'"&amp;'DATA for charts'!$G$5&amp;"'!$k70"),$AM49,0)),OFFSET(INDIRECT("'"&amp;'DATA for charts'!$G$5&amp;"'!$k70"),$AM49,0),"")</f>
        <v>26</v>
      </c>
      <c r="V101" s="388">
        <f ca="1">IF(ISNUMBER(OFFSET(INDIRECT("'"&amp;'DATA for charts'!$G$5&amp;"'!$l70"),$AM49,0)),OFFSET(INDIRECT("'"&amp;'DATA for charts'!$G$5&amp;"'!$l70"),$AM49,0),"")</f>
        <v>17</v>
      </c>
      <c r="W101" s="256">
        <f ca="1">IF(ISNUMBER(OFFSET(INDIRECT("'"&amp;'DATA for charts'!$H$5&amp;"'!$i70"),$AM49,0)),OFFSET(INDIRECT("'"&amp;'DATA for charts'!$H$5&amp;"'!$i70"),$AM49,0),"")</f>
        <v>0.81407464769151405</v>
      </c>
      <c r="X101" s="387" t="str">
        <f ca="1">IF(ISBLANK(OFFSET(INDIRECT("'"&amp;'DATA for charts'!$H$5&amp;"'!$j70"),$AM49,0)),"",(OFFSET(INDIRECT("'"&amp;'DATA for charts'!$H$5&amp;"'!$j70"),$AM49,0)))</f>
        <v>Jun</v>
      </c>
      <c r="Y101" s="222">
        <f ca="1">IF(ISNUMBER(OFFSET(INDIRECT("'"&amp;'DATA for charts'!$H$5&amp;"'!$k70"),$AM49,0)),OFFSET(INDIRECT("'"&amp;'DATA for charts'!$H$5&amp;"'!$k70"),$AM49,0),"")</f>
        <v>26</v>
      </c>
      <c r="Z101" s="388">
        <f ca="1">IF(ISNUMBER(OFFSET(INDIRECT("'"&amp;'DATA for charts'!$H$5&amp;"'!$l70"),$AM49,0)),OFFSET(INDIRECT("'"&amp;'DATA for charts'!$H$5&amp;"'!$l70"),$AM49,0),"")</f>
        <v>18</v>
      </c>
      <c r="AA101" s="390">
        <f t="shared" ca="1" si="5"/>
        <v>0.81407464769151405</v>
      </c>
      <c r="AB101" s="256">
        <f t="shared" ca="1" si="6"/>
        <v>1.208</v>
      </c>
      <c r="AC101" s="254">
        <f t="shared" ca="1" si="7"/>
        <v>0.95269017486470531</v>
      </c>
      <c r="AD101" s="391">
        <f t="shared" ca="1" si="8"/>
        <v>0.41348736735364</v>
      </c>
      <c r="AE101" s="386"/>
      <c r="AF101" s="390" t="str">
        <f>IF(ISNUMBER(YourData!$I108),YourData!$I108,"")</f>
        <v/>
      </c>
      <c r="AG101" s="387" t="str">
        <f>IF(ISBLANK(YourData!$J108),"",YourData!$J108)</f>
        <v/>
      </c>
      <c r="AH101" s="222" t="str">
        <f>IF(ISNUMBER(YourData!$K108),YourData!$K108,"")</f>
        <v/>
      </c>
      <c r="AI101" s="389" t="str">
        <f>IF(ISNUMBER(YourData!$L108),YourData!$L108,"")</f>
        <v/>
      </c>
      <c r="AJ101"/>
      <c r="AK101"/>
      <c r="AL101"/>
      <c r="AM101"/>
      <c r="AN101"/>
      <c r="AO101"/>
      <c r="AP101"/>
      <c r="AQ101"/>
      <c r="AR101"/>
      <c r="AS101"/>
      <c r="AT101"/>
      <c r="AU101"/>
      <c r="AV101"/>
      <c r="AW101"/>
      <c r="AX101"/>
      <c r="AY101"/>
      <c r="AZ101"/>
      <c r="BA101"/>
      <c r="BB101"/>
      <c r="BC101"/>
      <c r="BD101"/>
      <c r="BE101"/>
      <c r="BF101"/>
      <c r="BG101"/>
      <c r="BH101"/>
      <c r="BI101"/>
      <c r="BJ101"/>
      <c r="BK101"/>
      <c r="BL101"/>
    </row>
    <row r="102" spans="2:64" ht="15">
      <c r="B102" s="157" t="s">
        <v>197</v>
      </c>
      <c r="C102" s="256">
        <f ca="1">IF(ISNUMBER(OFFSET(INDIRECT("'"&amp;'DATA for charts'!$C$5&amp;"'!$i70"),$AM50,0)),OFFSET(INDIRECT("'"&amp;'DATA for charts'!$C$5&amp;"'!$i70"),$AM50,0),"")</f>
        <v>2.1669999999999998</v>
      </c>
      <c r="D102" s="387" t="str">
        <f ca="1">IF(ISBLANK(OFFSET(INDIRECT("'"&amp;'DATA for charts'!$C$5&amp;"'!$j70"),$AM50,0)),"",(OFFSET(INDIRECT("'"&amp;'DATA for charts'!$C$5&amp;"'!$j70"),$AM50,0)))</f>
        <v>Jun</v>
      </c>
      <c r="E102" s="222">
        <f ca="1">IF(ISNUMBER(OFFSET(INDIRECT("'"&amp;'DATA for charts'!$C$5&amp;"'!$k70"),$AM50,0)),OFFSET(INDIRECT("'"&amp;'DATA for charts'!$C$5&amp;"'!$k70"),$AM50,0),"")</f>
        <v>26</v>
      </c>
      <c r="F102" s="388">
        <f ca="1">IF(ISNUMBER(OFFSET(INDIRECT("'"&amp;'DATA for charts'!$C$5&amp;"'!$l70"),$AM50,0)),OFFSET(INDIRECT("'"&amp;'DATA for charts'!$C$5&amp;"'!$l70"),$AM50,0),"")</f>
        <v>16</v>
      </c>
      <c r="G102" s="256">
        <f ca="1">IF(ISNUMBER(OFFSET(INDIRECT("'"&amp;'DATA for charts'!$D$5&amp;"'!$i70"),$AM50,0)),OFFSET(INDIRECT("'"&amp;'DATA for charts'!$D$5&amp;"'!$i70"),$AM50,0),"")</f>
        <v>1.839812</v>
      </c>
      <c r="H102" s="387" t="str">
        <f ca="1">IF(ISBLANK(OFFSET(INDIRECT("'"&amp;'DATA for charts'!$D$5&amp;"'!$j70"),$AM50,0)),"",(OFFSET(INDIRECT("'"&amp;'DATA for charts'!$D$5&amp;"'!$j70"),$AM50,0)))</f>
        <v>Jun</v>
      </c>
      <c r="I102" s="222">
        <f ca="1">IF(ISNUMBER(OFFSET(INDIRECT("'"&amp;'DATA for charts'!$D$5&amp;"'!$k70"),$AM50,0)),OFFSET(INDIRECT("'"&amp;'DATA for charts'!$D$5&amp;"'!$k70"),$AM50,0),"")</f>
        <v>26</v>
      </c>
      <c r="J102" s="388">
        <f ca="1">IF(ISNUMBER(OFFSET(INDIRECT("'"&amp;'DATA for charts'!$D$5&amp;"'!$l70"),$AM50,0)),OFFSET(INDIRECT("'"&amp;'DATA for charts'!$D$5&amp;"'!$l70"),$AM50,0),"")</f>
        <v>15</v>
      </c>
      <c r="K102" s="256">
        <f ca="1">IF(ISNUMBER(OFFSET(INDIRECT("'"&amp;'DATA for charts'!$E$5&amp;"'!$i70"),$AM50,0)),OFFSET(INDIRECT("'"&amp;'DATA for charts'!$E$5&amp;"'!$i70"),$AM50,0),"")</f>
        <v>1.84</v>
      </c>
      <c r="L102" s="387" t="str">
        <f ca="1">IF(ISBLANK(OFFSET(INDIRECT("'"&amp;'DATA for charts'!$E$5&amp;"'!$j70"),$AM50,0)),"",(OFFSET(INDIRECT("'"&amp;'DATA for charts'!$E$5&amp;"'!$j70"),$AM50,0)))</f>
        <v>Jun</v>
      </c>
      <c r="M102" s="222">
        <f ca="1">IF(ISNUMBER(OFFSET(INDIRECT("'"&amp;'DATA for charts'!$E$5&amp;"'!$k70"),$AM50,0)),OFFSET(INDIRECT("'"&amp;'DATA for charts'!$E$5&amp;"'!$k70"),$AM50,0),"")</f>
        <v>26</v>
      </c>
      <c r="N102" s="388">
        <f ca="1">IF(ISNUMBER(OFFSET(INDIRECT("'"&amp;'DATA for charts'!$E$5&amp;"'!$l70"),$AM50,0)),OFFSET(INDIRECT("'"&amp;'DATA for charts'!$E$5&amp;"'!$l70"),$AM50,0),"")</f>
        <v>15</v>
      </c>
      <c r="O102" s="256">
        <f ca="1">IF(ISNUMBER(OFFSET(INDIRECT("'"&amp;'DATA for charts'!$F$5&amp;"'!$i70"),$AM50,0)),OFFSET(INDIRECT("'"&amp;'DATA for charts'!$F$5&amp;"'!$i70"),$AM50,0),"")</f>
        <v>1.9293660713617777</v>
      </c>
      <c r="P102" s="387" t="str">
        <f ca="1">IF(ISBLANK(OFFSET(INDIRECT("'"&amp;'DATA for charts'!$F$5&amp;"'!$j70"),$AM50,0)),"",(OFFSET(INDIRECT("'"&amp;'DATA for charts'!$F$5&amp;"'!$j70"),$AM50,0)))</f>
        <v>Jun</v>
      </c>
      <c r="Q102" s="222">
        <f ca="1">IF(ISNUMBER(OFFSET(INDIRECT("'"&amp;'DATA for charts'!$F$5&amp;"'!$k70"),$AM50,0)),OFFSET(INDIRECT("'"&amp;'DATA for charts'!$F$5&amp;"'!$k70"),$AM50,0),"")</f>
        <v>26</v>
      </c>
      <c r="R102" s="388">
        <f ca="1">IF(ISNUMBER(OFFSET(INDIRECT("'"&amp;'DATA for charts'!$F$5&amp;"'!$l70"),$AM50,0)),OFFSET(INDIRECT("'"&amp;'DATA for charts'!$F$5&amp;"'!$l70"),$AM50,0),"")</f>
        <v>16</v>
      </c>
      <c r="S102" s="256">
        <f ca="1">IF(ISNUMBER(OFFSET(INDIRECT("'"&amp;'DATA for charts'!$G$5&amp;"'!$i70"),$AM50,0)),OFFSET(INDIRECT("'"&amp;'DATA for charts'!$G$5&amp;"'!$i70"),$AM50,0),"")</f>
        <v>1.8740000000000001</v>
      </c>
      <c r="T102" s="387" t="str">
        <f ca="1">IF(ISBLANK(OFFSET(INDIRECT("'"&amp;'DATA for charts'!$G$5&amp;"'!$j70"),$AM50,0)),"",(OFFSET(INDIRECT("'"&amp;'DATA for charts'!$G$5&amp;"'!$j70"),$AM50,0)))</f>
        <v>Jul</v>
      </c>
      <c r="U102" s="222">
        <f ca="1">IF(ISNUMBER(OFFSET(INDIRECT("'"&amp;'DATA for charts'!$G$5&amp;"'!$k70"),$AM50,0)),OFFSET(INDIRECT("'"&amp;'DATA for charts'!$G$5&amp;"'!$k70"),$AM50,0),"")</f>
        <v>17</v>
      </c>
      <c r="V102" s="388">
        <f ca="1">IF(ISNUMBER(OFFSET(INDIRECT("'"&amp;'DATA for charts'!$G$5&amp;"'!$l70"),$AM50,0)),OFFSET(INDIRECT("'"&amp;'DATA for charts'!$G$5&amp;"'!$l70"),$AM50,0),"")</f>
        <v>14</v>
      </c>
      <c r="W102" s="256">
        <f ca="1">IF(ISNUMBER(OFFSET(INDIRECT("'"&amp;'DATA for charts'!$H$5&amp;"'!$i70"),$AM50,0)),OFFSET(INDIRECT("'"&amp;'DATA for charts'!$H$5&amp;"'!$i70"),$AM50,0),"")</f>
        <v>1.7040815819634301</v>
      </c>
      <c r="X102" s="387" t="str">
        <f ca="1">IF(ISBLANK(OFFSET(INDIRECT("'"&amp;'DATA for charts'!$H$5&amp;"'!$j70"),$AM50,0)),"",(OFFSET(INDIRECT("'"&amp;'DATA for charts'!$H$5&amp;"'!$j70"),$AM50,0)))</f>
        <v>Jun</v>
      </c>
      <c r="Y102" s="222">
        <f ca="1">IF(ISNUMBER(OFFSET(INDIRECT("'"&amp;'DATA for charts'!$H$5&amp;"'!$k70"),$AM50,0)),OFFSET(INDIRECT("'"&amp;'DATA for charts'!$H$5&amp;"'!$k70"),$AM50,0),"")</f>
        <v>26</v>
      </c>
      <c r="Z102" s="388">
        <f ca="1">IF(ISNUMBER(OFFSET(INDIRECT("'"&amp;'DATA for charts'!$H$5&amp;"'!$l70"),$AM50,0)),OFFSET(INDIRECT("'"&amp;'DATA for charts'!$H$5&amp;"'!$l70"),$AM50,0),"")</f>
        <v>15</v>
      </c>
      <c r="AA102" s="390">
        <f t="shared" ca="1" si="5"/>
        <v>1.7040815819634301</v>
      </c>
      <c r="AB102" s="256">
        <f t="shared" ca="1" si="6"/>
        <v>2.1669999999999998</v>
      </c>
      <c r="AC102" s="254">
        <f t="shared" ca="1" si="7"/>
        <v>1.8923766088875347</v>
      </c>
      <c r="AD102" s="391">
        <f t="shared" ca="1" si="8"/>
        <v>0.2446227753304899</v>
      </c>
      <c r="AE102" s="386"/>
      <c r="AF102" s="390" t="str">
        <f>IF(ISNUMBER(YourData!$I109),YourData!$I109,"")</f>
        <v/>
      </c>
      <c r="AG102" s="387" t="str">
        <f>IF(ISBLANK(YourData!$J109),"",YourData!$J109)</f>
        <v/>
      </c>
      <c r="AH102" s="222" t="str">
        <f>IF(ISNUMBER(YourData!$K109),YourData!$K109,"")</f>
        <v/>
      </c>
      <c r="AI102" s="389" t="str">
        <f>IF(ISNUMBER(YourData!$L109),YourData!$L109,"")</f>
        <v/>
      </c>
      <c r="AJ102"/>
      <c r="AK102"/>
      <c r="AL102"/>
      <c r="AM102"/>
      <c r="AN102"/>
      <c r="AO102"/>
      <c r="AP102"/>
      <c r="AQ102"/>
      <c r="AR102"/>
      <c r="AS102"/>
      <c r="AT102"/>
      <c r="AU102"/>
      <c r="AV102"/>
      <c r="AW102"/>
      <c r="AX102"/>
      <c r="AY102"/>
      <c r="AZ102"/>
      <c r="BA102"/>
      <c r="BB102"/>
      <c r="BC102"/>
      <c r="BD102"/>
      <c r="BE102"/>
      <c r="BF102"/>
      <c r="BG102"/>
      <c r="BH102"/>
      <c r="BI102"/>
      <c r="BJ102"/>
      <c r="BK102"/>
      <c r="BL102"/>
    </row>
    <row r="103" spans="2:64" ht="15">
      <c r="B103" s="157" t="s">
        <v>198</v>
      </c>
      <c r="C103" s="256" t="str">
        <f ca="1">IF(ISNUMBER(OFFSET(INDIRECT("'"&amp;'DATA for charts'!$C$5&amp;"'!$i70"),$AM51,0)),OFFSET(INDIRECT("'"&amp;'DATA for charts'!$C$5&amp;"'!$i70"),$AM51,0),"")</f>
        <v/>
      </c>
      <c r="D103" s="387" t="str">
        <f ca="1">IF(ISBLANK(OFFSET(INDIRECT("'"&amp;'DATA for charts'!$C$5&amp;"'!$j70"),$AM51,0)),"",(OFFSET(INDIRECT("'"&amp;'DATA for charts'!$C$5&amp;"'!$j70"),$AM51,0)))</f>
        <v/>
      </c>
      <c r="E103" s="222" t="str">
        <f ca="1">IF(ISNUMBER(OFFSET(INDIRECT("'"&amp;'DATA for charts'!$C$5&amp;"'!$k70"),$AM51,0)),OFFSET(INDIRECT("'"&amp;'DATA for charts'!$C$5&amp;"'!$k70"),$AM51,0),"")</f>
        <v/>
      </c>
      <c r="F103" s="388" t="str">
        <f ca="1">IF(ISNUMBER(OFFSET(INDIRECT("'"&amp;'DATA for charts'!$C$5&amp;"'!$l70"),$AM51,0)),OFFSET(INDIRECT("'"&amp;'DATA for charts'!$C$5&amp;"'!$l70"),$AM51,0),"")</f>
        <v/>
      </c>
      <c r="G103" s="256">
        <f ca="1">IF(ISNUMBER(OFFSET(INDIRECT("'"&amp;'DATA for charts'!$D$5&amp;"'!$i70"),$AM51,0)),OFFSET(INDIRECT("'"&amp;'DATA for charts'!$D$5&amp;"'!$i70"),$AM51,0),"")</f>
        <v>4.6655059999999988</v>
      </c>
      <c r="H103" s="387" t="str">
        <f ca="1">IF(ISBLANK(OFFSET(INDIRECT("'"&amp;'DATA for charts'!$D$5&amp;"'!$j70"),$AM51,0)),"",(OFFSET(INDIRECT("'"&amp;'DATA for charts'!$D$5&amp;"'!$j70"),$AM51,0)))</f>
        <v>Oct</v>
      </c>
      <c r="I103" s="222">
        <f ca="1">IF(ISNUMBER(OFFSET(INDIRECT("'"&amp;'DATA for charts'!$D$5&amp;"'!$k70"),$AM51,0)),OFFSET(INDIRECT("'"&amp;'DATA for charts'!$D$5&amp;"'!$k70"),$AM51,0),"")</f>
        <v>1</v>
      </c>
      <c r="J103" s="388">
        <f ca="1">IF(ISNUMBER(OFFSET(INDIRECT("'"&amp;'DATA for charts'!$D$5&amp;"'!$l70"),$AM51,0)),OFFSET(INDIRECT("'"&amp;'DATA for charts'!$D$5&amp;"'!$l70"),$AM51,0),"")</f>
        <v>13</v>
      </c>
      <c r="K103" s="256">
        <f ca="1">IF(ISNUMBER(OFFSET(INDIRECT("'"&amp;'DATA for charts'!$E$5&amp;"'!$i70"),$AM51,0)),OFFSET(INDIRECT("'"&amp;'DATA for charts'!$E$5&amp;"'!$i70"),$AM51,0),"")</f>
        <v>3.766</v>
      </c>
      <c r="L103" s="387" t="str">
        <f ca="1">IF(ISBLANK(OFFSET(INDIRECT("'"&amp;'DATA for charts'!$E$5&amp;"'!$j70"),$AM51,0)),"",(OFFSET(INDIRECT("'"&amp;'DATA for charts'!$E$5&amp;"'!$j70"),$AM51,0)))</f>
        <v>Oct</v>
      </c>
      <c r="M103" s="222">
        <f ca="1">IF(ISNUMBER(OFFSET(INDIRECT("'"&amp;'DATA for charts'!$E$5&amp;"'!$k70"),$AM51,0)),OFFSET(INDIRECT("'"&amp;'DATA for charts'!$E$5&amp;"'!$k70"),$AM51,0),"")</f>
        <v>11</v>
      </c>
      <c r="N103" s="388">
        <f ca="1">IF(ISNUMBER(OFFSET(INDIRECT("'"&amp;'DATA for charts'!$E$5&amp;"'!$l70"),$AM51,0)),OFFSET(INDIRECT("'"&amp;'DATA for charts'!$E$5&amp;"'!$l70"),$AM51,0),"")</f>
        <v>13</v>
      </c>
      <c r="O103" s="256">
        <f ca="1">IF(ISNUMBER(OFFSET(INDIRECT("'"&amp;'DATA for charts'!$F$5&amp;"'!$i70"),$AM51,0)),OFFSET(INDIRECT("'"&amp;'DATA for charts'!$F$5&amp;"'!$i70"),$AM51,0),"")</f>
        <v>4.686011920155889</v>
      </c>
      <c r="P103" s="387" t="str">
        <f ca="1">IF(ISBLANK(OFFSET(INDIRECT("'"&amp;'DATA for charts'!$F$5&amp;"'!$j70"),$AM51,0)),"",(OFFSET(INDIRECT("'"&amp;'DATA for charts'!$F$5&amp;"'!$j70"),$AM51,0)))</f>
        <v>Oct</v>
      </c>
      <c r="Q103" s="222">
        <f ca="1">IF(ISNUMBER(OFFSET(INDIRECT("'"&amp;'DATA for charts'!$F$5&amp;"'!$k70"),$AM51,0)),OFFSET(INDIRECT("'"&amp;'DATA for charts'!$F$5&amp;"'!$k70"),$AM51,0),"")</f>
        <v>18</v>
      </c>
      <c r="R103" s="388">
        <f ca="1">IF(ISNUMBER(OFFSET(INDIRECT("'"&amp;'DATA for charts'!$F$5&amp;"'!$l70"),$AM51,0)),OFFSET(INDIRECT("'"&amp;'DATA for charts'!$F$5&amp;"'!$l70"),$AM51,0),"")</f>
        <v>14</v>
      </c>
      <c r="S103" s="256">
        <f ca="1">IF(ISNUMBER(OFFSET(INDIRECT("'"&amp;'DATA for charts'!$G$5&amp;"'!$i70"),$AM51,0)),OFFSET(INDIRECT("'"&amp;'DATA for charts'!$G$5&amp;"'!$i70"),$AM51,0),"")</f>
        <v>4.6790000000000003</v>
      </c>
      <c r="T103" s="387" t="str">
        <f ca="1">IF(ISBLANK(OFFSET(INDIRECT("'"&amp;'DATA for charts'!$G$5&amp;"'!$j70"),$AM51,0)),"",(OFFSET(INDIRECT("'"&amp;'DATA for charts'!$G$5&amp;"'!$j70"),$AM51,0)))</f>
        <v>Oct</v>
      </c>
      <c r="U103" s="222">
        <f ca="1">IF(ISNUMBER(OFFSET(INDIRECT("'"&amp;'DATA for charts'!$G$5&amp;"'!$k70"),$AM51,0)),OFFSET(INDIRECT("'"&amp;'DATA for charts'!$G$5&amp;"'!$k70"),$AM51,0),"")</f>
        <v>18</v>
      </c>
      <c r="V103" s="388">
        <f ca="1">IF(ISNUMBER(OFFSET(INDIRECT("'"&amp;'DATA for charts'!$G$5&amp;"'!$l70"),$AM51,0)),OFFSET(INDIRECT("'"&amp;'DATA for charts'!$G$5&amp;"'!$l70"),$AM51,0),"")</f>
        <v>14</v>
      </c>
      <c r="W103" s="256">
        <f ca="1">IF(ISNUMBER(OFFSET(INDIRECT("'"&amp;'DATA for charts'!$H$5&amp;"'!$i70"),$AM51,0)),OFFSET(INDIRECT("'"&amp;'DATA for charts'!$H$5&amp;"'!$i70"),$AM51,0),"")</f>
        <v>4.30757893880208</v>
      </c>
      <c r="X103" s="387" t="str">
        <f ca="1">IF(ISBLANK(OFFSET(INDIRECT("'"&amp;'DATA for charts'!$H$5&amp;"'!$j70"),$AM51,0)),"",(OFFSET(INDIRECT("'"&amp;'DATA for charts'!$H$5&amp;"'!$j70"),$AM51,0)))</f>
        <v>Oct</v>
      </c>
      <c r="Y103" s="222">
        <f ca="1">IF(ISNUMBER(OFFSET(INDIRECT("'"&amp;'DATA for charts'!$H$5&amp;"'!$k70"),$AM51,0)),OFFSET(INDIRECT("'"&amp;'DATA for charts'!$H$5&amp;"'!$k70"),$AM51,0),"")</f>
        <v>18</v>
      </c>
      <c r="Z103" s="388">
        <f ca="1">IF(ISNUMBER(OFFSET(INDIRECT("'"&amp;'DATA for charts'!$H$5&amp;"'!$l70"),$AM51,0)),OFFSET(INDIRECT("'"&amp;'DATA for charts'!$H$5&amp;"'!$l70"),$AM51,0),"")</f>
        <v>14</v>
      </c>
      <c r="AA103" s="390">
        <f t="shared" ca="1" si="5"/>
        <v>3.766</v>
      </c>
      <c r="AB103" s="256">
        <f t="shared" ca="1" si="6"/>
        <v>4.686011920155889</v>
      </c>
      <c r="AC103" s="254">
        <f t="shared" ca="1" si="7"/>
        <v>4.4208193717915929</v>
      </c>
      <c r="AD103" s="391">
        <f t="shared" ca="1" si="8"/>
        <v>0.20810891438503684</v>
      </c>
      <c r="AE103" s="386"/>
      <c r="AF103" s="390" t="str">
        <f>IF(ISNUMBER(YourData!$I110),YourData!$I110,"")</f>
        <v/>
      </c>
      <c r="AG103" s="387" t="str">
        <f>IF(ISBLANK(YourData!$J110),"",YourData!$J110)</f>
        <v/>
      </c>
      <c r="AH103" s="222" t="str">
        <f>IF(ISNUMBER(YourData!$K110),YourData!$K110,"")</f>
        <v/>
      </c>
      <c r="AI103" s="389" t="str">
        <f>IF(ISNUMBER(YourData!$L110),YourData!$L110,"")</f>
        <v/>
      </c>
      <c r="AJ103"/>
      <c r="AK103"/>
      <c r="AL103"/>
      <c r="AM103"/>
      <c r="AN103"/>
      <c r="AO103"/>
      <c r="AP103"/>
      <c r="AQ103"/>
      <c r="AR103"/>
      <c r="AS103"/>
      <c r="AT103"/>
      <c r="AU103"/>
      <c r="AV103"/>
      <c r="AW103"/>
      <c r="AX103"/>
      <c r="AY103"/>
      <c r="AZ103"/>
      <c r="BA103"/>
      <c r="BB103"/>
      <c r="BC103"/>
      <c r="BD103"/>
      <c r="BE103"/>
      <c r="BF103"/>
      <c r="BG103"/>
      <c r="BH103"/>
      <c r="BI103"/>
      <c r="BJ103"/>
      <c r="BK103"/>
      <c r="BL103"/>
    </row>
    <row r="104" spans="2:64" ht="15">
      <c r="B104" s="157" t="s">
        <v>727</v>
      </c>
      <c r="C104" s="256">
        <f ca="1">IF(ISNUMBER(OFFSET(INDIRECT("'"&amp;'DATA for charts'!$C$5&amp;"'!$i70"),$AM52,0)),OFFSET(INDIRECT("'"&amp;'DATA for charts'!$C$5&amp;"'!$i70"),$AM52,0),"")</f>
        <v>5.8120000000000003</v>
      </c>
      <c r="D104" s="387" t="str">
        <f ca="1">IF(ISBLANK(OFFSET(INDIRECT("'"&amp;'DATA for charts'!$C$5&amp;"'!$j70"),$AM52,0)),"",(OFFSET(INDIRECT("'"&amp;'DATA for charts'!$C$5&amp;"'!$j70"),$AM52,0)))</f>
        <v>Jan</v>
      </c>
      <c r="E104" s="222">
        <f ca="1">IF(ISNUMBER(OFFSET(INDIRECT("'"&amp;'DATA for charts'!$C$5&amp;"'!$k70"),$AM52,0)),OFFSET(INDIRECT("'"&amp;'DATA for charts'!$C$5&amp;"'!$k70"),$AM52,0),"")</f>
        <v>22</v>
      </c>
      <c r="F104" s="388">
        <f ca="1">IF(ISNUMBER(OFFSET(INDIRECT("'"&amp;'DATA for charts'!$C$5&amp;"'!$l70"),$AM52,0)),OFFSET(INDIRECT("'"&amp;'DATA for charts'!$C$5&amp;"'!$l70"),$AM52,0),"")</f>
        <v>15</v>
      </c>
      <c r="G104" s="256">
        <f ca="1">IF(ISNUMBER(OFFSET(INDIRECT("'"&amp;'DATA for charts'!$D$5&amp;"'!$i70"),$AM52,0)),OFFSET(INDIRECT("'"&amp;'DATA for charts'!$D$5&amp;"'!$i70"),$AM52,0),"")</f>
        <v>6.1797819999999994</v>
      </c>
      <c r="H104" s="387" t="str">
        <f ca="1">IF(ISBLANK(OFFSET(INDIRECT("'"&amp;'DATA for charts'!$D$5&amp;"'!$j70"),$AM52,0)),"",(OFFSET(INDIRECT("'"&amp;'DATA for charts'!$D$5&amp;"'!$j70"),$AM52,0)))</f>
        <v>Jan</v>
      </c>
      <c r="I104" s="222">
        <f ca="1">IF(ISNUMBER(OFFSET(INDIRECT("'"&amp;'DATA for charts'!$D$5&amp;"'!$k70"),$AM52,0)),OFFSET(INDIRECT("'"&amp;'DATA for charts'!$D$5&amp;"'!$k70"),$AM52,0),"")</f>
        <v>22</v>
      </c>
      <c r="J104" s="388">
        <f ca="1">IF(ISNUMBER(OFFSET(INDIRECT("'"&amp;'DATA for charts'!$D$5&amp;"'!$l70"),$AM52,0)),OFFSET(INDIRECT("'"&amp;'DATA for charts'!$D$5&amp;"'!$l70"),$AM52,0),"")</f>
        <v>14</v>
      </c>
      <c r="K104" s="256">
        <f ca="1">IF(ISNUMBER(OFFSET(INDIRECT("'"&amp;'DATA for charts'!$E$5&amp;"'!$i70"),$AM52,0)),OFFSET(INDIRECT("'"&amp;'DATA for charts'!$E$5&amp;"'!$i70"),$AM52,0),"")</f>
        <v>6.0629999999999997</v>
      </c>
      <c r="L104" s="387" t="str">
        <f ca="1">IF(ISBLANK(OFFSET(INDIRECT("'"&amp;'DATA for charts'!$E$5&amp;"'!$j70"),$AM52,0)),"",(OFFSET(INDIRECT("'"&amp;'DATA for charts'!$E$5&amp;"'!$j70"),$AM52,0)))</f>
        <v>Jan</v>
      </c>
      <c r="M104" s="222">
        <f ca="1">IF(ISNUMBER(OFFSET(INDIRECT("'"&amp;'DATA for charts'!$E$5&amp;"'!$k70"),$AM52,0)),OFFSET(INDIRECT("'"&amp;'DATA for charts'!$E$5&amp;"'!$k70"),$AM52,0),"")</f>
        <v>22</v>
      </c>
      <c r="N104" s="388">
        <f ca="1">IF(ISNUMBER(OFFSET(INDIRECT("'"&amp;'DATA for charts'!$E$5&amp;"'!$l70"),$AM52,0)),OFFSET(INDIRECT("'"&amp;'DATA for charts'!$E$5&amp;"'!$l70"),$AM52,0),"")</f>
        <v>13</v>
      </c>
      <c r="O104" s="256">
        <f ca="1">IF(ISNUMBER(OFFSET(INDIRECT("'"&amp;'DATA for charts'!$F$5&amp;"'!$i70"),$AM52,0)),OFFSET(INDIRECT("'"&amp;'DATA for charts'!$F$5&amp;"'!$i70"),$AM52,0),"")</f>
        <v>6.466327698213667</v>
      </c>
      <c r="P104" s="387" t="str">
        <f ca="1">IF(ISBLANK(OFFSET(INDIRECT("'"&amp;'DATA for charts'!$F$5&amp;"'!$j70"),$AM52,0)),"",(OFFSET(INDIRECT("'"&amp;'DATA for charts'!$F$5&amp;"'!$j70"),$AM52,0)))</f>
        <v>Jan</v>
      </c>
      <c r="Q104" s="222">
        <f ca="1">IF(ISNUMBER(OFFSET(INDIRECT("'"&amp;'DATA for charts'!$F$5&amp;"'!$k70"),$AM52,0)),OFFSET(INDIRECT("'"&amp;'DATA for charts'!$F$5&amp;"'!$k70"),$AM52,0),"")</f>
        <v>22</v>
      </c>
      <c r="R104" s="388">
        <f ca="1">IF(ISNUMBER(OFFSET(INDIRECT("'"&amp;'DATA for charts'!$F$5&amp;"'!$l70"),$AM52,0)),OFFSET(INDIRECT("'"&amp;'DATA for charts'!$F$5&amp;"'!$l70"),$AM52,0),"")</f>
        <v>14</v>
      </c>
      <c r="S104" s="256">
        <f ca="1">IF(ISNUMBER(OFFSET(INDIRECT("'"&amp;'DATA for charts'!$G$5&amp;"'!$i70"),$AM52,0)),OFFSET(INDIRECT("'"&amp;'DATA for charts'!$G$5&amp;"'!$i70"),$AM52,0),"")</f>
        <v>6.5010000000000003</v>
      </c>
      <c r="T104" s="387" t="str">
        <f ca="1">IF(ISBLANK(OFFSET(INDIRECT("'"&amp;'DATA for charts'!$G$5&amp;"'!$j70"),$AM52,0)),"",(OFFSET(INDIRECT("'"&amp;'DATA for charts'!$G$5&amp;"'!$j70"),$AM52,0)))</f>
        <v>Jan</v>
      </c>
      <c r="U104" s="222">
        <f ca="1">IF(ISNUMBER(OFFSET(INDIRECT("'"&amp;'DATA for charts'!$G$5&amp;"'!$k70"),$AM52,0)),OFFSET(INDIRECT("'"&amp;'DATA for charts'!$G$5&amp;"'!$k70"),$AM52,0),"")</f>
        <v>22</v>
      </c>
      <c r="V104" s="388">
        <f ca="1">IF(ISNUMBER(OFFSET(INDIRECT("'"&amp;'DATA for charts'!$G$5&amp;"'!$l70"),$AM52,0)),OFFSET(INDIRECT("'"&amp;'DATA for charts'!$G$5&amp;"'!$l70"),$AM52,0),"")</f>
        <v>14</v>
      </c>
      <c r="W104" s="256">
        <f ca="1">IF(ISNUMBER(OFFSET(INDIRECT("'"&amp;'DATA for charts'!$H$5&amp;"'!$i70"),$AM52,0)),OFFSET(INDIRECT("'"&amp;'DATA for charts'!$H$5&amp;"'!$i70"),$AM52,0),"")</f>
        <v>6.3134366353352798</v>
      </c>
      <c r="X104" s="387" t="str">
        <f ca="1">IF(ISBLANK(OFFSET(INDIRECT("'"&amp;'DATA for charts'!$H$5&amp;"'!$j70"),$AM52,0)),"",(OFFSET(INDIRECT("'"&amp;'DATA for charts'!$H$5&amp;"'!$j70"),$AM52,0)))</f>
        <v>Jan</v>
      </c>
      <c r="Y104" s="222">
        <f ca="1">IF(ISNUMBER(OFFSET(INDIRECT("'"&amp;'DATA for charts'!$H$5&amp;"'!$k70"),$AM52,0)),OFFSET(INDIRECT("'"&amp;'DATA for charts'!$H$5&amp;"'!$k70"),$AM52,0),"")</f>
        <v>22</v>
      </c>
      <c r="Z104" s="388">
        <f ca="1">IF(ISNUMBER(OFFSET(INDIRECT("'"&amp;'DATA for charts'!$H$5&amp;"'!$l70"),$AM52,0)),OFFSET(INDIRECT("'"&amp;'DATA for charts'!$H$5&amp;"'!$l70"),$AM52,0),"")</f>
        <v>14</v>
      </c>
      <c r="AA104" s="390">
        <f t="shared" ca="1" si="5"/>
        <v>5.8120000000000003</v>
      </c>
      <c r="AB104" s="256">
        <f t="shared" ca="1" si="6"/>
        <v>6.5010000000000003</v>
      </c>
      <c r="AC104" s="254">
        <f t="shared" ca="1" si="7"/>
        <v>6.2225910555914909</v>
      </c>
      <c r="AD104" s="391">
        <f t="shared" ca="1" si="8"/>
        <v>0.1107255794000602</v>
      </c>
      <c r="AE104" s="386"/>
      <c r="AF104" s="390" t="str">
        <f>IF(ISNUMBER(YourData!$I111),YourData!$I111,"")</f>
        <v/>
      </c>
      <c r="AG104" s="387" t="str">
        <f>IF(ISBLANK(YourData!$J111),"",YourData!$J111)</f>
        <v/>
      </c>
      <c r="AH104" s="222" t="str">
        <f>IF(ISNUMBER(YourData!$K111),YourData!$K111,"")</f>
        <v/>
      </c>
      <c r="AI104" s="389" t="str">
        <f>IF(ISNUMBER(YourData!$L111),YourData!$L111,"")</f>
        <v/>
      </c>
      <c r="AJ104"/>
      <c r="AK104"/>
      <c r="AL104"/>
      <c r="AM104"/>
      <c r="AN104"/>
      <c r="AO104"/>
      <c r="AP104"/>
      <c r="AQ104"/>
      <c r="AR104"/>
      <c r="AS104"/>
      <c r="AT104"/>
      <c r="AU104"/>
      <c r="AV104"/>
      <c r="AW104"/>
      <c r="AX104"/>
      <c r="AY104"/>
      <c r="AZ104"/>
      <c r="BA104"/>
      <c r="BB104"/>
      <c r="BC104"/>
      <c r="BD104"/>
      <c r="BE104"/>
      <c r="BF104"/>
      <c r="BG104"/>
      <c r="BH104"/>
      <c r="BI104"/>
      <c r="BJ104"/>
      <c r="BK104"/>
      <c r="BL104"/>
    </row>
    <row r="105" spans="2:64" ht="15">
      <c r="B105" s="157" t="s">
        <v>720</v>
      </c>
      <c r="C105" s="256">
        <f ca="1">IF(ISNUMBER(OFFSET(INDIRECT("'"&amp;'DATA for charts'!$C$5&amp;"'!$i70"),$AM53,0)),OFFSET(INDIRECT("'"&amp;'DATA for charts'!$C$5&amp;"'!$i70"),$AM53,0),"")</f>
        <v>5.8040000000000003</v>
      </c>
      <c r="D105" s="387" t="str">
        <f ca="1">IF(ISBLANK(OFFSET(INDIRECT("'"&amp;'DATA for charts'!$C$5&amp;"'!$j70"),$AM53,0)),"",(OFFSET(INDIRECT("'"&amp;'DATA for charts'!$C$5&amp;"'!$j70"),$AM53,0)))</f>
        <v>Jan</v>
      </c>
      <c r="E105" s="222">
        <f ca="1">IF(ISNUMBER(OFFSET(INDIRECT("'"&amp;'DATA for charts'!$C$5&amp;"'!$k70"),$AM53,0)),OFFSET(INDIRECT("'"&amp;'DATA for charts'!$C$5&amp;"'!$k70"),$AM53,0),"")</f>
        <v>22</v>
      </c>
      <c r="F105" s="388">
        <f ca="1">IF(ISNUMBER(OFFSET(INDIRECT("'"&amp;'DATA for charts'!$C$5&amp;"'!$l70"),$AM53,0)),OFFSET(INDIRECT("'"&amp;'DATA for charts'!$C$5&amp;"'!$l70"),$AM53,0),"")</f>
        <v>15</v>
      </c>
      <c r="G105" s="256">
        <f ca="1">IF(ISNUMBER(OFFSET(INDIRECT("'"&amp;'DATA for charts'!$D$5&amp;"'!$i70"),$AM53,0)),OFFSET(INDIRECT("'"&amp;'DATA for charts'!$D$5&amp;"'!$i70"),$AM53,0),"")</f>
        <v>6.2428649999999992</v>
      </c>
      <c r="H105" s="387" t="str">
        <f ca="1">IF(ISBLANK(OFFSET(INDIRECT("'"&amp;'DATA for charts'!$D$5&amp;"'!$j70"),$AM53,0)),"",(OFFSET(INDIRECT("'"&amp;'DATA for charts'!$D$5&amp;"'!$j70"),$AM53,0)))</f>
        <v>Jan</v>
      </c>
      <c r="I105" s="222">
        <f ca="1">IF(ISNUMBER(OFFSET(INDIRECT("'"&amp;'DATA for charts'!$D$5&amp;"'!$k70"),$AM53,0)),OFFSET(INDIRECT("'"&amp;'DATA for charts'!$D$5&amp;"'!$k70"),$AM53,0),"")</f>
        <v>22</v>
      </c>
      <c r="J105" s="388">
        <f ca="1">IF(ISNUMBER(OFFSET(INDIRECT("'"&amp;'DATA for charts'!$D$5&amp;"'!$l70"),$AM53,0)),OFFSET(INDIRECT("'"&amp;'DATA for charts'!$D$5&amp;"'!$l70"),$AM53,0),"")</f>
        <v>14</v>
      </c>
      <c r="K105" s="256">
        <f ca="1">IF(ISNUMBER(OFFSET(INDIRECT("'"&amp;'DATA for charts'!$E$5&amp;"'!$i70"),$AM53,0)),OFFSET(INDIRECT("'"&amp;'DATA for charts'!$E$5&amp;"'!$i70"),$AM53,0),"")</f>
        <v>5.9020000000000001</v>
      </c>
      <c r="L105" s="387" t="str">
        <f ca="1">IF(ISBLANK(OFFSET(INDIRECT("'"&amp;'DATA for charts'!$E$5&amp;"'!$j70"),$AM53,0)),"",(OFFSET(INDIRECT("'"&amp;'DATA for charts'!$E$5&amp;"'!$j70"),$AM53,0)))</f>
        <v>Jan</v>
      </c>
      <c r="M105" s="222">
        <f ca="1">IF(ISNUMBER(OFFSET(INDIRECT("'"&amp;'DATA for charts'!$E$5&amp;"'!$k70"),$AM53,0)),OFFSET(INDIRECT("'"&amp;'DATA for charts'!$E$5&amp;"'!$k70"),$AM53,0),"")</f>
        <v>22</v>
      </c>
      <c r="N105" s="388">
        <f ca="1">IF(ISNUMBER(OFFSET(INDIRECT("'"&amp;'DATA for charts'!$E$5&amp;"'!$l70"),$AM53,0)),OFFSET(INDIRECT("'"&amp;'DATA for charts'!$E$5&amp;"'!$l70"),$AM53,0),"")</f>
        <v>13</v>
      </c>
      <c r="O105" s="256">
        <f ca="1">IF(ISNUMBER(OFFSET(INDIRECT("'"&amp;'DATA for charts'!$F$5&amp;"'!$i70"),$AM53,0)),OFFSET(INDIRECT("'"&amp;'DATA for charts'!$F$5&amp;"'!$i70"),$AM53,0),"")</f>
        <v>6.3741676034944721</v>
      </c>
      <c r="P105" s="387" t="str">
        <f ca="1">IF(ISBLANK(OFFSET(INDIRECT("'"&amp;'DATA for charts'!$F$5&amp;"'!$j70"),$AM53,0)),"",(OFFSET(INDIRECT("'"&amp;'DATA for charts'!$F$5&amp;"'!$j70"),$AM53,0)))</f>
        <v>Jan</v>
      </c>
      <c r="Q105" s="222">
        <f ca="1">IF(ISNUMBER(OFFSET(INDIRECT("'"&amp;'DATA for charts'!$F$5&amp;"'!$k70"),$AM53,0)),OFFSET(INDIRECT("'"&amp;'DATA for charts'!$F$5&amp;"'!$k70"),$AM53,0),"")</f>
        <v>22</v>
      </c>
      <c r="R105" s="388">
        <f ca="1">IF(ISNUMBER(OFFSET(INDIRECT("'"&amp;'DATA for charts'!$F$5&amp;"'!$l70"),$AM53,0)),OFFSET(INDIRECT("'"&amp;'DATA for charts'!$F$5&amp;"'!$l70"),$AM53,0),"")</f>
        <v>14</v>
      </c>
      <c r="S105" s="256">
        <f ca="1">IF(ISNUMBER(OFFSET(INDIRECT("'"&amp;'DATA for charts'!$G$5&amp;"'!$i70"),$AM53,0)),OFFSET(INDIRECT("'"&amp;'DATA for charts'!$G$5&amp;"'!$i70"),$AM53,0),"")</f>
        <v>6.3040000000000003</v>
      </c>
      <c r="T105" s="387" t="str">
        <f ca="1">IF(ISBLANK(OFFSET(INDIRECT("'"&amp;'DATA for charts'!$G$5&amp;"'!$j70"),$AM53,0)),"",(OFFSET(INDIRECT("'"&amp;'DATA for charts'!$G$5&amp;"'!$j70"),$AM53,0)))</f>
        <v>Jan</v>
      </c>
      <c r="U105" s="222">
        <f ca="1">IF(ISNUMBER(OFFSET(INDIRECT("'"&amp;'DATA for charts'!$G$5&amp;"'!$k70"),$AM53,0)),OFFSET(INDIRECT("'"&amp;'DATA for charts'!$G$5&amp;"'!$k70"),$AM53,0),"")</f>
        <v>22</v>
      </c>
      <c r="V105" s="388">
        <f ca="1">IF(ISNUMBER(OFFSET(INDIRECT("'"&amp;'DATA for charts'!$G$5&amp;"'!$l70"),$AM53,0)),OFFSET(INDIRECT("'"&amp;'DATA for charts'!$G$5&amp;"'!$l70"),$AM53,0),"")</f>
        <v>14</v>
      </c>
      <c r="W105" s="256">
        <f ca="1">IF(ISNUMBER(OFFSET(INDIRECT("'"&amp;'DATA for charts'!$H$5&amp;"'!$i70"),$AM53,0)),OFFSET(INDIRECT("'"&amp;'DATA for charts'!$H$5&amp;"'!$i70"),$AM53,0),"")</f>
        <v>6.0689475335015102</v>
      </c>
      <c r="X105" s="387" t="str">
        <f ca="1">IF(ISBLANK(OFFSET(INDIRECT("'"&amp;'DATA for charts'!$H$5&amp;"'!$j70"),$AM53,0)),"",(OFFSET(INDIRECT("'"&amp;'DATA for charts'!$H$5&amp;"'!$j70"),$AM53,0)))</f>
        <v>Jan</v>
      </c>
      <c r="Y105" s="222">
        <f ca="1">IF(ISNUMBER(OFFSET(INDIRECT("'"&amp;'DATA for charts'!$H$5&amp;"'!$k70"),$AM53,0)),OFFSET(INDIRECT("'"&amp;'DATA for charts'!$H$5&amp;"'!$k70"),$AM53,0),"")</f>
        <v>22</v>
      </c>
      <c r="Z105" s="388">
        <f ca="1">IF(ISNUMBER(OFFSET(INDIRECT("'"&amp;'DATA for charts'!$H$5&amp;"'!$l70"),$AM53,0)),OFFSET(INDIRECT("'"&amp;'DATA for charts'!$H$5&amp;"'!$l70"),$AM53,0),"")</f>
        <v>14</v>
      </c>
      <c r="AA105" s="390">
        <f t="shared" ca="1" si="5"/>
        <v>5.8040000000000003</v>
      </c>
      <c r="AB105" s="256">
        <f t="shared" ca="1" si="6"/>
        <v>6.3741676034944721</v>
      </c>
      <c r="AC105" s="254">
        <f t="shared" ca="1" si="7"/>
        <v>6.1159966894993305</v>
      </c>
      <c r="AD105" s="391">
        <f t="shared" ca="1" si="8"/>
        <v>9.3225623302478772E-2</v>
      </c>
      <c r="AE105" s="386"/>
      <c r="AF105" s="390" t="str">
        <f>IF(ISNUMBER(YourData!$I112),YourData!$I112,"")</f>
        <v/>
      </c>
      <c r="AG105" s="387" t="str">
        <f>IF(ISBLANK(YourData!$J112),"",YourData!$J112)</f>
        <v/>
      </c>
      <c r="AH105" s="222" t="str">
        <f>IF(ISNUMBER(YourData!$K112),YourData!$K112,"")</f>
        <v/>
      </c>
      <c r="AI105" s="389" t="str">
        <f>IF(ISNUMBER(YourData!$L112),YourData!$L112,"")</f>
        <v/>
      </c>
      <c r="AJ105"/>
      <c r="AK105"/>
      <c r="AL105"/>
      <c r="AM105"/>
      <c r="AN105"/>
      <c r="AO105"/>
      <c r="AP105"/>
      <c r="AQ105"/>
      <c r="AR105"/>
      <c r="AS105"/>
      <c r="AT105"/>
      <c r="AU105"/>
      <c r="AV105"/>
      <c r="AW105"/>
      <c r="AX105"/>
      <c r="AY105"/>
      <c r="AZ105"/>
      <c r="BA105"/>
      <c r="BB105"/>
      <c r="BC105"/>
      <c r="BD105"/>
      <c r="BE105"/>
      <c r="BF105"/>
      <c r="BG105"/>
      <c r="BH105"/>
      <c r="BI105"/>
      <c r="BJ105"/>
      <c r="BK105"/>
      <c r="BL105"/>
    </row>
    <row r="106" spans="2:64" ht="15">
      <c r="B106" s="208" t="s">
        <v>719</v>
      </c>
      <c r="C106" s="396">
        <f ca="1">IF(ISNUMBER(OFFSET(INDIRECT("'"&amp;'DATA for charts'!$C$5&amp;"'!$i70"),$AM54,0)),OFFSET(INDIRECT("'"&amp;'DATA for charts'!$C$5&amp;"'!$i70"),$AM54,0),"")</f>
        <v>5.6950000000000003</v>
      </c>
      <c r="D106" s="393" t="str">
        <f ca="1">IF(ISBLANK(OFFSET(INDIRECT("'"&amp;'DATA for charts'!$C$5&amp;"'!$j70"),$AM54,0)),"",(OFFSET(INDIRECT("'"&amp;'DATA for charts'!$C$5&amp;"'!$j70"),$AM54,0)))</f>
        <v>Jan</v>
      </c>
      <c r="E106" s="394">
        <f ca="1">IF(ISNUMBER(OFFSET(INDIRECT("'"&amp;'DATA for charts'!$C$5&amp;"'!$k70"),$AM54,0)),OFFSET(INDIRECT("'"&amp;'DATA for charts'!$C$5&amp;"'!$k70"),$AM54,0),"")</f>
        <v>22</v>
      </c>
      <c r="F106" s="397">
        <f ca="1">IF(ISNUMBER(OFFSET(INDIRECT("'"&amp;'DATA for charts'!$C$5&amp;"'!$l70"),$AM54,0)),OFFSET(INDIRECT("'"&amp;'DATA for charts'!$C$5&amp;"'!$l70"),$AM54,0),"")</f>
        <v>15</v>
      </c>
      <c r="G106" s="396">
        <f ca="1">IF(ISNUMBER(OFFSET(INDIRECT("'"&amp;'DATA for charts'!$D$5&amp;"'!$i70"),$AM54,0)),OFFSET(INDIRECT("'"&amp;'DATA for charts'!$D$5&amp;"'!$i70"),$AM54,0),"")</f>
        <v>6.3876649999999984</v>
      </c>
      <c r="H106" s="393" t="str">
        <f ca="1">IF(ISBLANK(OFFSET(INDIRECT("'"&amp;'DATA for charts'!$D$5&amp;"'!$j70"),$AM54,0)),"",(OFFSET(INDIRECT("'"&amp;'DATA for charts'!$D$5&amp;"'!$j70"),$AM54,0)))</f>
        <v>Jan</v>
      </c>
      <c r="I106" s="394">
        <f ca="1">IF(ISNUMBER(OFFSET(INDIRECT("'"&amp;'DATA for charts'!$D$5&amp;"'!$k70"),$AM54,0)),OFFSET(INDIRECT("'"&amp;'DATA for charts'!$D$5&amp;"'!$k70"),$AM54,0),"")</f>
        <v>22</v>
      </c>
      <c r="J106" s="397">
        <f ca="1">IF(ISNUMBER(OFFSET(INDIRECT("'"&amp;'DATA for charts'!$D$5&amp;"'!$l70"),$AM54,0)),OFFSET(INDIRECT("'"&amp;'DATA for charts'!$D$5&amp;"'!$l70"),$AM54,0),"")</f>
        <v>14</v>
      </c>
      <c r="K106" s="396">
        <f ca="1">IF(ISNUMBER(OFFSET(INDIRECT("'"&amp;'DATA for charts'!$E$5&amp;"'!$i70"),$AM54,0)),OFFSET(INDIRECT("'"&amp;'DATA for charts'!$E$5&amp;"'!$i70"),$AM54,0),"")</f>
        <v>5.57</v>
      </c>
      <c r="L106" s="393" t="str">
        <f ca="1">IF(ISBLANK(OFFSET(INDIRECT("'"&amp;'DATA for charts'!$E$5&amp;"'!$j70"),$AM54,0)),"",(OFFSET(INDIRECT("'"&amp;'DATA for charts'!$E$5&amp;"'!$j70"),$AM54,0)))</f>
        <v>Jan</v>
      </c>
      <c r="M106" s="394">
        <f ca="1">IF(ISNUMBER(OFFSET(INDIRECT("'"&amp;'DATA for charts'!$E$5&amp;"'!$k70"),$AM54,0)),OFFSET(INDIRECT("'"&amp;'DATA for charts'!$E$5&amp;"'!$k70"),$AM54,0),"")</f>
        <v>22</v>
      </c>
      <c r="N106" s="397">
        <f ca="1">IF(ISNUMBER(OFFSET(INDIRECT("'"&amp;'DATA for charts'!$E$5&amp;"'!$l70"),$AM54,0)),OFFSET(INDIRECT("'"&amp;'DATA for charts'!$E$5&amp;"'!$l70"),$AM54,0),"")</f>
        <v>14</v>
      </c>
      <c r="O106" s="396">
        <f ca="1">IF(ISNUMBER(OFFSET(INDIRECT("'"&amp;'DATA for charts'!$F$5&amp;"'!$i70"),$AM54,0)),OFFSET(INDIRECT("'"&amp;'DATA for charts'!$F$5&amp;"'!$i70"),$AM54,0),"")</f>
        <v>6.4436386748211385</v>
      </c>
      <c r="P106" s="393" t="str">
        <f ca="1">IF(ISBLANK(OFFSET(INDIRECT("'"&amp;'DATA for charts'!$F$5&amp;"'!$j70"),$AM54,0)),"",(OFFSET(INDIRECT("'"&amp;'DATA for charts'!$F$5&amp;"'!$j70"),$AM54,0)))</f>
        <v>Jan</v>
      </c>
      <c r="Q106" s="394">
        <f ca="1">IF(ISNUMBER(OFFSET(INDIRECT("'"&amp;'DATA for charts'!$F$5&amp;"'!$k70"),$AM54,0)),OFFSET(INDIRECT("'"&amp;'DATA for charts'!$F$5&amp;"'!$k70"),$AM54,0),"")</f>
        <v>22</v>
      </c>
      <c r="R106" s="397">
        <f ca="1">IF(ISNUMBER(OFFSET(INDIRECT("'"&amp;'DATA for charts'!$F$5&amp;"'!$l70"),$AM54,0)),OFFSET(INDIRECT("'"&amp;'DATA for charts'!$F$5&amp;"'!$l70"),$AM54,0),"")</f>
        <v>14</v>
      </c>
      <c r="S106" s="396">
        <f ca="1">IF(ISNUMBER(OFFSET(INDIRECT("'"&amp;'DATA for charts'!$G$5&amp;"'!$i70"),$AM54,0)),OFFSET(INDIRECT("'"&amp;'DATA for charts'!$G$5&amp;"'!$i70"),$AM54,0),"")</f>
        <v>6.407</v>
      </c>
      <c r="T106" s="393" t="str">
        <f ca="1">IF(ISBLANK(OFFSET(INDIRECT("'"&amp;'DATA for charts'!$G$5&amp;"'!$j70"),$AM54,0)),"",(OFFSET(INDIRECT("'"&amp;'DATA for charts'!$G$5&amp;"'!$j70"),$AM54,0)))</f>
        <v>Jan</v>
      </c>
      <c r="U106" s="394">
        <f ca="1">IF(ISNUMBER(OFFSET(INDIRECT("'"&amp;'DATA for charts'!$G$5&amp;"'!$k70"),$AM54,0)),OFFSET(INDIRECT("'"&amp;'DATA for charts'!$G$5&amp;"'!$k70"),$AM54,0),"")</f>
        <v>22</v>
      </c>
      <c r="V106" s="397">
        <f ca="1">IF(ISNUMBER(OFFSET(INDIRECT("'"&amp;'DATA for charts'!$G$5&amp;"'!$l70"),$AM54,0)),OFFSET(INDIRECT("'"&amp;'DATA for charts'!$G$5&amp;"'!$l70"),$AM54,0),"")</f>
        <v>14</v>
      </c>
      <c r="W106" s="396">
        <f ca="1">IF(ISNUMBER(OFFSET(INDIRECT("'"&amp;'DATA for charts'!$H$5&amp;"'!$i70"),$AM54,0)),OFFSET(INDIRECT("'"&amp;'DATA for charts'!$H$5&amp;"'!$i70"),$AM54,0),"")</f>
        <v>6.3199950663248599</v>
      </c>
      <c r="X106" s="393" t="str">
        <f ca="1">IF(ISBLANK(OFFSET(INDIRECT("'"&amp;'DATA for charts'!$H$5&amp;"'!$j70"),$AM54,0)),"",(OFFSET(INDIRECT("'"&amp;'DATA for charts'!$H$5&amp;"'!$j70"),$AM54,0)))</f>
        <v>Jan</v>
      </c>
      <c r="Y106" s="394">
        <f ca="1">IF(ISNUMBER(OFFSET(INDIRECT("'"&amp;'DATA for charts'!$H$5&amp;"'!$k70"),$AM54,0)),OFFSET(INDIRECT("'"&amp;'DATA for charts'!$H$5&amp;"'!$k70"),$AM54,0),"")</f>
        <v>22</v>
      </c>
      <c r="Z106" s="397">
        <f ca="1">IF(ISNUMBER(OFFSET(INDIRECT("'"&amp;'DATA for charts'!$H$5&amp;"'!$l70"),$AM54,0)),OFFSET(INDIRECT("'"&amp;'DATA for charts'!$H$5&amp;"'!$l70"),$AM54,0),"")</f>
        <v>14</v>
      </c>
      <c r="AA106" s="392">
        <f t="shared" ca="1" si="5"/>
        <v>5.57</v>
      </c>
      <c r="AB106" s="396">
        <f t="shared" ca="1" si="6"/>
        <v>6.4436386748211385</v>
      </c>
      <c r="AC106" s="398">
        <f t="shared" ca="1" si="7"/>
        <v>6.1372164568576659</v>
      </c>
      <c r="AD106" s="399">
        <f t="shared" ca="1" si="8"/>
        <v>0.14235096333370201</v>
      </c>
      <c r="AE106" s="386"/>
      <c r="AF106" s="392" t="str">
        <f>IF(ISNUMBER(YourData!$I113),YourData!$I113,"")</f>
        <v/>
      </c>
      <c r="AG106" s="393" t="str">
        <f>IF(ISBLANK(YourData!$J113),"",YourData!$J113)</f>
        <v/>
      </c>
      <c r="AH106" s="394" t="str">
        <f>IF(ISNUMBER(YourData!$K113),YourData!$K113,"")</f>
        <v/>
      </c>
      <c r="AI106" s="395" t="str">
        <f>IF(ISNUMBER(YourData!$L113),YourData!$L113,"")</f>
        <v/>
      </c>
      <c r="AJ106"/>
      <c r="AK106"/>
      <c r="AL106"/>
      <c r="AM106"/>
      <c r="AN106"/>
      <c r="AO106"/>
      <c r="AP106"/>
      <c r="AQ106"/>
      <c r="AR106"/>
      <c r="AS106"/>
      <c r="AT106"/>
      <c r="AU106"/>
      <c r="AV106"/>
      <c r="AW106"/>
      <c r="AX106"/>
      <c r="AY106"/>
      <c r="AZ106"/>
      <c r="BA106"/>
      <c r="BB106"/>
      <c r="BC106"/>
      <c r="BD106"/>
      <c r="BE106"/>
      <c r="BF106"/>
      <c r="BG106"/>
      <c r="BH106"/>
      <c r="BI106"/>
      <c r="BJ106"/>
      <c r="BK106"/>
      <c r="BL106"/>
    </row>
    <row r="107" spans="2:64" ht="15">
      <c r="B107" s="157" t="s">
        <v>1391</v>
      </c>
      <c r="C107" s="256">
        <f ca="1">IF(ISNUMBER(OFFSET(INDIRECT("'"&amp;'DATA for charts'!$C$5&amp;"'!$i70"),$AM55,0)),OFFSET(INDIRECT("'"&amp;'DATA for charts'!$C$5&amp;"'!$i70"),$AM55,0),"")</f>
        <v>1.286</v>
      </c>
      <c r="D107" s="387" t="str">
        <f ca="1">IF(ISBLANK(OFFSET(INDIRECT("'"&amp;'DATA for charts'!$C$5&amp;"'!$j70"),$AM55,0)),"",(OFFSET(INDIRECT("'"&amp;'DATA for charts'!$C$5&amp;"'!$j70"),$AM55,0)))</f>
        <v>Jun</v>
      </c>
      <c r="E107" s="222">
        <f ca="1">IF(ISNUMBER(OFFSET(INDIRECT("'"&amp;'DATA for charts'!$C$5&amp;"'!$k70"),$AM55,0)),OFFSET(INDIRECT("'"&amp;'DATA for charts'!$C$5&amp;"'!$k70"),$AM55,0),"")</f>
        <v>26</v>
      </c>
      <c r="F107" s="388">
        <f ca="1">IF(ISNUMBER(OFFSET(INDIRECT("'"&amp;'DATA for charts'!$C$5&amp;"'!$l70"),$AM55,0)),OFFSET(INDIRECT("'"&amp;'DATA for charts'!$C$5&amp;"'!$l70"),$AM55,0),"")</f>
        <v>16</v>
      </c>
      <c r="G107" s="256">
        <f ca="1">IF(ISNUMBER(OFFSET(INDIRECT("'"&amp;'DATA for charts'!$D$5&amp;"'!$i70"),$AM55,0)),OFFSET(INDIRECT("'"&amp;'DATA for charts'!$D$5&amp;"'!$i70"),$AM55,0),"")</f>
        <v>1.1018730000000001</v>
      </c>
      <c r="H107" s="387" t="str">
        <f ca="1">IF(ISBLANK(OFFSET(INDIRECT("'"&amp;'DATA for charts'!$D$5&amp;"'!$j70"),$AM55,0)),"",(OFFSET(INDIRECT("'"&amp;'DATA for charts'!$D$5&amp;"'!$j70"),$AM55,0)))</f>
        <v>Aug</v>
      </c>
      <c r="I107" s="222">
        <f ca="1">IF(ISNUMBER(OFFSET(INDIRECT("'"&amp;'DATA for charts'!$D$5&amp;"'!$k70"),$AM55,0)),OFFSET(INDIRECT("'"&amp;'DATA for charts'!$D$5&amp;"'!$k70"),$AM55,0),"")</f>
        <v>5</v>
      </c>
      <c r="J107" s="388">
        <f ca="1">IF(ISNUMBER(OFFSET(INDIRECT("'"&amp;'DATA for charts'!$D$5&amp;"'!$l70"),$AM55,0)),OFFSET(INDIRECT("'"&amp;'DATA for charts'!$D$5&amp;"'!$l70"),$AM55,0),"")</f>
        <v>15</v>
      </c>
      <c r="K107" s="256">
        <f ca="1">IF(ISNUMBER(OFFSET(INDIRECT("'"&amp;'DATA for charts'!$E$5&amp;"'!$i70"),$AM55,0)),OFFSET(INDIRECT("'"&amp;'DATA for charts'!$E$5&amp;"'!$i70"),$AM55,0),"")</f>
        <v>1.157</v>
      </c>
      <c r="L107" s="387" t="str">
        <f ca="1">IF(ISBLANK(OFFSET(INDIRECT("'"&amp;'DATA for charts'!$E$5&amp;"'!$j70"),$AM55,0)),"",(OFFSET(INDIRECT("'"&amp;'DATA for charts'!$E$5&amp;"'!$j70"),$AM55,0)))</f>
        <v>Aug</v>
      </c>
      <c r="M107" s="222">
        <f ca="1">IF(ISNUMBER(OFFSET(INDIRECT("'"&amp;'DATA for charts'!$E$5&amp;"'!$k70"),$AM55,0)),OFFSET(INDIRECT("'"&amp;'DATA for charts'!$E$5&amp;"'!$k70"),$AM55,0),"")</f>
        <v>5</v>
      </c>
      <c r="N107" s="388">
        <f ca="1">IF(ISNUMBER(OFFSET(INDIRECT("'"&amp;'DATA for charts'!$E$5&amp;"'!$l70"),$AM55,0)),OFFSET(INDIRECT("'"&amp;'DATA for charts'!$E$5&amp;"'!$l70"),$AM55,0),"")</f>
        <v>14</v>
      </c>
      <c r="O107" s="256">
        <f ca="1">IF(ISNUMBER(OFFSET(INDIRECT("'"&amp;'DATA for charts'!$F$5&amp;"'!$i70"),$AM55,0)),OFFSET(INDIRECT("'"&amp;'DATA for charts'!$F$5&amp;"'!$i70"),$AM55,0),"")</f>
        <v>1.0458327706611417</v>
      </c>
      <c r="P107" s="387" t="str">
        <f ca="1">IF(ISBLANK(OFFSET(INDIRECT("'"&amp;'DATA for charts'!$F$5&amp;"'!$j70"),$AM55,0)),"",(OFFSET(INDIRECT("'"&amp;'DATA for charts'!$F$5&amp;"'!$j70"),$AM55,0)))</f>
        <v>Jun</v>
      </c>
      <c r="Q107" s="222">
        <f ca="1">IF(ISNUMBER(OFFSET(INDIRECT("'"&amp;'DATA for charts'!$F$5&amp;"'!$k70"),$AM55,0)),OFFSET(INDIRECT("'"&amp;'DATA for charts'!$F$5&amp;"'!$k70"),$AM55,0),"")</f>
        <v>26</v>
      </c>
      <c r="R107" s="388">
        <f ca="1">IF(ISNUMBER(OFFSET(INDIRECT("'"&amp;'DATA for charts'!$F$5&amp;"'!$l70"),$AM55,0)),OFFSET(INDIRECT("'"&amp;'DATA for charts'!$F$5&amp;"'!$l70"),$AM55,0),"")</f>
        <v>16</v>
      </c>
      <c r="S107" s="256">
        <f ca="1">IF(ISNUMBER(OFFSET(INDIRECT("'"&amp;'DATA for charts'!$G$5&amp;"'!$i70"),$AM55,0)),OFFSET(INDIRECT("'"&amp;'DATA for charts'!$G$5&amp;"'!$i70"),$AM55,0),"")</f>
        <v>1.052</v>
      </c>
      <c r="T107" s="387" t="str">
        <f ca="1">IF(ISBLANK(OFFSET(INDIRECT("'"&amp;'DATA for charts'!$G$5&amp;"'!$j70"),$AM55,0)),"",(OFFSET(INDIRECT("'"&amp;'DATA for charts'!$G$5&amp;"'!$j70"),$AM55,0)))</f>
        <v>Aug</v>
      </c>
      <c r="U107" s="222">
        <f ca="1">IF(ISNUMBER(OFFSET(INDIRECT("'"&amp;'DATA for charts'!$G$5&amp;"'!$k70"),$AM55,0)),OFFSET(INDIRECT("'"&amp;'DATA for charts'!$G$5&amp;"'!$k70"),$AM55,0),"")</f>
        <v>5</v>
      </c>
      <c r="V107" s="388">
        <f ca="1">IF(ISNUMBER(OFFSET(INDIRECT("'"&amp;'DATA for charts'!$G$5&amp;"'!$l70"),$AM55,0)),OFFSET(INDIRECT("'"&amp;'DATA for charts'!$G$5&amp;"'!$l70"),$AM55,0),"")</f>
        <v>15</v>
      </c>
      <c r="W107" s="256">
        <f ca="1">IF(ISNUMBER(OFFSET(INDIRECT("'"&amp;'DATA for charts'!$H$5&amp;"'!$i70"),$AM55,0)),OFFSET(INDIRECT("'"&amp;'DATA for charts'!$H$5&amp;"'!$i70"),$AM55,0),"")</f>
        <v>0.935589786105685</v>
      </c>
      <c r="X107" s="387" t="str">
        <f ca="1">IF(ISBLANK(OFFSET(INDIRECT("'"&amp;'DATA for charts'!$H$5&amp;"'!$j70"),$AM55,0)),"",(OFFSET(INDIRECT("'"&amp;'DATA for charts'!$H$5&amp;"'!$j70"),$AM55,0)))</f>
        <v>Aug</v>
      </c>
      <c r="Y107" s="222">
        <f ca="1">IF(ISNUMBER(OFFSET(INDIRECT("'"&amp;'DATA for charts'!$H$5&amp;"'!$k70"),$AM55,0)),OFFSET(INDIRECT("'"&amp;'DATA for charts'!$H$5&amp;"'!$k70"),$AM55,0),"")</f>
        <v>5</v>
      </c>
      <c r="Z107" s="388">
        <f ca="1">IF(ISNUMBER(OFFSET(INDIRECT("'"&amp;'DATA for charts'!$H$5&amp;"'!$l70"),$AM55,0)),OFFSET(INDIRECT("'"&amp;'DATA for charts'!$H$5&amp;"'!$l70"),$AM55,0),"")</f>
        <v>15</v>
      </c>
      <c r="AA107" s="390">
        <f t="shared" ca="1" si="5"/>
        <v>0.935589786105685</v>
      </c>
      <c r="AB107" s="256">
        <f t="shared" ca="1" si="6"/>
        <v>1.286</v>
      </c>
      <c r="AC107" s="254">
        <f t="shared" ca="1" si="7"/>
        <v>1.096382592794471</v>
      </c>
      <c r="AD107" s="391">
        <f t="shared" ca="1" si="8"/>
        <v>0.31960578013299712</v>
      </c>
      <c r="AE107" s="386"/>
      <c r="AF107" s="390" t="str">
        <f>IF(ISNUMBER(YourData!$I114),YourData!$I114,"")</f>
        <v/>
      </c>
      <c r="AG107" s="387" t="str">
        <f>IF(ISBLANK(YourData!$J114),"",YourData!$J114)</f>
        <v/>
      </c>
      <c r="AH107" s="222" t="str">
        <f>IF(ISNUMBER(YourData!$K114),YourData!$K114,"")</f>
        <v/>
      </c>
      <c r="AI107" s="389" t="str">
        <f>IF(ISNUMBER(YourData!$L114),YourData!$L114,"")</f>
        <v/>
      </c>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2:64" ht="15.75" thickBot="1">
      <c r="B108" s="172" t="s">
        <v>199</v>
      </c>
      <c r="C108" s="403" t="str">
        <f ca="1">IF(ISNUMBER(OFFSET(INDIRECT("'"&amp;'DATA for charts'!$C$5&amp;"'!$i70"),$AM56,0)),OFFSET(INDIRECT("'"&amp;'DATA for charts'!$C$5&amp;"'!$i70"),$AM56,0),"")</f>
        <v/>
      </c>
      <c r="D108" s="400" t="str">
        <f ca="1">IF(ISBLANK(OFFSET(INDIRECT("'"&amp;'DATA for charts'!$C$5&amp;"'!$j70"),$AM56,0)),"",(OFFSET(INDIRECT("'"&amp;'DATA for charts'!$C$5&amp;"'!$j70"),$AM56,0)))</f>
        <v/>
      </c>
      <c r="E108" s="401" t="str">
        <f ca="1">IF(ISNUMBER(OFFSET(INDIRECT("'"&amp;'DATA for charts'!$C$5&amp;"'!$k70"),$AM56,0)),OFFSET(INDIRECT("'"&amp;'DATA for charts'!$C$5&amp;"'!$k70"),$AM56,0),"")</f>
        <v/>
      </c>
      <c r="F108" s="402" t="str">
        <f ca="1">IF(ISNUMBER(OFFSET(INDIRECT("'"&amp;'DATA for charts'!$C$5&amp;"'!$l70"),$AM56,0)),OFFSET(INDIRECT("'"&amp;'DATA for charts'!$C$5&amp;"'!$l70"),$AM56,0),"")</f>
        <v/>
      </c>
      <c r="G108" s="403">
        <f ca="1">IF(ISNUMBER(OFFSET(INDIRECT("'"&amp;'DATA for charts'!$D$5&amp;"'!$i70"),$AM56,0)),OFFSET(INDIRECT("'"&amp;'DATA for charts'!$D$5&amp;"'!$i70"),$AM56,0),"")</f>
        <v>2.410488</v>
      </c>
      <c r="H108" s="400" t="str">
        <f ca="1">IF(ISBLANK(OFFSET(INDIRECT("'"&amp;'DATA for charts'!$D$5&amp;"'!$j70"),$AM56,0)),"",(OFFSET(INDIRECT("'"&amp;'DATA for charts'!$D$5&amp;"'!$j70"),$AM56,0)))</f>
        <v>Sep</v>
      </c>
      <c r="I108" s="401">
        <f ca="1">IF(ISNUMBER(OFFSET(INDIRECT("'"&amp;'DATA for charts'!$D$5&amp;"'!$k70"),$AM56,0)),OFFSET(INDIRECT("'"&amp;'DATA for charts'!$D$5&amp;"'!$k70"),$AM56,0),"")</f>
        <v>4</v>
      </c>
      <c r="J108" s="402">
        <f ca="1">IF(ISNUMBER(OFFSET(INDIRECT("'"&amp;'DATA for charts'!$D$5&amp;"'!$l70"),$AM56,0)),OFFSET(INDIRECT("'"&amp;'DATA for charts'!$D$5&amp;"'!$l70"),$AM56,0),"")</f>
        <v>15</v>
      </c>
      <c r="K108" s="403">
        <f ca="1">IF(ISNUMBER(OFFSET(INDIRECT("'"&amp;'DATA for charts'!$E$5&amp;"'!$i70"),$AM56,0)),OFFSET(INDIRECT("'"&amp;'DATA for charts'!$E$5&amp;"'!$i70"),$AM56,0),"")</f>
        <v>1.94</v>
      </c>
      <c r="L108" s="400" t="str">
        <f ca="1">IF(ISBLANK(OFFSET(INDIRECT("'"&amp;'DATA for charts'!$E$5&amp;"'!$j70"),$AM56,0)),"",(OFFSET(INDIRECT("'"&amp;'DATA for charts'!$E$5&amp;"'!$j70"),$AM56,0)))</f>
        <v>Sep</v>
      </c>
      <c r="M108" s="401">
        <f ca="1">IF(ISNUMBER(OFFSET(INDIRECT("'"&amp;'DATA for charts'!$E$5&amp;"'!$k70"),$AM56,0)),OFFSET(INDIRECT("'"&amp;'DATA for charts'!$E$5&amp;"'!$k70"),$AM56,0),"")</f>
        <v>11</v>
      </c>
      <c r="N108" s="402">
        <f ca="1">IF(ISNUMBER(OFFSET(INDIRECT("'"&amp;'DATA for charts'!$E$5&amp;"'!$l70"),$AM56,0)),OFFSET(INDIRECT("'"&amp;'DATA for charts'!$E$5&amp;"'!$l70"),$AM56,0),"")</f>
        <v>14</v>
      </c>
      <c r="O108" s="403">
        <f ca="1">IF(ISNUMBER(OFFSET(INDIRECT("'"&amp;'DATA for charts'!$F$5&amp;"'!$i70"),$AM56,0)),OFFSET(INDIRECT("'"&amp;'DATA for charts'!$F$5&amp;"'!$i70"),$AM56,0),"")</f>
        <v>2.2702199991441168</v>
      </c>
      <c r="P108" s="400" t="str">
        <f ca="1">IF(ISBLANK(OFFSET(INDIRECT("'"&amp;'DATA for charts'!$F$5&amp;"'!$j70"),$AM56,0)),"",(OFFSET(INDIRECT("'"&amp;'DATA for charts'!$F$5&amp;"'!$j70"),$AM56,0)))</f>
        <v>Sep</v>
      </c>
      <c r="Q108" s="401">
        <f ca="1">IF(ISNUMBER(OFFSET(INDIRECT("'"&amp;'DATA for charts'!$F$5&amp;"'!$k70"),$AM56,0)),OFFSET(INDIRECT("'"&amp;'DATA for charts'!$F$5&amp;"'!$k70"),$AM56,0),"")</f>
        <v>11</v>
      </c>
      <c r="R108" s="402">
        <f ca="1">IF(ISNUMBER(OFFSET(INDIRECT("'"&amp;'DATA for charts'!$F$5&amp;"'!$l70"),$AM56,0)),OFFSET(INDIRECT("'"&amp;'DATA for charts'!$F$5&amp;"'!$l70"),$AM56,0),"")</f>
        <v>15</v>
      </c>
      <c r="S108" s="403">
        <f ca="1">IF(ISNUMBER(OFFSET(INDIRECT("'"&amp;'DATA for charts'!$G$5&amp;"'!$i70"),$AM56,0)),OFFSET(INDIRECT("'"&amp;'DATA for charts'!$G$5&amp;"'!$i70"),$AM56,0),"")</f>
        <v>2.1789999999999998</v>
      </c>
      <c r="T108" s="400" t="str">
        <f ca="1">IF(ISBLANK(OFFSET(INDIRECT("'"&amp;'DATA for charts'!$G$5&amp;"'!$j70"),$AM56,0)),"",(OFFSET(INDIRECT("'"&amp;'DATA for charts'!$G$5&amp;"'!$j70"),$AM56,0)))</f>
        <v>Sep</v>
      </c>
      <c r="U108" s="401">
        <f ca="1">IF(ISNUMBER(OFFSET(INDIRECT("'"&amp;'DATA for charts'!$G$5&amp;"'!$k70"),$AM56,0)),OFFSET(INDIRECT("'"&amp;'DATA for charts'!$G$5&amp;"'!$k70"),$AM56,0),"")</f>
        <v>4</v>
      </c>
      <c r="V108" s="402">
        <f ca="1">IF(ISNUMBER(OFFSET(INDIRECT("'"&amp;'DATA for charts'!$G$5&amp;"'!$l70"),$AM56,0)),OFFSET(INDIRECT("'"&amp;'DATA for charts'!$G$5&amp;"'!$l70"),$AM56,0),"")</f>
        <v>15</v>
      </c>
      <c r="W108" s="403">
        <f ca="1">IF(ISNUMBER(OFFSET(INDIRECT("'"&amp;'DATA for charts'!$H$5&amp;"'!$i70"),$AM56,0)),OFFSET(INDIRECT("'"&amp;'DATA for charts'!$H$5&amp;"'!$i70"),$AM56,0),"")</f>
        <v>2.1128708818223698</v>
      </c>
      <c r="X108" s="400" t="str">
        <f ca="1">IF(ISBLANK(OFFSET(INDIRECT("'"&amp;'DATA for charts'!$H$5&amp;"'!$j70"),$AM56,0)),"",(OFFSET(INDIRECT("'"&amp;'DATA for charts'!$H$5&amp;"'!$j70"),$AM56,0)))</f>
        <v>Sep</v>
      </c>
      <c r="Y108" s="401">
        <f ca="1">IF(ISNUMBER(OFFSET(INDIRECT("'"&amp;'DATA for charts'!$H$5&amp;"'!$k70"),$AM56,0)),OFFSET(INDIRECT("'"&amp;'DATA for charts'!$H$5&amp;"'!$k70"),$AM56,0),"")</f>
        <v>11</v>
      </c>
      <c r="Z108" s="402">
        <f ca="1">IF(ISNUMBER(OFFSET(INDIRECT("'"&amp;'DATA for charts'!$H$5&amp;"'!$l70"),$AM56,0)),OFFSET(INDIRECT("'"&amp;'DATA for charts'!$H$5&amp;"'!$l70"),$AM56,0),"")</f>
        <v>15</v>
      </c>
      <c r="AA108" s="390">
        <f t="shared" ca="1" si="5"/>
        <v>1.94</v>
      </c>
      <c r="AB108" s="256">
        <f t="shared" ca="1" si="6"/>
        <v>2.410488</v>
      </c>
      <c r="AC108" s="254">
        <f t="shared" ca="1" si="7"/>
        <v>2.1825157761932972</v>
      </c>
      <c r="AD108" s="391">
        <f t="shared" ca="1" si="8"/>
        <v>0.21557140852407322</v>
      </c>
      <c r="AE108" s="386"/>
      <c r="AF108" s="404" t="str">
        <f>IF(ISNUMBER(YourData!$I115),YourData!$I115,"")</f>
        <v/>
      </c>
      <c r="AG108" s="400" t="str">
        <f>IF(ISBLANK(YourData!$J115),"",YourData!$J115)</f>
        <v/>
      </c>
      <c r="AH108" s="401" t="str">
        <f>IF(ISNUMBER(YourData!$K115),YourData!$K115,"")</f>
        <v/>
      </c>
      <c r="AI108" s="407" t="str">
        <f>IF(ISNUMBER(YourData!$L115),YourData!$L115,"")</f>
        <v/>
      </c>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2:64" ht="15.75" thickTop="1">
      <c r="B109" s="146" t="s">
        <v>555</v>
      </c>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c r="AA109" s="65"/>
      <c r="AB109" s="65"/>
      <c r="AC109" s="65"/>
      <c r="AD109" s="65"/>
      <c r="AF109" s="65"/>
      <c r="AG109" s="65"/>
      <c r="AH109" s="65"/>
      <c r="AI109" s="65"/>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2:64" ht="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F110" s="16"/>
      <c r="AG110" s="16"/>
      <c r="AH110" s="16"/>
      <c r="AI110" s="16"/>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2:64" ht="16.5" thickBot="1">
      <c r="B111" s="133" t="s">
        <v>259</v>
      </c>
      <c r="AJ111"/>
      <c r="AK111"/>
      <c r="AL111"/>
      <c r="AM111"/>
      <c r="AN111"/>
      <c r="AO111"/>
      <c r="AP111"/>
      <c r="AQ111"/>
      <c r="AR111"/>
      <c r="AS111"/>
      <c r="AT111"/>
      <c r="AU111"/>
      <c r="AV111"/>
      <c r="AW111"/>
      <c r="AX111"/>
      <c r="AY111"/>
      <c r="AZ111"/>
      <c r="BA111"/>
      <c r="BB111"/>
      <c r="BC111"/>
      <c r="BD111"/>
      <c r="BE111"/>
      <c r="BF111"/>
      <c r="BG111"/>
      <c r="BH111"/>
      <c r="BI111"/>
      <c r="BJ111"/>
      <c r="BK111"/>
      <c r="BL111"/>
    </row>
    <row r="112" spans="2:64" ht="15.75" thickTop="1">
      <c r="B112" s="168" t="s">
        <v>562</v>
      </c>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c r="AA112" s="123"/>
      <c r="AB112" s="77"/>
      <c r="AC112" s="77"/>
      <c r="AD112" s="124"/>
      <c r="AF112" s="409"/>
      <c r="AG112" s="410"/>
      <c r="AH112" s="410"/>
      <c r="AI112" s="411"/>
      <c r="AJ112"/>
      <c r="AK112"/>
      <c r="AL112"/>
      <c r="AM112"/>
      <c r="AN112"/>
      <c r="AO112"/>
      <c r="AP112"/>
      <c r="AQ112"/>
      <c r="AR112"/>
      <c r="AS112"/>
      <c r="AT112"/>
      <c r="AU112"/>
      <c r="AV112"/>
      <c r="AW112"/>
      <c r="AX112"/>
      <c r="AY112"/>
      <c r="AZ112"/>
      <c r="BA112"/>
      <c r="BB112"/>
      <c r="BC112"/>
      <c r="BD112"/>
      <c r="BE112"/>
      <c r="BF112"/>
      <c r="BG112"/>
      <c r="BH112"/>
      <c r="BI112"/>
      <c r="BJ112"/>
      <c r="BK112"/>
      <c r="BL112"/>
    </row>
    <row r="113" spans="2:64" ht="15">
      <c r="B113" s="203" t="s">
        <v>559</v>
      </c>
      <c r="C113" s="89" t="str">
        <f ca="1">'DATA for charts'!C6</f>
        <v>BSIMAC</v>
      </c>
      <c r="D113" s="88"/>
      <c r="E113" s="88"/>
      <c r="F113" s="90"/>
      <c r="G113" s="89" t="str">
        <f ca="1">'DATA for charts'!D6</f>
        <v>CSE</v>
      </c>
      <c r="H113" s="88"/>
      <c r="I113" s="88"/>
      <c r="J113" s="90"/>
      <c r="K113" s="89" t="str">
        <f ca="1">'DATA for charts'!E6</f>
        <v>DeST</v>
      </c>
      <c r="L113" s="88"/>
      <c r="M113" s="88"/>
      <c r="N113" s="90"/>
      <c r="O113" s="89" t="str">
        <f ca="1">'DATA for charts'!F6</f>
        <v>EnergyPlus</v>
      </c>
      <c r="P113" s="88"/>
      <c r="Q113" s="88"/>
      <c r="R113" s="90"/>
      <c r="S113" s="89" t="str">
        <f ca="1">'DATA for charts'!G6</f>
        <v>ESP-r</v>
      </c>
      <c r="T113" s="88"/>
      <c r="U113" s="88"/>
      <c r="V113" s="88"/>
      <c r="W113" s="89" t="str">
        <f ca="1">'DATA for charts'!H6</f>
        <v>TRNSYS</v>
      </c>
      <c r="X113" s="88"/>
      <c r="Y113" s="88"/>
      <c r="Z113" s="90"/>
      <c r="AA113" s="978" t="s">
        <v>556</v>
      </c>
      <c r="AB113" s="979"/>
      <c r="AC113" s="979"/>
      <c r="AD113" s="980"/>
      <c r="AF113" s="412"/>
      <c r="AG113" s="218" t="str">
        <f ca="1">'DATA for charts'!$S$6</f>
        <v>Tested Prg</v>
      </c>
      <c r="AH113" s="413"/>
      <c r="AI113" s="414"/>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2:64" ht="15" customHeight="1">
      <c r="B114" s="199"/>
      <c r="C114" s="89" t="str">
        <f ca="1">'DATA for charts'!C7</f>
        <v/>
      </c>
      <c r="D114" s="88"/>
      <c r="E114" s="88"/>
      <c r="F114" s="90"/>
      <c r="G114" s="89" t="str">
        <f ca="1">'DATA for charts'!D7</f>
        <v/>
      </c>
      <c r="H114" s="88"/>
      <c r="I114" s="88"/>
      <c r="J114" s="90"/>
      <c r="K114" s="89" t="str">
        <f ca="1">'DATA for charts'!E7</f>
        <v/>
      </c>
      <c r="L114" s="88"/>
      <c r="M114" s="88"/>
      <c r="N114" s="90"/>
      <c r="O114" s="89" t="str">
        <f ca="1">'DATA for charts'!F7</f>
        <v/>
      </c>
      <c r="P114" s="88"/>
      <c r="Q114" s="88"/>
      <c r="R114" s="90"/>
      <c r="S114" s="197" t="str">
        <f ca="1">'DATA for charts'!G7</f>
        <v/>
      </c>
      <c r="T114" s="214"/>
      <c r="U114" s="214"/>
      <c r="V114" s="88"/>
      <c r="W114" s="89" t="str">
        <f ca="1">'DATA for charts'!H7</f>
        <v/>
      </c>
      <c r="X114" s="88"/>
      <c r="Y114" s="88"/>
      <c r="Z114" s="90"/>
      <c r="AA114" s="56" t="s">
        <v>254</v>
      </c>
      <c r="AB114" s="66" t="s">
        <v>255</v>
      </c>
      <c r="AC114" s="68" t="s">
        <v>256</v>
      </c>
      <c r="AD114" s="159" t="s">
        <v>453</v>
      </c>
      <c r="AF114" s="412"/>
      <c r="AG114" s="218" t="str">
        <f ca="1">'DATA for charts'!$S$7</f>
        <v/>
      </c>
      <c r="AH114" s="413"/>
      <c r="AI114" s="414"/>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2:64" ht="15">
      <c r="B115" s="198" t="s">
        <v>558</v>
      </c>
      <c r="C115" s="162" t="s">
        <v>458</v>
      </c>
      <c r="D115" s="163" t="s">
        <v>728</v>
      </c>
      <c r="E115" s="163" t="s">
        <v>673</v>
      </c>
      <c r="F115" s="164" t="s">
        <v>455</v>
      </c>
      <c r="G115" s="162" t="s">
        <v>458</v>
      </c>
      <c r="H115" s="163" t="s">
        <v>728</v>
      </c>
      <c r="I115" s="163" t="s">
        <v>673</v>
      </c>
      <c r="J115" s="164" t="s">
        <v>455</v>
      </c>
      <c r="K115" s="162" t="s">
        <v>458</v>
      </c>
      <c r="L115" s="163" t="s">
        <v>728</v>
      </c>
      <c r="M115" s="163" t="s">
        <v>673</v>
      </c>
      <c r="N115" s="164" t="s">
        <v>455</v>
      </c>
      <c r="O115" s="162" t="s">
        <v>458</v>
      </c>
      <c r="P115" s="163" t="s">
        <v>728</v>
      </c>
      <c r="Q115" s="163" t="s">
        <v>673</v>
      </c>
      <c r="R115" s="164" t="s">
        <v>455</v>
      </c>
      <c r="S115" s="162" t="s">
        <v>458</v>
      </c>
      <c r="T115" s="163" t="s">
        <v>728</v>
      </c>
      <c r="U115" s="163" t="s">
        <v>673</v>
      </c>
      <c r="V115" s="164" t="s">
        <v>455</v>
      </c>
      <c r="W115" s="162" t="s">
        <v>458</v>
      </c>
      <c r="X115" s="163" t="s">
        <v>728</v>
      </c>
      <c r="Y115" s="163" t="s">
        <v>673</v>
      </c>
      <c r="Z115" s="164" t="s">
        <v>455</v>
      </c>
      <c r="AA115" s="418" t="s">
        <v>458</v>
      </c>
      <c r="AB115" s="162" t="s">
        <v>458</v>
      </c>
      <c r="AC115" s="162" t="s">
        <v>458</v>
      </c>
      <c r="AD115" s="161" t="s">
        <v>451</v>
      </c>
      <c r="AE115" s="146"/>
      <c r="AF115" s="165" t="s">
        <v>458</v>
      </c>
      <c r="AG115" s="163" t="s">
        <v>728</v>
      </c>
      <c r="AH115" s="163" t="s">
        <v>673</v>
      </c>
      <c r="AI115" s="261" t="s">
        <v>455</v>
      </c>
      <c r="AJ115"/>
      <c r="AK115"/>
      <c r="AL115"/>
      <c r="AM115"/>
      <c r="AN115"/>
      <c r="AO115"/>
      <c r="AP115"/>
      <c r="AQ115"/>
      <c r="AR115"/>
      <c r="AS115"/>
      <c r="AT115"/>
      <c r="AU115"/>
      <c r="AV115"/>
      <c r="AW115"/>
      <c r="AX115"/>
      <c r="AY115"/>
      <c r="AZ115"/>
      <c r="BA115"/>
      <c r="BB115"/>
      <c r="BC115"/>
      <c r="BD115"/>
      <c r="BE115"/>
      <c r="BF115"/>
      <c r="BG115"/>
      <c r="BH115"/>
      <c r="BI115"/>
      <c r="BJ115"/>
      <c r="BK115"/>
      <c r="BL115"/>
    </row>
    <row r="116" spans="2:64" ht="15">
      <c r="B116" s="167" t="s">
        <v>456</v>
      </c>
      <c r="C116" s="419">
        <f ca="1">IF(ISNUMBER(OFFSET(INDIRECT("'"&amp;'DATA for charts'!$C$5&amp;"'!$h130"),$AM11,0)),OFFSET(INDIRECT("'"&amp;'DATA for charts'!$C$5&amp;"'!$h130"),$AM11,0),"")</f>
        <v>63.4</v>
      </c>
      <c r="D116" s="379" t="str">
        <f ca="1">IF(ISBLANK(OFFSET(INDIRECT("'"&amp;'DATA for charts'!$C$5&amp;"'!$i130"),$AM11,0)),"",(OFFSET(INDIRECT("'"&amp;'DATA for charts'!$C$5&amp;"'!$i130"),$AM11,0)))</f>
        <v>Oct</v>
      </c>
      <c r="E116" s="380">
        <f ca="1">IF(ISNUMBER(OFFSET(INDIRECT("'"&amp;'DATA for charts'!$C$5&amp;"'!$j130"),$AM11,0)),OFFSET(INDIRECT("'"&amp;'DATA for charts'!$C$5&amp;"'!$j130"),$AM11,0),"")</f>
        <v>18</v>
      </c>
      <c r="F116" s="381">
        <f ca="1">IF(ISNUMBER(OFFSET(INDIRECT("'"&amp;'DATA for charts'!$C$5&amp;"'!$k130"),$AM11,0)),OFFSET(INDIRECT("'"&amp;'DATA for charts'!$C$5&amp;"'!$k130"),$AM11,0),"")</f>
        <v>17</v>
      </c>
      <c r="G116" s="419">
        <f ca="1">IF(ISNUMBER(OFFSET(INDIRECT("'"&amp;'DATA for charts'!$D$5&amp;"'!$h130"),$AM11,0)),OFFSET(INDIRECT("'"&amp;'DATA for charts'!$D$5&amp;"'!$h130"),$AM11,0),"")</f>
        <v>68.360779999999991</v>
      </c>
      <c r="H116" s="379" t="str">
        <f ca="1">IF(ISBLANK(OFFSET(INDIRECT("'"&amp;'DATA for charts'!$D$5&amp;"'!$i130"),$AM11,0)),"",(OFFSET(INDIRECT("'"&amp;'DATA for charts'!$D$5&amp;"'!$i130"),$AM11,0)))</f>
        <v>Oct</v>
      </c>
      <c r="I116" s="380">
        <f ca="1">IF(ISNUMBER(OFFSET(INDIRECT("'"&amp;'DATA for charts'!$D$5&amp;"'!$j130"),$AM11,0)),OFFSET(INDIRECT("'"&amp;'DATA for charts'!$D$5&amp;"'!$j130"),$AM11,0),"")</f>
        <v>1</v>
      </c>
      <c r="J116" s="381">
        <f ca="1">IF(ISNUMBER(OFFSET(INDIRECT("'"&amp;'DATA for charts'!$D$5&amp;"'!$k130"),$AM11,0)),OFFSET(INDIRECT("'"&amp;'DATA for charts'!$D$5&amp;"'!$k130"),$AM11,0),"")</f>
        <v>16</v>
      </c>
      <c r="K116" s="419">
        <f ca="1">IF(ISNUMBER(OFFSET(INDIRECT("'"&amp;'DATA for charts'!$E$5&amp;"'!$h130"),$AM11,0)),OFFSET(INDIRECT("'"&amp;'DATA for charts'!$E$5&amp;"'!$h130"),$AM11,0),"")</f>
        <v>65</v>
      </c>
      <c r="L116" s="379" t="str">
        <f ca="1">IF(ISBLANK(OFFSET(INDIRECT("'"&amp;'DATA for charts'!$E$5&amp;"'!$i130"),$AM11,0)),"",(OFFSET(INDIRECT("'"&amp;'DATA for charts'!$E$5&amp;"'!$i130"),$AM11,0)))</f>
        <v>Oct</v>
      </c>
      <c r="M116" s="380">
        <f ca="1">IF(ISNUMBER(OFFSET(INDIRECT("'"&amp;'DATA for charts'!$E$5&amp;"'!$j130"),$AM11,0)),OFFSET(INDIRECT("'"&amp;'DATA for charts'!$E$5&amp;"'!$j130"),$AM11,0),"")</f>
        <v>11</v>
      </c>
      <c r="N116" s="381">
        <f ca="1">IF(ISNUMBER(OFFSET(INDIRECT("'"&amp;'DATA for charts'!$E$5&amp;"'!$k130"),$AM11,0)),OFFSET(INDIRECT("'"&amp;'DATA for charts'!$E$5&amp;"'!$k130"),$AM11,0),"")</f>
        <v>15</v>
      </c>
      <c r="O116" s="419">
        <f ca="1">IF(ISNUMBER(OFFSET(INDIRECT("'"&amp;'DATA for charts'!$F$5&amp;"'!$h130"),$AM11,0)),OFFSET(INDIRECT("'"&amp;'DATA for charts'!$F$5&amp;"'!$h130"),$AM11,0),"")</f>
        <v>63.8408396824451</v>
      </c>
      <c r="P116" s="379" t="str">
        <f ca="1">IF(ISBLANK(OFFSET(INDIRECT("'"&amp;'DATA for charts'!$F$5&amp;"'!$i130"),$AM11,0)),"",(OFFSET(INDIRECT("'"&amp;'DATA for charts'!$F$5&amp;"'!$i130"),$AM11,0)))</f>
        <v>Oct</v>
      </c>
      <c r="Q116" s="380">
        <f ca="1">IF(ISNUMBER(OFFSET(INDIRECT("'"&amp;'DATA for charts'!$F$5&amp;"'!$j130"),$AM11,0)),OFFSET(INDIRECT("'"&amp;'DATA for charts'!$F$5&amp;"'!$j130"),$AM11,0),"")</f>
        <v>18</v>
      </c>
      <c r="R116" s="381">
        <f ca="1">IF(ISNUMBER(OFFSET(INDIRECT("'"&amp;'DATA for charts'!$F$5&amp;"'!$k130"),$AM11,0)),OFFSET(INDIRECT("'"&amp;'DATA for charts'!$F$5&amp;"'!$k130"),$AM11,0),"")</f>
        <v>16</v>
      </c>
      <c r="S116" s="419">
        <f ca="1">IF(ISNUMBER(OFFSET(INDIRECT("'"&amp;'DATA for charts'!$G$5&amp;"'!$h130"),$AM11,0)),OFFSET(INDIRECT("'"&amp;'DATA for charts'!$G$5&amp;"'!$h130"),$AM11,0),"")</f>
        <v>64.599999999999994</v>
      </c>
      <c r="T116" s="379" t="str">
        <f ca="1">IF(ISBLANK(OFFSET(INDIRECT("'"&amp;'DATA for charts'!$G$5&amp;"'!$i130"),$AM11,0)),"",(OFFSET(INDIRECT("'"&amp;'DATA for charts'!$G$5&amp;"'!$i130"),$AM11,0)))</f>
        <v>Oct</v>
      </c>
      <c r="U116" s="380">
        <f ca="1">IF(ISNUMBER(OFFSET(INDIRECT("'"&amp;'DATA for charts'!$G$5&amp;"'!$j130"),$AM11,0)),OFFSET(INDIRECT("'"&amp;'DATA for charts'!$G$5&amp;"'!$j130"),$AM11,0),"")</f>
        <v>1</v>
      </c>
      <c r="V116" s="381">
        <f ca="1">IF(ISNUMBER(OFFSET(INDIRECT("'"&amp;'DATA for charts'!$G$5&amp;"'!$k130"),$AM11,0)),OFFSET(INDIRECT("'"&amp;'DATA for charts'!$G$5&amp;"'!$k130"),$AM11,0),"")</f>
        <v>16</v>
      </c>
      <c r="W116" s="419">
        <f ca="1">IF(ISNUMBER(OFFSET(INDIRECT("'"&amp;'DATA for charts'!$H$5&amp;"'!$h130"),$AM11,0)),OFFSET(INDIRECT("'"&amp;'DATA for charts'!$H$5&amp;"'!$h130"),$AM11,0),"")</f>
        <v>62.369162105402097</v>
      </c>
      <c r="X116" s="379" t="str">
        <f ca="1">IF(ISBLANK(OFFSET(INDIRECT("'"&amp;'DATA for charts'!$H$5&amp;"'!$i130"),$AM11,0)),"",(OFFSET(INDIRECT("'"&amp;'DATA for charts'!$H$5&amp;"'!$i130"),$AM11,0)))</f>
        <v>Oct</v>
      </c>
      <c r="Y116" s="380">
        <f ca="1">IF(ISNUMBER(OFFSET(INDIRECT("'"&amp;'DATA for charts'!$H$5&amp;"'!$j130"),$AM11,0)),OFFSET(INDIRECT("'"&amp;'DATA for charts'!$H$5&amp;"'!$j130"),$AM11,0),"")</f>
        <v>1</v>
      </c>
      <c r="Z116" s="381">
        <f ca="1">IF(ISNUMBER(OFFSET(INDIRECT("'"&amp;'DATA for charts'!$H$5&amp;"'!$k130"),$AM11,0)),OFFSET(INDIRECT("'"&amp;'DATA for charts'!$H$5&amp;"'!$k130"),$AM11,0),"")</f>
        <v>15</v>
      </c>
      <c r="AA116" s="420">
        <f ca="1">MIN(C116,G116,K116,O116,S116,W116)</f>
        <v>62.369162105402097</v>
      </c>
      <c r="AB116" s="421">
        <f ca="1">MAX(C116,G116,K116,O116,S116,W116)</f>
        <v>68.360779999999991</v>
      </c>
      <c r="AC116" s="421">
        <f ca="1">AVERAGE(C116,G116,K116,O116,S116,W116)</f>
        <v>64.595130297974535</v>
      </c>
      <c r="AD116" s="422">
        <f ca="1">IF(AC116=0,0,ABS((AB116-AA116)/AC116))</f>
        <v>9.2756495218119711E-2</v>
      </c>
      <c r="AE116" s="386"/>
      <c r="AF116" s="415" t="str">
        <f>IF(ISNUMBER(YourData!$H130),YourData!$H130,"")</f>
        <v/>
      </c>
      <c r="AG116" s="379" t="str">
        <f>IF(ISBLANK(YourData!$I130),"",YourData!$I130)</f>
        <v/>
      </c>
      <c r="AH116" s="380" t="str">
        <f>IF(ISNUMBER(YourData!$J130),YourData!$J130,"")</f>
        <v/>
      </c>
      <c r="AI116" s="382" t="str">
        <f>IF(ISNUMBER(YourData!$K130),YourData!$K130,"")</f>
        <v/>
      </c>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2:64" ht="15">
      <c r="B117" s="167" t="s">
        <v>457</v>
      </c>
      <c r="C117" s="423">
        <f ca="1">IF(ISNUMBER(OFFSET(INDIRECT("'"&amp;'DATA for charts'!$C$5&amp;"'!$h130"),$AM12,0)),OFFSET(INDIRECT("'"&amp;'DATA for charts'!$C$5&amp;"'!$h130"),$AM12,0),"")</f>
        <v>46</v>
      </c>
      <c r="D117" s="387" t="str">
        <f ca="1">IF(ISBLANK(OFFSET(INDIRECT("'"&amp;'DATA for charts'!$C$5&amp;"'!$i130"),$AM12,0)),"",(OFFSET(INDIRECT("'"&amp;'DATA for charts'!$C$5&amp;"'!$i130"),$AM12,0)))</f>
        <v>Oct</v>
      </c>
      <c r="E117" s="222">
        <f ca="1">IF(ISNUMBER(OFFSET(INDIRECT("'"&amp;'DATA for charts'!$C$5&amp;"'!$j130"),$AM12,0)),OFFSET(INDIRECT("'"&amp;'DATA for charts'!$C$5&amp;"'!$j130"),$AM12,0),"")</f>
        <v>1</v>
      </c>
      <c r="F117" s="388">
        <f ca="1">IF(ISNUMBER(OFFSET(INDIRECT("'"&amp;'DATA for charts'!$C$5&amp;"'!$k130"),$AM12,0)),OFFSET(INDIRECT("'"&amp;'DATA for charts'!$C$5&amp;"'!$k130"),$AM12,0),"")</f>
        <v>17</v>
      </c>
      <c r="G117" s="423">
        <f ca="1">IF(ISNUMBER(OFFSET(INDIRECT("'"&amp;'DATA for charts'!$D$5&amp;"'!$h130"),$AM12,0)),OFFSET(INDIRECT("'"&amp;'DATA for charts'!$D$5&amp;"'!$h130"),$AM12,0),"")</f>
        <v>45.113829999999993</v>
      </c>
      <c r="H117" s="387" t="str">
        <f ca="1">IF(ISBLANK(OFFSET(INDIRECT("'"&amp;'DATA for charts'!$D$5&amp;"'!$i130"),$AM12,0)),"",(OFFSET(INDIRECT("'"&amp;'DATA for charts'!$D$5&amp;"'!$i130"),$AM12,0)))</f>
        <v>Sep</v>
      </c>
      <c r="I117" s="222">
        <f ca="1">IF(ISNUMBER(OFFSET(INDIRECT("'"&amp;'DATA for charts'!$D$5&amp;"'!$j130"),$AM12,0)),OFFSET(INDIRECT("'"&amp;'DATA for charts'!$D$5&amp;"'!$j130"),$AM12,0),"")</f>
        <v>4</v>
      </c>
      <c r="J117" s="388">
        <f ca="1">IF(ISNUMBER(OFFSET(INDIRECT("'"&amp;'DATA for charts'!$D$5&amp;"'!$k130"),$AM12,0)),OFFSET(INDIRECT("'"&amp;'DATA for charts'!$D$5&amp;"'!$k130"),$AM12,0),"")</f>
        <v>15</v>
      </c>
      <c r="K117" s="423">
        <f ca="1">IF(ISNUMBER(OFFSET(INDIRECT("'"&amp;'DATA for charts'!$E$5&amp;"'!$h130"),$AM12,0)),OFFSET(INDIRECT("'"&amp;'DATA for charts'!$E$5&amp;"'!$h130"),$AM12,0),"")</f>
        <v>44.46</v>
      </c>
      <c r="L117" s="387" t="str">
        <f ca="1">IF(ISBLANK(OFFSET(INDIRECT("'"&amp;'DATA for charts'!$E$5&amp;"'!$i130"),$AM12,0)),"",(OFFSET(INDIRECT("'"&amp;'DATA for charts'!$E$5&amp;"'!$i130"),$AM12,0)))</f>
        <v>Sep</v>
      </c>
      <c r="M117" s="222">
        <f ca="1">IF(ISNUMBER(OFFSET(INDIRECT("'"&amp;'DATA for charts'!$E$5&amp;"'!$j130"),$AM12,0)),OFFSET(INDIRECT("'"&amp;'DATA for charts'!$E$5&amp;"'!$j130"),$AM12,0),"")</f>
        <v>11</v>
      </c>
      <c r="N117" s="388">
        <f ca="1">IF(ISNUMBER(OFFSET(INDIRECT("'"&amp;'DATA for charts'!$E$5&amp;"'!$k130"),$AM12,0)),OFFSET(INDIRECT("'"&amp;'DATA for charts'!$E$5&amp;"'!$k130"),$AM12,0),"")</f>
        <v>15</v>
      </c>
      <c r="O117" s="423">
        <f ca="1">IF(ISNUMBER(OFFSET(INDIRECT("'"&amp;'DATA for charts'!$F$5&amp;"'!$h130"),$AM12,0)),OFFSET(INDIRECT("'"&amp;'DATA for charts'!$F$5&amp;"'!$h130"),$AM12,0),"")</f>
        <v>44.292185943744002</v>
      </c>
      <c r="P117" s="387" t="str">
        <f ca="1">IF(ISBLANK(OFFSET(INDIRECT("'"&amp;'DATA for charts'!$F$5&amp;"'!$i130"),$AM12,0)),"",(OFFSET(INDIRECT("'"&amp;'DATA for charts'!$F$5&amp;"'!$i130"),$AM12,0)))</f>
        <v>Sep</v>
      </c>
      <c r="Q117" s="222">
        <f ca="1">IF(ISNUMBER(OFFSET(INDIRECT("'"&amp;'DATA for charts'!$F$5&amp;"'!$j130"),$AM12,0)),OFFSET(INDIRECT("'"&amp;'DATA for charts'!$F$5&amp;"'!$j130"),$AM12,0),"")</f>
        <v>12</v>
      </c>
      <c r="R117" s="388">
        <f ca="1">IF(ISNUMBER(OFFSET(INDIRECT("'"&amp;'DATA for charts'!$F$5&amp;"'!$k130"),$AM12,0)),OFFSET(INDIRECT("'"&amp;'DATA for charts'!$F$5&amp;"'!$k130"),$AM12,0),"")</f>
        <v>15</v>
      </c>
      <c r="S117" s="423">
        <f ca="1">IF(ISNUMBER(OFFSET(INDIRECT("'"&amp;'DATA for charts'!$G$5&amp;"'!$h130"),$AM12,0)),OFFSET(INDIRECT("'"&amp;'DATA for charts'!$G$5&amp;"'!$h130"),$AM12,0),"")</f>
        <v>44.3</v>
      </c>
      <c r="T117" s="387" t="str">
        <f ca="1">IF(ISBLANK(OFFSET(INDIRECT("'"&amp;'DATA for charts'!$G$5&amp;"'!$i130"),$AM12,0)),"",(OFFSET(INDIRECT("'"&amp;'DATA for charts'!$G$5&amp;"'!$i130"),$AM12,0)))</f>
        <v>Sep</v>
      </c>
      <c r="U117" s="222">
        <f ca="1">IF(ISNUMBER(OFFSET(INDIRECT("'"&amp;'DATA for charts'!$G$5&amp;"'!$j130"),$AM12,0)),OFFSET(INDIRECT("'"&amp;'DATA for charts'!$G$5&amp;"'!$j130"),$AM12,0),"")</f>
        <v>12</v>
      </c>
      <c r="V117" s="388">
        <f ca="1">IF(ISNUMBER(OFFSET(INDIRECT("'"&amp;'DATA for charts'!$G$5&amp;"'!$k130"),$AM12,0)),OFFSET(INDIRECT("'"&amp;'DATA for charts'!$G$5&amp;"'!$k130"),$AM12,0),"")</f>
        <v>16</v>
      </c>
      <c r="W117" s="423">
        <f ca="1">IF(ISNUMBER(OFFSET(INDIRECT("'"&amp;'DATA for charts'!$H$5&amp;"'!$h130"),$AM12,0)),OFFSET(INDIRECT("'"&amp;'DATA for charts'!$H$5&amp;"'!$h130"),$AM12,0),"")</f>
        <v>43.2522321490571</v>
      </c>
      <c r="X117" s="387" t="str">
        <f ca="1">IF(ISBLANK(OFFSET(INDIRECT("'"&amp;'DATA for charts'!$H$5&amp;"'!$i130"),$AM12,0)),"",(OFFSET(INDIRECT("'"&amp;'DATA for charts'!$H$5&amp;"'!$i130"),$AM12,0)))</f>
        <v>Sep</v>
      </c>
      <c r="Y117" s="222">
        <f ca="1">IF(ISNUMBER(OFFSET(INDIRECT("'"&amp;'DATA for charts'!$H$5&amp;"'!$j130"),$AM12,0)),OFFSET(INDIRECT("'"&amp;'DATA for charts'!$H$5&amp;"'!$j130"),$AM12,0),"")</f>
        <v>12</v>
      </c>
      <c r="Z117" s="388">
        <f ca="1">IF(ISNUMBER(OFFSET(INDIRECT("'"&amp;'DATA for charts'!$H$5&amp;"'!$k130"),$AM12,0)),OFFSET(INDIRECT("'"&amp;'DATA for charts'!$H$5&amp;"'!$k130"),$AM12,0),"")</f>
        <v>15</v>
      </c>
      <c r="AA117" s="424">
        <f t="shared" ref="AA117:AA122" ca="1" si="13">MIN(C117,G117,K117,O117,S117,W117)</f>
        <v>43.2522321490571</v>
      </c>
      <c r="AB117" s="425">
        <f t="shared" ref="AB117:AB122" ca="1" si="14">MAX(C117,G117,K117,O117,S117,W117)</f>
        <v>46</v>
      </c>
      <c r="AC117" s="425">
        <f t="shared" ref="AC117:AC122" ca="1" si="15">AVERAGE(C117,G117,K117,O117,S117,W117)</f>
        <v>44.569708015466851</v>
      </c>
      <c r="AD117" s="426">
        <f t="shared" ref="AD117:AD122" ca="1" si="16">IF(AC117=0,0,ABS((AB117-AA117)/AC117))</f>
        <v>6.1651017547374391E-2</v>
      </c>
      <c r="AE117" s="386"/>
      <c r="AF117" s="416" t="str">
        <f>IF(ISNUMBER(YourData!$H131),YourData!$H131,"")</f>
        <v/>
      </c>
      <c r="AG117" s="387" t="str">
        <f>IF(ISBLANK(YourData!$I131),"",YourData!$I131)</f>
        <v/>
      </c>
      <c r="AH117" s="222" t="str">
        <f>IF(ISNUMBER(YourData!$J131),YourData!$J131,"")</f>
        <v/>
      </c>
      <c r="AI117" s="389" t="str">
        <f>IF(ISNUMBER(YourData!$K131),YourData!$K131,"")</f>
        <v/>
      </c>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2:64" ht="15">
      <c r="B118" s="157" t="s">
        <v>200</v>
      </c>
      <c r="C118" s="423">
        <f ca="1">IF(ISNUMBER(OFFSET(INDIRECT("'"&amp;'DATA for charts'!$C$5&amp;"'!$h130"),$AM13,0)),OFFSET(INDIRECT("'"&amp;'DATA for charts'!$C$5&amp;"'!$h130"),$AM13,0),"")</f>
        <v>62.1</v>
      </c>
      <c r="D118" s="387" t="str">
        <f ca="1">IF(ISBLANK(OFFSET(INDIRECT("'"&amp;'DATA for charts'!$C$5&amp;"'!$i130"),$AM13,0)),"",(OFFSET(INDIRECT("'"&amp;'DATA for charts'!$C$5&amp;"'!$i130"),$AM13,0)))</f>
        <v>Oct</v>
      </c>
      <c r="E118" s="222">
        <f ca="1">IF(ISNUMBER(OFFSET(INDIRECT("'"&amp;'DATA for charts'!$C$5&amp;"'!$j130"),$AM13,0)),OFFSET(INDIRECT("'"&amp;'DATA for charts'!$C$5&amp;"'!$j130"),$AM13,0),"")</f>
        <v>18</v>
      </c>
      <c r="F118" s="388">
        <f ca="1">IF(ISNUMBER(OFFSET(INDIRECT("'"&amp;'DATA for charts'!$C$5&amp;"'!$k130"),$AM13,0)),OFFSET(INDIRECT("'"&amp;'DATA for charts'!$C$5&amp;"'!$k130"),$AM13,0),"")</f>
        <v>17</v>
      </c>
      <c r="G118" s="423">
        <f ca="1">IF(ISNUMBER(OFFSET(INDIRECT("'"&amp;'DATA for charts'!$D$5&amp;"'!$h130"),$AM13,0)),OFFSET(INDIRECT("'"&amp;'DATA for charts'!$D$5&amp;"'!$h130"),$AM13,0),"")</f>
        <v>66.846489999999989</v>
      </c>
      <c r="H118" s="387" t="str">
        <f ca="1">IF(ISBLANK(OFFSET(INDIRECT("'"&amp;'DATA for charts'!$D$5&amp;"'!$i130"),$AM13,0)),"",(OFFSET(INDIRECT("'"&amp;'DATA for charts'!$D$5&amp;"'!$i130"),$AM13,0)))</f>
        <v>Oct</v>
      </c>
      <c r="I118" s="222">
        <f ca="1">IF(ISNUMBER(OFFSET(INDIRECT("'"&amp;'DATA for charts'!$D$5&amp;"'!$j130"),$AM13,0)),OFFSET(INDIRECT("'"&amp;'DATA for charts'!$D$5&amp;"'!$j130"),$AM13,0),"")</f>
        <v>1</v>
      </c>
      <c r="J118" s="388">
        <f ca="1">IF(ISNUMBER(OFFSET(INDIRECT("'"&amp;'DATA for charts'!$D$5&amp;"'!$k130"),$AM13,0)),OFFSET(INDIRECT("'"&amp;'DATA for charts'!$D$5&amp;"'!$k130"),$AM13,0),"")</f>
        <v>16</v>
      </c>
      <c r="K118" s="423">
        <f ca="1">IF(ISNUMBER(OFFSET(INDIRECT("'"&amp;'DATA for charts'!$E$5&amp;"'!$h130"),$AM13,0)),OFFSET(INDIRECT("'"&amp;'DATA for charts'!$E$5&amp;"'!$h130"),$AM13,0),"")</f>
        <v>62.59</v>
      </c>
      <c r="L118" s="387" t="str">
        <f ca="1">IF(ISBLANK(OFFSET(INDIRECT("'"&amp;'DATA for charts'!$E$5&amp;"'!$i130"),$AM13,0)),"",(OFFSET(INDIRECT("'"&amp;'DATA for charts'!$E$5&amp;"'!$i130"),$AM13,0)))</f>
        <v>Oct</v>
      </c>
      <c r="M118" s="222">
        <f ca="1">IF(ISNUMBER(OFFSET(INDIRECT("'"&amp;'DATA for charts'!$E$5&amp;"'!$j130"),$AM13,0)),OFFSET(INDIRECT("'"&amp;'DATA for charts'!$E$5&amp;"'!$j130"),$AM13,0),"")</f>
        <v>11</v>
      </c>
      <c r="N118" s="388">
        <f ca="1">IF(ISNUMBER(OFFSET(INDIRECT("'"&amp;'DATA for charts'!$E$5&amp;"'!$k130"),$AM13,0)),OFFSET(INDIRECT("'"&amp;'DATA for charts'!$E$5&amp;"'!$k130"),$AM13,0),"")</f>
        <v>15</v>
      </c>
      <c r="O118" s="423">
        <f ca="1">IF(ISNUMBER(OFFSET(INDIRECT("'"&amp;'DATA for charts'!$F$5&amp;"'!$h130"),$AM13,0)),OFFSET(INDIRECT("'"&amp;'DATA for charts'!$F$5&amp;"'!$h130"),$AM13,0),"")</f>
        <v>62.468972650121998</v>
      </c>
      <c r="P118" s="387" t="str">
        <f ca="1">IF(ISBLANK(OFFSET(INDIRECT("'"&amp;'DATA for charts'!$F$5&amp;"'!$i130"),$AM13,0)),"",(OFFSET(INDIRECT("'"&amp;'DATA for charts'!$F$5&amp;"'!$i130"),$AM13,0)))</f>
        <v>Oct</v>
      </c>
      <c r="Q118" s="222">
        <f ca="1">IF(ISNUMBER(OFFSET(INDIRECT("'"&amp;'DATA for charts'!$F$5&amp;"'!$j130"),$AM13,0)),OFFSET(INDIRECT("'"&amp;'DATA for charts'!$F$5&amp;"'!$j130"),$AM13,0),"")</f>
        <v>18</v>
      </c>
      <c r="R118" s="388">
        <f ca="1">IF(ISNUMBER(OFFSET(INDIRECT("'"&amp;'DATA for charts'!$F$5&amp;"'!$k130"),$AM13,0)),OFFSET(INDIRECT("'"&amp;'DATA for charts'!$F$5&amp;"'!$k130"),$AM13,0),"")</f>
        <v>16</v>
      </c>
      <c r="S118" s="423">
        <f ca="1">IF(ISNUMBER(OFFSET(INDIRECT("'"&amp;'DATA for charts'!$G$5&amp;"'!$h130"),$AM13,0)),OFFSET(INDIRECT("'"&amp;'DATA for charts'!$G$5&amp;"'!$h130"),$AM13,0),"")</f>
        <v>63.3</v>
      </c>
      <c r="T118" s="387" t="str">
        <f ca="1">IF(ISBLANK(OFFSET(INDIRECT("'"&amp;'DATA for charts'!$G$5&amp;"'!$i130"),$AM13,0)),"",(OFFSET(INDIRECT("'"&amp;'DATA for charts'!$G$5&amp;"'!$i130"),$AM13,0)))</f>
        <v>Oct</v>
      </c>
      <c r="U118" s="222">
        <f ca="1">IF(ISNUMBER(OFFSET(INDIRECT("'"&amp;'DATA for charts'!$G$5&amp;"'!$j130"),$AM13,0)),OFFSET(INDIRECT("'"&amp;'DATA for charts'!$G$5&amp;"'!$j130"),$AM13,0),"")</f>
        <v>1</v>
      </c>
      <c r="V118" s="388">
        <f ca="1">IF(ISNUMBER(OFFSET(INDIRECT("'"&amp;'DATA for charts'!$G$5&amp;"'!$k130"),$AM13,0)),OFFSET(INDIRECT("'"&amp;'DATA for charts'!$G$5&amp;"'!$k130"),$AM13,0),"")</f>
        <v>16</v>
      </c>
      <c r="W118" s="423">
        <f ca="1">IF(ISNUMBER(OFFSET(INDIRECT("'"&amp;'DATA for charts'!$H$5&amp;"'!$h130"),$AM13,0)),OFFSET(INDIRECT("'"&amp;'DATA for charts'!$H$5&amp;"'!$h130"),$AM13,0),"")</f>
        <v>61.133168462951097</v>
      </c>
      <c r="X118" s="387" t="str">
        <f ca="1">IF(ISBLANK(OFFSET(INDIRECT("'"&amp;'DATA for charts'!$H$5&amp;"'!$i130"),$AM13,0)),"",(OFFSET(INDIRECT("'"&amp;'DATA for charts'!$H$5&amp;"'!$i130"),$AM13,0)))</f>
        <v>Oct</v>
      </c>
      <c r="Y118" s="222">
        <f ca="1">IF(ISNUMBER(OFFSET(INDIRECT("'"&amp;'DATA for charts'!$H$5&amp;"'!$j130"),$AM13,0)),OFFSET(INDIRECT("'"&amp;'DATA for charts'!$H$5&amp;"'!$j130"),$AM13,0),"")</f>
        <v>1</v>
      </c>
      <c r="Z118" s="388">
        <f ca="1">IF(ISNUMBER(OFFSET(INDIRECT("'"&amp;'DATA for charts'!$H$5&amp;"'!$k130"),$AM13,0)),OFFSET(INDIRECT("'"&amp;'DATA for charts'!$H$5&amp;"'!$k130"),$AM13,0),"")</f>
        <v>15</v>
      </c>
      <c r="AA118" s="424">
        <f t="shared" ca="1" si="13"/>
        <v>61.133168462951097</v>
      </c>
      <c r="AB118" s="425">
        <f t="shared" ca="1" si="14"/>
        <v>66.846489999999989</v>
      </c>
      <c r="AC118" s="425">
        <f t="shared" ca="1" si="15"/>
        <v>63.073105185512183</v>
      </c>
      <c r="AD118" s="426">
        <f t="shared" ca="1" si="16"/>
        <v>9.0582531496502791E-2</v>
      </c>
      <c r="AE118" s="386"/>
      <c r="AF118" s="416" t="str">
        <f>IF(ISNUMBER(YourData!$H132),YourData!$H132,"")</f>
        <v/>
      </c>
      <c r="AG118" s="387" t="str">
        <f>IF(ISBLANK(YourData!$I132),"",YourData!$I132)</f>
        <v/>
      </c>
      <c r="AH118" s="222" t="str">
        <f>IF(ISNUMBER(YourData!$J132),YourData!$J132,"")</f>
        <v/>
      </c>
      <c r="AI118" s="389" t="str">
        <f>IF(ISNUMBER(YourData!$K132),YourData!$K132,"")</f>
        <v/>
      </c>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2:64" ht="15">
      <c r="B119" s="157" t="s">
        <v>201</v>
      </c>
      <c r="C119" s="423">
        <f ca="1">IF(ISNUMBER(OFFSET(INDIRECT("'"&amp;'DATA for charts'!$C$5&amp;"'!$h130"),$AM14,0)),OFFSET(INDIRECT("'"&amp;'DATA for charts'!$C$5&amp;"'!$h130"),$AM14,0),"")</f>
        <v>37.1</v>
      </c>
      <c r="D119" s="387" t="str">
        <f ca="1">IF(ISBLANK(OFFSET(INDIRECT("'"&amp;'DATA for charts'!$C$5&amp;"'!$i130"),$AM14,0)),"",(OFFSET(INDIRECT("'"&amp;'DATA for charts'!$C$5&amp;"'!$i130"),$AM14,0)))</f>
        <v>Oct</v>
      </c>
      <c r="E119" s="222">
        <f ca="1">IF(ISNUMBER(OFFSET(INDIRECT("'"&amp;'DATA for charts'!$C$5&amp;"'!$j130"),$AM14,0)),OFFSET(INDIRECT("'"&amp;'DATA for charts'!$C$5&amp;"'!$j130"),$AM14,0),"")</f>
        <v>1</v>
      </c>
      <c r="F119" s="388">
        <f ca="1">IF(ISNUMBER(OFFSET(INDIRECT("'"&amp;'DATA for charts'!$C$5&amp;"'!$k130"),$AM14,0)),OFFSET(INDIRECT("'"&amp;'DATA for charts'!$C$5&amp;"'!$k130"),$AM14,0),"")</f>
        <v>17</v>
      </c>
      <c r="G119" s="423">
        <f ca="1">IF(ISNUMBER(OFFSET(INDIRECT("'"&amp;'DATA for charts'!$D$5&amp;"'!$h130"),$AM14,0)),OFFSET(INDIRECT("'"&amp;'DATA for charts'!$D$5&amp;"'!$h130"),$AM14,0),"")</f>
        <v>36.776539999999997</v>
      </c>
      <c r="H119" s="387" t="str">
        <f ca="1">IF(ISBLANK(OFFSET(INDIRECT("'"&amp;'DATA for charts'!$D$5&amp;"'!$i130"),$AM14,0)),"",(OFFSET(INDIRECT("'"&amp;'DATA for charts'!$D$5&amp;"'!$i130"),$AM14,0)))</f>
        <v>Sep</v>
      </c>
      <c r="I119" s="222">
        <f ca="1">IF(ISNUMBER(OFFSET(INDIRECT("'"&amp;'DATA for charts'!$D$5&amp;"'!$j130"),$AM14,0)),OFFSET(INDIRECT("'"&amp;'DATA for charts'!$D$5&amp;"'!$j130"),$AM14,0),"")</f>
        <v>11</v>
      </c>
      <c r="J119" s="388">
        <f ca="1">IF(ISNUMBER(OFFSET(INDIRECT("'"&amp;'DATA for charts'!$D$5&amp;"'!$k130"),$AM14,0)),OFFSET(INDIRECT("'"&amp;'DATA for charts'!$D$5&amp;"'!$k130"),$AM14,0),"")</f>
        <v>15</v>
      </c>
      <c r="K119" s="423">
        <f ca="1">IF(ISNUMBER(OFFSET(INDIRECT("'"&amp;'DATA for charts'!$E$5&amp;"'!$h130"),$AM14,0)),OFFSET(INDIRECT("'"&amp;'DATA for charts'!$E$5&amp;"'!$h130"),$AM14,0),"")</f>
        <v>36.369999999999997</v>
      </c>
      <c r="L119" s="387" t="str">
        <f ca="1">IF(ISBLANK(OFFSET(INDIRECT("'"&amp;'DATA for charts'!$E$5&amp;"'!$i130"),$AM14,0)),"",(OFFSET(INDIRECT("'"&amp;'DATA for charts'!$E$5&amp;"'!$i130"),$AM14,0)))</f>
        <v>Sep</v>
      </c>
      <c r="M119" s="222">
        <f ca="1">IF(ISNUMBER(OFFSET(INDIRECT("'"&amp;'DATA for charts'!$E$5&amp;"'!$j130"),$AM14,0)),OFFSET(INDIRECT("'"&amp;'DATA for charts'!$E$5&amp;"'!$j130"),$AM14,0),"")</f>
        <v>11</v>
      </c>
      <c r="N119" s="388">
        <f ca="1">IF(ISNUMBER(OFFSET(INDIRECT("'"&amp;'DATA for charts'!$E$5&amp;"'!$k130"),$AM14,0)),OFFSET(INDIRECT("'"&amp;'DATA for charts'!$E$5&amp;"'!$k130"),$AM14,0),"")</f>
        <v>15</v>
      </c>
      <c r="O119" s="423">
        <f ca="1">IF(ISNUMBER(OFFSET(INDIRECT("'"&amp;'DATA for charts'!$F$5&amp;"'!$h130"),$AM14,0)),OFFSET(INDIRECT("'"&amp;'DATA for charts'!$F$5&amp;"'!$h130"),$AM14,0),"")</f>
        <v>36.680459020297903</v>
      </c>
      <c r="P119" s="387" t="str">
        <f ca="1">IF(ISBLANK(OFFSET(INDIRECT("'"&amp;'DATA for charts'!$F$5&amp;"'!$i130"),$AM14,0)),"",(OFFSET(INDIRECT("'"&amp;'DATA for charts'!$F$5&amp;"'!$i130"),$AM14,0)))</f>
        <v>Sep</v>
      </c>
      <c r="Q119" s="222">
        <f ca="1">IF(ISNUMBER(OFFSET(INDIRECT("'"&amp;'DATA for charts'!$F$5&amp;"'!$j130"),$AM14,0)),OFFSET(INDIRECT("'"&amp;'DATA for charts'!$F$5&amp;"'!$j130"),$AM14,0),"")</f>
        <v>11</v>
      </c>
      <c r="R119" s="388">
        <f ca="1">IF(ISNUMBER(OFFSET(INDIRECT("'"&amp;'DATA for charts'!$F$5&amp;"'!$k130"),$AM14,0)),OFFSET(INDIRECT("'"&amp;'DATA for charts'!$F$5&amp;"'!$k130"),$AM14,0),"")</f>
        <v>16</v>
      </c>
      <c r="S119" s="423">
        <f ca="1">IF(ISNUMBER(OFFSET(INDIRECT("'"&amp;'DATA for charts'!$G$5&amp;"'!$h130"),$AM14,0)),OFFSET(INDIRECT("'"&amp;'DATA for charts'!$G$5&amp;"'!$h130"),$AM14,0),"")</f>
        <v>36.4</v>
      </c>
      <c r="T119" s="387" t="str">
        <f ca="1">IF(ISBLANK(OFFSET(INDIRECT("'"&amp;'DATA for charts'!$G$5&amp;"'!$i130"),$AM14,0)),"",(OFFSET(INDIRECT("'"&amp;'DATA for charts'!$G$5&amp;"'!$i130"),$AM14,0)))</f>
        <v>Aug</v>
      </c>
      <c r="U119" s="222">
        <f ca="1">IF(ISNUMBER(OFFSET(INDIRECT("'"&amp;'DATA for charts'!$G$5&amp;"'!$j130"),$AM14,0)),OFFSET(INDIRECT("'"&amp;'DATA for charts'!$G$5&amp;"'!$j130"),$AM14,0),"")</f>
        <v>5</v>
      </c>
      <c r="V119" s="388">
        <f ca="1">IF(ISNUMBER(OFFSET(INDIRECT("'"&amp;'DATA for charts'!$G$5&amp;"'!$k130"),$AM14,0)),OFFSET(INDIRECT("'"&amp;'DATA for charts'!$G$5&amp;"'!$k130"),$AM14,0),"")</f>
        <v>16</v>
      </c>
      <c r="W119" s="423">
        <f ca="1">IF(ISNUMBER(OFFSET(INDIRECT("'"&amp;'DATA for charts'!$H$5&amp;"'!$h130"),$AM14,0)),OFFSET(INDIRECT("'"&amp;'DATA for charts'!$H$5&amp;"'!$h130"),$AM14,0),"")</f>
        <v>36.126665293915899</v>
      </c>
      <c r="X119" s="387" t="str">
        <f ca="1">IF(ISBLANK(OFFSET(INDIRECT("'"&amp;'DATA for charts'!$H$5&amp;"'!$i130"),$AM14,0)),"",(OFFSET(INDIRECT("'"&amp;'DATA for charts'!$H$5&amp;"'!$i130"),$AM14,0)))</f>
        <v>Sep</v>
      </c>
      <c r="Y119" s="222">
        <f ca="1">IF(ISNUMBER(OFFSET(INDIRECT("'"&amp;'DATA for charts'!$H$5&amp;"'!$j130"),$AM14,0)),OFFSET(INDIRECT("'"&amp;'DATA for charts'!$H$5&amp;"'!$j130"),$AM14,0),"")</f>
        <v>11</v>
      </c>
      <c r="Z119" s="388">
        <f ca="1">IF(ISNUMBER(OFFSET(INDIRECT("'"&amp;'DATA for charts'!$H$5&amp;"'!$k130"),$AM14,0)),OFFSET(INDIRECT("'"&amp;'DATA for charts'!$H$5&amp;"'!$k130"),$AM14,0),"")</f>
        <v>16</v>
      </c>
      <c r="AA119" s="424">
        <f t="shared" ca="1" si="13"/>
        <v>36.126665293915899</v>
      </c>
      <c r="AB119" s="425">
        <f t="shared" ca="1" si="14"/>
        <v>37.1</v>
      </c>
      <c r="AC119" s="425">
        <f t="shared" ca="1" si="15"/>
        <v>36.57561071903563</v>
      </c>
      <c r="AD119" s="426">
        <f t="shared" ca="1" si="16"/>
        <v>2.6611577686590331E-2</v>
      </c>
      <c r="AE119" s="386"/>
      <c r="AF119" s="416" t="str">
        <f>IF(ISNUMBER(YourData!$H133),YourData!$H133,"")</f>
        <v/>
      </c>
      <c r="AG119" s="387" t="str">
        <f>IF(ISBLANK(YourData!$I133),"",YourData!$I133)</f>
        <v/>
      </c>
      <c r="AH119" s="222" t="str">
        <f>IF(ISNUMBER(YourData!$J133),YourData!$J133,"")</f>
        <v/>
      </c>
      <c r="AI119" s="389" t="str">
        <f>IF(ISNUMBER(YourData!$K133),YourData!$K133,"")</f>
        <v/>
      </c>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2:64" ht="15">
      <c r="B120" s="157" t="s">
        <v>729</v>
      </c>
      <c r="C120" s="423">
        <f ca="1">IF(ISNUMBER(OFFSET(INDIRECT("'"&amp;'DATA for charts'!$C$5&amp;"'!$h130"),$AM15,0)),OFFSET(INDIRECT("'"&amp;'DATA for charts'!$C$5&amp;"'!$h130"),$AM15,0),"")</f>
        <v>72.5</v>
      </c>
      <c r="D120" s="387" t="str">
        <f ca="1">IF(ISBLANK(OFFSET(INDIRECT("'"&amp;'DATA for charts'!$C$5&amp;"'!$i130"),$AM15,0)),"",(OFFSET(INDIRECT("'"&amp;'DATA for charts'!$C$5&amp;"'!$i130"),$AM15,0)))</f>
        <v>Jan</v>
      </c>
      <c r="E120" s="222">
        <f ca="1">IF(ISNUMBER(OFFSET(INDIRECT("'"&amp;'DATA for charts'!$C$5&amp;"'!$j130"),$AM15,0)),OFFSET(INDIRECT("'"&amp;'DATA for charts'!$C$5&amp;"'!$j130"),$AM15,0),"")</f>
        <v>22</v>
      </c>
      <c r="F120" s="388">
        <f ca="1">IF(ISNUMBER(OFFSET(INDIRECT("'"&amp;'DATA for charts'!$C$5&amp;"'!$k130"),$AM15,0)),OFFSET(INDIRECT("'"&amp;'DATA for charts'!$C$5&amp;"'!$k130"),$AM15,0),"")</f>
        <v>17</v>
      </c>
      <c r="G120" s="423">
        <f ca="1">IF(ISNUMBER(OFFSET(INDIRECT("'"&amp;'DATA for charts'!$D$5&amp;"'!$h130"),$AM15,0)),OFFSET(INDIRECT("'"&amp;'DATA for charts'!$D$5&amp;"'!$h130"),$AM15,0),"")</f>
        <v>78.514340000000004</v>
      </c>
      <c r="H120" s="387" t="str">
        <f ca="1">IF(ISBLANK(OFFSET(INDIRECT("'"&amp;'DATA for charts'!$D$5&amp;"'!$i130"),$AM15,0)),"",(OFFSET(INDIRECT("'"&amp;'DATA for charts'!$D$5&amp;"'!$i130"),$AM15,0)))</f>
        <v>Jan</v>
      </c>
      <c r="I120" s="222">
        <f ca="1">IF(ISNUMBER(OFFSET(INDIRECT("'"&amp;'DATA for charts'!$D$5&amp;"'!$j130"),$AM15,0)),OFFSET(INDIRECT("'"&amp;'DATA for charts'!$D$5&amp;"'!$j130"),$AM15,0),"")</f>
        <v>22</v>
      </c>
      <c r="J120" s="388">
        <f ca="1">IF(ISNUMBER(OFFSET(INDIRECT("'"&amp;'DATA for charts'!$D$5&amp;"'!$k130"),$AM15,0)),OFFSET(INDIRECT("'"&amp;'DATA for charts'!$D$5&amp;"'!$k130"),$AM15,0),"")</f>
        <v>16</v>
      </c>
      <c r="K120" s="423">
        <f ca="1">IF(ISNUMBER(OFFSET(INDIRECT("'"&amp;'DATA for charts'!$E$5&amp;"'!$h130"),$AM15,0)),OFFSET(INDIRECT("'"&amp;'DATA for charts'!$E$5&amp;"'!$h130"),$AM15,0),"")</f>
        <v>74.97</v>
      </c>
      <c r="L120" s="387" t="str">
        <f ca="1">IF(ISBLANK(OFFSET(INDIRECT("'"&amp;'DATA for charts'!$E$5&amp;"'!$i130"),$AM15,0)),"",(OFFSET(INDIRECT("'"&amp;'DATA for charts'!$E$5&amp;"'!$i130"),$AM15,0)))</f>
        <v>Oct</v>
      </c>
      <c r="M120" s="222">
        <f ca="1">IF(ISNUMBER(OFFSET(INDIRECT("'"&amp;'DATA for charts'!$E$5&amp;"'!$j130"),$AM15,0)),OFFSET(INDIRECT("'"&amp;'DATA for charts'!$E$5&amp;"'!$j130"),$AM15,0),"")</f>
        <v>12</v>
      </c>
      <c r="N120" s="388">
        <f ca="1">IF(ISNUMBER(OFFSET(INDIRECT("'"&amp;'DATA for charts'!$E$5&amp;"'!$k130"),$AM15,0)),OFFSET(INDIRECT("'"&amp;'DATA for charts'!$E$5&amp;"'!$k130"),$AM15,0),"")</f>
        <v>15</v>
      </c>
      <c r="O120" s="423">
        <f ca="1">IF(ISNUMBER(OFFSET(INDIRECT("'"&amp;'DATA for charts'!$F$5&amp;"'!$h130"),$AM15,0)),OFFSET(INDIRECT("'"&amp;'DATA for charts'!$F$5&amp;"'!$h130"),$AM15,0),"")</f>
        <v>70.144663705595306</v>
      </c>
      <c r="P120" s="387" t="str">
        <f ca="1">IF(ISBLANK(OFFSET(INDIRECT("'"&amp;'DATA for charts'!$F$5&amp;"'!$i130"),$AM15,0)),"",(OFFSET(INDIRECT("'"&amp;'DATA for charts'!$F$5&amp;"'!$i130"),$AM15,0)))</f>
        <v>Jan</v>
      </c>
      <c r="Q120" s="222">
        <f ca="1">IF(ISNUMBER(OFFSET(INDIRECT("'"&amp;'DATA for charts'!$F$5&amp;"'!$j130"),$AM15,0)),OFFSET(INDIRECT("'"&amp;'DATA for charts'!$F$5&amp;"'!$j130"),$AM15,0),"")</f>
        <v>22</v>
      </c>
      <c r="R120" s="388">
        <f ca="1">IF(ISNUMBER(OFFSET(INDIRECT("'"&amp;'DATA for charts'!$F$5&amp;"'!$k130"),$AM15,0)),OFFSET(INDIRECT("'"&amp;'DATA for charts'!$F$5&amp;"'!$k130"),$AM15,0),"")</f>
        <v>16</v>
      </c>
      <c r="S120" s="423">
        <f ca="1">IF(ISNUMBER(OFFSET(INDIRECT("'"&amp;'DATA for charts'!$G$5&amp;"'!$h130"),$AM15,0)),OFFSET(INDIRECT("'"&amp;'DATA for charts'!$G$5&amp;"'!$h130"),$AM15,0),"")</f>
        <v>72.2</v>
      </c>
      <c r="T120" s="387" t="str">
        <f ca="1">IF(ISBLANK(OFFSET(INDIRECT("'"&amp;'DATA for charts'!$G$5&amp;"'!$i130"),$AM15,0)),"",(OFFSET(INDIRECT("'"&amp;'DATA for charts'!$G$5&amp;"'!$i130"),$AM15,0)))</f>
        <v>Oct</v>
      </c>
      <c r="U120" s="222">
        <f ca="1">IF(ISNUMBER(OFFSET(INDIRECT("'"&amp;'DATA for charts'!$G$5&amp;"'!$j130"),$AM15,0)),OFFSET(INDIRECT("'"&amp;'DATA for charts'!$G$5&amp;"'!$j130"),$AM15,0),"")</f>
        <v>12</v>
      </c>
      <c r="V120" s="388">
        <f ca="1">IF(ISNUMBER(OFFSET(INDIRECT("'"&amp;'DATA for charts'!$G$5&amp;"'!$k130"),$AM15,0)),OFFSET(INDIRECT("'"&amp;'DATA for charts'!$G$5&amp;"'!$k130"),$AM15,0),"")</f>
        <v>16</v>
      </c>
      <c r="W120" s="423">
        <f ca="1">IF(ISNUMBER(OFFSET(INDIRECT("'"&amp;'DATA for charts'!$H$5&amp;"'!$h130"),$AM15,0)),OFFSET(INDIRECT("'"&amp;'DATA for charts'!$H$5&amp;"'!$h130"),$AM15,0),"")</f>
        <v>69.774155805433296</v>
      </c>
      <c r="X120" s="387" t="str">
        <f ca="1">IF(ISBLANK(OFFSET(INDIRECT("'"&amp;'DATA for charts'!$H$5&amp;"'!$i130"),$AM15,0)),"",(OFFSET(INDIRECT("'"&amp;'DATA for charts'!$H$5&amp;"'!$i130"),$AM15,0)))</f>
        <v>Jan</v>
      </c>
      <c r="Y120" s="222">
        <f ca="1">IF(ISNUMBER(OFFSET(INDIRECT("'"&amp;'DATA for charts'!$H$5&amp;"'!$j130"),$AM15,0)),OFFSET(INDIRECT("'"&amp;'DATA for charts'!$H$5&amp;"'!$j130"),$AM15,0),"")</f>
        <v>22</v>
      </c>
      <c r="Z120" s="388">
        <f ca="1">IF(ISNUMBER(OFFSET(INDIRECT("'"&amp;'DATA for charts'!$H$5&amp;"'!$k130"),$AM15,0)),OFFSET(INDIRECT("'"&amp;'DATA for charts'!$H$5&amp;"'!$k130"),$AM15,0),"")</f>
        <v>16</v>
      </c>
      <c r="AA120" s="424">
        <f t="shared" ca="1" si="13"/>
        <v>69.774155805433296</v>
      </c>
      <c r="AB120" s="425">
        <f t="shared" ca="1" si="14"/>
        <v>78.514340000000004</v>
      </c>
      <c r="AC120" s="425">
        <f t="shared" ca="1" si="15"/>
        <v>73.017193251838094</v>
      </c>
      <c r="AD120" s="426">
        <f t="shared" ca="1" si="16"/>
        <v>0.11970035830357925</v>
      </c>
      <c r="AE120" s="386"/>
      <c r="AF120" s="416" t="str">
        <f>IF(ISNUMBER(YourData!$H134),YourData!$H134,"")</f>
        <v/>
      </c>
      <c r="AG120" s="387" t="str">
        <f>IF(ISBLANK(YourData!$I134),"",YourData!$I134)</f>
        <v/>
      </c>
      <c r="AH120" s="222" t="str">
        <f>IF(ISNUMBER(YourData!$J134),YourData!$J134,"")</f>
        <v/>
      </c>
      <c r="AI120" s="389" t="str">
        <f>IF(ISNUMBER(YourData!$K134),YourData!$K134,"")</f>
        <v/>
      </c>
      <c r="AJ120"/>
      <c r="AK120"/>
      <c r="AL120"/>
      <c r="AM120"/>
      <c r="AN120"/>
      <c r="AO120"/>
      <c r="AP120"/>
      <c r="AQ120"/>
      <c r="AR120"/>
      <c r="AS120"/>
      <c r="AT120"/>
      <c r="AU120"/>
      <c r="AV120"/>
      <c r="AW120"/>
      <c r="AX120"/>
      <c r="AY120"/>
      <c r="AZ120"/>
      <c r="BA120"/>
      <c r="BB120"/>
      <c r="BC120"/>
      <c r="BD120"/>
      <c r="BE120"/>
      <c r="BF120"/>
      <c r="BG120"/>
      <c r="BH120"/>
      <c r="BI120"/>
      <c r="BJ120"/>
      <c r="BK120"/>
      <c r="BL120"/>
    </row>
    <row r="121" spans="2:64" ht="15">
      <c r="B121" s="157" t="s">
        <v>730</v>
      </c>
      <c r="C121" s="423">
        <f ca="1">IF(ISNUMBER(OFFSET(INDIRECT("'"&amp;'DATA for charts'!$C$5&amp;"'!$h130"),$AM16,0)),OFFSET(INDIRECT("'"&amp;'DATA for charts'!$C$5&amp;"'!$h130"),$AM16,0),"")</f>
        <v>49.7</v>
      </c>
      <c r="D121" s="387" t="str">
        <f ca="1">IF(ISBLANK(OFFSET(INDIRECT("'"&amp;'DATA for charts'!$C$5&amp;"'!$i130"),$AM16,0)),"",(OFFSET(INDIRECT("'"&amp;'DATA for charts'!$C$5&amp;"'!$i130"),$AM16,0)))</f>
        <v>Oct</v>
      </c>
      <c r="E121" s="222">
        <f ca="1">IF(ISNUMBER(OFFSET(INDIRECT("'"&amp;'DATA for charts'!$C$5&amp;"'!$j130"),$AM16,0)),OFFSET(INDIRECT("'"&amp;'DATA for charts'!$C$5&amp;"'!$j130"),$AM16,0),"")</f>
        <v>1</v>
      </c>
      <c r="F121" s="388">
        <f ca="1">IF(ISNUMBER(OFFSET(INDIRECT("'"&amp;'DATA for charts'!$C$5&amp;"'!$k130"),$AM16,0)),OFFSET(INDIRECT("'"&amp;'DATA for charts'!$C$5&amp;"'!$k130"),$AM16,0),"")</f>
        <v>17</v>
      </c>
      <c r="G121" s="423">
        <f ca="1">IF(ISNUMBER(OFFSET(INDIRECT("'"&amp;'DATA for charts'!$D$5&amp;"'!$h130"),$AM16,0)),OFFSET(INDIRECT("'"&amp;'DATA for charts'!$D$5&amp;"'!$h130"),$AM16,0),"")</f>
        <v>52.246360000000003</v>
      </c>
      <c r="H121" s="387" t="str">
        <f ca="1">IF(ISBLANK(OFFSET(INDIRECT("'"&amp;'DATA for charts'!$D$5&amp;"'!$i130"),$AM16,0)),"",(OFFSET(INDIRECT("'"&amp;'DATA for charts'!$D$5&amp;"'!$i130"),$AM16,0)))</f>
        <v>Sep</v>
      </c>
      <c r="I121" s="222">
        <f ca="1">IF(ISNUMBER(OFFSET(INDIRECT("'"&amp;'DATA for charts'!$D$5&amp;"'!$j130"),$AM16,0)),OFFSET(INDIRECT("'"&amp;'DATA for charts'!$D$5&amp;"'!$j130"),$AM16,0),"")</f>
        <v>12</v>
      </c>
      <c r="J121" s="388">
        <f ca="1">IF(ISNUMBER(OFFSET(INDIRECT("'"&amp;'DATA for charts'!$D$5&amp;"'!$k130"),$AM16,0)),OFFSET(INDIRECT("'"&amp;'DATA for charts'!$D$5&amp;"'!$k130"),$AM16,0),"")</f>
        <v>15</v>
      </c>
      <c r="K121" s="423">
        <f ca="1">IF(ISNUMBER(OFFSET(INDIRECT("'"&amp;'DATA for charts'!$E$5&amp;"'!$h130"),$AM16,0)),OFFSET(INDIRECT("'"&amp;'DATA for charts'!$E$5&amp;"'!$h130"),$AM16,0),"")</f>
        <v>52.81</v>
      </c>
      <c r="L121" s="387" t="str">
        <f ca="1">IF(ISBLANK(OFFSET(INDIRECT("'"&amp;'DATA for charts'!$E$5&amp;"'!$i130"),$AM16,0)),"",(OFFSET(INDIRECT("'"&amp;'DATA for charts'!$E$5&amp;"'!$i130"),$AM16,0)))</f>
        <v>Oct</v>
      </c>
      <c r="M121" s="222">
        <f ca="1">IF(ISNUMBER(OFFSET(INDIRECT("'"&amp;'DATA for charts'!$E$5&amp;"'!$j130"),$AM16,0)),OFFSET(INDIRECT("'"&amp;'DATA for charts'!$E$5&amp;"'!$j130"),$AM16,0),"")</f>
        <v>21</v>
      </c>
      <c r="N121" s="388">
        <f ca="1">IF(ISNUMBER(OFFSET(INDIRECT("'"&amp;'DATA for charts'!$E$5&amp;"'!$k130"),$AM16,0)),OFFSET(INDIRECT("'"&amp;'DATA for charts'!$E$5&amp;"'!$k130"),$AM16,0),"")</f>
        <v>14</v>
      </c>
      <c r="O121" s="423">
        <f ca="1">IF(ISNUMBER(OFFSET(INDIRECT("'"&amp;'DATA for charts'!$F$5&amp;"'!$h130"),$AM16,0)),OFFSET(INDIRECT("'"&amp;'DATA for charts'!$F$5&amp;"'!$h130"),$AM16,0),"")</f>
        <v>49.622061671536201</v>
      </c>
      <c r="P121" s="387" t="str">
        <f ca="1">IF(ISBLANK(OFFSET(INDIRECT("'"&amp;'DATA for charts'!$F$5&amp;"'!$i130"),$AM16,0)),"",(OFFSET(INDIRECT("'"&amp;'DATA for charts'!$F$5&amp;"'!$i130"),$AM16,0)))</f>
        <v>Sep</v>
      </c>
      <c r="Q121" s="222">
        <f ca="1">IF(ISNUMBER(OFFSET(INDIRECT("'"&amp;'DATA for charts'!$F$5&amp;"'!$j130"),$AM16,0)),OFFSET(INDIRECT("'"&amp;'DATA for charts'!$F$5&amp;"'!$j130"),$AM16,0),"")</f>
        <v>12</v>
      </c>
      <c r="R121" s="388">
        <f ca="1">IF(ISNUMBER(OFFSET(INDIRECT("'"&amp;'DATA for charts'!$F$5&amp;"'!$k130"),$AM16,0)),OFFSET(INDIRECT("'"&amp;'DATA for charts'!$F$5&amp;"'!$k130"),$AM16,0),"")</f>
        <v>16</v>
      </c>
      <c r="S121" s="423">
        <f ca="1">IF(ISNUMBER(OFFSET(INDIRECT("'"&amp;'DATA for charts'!$G$5&amp;"'!$h130"),$AM16,0)),OFFSET(INDIRECT("'"&amp;'DATA for charts'!$G$5&amp;"'!$h130"),$AM16,0),"")</f>
        <v>50.2</v>
      </c>
      <c r="T121" s="387" t="str">
        <f ca="1">IF(ISBLANK(OFFSET(INDIRECT("'"&amp;'DATA for charts'!$G$5&amp;"'!$i130"),$AM16,0)),"",(OFFSET(INDIRECT("'"&amp;'DATA for charts'!$G$5&amp;"'!$i130"),$AM16,0)))</f>
        <v>Sep</v>
      </c>
      <c r="U121" s="222">
        <f ca="1">IF(ISNUMBER(OFFSET(INDIRECT("'"&amp;'DATA for charts'!$G$5&amp;"'!$j130"),$AM16,0)),OFFSET(INDIRECT("'"&amp;'DATA for charts'!$G$5&amp;"'!$j130"),$AM16,0),"")</f>
        <v>12</v>
      </c>
      <c r="V121" s="388">
        <f ca="1">IF(ISNUMBER(OFFSET(INDIRECT("'"&amp;'DATA for charts'!$G$5&amp;"'!$k130"),$AM16,0)),OFFSET(INDIRECT("'"&amp;'DATA for charts'!$G$5&amp;"'!$k130"),$AM16,0),"")</f>
        <v>15</v>
      </c>
      <c r="W121" s="423">
        <f ca="1">IF(ISNUMBER(OFFSET(INDIRECT("'"&amp;'DATA for charts'!$H$5&amp;"'!$h130"),$AM16,0)),OFFSET(INDIRECT("'"&amp;'DATA for charts'!$H$5&amp;"'!$h130"),$AM16,0),"")</f>
        <v>48.540639276071502</v>
      </c>
      <c r="X121" s="387" t="str">
        <f ca="1">IF(ISBLANK(OFFSET(INDIRECT("'"&amp;'DATA for charts'!$H$5&amp;"'!$i130"),$AM16,0)),"",(OFFSET(INDIRECT("'"&amp;'DATA for charts'!$H$5&amp;"'!$i130"),$AM16,0)))</f>
        <v>Sep</v>
      </c>
      <c r="Y121" s="222">
        <f ca="1">IF(ISNUMBER(OFFSET(INDIRECT("'"&amp;'DATA for charts'!$H$5&amp;"'!$j130"),$AM16,0)),OFFSET(INDIRECT("'"&amp;'DATA for charts'!$H$5&amp;"'!$j130"),$AM16,0),"")</f>
        <v>12</v>
      </c>
      <c r="Z121" s="388">
        <f ca="1">IF(ISNUMBER(OFFSET(INDIRECT("'"&amp;'DATA for charts'!$H$5&amp;"'!$k130"),$AM16,0)),OFFSET(INDIRECT("'"&amp;'DATA for charts'!$H$5&amp;"'!$k130"),$AM16,0),"")</f>
        <v>15</v>
      </c>
      <c r="AA121" s="424">
        <f t="shared" ca="1" si="13"/>
        <v>48.540639276071502</v>
      </c>
      <c r="AB121" s="425">
        <f t="shared" ca="1" si="14"/>
        <v>52.81</v>
      </c>
      <c r="AC121" s="425">
        <f t="shared" ca="1" si="15"/>
        <v>50.519843491267949</v>
      </c>
      <c r="AD121" s="426">
        <f t="shared" ca="1" si="16"/>
        <v>8.4508589672619108E-2</v>
      </c>
      <c r="AE121" s="386"/>
      <c r="AF121" s="416" t="str">
        <f>IF(ISNUMBER(YourData!$H135),YourData!$H135,"")</f>
        <v/>
      </c>
      <c r="AG121" s="387" t="str">
        <f>IF(ISBLANK(YourData!$I135),"",YourData!$I135)</f>
        <v/>
      </c>
      <c r="AH121" s="222" t="str">
        <f>IF(ISNUMBER(YourData!$J135),YourData!$J135,"")</f>
        <v/>
      </c>
      <c r="AI121" s="389" t="str">
        <f>IF(ISNUMBER(YourData!$K135),YourData!$K135,"")</f>
        <v/>
      </c>
      <c r="AJ121"/>
      <c r="AK121"/>
      <c r="AL121"/>
      <c r="AM121"/>
      <c r="AN121"/>
      <c r="AO121"/>
      <c r="AP121"/>
      <c r="AQ121"/>
      <c r="AR121"/>
      <c r="AS121"/>
      <c r="AT121"/>
      <c r="AU121"/>
      <c r="AV121"/>
      <c r="AW121"/>
      <c r="AX121"/>
      <c r="AY121"/>
      <c r="AZ121"/>
      <c r="BA121"/>
      <c r="BB121"/>
      <c r="BC121"/>
      <c r="BD121"/>
      <c r="BE121"/>
      <c r="BF121"/>
      <c r="BG121"/>
      <c r="BH121"/>
      <c r="BI121"/>
      <c r="BJ121"/>
      <c r="BK121"/>
      <c r="BL121"/>
    </row>
    <row r="122" spans="2:64" ht="15.75" thickBot="1">
      <c r="B122" s="167" t="s">
        <v>202</v>
      </c>
      <c r="C122" s="427" t="str">
        <f ca="1">IF(ISNUMBER(OFFSET(INDIRECT("'"&amp;'DATA for charts'!$C$5&amp;"'!$h130"),$AM17,0)),OFFSET(INDIRECT("'"&amp;'DATA for charts'!$C$5&amp;"'!$h130"),$AM17,0),"")</f>
        <v/>
      </c>
      <c r="D122" s="400" t="str">
        <f ca="1">IF(ISBLANK(OFFSET(INDIRECT("'"&amp;'DATA for charts'!$C$5&amp;"'!$i130"),$AM17,0)),"",(OFFSET(INDIRECT("'"&amp;'DATA for charts'!$C$5&amp;"'!$i130"),$AM17,0)))</f>
        <v/>
      </c>
      <c r="E122" s="401" t="str">
        <f ca="1">IF(ISNUMBER(OFFSET(INDIRECT("'"&amp;'DATA for charts'!$C$5&amp;"'!$j130"),$AM17,0)),OFFSET(INDIRECT("'"&amp;'DATA for charts'!$C$5&amp;"'!$j130"),$AM17,0),"")</f>
        <v/>
      </c>
      <c r="F122" s="402" t="str">
        <f ca="1">IF(ISNUMBER(OFFSET(INDIRECT("'"&amp;'DATA for charts'!$C$5&amp;"'!$k130"),$AM17,0)),OFFSET(INDIRECT("'"&amp;'DATA for charts'!$C$5&amp;"'!$k130"),$AM17,0),"")</f>
        <v/>
      </c>
      <c r="G122" s="427">
        <f ca="1">IF(ISNUMBER(OFFSET(INDIRECT("'"&amp;'DATA for charts'!$D$5&amp;"'!$h130"),$AM17,0)),OFFSET(INDIRECT("'"&amp;'DATA for charts'!$D$5&amp;"'!$h130"),$AM17,0),"")</f>
        <v>48.903289999999998</v>
      </c>
      <c r="H122" s="400" t="str">
        <f ca="1">IF(ISBLANK(OFFSET(INDIRECT("'"&amp;'DATA for charts'!$D$5&amp;"'!$i130"),$AM17,0)),"",(OFFSET(INDIRECT("'"&amp;'DATA for charts'!$D$5&amp;"'!$i130"),$AM17,0)))</f>
        <v>Oct</v>
      </c>
      <c r="I122" s="401">
        <f ca="1">IF(ISNUMBER(OFFSET(INDIRECT("'"&amp;'DATA for charts'!$D$5&amp;"'!$j130"),$AM17,0)),OFFSET(INDIRECT("'"&amp;'DATA for charts'!$D$5&amp;"'!$j130"),$AM17,0),"")</f>
        <v>2</v>
      </c>
      <c r="J122" s="402">
        <f ca="1">IF(ISNUMBER(OFFSET(INDIRECT("'"&amp;'DATA for charts'!$D$5&amp;"'!$k130"),$AM17,0)),OFFSET(INDIRECT("'"&amp;'DATA for charts'!$D$5&amp;"'!$k130"),$AM17,0),"")</f>
        <v>16</v>
      </c>
      <c r="K122" s="427">
        <f ca="1">IF(ISNUMBER(OFFSET(INDIRECT("'"&amp;'DATA for charts'!$E$5&amp;"'!$h130"),$AM17,0)),OFFSET(INDIRECT("'"&amp;'DATA for charts'!$E$5&amp;"'!$h130"),$AM17,0),"")</f>
        <v>53.18</v>
      </c>
      <c r="L122" s="400" t="str">
        <f ca="1">IF(ISBLANK(OFFSET(INDIRECT("'"&amp;'DATA for charts'!$E$5&amp;"'!$i130"),$AM17,0)),"",(OFFSET(INDIRECT("'"&amp;'DATA for charts'!$E$5&amp;"'!$i130"),$AM17,0)))</f>
        <v>Oct</v>
      </c>
      <c r="M122" s="401">
        <f ca="1">IF(ISNUMBER(OFFSET(INDIRECT("'"&amp;'DATA for charts'!$E$5&amp;"'!$j130"),$AM17,0)),OFFSET(INDIRECT("'"&amp;'DATA for charts'!$E$5&amp;"'!$j130"),$AM17,0),"")</f>
        <v>20</v>
      </c>
      <c r="N122" s="402">
        <f ca="1">IF(ISNUMBER(OFFSET(INDIRECT("'"&amp;'DATA for charts'!$E$5&amp;"'!$k130"),$AM17,0)),OFFSET(INDIRECT("'"&amp;'DATA for charts'!$E$5&amp;"'!$k130"),$AM17,0),"")</f>
        <v>14</v>
      </c>
      <c r="O122" s="427">
        <f ca="1">IF(ISNUMBER(OFFSET(INDIRECT("'"&amp;'DATA for charts'!$F$5&amp;"'!$h130"),$AM17,0)),OFFSET(INDIRECT("'"&amp;'DATA for charts'!$F$5&amp;"'!$h130"),$AM17,0),"")</f>
        <v>49.877287464590601</v>
      </c>
      <c r="P122" s="400" t="str">
        <f ca="1">IF(ISBLANK(OFFSET(INDIRECT("'"&amp;'DATA for charts'!$F$5&amp;"'!$i130"),$AM17,0)),"",(OFFSET(INDIRECT("'"&amp;'DATA for charts'!$F$5&amp;"'!$i130"),$AM17,0)))</f>
        <v>Oct</v>
      </c>
      <c r="Q122" s="401">
        <f ca="1">IF(ISNUMBER(OFFSET(INDIRECT("'"&amp;'DATA for charts'!$F$5&amp;"'!$j130"),$AM17,0)),OFFSET(INDIRECT("'"&amp;'DATA for charts'!$F$5&amp;"'!$j130"),$AM17,0),"")</f>
        <v>12</v>
      </c>
      <c r="R122" s="402">
        <f ca="1">IF(ISNUMBER(OFFSET(INDIRECT("'"&amp;'DATA for charts'!$F$5&amp;"'!$k130"),$AM17,0)),OFFSET(INDIRECT("'"&amp;'DATA for charts'!$F$5&amp;"'!$k130"),$AM17,0),"")</f>
        <v>15</v>
      </c>
      <c r="S122" s="427">
        <f ca="1">IF(ISNUMBER(OFFSET(INDIRECT("'"&amp;'DATA for charts'!$G$5&amp;"'!$h130"),$AM17,0)),OFFSET(INDIRECT("'"&amp;'DATA for charts'!$G$5&amp;"'!$h130"),$AM17,0),"")</f>
        <v>49.5</v>
      </c>
      <c r="T122" s="400" t="str">
        <f ca="1">IF(ISBLANK(OFFSET(INDIRECT("'"&amp;'DATA for charts'!$G$5&amp;"'!$i130"),$AM17,0)),"",(OFFSET(INDIRECT("'"&amp;'DATA for charts'!$G$5&amp;"'!$i130"),$AM17,0)))</f>
        <v>Oct</v>
      </c>
      <c r="U122" s="401">
        <f ca="1">IF(ISNUMBER(OFFSET(INDIRECT("'"&amp;'DATA for charts'!$G$5&amp;"'!$j130"),$AM17,0)),OFFSET(INDIRECT("'"&amp;'DATA for charts'!$G$5&amp;"'!$j130"),$AM17,0),"")</f>
        <v>12</v>
      </c>
      <c r="V122" s="402">
        <f ca="1">IF(ISNUMBER(OFFSET(INDIRECT("'"&amp;'DATA for charts'!$G$5&amp;"'!$k130"),$AM17,0)),OFFSET(INDIRECT("'"&amp;'DATA for charts'!$G$5&amp;"'!$k130"),$AM17,0),"")</f>
        <v>15</v>
      </c>
      <c r="W122" s="427">
        <f ca="1">IF(ISNUMBER(OFFSET(INDIRECT("'"&amp;'DATA for charts'!$H$5&amp;"'!$h130"),$AM17,0)),OFFSET(INDIRECT("'"&amp;'DATA for charts'!$H$5&amp;"'!$h130"),$AM17,0),"")</f>
        <v>48.096579257193497</v>
      </c>
      <c r="X122" s="400" t="str">
        <f ca="1">IF(ISBLANK(OFFSET(INDIRECT("'"&amp;'DATA for charts'!$H$5&amp;"'!$i130"),$AM17,0)),"",(OFFSET(INDIRECT("'"&amp;'DATA for charts'!$H$5&amp;"'!$i130"),$AM17,0)))</f>
        <v>Oct</v>
      </c>
      <c r="Y122" s="401">
        <f ca="1">IF(ISNUMBER(OFFSET(INDIRECT("'"&amp;'DATA for charts'!$H$5&amp;"'!$j130"),$AM17,0)),OFFSET(INDIRECT("'"&amp;'DATA for charts'!$H$5&amp;"'!$j130"),$AM17,0),"")</f>
        <v>12</v>
      </c>
      <c r="Z122" s="402">
        <f ca="1">IF(ISNUMBER(OFFSET(INDIRECT("'"&amp;'DATA for charts'!$H$5&amp;"'!$k130"),$AM17,0)),OFFSET(INDIRECT("'"&amp;'DATA for charts'!$H$5&amp;"'!$k130"),$AM17,0),"")</f>
        <v>15</v>
      </c>
      <c r="AA122" s="941">
        <f t="shared" ca="1" si="13"/>
        <v>48.096579257193497</v>
      </c>
      <c r="AB122" s="942">
        <f t="shared" ca="1" si="14"/>
        <v>53.18</v>
      </c>
      <c r="AC122" s="942">
        <f t="shared" ca="1" si="15"/>
        <v>49.911431344356821</v>
      </c>
      <c r="AD122" s="943">
        <f t="shared" ca="1" si="16"/>
        <v>0.10184882713008497</v>
      </c>
      <c r="AE122" s="386"/>
      <c r="AF122" s="417" t="str">
        <f>IF(ISNUMBER(YourData!$H136),YourData!$H136,"")</f>
        <v/>
      </c>
      <c r="AG122" s="400" t="str">
        <f>IF(ISBLANK(YourData!$I136),"",YourData!$I136)</f>
        <v/>
      </c>
      <c r="AH122" s="401" t="str">
        <f>IF(ISNUMBER(YourData!$J136),YourData!$J136,"")</f>
        <v/>
      </c>
      <c r="AI122" s="407" t="str">
        <f>IF(ISNUMBER(YourData!$K136),YourData!$K136,"")</f>
        <v/>
      </c>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2:64" ht="15.75" thickTop="1">
      <c r="B123" s="168" t="s">
        <v>563</v>
      </c>
      <c r="C123" s="428"/>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c r="AA123" s="123"/>
      <c r="AB123" s="77"/>
      <c r="AC123" s="77"/>
      <c r="AD123" s="124"/>
      <c r="AE123" s="146"/>
      <c r="AF123" s="429"/>
      <c r="AG123" s="428"/>
      <c r="AH123" s="428"/>
      <c r="AI123" s="430"/>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2:64" ht="15">
      <c r="B124" s="200" t="s">
        <v>559</v>
      </c>
      <c r="C124" s="431" t="str">
        <f ca="1">'DATA for charts'!C6</f>
        <v>BSIMAC</v>
      </c>
      <c r="D124" s="431"/>
      <c r="E124" s="431"/>
      <c r="F124" s="431"/>
      <c r="G124" s="431" t="str">
        <f ca="1">'DATA for charts'!D6</f>
        <v>CSE</v>
      </c>
      <c r="H124" s="431"/>
      <c r="I124" s="431"/>
      <c r="J124" s="431"/>
      <c r="K124" s="431" t="str">
        <f ca="1">'DATA for charts'!E6</f>
        <v>DeST</v>
      </c>
      <c r="L124" s="431"/>
      <c r="M124" s="431"/>
      <c r="N124" s="431"/>
      <c r="O124" s="431" t="str">
        <f ca="1">'DATA for charts'!F6</f>
        <v>EnergyPlus</v>
      </c>
      <c r="P124" s="431"/>
      <c r="Q124" s="431"/>
      <c r="R124" s="431"/>
      <c r="S124" s="431" t="str">
        <f ca="1">'DATA for charts'!G6</f>
        <v>ESP-r</v>
      </c>
      <c r="T124" s="431"/>
      <c r="U124" s="431"/>
      <c r="V124" s="431"/>
      <c r="W124" s="431" t="str">
        <f ca="1">'DATA for charts'!H6</f>
        <v>TRNSYS</v>
      </c>
      <c r="X124" s="431"/>
      <c r="Y124" s="431"/>
      <c r="Z124" s="431"/>
      <c r="AA124" s="978" t="s">
        <v>556</v>
      </c>
      <c r="AB124" s="979"/>
      <c r="AC124" s="979"/>
      <c r="AD124" s="980"/>
      <c r="AE124" s="146"/>
      <c r="AF124" s="432"/>
      <c r="AG124" s="218" t="str">
        <f ca="1">'DATA for charts'!$S$6</f>
        <v>Tested Prg</v>
      </c>
      <c r="AH124" s="374"/>
      <c r="AI124" s="377"/>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2:64" ht="15">
      <c r="B125" s="201"/>
      <c r="C125" s="373" t="str">
        <f ca="1">'DATA for charts'!C7</f>
        <v/>
      </c>
      <c r="D125" s="374"/>
      <c r="E125" s="374"/>
      <c r="F125" s="375"/>
      <c r="G125" s="373" t="str">
        <f ca="1">'DATA for charts'!D7</f>
        <v/>
      </c>
      <c r="H125" s="374"/>
      <c r="I125" s="374"/>
      <c r="J125" s="375"/>
      <c r="K125" s="373" t="str">
        <f ca="1">'DATA for charts'!E7</f>
        <v/>
      </c>
      <c r="L125" s="374"/>
      <c r="M125" s="374"/>
      <c r="N125" s="375"/>
      <c r="O125" s="373" t="str">
        <f ca="1">'DATA for charts'!F7</f>
        <v/>
      </c>
      <c r="P125" s="374"/>
      <c r="Q125" s="374"/>
      <c r="R125" s="375"/>
      <c r="S125" s="197" t="str">
        <f ca="1">'DATA for charts'!G7</f>
        <v/>
      </c>
      <c r="T125" s="214"/>
      <c r="U125" s="214"/>
      <c r="V125" s="375"/>
      <c r="W125" s="373" t="str">
        <f ca="1">'DATA for charts'!H7</f>
        <v/>
      </c>
      <c r="X125" s="374"/>
      <c r="Y125" s="374"/>
      <c r="Z125" s="375"/>
      <c r="AA125" s="351" t="s">
        <v>254</v>
      </c>
      <c r="AB125" s="352" t="s">
        <v>255</v>
      </c>
      <c r="AC125" s="353" t="s">
        <v>256</v>
      </c>
      <c r="AD125" s="159" t="s">
        <v>453</v>
      </c>
      <c r="AE125" s="146"/>
      <c r="AF125" s="432"/>
      <c r="AG125" s="218" t="str">
        <f ca="1">'DATA for charts'!$S$7</f>
        <v/>
      </c>
      <c r="AH125" s="374"/>
      <c r="AI125" s="377"/>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2:64" ht="15">
      <c r="B126" s="198" t="s">
        <v>558</v>
      </c>
      <c r="C126" s="162" t="s">
        <v>458</v>
      </c>
      <c r="D126" s="163" t="s">
        <v>728</v>
      </c>
      <c r="E126" s="163" t="s">
        <v>673</v>
      </c>
      <c r="F126" s="164" t="s">
        <v>455</v>
      </c>
      <c r="G126" s="162" t="s">
        <v>458</v>
      </c>
      <c r="H126" s="163" t="s">
        <v>728</v>
      </c>
      <c r="I126" s="163" t="s">
        <v>673</v>
      </c>
      <c r="J126" s="164" t="s">
        <v>455</v>
      </c>
      <c r="K126" s="162" t="s">
        <v>458</v>
      </c>
      <c r="L126" s="163" t="s">
        <v>728</v>
      </c>
      <c r="M126" s="163" t="s">
        <v>673</v>
      </c>
      <c r="N126" s="164" t="s">
        <v>455</v>
      </c>
      <c r="O126" s="162" t="s">
        <v>458</v>
      </c>
      <c r="P126" s="163" t="s">
        <v>728</v>
      </c>
      <c r="Q126" s="163" t="s">
        <v>673</v>
      </c>
      <c r="R126" s="164" t="s">
        <v>455</v>
      </c>
      <c r="S126" s="162" t="s">
        <v>458</v>
      </c>
      <c r="T126" s="163" t="s">
        <v>728</v>
      </c>
      <c r="U126" s="163" t="s">
        <v>673</v>
      </c>
      <c r="V126" s="164" t="s">
        <v>455</v>
      </c>
      <c r="W126" s="162" t="s">
        <v>458</v>
      </c>
      <c r="X126" s="163" t="s">
        <v>728</v>
      </c>
      <c r="Y126" s="163" t="s">
        <v>673</v>
      </c>
      <c r="Z126" s="164" t="s">
        <v>455</v>
      </c>
      <c r="AA126" s="418" t="s">
        <v>458</v>
      </c>
      <c r="AB126" s="162" t="s">
        <v>458</v>
      </c>
      <c r="AC126" s="162" t="s">
        <v>458</v>
      </c>
      <c r="AD126" s="161" t="s">
        <v>451</v>
      </c>
      <c r="AE126" s="146"/>
      <c r="AF126" s="433" t="s">
        <v>458</v>
      </c>
      <c r="AG126" s="163" t="s">
        <v>728</v>
      </c>
      <c r="AH126" s="163" t="s">
        <v>673</v>
      </c>
      <c r="AI126" s="261" t="s">
        <v>455</v>
      </c>
      <c r="AJ126"/>
      <c r="AK126"/>
      <c r="AL126"/>
      <c r="AM126"/>
      <c r="AN126"/>
      <c r="AO126"/>
      <c r="AP126"/>
      <c r="AQ126"/>
      <c r="AR126"/>
      <c r="AS126"/>
      <c r="AT126"/>
      <c r="AU126"/>
      <c r="AV126"/>
      <c r="AW126"/>
      <c r="AX126"/>
      <c r="AY126"/>
      <c r="AZ126"/>
      <c r="BA126"/>
      <c r="BB126"/>
      <c r="BC126"/>
      <c r="BD126"/>
      <c r="BE126"/>
      <c r="BF126"/>
      <c r="BG126"/>
      <c r="BH126"/>
      <c r="BI126"/>
      <c r="BJ126"/>
      <c r="BK126"/>
      <c r="BL126"/>
    </row>
    <row r="127" spans="2:64" ht="15">
      <c r="B127" s="167" t="s">
        <v>456</v>
      </c>
      <c r="C127" s="419">
        <f ca="1">IF(ISNUMBER(OFFSET(INDIRECT("'"&amp;'DATA for charts'!$C$5&amp;"'!$d130"),$AM11,0)),OFFSET(INDIRECT("'"&amp;'DATA for charts'!$C$5&amp;"'!$d130"),$AM11,0),"")</f>
        <v>-9.9</v>
      </c>
      <c r="D127" s="379" t="str">
        <f ca="1">IF(ISBLANK(OFFSET(INDIRECT("'"&amp;'DATA for charts'!$C$5&amp;"'!$e130"),$AM11,0)),"",(OFFSET(INDIRECT("'"&amp;'DATA for charts'!$C$5&amp;"'!$e130"),$AM11,0)))</f>
        <v>Nov</v>
      </c>
      <c r="E127" s="380">
        <f ca="1">IF(ISNUMBER(OFFSET(INDIRECT("'"&amp;'DATA for charts'!$C$5&amp;"'!$f130"),$AM11,0)),OFFSET(INDIRECT("'"&amp;'DATA for charts'!$C$5&amp;"'!$f130"),$AM11,0),"")</f>
        <v>26</v>
      </c>
      <c r="F127" s="381">
        <f ca="1">IF(ISNUMBER(OFFSET(INDIRECT("'"&amp;'DATA for charts'!$C$5&amp;"'!$g130"),$AM11,0)),OFFSET(INDIRECT("'"&amp;'DATA for charts'!$C$5&amp;"'!$g130"),$AM11,0),"")</f>
        <v>8</v>
      </c>
      <c r="G127" s="419">
        <f ca="1">IF(ISNUMBER(OFFSET(INDIRECT("'"&amp;'DATA for charts'!$D$5&amp;"'!$d130"),$AM11,0)),OFFSET(INDIRECT("'"&amp;'DATA for charts'!$D$5&amp;"'!$d130"),$AM11,0),"")</f>
        <v>-12.890370000000001</v>
      </c>
      <c r="H127" s="379" t="str">
        <f ca="1">IF(ISBLANK(OFFSET(INDIRECT("'"&amp;'DATA for charts'!$D$5&amp;"'!$e130"),$AM11,0)),"",(OFFSET(INDIRECT("'"&amp;'DATA for charts'!$D$5&amp;"'!$e130"),$AM11,0)))</f>
        <v>Feb</v>
      </c>
      <c r="I127" s="380">
        <f ca="1">IF(ISNUMBER(OFFSET(INDIRECT("'"&amp;'DATA for charts'!$D$5&amp;"'!$f130"),$AM11,0)),OFFSET(INDIRECT("'"&amp;'DATA for charts'!$D$5&amp;"'!$f130"),$AM11,0),"")</f>
        <v>9</v>
      </c>
      <c r="J127" s="381">
        <f ca="1">IF(ISNUMBER(OFFSET(INDIRECT("'"&amp;'DATA for charts'!$D$5&amp;"'!$g130"),$AM11,0)),OFFSET(INDIRECT("'"&amp;'DATA for charts'!$D$5&amp;"'!$g130"),$AM11,0),"")</f>
        <v>7</v>
      </c>
      <c r="K127" s="419">
        <f ca="1">IF(ISNUMBER(OFFSET(INDIRECT("'"&amp;'DATA for charts'!$E$5&amp;"'!$d130"),$AM11,0)),OFFSET(INDIRECT("'"&amp;'DATA for charts'!$E$5&amp;"'!$d130"),$AM11,0),"")</f>
        <v>-13.52</v>
      </c>
      <c r="L127" s="379" t="str">
        <f ca="1">IF(ISBLANK(OFFSET(INDIRECT("'"&amp;'DATA for charts'!$E$5&amp;"'!$e130"),$AM11,0)),"",(OFFSET(INDIRECT("'"&amp;'DATA for charts'!$E$5&amp;"'!$e130"),$AM11,0)))</f>
        <v>Feb</v>
      </c>
      <c r="M127" s="380">
        <f ca="1">IF(ISNUMBER(OFFSET(INDIRECT("'"&amp;'DATA for charts'!$E$5&amp;"'!$f130"),$AM11,0)),OFFSET(INDIRECT("'"&amp;'DATA for charts'!$E$5&amp;"'!$f130"),$AM11,0),"")</f>
        <v>9</v>
      </c>
      <c r="N127" s="381">
        <f ca="1">IF(ISNUMBER(OFFSET(INDIRECT("'"&amp;'DATA for charts'!$E$5&amp;"'!$g130"),$AM11,0)),OFFSET(INDIRECT("'"&amp;'DATA for charts'!$E$5&amp;"'!$g130"),$AM11,0),"")</f>
        <v>6</v>
      </c>
      <c r="O127" s="419">
        <f ca="1">IF(ISNUMBER(OFFSET(INDIRECT("'"&amp;'DATA for charts'!$F$5&amp;"'!$d130"),$AM11,0)),OFFSET(INDIRECT("'"&amp;'DATA for charts'!$F$5&amp;"'!$d130"),$AM11,0),"")</f>
        <v>-12.561260056357201</v>
      </c>
      <c r="P127" s="379" t="str">
        <f ca="1">IF(ISBLANK(OFFSET(INDIRECT("'"&amp;'DATA for charts'!$F$5&amp;"'!$e130"),$AM11,0)),"",(OFFSET(INDIRECT("'"&amp;'DATA for charts'!$F$5&amp;"'!$e130"),$AM11,0)))</f>
        <v>Feb</v>
      </c>
      <c r="Q127" s="380">
        <f ca="1">IF(ISNUMBER(OFFSET(INDIRECT("'"&amp;'DATA for charts'!$F$5&amp;"'!$f130"),$AM11,0)),OFFSET(INDIRECT("'"&amp;'DATA for charts'!$F$5&amp;"'!$f130"),$AM11,0),"")</f>
        <v>9</v>
      </c>
      <c r="R127" s="381">
        <f ca="1">IF(ISNUMBER(OFFSET(INDIRECT("'"&amp;'DATA for charts'!$F$5&amp;"'!$g130"),$AM11,0)),OFFSET(INDIRECT("'"&amp;'DATA for charts'!$F$5&amp;"'!$g130"),$AM11,0),"")</f>
        <v>7</v>
      </c>
      <c r="S127" s="419">
        <f ca="1">IF(ISNUMBER(OFFSET(INDIRECT("'"&amp;'DATA for charts'!$G$5&amp;"'!$d130"),$AM11,0)),OFFSET(INDIRECT("'"&amp;'DATA for charts'!$G$5&amp;"'!$d130"),$AM11,0),"")</f>
        <v>-13.5</v>
      </c>
      <c r="T127" s="379" t="str">
        <f ca="1">IF(ISBLANK(OFFSET(INDIRECT("'"&amp;'DATA for charts'!$G$5&amp;"'!$e130"),$AM11,0)),"",(OFFSET(INDIRECT("'"&amp;'DATA for charts'!$G$5&amp;"'!$e130"),$AM11,0)))</f>
        <v>Feb</v>
      </c>
      <c r="U127" s="380">
        <f ca="1">IF(ISNUMBER(OFFSET(INDIRECT("'"&amp;'DATA for charts'!$G$5&amp;"'!$f130"),$AM11,0)),OFFSET(INDIRECT("'"&amp;'DATA for charts'!$G$5&amp;"'!$f130"),$AM11,0),"")</f>
        <v>9</v>
      </c>
      <c r="V127" s="381">
        <f ca="1">IF(ISNUMBER(OFFSET(INDIRECT("'"&amp;'DATA for charts'!$G$5&amp;"'!$g130"),$AM11,0)),OFFSET(INDIRECT("'"&amp;'DATA for charts'!$G$5&amp;"'!$g130"),$AM11,0),"")</f>
        <v>7</v>
      </c>
      <c r="W127" s="419">
        <f ca="1">IF(ISNUMBER(OFFSET(INDIRECT("'"&amp;'DATA for charts'!$H$5&amp;"'!$d130"),$AM11,0)),OFFSET(INDIRECT("'"&amp;'DATA for charts'!$H$5&amp;"'!$d130"),$AM11,0),"")</f>
        <v>-13.844209017671901</v>
      </c>
      <c r="X127" s="379" t="str">
        <f ca="1">IF(ISBLANK(OFFSET(INDIRECT("'"&amp;'DATA for charts'!$H$5&amp;"'!$e130"),$AM11,0)),"",(OFFSET(INDIRECT("'"&amp;'DATA for charts'!$H$5&amp;"'!$e130"),$AM11,0)))</f>
        <v>Feb</v>
      </c>
      <c r="Y127" s="380">
        <f ca="1">IF(ISNUMBER(OFFSET(INDIRECT("'"&amp;'DATA for charts'!$H$5&amp;"'!$f130"),$AM11,0)),OFFSET(INDIRECT("'"&amp;'DATA for charts'!$H$5&amp;"'!$f130"),$AM11,0),"")</f>
        <v>9</v>
      </c>
      <c r="Z127" s="381">
        <f ca="1">IF(ISNUMBER(OFFSET(INDIRECT("'"&amp;'DATA for charts'!$H$5&amp;"'!$g130"),$AM11,0)),OFFSET(INDIRECT("'"&amp;'DATA for charts'!$H$5&amp;"'!$g130"),$AM11,0),"")</f>
        <v>7</v>
      </c>
      <c r="AA127" s="420">
        <f t="shared" ref="AA127:AA133" ca="1" si="17">MIN(C127,G127,K127,O127,S127,W127)</f>
        <v>-13.844209017671901</v>
      </c>
      <c r="AB127" s="421">
        <f t="shared" ref="AB127:AB133" ca="1" si="18">MAX(C127,G127,K127,O127,S127,W127)</f>
        <v>-9.9</v>
      </c>
      <c r="AC127" s="421">
        <f t="shared" ref="AC127:AC133" ca="1" si="19">AVERAGE(C127,G127,K127,O127,S127,W127)</f>
        <v>-12.702639845671518</v>
      </c>
      <c r="AD127" s="422">
        <f ca="1">IF(AC127=0,0,ABS((AB127-AA127)/AC127))</f>
        <v>0.31050309743418469</v>
      </c>
      <c r="AE127" s="386"/>
      <c r="AF127" s="415" t="str">
        <f>IF(ISNUMBER(YourData!$D130),YourData!$D130,"")</f>
        <v/>
      </c>
      <c r="AG127" s="379" t="str">
        <f>IF(ISBLANK(YourData!$E130),"",YourData!$E130)</f>
        <v/>
      </c>
      <c r="AH127" s="380" t="str">
        <f>IF(ISNUMBER(YourData!$F130),YourData!$F130,"")</f>
        <v/>
      </c>
      <c r="AI127" s="382" t="str">
        <f>IF(ISNUMBER(YourData!$G130),YourData!$G130,"")</f>
        <v/>
      </c>
      <c r="AJ127"/>
      <c r="AK127"/>
      <c r="AL127"/>
      <c r="AM127"/>
      <c r="AN127"/>
      <c r="AO127"/>
      <c r="AP127"/>
      <c r="AQ127"/>
      <c r="AR127"/>
      <c r="AS127"/>
      <c r="AT127"/>
      <c r="AU127"/>
      <c r="AV127"/>
      <c r="AW127"/>
      <c r="AX127"/>
      <c r="AY127"/>
      <c r="AZ127"/>
      <c r="BA127"/>
      <c r="BB127"/>
      <c r="BC127"/>
      <c r="BD127"/>
      <c r="BE127"/>
      <c r="BF127"/>
      <c r="BG127"/>
      <c r="BH127"/>
      <c r="BI127"/>
      <c r="BJ127"/>
      <c r="BK127"/>
      <c r="BL127"/>
    </row>
    <row r="128" spans="2:64" ht="15">
      <c r="B128" s="167" t="s">
        <v>457</v>
      </c>
      <c r="C128" s="423">
        <f ca="1">IF(ISNUMBER(OFFSET(INDIRECT("'"&amp;'DATA for charts'!$C$5&amp;"'!$d130"),$AM12,0)),OFFSET(INDIRECT("'"&amp;'DATA for charts'!$C$5&amp;"'!$d130"),$AM12,0),"")</f>
        <v>0.6</v>
      </c>
      <c r="D128" s="387" t="str">
        <f ca="1">IF(ISBLANK(OFFSET(INDIRECT("'"&amp;'DATA for charts'!$C$5&amp;"'!$e130"),$AM12,0)),"",(OFFSET(INDIRECT("'"&amp;'DATA for charts'!$C$5&amp;"'!$e130"),$AM12,0)))</f>
        <v>Feb</v>
      </c>
      <c r="E128" s="222">
        <f ca="1">IF(ISNUMBER(OFFSET(INDIRECT("'"&amp;'DATA for charts'!$C$5&amp;"'!$f130"),$AM12,0)),OFFSET(INDIRECT("'"&amp;'DATA for charts'!$C$5&amp;"'!$f130"),$AM12,0),"")</f>
        <v>8</v>
      </c>
      <c r="F128" s="388">
        <f ca="1">IF(ISNUMBER(OFFSET(INDIRECT("'"&amp;'DATA for charts'!$C$5&amp;"'!$g130"),$AM12,0)),OFFSET(INDIRECT("'"&amp;'DATA for charts'!$C$5&amp;"'!$g130"),$AM12,0),"")</f>
        <v>11</v>
      </c>
      <c r="G128" s="423">
        <f ca="1">IF(ISNUMBER(OFFSET(INDIRECT("'"&amp;'DATA for charts'!$D$5&amp;"'!$d130"),$AM12,0)),OFFSET(INDIRECT("'"&amp;'DATA for charts'!$D$5&amp;"'!$d130"),$AM12,0),"")</f>
        <v>2.164676</v>
      </c>
      <c r="H128" s="387" t="str">
        <f ca="1">IF(ISBLANK(OFFSET(INDIRECT("'"&amp;'DATA for charts'!$D$5&amp;"'!$e130"),$AM12,0)),"",(OFFSET(INDIRECT("'"&amp;'DATA for charts'!$D$5&amp;"'!$e130"),$AM12,0)))</f>
        <v>Feb</v>
      </c>
      <c r="I128" s="222">
        <f ca="1">IF(ISNUMBER(OFFSET(INDIRECT("'"&amp;'DATA for charts'!$D$5&amp;"'!$f130"),$AM12,0)),OFFSET(INDIRECT("'"&amp;'DATA for charts'!$D$5&amp;"'!$f130"),$AM12,0),"")</f>
        <v>9</v>
      </c>
      <c r="J128" s="388">
        <f ca="1">IF(ISNUMBER(OFFSET(INDIRECT("'"&amp;'DATA for charts'!$D$5&amp;"'!$g130"),$AM12,0)),OFFSET(INDIRECT("'"&amp;'DATA for charts'!$D$5&amp;"'!$g130"),$AM12,0),"")</f>
        <v>7</v>
      </c>
      <c r="K128" s="423">
        <f ca="1">IF(ISNUMBER(OFFSET(INDIRECT("'"&amp;'DATA for charts'!$E$5&amp;"'!$d130"),$AM12,0)),OFFSET(INDIRECT("'"&amp;'DATA for charts'!$E$5&amp;"'!$d130"),$AM12,0),"")</f>
        <v>1.31</v>
      </c>
      <c r="L128" s="387" t="str">
        <f ca="1">IF(ISBLANK(OFFSET(INDIRECT("'"&amp;'DATA for charts'!$E$5&amp;"'!$e130"),$AM12,0)),"",(OFFSET(INDIRECT("'"&amp;'DATA for charts'!$E$5&amp;"'!$e130"),$AM12,0)))</f>
        <v>Feb</v>
      </c>
      <c r="M128" s="222">
        <f ca="1">IF(ISNUMBER(OFFSET(INDIRECT("'"&amp;'DATA for charts'!$E$5&amp;"'!$f130"),$AM12,0)),OFFSET(INDIRECT("'"&amp;'DATA for charts'!$E$5&amp;"'!$f130"),$AM12,0),"")</f>
        <v>9</v>
      </c>
      <c r="N128" s="388">
        <f ca="1">IF(ISNUMBER(OFFSET(INDIRECT("'"&amp;'DATA for charts'!$E$5&amp;"'!$g130"),$AM12,0)),OFFSET(INDIRECT("'"&amp;'DATA for charts'!$E$5&amp;"'!$g130"),$AM12,0),"")</f>
        <v>7</v>
      </c>
      <c r="O128" s="423">
        <f ca="1">IF(ISNUMBER(OFFSET(INDIRECT("'"&amp;'DATA for charts'!$F$5&amp;"'!$d130"),$AM12,0)),OFFSET(INDIRECT("'"&amp;'DATA for charts'!$F$5&amp;"'!$d130"),$AM12,0),"")</f>
        <v>1.24241687833779</v>
      </c>
      <c r="P128" s="387" t="str">
        <f ca="1">IF(ISBLANK(OFFSET(INDIRECT("'"&amp;'DATA for charts'!$F$5&amp;"'!$e130"),$AM12,0)),"",(OFFSET(INDIRECT("'"&amp;'DATA for charts'!$F$5&amp;"'!$e130"),$AM12,0)))</f>
        <v>Feb</v>
      </c>
      <c r="Q128" s="222">
        <f ca="1">IF(ISNUMBER(OFFSET(INDIRECT("'"&amp;'DATA for charts'!$F$5&amp;"'!$f130"),$AM12,0)),OFFSET(INDIRECT("'"&amp;'DATA for charts'!$F$5&amp;"'!$f130"),$AM12,0),"")</f>
        <v>9</v>
      </c>
      <c r="R128" s="388">
        <f ca="1">IF(ISNUMBER(OFFSET(INDIRECT("'"&amp;'DATA for charts'!$F$5&amp;"'!$g130"),$AM12,0)),OFFSET(INDIRECT("'"&amp;'DATA for charts'!$F$5&amp;"'!$g130"),$AM12,0),"")</f>
        <v>7</v>
      </c>
      <c r="S128" s="423">
        <f ca="1">IF(ISNUMBER(OFFSET(INDIRECT("'"&amp;'DATA for charts'!$G$5&amp;"'!$d130"),$AM12,0)),OFFSET(INDIRECT("'"&amp;'DATA for charts'!$G$5&amp;"'!$d130"),$AM12,0),"")</f>
        <v>1.6</v>
      </c>
      <c r="T128" s="387" t="str">
        <f ca="1">IF(ISBLANK(OFFSET(INDIRECT("'"&amp;'DATA for charts'!$G$5&amp;"'!$e130"),$AM12,0)),"",(OFFSET(INDIRECT("'"&amp;'DATA for charts'!$G$5&amp;"'!$e130"),$AM12,0)))</f>
        <v>Feb</v>
      </c>
      <c r="U128" s="222">
        <f ca="1">IF(ISNUMBER(OFFSET(INDIRECT("'"&amp;'DATA for charts'!$G$5&amp;"'!$f130"),$AM12,0)),OFFSET(INDIRECT("'"&amp;'DATA for charts'!$G$5&amp;"'!$f130"),$AM12,0),"")</f>
        <v>9</v>
      </c>
      <c r="V128" s="388">
        <f ca="1">IF(ISNUMBER(OFFSET(INDIRECT("'"&amp;'DATA for charts'!$G$5&amp;"'!$g130"),$AM12,0)),OFFSET(INDIRECT("'"&amp;'DATA for charts'!$G$5&amp;"'!$g130"),$AM12,0),"")</f>
        <v>7</v>
      </c>
      <c r="W128" s="423">
        <f ca="1">IF(ISNUMBER(OFFSET(INDIRECT("'"&amp;'DATA for charts'!$H$5&amp;"'!$d130"),$AM12,0)),OFFSET(INDIRECT("'"&amp;'DATA for charts'!$H$5&amp;"'!$d130"),$AM12,0),"")</f>
        <v>0.63931465094144102</v>
      </c>
      <c r="X128" s="387" t="str">
        <f ca="1">IF(ISBLANK(OFFSET(INDIRECT("'"&amp;'DATA for charts'!$H$5&amp;"'!$e130"),$AM12,0)),"",(OFFSET(INDIRECT("'"&amp;'DATA for charts'!$H$5&amp;"'!$e130"),$AM12,0)))</f>
        <v>Feb</v>
      </c>
      <c r="Y128" s="222">
        <f ca="1">IF(ISNUMBER(OFFSET(INDIRECT("'"&amp;'DATA for charts'!$H$5&amp;"'!$f130"),$AM12,0)),OFFSET(INDIRECT("'"&amp;'DATA for charts'!$H$5&amp;"'!$f130"),$AM12,0),"")</f>
        <v>9</v>
      </c>
      <c r="Z128" s="388">
        <f ca="1">IF(ISNUMBER(OFFSET(INDIRECT("'"&amp;'DATA for charts'!$H$5&amp;"'!$g130"),$AM12,0)),OFFSET(INDIRECT("'"&amp;'DATA for charts'!$H$5&amp;"'!$g130"),$AM12,0),"")</f>
        <v>7</v>
      </c>
      <c r="AA128" s="424">
        <f t="shared" ca="1" si="17"/>
        <v>0.6</v>
      </c>
      <c r="AB128" s="425">
        <f t="shared" ca="1" si="18"/>
        <v>2.164676</v>
      </c>
      <c r="AC128" s="425">
        <f t="shared" ca="1" si="19"/>
        <v>1.2594012548798719</v>
      </c>
      <c r="AD128" s="426">
        <f t="shared" ref="AD128:AD133" ca="1" si="20">IF(AC128=0,0,ABS((AB128-AA128)/AC128))</f>
        <v>1.2423967293483813</v>
      </c>
      <c r="AE128" s="386"/>
      <c r="AF128" s="416" t="str">
        <f>IF(ISNUMBER(YourData!$D131),YourData!$D131,"")</f>
        <v/>
      </c>
      <c r="AG128" s="387" t="str">
        <f>IF(ISBLANK(YourData!$E131),"",YourData!$E131)</f>
        <v/>
      </c>
      <c r="AH128" s="222" t="str">
        <f>IF(ISNUMBER(YourData!$F131),YourData!$F131,"")</f>
        <v/>
      </c>
      <c r="AI128" s="389" t="str">
        <f>IF(ISNUMBER(YourData!$G131),YourData!$G131,"")</f>
        <v/>
      </c>
      <c r="AJ128"/>
      <c r="AK128"/>
      <c r="AL128"/>
      <c r="AM128"/>
      <c r="AN128"/>
      <c r="AO128"/>
      <c r="AP128"/>
      <c r="AQ128"/>
      <c r="AR128"/>
      <c r="AS128"/>
      <c r="AT128"/>
      <c r="AU128"/>
      <c r="AV128"/>
      <c r="AW128"/>
      <c r="AX128"/>
      <c r="AY128"/>
      <c r="AZ128"/>
      <c r="BA128"/>
      <c r="BB128"/>
      <c r="BC128"/>
      <c r="BD128"/>
      <c r="BE128"/>
      <c r="BF128"/>
      <c r="BG128"/>
      <c r="BH128"/>
      <c r="BI128"/>
      <c r="BJ128"/>
      <c r="BK128"/>
      <c r="BL128"/>
    </row>
    <row r="129" spans="2:64" ht="15">
      <c r="B129" s="157" t="s">
        <v>200</v>
      </c>
      <c r="C129" s="423">
        <f ca="1">IF(ISNUMBER(OFFSET(INDIRECT("'"&amp;'DATA for charts'!$C$5&amp;"'!$d130"),$AM13,0)),OFFSET(INDIRECT("'"&amp;'DATA for charts'!$C$5&amp;"'!$d130"),$AM13,0),"")</f>
        <v>-16.7</v>
      </c>
      <c r="D129" s="387" t="str">
        <f ca="1">IF(ISBLANK(OFFSET(INDIRECT("'"&amp;'DATA for charts'!$C$5&amp;"'!$e130"),$AM13,0)),"",(OFFSET(INDIRECT("'"&amp;'DATA for charts'!$C$5&amp;"'!$e130"),$AM13,0)))</f>
        <v>Dec</v>
      </c>
      <c r="E129" s="222">
        <f ca="1">IF(ISNUMBER(OFFSET(INDIRECT("'"&amp;'DATA for charts'!$C$5&amp;"'!$f130"),$AM13,0)),OFFSET(INDIRECT("'"&amp;'DATA for charts'!$C$5&amp;"'!$f130"),$AM13,0),"")</f>
        <v>31</v>
      </c>
      <c r="F129" s="388">
        <f ca="1">IF(ISNUMBER(OFFSET(INDIRECT("'"&amp;'DATA for charts'!$C$5&amp;"'!$g130"),$AM13,0)),OFFSET(INDIRECT("'"&amp;'DATA for charts'!$C$5&amp;"'!$g130"),$AM13,0),"")</f>
        <v>24</v>
      </c>
      <c r="G129" s="423">
        <f ca="1">IF(ISNUMBER(OFFSET(INDIRECT("'"&amp;'DATA for charts'!$D$5&amp;"'!$d130"),$AM13,0)),OFFSET(INDIRECT("'"&amp;'DATA for charts'!$D$5&amp;"'!$d130"),$AM13,0),"")</f>
        <v>-17.761559999999999</v>
      </c>
      <c r="H129" s="387" t="str">
        <f ca="1">IF(ISBLANK(OFFSET(INDIRECT("'"&amp;'DATA for charts'!$D$5&amp;"'!$e130"),$AM13,0)),"",(OFFSET(INDIRECT("'"&amp;'DATA for charts'!$D$5&amp;"'!$e130"),$AM13,0)))</f>
        <v>Jan</v>
      </c>
      <c r="I129" s="222">
        <f ca="1">IF(ISNUMBER(OFFSET(INDIRECT("'"&amp;'DATA for charts'!$D$5&amp;"'!$f130"),$AM13,0)),OFFSET(INDIRECT("'"&amp;'DATA for charts'!$D$5&amp;"'!$f130"),$AM13,0),"")</f>
        <v>1</v>
      </c>
      <c r="J129" s="388">
        <f ca="1">IF(ISNUMBER(OFFSET(INDIRECT("'"&amp;'DATA for charts'!$D$5&amp;"'!$g130"),$AM13,0)),OFFSET(INDIRECT("'"&amp;'DATA for charts'!$D$5&amp;"'!$g130"),$AM13,0),"")</f>
        <v>1</v>
      </c>
      <c r="K129" s="423">
        <f ca="1">IF(ISNUMBER(OFFSET(INDIRECT("'"&amp;'DATA for charts'!$E$5&amp;"'!$d130"),$AM13,0)),OFFSET(INDIRECT("'"&amp;'DATA for charts'!$E$5&amp;"'!$d130"),$AM13,0),"")</f>
        <v>-17.37</v>
      </c>
      <c r="L129" s="387" t="str">
        <f ca="1">IF(ISBLANK(OFFSET(INDIRECT("'"&amp;'DATA for charts'!$E$5&amp;"'!$e130"),$AM13,0)),"",(OFFSET(INDIRECT("'"&amp;'DATA for charts'!$E$5&amp;"'!$e130"),$AM13,0)))</f>
        <v>Dec</v>
      </c>
      <c r="M129" s="222">
        <f ca="1">IF(ISNUMBER(OFFSET(INDIRECT("'"&amp;'DATA for charts'!$E$5&amp;"'!$f130"),$AM13,0)),OFFSET(INDIRECT("'"&amp;'DATA for charts'!$E$5&amp;"'!$f130"),$AM13,0),"")</f>
        <v>30</v>
      </c>
      <c r="N129" s="388">
        <f ca="1">IF(ISNUMBER(OFFSET(INDIRECT("'"&amp;'DATA for charts'!$E$5&amp;"'!$g130"),$AM13,0)),OFFSET(INDIRECT("'"&amp;'DATA for charts'!$E$5&amp;"'!$g130"),$AM13,0),"")</f>
        <v>23</v>
      </c>
      <c r="O129" s="423">
        <f ca="1">IF(ISNUMBER(OFFSET(INDIRECT("'"&amp;'DATA for charts'!$F$5&amp;"'!$d130"),$AM13,0)),OFFSET(INDIRECT("'"&amp;'DATA for charts'!$F$5&amp;"'!$d130"),$AM13,0),"")</f>
        <v>-17.075752946203199</v>
      </c>
      <c r="P129" s="387" t="str">
        <f ca="1">IF(ISBLANK(OFFSET(INDIRECT("'"&amp;'DATA for charts'!$F$5&amp;"'!$e130"),$AM13,0)),"",(OFFSET(INDIRECT("'"&amp;'DATA for charts'!$F$5&amp;"'!$e130"),$AM13,0)))</f>
        <v>Dec</v>
      </c>
      <c r="Q129" s="222">
        <f ca="1">IF(ISNUMBER(OFFSET(INDIRECT("'"&amp;'DATA for charts'!$F$5&amp;"'!$f130"),$AM13,0)),OFFSET(INDIRECT("'"&amp;'DATA for charts'!$F$5&amp;"'!$f130"),$AM13,0),"")</f>
        <v>31</v>
      </c>
      <c r="R129" s="388">
        <f ca="1">IF(ISNUMBER(OFFSET(INDIRECT("'"&amp;'DATA for charts'!$F$5&amp;"'!$g130"),$AM13,0)),OFFSET(INDIRECT("'"&amp;'DATA for charts'!$F$5&amp;"'!$g130"),$AM13,0),"")</f>
        <v>24</v>
      </c>
      <c r="S129" s="423">
        <f ca="1">IF(ISNUMBER(OFFSET(INDIRECT("'"&amp;'DATA for charts'!$G$5&amp;"'!$d130"),$AM13,0)),OFFSET(INDIRECT("'"&amp;'DATA for charts'!$G$5&amp;"'!$d130"),$AM13,0),"")</f>
        <v>-17.5</v>
      </c>
      <c r="T129" s="387" t="str">
        <f ca="1">IF(ISBLANK(OFFSET(INDIRECT("'"&amp;'DATA for charts'!$G$5&amp;"'!$e130"),$AM13,0)),"",(OFFSET(INDIRECT("'"&amp;'DATA for charts'!$G$5&amp;"'!$e130"),$AM13,0)))</f>
        <v>Jan</v>
      </c>
      <c r="U129" s="222">
        <f ca="1">IF(ISNUMBER(OFFSET(INDIRECT("'"&amp;'DATA for charts'!$G$5&amp;"'!$f130"),$AM13,0)),OFFSET(INDIRECT("'"&amp;'DATA for charts'!$G$5&amp;"'!$f130"),$AM13,0),"")</f>
        <v>1</v>
      </c>
      <c r="V129" s="388">
        <f ca="1">IF(ISNUMBER(OFFSET(INDIRECT("'"&amp;'DATA for charts'!$G$5&amp;"'!$g130"),$AM13,0)),OFFSET(INDIRECT("'"&amp;'DATA for charts'!$G$5&amp;"'!$g130"),$AM13,0),"")</f>
        <v>1</v>
      </c>
      <c r="W129" s="423">
        <f ca="1">IF(ISNUMBER(OFFSET(INDIRECT("'"&amp;'DATA for charts'!$H$5&amp;"'!$d130"),$AM13,0)),OFFSET(INDIRECT("'"&amp;'DATA for charts'!$H$5&amp;"'!$d130"),$AM13,0),"")</f>
        <v>-17.506737716829701</v>
      </c>
      <c r="X129" s="387" t="str">
        <f ca="1">IF(ISBLANK(OFFSET(INDIRECT("'"&amp;'DATA for charts'!$H$5&amp;"'!$e130"),$AM13,0)),"",(OFFSET(INDIRECT("'"&amp;'DATA for charts'!$H$5&amp;"'!$e130"),$AM13,0)))</f>
        <v>Dec</v>
      </c>
      <c r="Y129" s="222">
        <f ca="1">IF(ISNUMBER(OFFSET(INDIRECT("'"&amp;'DATA for charts'!$H$5&amp;"'!$f130"),$AM13,0)),OFFSET(INDIRECT("'"&amp;'DATA for charts'!$H$5&amp;"'!$f130"),$AM13,0),"")</f>
        <v>31</v>
      </c>
      <c r="Z129" s="388">
        <f ca="1">IF(ISNUMBER(OFFSET(INDIRECT("'"&amp;'DATA for charts'!$H$5&amp;"'!$g130"),$AM13,0)),OFFSET(INDIRECT("'"&amp;'DATA for charts'!$H$5&amp;"'!$g130"),$AM13,0),"")</f>
        <v>24</v>
      </c>
      <c r="AA129" s="424">
        <f t="shared" ca="1" si="17"/>
        <v>-17.761559999999999</v>
      </c>
      <c r="AB129" s="425">
        <f t="shared" ca="1" si="18"/>
        <v>-16.7</v>
      </c>
      <c r="AC129" s="425">
        <f t="shared" ca="1" si="19"/>
        <v>-17.319008443838815</v>
      </c>
      <c r="AD129" s="426">
        <f t="shared" ca="1" si="20"/>
        <v>6.1294502132865858E-2</v>
      </c>
      <c r="AE129" s="386"/>
      <c r="AF129" s="416" t="str">
        <f>IF(ISNUMBER(YourData!$D132),YourData!$D132,"")</f>
        <v/>
      </c>
      <c r="AG129" s="387" t="str">
        <f>IF(ISBLANK(YourData!$E132),"",YourData!$E132)</f>
        <v/>
      </c>
      <c r="AH129" s="222" t="str">
        <f>IF(ISNUMBER(YourData!$F132),YourData!$F132,"")</f>
        <v/>
      </c>
      <c r="AI129" s="389" t="str">
        <f>IF(ISNUMBER(YourData!$G132),YourData!$G132,"")</f>
        <v/>
      </c>
      <c r="AJ129"/>
      <c r="AK129"/>
      <c r="AL129"/>
      <c r="AM129"/>
      <c r="AN129"/>
      <c r="AO129"/>
      <c r="AP129"/>
      <c r="AQ129"/>
      <c r="AR129"/>
      <c r="AS129"/>
      <c r="AT129"/>
      <c r="AU129"/>
      <c r="AV129"/>
      <c r="AW129"/>
      <c r="AX129"/>
      <c r="AY129"/>
      <c r="AZ129"/>
      <c r="BA129"/>
      <c r="BB129"/>
      <c r="BC129"/>
      <c r="BD129"/>
      <c r="BE129"/>
      <c r="BF129"/>
      <c r="BG129"/>
      <c r="BH129"/>
      <c r="BI129"/>
      <c r="BJ129"/>
      <c r="BK129"/>
      <c r="BL129"/>
    </row>
    <row r="130" spans="2:64" ht="15">
      <c r="B130" s="157" t="s">
        <v>201</v>
      </c>
      <c r="C130" s="423">
        <f ca="1">IF(ISNUMBER(OFFSET(INDIRECT("'"&amp;'DATA for charts'!$C$5&amp;"'!$d130"),$AM14,0)),OFFSET(INDIRECT("'"&amp;'DATA for charts'!$C$5&amp;"'!$d130"),$AM14,0),"")</f>
        <v>-13.2</v>
      </c>
      <c r="D130" s="387" t="str">
        <f ca="1">IF(ISBLANK(OFFSET(INDIRECT("'"&amp;'DATA for charts'!$C$5&amp;"'!$e130"),$AM14,0)),"",(OFFSET(INDIRECT("'"&amp;'DATA for charts'!$C$5&amp;"'!$e130"),$AM14,0)))</f>
        <v>Dec</v>
      </c>
      <c r="E130" s="222">
        <f ca="1">IF(ISNUMBER(OFFSET(INDIRECT("'"&amp;'DATA for charts'!$C$5&amp;"'!$f130"),$AM14,0)),OFFSET(INDIRECT("'"&amp;'DATA for charts'!$C$5&amp;"'!$f130"),$AM14,0),"")</f>
        <v>31</v>
      </c>
      <c r="F130" s="388">
        <f ca="1">IF(ISNUMBER(OFFSET(INDIRECT("'"&amp;'DATA for charts'!$C$5&amp;"'!$g130"),$AM14,0)),OFFSET(INDIRECT("'"&amp;'DATA for charts'!$C$5&amp;"'!$g130"),$AM14,0),"")</f>
        <v>24</v>
      </c>
      <c r="G130" s="423">
        <f ca="1">IF(ISNUMBER(OFFSET(INDIRECT("'"&amp;'DATA for charts'!$D$5&amp;"'!$d130"),$AM14,0)),OFFSET(INDIRECT("'"&amp;'DATA for charts'!$D$5&amp;"'!$d130"),$AM14,0),"")</f>
        <v>-13.24432</v>
      </c>
      <c r="H130" s="387" t="str">
        <f ca="1">IF(ISBLANK(OFFSET(INDIRECT("'"&amp;'DATA for charts'!$D$5&amp;"'!$e130"),$AM14,0)),"",(OFFSET(INDIRECT("'"&amp;'DATA for charts'!$D$5&amp;"'!$e130"),$AM14,0)))</f>
        <v>Jan</v>
      </c>
      <c r="I130" s="222">
        <f ca="1">IF(ISNUMBER(OFFSET(INDIRECT("'"&amp;'DATA for charts'!$D$5&amp;"'!$f130"),$AM14,0)),OFFSET(INDIRECT("'"&amp;'DATA for charts'!$D$5&amp;"'!$f130"),$AM14,0),"")</f>
        <v>1</v>
      </c>
      <c r="J130" s="388">
        <f ca="1">IF(ISNUMBER(OFFSET(INDIRECT("'"&amp;'DATA for charts'!$D$5&amp;"'!$g130"),$AM14,0)),OFFSET(INDIRECT("'"&amp;'DATA for charts'!$D$5&amp;"'!$g130"),$AM14,0),"")</f>
        <v>1</v>
      </c>
      <c r="K130" s="423">
        <f ca="1">IF(ISNUMBER(OFFSET(INDIRECT("'"&amp;'DATA for charts'!$E$5&amp;"'!$d130"),$AM14,0)),OFFSET(INDIRECT("'"&amp;'DATA for charts'!$E$5&amp;"'!$d130"),$AM14,0),"")</f>
        <v>-13.36</v>
      </c>
      <c r="L130" s="387" t="str">
        <f ca="1">IF(ISBLANK(OFFSET(INDIRECT("'"&amp;'DATA for charts'!$E$5&amp;"'!$e130"),$AM14,0)),"",(OFFSET(INDIRECT("'"&amp;'DATA for charts'!$E$5&amp;"'!$e130"),$AM14,0)))</f>
        <v>Dec</v>
      </c>
      <c r="M130" s="222">
        <f ca="1">IF(ISNUMBER(OFFSET(INDIRECT("'"&amp;'DATA for charts'!$E$5&amp;"'!$f130"),$AM14,0)),OFFSET(INDIRECT("'"&amp;'DATA for charts'!$E$5&amp;"'!$f130"),$AM14,0),"")</f>
        <v>30</v>
      </c>
      <c r="N130" s="388">
        <f ca="1">IF(ISNUMBER(OFFSET(INDIRECT("'"&amp;'DATA for charts'!$E$5&amp;"'!$g130"),$AM14,0)),OFFSET(INDIRECT("'"&amp;'DATA for charts'!$E$5&amp;"'!$g130"),$AM14,0),"")</f>
        <v>23</v>
      </c>
      <c r="O130" s="423">
        <f ca="1">IF(ISNUMBER(OFFSET(INDIRECT("'"&amp;'DATA for charts'!$F$5&amp;"'!$d130"),$AM14,0)),OFFSET(INDIRECT("'"&amp;'DATA for charts'!$F$5&amp;"'!$d130"),$AM14,0),"")</f>
        <v>-12.812226646808201</v>
      </c>
      <c r="P130" s="387" t="str">
        <f ca="1">IF(ISBLANK(OFFSET(INDIRECT("'"&amp;'DATA for charts'!$F$5&amp;"'!$e130"),$AM14,0)),"",(OFFSET(INDIRECT("'"&amp;'DATA for charts'!$F$5&amp;"'!$e130"),$AM14,0)))</f>
        <v>Feb</v>
      </c>
      <c r="Q130" s="222">
        <f ca="1">IF(ISNUMBER(OFFSET(INDIRECT("'"&amp;'DATA for charts'!$F$5&amp;"'!$f130"),$AM14,0)),OFFSET(INDIRECT("'"&amp;'DATA for charts'!$F$5&amp;"'!$f130"),$AM14,0),"")</f>
        <v>9</v>
      </c>
      <c r="R130" s="388">
        <f ca="1">IF(ISNUMBER(OFFSET(INDIRECT("'"&amp;'DATA for charts'!$F$5&amp;"'!$g130"),$AM14,0)),OFFSET(INDIRECT("'"&amp;'DATA for charts'!$F$5&amp;"'!$g130"),$AM14,0),"")</f>
        <v>7</v>
      </c>
      <c r="S130" s="423">
        <f ca="1">IF(ISNUMBER(OFFSET(INDIRECT("'"&amp;'DATA for charts'!$G$5&amp;"'!$d130"),$AM14,0)),OFFSET(INDIRECT("'"&amp;'DATA for charts'!$G$5&amp;"'!$d130"),$AM14,0),"")</f>
        <v>-12.5</v>
      </c>
      <c r="T130" s="387" t="str">
        <f ca="1">IF(ISBLANK(OFFSET(INDIRECT("'"&amp;'DATA for charts'!$G$5&amp;"'!$e130"),$AM14,0)),"",(OFFSET(INDIRECT("'"&amp;'DATA for charts'!$G$5&amp;"'!$e130"),$AM14,0)))</f>
        <v>Feb</v>
      </c>
      <c r="U130" s="222">
        <f ca="1">IF(ISNUMBER(OFFSET(INDIRECT("'"&amp;'DATA for charts'!$G$5&amp;"'!$f130"),$AM14,0)),OFFSET(INDIRECT("'"&amp;'DATA for charts'!$G$5&amp;"'!$f130"),$AM14,0),"")</f>
        <v>9</v>
      </c>
      <c r="V130" s="388">
        <f ca="1">IF(ISNUMBER(OFFSET(INDIRECT("'"&amp;'DATA for charts'!$G$5&amp;"'!$g130"),$AM14,0)),OFFSET(INDIRECT("'"&amp;'DATA for charts'!$G$5&amp;"'!$g130"),$AM14,0),"")</f>
        <v>6</v>
      </c>
      <c r="W130" s="423">
        <f ca="1">IF(ISNUMBER(OFFSET(INDIRECT("'"&amp;'DATA for charts'!$H$5&amp;"'!$d130"),$AM14,0)),OFFSET(INDIRECT("'"&amp;'DATA for charts'!$H$5&amp;"'!$d130"),$AM14,0),"")</f>
        <v>-12.7995377141478</v>
      </c>
      <c r="X130" s="387" t="str">
        <f ca="1">IF(ISBLANK(OFFSET(INDIRECT("'"&amp;'DATA for charts'!$H$5&amp;"'!$e130"),$AM14,0)),"",(OFFSET(INDIRECT("'"&amp;'DATA for charts'!$H$5&amp;"'!$e130"),$AM14,0)))</f>
        <v>Feb</v>
      </c>
      <c r="Y130" s="222">
        <f ca="1">IF(ISNUMBER(OFFSET(INDIRECT("'"&amp;'DATA for charts'!$H$5&amp;"'!$f130"),$AM14,0)),OFFSET(INDIRECT("'"&amp;'DATA for charts'!$H$5&amp;"'!$f130"),$AM14,0),"")</f>
        <v>9</v>
      </c>
      <c r="Z130" s="388">
        <f ca="1">IF(ISNUMBER(OFFSET(INDIRECT("'"&amp;'DATA for charts'!$H$5&amp;"'!$g130"),$AM14,0)),OFFSET(INDIRECT("'"&amp;'DATA for charts'!$H$5&amp;"'!$g130"),$AM14,0),"")</f>
        <v>6</v>
      </c>
      <c r="AA130" s="424">
        <f t="shared" ca="1" si="17"/>
        <v>-13.36</v>
      </c>
      <c r="AB130" s="425">
        <f t="shared" ca="1" si="18"/>
        <v>-12.5</v>
      </c>
      <c r="AC130" s="425">
        <f t="shared" ca="1" si="19"/>
        <v>-12.986014060159333</v>
      </c>
      <c r="AD130" s="426">
        <f t="shared" ca="1" si="20"/>
        <v>6.622509385989743E-2</v>
      </c>
      <c r="AE130" s="386"/>
      <c r="AF130" s="416" t="str">
        <f>IF(ISNUMBER(YourData!$D133),YourData!$D133,"")</f>
        <v/>
      </c>
      <c r="AG130" s="387" t="str">
        <f>IF(ISBLANK(YourData!$E133),"",YourData!$E133)</f>
        <v/>
      </c>
      <c r="AH130" s="222" t="str">
        <f>IF(ISNUMBER(YourData!$F133),YourData!$F133,"")</f>
        <v/>
      </c>
      <c r="AI130" s="389" t="str">
        <f>IF(ISNUMBER(YourData!$G133),YourData!$G133,"")</f>
        <v/>
      </c>
      <c r="AJ130"/>
      <c r="AK130"/>
      <c r="AL130"/>
      <c r="AM130"/>
      <c r="AN130"/>
      <c r="AO130"/>
      <c r="AP130"/>
      <c r="AQ130"/>
      <c r="AR130"/>
      <c r="AS130"/>
      <c r="AT130"/>
      <c r="AU130"/>
      <c r="AV130"/>
      <c r="AW130"/>
      <c r="AX130"/>
      <c r="AY130"/>
      <c r="AZ130"/>
      <c r="BA130"/>
      <c r="BB130"/>
      <c r="BC130"/>
      <c r="BD130"/>
      <c r="BE130"/>
      <c r="BF130"/>
      <c r="BG130"/>
      <c r="BH130"/>
      <c r="BI130"/>
      <c r="BJ130"/>
      <c r="BK130"/>
      <c r="BL130"/>
    </row>
    <row r="131" spans="2:64" ht="15">
      <c r="B131" s="157" t="s">
        <v>729</v>
      </c>
      <c r="C131" s="423">
        <f ca="1">IF(ISNUMBER(OFFSET(INDIRECT("'"&amp;'DATA for charts'!$C$5&amp;"'!$d130"),$AM15,0)),OFFSET(INDIRECT("'"&amp;'DATA for charts'!$C$5&amp;"'!$d130"),$AM15,0),"")</f>
        <v>-5.7</v>
      </c>
      <c r="D131" s="387" t="str">
        <f ca="1">IF(ISBLANK(OFFSET(INDIRECT("'"&amp;'DATA for charts'!$C$5&amp;"'!$e130"),$AM15,0)),"",(OFFSET(INDIRECT("'"&amp;'DATA for charts'!$C$5&amp;"'!$e130"),$AM15,0)))</f>
        <v>Feb</v>
      </c>
      <c r="E131" s="222">
        <f ca="1">IF(ISNUMBER(OFFSET(INDIRECT("'"&amp;'DATA for charts'!$C$5&amp;"'!$f130"),$AM15,0)),OFFSET(INDIRECT("'"&amp;'DATA for charts'!$C$5&amp;"'!$f130"),$AM15,0),"")</f>
        <v>8</v>
      </c>
      <c r="F131" s="388">
        <f ca="1">IF(ISNUMBER(OFFSET(INDIRECT("'"&amp;'DATA for charts'!$C$5&amp;"'!$g130"),$AM15,0)),OFFSET(INDIRECT("'"&amp;'DATA for charts'!$C$5&amp;"'!$g130"),$AM15,0),"")</f>
        <v>11</v>
      </c>
      <c r="G131" s="423">
        <f ca="1">IF(ISNUMBER(OFFSET(INDIRECT("'"&amp;'DATA for charts'!$D$5&amp;"'!$d130"),$AM15,0)),OFFSET(INDIRECT("'"&amp;'DATA for charts'!$D$5&amp;"'!$d130"),$AM15,0),"")</f>
        <v>-6.1965899999999987</v>
      </c>
      <c r="H131" s="387" t="str">
        <f ca="1">IF(ISBLANK(OFFSET(INDIRECT("'"&amp;'DATA for charts'!$D$5&amp;"'!$e130"),$AM15,0)),"",(OFFSET(INDIRECT("'"&amp;'DATA for charts'!$D$5&amp;"'!$e130"),$AM15,0)))</f>
        <v>Feb</v>
      </c>
      <c r="I131" s="222">
        <f ca="1">IF(ISNUMBER(OFFSET(INDIRECT("'"&amp;'DATA for charts'!$D$5&amp;"'!$f130"),$AM15,0)),OFFSET(INDIRECT("'"&amp;'DATA for charts'!$D$5&amp;"'!$f130"),$AM15,0),"")</f>
        <v>9</v>
      </c>
      <c r="J131" s="388">
        <f ca="1">IF(ISNUMBER(OFFSET(INDIRECT("'"&amp;'DATA for charts'!$D$5&amp;"'!$g130"),$AM15,0)),OFFSET(INDIRECT("'"&amp;'DATA for charts'!$D$5&amp;"'!$g130"),$AM15,0),"")</f>
        <v>7</v>
      </c>
      <c r="K131" s="423">
        <f ca="1">IF(ISNUMBER(OFFSET(INDIRECT("'"&amp;'DATA for charts'!$E$5&amp;"'!$d130"),$AM15,0)),OFFSET(INDIRECT("'"&amp;'DATA for charts'!$E$5&amp;"'!$d130"),$AM15,0),"")</f>
        <v>-6.89</v>
      </c>
      <c r="L131" s="387" t="str">
        <f ca="1">IF(ISBLANK(OFFSET(INDIRECT("'"&amp;'DATA for charts'!$E$5&amp;"'!$e130"),$AM15,0)),"",(OFFSET(INDIRECT("'"&amp;'DATA for charts'!$E$5&amp;"'!$e130"),$AM15,0)))</f>
        <v>Feb</v>
      </c>
      <c r="M131" s="222">
        <f ca="1">IF(ISNUMBER(OFFSET(INDIRECT("'"&amp;'DATA for charts'!$E$5&amp;"'!$f130"),$AM15,0)),OFFSET(INDIRECT("'"&amp;'DATA for charts'!$E$5&amp;"'!$f130"),$AM15,0),"")</f>
        <v>9</v>
      </c>
      <c r="N131" s="388">
        <f ca="1">IF(ISNUMBER(OFFSET(INDIRECT("'"&amp;'DATA for charts'!$E$5&amp;"'!$g130"),$AM15,0)),OFFSET(INDIRECT("'"&amp;'DATA for charts'!$E$5&amp;"'!$g130"),$AM15,0),"")</f>
        <v>7</v>
      </c>
      <c r="O131" s="423">
        <f ca="1">IF(ISNUMBER(OFFSET(INDIRECT("'"&amp;'DATA for charts'!$F$5&amp;"'!$d130"),$AM15,0)),OFFSET(INDIRECT("'"&amp;'DATA for charts'!$F$5&amp;"'!$d130"),$AM15,0),"")</f>
        <v>-7.0523317975527098</v>
      </c>
      <c r="P131" s="387" t="str">
        <f ca="1">IF(ISBLANK(OFFSET(INDIRECT("'"&amp;'DATA for charts'!$F$5&amp;"'!$e130"),$AM15,0)),"",(OFFSET(INDIRECT("'"&amp;'DATA for charts'!$F$5&amp;"'!$e130"),$AM15,0)))</f>
        <v>Feb</v>
      </c>
      <c r="Q131" s="222">
        <f ca="1">IF(ISNUMBER(OFFSET(INDIRECT("'"&amp;'DATA for charts'!$F$5&amp;"'!$f130"),$AM15,0)),OFFSET(INDIRECT("'"&amp;'DATA for charts'!$F$5&amp;"'!$f130"),$AM15,0),"")</f>
        <v>9</v>
      </c>
      <c r="R131" s="388">
        <f ca="1">IF(ISNUMBER(OFFSET(INDIRECT("'"&amp;'DATA for charts'!$F$5&amp;"'!$g130"),$AM15,0)),OFFSET(INDIRECT("'"&amp;'DATA for charts'!$F$5&amp;"'!$g130"),$AM15,0),"")</f>
        <v>7</v>
      </c>
      <c r="S131" s="423">
        <f ca="1">IF(ISNUMBER(OFFSET(INDIRECT("'"&amp;'DATA for charts'!$G$5&amp;"'!$d130"),$AM15,0)),OFFSET(INDIRECT("'"&amp;'DATA for charts'!$G$5&amp;"'!$d130"),$AM15,0),"")</f>
        <v>-7.2</v>
      </c>
      <c r="T131" s="387" t="str">
        <f ca="1">IF(ISBLANK(OFFSET(INDIRECT("'"&amp;'DATA for charts'!$G$5&amp;"'!$e130"),$AM15,0)),"",(OFFSET(INDIRECT("'"&amp;'DATA for charts'!$G$5&amp;"'!$e130"),$AM15,0)))</f>
        <v>Feb</v>
      </c>
      <c r="U131" s="222">
        <f ca="1">IF(ISNUMBER(OFFSET(INDIRECT("'"&amp;'DATA for charts'!$G$5&amp;"'!$f130"),$AM15,0)),OFFSET(INDIRECT("'"&amp;'DATA for charts'!$G$5&amp;"'!$f130"),$AM15,0),"")</f>
        <v>9</v>
      </c>
      <c r="V131" s="388">
        <f ca="1">IF(ISNUMBER(OFFSET(INDIRECT("'"&amp;'DATA for charts'!$G$5&amp;"'!$g130"),$AM15,0)),OFFSET(INDIRECT("'"&amp;'DATA for charts'!$G$5&amp;"'!$g130"),$AM15,0),"")</f>
        <v>7</v>
      </c>
      <c r="W131" s="423">
        <f ca="1">IF(ISNUMBER(OFFSET(INDIRECT("'"&amp;'DATA for charts'!$H$5&amp;"'!$d130"),$AM15,0)),OFFSET(INDIRECT("'"&amp;'DATA for charts'!$H$5&amp;"'!$d130"),$AM15,0),"")</f>
        <v>-8.0735511566777696</v>
      </c>
      <c r="X131" s="387" t="str">
        <f ca="1">IF(ISBLANK(OFFSET(INDIRECT("'"&amp;'DATA for charts'!$H$5&amp;"'!$e130"),$AM15,0)),"",(OFFSET(INDIRECT("'"&amp;'DATA for charts'!$H$5&amp;"'!$e130"),$AM15,0)))</f>
        <v>Feb</v>
      </c>
      <c r="Y131" s="222">
        <f ca="1">IF(ISNUMBER(OFFSET(INDIRECT("'"&amp;'DATA for charts'!$H$5&amp;"'!$f130"),$AM15,0)),OFFSET(INDIRECT("'"&amp;'DATA for charts'!$H$5&amp;"'!$f130"),$AM15,0),"")</f>
        <v>9</v>
      </c>
      <c r="Z131" s="388">
        <f ca="1">IF(ISNUMBER(OFFSET(INDIRECT("'"&amp;'DATA for charts'!$H$5&amp;"'!$g130"),$AM15,0)),OFFSET(INDIRECT("'"&amp;'DATA for charts'!$H$5&amp;"'!$g130"),$AM15,0),"")</f>
        <v>7</v>
      </c>
      <c r="AA131" s="424">
        <f t="shared" ca="1" si="17"/>
        <v>-8.0735511566777696</v>
      </c>
      <c r="AB131" s="425">
        <f t="shared" ca="1" si="18"/>
        <v>-5.7</v>
      </c>
      <c r="AC131" s="425">
        <f t="shared" ca="1" si="19"/>
        <v>-6.8520788257050809</v>
      </c>
      <c r="AD131" s="426">
        <f t="shared" ca="1" si="20"/>
        <v>0.34639869403918166</v>
      </c>
      <c r="AE131" s="386"/>
      <c r="AF131" s="416" t="str">
        <f>IF(ISNUMBER(YourData!$D134),YourData!$D134,"")</f>
        <v/>
      </c>
      <c r="AG131" s="387" t="str">
        <f>IF(ISBLANK(YourData!$E134),"",YourData!$E134)</f>
        <v/>
      </c>
      <c r="AH131" s="222" t="str">
        <f>IF(ISNUMBER(YourData!$F134),YourData!$F134,"")</f>
        <v/>
      </c>
      <c r="AI131" s="389" t="str">
        <f>IF(ISNUMBER(YourData!$G134),YourData!$G134,"")</f>
        <v/>
      </c>
      <c r="AJ131"/>
      <c r="AK131"/>
      <c r="AL131"/>
      <c r="AM131"/>
      <c r="AN131"/>
      <c r="AO131"/>
      <c r="AP131"/>
      <c r="AQ131"/>
      <c r="AR131"/>
      <c r="AS131"/>
      <c r="AT131"/>
      <c r="AU131"/>
      <c r="AV131"/>
      <c r="AW131"/>
      <c r="AX131"/>
      <c r="AY131"/>
      <c r="AZ131"/>
      <c r="BA131"/>
      <c r="BB131"/>
      <c r="BC131"/>
      <c r="BD131"/>
      <c r="BE131"/>
      <c r="BF131"/>
      <c r="BG131"/>
      <c r="BH131"/>
      <c r="BI131"/>
      <c r="BJ131"/>
      <c r="BK131"/>
      <c r="BL131"/>
    </row>
    <row r="132" spans="2:64" ht="15">
      <c r="B132" s="157" t="s">
        <v>730</v>
      </c>
      <c r="C132" s="423">
        <f ca="1">IF(ISNUMBER(OFFSET(INDIRECT("'"&amp;'DATA for charts'!$C$5&amp;"'!$d130"),$AM16,0)),OFFSET(INDIRECT("'"&amp;'DATA for charts'!$C$5&amp;"'!$d130"),$AM16,0),"")</f>
        <v>7.3</v>
      </c>
      <c r="D132" s="387" t="str">
        <f ca="1">IF(ISBLANK(OFFSET(INDIRECT("'"&amp;'DATA for charts'!$C$5&amp;"'!$e130"),$AM16,0)),"",(OFFSET(INDIRECT("'"&amp;'DATA for charts'!$C$5&amp;"'!$e130"),$AM16,0)))</f>
        <v>Feb</v>
      </c>
      <c r="E132" s="222">
        <f ca="1">IF(ISNUMBER(OFFSET(INDIRECT("'"&amp;'DATA for charts'!$C$5&amp;"'!$f130"),$AM16,0)),OFFSET(INDIRECT("'"&amp;'DATA for charts'!$C$5&amp;"'!$f130"),$AM16,0),"")</f>
        <v>8</v>
      </c>
      <c r="F132" s="388">
        <f ca="1">IF(ISNUMBER(OFFSET(INDIRECT("'"&amp;'DATA for charts'!$C$5&amp;"'!$g130"),$AM16,0)),OFFSET(INDIRECT("'"&amp;'DATA for charts'!$C$5&amp;"'!$g130"),$AM16,0),"")</f>
        <v>11</v>
      </c>
      <c r="G132" s="423">
        <f ca="1">IF(ISNUMBER(OFFSET(INDIRECT("'"&amp;'DATA for charts'!$D$5&amp;"'!$d130"),$AM16,0)),OFFSET(INDIRECT("'"&amp;'DATA for charts'!$D$5&amp;"'!$d130"),$AM16,0),"")</f>
        <v>12.536099999999999</v>
      </c>
      <c r="H132" s="387" t="str">
        <f ca="1">IF(ISBLANK(OFFSET(INDIRECT("'"&amp;'DATA for charts'!$D$5&amp;"'!$e130"),$AM16,0)),"",(OFFSET(INDIRECT("'"&amp;'DATA for charts'!$D$5&amp;"'!$e130"),$AM16,0)))</f>
        <v>Nov</v>
      </c>
      <c r="I132" s="222">
        <f ca="1">IF(ISNUMBER(OFFSET(INDIRECT("'"&amp;'DATA for charts'!$D$5&amp;"'!$f130"),$AM16,0)),OFFSET(INDIRECT("'"&amp;'DATA for charts'!$D$5&amp;"'!$f130"),$AM16,0),"")</f>
        <v>4</v>
      </c>
      <c r="J132" s="388">
        <f ca="1">IF(ISNUMBER(OFFSET(INDIRECT("'"&amp;'DATA for charts'!$D$5&amp;"'!$g130"),$AM16,0)),OFFSET(INDIRECT("'"&amp;'DATA for charts'!$D$5&amp;"'!$g130"),$AM16,0),"")</f>
        <v>7</v>
      </c>
      <c r="K132" s="423">
        <f ca="1">IF(ISNUMBER(OFFSET(INDIRECT("'"&amp;'DATA for charts'!$E$5&amp;"'!$d130"),$AM16,0)),OFFSET(INDIRECT("'"&amp;'DATA for charts'!$E$5&amp;"'!$d130"),$AM16,0),"")</f>
        <v>12.4</v>
      </c>
      <c r="L132" s="387" t="str">
        <f ca="1">IF(ISBLANK(OFFSET(INDIRECT("'"&amp;'DATA for charts'!$E$5&amp;"'!$e130"),$AM16,0)),"",(OFFSET(INDIRECT("'"&amp;'DATA for charts'!$E$5&amp;"'!$e130"),$AM16,0)))</f>
        <v>Nov</v>
      </c>
      <c r="M132" s="222">
        <f ca="1">IF(ISNUMBER(OFFSET(INDIRECT("'"&amp;'DATA for charts'!$E$5&amp;"'!$f130"),$AM16,0)),OFFSET(INDIRECT("'"&amp;'DATA for charts'!$E$5&amp;"'!$f130"),$AM16,0),"")</f>
        <v>5</v>
      </c>
      <c r="N132" s="388">
        <f ca="1">IF(ISNUMBER(OFFSET(INDIRECT("'"&amp;'DATA for charts'!$E$5&amp;"'!$g130"),$AM16,0)),OFFSET(INDIRECT("'"&amp;'DATA for charts'!$E$5&amp;"'!$g130"),$AM16,0),"")</f>
        <v>6</v>
      </c>
      <c r="O132" s="423">
        <f ca="1">IF(ISNUMBER(OFFSET(INDIRECT("'"&amp;'DATA for charts'!$F$5&amp;"'!$d130"),$AM16,0)),OFFSET(INDIRECT("'"&amp;'DATA for charts'!$F$5&amp;"'!$d130"),$AM16,0),"")</f>
        <v>9.9170446295161003</v>
      </c>
      <c r="P132" s="387" t="str">
        <f ca="1">IF(ISBLANK(OFFSET(INDIRECT("'"&amp;'DATA for charts'!$F$5&amp;"'!$e130"),$AM16,0)),"",(OFFSET(INDIRECT("'"&amp;'DATA for charts'!$F$5&amp;"'!$e130"),$AM16,0)))</f>
        <v>Nov</v>
      </c>
      <c r="Q132" s="222">
        <f ca="1">IF(ISNUMBER(OFFSET(INDIRECT("'"&amp;'DATA for charts'!$F$5&amp;"'!$f130"),$AM16,0)),OFFSET(INDIRECT("'"&amp;'DATA for charts'!$F$5&amp;"'!$f130"),$AM16,0),"")</f>
        <v>4</v>
      </c>
      <c r="R132" s="388">
        <f ca="1">IF(ISNUMBER(OFFSET(INDIRECT("'"&amp;'DATA for charts'!$F$5&amp;"'!$g130"),$AM16,0)),OFFSET(INDIRECT("'"&amp;'DATA for charts'!$F$5&amp;"'!$g130"),$AM16,0),"")</f>
        <v>7</v>
      </c>
      <c r="S132" s="423">
        <f ca="1">IF(ISNUMBER(OFFSET(INDIRECT("'"&amp;'DATA for charts'!$G$5&amp;"'!$d130"),$AM16,0)),OFFSET(INDIRECT("'"&amp;'DATA for charts'!$G$5&amp;"'!$d130"),$AM16,0),"")</f>
        <v>10.5</v>
      </c>
      <c r="T132" s="387" t="str">
        <f ca="1">IF(ISBLANK(OFFSET(INDIRECT("'"&amp;'DATA for charts'!$G$5&amp;"'!$e130"),$AM16,0)),"",(OFFSET(INDIRECT("'"&amp;'DATA for charts'!$G$5&amp;"'!$e130"),$AM16,0)))</f>
        <v>Nov</v>
      </c>
      <c r="U132" s="222">
        <f ca="1">IF(ISNUMBER(OFFSET(INDIRECT("'"&amp;'DATA for charts'!$G$5&amp;"'!$f130"),$AM16,0)),OFFSET(INDIRECT("'"&amp;'DATA for charts'!$G$5&amp;"'!$f130"),$AM16,0),"")</f>
        <v>4</v>
      </c>
      <c r="V132" s="388">
        <f ca="1">IF(ISNUMBER(OFFSET(INDIRECT("'"&amp;'DATA for charts'!$G$5&amp;"'!$g130"),$AM16,0)),OFFSET(INDIRECT("'"&amp;'DATA for charts'!$G$5&amp;"'!$g130"),$AM16,0),"")</f>
        <v>8</v>
      </c>
      <c r="W132" s="423">
        <f ca="1">IF(ISNUMBER(OFFSET(INDIRECT("'"&amp;'DATA for charts'!$H$5&amp;"'!$d130"),$AM16,0)),OFFSET(INDIRECT("'"&amp;'DATA for charts'!$H$5&amp;"'!$d130"),$AM16,0),"")</f>
        <v>9.4716760739404506</v>
      </c>
      <c r="X132" s="387" t="str">
        <f ca="1">IF(ISBLANK(OFFSET(INDIRECT("'"&amp;'DATA for charts'!$H$5&amp;"'!$e130"),$AM16,0)),"",(OFFSET(INDIRECT("'"&amp;'DATA for charts'!$H$5&amp;"'!$e130"),$AM16,0)))</f>
        <v>Nov</v>
      </c>
      <c r="Y132" s="222">
        <f ca="1">IF(ISNUMBER(OFFSET(INDIRECT("'"&amp;'DATA for charts'!$H$5&amp;"'!$f130"),$AM16,0)),OFFSET(INDIRECT("'"&amp;'DATA for charts'!$H$5&amp;"'!$f130"),$AM16,0),"")</f>
        <v>4</v>
      </c>
      <c r="Z132" s="388">
        <f ca="1">IF(ISNUMBER(OFFSET(INDIRECT("'"&amp;'DATA for charts'!$H$5&amp;"'!$g130"),$AM16,0)),OFFSET(INDIRECT("'"&amp;'DATA for charts'!$H$5&amp;"'!$g130"),$AM16,0),"")</f>
        <v>7</v>
      </c>
      <c r="AA132" s="424">
        <f t="shared" ca="1" si="17"/>
        <v>7.3</v>
      </c>
      <c r="AB132" s="425">
        <f t="shared" ca="1" si="18"/>
        <v>12.536099999999999</v>
      </c>
      <c r="AC132" s="425">
        <f t="shared" ca="1" si="19"/>
        <v>10.354136783909425</v>
      </c>
      <c r="AD132" s="426">
        <f t="shared" ca="1" si="20"/>
        <v>0.50570125827746681</v>
      </c>
      <c r="AE132" s="386"/>
      <c r="AF132" s="416" t="str">
        <f>IF(ISNUMBER(YourData!$D135),YourData!$D135,"")</f>
        <v/>
      </c>
      <c r="AG132" s="387" t="str">
        <f>IF(ISBLANK(YourData!$E135),"",YourData!$E135)</f>
        <v/>
      </c>
      <c r="AH132" s="222" t="str">
        <f>IF(ISNUMBER(YourData!$F135),YourData!$F135,"")</f>
        <v/>
      </c>
      <c r="AI132" s="389" t="str">
        <f>IF(ISNUMBER(YourData!$G135),YourData!$G135,"")</f>
        <v/>
      </c>
      <c r="AJ132"/>
      <c r="AK132"/>
      <c r="AL132"/>
      <c r="AM132"/>
      <c r="AN132"/>
      <c r="AO132"/>
      <c r="AP132"/>
      <c r="AQ132"/>
      <c r="AR132"/>
      <c r="AS132"/>
      <c r="AT132"/>
      <c r="AU132"/>
      <c r="AV132"/>
      <c r="AW132"/>
      <c r="AX132"/>
      <c r="AY132"/>
      <c r="AZ132"/>
      <c r="BA132"/>
      <c r="BB132"/>
      <c r="BC132"/>
      <c r="BD132"/>
      <c r="BE132"/>
      <c r="BF132"/>
      <c r="BG132"/>
      <c r="BH132"/>
      <c r="BI132"/>
      <c r="BJ132"/>
      <c r="BK132"/>
      <c r="BL132"/>
    </row>
    <row r="133" spans="2:64" ht="15.75" thickBot="1">
      <c r="B133" s="167" t="s">
        <v>202</v>
      </c>
      <c r="C133" s="427" t="str">
        <f ca="1">IF(ISNUMBER(OFFSET(INDIRECT("'"&amp;'DATA for charts'!$C$5&amp;"'!$d130"),$AM17,0)),OFFSET(INDIRECT("'"&amp;'DATA for charts'!$C$5&amp;"'!$d130"),$AM17,0),"")</f>
        <v/>
      </c>
      <c r="D133" s="400" t="str">
        <f ca="1">IF(ISBLANK(OFFSET(INDIRECT("'"&amp;'DATA for charts'!$C$5&amp;"'!$e130"),$AM17,0)),"",(OFFSET(INDIRECT("'"&amp;'DATA for charts'!$C$5&amp;"'!$e130"),$AM17,0)))</f>
        <v/>
      </c>
      <c r="E133" s="401" t="str">
        <f ca="1">IF(ISNUMBER(OFFSET(INDIRECT("'"&amp;'DATA for charts'!$C$5&amp;"'!$f130"),$AM17,0)),OFFSET(INDIRECT("'"&amp;'DATA for charts'!$C$5&amp;"'!$f130"),$AM17,0),"")</f>
        <v/>
      </c>
      <c r="F133" s="402" t="str">
        <f ca="1">IF(ISNUMBER(OFFSET(INDIRECT("'"&amp;'DATA for charts'!$C$5&amp;"'!$g130"),$AM17,0)),OFFSET(INDIRECT("'"&amp;'DATA for charts'!$C$5&amp;"'!$g130"),$AM17,0),"")</f>
        <v/>
      </c>
      <c r="G133" s="427">
        <f ca="1">IF(ISNUMBER(OFFSET(INDIRECT("'"&amp;'DATA for charts'!$D$5&amp;"'!$d130"),$AM17,0)),OFFSET(INDIRECT("'"&amp;'DATA for charts'!$D$5&amp;"'!$d130"),$AM17,0),"")</f>
        <v>8.0165290000000002</v>
      </c>
      <c r="H133" s="400" t="str">
        <f ca="1">IF(ISBLANK(OFFSET(INDIRECT("'"&amp;'DATA for charts'!$D$5&amp;"'!$e130"),$AM17,0)),"",(OFFSET(INDIRECT("'"&amp;'DATA for charts'!$D$5&amp;"'!$e130"),$AM17,0)))</f>
        <v>Feb</v>
      </c>
      <c r="I133" s="401">
        <f ca="1">IF(ISNUMBER(OFFSET(INDIRECT("'"&amp;'DATA for charts'!$D$5&amp;"'!$f130"),$AM17,0)),OFFSET(INDIRECT("'"&amp;'DATA for charts'!$D$5&amp;"'!$f130"),$AM17,0),"")</f>
        <v>9</v>
      </c>
      <c r="J133" s="402">
        <f ca="1">IF(ISNUMBER(OFFSET(INDIRECT("'"&amp;'DATA for charts'!$D$5&amp;"'!$g130"),$AM17,0)),OFFSET(INDIRECT("'"&amp;'DATA for charts'!$D$5&amp;"'!$g130"),$AM17,0),"")</f>
        <v>8</v>
      </c>
      <c r="K133" s="427">
        <f ca="1">IF(ISNUMBER(OFFSET(INDIRECT("'"&amp;'DATA for charts'!$E$5&amp;"'!$d130"),$AM17,0)),OFFSET(INDIRECT("'"&amp;'DATA for charts'!$E$5&amp;"'!$d130"),$AM17,0),"")</f>
        <v>6.74</v>
      </c>
      <c r="L133" s="400" t="str">
        <f ca="1">IF(ISBLANK(OFFSET(INDIRECT("'"&amp;'DATA for charts'!$E$5&amp;"'!$e130"),$AM17,0)),"",(OFFSET(INDIRECT("'"&amp;'DATA for charts'!$E$5&amp;"'!$e130"),$AM17,0)))</f>
        <v>Feb</v>
      </c>
      <c r="M133" s="401">
        <f ca="1">IF(ISNUMBER(OFFSET(INDIRECT("'"&amp;'DATA for charts'!$E$5&amp;"'!$f130"),$AM17,0)),OFFSET(INDIRECT("'"&amp;'DATA for charts'!$E$5&amp;"'!$f130"),$AM17,0),"")</f>
        <v>9</v>
      </c>
      <c r="N133" s="402">
        <f ca="1">IF(ISNUMBER(OFFSET(INDIRECT("'"&amp;'DATA for charts'!$E$5&amp;"'!$g130"),$AM17,0)),OFFSET(INDIRECT("'"&amp;'DATA for charts'!$E$5&amp;"'!$g130"),$AM17,0),"")</f>
        <v>6</v>
      </c>
      <c r="O133" s="427">
        <f ca="1">IF(ISNUMBER(OFFSET(INDIRECT("'"&amp;'DATA for charts'!$F$5&amp;"'!$d130"),$AM17,0)),OFFSET(INDIRECT("'"&amp;'DATA for charts'!$F$5&amp;"'!$d130"),$AM17,0),"")</f>
        <v>5.09310433059537</v>
      </c>
      <c r="P133" s="400" t="str">
        <f ca="1">IF(ISBLANK(OFFSET(INDIRECT("'"&amp;'DATA for charts'!$F$5&amp;"'!$e130"),$AM17,0)),"",(OFFSET(INDIRECT("'"&amp;'DATA for charts'!$F$5&amp;"'!$e130"),$AM17,0)))</f>
        <v>Feb</v>
      </c>
      <c r="Q133" s="401">
        <f ca="1">IF(ISNUMBER(OFFSET(INDIRECT("'"&amp;'DATA for charts'!$F$5&amp;"'!$f130"),$AM17,0)),OFFSET(INDIRECT("'"&amp;'DATA for charts'!$F$5&amp;"'!$f130"),$AM17,0),"")</f>
        <v>9</v>
      </c>
      <c r="R133" s="402">
        <f ca="1">IF(ISNUMBER(OFFSET(INDIRECT("'"&amp;'DATA for charts'!$F$5&amp;"'!$g130"),$AM17,0)),OFFSET(INDIRECT("'"&amp;'DATA for charts'!$F$5&amp;"'!$g130"),$AM17,0),"")</f>
        <v>7</v>
      </c>
      <c r="S133" s="427">
        <f ca="1">IF(ISNUMBER(OFFSET(INDIRECT("'"&amp;'DATA for charts'!$G$5&amp;"'!$d130"),$AM17,0)),OFFSET(INDIRECT("'"&amp;'DATA for charts'!$G$5&amp;"'!$d130"),$AM17,0),"")</f>
        <v>5</v>
      </c>
      <c r="T133" s="400" t="str">
        <f ca="1">IF(ISBLANK(OFFSET(INDIRECT("'"&amp;'DATA for charts'!$G$5&amp;"'!$e130"),$AM17,0)),"",(OFFSET(INDIRECT("'"&amp;'DATA for charts'!$G$5&amp;"'!$e130"),$AM17,0)))</f>
        <v>Feb</v>
      </c>
      <c r="U133" s="401">
        <f ca="1">IF(ISNUMBER(OFFSET(INDIRECT("'"&amp;'DATA for charts'!$G$5&amp;"'!$f130"),$AM17,0)),OFFSET(INDIRECT("'"&amp;'DATA for charts'!$G$5&amp;"'!$f130"),$AM17,0),"")</f>
        <v>9</v>
      </c>
      <c r="V133" s="402">
        <f ca="1">IF(ISNUMBER(OFFSET(INDIRECT("'"&amp;'DATA for charts'!$G$5&amp;"'!$g130"),$AM17,0)),OFFSET(INDIRECT("'"&amp;'DATA for charts'!$G$5&amp;"'!$g130"),$AM17,0),"")</f>
        <v>7</v>
      </c>
      <c r="W133" s="427">
        <f ca="1">IF(ISNUMBER(OFFSET(INDIRECT("'"&amp;'DATA for charts'!$H$5&amp;"'!$d130"),$AM17,0)),OFFSET(INDIRECT("'"&amp;'DATA for charts'!$H$5&amp;"'!$d130"),$AM17,0),"")</f>
        <v>4.2375975762734903</v>
      </c>
      <c r="X133" s="400" t="str">
        <f ca="1">IF(ISBLANK(OFFSET(INDIRECT("'"&amp;'DATA for charts'!$H$5&amp;"'!$e130"),$AM17,0)),"",(OFFSET(INDIRECT("'"&amp;'DATA for charts'!$H$5&amp;"'!$e130"),$AM17,0)))</f>
        <v>Feb</v>
      </c>
      <c r="Y133" s="401">
        <f ca="1">IF(ISNUMBER(OFFSET(INDIRECT("'"&amp;'DATA for charts'!$H$5&amp;"'!$f130"),$AM17,0)),OFFSET(INDIRECT("'"&amp;'DATA for charts'!$H$5&amp;"'!$f130"),$AM17,0),"")</f>
        <v>9</v>
      </c>
      <c r="Z133" s="402">
        <f ca="1">IF(ISNUMBER(OFFSET(INDIRECT("'"&amp;'DATA for charts'!$H$5&amp;"'!$g130"),$AM17,0)),OFFSET(INDIRECT("'"&amp;'DATA for charts'!$H$5&amp;"'!$g130"),$AM17,0),"")</f>
        <v>7</v>
      </c>
      <c r="AA133" s="941">
        <f t="shared" ca="1" si="17"/>
        <v>4.2375975762734903</v>
      </c>
      <c r="AB133" s="942">
        <f t="shared" ca="1" si="18"/>
        <v>8.0165290000000002</v>
      </c>
      <c r="AC133" s="942">
        <f t="shared" ca="1" si="19"/>
        <v>5.8174461813737723</v>
      </c>
      <c r="AD133" s="943">
        <f t="shared" ca="1" si="20"/>
        <v>0.64958597052875988</v>
      </c>
      <c r="AE133" s="386"/>
      <c r="AF133" s="417" t="str">
        <f>IF(ISNUMBER(YourData!$D136),YourData!$D136,"")</f>
        <v/>
      </c>
      <c r="AG133" s="400" t="str">
        <f>IF(ISBLANK(YourData!$E136),"",YourData!$E136)</f>
        <v/>
      </c>
      <c r="AH133" s="401" t="str">
        <f>IF(ISNUMBER(YourData!$F136),YourData!$F136,"")</f>
        <v/>
      </c>
      <c r="AI133" s="407" t="str">
        <f>IF(ISNUMBER(YourData!$G136),YourData!$G136,"")</f>
        <v/>
      </c>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2:64" ht="15.75" thickTop="1">
      <c r="B134" s="168" t="s">
        <v>564</v>
      </c>
      <c r="C134" s="428"/>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c r="AA134" s="123"/>
      <c r="AB134" s="77"/>
      <c r="AC134" s="77"/>
      <c r="AD134" s="124"/>
      <c r="AE134" s="146"/>
      <c r="AF134" s="429"/>
      <c r="AG134" s="428"/>
      <c r="AH134" s="428"/>
      <c r="AI134" s="430"/>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2:64" ht="15">
      <c r="B135" s="200" t="s">
        <v>559</v>
      </c>
      <c r="C135" s="431" t="str">
        <f ca="1">'DATA for charts'!C6</f>
        <v>BSIMAC</v>
      </c>
      <c r="D135" s="431"/>
      <c r="E135" s="431"/>
      <c r="F135" s="431"/>
      <c r="G135" s="431" t="str">
        <f ca="1">'DATA for charts'!D6</f>
        <v>CSE</v>
      </c>
      <c r="H135" s="431"/>
      <c r="I135" s="431"/>
      <c r="J135" s="431"/>
      <c r="K135" s="431" t="str">
        <f ca="1">'DATA for charts'!E6</f>
        <v>DeST</v>
      </c>
      <c r="L135" s="431"/>
      <c r="M135" s="431"/>
      <c r="N135" s="431"/>
      <c r="O135" s="431" t="str">
        <f ca="1">'DATA for charts'!F6</f>
        <v>EnergyPlus</v>
      </c>
      <c r="P135" s="431"/>
      <c r="Q135" s="431"/>
      <c r="R135" s="431"/>
      <c r="S135" s="431" t="str">
        <f ca="1">'DATA for charts'!G6</f>
        <v>ESP-r</v>
      </c>
      <c r="T135" s="431"/>
      <c r="U135" s="431"/>
      <c r="V135" s="431"/>
      <c r="W135" s="431" t="str">
        <f ca="1">'DATA for charts'!H6</f>
        <v>TRNSYS</v>
      </c>
      <c r="X135" s="431"/>
      <c r="Y135" s="431"/>
      <c r="Z135" s="431"/>
      <c r="AA135" s="978" t="s">
        <v>556</v>
      </c>
      <c r="AB135" s="979"/>
      <c r="AC135" s="979"/>
      <c r="AD135" s="980"/>
      <c r="AE135" s="146"/>
      <c r="AF135" s="432"/>
      <c r="AG135" s="218" t="str">
        <f ca="1">'DATA for charts'!$S$6</f>
        <v>Tested Prg</v>
      </c>
      <c r="AH135" s="374"/>
      <c r="AI135" s="377"/>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2:64" ht="15">
      <c r="B136" s="201"/>
      <c r="C136" s="373" t="str">
        <f ca="1">'DATA for charts'!C7</f>
        <v/>
      </c>
      <c r="D136" s="374"/>
      <c r="E136" s="374"/>
      <c r="F136" s="375"/>
      <c r="G136" s="373" t="str">
        <f ca="1">'DATA for charts'!D7</f>
        <v/>
      </c>
      <c r="H136" s="374"/>
      <c r="I136" s="374"/>
      <c r="J136" s="375"/>
      <c r="K136" s="373" t="str">
        <f ca="1">'DATA for charts'!E7</f>
        <v/>
      </c>
      <c r="L136" s="374"/>
      <c r="M136" s="374"/>
      <c r="N136" s="375"/>
      <c r="O136" s="373" t="str">
        <f ca="1">'DATA for charts'!F7</f>
        <v/>
      </c>
      <c r="P136" s="374"/>
      <c r="Q136" s="374"/>
      <c r="R136" s="375"/>
      <c r="S136" s="373" t="str">
        <f ca="1">'DATA for charts'!G7</f>
        <v/>
      </c>
      <c r="T136" s="374"/>
      <c r="U136" s="374"/>
      <c r="V136" s="375"/>
      <c r="W136" s="373" t="str">
        <f ca="1">'DATA for charts'!H7</f>
        <v/>
      </c>
      <c r="X136" s="374"/>
      <c r="Y136" s="374"/>
      <c r="Z136" s="375"/>
      <c r="AA136" s="351" t="s">
        <v>254</v>
      </c>
      <c r="AB136" s="352" t="s">
        <v>255</v>
      </c>
      <c r="AC136" s="353" t="s">
        <v>256</v>
      </c>
      <c r="AD136" s="159" t="s">
        <v>453</v>
      </c>
      <c r="AE136" s="146"/>
      <c r="AF136" s="432"/>
      <c r="AG136" s="218" t="str">
        <f ca="1">'DATA for charts'!$S$7</f>
        <v/>
      </c>
      <c r="AH136" s="374"/>
      <c r="AI136" s="377"/>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2:64" ht="15">
      <c r="B137" s="198" t="s">
        <v>558</v>
      </c>
      <c r="C137" s="434" t="s">
        <v>458</v>
      </c>
      <c r="D137" s="435"/>
      <c r="E137" s="435"/>
      <c r="F137" s="436"/>
      <c r="G137" s="434" t="s">
        <v>458</v>
      </c>
      <c r="H137" s="435"/>
      <c r="I137" s="435"/>
      <c r="J137" s="436"/>
      <c r="K137" s="434" t="s">
        <v>458</v>
      </c>
      <c r="L137" s="435"/>
      <c r="M137" s="435"/>
      <c r="N137" s="436"/>
      <c r="O137" s="434" t="s">
        <v>458</v>
      </c>
      <c r="P137" s="435"/>
      <c r="Q137" s="435"/>
      <c r="R137" s="436"/>
      <c r="S137" s="437" t="s">
        <v>458</v>
      </c>
      <c r="T137" s="438"/>
      <c r="U137" s="438"/>
      <c r="V137" s="435"/>
      <c r="W137" s="434" t="s">
        <v>458</v>
      </c>
      <c r="X137" s="435"/>
      <c r="Y137" s="435"/>
      <c r="Z137" s="436"/>
      <c r="AA137" s="418" t="s">
        <v>458</v>
      </c>
      <c r="AB137" s="162" t="s">
        <v>458</v>
      </c>
      <c r="AC137" s="162" t="s">
        <v>458</v>
      </c>
      <c r="AD137" s="161" t="s">
        <v>451</v>
      </c>
      <c r="AE137" s="146"/>
      <c r="AF137" s="439" t="s">
        <v>458</v>
      </c>
      <c r="AG137" s="435"/>
      <c r="AH137" s="435"/>
      <c r="AI137" s="440"/>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2:64" ht="15">
      <c r="B138" s="167" t="s">
        <v>456</v>
      </c>
      <c r="C138" s="419">
        <f ca="1">IF(ISNUMBER(OFFSET(INDIRECT("'"&amp;'DATA for charts'!$C$5&amp;"'!$c130"),$AM11,0)),OFFSET(INDIRECT("'"&amp;'DATA for charts'!$C$5&amp;"'!$c130"),$AM11,0),"")</f>
        <v>26.1</v>
      </c>
      <c r="D138" s="387"/>
      <c r="E138" s="387"/>
      <c r="F138" s="388"/>
      <c r="G138" s="419">
        <f ca="1">IF(ISNUMBER(OFFSET(INDIRECT("'"&amp;'DATA for charts'!$D$5&amp;"'!$c130"),$AM11,0)),OFFSET(INDIRECT("'"&amp;'DATA for charts'!$D$5&amp;"'!$c130"),$AM11,0),"")</f>
        <v>25.573550487947571</v>
      </c>
      <c r="H138" s="387"/>
      <c r="I138" s="387"/>
      <c r="J138" s="388"/>
      <c r="K138" s="419">
        <f ca="1">IF(ISNUMBER(OFFSET(INDIRECT("'"&amp;'DATA for charts'!$E$5&amp;"'!$c130"),$AM11,0)),OFFSET(INDIRECT("'"&amp;'DATA for charts'!$E$5&amp;"'!$c130"),$AM11,0),"")</f>
        <v>25.26</v>
      </c>
      <c r="L138" s="387"/>
      <c r="M138" s="387"/>
      <c r="N138" s="388"/>
      <c r="O138" s="419">
        <f ca="1">IF(ISNUMBER(OFFSET(INDIRECT("'"&amp;'DATA for charts'!$F$5&amp;"'!$c130"),$AM11,0)),OFFSET(INDIRECT("'"&amp;'DATA for charts'!$F$5&amp;"'!$c130"),$AM11,0),"")</f>
        <v>24.917301559957938</v>
      </c>
      <c r="P138" s="387"/>
      <c r="Q138" s="387"/>
      <c r="R138" s="388"/>
      <c r="S138" s="419">
        <f ca="1">IF(ISNUMBER(OFFSET(INDIRECT("'"&amp;'DATA for charts'!$G$5&amp;"'!$c130"),$AM11,0)),OFFSET(INDIRECT("'"&amp;'DATA for charts'!$G$5&amp;"'!$c130"),$AM11,0),"")</f>
        <v>25.26</v>
      </c>
      <c r="T138" s="379"/>
      <c r="U138" s="387"/>
      <c r="V138" s="381"/>
      <c r="W138" s="419">
        <f ca="1">IF(ISNUMBER(OFFSET(INDIRECT("'"&amp;'DATA for charts'!$H$5&amp;"'!$c130"),$AM11,0)),OFFSET(INDIRECT("'"&amp;'DATA for charts'!$H$5&amp;"'!$c130"),$AM11,0),"")</f>
        <v>24.2578</v>
      </c>
      <c r="X138" s="387"/>
      <c r="Y138" s="387"/>
      <c r="Z138" s="388"/>
      <c r="AA138" s="420">
        <f t="shared" ref="AA138:AA144" ca="1" si="21">MIN(C138,G138,K138,O138,S138,W138)</f>
        <v>24.2578</v>
      </c>
      <c r="AB138" s="421">
        <f t="shared" ref="AB138:AB144" ca="1" si="22">MAX(C138,G138,K138,O138,S138,W138)</f>
        <v>26.1</v>
      </c>
      <c r="AC138" s="421">
        <f t="shared" ref="AC138:AC144" ca="1" si="23">AVERAGE(C138,G138,K138,O138,S138,W138)</f>
        <v>25.228108674650915</v>
      </c>
      <c r="AD138" s="422">
        <f ca="1">IF(AC138=0,0,ABS((AB138-AA138)/AC138))</f>
        <v>7.3021724448612185E-2</v>
      </c>
      <c r="AE138" s="386"/>
      <c r="AF138" s="415" t="str">
        <f>IF(ISNUMBER(YourData!$C130),YourData!$C130,"")</f>
        <v/>
      </c>
      <c r="AG138" s="387"/>
      <c r="AH138" s="387"/>
      <c r="AI138" s="389" t="str">
        <f>IF(ISNUMBER(YourData!#REF!),YourData!#REF!,"")</f>
        <v/>
      </c>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2:64" ht="15">
      <c r="B139" s="167" t="s">
        <v>457</v>
      </c>
      <c r="C139" s="423">
        <f ca="1">IF(ISNUMBER(OFFSET(INDIRECT("'"&amp;'DATA for charts'!$C$5&amp;"'!$c130"),$AM12,0)),OFFSET(INDIRECT("'"&amp;'DATA for charts'!$C$5&amp;"'!$c130"),$AM12,0),"")</f>
        <v>25.5</v>
      </c>
      <c r="D139" s="387"/>
      <c r="E139" s="387"/>
      <c r="F139" s="388"/>
      <c r="G139" s="423">
        <f ca="1">IF(ISNUMBER(OFFSET(INDIRECT("'"&amp;'DATA for charts'!$D$5&amp;"'!$c130"),$AM12,0)),OFFSET(INDIRECT("'"&amp;'DATA for charts'!$D$5&amp;"'!$c130"),$AM12,0),"")</f>
        <v>25.692102256849129</v>
      </c>
      <c r="H139" s="387"/>
      <c r="I139" s="387"/>
      <c r="J139" s="388"/>
      <c r="K139" s="423">
        <f ca="1">IF(ISNUMBER(OFFSET(INDIRECT("'"&amp;'DATA for charts'!$E$5&amp;"'!$c130"),$AM12,0)),OFFSET(INDIRECT("'"&amp;'DATA for charts'!$E$5&amp;"'!$c130"),$AM12,0),"")</f>
        <v>25.25</v>
      </c>
      <c r="L139" s="387"/>
      <c r="M139" s="387"/>
      <c r="N139" s="388"/>
      <c r="O139" s="423">
        <f ca="1">IF(ISNUMBER(OFFSET(INDIRECT("'"&amp;'DATA for charts'!$F$5&amp;"'!$c130"),$AM12,0)),OFFSET(INDIRECT("'"&amp;'DATA for charts'!$F$5&amp;"'!$c130"),$AM12,0),"")</f>
        <v>25.121267847919043</v>
      </c>
      <c r="P139" s="387"/>
      <c r="Q139" s="387"/>
      <c r="R139" s="388"/>
      <c r="S139" s="423">
        <f ca="1">IF(ISNUMBER(OFFSET(INDIRECT("'"&amp;'DATA for charts'!$G$5&amp;"'!$c130"),$AM12,0)),OFFSET(INDIRECT("'"&amp;'DATA for charts'!$G$5&amp;"'!$c130"),$AM12,0),"")</f>
        <v>25.34</v>
      </c>
      <c r="T139" s="441"/>
      <c r="U139" s="387"/>
      <c r="V139" s="388"/>
      <c r="W139" s="423">
        <f ca="1">IF(ISNUMBER(OFFSET(INDIRECT("'"&amp;'DATA for charts'!$H$5&amp;"'!$c130"),$AM12,0)),OFFSET(INDIRECT("'"&amp;'DATA for charts'!$H$5&amp;"'!$c130"),$AM12,0),"")</f>
        <v>24.462299999999999</v>
      </c>
      <c r="X139" s="387"/>
      <c r="Y139" s="387"/>
      <c r="Z139" s="388"/>
      <c r="AA139" s="424">
        <f t="shared" ca="1" si="21"/>
        <v>24.462299999999999</v>
      </c>
      <c r="AB139" s="425">
        <f t="shared" ca="1" si="22"/>
        <v>25.692102256849129</v>
      </c>
      <c r="AC139" s="425">
        <f t="shared" ca="1" si="23"/>
        <v>25.227611684128032</v>
      </c>
      <c r="AD139" s="426">
        <f t="shared" ref="AD139:AD144" ca="1" si="24">IF(AC139=0,0,ABS((AB139-AA139)/AC139))</f>
        <v>4.8748263301629173E-2</v>
      </c>
      <c r="AE139" s="386"/>
      <c r="AF139" s="416" t="str">
        <f>IF(ISNUMBER(YourData!$C131),YourData!$C131,"")</f>
        <v/>
      </c>
      <c r="AG139" s="387"/>
      <c r="AH139" s="387"/>
      <c r="AI139" s="389" t="str">
        <f>IF(ISNUMBER(YourData!#REF!),YourData!#REF!,"")</f>
        <v/>
      </c>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2:64" ht="15">
      <c r="B140" s="157" t="s">
        <v>200</v>
      </c>
      <c r="C140" s="423">
        <f ca="1">IF(ISNUMBER(OFFSET(INDIRECT("'"&amp;'DATA for charts'!$C$5&amp;"'!$c130"),$AM13,0)),OFFSET(INDIRECT("'"&amp;'DATA for charts'!$C$5&amp;"'!$c130"),$AM13,0),"")</f>
        <v>17.600000000000001</v>
      </c>
      <c r="D140" s="387"/>
      <c r="E140" s="387"/>
      <c r="F140" s="388"/>
      <c r="G140" s="423">
        <f ca="1">IF(ISNUMBER(OFFSET(INDIRECT("'"&amp;'DATA for charts'!$D$5&amp;"'!$c130"),$AM13,0)),OFFSET(INDIRECT("'"&amp;'DATA for charts'!$D$5&amp;"'!$c130"),$AM13,0),"")</f>
        <v>18.459907037061271</v>
      </c>
      <c r="H140" s="387"/>
      <c r="I140" s="387"/>
      <c r="J140" s="388"/>
      <c r="K140" s="423">
        <f ca="1">IF(ISNUMBER(OFFSET(INDIRECT("'"&amp;'DATA for charts'!$E$5&amp;"'!$c130"),$AM13,0)),OFFSET(INDIRECT("'"&amp;'DATA for charts'!$E$5&amp;"'!$c130"),$AM13,0),"")</f>
        <v>18.04</v>
      </c>
      <c r="L140" s="387"/>
      <c r="M140" s="387"/>
      <c r="N140" s="388"/>
      <c r="O140" s="423">
        <f ca="1">IF(ISNUMBER(OFFSET(INDIRECT("'"&amp;'DATA for charts'!$F$5&amp;"'!$c130"),$AM13,0)),OFFSET(INDIRECT("'"&amp;'DATA for charts'!$F$5&amp;"'!$c130"),$AM13,0),"")</f>
        <v>18.419483428473118</v>
      </c>
      <c r="P140" s="387"/>
      <c r="Q140" s="387"/>
      <c r="R140" s="388"/>
      <c r="S140" s="423">
        <f ca="1">IF(ISNUMBER(OFFSET(INDIRECT("'"&amp;'DATA for charts'!$G$5&amp;"'!$c130"),$AM13,0)),OFFSET(INDIRECT("'"&amp;'DATA for charts'!$G$5&amp;"'!$c130"),$AM13,0),"")</f>
        <v>18.93</v>
      </c>
      <c r="T140" s="441"/>
      <c r="U140" s="387"/>
      <c r="V140" s="388"/>
      <c r="W140" s="423">
        <f ca="1">IF(ISNUMBER(OFFSET(INDIRECT("'"&amp;'DATA for charts'!$H$5&amp;"'!$c130"),$AM13,0)),OFFSET(INDIRECT("'"&amp;'DATA for charts'!$H$5&amp;"'!$c130"),$AM13,0),"")</f>
        <v>18.402000000000001</v>
      </c>
      <c r="X140" s="387"/>
      <c r="Y140" s="387"/>
      <c r="Z140" s="388"/>
      <c r="AA140" s="424">
        <f t="shared" ca="1" si="21"/>
        <v>17.600000000000001</v>
      </c>
      <c r="AB140" s="425">
        <f t="shared" ca="1" si="22"/>
        <v>18.93</v>
      </c>
      <c r="AC140" s="425">
        <f t="shared" ca="1" si="23"/>
        <v>18.308565077589062</v>
      </c>
      <c r="AD140" s="426">
        <f t="shared" ca="1" si="24"/>
        <v>7.2643595735856409E-2</v>
      </c>
      <c r="AE140" s="386"/>
      <c r="AF140" s="416" t="str">
        <f>IF(ISNUMBER(YourData!$C132),YourData!$C132,"")</f>
        <v/>
      </c>
      <c r="AG140" s="387"/>
      <c r="AH140" s="387"/>
      <c r="AI140" s="389" t="str">
        <f>IF(ISNUMBER(YourData!#REF!),YourData!#REF!,"")</f>
        <v/>
      </c>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2:64" ht="15">
      <c r="B141" s="157" t="s">
        <v>201</v>
      </c>
      <c r="C141" s="423">
        <f ca="1">IF(ISNUMBER(OFFSET(INDIRECT("'"&amp;'DATA for charts'!$C$5&amp;"'!$c130"),$AM14,0)),OFFSET(INDIRECT("'"&amp;'DATA for charts'!$C$5&amp;"'!$c130"),$AM14,0),"")</f>
        <v>15</v>
      </c>
      <c r="D141" s="387"/>
      <c r="E141" s="387"/>
      <c r="F141" s="388"/>
      <c r="G141" s="423">
        <f ca="1">IF(ISNUMBER(OFFSET(INDIRECT("'"&amp;'DATA for charts'!$D$5&amp;"'!$c130"),$AM14,0)),OFFSET(INDIRECT("'"&amp;'DATA for charts'!$D$5&amp;"'!$c130"),$AM14,0),"")</f>
        <v>14.709620954642659</v>
      </c>
      <c r="H141" s="387"/>
      <c r="I141" s="387"/>
      <c r="J141" s="388"/>
      <c r="K141" s="423">
        <f ca="1">IF(ISNUMBER(OFFSET(INDIRECT("'"&amp;'DATA for charts'!$E$5&amp;"'!$c130"),$AM14,0)),OFFSET(INDIRECT("'"&amp;'DATA for charts'!$E$5&amp;"'!$c130"),$AM14,0),"")</f>
        <v>14.35</v>
      </c>
      <c r="L141" s="387"/>
      <c r="M141" s="387"/>
      <c r="N141" s="388"/>
      <c r="O141" s="423">
        <f ca="1">IF(ISNUMBER(OFFSET(INDIRECT("'"&amp;'DATA for charts'!$F$5&amp;"'!$c130"),$AM14,0)),OFFSET(INDIRECT("'"&amp;'DATA for charts'!$F$5&amp;"'!$c130"),$AM14,0),"")</f>
        <v>14.789019549892933</v>
      </c>
      <c r="P141" s="387"/>
      <c r="Q141" s="387"/>
      <c r="R141" s="388"/>
      <c r="S141" s="423">
        <f ca="1">IF(ISNUMBER(OFFSET(INDIRECT("'"&amp;'DATA for charts'!$G$5&amp;"'!$c130"),$AM14,0)),OFFSET(INDIRECT("'"&amp;'DATA for charts'!$G$5&amp;"'!$c130"),$AM14,0),"")</f>
        <v>14.78</v>
      </c>
      <c r="T141" s="441"/>
      <c r="U141" s="387"/>
      <c r="V141" s="388"/>
      <c r="W141" s="423">
        <f ca="1">IF(ISNUMBER(OFFSET(INDIRECT("'"&amp;'DATA for charts'!$H$5&amp;"'!$c130"),$AM14,0)),OFFSET(INDIRECT("'"&amp;'DATA for charts'!$H$5&amp;"'!$c130"),$AM14,0),"")</f>
        <v>14.678599999999999</v>
      </c>
      <c r="X141" s="387"/>
      <c r="Y141" s="387"/>
      <c r="Z141" s="388"/>
      <c r="AA141" s="424">
        <f t="shared" ca="1" si="21"/>
        <v>14.35</v>
      </c>
      <c r="AB141" s="425">
        <f t="shared" ca="1" si="22"/>
        <v>15</v>
      </c>
      <c r="AC141" s="425">
        <f t="shared" ca="1" si="23"/>
        <v>14.7178734174226</v>
      </c>
      <c r="AD141" s="426">
        <f t="shared" ca="1" si="24"/>
        <v>4.4163989019673784E-2</v>
      </c>
      <c r="AE141" s="386"/>
      <c r="AF141" s="416" t="str">
        <f>IF(ISNUMBER(YourData!$C133),YourData!$C133,"")</f>
        <v/>
      </c>
      <c r="AG141" s="387"/>
      <c r="AH141" s="387"/>
      <c r="AI141" s="389" t="str">
        <f>IF(ISNUMBER(YourData!#REF!),YourData!#REF!,"")</f>
        <v/>
      </c>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2:64" ht="15">
      <c r="B142" s="157" t="s">
        <v>729</v>
      </c>
      <c r="C142" s="423">
        <f ca="1">IF(ISNUMBER(OFFSET(INDIRECT("'"&amp;'DATA for charts'!$C$5&amp;"'!$c130"),$AM15,0)),OFFSET(INDIRECT("'"&amp;'DATA for charts'!$C$5&amp;"'!$c130"),$AM15,0),"")</f>
        <v>31.8</v>
      </c>
      <c r="D142" s="387"/>
      <c r="E142" s="387"/>
      <c r="F142" s="388"/>
      <c r="G142" s="423">
        <f ca="1">IF(ISNUMBER(OFFSET(INDIRECT("'"&amp;'DATA for charts'!$D$5&amp;"'!$c130"),$AM15,0)),OFFSET(INDIRECT("'"&amp;'DATA for charts'!$D$5&amp;"'!$c130"),$AM15,0),"")</f>
        <v>33.110336063810308</v>
      </c>
      <c r="H142" s="387"/>
      <c r="I142" s="387"/>
      <c r="J142" s="388"/>
      <c r="K142" s="423">
        <f ca="1">IF(ISNUMBER(OFFSET(INDIRECT("'"&amp;'DATA for charts'!$E$5&amp;"'!$c130"),$AM15,0)),OFFSET(INDIRECT("'"&amp;'DATA for charts'!$E$5&amp;"'!$c130"),$AM15,0),"")</f>
        <v>33.299999999999997</v>
      </c>
      <c r="L142" s="387"/>
      <c r="M142" s="387"/>
      <c r="N142" s="388"/>
      <c r="O142" s="423">
        <f ca="1">IF(ISNUMBER(OFFSET(INDIRECT("'"&amp;'DATA for charts'!$F$5&amp;"'!$c130"),$AM15,0)),OFFSET(INDIRECT("'"&amp;'DATA for charts'!$F$5&amp;"'!$c130"),$AM15,0),"")</f>
        <v>30.95841378383712</v>
      </c>
      <c r="P142" s="387"/>
      <c r="Q142" s="387"/>
      <c r="R142" s="388"/>
      <c r="S142" s="423">
        <f ca="1">IF(ISNUMBER(OFFSET(INDIRECT("'"&amp;'DATA for charts'!$G$5&amp;"'!$c130"),$AM15,0)),OFFSET(INDIRECT("'"&amp;'DATA for charts'!$G$5&amp;"'!$c130"),$AM15,0),"")</f>
        <v>31.71</v>
      </c>
      <c r="T142" s="441"/>
      <c r="U142" s="387"/>
      <c r="V142" s="388"/>
      <c r="W142" s="423">
        <f ca="1">IF(ISNUMBER(OFFSET(INDIRECT("'"&amp;'DATA for charts'!$H$5&amp;"'!$c130"),$AM15,0)),OFFSET(INDIRECT("'"&amp;'DATA for charts'!$H$5&amp;"'!$c130"),$AM15,0),"")</f>
        <v>30.186900000000001</v>
      </c>
      <c r="X142" s="387"/>
      <c r="Y142" s="387"/>
      <c r="Z142" s="388"/>
      <c r="AA142" s="424">
        <f t="shared" ca="1" si="21"/>
        <v>30.186900000000001</v>
      </c>
      <c r="AB142" s="425">
        <f t="shared" ca="1" si="22"/>
        <v>33.299999999999997</v>
      </c>
      <c r="AC142" s="425">
        <f t="shared" ca="1" si="23"/>
        <v>31.844274974607909</v>
      </c>
      <c r="AD142" s="426">
        <f t="shared" ca="1" si="24"/>
        <v>9.7760115514714321E-2</v>
      </c>
      <c r="AE142" s="386"/>
      <c r="AF142" s="416" t="str">
        <f>IF(ISNUMBER(YourData!$C134),YourData!$C134,"")</f>
        <v/>
      </c>
      <c r="AG142" s="387"/>
      <c r="AH142" s="387"/>
      <c r="AI142" s="389"/>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2:64" ht="15">
      <c r="B143" s="157" t="s">
        <v>730</v>
      </c>
      <c r="C143" s="423">
        <f ca="1">IF(ISNUMBER(OFFSET(INDIRECT("'"&amp;'DATA for charts'!$C$5&amp;"'!$c130"),$AM16,0)),OFFSET(INDIRECT("'"&amp;'DATA for charts'!$C$5&amp;"'!$c130"),$AM16,0),"")</f>
        <v>30.7</v>
      </c>
      <c r="D143" s="387"/>
      <c r="E143" s="387"/>
      <c r="F143" s="388"/>
      <c r="G143" s="423">
        <f ca="1">IF(ISNUMBER(OFFSET(INDIRECT("'"&amp;'DATA for charts'!$D$5&amp;"'!$c130"),$AM16,0)),OFFSET(INDIRECT("'"&amp;'DATA for charts'!$D$5&amp;"'!$c130"),$AM16,0),"")</f>
        <v>33.295151743150591</v>
      </c>
      <c r="H143" s="387"/>
      <c r="I143" s="387"/>
      <c r="J143" s="388"/>
      <c r="K143" s="423">
        <f ca="1">IF(ISNUMBER(OFFSET(INDIRECT("'"&amp;'DATA for charts'!$E$5&amp;"'!$c130"),$AM16,0)),OFFSET(INDIRECT("'"&amp;'DATA for charts'!$E$5&amp;"'!$c130"),$AM16,0),"")</f>
        <v>33.299999999999997</v>
      </c>
      <c r="L143" s="387"/>
      <c r="M143" s="387"/>
      <c r="N143" s="388"/>
      <c r="O143" s="423">
        <f ca="1">IF(ISNUMBER(OFFSET(INDIRECT("'"&amp;'DATA for charts'!$F$5&amp;"'!$c130"),$AM16,0)),OFFSET(INDIRECT("'"&amp;'DATA for charts'!$F$5&amp;"'!$c130"),$AM16,0),"")</f>
        <v>31.161752128177316</v>
      </c>
      <c r="P143" s="387"/>
      <c r="Q143" s="387"/>
      <c r="R143" s="388"/>
      <c r="S143" s="423">
        <f ca="1">IF(ISNUMBER(OFFSET(INDIRECT("'"&amp;'DATA for charts'!$G$5&amp;"'!$c130"),$AM16,0)),OFFSET(INDIRECT("'"&amp;'DATA for charts'!$G$5&amp;"'!$c130"),$AM16,0),"")</f>
        <v>31.84</v>
      </c>
      <c r="T143" s="441"/>
      <c r="U143" s="387"/>
      <c r="V143" s="388"/>
      <c r="W143" s="423">
        <f ca="1">IF(ISNUMBER(OFFSET(INDIRECT("'"&amp;'DATA for charts'!$H$5&amp;"'!$c130"),$AM16,0)),OFFSET(INDIRECT("'"&amp;'DATA for charts'!$H$5&amp;"'!$c130"),$AM16,0),"")</f>
        <v>30.492000000000001</v>
      </c>
      <c r="X143" s="387"/>
      <c r="Y143" s="387"/>
      <c r="Z143" s="388"/>
      <c r="AA143" s="424">
        <f t="shared" ca="1" si="21"/>
        <v>30.492000000000001</v>
      </c>
      <c r="AB143" s="425">
        <f t="shared" ca="1" si="22"/>
        <v>33.299999999999997</v>
      </c>
      <c r="AC143" s="425">
        <f t="shared" ca="1" si="23"/>
        <v>31.798150645221316</v>
      </c>
      <c r="AD143" s="426">
        <f t="shared" ca="1" si="24"/>
        <v>8.8307022358924125E-2</v>
      </c>
      <c r="AE143" s="386"/>
      <c r="AF143" s="416" t="str">
        <f>IF(ISNUMBER(YourData!$C135),YourData!$C135,"")</f>
        <v/>
      </c>
      <c r="AG143" s="387"/>
      <c r="AH143" s="387"/>
      <c r="AI143" s="389"/>
      <c r="AJ143"/>
      <c r="AK143"/>
      <c r="AL143"/>
      <c r="AM143"/>
      <c r="AN143"/>
      <c r="AO143"/>
      <c r="AP143"/>
      <c r="AQ143"/>
      <c r="AR143"/>
      <c r="AS143"/>
      <c r="AT143"/>
      <c r="AU143"/>
      <c r="AV143"/>
      <c r="AW143"/>
      <c r="AX143"/>
      <c r="AY143"/>
      <c r="AZ143"/>
      <c r="BA143"/>
      <c r="BB143"/>
      <c r="BC143"/>
      <c r="BD143"/>
      <c r="BE143"/>
      <c r="BF143"/>
      <c r="BG143"/>
      <c r="BH143"/>
      <c r="BI143"/>
      <c r="BJ143"/>
      <c r="BK143"/>
      <c r="BL143"/>
    </row>
    <row r="144" spans="2:64" ht="15.75" thickBot="1">
      <c r="B144" s="442" t="s">
        <v>202</v>
      </c>
      <c r="C144" s="427" t="str">
        <f ca="1">IF(ISNUMBER(OFFSET(INDIRECT("'"&amp;'DATA for charts'!$C$5&amp;"'!$c130"),$AM17,0)),OFFSET(INDIRECT("'"&amp;'DATA for charts'!$C$5&amp;"'!$c130"),$AM17,0),"")</f>
        <v/>
      </c>
      <c r="D144" s="400"/>
      <c r="E144" s="400"/>
      <c r="F144" s="402"/>
      <c r="G144" s="427">
        <f ca="1">IF(ISNUMBER(OFFSET(INDIRECT("'"&amp;'DATA for charts'!$D$5&amp;"'!$c130"),$AM17,0)),OFFSET(INDIRECT("'"&amp;'DATA for charts'!$D$5&amp;"'!$c130"),$AM17,0),"")</f>
        <v>28.557283512100739</v>
      </c>
      <c r="H144" s="400"/>
      <c r="I144" s="400"/>
      <c r="J144" s="402"/>
      <c r="K144" s="427">
        <f ca="1">IF(ISNUMBER(OFFSET(INDIRECT("'"&amp;'DATA for charts'!$E$5&amp;"'!$c130"),$AM17,0)),OFFSET(INDIRECT("'"&amp;'DATA for charts'!$E$5&amp;"'!$c130"),$AM17,0),"")</f>
        <v>29.45</v>
      </c>
      <c r="L144" s="400"/>
      <c r="M144" s="400"/>
      <c r="N144" s="402"/>
      <c r="O144" s="427">
        <f ca="1">IF(ISNUMBER(OFFSET(INDIRECT("'"&amp;'DATA for charts'!$F$5&amp;"'!$c130"),$AM17,0)),OFFSET(INDIRECT("'"&amp;'DATA for charts'!$F$5&amp;"'!$c130"),$AM17,0),"")</f>
        <v>27.742739432353172</v>
      </c>
      <c r="P144" s="400"/>
      <c r="Q144" s="400"/>
      <c r="R144" s="402"/>
      <c r="S144" s="427">
        <f ca="1">IF(ISNUMBER(OFFSET(INDIRECT("'"&amp;'DATA for charts'!$G$5&amp;"'!$c130"),$AM17,0)),OFFSET(INDIRECT("'"&amp;'DATA for charts'!$G$5&amp;"'!$c130"),$AM17,0),"")</f>
        <v>27.74</v>
      </c>
      <c r="T144" s="441"/>
      <c r="U144" s="387"/>
      <c r="V144" s="388"/>
      <c r="W144" s="427">
        <f ca="1">IF(ISNUMBER(OFFSET(INDIRECT("'"&amp;'DATA for charts'!$H$5&amp;"'!$c130"),$AM17,0)),OFFSET(INDIRECT("'"&amp;'DATA for charts'!$H$5&amp;"'!$c130"),$AM17,0),"")</f>
        <v>26.797599999999999</v>
      </c>
      <c r="X144" s="400"/>
      <c r="Y144" s="400"/>
      <c r="Z144" s="402"/>
      <c r="AA144" s="941">
        <f t="shared" ca="1" si="21"/>
        <v>26.797599999999999</v>
      </c>
      <c r="AB144" s="942">
        <f t="shared" ca="1" si="22"/>
        <v>29.45</v>
      </c>
      <c r="AC144" s="942">
        <f t="shared" ca="1" si="23"/>
        <v>28.057524588890782</v>
      </c>
      <c r="AD144" s="943">
        <f t="shared" ca="1" si="24"/>
        <v>9.4534355359709915E-2</v>
      </c>
      <c r="AE144" s="386"/>
      <c r="AF144" s="417" t="str">
        <f>IF(ISNUMBER(YourData!$C136),YourData!$C136,"")</f>
        <v/>
      </c>
      <c r="AG144" s="387"/>
      <c r="AH144" s="387"/>
      <c r="AI144" s="389" t="str">
        <f>IF(ISNUMBER(YourData!#REF!),YourData!#REF!,"")</f>
        <v/>
      </c>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2:64" ht="15.75" thickTop="1">
      <c r="B145" s="146" t="s">
        <v>555</v>
      </c>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c r="AA145" s="65"/>
      <c r="AB145" s="65"/>
      <c r="AC145" s="65"/>
      <c r="AD145" s="65"/>
      <c r="AF145" s="65"/>
      <c r="AG145" s="65"/>
      <c r="AH145" s="65"/>
      <c r="AI145" s="65"/>
      <c r="AJ145"/>
      <c r="AK145"/>
      <c r="AL145"/>
      <c r="AM145"/>
      <c r="AN145"/>
      <c r="AO145"/>
      <c r="AP145"/>
      <c r="AQ145"/>
      <c r="AR145"/>
      <c r="AS145"/>
      <c r="AT145"/>
      <c r="AU145"/>
      <c r="AV145"/>
      <c r="AW145"/>
      <c r="AX145"/>
      <c r="AY145"/>
      <c r="AZ145"/>
      <c r="BA145"/>
      <c r="BB145"/>
      <c r="BC145"/>
      <c r="BD145"/>
      <c r="BE145"/>
      <c r="BF145"/>
      <c r="BG145"/>
      <c r="BH145"/>
      <c r="BI145"/>
      <c r="BJ145"/>
      <c r="BK145"/>
      <c r="BL145"/>
    </row>
    <row r="146" spans="2:64" ht="15">
      <c r="B146" s="1"/>
      <c r="AJ146"/>
      <c r="AK146"/>
      <c r="AL146"/>
      <c r="AM146"/>
      <c r="AN146"/>
      <c r="AO146"/>
      <c r="AP146"/>
      <c r="AQ146"/>
      <c r="AR146"/>
      <c r="AS146"/>
      <c r="AT146"/>
      <c r="AU146"/>
      <c r="AV146"/>
      <c r="AW146"/>
      <c r="AX146"/>
      <c r="AY146"/>
      <c r="AZ146"/>
      <c r="BA146"/>
      <c r="BB146"/>
      <c r="BC146"/>
      <c r="BD146"/>
      <c r="BE146"/>
      <c r="BF146"/>
      <c r="BG146"/>
      <c r="BH146"/>
      <c r="BI146"/>
      <c r="BJ146"/>
      <c r="BK146"/>
      <c r="BL146"/>
    </row>
    <row r="147" spans="2:64" ht="15">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2:64" ht="15">
      <c r="AC148" s="40"/>
      <c r="AJ148"/>
      <c r="AK148"/>
      <c r="AL148"/>
      <c r="AM148"/>
      <c r="AN148"/>
      <c r="AO148"/>
      <c r="AP148"/>
      <c r="AQ148"/>
      <c r="AR148"/>
      <c r="AS148"/>
      <c r="AT148"/>
      <c r="AU148"/>
      <c r="AV148"/>
      <c r="AW148"/>
      <c r="AX148"/>
      <c r="AY148"/>
      <c r="AZ148"/>
      <c r="BA148"/>
      <c r="BB148"/>
      <c r="BC148"/>
      <c r="BD148"/>
      <c r="BE148"/>
      <c r="BF148"/>
      <c r="BG148"/>
      <c r="BH148"/>
      <c r="BI148"/>
      <c r="BJ148"/>
      <c r="BK148"/>
      <c r="BL148"/>
    </row>
  </sheetData>
  <mergeCells count="8">
    <mergeCell ref="B1:AD1"/>
    <mergeCell ref="B2:AD2"/>
    <mergeCell ref="B3:AD3"/>
    <mergeCell ref="AA135:AD135"/>
    <mergeCell ref="AA8:AD8"/>
    <mergeCell ref="AA60:AD60"/>
    <mergeCell ref="AA113:AD113"/>
    <mergeCell ref="AA124:AD124"/>
  </mergeCells>
  <phoneticPr fontId="0" type="noConversion"/>
  <pageMargins left="0.4" right="0.4" top="0.3" bottom="0.5" header="0.5" footer="0.5"/>
  <pageSetup scale="66" fitToHeight="0" orientation="landscape" r:id="rId1"/>
  <headerFooter alignWithMargins="0"/>
  <rowBreaks count="2" manualBreak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yncVertical="1" syncRef="A1" transitionEvaluation="1" codeName="Sheet8"/>
  <dimension ref="B1:BU216"/>
  <sheetViews>
    <sheetView showGridLines="0" zoomScale="95" zoomScaleNormal="95" workbookViewId="0"/>
  </sheetViews>
  <sheetFormatPr defaultColWidth="9.77734375" defaultRowHeight="12.75"/>
  <cols>
    <col min="1" max="1" width="2.33203125" style="1" customWidth="1"/>
    <col min="2" max="2" width="19.5546875" style="12" customWidth="1"/>
    <col min="3" max="3" width="7.33203125" style="12" customWidth="1"/>
    <col min="4" max="4" width="8.33203125" style="12" customWidth="1"/>
    <col min="5" max="5" width="7.33203125" style="12" customWidth="1"/>
    <col min="6" max="6" width="8.21875" style="12" customWidth="1"/>
    <col min="7" max="8" width="7.3320312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 r="B1" s="955" t="str">
        <f>'Title Page'!$B$30</f>
        <v>ASHRAE Standard 140-2023, Informative Annex B8, Section B8.1</v>
      </c>
      <c r="C1" s="955"/>
      <c r="D1" s="955"/>
      <c r="E1" s="955"/>
      <c r="F1" s="955"/>
      <c r="G1" s="955"/>
      <c r="H1" s="955"/>
      <c r="I1" s="955"/>
      <c r="J1" s="955"/>
      <c r="K1" s="955"/>
      <c r="L1" s="955"/>
      <c r="M1" s="955"/>
      <c r="N1" s="955"/>
    </row>
    <row r="2" spans="2:14">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14">
      <c r="B3" s="955" t="str">
        <f>'Title Page'!$B$34</f>
        <v/>
      </c>
      <c r="C3" s="955"/>
      <c r="D3" s="955"/>
      <c r="E3" s="955"/>
      <c r="F3" s="955"/>
      <c r="G3" s="955"/>
      <c r="H3" s="955"/>
      <c r="I3" s="955"/>
      <c r="J3" s="955"/>
      <c r="K3" s="955"/>
      <c r="L3" s="955"/>
      <c r="M3" s="955"/>
      <c r="N3" s="955"/>
    </row>
    <row r="4" spans="2:14" ht="15" customHeight="1">
      <c r="D4" s="196" t="s">
        <v>1389</v>
      </c>
    </row>
    <row r="5" spans="2:14" ht="10.5" customHeight="1">
      <c r="D5" s="196" t="s">
        <v>233</v>
      </c>
    </row>
    <row r="6" spans="2:14" ht="5.25" customHeight="1"/>
    <row r="7" spans="2:14" ht="16.5" thickBot="1">
      <c r="B7" s="134" t="s">
        <v>260</v>
      </c>
      <c r="C7" s="13"/>
    </row>
    <row r="8" spans="2:14" ht="13.5" thickTop="1">
      <c r="B8" s="173" t="s">
        <v>473</v>
      </c>
      <c r="C8" s="65"/>
      <c r="D8" s="65"/>
      <c r="E8" s="65"/>
      <c r="F8" s="65"/>
      <c r="G8" s="65"/>
      <c r="H8" s="65"/>
      <c r="I8" s="973" t="s">
        <v>561</v>
      </c>
      <c r="J8" s="976"/>
      <c r="K8" s="976"/>
      <c r="L8" s="977"/>
      <c r="M8" s="15"/>
      <c r="N8" s="85"/>
    </row>
    <row r="9" spans="2:14">
      <c r="B9" s="53"/>
      <c r="C9" s="60" t="str">
        <f ca="1">'DATA for charts'!C6</f>
        <v>BSIMAC</v>
      </c>
      <c r="D9" s="68" t="str">
        <f ca="1">'DATA for charts'!D6</f>
        <v>CSE</v>
      </c>
      <c r="E9" s="68" t="str">
        <f ca="1">'DATA for charts'!E6</f>
        <v>DeST</v>
      </c>
      <c r="F9" s="68" t="str">
        <f ca="1">'DATA for charts'!F6</f>
        <v>EnergyPlus</v>
      </c>
      <c r="G9" s="68" t="str">
        <f ca="1">'DATA for charts'!G6</f>
        <v>ESP-r</v>
      </c>
      <c r="H9" s="68" t="str">
        <f ca="1">'DATA for charts'!H6</f>
        <v>TRNSYS</v>
      </c>
      <c r="I9" s="169"/>
      <c r="J9" s="68"/>
      <c r="K9" s="68"/>
      <c r="L9" s="170" t="s">
        <v>453</v>
      </c>
      <c r="M9" s="15"/>
      <c r="N9" s="354" t="str">
        <f ca="1">'DATA for charts'!$S$6</f>
        <v>Tested Prg</v>
      </c>
    </row>
    <row r="10" spans="2:14">
      <c r="B10" s="204" t="s">
        <v>558</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7" t="str">
        <f ca="1">'DATA for charts'!$S$7</f>
        <v/>
      </c>
    </row>
    <row r="11" spans="2:14">
      <c r="B11" s="53" t="s">
        <v>459</v>
      </c>
      <c r="C11" s="62">
        <f ca="1">IF(AND(ISNUMBER('Tables 1'!C12),ISNUMBER('Tables 1'!C11)),'Tables 1'!C12-'Tables 1'!C11,"")</f>
        <v>0.11300000000000043</v>
      </c>
      <c r="D11" s="62">
        <f ca="1">IF(AND(ISNUMBER('Tables 1'!D12),ISNUMBER('Tables 1'!D11)),'Tables 1'!D12-'Tables 1'!D11,"")</f>
        <v>7.3668505461638834E-2</v>
      </c>
      <c r="E11" s="62">
        <f ca="1">IF(AND(ISNUMBER('Tables 1'!E12),ISNUMBER('Tables 1'!E11)),'Tables 1'!E12-'Tables 1'!E11,"")</f>
        <v>9.7000000000000419E-2</v>
      </c>
      <c r="F11" s="62">
        <f ca="1">IF(AND(ISNUMBER('Tables 1'!F12),ISNUMBER('Tables 1'!F11)),'Tables 1'!F12-'Tables 1'!F11,"")</f>
        <v>5.0431080738650991E-2</v>
      </c>
      <c r="G11" s="62">
        <f ca="1">IF(AND(ISNUMBER('Tables 1'!G12),ISNUMBER('Tables 1'!G$11)),'Tables 1'!G12-'Tables 1'!G$11,"")</f>
        <v>0.16500000000000004</v>
      </c>
      <c r="H11" s="62">
        <f ca="1">IF(AND(ISNUMBER('Tables 1'!H12),ISNUMBER('Tables 1'!H11)),'Tables 1'!H12-'Tables 1'!H11,"")</f>
        <v>8.8509999999999422E-2</v>
      </c>
      <c r="I11" s="70">
        <f t="shared" ref="I11:I19" ca="1" si="0">MIN(C11:H11)</f>
        <v>5.0431080738650991E-2</v>
      </c>
      <c r="J11" s="62">
        <f t="shared" ref="J11:J19" ca="1" si="1">MAX(C11:H11)</f>
        <v>0.16500000000000004</v>
      </c>
      <c r="K11" s="75">
        <f t="shared" ref="K11:K19" ca="1" si="2">AVERAGE(C11:H11)</f>
        <v>9.7934931033381689E-2</v>
      </c>
      <c r="L11" s="128">
        <f ca="1">ABS((J11-I11)/K11)</f>
        <v>1.1698473471360036</v>
      </c>
      <c r="M11" s="17"/>
      <c r="N11" s="356" t="str">
        <f>IF(AND(ISNUMBER('Tables 1'!N12),ISNUMBER('Tables 1'!N11)),'Tables 1'!N12-'Tables 1'!N11,"")</f>
        <v/>
      </c>
    </row>
    <row r="12" spans="2:14">
      <c r="B12" s="157" t="s">
        <v>573</v>
      </c>
      <c r="C12" s="62">
        <f ca="1">IF(AND(ISNUMBER('Tables 1'!C13),ISNUMBER('Tables 1'!C11)),'Tables 1'!C13-'Tables 1'!C11,"")</f>
        <v>0.32000000000000028</v>
      </c>
      <c r="D12" s="62">
        <f ca="1">IF(AND(ISNUMBER('Tables 1'!D13),ISNUMBER('Tables 1'!D11)),'Tables 1'!D13-'Tables 1'!D11,"")</f>
        <v>0.10084311772479948</v>
      </c>
      <c r="E12" s="62">
        <f ca="1">IF(AND(ISNUMBER('Tables 1'!E13),ISNUMBER('Tables 1'!E11)),'Tables 1'!E13-'Tables 1'!E11,"")</f>
        <v>0.25</v>
      </c>
      <c r="F12" s="62">
        <f ca="1">IF(AND(ISNUMBER('Tables 1'!F13),ISNUMBER('Tables 1'!F11)),'Tables 1'!F13-'Tables 1'!F11,"")</f>
        <v>0.16070283638925087</v>
      </c>
      <c r="G12" s="62">
        <f ca="1">IF(AND(ISNUMBER('Tables 1'!G13),ISNUMBER('Tables 1'!G11)),'Tables 1'!G13-'Tables 1'!G11,"")</f>
        <v>0.15230000000000032</v>
      </c>
      <c r="H12" s="62">
        <f ca="1">IF(AND(ISNUMBER('Tables 1'!H13),ISNUMBER('Tables 1'!H11)),'Tables 1'!H13-'Tables 1'!H11,"")</f>
        <v>0.21542999999999868</v>
      </c>
      <c r="I12" s="70">
        <f t="shared" ca="1" si="0"/>
        <v>0.10084311772479948</v>
      </c>
      <c r="J12" s="62">
        <f t="shared" ca="1" si="1"/>
        <v>0.32000000000000028</v>
      </c>
      <c r="K12" s="75">
        <f t="shared" ca="1" si="2"/>
        <v>0.19987932568567493</v>
      </c>
      <c r="L12" s="128">
        <f ca="1">ABS((J12-I12)/K12)</f>
        <v>1.0964459757075691</v>
      </c>
      <c r="M12" s="17"/>
      <c r="N12" s="356" t="str">
        <f>IF(AND(ISNUMBER('Tables 1'!N13),ISNUMBER('Tables 1'!N11)),'Tables 1'!N13-'Tables 1'!N11,"")</f>
        <v/>
      </c>
    </row>
    <row r="13" spans="2:14">
      <c r="B13" s="157" t="s">
        <v>574</v>
      </c>
      <c r="C13" s="62">
        <f ca="1">IF(AND(ISNUMBER('Tables 1'!C14),ISNUMBER('Tables 1'!C13)),'Tables 1'!C14-'Tables 1'!C13,"")</f>
        <v>0.55299999999999994</v>
      </c>
      <c r="D13" s="62">
        <f ca="1">IF(AND(ISNUMBER('Tables 1'!D14),ISNUMBER('Tables 1'!D13)),'Tables 1'!D14-'Tables 1'!D13,"")</f>
        <v>0.26234780746451047</v>
      </c>
      <c r="E13" s="62">
        <f ca="1">IF(AND(ISNUMBER('Tables 1'!E14),ISNUMBER('Tables 1'!E13)),'Tables 1'!E14-'Tables 1'!E13,"")</f>
        <v>0.37999999999999989</v>
      </c>
      <c r="F13" s="62">
        <f ca="1">IF(AND(ISNUMBER('Tables 1'!F14),ISNUMBER('Tables 1'!F13)),'Tables 1'!F14-'Tables 1'!F13,"")</f>
        <v>0.29847132019968825</v>
      </c>
      <c r="G13" s="62">
        <f ca="1">IF(AND(ISNUMBER('Tables 1'!G14),ISNUMBER('Tables 1'!G13)),'Tables 1'!G14-'Tables 1'!G13,"")</f>
        <v>0.53629999999999978</v>
      </c>
      <c r="H13" s="62">
        <f ca="1">IF(AND(ISNUMBER('Tables 1'!H14),ISNUMBER('Tables 1'!H13)),'Tables 1'!H14-'Tables 1'!H13,"")</f>
        <v>0.41960000000000086</v>
      </c>
      <c r="I13" s="70">
        <f t="shared" ca="1" si="0"/>
        <v>0.26234780746451047</v>
      </c>
      <c r="J13" s="62">
        <f t="shared" ca="1" si="1"/>
        <v>0.55299999999999994</v>
      </c>
      <c r="K13" s="75">
        <f t="shared" ca="1" si="2"/>
        <v>0.40828652127736653</v>
      </c>
      <c r="L13" s="128">
        <f ca="1">ABS((J13-I13)/K13)</f>
        <v>0.71188289935742688</v>
      </c>
      <c r="M13" s="17"/>
      <c r="N13" s="356" t="str">
        <f>IF(AND(ISNUMBER('Tables 1'!N14),ISNUMBER('Tables 1'!N13)),'Tables 1'!N14-'Tables 1'!N13,"")</f>
        <v/>
      </c>
    </row>
    <row r="14" spans="2:14">
      <c r="B14" s="53" t="s">
        <v>460</v>
      </c>
      <c r="C14" s="62">
        <f ca="1">IF(AND(ISNUMBER('Tables 1'!C15),ISNUMBER('Tables 1'!C11)),'Tables 1'!C15-'Tables 1'!C11,"")</f>
        <v>-1.3679999999999999</v>
      </c>
      <c r="D14" s="62">
        <f ca="1">IF(AND(ISNUMBER('Tables 1'!D15),ISNUMBER('Tables 1'!D11)),'Tables 1'!D15-'Tables 1'!D11,"")</f>
        <v>-1.58951312807593</v>
      </c>
      <c r="E14" s="62">
        <f ca="1">IF(AND(ISNUMBER('Tables 1'!E15),ISNUMBER('Tables 1'!E11)),'Tables 1'!E15-'Tables 1'!E11,"")</f>
        <v>-1.4279999999999995</v>
      </c>
      <c r="F14" s="62">
        <f ca="1">IF(AND(ISNUMBER('Tables 1'!F15),ISNUMBER('Tables 1'!F11)),'Tables 1'!F15-'Tables 1'!F11,"")</f>
        <v>-1.6625300966623731</v>
      </c>
      <c r="G14" s="62">
        <f ca="1">IF(AND(ISNUMBER('Tables 1'!G15),ISNUMBER('Tables 1'!G11)),'Tables 1'!G15-'Tables 1'!G11,"")</f>
        <v>-1.7076000000000002</v>
      </c>
      <c r="H14" s="62">
        <f ca="1">IF(AND(ISNUMBER('Tables 1'!H15),ISNUMBER('Tables 1'!H11)),'Tables 1'!H15-'Tables 1'!H11,"")</f>
        <v>-1.8508000000000004</v>
      </c>
      <c r="I14" s="70">
        <f t="shared" ca="1" si="0"/>
        <v>-1.8508000000000004</v>
      </c>
      <c r="J14" s="62">
        <f t="shared" ca="1" si="1"/>
        <v>-1.3679999999999999</v>
      </c>
      <c r="K14" s="75">
        <f t="shared" ca="1" si="2"/>
        <v>-1.6010738707897172</v>
      </c>
      <c r="L14" s="128">
        <f ca="1">ABS((J14-I14)/K14)</f>
        <v>0.30154761051834744</v>
      </c>
      <c r="M14" s="17"/>
      <c r="N14" s="356" t="str">
        <f>IF(AND(ISNUMBER('Tables 1'!N15),ISNUMBER('Tables 1'!N11)),'Tables 1'!N15-'Tables 1'!N11,"")</f>
        <v/>
      </c>
    </row>
    <row r="15" spans="2:14">
      <c r="B15" s="157" t="s">
        <v>732</v>
      </c>
      <c r="C15" s="238">
        <f ca="1">IF(AND(ISNUMBER('Tables 1'!C17),ISNUMBER('Tables 1'!C$11)),'Tables 1'!C17-'Tables 1'!C$11,"")</f>
        <v>-0.47599999999999998</v>
      </c>
      <c r="D15" s="238">
        <f ca="1">IF(AND(ISNUMBER('Tables 1'!D17),ISNUMBER('Tables 1'!D$11)),'Tables 1'!D17-'Tables 1'!D$11,"")</f>
        <v>-0.39079620450901098</v>
      </c>
      <c r="E15" s="238">
        <f ca="1">IF(AND(ISNUMBER('Tables 1'!E17),ISNUMBER('Tables 1'!E$11)),'Tables 1'!E17-'Tables 1'!E$11,"")</f>
        <v>-0.22599999999999953</v>
      </c>
      <c r="F15" s="238">
        <f ca="1">IF(AND(ISNUMBER('Tables 1'!F17),ISNUMBER('Tables 1'!F$11)),'Tables 1'!F17-'Tables 1'!F$11,"")</f>
        <v>-0.61763717976428234</v>
      </c>
      <c r="G15" s="238">
        <f ca="1">IF(AND(ISNUMBER('Tables 1'!G17),ISNUMBER('Tables 1'!G$11)),'Tables 1'!G17-'Tables 1'!G$11,"")</f>
        <v>-0.57500000000000018</v>
      </c>
      <c r="H15" s="238">
        <f ca="1">IF(AND(ISNUMBER('Tables 1'!H17),ISNUMBER('Tables 1'!H$11)),'Tables 1'!H17-'Tables 1'!H$11,"")</f>
        <v>-0.71389000000000058</v>
      </c>
      <c r="I15" s="245">
        <f t="shared" ca="1" si="0"/>
        <v>-0.71389000000000058</v>
      </c>
      <c r="J15" s="238">
        <f t="shared" ca="1" si="1"/>
        <v>-0.22599999999999953</v>
      </c>
      <c r="K15" s="246">
        <f t="shared" ca="1" si="2"/>
        <v>-0.49988723071221558</v>
      </c>
      <c r="L15" s="241">
        <f t="shared" ref="L15:L19" ca="1" si="3">ABS((J15-I15)/K15)</f>
        <v>0.97600012567810257</v>
      </c>
      <c r="M15" s="17"/>
      <c r="N15" s="356" t="str">
        <f>IF(AND(ISNUMBER('Tables 1'!N17),ISNUMBER('Tables 1'!N$11)),'Tables 1'!N17-'Tables 1'!N$11,"")</f>
        <v/>
      </c>
    </row>
    <row r="16" spans="2:14">
      <c r="B16" s="157" t="s">
        <v>731</v>
      </c>
      <c r="C16" s="238">
        <f ca="1">IF(AND(ISNUMBER('Tables 1'!C18),ISNUMBER('Tables 1'!C$11)),'Tables 1'!C18-'Tables 1'!C$11,"")</f>
        <v>1.4340000000000002</v>
      </c>
      <c r="D16" s="238">
        <f ca="1">IF(AND(ISNUMBER('Tables 1'!D18),ISNUMBER('Tables 1'!D$11)),'Tables 1'!D18-'Tables 1'!D$11,"")</f>
        <v>1.3074232223052005</v>
      </c>
      <c r="E16" s="238">
        <f ca="1">IF(AND(ISNUMBER('Tables 1'!E18),ISNUMBER('Tables 1'!E$11)),'Tables 1'!E18-'Tables 1'!E$11,"")</f>
        <v>1.5260000000000007</v>
      </c>
      <c r="F16" s="238">
        <f ca="1">IF(AND(ISNUMBER('Tables 1'!F18),ISNUMBER('Tables 1'!F$11)),'Tables 1'!F18-'Tables 1'!F$11,"")</f>
        <v>1.2917506381803827</v>
      </c>
      <c r="G16" s="238">
        <f ca="1">IF(AND(ISNUMBER('Tables 1'!G18),ISNUMBER('Tables 1'!G$11)),'Tables 1'!G18-'Tables 1'!G$11,"")</f>
        <v>1.6129999999999995</v>
      </c>
      <c r="H16" s="238">
        <f ca="1">IF(AND(ISNUMBER('Tables 1'!H18),ISNUMBER('Tables 1'!H$11)),'Tables 1'!H18-'Tables 1'!H$11,"")</f>
        <v>1.6363199999999996</v>
      </c>
      <c r="I16" s="245">
        <f t="shared" ca="1" si="0"/>
        <v>1.2917506381803827</v>
      </c>
      <c r="J16" s="238">
        <f t="shared" ca="1" si="1"/>
        <v>1.6363199999999996</v>
      </c>
      <c r="K16" s="246">
        <f t="shared" ca="1" si="2"/>
        <v>1.4680823100809306</v>
      </c>
      <c r="L16" s="241">
        <f t="shared" ca="1" si="3"/>
        <v>0.23470711379978543</v>
      </c>
      <c r="M16" s="17"/>
      <c r="N16" s="356" t="str">
        <f>IF(AND(ISNUMBER('Tables 1'!N18),ISNUMBER('Tables 1'!N$11)),'Tables 1'!N18-'Tables 1'!N$11,"")</f>
        <v/>
      </c>
    </row>
    <row r="17" spans="2:14">
      <c r="B17" s="157" t="s">
        <v>733</v>
      </c>
      <c r="C17" s="238">
        <f ca="1">IF(AND(ISNUMBER('Tables 1'!C19),ISNUMBER('Tables 1'!C$11)),'Tables 1'!C19-'Tables 1'!C$11,"")</f>
        <v>-1.831</v>
      </c>
      <c r="D17" s="238">
        <f ca="1">IF(AND(ISNUMBER('Tables 1'!D19),ISNUMBER('Tables 1'!D$11)),'Tables 1'!D19-'Tables 1'!D$11,"")</f>
        <v>-2.2066532223528998</v>
      </c>
      <c r="E17" s="238">
        <f ca="1">IF(AND(ISNUMBER('Tables 1'!E19),ISNUMBER('Tables 1'!E$11)),'Tables 1'!E19-'Tables 1'!E$11,"")</f>
        <v>-2.3149999999999995</v>
      </c>
      <c r="F17" s="238">
        <f ca="1">IF(AND(ISNUMBER('Tables 1'!F19),ISNUMBER('Tables 1'!F$11)),'Tables 1'!F19-'Tables 1'!F$11,"")</f>
        <v>-2.1447067487890412</v>
      </c>
      <c r="G17" s="238">
        <f ca="1">IF(AND(ISNUMBER('Tables 1'!G19),ISNUMBER('Tables 1'!G$11)),'Tables 1'!G19-'Tables 1'!G$11,"")</f>
        <v>-2.2299000000000002</v>
      </c>
      <c r="H17" s="238">
        <f ca="1">IF(AND(ISNUMBER('Tables 1'!H19),ISNUMBER('Tables 1'!H$11)),'Tables 1'!H19-'Tables 1'!H$11,"")</f>
        <v>-2.2172900000000002</v>
      </c>
      <c r="I17" s="245">
        <f t="shared" ca="1" si="0"/>
        <v>-2.3149999999999995</v>
      </c>
      <c r="J17" s="238">
        <f t="shared" ca="1" si="1"/>
        <v>-1.831</v>
      </c>
      <c r="K17" s="246">
        <f t="shared" ca="1" si="2"/>
        <v>-2.1574249951903233</v>
      </c>
      <c r="L17" s="241">
        <f t="shared" ca="1" si="3"/>
        <v>0.22434151874526795</v>
      </c>
      <c r="M17" s="17"/>
      <c r="N17" s="356" t="str">
        <f>IF(AND(ISNUMBER('Tables 1'!N19),ISNUMBER('Tables 1'!N$11)),'Tables 1'!N19-'Tables 1'!N$11,"")</f>
        <v/>
      </c>
    </row>
    <row r="18" spans="2:14">
      <c r="B18" s="157" t="s">
        <v>735</v>
      </c>
      <c r="C18" s="238">
        <f ca="1">IF(AND(ISNUMBER('Tables 1'!C20),ISNUMBER('Tables 1'!C$11)),'Tables 1'!C20-'Tables 1'!C$11,"")</f>
        <v>0.48200000000000021</v>
      </c>
      <c r="D18" s="238">
        <f ca="1">IF(AND(ISNUMBER('Tables 1'!D20),ISNUMBER('Tables 1'!D$11)),'Tables 1'!D20-'Tables 1'!D$11,"")</f>
        <v>0.58167290297424978</v>
      </c>
      <c r="E18" s="238">
        <f ca="1">IF(AND(ISNUMBER('Tables 1'!E20),ISNUMBER('Tables 1'!E$11)),'Tables 1'!E20-'Tables 1'!E$11,"")</f>
        <v>0.5990000000000002</v>
      </c>
      <c r="F18" s="238">
        <f ca="1">IF(AND(ISNUMBER('Tables 1'!F20),ISNUMBER('Tables 1'!F$11)),'Tables 1'!F20-'Tables 1'!F$11,"")</f>
        <v>0.55274562594022658</v>
      </c>
      <c r="G18" s="238">
        <f ca="1">IF(AND(ISNUMBER('Tables 1'!G20),ISNUMBER('Tables 1'!G$11)),'Tables 1'!G20-'Tables 1'!G$11,"")</f>
        <v>0.54150000000000009</v>
      </c>
      <c r="H18" s="238">
        <f ca="1">IF(AND(ISNUMBER('Tables 1'!H20),ISNUMBER('Tables 1'!H$11)),'Tables 1'!H20-'Tables 1'!H$11,"")</f>
        <v>0.53861999999999988</v>
      </c>
      <c r="I18" s="245">
        <f t="shared" ca="1" si="0"/>
        <v>0.48200000000000021</v>
      </c>
      <c r="J18" s="238">
        <f t="shared" ca="1" si="1"/>
        <v>0.5990000000000002</v>
      </c>
      <c r="K18" s="246">
        <f t="shared" ca="1" si="2"/>
        <v>0.54925642148574616</v>
      </c>
      <c r="L18" s="241">
        <f t="shared" ca="1" si="3"/>
        <v>0.21301526103875743</v>
      </c>
      <c r="M18" s="17"/>
      <c r="N18" s="356" t="str">
        <f>IF(AND(ISNUMBER('Tables 1'!N20),ISNUMBER('Tables 1'!N$11)),'Tables 1'!N20-'Tables 1'!N$11,"")</f>
        <v/>
      </c>
    </row>
    <row r="19" spans="2:14" ht="13.5" thickBot="1">
      <c r="B19" s="172" t="s">
        <v>734</v>
      </c>
      <c r="C19" s="247">
        <f ca="1">IF(AND(ISNUMBER('Tables 1'!C21),ISNUMBER('Tables 1'!C$20)),'Tables 1'!C21-'Tables 1'!C$20,"")</f>
        <v>-1.823</v>
      </c>
      <c r="D19" s="247">
        <f ca="1">IF(AND(ISNUMBER('Tables 1'!D21),ISNUMBER('Tables 1'!D$20)),'Tables 1'!D21-'Tables 1'!D$20,"")</f>
        <v>-2.1591644258073686</v>
      </c>
      <c r="E19" s="247">
        <f ca="1">IF(AND(ISNUMBER('Tables 1'!E21),ISNUMBER('Tables 1'!E$20)),'Tables 1'!E21-'Tables 1'!E$20,"")</f>
        <v>-2.2610000000000001</v>
      </c>
      <c r="F19" s="247">
        <f ca="1">IF(AND(ISNUMBER('Tables 1'!F21),ISNUMBER('Tables 1'!F$20)),'Tables 1'!F21-'Tables 1'!F$20,"")</f>
        <v>-2.0752231887375494</v>
      </c>
      <c r="G19" s="247">
        <f ca="1">IF(AND(ISNUMBER('Tables 1'!G21),ISNUMBER('Tables 1'!G$20)),'Tables 1'!G21-'Tables 1'!G$20,"")</f>
        <v>-2.1714000000000002</v>
      </c>
      <c r="H19" s="247">
        <f ca="1">IF(AND(ISNUMBER('Tables 1'!H21),ISNUMBER('Tables 1'!H$20)),'Tables 1'!H21-'Tables 1'!H$20,"")</f>
        <v>-2.1504300000000005</v>
      </c>
      <c r="I19" s="248">
        <f t="shared" ca="1" si="0"/>
        <v>-2.2610000000000001</v>
      </c>
      <c r="J19" s="247">
        <f t="shared" ca="1" si="1"/>
        <v>-1.823</v>
      </c>
      <c r="K19" s="250">
        <f t="shared" ca="1" si="2"/>
        <v>-2.1067029357574865</v>
      </c>
      <c r="L19" s="251">
        <f t="shared" ca="1" si="3"/>
        <v>0.20790781299334585</v>
      </c>
      <c r="M19" s="83"/>
      <c r="N19" s="365" t="str">
        <f>IF(AND(ISNUMBER('Tables 1'!N21),ISNUMBER('Tables 1'!N$20)),'Tables 1'!N21-'Tables 1'!N$20,"")</f>
        <v/>
      </c>
    </row>
    <row r="20" spans="2:14" ht="13.5" thickTop="1">
      <c r="B20" s="157" t="s">
        <v>474</v>
      </c>
      <c r="C20" s="218"/>
      <c r="D20" s="218"/>
      <c r="E20" s="218"/>
      <c r="F20" s="218"/>
      <c r="G20" s="218"/>
      <c r="H20" s="218"/>
      <c r="I20" s="978" t="s">
        <v>561</v>
      </c>
      <c r="J20" s="979"/>
      <c r="K20" s="979"/>
      <c r="L20" s="980"/>
      <c r="M20" s="83"/>
      <c r="N20" s="356"/>
    </row>
    <row r="21" spans="2:14">
      <c r="B21" s="157"/>
      <c r="C21" s="254" t="str">
        <f ca="1">'DATA for charts'!C6</f>
        <v>BSIMAC</v>
      </c>
      <c r="D21" s="254" t="str">
        <f ca="1">'DATA for charts'!D6</f>
        <v>CSE</v>
      </c>
      <c r="E21" s="254" t="str">
        <f ca="1">'DATA for charts'!E6</f>
        <v>DeST</v>
      </c>
      <c r="F21" s="254" t="str">
        <f ca="1">'DATA for charts'!F6</f>
        <v>EnergyPlus</v>
      </c>
      <c r="G21" s="254" t="str">
        <f ca="1">'DATA for charts'!G6</f>
        <v>ESP-r</v>
      </c>
      <c r="H21" s="254" t="str">
        <f ca="1">'DATA for charts'!H6</f>
        <v>TRNSYS</v>
      </c>
      <c r="I21" s="444"/>
      <c r="J21" s="353"/>
      <c r="K21" s="353"/>
      <c r="L21" s="344" t="s">
        <v>453</v>
      </c>
      <c r="M21" s="443"/>
      <c r="N21" s="354" t="str">
        <f ca="1">'DATA for charts'!$S$6</f>
        <v>Tested Prg</v>
      </c>
    </row>
    <row r="22" spans="2:14" ht="12.75" customHeight="1">
      <c r="B22" s="204" t="s">
        <v>558</v>
      </c>
      <c r="C22" s="398" t="str">
        <f ca="1">'DATA for charts'!C7</f>
        <v/>
      </c>
      <c r="D22" s="398" t="str">
        <f ca="1">'DATA for charts'!D7</f>
        <v/>
      </c>
      <c r="E22" s="398" t="str">
        <f ca="1">'DATA for charts'!E7</f>
        <v/>
      </c>
      <c r="F22" s="398" t="str">
        <f ca="1">'DATA for charts'!F7</f>
        <v/>
      </c>
      <c r="G22" s="398" t="str">
        <f ca="1">'DATA for charts'!G7</f>
        <v/>
      </c>
      <c r="H22" s="398" t="str">
        <f ca="1">'DATA for charts'!H7</f>
        <v/>
      </c>
      <c r="I22" s="418" t="s">
        <v>254</v>
      </c>
      <c r="J22" s="166" t="s">
        <v>255</v>
      </c>
      <c r="K22" s="166" t="s">
        <v>256</v>
      </c>
      <c r="L22" s="161" t="s">
        <v>451</v>
      </c>
      <c r="M22" s="443"/>
      <c r="N22" s="447" t="str">
        <f ca="1">'DATA for charts'!$S$7</f>
        <v/>
      </c>
    </row>
    <row r="23" spans="2:14" ht="12.75" customHeight="1">
      <c r="B23" s="157" t="s">
        <v>461</v>
      </c>
      <c r="C23" s="238">
        <f ca="1">IF(AND(ISNUMBER('Tables 1'!C64),ISNUMBER('Tables 1'!C63)),'Tables 1'!C64-'Tables 1'!C63,"")</f>
        <v>-1.5229999999999997</v>
      </c>
      <c r="D23" s="238">
        <f ca="1">IF(AND(ISNUMBER('Tables 1'!D64),ISNUMBER('Tables 1'!D63)),'Tables 1'!D64-'Tables 1'!D63,"")</f>
        <v>-1.5313305347929598</v>
      </c>
      <c r="E23" s="238">
        <f ca="1">IF(AND(ISNUMBER('Tables 1'!E64),ISNUMBER('Tables 1'!E63)),'Tables 1'!E64-'Tables 1'!E63,"")</f>
        <v>-1.2590000000000003</v>
      </c>
      <c r="F23" s="238">
        <f ca="1">IF(AND(ISNUMBER('Tables 1'!F64),ISNUMBER('Tables 1'!F63)),'Tables 1'!F64-'Tables 1'!F63,"")</f>
        <v>-1.694281061418625</v>
      </c>
      <c r="G23" s="238">
        <f ca="1">IF(AND(ISNUMBER('Tables 1'!G64),ISNUMBER('Tables 1'!G$63)),'Tables 1'!G64-'Tables 1'!G$63,"")</f>
        <v>-1.9293000000000005</v>
      </c>
      <c r="H23" s="238">
        <f ca="1">IF(AND(ISNUMBER('Tables 1'!H64),ISNUMBER('Tables 1'!H63)),'Tables 1'!H64-'Tables 1'!H63,"")</f>
        <v>-1.6627200000000002</v>
      </c>
      <c r="I23" s="245">
        <f t="shared" ref="I23:I32" ca="1" si="4">MIN(C23:H23)</f>
        <v>-1.9293000000000005</v>
      </c>
      <c r="J23" s="238">
        <f t="shared" ref="J23:J32" ca="1" si="5">MAX(C23:H23)</f>
        <v>-1.2590000000000003</v>
      </c>
      <c r="K23" s="246">
        <f t="shared" ref="K23:K32" ca="1" si="6">AVERAGE(C23:H23)</f>
        <v>-1.5999385993685975</v>
      </c>
      <c r="L23" s="241">
        <f ca="1">ABS((J23-I23)/K23)</f>
        <v>0.41895357750886719</v>
      </c>
      <c r="M23" s="83"/>
      <c r="N23" s="356" t="str">
        <f>IF(AND(ISNUMBER('Tables 1'!N64),ISNUMBER('Tables 1'!N63)),'Tables 1'!N64-'Tables 1'!N63,"")</f>
        <v/>
      </c>
    </row>
    <row r="24" spans="2:14" ht="12.75" customHeight="1">
      <c r="B24" s="157" t="s">
        <v>579</v>
      </c>
      <c r="C24" s="238">
        <f ca="1">IF(AND(ISNUMBER('Tables 1'!C65),ISNUMBER('Tables 1'!C63)),'Tables 1'!C65-'Tables 1'!C63,"")</f>
        <v>-1.4180000000000001</v>
      </c>
      <c r="D24" s="238">
        <f ca="1">IF(AND(ISNUMBER('Tables 1'!D65),ISNUMBER('Tables 1'!D63)),'Tables 1'!D65-'Tables 1'!D63,"")</f>
        <v>-1.8338163471377884</v>
      </c>
      <c r="E24" s="238">
        <f ca="1">IF(AND(ISNUMBER('Tables 1'!E65),ISNUMBER('Tables 1'!E63)),'Tables 1'!E65-'Tables 1'!E63,"")</f>
        <v>-1.5230000000000006</v>
      </c>
      <c r="F24" s="238">
        <f ca="1">IF(AND(ISNUMBER('Tables 1'!F65),ISNUMBER('Tables 1'!F63)),'Tables 1'!F65-'Tables 1'!F63,"")</f>
        <v>-1.9675304445881316</v>
      </c>
      <c r="G24" s="238">
        <f ca="1">IF(AND(ISNUMBER('Tables 1'!G65),ISNUMBER('Tables 1'!G63)),'Tables 1'!G65-'Tables 1'!G63,"")</f>
        <v>-1.9161000000000001</v>
      </c>
      <c r="H24" s="238">
        <f ca="1">IF(AND(ISNUMBER('Tables 1'!H65),ISNUMBER('Tables 1'!H63)),'Tables 1'!H65-'Tables 1'!H63,"")</f>
        <v>-1.9388700000000005</v>
      </c>
      <c r="I24" s="245">
        <f t="shared" ca="1" si="4"/>
        <v>-1.9675304445881316</v>
      </c>
      <c r="J24" s="238">
        <f t="shared" ca="1" si="5"/>
        <v>-1.4180000000000001</v>
      </c>
      <c r="K24" s="246">
        <f t="shared" ca="1" si="6"/>
        <v>-1.7662194652876539</v>
      </c>
      <c r="L24" s="241">
        <f ca="1">ABS((J24-I24)/K24)</f>
        <v>0.31113372680366913</v>
      </c>
      <c r="M24" s="83"/>
      <c r="N24" s="356" t="str">
        <f>IF(AND(ISNUMBER('Tables 1'!N65),ISNUMBER('Tables 1'!N63)),'Tables 1'!N65-'Tables 1'!N63,"")</f>
        <v/>
      </c>
    </row>
    <row r="25" spans="2:14" ht="12.75" customHeight="1">
      <c r="B25" s="157" t="s">
        <v>580</v>
      </c>
      <c r="C25" s="238">
        <f ca="1">IF(AND(ISNUMBER('Tables 1'!C66),ISNUMBER('Tables 1'!C65)),'Tables 1'!C66-'Tables 1'!C65,"")</f>
        <v>-1.33</v>
      </c>
      <c r="D25" s="238">
        <f ca="1">IF(AND(ISNUMBER('Tables 1'!D66),ISNUMBER('Tables 1'!D65)),'Tables 1'!D66-'Tables 1'!D65,"")</f>
        <v>-1.0589045117591915</v>
      </c>
      <c r="E25" s="238">
        <f ca="1">IF(AND(ISNUMBER('Tables 1'!E66),ISNUMBER('Tables 1'!E65)),'Tables 1'!E66-'Tables 1'!E65,"")</f>
        <v>-1.1219999999999999</v>
      </c>
      <c r="F25" s="238">
        <f ca="1">IF(AND(ISNUMBER('Tables 1'!F66),ISNUMBER('Tables 1'!F65)),'Tables 1'!F66-'Tables 1'!F65,"")</f>
        <v>-1.2234687326190032</v>
      </c>
      <c r="G25" s="238">
        <f ca="1">IF(AND(ISNUMBER('Tables 1'!G66),ISNUMBER('Tables 1'!G65)),'Tables 1'!G66-'Tables 1'!G65,"")</f>
        <v>-1.6504000000000003</v>
      </c>
      <c r="H25" s="238">
        <f ca="1">IF(AND(ISNUMBER('Tables 1'!H66),ISNUMBER('Tables 1'!H65)),'Tables 1'!H66-'Tables 1'!H65,"")</f>
        <v>-1.2677800000000001</v>
      </c>
      <c r="I25" s="245">
        <f t="shared" ca="1" si="4"/>
        <v>-1.6504000000000003</v>
      </c>
      <c r="J25" s="238">
        <f t="shared" ca="1" si="5"/>
        <v>-1.0589045117591915</v>
      </c>
      <c r="K25" s="246">
        <f t="shared" ca="1" si="6"/>
        <v>-1.2754255407296993</v>
      </c>
      <c r="L25" s="241">
        <f ca="1">ABS((J25-I25)/K25)</f>
        <v>0.4637632455614783</v>
      </c>
      <c r="M25" s="83"/>
      <c r="N25" s="356" t="str">
        <f>IF(AND(ISNUMBER('Tables 1'!N66),ISNUMBER('Tables 1'!N65)),'Tables 1'!N66-'Tables 1'!N65,"")</f>
        <v/>
      </c>
    </row>
    <row r="26" spans="2:14">
      <c r="B26" s="343" t="s">
        <v>462</v>
      </c>
      <c r="C26" s="238">
        <f ca="1">IF(AND(ISNUMBER('Tables 1'!C67),ISNUMBER('Tables 1'!C63)),'Tables 1'!C67-'Tables 1'!C63,"")</f>
        <v>-1.7999999999999794E-2</v>
      </c>
      <c r="D26" s="238">
        <f ca="1">IF(AND(ISNUMBER('Tables 1'!D67),ISNUMBER('Tables 1'!D63)),'Tables 1'!D67-'Tables 1'!D63,"")</f>
        <v>-0.2692116625645804</v>
      </c>
      <c r="E26" s="238">
        <f ca="1">IF(AND(ISNUMBER('Tables 1'!E67),ISNUMBER('Tables 1'!E63)),'Tables 1'!E67-'Tables 1'!E63,"")</f>
        <v>-0.19500000000000028</v>
      </c>
      <c r="F26" s="238">
        <f ca="1">IF(AND(ISNUMBER('Tables 1'!F67),ISNUMBER('Tables 1'!F63)),'Tables 1'!F67-'Tables 1'!F63,"")</f>
        <v>-0.26393952403597609</v>
      </c>
      <c r="G26" s="238">
        <f ca="1">IF(AND(ISNUMBER('Tables 1'!G67),ISNUMBER('Tables 1'!G63)),'Tables 1'!G67-'Tables 1'!G63,"")</f>
        <v>-0.26920000000000055</v>
      </c>
      <c r="H26" s="238">
        <f ca="1">IF(AND(ISNUMBER('Tables 1'!H67),ISNUMBER('Tables 1'!H63)),'Tables 1'!H67-'Tables 1'!H63,"")</f>
        <v>-0.30230000000000068</v>
      </c>
      <c r="I26" s="245">
        <f t="shared" ca="1" si="4"/>
        <v>-0.30230000000000068</v>
      </c>
      <c r="J26" s="238">
        <f t="shared" ca="1" si="5"/>
        <v>-1.7999999999999794E-2</v>
      </c>
      <c r="K26" s="246">
        <f t="shared" ca="1" si="6"/>
        <v>-0.21960853110009296</v>
      </c>
      <c r="L26" s="241">
        <f ca="1">ABS((J26-I26)/K26)</f>
        <v>1.2945763016393153</v>
      </c>
      <c r="M26" s="83"/>
      <c r="N26" s="356" t="str">
        <f>IF(AND(ISNUMBER('Tables 1'!N67),ISNUMBER('Tables 1'!N63)),'Tables 1'!N67-'Tables 1'!N63,"")</f>
        <v/>
      </c>
    </row>
    <row r="27" spans="2:14" ht="12.75" customHeight="1">
      <c r="B27" s="157" t="s">
        <v>469</v>
      </c>
      <c r="C27" s="238">
        <f ca="1">IF(AND(ISNUMBER('Tables 1'!C68),ISNUMBER('Tables 1'!C63)),'Tables 1'!C68-'Tables 1'!C63,"")</f>
        <v>-1.1930000000000005</v>
      </c>
      <c r="D27" s="238">
        <f ca="1">IF(AND(ISNUMBER('Tables 1'!D68),ISNUMBER('Tables 1'!D63)),'Tables 1'!D68-'Tables 1'!D63,"")</f>
        <v>-1.2592433074120795</v>
      </c>
      <c r="E27" s="238">
        <f ca="1">IF(AND(ISNUMBER('Tables 1'!E68),ISNUMBER('Tables 1'!E63)),'Tables 1'!E68-'Tables 1'!E63,"")</f>
        <v>-1.2460000000000004</v>
      </c>
      <c r="F27" s="238">
        <f ca="1">IF(AND(ISNUMBER('Tables 1'!F68),ISNUMBER('Tables 1'!F63)),'Tables 1'!F68-'Tables 1'!F63,"")</f>
        <v>-1.2102608489231343</v>
      </c>
      <c r="G27" s="238">
        <f ca="1">IF(AND(ISNUMBER('Tables 1'!G68),ISNUMBER('Tables 1'!G63)),'Tables 1'!G68-'Tables 1'!G63,"")</f>
        <v>-1.2167000000000003</v>
      </c>
      <c r="H27" s="238">
        <f ca="1">IF(AND(ISNUMBER('Tables 1'!H68),ISNUMBER('Tables 1'!H63)),'Tables 1'!H68-'Tables 1'!H63,"")</f>
        <v>-1.1471800000000005</v>
      </c>
      <c r="I27" s="245">
        <f t="shared" ca="1" si="4"/>
        <v>-1.2592433074120795</v>
      </c>
      <c r="J27" s="238">
        <f t="shared" ca="1" si="5"/>
        <v>-1.1471800000000005</v>
      </c>
      <c r="K27" s="246">
        <f t="shared" ca="1" si="6"/>
        <v>-1.2120640260558693</v>
      </c>
      <c r="L27" s="241">
        <f ca="1">ABS((J27-I27)/K27)</f>
        <v>9.2456590578585032E-2</v>
      </c>
      <c r="M27" s="83"/>
      <c r="N27" s="356" t="str">
        <f>IF(AND(ISNUMBER('Tables 1'!N68),ISNUMBER('Tables 1'!N63)),'Tables 1'!N68-'Tables 1'!N63,"")</f>
        <v/>
      </c>
    </row>
    <row r="28" spans="2:14" ht="12.75" customHeight="1">
      <c r="B28" s="157" t="s">
        <v>732</v>
      </c>
      <c r="C28" s="238">
        <f ca="1">IF(AND(ISNUMBER('Tables 1'!C69),ISNUMBER('Tables 1'!C$63)),'Tables 1'!C69-'Tables 1'!C$63,"")</f>
        <v>-2.8080000000000003</v>
      </c>
      <c r="D28" s="238">
        <f ca="1">IF(AND(ISNUMBER('Tables 1'!D69),ISNUMBER('Tables 1'!D$63)),'Tables 1'!D69-'Tables 1'!D$63,"")</f>
        <v>-2.5734345354122397</v>
      </c>
      <c r="E28" s="238">
        <f ca="1">IF(AND(ISNUMBER('Tables 1'!E69),ISNUMBER('Tables 1'!E$63)),'Tables 1'!E69-'Tables 1'!E$63,"")</f>
        <v>-2.1720000000000006</v>
      </c>
      <c r="F28" s="238">
        <f ca="1">IF(AND(ISNUMBER('Tables 1'!F69),ISNUMBER('Tables 1'!F$63)),'Tables 1'!F69-'Tables 1'!F$63,"")</f>
        <v>-2.7955025280266712</v>
      </c>
      <c r="G28" s="238">
        <f ca="1">IF(AND(ISNUMBER('Tables 1'!G69),ISNUMBER('Tables 1'!G$63)),'Tables 1'!G69-'Tables 1'!G$63,"")</f>
        <v>-2.9432000000000005</v>
      </c>
      <c r="H28" s="238">
        <f ca="1">IF(AND(ISNUMBER('Tables 1'!H69),ISNUMBER('Tables 1'!H$63)),'Tables 1'!H69-'Tables 1'!H$63,"")</f>
        <v>-2.8132700000000006</v>
      </c>
      <c r="I28" s="245">
        <f t="shared" ca="1" si="4"/>
        <v>-2.9432000000000005</v>
      </c>
      <c r="J28" s="238">
        <f t="shared" ca="1" si="5"/>
        <v>-2.1720000000000006</v>
      </c>
      <c r="K28" s="246">
        <f t="shared" ca="1" si="6"/>
        <v>-2.6842345105731518</v>
      </c>
      <c r="L28" s="241">
        <f t="shared" ref="L28:L32" ca="1" si="7">ABS((J28-I28)/K28)</f>
        <v>0.28730723674189301</v>
      </c>
      <c r="M28" s="445"/>
      <c r="N28" s="356" t="str">
        <f>IF(AND(ISNUMBER('Tables 1'!N69),ISNUMBER('Tables 1'!N$63)),'Tables 1'!N69-'Tables 1'!N$63,"")</f>
        <v/>
      </c>
    </row>
    <row r="29" spans="2:14" ht="12.75" customHeight="1">
      <c r="B29" s="157" t="s">
        <v>731</v>
      </c>
      <c r="C29" s="238">
        <f ca="1">IF(AND(ISNUMBER('Tables 1'!C70),ISNUMBER('Tables 1'!C$63)),'Tables 1'!C70-'Tables 1'!C$63,"")</f>
        <v>0.71699999999999964</v>
      </c>
      <c r="D29" s="238">
        <f ca="1">IF(AND(ISNUMBER('Tables 1'!D70),ISNUMBER('Tables 1'!D$63)),'Tables 1'!D70-'Tables 1'!D$63,"")</f>
        <v>0.66461942152372</v>
      </c>
      <c r="E29" s="238">
        <f ca="1">IF(AND(ISNUMBER('Tables 1'!E70),ISNUMBER('Tables 1'!E$63)),'Tables 1'!E70-'Tables 1'!E$63,"")</f>
        <v>0.52199999999999935</v>
      </c>
      <c r="F29" s="238">
        <f ca="1">IF(AND(ISNUMBER('Tables 1'!F70),ISNUMBER('Tables 1'!F$63)),'Tables 1'!F70-'Tables 1'!F$63,"")</f>
        <v>0.59566401626085153</v>
      </c>
      <c r="G29" s="238">
        <f ca="1">IF(AND(ISNUMBER('Tables 1'!G70),ISNUMBER('Tables 1'!G$63)),'Tables 1'!G70-'Tables 1'!G$63,"")</f>
        <v>0.35849999999999937</v>
      </c>
      <c r="H29" s="238">
        <f ca="1">IF(AND(ISNUMBER('Tables 1'!H70),ISNUMBER('Tables 1'!H$63)),'Tables 1'!H70-'Tables 1'!H$63,"")</f>
        <v>0.41827999999999932</v>
      </c>
      <c r="I29" s="245">
        <f t="shared" ca="1" si="4"/>
        <v>0.35849999999999937</v>
      </c>
      <c r="J29" s="238">
        <f t="shared" ca="1" si="5"/>
        <v>0.71699999999999964</v>
      </c>
      <c r="K29" s="246">
        <f t="shared" ca="1" si="6"/>
        <v>0.54601057296409483</v>
      </c>
      <c r="L29" s="241">
        <f t="shared" ca="1" si="7"/>
        <v>0.65658069230021099</v>
      </c>
      <c r="M29" s="445"/>
      <c r="N29" s="356" t="str">
        <f>IF(AND(ISNUMBER('Tables 1'!N70),ISNUMBER('Tables 1'!N$63)),'Tables 1'!N70-'Tables 1'!N$63,"")</f>
        <v/>
      </c>
    </row>
    <row r="30" spans="2:14" ht="12.75" customHeight="1">
      <c r="B30" s="157" t="s">
        <v>733</v>
      </c>
      <c r="C30" s="238">
        <f ca="1">IF(AND(ISNUMBER('Tables 1'!C71),ISNUMBER('Tables 1'!C$63)),'Tables 1'!C71-'Tables 1'!C$63,"")</f>
        <v>0.11599999999999966</v>
      </c>
      <c r="D30" s="238">
        <f ca="1">IF(AND(ISNUMBER('Tables 1'!D71),ISNUMBER('Tables 1'!D$63)),'Tables 1'!D71-'Tables 1'!D$63,"")</f>
        <v>0.51669180590916941</v>
      </c>
      <c r="E30" s="238">
        <f ca="1">IF(AND(ISNUMBER('Tables 1'!E71),ISNUMBER('Tables 1'!E$63)),'Tables 1'!E71-'Tables 1'!E$63,"")</f>
        <v>0.5</v>
      </c>
      <c r="F30" s="238">
        <f ca="1">IF(AND(ISNUMBER('Tables 1'!F71),ISNUMBER('Tables 1'!F$63)),'Tables 1'!F71-'Tables 1'!F$63,"")</f>
        <v>0.41686405154068051</v>
      </c>
      <c r="G30" s="238">
        <f ca="1">IF(AND(ISNUMBER('Tables 1'!G71),ISNUMBER('Tables 1'!G$63)),'Tables 1'!G71-'Tables 1'!G$63,"")</f>
        <v>0.36759999999999948</v>
      </c>
      <c r="H30" s="238">
        <f ca="1">IF(AND(ISNUMBER('Tables 1'!H71),ISNUMBER('Tables 1'!H$63)),'Tables 1'!H71-'Tables 1'!H$63,"")</f>
        <v>0.53022999999999954</v>
      </c>
      <c r="I30" s="245">
        <f t="shared" ca="1" si="4"/>
        <v>0.11599999999999966</v>
      </c>
      <c r="J30" s="238">
        <f t="shared" ca="1" si="5"/>
        <v>0.53022999999999954</v>
      </c>
      <c r="K30" s="246">
        <f t="shared" ca="1" si="6"/>
        <v>0.4078976429083081</v>
      </c>
      <c r="L30" s="241">
        <f t="shared" ca="1" si="7"/>
        <v>1.0155243777496288</v>
      </c>
      <c r="M30" s="445"/>
      <c r="N30" s="356" t="str">
        <f>IF(AND(ISNUMBER('Tables 1'!N71),ISNUMBER('Tables 1'!N$63)),'Tables 1'!N71-'Tables 1'!N$63,"")</f>
        <v/>
      </c>
    </row>
    <row r="31" spans="2:14" ht="12.75" customHeight="1">
      <c r="B31" s="157" t="s">
        <v>735</v>
      </c>
      <c r="C31" s="238">
        <f ca="1">IF(AND(ISNUMBER('Tables 1'!C72),ISNUMBER('Tables 1'!C$63)),'Tables 1'!C72-'Tables 1'!C$63,"")</f>
        <v>3.3080000000000007</v>
      </c>
      <c r="D31" s="238">
        <f ca="1">IF(AND(ISNUMBER('Tables 1'!D72),ISNUMBER('Tables 1'!D$63)),'Tables 1'!D72-'Tables 1'!D$63,"")</f>
        <v>2.9460845334239005</v>
      </c>
      <c r="E31" s="238">
        <f ca="1">IF(AND(ISNUMBER('Tables 1'!E72),ISNUMBER('Tables 1'!E$63)),'Tables 1'!E72-'Tables 1'!E$63,"")</f>
        <v>2.8059999999999992</v>
      </c>
      <c r="F31" s="238">
        <f ca="1">IF(AND(ISNUMBER('Tables 1'!F72),ISNUMBER('Tables 1'!F$63)),'Tables 1'!F72-'Tables 1'!F$63,"")</f>
        <v>3.0917618486813208</v>
      </c>
      <c r="G31" s="238">
        <f ca="1">IF(AND(ISNUMBER('Tables 1'!G72),ISNUMBER('Tables 1'!G$63)),'Tables 1'!G72-'Tables 1'!G$63,"")</f>
        <v>2.9595999999999991</v>
      </c>
      <c r="H31" s="238">
        <f ca="1">IF(AND(ISNUMBER('Tables 1'!H72),ISNUMBER('Tables 1'!H$63)),'Tables 1'!H72-'Tables 1'!H$63,"")</f>
        <v>3.0717699999999999</v>
      </c>
      <c r="I31" s="245">
        <f t="shared" ca="1" si="4"/>
        <v>2.8059999999999992</v>
      </c>
      <c r="J31" s="238">
        <f t="shared" ca="1" si="5"/>
        <v>3.3080000000000007</v>
      </c>
      <c r="K31" s="246">
        <f t="shared" ca="1" si="6"/>
        <v>3.0305360636842038</v>
      </c>
      <c r="L31" s="241">
        <f t="shared" ca="1" si="7"/>
        <v>0.16564726155732437</v>
      </c>
      <c r="M31" s="445"/>
      <c r="N31" s="356" t="str">
        <f>IF(AND(ISNUMBER('Tables 1'!N72),ISNUMBER('Tables 1'!N$63)),'Tables 1'!N72-'Tables 1'!N$63,"")</f>
        <v/>
      </c>
    </row>
    <row r="32" spans="2:14" ht="12.75" customHeight="1" thickBot="1">
      <c r="B32" s="172" t="s">
        <v>734</v>
      </c>
      <c r="C32" s="247">
        <f ca="1">IF(AND(ISNUMBER('Tables 1'!C73),ISNUMBER('Tables 1'!C$72)),'Tables 1'!C73-'Tables 1'!C$72,"")</f>
        <v>-0.375</v>
      </c>
      <c r="D32" s="247">
        <f ca="1">IF(AND(ISNUMBER('Tables 1'!D73),ISNUMBER('Tables 1'!D$72)),'Tables 1'!D73-'Tables 1'!D$72,"")</f>
        <v>0.11490189397708939</v>
      </c>
      <c r="E32" s="247">
        <f ca="1">IF(AND(ISNUMBER('Tables 1'!E73),ISNUMBER('Tables 1'!E$72)),'Tables 1'!E73-'Tables 1'!E$72,"")</f>
        <v>0.14799999999999969</v>
      </c>
      <c r="F32" s="247">
        <f ca="1">IF(AND(ISNUMBER('Tables 1'!F73),ISNUMBER('Tables 1'!F$72)),'Tables 1'!F73-'Tables 1'!F$72,"")</f>
        <v>5.2758804488934885E-2</v>
      </c>
      <c r="G32" s="247">
        <f ca="1">IF(AND(ISNUMBER('Tables 1'!G73),ISNUMBER('Tables 1'!G$72)),'Tables 1'!G73-'Tables 1'!G$72,"")</f>
        <v>2.7599999999999625E-2</v>
      </c>
      <c r="H32" s="247">
        <f ca="1">IF(AND(ISNUMBER('Tables 1'!H73),ISNUMBER('Tables 1'!H$72)),'Tables 1'!H73-'Tables 1'!H$72,"")</f>
        <v>0.18777999999999828</v>
      </c>
      <c r="I32" s="248">
        <f t="shared" ca="1" si="4"/>
        <v>-0.375</v>
      </c>
      <c r="J32" s="247">
        <f t="shared" ca="1" si="5"/>
        <v>0.18777999999999828</v>
      </c>
      <c r="K32" s="250">
        <f t="shared" ca="1" si="6"/>
        <v>2.600678307767031E-2</v>
      </c>
      <c r="L32" s="251">
        <f t="shared" ca="1" si="7"/>
        <v>21.639739075733935</v>
      </c>
      <c r="M32" s="445"/>
      <c r="N32" s="365" t="str">
        <f>IF(AND(ISNUMBER('Tables 1'!N73),ISNUMBER('Tables 1'!N$72)),'Tables 1'!N73-'Tables 1'!N$72,"")</f>
        <v/>
      </c>
    </row>
    <row r="33" spans="2:73" ht="12.75" customHeight="1" thickTop="1">
      <c r="B33" s="157" t="s">
        <v>479</v>
      </c>
      <c r="C33" s="218" t="s">
        <v>87</v>
      </c>
      <c r="D33" s="218" t="s">
        <v>87</v>
      </c>
      <c r="E33" s="218" t="s">
        <v>87</v>
      </c>
      <c r="F33" s="218" t="s">
        <v>87</v>
      </c>
      <c r="G33" s="218" t="s">
        <v>87</v>
      </c>
      <c r="H33" s="218" t="s">
        <v>87</v>
      </c>
      <c r="I33" s="978" t="s">
        <v>561</v>
      </c>
      <c r="J33" s="979"/>
      <c r="K33" s="979"/>
      <c r="L33" s="980"/>
      <c r="M33" s="443"/>
      <c r="N33" s="356"/>
    </row>
    <row r="34" spans="2:73" ht="12.75" customHeight="1">
      <c r="B34" s="157"/>
      <c r="C34" s="254" t="str">
        <f ca="1">'DATA for charts'!C6</f>
        <v>BSIMAC</v>
      </c>
      <c r="D34" s="254" t="str">
        <f ca="1">'DATA for charts'!D6</f>
        <v>CSE</v>
      </c>
      <c r="E34" s="254" t="str">
        <f ca="1">'DATA for charts'!E6</f>
        <v>DeST</v>
      </c>
      <c r="F34" s="254" t="str">
        <f ca="1">'DATA for charts'!F6</f>
        <v>EnergyPlus</v>
      </c>
      <c r="G34" s="254" t="str">
        <f ca="1">'DATA for charts'!G6</f>
        <v>ESP-r</v>
      </c>
      <c r="H34" s="254" t="str">
        <f ca="1">'DATA for charts'!H6</f>
        <v>TRNSYS</v>
      </c>
      <c r="I34" s="444"/>
      <c r="J34" s="353"/>
      <c r="K34" s="353"/>
      <c r="L34" s="344" t="s">
        <v>453</v>
      </c>
      <c r="M34" s="443"/>
      <c r="N34" s="354" t="str">
        <f ca="1">'DATA for charts'!$S$6</f>
        <v>Tested Prg</v>
      </c>
    </row>
    <row r="35" spans="2:73">
      <c r="B35" s="204" t="s">
        <v>558</v>
      </c>
      <c r="C35" s="398" t="str">
        <f ca="1">'DATA for charts'!C7</f>
        <v/>
      </c>
      <c r="D35" s="398" t="str">
        <f ca="1">'DATA for charts'!D7</f>
        <v/>
      </c>
      <c r="E35" s="398" t="str">
        <f ca="1">'DATA for charts'!E7</f>
        <v/>
      </c>
      <c r="F35" s="398" t="str">
        <f ca="1">'DATA for charts'!F7</f>
        <v/>
      </c>
      <c r="G35" s="205" t="str">
        <f ca="1">'DATA for charts'!G7</f>
        <v/>
      </c>
      <c r="H35" s="398" t="str">
        <f ca="1">'DATA for charts'!H7</f>
        <v/>
      </c>
      <c r="I35" s="418" t="s">
        <v>254</v>
      </c>
      <c r="J35" s="166" t="s">
        <v>255</v>
      </c>
      <c r="K35" s="166" t="s">
        <v>256</v>
      </c>
      <c r="L35" s="161" t="s">
        <v>451</v>
      </c>
      <c r="M35" s="443"/>
      <c r="N35" s="447" t="str">
        <f ca="1">'DATA for charts'!$S$7</f>
        <v/>
      </c>
    </row>
    <row r="36" spans="2:73">
      <c r="B36" s="157" t="s">
        <v>459</v>
      </c>
      <c r="C36" s="238">
        <f ca="1">IF(AND(ISNUMBER('Tables 2'!C12),ISNUMBER('Tables 2'!C11)),'Tables 2'!C12-'Tables 2'!C11,"")</f>
        <v>-8.8999999999999968E-2</v>
      </c>
      <c r="D36" s="238">
        <f ca="1">IF(AND(ISNUMBER('Tables 2'!G12),ISNUMBER('Tables 2'!G11)),'Tables 2'!G12-'Tables 2'!G11,"")</f>
        <v>5.259999999998044E-4</v>
      </c>
      <c r="E36" s="238">
        <f ca="1">IF(AND(ISNUMBER('Tables 2'!K12),ISNUMBER('Tables 2'!K11)),'Tables 2'!K12-'Tables 2'!K11,"")</f>
        <v>4.0000000000000036E-3</v>
      </c>
      <c r="F36" s="238">
        <f ca="1">IF(AND(ISNUMBER('Tables 2'!O12),ISNUMBER('Tables 2'!O11)),'Tables 2'!O12-'Tables 2'!O11,"")</f>
        <v>-1.2583890228833106E-2</v>
      </c>
      <c r="G36" s="238">
        <f ca="1">IF(AND(ISNUMBER('Tables 2'!S12),ISNUMBER('Tables 2'!S$11)),'Tables 2'!S12-'Tables 2'!S$11,"")</f>
        <v>4.9999999999998934E-3</v>
      </c>
      <c r="H36" s="238">
        <f ca="1">IF(AND(ISNUMBER('Tables 2'!W12),ISNUMBER('Tables 2'!W11)),'Tables 2'!W12-'Tables 2'!W11,"")</f>
        <v>6.0920715332013486E-4</v>
      </c>
      <c r="I36" s="245">
        <f t="shared" ref="I36:I44" ca="1" si="8">MIN(C36:H36)</f>
        <v>-8.8999999999999968E-2</v>
      </c>
      <c r="J36" s="238">
        <f t="shared" ref="J36:J44" ca="1" si="9">MAX(C36:H36)</f>
        <v>4.9999999999998934E-3</v>
      </c>
      <c r="K36" s="246">
        <f t="shared" ref="K36:K44" ca="1" si="10">AVERAGE(C36:H36)</f>
        <v>-1.5241447179252207E-2</v>
      </c>
      <c r="L36" s="241">
        <f ca="1">ABS((J36-I36)/K36)</f>
        <v>6.1673933514633479</v>
      </c>
      <c r="M36" s="83"/>
      <c r="N36" s="356" t="str">
        <f>IF(AND(ISNUMBER('Tables 2'!AF12),ISNUMBER('Tables 2'!AF11)),'Tables 2'!AF12-'Tables 2'!AF11,"")</f>
        <v/>
      </c>
    </row>
    <row r="37" spans="2:73">
      <c r="B37" s="157" t="s">
        <v>573</v>
      </c>
      <c r="C37" s="238">
        <f ca="1">IF(AND(ISNUMBER('Tables 2'!C13),ISNUMBER('Tables 2'!C11)),'Tables 2'!C13-'Tables 2'!C11,"")</f>
        <v>-0.10999999999999988</v>
      </c>
      <c r="D37" s="238">
        <f ca="1">IF(AND(ISNUMBER('Tables 2'!G13),ISNUMBER('Tables 2'!G11)),'Tables 2'!G13-'Tables 2'!G11,"")</f>
        <v>1.7626999999998727E-2</v>
      </c>
      <c r="E37" s="238">
        <f ca="1">IF(AND(ISNUMBER('Tables 2'!K13),ISNUMBER('Tables 2'!K11)),'Tables 2'!K13-'Tables 2'!K11,"")</f>
        <v>3.2999999999999918E-2</v>
      </c>
      <c r="F37" s="238">
        <f ca="1">IF(AND(ISNUMBER('Tables 2'!O13),ISNUMBER('Tables 2'!O11)),'Tables 2'!O13-'Tables 2'!O11,"")</f>
        <v>2.4695920431777818E-2</v>
      </c>
      <c r="G37" s="238">
        <f ca="1">IF(AND(ISNUMBER('Tables 2'!S13),ISNUMBER('Tables 2'!S11)),'Tables 2'!S13-'Tables 2'!S11,"")</f>
        <v>2.4999999999999911E-2</v>
      </c>
      <c r="H37" s="238">
        <f ca="1">IF(AND(ISNUMBER('Tables 2'!W13),ISNUMBER('Tables 2'!W11)),'Tables 2'!W13-'Tables 2'!W11,"")</f>
        <v>2.5698555840380166E-2</v>
      </c>
      <c r="I37" s="245">
        <f t="shared" ca="1" si="8"/>
        <v>-0.10999999999999988</v>
      </c>
      <c r="J37" s="238">
        <f t="shared" ca="1" si="9"/>
        <v>3.2999999999999918E-2</v>
      </c>
      <c r="K37" s="246">
        <f t="shared" ca="1" si="10"/>
        <v>2.6702460453594443E-3</v>
      </c>
      <c r="L37" s="241">
        <f ca="1">ABS((J37-I37)/K37)</f>
        <v>53.553117417219291</v>
      </c>
      <c r="M37" s="83"/>
      <c r="N37" s="356" t="str">
        <f>IF(AND(ISNUMBER('Tables 2'!AF13),ISNUMBER('Tables 2'!AF11)),'Tables 2'!AF13-'Tables 2'!AF11,"")</f>
        <v/>
      </c>
    </row>
    <row r="38" spans="2:73">
      <c r="B38" s="157" t="s">
        <v>574</v>
      </c>
      <c r="C38" s="238">
        <f ca="1">IF(AND(ISNUMBER('Tables 2'!C14),ISNUMBER('Tables 2'!C13)),'Tables 2'!C14-'Tables 2'!C13,"")</f>
        <v>0.10699999999999976</v>
      </c>
      <c r="D38" s="238">
        <f ca="1">IF(AND(ISNUMBER('Tables 2'!G14),ISNUMBER('Tables 2'!G13)),'Tables 2'!G14-'Tables 2'!G13,"")</f>
        <v>1.5120000000012901E-3</v>
      </c>
      <c r="E38" s="238">
        <f ca="1">IF(AND(ISNUMBER('Tables 2'!K14),ISNUMBER('Tables 2'!K13)),'Tables 2'!K14-'Tables 2'!K13,"")</f>
        <v>4.0000000000000036E-3</v>
      </c>
      <c r="F38" s="238">
        <f ca="1">IF(AND(ISNUMBER('Tables 2'!O14),ISNUMBER('Tables 2'!O13)),'Tables 2'!O14-'Tables 2'!O13,"")</f>
        <v>-2.2563927437333042E-2</v>
      </c>
      <c r="G38" s="238">
        <f ca="1">IF(AND(ISNUMBER('Tables 2'!S14),ISNUMBER('Tables 2'!S13)),'Tables 2'!S14-'Tables 2'!S13,"")</f>
        <v>5.9999999999997833E-3</v>
      </c>
      <c r="H38" s="238">
        <f ca="1">IF(AND(ISNUMBER('Tables 2'!W14),ISNUMBER('Tables 2'!W13)),'Tables 2'!W14-'Tables 2'!W13,"")</f>
        <v>2.9618920220300105E-3</v>
      </c>
      <c r="I38" s="245">
        <f t="shared" ca="1" si="8"/>
        <v>-2.2563927437333042E-2</v>
      </c>
      <c r="J38" s="238">
        <f t="shared" ca="1" si="9"/>
        <v>0.10699999999999976</v>
      </c>
      <c r="K38" s="246">
        <f t="shared" ca="1" si="10"/>
        <v>1.6484994097449635E-2</v>
      </c>
      <c r="L38" s="241">
        <f ca="1">ABS((J38-I38)/K38)</f>
        <v>7.8595070566253593</v>
      </c>
      <c r="M38" s="83"/>
      <c r="N38" s="356" t="str">
        <f>IF(AND(ISNUMBER('Tables 2'!AF14),ISNUMBER('Tables 2'!AF13)),'Tables 2'!AF14-'Tables 2'!AF13,"")</f>
        <v/>
      </c>
    </row>
    <row r="39" spans="2:73">
      <c r="B39" s="157" t="s">
        <v>460</v>
      </c>
      <c r="C39" s="238">
        <f ca="1">IF(AND(ISNUMBER('Tables 2'!C15),ISNUMBER('Tables 2'!C11)),'Tables 2'!C15-'Tables 2'!C11,"")</f>
        <v>1.3780000000000001</v>
      </c>
      <c r="D39" s="238">
        <f ca="1">IF(AND(ISNUMBER('Tables 2'!G15),ISNUMBER('Tables 2'!G11)),'Tables 2'!G15-'Tables 2'!G11,"")</f>
        <v>1.2022269999999988</v>
      </c>
      <c r="E39" s="238">
        <f ca="1">IF(AND(ISNUMBER('Tables 2'!K15),ISNUMBER('Tables 2'!K11)),'Tables 2'!K15-'Tables 2'!K11,"")</f>
        <v>1.6230000000000002</v>
      </c>
      <c r="F39" s="238">
        <f ca="1">IF(AND(ISNUMBER('Tables 2'!O15),ISNUMBER('Tables 2'!O11)),'Tables 2'!O15-'Tables 2'!O11,"")</f>
        <v>1.3541069430663617</v>
      </c>
      <c r="G39" s="238">
        <f ca="1">IF(AND(ISNUMBER('Tables 2'!S15),ISNUMBER('Tables 2'!S11)),'Tables 2'!S15-'Tables 2'!S11,"")</f>
        <v>0.87299999999999978</v>
      </c>
      <c r="H39" s="238">
        <f ca="1">IF(AND(ISNUMBER('Tables 2'!W15),ISNUMBER('Tables 2'!W11)),'Tables 2'!W15-'Tables 2'!W11,"")</f>
        <v>0.67964771694606974</v>
      </c>
      <c r="I39" s="245">
        <f t="shared" ca="1" si="8"/>
        <v>0.67964771694606974</v>
      </c>
      <c r="J39" s="238">
        <f t="shared" ca="1" si="9"/>
        <v>1.6230000000000002</v>
      </c>
      <c r="K39" s="246">
        <f t="shared" ca="1" si="10"/>
        <v>1.1849969433354051</v>
      </c>
      <c r="L39" s="241">
        <f ca="1">ABS((J39-I39)/K39)</f>
        <v>0.79607992945423256</v>
      </c>
      <c r="M39" s="83"/>
      <c r="N39" s="356" t="str">
        <f>IF(AND(ISNUMBER('Tables 2'!AF15),ISNUMBER('Tables 2'!AF11)),'Tables 2'!AF15-'Tables 2'!AF11,"")</f>
        <v/>
      </c>
    </row>
    <row r="40" spans="2:73">
      <c r="B40" s="157" t="s">
        <v>732</v>
      </c>
      <c r="C40" s="238">
        <f ca="1">IF(AND(ISNUMBER('Tables 2'!C17),ISNUMBER('Tables 2'!C$11)),'Tables 2'!C17-'Tables 2'!C$11,"")</f>
        <v>-0.63499999999999979</v>
      </c>
      <c r="D40" s="238">
        <f ca="1">IF(AND(ISNUMBER('Tables 2'!G17),ISNUMBER('Tables 2'!G$11)),'Tables 2'!G17-'Tables 2'!G$11,"")</f>
        <v>-0.26192099999999918</v>
      </c>
      <c r="E40" s="238">
        <f ca="1">IF(AND(ISNUMBER('Tables 2'!K17),ISNUMBER('Tables 2'!K$11)),'Tables 2'!K17-'Tables 2'!K$11,"")</f>
        <v>-0.2370000000000001</v>
      </c>
      <c r="F40" s="238">
        <f ca="1">IF(AND(ISNUMBER('Tables 2'!O17),ISNUMBER('Tables 2'!O$11)),'Tables 2'!O17-'Tables 2'!O$11,"")</f>
        <v>-0.37330223508669436</v>
      </c>
      <c r="G40" s="238">
        <f ca="1">IF(AND(ISNUMBER('Tables 2'!S17),ISNUMBER('Tables 2'!S$11)),'Tables 2'!S17-'Tables 2'!S$11,"")</f>
        <v>-0.38200000000000012</v>
      </c>
      <c r="H40" s="238">
        <f ca="1">IF(AND(ISNUMBER('Tables 2'!W17),ISNUMBER('Tables 2'!W$11)),'Tables 2'!W17-'Tables 2'!W$11,"")</f>
        <v>-0.40371029324002006</v>
      </c>
      <c r="I40" s="245">
        <f t="shared" ca="1" si="8"/>
        <v>-0.63499999999999979</v>
      </c>
      <c r="J40" s="238">
        <f t="shared" ca="1" si="9"/>
        <v>-0.2370000000000001</v>
      </c>
      <c r="K40" s="246">
        <f t="shared" ca="1" si="10"/>
        <v>-0.38215558805445227</v>
      </c>
      <c r="L40" s="241">
        <f t="shared" ref="L40:L44" ca="1" si="11">ABS((J40-I40)/K40)</f>
        <v>1.0414606313261336</v>
      </c>
      <c r="M40" s="445"/>
      <c r="N40" s="356" t="str">
        <f>IF(AND(ISNUMBER('Tables 2'!AF17),ISNUMBER('Tables 2'!AF$11)),'Tables 2'!AF17-'Tables 2'!AF$11,"")</f>
        <v/>
      </c>
      <c r="Q40" s="345" t="str">
        <f>IF(AND(ISNUMBER('Tables 2'!A17),ISNUMBER('Tables 2'!A$11)),'Tables 2'!A17-'Tables 2'!A$11,"")</f>
        <v/>
      </c>
      <c r="R40" s="345" t="str">
        <f>IF(AND(ISNUMBER('Tables 2'!B17),ISNUMBER('Tables 2'!B$11)),'Tables 2'!B17-'Tables 2'!B$11,"")</f>
        <v/>
      </c>
      <c r="AP40" s="339">
        <f ca="1">IF(AND(ISNUMBER('Tables 2'!Z17),ISNUMBER('Tables 2'!Z$11)),'Tables 2'!Z17-'Tables 2'!Z$11,"")</f>
        <v>0</v>
      </c>
      <c r="AS40" s="339" t="str">
        <f>IF(AND(ISNUMBER('Tables 2'!#REF!),ISNUMBER('Tables 2'!#REF!)),'Tables 2'!#REF!-'Tables 2'!#REF!,"")</f>
        <v/>
      </c>
      <c r="AT40" s="339" t="str">
        <f>IF(AND(ISNUMBER('Tables 2'!#REF!),ISNUMBER('Tables 2'!#REF!)),'Tables 2'!#REF!-'Tables 2'!#REF!,"")</f>
        <v/>
      </c>
      <c r="AV40" s="339" t="str">
        <f>IF(AND(ISNUMBER('Tables 2'!#REF!),ISNUMBER('Tables 2'!#REF!)),'Tables 2'!#REF!-'Tables 2'!#REF!,"")</f>
        <v/>
      </c>
      <c r="AW40" s="339" t="str">
        <f>IF(AND(ISNUMBER('Tables 2'!#REF!),ISNUMBER('Tables 2'!#REF!)),'Tables 2'!#REF!-'Tables 2'!#REF!,"")</f>
        <v/>
      </c>
      <c r="AX40" s="339" t="str">
        <f>IF(AND(ISNUMBER('Tables 2'!#REF!),ISNUMBER('Tables 2'!#REF!)),'Tables 2'!#REF!-'Tables 2'!#REF!,"")</f>
        <v/>
      </c>
      <c r="AY40" s="339">
        <f ca="1">IF(AND(ISNUMBER('Tables 2'!AA17),ISNUMBER('Tables 2'!AA$11)),'Tables 2'!AA17-'Tables 2'!AA$11,"")</f>
        <v>-0.40023300000000006</v>
      </c>
      <c r="AZ40" s="339">
        <f ca="1">IF(AND(ISNUMBER('Tables 2'!AB17),ISNUMBER('Tables 2'!AB$11)),'Tables 2'!AB17-'Tables 2'!AB$11,"")</f>
        <v>-0.40371029324002006</v>
      </c>
      <c r="BA40" s="339">
        <f ca="1">IF(AND(ISNUMBER('Tables 2'!AC17),ISNUMBER('Tables 2'!AC$11)),'Tables 2'!AC17-'Tables 2'!AC$11,"")</f>
        <v>-0.38215558805445138</v>
      </c>
      <c r="BB40" s="339">
        <f ca="1">IF(AND(ISNUMBER('Tables 2'!AD17),ISNUMBER('Tables 2'!AD$11)),'Tables 2'!AD17-'Tables 2'!AD$11,"")</f>
        <v>1.3270038184939589E-2</v>
      </c>
      <c r="BC40" s="339" t="str">
        <f>IF(AND(ISNUMBER('Tables 2'!AE17),ISNUMBER('Tables 2'!AE$11)),'Tables 2'!AE17-'Tables 2'!AE$11,"")</f>
        <v/>
      </c>
      <c r="BE40" s="339" t="str">
        <f>IF(AND(ISNUMBER('Tables 2'!AG17),ISNUMBER('Tables 2'!AG$11)),'Tables 2'!AG17-'Tables 2'!AG$11,"")</f>
        <v/>
      </c>
      <c r="BF40" s="339" t="str">
        <f>IF(AND(ISNUMBER('Tables 2'!AH17),ISNUMBER('Tables 2'!AH$11)),'Tables 2'!AH17-'Tables 2'!AH$11,"")</f>
        <v/>
      </c>
      <c r="BG40" s="339" t="str">
        <f>IF(AND(ISNUMBER('Tables 2'!AI17),ISNUMBER('Tables 2'!AI$11)),'Tables 2'!AI17-'Tables 2'!AI$11,"")</f>
        <v/>
      </c>
      <c r="BH40" s="339" t="str">
        <f>IF(AND(ISNUMBER('Tables 2'!AJ17),ISNUMBER('Tables 2'!AJ$11)),'Tables 2'!AJ17-'Tables 2'!AJ$11,"")</f>
        <v/>
      </c>
      <c r="BI40" s="339" t="str">
        <f>IF(AND(ISNUMBER('Tables 2'!AK17),ISNUMBER('Tables 2'!AK$11)),'Tables 2'!AK17-'Tables 2'!AK$11,"")</f>
        <v/>
      </c>
      <c r="BJ40" s="339" t="str">
        <f>IF(AND(ISNUMBER('Tables 2'!AL17),ISNUMBER('Tables 2'!AL$11)),'Tables 2'!AL17-'Tables 2'!AL$11,"")</f>
        <v/>
      </c>
      <c r="BK40" s="339">
        <f>IF(AND(ISNUMBER('Tables 2'!AM17),ISNUMBER('Tables 2'!AM$11)),'Tables 2'!AM17-'Tables 2'!AM$11,"")</f>
        <v>6</v>
      </c>
      <c r="BL40" s="339" t="str">
        <f>IF(AND(ISNUMBER('Tables 2'!AN17),ISNUMBER('Tables 2'!AN$11)),'Tables 2'!AN17-'Tables 2'!AN$11,"")</f>
        <v/>
      </c>
      <c r="BM40" s="339" t="str">
        <f>IF(AND(ISNUMBER('Tables 2'!AO17),ISNUMBER('Tables 2'!AO$11)),'Tables 2'!AO17-'Tables 2'!AO$11,"")</f>
        <v/>
      </c>
      <c r="BN40" s="339" t="str">
        <f>IF(AND(ISNUMBER('Tables 2'!AP17),ISNUMBER('Tables 2'!AP$11)),'Tables 2'!AP17-'Tables 2'!AP$11,"")</f>
        <v/>
      </c>
      <c r="BO40" s="339" t="str">
        <f>IF(AND(ISNUMBER('Tables 2'!AQ17),ISNUMBER('Tables 2'!AQ$11)),'Tables 2'!AQ17-'Tables 2'!AQ$11,"")</f>
        <v/>
      </c>
      <c r="BP40" s="339" t="str">
        <f>IF(AND(ISNUMBER('Tables 2'!AR17),ISNUMBER('Tables 2'!AR$11)),'Tables 2'!AR17-'Tables 2'!AR$11,"")</f>
        <v/>
      </c>
      <c r="BQ40" s="339" t="str">
        <f>IF(AND(ISNUMBER('Tables 2'!AS17),ISNUMBER('Tables 2'!AS$11)),'Tables 2'!AS17-'Tables 2'!AS$11,"")</f>
        <v/>
      </c>
      <c r="BR40" s="339" t="str">
        <f>IF(AND(ISNUMBER('Tables 2'!AT17),ISNUMBER('Tables 2'!AT$11)),'Tables 2'!AT17-'Tables 2'!AT$11,"")</f>
        <v/>
      </c>
      <c r="BS40" s="339" t="str">
        <f>IF(AND(ISNUMBER('Tables 2'!AU17),ISNUMBER('Tables 2'!AU$11)),'Tables 2'!AU17-'Tables 2'!AU$11,"")</f>
        <v/>
      </c>
      <c r="BT40" s="339" t="str">
        <f>IF(AND(ISNUMBER('Tables 2'!AV17),ISNUMBER('Tables 2'!AV$11)),'Tables 2'!AV17-'Tables 2'!AV$11,"")</f>
        <v/>
      </c>
      <c r="BU40" s="339" t="str">
        <f>IF(AND(ISNUMBER('Tables 2'!AW17),ISNUMBER('Tables 2'!AW$11)),'Tables 2'!AW17-'Tables 2'!AW$11,"")</f>
        <v/>
      </c>
    </row>
    <row r="41" spans="2:73">
      <c r="B41" s="157" t="s">
        <v>731</v>
      </c>
      <c r="C41" s="238">
        <f ca="1">IF(AND(ISNUMBER('Tables 2'!C18),ISNUMBER('Tables 2'!C$11)),'Tables 2'!C18-'Tables 2'!C$11,"")</f>
        <v>0.86699999999999999</v>
      </c>
      <c r="D41" s="238">
        <f ca="1">IF(AND(ISNUMBER('Tables 2'!G18),ISNUMBER('Tables 2'!G$11)),'Tables 2'!G18-'Tables 2'!G$11,"")</f>
        <v>0.63518600000000003</v>
      </c>
      <c r="E41" s="238">
        <f ca="1">IF(AND(ISNUMBER('Tables 2'!K18),ISNUMBER('Tables 2'!K$11)),'Tables 2'!K18-'Tables 2'!K$11,"")</f>
        <v>0.77699999999999969</v>
      </c>
      <c r="F41" s="238">
        <f ca="1">IF(AND(ISNUMBER('Tables 2'!O18),ISNUMBER('Tables 2'!O$11)),'Tables 2'!O18-'Tables 2'!O$11,"")</f>
        <v>0.64910419272094488</v>
      </c>
      <c r="G41" s="238">
        <f ca="1">IF(AND(ISNUMBER('Tables 2'!S18),ISNUMBER('Tables 2'!S$11)),'Tables 2'!S18-'Tables 2'!S$11,"")</f>
        <v>0.76399999999999979</v>
      </c>
      <c r="H41" s="238">
        <f ca="1">IF(AND(ISNUMBER('Tables 2'!W18),ISNUMBER('Tables 2'!W$11)),'Tables 2'!W18-'Tables 2'!W$11,"")</f>
        <v>0.86207162645128044</v>
      </c>
      <c r="I41" s="245">
        <f t="shared" ca="1" si="8"/>
        <v>0.63518600000000003</v>
      </c>
      <c r="J41" s="238">
        <f t="shared" ca="1" si="9"/>
        <v>0.86699999999999999</v>
      </c>
      <c r="K41" s="246">
        <f t="shared" ca="1" si="10"/>
        <v>0.75906030319537088</v>
      </c>
      <c r="L41" s="241">
        <f t="shared" ca="1" si="11"/>
        <v>0.30539602588114068</v>
      </c>
      <c r="M41" s="445"/>
      <c r="N41" s="356" t="str">
        <f>IF(AND(ISNUMBER('Tables 2'!AF18),ISNUMBER('Tables 2'!AF$11)),'Tables 2'!AF18-'Tables 2'!AF$11,"")</f>
        <v/>
      </c>
      <c r="Q41" s="345" t="str">
        <f>IF(AND(ISNUMBER('Tables 2'!A18),ISNUMBER('Tables 2'!A$11)),'Tables 2'!A18-'Tables 2'!A$11,"")</f>
        <v/>
      </c>
      <c r="R41" s="345" t="str">
        <f>IF(AND(ISNUMBER('Tables 2'!B18),ISNUMBER('Tables 2'!B$11)),'Tables 2'!B18-'Tables 2'!B$11,"")</f>
        <v/>
      </c>
      <c r="AP41" s="339">
        <f ca="1">IF(AND(ISNUMBER('Tables 2'!Z18),ISNUMBER('Tables 2'!Z$11)),'Tables 2'!Z18-'Tables 2'!Z$11,"")</f>
        <v>7</v>
      </c>
      <c r="AS41" s="339" t="str">
        <f>IF(AND(ISNUMBER('Tables 2'!#REF!),ISNUMBER('Tables 2'!#REF!)),'Tables 2'!#REF!-'Tables 2'!#REF!,"")</f>
        <v/>
      </c>
      <c r="AT41" s="339" t="str">
        <f>IF(AND(ISNUMBER('Tables 2'!#REF!),ISNUMBER('Tables 2'!#REF!)),'Tables 2'!#REF!-'Tables 2'!#REF!,"")</f>
        <v/>
      </c>
      <c r="AV41" s="339" t="str">
        <f>IF(AND(ISNUMBER('Tables 2'!#REF!),ISNUMBER('Tables 2'!#REF!)),'Tables 2'!#REF!-'Tables 2'!#REF!,"")</f>
        <v/>
      </c>
      <c r="AW41" s="339" t="str">
        <f>IF(AND(ISNUMBER('Tables 2'!#REF!),ISNUMBER('Tables 2'!#REF!)),'Tables 2'!#REF!-'Tables 2'!#REF!,"")</f>
        <v/>
      </c>
      <c r="AX41" s="339" t="str">
        <f>IF(AND(ISNUMBER('Tables 2'!#REF!),ISNUMBER('Tables 2'!#REF!)),'Tables 2'!#REF!-'Tables 2'!#REF!,"")</f>
        <v/>
      </c>
      <c r="AY41" s="339">
        <f ca="1">IF(AND(ISNUMBER('Tables 2'!AA18),ISNUMBER('Tables 2'!AA$11)),'Tables 2'!AA18-'Tables 2'!AA$11,"")</f>
        <v>0.63518600000000003</v>
      </c>
      <c r="AZ41" s="339">
        <f ca="1">IF(AND(ISNUMBER('Tables 2'!AB18),ISNUMBER('Tables 2'!AB$11)),'Tables 2'!AB18-'Tables 2'!AB$11,"")</f>
        <v>0.86207162645128044</v>
      </c>
      <c r="BA41" s="339">
        <f ca="1">IF(AND(ISNUMBER('Tables 2'!AC18),ISNUMBER('Tables 2'!AC$11)),'Tables 2'!AC18-'Tables 2'!AC$11,"")</f>
        <v>0.75906030319537177</v>
      </c>
      <c r="BB41" s="339">
        <f ca="1">IF(AND(ISNUMBER('Tables 2'!AD18),ISNUMBER('Tables 2'!AD$11)),'Tables 2'!AD18-'Tables 2'!AD$11,"")</f>
        <v>3.7066233208357738E-2</v>
      </c>
      <c r="BC41" s="339" t="str">
        <f>IF(AND(ISNUMBER('Tables 2'!AE18),ISNUMBER('Tables 2'!AE$11)),'Tables 2'!AE18-'Tables 2'!AE$11,"")</f>
        <v/>
      </c>
      <c r="BE41" s="339" t="str">
        <f>IF(AND(ISNUMBER('Tables 2'!AG18),ISNUMBER('Tables 2'!AG$11)),'Tables 2'!AG18-'Tables 2'!AG$11,"")</f>
        <v/>
      </c>
      <c r="BF41" s="339" t="str">
        <f>IF(AND(ISNUMBER('Tables 2'!AH18),ISNUMBER('Tables 2'!AH$11)),'Tables 2'!AH18-'Tables 2'!AH$11,"")</f>
        <v/>
      </c>
      <c r="BG41" s="339" t="str">
        <f>IF(AND(ISNUMBER('Tables 2'!AI18),ISNUMBER('Tables 2'!AI$11)),'Tables 2'!AI18-'Tables 2'!AI$11,"")</f>
        <v/>
      </c>
      <c r="BH41" s="339" t="str">
        <f>IF(AND(ISNUMBER('Tables 2'!AJ18),ISNUMBER('Tables 2'!AJ$11)),'Tables 2'!AJ18-'Tables 2'!AJ$11,"")</f>
        <v/>
      </c>
      <c r="BI41" s="339" t="str">
        <f>IF(AND(ISNUMBER('Tables 2'!AK18),ISNUMBER('Tables 2'!AK$11)),'Tables 2'!AK18-'Tables 2'!AK$11,"")</f>
        <v/>
      </c>
      <c r="BJ41" s="339" t="str">
        <f>IF(AND(ISNUMBER('Tables 2'!AL18),ISNUMBER('Tables 2'!AL$11)),'Tables 2'!AL18-'Tables 2'!AL$11,"")</f>
        <v/>
      </c>
      <c r="BK41" s="339">
        <f>IF(AND(ISNUMBER('Tables 2'!AM18),ISNUMBER('Tables 2'!AM$11)),'Tables 2'!AM18-'Tables 2'!AM$11,"")</f>
        <v>7</v>
      </c>
      <c r="BL41" s="339" t="str">
        <f>IF(AND(ISNUMBER('Tables 2'!AN18),ISNUMBER('Tables 2'!AN$11)),'Tables 2'!AN18-'Tables 2'!AN$11,"")</f>
        <v/>
      </c>
      <c r="BM41" s="339" t="str">
        <f>IF(AND(ISNUMBER('Tables 2'!AO18),ISNUMBER('Tables 2'!AO$11)),'Tables 2'!AO18-'Tables 2'!AO$11,"")</f>
        <v/>
      </c>
      <c r="BN41" s="339" t="str">
        <f>IF(AND(ISNUMBER('Tables 2'!AP18),ISNUMBER('Tables 2'!AP$11)),'Tables 2'!AP18-'Tables 2'!AP$11,"")</f>
        <v/>
      </c>
      <c r="BO41" s="339" t="str">
        <f>IF(AND(ISNUMBER('Tables 2'!AQ18),ISNUMBER('Tables 2'!AQ$11)),'Tables 2'!AQ18-'Tables 2'!AQ$11,"")</f>
        <v/>
      </c>
      <c r="BP41" s="339" t="str">
        <f>IF(AND(ISNUMBER('Tables 2'!AR18),ISNUMBER('Tables 2'!AR$11)),'Tables 2'!AR18-'Tables 2'!AR$11,"")</f>
        <v/>
      </c>
      <c r="BQ41" s="339" t="str">
        <f>IF(AND(ISNUMBER('Tables 2'!AS18),ISNUMBER('Tables 2'!AS$11)),'Tables 2'!AS18-'Tables 2'!AS$11,"")</f>
        <v/>
      </c>
      <c r="BR41" s="339" t="str">
        <f>IF(AND(ISNUMBER('Tables 2'!AT18),ISNUMBER('Tables 2'!AT$11)),'Tables 2'!AT18-'Tables 2'!AT$11,"")</f>
        <v/>
      </c>
      <c r="BS41" s="339" t="str">
        <f>IF(AND(ISNUMBER('Tables 2'!AU18),ISNUMBER('Tables 2'!AU$11)),'Tables 2'!AU18-'Tables 2'!AU$11,"")</f>
        <v/>
      </c>
      <c r="BT41" s="339" t="str">
        <f>IF(AND(ISNUMBER('Tables 2'!AV18),ISNUMBER('Tables 2'!AV$11)),'Tables 2'!AV18-'Tables 2'!AV$11,"")</f>
        <v/>
      </c>
      <c r="BU41" s="339" t="str">
        <f>IF(AND(ISNUMBER('Tables 2'!AW18),ISNUMBER('Tables 2'!AW$11)),'Tables 2'!AW18-'Tables 2'!AW$11,"")</f>
        <v/>
      </c>
    </row>
    <row r="42" spans="2:73">
      <c r="B42" s="157" t="s">
        <v>733</v>
      </c>
      <c r="C42" s="238">
        <f ca="1">IF(AND(ISNUMBER('Tables 2'!C19),ISNUMBER('Tables 2'!C$11)),'Tables 2'!C19-'Tables 2'!C$11,"")</f>
        <v>-1.129</v>
      </c>
      <c r="D42" s="238">
        <f ca="1">IF(AND(ISNUMBER('Tables 2'!G19),ISNUMBER('Tables 2'!G$11)),'Tables 2'!G19-'Tables 2'!G$11,"")</f>
        <v>-1.2425920000000001</v>
      </c>
      <c r="E42" s="238">
        <f ca="1">IF(AND(ISNUMBER('Tables 2'!K19),ISNUMBER('Tables 2'!K$11)),'Tables 2'!K19-'Tables 2'!K$11,"")</f>
        <v>-1.2240000000000002</v>
      </c>
      <c r="F42" s="238">
        <f ca="1">IF(AND(ISNUMBER('Tables 2'!O19),ISNUMBER('Tables 2'!O$11)),'Tables 2'!O19-'Tables 2'!O$11,"")</f>
        <v>-1.15201251543168</v>
      </c>
      <c r="G42" s="238">
        <f ca="1">IF(AND(ISNUMBER('Tables 2'!S19),ISNUMBER('Tables 2'!S$11)),'Tables 2'!S19-'Tables 2'!S$11,"")</f>
        <v>-1.2060000000000004</v>
      </c>
      <c r="H42" s="238">
        <f ca="1">IF(AND(ISNUMBER('Tables 2'!W19),ISNUMBER('Tables 2'!W$11)),'Tables 2'!W19-'Tables 2'!W$11,"")</f>
        <v>-1.2441731431749199</v>
      </c>
      <c r="I42" s="245">
        <f t="shared" ca="1" si="8"/>
        <v>-1.2441731431749199</v>
      </c>
      <c r="J42" s="238">
        <f t="shared" ca="1" si="9"/>
        <v>-1.129</v>
      </c>
      <c r="K42" s="246">
        <f t="shared" ca="1" si="10"/>
        <v>-1.1996296097677668</v>
      </c>
      <c r="L42" s="241">
        <f t="shared" ca="1" si="11"/>
        <v>9.6007252769641088E-2</v>
      </c>
      <c r="M42" s="445"/>
      <c r="N42" s="356" t="str">
        <f>IF(AND(ISNUMBER('Tables 2'!AF19),ISNUMBER('Tables 2'!AF$11)),'Tables 2'!AF19-'Tables 2'!AF$11,"")</f>
        <v/>
      </c>
      <c r="Q42" s="345" t="str">
        <f>IF(AND(ISNUMBER('Tables 2'!A19),ISNUMBER('Tables 2'!A$11)),'Tables 2'!A19-'Tables 2'!A$11,"")</f>
        <v/>
      </c>
      <c r="R42" s="345" t="str">
        <f>IF(AND(ISNUMBER('Tables 2'!B19),ISNUMBER('Tables 2'!B$11)),'Tables 2'!B19-'Tables 2'!B$11,"")</f>
        <v/>
      </c>
      <c r="AP42" s="339">
        <f ca="1">IF(AND(ISNUMBER('Tables 2'!Z19),ISNUMBER('Tables 2'!Z$11)),'Tables 2'!Z19-'Tables 2'!Z$11,"")</f>
        <v>7</v>
      </c>
      <c r="AS42" s="339" t="str">
        <f>IF(AND(ISNUMBER('Tables 2'!#REF!),ISNUMBER('Tables 2'!#REF!)),'Tables 2'!#REF!-'Tables 2'!#REF!,"")</f>
        <v/>
      </c>
      <c r="AT42" s="339" t="str">
        <f>IF(AND(ISNUMBER('Tables 2'!#REF!),ISNUMBER('Tables 2'!#REF!)),'Tables 2'!#REF!-'Tables 2'!#REF!,"")</f>
        <v/>
      </c>
      <c r="AV42" s="339" t="str">
        <f>IF(AND(ISNUMBER('Tables 2'!#REF!),ISNUMBER('Tables 2'!#REF!)),'Tables 2'!#REF!-'Tables 2'!#REF!,"")</f>
        <v/>
      </c>
      <c r="AW42" s="339" t="str">
        <f>IF(AND(ISNUMBER('Tables 2'!#REF!),ISNUMBER('Tables 2'!#REF!)),'Tables 2'!#REF!-'Tables 2'!#REF!,"")</f>
        <v/>
      </c>
      <c r="AX42" s="339" t="str">
        <f>IF(AND(ISNUMBER('Tables 2'!#REF!),ISNUMBER('Tables 2'!#REF!)),'Tables 2'!#REF!-'Tables 2'!#REF!,"")</f>
        <v/>
      </c>
      <c r="AY42" s="339">
        <f ca="1">IF(AND(ISNUMBER('Tables 2'!AA19),ISNUMBER('Tables 2'!AA$11)),'Tables 2'!AA19-'Tables 2'!AA$11,"")</f>
        <v>-1.2425920000000001</v>
      </c>
      <c r="AZ42" s="339">
        <f ca="1">IF(AND(ISNUMBER('Tables 2'!AB19),ISNUMBER('Tables 2'!AB$11)),'Tables 2'!AB19-'Tables 2'!AB$11,"")</f>
        <v>-1.2328931189643</v>
      </c>
      <c r="BA42" s="339">
        <f ca="1">IF(AND(ISNUMBER('Tables 2'!AC19),ISNUMBER('Tables 2'!AC$11)),'Tables 2'!AC19-'Tables 2'!AC$11,"")</f>
        <v>-1.1996296097677661</v>
      </c>
      <c r="BB42" s="339">
        <f ca="1">IF(AND(ISNUMBER('Tables 2'!AD19),ISNUMBER('Tables 2'!AD$11)),'Tables 2'!AD19-'Tables 2'!AD$11,"")</f>
        <v>6.9210764036419417E-2</v>
      </c>
      <c r="BC42" s="339" t="str">
        <f>IF(AND(ISNUMBER('Tables 2'!AE19),ISNUMBER('Tables 2'!AE$11)),'Tables 2'!AE19-'Tables 2'!AE$11,"")</f>
        <v/>
      </c>
      <c r="BE42" s="339" t="str">
        <f>IF(AND(ISNUMBER('Tables 2'!AG19),ISNUMBER('Tables 2'!AG$11)),'Tables 2'!AG19-'Tables 2'!AG$11,"")</f>
        <v/>
      </c>
      <c r="BF42" s="339" t="str">
        <f>IF(AND(ISNUMBER('Tables 2'!AH19),ISNUMBER('Tables 2'!AH$11)),'Tables 2'!AH19-'Tables 2'!AH$11,"")</f>
        <v/>
      </c>
      <c r="BG42" s="339" t="str">
        <f>IF(AND(ISNUMBER('Tables 2'!AI19),ISNUMBER('Tables 2'!AI$11)),'Tables 2'!AI19-'Tables 2'!AI$11,"")</f>
        <v/>
      </c>
      <c r="BH42" s="339" t="str">
        <f>IF(AND(ISNUMBER('Tables 2'!AJ19),ISNUMBER('Tables 2'!AJ$11)),'Tables 2'!AJ19-'Tables 2'!AJ$11,"")</f>
        <v/>
      </c>
      <c r="BI42" s="339" t="str">
        <f>IF(AND(ISNUMBER('Tables 2'!AK19),ISNUMBER('Tables 2'!AK$11)),'Tables 2'!AK19-'Tables 2'!AK$11,"")</f>
        <v/>
      </c>
      <c r="BJ42" s="339" t="str">
        <f>IF(AND(ISNUMBER('Tables 2'!AL19),ISNUMBER('Tables 2'!AL$11)),'Tables 2'!AL19-'Tables 2'!AL$11,"")</f>
        <v/>
      </c>
      <c r="BK42" s="339">
        <f>IF(AND(ISNUMBER('Tables 2'!AM19),ISNUMBER('Tables 2'!AM$11)),'Tables 2'!AM19-'Tables 2'!AM$11,"")</f>
        <v>8</v>
      </c>
      <c r="BL42" s="339" t="str">
        <f>IF(AND(ISNUMBER('Tables 2'!AN19),ISNUMBER('Tables 2'!AN$11)),'Tables 2'!AN19-'Tables 2'!AN$11,"")</f>
        <v/>
      </c>
      <c r="BM42" s="339" t="str">
        <f>IF(AND(ISNUMBER('Tables 2'!AO19),ISNUMBER('Tables 2'!AO$11)),'Tables 2'!AO19-'Tables 2'!AO$11,"")</f>
        <v/>
      </c>
      <c r="BN42" s="339" t="str">
        <f>IF(AND(ISNUMBER('Tables 2'!AP19),ISNUMBER('Tables 2'!AP$11)),'Tables 2'!AP19-'Tables 2'!AP$11,"")</f>
        <v/>
      </c>
      <c r="BO42" s="339" t="str">
        <f>IF(AND(ISNUMBER('Tables 2'!AQ19),ISNUMBER('Tables 2'!AQ$11)),'Tables 2'!AQ19-'Tables 2'!AQ$11,"")</f>
        <v/>
      </c>
      <c r="BP42" s="339" t="str">
        <f>IF(AND(ISNUMBER('Tables 2'!AR19),ISNUMBER('Tables 2'!AR$11)),'Tables 2'!AR19-'Tables 2'!AR$11,"")</f>
        <v/>
      </c>
      <c r="BQ42" s="339" t="str">
        <f>IF(AND(ISNUMBER('Tables 2'!AS19),ISNUMBER('Tables 2'!AS$11)),'Tables 2'!AS19-'Tables 2'!AS$11,"")</f>
        <v/>
      </c>
      <c r="BR42" s="339" t="str">
        <f>IF(AND(ISNUMBER('Tables 2'!AT19),ISNUMBER('Tables 2'!AT$11)),'Tables 2'!AT19-'Tables 2'!AT$11,"")</f>
        <v/>
      </c>
      <c r="BS42" s="339" t="str">
        <f>IF(AND(ISNUMBER('Tables 2'!AU19),ISNUMBER('Tables 2'!AU$11)),'Tables 2'!AU19-'Tables 2'!AU$11,"")</f>
        <v/>
      </c>
      <c r="BT42" s="339" t="str">
        <f>IF(AND(ISNUMBER('Tables 2'!AV19),ISNUMBER('Tables 2'!AV$11)),'Tables 2'!AV19-'Tables 2'!AV$11,"")</f>
        <v/>
      </c>
      <c r="BU42" s="339" t="str">
        <f>IF(AND(ISNUMBER('Tables 2'!AW19),ISNUMBER('Tables 2'!AW$11)),'Tables 2'!AW19-'Tables 2'!AW$11,"")</f>
        <v/>
      </c>
    </row>
    <row r="43" spans="2:73">
      <c r="B43" s="157" t="s">
        <v>735</v>
      </c>
      <c r="C43" s="238">
        <f ca="1">IF(AND(ISNUMBER('Tables 2'!C20),ISNUMBER('Tables 2'!C$11)),'Tables 2'!C20-'Tables 2'!C$11,"")</f>
        <v>-8.5999999999999854E-2</v>
      </c>
      <c r="D43" s="238">
        <f ca="1">IF(AND(ISNUMBER('Tables 2'!G20),ISNUMBER('Tables 2'!G$11)),'Tables 2'!G20-'Tables 2'!G$11,"")</f>
        <v>1.1623999999999857E-2</v>
      </c>
      <c r="E43" s="238">
        <f ca="1">IF(AND(ISNUMBER('Tables 2'!K20),ISNUMBER('Tables 2'!K$11)),'Tables 2'!K20-'Tables 2'!K$11,"")</f>
        <v>1.8999999999999684E-2</v>
      </c>
      <c r="F43" s="238">
        <f ca="1">IF(AND(ISNUMBER('Tables 2'!O20),ISNUMBER('Tables 2'!O$11)),'Tables 2'!O20-'Tables 2'!O$11,"")</f>
        <v>1.8740835969000447E-2</v>
      </c>
      <c r="G43" s="238">
        <f ca="1">IF(AND(ISNUMBER('Tables 2'!S20),ISNUMBER('Tables 2'!S$11)),'Tables 2'!S20-'Tables 2'!S$11,"")</f>
        <v>1.8999999999999684E-2</v>
      </c>
      <c r="H43" s="238">
        <f ca="1">IF(AND(ISNUMBER('Tables 2'!W20),ISNUMBER('Tables 2'!W$11)),'Tables 2'!W20-'Tables 2'!W$11,"")</f>
        <v>1.5533947414819949E-2</v>
      </c>
      <c r="I43" s="245">
        <f t="shared" ca="1" si="8"/>
        <v>-8.5999999999999854E-2</v>
      </c>
      <c r="J43" s="238">
        <f t="shared" ca="1" si="9"/>
        <v>1.8999999999999684E-2</v>
      </c>
      <c r="K43" s="246">
        <f t="shared" ca="1" si="10"/>
        <v>-3.5020276936337247E-4</v>
      </c>
      <c r="L43" s="241">
        <f t="shared" ca="1" si="11"/>
        <v>299.8262983210476</v>
      </c>
      <c r="M43" s="445"/>
      <c r="N43" s="356" t="str">
        <f>IF(AND(ISNUMBER('Tables 2'!AF20),ISNUMBER('Tables 2'!AF$11)),'Tables 2'!AF20-'Tables 2'!AF$11,"")</f>
        <v/>
      </c>
      <c r="Q43" s="345" t="str">
        <f>IF(AND(ISNUMBER('Tables 2'!A20),ISNUMBER('Tables 2'!A$11)),'Tables 2'!A20-'Tables 2'!A$11,"")</f>
        <v/>
      </c>
      <c r="R43" s="345" t="str">
        <f>IF(AND(ISNUMBER('Tables 2'!B20),ISNUMBER('Tables 2'!B$11)),'Tables 2'!B20-'Tables 2'!B$11,"")</f>
        <v/>
      </c>
      <c r="AP43" s="339">
        <f ca="1">IF(AND(ISNUMBER('Tables 2'!Z20),ISNUMBER('Tables 2'!Z$11)),'Tables 2'!Z20-'Tables 2'!Z$11,"")</f>
        <v>0</v>
      </c>
      <c r="AS43" s="339" t="str">
        <f>IF(AND(ISNUMBER('Tables 2'!#REF!),ISNUMBER('Tables 2'!#REF!)),'Tables 2'!#REF!-'Tables 2'!#REF!,"")</f>
        <v/>
      </c>
      <c r="AT43" s="339" t="str">
        <f>IF(AND(ISNUMBER('Tables 2'!#REF!),ISNUMBER('Tables 2'!#REF!)),'Tables 2'!#REF!-'Tables 2'!#REF!,"")</f>
        <v/>
      </c>
      <c r="AV43" s="339" t="str">
        <f>IF(AND(ISNUMBER('Tables 2'!#REF!),ISNUMBER('Tables 2'!#REF!)),'Tables 2'!#REF!-'Tables 2'!#REF!,"")</f>
        <v/>
      </c>
      <c r="AW43" s="339" t="str">
        <f>IF(AND(ISNUMBER('Tables 2'!#REF!),ISNUMBER('Tables 2'!#REF!)),'Tables 2'!#REF!-'Tables 2'!#REF!,"")</f>
        <v/>
      </c>
      <c r="AX43" s="339" t="str">
        <f>IF(AND(ISNUMBER('Tables 2'!#REF!),ISNUMBER('Tables 2'!#REF!)),'Tables 2'!#REF!-'Tables 2'!#REF!,"")</f>
        <v/>
      </c>
      <c r="AY43" s="339">
        <f ca="1">IF(AND(ISNUMBER('Tables 2'!AA20),ISNUMBER('Tables 2'!AA$11)),'Tables 2'!AA20-'Tables 2'!AA$11,"")</f>
        <v>1.1623999999999857E-2</v>
      </c>
      <c r="AZ43" s="339">
        <f ca="1">IF(AND(ISNUMBER('Tables 2'!AB20),ISNUMBER('Tables 2'!AB$11)),'Tables 2'!AB20-'Tables 2'!AB$11,"")</f>
        <v>1.5533947414819949E-2</v>
      </c>
      <c r="BA43" s="339">
        <f ca="1">IF(AND(ISNUMBER('Tables 2'!AC20),ISNUMBER('Tables 2'!AC$11)),'Tables 2'!AC20-'Tables 2'!AC$11,"")</f>
        <v>-3.5020276936226225E-4</v>
      </c>
      <c r="BB43" s="339">
        <f ca="1">IF(AND(ISNUMBER('Tables 2'!AD20),ISNUMBER('Tables 2'!AD$11)),'Tables 2'!AD20-'Tables 2'!AD$11,"")</f>
        <v>1.2399940067762544E-3</v>
      </c>
      <c r="BC43" s="339" t="str">
        <f>IF(AND(ISNUMBER('Tables 2'!AE20),ISNUMBER('Tables 2'!AE$11)),'Tables 2'!AE20-'Tables 2'!AE$11,"")</f>
        <v/>
      </c>
      <c r="BE43" s="339" t="str">
        <f>IF(AND(ISNUMBER('Tables 2'!AG20),ISNUMBER('Tables 2'!AG$11)),'Tables 2'!AG20-'Tables 2'!AG$11,"")</f>
        <v/>
      </c>
      <c r="BF43" s="339" t="str">
        <f>IF(AND(ISNUMBER('Tables 2'!AH20),ISNUMBER('Tables 2'!AH$11)),'Tables 2'!AH20-'Tables 2'!AH$11,"")</f>
        <v/>
      </c>
      <c r="BG43" s="339" t="str">
        <f>IF(AND(ISNUMBER('Tables 2'!AI20),ISNUMBER('Tables 2'!AI$11)),'Tables 2'!AI20-'Tables 2'!AI$11,"")</f>
        <v/>
      </c>
      <c r="BH43" s="339" t="str">
        <f>IF(AND(ISNUMBER('Tables 2'!AJ20),ISNUMBER('Tables 2'!AJ$11)),'Tables 2'!AJ20-'Tables 2'!AJ$11,"")</f>
        <v/>
      </c>
      <c r="BI43" s="339" t="str">
        <f>IF(AND(ISNUMBER('Tables 2'!AK20),ISNUMBER('Tables 2'!AK$11)),'Tables 2'!AK20-'Tables 2'!AK$11,"")</f>
        <v/>
      </c>
      <c r="BJ43" s="339" t="str">
        <f>IF(AND(ISNUMBER('Tables 2'!AL20),ISNUMBER('Tables 2'!AL$11)),'Tables 2'!AL20-'Tables 2'!AL$11,"")</f>
        <v/>
      </c>
      <c r="BK43" s="339">
        <f>IF(AND(ISNUMBER('Tables 2'!AM20),ISNUMBER('Tables 2'!AM$11)),'Tables 2'!AM20-'Tables 2'!AM$11,"")</f>
        <v>9</v>
      </c>
      <c r="BL43" s="339" t="str">
        <f>IF(AND(ISNUMBER('Tables 2'!AN20),ISNUMBER('Tables 2'!AN$11)),'Tables 2'!AN20-'Tables 2'!AN$11,"")</f>
        <v/>
      </c>
      <c r="BM43" s="339" t="str">
        <f>IF(AND(ISNUMBER('Tables 2'!AO20),ISNUMBER('Tables 2'!AO$11)),'Tables 2'!AO20-'Tables 2'!AO$11,"")</f>
        <v/>
      </c>
      <c r="BN43" s="339" t="str">
        <f>IF(AND(ISNUMBER('Tables 2'!AP20),ISNUMBER('Tables 2'!AP$11)),'Tables 2'!AP20-'Tables 2'!AP$11,"")</f>
        <v/>
      </c>
      <c r="BO43" s="339" t="str">
        <f>IF(AND(ISNUMBER('Tables 2'!AQ20),ISNUMBER('Tables 2'!AQ$11)),'Tables 2'!AQ20-'Tables 2'!AQ$11,"")</f>
        <v/>
      </c>
      <c r="BP43" s="339" t="str">
        <f>IF(AND(ISNUMBER('Tables 2'!AR20),ISNUMBER('Tables 2'!AR$11)),'Tables 2'!AR20-'Tables 2'!AR$11,"")</f>
        <v/>
      </c>
      <c r="BQ43" s="339" t="str">
        <f>IF(AND(ISNUMBER('Tables 2'!AS20),ISNUMBER('Tables 2'!AS$11)),'Tables 2'!AS20-'Tables 2'!AS$11,"")</f>
        <v/>
      </c>
      <c r="BR43" s="339" t="str">
        <f>IF(AND(ISNUMBER('Tables 2'!AT20),ISNUMBER('Tables 2'!AT$11)),'Tables 2'!AT20-'Tables 2'!AT$11,"")</f>
        <v/>
      </c>
      <c r="BS43" s="339" t="str">
        <f>IF(AND(ISNUMBER('Tables 2'!AU20),ISNUMBER('Tables 2'!AU$11)),'Tables 2'!AU20-'Tables 2'!AU$11,"")</f>
        <v/>
      </c>
      <c r="BT43" s="339" t="str">
        <f>IF(AND(ISNUMBER('Tables 2'!AV20),ISNUMBER('Tables 2'!AV$11)),'Tables 2'!AV20-'Tables 2'!AV$11,"")</f>
        <v/>
      </c>
      <c r="BU43" s="339" t="str">
        <f>IF(AND(ISNUMBER('Tables 2'!AW20),ISNUMBER('Tables 2'!AW$11)),'Tables 2'!AW20-'Tables 2'!AW$11,"")</f>
        <v/>
      </c>
    </row>
    <row r="44" spans="2:73" ht="13.5" thickBot="1">
      <c r="B44" s="172" t="s">
        <v>734</v>
      </c>
      <c r="C44" s="247">
        <f ca="1">IF(AND(ISNUMBER('Tables 2'!C21),ISNUMBER('Tables 2'!C$20)),'Tables 2'!C21-'Tables 2'!C$20,"")</f>
        <v>-1.0310000000000001</v>
      </c>
      <c r="D44" s="247">
        <f ca="1">IF(AND(ISNUMBER('Tables 2'!G21),ISNUMBER('Tables 2'!G$20)),'Tables 2'!G21-'Tables 2'!G$20,"")</f>
        <v>-1.236531</v>
      </c>
      <c r="E44" s="247">
        <f ca="1">IF(AND(ISNUMBER('Tables 2'!K21),ISNUMBER('Tables 2'!K$20)),'Tables 2'!K21-'Tables 2'!K$20,"")</f>
        <v>-1.1989999999999998</v>
      </c>
      <c r="F44" s="247">
        <f ca="1">IF(AND(ISNUMBER('Tables 2'!O21),ISNUMBER('Tables 2'!O$20)),'Tables 2'!O21-'Tables 2'!O$20,"")</f>
        <v>-1.1513865202736668</v>
      </c>
      <c r="G44" s="247">
        <f ca="1">IF(AND(ISNUMBER('Tables 2'!S21),ISNUMBER('Tables 2'!S$20)),'Tables 2'!S21-'Tables 2'!S$20,"")</f>
        <v>-1.222</v>
      </c>
      <c r="H44" s="247">
        <f ca="1">IF(AND(ISNUMBER('Tables 2'!W21),ISNUMBER('Tables 2'!W$20)),'Tables 2'!W21-'Tables 2'!W$20,"")</f>
        <v>-1.2567170545789899</v>
      </c>
      <c r="I44" s="248">
        <f t="shared" ca="1" si="8"/>
        <v>-1.2567170545789899</v>
      </c>
      <c r="J44" s="247">
        <f t="shared" ca="1" si="9"/>
        <v>-1.0310000000000001</v>
      </c>
      <c r="K44" s="250">
        <f t="shared" ca="1" si="10"/>
        <v>-1.1827724291421093</v>
      </c>
      <c r="L44" s="251">
        <f t="shared" ca="1" si="11"/>
        <v>0.19083726422563571</v>
      </c>
      <c r="M44" s="445"/>
      <c r="N44" s="365" t="str">
        <f>IF(AND(ISNUMBER('Tables 2'!AF21),ISNUMBER('Tables 2'!AF$20)),'Tables 2'!AF21-'Tables 2'!AF$20,"")</f>
        <v/>
      </c>
      <c r="Q44" s="345" t="str">
        <f>IF(AND(ISNUMBER('Tables 2'!A21),ISNUMBER('Tables 2'!A$20)),'Tables 2'!A21-'Tables 2'!A$20,"")</f>
        <v/>
      </c>
      <c r="R44" s="345" t="str">
        <f>IF(AND(ISNUMBER('Tables 2'!B21),ISNUMBER('Tables 2'!B$20)),'Tables 2'!B21-'Tables 2'!B$20,"")</f>
        <v/>
      </c>
      <c r="AP44" s="342">
        <f ca="1">IF(AND(ISNUMBER('Tables 2'!Z21),ISNUMBER('Tables 2'!Z$20)),'Tables 2'!Z21-'Tables 2'!Z$20,"")</f>
        <v>7</v>
      </c>
      <c r="AS44" s="342" t="str">
        <f>IF(AND(ISNUMBER('Tables 2'!#REF!),ISNUMBER('Tables 2'!#REF!)),'Tables 2'!#REF!-'Tables 2'!#REF!,"")</f>
        <v/>
      </c>
      <c r="AT44" s="342" t="str">
        <f>IF(AND(ISNUMBER('Tables 2'!#REF!),ISNUMBER('Tables 2'!#REF!)),'Tables 2'!#REF!-'Tables 2'!#REF!,"")</f>
        <v/>
      </c>
      <c r="AV44" s="342" t="str">
        <f>IF(AND(ISNUMBER('Tables 2'!#REF!),ISNUMBER('Tables 2'!#REF!)),'Tables 2'!#REF!-'Tables 2'!#REF!,"")</f>
        <v/>
      </c>
      <c r="AW44" s="342" t="str">
        <f>IF(AND(ISNUMBER('Tables 2'!#REF!),ISNUMBER('Tables 2'!#REF!)),'Tables 2'!#REF!-'Tables 2'!#REF!,"")</f>
        <v/>
      </c>
      <c r="AX44" s="342" t="str">
        <f>IF(AND(ISNUMBER('Tables 2'!#REF!),ISNUMBER('Tables 2'!#REF!)),'Tables 2'!#REF!-'Tables 2'!#REF!,"")</f>
        <v/>
      </c>
      <c r="AY44" s="342">
        <f ca="1">IF(AND(ISNUMBER('Tables 2'!AA21),ISNUMBER('Tables 2'!AA$20)),'Tables 2'!AA21-'Tables 2'!AA$20,"")</f>
        <v>-1.236531</v>
      </c>
      <c r="AZ44" s="342">
        <f ca="1">IF(AND(ISNUMBER('Tables 2'!AB21),ISNUMBER('Tables 2'!AB$20)),'Tables 2'!AB21-'Tables 2'!AB$20,"")</f>
        <v>-1.2364270663791199</v>
      </c>
      <c r="BA44" s="342">
        <f ca="1">IF(AND(ISNUMBER('Tables 2'!AC21),ISNUMBER('Tables 2'!AC$20)),'Tables 2'!AC21-'Tables 2'!AC$20,"")</f>
        <v>-1.1827724291421102</v>
      </c>
      <c r="BB44" s="342">
        <f ca="1">IF(AND(ISNUMBER('Tables 2'!AD21),ISNUMBER('Tables 2'!AD$20)),'Tables 2'!AD21-'Tables 2'!AD$20,"")</f>
        <v>6.3680067694944748E-2</v>
      </c>
      <c r="BC44" s="342" t="str">
        <f>IF(AND(ISNUMBER('Tables 2'!AE21),ISNUMBER('Tables 2'!AE$20)),'Tables 2'!AE21-'Tables 2'!AE$20,"")</f>
        <v/>
      </c>
      <c r="BE44" s="342" t="str">
        <f>IF(AND(ISNUMBER('Tables 2'!AG21),ISNUMBER('Tables 2'!AG$20)),'Tables 2'!AG21-'Tables 2'!AG$20,"")</f>
        <v/>
      </c>
      <c r="BF44" s="342" t="str">
        <f>IF(AND(ISNUMBER('Tables 2'!AH21),ISNUMBER('Tables 2'!AH$20)),'Tables 2'!AH21-'Tables 2'!AH$20,"")</f>
        <v/>
      </c>
      <c r="BG44" s="342" t="str">
        <f>IF(AND(ISNUMBER('Tables 2'!AI21),ISNUMBER('Tables 2'!AI$20)),'Tables 2'!AI21-'Tables 2'!AI$20,"")</f>
        <v/>
      </c>
      <c r="BH44" s="342" t="str">
        <f>IF(AND(ISNUMBER('Tables 2'!AJ21),ISNUMBER('Tables 2'!AJ$20)),'Tables 2'!AJ21-'Tables 2'!AJ$20,"")</f>
        <v/>
      </c>
      <c r="BI44" s="342" t="str">
        <f>IF(AND(ISNUMBER('Tables 2'!AK21),ISNUMBER('Tables 2'!AK$20)),'Tables 2'!AK21-'Tables 2'!AK$20,"")</f>
        <v/>
      </c>
      <c r="BJ44" s="342" t="str">
        <f>IF(AND(ISNUMBER('Tables 2'!AL21),ISNUMBER('Tables 2'!AL$20)),'Tables 2'!AL21-'Tables 2'!AL$20,"")</f>
        <v/>
      </c>
      <c r="BK44" s="342">
        <f>IF(AND(ISNUMBER('Tables 2'!AM21),ISNUMBER('Tables 2'!AM$20)),'Tables 2'!AM21-'Tables 2'!AM$20,"")</f>
        <v>1</v>
      </c>
      <c r="BL44" s="342" t="str">
        <f>IF(AND(ISNUMBER('Tables 2'!AN21),ISNUMBER('Tables 2'!AN$20)),'Tables 2'!AN21-'Tables 2'!AN$20,"")</f>
        <v/>
      </c>
      <c r="BM44" s="342" t="str">
        <f>IF(AND(ISNUMBER('Tables 2'!AO21),ISNUMBER('Tables 2'!AO$20)),'Tables 2'!AO21-'Tables 2'!AO$20,"")</f>
        <v/>
      </c>
      <c r="BN44" s="342" t="str">
        <f>IF(AND(ISNUMBER('Tables 2'!AP21),ISNUMBER('Tables 2'!AP$20)),'Tables 2'!AP21-'Tables 2'!AP$20,"")</f>
        <v/>
      </c>
      <c r="BO44" s="342" t="str">
        <f>IF(AND(ISNUMBER('Tables 2'!AQ21),ISNUMBER('Tables 2'!AQ$20)),'Tables 2'!AQ21-'Tables 2'!AQ$20,"")</f>
        <v/>
      </c>
      <c r="BP44" s="342" t="str">
        <f>IF(AND(ISNUMBER('Tables 2'!AR21),ISNUMBER('Tables 2'!AR$20)),'Tables 2'!AR21-'Tables 2'!AR$20,"")</f>
        <v/>
      </c>
      <c r="BQ44" s="342" t="str">
        <f>IF(AND(ISNUMBER('Tables 2'!AS21),ISNUMBER('Tables 2'!AS$20)),'Tables 2'!AS21-'Tables 2'!AS$20,"")</f>
        <v/>
      </c>
      <c r="BR44" s="342" t="str">
        <f>IF(AND(ISNUMBER('Tables 2'!AT21),ISNUMBER('Tables 2'!AT$20)),'Tables 2'!AT21-'Tables 2'!AT$20,"")</f>
        <v/>
      </c>
      <c r="BS44" s="342" t="str">
        <f>IF(AND(ISNUMBER('Tables 2'!AU21),ISNUMBER('Tables 2'!AU$20)),'Tables 2'!AU21-'Tables 2'!AU$20,"")</f>
        <v/>
      </c>
      <c r="BT44" s="342" t="str">
        <f>IF(AND(ISNUMBER('Tables 2'!AV21),ISNUMBER('Tables 2'!AV$20)),'Tables 2'!AV21-'Tables 2'!AV$20,"")</f>
        <v/>
      </c>
      <c r="BU44" s="342" t="str">
        <f>IF(AND(ISNUMBER('Tables 2'!AW21),ISNUMBER('Tables 2'!AW$20)),'Tables 2'!AW21-'Tables 2'!AW$20,"")</f>
        <v/>
      </c>
    </row>
    <row r="45" spans="2:73" ht="13.5" thickTop="1">
      <c r="B45" s="157" t="s">
        <v>480</v>
      </c>
      <c r="C45" s="146"/>
      <c r="D45" s="146"/>
      <c r="E45" s="218"/>
      <c r="F45" s="218" t="s">
        <v>87</v>
      </c>
      <c r="G45" s="218" t="s">
        <v>87</v>
      </c>
      <c r="H45" s="218" t="s">
        <v>87</v>
      </c>
      <c r="I45" s="978" t="s">
        <v>561</v>
      </c>
      <c r="J45" s="979"/>
      <c r="K45" s="979"/>
      <c r="L45" s="980"/>
      <c r="M45" s="443"/>
      <c r="N45" s="408" t="s">
        <v>87</v>
      </c>
    </row>
    <row r="46" spans="2:73">
      <c r="B46" s="157"/>
      <c r="C46" s="254" t="str">
        <f ca="1">'DATA for charts'!C6</f>
        <v>BSIMAC</v>
      </c>
      <c r="D46" s="254" t="str">
        <f ca="1">'DATA for charts'!D6</f>
        <v>CSE</v>
      </c>
      <c r="E46" s="254" t="str">
        <f ca="1">'DATA for charts'!E6</f>
        <v>DeST</v>
      </c>
      <c r="F46" s="254" t="str">
        <f ca="1">'DATA for charts'!F6</f>
        <v>EnergyPlus</v>
      </c>
      <c r="G46" s="254" t="str">
        <f ca="1">'DATA for charts'!G6</f>
        <v>ESP-r</v>
      </c>
      <c r="H46" s="254" t="str">
        <f ca="1">'DATA for charts'!H6</f>
        <v>TRNSYS</v>
      </c>
      <c r="I46" s="444"/>
      <c r="J46" s="353"/>
      <c r="K46" s="353"/>
      <c r="L46" s="344" t="s">
        <v>453</v>
      </c>
      <c r="M46" s="15"/>
      <c r="N46" s="354" t="str">
        <f ca="1">'DATA for charts'!$S$6</f>
        <v>Tested Prg</v>
      </c>
    </row>
    <row r="47" spans="2:73">
      <c r="B47" s="204" t="s">
        <v>558</v>
      </c>
      <c r="C47" s="398" t="str">
        <f ca="1">'DATA for charts'!C7</f>
        <v/>
      </c>
      <c r="D47" s="398" t="str">
        <f ca="1">'DATA for charts'!D7</f>
        <v/>
      </c>
      <c r="E47" s="398" t="str">
        <f ca="1">'DATA for charts'!E7</f>
        <v/>
      </c>
      <c r="F47" s="398" t="str">
        <f ca="1">'DATA for charts'!F7</f>
        <v/>
      </c>
      <c r="G47" s="205" t="str">
        <f ca="1">'DATA for charts'!G7</f>
        <v/>
      </c>
      <c r="H47" s="398" t="str">
        <f ca="1">'DATA for charts'!H7</f>
        <v/>
      </c>
      <c r="I47" s="418" t="s">
        <v>254</v>
      </c>
      <c r="J47" s="166" t="s">
        <v>255</v>
      </c>
      <c r="K47" s="166" t="s">
        <v>256</v>
      </c>
      <c r="L47" s="161" t="s">
        <v>451</v>
      </c>
      <c r="M47" s="15"/>
      <c r="N47" s="447" t="str">
        <f ca="1">'DATA for charts'!$S$7</f>
        <v/>
      </c>
    </row>
    <row r="48" spans="2:73">
      <c r="B48" s="157" t="s">
        <v>461</v>
      </c>
      <c r="C48" s="238">
        <f ca="1">IF(AND(ISNUMBER('Tables 2'!C64),ISNUMBER('Tables 2'!C63)),'Tables 2'!C64-'Tables 2'!C63,"")</f>
        <v>-0.18400000000000016</v>
      </c>
      <c r="D48" s="238">
        <f ca="1">IF(AND(ISNUMBER('Tables 2'!G64),ISNUMBER('Tables 2'!G63)),'Tables 2'!G64-'Tables 2'!G63,"")</f>
        <v>-4.8824999999999896E-2</v>
      </c>
      <c r="E48" s="238">
        <f ca="1">IF(AND(ISNUMBER('Tables 2'!K64),ISNUMBER('Tables 2'!K63)),'Tables 2'!K64-'Tables 2'!K63,"")</f>
        <v>-9.0999999999999304E-2</v>
      </c>
      <c r="F48" s="238">
        <f ca="1">IF(AND(ISNUMBER('Tables 2'!O64),ISNUMBER('Tables 2'!O63)),'Tables 2'!O64-'Tables 2'!O63,"")</f>
        <v>-0.21702506703052737</v>
      </c>
      <c r="G48" s="238">
        <f ca="1">IF(AND(ISNUMBER('Tables 2'!S64),ISNUMBER('Tables 2'!S$63)),'Tables 2'!S64-'Tables 2'!S$63,"")</f>
        <v>-0.25899999999999945</v>
      </c>
      <c r="H48" s="238">
        <f ca="1">IF(AND(ISNUMBER('Tables 2'!W64),ISNUMBER('Tables 2'!W63)),'Tables 2'!W64-'Tables 2'!W63,"")</f>
        <v>-0.17795374552409005</v>
      </c>
      <c r="I48" s="245">
        <f t="shared" ref="I48:I57" ca="1" si="12">MIN(C48:H48)</f>
        <v>-0.25899999999999945</v>
      </c>
      <c r="J48" s="238">
        <f t="shared" ref="J48:J57" ca="1" si="13">MAX(C48:H48)</f>
        <v>-4.8824999999999896E-2</v>
      </c>
      <c r="K48" s="246">
        <f t="shared" ref="K48:K57" ca="1" si="14">AVERAGE(C48:H48)</f>
        <v>-0.16296730209243604</v>
      </c>
      <c r="L48" s="241">
        <f ca="1">ABS((J48-I48)/K48)</f>
        <v>1.2896758877482493</v>
      </c>
      <c r="M48" s="17"/>
      <c r="N48" s="356" t="str">
        <f>IF(AND(ISNUMBER('Tables 2'!AF64),ISNUMBER('Tables 2'!AF63)),'Tables 2'!AF64-'Tables 2'!AF63,"")</f>
        <v/>
      </c>
    </row>
    <row r="49" spans="2:68">
      <c r="B49" s="157" t="s">
        <v>579</v>
      </c>
      <c r="C49" s="238">
        <f ca="1">IF(AND(ISNUMBER('Tables 2'!C65),ISNUMBER('Tables 2'!C63)),'Tables 2'!C65-'Tables 2'!C63,"")</f>
        <v>-0.94600000000000062</v>
      </c>
      <c r="D49" s="238">
        <f ca="1">IF(AND(ISNUMBER('Tables 2'!G65),ISNUMBER('Tables 2'!G63)),'Tables 2'!G65-'Tables 2'!G63,"")</f>
        <v>-1.9881830000000003</v>
      </c>
      <c r="E49" s="238">
        <f ca="1">IF(AND(ISNUMBER('Tables 2'!K65),ISNUMBER('Tables 2'!K63)),'Tables 2'!K65-'Tables 2'!K63,"")</f>
        <v>-1.4669999999999996</v>
      </c>
      <c r="F49" s="238">
        <f ca="1">IF(AND(ISNUMBER('Tables 2'!O65),ISNUMBER('Tables 2'!O63)),'Tables 2'!O65-'Tables 2'!O63,"")</f>
        <v>-1.5541313863638893</v>
      </c>
      <c r="G49" s="238">
        <f ca="1">IF(AND(ISNUMBER('Tables 2'!S65),ISNUMBER('Tables 2'!S63)),'Tables 2'!S65-'Tables 2'!S63,"")</f>
        <v>-1.5709999999999997</v>
      </c>
      <c r="H49" s="238">
        <f ca="1">IF(AND(ISNUMBER('Tables 2'!W65),ISNUMBER('Tables 2'!W63)),'Tables 2'!W65-'Tables 2'!W63,"")</f>
        <v>-1.4574754333496101</v>
      </c>
      <c r="I49" s="245">
        <f t="shared" ca="1" si="12"/>
        <v>-1.9881830000000003</v>
      </c>
      <c r="J49" s="238">
        <f t="shared" ca="1" si="13"/>
        <v>-0.94600000000000062</v>
      </c>
      <c r="K49" s="246">
        <f t="shared" ca="1" si="14"/>
        <v>-1.4972983032855833</v>
      </c>
      <c r="L49" s="241">
        <f ca="1">ABS((J49-I49)/K49)</f>
        <v>0.69604233018436912</v>
      </c>
      <c r="M49" s="17"/>
      <c r="N49" s="356" t="str">
        <f>IF(AND(ISNUMBER('Tables 2'!AF65),ISNUMBER('Tables 2'!AF63)),'Tables 2'!AF65-'Tables 2'!AF63,"")</f>
        <v/>
      </c>
    </row>
    <row r="50" spans="2:68">
      <c r="B50" s="157" t="s">
        <v>580</v>
      </c>
      <c r="C50" s="238">
        <f ca="1">IF(AND(ISNUMBER('Tables 2'!C66),ISNUMBER('Tables 2'!C65)),'Tables 2'!C66-'Tables 2'!C65,"")</f>
        <v>-0.5829999999999993</v>
      </c>
      <c r="D50" s="238">
        <f ca="1">IF(AND(ISNUMBER('Tables 2'!G66),ISNUMBER('Tables 2'!G65)),'Tables 2'!G66-'Tables 2'!G65,"")</f>
        <v>-0.4945119999999994</v>
      </c>
      <c r="E50" s="238">
        <f ca="1">IF(AND(ISNUMBER('Tables 2'!K66),ISNUMBER('Tables 2'!K65)),'Tables 2'!K66-'Tables 2'!K65,"")</f>
        <v>-0.42900000000000027</v>
      </c>
      <c r="F50" s="238">
        <f ca="1">IF(AND(ISNUMBER('Tables 2'!O66),ISNUMBER('Tables 2'!O65)),'Tables 2'!O66-'Tables 2'!O65,"")</f>
        <v>-0.5852614723151941</v>
      </c>
      <c r="G50" s="238">
        <f ca="1">IF(AND(ISNUMBER('Tables 2'!S66),ISNUMBER('Tables 2'!S65)),'Tables 2'!S66-'Tables 2'!S65,"")</f>
        <v>-0.6509999999999998</v>
      </c>
      <c r="H50" s="238">
        <f ca="1">IF(AND(ISNUMBER('Tables 2'!W66),ISNUMBER('Tables 2'!W65)),'Tables 2'!W66-'Tables 2'!W65,"")</f>
        <v>-0.63888765970864991</v>
      </c>
      <c r="I50" s="245">
        <f t="shared" ca="1" si="12"/>
        <v>-0.6509999999999998</v>
      </c>
      <c r="J50" s="238">
        <f t="shared" ca="1" si="13"/>
        <v>-0.42900000000000027</v>
      </c>
      <c r="K50" s="246">
        <f t="shared" ca="1" si="14"/>
        <v>-0.5636101886706405</v>
      </c>
      <c r="L50" s="241">
        <f ca="1">ABS((J50-I50)/K50)</f>
        <v>0.3938892597446117</v>
      </c>
      <c r="M50" s="17"/>
      <c r="N50" s="356" t="str">
        <f>IF(AND(ISNUMBER('Tables 2'!AF66),ISNUMBER('Tables 2'!AF65)),'Tables 2'!AF66-'Tables 2'!AF65,"")</f>
        <v/>
      </c>
    </row>
    <row r="51" spans="2:68">
      <c r="B51" s="157" t="s">
        <v>462</v>
      </c>
      <c r="C51" s="238">
        <f ca="1">IF(AND(ISNUMBER('Tables 2'!C67),ISNUMBER('Tables 2'!C63)),'Tables 2'!C67-'Tables 2'!C63,"")</f>
        <v>0</v>
      </c>
      <c r="D51" s="238">
        <f ca="1">IF(AND(ISNUMBER('Tables 2'!G67),ISNUMBER('Tables 2'!G63)),'Tables 2'!G67-'Tables 2'!G63,"")</f>
        <v>-5.2004000000001049E-2</v>
      </c>
      <c r="E51" s="238">
        <f ca="1">IF(AND(ISNUMBER('Tables 2'!K67),ISNUMBER('Tables 2'!K63)),'Tables 2'!K67-'Tables 2'!K63,"")</f>
        <v>-5.6999999999999496E-2</v>
      </c>
      <c r="F51" s="238">
        <f ca="1">IF(AND(ISNUMBER('Tables 2'!O67),ISNUMBER('Tables 2'!O63)),'Tables 2'!O67-'Tables 2'!O63,"")</f>
        <v>-5.4170017623860645E-2</v>
      </c>
      <c r="G51" s="238">
        <f ca="1">IF(AND(ISNUMBER('Tables 2'!S67),ISNUMBER('Tables 2'!S63)),'Tables 2'!S67-'Tables 2'!S63,"")</f>
        <v>-6.5999999999999837E-2</v>
      </c>
      <c r="H51" s="238">
        <f ca="1">IF(AND(ISNUMBER('Tables 2'!W67),ISNUMBER('Tables 2'!W63)),'Tables 2'!W67-'Tables 2'!W63,"")</f>
        <v>-7.8664949205180079E-2</v>
      </c>
      <c r="I51" s="245">
        <f t="shared" ca="1" si="12"/>
        <v>-7.8664949205180079E-2</v>
      </c>
      <c r="J51" s="238">
        <f t="shared" ca="1" si="13"/>
        <v>0</v>
      </c>
      <c r="K51" s="246">
        <f t="shared" ca="1" si="14"/>
        <v>-5.1306494471506849E-2</v>
      </c>
      <c r="L51" s="241">
        <f ca="1">ABS((J51-I51)/K51)</f>
        <v>1.5332357046702303</v>
      </c>
      <c r="M51" s="17"/>
      <c r="N51" s="356" t="str">
        <f>IF(AND(ISNUMBER('Tables 2'!AF67),ISNUMBER('Tables 2'!AF63)),'Tables 2'!AF67-'Tables 2'!AF63,"")</f>
        <v/>
      </c>
    </row>
    <row r="52" spans="2:68">
      <c r="B52" s="343" t="s">
        <v>469</v>
      </c>
      <c r="C52" s="238">
        <f ca="1">IF(AND(ISNUMBER('Tables 2'!C68),ISNUMBER('Tables 2'!C63)),'Tables 2'!C68-'Tables 2'!C63,"")</f>
        <v>-2.0000000000006679E-3</v>
      </c>
      <c r="D52" s="238">
        <f ca="1">IF(AND(ISNUMBER('Tables 2'!G68),ISNUMBER('Tables 2'!G63)),'Tables 2'!G68-'Tables 2'!G63,"")</f>
        <v>-0.19128699999999821</v>
      </c>
      <c r="E52" s="238">
        <f ca="1">IF(AND(ISNUMBER('Tables 2'!K68),ISNUMBER('Tables 2'!K63)),'Tables 2'!K68-'Tables 2'!K63,"")</f>
        <v>-0.37699999999999978</v>
      </c>
      <c r="F52" s="238">
        <f ca="1">IF(AND(ISNUMBER('Tables 2'!O68),ISNUMBER('Tables 2'!O63)),'Tables 2'!O68-'Tables 2'!O63,"")</f>
        <v>-0.21342007585969469</v>
      </c>
      <c r="G52" s="238">
        <f ca="1">IF(AND(ISNUMBER('Tables 2'!S68),ISNUMBER('Tables 2'!S63)),'Tables 2'!S68-'Tables 2'!S63,"")</f>
        <v>-0.23199999999999932</v>
      </c>
      <c r="H52" s="238">
        <f ca="1">IF(AND(ISNUMBER('Tables 2'!W68),ISNUMBER('Tables 2'!W63)),'Tables 2'!W68-'Tables 2'!W63,"")</f>
        <v>-0.24824838426378015</v>
      </c>
      <c r="I52" s="245">
        <f t="shared" ca="1" si="12"/>
        <v>-0.37699999999999978</v>
      </c>
      <c r="J52" s="238">
        <f t="shared" ca="1" si="13"/>
        <v>-2.0000000000006679E-3</v>
      </c>
      <c r="K52" s="246">
        <f t="shared" ca="1" si="14"/>
        <v>-0.21065924335391215</v>
      </c>
      <c r="L52" s="241">
        <f ca="1">ABS((J52-I52)/K52)</f>
        <v>1.7801260178742353</v>
      </c>
      <c r="M52" s="17"/>
      <c r="N52" s="356" t="str">
        <f>IF(AND(ISNUMBER('Tables 2'!AF68),ISNUMBER('Tables 2'!AF63)),'Tables 2'!AF68-'Tables 2'!AF63,"")</f>
        <v/>
      </c>
    </row>
    <row r="53" spans="2:68">
      <c r="B53" s="157" t="s">
        <v>732</v>
      </c>
      <c r="C53" s="238">
        <f ca="1">IF(AND(ISNUMBER('Tables 2'!C69),ISNUMBER('Tables 2'!C$63)),'Tables 2'!C69-'Tables 2'!C$63,"")</f>
        <v>-2.3070000000000004</v>
      </c>
      <c r="D53" s="238">
        <f ca="1">IF(AND(ISNUMBER('Tables 2'!G69),ISNUMBER('Tables 2'!G$63)),'Tables 2'!G69-'Tables 2'!G$63,"")</f>
        <v>-2.5479909999999997</v>
      </c>
      <c r="E53" s="238">
        <f ca="1">IF(AND(ISNUMBER('Tables 2'!K69),ISNUMBER('Tables 2'!K$63)),'Tables 2'!K69-'Tables 2'!K$63,"")</f>
        <v>-2.0669999999999997</v>
      </c>
      <c r="F53" s="238">
        <f ca="1">IF(AND(ISNUMBER('Tables 2'!O69),ISNUMBER('Tables 2'!O$63)),'Tables 2'!O69-'Tables 2'!O$63,"")</f>
        <v>-2.5812285382295834</v>
      </c>
      <c r="G53" s="238">
        <f ca="1">IF(AND(ISNUMBER('Tables 2'!S69),ISNUMBER('Tables 2'!S$63)),'Tables 2'!S69-'Tables 2'!S$63,"")</f>
        <v>-2.6629999999999998</v>
      </c>
      <c r="H53" s="238">
        <f ca="1">IF(AND(ISNUMBER('Tables 2'!W69),ISNUMBER('Tables 2'!W$63)),'Tables 2'!W69-'Tables 2'!W$63,"")</f>
        <v>-2.5883435312906897</v>
      </c>
      <c r="I53" s="245">
        <f t="shared" ca="1" si="12"/>
        <v>-2.6629999999999998</v>
      </c>
      <c r="J53" s="238">
        <f t="shared" ca="1" si="13"/>
        <v>-2.0669999999999997</v>
      </c>
      <c r="K53" s="246">
        <f t="shared" ca="1" si="14"/>
        <v>-2.4590938449200457</v>
      </c>
      <c r="L53" s="241">
        <f t="shared" ref="L53:L57" ca="1" si="15">ABS((J53-I53)/K53)</f>
        <v>0.24236569955685375</v>
      </c>
      <c r="M53" s="17"/>
      <c r="N53" s="356" t="str">
        <f>IF(AND(ISNUMBER('Tables 2'!AF69),ISNUMBER('Tables 2'!AF$63)),'Tables 2'!AF69-'Tables 2'!AF$63,"")</f>
        <v/>
      </c>
      <c r="Q53" s="345" t="str">
        <f>IF(AND(ISNUMBER('Tables 2'!A69),ISNUMBER('Tables 2'!A$63)),'Tables 2'!A69-'Tables 2'!A$63,"")</f>
        <v/>
      </c>
      <c r="R53" s="345" t="str">
        <f>IF(AND(ISNUMBER('Tables 2'!B69),ISNUMBER('Tables 2'!B$63)),'Tables 2'!B69-'Tables 2'!B$63,"")</f>
        <v/>
      </c>
      <c r="AP53" s="339">
        <f ca="1">IF(AND(ISNUMBER('Tables 2'!Z69),ISNUMBER('Tables 2'!Z$63)),'Tables 2'!Z69-'Tables 2'!Z$63,"")</f>
        <v>0</v>
      </c>
      <c r="AS53" s="339" t="str">
        <f>IF(AND(ISNUMBER('Tables 2'!#REF!),ISNUMBER('Tables 2'!#REF!)),'Tables 2'!#REF!-'Tables 2'!#REF!,"")</f>
        <v/>
      </c>
      <c r="AT53" s="339" t="str">
        <f>IF(AND(ISNUMBER('Tables 2'!#REF!),ISNUMBER('Tables 2'!#REF!)),'Tables 2'!#REF!-'Tables 2'!#REF!,"")</f>
        <v/>
      </c>
      <c r="AV53" s="339" t="str">
        <f>IF(AND(ISNUMBER('Tables 2'!#REF!),ISNUMBER('Tables 2'!#REF!)),'Tables 2'!#REF!-'Tables 2'!#REF!,"")</f>
        <v/>
      </c>
      <c r="AW53" s="339" t="str">
        <f>IF(AND(ISNUMBER('Tables 2'!#REF!),ISNUMBER('Tables 2'!#REF!)),'Tables 2'!#REF!-'Tables 2'!#REF!,"")</f>
        <v/>
      </c>
      <c r="AX53" s="339" t="str">
        <f>IF(AND(ISNUMBER('Tables 2'!#REF!),ISNUMBER('Tables 2'!#REF!)),'Tables 2'!#REF!-'Tables 2'!#REF!,"")</f>
        <v/>
      </c>
      <c r="AY53" s="339">
        <f ca="1">IF(AND(ISNUMBER('Tables 2'!AA69),ISNUMBER('Tables 2'!AA$63)),'Tables 2'!AA69-'Tables 2'!AA$63,"")</f>
        <v>-2.0789999999999997</v>
      </c>
      <c r="AZ53" s="339">
        <f ca="1">IF(AND(ISNUMBER('Tables 2'!AB69),ISNUMBER('Tables 2'!AB$63)),'Tables 2'!AB69-'Tables 2'!AB$63,"")</f>
        <v>-2.5479909999999997</v>
      </c>
      <c r="BA53" s="339">
        <f ca="1">IF(AND(ISNUMBER('Tables 2'!AC69),ISNUMBER('Tables 2'!AC$63)),'Tables 2'!AC69-'Tables 2'!AC$63,"")</f>
        <v>-2.4590938449200466</v>
      </c>
      <c r="BB53" s="339">
        <f ca="1">IF(AND(ISNUMBER('Tables 2'!AD69),ISNUMBER('Tables 2'!AD$63)),'Tables 2'!AD69-'Tables 2'!AD$63,"")</f>
        <v>-1.0290952747906701E-2</v>
      </c>
      <c r="BC53" s="339" t="str">
        <f>IF(AND(ISNUMBER('Tables 2'!AE69),ISNUMBER('Tables 2'!AE$63)),'Tables 2'!AE69-'Tables 2'!AE$63,"")</f>
        <v/>
      </c>
      <c r="BE53" s="339" t="str">
        <f>IF(AND(ISNUMBER('Tables 2'!AG69),ISNUMBER('Tables 2'!AG$63)),'Tables 2'!AG69-'Tables 2'!AG$63,"")</f>
        <v/>
      </c>
      <c r="BF53" s="339" t="str">
        <f>IF(AND(ISNUMBER('Tables 2'!AH69),ISNUMBER('Tables 2'!AH$63)),'Tables 2'!AH69-'Tables 2'!AH$63,"")</f>
        <v/>
      </c>
      <c r="BG53" s="339" t="str">
        <f>IF(AND(ISNUMBER('Tables 2'!AI69),ISNUMBER('Tables 2'!AI$63)),'Tables 2'!AI69-'Tables 2'!AI$63,"")</f>
        <v/>
      </c>
      <c r="BH53" s="339" t="str">
        <f>IF(AND(ISNUMBER('Tables 2'!AJ69),ISNUMBER('Tables 2'!AJ$63)),'Tables 2'!AJ69-'Tables 2'!AJ$63,"")</f>
        <v/>
      </c>
      <c r="BI53" s="339" t="str">
        <f>IF(AND(ISNUMBER('Tables 2'!AK69),ISNUMBER('Tables 2'!AK$63)),'Tables 2'!AK69-'Tables 2'!AK$63,"")</f>
        <v/>
      </c>
      <c r="BJ53" s="339" t="str">
        <f>IF(AND(ISNUMBER('Tables 2'!AL69),ISNUMBER('Tables 2'!AL$63)),'Tables 2'!AL69-'Tables 2'!AL$63,"")</f>
        <v/>
      </c>
      <c r="BK53" s="339" t="str">
        <f>IF(AND(ISNUMBER('Tables 2'!AM69),ISNUMBER('Tables 2'!AM$63)),'Tables 2'!AM69-'Tables 2'!AM$63,"")</f>
        <v/>
      </c>
      <c r="BL53" s="339" t="str">
        <f>IF(AND(ISNUMBER('Tables 2'!AN69),ISNUMBER('Tables 2'!AN$63)),'Tables 2'!AN69-'Tables 2'!AN$63,"")</f>
        <v/>
      </c>
      <c r="BM53" s="339" t="str">
        <f>IF(AND(ISNUMBER('Tables 2'!AO69),ISNUMBER('Tables 2'!AO$63)),'Tables 2'!AO69-'Tables 2'!AO$63,"")</f>
        <v/>
      </c>
      <c r="BN53" s="339" t="str">
        <f>IF(AND(ISNUMBER('Tables 2'!AP69),ISNUMBER('Tables 2'!AP$63)),'Tables 2'!AP69-'Tables 2'!AP$63,"")</f>
        <v/>
      </c>
      <c r="BO53" s="339" t="str">
        <f>IF(AND(ISNUMBER('Tables 2'!AQ69),ISNUMBER('Tables 2'!AQ$63)),'Tables 2'!AQ69-'Tables 2'!AQ$63,"")</f>
        <v/>
      </c>
      <c r="BP53" s="339" t="str">
        <f>IF(AND(ISNUMBER('Tables 2'!AR69),ISNUMBER('Tables 2'!AR$63)),'Tables 2'!AR69-'Tables 2'!AR$63,"")</f>
        <v/>
      </c>
    </row>
    <row r="54" spans="2:68">
      <c r="B54" s="157" t="s">
        <v>731</v>
      </c>
      <c r="C54" s="238">
        <f ca="1">IF(AND(ISNUMBER('Tables 2'!C70),ISNUMBER('Tables 2'!C$63)),'Tables 2'!C70-'Tables 2'!C$63,"")</f>
        <v>0.56699999999999928</v>
      </c>
      <c r="D54" s="238">
        <f ca="1">IF(AND(ISNUMBER('Tables 2'!G70),ISNUMBER('Tables 2'!G$63)),'Tables 2'!G70-'Tables 2'!G$63,"")</f>
        <v>0.44432000000000116</v>
      </c>
      <c r="E54" s="238">
        <f ca="1">IF(AND(ISNUMBER('Tables 2'!K70),ISNUMBER('Tables 2'!K$63)),'Tables 2'!K70-'Tables 2'!K$63,"")</f>
        <v>0.4170000000000007</v>
      </c>
      <c r="F54" s="238">
        <f ca="1">IF(AND(ISNUMBER('Tables 2'!O70),ISNUMBER('Tables 2'!O$63)),'Tables 2'!O70-'Tables 2'!O$63,"")</f>
        <v>0.45462780726297236</v>
      </c>
      <c r="G54" s="238">
        <f ca="1">IF(AND(ISNUMBER('Tables 2'!S70),ISNUMBER('Tables 2'!S$63)),'Tables 2'!S70-'Tables 2'!S$63,"")</f>
        <v>0.28900000000000059</v>
      </c>
      <c r="H54" s="238">
        <f ca="1">IF(AND(ISNUMBER('Tables 2'!W70),ISNUMBER('Tables 2'!W$63)),'Tables 2'!W70-'Tables 2'!W$63,"")</f>
        <v>0.35556065029568007</v>
      </c>
      <c r="I54" s="245">
        <f t="shared" ca="1" si="12"/>
        <v>0.28900000000000059</v>
      </c>
      <c r="J54" s="238">
        <f t="shared" ca="1" si="13"/>
        <v>0.56699999999999928</v>
      </c>
      <c r="K54" s="246">
        <f t="shared" ca="1" si="14"/>
        <v>0.42125140959310903</v>
      </c>
      <c r="L54" s="241">
        <f t="shared" ca="1" si="15"/>
        <v>0.65993844452300277</v>
      </c>
      <c r="M54" s="17"/>
      <c r="N54" s="356" t="str">
        <f>IF(AND(ISNUMBER('Tables 2'!AF70),ISNUMBER('Tables 2'!AF$63)),'Tables 2'!AF70-'Tables 2'!AF$63,"")</f>
        <v/>
      </c>
      <c r="Q54" s="345" t="str">
        <f>IF(AND(ISNUMBER('Tables 2'!A70),ISNUMBER('Tables 2'!A$63)),'Tables 2'!A70-'Tables 2'!A$63,"")</f>
        <v/>
      </c>
      <c r="R54" s="345" t="str">
        <f>IF(AND(ISNUMBER('Tables 2'!B70),ISNUMBER('Tables 2'!B$63)),'Tables 2'!B70-'Tables 2'!B$63,"")</f>
        <v/>
      </c>
      <c r="AP54" s="339">
        <f ca="1">IF(AND(ISNUMBER('Tables 2'!Z70),ISNUMBER('Tables 2'!Z$63)),'Tables 2'!Z70-'Tables 2'!Z$63,"")</f>
        <v>0</v>
      </c>
      <c r="AS54" s="339" t="str">
        <f>IF(AND(ISNUMBER('Tables 2'!#REF!),ISNUMBER('Tables 2'!#REF!)),'Tables 2'!#REF!-'Tables 2'!#REF!,"")</f>
        <v/>
      </c>
      <c r="AT54" s="339" t="str">
        <f>IF(AND(ISNUMBER('Tables 2'!#REF!),ISNUMBER('Tables 2'!#REF!)),'Tables 2'!#REF!-'Tables 2'!#REF!,"")</f>
        <v/>
      </c>
      <c r="AV54" s="339" t="str">
        <f>IF(AND(ISNUMBER('Tables 2'!#REF!),ISNUMBER('Tables 2'!#REF!)),'Tables 2'!#REF!-'Tables 2'!#REF!,"")</f>
        <v/>
      </c>
      <c r="AW54" s="339" t="str">
        <f>IF(AND(ISNUMBER('Tables 2'!#REF!),ISNUMBER('Tables 2'!#REF!)),'Tables 2'!#REF!-'Tables 2'!#REF!,"")</f>
        <v/>
      </c>
      <c r="AX54" s="339" t="str">
        <f>IF(AND(ISNUMBER('Tables 2'!#REF!),ISNUMBER('Tables 2'!#REF!)),'Tables 2'!#REF!-'Tables 2'!#REF!,"")</f>
        <v/>
      </c>
      <c r="AY54" s="339">
        <f ca="1">IF(AND(ISNUMBER('Tables 2'!AA70),ISNUMBER('Tables 2'!AA$63)),'Tables 2'!AA70-'Tables 2'!AA$63,"")</f>
        <v>0.4170000000000007</v>
      </c>
      <c r="AZ54" s="339">
        <f ca="1">IF(AND(ISNUMBER('Tables 2'!AB70),ISNUMBER('Tables 2'!AB$63)),'Tables 2'!AB70-'Tables 2'!AB$63,"")</f>
        <v>0.44432000000000116</v>
      </c>
      <c r="BA54" s="339">
        <f ca="1">IF(AND(ISNUMBER('Tables 2'!AC70),ISNUMBER('Tables 2'!AC$63)),'Tables 2'!AC70-'Tables 2'!AC$63,"")</f>
        <v>0.42125140959310858</v>
      </c>
      <c r="BB54" s="339">
        <f ca="1">IF(AND(ISNUMBER('Tables 2'!AD70),ISNUMBER('Tables 2'!AD$63)),'Tables 2'!AD70-'Tables 2'!AD$63,"")</f>
        <v>-7.2512859486673908E-3</v>
      </c>
      <c r="BC54" s="339" t="str">
        <f>IF(AND(ISNUMBER('Tables 2'!AE70),ISNUMBER('Tables 2'!AE$63)),'Tables 2'!AE70-'Tables 2'!AE$63,"")</f>
        <v/>
      </c>
      <c r="BE54" s="339" t="str">
        <f>IF(AND(ISNUMBER('Tables 2'!AG70),ISNUMBER('Tables 2'!AG$63)),'Tables 2'!AG70-'Tables 2'!AG$63,"")</f>
        <v/>
      </c>
      <c r="BF54" s="339" t="str">
        <f>IF(AND(ISNUMBER('Tables 2'!AH70),ISNUMBER('Tables 2'!AH$63)),'Tables 2'!AH70-'Tables 2'!AH$63,"")</f>
        <v/>
      </c>
      <c r="BG54" s="339" t="str">
        <f>IF(AND(ISNUMBER('Tables 2'!AI70),ISNUMBER('Tables 2'!AI$63)),'Tables 2'!AI70-'Tables 2'!AI$63,"")</f>
        <v/>
      </c>
      <c r="BH54" s="339" t="str">
        <f>IF(AND(ISNUMBER('Tables 2'!AJ70),ISNUMBER('Tables 2'!AJ$63)),'Tables 2'!AJ70-'Tables 2'!AJ$63,"")</f>
        <v/>
      </c>
      <c r="BI54" s="339" t="str">
        <f>IF(AND(ISNUMBER('Tables 2'!AK70),ISNUMBER('Tables 2'!AK$63)),'Tables 2'!AK70-'Tables 2'!AK$63,"")</f>
        <v/>
      </c>
      <c r="BJ54" s="339" t="str">
        <f>IF(AND(ISNUMBER('Tables 2'!AL70),ISNUMBER('Tables 2'!AL$63)),'Tables 2'!AL70-'Tables 2'!AL$63,"")</f>
        <v/>
      </c>
      <c r="BK54" s="339" t="str">
        <f>IF(AND(ISNUMBER('Tables 2'!AM70),ISNUMBER('Tables 2'!AM$63)),'Tables 2'!AM70-'Tables 2'!AM$63,"")</f>
        <v/>
      </c>
      <c r="BL54" s="339" t="str">
        <f>IF(AND(ISNUMBER('Tables 2'!AN70),ISNUMBER('Tables 2'!AN$63)),'Tables 2'!AN70-'Tables 2'!AN$63,"")</f>
        <v/>
      </c>
      <c r="BM54" s="339" t="str">
        <f>IF(AND(ISNUMBER('Tables 2'!AO70),ISNUMBER('Tables 2'!AO$63)),'Tables 2'!AO70-'Tables 2'!AO$63,"")</f>
        <v/>
      </c>
      <c r="BN54" s="339" t="str">
        <f>IF(AND(ISNUMBER('Tables 2'!AP70),ISNUMBER('Tables 2'!AP$63)),'Tables 2'!AP70-'Tables 2'!AP$63,"")</f>
        <v/>
      </c>
      <c r="BO54" s="339" t="str">
        <f>IF(AND(ISNUMBER('Tables 2'!AQ70),ISNUMBER('Tables 2'!AQ$63)),'Tables 2'!AQ70-'Tables 2'!AQ$63,"")</f>
        <v/>
      </c>
      <c r="BP54" s="339" t="str">
        <f>IF(AND(ISNUMBER('Tables 2'!AR70),ISNUMBER('Tables 2'!AR$63)),'Tables 2'!AR70-'Tables 2'!AR$63,"")</f>
        <v/>
      </c>
    </row>
    <row r="55" spans="2:68">
      <c r="B55" s="157" t="s">
        <v>733</v>
      </c>
      <c r="C55" s="238">
        <f ca="1">IF(AND(ISNUMBER('Tables 2'!C71),ISNUMBER('Tables 2'!C$63)),'Tables 2'!C71-'Tables 2'!C$63,"")</f>
        <v>0.11099999999999977</v>
      </c>
      <c r="D55" s="238">
        <f ca="1">IF(AND(ISNUMBER('Tables 2'!G71),ISNUMBER('Tables 2'!G$63)),'Tables 2'!G71-'Tables 2'!G$63,"")</f>
        <v>0.57026599999999927</v>
      </c>
      <c r="E55" s="238">
        <f ca="1">IF(AND(ISNUMBER('Tables 2'!K71),ISNUMBER('Tables 2'!K$63)),'Tables 2'!K71-'Tables 2'!K$63,"")</f>
        <v>0.43900000000000006</v>
      </c>
      <c r="F55" s="238">
        <f ca="1">IF(AND(ISNUMBER('Tables 2'!O71),ISNUMBER('Tables 2'!O$63)),'Tables 2'!O71-'Tables 2'!O$63,"")</f>
        <v>0.4186565072209163</v>
      </c>
      <c r="G55" s="238">
        <f ca="1">IF(AND(ISNUMBER('Tables 2'!S71),ISNUMBER('Tables 2'!S$63)),'Tables 2'!S71-'Tables 2'!S$63,"")</f>
        <v>0.48300000000000054</v>
      </c>
      <c r="H55" s="238">
        <f ca="1">IF(AND(ISNUMBER('Tables 2'!W71),ISNUMBER('Tables 2'!W$63)),'Tables 2'!W71-'Tables 2'!W$63,"")</f>
        <v>0.51085644192165969</v>
      </c>
      <c r="I55" s="245">
        <f t="shared" ca="1" si="12"/>
        <v>0.11099999999999977</v>
      </c>
      <c r="J55" s="238">
        <f t="shared" ca="1" si="13"/>
        <v>0.57026599999999927</v>
      </c>
      <c r="K55" s="246">
        <f t="shared" ca="1" si="14"/>
        <v>0.42212982485709594</v>
      </c>
      <c r="L55" s="241">
        <f t="shared" ca="1" si="15"/>
        <v>1.087973350746954</v>
      </c>
      <c r="M55" s="17"/>
      <c r="N55" s="356" t="str">
        <f>IF(AND(ISNUMBER('Tables 2'!AF71),ISNUMBER('Tables 2'!AF$63)),'Tables 2'!AF71-'Tables 2'!AF$63,"")</f>
        <v/>
      </c>
      <c r="Q55" s="345" t="str">
        <f>IF(AND(ISNUMBER('Tables 2'!A71),ISNUMBER('Tables 2'!A$63)),'Tables 2'!A71-'Tables 2'!A$63,"")</f>
        <v/>
      </c>
      <c r="R55" s="345" t="str">
        <f>IF(AND(ISNUMBER('Tables 2'!B71),ISNUMBER('Tables 2'!B$63)),'Tables 2'!B71-'Tables 2'!B$63,"")</f>
        <v/>
      </c>
      <c r="AP55" s="339">
        <f ca="1">IF(AND(ISNUMBER('Tables 2'!Z71),ISNUMBER('Tables 2'!Z$63)),'Tables 2'!Z71-'Tables 2'!Z$63,"")</f>
        <v>0</v>
      </c>
      <c r="AS55" s="339" t="str">
        <f>IF(AND(ISNUMBER('Tables 2'!#REF!),ISNUMBER('Tables 2'!#REF!)),'Tables 2'!#REF!-'Tables 2'!#REF!,"")</f>
        <v/>
      </c>
      <c r="AT55" s="339" t="str">
        <f>IF(AND(ISNUMBER('Tables 2'!#REF!),ISNUMBER('Tables 2'!#REF!)),'Tables 2'!#REF!-'Tables 2'!#REF!,"")</f>
        <v/>
      </c>
      <c r="AV55" s="339" t="str">
        <f>IF(AND(ISNUMBER('Tables 2'!#REF!),ISNUMBER('Tables 2'!#REF!)),'Tables 2'!#REF!-'Tables 2'!#REF!,"")</f>
        <v/>
      </c>
      <c r="AW55" s="339" t="str">
        <f>IF(AND(ISNUMBER('Tables 2'!#REF!),ISNUMBER('Tables 2'!#REF!)),'Tables 2'!#REF!-'Tables 2'!#REF!,"")</f>
        <v/>
      </c>
      <c r="AX55" s="339" t="str">
        <f>IF(AND(ISNUMBER('Tables 2'!#REF!),ISNUMBER('Tables 2'!#REF!)),'Tables 2'!#REF!-'Tables 2'!#REF!,"")</f>
        <v/>
      </c>
      <c r="AY55" s="339">
        <f ca="1">IF(AND(ISNUMBER('Tables 2'!AA71),ISNUMBER('Tables 2'!AA$63)),'Tables 2'!AA71-'Tables 2'!AA$63,"")</f>
        <v>0.33900000000000041</v>
      </c>
      <c r="AZ55" s="339">
        <f ca="1">IF(AND(ISNUMBER('Tables 2'!AB71),ISNUMBER('Tables 2'!AB$63)),'Tables 2'!AB71-'Tables 2'!AB$63,"")</f>
        <v>0.57026599999999927</v>
      </c>
      <c r="BA55" s="339">
        <f ca="1">IF(AND(ISNUMBER('Tables 2'!AC71),ISNUMBER('Tables 2'!AC$63)),'Tables 2'!AC71-'Tables 2'!AC$63,"")</f>
        <v>0.42212982485709549</v>
      </c>
      <c r="BB55" s="339">
        <f ca="1">IF(AND(ISNUMBER('Tables 2'!AD71),ISNUMBER('Tables 2'!AD$63)),'Tables 2'!AD71-'Tables 2'!AD$63,"")</f>
        <v>2.4364833349784648E-2</v>
      </c>
      <c r="BC55" s="339" t="str">
        <f>IF(AND(ISNUMBER('Tables 2'!AE71),ISNUMBER('Tables 2'!AE$63)),'Tables 2'!AE71-'Tables 2'!AE$63,"")</f>
        <v/>
      </c>
      <c r="BE55" s="339" t="str">
        <f>IF(AND(ISNUMBER('Tables 2'!AG71),ISNUMBER('Tables 2'!AG$63)),'Tables 2'!AG71-'Tables 2'!AG$63,"")</f>
        <v/>
      </c>
      <c r="BF55" s="339" t="str">
        <f>IF(AND(ISNUMBER('Tables 2'!AH71),ISNUMBER('Tables 2'!AH$63)),'Tables 2'!AH71-'Tables 2'!AH$63,"")</f>
        <v/>
      </c>
      <c r="BG55" s="339" t="str">
        <f>IF(AND(ISNUMBER('Tables 2'!AI71),ISNUMBER('Tables 2'!AI$63)),'Tables 2'!AI71-'Tables 2'!AI$63,"")</f>
        <v/>
      </c>
      <c r="BH55" s="339" t="str">
        <f>IF(AND(ISNUMBER('Tables 2'!AJ71),ISNUMBER('Tables 2'!AJ$63)),'Tables 2'!AJ71-'Tables 2'!AJ$63,"")</f>
        <v/>
      </c>
      <c r="BI55" s="339" t="str">
        <f>IF(AND(ISNUMBER('Tables 2'!AK71),ISNUMBER('Tables 2'!AK$63)),'Tables 2'!AK71-'Tables 2'!AK$63,"")</f>
        <v/>
      </c>
      <c r="BJ55" s="339" t="str">
        <f>IF(AND(ISNUMBER('Tables 2'!AL71),ISNUMBER('Tables 2'!AL$63)),'Tables 2'!AL71-'Tables 2'!AL$63,"")</f>
        <v/>
      </c>
      <c r="BK55" s="339" t="str">
        <f>IF(AND(ISNUMBER('Tables 2'!AM71),ISNUMBER('Tables 2'!AM$63)),'Tables 2'!AM71-'Tables 2'!AM$63,"")</f>
        <v/>
      </c>
      <c r="BL55" s="339" t="str">
        <f>IF(AND(ISNUMBER('Tables 2'!AN71),ISNUMBER('Tables 2'!AN$63)),'Tables 2'!AN71-'Tables 2'!AN$63,"")</f>
        <v/>
      </c>
      <c r="BM55" s="339" t="str">
        <f>IF(AND(ISNUMBER('Tables 2'!AO71),ISNUMBER('Tables 2'!AO$63)),'Tables 2'!AO71-'Tables 2'!AO$63,"")</f>
        <v/>
      </c>
      <c r="BN55" s="339" t="str">
        <f>IF(AND(ISNUMBER('Tables 2'!AP71),ISNUMBER('Tables 2'!AP$63)),'Tables 2'!AP71-'Tables 2'!AP$63,"")</f>
        <v/>
      </c>
      <c r="BO55" s="339" t="str">
        <f>IF(AND(ISNUMBER('Tables 2'!AQ71),ISNUMBER('Tables 2'!AQ$63)),'Tables 2'!AQ71-'Tables 2'!AQ$63,"")</f>
        <v/>
      </c>
      <c r="BP55" s="339" t="str">
        <f>IF(AND(ISNUMBER('Tables 2'!AR71),ISNUMBER('Tables 2'!AR$63)),'Tables 2'!AR71-'Tables 2'!AR$63,"")</f>
        <v/>
      </c>
    </row>
    <row r="56" spans="2:68">
      <c r="B56" s="157" t="s">
        <v>735</v>
      </c>
      <c r="C56" s="238">
        <f ca="1">IF(AND(ISNUMBER('Tables 2'!C72),ISNUMBER('Tables 2'!C$63)),'Tables 2'!C72-'Tables 2'!C$63,"")</f>
        <v>0.66799999999999926</v>
      </c>
      <c r="D56" s="238">
        <f ca="1">IF(AND(ISNUMBER('Tables 2'!G72),ISNUMBER('Tables 2'!G$63)),'Tables 2'!G72-'Tables 2'!G$63,"")</f>
        <v>0.67845599999999973</v>
      </c>
      <c r="E56" s="238">
        <f ca="1">IF(AND(ISNUMBER('Tables 2'!K72),ISNUMBER('Tables 2'!K$63)),'Tables 2'!K72-'Tables 2'!K$63,"")</f>
        <v>0.64900000000000002</v>
      </c>
      <c r="F56" s="238">
        <f ca="1">IF(AND(ISNUMBER('Tables 2'!O72),ISNUMBER('Tables 2'!O$63)),'Tables 2'!O72-'Tables 2'!O$63,"")</f>
        <v>0.75520298917377726</v>
      </c>
      <c r="G56" s="238">
        <f ca="1">IF(AND(ISNUMBER('Tables 2'!S72),ISNUMBER('Tables 2'!S$63)),'Tables 2'!S72-'Tables 2'!S$63,"")</f>
        <v>0.74100000000000055</v>
      </c>
      <c r="H56" s="238">
        <f ca="1">IF(AND(ISNUMBER('Tables 2'!W72),ISNUMBER('Tables 2'!W$63)),'Tables 2'!W72-'Tables 2'!W$63,"")</f>
        <v>0.82169224209255987</v>
      </c>
      <c r="I56" s="245">
        <f t="shared" ca="1" si="12"/>
        <v>0.64900000000000002</v>
      </c>
      <c r="J56" s="238">
        <f t="shared" ca="1" si="13"/>
        <v>0.82169224209255987</v>
      </c>
      <c r="K56" s="246">
        <f t="shared" ca="1" si="14"/>
        <v>0.71889187187772274</v>
      </c>
      <c r="L56" s="241">
        <f t="shared" ca="1" si="15"/>
        <v>0.24022005095355048</v>
      </c>
      <c r="M56" s="17"/>
      <c r="N56" s="356" t="str">
        <f>IF(AND(ISNUMBER('Tables 2'!AF72),ISNUMBER('Tables 2'!AF$63)),'Tables 2'!AF72-'Tables 2'!AF$63,"")</f>
        <v/>
      </c>
      <c r="Q56" s="345" t="str">
        <f>IF(AND(ISNUMBER('Tables 2'!A72),ISNUMBER('Tables 2'!A$63)),'Tables 2'!A72-'Tables 2'!A$63,"")</f>
        <v/>
      </c>
      <c r="R56" s="345" t="str">
        <f>IF(AND(ISNUMBER('Tables 2'!B72),ISNUMBER('Tables 2'!B$63)),'Tables 2'!B72-'Tables 2'!B$63,"")</f>
        <v/>
      </c>
      <c r="AP56" s="339">
        <f ca="1">IF(AND(ISNUMBER('Tables 2'!Z72),ISNUMBER('Tables 2'!Z$63)),'Tables 2'!Z72-'Tables 2'!Z$63,"")</f>
        <v>0</v>
      </c>
      <c r="AS56" s="339" t="str">
        <f>IF(AND(ISNUMBER('Tables 2'!#REF!),ISNUMBER('Tables 2'!#REF!)),'Tables 2'!#REF!-'Tables 2'!#REF!,"")</f>
        <v/>
      </c>
      <c r="AT56" s="339" t="str">
        <f>IF(AND(ISNUMBER('Tables 2'!#REF!),ISNUMBER('Tables 2'!#REF!)),'Tables 2'!#REF!-'Tables 2'!#REF!,"")</f>
        <v/>
      </c>
      <c r="AV56" s="339" t="str">
        <f>IF(AND(ISNUMBER('Tables 2'!#REF!),ISNUMBER('Tables 2'!#REF!)),'Tables 2'!#REF!-'Tables 2'!#REF!,"")</f>
        <v/>
      </c>
      <c r="AW56" s="339" t="str">
        <f>IF(AND(ISNUMBER('Tables 2'!#REF!),ISNUMBER('Tables 2'!#REF!)),'Tables 2'!#REF!-'Tables 2'!#REF!,"")</f>
        <v/>
      </c>
      <c r="AX56" s="339" t="str">
        <f>IF(AND(ISNUMBER('Tables 2'!#REF!),ISNUMBER('Tables 2'!#REF!)),'Tables 2'!#REF!-'Tables 2'!#REF!,"")</f>
        <v/>
      </c>
      <c r="AY56" s="339">
        <f ca="1">IF(AND(ISNUMBER('Tables 2'!AA72),ISNUMBER('Tables 2'!AA$63)),'Tables 2'!AA72-'Tables 2'!AA$63,"")</f>
        <v>0.64900000000000002</v>
      </c>
      <c r="AZ56" s="339">
        <f ca="1">IF(AND(ISNUMBER('Tables 2'!AB72),ISNUMBER('Tables 2'!AB$63)),'Tables 2'!AB72-'Tables 2'!AB$63,"")</f>
        <v>0.67845599999999973</v>
      </c>
      <c r="BA56" s="339">
        <f ca="1">IF(AND(ISNUMBER('Tables 2'!AC72),ISNUMBER('Tables 2'!AC$63)),'Tables 2'!AC72-'Tables 2'!AC$63,"")</f>
        <v>0.7188918718777213</v>
      </c>
      <c r="BB56" s="339">
        <f ca="1">IF(AND(ISNUMBER('Tables 2'!AD72),ISNUMBER('Tables 2'!AD$63)),'Tables 2'!AD72-'Tables 2'!AD$63,"")</f>
        <v>-1.43745509307944E-2</v>
      </c>
      <c r="BC56" s="339" t="str">
        <f>IF(AND(ISNUMBER('Tables 2'!AE72),ISNUMBER('Tables 2'!AE$63)),'Tables 2'!AE72-'Tables 2'!AE$63,"")</f>
        <v/>
      </c>
      <c r="BE56" s="339" t="str">
        <f>IF(AND(ISNUMBER('Tables 2'!AG72),ISNUMBER('Tables 2'!AG$63)),'Tables 2'!AG72-'Tables 2'!AG$63,"")</f>
        <v/>
      </c>
      <c r="BF56" s="339" t="str">
        <f>IF(AND(ISNUMBER('Tables 2'!AH72),ISNUMBER('Tables 2'!AH$63)),'Tables 2'!AH72-'Tables 2'!AH$63,"")</f>
        <v/>
      </c>
      <c r="BG56" s="339" t="str">
        <f>IF(AND(ISNUMBER('Tables 2'!AI72),ISNUMBER('Tables 2'!AI$63)),'Tables 2'!AI72-'Tables 2'!AI$63,"")</f>
        <v/>
      </c>
      <c r="BH56" s="339" t="str">
        <f>IF(AND(ISNUMBER('Tables 2'!AJ72),ISNUMBER('Tables 2'!AJ$63)),'Tables 2'!AJ72-'Tables 2'!AJ$63,"")</f>
        <v/>
      </c>
      <c r="BI56" s="339" t="str">
        <f>IF(AND(ISNUMBER('Tables 2'!AK72),ISNUMBER('Tables 2'!AK$63)),'Tables 2'!AK72-'Tables 2'!AK$63,"")</f>
        <v/>
      </c>
      <c r="BJ56" s="339" t="str">
        <f>IF(AND(ISNUMBER('Tables 2'!AL72),ISNUMBER('Tables 2'!AL$63)),'Tables 2'!AL72-'Tables 2'!AL$63,"")</f>
        <v/>
      </c>
      <c r="BK56" s="339" t="str">
        <f>IF(AND(ISNUMBER('Tables 2'!AM72),ISNUMBER('Tables 2'!AM$63)),'Tables 2'!AM72-'Tables 2'!AM$63,"")</f>
        <v/>
      </c>
      <c r="BL56" s="339" t="str">
        <f>IF(AND(ISNUMBER('Tables 2'!AN72),ISNUMBER('Tables 2'!AN$63)),'Tables 2'!AN72-'Tables 2'!AN$63,"")</f>
        <v/>
      </c>
      <c r="BM56" s="339" t="str">
        <f>IF(AND(ISNUMBER('Tables 2'!AO72),ISNUMBER('Tables 2'!AO$63)),'Tables 2'!AO72-'Tables 2'!AO$63,"")</f>
        <v/>
      </c>
      <c r="BN56" s="339" t="str">
        <f>IF(AND(ISNUMBER('Tables 2'!AP72),ISNUMBER('Tables 2'!AP$63)),'Tables 2'!AP72-'Tables 2'!AP$63,"")</f>
        <v/>
      </c>
      <c r="BO56" s="339" t="str">
        <f>IF(AND(ISNUMBER('Tables 2'!AQ72),ISNUMBER('Tables 2'!AQ$63)),'Tables 2'!AQ72-'Tables 2'!AQ$63,"")</f>
        <v/>
      </c>
      <c r="BP56" s="339" t="str">
        <f>IF(AND(ISNUMBER('Tables 2'!AR72),ISNUMBER('Tables 2'!AR$63)),'Tables 2'!AR72-'Tables 2'!AR$63,"")</f>
        <v/>
      </c>
    </row>
    <row r="57" spans="2:68" ht="13.5" thickBot="1">
      <c r="B57" s="172" t="s">
        <v>734</v>
      </c>
      <c r="C57" s="247">
        <f ca="1">IF(AND(ISNUMBER('Tables 2'!C73),ISNUMBER('Tables 2'!C$72)),'Tables 2'!C73-'Tables 2'!C$72,"")</f>
        <v>-8.599999999999941E-2</v>
      </c>
      <c r="D57" s="247">
        <f ca="1">IF(AND(ISNUMBER('Tables 2'!G73),ISNUMBER('Tables 2'!G$72)),'Tables 2'!G73-'Tables 2'!G$72,"")</f>
        <v>0.38128699999999949</v>
      </c>
      <c r="E57" s="247">
        <f ca="1">IF(AND(ISNUMBER('Tables 2'!K73),ISNUMBER('Tables 2'!K$72)),'Tables 2'!K73-'Tables 2'!K$72,"")</f>
        <v>0.2840000000000007</v>
      </c>
      <c r="F57" s="247">
        <f ca="1">IF(AND(ISNUMBER('Tables 2'!O73),ISNUMBER('Tables 2'!O$72)),'Tables 2'!O73-'Tables 2'!O$72,"")</f>
        <v>0.22752843316158344</v>
      </c>
      <c r="G57" s="247">
        <f ca="1">IF(AND(ISNUMBER('Tables 2'!S73),ISNUMBER('Tables 2'!S$72)),'Tables 2'!S73-'Tables 2'!S$72,"")</f>
        <v>0.30499999999999972</v>
      </c>
      <c r="H57" s="247">
        <f ca="1">IF(AND(ISNUMBER('Tables 2'!W73),ISNUMBER('Tables 2'!W$72)),'Tables 2'!W73-'Tables 2'!W$72,"")</f>
        <v>0.30771697998047021</v>
      </c>
      <c r="I57" s="248">
        <f t="shared" ca="1" si="12"/>
        <v>-8.599999999999941E-2</v>
      </c>
      <c r="J57" s="247">
        <f t="shared" ca="1" si="13"/>
        <v>0.38128699999999949</v>
      </c>
      <c r="K57" s="250">
        <f t="shared" ca="1" si="14"/>
        <v>0.23658873552367568</v>
      </c>
      <c r="L57" s="251">
        <f t="shared" ca="1" si="15"/>
        <v>1.9751024873001064</v>
      </c>
      <c r="M57" s="83"/>
      <c r="N57" s="365" t="str">
        <f>IF(AND(ISNUMBER('Tables 2'!AF73),ISNUMBER('Tables 2'!AF$72)),'Tables 2'!AF73-'Tables 2'!AF$72,"")</f>
        <v/>
      </c>
      <c r="Q57" s="345" t="str">
        <f>IF(AND(ISNUMBER('Tables 2'!A73),ISNUMBER('Tables 2'!A$72)),'Tables 2'!A73-'Tables 2'!A$72,"")</f>
        <v/>
      </c>
      <c r="R57" s="345" t="str">
        <f>IF(AND(ISNUMBER('Tables 2'!B73),ISNUMBER('Tables 2'!B$72)),'Tables 2'!B73-'Tables 2'!B$72,"")</f>
        <v/>
      </c>
      <c r="AP57" s="342">
        <f ca="1">IF(AND(ISNUMBER('Tables 2'!Z73),ISNUMBER('Tables 2'!Z$72)),'Tables 2'!Z73-'Tables 2'!Z$72,"")</f>
        <v>0</v>
      </c>
      <c r="AS57" s="342" t="str">
        <f>IF(AND(ISNUMBER('Tables 2'!#REF!),ISNUMBER('Tables 2'!#REF!)),'Tables 2'!#REF!-'Tables 2'!#REF!,"")</f>
        <v/>
      </c>
      <c r="AT57" s="342" t="str">
        <f>IF(AND(ISNUMBER('Tables 2'!#REF!),ISNUMBER('Tables 2'!#REF!)),'Tables 2'!#REF!-'Tables 2'!#REF!,"")</f>
        <v/>
      </c>
      <c r="AV57" s="342" t="str">
        <f>IF(AND(ISNUMBER('Tables 2'!#REF!),ISNUMBER('Tables 2'!#REF!)),'Tables 2'!#REF!-'Tables 2'!#REF!,"")</f>
        <v/>
      </c>
      <c r="AW57" s="342" t="str">
        <f>IF(AND(ISNUMBER('Tables 2'!#REF!),ISNUMBER('Tables 2'!#REF!)),'Tables 2'!#REF!-'Tables 2'!#REF!,"")</f>
        <v/>
      </c>
      <c r="AX57" s="342" t="str">
        <f>IF(AND(ISNUMBER('Tables 2'!#REF!),ISNUMBER('Tables 2'!#REF!)),'Tables 2'!#REF!-'Tables 2'!#REF!,"")</f>
        <v/>
      </c>
      <c r="AY57" s="342">
        <f ca="1">IF(AND(ISNUMBER('Tables 2'!AA73),ISNUMBER('Tables 2'!AA$72)),'Tables 2'!AA73-'Tables 2'!AA$72,"")</f>
        <v>0.16100000000000048</v>
      </c>
      <c r="AZ57" s="342">
        <f ca="1">IF(AND(ISNUMBER('Tables 2'!AB73),ISNUMBER('Tables 2'!AB$72)),'Tables 2'!AB73-'Tables 2'!AB$72,"")</f>
        <v>0.38128699999999949</v>
      </c>
      <c r="BA57" s="342">
        <f ca="1">IF(AND(ISNUMBER('Tables 2'!AC73),ISNUMBER('Tables 2'!AC$72)),'Tables 2'!AC73-'Tables 2'!AC$72,"")</f>
        <v>0.23658873552367687</v>
      </c>
      <c r="BB57" s="342">
        <f ca="1">IF(AND(ISNUMBER('Tables 2'!AD73),ISNUMBER('Tables 2'!AD$72)),'Tables 2'!AD73-'Tables 2'!AD$72,"")</f>
        <v>2.609060176835612E-2</v>
      </c>
      <c r="BC57" s="342" t="str">
        <f>IF(AND(ISNUMBER('Tables 2'!AE73),ISNUMBER('Tables 2'!AE$72)),'Tables 2'!AE73-'Tables 2'!AE$72,"")</f>
        <v/>
      </c>
      <c r="BE57" s="342" t="str">
        <f>IF(AND(ISNUMBER('Tables 2'!AG73),ISNUMBER('Tables 2'!AG$72)),'Tables 2'!AG73-'Tables 2'!AG$72,"")</f>
        <v/>
      </c>
      <c r="BF57" s="342" t="str">
        <f>IF(AND(ISNUMBER('Tables 2'!AH73),ISNUMBER('Tables 2'!AH$72)),'Tables 2'!AH73-'Tables 2'!AH$72,"")</f>
        <v/>
      </c>
      <c r="BG57" s="342" t="str">
        <f>IF(AND(ISNUMBER('Tables 2'!AI73),ISNUMBER('Tables 2'!AI$72)),'Tables 2'!AI73-'Tables 2'!AI$72,"")</f>
        <v/>
      </c>
      <c r="BH57" s="342" t="str">
        <f>IF(AND(ISNUMBER('Tables 2'!AJ73),ISNUMBER('Tables 2'!AJ$72)),'Tables 2'!AJ73-'Tables 2'!AJ$72,"")</f>
        <v/>
      </c>
      <c r="BI57" s="342" t="str">
        <f>IF(AND(ISNUMBER('Tables 2'!AK73),ISNUMBER('Tables 2'!AK$72)),'Tables 2'!AK73-'Tables 2'!AK$72,"")</f>
        <v/>
      </c>
      <c r="BJ57" s="342" t="str">
        <f>IF(AND(ISNUMBER('Tables 2'!AL73),ISNUMBER('Tables 2'!AL$72)),'Tables 2'!AL73-'Tables 2'!AL$72,"")</f>
        <v/>
      </c>
      <c r="BK57" s="342" t="str">
        <f>IF(AND(ISNUMBER('Tables 2'!AM73),ISNUMBER('Tables 2'!AM$72)),'Tables 2'!AM73-'Tables 2'!AM$72,"")</f>
        <v/>
      </c>
      <c r="BL57" s="342" t="str">
        <f>IF(AND(ISNUMBER('Tables 2'!AN73),ISNUMBER('Tables 2'!AN$72)),'Tables 2'!AN73-'Tables 2'!AN$72,"")</f>
        <v/>
      </c>
      <c r="BM57" s="342" t="str">
        <f>IF(AND(ISNUMBER('Tables 2'!AO73),ISNUMBER('Tables 2'!AO$72)),'Tables 2'!AO73-'Tables 2'!AO$72,"")</f>
        <v/>
      </c>
      <c r="BN57" s="342" t="str">
        <f>IF(AND(ISNUMBER('Tables 2'!AP73),ISNUMBER('Tables 2'!AP$72)),'Tables 2'!AP73-'Tables 2'!AP$72,"")</f>
        <v/>
      </c>
      <c r="BO57" s="342" t="str">
        <f>IF(AND(ISNUMBER('Tables 2'!AQ73),ISNUMBER('Tables 2'!AQ$72)),'Tables 2'!AQ73-'Tables 2'!AQ$72,"")</f>
        <v/>
      </c>
      <c r="BP57" s="342" t="str">
        <f>IF(AND(ISNUMBER('Tables 2'!AR73),ISNUMBER('Tables 2'!AR$72)),'Tables 2'!AR73-'Tables 2'!AR$72,"")</f>
        <v/>
      </c>
    </row>
    <row r="58" spans="2:68" ht="14.25" customHeight="1" thickTop="1">
      <c r="B58" s="146" t="s">
        <v>555</v>
      </c>
      <c r="C58" s="146"/>
      <c r="D58" s="146"/>
      <c r="E58" s="146"/>
      <c r="F58" s="146"/>
      <c r="G58" s="146"/>
      <c r="H58" s="146"/>
      <c r="I58" s="146"/>
      <c r="J58" s="146"/>
      <c r="K58" s="154"/>
      <c r="L58" s="146"/>
      <c r="N58" s="146"/>
    </row>
    <row r="59" spans="2:68" ht="12" customHeight="1">
      <c r="B59" s="146"/>
      <c r="C59" s="146"/>
      <c r="D59" s="146"/>
      <c r="E59" s="146"/>
      <c r="F59" s="146"/>
      <c r="G59" s="146"/>
      <c r="H59" s="146"/>
      <c r="I59" s="146"/>
      <c r="J59" s="146"/>
      <c r="K59" s="154"/>
      <c r="L59" s="146"/>
      <c r="N59" s="146"/>
    </row>
    <row r="60" spans="2:68" ht="10.5" customHeight="1">
      <c r="B60" s="146"/>
      <c r="C60" s="146"/>
      <c r="D60" s="146"/>
      <c r="E60" s="146"/>
      <c r="F60" s="146"/>
      <c r="G60" s="146"/>
      <c r="H60" s="146"/>
      <c r="I60" s="146"/>
      <c r="J60" s="146"/>
      <c r="K60" s="154"/>
      <c r="L60" s="146"/>
      <c r="N60" s="146"/>
    </row>
    <row r="61" spans="2:68" ht="16.5" thickBot="1">
      <c r="B61" s="134" t="s">
        <v>261</v>
      </c>
      <c r="C61" s="146"/>
      <c r="D61" s="146"/>
      <c r="E61" s="146"/>
      <c r="F61" s="146"/>
      <c r="G61" s="146"/>
      <c r="H61" s="146"/>
      <c r="I61" s="146"/>
      <c r="J61" s="146"/>
      <c r="K61" s="1"/>
      <c r="N61" s="146"/>
    </row>
    <row r="62" spans="2:68" ht="13.5" thickTop="1">
      <c r="B62" s="174" t="s">
        <v>473</v>
      </c>
      <c r="C62" s="428"/>
      <c r="D62" s="428" t="s">
        <v>87</v>
      </c>
      <c r="E62" s="367" t="s">
        <v>87</v>
      </c>
      <c r="F62" s="367" t="s">
        <v>87</v>
      </c>
      <c r="G62" s="367" t="s">
        <v>87</v>
      </c>
      <c r="H62" s="367" t="s">
        <v>87</v>
      </c>
      <c r="I62" s="973" t="s">
        <v>561</v>
      </c>
      <c r="J62" s="974"/>
      <c r="K62" s="974"/>
      <c r="L62" s="975"/>
      <c r="N62" s="906" t="s">
        <v>87</v>
      </c>
    </row>
    <row r="63" spans="2:68">
      <c r="B63" s="157"/>
      <c r="C63" s="254" t="str">
        <f ca="1">'DATA for charts'!C6</f>
        <v>BSIMAC</v>
      </c>
      <c r="D63" s="254" t="str">
        <f ca="1">'DATA for charts'!D6</f>
        <v>CSE</v>
      </c>
      <c r="E63" s="254" t="str">
        <f ca="1">'DATA for charts'!E6</f>
        <v>DeST</v>
      </c>
      <c r="F63" s="254" t="str">
        <f ca="1">'DATA for charts'!F6</f>
        <v>EnergyPlus</v>
      </c>
      <c r="G63" s="254" t="str">
        <f ca="1">'DATA for charts'!G6</f>
        <v>ESP-r</v>
      </c>
      <c r="H63" s="254" t="str">
        <f ca="1">'DATA for charts'!H6</f>
        <v>TRNSYS</v>
      </c>
      <c r="I63" s="444"/>
      <c r="J63" s="353"/>
      <c r="K63" s="353"/>
      <c r="L63" s="344" t="s">
        <v>453</v>
      </c>
      <c r="M63" s="15"/>
      <c r="N63" s="354" t="str">
        <f ca="1">'DATA for charts'!$S$6</f>
        <v>Tested Prg</v>
      </c>
    </row>
    <row r="64" spans="2:68">
      <c r="B64" s="208" t="s">
        <v>24</v>
      </c>
      <c r="C64" s="398" t="str">
        <f ca="1">'DATA for charts'!C7</f>
        <v/>
      </c>
      <c r="D64" s="398" t="str">
        <f ca="1">'DATA for charts'!D7</f>
        <v/>
      </c>
      <c r="E64" s="398" t="str">
        <f ca="1">'DATA for charts'!E7</f>
        <v/>
      </c>
      <c r="F64" s="398" t="str">
        <f ca="1">'DATA for charts'!F7</f>
        <v/>
      </c>
      <c r="G64" s="398" t="str">
        <f ca="1">'DATA for charts'!G7</f>
        <v/>
      </c>
      <c r="H64" s="398" t="str">
        <f ca="1">'DATA for charts'!H7</f>
        <v/>
      </c>
      <c r="I64" s="418" t="s">
        <v>254</v>
      </c>
      <c r="J64" s="166" t="s">
        <v>255</v>
      </c>
      <c r="K64" s="166" t="s">
        <v>256</v>
      </c>
      <c r="L64" s="161" t="s">
        <v>451</v>
      </c>
      <c r="M64" s="15"/>
      <c r="N64" s="447" t="str">
        <f ca="1">'DATA for charts'!$S$7</f>
        <v/>
      </c>
    </row>
    <row r="65" spans="2:14">
      <c r="B65" s="157" t="s">
        <v>472</v>
      </c>
      <c r="C65" s="238">
        <f ca="1">IF(AND(ISNUMBER('Tables 1'!C22),ISNUMBER('Tables 1'!C11)),'Tables 1'!C22-'Tables 1'!C11,"")</f>
        <v>-2.3239999999999998</v>
      </c>
      <c r="D65" s="238">
        <f ca="1">IF(AND(ISNUMBER('Tables 1'!D22),ISNUMBER('Tables 1'!D11)),'Tables 1'!D22-'Tables 1'!D11,"")</f>
        <v>-2.6138637059533698</v>
      </c>
      <c r="E65" s="238">
        <f ca="1">IF(AND(ISNUMBER('Tables 1'!E22),ISNUMBER('Tables 1'!E11)),'Tables 1'!E22-'Tables 1'!E11,"")</f>
        <v>-2.4559999999999995</v>
      </c>
      <c r="F65" s="238">
        <f ca="1">IF(AND(ISNUMBER('Tables 1'!F22),ISNUMBER('Tables 1'!F11)),'Tables 1'!F22-'Tables 1'!F11,"")</f>
        <v>-2.6606876683061103</v>
      </c>
      <c r="G65" s="238">
        <f ca="1">IF(AND(ISNUMBER('Tables 1'!G22),ISNUMBER('Tables 1'!G11)),'Tables 1'!G22-'Tables 1'!G11,"")</f>
        <v>-2.7773000000000003</v>
      </c>
      <c r="H65" s="238">
        <f ca="1">IF(AND(ISNUMBER('Tables 1'!H22),ISNUMBER('Tables 1'!H11)),'Tables 1'!H22-'Tables 1'!H11,"")</f>
        <v>-2.6895200000000008</v>
      </c>
      <c r="I65" s="239">
        <f t="shared" ref="I65:I73" ca="1" si="16">MIN(C65:H65)</f>
        <v>-2.7773000000000003</v>
      </c>
      <c r="J65" s="358">
        <f t="shared" ref="J65:J73" ca="1" si="17">MAX(C65:H65)</f>
        <v>-2.3239999999999998</v>
      </c>
      <c r="K65" s="246">
        <f t="shared" ref="K65:K73" ca="1" si="18">AVERAGE(C65:H65)</f>
        <v>-2.5868952290432468</v>
      </c>
      <c r="L65" s="241">
        <f t="shared" ref="L65:L70" ca="1" si="19">ABS((J65-I65)/K65)</f>
        <v>0.17522936178890081</v>
      </c>
      <c r="M65" s="17"/>
      <c r="N65" s="356" t="str">
        <f>IF(AND(ISNUMBER('Tables 1'!N22),ISNUMBER('Tables 1'!N11)),'Tables 1'!N22-'Tables 1'!N11,"")</f>
        <v/>
      </c>
    </row>
    <row r="66" spans="2:14">
      <c r="B66" s="157" t="s">
        <v>463</v>
      </c>
      <c r="C66" s="238">
        <f ca="1">IF(AND(ISNUMBER('Tables 1'!C23),ISNUMBER('Tables 1'!C22)),'Tables 1'!C23-'Tables 1'!C22,"")</f>
        <v>0.43699999999999983</v>
      </c>
      <c r="D66" s="238">
        <f ca="1">IF(AND(ISNUMBER('Tables 1'!D23),ISNUMBER('Tables 1'!D22)),'Tables 1'!D23-'Tables 1'!D22,"")</f>
        <v>0.26879106454496005</v>
      </c>
      <c r="E66" s="238">
        <f ca="1">IF(AND(ISNUMBER('Tables 1'!E23),ISNUMBER('Tables 1'!E22)),'Tables 1'!E23-'Tables 1'!E22,"")</f>
        <v>0.26900000000000013</v>
      </c>
      <c r="F66" s="238">
        <f ca="1">IF(AND(ISNUMBER('Tables 1'!F23),ISNUMBER('Tables 1'!F22)),'Tables 1'!F23-'Tables 1'!F22,"")</f>
        <v>0.29205026709162252</v>
      </c>
      <c r="G66" s="238">
        <f ca="1">IF(AND(ISNUMBER('Tables 1'!G23),ISNUMBER('Tables 1'!G22)),'Tables 1'!G23-'Tables 1'!G22,"")</f>
        <v>0.48250000000000015</v>
      </c>
      <c r="H66" s="238">
        <f ca="1">IF(AND(ISNUMBER('Tables 1'!H23),ISNUMBER('Tables 1'!H22)),'Tables 1'!H23-'Tables 1'!H22,"")</f>
        <v>0.31776000000000004</v>
      </c>
      <c r="I66" s="239">
        <f t="shared" ca="1" si="16"/>
        <v>0.26879106454496005</v>
      </c>
      <c r="J66" s="238">
        <f t="shared" ca="1" si="17"/>
        <v>0.48250000000000015</v>
      </c>
      <c r="K66" s="246">
        <f t="shared" ca="1" si="18"/>
        <v>0.34451688860609714</v>
      </c>
      <c r="L66" s="241">
        <f t="shared" ca="1" si="19"/>
        <v>0.62031483077563698</v>
      </c>
      <c r="M66" s="17"/>
      <c r="N66" s="356" t="str">
        <f>IF(AND(ISNUMBER('Tables 1'!N23),ISNUMBER('Tables 1'!N22)),'Tables 1'!N23-'Tables 1'!N22,"")</f>
        <v/>
      </c>
    </row>
    <row r="67" spans="2:14">
      <c r="B67" s="157" t="s">
        <v>581</v>
      </c>
      <c r="C67" s="238">
        <f ca="1">IF(AND(ISNUMBER('Tables 1'!C24),ISNUMBER('Tables 1'!C22)),'Tables 1'!C24-'Tables 1'!C22,"")</f>
        <v>1.774</v>
      </c>
      <c r="D67" s="238">
        <f ca="1">IF(AND(ISNUMBER('Tables 1'!D24),ISNUMBER('Tables 1'!D22)),'Tables 1'!D24-'Tables 1'!D22,"")</f>
        <v>1.5771772230612799</v>
      </c>
      <c r="E67" s="238">
        <f ca="1">IF(AND(ISNUMBER('Tables 1'!E24),ISNUMBER('Tables 1'!E22)),'Tables 1'!E24-'Tables 1'!E22,"")</f>
        <v>1.6679999999999999</v>
      </c>
      <c r="F67" s="238">
        <f ca="1">IF(AND(ISNUMBER('Tables 1'!F24),ISNUMBER('Tables 1'!F22)),'Tables 1'!F24-'Tables 1'!F22,"")</f>
        <v>1.6728234007459426</v>
      </c>
      <c r="G67" s="238">
        <f ca="1">IF(AND(ISNUMBER('Tables 1'!G24),ISNUMBER('Tables 1'!G22)),'Tables 1'!G24-'Tables 1'!G22,"")</f>
        <v>1.7150000000000001</v>
      </c>
      <c r="H67" s="238">
        <f ca="1">IF(AND(ISNUMBER('Tables 1'!H24),ISNUMBER('Tables 1'!H22)),'Tables 1'!H24-'Tables 1'!H22,"")</f>
        <v>1.79267</v>
      </c>
      <c r="I67" s="239">
        <f t="shared" ca="1" si="16"/>
        <v>1.5771772230612799</v>
      </c>
      <c r="J67" s="238">
        <f t="shared" ca="1" si="17"/>
        <v>1.79267</v>
      </c>
      <c r="K67" s="246">
        <f t="shared" ca="1" si="18"/>
        <v>1.6999451039678704</v>
      </c>
      <c r="L67" s="241">
        <f ca="1">ABS((J67-I67)/K67)</f>
        <v>0.12676455047620935</v>
      </c>
      <c r="M67" s="17"/>
      <c r="N67" s="356" t="str">
        <f>IF(AND(ISNUMBER('Tables 1'!N24),ISNUMBER('Tables 1'!N22)),'Tables 1'!N24-'Tables 1'!N22,"")</f>
        <v/>
      </c>
    </row>
    <row r="68" spans="2:14">
      <c r="B68" s="157" t="s">
        <v>582</v>
      </c>
      <c r="C68" s="238">
        <f ca="1">IF(AND(ISNUMBER('Tables 1'!C25),ISNUMBER('Tables 1'!C24)),'Tables 1'!C25-'Tables 1'!C24,"")</f>
        <v>0.76999999999999957</v>
      </c>
      <c r="D68" s="238">
        <f ca="1">IF(AND(ISNUMBER('Tables 1'!D25),ISNUMBER('Tables 1'!D24)),'Tables 1'!D25-'Tables 1'!D24,"")</f>
        <v>0.56757894564055</v>
      </c>
      <c r="E68" s="238">
        <f ca="1">IF(AND(ISNUMBER('Tables 1'!E25),ISNUMBER('Tables 1'!E24)),'Tables 1'!E25-'Tables 1'!E24,"")</f>
        <v>0.67399999999999993</v>
      </c>
      <c r="F68" s="238">
        <f ca="1">IF(AND(ISNUMBER('Tables 1'!F25),ISNUMBER('Tables 1'!F24)),'Tables 1'!F25-'Tables 1'!F24,"")</f>
        <v>0.65730265982083447</v>
      </c>
      <c r="G68" s="238">
        <f ca="1">IF(AND(ISNUMBER('Tables 1'!G25),ISNUMBER('Tables 1'!G24)),'Tables 1'!G25-'Tables 1'!G24,"")</f>
        <v>0.97789999999999955</v>
      </c>
      <c r="H68" s="238">
        <f ca="1">IF(AND(ISNUMBER('Tables 1'!H25),ISNUMBER('Tables 1'!H24)),'Tables 1'!H25-'Tables 1'!H24,"")</f>
        <v>0.77740000000000009</v>
      </c>
      <c r="I68" s="239">
        <f t="shared" ca="1" si="16"/>
        <v>0.56757894564055</v>
      </c>
      <c r="J68" s="238">
        <f t="shared" ca="1" si="17"/>
        <v>0.97789999999999955</v>
      </c>
      <c r="K68" s="246">
        <f t="shared" ca="1" si="18"/>
        <v>0.73736360091023057</v>
      </c>
      <c r="L68" s="241">
        <f t="shared" ca="1" si="19"/>
        <v>0.55647044938607371</v>
      </c>
      <c r="M68" s="17"/>
      <c r="N68" s="356" t="str">
        <f>IF(AND(ISNUMBER('Tables 1'!N25),ISNUMBER('Tables 1'!N24)),'Tables 1'!N25-'Tables 1'!N24,"")</f>
        <v/>
      </c>
    </row>
    <row r="69" spans="2:14">
      <c r="B69" s="157" t="s">
        <v>464</v>
      </c>
      <c r="C69" s="238">
        <f ca="1">IF(AND(ISNUMBER('Tables 1'!C26),ISNUMBER('Tables 1'!C22)),'Tables 1'!C26-'Tables 1'!C22,"")</f>
        <v>-0.33699999999999997</v>
      </c>
      <c r="D69" s="238">
        <f ca="1">IF(AND(ISNUMBER('Tables 1'!D26),ISNUMBER('Tables 1'!D22)),'Tables 1'!D26-'Tables 1'!D22,"")</f>
        <v>-0.51565533291160015</v>
      </c>
      <c r="E69" s="238">
        <f ca="1">IF(AND(ISNUMBER('Tables 1'!E26),ISNUMBER('Tables 1'!E22)),'Tables 1'!E26-'Tables 1'!E22,"")</f>
        <v>-0.44199999999999995</v>
      </c>
      <c r="F69" s="238">
        <f ca="1">IF(AND(ISNUMBER('Tables 1'!F26),ISNUMBER('Tables 1'!F22)),'Tables 1'!F26-'Tables 1'!F22,"")</f>
        <v>-0.59630196186502449</v>
      </c>
      <c r="G69" s="238">
        <f ca="1">IF(AND(ISNUMBER('Tables 1'!G26),ISNUMBER('Tables 1'!G22)),'Tables 1'!G26-'Tables 1'!G22,"")</f>
        <v>-0.57000000000000006</v>
      </c>
      <c r="H69" s="238">
        <f ca="1">IF(AND(ISNUMBER('Tables 1'!H26),ISNUMBER('Tables 1'!H22)),'Tables 1'!H26-'Tables 1'!H22,"")</f>
        <v>-0.64490000000000003</v>
      </c>
      <c r="I69" s="239">
        <f t="shared" ca="1" si="16"/>
        <v>-0.64490000000000003</v>
      </c>
      <c r="J69" s="238">
        <f t="shared" ca="1" si="17"/>
        <v>-0.33699999999999997</v>
      </c>
      <c r="K69" s="246">
        <f t="shared" ca="1" si="18"/>
        <v>-0.51764288246277079</v>
      </c>
      <c r="L69" s="241">
        <f t="shared" ca="1" si="19"/>
        <v>0.59481161710389097</v>
      </c>
      <c r="M69" s="17"/>
      <c r="N69" s="356" t="str">
        <f>IF(AND(ISNUMBER('Tables 1'!N26),ISNUMBER('Tables 1'!N22)),'Tables 1'!N26-'Tables 1'!N22,"")</f>
        <v/>
      </c>
    </row>
    <row r="70" spans="2:14">
      <c r="B70" s="157" t="s">
        <v>465</v>
      </c>
      <c r="C70" s="238" t="str">
        <f ca="1">IF(AND(ISNUMBER('Tables 1'!C28),ISNUMBER('Tables 1'!C22)),'Tables 1'!C28-'Tables 1'!C22,"")</f>
        <v/>
      </c>
      <c r="D70" s="238">
        <f ca="1">IF(AND(ISNUMBER('Tables 1'!D28),ISNUMBER('Tables 1'!D22)),'Tables 1'!D28-'Tables 1'!D22,"")</f>
        <v>1.14318072713341</v>
      </c>
      <c r="E70" s="238">
        <f ca="1">IF(AND(ISNUMBER('Tables 1'!E28),ISNUMBER('Tables 1'!E22)),'Tables 1'!E28-'Tables 1'!E22,"")</f>
        <v>1.18</v>
      </c>
      <c r="F70" s="238">
        <f ca="1">IF(AND(ISNUMBER('Tables 1'!F28),ISNUMBER('Tables 1'!F22)),'Tables 1'!F28-'Tables 1'!F22,"")</f>
        <v>1.025357203514669</v>
      </c>
      <c r="G70" s="238">
        <f ca="1">IF(AND(ISNUMBER('Tables 1'!G28),ISNUMBER('Tables 1'!G$22)),'Tables 1'!G28-'Tables 1'!G$22,"")</f>
        <v>1.0391999999999999</v>
      </c>
      <c r="H70" s="238">
        <f ca="1">IF(AND(ISNUMBER('Tables 1'!H28),ISNUMBER('Tables 1'!H22)),'Tables 1'!H28-'Tables 1'!H22,"")</f>
        <v>1.0455099999999999</v>
      </c>
      <c r="I70" s="239">
        <f t="shared" ca="1" si="16"/>
        <v>1.025357203514669</v>
      </c>
      <c r="J70" s="238">
        <f t="shared" ca="1" si="17"/>
        <v>1.18</v>
      </c>
      <c r="K70" s="246">
        <f t="shared" ca="1" si="18"/>
        <v>1.0866495861296159</v>
      </c>
      <c r="L70" s="241">
        <f t="shared" ca="1" si="19"/>
        <v>0.14231155881274604</v>
      </c>
      <c r="M70" s="17"/>
      <c r="N70" s="356" t="str">
        <f>IF(AND(ISNUMBER('Tables 1'!N28),ISNUMBER('Tables 1'!N22)),'Tables 1'!N28-'Tables 1'!N22,"")</f>
        <v/>
      </c>
    </row>
    <row r="71" spans="2:14">
      <c r="B71" s="157" t="s">
        <v>736</v>
      </c>
      <c r="C71" s="238">
        <f ca="1">IF(AND(ISNUMBER('Tables 1'!C29),ISNUMBER('Tables 1'!C$22)),'Tables 1'!C29-'Tables 1'!C$22,"")</f>
        <v>-1.006</v>
      </c>
      <c r="D71" s="238">
        <f ca="1">IF(AND(ISNUMBER('Tables 1'!D29),ISNUMBER('Tables 1'!D$22)),'Tables 1'!D29-'Tables 1'!D$22,"")</f>
        <v>-1.13312518747323</v>
      </c>
      <c r="E71" s="238">
        <f ca="1">IF(AND(ISNUMBER('Tables 1'!E29),ISNUMBER('Tables 1'!E$22)),'Tables 1'!E29-'Tables 1'!E$22,"")</f>
        <v>-1.325</v>
      </c>
      <c r="F71" s="238">
        <f ca="1">IF(AND(ISNUMBER('Tables 1'!F29),ISNUMBER('Tables 1'!F$22)),'Tables 1'!F29-'Tables 1'!F$22,"")</f>
        <v>-1.2527452691016168</v>
      </c>
      <c r="G71" s="238">
        <f ca="1">IF(AND(ISNUMBER('Tables 1'!G29),ISNUMBER('Tables 1'!G$22)),'Tables 1'!G29-'Tables 1'!G$22,"")</f>
        <v>-1.2336</v>
      </c>
      <c r="H71" s="238">
        <f ca="1">IF(AND(ISNUMBER('Tables 1'!H29),ISNUMBER('Tables 1'!H$22)),'Tables 1'!H29-'Tables 1'!H$22,"")</f>
        <v>-1.363559</v>
      </c>
      <c r="I71" s="239">
        <f t="shared" ca="1" si="16"/>
        <v>-1.363559</v>
      </c>
      <c r="J71" s="238">
        <f t="shared" ca="1" si="17"/>
        <v>-1.006</v>
      </c>
      <c r="K71" s="246">
        <f t="shared" ca="1" si="18"/>
        <v>-1.2190049094291411</v>
      </c>
      <c r="L71" s="241">
        <f t="shared" ref="L71:L73" ca="1" si="20">ABS((J71-I71)/K71)</f>
        <v>0.29332039373610441</v>
      </c>
      <c r="M71" s="17"/>
      <c r="N71" s="356" t="str">
        <f>IF(AND(ISNUMBER('Tables 1'!N29),ISNUMBER('Tables 1'!N$22)),'Tables 1'!N29-'Tables 1'!N$22,"")</f>
        <v/>
      </c>
    </row>
    <row r="72" spans="2:14">
      <c r="B72" s="157" t="s">
        <v>737</v>
      </c>
      <c r="C72" s="238">
        <f ca="1">IF(AND(ISNUMBER('Tables 1'!C30),ISNUMBER('Tables 1'!C$22)),'Tables 1'!C30-'Tables 1'!C$22,"")</f>
        <v>1.0750000000000002</v>
      </c>
      <c r="D72" s="238">
        <f ca="1">IF(AND(ISNUMBER('Tables 1'!D30),ISNUMBER('Tables 1'!D$22)),'Tables 1'!D30-'Tables 1'!D$22,"")</f>
        <v>0.74131883006291011</v>
      </c>
      <c r="E72" s="238">
        <f ca="1">IF(AND(ISNUMBER('Tables 1'!E30),ISNUMBER('Tables 1'!E$22)),'Tables 1'!E30-'Tables 1'!E$22,"")</f>
        <v>0.68799999999999994</v>
      </c>
      <c r="F72" s="238">
        <f ca="1">IF(AND(ISNUMBER('Tables 1'!F30),ISNUMBER('Tables 1'!F$22)),'Tables 1'!F30-'Tables 1'!F$22,"")</f>
        <v>0.70563247976870103</v>
      </c>
      <c r="G72" s="238">
        <f ca="1">IF(AND(ISNUMBER('Tables 1'!G30),ISNUMBER('Tables 1'!G$22)),'Tables 1'!G30-'Tables 1'!G$22,"")</f>
        <v>0.69860000000000011</v>
      </c>
      <c r="H72" s="238">
        <f ca="1">IF(AND(ISNUMBER('Tables 1'!H30),ISNUMBER('Tables 1'!H$22)),'Tables 1'!H30-'Tables 1'!H$22,"")</f>
        <v>0.72238000000000002</v>
      </c>
      <c r="I72" s="239">
        <f t="shared" ca="1" si="16"/>
        <v>0.68799999999999994</v>
      </c>
      <c r="J72" s="238">
        <f t="shared" ca="1" si="17"/>
        <v>1.0750000000000002</v>
      </c>
      <c r="K72" s="246">
        <f t="shared" ca="1" si="18"/>
        <v>0.77182188497193527</v>
      </c>
      <c r="L72" s="241">
        <f t="shared" ca="1" si="20"/>
        <v>0.50141102181116848</v>
      </c>
      <c r="M72" s="83"/>
      <c r="N72" s="356" t="str">
        <f>IF(AND(ISNUMBER('Tables 1'!N30),ISNUMBER('Tables 1'!N$22)),'Tables 1'!N30-'Tables 1'!N$22,"")</f>
        <v/>
      </c>
    </row>
    <row r="73" spans="2:14" ht="13.5" thickBot="1">
      <c r="B73" s="172" t="s">
        <v>738</v>
      </c>
      <c r="C73" s="247">
        <f ca="1">IF(AND(ISNUMBER('Tables 1'!C31),ISNUMBER('Tables 1'!C$30)),'Tables 1'!C31-'Tables 1'!C$30,"")</f>
        <v>-1.4710000000000001</v>
      </c>
      <c r="D73" s="247">
        <f ca="1">IF(AND(ISNUMBER('Tables 1'!D31),ISNUMBER('Tables 1'!D$30)),'Tables 1'!D31-'Tables 1'!D$30,"")</f>
        <v>-1.3650285257390702</v>
      </c>
      <c r="E73" s="247">
        <f ca="1">IF(AND(ISNUMBER('Tables 1'!E31),ISNUMBER('Tables 1'!E$30)),'Tables 1'!E31-'Tables 1'!E$30,"")</f>
        <v>-1.5089999999999999</v>
      </c>
      <c r="F73" s="247">
        <f ca="1">IF(AND(ISNUMBER('Tables 1'!F31),ISNUMBER('Tables 1'!F$30)),'Tables 1'!F31-'Tables 1'!F$30,"")</f>
        <v>-1.3628307830141786</v>
      </c>
      <c r="G73" s="247">
        <f ca="1">IF(AND(ISNUMBER('Tables 1'!G31),ISNUMBER('Tables 1'!G$30)),'Tables 1'!G31-'Tables 1'!G$30,"")</f>
        <v>-1.3785000000000001</v>
      </c>
      <c r="H73" s="247">
        <f ca="1">IF(AND(ISNUMBER('Tables 1'!H31),ISNUMBER('Tables 1'!H$30)),'Tables 1'!H31-'Tables 1'!H$30,"")</f>
        <v>-1.4593700000000001</v>
      </c>
      <c r="I73" s="252">
        <f t="shared" ca="1" si="16"/>
        <v>-1.5089999999999999</v>
      </c>
      <c r="J73" s="247">
        <f t="shared" ca="1" si="17"/>
        <v>-1.3628307830141786</v>
      </c>
      <c r="K73" s="250">
        <f t="shared" ca="1" si="18"/>
        <v>-1.4242882181255414</v>
      </c>
      <c r="L73" s="251">
        <f t="shared" ca="1" si="20"/>
        <v>0.10262615046987454</v>
      </c>
      <c r="M73" s="83"/>
      <c r="N73" s="365" t="str">
        <f>IF(AND(ISNUMBER('Tables 1'!N31),ISNUMBER('Tables 1'!N$30)),'Tables 1'!N31-'Tables 1'!N$30,"")</f>
        <v/>
      </c>
    </row>
    <row r="74" spans="2:14" ht="13.5" thickTop="1">
      <c r="B74" s="157" t="s">
        <v>474</v>
      </c>
      <c r="C74" s="146"/>
      <c r="D74" s="146"/>
      <c r="E74" s="146"/>
      <c r="F74" s="146"/>
      <c r="G74" s="146"/>
      <c r="H74" s="146"/>
      <c r="I74" s="978" t="s">
        <v>561</v>
      </c>
      <c r="J74" s="979"/>
      <c r="K74" s="979"/>
      <c r="L74" s="980"/>
      <c r="M74" s="446"/>
      <c r="N74" s="366"/>
    </row>
    <row r="75" spans="2:14">
      <c r="B75" s="157"/>
      <c r="C75" s="254" t="str">
        <f ca="1">'DATA for charts'!C6</f>
        <v>BSIMAC</v>
      </c>
      <c r="D75" s="254" t="str">
        <f ca="1">'DATA for charts'!D6</f>
        <v>CSE</v>
      </c>
      <c r="E75" s="254" t="str">
        <f ca="1">'DATA for charts'!E6</f>
        <v>DeST</v>
      </c>
      <c r="F75" s="254" t="str">
        <f ca="1">'DATA for charts'!F6</f>
        <v>EnergyPlus</v>
      </c>
      <c r="G75" s="254" t="str">
        <f ca="1">'DATA for charts'!G6</f>
        <v>ESP-r</v>
      </c>
      <c r="H75" s="254" t="str">
        <f ca="1">'DATA for charts'!H6</f>
        <v>TRNSYS</v>
      </c>
      <c r="I75" s="444"/>
      <c r="J75" s="353"/>
      <c r="K75" s="353"/>
      <c r="L75" s="344" t="s">
        <v>453</v>
      </c>
      <c r="M75" s="443"/>
      <c r="N75" s="354" t="str">
        <f ca="1">'DATA for charts'!$S$6</f>
        <v>Tested Prg</v>
      </c>
    </row>
    <row r="76" spans="2:14">
      <c r="B76" s="208" t="s">
        <v>24</v>
      </c>
      <c r="C76" s="398" t="str">
        <f ca="1">'DATA for charts'!C7</f>
        <v/>
      </c>
      <c r="D76" s="398" t="str">
        <f ca="1">'DATA for charts'!D7</f>
        <v/>
      </c>
      <c r="E76" s="398" t="str">
        <f ca="1">'DATA for charts'!E7</f>
        <v/>
      </c>
      <c r="F76" s="398" t="str">
        <f ca="1">'DATA for charts'!F7</f>
        <v/>
      </c>
      <c r="G76" s="398" t="str">
        <f ca="1">'DATA for charts'!G7</f>
        <v/>
      </c>
      <c r="H76" s="398" t="str">
        <f ca="1">'DATA for charts'!H7</f>
        <v/>
      </c>
      <c r="I76" s="418" t="s">
        <v>254</v>
      </c>
      <c r="J76" s="166" t="s">
        <v>255</v>
      </c>
      <c r="K76" s="166" t="s">
        <v>256</v>
      </c>
      <c r="L76" s="161" t="s">
        <v>451</v>
      </c>
      <c r="M76" s="443"/>
      <c r="N76" s="447" t="str">
        <f ca="1">'DATA for charts'!$S$7</f>
        <v/>
      </c>
    </row>
    <row r="77" spans="2:14">
      <c r="B77" s="157" t="s">
        <v>471</v>
      </c>
      <c r="C77" s="238">
        <f ca="1">IF(AND(ISNUMBER('Tables 1'!C74),ISNUMBER('Tables 1'!C63)),'Tables 1'!C74-'Tables 1'!C63,"")</f>
        <v>-3.1080000000000001</v>
      </c>
      <c r="D77" s="238">
        <f ca="1">IF(AND(ISNUMBER('Tables 1'!D74),ISNUMBER('Tables 1'!D63)),'Tables 1'!D74-'Tables 1'!D63,"")</f>
        <v>-3.4492984205543027</v>
      </c>
      <c r="E77" s="238">
        <f ca="1">IF(AND(ISNUMBER('Tables 1'!E74),ISNUMBER('Tables 1'!E63)),'Tables 1'!E74-'Tables 1'!E63,"")</f>
        <v>-3.0490000000000004</v>
      </c>
      <c r="F77" s="238">
        <f ca="1">IF(AND(ISNUMBER('Tables 1'!F74),ISNUMBER('Tables 1'!F63)),'Tables 1'!F74-'Tables 1'!F63,"")</f>
        <v>-3.5382980338954555</v>
      </c>
      <c r="G77" s="238">
        <f ca="1">IF(AND(ISNUMBER('Tables 1'!G74),ISNUMBER('Tables 1'!G63)),'Tables 1'!G74-'Tables 1'!G63,"")</f>
        <v>-3.6741000000000006</v>
      </c>
      <c r="H77" s="238">
        <f ca="1">IF(AND(ISNUMBER('Tables 1'!H74),ISNUMBER('Tables 1'!H63)),'Tables 1'!H74-'Tables 1'!H63,"")</f>
        <v>-3.5123900000000003</v>
      </c>
      <c r="I77" s="239">
        <f t="shared" ref="I77" ca="1" si="21">MIN(C77:H77)</f>
        <v>-3.6741000000000006</v>
      </c>
      <c r="J77" s="238">
        <f t="shared" ref="J77" ca="1" si="22">MAX(C77:H77)</f>
        <v>-3.0490000000000004</v>
      </c>
      <c r="K77" s="246">
        <f t="shared" ref="K77" ca="1" si="23">AVERAGE(C77:H77)</f>
        <v>-3.3885144090749595</v>
      </c>
      <c r="L77" s="241">
        <f t="shared" ref="L77" ca="1" si="24">ABS((J77-I77)/K77)</f>
        <v>0.18447612272973871</v>
      </c>
      <c r="M77" s="443"/>
      <c r="N77" s="356" t="str">
        <f>IF(AND(ISNUMBER('Tables 1'!N74),ISNUMBER('Tables 1'!N73)),'Tables 1'!N74-'Tables 1'!N63,"")</f>
        <v/>
      </c>
    </row>
    <row r="78" spans="2:14">
      <c r="B78" s="157" t="s">
        <v>466</v>
      </c>
      <c r="C78" s="238">
        <f ca="1">IF(AND(ISNUMBER('Tables 1'!C75),ISNUMBER('Tables 1'!C74)),'Tables 1'!C75-'Tables 1'!C74,"")</f>
        <v>-1.23</v>
      </c>
      <c r="D78" s="238">
        <f ca="1">IF(AND(ISNUMBER('Tables 1'!D75),ISNUMBER('Tables 1'!D74)),'Tables 1'!D75-'Tables 1'!D74,"")</f>
        <v>-1.0489611936664951</v>
      </c>
      <c r="E78" s="238">
        <f ca="1">IF(AND(ISNUMBER('Tables 1'!E75),ISNUMBER('Tables 1'!E74)),'Tables 1'!E75-'Tables 1'!E74,"")</f>
        <v>-0.89300000000000002</v>
      </c>
      <c r="F78" s="238">
        <f ca="1">IF(AND(ISNUMBER('Tables 1'!F75),ISNUMBER('Tables 1'!F74)),'Tables 1'!F75-'Tables 1'!F74,"")</f>
        <v>-1.1052636239018219</v>
      </c>
      <c r="G78" s="238">
        <f ca="1">IF(AND(ISNUMBER('Tables 1'!G75),ISNUMBER('Tables 1'!G74)),'Tables 1'!G75-'Tables 1'!G74,"")</f>
        <v>-1.2047999999999999</v>
      </c>
      <c r="H78" s="238">
        <f ca="1">IF(AND(ISNUMBER('Tables 1'!H75),ISNUMBER('Tables 1'!H74)),'Tables 1'!H75-'Tables 1'!H74,"")</f>
        <v>-1.0762700000000005</v>
      </c>
      <c r="I78" s="239">
        <f t="shared" ref="I78:I86" ca="1" si="25">MIN(C78:H78)</f>
        <v>-1.23</v>
      </c>
      <c r="J78" s="238">
        <f t="shared" ref="J78:J86" ca="1" si="26">MAX(C78:H78)</f>
        <v>-0.89300000000000002</v>
      </c>
      <c r="K78" s="246">
        <f t="shared" ref="K78:K86" ca="1" si="27">AVERAGE(C78:H78)</f>
        <v>-1.0930491362613861</v>
      </c>
      <c r="L78" s="241">
        <f t="shared" ref="L78:L86" ca="1" si="28">ABS((J78-I78)/K78)</f>
        <v>0.30831184877256196</v>
      </c>
      <c r="M78" s="83"/>
      <c r="N78" s="356" t="str">
        <f>IF(AND(ISNUMBER('Tables 1'!N75),ISNUMBER('Tables 1'!N74)),'Tables 1'!N75-'Tables 1'!N74,"")</f>
        <v/>
      </c>
    </row>
    <row r="79" spans="2:14">
      <c r="B79" s="157" t="s">
        <v>583</v>
      </c>
      <c r="C79" s="238">
        <f ca="1">IF(AND(ISNUMBER('Tables 1'!C76),ISNUMBER('Tables 1'!C74)),'Tables 1'!C76-'Tables 1'!C74,"")</f>
        <v>0.41400000000000015</v>
      </c>
      <c r="D79" s="238">
        <f ca="1">IF(AND(ISNUMBER('Tables 1'!D76),ISNUMBER('Tables 1'!D74)),'Tables 1'!D76-'Tables 1'!D74,"")</f>
        <v>0.32538282965194298</v>
      </c>
      <c r="E79" s="238">
        <f ca="1">IF(AND(ISNUMBER('Tables 1'!E76),ISNUMBER('Tables 1'!E74)),'Tables 1'!E76-'Tables 1'!E74,"")</f>
        <v>0.32299999999999995</v>
      </c>
      <c r="F79" s="238">
        <f ca="1">IF(AND(ISNUMBER('Tables 1'!F76),ISNUMBER('Tables 1'!F74)),'Tables 1'!F76-'Tables 1'!F74,"")</f>
        <v>0.24210141562100773</v>
      </c>
      <c r="G79" s="238">
        <f ca="1">IF(AND(ISNUMBER('Tables 1'!G76),ISNUMBER('Tables 1'!G74)),'Tables 1'!G76-'Tables 1'!G74,"")</f>
        <v>0.32670000000000021</v>
      </c>
      <c r="H79" s="238">
        <f ca="1">IF(AND(ISNUMBER('Tables 1'!H76),ISNUMBER('Tables 1'!H74)),'Tables 1'!H76-'Tables 1'!H74,"")</f>
        <v>0.28173999999999966</v>
      </c>
      <c r="I79" s="239">
        <f t="shared" ca="1" si="25"/>
        <v>0.24210141562100773</v>
      </c>
      <c r="J79" s="238">
        <f t="shared" ca="1" si="26"/>
        <v>0.41400000000000015</v>
      </c>
      <c r="K79" s="696">
        <f t="shared" ca="1" si="27"/>
        <v>0.3188207075454918</v>
      </c>
      <c r="L79" s="241">
        <f t="shared" ca="1" si="28"/>
        <v>0.53917007368307346</v>
      </c>
      <c r="M79" s="83"/>
      <c r="N79" s="356" t="str">
        <f>IF(AND(ISNUMBER('Tables 1'!N76),ISNUMBER('Tables 1'!N74)),'Tables 1'!N76-'Tables 1'!N74,"")</f>
        <v/>
      </c>
    </row>
    <row r="80" spans="2:14">
      <c r="B80" s="157" t="s">
        <v>584</v>
      </c>
      <c r="C80" s="238">
        <f ca="1">IF(AND(ISNUMBER('Tables 1'!C77),ISNUMBER('Tables 1'!C76)),'Tables 1'!C77-'Tables 1'!C76,"")</f>
        <v>-0.96700000000000008</v>
      </c>
      <c r="D80" s="238">
        <f ca="1">IF(AND(ISNUMBER('Tables 1'!D77),ISNUMBER('Tables 1'!D76)),'Tables 1'!D77-'Tables 1'!D76,"")</f>
        <v>-0.71421963070596117</v>
      </c>
      <c r="E80" s="238">
        <f ca="1">IF(AND(ISNUMBER('Tables 1'!E77),ISNUMBER('Tables 1'!E76)),'Tables 1'!E77-'Tables 1'!E76,"")</f>
        <v>-0.79800000000000004</v>
      </c>
      <c r="F80" s="238">
        <f ca="1">IF(AND(ISNUMBER('Tables 1'!F77),ISNUMBER('Tables 1'!F76)),'Tables 1'!F77-'Tables 1'!F76,"")</f>
        <v>-0.81173057341906896</v>
      </c>
      <c r="G80" s="238">
        <f ca="1">IF(AND(ISNUMBER('Tables 1'!G77),ISNUMBER('Tables 1'!G76)),'Tables 1'!G77-'Tables 1'!G76,"")</f>
        <v>-1.1606000000000001</v>
      </c>
      <c r="H80" s="238">
        <f ca="1">IF(AND(ISNUMBER('Tables 1'!H77),ISNUMBER('Tables 1'!H76)),'Tables 1'!H77-'Tables 1'!H76,"")</f>
        <v>-0.87711000000000006</v>
      </c>
      <c r="I80" s="239">
        <f t="shared" ca="1" si="25"/>
        <v>-1.1606000000000001</v>
      </c>
      <c r="J80" s="238">
        <f t="shared" ca="1" si="26"/>
        <v>-0.71421963070596117</v>
      </c>
      <c r="K80" s="246">
        <f t="shared" ca="1" si="27"/>
        <v>-0.88811003402083843</v>
      </c>
      <c r="L80" s="241">
        <f t="shared" ca="1" si="28"/>
        <v>0.50261831551783265</v>
      </c>
      <c r="M80" s="83"/>
      <c r="N80" s="356" t="str">
        <f>IF(AND(ISNUMBER('Tables 1'!N77),ISNUMBER('Tables 1'!N76)),'Tables 1'!N77-'Tables 1'!N76,"")</f>
        <v/>
      </c>
    </row>
    <row r="81" spans="2:71">
      <c r="B81" s="157" t="s">
        <v>467</v>
      </c>
      <c r="C81" s="238">
        <f ca="1">IF(AND(ISNUMBER('Tables 1'!C78),ISNUMBER('Tables 1'!C74)),'Tables 1'!C78-'Tables 1'!C74,"")</f>
        <v>-0.10099999999999998</v>
      </c>
      <c r="D81" s="238">
        <f ca="1">IF(AND(ISNUMBER('Tables 1'!D78),ISNUMBER('Tables 1'!D74)),'Tables 1'!D78-'Tables 1'!D74,"")</f>
        <v>-6.7249593711316891E-2</v>
      </c>
      <c r="E81" s="238">
        <f ca="1">IF(AND(ISNUMBER('Tables 1'!E78),ISNUMBER('Tables 1'!E74)),'Tables 1'!E78-'Tables 1'!E74,"")</f>
        <v>-4.0000000000000036E-2</v>
      </c>
      <c r="F81" s="238">
        <f ca="1">IF(AND(ISNUMBER('Tables 1'!F78),ISNUMBER('Tables 1'!F74)),'Tables 1'!F78-'Tables 1'!F74,"")</f>
        <v>-6.439042866496969E-2</v>
      </c>
      <c r="G81" s="238">
        <f ca="1">IF(AND(ISNUMBER('Tables 1'!G78),ISNUMBER('Tables 1'!G74)),'Tables 1'!G78-'Tables 1'!G74,"")</f>
        <v>-6.009999999999982E-2</v>
      </c>
      <c r="H81" s="238">
        <f ca="1">IF(AND(ISNUMBER('Tables 1'!H78),ISNUMBER('Tables 1'!H74)),'Tables 1'!H78-'Tables 1'!H74,"")</f>
        <v>-6.3670000000000115E-2</v>
      </c>
      <c r="I81" s="239">
        <f t="shared" ca="1" si="25"/>
        <v>-0.10099999999999998</v>
      </c>
      <c r="J81" s="238">
        <f t="shared" ca="1" si="26"/>
        <v>-4.0000000000000036E-2</v>
      </c>
      <c r="K81" s="246">
        <f t="shared" ca="1" si="27"/>
        <v>-6.6068337062714422E-2</v>
      </c>
      <c r="L81" s="241">
        <f t="shared" ca="1" si="28"/>
        <v>0.9232864441872749</v>
      </c>
      <c r="M81" s="83"/>
      <c r="N81" s="356" t="str">
        <f>IF(AND(ISNUMBER('Tables 1'!N78),ISNUMBER('Tables 1'!N74)),'Tables 1'!N78-'Tables 1'!N74,"")</f>
        <v/>
      </c>
    </row>
    <row r="82" spans="2:71">
      <c r="B82" s="157" t="s">
        <v>470</v>
      </c>
      <c r="C82" s="238">
        <f ca="1">IF(AND(ISNUMBER('Tables 1'!C79),ISNUMBER('Tables 1'!C74)),'Tables 1'!C79-'Tables 1'!C74,"")</f>
        <v>-2.1280000000000001</v>
      </c>
      <c r="D82" s="238">
        <f ca="1">IF(AND(ISNUMBER('Tables 1'!D79),ISNUMBER('Tables 1'!D74)),'Tables 1'!D79-'Tables 1'!D74,"")</f>
        <v>-1.8657998042530171</v>
      </c>
      <c r="E82" s="238">
        <f ca="1">IF(AND(ISNUMBER('Tables 1'!E79),ISNUMBER('Tables 1'!E74)),'Tables 1'!E79-'Tables 1'!E74,"")</f>
        <v>-1.7650000000000001</v>
      </c>
      <c r="F82" s="238">
        <f ca="1">IF(AND(ISNUMBER('Tables 1'!F79),ISNUMBER('Tables 1'!F74)),'Tables 1'!F79-'Tables 1'!F74,"")</f>
        <v>-1.7818215840712199</v>
      </c>
      <c r="G82" s="238">
        <f ca="1">IF(AND(ISNUMBER('Tables 1'!G79),ISNUMBER('Tables 1'!G74)),'Tables 1'!G79-'Tables 1'!G74,"")</f>
        <v>-1.8316999999999997</v>
      </c>
      <c r="H82" s="238">
        <f ca="1">IF(AND(ISNUMBER('Tables 1'!H79),ISNUMBER('Tables 1'!H74)),'Tables 1'!H79-'Tables 1'!H74,"")</f>
        <v>-1.6255080000000004</v>
      </c>
      <c r="I82" s="239">
        <f t="shared" ca="1" si="25"/>
        <v>-2.1280000000000001</v>
      </c>
      <c r="J82" s="238">
        <f t="shared" ca="1" si="26"/>
        <v>-1.6255080000000004</v>
      </c>
      <c r="K82" s="246">
        <f t="shared" ca="1" si="27"/>
        <v>-1.8329715647207063</v>
      </c>
      <c r="L82" s="241">
        <f t="shared" ca="1" si="28"/>
        <v>0.27414064117059311</v>
      </c>
      <c r="M82" s="83"/>
      <c r="N82" s="356" t="str">
        <f>IF(AND(ISNUMBER('Tables 1'!N79),ISNUMBER('Tables 1'!N74)),'Tables 1'!N79-'Tables 1'!N74,"")</f>
        <v/>
      </c>
    </row>
    <row r="83" spans="2:71">
      <c r="B83" s="157" t="s">
        <v>468</v>
      </c>
      <c r="C83" s="238" t="str">
        <f ca="1">IF(AND(ISNUMBER('Tables 1'!C80),ISNUMBER('Tables 1'!C74)),'Tables 1'!C80-'Tables 1'!C74,"")</f>
        <v/>
      </c>
      <c r="D83" s="238">
        <f ca="1">IF(AND(ISNUMBER('Tables 1'!D80),ISNUMBER('Tables 1'!D74)),'Tables 1'!D80-'Tables 1'!D74,"")</f>
        <v>-1.538043298113877</v>
      </c>
      <c r="E83" s="238">
        <f ca="1">IF(AND(ISNUMBER('Tables 1'!E80),ISNUMBER('Tables 1'!E74)),'Tables 1'!E80-'Tables 1'!E74,"")</f>
        <v>-1.474</v>
      </c>
      <c r="F83" s="238">
        <f ca="1">IF(AND(ISNUMBER('Tables 1'!F80),ISNUMBER('Tables 1'!F74)),'Tables 1'!F80-'Tables 1'!F74,"")</f>
        <v>-1.5816241962923374</v>
      </c>
      <c r="G83" s="238">
        <f ca="1">IF(AND(ISNUMBER('Tables 1'!G80),ISNUMBER('Tables 1'!G$74)),'Tables 1'!G80-'Tables 1'!G$74,"")</f>
        <v>-1.5380999999999998</v>
      </c>
      <c r="H83" s="238">
        <f ca="1">IF(AND(ISNUMBER('Tables 1'!H80),ISNUMBER('Tables 1'!H74)),'Tables 1'!H80-'Tables 1'!H74,"")</f>
        <v>-1.4781720000000003</v>
      </c>
      <c r="I83" s="239">
        <f t="shared" ca="1" si="25"/>
        <v>-1.5816241962923374</v>
      </c>
      <c r="J83" s="238">
        <f t="shared" ca="1" si="26"/>
        <v>-1.474</v>
      </c>
      <c r="K83" s="246">
        <f t="shared" ca="1" si="27"/>
        <v>-1.521987898881243</v>
      </c>
      <c r="L83" s="241">
        <f t="shared" ca="1" si="28"/>
        <v>7.071291195642751E-2</v>
      </c>
      <c r="M83" s="83"/>
      <c r="N83" s="356" t="str">
        <f>IF(AND(ISNUMBER('Tables 1'!N80),ISNUMBER('Tables 1'!N74)),'Tables 1'!N80-'Tables 1'!N74,"")</f>
        <v/>
      </c>
    </row>
    <row r="84" spans="2:71">
      <c r="B84" s="157" t="s">
        <v>736</v>
      </c>
      <c r="C84" s="238">
        <f ca="1">IF(AND(ISNUMBER('Tables 1'!C81),ISNUMBER('Tables 1'!C$74)),'Tables 1'!C81-'Tables 1'!C$74,"")</f>
        <v>0.78699999999999992</v>
      </c>
      <c r="D84" s="238">
        <f ca="1">IF(AND(ISNUMBER('Tables 1'!D81),ISNUMBER('Tables 1'!D$74)),'Tables 1'!D81-'Tables 1'!D$74,"")</f>
        <v>1.531427972378693</v>
      </c>
      <c r="E84" s="238">
        <f ca="1">IF(AND(ISNUMBER('Tables 1'!E81),ISNUMBER('Tables 1'!E$74)),'Tables 1'!E81-'Tables 1'!E$74,"")</f>
        <v>1.375</v>
      </c>
      <c r="F84" s="238">
        <f ca="1">IF(AND(ISNUMBER('Tables 1'!F81),ISNUMBER('Tables 1'!F$74)),'Tables 1'!F81-'Tables 1'!F$74,"")</f>
        <v>1.2230745126861331</v>
      </c>
      <c r="G84" s="238">
        <f ca="1">IF(AND(ISNUMBER('Tables 1'!G81),ISNUMBER('Tables 1'!G$74)),'Tables 1'!G81-'Tables 1'!G$74,"")</f>
        <v>1.2868000000000004</v>
      </c>
      <c r="H84" s="238">
        <f ca="1">IF(AND(ISNUMBER('Tables 1'!H81),ISNUMBER('Tables 1'!H$74)),'Tables 1'!H81-'Tables 1'!H$74,"")</f>
        <v>1.2514099999999995</v>
      </c>
      <c r="I84" s="239">
        <f t="shared" ca="1" si="25"/>
        <v>0.78699999999999992</v>
      </c>
      <c r="J84" s="238">
        <f t="shared" ca="1" si="26"/>
        <v>1.531427972378693</v>
      </c>
      <c r="K84" s="246">
        <f t="shared" ca="1" si="27"/>
        <v>1.2424520808441377</v>
      </c>
      <c r="L84" s="241">
        <f t="shared" ca="1" si="28"/>
        <v>0.59916030876049498</v>
      </c>
      <c r="M84" s="83"/>
      <c r="N84" s="356" t="str">
        <f>IF(AND(ISNUMBER('Tables 1'!N81),ISNUMBER('Tables 1'!N$74)),'Tables 1'!N81-'Tables 1'!N$74,"")</f>
        <v/>
      </c>
    </row>
    <row r="85" spans="2:71">
      <c r="B85" s="157" t="s">
        <v>737</v>
      </c>
      <c r="C85" s="238">
        <f ca="1">IF(AND(ISNUMBER('Tables 1'!C82),ISNUMBER('Tables 1'!C$74)),'Tables 1'!C82-'Tables 1'!C$74,"")</f>
        <v>4.5589999999999993</v>
      </c>
      <c r="D85" s="238">
        <f ca="1">IF(AND(ISNUMBER('Tables 1'!D82),ISNUMBER('Tables 1'!D$74)),'Tables 1'!D82-'Tables 1'!D$74,"")</f>
        <v>3.7698236116351125</v>
      </c>
      <c r="E85" s="238">
        <f ca="1">IF(AND(ISNUMBER('Tables 1'!E82),ISNUMBER('Tables 1'!E$74)),'Tables 1'!E82-'Tables 1'!E$74,"")</f>
        <v>3.4969999999999999</v>
      </c>
      <c r="F85" s="238">
        <f ca="1">IF(AND(ISNUMBER('Tables 1'!F82),ISNUMBER('Tables 1'!F$74)),'Tables 1'!F82-'Tables 1'!F$74,"")</f>
        <v>3.8704410444905752</v>
      </c>
      <c r="G85" s="238">
        <f ca="1">IF(AND(ISNUMBER('Tables 1'!G82),ISNUMBER('Tables 1'!G$74)),'Tables 1'!G82-'Tables 1'!G$74,"")</f>
        <v>3.7616000000000001</v>
      </c>
      <c r="H85" s="238">
        <f ca="1">IF(AND(ISNUMBER('Tables 1'!H82),ISNUMBER('Tables 1'!H$74)),'Tables 1'!H82-'Tables 1'!H$74,"")</f>
        <v>3.8463299999999996</v>
      </c>
      <c r="I85" s="239">
        <f t="shared" ca="1" si="25"/>
        <v>3.4969999999999999</v>
      </c>
      <c r="J85" s="238">
        <f t="shared" ca="1" si="26"/>
        <v>4.5589999999999993</v>
      </c>
      <c r="K85" s="246">
        <f t="shared" ca="1" si="27"/>
        <v>3.8840324426876145</v>
      </c>
      <c r="L85" s="241">
        <f t="shared" ca="1" si="28"/>
        <v>0.27342717025945656</v>
      </c>
      <c r="M85" s="83"/>
      <c r="N85" s="356" t="str">
        <f>IF(AND(ISNUMBER('Tables 1'!N82),ISNUMBER('Tables 1'!N$74)),'Tables 1'!N82-'Tables 1'!N$74,"")</f>
        <v/>
      </c>
    </row>
    <row r="86" spans="2:71" ht="13.5" thickBot="1">
      <c r="B86" s="172" t="s">
        <v>738</v>
      </c>
      <c r="C86" s="247">
        <f ca="1">IF(AND(ISNUMBER('Tables 1'!C83),ISNUMBER('Tables 1'!C$82)),'Tables 1'!C83-'Tables 1'!C$82,"")</f>
        <v>0.20900000000000052</v>
      </c>
      <c r="D86" s="247">
        <f ca="1">IF(AND(ISNUMBER('Tables 1'!D83),ISNUMBER('Tables 1'!D$82)),'Tables 1'!D83-'Tables 1'!D$82,"")</f>
        <v>0.96850233250179052</v>
      </c>
      <c r="E86" s="247">
        <f ca="1">IF(AND(ISNUMBER('Tables 1'!E83),ISNUMBER('Tables 1'!E$82)),'Tables 1'!E83-'Tables 1'!E$82,"")</f>
        <v>0.89100000000000001</v>
      </c>
      <c r="F86" s="247">
        <f ca="1">IF(AND(ISNUMBER('Tables 1'!F83),ISNUMBER('Tables 1'!F$82)),'Tables 1'!F83-'Tables 1'!F$82,"")</f>
        <v>0.8436721261261253</v>
      </c>
      <c r="G86" s="247">
        <f ca="1">IF(AND(ISNUMBER('Tables 1'!G83),ISNUMBER('Tables 1'!G$82)),'Tables 1'!G83-'Tables 1'!G$82,"")</f>
        <v>0.89949999999999974</v>
      </c>
      <c r="H86" s="247">
        <f ca="1">IF(AND(ISNUMBER('Tables 1'!H83),ISNUMBER('Tables 1'!H$82)),'Tables 1'!H83-'Tables 1'!H$82,"")</f>
        <v>0.95031999999999961</v>
      </c>
      <c r="I86" s="252">
        <f t="shared" ca="1" si="25"/>
        <v>0.20900000000000052</v>
      </c>
      <c r="J86" s="247">
        <f t="shared" ca="1" si="26"/>
        <v>0.96850233250179052</v>
      </c>
      <c r="K86" s="250">
        <f t="shared" ca="1" si="27"/>
        <v>0.79366574310465265</v>
      </c>
      <c r="L86" s="251">
        <f t="shared" ca="1" si="28"/>
        <v>0.95695491345106742</v>
      </c>
      <c r="M86" s="83"/>
      <c r="N86" s="365" t="str">
        <f>IF(AND(ISNUMBER('Tables 1'!N83),ISNUMBER('Tables 1'!N$82)),'Tables 1'!N83-'Tables 1'!N$82,"")</f>
        <v/>
      </c>
    </row>
    <row r="87" spans="2:71" ht="13.5" thickTop="1">
      <c r="B87" s="157" t="s">
        <v>479</v>
      </c>
      <c r="C87" s="218"/>
      <c r="D87" s="218"/>
      <c r="E87" s="218" t="s">
        <v>87</v>
      </c>
      <c r="F87" s="218" t="s">
        <v>87</v>
      </c>
      <c r="G87" s="218" t="s">
        <v>87</v>
      </c>
      <c r="H87" s="218" t="s">
        <v>87</v>
      </c>
      <c r="I87" s="978" t="s">
        <v>561</v>
      </c>
      <c r="J87" s="979"/>
      <c r="K87" s="979"/>
      <c r="L87" s="980"/>
      <c r="M87" s="446"/>
      <c r="N87" s="408" t="s">
        <v>87</v>
      </c>
    </row>
    <row r="88" spans="2:71">
      <c r="B88" s="157"/>
      <c r="C88" s="254" t="str">
        <f ca="1">'DATA for charts'!C6</f>
        <v>BSIMAC</v>
      </c>
      <c r="D88" s="254" t="str">
        <f ca="1">'DATA for charts'!D6</f>
        <v>CSE</v>
      </c>
      <c r="E88" s="254" t="str">
        <f ca="1">'DATA for charts'!E6</f>
        <v>DeST</v>
      </c>
      <c r="F88" s="254" t="str">
        <f ca="1">'DATA for charts'!F6</f>
        <v>EnergyPlus</v>
      </c>
      <c r="G88" s="254" t="str">
        <f ca="1">'DATA for charts'!G6</f>
        <v>ESP-r</v>
      </c>
      <c r="H88" s="254" t="str">
        <f ca="1">'DATA for charts'!H6</f>
        <v>TRNSYS</v>
      </c>
      <c r="I88" s="444"/>
      <c r="J88" s="353"/>
      <c r="K88" s="353"/>
      <c r="L88" s="344" t="s">
        <v>453</v>
      </c>
      <c r="M88" s="443"/>
      <c r="N88" s="354" t="str">
        <f ca="1">'DATA for charts'!$S$6</f>
        <v>Tested Prg</v>
      </c>
    </row>
    <row r="89" spans="2:71">
      <c r="B89" s="208" t="s">
        <v>24</v>
      </c>
      <c r="C89" s="398" t="str">
        <f ca="1">'DATA for charts'!C7</f>
        <v/>
      </c>
      <c r="D89" s="398" t="str">
        <f ca="1">'DATA for charts'!D7</f>
        <v/>
      </c>
      <c r="E89" s="398" t="str">
        <f ca="1">'DATA for charts'!E7</f>
        <v/>
      </c>
      <c r="F89" s="398" t="str">
        <f ca="1">'DATA for charts'!F7</f>
        <v/>
      </c>
      <c r="G89" s="205" t="str">
        <f ca="1">'DATA for charts'!G7</f>
        <v/>
      </c>
      <c r="H89" s="398" t="str">
        <f ca="1">'DATA for charts'!H7</f>
        <v/>
      </c>
      <c r="I89" s="418" t="s">
        <v>254</v>
      </c>
      <c r="J89" s="166" t="s">
        <v>255</v>
      </c>
      <c r="K89" s="166" t="s">
        <v>256</v>
      </c>
      <c r="L89" s="161" t="s">
        <v>451</v>
      </c>
      <c r="M89" s="443"/>
      <c r="N89" s="447" t="str">
        <f ca="1">'DATA for charts'!$S$7</f>
        <v/>
      </c>
    </row>
    <row r="90" spans="2:71">
      <c r="B90" s="157" t="s">
        <v>472</v>
      </c>
      <c r="C90" s="238">
        <f ca="1">IF(AND(ISNUMBER('Tables 2'!C22),ISNUMBER('Tables 2'!C11)),'Tables 2'!C22-'Tables 2'!C11,"")</f>
        <v>-0.70399999999999974</v>
      </c>
      <c r="D90" s="238">
        <f ca="1">IF(AND(ISNUMBER('Tables 2'!G22),ISNUMBER('Tables 2'!G11)),'Tables 2'!G22-'Tables 2'!G11,"")</f>
        <v>-0.57684300000000022</v>
      </c>
      <c r="E90" s="238">
        <f ca="1">IF(AND(ISNUMBER('Tables 2'!K22),ISNUMBER('Tables 2'!K11)),'Tables 2'!K22-'Tables 2'!K11,"")</f>
        <v>-0.58200000000000029</v>
      </c>
      <c r="F90" s="238">
        <f ca="1">IF(AND(ISNUMBER('Tables 2'!O22),ISNUMBER('Tables 2'!O11)),'Tables 2'!O22-'Tables 2'!O11,"")</f>
        <v>-0.51693671057818547</v>
      </c>
      <c r="G90" s="238">
        <f ca="1">IF(AND(ISNUMBER('Tables 2'!S22),ISNUMBER('Tables 2'!S11)),'Tables 2'!S22-'Tables 2'!S11,"")</f>
        <v>-0.5950000000000002</v>
      </c>
      <c r="H90" s="238">
        <f ca="1">IF(AND(ISNUMBER('Tables 2'!W22),ISNUMBER('Tables 2'!W11)),'Tables 2'!W22-'Tables 2'!W11,"")</f>
        <v>-0.58041503058539989</v>
      </c>
      <c r="I90" s="239">
        <f t="shared" ref="I90:I98" ca="1" si="29">MIN(C90:H90)</f>
        <v>-0.70399999999999974</v>
      </c>
      <c r="J90" s="358">
        <f t="shared" ref="J90:J98" ca="1" si="30">MAX(C90:H90)</f>
        <v>-0.51693671057818547</v>
      </c>
      <c r="K90" s="246">
        <f t="shared" ref="K90:K98" ca="1" si="31">AVERAGE(C90:H90)</f>
        <v>-0.59253245686059763</v>
      </c>
      <c r="L90" s="241">
        <f t="shared" ref="L90:L98" ca="1" si="32">ABS((J90-I90)/K90)</f>
        <v>0.31570133797045952</v>
      </c>
      <c r="M90" s="83"/>
      <c r="N90" s="356" t="str">
        <f>IF(AND(ISNUMBER('Tables 2'!AF22),ISNUMBER('Tables 2'!AF11)),'Tables 2'!AF22-'Tables 2'!AF11,"")</f>
        <v/>
      </c>
    </row>
    <row r="91" spans="2:71">
      <c r="B91" s="157" t="s">
        <v>463</v>
      </c>
      <c r="C91" s="238">
        <f ca="1">IF(AND(ISNUMBER('Tables 2'!C23),ISNUMBER('Tables 2'!C22)),'Tables 2'!C23-'Tables 2'!C22,"")</f>
        <v>0.20999999999999996</v>
      </c>
      <c r="D91" s="238">
        <f ca="1">IF(AND(ISNUMBER('Tables 2'!G23),ISNUMBER('Tables 2'!G22)),'Tables 2'!G23-'Tables 2'!G22,"")</f>
        <v>2.5634999999999852E-2</v>
      </c>
      <c r="E91" s="238">
        <f ca="1">IF(AND(ISNUMBER('Tables 2'!K23),ISNUMBER('Tables 2'!K22)),'Tables 2'!K23-'Tables 2'!K22,"")</f>
        <v>2.1000000000000352E-2</v>
      </c>
      <c r="F91" s="238">
        <f ca="1">IF(AND(ISNUMBER('Tables 2'!O23),ISNUMBER('Tables 2'!O22)),'Tables 2'!O23-'Tables 2'!O22,"")</f>
        <v>1.143702191480811E-2</v>
      </c>
      <c r="G91" s="238">
        <f ca="1">IF(AND(ISNUMBER('Tables 2'!S23),ISNUMBER('Tables 2'!S22)),'Tables 2'!S23-'Tables 2'!S22,"")</f>
        <v>5.1000000000000156E-2</v>
      </c>
      <c r="H91" s="238">
        <f ca="1">IF(AND(ISNUMBER('Tables 2'!W23),ISNUMBER('Tables 2'!W22)),'Tables 2'!W23-'Tables 2'!W22,"")</f>
        <v>2.0716688368060066E-2</v>
      </c>
      <c r="I91" s="239">
        <f t="shared" ca="1" si="29"/>
        <v>1.143702191480811E-2</v>
      </c>
      <c r="J91" s="238">
        <f t="shared" ca="1" si="30"/>
        <v>0.20999999999999996</v>
      </c>
      <c r="K91" s="246">
        <f t="shared" ca="1" si="31"/>
        <v>5.6631451713811419E-2</v>
      </c>
      <c r="L91" s="241">
        <f t="shared" ca="1" si="32"/>
        <v>3.5062314681360327</v>
      </c>
      <c r="M91" s="83"/>
      <c r="N91" s="356" t="str">
        <f>IF(AND(ISNUMBER('Tables 2'!AF23),ISNUMBER('Tables 2'!AF22)),'Tables 2'!AF23-'Tables 2'!AF22,"")</f>
        <v/>
      </c>
    </row>
    <row r="92" spans="2:71">
      <c r="B92" s="157" t="s">
        <v>581</v>
      </c>
      <c r="C92" s="238">
        <f ca="1">IF(AND(ISNUMBER('Tables 2'!C24),ISNUMBER('Tables 2'!C22)),'Tables 2'!C24-'Tables 2'!C22,"")</f>
        <v>0.34399999999999986</v>
      </c>
      <c r="D92" s="238">
        <f ca="1">IF(AND(ISNUMBER('Tables 2'!G24),ISNUMBER('Tables 2'!G22)),'Tables 2'!G24-'Tables 2'!G22,"")</f>
        <v>6.9036000000000097E-2</v>
      </c>
      <c r="E92" s="238">
        <f ca="1">IF(AND(ISNUMBER('Tables 2'!K24),ISNUMBER('Tables 2'!K22)),'Tables 2'!K24-'Tables 2'!K22,"")</f>
        <v>6.0000000000000053E-2</v>
      </c>
      <c r="F92" s="238">
        <f ca="1">IF(AND(ISNUMBER('Tables 2'!O24),ISNUMBER('Tables 2'!O22)),'Tables 2'!O24-'Tables 2'!O22,"")</f>
        <v>8.2689841604632885E-2</v>
      </c>
      <c r="G92" s="238">
        <f ca="1">IF(AND(ISNUMBER('Tables 2'!S24),ISNUMBER('Tables 2'!S22)),'Tables 2'!S24-'Tables 2'!S22,"")</f>
        <v>7.2999999999999954E-2</v>
      </c>
      <c r="H92" s="238">
        <f ca="1">IF(AND(ISNUMBER('Tables 2'!W24),ISNUMBER('Tables 2'!W22)),'Tables 2'!W24-'Tables 2'!W22,"")</f>
        <v>8.5796178181969829E-2</v>
      </c>
      <c r="I92" s="239">
        <f t="shared" ca="1" si="29"/>
        <v>6.0000000000000053E-2</v>
      </c>
      <c r="J92" s="238">
        <f t="shared" ca="1" si="30"/>
        <v>0.34399999999999986</v>
      </c>
      <c r="K92" s="246">
        <f t="shared" ca="1" si="31"/>
        <v>0.11908700329776711</v>
      </c>
      <c r="L92" s="241">
        <f t="shared" ca="1" si="32"/>
        <v>2.3848110384462484</v>
      </c>
      <c r="M92" s="83"/>
      <c r="N92" s="356" t="str">
        <f>IF(AND(ISNUMBER('Tables 2'!AF24),ISNUMBER('Tables 2'!AF22)),'Tables 2'!AF24-'Tables 2'!AF22,"")</f>
        <v/>
      </c>
    </row>
    <row r="93" spans="2:71">
      <c r="B93" s="157" t="s">
        <v>582</v>
      </c>
      <c r="C93" s="238">
        <f ca="1">IF(AND(ISNUMBER('Tables 2'!C25),ISNUMBER('Tables 2'!C24)),'Tables 2'!C25-'Tables 2'!C24,"")</f>
        <v>7.2999999999999954E-2</v>
      </c>
      <c r="D93" s="238">
        <f ca="1">IF(AND(ISNUMBER('Tables 2'!G25),ISNUMBER('Tables 2'!G24)),'Tables 2'!G25-'Tables 2'!G24,"")</f>
        <v>2.4541999999999842E-2</v>
      </c>
      <c r="E93" s="238">
        <f ca="1">IF(AND(ISNUMBER('Tables 2'!K25),ISNUMBER('Tables 2'!K24)),'Tables 2'!K25-'Tables 2'!K24,"")</f>
        <v>3.6000000000000032E-2</v>
      </c>
      <c r="F93" s="238">
        <f ca="1">IF(AND(ISNUMBER('Tables 2'!O25),ISNUMBER('Tables 2'!O24)),'Tables 2'!O25-'Tables 2'!O24,"")</f>
        <v>1.4718829634719377E-2</v>
      </c>
      <c r="G93" s="238">
        <f ca="1">IF(AND(ISNUMBER('Tables 2'!S25),ISNUMBER('Tables 2'!S24)),'Tables 2'!S25-'Tables 2'!S24,"")</f>
        <v>5.9000000000000163E-2</v>
      </c>
      <c r="H93" s="238">
        <f ca="1">IF(AND(ISNUMBER('Tables 2'!W25),ISNUMBER('Tables 2'!W24)),'Tables 2'!W25-'Tables 2'!W24,"")</f>
        <v>3.6140085856120052E-2</v>
      </c>
      <c r="I93" s="239">
        <f t="shared" ca="1" si="29"/>
        <v>1.4718829634719377E-2</v>
      </c>
      <c r="J93" s="238">
        <f t="shared" ca="1" si="30"/>
        <v>7.2999999999999954E-2</v>
      </c>
      <c r="K93" s="246">
        <f t="shared" ca="1" si="31"/>
        <v>4.0566819248473239E-2</v>
      </c>
      <c r="L93" s="241">
        <f t="shared" ca="1" si="32"/>
        <v>1.4366709405612084</v>
      </c>
      <c r="M93" s="83"/>
      <c r="N93" s="356" t="str">
        <f>IF(AND(ISNUMBER('Tables 2'!AF25),ISNUMBER('Tables 2'!AF24)),'Tables 2'!AF25-'Tables 2'!AF24,"")</f>
        <v/>
      </c>
    </row>
    <row r="94" spans="2:71">
      <c r="B94" s="157" t="s">
        <v>464</v>
      </c>
      <c r="C94" s="238">
        <f ca="1">IF(AND(ISNUMBER('Tables 2'!C26),ISNUMBER('Tables 2'!C22)),'Tables 2'!C26-'Tables 2'!C22,"")</f>
        <v>1.331</v>
      </c>
      <c r="D94" s="238">
        <f ca="1">IF(AND(ISNUMBER('Tables 2'!G26),ISNUMBER('Tables 2'!G22)),'Tables 2'!G26-'Tables 2'!G22,"")</f>
        <v>0.60852400000000006</v>
      </c>
      <c r="E94" s="238">
        <f ca="1">IF(AND(ISNUMBER('Tables 2'!K26),ISNUMBER('Tables 2'!K22)),'Tables 2'!K26-'Tables 2'!K22,"")</f>
        <v>1.206</v>
      </c>
      <c r="F94" s="238">
        <f ca="1">IF(AND(ISNUMBER('Tables 2'!O26),ISNUMBER('Tables 2'!O22)),'Tables 2'!O26-'Tables 2'!O22,"")</f>
        <v>0.45527946084368542</v>
      </c>
      <c r="G94" s="238">
        <f ca="1">IF(AND(ISNUMBER('Tables 2'!S26),ISNUMBER('Tables 2'!S22)),'Tables 2'!S26-'Tables 2'!S22,"")</f>
        <v>0.48899999999999988</v>
      </c>
      <c r="H94" s="238">
        <f ca="1">IF(AND(ISNUMBER('Tables 2'!W26),ISNUMBER('Tables 2'!W22)),'Tables 2'!W26-'Tables 2'!W22,"")</f>
        <v>0.62634590148925984</v>
      </c>
      <c r="I94" s="239">
        <f t="shared" ca="1" si="29"/>
        <v>0.45527946084368542</v>
      </c>
      <c r="J94" s="238">
        <f t="shared" ca="1" si="30"/>
        <v>1.331</v>
      </c>
      <c r="K94" s="246">
        <f t="shared" ca="1" si="31"/>
        <v>0.78602489372215745</v>
      </c>
      <c r="L94" s="241">
        <f t="shared" ca="1" si="32"/>
        <v>1.1141129831262857</v>
      </c>
      <c r="M94" s="83"/>
      <c r="N94" s="356" t="str">
        <f>IF(AND(ISNUMBER('Tables 2'!AF26),ISNUMBER('Tables 2'!AF22)),'Tables 2'!AF26-'Tables 2'!AF22,"")</f>
        <v/>
      </c>
    </row>
    <row r="95" spans="2:71">
      <c r="B95" s="157" t="s">
        <v>465</v>
      </c>
      <c r="C95" s="238" t="str">
        <f ca="1">IF(AND(ISNUMBER('Tables 2'!C28),ISNUMBER('Tables 2'!C22)),'Tables 2'!C28-'Tables 2'!C22,"")</f>
        <v/>
      </c>
      <c r="D95" s="238">
        <f ca="1">IF(AND(ISNUMBER('Tables 2'!G28),ISNUMBER('Tables 2'!G22)),'Tables 2'!G28-'Tables 2'!G22,"")</f>
        <v>-0.31135499999999983</v>
      </c>
      <c r="E95" s="238">
        <f ca="1">IF(AND(ISNUMBER('Tables 2'!K28),ISNUMBER('Tables 2'!K22)),'Tables 2'!K28-'Tables 2'!K22,"")</f>
        <v>-0.36799999999999988</v>
      </c>
      <c r="F95" s="238">
        <f ca="1">IF(AND(ISNUMBER('Tables 2'!O28),ISNUMBER('Tables 2'!O22)),'Tables 2'!O28-'Tables 2'!O22,"")</f>
        <v>-0.42812460778861672</v>
      </c>
      <c r="G95" s="238">
        <f ca="1">IF(AND(ISNUMBER('Tables 2'!S28),ISNUMBER('Tables 2'!S$22)),'Tables 2'!S28-'Tables 2'!S$22,"")</f>
        <v>-0.43199999999999994</v>
      </c>
      <c r="H95" s="238">
        <f ca="1">IF(AND(ISNUMBER('Tables 2'!W28),ISNUMBER('Tables 2'!W22)),'Tables 2'!W28-'Tables 2'!W22,"")</f>
        <v>-0.4780761667072202</v>
      </c>
      <c r="I95" s="239">
        <f t="shared" ca="1" si="29"/>
        <v>-0.4780761667072202</v>
      </c>
      <c r="J95" s="238">
        <f t="shared" ca="1" si="30"/>
        <v>-0.31135499999999983</v>
      </c>
      <c r="K95" s="246">
        <f t="shared" ca="1" si="31"/>
        <v>-0.40351115489916733</v>
      </c>
      <c r="L95" s="241">
        <f t="shared" ca="1" si="32"/>
        <v>0.41317610351783712</v>
      </c>
      <c r="M95" s="83"/>
      <c r="N95" s="356" t="str">
        <f>IF(AND(ISNUMBER('Tables 2'!AF28),ISNUMBER('Tables 2'!AF22)),'Tables 2'!AF28-'Tables 2'!AF22,"")</f>
        <v/>
      </c>
    </row>
    <row r="96" spans="2:71">
      <c r="B96" s="157" t="s">
        <v>736</v>
      </c>
      <c r="C96" s="238">
        <f ca="1">IF(AND(ISNUMBER('Tables 2'!C29),ISNUMBER('Tables 2'!C$22)),'Tables 2'!C29-'Tables 2'!C$22,"")</f>
        <v>-0.8580000000000001</v>
      </c>
      <c r="D96" s="238">
        <f ca="1">IF(AND(ISNUMBER('Tables 2'!G29),ISNUMBER('Tables 2'!G$22)),'Tables 2'!G29-'Tables 2'!G$22,"")</f>
        <v>-1.1896</v>
      </c>
      <c r="E96" s="238">
        <f ca="1">IF(AND(ISNUMBER('Tables 2'!K29),ISNUMBER('Tables 2'!K$22)),'Tables 2'!K29-'Tables 2'!K$22,"")</f>
        <v>-1.071</v>
      </c>
      <c r="F96" s="238">
        <f ca="1">IF(AND(ISNUMBER('Tables 2'!O29),ISNUMBER('Tables 2'!O$22)),'Tables 2'!O29-'Tables 2'!O$22,"")</f>
        <v>-1.1496558253707752</v>
      </c>
      <c r="G96" s="238">
        <f ca="1">IF(AND(ISNUMBER('Tables 2'!S29),ISNUMBER('Tables 2'!S$22)),'Tables 2'!S29-'Tables 2'!S$22,"")</f>
        <v>-1.1599999999999999</v>
      </c>
      <c r="H96" s="238">
        <f ca="1">IF(AND(ISNUMBER('Tables 2'!W29),ISNUMBER('Tables 2'!W$22)),'Tables 2'!W29-'Tables 2'!W$22,"")</f>
        <v>-1.18633950127496</v>
      </c>
      <c r="I96" s="239">
        <f t="shared" ca="1" si="29"/>
        <v>-1.1896</v>
      </c>
      <c r="J96" s="238">
        <f t="shared" ca="1" si="30"/>
        <v>-0.8580000000000001</v>
      </c>
      <c r="K96" s="246">
        <f t="shared" ca="1" si="31"/>
        <v>-1.1024325544409559</v>
      </c>
      <c r="L96" s="241">
        <f t="shared" ca="1" si="32"/>
        <v>0.30078937587991894</v>
      </c>
      <c r="M96" s="83"/>
      <c r="N96" s="356" t="str">
        <f>IF(AND(ISNUMBER('Tables 2'!AF29),ISNUMBER('Tables 2'!AF$22)),'Tables 2'!AF29-'Tables 2'!AF$22,"")</f>
        <v/>
      </c>
      <c r="P96" s="345" t="str">
        <f>IF(AND(ISNUMBER('Tables 2'!#REF!),ISNUMBER('Tables 2'!#REF!)),'Tables 2'!#REF!-'Tables 2'!#REF!,"")</f>
        <v/>
      </c>
      <c r="Q96" s="345" t="str">
        <f>IF(AND(ISNUMBER('Tables 2'!A29),ISNUMBER('Tables 2'!A$22)),'Tables 2'!A29-'Tables 2'!A$22,"")</f>
        <v/>
      </c>
      <c r="R96" s="345" t="str">
        <f>IF(AND(ISNUMBER('Tables 2'!B29),ISNUMBER('Tables 2'!B$22)),'Tables 2'!B29-'Tables 2'!B$22,"")</f>
        <v/>
      </c>
      <c r="AP96" s="339">
        <f ca="1">IF(AND(ISNUMBER('Tables 2'!Z29),ISNUMBER('Tables 2'!Z$22)),'Tables 2'!Z29-'Tables 2'!Z$22,"")</f>
        <v>0</v>
      </c>
      <c r="AS96" s="339" t="str">
        <f>IF(AND(ISNUMBER('Tables 2'!#REF!),ISNUMBER('Tables 2'!#REF!)),'Tables 2'!#REF!-'Tables 2'!#REF!,"")</f>
        <v/>
      </c>
      <c r="AT96" s="339" t="str">
        <f>IF(AND(ISNUMBER('Tables 2'!#REF!),ISNUMBER('Tables 2'!#REF!)),'Tables 2'!#REF!-'Tables 2'!#REF!,"")</f>
        <v/>
      </c>
      <c r="AV96" s="339" t="str">
        <f>IF(AND(ISNUMBER('Tables 2'!#REF!),ISNUMBER('Tables 2'!#REF!)),'Tables 2'!#REF!-'Tables 2'!#REF!,"")</f>
        <v/>
      </c>
      <c r="AW96" s="339" t="str">
        <f>IF(AND(ISNUMBER('Tables 2'!#REF!),ISNUMBER('Tables 2'!#REF!)),'Tables 2'!#REF!-'Tables 2'!#REF!,"")</f>
        <v/>
      </c>
      <c r="AX96" s="339" t="str">
        <f>IF(AND(ISNUMBER('Tables 2'!#REF!),ISNUMBER('Tables 2'!#REF!)),'Tables 2'!#REF!-'Tables 2'!#REF!,"")</f>
        <v/>
      </c>
      <c r="AY96" s="339">
        <f ca="1">IF(AND(ISNUMBER('Tables 2'!AA29),ISNUMBER('Tables 2'!AA$22)),'Tables 2'!AA29-'Tables 2'!AA$22,"")</f>
        <v>-1.1896</v>
      </c>
      <c r="AZ96" s="339">
        <f ca="1">IF(AND(ISNUMBER('Tables 2'!AB29),ISNUMBER('Tables 2'!AB$22)),'Tables 2'!AB29-'Tables 2'!AB$22,"")</f>
        <v>-1.0854780883788999</v>
      </c>
      <c r="BA96" s="339">
        <f ca="1">IF(AND(ISNUMBER('Tables 2'!AC29),ISNUMBER('Tables 2'!AC$22)),'Tables 2'!AC29-'Tables 2'!AC$22,"")</f>
        <v>-1.1024325544409561</v>
      </c>
      <c r="BB96" s="339">
        <f ca="1">IF(AND(ISNUMBER('Tables 2'!AD29),ISNUMBER('Tables 2'!AD$22)),'Tables 2'!AD29-'Tables 2'!AD$22,"")</f>
        <v>0.16571894453244715</v>
      </c>
      <c r="BC96" s="339" t="str">
        <f>IF(AND(ISNUMBER('Tables 2'!AE29),ISNUMBER('Tables 2'!AE$22)),'Tables 2'!AE29-'Tables 2'!AE$22,"")</f>
        <v/>
      </c>
      <c r="BE96" s="339" t="str">
        <f>IF(AND(ISNUMBER('Tables 2'!AG29),ISNUMBER('Tables 2'!AG$22)),'Tables 2'!AG29-'Tables 2'!AG$22,"")</f>
        <v/>
      </c>
      <c r="BF96" s="339" t="str">
        <f>IF(AND(ISNUMBER('Tables 2'!AH29),ISNUMBER('Tables 2'!AH$22)),'Tables 2'!AH29-'Tables 2'!AH$22,"")</f>
        <v/>
      </c>
      <c r="BG96" s="339" t="str">
        <f>IF(AND(ISNUMBER('Tables 2'!AI29),ISNUMBER('Tables 2'!AI$22)),'Tables 2'!AI29-'Tables 2'!AI$22,"")</f>
        <v/>
      </c>
      <c r="BH96" s="339" t="str">
        <f>IF(AND(ISNUMBER('Tables 2'!AJ29),ISNUMBER('Tables 2'!AJ$22)),'Tables 2'!AJ29-'Tables 2'!AJ$22,"")</f>
        <v/>
      </c>
      <c r="BI96" s="339" t="str">
        <f>IF(AND(ISNUMBER('Tables 2'!AK29),ISNUMBER('Tables 2'!AK$22)),'Tables 2'!AK29-'Tables 2'!AK$22,"")</f>
        <v/>
      </c>
      <c r="BJ96" s="339" t="str">
        <f>IF(AND(ISNUMBER('Tables 2'!AL29),ISNUMBER('Tables 2'!AL$22)),'Tables 2'!AL29-'Tables 2'!AL$22,"")</f>
        <v/>
      </c>
      <c r="BK96" s="339">
        <f>IF(AND(ISNUMBER('Tables 2'!AM29),ISNUMBER('Tables 2'!AM$22)),'Tables 2'!AM29-'Tables 2'!AM$22,"")</f>
        <v>7</v>
      </c>
      <c r="BL96" s="339" t="str">
        <f>IF(AND(ISNUMBER('Tables 2'!AN29),ISNUMBER('Tables 2'!AN$22)),'Tables 2'!AN29-'Tables 2'!AN$22,"")</f>
        <v/>
      </c>
      <c r="BM96" s="339" t="str">
        <f>IF(AND(ISNUMBER('Tables 2'!AO29),ISNUMBER('Tables 2'!AO$22)),'Tables 2'!AO29-'Tables 2'!AO$22,"")</f>
        <v/>
      </c>
      <c r="BN96" s="339" t="str">
        <f>IF(AND(ISNUMBER('Tables 2'!AP29),ISNUMBER('Tables 2'!AP$22)),'Tables 2'!AP29-'Tables 2'!AP$22,"")</f>
        <v/>
      </c>
      <c r="BO96" s="339" t="str">
        <f>IF(AND(ISNUMBER('Tables 2'!AQ29),ISNUMBER('Tables 2'!AQ$22)),'Tables 2'!AQ29-'Tables 2'!AQ$22,"")</f>
        <v/>
      </c>
      <c r="BP96" s="339" t="str">
        <f>IF(AND(ISNUMBER('Tables 2'!AR29),ISNUMBER('Tables 2'!AR$22)),'Tables 2'!AR29-'Tables 2'!AR$22,"")</f>
        <v/>
      </c>
      <c r="BQ96" s="339" t="str">
        <f>IF(AND(ISNUMBER('Tables 2'!AS29),ISNUMBER('Tables 2'!AS$22)),'Tables 2'!AS29-'Tables 2'!AS$22,"")</f>
        <v/>
      </c>
      <c r="BR96" s="339" t="str">
        <f>IF(AND(ISNUMBER('Tables 2'!AT29),ISNUMBER('Tables 2'!AT$22)),'Tables 2'!AT29-'Tables 2'!AT$22,"")</f>
        <v/>
      </c>
      <c r="BS96" s="339" t="str">
        <f>IF(AND(ISNUMBER('Tables 2'!AU29),ISNUMBER('Tables 2'!AU$22)),'Tables 2'!AU29-'Tables 2'!AU$22,"")</f>
        <v/>
      </c>
    </row>
    <row r="97" spans="2:71">
      <c r="B97" s="157" t="s">
        <v>737</v>
      </c>
      <c r="C97" s="238">
        <f ca="1">IF(AND(ISNUMBER('Tables 2'!C30),ISNUMBER('Tables 2'!C$22)),'Tables 2'!C30-'Tables 2'!C$22,"")</f>
        <v>0.20299999999999985</v>
      </c>
      <c r="D97" s="238">
        <f ca="1">IF(AND(ISNUMBER('Tables 2'!G30),ISNUMBER('Tables 2'!G$22)),'Tables 2'!G30-'Tables 2'!G$22,"")</f>
        <v>8.7730000000001418E-3</v>
      </c>
      <c r="E97" s="238">
        <f ca="1">IF(AND(ISNUMBER('Tables 2'!K30),ISNUMBER('Tables 2'!K$22)),'Tables 2'!K30-'Tables 2'!K$22,"")</f>
        <v>5.0000000000003375E-3</v>
      </c>
      <c r="F97" s="238">
        <f ca="1">IF(AND(ISNUMBER('Tables 2'!O30),ISNUMBER('Tables 2'!O$22)),'Tables 2'!O30-'Tables 2'!O$22,"")</f>
        <v>7.9536289828130435E-3</v>
      </c>
      <c r="G97" s="238">
        <f ca="1">IF(AND(ISNUMBER('Tables 2'!S30),ISNUMBER('Tables 2'!S$22)),'Tables 2'!S30-'Tables 2'!S$22,"")</f>
        <v>8.999999999999897E-3</v>
      </c>
      <c r="H97" s="238">
        <f ca="1">IF(AND(ISNUMBER('Tables 2'!W30),ISNUMBER('Tables 2'!W$22)),'Tables 2'!W30-'Tables 2'!W$22,"")</f>
        <v>6.9624243842199007E-3</v>
      </c>
      <c r="I97" s="239">
        <f t="shared" ca="1" si="29"/>
        <v>5.0000000000003375E-3</v>
      </c>
      <c r="J97" s="238">
        <f t="shared" ca="1" si="30"/>
        <v>0.20299999999999985</v>
      </c>
      <c r="K97" s="246">
        <f t="shared" ca="1" si="31"/>
        <v>4.0114842227838864E-2</v>
      </c>
      <c r="L97" s="241">
        <f t="shared" ca="1" si="32"/>
        <v>4.9358289601496086</v>
      </c>
      <c r="M97" s="83"/>
      <c r="N97" s="356" t="str">
        <f>IF(AND(ISNUMBER('Tables 2'!AF30),ISNUMBER('Tables 2'!AF$22)),'Tables 2'!AF30-'Tables 2'!AF$22,"")</f>
        <v/>
      </c>
      <c r="P97" s="345" t="str">
        <f>IF(AND(ISNUMBER('Tables 2'!#REF!),ISNUMBER('Tables 2'!#REF!)),'Tables 2'!#REF!-'Tables 2'!#REF!,"")</f>
        <v/>
      </c>
      <c r="Q97" s="345" t="str">
        <f>IF(AND(ISNUMBER('Tables 2'!A30),ISNUMBER('Tables 2'!A$22)),'Tables 2'!A30-'Tables 2'!A$22,"")</f>
        <v/>
      </c>
      <c r="R97" s="345" t="str">
        <f>IF(AND(ISNUMBER('Tables 2'!B30),ISNUMBER('Tables 2'!B$22)),'Tables 2'!B30-'Tables 2'!B$22,"")</f>
        <v/>
      </c>
      <c r="AP97" s="339">
        <f ca="1">IF(AND(ISNUMBER('Tables 2'!Z30),ISNUMBER('Tables 2'!Z$22)),'Tables 2'!Z30-'Tables 2'!Z$22,"")</f>
        <v>-1</v>
      </c>
      <c r="AS97" s="339" t="str">
        <f>IF(AND(ISNUMBER('Tables 2'!#REF!),ISNUMBER('Tables 2'!#REF!)),'Tables 2'!#REF!-'Tables 2'!#REF!,"")</f>
        <v/>
      </c>
      <c r="AT97" s="339" t="str">
        <f>IF(AND(ISNUMBER('Tables 2'!#REF!),ISNUMBER('Tables 2'!#REF!)),'Tables 2'!#REF!-'Tables 2'!#REF!,"")</f>
        <v/>
      </c>
      <c r="AV97" s="339" t="str">
        <f>IF(AND(ISNUMBER('Tables 2'!#REF!),ISNUMBER('Tables 2'!#REF!)),'Tables 2'!#REF!-'Tables 2'!#REF!,"")</f>
        <v/>
      </c>
      <c r="AW97" s="339" t="str">
        <f>IF(AND(ISNUMBER('Tables 2'!#REF!),ISNUMBER('Tables 2'!#REF!)),'Tables 2'!#REF!-'Tables 2'!#REF!,"")</f>
        <v/>
      </c>
      <c r="AX97" s="339" t="str">
        <f>IF(AND(ISNUMBER('Tables 2'!#REF!),ISNUMBER('Tables 2'!#REF!)),'Tables 2'!#REF!-'Tables 2'!#REF!,"")</f>
        <v/>
      </c>
      <c r="AY97" s="339">
        <f ca="1">IF(AND(ISNUMBER('Tables 2'!AA30),ISNUMBER('Tables 2'!AA$22)),'Tables 2'!AA30-'Tables 2'!AA$22,"")</f>
        <v>8.7730000000001418E-3</v>
      </c>
      <c r="AZ97" s="339">
        <f ca="1">IF(AND(ISNUMBER('Tables 2'!AB30),ISNUMBER('Tables 2'!AB$22)),'Tables 2'!AB30-'Tables 2'!AB$22,"")</f>
        <v>6.9624243842199007E-3</v>
      </c>
      <c r="BA97" s="339">
        <f ca="1">IF(AND(ISNUMBER('Tables 2'!AC30),ISNUMBER('Tables 2'!AC$22)),'Tables 2'!AC30-'Tables 2'!AC$22,"")</f>
        <v>4.0114842227838565E-2</v>
      </c>
      <c r="BB97" s="339">
        <f ca="1">IF(AND(ISNUMBER('Tables 2'!AD30),ISNUMBER('Tables 2'!AD$22)),'Tables 2'!AD30-'Tables 2'!AD$22,"")</f>
        <v>-2.6598072139925322E-3</v>
      </c>
      <c r="BC97" s="339" t="str">
        <f>IF(AND(ISNUMBER('Tables 2'!AE30),ISNUMBER('Tables 2'!AE$22)),'Tables 2'!AE30-'Tables 2'!AE$22,"")</f>
        <v/>
      </c>
      <c r="BE97" s="339" t="str">
        <f>IF(AND(ISNUMBER('Tables 2'!AG30),ISNUMBER('Tables 2'!AG$22)),'Tables 2'!AG30-'Tables 2'!AG$22,"")</f>
        <v/>
      </c>
      <c r="BF97" s="339" t="str">
        <f>IF(AND(ISNUMBER('Tables 2'!AH30),ISNUMBER('Tables 2'!AH$22)),'Tables 2'!AH30-'Tables 2'!AH$22,"")</f>
        <v/>
      </c>
      <c r="BG97" s="339" t="str">
        <f>IF(AND(ISNUMBER('Tables 2'!AI30),ISNUMBER('Tables 2'!AI$22)),'Tables 2'!AI30-'Tables 2'!AI$22,"")</f>
        <v/>
      </c>
      <c r="BH97" s="339" t="str">
        <f>IF(AND(ISNUMBER('Tables 2'!AJ30),ISNUMBER('Tables 2'!AJ$22)),'Tables 2'!AJ30-'Tables 2'!AJ$22,"")</f>
        <v/>
      </c>
      <c r="BI97" s="339" t="str">
        <f>IF(AND(ISNUMBER('Tables 2'!AK30),ISNUMBER('Tables 2'!AK$22)),'Tables 2'!AK30-'Tables 2'!AK$22,"")</f>
        <v/>
      </c>
      <c r="BJ97" s="339" t="str">
        <f>IF(AND(ISNUMBER('Tables 2'!AL30),ISNUMBER('Tables 2'!AL$22)),'Tables 2'!AL30-'Tables 2'!AL$22,"")</f>
        <v/>
      </c>
      <c r="BK97" s="339">
        <f>IF(AND(ISNUMBER('Tables 2'!AM30),ISNUMBER('Tables 2'!AM$22)),'Tables 2'!AM30-'Tables 2'!AM$22,"")</f>
        <v>8</v>
      </c>
      <c r="BL97" s="339" t="str">
        <f>IF(AND(ISNUMBER('Tables 2'!AN30),ISNUMBER('Tables 2'!AN$22)),'Tables 2'!AN30-'Tables 2'!AN$22,"")</f>
        <v/>
      </c>
      <c r="BM97" s="339" t="str">
        <f>IF(AND(ISNUMBER('Tables 2'!AO30),ISNUMBER('Tables 2'!AO$22)),'Tables 2'!AO30-'Tables 2'!AO$22,"")</f>
        <v/>
      </c>
      <c r="BN97" s="339" t="str">
        <f>IF(AND(ISNUMBER('Tables 2'!AP30),ISNUMBER('Tables 2'!AP$22)),'Tables 2'!AP30-'Tables 2'!AP$22,"")</f>
        <v/>
      </c>
      <c r="BO97" s="339" t="str">
        <f>IF(AND(ISNUMBER('Tables 2'!AQ30),ISNUMBER('Tables 2'!AQ$22)),'Tables 2'!AQ30-'Tables 2'!AQ$22,"")</f>
        <v/>
      </c>
      <c r="BP97" s="339" t="str">
        <f>IF(AND(ISNUMBER('Tables 2'!AR30),ISNUMBER('Tables 2'!AR$22)),'Tables 2'!AR30-'Tables 2'!AR$22,"")</f>
        <v/>
      </c>
      <c r="BQ97" s="339" t="str">
        <f>IF(AND(ISNUMBER('Tables 2'!AS30),ISNUMBER('Tables 2'!AS$22)),'Tables 2'!AS30-'Tables 2'!AS$22,"")</f>
        <v/>
      </c>
      <c r="BR97" s="339" t="str">
        <f>IF(AND(ISNUMBER('Tables 2'!AT30),ISNUMBER('Tables 2'!AT$22)),'Tables 2'!AT30-'Tables 2'!AT$22,"")</f>
        <v/>
      </c>
      <c r="BS97" s="339" t="str">
        <f>IF(AND(ISNUMBER('Tables 2'!AU30),ISNUMBER('Tables 2'!AU$22)),'Tables 2'!AU30-'Tables 2'!AU$22,"")</f>
        <v/>
      </c>
    </row>
    <row r="98" spans="2:71" ht="13.5" thickBot="1">
      <c r="B98" s="172" t="s">
        <v>738</v>
      </c>
      <c r="C98" s="247">
        <f ca="1">IF(AND(ISNUMBER('Tables 2'!C31),ISNUMBER('Tables 2'!C$30)),'Tables 2'!C31-'Tables 2'!C$30,"")</f>
        <v>-1.0429999999999999</v>
      </c>
      <c r="D98" s="247">
        <f ca="1">IF(AND(ISNUMBER('Tables 2'!G31),ISNUMBER('Tables 2'!G$30)),'Tables 2'!G31-'Tables 2'!G$30,"")</f>
        <v>-1.082608</v>
      </c>
      <c r="E98" s="247">
        <f ca="1">IF(AND(ISNUMBER('Tables 2'!K31),ISNUMBER('Tables 2'!K$30)),'Tables 2'!K31-'Tables 2'!K$30,"")</f>
        <v>-0.99600000000000022</v>
      </c>
      <c r="F98" s="247">
        <f ca="1">IF(AND(ISNUMBER('Tables 2'!O31),ISNUMBER('Tables 2'!O$30)),'Tables 2'!O31-'Tables 2'!O$30,"")</f>
        <v>-1.0733194319704329</v>
      </c>
      <c r="G98" s="247">
        <f ca="1">IF(AND(ISNUMBER('Tables 2'!S31),ISNUMBER('Tables 2'!S$30)),'Tables 2'!S31-'Tables 2'!S$30,"")</f>
        <v>-1.0819999999999999</v>
      </c>
      <c r="H98" s="247">
        <f ca="1">IF(AND(ISNUMBER('Tables 2'!W31),ISNUMBER('Tables 2'!W$30)),'Tables 2'!W31-'Tables 2'!W$30,"")</f>
        <v>-1.1234557596842398</v>
      </c>
      <c r="I98" s="252">
        <f t="shared" ca="1" si="29"/>
        <v>-1.1234557596842398</v>
      </c>
      <c r="J98" s="247">
        <f t="shared" ca="1" si="30"/>
        <v>-0.99600000000000022</v>
      </c>
      <c r="K98" s="250">
        <f t="shared" ca="1" si="31"/>
        <v>-1.0667305319424454</v>
      </c>
      <c r="L98" s="251">
        <f t="shared" ca="1" si="32"/>
        <v>0.11948262083785223</v>
      </c>
      <c r="M98" s="83"/>
      <c r="N98" s="365" t="str">
        <f>IF(AND(ISNUMBER('Tables 2'!AF31),ISNUMBER('Tables 2'!AF$30)),'Tables 2'!AF31-'Tables 2'!AF$30,"")</f>
        <v/>
      </c>
      <c r="P98" s="345" t="str">
        <f>IF(AND(ISNUMBER('Tables 2'!#REF!),ISNUMBER('Tables 2'!#REF!)),'Tables 2'!#REF!-'Tables 2'!#REF!,"")</f>
        <v/>
      </c>
      <c r="Q98" s="345" t="str">
        <f>IF(AND(ISNUMBER('Tables 2'!A31),ISNUMBER('Tables 2'!A$30)),'Tables 2'!A31-'Tables 2'!A$30,"")</f>
        <v/>
      </c>
      <c r="R98" s="345" t="str">
        <f>IF(AND(ISNUMBER('Tables 2'!B31),ISNUMBER('Tables 2'!B$30)),'Tables 2'!B31-'Tables 2'!B$30,"")</f>
        <v/>
      </c>
      <c r="AP98" s="342">
        <f ca="1">IF(AND(ISNUMBER('Tables 2'!Z31),ISNUMBER('Tables 2'!Z$30)),'Tables 2'!Z31-'Tables 2'!Z$30,"")</f>
        <v>0</v>
      </c>
      <c r="AS98" s="342" t="str">
        <f>IF(AND(ISNUMBER('Tables 2'!#REF!),ISNUMBER('Tables 2'!#REF!)),'Tables 2'!#REF!-'Tables 2'!#REF!,"")</f>
        <v/>
      </c>
      <c r="AT98" s="342" t="str">
        <f>IF(AND(ISNUMBER('Tables 2'!#REF!),ISNUMBER('Tables 2'!#REF!)),'Tables 2'!#REF!-'Tables 2'!#REF!,"")</f>
        <v/>
      </c>
      <c r="AV98" s="342" t="str">
        <f>IF(AND(ISNUMBER('Tables 2'!#REF!),ISNUMBER('Tables 2'!#REF!)),'Tables 2'!#REF!-'Tables 2'!#REF!,"")</f>
        <v/>
      </c>
      <c r="AW98" s="342" t="str">
        <f>IF(AND(ISNUMBER('Tables 2'!#REF!),ISNUMBER('Tables 2'!#REF!)),'Tables 2'!#REF!-'Tables 2'!#REF!,"")</f>
        <v/>
      </c>
      <c r="AX98" s="342" t="str">
        <f>IF(AND(ISNUMBER('Tables 2'!#REF!),ISNUMBER('Tables 2'!#REF!)),'Tables 2'!#REF!-'Tables 2'!#REF!,"")</f>
        <v/>
      </c>
      <c r="AY98" s="342">
        <f ca="1">IF(AND(ISNUMBER('Tables 2'!AA31),ISNUMBER('Tables 2'!AA$30)),'Tables 2'!AA31-'Tables 2'!AA$30,"")</f>
        <v>-1.082608</v>
      </c>
      <c r="AZ98" s="342">
        <f ca="1">IF(AND(ISNUMBER('Tables 2'!AB31),ISNUMBER('Tables 2'!AB$30)),'Tables 2'!AB31-'Tables 2'!AB$30,"")</f>
        <v>-1.0744405127631198</v>
      </c>
      <c r="BA98" s="342">
        <f ca="1">IF(AND(ISNUMBER('Tables 2'!AC31),ISNUMBER('Tables 2'!AC$30)),'Tables 2'!AC31-'Tables 2'!AC$30,"")</f>
        <v>-1.0667305319424456</v>
      </c>
      <c r="BB98" s="342">
        <f ca="1">IF(AND(ISNUMBER('Tables 2'!AD31),ISNUMBER('Tables 2'!AD$30)),'Tables 2'!AD31-'Tables 2'!AD$30,"")</f>
        <v>9.1588344336865524E-2</v>
      </c>
      <c r="BC98" s="342" t="str">
        <f>IF(AND(ISNUMBER('Tables 2'!AE31),ISNUMBER('Tables 2'!AE$30)),'Tables 2'!AE31-'Tables 2'!AE$30,"")</f>
        <v/>
      </c>
      <c r="BE98" s="342" t="str">
        <f>IF(AND(ISNUMBER('Tables 2'!AG31),ISNUMBER('Tables 2'!AG$30)),'Tables 2'!AG31-'Tables 2'!AG$30,"")</f>
        <v/>
      </c>
      <c r="BF98" s="342" t="str">
        <f>IF(AND(ISNUMBER('Tables 2'!AH31),ISNUMBER('Tables 2'!AH$30)),'Tables 2'!AH31-'Tables 2'!AH$30,"")</f>
        <v/>
      </c>
      <c r="BG98" s="342" t="str">
        <f>IF(AND(ISNUMBER('Tables 2'!AI31),ISNUMBER('Tables 2'!AI$30)),'Tables 2'!AI31-'Tables 2'!AI$30,"")</f>
        <v/>
      </c>
      <c r="BH98" s="342" t="str">
        <f>IF(AND(ISNUMBER('Tables 2'!AJ31),ISNUMBER('Tables 2'!AJ$30)),'Tables 2'!AJ31-'Tables 2'!AJ$30,"")</f>
        <v/>
      </c>
      <c r="BI98" s="342" t="str">
        <f>IF(AND(ISNUMBER('Tables 2'!AK31),ISNUMBER('Tables 2'!AK$30)),'Tables 2'!AK31-'Tables 2'!AK$30,"")</f>
        <v/>
      </c>
      <c r="BJ98" s="342" t="str">
        <f>IF(AND(ISNUMBER('Tables 2'!AL31),ISNUMBER('Tables 2'!AL$30)),'Tables 2'!AL31-'Tables 2'!AL$30,"")</f>
        <v/>
      </c>
      <c r="BK98" s="342">
        <f>IF(AND(ISNUMBER('Tables 2'!AM31),ISNUMBER('Tables 2'!AM$30)),'Tables 2'!AM31-'Tables 2'!AM$30,"")</f>
        <v>1</v>
      </c>
      <c r="BL98" s="342" t="str">
        <f>IF(AND(ISNUMBER('Tables 2'!AN31),ISNUMBER('Tables 2'!AN$30)),'Tables 2'!AN31-'Tables 2'!AN$30,"")</f>
        <v/>
      </c>
      <c r="BM98" s="342" t="str">
        <f>IF(AND(ISNUMBER('Tables 2'!AO31),ISNUMBER('Tables 2'!AO$30)),'Tables 2'!AO31-'Tables 2'!AO$30,"")</f>
        <v/>
      </c>
      <c r="BN98" s="342" t="str">
        <f>IF(AND(ISNUMBER('Tables 2'!AP31),ISNUMBER('Tables 2'!AP$30)),'Tables 2'!AP31-'Tables 2'!AP$30,"")</f>
        <v/>
      </c>
      <c r="BO98" s="342" t="str">
        <f>IF(AND(ISNUMBER('Tables 2'!AQ31),ISNUMBER('Tables 2'!AQ$30)),'Tables 2'!AQ31-'Tables 2'!AQ$30,"")</f>
        <v/>
      </c>
      <c r="BP98" s="342" t="str">
        <f>IF(AND(ISNUMBER('Tables 2'!AR31),ISNUMBER('Tables 2'!AR$30)),'Tables 2'!AR31-'Tables 2'!AR$30,"")</f>
        <v/>
      </c>
      <c r="BQ98" s="342" t="str">
        <f>IF(AND(ISNUMBER('Tables 2'!AS31),ISNUMBER('Tables 2'!AS$30)),'Tables 2'!AS31-'Tables 2'!AS$30,"")</f>
        <v/>
      </c>
      <c r="BR98" s="342" t="str">
        <f>IF(AND(ISNUMBER('Tables 2'!AT31),ISNUMBER('Tables 2'!AT$30)),'Tables 2'!AT31-'Tables 2'!AT$30,"")</f>
        <v/>
      </c>
      <c r="BS98" s="342" t="str">
        <f>IF(AND(ISNUMBER('Tables 2'!AU31),ISNUMBER('Tables 2'!AU$30)),'Tables 2'!AU31-'Tables 2'!AU$30,"")</f>
        <v/>
      </c>
    </row>
    <row r="99" spans="2:71" ht="13.5" thickTop="1">
      <c r="B99" s="157" t="s">
        <v>480</v>
      </c>
      <c r="C99" s="146"/>
      <c r="D99" s="146"/>
      <c r="E99" s="146"/>
      <c r="F99" s="146"/>
      <c r="G99" s="146"/>
      <c r="H99" s="146"/>
      <c r="I99" s="978" t="s">
        <v>561</v>
      </c>
      <c r="J99" s="979"/>
      <c r="K99" s="979"/>
      <c r="L99" s="980"/>
      <c r="M99" s="446"/>
      <c r="N99" s="366"/>
    </row>
    <row r="100" spans="2:71">
      <c r="B100" s="157"/>
      <c r="C100" s="254" t="str">
        <f ca="1">'DATA for charts'!C6</f>
        <v>BSIMAC</v>
      </c>
      <c r="D100" s="254" t="str">
        <f ca="1">'DATA for charts'!D6</f>
        <v>CSE</v>
      </c>
      <c r="E100" s="254" t="str">
        <f ca="1">'DATA for charts'!E6</f>
        <v>DeST</v>
      </c>
      <c r="F100" s="254" t="str">
        <f ca="1">'DATA for charts'!F6</f>
        <v>EnergyPlus</v>
      </c>
      <c r="G100" s="254" t="str">
        <f ca="1">'DATA for charts'!G6</f>
        <v>ESP-r</v>
      </c>
      <c r="H100" s="254" t="str">
        <f ca="1">'DATA for charts'!H6</f>
        <v>TRNSYS</v>
      </c>
      <c r="I100" s="444"/>
      <c r="J100" s="353"/>
      <c r="K100" s="353"/>
      <c r="L100" s="344" t="s">
        <v>453</v>
      </c>
      <c r="M100" s="15"/>
      <c r="N100" s="354" t="str">
        <f ca="1">'DATA for charts'!$S$6</f>
        <v>Tested Prg</v>
      </c>
    </row>
    <row r="101" spans="2:71">
      <c r="B101" s="208" t="s">
        <v>24</v>
      </c>
      <c r="C101" s="398" t="str">
        <f ca="1">'DATA for charts'!C7</f>
        <v/>
      </c>
      <c r="D101" s="398" t="str">
        <f ca="1">'DATA for charts'!D7</f>
        <v/>
      </c>
      <c r="E101" s="398" t="str">
        <f ca="1">'DATA for charts'!E7</f>
        <v/>
      </c>
      <c r="F101" s="398" t="str">
        <f ca="1">'DATA for charts'!F7</f>
        <v/>
      </c>
      <c r="G101" s="205" t="str">
        <f ca="1">'DATA for charts'!G7</f>
        <v/>
      </c>
      <c r="H101" s="398" t="str">
        <f ca="1">'DATA for charts'!H7</f>
        <v/>
      </c>
      <c r="I101" s="418" t="s">
        <v>254</v>
      </c>
      <c r="J101" s="166" t="s">
        <v>255</v>
      </c>
      <c r="K101" s="166" t="s">
        <v>256</v>
      </c>
      <c r="L101" s="161" t="s">
        <v>451</v>
      </c>
      <c r="M101" s="15"/>
      <c r="N101" s="447" t="str">
        <f ca="1">'DATA for charts'!$S$7</f>
        <v/>
      </c>
    </row>
    <row r="102" spans="2:71">
      <c r="B102" s="157" t="s">
        <v>471</v>
      </c>
      <c r="C102" s="238">
        <f ca="1">IF(AND(ISNUMBER('Tables 2'!C74),ISNUMBER('Tables 2'!C63)),'Tables 2'!C74-'Tables 2'!C63,"")</f>
        <v>-2.6110000000000002</v>
      </c>
      <c r="D102" s="238">
        <f ca="1">IF(AND(ISNUMBER('Tables 2'!G74),ISNUMBER('Tables 2'!G63)),'Tables 2'!G74-'Tables 2'!G63,"")</f>
        <v>-3.1045569999999998</v>
      </c>
      <c r="E102" s="238">
        <f ca="1">IF(AND(ISNUMBER('Tables 2'!K74),ISNUMBER('Tables 2'!K63)),'Tables 2'!K74-'Tables 2'!K63,"")</f>
        <v>-2.8659999999999997</v>
      </c>
      <c r="F102" s="238">
        <f ca="1">IF(AND(ISNUMBER('Tables 2'!O74),ISNUMBER('Tables 2'!O63)),'Tables 2'!O74-'Tables 2'!O63,"")</f>
        <v>-3.3111199451471118</v>
      </c>
      <c r="G102" s="238">
        <f ca="1">IF(AND(ISNUMBER('Tables 2'!S74),ISNUMBER('Tables 2'!S63)),'Tables 2'!S74-'Tables 2'!S63,"")</f>
        <v>-3.2969999999999997</v>
      </c>
      <c r="H102" s="238">
        <f ca="1">IF(AND(ISNUMBER('Tables 2'!W74),ISNUMBER('Tables 2'!W63)),'Tables 2'!W74-'Tables 2'!W63,"")</f>
        <v>-3.10567728678385</v>
      </c>
      <c r="I102" s="239">
        <f t="shared" ref="I102:I111" ca="1" si="33">MIN(C102:H102)</f>
        <v>-3.3111199451471118</v>
      </c>
      <c r="J102" s="358">
        <f t="shared" ref="J102:J111" ca="1" si="34">MAX(C102:H102)</f>
        <v>-2.6110000000000002</v>
      </c>
      <c r="K102" s="246">
        <f t="shared" ref="K102:K111" ca="1" si="35">AVERAGE(C102:H102)</f>
        <v>-3.0492257053218275</v>
      </c>
      <c r="L102" s="241">
        <f t="shared" ref="L102:L111" ca="1" si="36">ABS((J102-I102)/K102)</f>
        <v>0.22960581236252506</v>
      </c>
      <c r="M102" s="17"/>
      <c r="N102" s="356" t="str">
        <f>IF(AND(ISNUMBER('Tables 2'!AF74),ISNUMBER('Tables 2'!AF63)),'Tables 2'!AF74-'Tables 2'!AF63,"")</f>
        <v/>
      </c>
    </row>
    <row r="103" spans="2:71">
      <c r="B103" s="157" t="s">
        <v>466</v>
      </c>
      <c r="C103" s="238">
        <f ca="1">IF(AND(ISNUMBER('Tables 2'!C75),ISNUMBER('Tables 2'!C74)),'Tables 2'!C75-'Tables 2'!C74,"")</f>
        <v>-0.54600000000000026</v>
      </c>
      <c r="D103" s="238">
        <f ca="1">IF(AND(ISNUMBER('Tables 2'!G75),ISNUMBER('Tables 2'!G74)),'Tables 2'!G75-'Tables 2'!G74,"")</f>
        <v>-0.65435899999999991</v>
      </c>
      <c r="E103" s="238">
        <f ca="1">IF(AND(ISNUMBER('Tables 2'!K75),ISNUMBER('Tables 2'!K74)),'Tables 2'!K75-'Tables 2'!K74,"")</f>
        <v>-0.45299999999999985</v>
      </c>
      <c r="F103" s="238">
        <f ca="1">IF(AND(ISNUMBER('Tables 2'!O75),ISNUMBER('Tables 2'!O74)),'Tables 2'!O75-'Tables 2'!O74,"")</f>
        <v>-0.81834617680564659</v>
      </c>
      <c r="G103" s="238">
        <f ca="1">IF(AND(ISNUMBER('Tables 2'!S75),ISNUMBER('Tables 2'!S74)),'Tables 2'!S75-'Tables 2'!S74,"")</f>
        <v>-0.68399999999999972</v>
      </c>
      <c r="H103" s="238">
        <f ca="1">IF(AND(ISNUMBER('Tables 2'!W75),ISNUMBER('Tables 2'!W74)),'Tables 2'!W75-'Tables 2'!W74,"")</f>
        <v>-0.8590329064263198</v>
      </c>
      <c r="I103" s="239">
        <f t="shared" ca="1" si="33"/>
        <v>-0.8590329064263198</v>
      </c>
      <c r="J103" s="238">
        <f t="shared" ca="1" si="34"/>
        <v>-0.45299999999999985</v>
      </c>
      <c r="K103" s="246">
        <f t="shared" ca="1" si="35"/>
        <v>-0.66912301387199447</v>
      </c>
      <c r="L103" s="241">
        <f t="shared" ca="1" si="36"/>
        <v>0.60681354251551034</v>
      </c>
      <c r="M103" s="17"/>
      <c r="N103" s="356" t="str">
        <f>IF(AND(ISNUMBER('Tables 2'!AF75),ISNUMBER('Tables 2'!AF74)),'Tables 2'!AF75-'Tables 2'!AF74,"")</f>
        <v/>
      </c>
    </row>
    <row r="104" spans="2:71">
      <c r="B104" s="157" t="s">
        <v>583</v>
      </c>
      <c r="C104" s="238">
        <f ca="1">IF(AND(ISNUMBER('Tables 2'!C76),ISNUMBER('Tables 2'!C74)),'Tables 2'!C76-'Tables 2'!C74,"")</f>
        <v>0.44199999999999973</v>
      </c>
      <c r="D104" s="238">
        <f ca="1">IF(AND(ISNUMBER('Tables 2'!G76),ISNUMBER('Tables 2'!G74)),'Tables 2'!G76-'Tables 2'!G74,"")</f>
        <v>-0.31975300000000084</v>
      </c>
      <c r="E104" s="238">
        <f ca="1">IF(AND(ISNUMBER('Tables 2'!K76),ISNUMBER('Tables 2'!K74)),'Tables 2'!K76-'Tables 2'!K74,"")</f>
        <v>0.15399999999999991</v>
      </c>
      <c r="F104" s="238">
        <f ca="1">IF(AND(ISNUMBER('Tables 2'!O76),ISNUMBER('Tables 2'!O74)),'Tables 2'!O76-'Tables 2'!O74,"")</f>
        <v>0.21988280365222312</v>
      </c>
      <c r="G104" s="238">
        <f ca="1">IF(AND(ISNUMBER('Tables 2'!S76),ISNUMBER('Tables 2'!S74)),'Tables 2'!S76-'Tables 2'!S74,"")</f>
        <v>0.20300000000000029</v>
      </c>
      <c r="H104" s="238">
        <f ca="1">IF(AND(ISNUMBER('Tables 2'!W76),ISNUMBER('Tables 2'!W74)),'Tables 2'!W76-'Tables 2'!W74,"")</f>
        <v>0.21407942030165028</v>
      </c>
      <c r="I104" s="239">
        <f t="shared" ca="1" si="33"/>
        <v>-0.31975300000000084</v>
      </c>
      <c r="J104" s="238">
        <f t="shared" ca="1" si="34"/>
        <v>0.44199999999999973</v>
      </c>
      <c r="K104" s="696">
        <f t="shared" ca="1" si="35"/>
        <v>0.15220153732564543</v>
      </c>
      <c r="L104" s="241">
        <f t="shared" ca="1" si="36"/>
        <v>5.0048968846495869</v>
      </c>
      <c r="M104" s="17"/>
      <c r="N104" s="356" t="str">
        <f>IF(AND(ISNUMBER('Tables 2'!AF76),ISNUMBER('Tables 2'!AF74)),'Tables 2'!AF76-'Tables 2'!AF74,"")</f>
        <v/>
      </c>
    </row>
    <row r="105" spans="2:71">
      <c r="B105" s="157" t="s">
        <v>584</v>
      </c>
      <c r="C105" s="238">
        <f ca="1">IF(AND(ISNUMBER('Tables 2'!C77),ISNUMBER('Tables 2'!C76)),'Tables 2'!C77-'Tables 2'!C76,"")</f>
        <v>-0.42899999999999983</v>
      </c>
      <c r="D105" s="238">
        <f ca="1">IF(AND(ISNUMBER('Tables 2'!G77),ISNUMBER('Tables 2'!G76)),'Tables 2'!G77-'Tables 2'!G76,"")</f>
        <v>-0.39485599999999899</v>
      </c>
      <c r="E105" s="238">
        <f ca="1">IF(AND(ISNUMBER('Tables 2'!K77),ISNUMBER('Tables 2'!K76)),'Tables 2'!K77-'Tables 2'!K76,"")</f>
        <v>-0.375</v>
      </c>
      <c r="F105" s="238">
        <f ca="1">IF(AND(ISNUMBER('Tables 2'!O77),ISNUMBER('Tables 2'!O76)),'Tables 2'!O77-'Tables 2'!O76,"")</f>
        <v>-0.47881158287033365</v>
      </c>
      <c r="G105" s="238">
        <f ca="1">IF(AND(ISNUMBER('Tables 2'!S77),ISNUMBER('Tables 2'!S76)),'Tables 2'!S77-'Tables 2'!S76,"")</f>
        <v>-0.60499999999999998</v>
      </c>
      <c r="H105" s="238">
        <f ca="1">IF(AND(ISNUMBER('Tables 2'!W77),ISNUMBER('Tables 2'!W76)),'Tables 2'!W77-'Tables 2'!W76,"")</f>
        <v>-0.54103492736817005</v>
      </c>
      <c r="I105" s="239">
        <f t="shared" ca="1" si="33"/>
        <v>-0.60499999999999998</v>
      </c>
      <c r="J105" s="238">
        <f t="shared" ca="1" si="34"/>
        <v>-0.375</v>
      </c>
      <c r="K105" s="246">
        <f t="shared" ca="1" si="35"/>
        <v>-0.47061708503975042</v>
      </c>
      <c r="L105" s="241">
        <f t="shared" ca="1" si="36"/>
        <v>0.48872003867129721</v>
      </c>
      <c r="M105" s="17"/>
      <c r="N105" s="356" t="str">
        <f>IF(AND(ISNUMBER('Tables 2'!AF77),ISNUMBER('Tables 2'!AF76)),'Tables 2'!AF77-'Tables 2'!AF76,"")</f>
        <v/>
      </c>
    </row>
    <row r="106" spans="2:71">
      <c r="B106" s="157" t="s">
        <v>467</v>
      </c>
      <c r="C106" s="238">
        <f ca="1">IF(AND(ISNUMBER('Tables 2'!C78),ISNUMBER('Tables 2'!C74)),'Tables 2'!C78-'Tables 2'!C74,"")</f>
        <v>0.11899999999999977</v>
      </c>
      <c r="D106" s="238">
        <f ca="1">IF(AND(ISNUMBER('Tables 2'!G78),ISNUMBER('Tables 2'!G74)),'Tables 2'!G78-'Tables 2'!G74,"")</f>
        <v>0</v>
      </c>
      <c r="E106" s="238">
        <f ca="1">IF(AND(ISNUMBER('Tables 2'!K78),ISNUMBER('Tables 2'!K74)),'Tables 2'!K78-'Tables 2'!K74,"")</f>
        <v>0</v>
      </c>
      <c r="F106" s="238">
        <f ca="1">IF(AND(ISNUMBER('Tables 2'!O78),ISNUMBER('Tables 2'!O74)),'Tables 2'!O78-'Tables 2'!O74,"")</f>
        <v>-4.8523556752710917E-4</v>
      </c>
      <c r="G106" s="238">
        <f ca="1">IF(AND(ISNUMBER('Tables 2'!S78),ISNUMBER('Tables 2'!S74)),'Tables 2'!S78-'Tables 2'!S74,"")</f>
        <v>-4.9999999999998934E-3</v>
      </c>
      <c r="H106" s="238">
        <f ca="1">IF(AND(ISNUMBER('Tables 2'!W78),ISNUMBER('Tables 2'!W74)),'Tables 2'!W78-'Tables 2'!W74,"")</f>
        <v>-2.4478403727199449E-3</v>
      </c>
      <c r="I106" s="239">
        <f t="shared" ca="1" si="33"/>
        <v>-4.9999999999998934E-3</v>
      </c>
      <c r="J106" s="238">
        <f t="shared" ca="1" si="34"/>
        <v>0.11899999999999977</v>
      </c>
      <c r="K106" s="246">
        <f t="shared" ca="1" si="35"/>
        <v>1.8511154009958803E-2</v>
      </c>
      <c r="L106" s="241">
        <f t="shared" ca="1" si="36"/>
        <v>6.6986639478710508</v>
      </c>
      <c r="M106" s="17"/>
      <c r="N106" s="356" t="str">
        <f>IF(AND(ISNUMBER('Tables 2'!AF78),ISNUMBER('Tables 2'!AF74)),'Tables 2'!AF78-'Tables 2'!AF74,"")</f>
        <v/>
      </c>
    </row>
    <row r="107" spans="2:71">
      <c r="B107" s="157" t="s">
        <v>470</v>
      </c>
      <c r="C107" s="238">
        <f ca="1">IF(AND(ISNUMBER('Tables 2'!C79),ISNUMBER('Tables 2'!C74)),'Tables 2'!C79-'Tables 2'!C74,"")</f>
        <v>-0.67300000000000004</v>
      </c>
      <c r="D107" s="238">
        <f ca="1">IF(AND(ISNUMBER('Tables 2'!G79),ISNUMBER('Tables 2'!G74)),'Tables 2'!G79-'Tables 2'!G74,"")</f>
        <v>-1.0129329999999999</v>
      </c>
      <c r="E107" s="238">
        <f ca="1">IF(AND(ISNUMBER('Tables 2'!K79),ISNUMBER('Tables 2'!K74)),'Tables 2'!K79-'Tables 2'!K74,"")</f>
        <v>-0.50200000000000022</v>
      </c>
      <c r="F107" s="238">
        <f ca="1">IF(AND(ISNUMBER('Tables 2'!O79),ISNUMBER('Tables 2'!O74)),'Tables 2'!O79-'Tables 2'!O74,"")</f>
        <v>-0.65291908710168833</v>
      </c>
      <c r="G107" s="238">
        <f ca="1">IF(AND(ISNUMBER('Tables 2'!S79),ISNUMBER('Tables 2'!S74)),'Tables 2'!S79-'Tables 2'!S74,"")</f>
        <v>-0.69399999999999995</v>
      </c>
      <c r="H107" s="238">
        <f ca="1">IF(AND(ISNUMBER('Tables 2'!W79),ISNUMBER('Tables 2'!W74)),'Tables 2'!W79-'Tables 2'!W74,"")</f>
        <v>-0.70368320888943003</v>
      </c>
      <c r="I107" s="239">
        <f t="shared" ca="1" si="33"/>
        <v>-1.0129329999999999</v>
      </c>
      <c r="J107" s="238">
        <f t="shared" ca="1" si="34"/>
        <v>-0.50200000000000022</v>
      </c>
      <c r="K107" s="246">
        <f t="shared" ca="1" si="35"/>
        <v>-0.70642254933185311</v>
      </c>
      <c r="L107" s="241">
        <f t="shared" ca="1" si="36"/>
        <v>0.72326824856206684</v>
      </c>
      <c r="M107" s="17"/>
      <c r="N107" s="356" t="str">
        <f>IF(AND(ISNUMBER('Tables 2'!AF79),ISNUMBER('Tables 2'!AF74)),'Tables 2'!AF79-'Tables 2'!AF74,"")</f>
        <v/>
      </c>
    </row>
    <row r="108" spans="2:71">
      <c r="B108" s="343" t="s">
        <v>468</v>
      </c>
      <c r="C108" s="238" t="str">
        <f ca="1">IF(AND(ISNUMBER('Tables 2'!C80),ISNUMBER('Tables 2'!C74)),'Tables 2'!C80-'Tables 2'!C74,"")</f>
        <v/>
      </c>
      <c r="D108" s="238">
        <f ca="1">IF(AND(ISNUMBER('Tables 2'!G80),ISNUMBER('Tables 2'!G74)),'Tables 2'!G80-'Tables 2'!G74,"")</f>
        <v>-1.9993439999999998</v>
      </c>
      <c r="E108" s="238">
        <f ca="1">IF(AND(ISNUMBER('Tables 2'!K80),ISNUMBER('Tables 2'!K74)),'Tables 2'!K80-'Tables 2'!K74,"")</f>
        <v>-1.1890000000000001</v>
      </c>
      <c r="F108" s="238">
        <f ca="1">IF(AND(ISNUMBER('Tables 2'!O80),ISNUMBER('Tables 2'!O74)),'Tables 2'!O80-'Tables 2'!O74,"")</f>
        <v>-1.5605277625720049</v>
      </c>
      <c r="G108" s="238">
        <f ca="1">IF(AND(ISNUMBER('Tables 2'!S80),ISNUMBER('Tables 2'!S$74)),'Tables 2'!S80-'Tables 2'!S$74,"")</f>
        <v>-1.4929999999999999</v>
      </c>
      <c r="H108" s="238">
        <f ca="1">IF(AND(ISNUMBER('Tables 2'!W80),ISNUMBER('Tables 2'!W74)),'Tables 2'!W80-'Tables 2'!W74,"")</f>
        <v>-1.60158082412143</v>
      </c>
      <c r="I108" s="239">
        <f t="shared" ca="1" si="33"/>
        <v>-1.9993439999999998</v>
      </c>
      <c r="J108" s="238">
        <f t="shared" ca="1" si="34"/>
        <v>-1.1890000000000001</v>
      </c>
      <c r="K108" s="246">
        <f t="shared" ca="1" si="35"/>
        <v>-1.5686905173386871</v>
      </c>
      <c r="L108" s="453">
        <f t="shared" ca="1" si="36"/>
        <v>0.51657353126272698</v>
      </c>
      <c r="M108" s="17"/>
      <c r="N108" s="356" t="str">
        <f>IF(AND(ISNUMBER('Tables 2'!AF80),ISNUMBER('Tables 2'!AF74)),'Tables 2'!AF80-'Tables 2'!AF74,"")</f>
        <v/>
      </c>
    </row>
    <row r="109" spans="2:71">
      <c r="B109" s="157" t="s">
        <v>736</v>
      </c>
      <c r="C109" s="238">
        <f ca="1">IF(AND(ISNUMBER('Tables 2'!C81),ISNUMBER('Tables 2'!C$74)),'Tables 2'!C81-'Tables 2'!C$74,"")</f>
        <v>0.34499999999999975</v>
      </c>
      <c r="D109" s="238">
        <f ca="1">IF(AND(ISNUMBER('Tables 2'!G81),ISNUMBER('Tables 2'!G$74)),'Tables 2'!G81-'Tables 2'!G$74,"")</f>
        <v>0.29156300000000002</v>
      </c>
      <c r="E109" s="238">
        <f ca="1">IF(AND(ISNUMBER('Tables 2'!K81),ISNUMBER('Tables 2'!K$74)),'Tables 2'!K81-'Tables 2'!K$74,"")</f>
        <v>0.37400000000000011</v>
      </c>
      <c r="F109" s="238">
        <f ca="1">IF(AND(ISNUMBER('Tables 2'!O81),ISNUMBER('Tables 2'!O$74)),'Tables 2'!O81-'Tables 2'!O$74,"")</f>
        <v>0.40967549987969498</v>
      </c>
      <c r="G109" s="238">
        <f ca="1">IF(AND(ISNUMBER('Tables 2'!S81),ISNUMBER('Tables 2'!S$74)),'Tables 2'!S81-'Tables 2'!S$74,"")</f>
        <v>0.44500000000000028</v>
      </c>
      <c r="H109" s="238">
        <f ca="1">IF(AND(ISNUMBER('Tables 2'!W81),ISNUMBER('Tables 2'!W$74)),'Tables 2'!W81-'Tables 2'!W$74,"")</f>
        <v>0.37248654683431015</v>
      </c>
      <c r="I109" s="239">
        <f t="shared" ca="1" si="33"/>
        <v>0.29156300000000002</v>
      </c>
      <c r="J109" s="238">
        <f t="shared" ca="1" si="34"/>
        <v>0.44500000000000028</v>
      </c>
      <c r="K109" s="246">
        <f t="shared" ca="1" si="35"/>
        <v>0.3729541744523342</v>
      </c>
      <c r="L109" s="241">
        <f t="shared" ca="1" si="36"/>
        <v>0.41140979377778875</v>
      </c>
      <c r="M109" s="83"/>
      <c r="N109" s="356" t="str">
        <f>IF(AND(ISNUMBER('Tables 2'!AF81),ISNUMBER('Tables 2'!AF$74)),'Tables 2'!AF81-'Tables 2'!AF$74,"")</f>
        <v/>
      </c>
      <c r="P109" s="345" t="str">
        <f>IF(AND(ISNUMBER('Tables 2'!#REF!),ISNUMBER('Tables 2'!#REF!)),'Tables 2'!#REF!-'Tables 2'!#REF!,"")</f>
        <v/>
      </c>
      <c r="Q109" s="345" t="str">
        <f>IF(AND(ISNUMBER('Tables 2'!A81),ISNUMBER('Tables 2'!A$74)),'Tables 2'!A81-'Tables 2'!A$74,"")</f>
        <v/>
      </c>
      <c r="R109" s="345" t="str">
        <f>IF(AND(ISNUMBER('Tables 2'!B81),ISNUMBER('Tables 2'!B$74)),'Tables 2'!B81-'Tables 2'!B$74,"")</f>
        <v/>
      </c>
      <c r="AP109" s="339">
        <f ca="1">IF(AND(ISNUMBER('Tables 2'!Z81),ISNUMBER('Tables 2'!Z$74)),'Tables 2'!Z81-'Tables 2'!Z$74,"")</f>
        <v>0</v>
      </c>
      <c r="AS109" s="339" t="str">
        <f>IF(AND(ISNUMBER('Tables 2'!#REF!),ISNUMBER('Tables 2'!#REF!)),'Tables 2'!#REF!-'Tables 2'!#REF!,"")</f>
        <v/>
      </c>
      <c r="AT109" s="339" t="str">
        <f>IF(AND(ISNUMBER('Tables 2'!#REF!),ISNUMBER('Tables 2'!#REF!)),'Tables 2'!#REF!-'Tables 2'!#REF!,"")</f>
        <v/>
      </c>
      <c r="AV109" s="339" t="str">
        <f>IF(AND(ISNUMBER('Tables 2'!#REF!),ISNUMBER('Tables 2'!#REF!)),'Tables 2'!#REF!-'Tables 2'!#REF!,"")</f>
        <v/>
      </c>
      <c r="AW109" s="339" t="str">
        <f>IF(AND(ISNUMBER('Tables 2'!#REF!),ISNUMBER('Tables 2'!#REF!)),'Tables 2'!#REF!-'Tables 2'!#REF!,"")</f>
        <v/>
      </c>
      <c r="AX109" s="339" t="str">
        <f>IF(AND(ISNUMBER('Tables 2'!#REF!),ISNUMBER('Tables 2'!#REF!)),'Tables 2'!#REF!-'Tables 2'!#REF!,"")</f>
        <v/>
      </c>
      <c r="AY109" s="339">
        <f ca="1">IF(AND(ISNUMBER('Tables 2'!AA81),ISNUMBER('Tables 2'!AA$74)),'Tables 2'!AA81-'Tables 2'!AA$74,"")</f>
        <v>0.37400000000000011</v>
      </c>
      <c r="AZ109" s="339">
        <f ca="1">IF(AND(ISNUMBER('Tables 2'!AB81),ISNUMBER('Tables 2'!AB$74)),'Tables 2'!AB81-'Tables 2'!AB$74,"")</f>
        <v>0.29156300000000002</v>
      </c>
      <c r="BA109" s="339">
        <f ca="1">IF(AND(ISNUMBER('Tables 2'!AC81),ISNUMBER('Tables 2'!AC$74)),'Tables 2'!AC81-'Tables 2'!AC$74,"")</f>
        <v>0.37295417445233436</v>
      </c>
      <c r="BB109" s="339">
        <f ca="1">IF(AND(ISNUMBER('Tables 2'!AD81),ISNUMBER('Tables 2'!AD$74)),'Tables 2'!AD81-'Tables 2'!AD$74,"")</f>
        <v>-5.5353119128337985E-2</v>
      </c>
      <c r="BC109" s="339" t="str">
        <f>IF(AND(ISNUMBER('Tables 2'!AE81),ISNUMBER('Tables 2'!AE$74)),'Tables 2'!AE81-'Tables 2'!AE$74,"")</f>
        <v/>
      </c>
      <c r="BE109" s="339" t="str">
        <f>IF(AND(ISNUMBER('Tables 2'!AG81),ISNUMBER('Tables 2'!AG$74)),'Tables 2'!AG81-'Tables 2'!AG$74,"")</f>
        <v/>
      </c>
      <c r="BF109" s="339" t="str">
        <f>IF(AND(ISNUMBER('Tables 2'!AH81),ISNUMBER('Tables 2'!AH$74)),'Tables 2'!AH81-'Tables 2'!AH$74,"")</f>
        <v/>
      </c>
      <c r="BG109" s="339" t="str">
        <f>IF(AND(ISNUMBER('Tables 2'!AI81),ISNUMBER('Tables 2'!AI$74)),'Tables 2'!AI81-'Tables 2'!AI$74,"")</f>
        <v/>
      </c>
      <c r="BH109" s="339" t="str">
        <f>IF(AND(ISNUMBER('Tables 2'!AJ81),ISNUMBER('Tables 2'!AJ$74)),'Tables 2'!AJ81-'Tables 2'!AJ$74,"")</f>
        <v/>
      </c>
      <c r="BI109" s="339" t="str">
        <f>IF(AND(ISNUMBER('Tables 2'!AK81),ISNUMBER('Tables 2'!AK$74)),'Tables 2'!AK81-'Tables 2'!AK$74,"")</f>
        <v/>
      </c>
      <c r="BJ109" s="339" t="str">
        <f>IF(AND(ISNUMBER('Tables 2'!AL81),ISNUMBER('Tables 2'!AL$74)),'Tables 2'!AL81-'Tables 2'!AL$74,"")</f>
        <v/>
      </c>
      <c r="BK109" s="339" t="str">
        <f>IF(AND(ISNUMBER('Tables 2'!AM81),ISNUMBER('Tables 2'!AM$74)),'Tables 2'!AM81-'Tables 2'!AM$74,"")</f>
        <v/>
      </c>
    </row>
    <row r="110" spans="2:71">
      <c r="B110" s="157" t="s">
        <v>737</v>
      </c>
      <c r="C110" s="238">
        <f ca="1">IF(AND(ISNUMBER('Tables 2'!C82),ISNUMBER('Tables 2'!C$74)),'Tables 2'!C82-'Tables 2'!C$74,"")</f>
        <v>0.93799999999999972</v>
      </c>
      <c r="D110" s="238">
        <f ca="1">IF(AND(ISNUMBER('Tables 2'!G82),ISNUMBER('Tables 2'!G$74)),'Tables 2'!G82-'Tables 2'!G$74,"")</f>
        <v>0.8488339999999992</v>
      </c>
      <c r="E110" s="238">
        <f ca="1">IF(AND(ISNUMBER('Tables 2'!K82),ISNUMBER('Tables 2'!K$74)),'Tables 2'!K82-'Tables 2'!K$74,"")</f>
        <v>0.65200000000000014</v>
      </c>
      <c r="F110" s="238">
        <f ca="1">IF(AND(ISNUMBER('Tables 2'!O82),ISNUMBER('Tables 2'!O$74)),'Tables 2'!O82-'Tables 2'!O$74,"")</f>
        <v>0.87433591364761165</v>
      </c>
      <c r="G110" s="238">
        <f ca="1">IF(AND(ISNUMBER('Tables 2'!S82),ISNUMBER('Tables 2'!S$74)),'Tables 2'!S82-'Tables 2'!S$74,"")</f>
        <v>0.8400000000000003</v>
      </c>
      <c r="H110" s="238">
        <f ca="1">IF(AND(ISNUMBER('Tables 2'!W82),ISNUMBER('Tables 2'!W$74)),'Tables 2'!W82-'Tables 2'!W$74,"")</f>
        <v>0.94463912963867003</v>
      </c>
      <c r="I110" s="239">
        <f t="shared" ca="1" si="33"/>
        <v>0.65200000000000014</v>
      </c>
      <c r="J110" s="238">
        <f t="shared" ca="1" si="34"/>
        <v>0.94463912963867003</v>
      </c>
      <c r="K110" s="246">
        <f t="shared" ca="1" si="35"/>
        <v>0.84963484054771354</v>
      </c>
      <c r="L110" s="241">
        <f t="shared" ca="1" si="36"/>
        <v>0.34442929559011648</v>
      </c>
      <c r="M110" s="83"/>
      <c r="N110" s="356" t="str">
        <f>IF(AND(ISNUMBER('Tables 2'!AF82),ISNUMBER('Tables 2'!AF$74)),'Tables 2'!AF82-'Tables 2'!AF$74,"")</f>
        <v/>
      </c>
      <c r="P110" s="345" t="str">
        <f>IF(AND(ISNUMBER('Tables 2'!#REF!),ISNUMBER('Tables 2'!#REF!)),'Tables 2'!#REF!-'Tables 2'!#REF!,"")</f>
        <v/>
      </c>
      <c r="Q110" s="345" t="str">
        <f>IF(AND(ISNUMBER('Tables 2'!A82),ISNUMBER('Tables 2'!A$74)),'Tables 2'!A82-'Tables 2'!A$74,"")</f>
        <v/>
      </c>
      <c r="R110" s="345" t="str">
        <f>IF(AND(ISNUMBER('Tables 2'!B82),ISNUMBER('Tables 2'!B$74)),'Tables 2'!B82-'Tables 2'!B$74,"")</f>
        <v/>
      </c>
      <c r="AP110" s="339">
        <f ca="1">IF(AND(ISNUMBER('Tables 2'!Z82),ISNUMBER('Tables 2'!Z$74)),'Tables 2'!Z82-'Tables 2'!Z$74,"")</f>
        <v>0</v>
      </c>
      <c r="AS110" s="339" t="str">
        <f>IF(AND(ISNUMBER('Tables 2'!#REF!),ISNUMBER('Tables 2'!#REF!)),'Tables 2'!#REF!-'Tables 2'!#REF!,"")</f>
        <v/>
      </c>
      <c r="AT110" s="339" t="str">
        <f>IF(AND(ISNUMBER('Tables 2'!#REF!),ISNUMBER('Tables 2'!#REF!)),'Tables 2'!#REF!-'Tables 2'!#REF!,"")</f>
        <v/>
      </c>
      <c r="AV110" s="339" t="str">
        <f>IF(AND(ISNUMBER('Tables 2'!#REF!),ISNUMBER('Tables 2'!#REF!)),'Tables 2'!#REF!-'Tables 2'!#REF!,"")</f>
        <v/>
      </c>
      <c r="AW110" s="339" t="str">
        <f>IF(AND(ISNUMBER('Tables 2'!#REF!),ISNUMBER('Tables 2'!#REF!)),'Tables 2'!#REF!-'Tables 2'!#REF!,"")</f>
        <v/>
      </c>
      <c r="AX110" s="339" t="str">
        <f>IF(AND(ISNUMBER('Tables 2'!#REF!),ISNUMBER('Tables 2'!#REF!)),'Tables 2'!#REF!-'Tables 2'!#REF!,"")</f>
        <v/>
      </c>
      <c r="AY110" s="339">
        <f ca="1">IF(AND(ISNUMBER('Tables 2'!AA82),ISNUMBER('Tables 2'!AA$74)),'Tables 2'!AA82-'Tables 2'!AA$74,"")</f>
        <v>0.65200000000000014</v>
      </c>
      <c r="AZ110" s="339">
        <f ca="1">IF(AND(ISNUMBER('Tables 2'!AB82),ISNUMBER('Tables 2'!AB$74)),'Tables 2'!AB82-'Tables 2'!AB$74,"")</f>
        <v>0.8488339999999992</v>
      </c>
      <c r="BA110" s="339">
        <f ca="1">IF(AND(ISNUMBER('Tables 2'!AC82),ISNUMBER('Tables 2'!AC$74)),'Tables 2'!AC82-'Tables 2'!AC$74,"")</f>
        <v>0.84963484054771321</v>
      </c>
      <c r="BB110" s="339">
        <f ca="1">IF(AND(ISNUMBER('Tables 2'!AD82),ISNUMBER('Tables 2'!AD$74)),'Tables 2'!AD82-'Tables 2'!AD$74,"")</f>
        <v>-9.8063101027469068E-3</v>
      </c>
      <c r="BC110" s="339" t="str">
        <f>IF(AND(ISNUMBER('Tables 2'!AE82),ISNUMBER('Tables 2'!AE$74)),'Tables 2'!AE82-'Tables 2'!AE$74,"")</f>
        <v/>
      </c>
      <c r="BE110" s="339" t="str">
        <f>IF(AND(ISNUMBER('Tables 2'!AG82),ISNUMBER('Tables 2'!AG$74)),'Tables 2'!AG82-'Tables 2'!AG$74,"")</f>
        <v/>
      </c>
      <c r="BF110" s="339" t="str">
        <f>IF(AND(ISNUMBER('Tables 2'!AH82),ISNUMBER('Tables 2'!AH$74)),'Tables 2'!AH82-'Tables 2'!AH$74,"")</f>
        <v/>
      </c>
      <c r="BG110" s="339" t="str">
        <f>IF(AND(ISNUMBER('Tables 2'!AI82),ISNUMBER('Tables 2'!AI$74)),'Tables 2'!AI82-'Tables 2'!AI$74,"")</f>
        <v/>
      </c>
      <c r="BH110" s="339" t="str">
        <f>IF(AND(ISNUMBER('Tables 2'!AJ82),ISNUMBER('Tables 2'!AJ$74)),'Tables 2'!AJ82-'Tables 2'!AJ$74,"")</f>
        <v/>
      </c>
      <c r="BI110" s="339" t="str">
        <f>IF(AND(ISNUMBER('Tables 2'!AK82),ISNUMBER('Tables 2'!AK$74)),'Tables 2'!AK82-'Tables 2'!AK$74,"")</f>
        <v/>
      </c>
      <c r="BJ110" s="339" t="str">
        <f>IF(AND(ISNUMBER('Tables 2'!AL82),ISNUMBER('Tables 2'!AL$74)),'Tables 2'!AL82-'Tables 2'!AL$74,"")</f>
        <v/>
      </c>
      <c r="BK110" s="339" t="str">
        <f>IF(AND(ISNUMBER('Tables 2'!AM82),ISNUMBER('Tables 2'!AM$74)),'Tables 2'!AM82-'Tables 2'!AM$74,"")</f>
        <v/>
      </c>
    </row>
    <row r="111" spans="2:71" ht="13.5" thickBot="1">
      <c r="B111" s="172" t="s">
        <v>738</v>
      </c>
      <c r="C111" s="247">
        <f ca="1">IF(AND(ISNUMBER('Tables 2'!C83),ISNUMBER('Tables 2'!C$82)),'Tables 2'!C83-'Tables 2'!C$82,"")</f>
        <v>0.15199999999999969</v>
      </c>
      <c r="D111" s="247">
        <f ca="1">IF(AND(ISNUMBER('Tables 2'!G83),ISNUMBER('Tables 2'!G$82)),'Tables 2'!G83-'Tables 2'!G$82,"")</f>
        <v>-1.481999999998429E-3</v>
      </c>
      <c r="E111" s="247">
        <f ca="1">IF(AND(ISNUMBER('Tables 2'!K83),ISNUMBER('Tables 2'!K$82)),'Tables 2'!K83-'Tables 2'!K$82,"")</f>
        <v>0.10699999999999976</v>
      </c>
      <c r="F111" s="247">
        <f ca="1">IF(AND(ISNUMBER('Tables 2'!O83),ISNUMBER('Tables 2'!O$82)),'Tables 2'!O83-'Tables 2'!O$82,"")</f>
        <v>0.26266367884869446</v>
      </c>
      <c r="G111" s="247">
        <f ca="1">IF(AND(ISNUMBER('Tables 2'!S83),ISNUMBER('Tables 2'!S$82)),'Tables 2'!S83-'Tables 2'!S$82,"")</f>
        <v>0.21799999999999997</v>
      </c>
      <c r="H111" s="247">
        <f ca="1">IF(AND(ISNUMBER('Tables 2'!W83),ISNUMBER('Tables 2'!W$82)),'Tables 2'!W83-'Tables 2'!W$82,"")</f>
        <v>0.23020467122396049</v>
      </c>
      <c r="I111" s="252">
        <f t="shared" ca="1" si="33"/>
        <v>-1.481999999998429E-3</v>
      </c>
      <c r="J111" s="247">
        <f t="shared" ca="1" si="34"/>
        <v>0.26266367884869446</v>
      </c>
      <c r="K111" s="250">
        <f t="shared" ca="1" si="35"/>
        <v>0.16139772501210933</v>
      </c>
      <c r="L111" s="251">
        <f t="shared" ca="1" si="36"/>
        <v>1.636613396061652</v>
      </c>
      <c r="M111" s="83"/>
      <c r="N111" s="365" t="str">
        <f>IF(AND(ISNUMBER('Tables 2'!AF83),ISNUMBER('Tables 2'!AF$82)),'Tables 2'!AF83-'Tables 2'!AF$82,"")</f>
        <v/>
      </c>
      <c r="P111" s="345" t="str">
        <f>IF(AND(ISNUMBER('Tables 2'!#REF!),ISNUMBER('Tables 2'!#REF!)),'Tables 2'!#REF!-'Tables 2'!#REF!,"")</f>
        <v/>
      </c>
      <c r="Q111" s="345" t="str">
        <f>IF(AND(ISNUMBER('Tables 2'!A83),ISNUMBER('Tables 2'!A$82)),'Tables 2'!A83-'Tables 2'!A$82,"")</f>
        <v/>
      </c>
      <c r="R111" s="345" t="str">
        <f>IF(AND(ISNUMBER('Tables 2'!B83),ISNUMBER('Tables 2'!B$82)),'Tables 2'!B83-'Tables 2'!B$82,"")</f>
        <v/>
      </c>
      <c r="AP111" s="342">
        <f ca="1">IF(AND(ISNUMBER('Tables 2'!Z83),ISNUMBER('Tables 2'!Z$82)),'Tables 2'!Z83-'Tables 2'!Z$82,"")</f>
        <v>1</v>
      </c>
      <c r="AS111" s="342" t="str">
        <f>IF(AND(ISNUMBER('Tables 2'!#REF!),ISNUMBER('Tables 2'!#REF!)),'Tables 2'!#REF!-'Tables 2'!#REF!,"")</f>
        <v/>
      </c>
      <c r="AT111" s="342" t="str">
        <f>IF(AND(ISNUMBER('Tables 2'!#REF!),ISNUMBER('Tables 2'!#REF!)),'Tables 2'!#REF!-'Tables 2'!#REF!,"")</f>
        <v/>
      </c>
      <c r="AV111" s="342" t="str">
        <f>IF(AND(ISNUMBER('Tables 2'!#REF!),ISNUMBER('Tables 2'!#REF!)),'Tables 2'!#REF!-'Tables 2'!#REF!,"")</f>
        <v/>
      </c>
      <c r="AW111" s="342" t="str">
        <f>IF(AND(ISNUMBER('Tables 2'!#REF!),ISNUMBER('Tables 2'!#REF!)),'Tables 2'!#REF!-'Tables 2'!#REF!,"")</f>
        <v/>
      </c>
      <c r="AX111" s="342" t="str">
        <f>IF(AND(ISNUMBER('Tables 2'!#REF!),ISNUMBER('Tables 2'!#REF!)),'Tables 2'!#REF!-'Tables 2'!#REF!,"")</f>
        <v/>
      </c>
      <c r="AY111" s="342">
        <f ca="1">IF(AND(ISNUMBER('Tables 2'!AA83),ISNUMBER('Tables 2'!AA$82)),'Tables 2'!AA83-'Tables 2'!AA$82,"")</f>
        <v>0.10699999999999976</v>
      </c>
      <c r="AZ111" s="342">
        <f ca="1">IF(AND(ISNUMBER('Tables 2'!AB83),ISNUMBER('Tables 2'!AB$82)),'Tables 2'!AB83-'Tables 2'!AB$82,"")</f>
        <v>-1.481999999998429E-3</v>
      </c>
      <c r="BA111" s="342">
        <f ca="1">IF(AND(ISNUMBER('Tables 2'!AC83),ISNUMBER('Tables 2'!AC$82)),'Tables 2'!AC83-'Tables 2'!AC$82,"")</f>
        <v>0.16139772501210947</v>
      </c>
      <c r="BB111" s="342">
        <f ca="1">IF(AND(ISNUMBER('Tables 2'!AD83),ISNUMBER('Tables 2'!AD$82)),'Tables 2'!AD83-'Tables 2'!AD$82,"")</f>
        <v>-3.798942060163335E-2</v>
      </c>
      <c r="BC111" s="342" t="str">
        <f>IF(AND(ISNUMBER('Tables 2'!AE83),ISNUMBER('Tables 2'!AE$82)),'Tables 2'!AE83-'Tables 2'!AE$82,"")</f>
        <v/>
      </c>
      <c r="BE111" s="342" t="str">
        <f>IF(AND(ISNUMBER('Tables 2'!AG83),ISNUMBER('Tables 2'!AG$82)),'Tables 2'!AG83-'Tables 2'!AG$82,"")</f>
        <v/>
      </c>
      <c r="BF111" s="342" t="str">
        <f>IF(AND(ISNUMBER('Tables 2'!AH83),ISNUMBER('Tables 2'!AH$82)),'Tables 2'!AH83-'Tables 2'!AH$82,"")</f>
        <v/>
      </c>
      <c r="BG111" s="342" t="str">
        <f>IF(AND(ISNUMBER('Tables 2'!AI83),ISNUMBER('Tables 2'!AI$82)),'Tables 2'!AI83-'Tables 2'!AI$82,"")</f>
        <v/>
      </c>
      <c r="BH111" s="342" t="str">
        <f>IF(AND(ISNUMBER('Tables 2'!AJ83),ISNUMBER('Tables 2'!AJ$82)),'Tables 2'!AJ83-'Tables 2'!AJ$82,"")</f>
        <v/>
      </c>
      <c r="BI111" s="342" t="str">
        <f>IF(AND(ISNUMBER('Tables 2'!AK83),ISNUMBER('Tables 2'!AK$82)),'Tables 2'!AK83-'Tables 2'!AK$82,"")</f>
        <v/>
      </c>
      <c r="BJ111" s="342" t="str">
        <f>IF(AND(ISNUMBER('Tables 2'!AL83),ISNUMBER('Tables 2'!AL$82)),'Tables 2'!AL83-'Tables 2'!AL$82,"")</f>
        <v/>
      </c>
      <c r="BK111" s="342" t="str">
        <f>IF(AND(ISNUMBER('Tables 2'!AM83),ISNUMBER('Tables 2'!AM$82)),'Tables 2'!AM83-'Tables 2'!AM$82,"")</f>
        <v/>
      </c>
    </row>
    <row r="112" spans="2:71" ht="13.5" customHeight="1" thickTop="1">
      <c r="B112" s="146" t="s">
        <v>555</v>
      </c>
      <c r="K112" s="16"/>
      <c r="L112" s="12"/>
      <c r="N112" s="12"/>
    </row>
    <row r="113" spans="2:34" ht="12" customHeight="1">
      <c r="K113" s="1"/>
      <c r="N113" s="12"/>
    </row>
    <row r="114" spans="2:34">
      <c r="K114" s="1"/>
      <c r="N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5">
      <c r="B189"/>
      <c r="C189"/>
      <c r="D189"/>
      <c r="E189"/>
      <c r="F189"/>
      <c r="G189"/>
      <c r="H189"/>
      <c r="I189"/>
      <c r="J189"/>
      <c r="K189"/>
      <c r="L189"/>
      <c r="M189"/>
      <c r="N189"/>
      <c r="O189"/>
      <c r="P189"/>
      <c r="Q189"/>
      <c r="R189"/>
      <c r="S189"/>
      <c r="T189"/>
      <c r="U189"/>
      <c r="V189"/>
      <c r="W189"/>
      <c r="X189"/>
      <c r="Y189"/>
      <c r="Z189"/>
      <c r="AA189"/>
      <c r="AB189"/>
      <c r="AC189"/>
      <c r="AD189"/>
      <c r="AE189"/>
    </row>
    <row r="190" spans="2:34" ht="15">
      <c r="B190"/>
      <c r="C190"/>
      <c r="D190"/>
      <c r="E190"/>
      <c r="F190"/>
      <c r="G190"/>
      <c r="H190"/>
      <c r="I190"/>
      <c r="J190"/>
      <c r="K190"/>
      <c r="L190"/>
      <c r="M190"/>
      <c r="N190"/>
      <c r="O190"/>
      <c r="P190"/>
      <c r="Q190"/>
      <c r="R190"/>
      <c r="S190"/>
      <c r="T190"/>
      <c r="U190"/>
      <c r="V190"/>
      <c r="W190"/>
      <c r="X190"/>
      <c r="Y190"/>
      <c r="Z190"/>
      <c r="AA190"/>
      <c r="AB190"/>
      <c r="AC190"/>
      <c r="AD190"/>
      <c r="AE190"/>
    </row>
    <row r="191" spans="2:34" ht="15">
      <c r="B191"/>
      <c r="C191"/>
      <c r="D191"/>
      <c r="E191"/>
      <c r="F191"/>
      <c r="G191"/>
      <c r="H191"/>
      <c r="I191"/>
      <c r="J191"/>
      <c r="K191"/>
      <c r="L191"/>
      <c r="M191"/>
      <c r="N191"/>
      <c r="O191"/>
      <c r="P191"/>
      <c r="Q191"/>
      <c r="R191"/>
      <c r="S191"/>
      <c r="T191"/>
      <c r="U191"/>
      <c r="V191"/>
      <c r="W191"/>
      <c r="X191"/>
      <c r="Y191"/>
      <c r="Z191"/>
      <c r="AA191"/>
      <c r="AB191"/>
      <c r="AC191"/>
      <c r="AD191"/>
      <c r="AE191"/>
    </row>
    <row r="192" spans="2:34" ht="15">
      <c r="B192"/>
      <c r="C192"/>
      <c r="D192"/>
      <c r="E192"/>
      <c r="F192"/>
      <c r="G192"/>
      <c r="H192"/>
      <c r="I192"/>
      <c r="J192"/>
      <c r="K192"/>
      <c r="L192"/>
      <c r="M192"/>
      <c r="N192"/>
      <c r="O192"/>
      <c r="P192"/>
      <c r="Q192"/>
      <c r="R192"/>
      <c r="S192"/>
      <c r="T192"/>
      <c r="U192"/>
      <c r="V192"/>
      <c r="W192"/>
      <c r="X192"/>
      <c r="Y192"/>
      <c r="Z192"/>
      <c r="AA192"/>
      <c r="AB192"/>
      <c r="AC192"/>
      <c r="AD192"/>
      <c r="AE192"/>
    </row>
    <row r="193" spans="2:31" ht="15">
      <c r="B193"/>
      <c r="C193"/>
      <c r="D193"/>
      <c r="E193"/>
      <c r="F193"/>
      <c r="G193"/>
      <c r="H193"/>
      <c r="I193"/>
      <c r="J193"/>
      <c r="K193"/>
      <c r="L193"/>
      <c r="M193"/>
      <c r="N193"/>
      <c r="O193"/>
      <c r="P193"/>
      <c r="Q193"/>
      <c r="R193"/>
      <c r="S193"/>
      <c r="T193"/>
      <c r="U193"/>
      <c r="V193"/>
      <c r="W193"/>
      <c r="X193"/>
      <c r="Y193"/>
      <c r="Z193"/>
      <c r="AA193"/>
      <c r="AB193"/>
      <c r="AC193"/>
      <c r="AD193"/>
      <c r="AE193"/>
    </row>
    <row r="194" spans="2:31" ht="15">
      <c r="B194"/>
      <c r="C194"/>
      <c r="D194"/>
      <c r="E194"/>
      <c r="F194"/>
      <c r="G194"/>
      <c r="H194"/>
      <c r="I194"/>
      <c r="J194"/>
      <c r="K194"/>
      <c r="L194"/>
      <c r="M194"/>
      <c r="N194"/>
      <c r="O194"/>
      <c r="P194"/>
      <c r="Q194"/>
      <c r="R194"/>
      <c r="S194"/>
      <c r="T194"/>
      <c r="U194"/>
      <c r="V194"/>
      <c r="W194"/>
      <c r="X194"/>
      <c r="Y194"/>
      <c r="Z194"/>
      <c r="AA194"/>
      <c r="AB194"/>
      <c r="AC194"/>
      <c r="AD194"/>
      <c r="AE194"/>
    </row>
    <row r="195" spans="2:31" ht="15">
      <c r="B195"/>
      <c r="C195"/>
      <c r="D195"/>
      <c r="E195"/>
      <c r="F195"/>
      <c r="G195"/>
      <c r="H195"/>
      <c r="I195"/>
      <c r="J195"/>
      <c r="K195"/>
      <c r="L195"/>
      <c r="M195"/>
      <c r="N195"/>
      <c r="O195"/>
      <c r="P195"/>
      <c r="Q195"/>
      <c r="R195"/>
      <c r="S195"/>
      <c r="T195"/>
      <c r="U195"/>
      <c r="V195"/>
      <c r="W195"/>
      <c r="X195"/>
      <c r="Y195"/>
      <c r="Z195"/>
      <c r="AA195"/>
      <c r="AB195"/>
      <c r="AC195"/>
      <c r="AD195"/>
      <c r="AE195"/>
    </row>
    <row r="196" spans="2:31" ht="15">
      <c r="B196"/>
      <c r="C196"/>
      <c r="D196"/>
      <c r="E196"/>
      <c r="F196"/>
      <c r="G196"/>
      <c r="H196"/>
      <c r="I196"/>
      <c r="J196"/>
      <c r="K196"/>
      <c r="L196"/>
      <c r="M196"/>
      <c r="N196"/>
      <c r="O196"/>
      <c r="P196"/>
      <c r="Q196"/>
      <c r="R196"/>
      <c r="S196"/>
      <c r="T196"/>
      <c r="U196"/>
      <c r="V196"/>
      <c r="W196"/>
      <c r="X196"/>
      <c r="Y196"/>
      <c r="Z196"/>
      <c r="AA196"/>
      <c r="AB196"/>
      <c r="AC196"/>
      <c r="AD196"/>
      <c r="AE196"/>
    </row>
    <row r="197" spans="2:31" ht="15">
      <c r="B197"/>
      <c r="C197"/>
      <c r="D197"/>
      <c r="E197"/>
      <c r="F197"/>
      <c r="G197"/>
      <c r="H197"/>
      <c r="I197"/>
      <c r="J197"/>
      <c r="K197"/>
      <c r="L197"/>
      <c r="M197"/>
      <c r="N197"/>
      <c r="O197"/>
      <c r="P197"/>
      <c r="Q197"/>
      <c r="R197"/>
      <c r="S197"/>
      <c r="T197"/>
      <c r="U197"/>
      <c r="V197"/>
      <c r="W197"/>
      <c r="X197"/>
      <c r="Y197"/>
      <c r="Z197"/>
      <c r="AA197"/>
      <c r="AB197"/>
      <c r="AC197"/>
      <c r="AD197"/>
      <c r="AE197"/>
    </row>
    <row r="198" spans="2:31" ht="15">
      <c r="B198"/>
      <c r="C198"/>
      <c r="D198"/>
      <c r="E198"/>
      <c r="F198"/>
      <c r="G198"/>
      <c r="H198"/>
      <c r="I198"/>
      <c r="J198"/>
      <c r="K198"/>
      <c r="L198"/>
      <c r="M198"/>
      <c r="N198"/>
      <c r="O198"/>
      <c r="P198"/>
      <c r="Q198"/>
      <c r="R198"/>
      <c r="S198"/>
      <c r="T198"/>
      <c r="U198"/>
      <c r="V198"/>
      <c r="W198"/>
      <c r="X198"/>
      <c r="Y198"/>
      <c r="Z198"/>
      <c r="AA198"/>
      <c r="AB198"/>
      <c r="AC198"/>
      <c r="AD198"/>
      <c r="AE198"/>
    </row>
    <row r="199" spans="2:31" ht="15">
      <c r="B199"/>
      <c r="C199"/>
      <c r="D199"/>
      <c r="E199"/>
      <c r="F199"/>
      <c r="G199"/>
      <c r="H199"/>
      <c r="I199"/>
      <c r="J199"/>
      <c r="K199"/>
      <c r="L199"/>
      <c r="M199"/>
      <c r="N199"/>
      <c r="O199"/>
      <c r="P199"/>
      <c r="Q199"/>
      <c r="R199"/>
      <c r="S199"/>
      <c r="T199"/>
      <c r="U199"/>
      <c r="V199"/>
      <c r="W199"/>
      <c r="X199"/>
      <c r="Y199"/>
      <c r="Z199"/>
      <c r="AA199"/>
      <c r="AB199"/>
      <c r="AC199"/>
      <c r="AD199"/>
      <c r="AE199"/>
    </row>
    <row r="200" spans="2:31" ht="15">
      <c r="B200"/>
      <c r="C200"/>
      <c r="D200"/>
      <c r="E200"/>
      <c r="F200"/>
      <c r="G200"/>
      <c r="H200"/>
      <c r="I200"/>
      <c r="J200"/>
      <c r="K200"/>
      <c r="L200"/>
      <c r="M200"/>
      <c r="N200"/>
      <c r="O200"/>
      <c r="P200"/>
      <c r="Q200"/>
      <c r="R200"/>
      <c r="S200"/>
      <c r="T200"/>
      <c r="U200"/>
      <c r="V200"/>
      <c r="W200"/>
      <c r="X200"/>
      <c r="Y200"/>
      <c r="Z200"/>
      <c r="AA200"/>
      <c r="AB200"/>
      <c r="AC200"/>
      <c r="AD200"/>
      <c r="AE200"/>
    </row>
    <row r="201" spans="2:31" ht="15">
      <c r="B201"/>
      <c r="C201"/>
      <c r="D201"/>
      <c r="E201"/>
      <c r="F201"/>
      <c r="G201"/>
      <c r="H201"/>
      <c r="I201"/>
      <c r="J201"/>
      <c r="K201"/>
      <c r="L201"/>
      <c r="M201"/>
      <c r="N201"/>
      <c r="O201"/>
      <c r="P201"/>
      <c r="Q201"/>
      <c r="R201"/>
      <c r="S201"/>
      <c r="T201"/>
      <c r="U201"/>
      <c r="V201"/>
      <c r="W201"/>
      <c r="X201"/>
      <c r="Y201"/>
      <c r="Z201"/>
      <c r="AA201"/>
      <c r="AB201"/>
      <c r="AC201"/>
      <c r="AD201"/>
      <c r="AE201"/>
    </row>
    <row r="202" spans="2:31" ht="15">
      <c r="B202"/>
      <c r="C202"/>
      <c r="D202"/>
      <c r="E202"/>
      <c r="F202"/>
      <c r="G202"/>
      <c r="H202"/>
      <c r="I202"/>
      <c r="J202"/>
      <c r="K202"/>
      <c r="L202"/>
      <c r="M202"/>
      <c r="N202"/>
      <c r="O202"/>
      <c r="P202"/>
      <c r="Q202"/>
      <c r="R202"/>
      <c r="S202"/>
      <c r="T202"/>
      <c r="U202"/>
      <c r="V202"/>
      <c r="W202"/>
      <c r="X202"/>
      <c r="Y202"/>
      <c r="Z202"/>
      <c r="AA202"/>
      <c r="AB202"/>
      <c r="AC202"/>
      <c r="AD202"/>
      <c r="AE202"/>
    </row>
    <row r="203" spans="2:31" ht="15">
      <c r="B203"/>
      <c r="C203"/>
      <c r="D203"/>
      <c r="E203"/>
      <c r="F203"/>
      <c r="G203"/>
      <c r="H203"/>
      <c r="I203"/>
      <c r="J203"/>
      <c r="K203"/>
      <c r="L203"/>
      <c r="M203"/>
      <c r="N203"/>
      <c r="O203"/>
      <c r="P203"/>
      <c r="Q203"/>
      <c r="R203"/>
      <c r="S203"/>
      <c r="T203"/>
      <c r="U203"/>
      <c r="V203"/>
      <c r="W203"/>
      <c r="X203"/>
      <c r="Y203"/>
      <c r="Z203"/>
      <c r="AA203"/>
      <c r="AB203"/>
      <c r="AC203"/>
      <c r="AD203"/>
      <c r="AE203"/>
    </row>
    <row r="204" spans="2:31" ht="15">
      <c r="B204"/>
      <c r="C204"/>
      <c r="D204"/>
      <c r="E204"/>
      <c r="F204"/>
      <c r="G204"/>
      <c r="H204"/>
      <c r="I204"/>
      <c r="J204"/>
      <c r="K204"/>
      <c r="L204"/>
      <c r="M204"/>
      <c r="N204"/>
      <c r="O204"/>
      <c r="P204"/>
      <c r="Q204"/>
      <c r="R204"/>
      <c r="S204"/>
      <c r="T204"/>
      <c r="U204"/>
      <c r="V204"/>
      <c r="W204"/>
      <c r="X204"/>
      <c r="Y204"/>
      <c r="Z204"/>
      <c r="AA204"/>
      <c r="AB204"/>
      <c r="AC204"/>
      <c r="AD204"/>
      <c r="AE204"/>
    </row>
    <row r="205" spans="2:31" ht="15">
      <c r="B205"/>
      <c r="C205"/>
      <c r="D205"/>
      <c r="E205"/>
      <c r="F205"/>
      <c r="G205"/>
      <c r="H205"/>
      <c r="I205"/>
      <c r="J205"/>
      <c r="K205"/>
      <c r="L205"/>
      <c r="M205"/>
      <c r="N205"/>
      <c r="O205"/>
      <c r="P205"/>
      <c r="Q205"/>
      <c r="R205"/>
      <c r="S205"/>
      <c r="T205"/>
      <c r="U205"/>
      <c r="V205"/>
      <c r="W205"/>
      <c r="X205"/>
      <c r="Y205"/>
      <c r="Z205"/>
      <c r="AA205"/>
      <c r="AB205"/>
      <c r="AC205"/>
      <c r="AD205"/>
      <c r="AE205"/>
    </row>
    <row r="206" spans="2:31" ht="15">
      <c r="B206"/>
      <c r="C206"/>
      <c r="D206"/>
      <c r="E206"/>
      <c r="F206"/>
      <c r="G206"/>
      <c r="H206"/>
      <c r="I206"/>
      <c r="J206"/>
      <c r="K206"/>
      <c r="L206"/>
      <c r="M206"/>
      <c r="N206"/>
      <c r="O206"/>
      <c r="P206"/>
      <c r="Q206"/>
      <c r="R206"/>
      <c r="S206"/>
      <c r="T206"/>
      <c r="U206"/>
      <c r="V206"/>
      <c r="W206"/>
      <c r="X206"/>
      <c r="Y206"/>
      <c r="Z206"/>
      <c r="AA206"/>
      <c r="AB206"/>
      <c r="AC206"/>
      <c r="AD206"/>
      <c r="AE206"/>
    </row>
    <row r="207" spans="2:31" ht="15">
      <c r="B207"/>
      <c r="C207"/>
      <c r="D207"/>
      <c r="E207"/>
      <c r="F207"/>
      <c r="G207"/>
      <c r="H207"/>
      <c r="I207"/>
      <c r="J207"/>
      <c r="K207"/>
      <c r="L207"/>
      <c r="M207"/>
      <c r="N207"/>
      <c r="O207"/>
      <c r="P207"/>
      <c r="Q207"/>
      <c r="R207"/>
      <c r="S207"/>
      <c r="T207"/>
      <c r="U207"/>
      <c r="V207"/>
      <c r="W207"/>
      <c r="X207"/>
      <c r="Y207"/>
      <c r="Z207"/>
      <c r="AA207"/>
      <c r="AB207"/>
      <c r="AC207"/>
      <c r="AD207"/>
      <c r="AE207"/>
    </row>
    <row r="208" spans="2:31" ht="15">
      <c r="B208"/>
      <c r="C208"/>
      <c r="D208"/>
      <c r="E208"/>
      <c r="F208"/>
      <c r="G208"/>
      <c r="H208"/>
      <c r="I208"/>
      <c r="J208"/>
      <c r="K208"/>
      <c r="L208"/>
      <c r="M208"/>
      <c r="N208"/>
      <c r="O208"/>
      <c r="P208"/>
      <c r="Q208"/>
      <c r="R208"/>
      <c r="S208"/>
      <c r="T208"/>
      <c r="U208"/>
      <c r="V208"/>
      <c r="W208"/>
      <c r="X208"/>
      <c r="Y208"/>
      <c r="Z208"/>
      <c r="AA208"/>
      <c r="AB208"/>
      <c r="AC208"/>
      <c r="AD208"/>
      <c r="AE208"/>
    </row>
    <row r="209" spans="2:31" ht="15">
      <c r="B209"/>
      <c r="C209"/>
      <c r="D209"/>
      <c r="E209"/>
      <c r="F209"/>
      <c r="G209"/>
      <c r="H209"/>
      <c r="I209"/>
      <c r="J209"/>
      <c r="K209"/>
      <c r="L209"/>
      <c r="M209"/>
      <c r="N209"/>
      <c r="O209"/>
      <c r="P209"/>
      <c r="Q209"/>
      <c r="R209"/>
      <c r="S209"/>
      <c r="T209"/>
      <c r="U209"/>
      <c r="V209"/>
      <c r="W209"/>
      <c r="X209"/>
      <c r="Y209"/>
      <c r="Z209"/>
      <c r="AA209"/>
      <c r="AB209"/>
      <c r="AC209"/>
      <c r="AD209"/>
      <c r="AE209"/>
    </row>
    <row r="210" spans="2:31" ht="15">
      <c r="B210"/>
      <c r="C210"/>
      <c r="D210"/>
      <c r="E210"/>
      <c r="F210"/>
      <c r="G210"/>
      <c r="H210"/>
      <c r="I210"/>
      <c r="J210"/>
      <c r="K210"/>
      <c r="L210"/>
      <c r="M210"/>
      <c r="N210"/>
      <c r="O210"/>
      <c r="P210"/>
      <c r="Q210"/>
      <c r="R210"/>
      <c r="S210"/>
      <c r="T210"/>
      <c r="U210"/>
      <c r="V210"/>
      <c r="W210"/>
      <c r="X210"/>
      <c r="Y210"/>
      <c r="Z210"/>
      <c r="AA210"/>
      <c r="AB210"/>
      <c r="AC210"/>
      <c r="AD210"/>
      <c r="AE210"/>
    </row>
    <row r="211" spans="2:31" ht="15">
      <c r="B211"/>
      <c r="C211"/>
      <c r="D211"/>
      <c r="E211"/>
      <c r="F211"/>
      <c r="G211"/>
      <c r="H211"/>
      <c r="I211"/>
      <c r="J211"/>
      <c r="K211"/>
      <c r="L211"/>
      <c r="M211"/>
      <c r="N211"/>
      <c r="O211"/>
      <c r="P211"/>
      <c r="Q211"/>
      <c r="R211"/>
      <c r="S211"/>
      <c r="T211"/>
      <c r="U211"/>
      <c r="V211"/>
      <c r="W211"/>
      <c r="X211"/>
      <c r="Y211"/>
      <c r="Z211"/>
      <c r="AA211"/>
      <c r="AB211"/>
      <c r="AC211"/>
      <c r="AD211"/>
      <c r="AE211"/>
    </row>
    <row r="212" spans="2:31" ht="15">
      <c r="B212"/>
      <c r="C212"/>
      <c r="D212"/>
      <c r="E212"/>
      <c r="F212"/>
      <c r="G212"/>
      <c r="H212"/>
      <c r="I212"/>
      <c r="J212"/>
      <c r="K212"/>
      <c r="L212"/>
      <c r="M212"/>
      <c r="N212"/>
      <c r="O212"/>
      <c r="P212"/>
      <c r="Q212"/>
      <c r="R212"/>
      <c r="S212"/>
      <c r="T212"/>
      <c r="U212"/>
      <c r="V212"/>
      <c r="W212"/>
      <c r="X212"/>
      <c r="Y212"/>
      <c r="Z212"/>
      <c r="AA212"/>
      <c r="AB212"/>
      <c r="AC212"/>
      <c r="AD212"/>
      <c r="AE212"/>
    </row>
    <row r="213" spans="2:31" ht="15">
      <c r="B213"/>
      <c r="C213"/>
      <c r="D213"/>
      <c r="E213"/>
      <c r="F213"/>
      <c r="G213"/>
      <c r="H213"/>
      <c r="I213"/>
      <c r="J213"/>
      <c r="K213"/>
      <c r="L213"/>
      <c r="M213"/>
      <c r="N213"/>
      <c r="O213"/>
      <c r="P213"/>
      <c r="Q213"/>
      <c r="R213"/>
      <c r="S213"/>
      <c r="T213"/>
      <c r="U213"/>
      <c r="V213"/>
      <c r="W213"/>
      <c r="X213"/>
      <c r="Y213"/>
      <c r="Z213"/>
      <c r="AA213"/>
      <c r="AB213"/>
      <c r="AC213"/>
      <c r="AD213"/>
      <c r="AE213"/>
    </row>
    <row r="214" spans="2:31" ht="15">
      <c r="B214"/>
      <c r="C214"/>
      <c r="D214"/>
      <c r="E214"/>
      <c r="F214"/>
      <c r="G214"/>
      <c r="H214"/>
      <c r="I214"/>
      <c r="J214"/>
      <c r="K214"/>
      <c r="L214"/>
      <c r="M214"/>
      <c r="N214"/>
      <c r="O214"/>
      <c r="P214"/>
      <c r="Q214"/>
      <c r="R214"/>
      <c r="S214"/>
      <c r="T214"/>
      <c r="U214"/>
      <c r="V214"/>
      <c r="W214"/>
      <c r="X214"/>
      <c r="Y214"/>
      <c r="Z214"/>
      <c r="AA214"/>
      <c r="AB214"/>
      <c r="AC214"/>
      <c r="AD214"/>
      <c r="AE214"/>
    </row>
    <row r="215" spans="2:31" ht="15">
      <c r="B215"/>
      <c r="C215"/>
      <c r="D215"/>
      <c r="E215"/>
      <c r="F215"/>
      <c r="G215"/>
      <c r="H215"/>
      <c r="I215"/>
      <c r="J215"/>
      <c r="K215"/>
      <c r="L215"/>
      <c r="M215"/>
      <c r="N215"/>
    </row>
    <row r="216" spans="2:31" ht="15">
      <c r="B216"/>
      <c r="C216"/>
      <c r="D216"/>
      <c r="E216"/>
      <c r="F216"/>
      <c r="G216"/>
      <c r="H216"/>
      <c r="I216"/>
      <c r="J216"/>
      <c r="K216"/>
      <c r="L216"/>
      <c r="M216"/>
      <c r="N216"/>
    </row>
  </sheetData>
  <sheetProtection selectLockedCells="1"/>
  <mergeCells count="11">
    <mergeCell ref="I87:L87"/>
    <mergeCell ref="I99:L99"/>
    <mergeCell ref="I8:L8"/>
    <mergeCell ref="I33:L33"/>
    <mergeCell ref="I45:L45"/>
    <mergeCell ref="I74:L74"/>
    <mergeCell ref="B1:N1"/>
    <mergeCell ref="B2:N2"/>
    <mergeCell ref="B3:N3"/>
    <mergeCell ref="I20:L20"/>
    <mergeCell ref="I62:L62"/>
  </mergeCells>
  <phoneticPr fontId="0" type="noConversion"/>
  <pageMargins left="0.5" right="0.5" top="0.3" bottom="0.5" header="0.5" footer="0.5"/>
  <pageSetup scale="74" orientation="landscape" horizontalDpi="4294967293" vertic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yncVertical="1" syncRef="A1" transitionEvaluation="1" codeName="Sheet9">
    <pageSetUpPr fitToPage="1"/>
  </sheetPr>
  <dimension ref="B1:AH217"/>
  <sheetViews>
    <sheetView showGridLines="0" zoomScaleNormal="100" workbookViewId="0"/>
  </sheetViews>
  <sheetFormatPr defaultColWidth="9.77734375" defaultRowHeight="12.75"/>
  <cols>
    <col min="1" max="1" width="2.33203125" style="1" customWidth="1"/>
    <col min="2" max="2" width="19.5546875" style="12" customWidth="1"/>
    <col min="3" max="3" width="7.21875" style="12" customWidth="1"/>
    <col min="4" max="4" width="7.88671875" style="12" customWidth="1"/>
    <col min="5" max="5" width="7.77734375" style="12" customWidth="1"/>
    <col min="6" max="6" width="8" style="12" customWidth="1"/>
    <col min="7" max="8" width="7.77734375" style="12" customWidth="1"/>
    <col min="9" max="11" width="6.109375" style="12" customWidth="1"/>
    <col min="12" max="12" width="8.6640625" style="1" customWidth="1"/>
    <col min="13" max="13" width="0.77734375" style="1" customWidth="1"/>
    <col min="14" max="14" width="10.88671875" style="1" customWidth="1"/>
    <col min="15" max="16384" width="9.77734375" style="1"/>
  </cols>
  <sheetData>
    <row r="1" spans="2:14">
      <c r="B1" s="955" t="str">
        <f>'Title Page'!$B$30</f>
        <v>ASHRAE Standard 140-2023, Informative Annex B8, Section B8.1</v>
      </c>
      <c r="C1" s="955"/>
      <c r="D1" s="955"/>
      <c r="E1" s="955"/>
      <c r="F1" s="955"/>
      <c r="G1" s="955"/>
      <c r="H1" s="955"/>
      <c r="I1" s="955"/>
      <c r="J1" s="955"/>
      <c r="K1" s="955"/>
      <c r="L1" s="955"/>
      <c r="M1" s="955"/>
      <c r="N1" s="955"/>
    </row>
    <row r="2" spans="2:14">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14">
      <c r="B3" s="955" t="str">
        <f>'Title Page'!$B$34</f>
        <v/>
      </c>
      <c r="C3" s="955"/>
      <c r="D3" s="955"/>
      <c r="E3" s="955"/>
      <c r="F3" s="955"/>
      <c r="G3" s="955"/>
      <c r="H3" s="955"/>
      <c r="I3" s="955"/>
      <c r="J3" s="955"/>
      <c r="K3" s="955"/>
      <c r="L3" s="955"/>
      <c r="M3" s="955"/>
      <c r="N3" s="955"/>
    </row>
    <row r="4" spans="2:14" ht="15" customHeight="1">
      <c r="D4" s="196" t="s">
        <v>1389</v>
      </c>
    </row>
    <row r="5" spans="2:14" ht="10.5" customHeight="1">
      <c r="D5" s="196" t="s">
        <v>233</v>
      </c>
    </row>
    <row r="6" spans="2:14" ht="5.25" customHeight="1"/>
    <row r="7" spans="2:14" ht="16.5" thickBot="1">
      <c r="B7" s="134" t="s">
        <v>611</v>
      </c>
      <c r="K7" s="1"/>
      <c r="N7" s="12"/>
    </row>
    <row r="8" spans="2:14" ht="13.5" thickTop="1">
      <c r="B8" s="173" t="s">
        <v>473</v>
      </c>
      <c r="C8" s="73"/>
      <c r="D8" s="73"/>
      <c r="E8" s="73"/>
      <c r="F8" s="73"/>
      <c r="G8" s="73"/>
      <c r="H8" s="73"/>
      <c r="I8" s="973" t="s">
        <v>561</v>
      </c>
      <c r="J8" s="976"/>
      <c r="K8" s="976"/>
      <c r="L8" s="977"/>
      <c r="N8" s="84"/>
    </row>
    <row r="9" spans="2:14">
      <c r="B9" s="53"/>
      <c r="C9" s="60" t="str">
        <f ca="1">'DATA for charts'!C6</f>
        <v>BSIMAC</v>
      </c>
      <c r="D9" s="60" t="str">
        <f ca="1">'DATA for charts'!D6</f>
        <v>CSE</v>
      </c>
      <c r="E9" s="60" t="str">
        <f ca="1">'DATA for charts'!E6</f>
        <v>DeST</v>
      </c>
      <c r="F9" s="60" t="str">
        <f ca="1">'DATA for charts'!F6</f>
        <v>EnergyPlus</v>
      </c>
      <c r="G9" s="60" t="str">
        <f ca="1">'DATA for charts'!G6</f>
        <v>ESP-r</v>
      </c>
      <c r="H9" s="60" t="str">
        <f ca="1">'DATA for charts'!H6</f>
        <v>TRNSYS</v>
      </c>
      <c r="I9" s="169"/>
      <c r="J9" s="68"/>
      <c r="K9" s="68"/>
      <c r="L9" s="170" t="s">
        <v>453</v>
      </c>
      <c r="M9" s="15"/>
      <c r="N9" s="354" t="str">
        <f ca="1">'DATA for charts'!$S$6</f>
        <v>Tested Prg</v>
      </c>
    </row>
    <row r="10" spans="2:14">
      <c r="B10" s="54" t="s">
        <v>24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210" t="s">
        <v>451</v>
      </c>
      <c r="M10" s="15"/>
      <c r="N10" s="447" t="str">
        <f ca="1">'DATA for charts'!$S$7</f>
        <v/>
      </c>
    </row>
    <row r="11" spans="2:14">
      <c r="B11" s="53" t="s">
        <v>237</v>
      </c>
      <c r="C11" s="62">
        <f ca="1">IF(AND(ISNUMBER('Tables 1'!C33),ISNUMBER('Tables 1'!C32)),'Tables 1'!C33-'Tables 1'!C32,"")</f>
        <v>0.82400000000000073</v>
      </c>
      <c r="D11" s="62">
        <f ca="1">IF(AND(ISNUMBER('Tables 1'!D33),ISNUMBER('Tables 1'!D32)),'Tables 1'!D33-'Tables 1'!D32,"")</f>
        <v>0.82337209998523075</v>
      </c>
      <c r="E11" s="62">
        <f ca="1">IF(AND(ISNUMBER('Tables 1'!E33),ISNUMBER('Tables 1'!E32)),'Tables 1'!E33-'Tables 1'!E32,"")</f>
        <v>1.069</v>
      </c>
      <c r="F11" s="62">
        <f ca="1">IF(AND(ISNUMBER('Tables 1'!F33),ISNUMBER('Tables 1'!F32)),'Tables 1'!F33-'Tables 1'!F32,"")</f>
        <v>1.0357753788637192</v>
      </c>
      <c r="G11" s="62">
        <f ca="1">IF(AND(ISNUMBER('Tables 1'!G33),ISNUMBER('Tables 1'!G32)),'Tables 1'!G33-'Tables 1'!G32,"")</f>
        <v>0.96950000000000003</v>
      </c>
      <c r="H11" s="62">
        <f ca="1">IF(AND(ISNUMBER('Tables 1'!H33),ISNUMBER('Tables 1'!H32)),'Tables 1'!H33-'Tables 1'!H32,"")</f>
        <v>1.04894</v>
      </c>
      <c r="I11" s="87">
        <f t="shared" ref="I11:I24" ca="1" si="0">MIN(C11:H11)</f>
        <v>0.82337209998523075</v>
      </c>
      <c r="J11" s="16">
        <f t="shared" ref="J11:J24" ca="1" si="1">MAX(C11:H11)</f>
        <v>1.069</v>
      </c>
      <c r="K11" s="75">
        <f t="shared" ref="K11:K24" ca="1" si="2">AVERAGE(C11:H11)</f>
        <v>0.96176457980815844</v>
      </c>
      <c r="L11" s="128">
        <f t="shared" ref="L11:L24" ca="1" si="3">ABS((J11-I11)/K11)</f>
        <v>0.25539295704127946</v>
      </c>
      <c r="M11" s="17"/>
      <c r="N11" s="79" t="str">
        <f>IF(AND(ISNUMBER('Tables 1'!N33),ISNUMBER('Tables 1'!N32)),'Tables 1'!N33-'Tables 1'!N32,"")</f>
        <v/>
      </c>
    </row>
    <row r="12" spans="2:14">
      <c r="B12" s="157" t="s">
        <v>475</v>
      </c>
      <c r="C12" s="62">
        <f ca="1">IF(AND(ISNUMBER('Tables 1'!C34),ISNUMBER('Tables 1'!C33)),'Tables 1'!C34-'Tables 1'!C33,"")</f>
        <v>0.58599999999999941</v>
      </c>
      <c r="D12" s="62">
        <f ca="1">IF(AND(ISNUMBER('Tables 1'!D34),ISNUMBER('Tables 1'!D33)),'Tables 1'!D34-'Tables 1'!D33,"")</f>
        <v>1.1528660355362605</v>
      </c>
      <c r="E12" s="62">
        <f ca="1">IF(AND(ISNUMBER('Tables 1'!E34),ISNUMBER('Tables 1'!E33)),'Tables 1'!E34-'Tables 1'!E33,"")</f>
        <v>1.3049999999999997</v>
      </c>
      <c r="F12" s="62">
        <f ca="1">IF(AND(ISNUMBER('Tables 1'!F34),ISNUMBER('Tables 1'!F33)),'Tables 1'!F34-'Tables 1'!F33,"")</f>
        <v>0.94117941519491932</v>
      </c>
      <c r="G12" s="62">
        <f ca="1">IF(AND(ISNUMBER('Tables 1'!G34),ISNUMBER('Tables 1'!G33)),'Tables 1'!G34-'Tables 1'!G33,"")</f>
        <v>1.3967000000000001</v>
      </c>
      <c r="H12" s="62">
        <f ca="1">IF(AND(ISNUMBER('Tables 1'!H34),ISNUMBER('Tables 1'!H33)),'Tables 1'!H34-'Tables 1'!H33,"")</f>
        <v>1.2866099999999996</v>
      </c>
      <c r="I12" s="70">
        <f t="shared" ca="1" si="0"/>
        <v>0.58599999999999941</v>
      </c>
      <c r="J12" s="16">
        <f t="shared" ca="1" si="1"/>
        <v>1.3967000000000001</v>
      </c>
      <c r="K12" s="75">
        <f t="shared" ca="1" si="2"/>
        <v>1.1113925751218632</v>
      </c>
      <c r="L12" s="128">
        <f t="shared" ca="1" si="3"/>
        <v>0.72944521868081413</v>
      </c>
      <c r="M12" s="17"/>
      <c r="N12" s="79" t="str">
        <f>IF(AND(ISNUMBER('Tables 1'!N34),ISNUMBER('Tables 1'!N33)),'Tables 1'!N34-'Tables 1'!N33,"")</f>
        <v/>
      </c>
    </row>
    <row r="13" spans="2:14">
      <c r="B13" s="157" t="s">
        <v>476</v>
      </c>
      <c r="C13" s="62">
        <f ca="1">IF(AND(ISNUMBER('Tables 1'!C36),ISNUMBER('Tables 1'!C35)),'Tables 1'!C36-'Tables 1'!C35,"")</f>
        <v>0.72499999999999964</v>
      </c>
      <c r="D13" s="62">
        <f ca="1">IF(AND(ISNUMBER('Tables 1'!D36),ISNUMBER('Tables 1'!D35)),'Tables 1'!D36-'Tables 1'!D35,"")</f>
        <v>1.359727659065542</v>
      </c>
      <c r="E13" s="62">
        <f ca="1">IF(AND(ISNUMBER('Tables 1'!E36),ISNUMBER('Tables 1'!E35)),'Tables 1'!E36-'Tables 1'!E35,"")</f>
        <v>1.4809999999999999</v>
      </c>
      <c r="F13" s="62">
        <f ca="1">IF(AND(ISNUMBER('Tables 1'!F36),ISNUMBER('Tables 1'!F35)),'Tables 1'!F36-'Tables 1'!F35,"")</f>
        <v>1.0497167485491143</v>
      </c>
      <c r="G13" s="62">
        <f ca="1">IF(AND(ISNUMBER('Tables 1'!G36),ISNUMBER('Tables 1'!G35)),'Tables 1'!G36-'Tables 1'!G35,"")</f>
        <v>1.5446</v>
      </c>
      <c r="H13" s="62">
        <f ca="1">IF(AND(ISNUMBER('Tables 1'!H36),ISNUMBER('Tables 1'!H35)),'Tables 1'!H36-'Tables 1'!H35,"")</f>
        <v>1.4244399999999997</v>
      </c>
      <c r="I13" s="70">
        <f t="shared" ca="1" si="0"/>
        <v>0.72499999999999964</v>
      </c>
      <c r="J13" s="16">
        <f t="shared" ca="1" si="1"/>
        <v>1.5446</v>
      </c>
      <c r="K13" s="75">
        <f t="shared" ca="1" si="2"/>
        <v>1.2640807346024425</v>
      </c>
      <c r="L13" s="128">
        <f t="shared" ca="1" si="3"/>
        <v>0.64837630822509706</v>
      </c>
      <c r="M13" s="17"/>
      <c r="N13" s="79" t="str">
        <f>IF(AND(ISNUMBER('Tables 1'!N36),ISNUMBER('Tables 1'!N35)),'Tables 1'!N36-'Tables 1'!N35,"")</f>
        <v/>
      </c>
    </row>
    <row r="14" spans="2:14">
      <c r="B14" s="157" t="s">
        <v>477</v>
      </c>
      <c r="C14" s="62">
        <f ca="1">IF(AND(ISNUMBER('Tables 1'!C35),ISNUMBER('Tables 1'!C33)),'Tables 1'!C35-'Tables 1'!C33,"")</f>
        <v>0.61099999999999977</v>
      </c>
      <c r="D14" s="62">
        <f ca="1">IF(AND(ISNUMBER('Tables 1'!D35),ISNUMBER('Tables 1'!D33)),'Tables 1'!D35-'Tables 1'!D33,"")</f>
        <v>0.4931649578227022</v>
      </c>
      <c r="E14" s="62">
        <f ca="1">IF(AND(ISNUMBER('Tables 1'!E35),ISNUMBER('Tables 1'!E33)),'Tables 1'!E35-'Tables 1'!E33,"")</f>
        <v>0.47100000000000009</v>
      </c>
      <c r="F14" s="62">
        <f ca="1">IF(AND(ISNUMBER('Tables 1'!F35),ISNUMBER('Tables 1'!F33)),'Tables 1'!F35-'Tables 1'!F33,"")</f>
        <v>0.30003579303902317</v>
      </c>
      <c r="G14" s="62">
        <f ca="1">IF(AND(ISNUMBER('Tables 1'!G35),ISNUMBER('Tables 1'!G33)),'Tables 1'!G35-'Tables 1'!G33,"")</f>
        <v>0.26069999999999993</v>
      </c>
      <c r="H14" s="62">
        <f ca="1">IF(AND(ISNUMBER('Tables 1'!H35),ISNUMBER('Tables 1'!H33)),'Tables 1'!H35-'Tables 1'!H33,"")</f>
        <v>0.30051000000000005</v>
      </c>
      <c r="I14" s="70">
        <f t="shared" ca="1" si="0"/>
        <v>0.26069999999999993</v>
      </c>
      <c r="J14" s="16">
        <f t="shared" ca="1" si="1"/>
        <v>0.61099999999999977</v>
      </c>
      <c r="K14" s="75">
        <f t="shared" ca="1" si="2"/>
        <v>0.40606845847695422</v>
      </c>
      <c r="L14" s="128">
        <f t="shared" ca="1" si="3"/>
        <v>0.86266242227695844</v>
      </c>
      <c r="M14" s="17"/>
      <c r="N14" s="79" t="str">
        <f>IF(AND(ISNUMBER('Tables 1'!N35),ISNUMBER('Tables 1'!N33)),'Tables 1'!N35-'Tables 1'!N33,"")</f>
        <v/>
      </c>
    </row>
    <row r="15" spans="2:14">
      <c r="B15" s="157" t="s">
        <v>478</v>
      </c>
      <c r="C15" s="62">
        <f ca="1">IF(AND(ISNUMBER('Tables 1'!C36),ISNUMBER('Tables 1'!C34)),'Tables 1'!C36-'Tables 1'!C34,"")</f>
        <v>0.75</v>
      </c>
      <c r="D15" s="62">
        <f ca="1">IF(AND(ISNUMBER('Tables 1'!D36),ISNUMBER('Tables 1'!D34)),'Tables 1'!D36-'Tables 1'!D34,"")</f>
        <v>0.7000265813519837</v>
      </c>
      <c r="E15" s="62">
        <f ca="1">IF(AND(ISNUMBER('Tables 1'!E36),ISNUMBER('Tables 1'!E34)),'Tables 1'!E36-'Tables 1'!E34,"")</f>
        <v>0.64700000000000024</v>
      </c>
      <c r="F15" s="62">
        <f ca="1">IF(AND(ISNUMBER('Tables 1'!F36),ISNUMBER('Tables 1'!F34)),'Tables 1'!F36-'Tables 1'!F34,"")</f>
        <v>0.40857312639321819</v>
      </c>
      <c r="G15" s="62">
        <f ca="1">IF(AND(ISNUMBER('Tables 1'!G36),ISNUMBER('Tables 1'!G34)),'Tables 1'!G36-'Tables 1'!G34,"")</f>
        <v>0.40859999999999985</v>
      </c>
      <c r="H15" s="62">
        <f ca="1">IF(AND(ISNUMBER('Tables 1'!H36),ISNUMBER('Tables 1'!H34)),'Tables 1'!H36-'Tables 1'!H34,"")</f>
        <v>0.43834000000000017</v>
      </c>
      <c r="I15" s="70">
        <f t="shared" ca="1" si="0"/>
        <v>0.40857312639321819</v>
      </c>
      <c r="J15" s="16">
        <f t="shared" ca="1" si="1"/>
        <v>0.75</v>
      </c>
      <c r="K15" s="75">
        <f t="shared" ca="1" si="2"/>
        <v>0.55875661795753373</v>
      </c>
      <c r="L15" s="128">
        <f ca="1">ABS((J15-I15)/K15)</f>
        <v>0.61104756996852383</v>
      </c>
      <c r="M15" s="17"/>
      <c r="N15" s="79" t="str">
        <f>IF(AND(ISNUMBER('Tables 1'!N36),ISNUMBER('Tables 1'!N34)),'Tables 1'!N36-'Tables 1'!N34,"")</f>
        <v/>
      </c>
    </row>
    <row r="16" spans="2:14">
      <c r="B16" s="53" t="s">
        <v>238</v>
      </c>
      <c r="C16" s="62">
        <f ca="1">IF(AND(ISNUMBER('Tables 1'!C37),ISNUMBER('Tables 1'!C36)),'Tables 1'!C37-'Tables 1'!C36,"")</f>
        <v>3.4740000000000011</v>
      </c>
      <c r="D16" s="62">
        <f ca="1">IF(AND(ISNUMBER('Tables 1'!D37),ISNUMBER('Tables 1'!D36)),'Tables 1'!D37-'Tables 1'!D36,"")</f>
        <v>3.1460144961052547</v>
      </c>
      <c r="E16" s="62">
        <f ca="1">IF(AND(ISNUMBER('Tables 1'!E37),ISNUMBER('Tables 1'!E36)),'Tables 1'!E37-'Tables 1'!E36,"")</f>
        <v>3.2389999999999999</v>
      </c>
      <c r="F16" s="62">
        <f ca="1">IF(AND(ISNUMBER('Tables 1'!F37),ISNUMBER('Tables 1'!F36)),'Tables 1'!F37-'Tables 1'!F36,"")</f>
        <v>3.4747215117473935</v>
      </c>
      <c r="G16" s="62">
        <f ca="1">IF(AND(ISNUMBER('Tables 1'!G37),ISNUMBER('Tables 1'!G36)),'Tables 1'!G37-'Tables 1'!G36,"")</f>
        <v>3.2127999999999997</v>
      </c>
      <c r="H16" s="62">
        <f ca="1">IF(AND(ISNUMBER('Tables 1'!H37),ISNUMBER('Tables 1'!H36)),'Tables 1'!H37-'Tables 1'!H36,"")</f>
        <v>3.3664699999999996</v>
      </c>
      <c r="I16" s="70">
        <f t="shared" ca="1" si="0"/>
        <v>3.1460144961052547</v>
      </c>
      <c r="J16" s="16">
        <f t="shared" ca="1" si="1"/>
        <v>3.4747215117473935</v>
      </c>
      <c r="K16" s="75">
        <f t="shared" ca="1" si="2"/>
        <v>3.3188343346421085</v>
      </c>
      <c r="L16" s="128">
        <f t="shared" ca="1" si="3"/>
        <v>9.9042911606368383E-2</v>
      </c>
      <c r="M16" s="17"/>
      <c r="N16" s="79" t="str">
        <f>IF(AND(ISNUMBER('Tables 1'!N37),ISNUMBER('Tables 1'!N36)),'Tables 1'!N37-'Tables 1'!N36,"")</f>
        <v/>
      </c>
    </row>
    <row r="17" spans="2:14">
      <c r="B17" s="53" t="s">
        <v>239</v>
      </c>
      <c r="C17" s="62">
        <f ca="1">IF(AND(ISNUMBER('Tables 1'!C38),ISNUMBER('Tables 1'!C36)),'Tables 1'!C38-'Tables 1'!C36,"")</f>
        <v>-1.2610000000000001</v>
      </c>
      <c r="D17" s="62">
        <f ca="1">IF(AND(ISNUMBER('Tables 1'!D38),ISNUMBER('Tables 1'!D36)),'Tables 1'!D38-'Tables 1'!D36,"")</f>
        <v>-1.2237166995510353</v>
      </c>
      <c r="E17" s="62">
        <f ca="1">IF(AND(ISNUMBER('Tables 1'!E38),ISNUMBER('Tables 1'!E36)),'Tables 1'!E38-'Tables 1'!E36,"")</f>
        <v>-1.234</v>
      </c>
      <c r="F17" s="62">
        <f ca="1">IF(AND(ISNUMBER('Tables 1'!F38),ISNUMBER('Tables 1'!F36)),'Tables 1'!F38-'Tables 1'!F36,"")</f>
        <v>-1.1757595351228201</v>
      </c>
      <c r="G17" s="62">
        <f ca="1">IF(AND(ISNUMBER('Tables 1'!G38),ISNUMBER('Tables 1'!G36)),'Tables 1'!G38-'Tables 1'!G36,"")</f>
        <v>-1.1863999999999999</v>
      </c>
      <c r="H17" s="62">
        <f ca="1">IF(AND(ISNUMBER('Tables 1'!H38),ISNUMBER('Tables 1'!H36)),'Tables 1'!H38-'Tables 1'!H36,"")</f>
        <v>-1.2106300000000001</v>
      </c>
      <c r="I17" s="70">
        <f t="shared" ca="1" si="0"/>
        <v>-1.2610000000000001</v>
      </c>
      <c r="J17" s="16">
        <f t="shared" ca="1" si="1"/>
        <v>-1.1757595351228201</v>
      </c>
      <c r="K17" s="75">
        <f t="shared" ca="1" si="2"/>
        <v>-1.2152510391123093</v>
      </c>
      <c r="L17" s="128">
        <f t="shared" ca="1" si="3"/>
        <v>7.0142268661991608E-2</v>
      </c>
      <c r="M17" s="17"/>
      <c r="N17" s="79" t="str">
        <f>IF(AND(ISNUMBER('Tables 1'!N38),ISNUMBER('Tables 1'!N36)),'Tables 1'!N38-'Tables 1'!N36,"")</f>
        <v/>
      </c>
    </row>
    <row r="18" spans="2:14">
      <c r="B18" s="53" t="s">
        <v>240</v>
      </c>
      <c r="C18" s="62">
        <f ca="1">IF(AND(ISNUMBER('Tables 1'!C39),ISNUMBER('Tables 1'!C36)),'Tables 1'!C39-'Tables 1'!C36,"")</f>
        <v>-1.6440000000000001</v>
      </c>
      <c r="D18" s="62">
        <f ca="1">IF(AND(ISNUMBER('Tables 1'!D39),ISNUMBER('Tables 1'!D36)),'Tables 1'!D39-'Tables 1'!D36,"")</f>
        <v>-1.6224978745684133</v>
      </c>
      <c r="E18" s="62">
        <f ca="1">IF(AND(ISNUMBER('Tables 1'!E39),ISNUMBER('Tables 1'!E36)),'Tables 1'!E39-'Tables 1'!E36,"")</f>
        <v>-1.8049999999999997</v>
      </c>
      <c r="F18" s="62">
        <f ca="1">IF(AND(ISNUMBER('Tables 1'!F39),ISNUMBER('Tables 1'!F36)),'Tables 1'!F39-'Tables 1'!F36,"")</f>
        <v>-1.5560210364016731</v>
      </c>
      <c r="G18" s="238">
        <f ca="1">IF(AND(ISNUMBER('Tables 1'!G39),ISNUMBER('Tables 1'!G36)),'Tables 1'!G39-'Tables 1'!G36,"")</f>
        <v>-1.7907000000000002</v>
      </c>
      <c r="H18" s="238">
        <f ca="1">IF(AND(ISNUMBER('Tables 1'!H39),ISNUMBER('Tables 1'!H36)),'Tables 1'!H39-'Tables 1'!H36,"")</f>
        <v>-1.76309</v>
      </c>
      <c r="I18" s="245">
        <f t="shared" ca="1" si="0"/>
        <v>-1.8049999999999997</v>
      </c>
      <c r="J18" s="154">
        <f t="shared" ca="1" si="1"/>
        <v>-1.5560210364016731</v>
      </c>
      <c r="K18" s="246">
        <f t="shared" ca="1" si="2"/>
        <v>-1.6968848184950145</v>
      </c>
      <c r="L18" s="241">
        <f t="shared" ca="1" si="3"/>
        <v>0.14672708535347068</v>
      </c>
      <c r="M18" s="17"/>
      <c r="N18" s="79" t="str">
        <f>IF(AND(ISNUMBER('Tables 1'!N39),ISNUMBER('Tables 1'!N36)),'Tables 1'!N39-'Tables 1'!N36,"")</f>
        <v/>
      </c>
    </row>
    <row r="19" spans="2:14">
      <c r="B19" s="53" t="s">
        <v>241</v>
      </c>
      <c r="C19" s="62" t="str">
        <f ca="1">IF(AND(ISNUMBER('Tables 1'!C40),ISNUMBER('Tables 1'!C36)),'Tables 1'!C40-'Tables 1'!C36,"")</f>
        <v/>
      </c>
      <c r="D19" s="62">
        <f ca="1">IF(AND(ISNUMBER('Tables 1'!D40),ISNUMBER('Tables 1'!D36)),'Tables 1'!D40-'Tables 1'!D36,"")</f>
        <v>-2.3198729010426549</v>
      </c>
      <c r="E19" s="62">
        <f ca="1">IF(AND(ISNUMBER('Tables 1'!E40),ISNUMBER('Tables 1'!E36)),'Tables 1'!E40-'Tables 1'!E36,"")</f>
        <v>-2.9050000000000002</v>
      </c>
      <c r="F19" s="62">
        <f ca="1">IF(AND(ISNUMBER('Tables 1'!F40),ISNUMBER('Tables 1'!F36)),'Tables 1'!F40-'Tables 1'!F36,"")</f>
        <v>-2.0697848017903029</v>
      </c>
      <c r="G19" s="238">
        <f ca="1">IF(AND(ISNUMBER('Tables 1'!G40),ISNUMBER('Tables 1'!G36)),'Tables 1'!G40-'Tables 1'!G36,"")</f>
        <v>-2.1493000000000002</v>
      </c>
      <c r="H19" s="238">
        <f ca="1">IF(AND(ISNUMBER('Tables 1'!H40),ISNUMBER('Tables 1'!H36)),'Tables 1'!H40-'Tables 1'!H36,"")</f>
        <v>-2.2366700000000002</v>
      </c>
      <c r="I19" s="245">
        <f t="shared" ca="1" si="0"/>
        <v>-2.9050000000000002</v>
      </c>
      <c r="J19" s="154">
        <f t="shared" ca="1" si="1"/>
        <v>-2.0697848017903029</v>
      </c>
      <c r="K19" s="246">
        <f t="shared" ca="1" si="2"/>
        <v>-2.3361255405665915</v>
      </c>
      <c r="L19" s="241">
        <f t="shared" ca="1" si="3"/>
        <v>0.3575215388498037</v>
      </c>
      <c r="M19" s="17"/>
      <c r="N19" s="79" t="str">
        <f>IF(AND(ISNUMBER('Tables 1'!N40),ISNUMBER('Tables 1'!N36)),'Tables 1'!N40-'Tables 1'!N36,"")</f>
        <v/>
      </c>
    </row>
    <row r="20" spans="2:14">
      <c r="B20" s="53" t="s">
        <v>242</v>
      </c>
      <c r="C20" s="62" t="str">
        <f ca="1">IF(AND(ISNUMBER('Tables 1'!C41),ISNUMBER('Tables 1'!C40)),'Tables 1'!C41-'Tables 1'!C40,"")</f>
        <v/>
      </c>
      <c r="D20" s="62">
        <f ca="1">IF(AND(ISNUMBER('Tables 1'!D41),ISNUMBER('Tables 1'!D40)),'Tables 1'!D41-'Tables 1'!D40,"")</f>
        <v>0.17846030370457111</v>
      </c>
      <c r="E20" s="62">
        <f ca="1">IF(AND(ISNUMBER('Tables 1'!E41),ISNUMBER('Tables 1'!E40)),'Tables 1'!E41-'Tables 1'!E40,"")</f>
        <v>0.34600000000000009</v>
      </c>
      <c r="F20" s="62">
        <f ca="1">IF(AND(ISNUMBER('Tables 1'!F41),ISNUMBER('Tables 1'!F40)),'Tables 1'!F41-'Tables 1'!F40,"")</f>
        <v>0.18471525359673535</v>
      </c>
      <c r="G20" s="238">
        <f ca="1">IF(AND(ISNUMBER('Tables 1'!G41),ISNUMBER('Tables 1'!G40)),'Tables 1'!G41-'Tables 1'!G40,"")</f>
        <v>0.16170000000000062</v>
      </c>
      <c r="H20" s="238">
        <f ca="1">IF(AND(ISNUMBER('Tables 1'!H41),ISNUMBER('Tables 1'!H40)),'Tables 1'!H41-'Tables 1'!H40,"")</f>
        <v>0.23873000000000122</v>
      </c>
      <c r="I20" s="245">
        <f t="shared" ca="1" si="0"/>
        <v>0.16170000000000062</v>
      </c>
      <c r="J20" s="154">
        <f t="shared" ca="1" si="1"/>
        <v>0.34600000000000009</v>
      </c>
      <c r="K20" s="246">
        <f t="shared" ca="1" si="2"/>
        <v>0.22192111146026167</v>
      </c>
      <c r="L20" s="241">
        <f t="shared" ca="1" si="3"/>
        <v>0.83047529271680476</v>
      </c>
      <c r="M20" s="17"/>
      <c r="N20" s="79" t="str">
        <f>IF(AND(ISNUMBER('Tables 1'!N41),ISNUMBER('Tables 1'!N40)),'Tables 1'!N41-'Tables 1'!N40,"")</f>
        <v/>
      </c>
    </row>
    <row r="21" spans="2:14">
      <c r="B21" s="53" t="s">
        <v>243</v>
      </c>
      <c r="C21" s="62" t="str">
        <f ca="1">IF(AND(ISNUMBER('Tables 1'!C45),ISNUMBER('Tables 1'!C40)),'Tables 1'!C45-'Tables 1'!C40,"")</f>
        <v/>
      </c>
      <c r="D21" s="62">
        <f ca="1">IF(AND(ISNUMBER('Tables 1'!D45),ISNUMBER('Tables 1'!D40)),'Tables 1'!D45-'Tables 1'!D40,"")</f>
        <v>-0.66900901708202021</v>
      </c>
      <c r="E21" s="62">
        <f ca="1">IF(AND(ISNUMBER('Tables 1'!E45),ISNUMBER('Tables 1'!E40)),'Tables 1'!E45-'Tables 1'!E40,"")</f>
        <v>-0.67399999999999949</v>
      </c>
      <c r="F21" s="62">
        <f ca="1">IF(AND(ISNUMBER('Tables 1'!F45),ISNUMBER('Tables 1'!F40)),'Tables 1'!F45-'Tables 1'!F40,"")</f>
        <v>-0.61415540264465607</v>
      </c>
      <c r="G21" s="238">
        <f ca="1">IF(AND(ISNUMBER('Tables 1'!G45),ISNUMBER('Tables 1'!G40)),'Tables 1'!G45-'Tables 1'!G40,"")</f>
        <v>-0.60649999999999959</v>
      </c>
      <c r="H21" s="238">
        <f ca="1">IF(AND(ISNUMBER('Tables 1'!H45),ISNUMBER('Tables 1'!H40)),'Tables 1'!H45-'Tables 1'!H40,"")</f>
        <v>-0.6000299999999994</v>
      </c>
      <c r="I21" s="245">
        <f t="shared" ca="1" si="0"/>
        <v>-0.67399999999999949</v>
      </c>
      <c r="J21" s="154">
        <f t="shared" ca="1" si="1"/>
        <v>-0.6000299999999994</v>
      </c>
      <c r="K21" s="246">
        <f t="shared" ca="1" si="2"/>
        <v>-0.63273888394533495</v>
      </c>
      <c r="L21" s="241">
        <f t="shared" ca="1" si="3"/>
        <v>0.11690446387421748</v>
      </c>
      <c r="M21" s="17"/>
      <c r="N21" s="79" t="str">
        <f>IF(AND(ISNUMBER('Tables 1'!N45),ISNUMBER('Tables 1'!N40)),'Tables 1'!N45-'Tables 1'!N40,"")</f>
        <v/>
      </c>
    </row>
    <row r="22" spans="2:14">
      <c r="B22" s="53" t="s">
        <v>244</v>
      </c>
      <c r="C22" s="62" t="str">
        <f ca="1">IF(AND(ISNUMBER('Tables 1'!C42),ISNUMBER('Tables 1'!C40)),'Tables 1'!C42-'Tables 1'!C40,"")</f>
        <v/>
      </c>
      <c r="D22" s="62">
        <f ca="1">IF(AND(ISNUMBER('Tables 1'!D42),ISNUMBER('Tables 1'!D40)),'Tables 1'!D42-'Tables 1'!D40,"")</f>
        <v>7.7714873223318826E-2</v>
      </c>
      <c r="E22" s="62">
        <f ca="1">IF(AND(ISNUMBER('Tables 1'!E42),ISNUMBER('Tables 1'!E40)),'Tables 1'!E42-'Tables 1'!E40,"")</f>
        <v>0.10800000000000054</v>
      </c>
      <c r="F22" s="62">
        <f ca="1">IF(AND(ISNUMBER('Tables 1'!F42),ISNUMBER('Tables 1'!F40)),'Tables 1'!F42-'Tables 1'!F40,"")</f>
        <v>3.9046086557832815E-2</v>
      </c>
      <c r="G22" s="238">
        <f ca="1">IF(AND(ISNUMBER('Tables 1'!G42),ISNUMBER('Tables 1'!G40)),'Tables 1'!G42-'Tables 1'!G40,"")</f>
        <v>0.16830000000000034</v>
      </c>
      <c r="H22" s="238">
        <f ca="1">IF(AND(ISNUMBER('Tables 1'!H42),ISNUMBER('Tables 1'!H40)),'Tables 1'!H42-'Tables 1'!H40,"")</f>
        <v>9.3620000000000481E-2</v>
      </c>
      <c r="I22" s="245">
        <f t="shared" ca="1" si="0"/>
        <v>3.9046086557832815E-2</v>
      </c>
      <c r="J22" s="154">
        <f t="shared" ca="1" si="1"/>
        <v>0.16830000000000034</v>
      </c>
      <c r="K22" s="246">
        <f t="shared" ca="1" si="2"/>
        <v>9.7336191956230597E-2</v>
      </c>
      <c r="L22" s="241">
        <f t="shared" ca="1" si="3"/>
        <v>1.3279121655004691</v>
      </c>
      <c r="M22" s="17"/>
      <c r="N22" s="79" t="str">
        <f>IF(AND(ISNUMBER('Tables 1'!N42),ISNUMBER('Tables 1'!N40)),'Tables 1'!N42-'Tables 1'!N40,"")</f>
        <v/>
      </c>
    </row>
    <row r="23" spans="2:14">
      <c r="B23" s="53" t="s">
        <v>575</v>
      </c>
      <c r="C23" s="62" t="str">
        <f ca="1">IF(AND(ISNUMBER('Tables 1'!C43),ISNUMBER('Tables 1'!C40)),'Tables 1'!C43-'Tables 1'!C40,"")</f>
        <v/>
      </c>
      <c r="D23" s="62">
        <f ca="1">IF(AND(ISNUMBER('Tables 1'!D43),ISNUMBER('Tables 1'!D40)),'Tables 1'!D43-'Tables 1'!D40,"")</f>
        <v>-2.811790695418015E-2</v>
      </c>
      <c r="E23" s="62">
        <f ca="1">IF(AND(ISNUMBER('Tables 1'!E43),ISNUMBER('Tables 1'!E40)),'Tables 1'!E43-'Tables 1'!E40,"")</f>
        <v>0.18700000000000028</v>
      </c>
      <c r="F23" s="62">
        <f ca="1">IF(AND(ISNUMBER('Tables 1'!F43),ISNUMBER('Tables 1'!F40)),'Tables 1'!F43-'Tables 1'!F40,"")</f>
        <v>3.9196636903151116E-2</v>
      </c>
      <c r="G23" s="238">
        <f ca="1">IF(AND(ISNUMBER('Tables 1'!G43),ISNUMBER('Tables 1'!G40)),'Tables 1'!G43-'Tables 1'!G40,"")</f>
        <v>9.1500000000000803E-2</v>
      </c>
      <c r="H23" s="238">
        <f ca="1">IF(AND(ISNUMBER('Tables 1'!H43),ISNUMBER('Tables 1'!H40)),'Tables 1'!H43-'Tables 1'!H40,"")</f>
        <v>9.4470000000000276E-2</v>
      </c>
      <c r="I23" s="245">
        <f t="shared" ca="1" si="0"/>
        <v>-2.811790695418015E-2</v>
      </c>
      <c r="J23" s="154">
        <f t="shared" ca="1" si="1"/>
        <v>0.18700000000000028</v>
      </c>
      <c r="K23" s="246">
        <f t="shared" ca="1" si="2"/>
        <v>7.6809745989794467E-2</v>
      </c>
      <c r="L23" s="241">
        <f t="shared" ca="1" si="3"/>
        <v>2.8006590072926767</v>
      </c>
      <c r="M23" s="17"/>
      <c r="N23" s="79" t="str">
        <f>IF(AND(ISNUMBER('Tables 1'!N43),ISNUMBER('Tables 1'!N40)),'Tables 1'!N43-'Tables 1'!N40,"")</f>
        <v/>
      </c>
    </row>
    <row r="24" spans="2:14" ht="13.5" thickBot="1">
      <c r="B24" s="55" t="s">
        <v>576</v>
      </c>
      <c r="C24" s="64" t="str">
        <f ca="1">IF(AND(ISNUMBER('Tables 1'!C44),ISNUMBER('Tables 1'!C43)),'Tables 1'!C44-'Tables 1'!C43,"")</f>
        <v/>
      </c>
      <c r="D24" s="64">
        <f ca="1">IF(AND(ISNUMBER('Tables 1'!D44),ISNUMBER('Tables 1'!D43)),'Tables 1'!D44-'Tables 1'!D43,"")</f>
        <v>0.26199418807445962</v>
      </c>
      <c r="E24" s="64">
        <f ca="1">IF(AND(ISNUMBER('Tables 1'!E44),ISNUMBER('Tables 1'!E43)),'Tables 1'!E44-'Tables 1'!E43,"")</f>
        <v>0.38600000000000012</v>
      </c>
      <c r="F24" s="64">
        <f ca="1">IF(AND(ISNUMBER('Tables 1'!F44),ISNUMBER('Tables 1'!F43)),'Tables 1'!F44-'Tables 1'!F43,"")</f>
        <v>0.26662351457032152</v>
      </c>
      <c r="G24" s="247">
        <f ca="1">IF(AND(ISNUMBER('Tables 1'!G44),ISNUMBER('Tables 1'!G43)),'Tables 1'!G44-'Tables 1'!G43,"")</f>
        <v>0.57169999999999987</v>
      </c>
      <c r="H24" s="247">
        <f ca="1">IF(AND(ISNUMBER('Tables 1'!H44),ISNUMBER('Tables 1'!H43)),'Tables 1'!H44-'Tables 1'!H43,"")</f>
        <v>0.43695000000000039</v>
      </c>
      <c r="I24" s="248">
        <f t="shared" ca="1" si="0"/>
        <v>0.26199418807445962</v>
      </c>
      <c r="J24" s="249">
        <f t="shared" ca="1" si="1"/>
        <v>0.57169999999999987</v>
      </c>
      <c r="K24" s="250">
        <f t="shared" ca="1" si="2"/>
        <v>0.38465354052895628</v>
      </c>
      <c r="L24" s="251">
        <f t="shared" ca="1" si="3"/>
        <v>0.80515523527912503</v>
      </c>
      <c r="M24" s="17"/>
      <c r="N24" s="81" t="str">
        <f>IF(AND(ISNUMBER('Tables 1'!N44),ISNUMBER('Tables 1'!N43)),'Tables 1'!N44-'Tables 1'!N43,"")</f>
        <v/>
      </c>
    </row>
    <row r="25" spans="2:14" ht="13.5" thickTop="1">
      <c r="B25" s="174" t="s">
        <v>474</v>
      </c>
      <c r="C25" s="65"/>
      <c r="D25" s="65"/>
      <c r="E25" s="65"/>
      <c r="F25" s="65"/>
      <c r="G25" s="65"/>
      <c r="H25" s="65"/>
      <c r="I25" s="93"/>
      <c r="J25" s="16"/>
      <c r="K25" s="92"/>
      <c r="L25" s="130"/>
      <c r="M25" s="17"/>
      <c r="N25" s="79"/>
    </row>
    <row r="26" spans="2:14">
      <c r="B26" s="53"/>
      <c r="C26" s="60" t="str">
        <f ca="1">'DATA for charts'!C6</f>
        <v>BSIMAC</v>
      </c>
      <c r="D26" s="60" t="str">
        <f ca="1">'DATA for charts'!D6</f>
        <v>CSE</v>
      </c>
      <c r="E26" s="60" t="str">
        <f ca="1">'DATA for charts'!E6</f>
        <v>DeST</v>
      </c>
      <c r="F26" s="60" t="str">
        <f ca="1">'DATA for charts'!F6</f>
        <v>EnergyPlus</v>
      </c>
      <c r="G26" s="60" t="str">
        <f ca="1">'DATA for charts'!G6</f>
        <v>ESP-r</v>
      </c>
      <c r="H26" s="60" t="str">
        <f ca="1">'DATA for charts'!H6</f>
        <v>TRNSYS</v>
      </c>
      <c r="I26" s="169"/>
      <c r="J26" s="68"/>
      <c r="K26" s="68"/>
      <c r="L26" s="170" t="s">
        <v>453</v>
      </c>
      <c r="M26" s="15"/>
      <c r="N26" s="354" t="str">
        <f ca="1">'DATA for charts'!$S$6</f>
        <v>Tested Prg</v>
      </c>
    </row>
    <row r="27" spans="2:14">
      <c r="B27" s="54" t="s">
        <v>24</v>
      </c>
      <c r="C27" s="74" t="str">
        <f ca="1">'DATA for charts'!C7</f>
        <v/>
      </c>
      <c r="D27" s="74" t="str">
        <f ca="1">'DATA for charts'!D7</f>
        <v/>
      </c>
      <c r="E27" s="74" t="str">
        <f ca="1">'DATA for charts'!E7</f>
        <v/>
      </c>
      <c r="F27" s="74" t="str">
        <f ca="1">'DATA for charts'!F7</f>
        <v/>
      </c>
      <c r="G27" s="74" t="str">
        <f ca="1">'DATA for charts'!G7</f>
        <v/>
      </c>
      <c r="H27" s="74" t="str">
        <f ca="1">'DATA for charts'!H7</f>
        <v/>
      </c>
      <c r="I27" s="171" t="s">
        <v>254</v>
      </c>
      <c r="J27" s="61" t="s">
        <v>255</v>
      </c>
      <c r="K27" s="61" t="s">
        <v>256</v>
      </c>
      <c r="L27" s="210" t="s">
        <v>451</v>
      </c>
      <c r="M27" s="15"/>
      <c r="N27" s="447" t="str">
        <f ca="1">'DATA for charts'!$S$7</f>
        <v/>
      </c>
    </row>
    <row r="28" spans="2:14">
      <c r="B28" s="53" t="s">
        <v>237</v>
      </c>
      <c r="C28" s="62">
        <f ca="1">IF(AND(ISNUMBER('Tables 1'!C85),ISNUMBER('Tables 1'!C84)),'Tables 1'!C85-'Tables 1'!C84,"")</f>
        <v>0.127</v>
      </c>
      <c r="D28" s="62">
        <f ca="1">IF(AND(ISNUMBER('Tables 1'!D85),ISNUMBER('Tables 1'!D84)),'Tables 1'!D85-'Tables 1'!D84,"")</f>
        <v>0.19471199504605896</v>
      </c>
      <c r="E28" s="62">
        <f ca="1">IF(AND(ISNUMBER('Tables 1'!E85),ISNUMBER('Tables 1'!E84)),'Tables 1'!E85-'Tables 1'!E84,"")</f>
        <v>0.20699999999999996</v>
      </c>
      <c r="F28" s="62">
        <f ca="1">IF(AND(ISNUMBER('Tables 1'!F85),ISNUMBER('Tables 1'!F84)),'Tables 1'!F85-'Tables 1'!F84,"")</f>
        <v>0.20256111577895919</v>
      </c>
      <c r="G28" s="62">
        <f ca="1">IF(AND(ISNUMBER('Tables 1'!G85),ISNUMBER('Tables 1'!G84)),'Tables 1'!G85-'Tables 1'!G84,"")</f>
        <v>0.18940000000000001</v>
      </c>
      <c r="H28" s="62">
        <f ca="1">IF(AND(ISNUMBER('Tables 1'!H85),ISNUMBER('Tables 1'!H84)),'Tables 1'!H85-'Tables 1'!H84,"")</f>
        <v>0.19690999999999992</v>
      </c>
      <c r="I28" s="58">
        <f t="shared" ref="I28:I41" ca="1" si="4">MIN(C28:H28)</f>
        <v>0.127</v>
      </c>
      <c r="J28" s="69">
        <f t="shared" ref="J28:J41" ca="1" si="5">MAX(C28:H28)</f>
        <v>0.20699999999999996</v>
      </c>
      <c r="K28" s="91">
        <f t="shared" ref="K28:K41" ca="1" si="6">AVERAGE(C28:H28)</f>
        <v>0.18626385180416968</v>
      </c>
      <c r="L28" s="128">
        <f t="shared" ref="L28:L41" ca="1" si="7">ABS((J28-I28)/K28)</f>
        <v>0.42949825865358321</v>
      </c>
      <c r="M28" s="17"/>
      <c r="N28" s="79" t="str">
        <f>IF(AND(ISNUMBER('Tables 1'!N85),ISNUMBER('Tables 1'!N84)),'Tables 1'!N85-'Tables 1'!N84,"")</f>
        <v/>
      </c>
    </row>
    <row r="29" spans="2:14">
      <c r="B29" s="157" t="s">
        <v>475</v>
      </c>
      <c r="C29" s="62">
        <f ca="1">IF(AND(ISNUMBER('Tables 1'!C86),ISNUMBER('Tables 1'!C85)),'Tables 1'!C86-'Tables 1'!C85,"")</f>
        <v>-0.15100000000000002</v>
      </c>
      <c r="D29" s="62">
        <f ca="1">IF(AND(ISNUMBER('Tables 1'!D86),ISNUMBER('Tables 1'!D85)),'Tables 1'!D86-'Tables 1'!D85,"")</f>
        <v>-0.2971687058399709</v>
      </c>
      <c r="E29" s="62">
        <f ca="1">IF(AND(ISNUMBER('Tables 1'!E86),ISNUMBER('Tables 1'!E85)),'Tables 1'!E86-'Tables 1'!E85,"")</f>
        <v>-0.33899999999999997</v>
      </c>
      <c r="F29" s="62">
        <f ca="1">IF(AND(ISNUMBER('Tables 1'!F86),ISNUMBER('Tables 1'!F85)),'Tables 1'!F86-'Tables 1'!F85,"")</f>
        <v>-0.25418377793665525</v>
      </c>
      <c r="G29" s="62">
        <f ca="1">IF(AND(ISNUMBER('Tables 1'!G86),ISNUMBER('Tables 1'!G85)),'Tables 1'!G86-'Tables 1'!G85,"")</f>
        <v>-0.28190000000000004</v>
      </c>
      <c r="H29" s="62">
        <f ca="1">IF(AND(ISNUMBER('Tables 1'!H86),ISNUMBER('Tables 1'!H85)),'Tables 1'!H86-'Tables 1'!H85,"")</f>
        <v>-0.32926099999999991</v>
      </c>
      <c r="I29" s="58">
        <f t="shared" ca="1" si="4"/>
        <v>-0.33899999999999997</v>
      </c>
      <c r="J29" s="62">
        <f t="shared" ca="1" si="5"/>
        <v>-0.15100000000000002</v>
      </c>
      <c r="K29" s="75">
        <f t="shared" ca="1" si="6"/>
        <v>-0.27541891396277102</v>
      </c>
      <c r="L29" s="128">
        <f t="shared" ca="1" si="7"/>
        <v>0.68259654827268801</v>
      </c>
      <c r="M29" s="17"/>
      <c r="N29" s="79" t="str">
        <f>IF(AND(ISNUMBER('Tables 1'!N86),ISNUMBER('Tables 1'!N85)),'Tables 1'!N86-'Tables 1'!N85,"")</f>
        <v/>
      </c>
    </row>
    <row r="30" spans="2:14">
      <c r="B30" s="157" t="s">
        <v>476</v>
      </c>
      <c r="C30" s="62">
        <f ca="1">IF(AND(ISNUMBER('Tables 1'!C88),ISNUMBER('Tables 1'!C87)),'Tables 1'!C88-'Tables 1'!C87,"")</f>
        <v>-0.14899999999999991</v>
      </c>
      <c r="D30" s="62">
        <f ca="1">IF(AND(ISNUMBER('Tables 1'!D88),ISNUMBER('Tables 1'!D87)),'Tables 1'!D88-'Tables 1'!D87,"")</f>
        <v>-0.33519367652729504</v>
      </c>
      <c r="E30" s="62">
        <f ca="1">IF(AND(ISNUMBER('Tables 1'!E88),ISNUMBER('Tables 1'!E87)),'Tables 1'!E88-'Tables 1'!E87,"")</f>
        <v>-0.372</v>
      </c>
      <c r="F30" s="62">
        <f ca="1">IF(AND(ISNUMBER('Tables 1'!F88),ISNUMBER('Tables 1'!F87)),'Tables 1'!F88-'Tables 1'!F87,"")</f>
        <v>-0.26756487547478058</v>
      </c>
      <c r="G30" s="62">
        <f ca="1">IF(AND(ISNUMBER('Tables 1'!G88),ISNUMBER('Tables 1'!G87)),'Tables 1'!G88-'Tables 1'!G87,"")</f>
        <v>-0.31859999999999999</v>
      </c>
      <c r="H30" s="62">
        <f ca="1">IF(AND(ISNUMBER('Tables 1'!H88),ISNUMBER('Tables 1'!H87)),'Tables 1'!H88-'Tables 1'!H87,"")</f>
        <v>-0.35281000000000001</v>
      </c>
      <c r="I30" s="58">
        <f t="shared" ca="1" si="4"/>
        <v>-0.372</v>
      </c>
      <c r="J30" s="62">
        <f t="shared" ca="1" si="5"/>
        <v>-0.14899999999999991</v>
      </c>
      <c r="K30" s="75">
        <f t="shared" ca="1" si="6"/>
        <v>-0.29919475866701262</v>
      </c>
      <c r="L30" s="128">
        <f t="shared" ca="1" si="7"/>
        <v>0.74533391224338552</v>
      </c>
      <c r="M30" s="17"/>
      <c r="N30" s="79" t="str">
        <f>IF(AND(ISNUMBER('Tables 1'!N88),ISNUMBER('Tables 1'!N87)),'Tables 1'!N88-'Tables 1'!N87,"")</f>
        <v/>
      </c>
    </row>
    <row r="31" spans="2:14">
      <c r="B31" s="157" t="s">
        <v>477</v>
      </c>
      <c r="C31" s="62">
        <f ca="1">IF(AND(ISNUMBER('Tables 1'!C87),ISNUMBER('Tables 1'!C85)),'Tables 1'!C87-'Tables 1'!C85,"")</f>
        <v>0.11299999999999999</v>
      </c>
      <c r="D31" s="62">
        <f ca="1">IF(AND(ISNUMBER('Tables 1'!D87),ISNUMBER('Tables 1'!D85)),'Tables 1'!D87-'Tables 1'!D85,"")</f>
        <v>0.14555627356637901</v>
      </c>
      <c r="E31" s="62">
        <f ca="1">IF(AND(ISNUMBER('Tables 1'!E87),ISNUMBER('Tables 1'!E85)),'Tables 1'!E87-'Tables 1'!E85,"")</f>
        <v>8.7000000000000077E-2</v>
      </c>
      <c r="F31" s="62">
        <f ca="1">IF(AND(ISNUMBER('Tables 1'!F87),ISNUMBER('Tables 1'!F85)),'Tables 1'!F87-'Tables 1'!F85,"")</f>
        <v>6.3388240988509481E-2</v>
      </c>
      <c r="G31" s="62">
        <f ca="1">IF(AND(ISNUMBER('Tables 1'!G87),ISNUMBER('Tables 1'!G85)),'Tables 1'!G87-'Tables 1'!G85,"")</f>
        <v>9.4400000000000039E-2</v>
      </c>
      <c r="H31" s="62">
        <f ca="1">IF(AND(ISNUMBER('Tables 1'!H87),ISNUMBER('Tables 1'!H85)),'Tables 1'!H87-'Tables 1'!H85,"")</f>
        <v>6.2024000000000079E-2</v>
      </c>
      <c r="I31" s="58">
        <f t="shared" ca="1" si="4"/>
        <v>6.2024000000000079E-2</v>
      </c>
      <c r="J31" s="62">
        <f t="shared" ca="1" si="5"/>
        <v>0.14555627356637901</v>
      </c>
      <c r="K31" s="75">
        <f t="shared" ca="1" si="6"/>
        <v>9.4228085759148109E-2</v>
      </c>
      <c r="L31" s="128">
        <f t="shared" ca="1" si="7"/>
        <v>0.88649018913417998</v>
      </c>
      <c r="M31" s="17"/>
      <c r="N31" s="79" t="str">
        <f>IF(AND(ISNUMBER('Tables 1'!N87),ISNUMBER('Tables 1'!N85)),'Tables 1'!N87-'Tables 1'!N85,"")</f>
        <v/>
      </c>
    </row>
    <row r="32" spans="2:14">
      <c r="B32" s="157" t="s">
        <v>478</v>
      </c>
      <c r="C32" s="62">
        <f ca="1">IF(AND(ISNUMBER('Tables 1'!C88),ISNUMBER('Tables 1'!C86)),'Tables 1'!C88-'Tables 1'!C86,"")</f>
        <v>0.1150000000000001</v>
      </c>
      <c r="D32" s="62">
        <f ca="1">IF(AND(ISNUMBER('Tables 1'!D88),ISNUMBER('Tables 1'!D86)),'Tables 1'!D88-'Tables 1'!D86,"")</f>
        <v>0.10753130287905488</v>
      </c>
      <c r="E32" s="62">
        <f ca="1">IF(AND(ISNUMBER('Tables 1'!E88),ISNUMBER('Tables 1'!E86)),'Tables 1'!E88-'Tables 1'!E86,"")</f>
        <v>5.4000000000000048E-2</v>
      </c>
      <c r="F32" s="62">
        <f ca="1">IF(AND(ISNUMBER('Tables 1'!F88),ISNUMBER('Tables 1'!F86)),'Tables 1'!F88-'Tables 1'!F86,"")</f>
        <v>5.0007143450384151E-2</v>
      </c>
      <c r="G32" s="62">
        <f ca="1">IF(AND(ISNUMBER('Tables 1'!G88),ISNUMBER('Tables 1'!G86)),'Tables 1'!G88-'Tables 1'!G86,"")</f>
        <v>5.7700000000000085E-2</v>
      </c>
      <c r="H32" s="62">
        <f ca="1">IF(AND(ISNUMBER('Tables 1'!H88),ISNUMBER('Tables 1'!H86)),'Tables 1'!H88-'Tables 1'!H86,"")</f>
        <v>3.8474999999999981E-2</v>
      </c>
      <c r="I32" s="58">
        <f t="shared" ca="1" si="4"/>
        <v>3.8474999999999981E-2</v>
      </c>
      <c r="J32" s="62">
        <f t="shared" ca="1" si="5"/>
        <v>0.1150000000000001</v>
      </c>
      <c r="K32" s="75">
        <f t="shared" ca="1" si="6"/>
        <v>7.0452241054906536E-2</v>
      </c>
      <c r="L32" s="128">
        <f t="shared" ca="1" si="7"/>
        <v>1.08619681722205</v>
      </c>
      <c r="M32" s="17"/>
      <c r="N32" s="79" t="str">
        <f>IF(AND(ISNUMBER('Tables 1'!N88),ISNUMBER('Tables 1'!N86)),'Tables 1'!N88-'Tables 1'!N86,"")</f>
        <v/>
      </c>
    </row>
    <row r="33" spans="2:14">
      <c r="B33" s="53" t="s">
        <v>238</v>
      </c>
      <c r="C33" s="62">
        <f ca="1">IF(AND(ISNUMBER('Tables 1'!C89),ISNUMBER('Tables 1'!C88)),'Tables 1'!C89-'Tables 1'!C88,"")</f>
        <v>0.38099999999999989</v>
      </c>
      <c r="D33" s="62">
        <f ca="1">IF(AND(ISNUMBER('Tables 1'!D89),ISNUMBER('Tables 1'!D88)),'Tables 1'!D89-'Tables 1'!D88,"")</f>
        <v>0.3807386295572871</v>
      </c>
      <c r="E33" s="62">
        <f ca="1">IF(AND(ISNUMBER('Tables 1'!E89),ISNUMBER('Tables 1'!E88)),'Tables 1'!E89-'Tables 1'!E88,"")</f>
        <v>0.379</v>
      </c>
      <c r="F33" s="62">
        <f ca="1">IF(AND(ISNUMBER('Tables 1'!F89),ISNUMBER('Tables 1'!F88)),'Tables 1'!F89-'Tables 1'!F88,"")</f>
        <v>0.38130919860028833</v>
      </c>
      <c r="G33" s="62">
        <f ca="1">IF(AND(ISNUMBER('Tables 1'!G89),ISNUMBER('Tables 1'!G88)),'Tables 1'!G89-'Tables 1'!G88,"")</f>
        <v>0.37879999999999991</v>
      </c>
      <c r="H33" s="62">
        <f ca="1">IF(AND(ISNUMBER('Tables 1'!H89),ISNUMBER('Tables 1'!H88)),'Tables 1'!H89-'Tables 1'!H88,"")</f>
        <v>0.39898000000000006</v>
      </c>
      <c r="I33" s="58">
        <f t="shared" ca="1" si="4"/>
        <v>0.37879999999999991</v>
      </c>
      <c r="J33" s="62">
        <f t="shared" ca="1" si="5"/>
        <v>0.39898000000000006</v>
      </c>
      <c r="K33" s="75">
        <f t="shared" ca="1" si="6"/>
        <v>0.38330463802626252</v>
      </c>
      <c r="L33" s="128">
        <f t="shared" ca="1" si="7"/>
        <v>5.2647419305731143E-2</v>
      </c>
      <c r="M33" s="17"/>
      <c r="N33" s="79" t="str">
        <f>IF(AND(ISNUMBER('Tables 1'!N89),ISNUMBER('Tables 1'!N88)),'Tables 1'!N89-'Tables 1'!N88,"")</f>
        <v/>
      </c>
    </row>
    <row r="34" spans="2:14">
      <c r="B34" s="53" t="s">
        <v>239</v>
      </c>
      <c r="C34" s="62">
        <f ca="1">IF(AND(ISNUMBER('Tables 1'!C90),ISNUMBER('Tables 1'!C88)),'Tables 1'!C90-'Tables 1'!C88,"")</f>
        <v>0.48399999999999987</v>
      </c>
      <c r="D34" s="62">
        <f ca="1">IF(AND(ISNUMBER('Tables 1'!D90),ISNUMBER('Tables 1'!D88)),'Tables 1'!D90-'Tables 1'!D88,"")</f>
        <v>0.37177043041013491</v>
      </c>
      <c r="E34" s="62">
        <f ca="1">IF(AND(ISNUMBER('Tables 1'!E90),ISNUMBER('Tables 1'!E88)),'Tables 1'!E90-'Tables 1'!E88,"")</f>
        <v>0.32599999999999996</v>
      </c>
      <c r="F34" s="62">
        <f ca="1">IF(AND(ISNUMBER('Tables 1'!F90),ISNUMBER('Tables 1'!F88)),'Tables 1'!F90-'Tables 1'!F88,"")</f>
        <v>0.3688443556380091</v>
      </c>
      <c r="G34" s="62">
        <f ca="1">IF(AND(ISNUMBER('Tables 1'!G90),ISNUMBER('Tables 1'!G88)),'Tables 1'!G90-'Tables 1'!G88,"")</f>
        <v>0.34559999999999991</v>
      </c>
      <c r="H34" s="62">
        <f ca="1">IF(AND(ISNUMBER('Tables 1'!H90),ISNUMBER('Tables 1'!H88)),'Tables 1'!H90-'Tables 1'!H88,"")</f>
        <v>0.33611799999999997</v>
      </c>
      <c r="I34" s="58">
        <f t="shared" ca="1" si="4"/>
        <v>0.32599999999999996</v>
      </c>
      <c r="J34" s="62">
        <f t="shared" ca="1" si="5"/>
        <v>0.48399999999999987</v>
      </c>
      <c r="K34" s="75">
        <f t="shared" ca="1" si="6"/>
        <v>0.37205546434135733</v>
      </c>
      <c r="L34" s="128">
        <f t="shared" ca="1" si="7"/>
        <v>0.4246678657971179</v>
      </c>
      <c r="M34" s="17"/>
      <c r="N34" s="79" t="str">
        <f>IF(AND(ISNUMBER('Tables 1'!N90),ISNUMBER('Tables 1'!N88)),'Tables 1'!N90-'Tables 1'!N88,"")</f>
        <v/>
      </c>
    </row>
    <row r="35" spans="2:14">
      <c r="B35" s="53" t="s">
        <v>240</v>
      </c>
      <c r="C35" s="62">
        <f ca="1">IF(AND(ISNUMBER('Tables 1'!C91),ISNUMBER('Tables 1'!C88)),'Tables 1'!C91-'Tables 1'!C88,"")</f>
        <v>2.8090000000000002</v>
      </c>
      <c r="D35" s="62">
        <f ca="1">IF(AND(ISNUMBER('Tables 1'!D91),ISNUMBER('Tables 1'!D88)),'Tables 1'!D91-'Tables 1'!D88,"")</f>
        <v>2.8183837114218351</v>
      </c>
      <c r="E35" s="62">
        <f ca="1">IF(AND(ISNUMBER('Tables 1'!E91),ISNUMBER('Tables 1'!E88)),'Tables 1'!E91-'Tables 1'!E88,"")</f>
        <v>2.9210000000000003</v>
      </c>
      <c r="F35" s="62">
        <f ca="1">IF(AND(ISNUMBER('Tables 1'!F91),ISNUMBER('Tables 1'!F88)),'Tables 1'!F91-'Tables 1'!F88,"")</f>
        <v>2.5717026049474159</v>
      </c>
      <c r="G35" s="62">
        <f ca="1">IF(AND(ISNUMBER('Tables 1'!G91),ISNUMBER('Tables 1'!G88)),'Tables 1'!G91-'Tables 1'!G88,"")</f>
        <v>2.8906000000000001</v>
      </c>
      <c r="H35" s="62">
        <f ca="1">IF(AND(ISNUMBER('Tables 1'!H91),ISNUMBER('Tables 1'!H88)),'Tables 1'!H91-'Tables 1'!H88,"")</f>
        <v>2.4061820000000003</v>
      </c>
      <c r="I35" s="58">
        <f t="shared" ca="1" si="4"/>
        <v>2.4061820000000003</v>
      </c>
      <c r="J35" s="62">
        <f t="shared" ca="1" si="5"/>
        <v>2.9210000000000003</v>
      </c>
      <c r="K35" s="75">
        <f t="shared" ca="1" si="6"/>
        <v>2.7361447193948751</v>
      </c>
      <c r="L35" s="128">
        <f t="shared" ca="1" si="7"/>
        <v>0.18815452134193289</v>
      </c>
      <c r="M35" s="17"/>
      <c r="N35" s="79" t="str">
        <f>IF(AND(ISNUMBER('Tables 1'!N91),ISNUMBER('Tables 1'!N88)),'Tables 1'!N91-'Tables 1'!N88,"")</f>
        <v/>
      </c>
    </row>
    <row r="36" spans="2:14">
      <c r="B36" s="53" t="s">
        <v>241</v>
      </c>
      <c r="C36" s="62" t="str">
        <f ca="1">IF(AND(ISNUMBER('Tables 1'!C92),ISNUMBER('Tables 1'!C88)),'Tables 1'!C92-'Tables 1'!C88,"")</f>
        <v/>
      </c>
      <c r="D36" s="62">
        <f ca="1">IF(AND(ISNUMBER('Tables 1'!D92),ISNUMBER('Tables 1'!D88)),'Tables 1'!D92-'Tables 1'!D88,"")</f>
        <v>6.6602365507774861</v>
      </c>
      <c r="E36" s="62">
        <f ca="1">IF(AND(ISNUMBER('Tables 1'!E92),ISNUMBER('Tables 1'!E88)),'Tables 1'!E92-'Tables 1'!E88,"")</f>
        <v>6.1480000000000006</v>
      </c>
      <c r="F36" s="62">
        <f ca="1">IF(AND(ISNUMBER('Tables 1'!F92),ISNUMBER('Tables 1'!F88)),'Tables 1'!F92-'Tables 1'!F88,"")</f>
        <v>6.9116406654052005</v>
      </c>
      <c r="G36" s="238">
        <f ca="1">IF(AND(ISNUMBER('Tables 1'!G92),ISNUMBER('Tables 1'!G88)),'Tables 1'!G92-'Tables 1'!G88,"")</f>
        <v>6.7324000000000002</v>
      </c>
      <c r="H36" s="238">
        <f ca="1">IF(AND(ISNUMBER('Tables 1'!H92),ISNUMBER('Tables 1'!H88)),'Tables 1'!H92-'Tables 1'!H88,"")</f>
        <v>6.7908419999999996</v>
      </c>
      <c r="I36" s="239">
        <f t="shared" ca="1" si="4"/>
        <v>6.1480000000000006</v>
      </c>
      <c r="J36" s="238">
        <f t="shared" ca="1" si="5"/>
        <v>6.9116406654052005</v>
      </c>
      <c r="K36" s="246">
        <f t="shared" ca="1" si="6"/>
        <v>6.6486238432365372</v>
      </c>
      <c r="L36" s="241">
        <f t="shared" ca="1" si="7"/>
        <v>0.11485695136475958</v>
      </c>
      <c r="M36" s="17"/>
      <c r="N36" s="79" t="str">
        <f>IF(AND(ISNUMBER('Tables 1'!N92),ISNUMBER('Tables 1'!N88)),'Tables 1'!N92-'Tables 1'!N88,"")</f>
        <v/>
      </c>
    </row>
    <row r="37" spans="2:14">
      <c r="B37" s="53" t="s">
        <v>242</v>
      </c>
      <c r="C37" s="62" t="str">
        <f ca="1">IF(AND(ISNUMBER('Tables 1'!C93),ISNUMBER('Tables 1'!C92)),'Tables 1'!C93-'Tables 1'!C92,"")</f>
        <v/>
      </c>
      <c r="D37" s="62">
        <f ca="1">IF(AND(ISNUMBER('Tables 1'!D93),ISNUMBER('Tables 1'!D92)),'Tables 1'!D93-'Tables 1'!D92,"")</f>
        <v>-2.2744966004081562</v>
      </c>
      <c r="E37" s="62">
        <f ca="1">IF(AND(ISNUMBER('Tables 1'!E93),ISNUMBER('Tables 1'!E92)),'Tables 1'!E93-'Tables 1'!E92,"")</f>
        <v>-2.4830000000000005</v>
      </c>
      <c r="F37" s="62">
        <f ca="1">IF(AND(ISNUMBER('Tables 1'!F93),ISNUMBER('Tables 1'!F92)),'Tables 1'!F93-'Tables 1'!F92,"")</f>
        <v>-2.3386231059304201</v>
      </c>
      <c r="G37" s="238">
        <f ca="1">IF(AND(ISNUMBER('Tables 1'!G93),ISNUMBER('Tables 1'!G92)),'Tables 1'!G93-'Tables 1'!G92,"")</f>
        <v>-2.1028000000000002</v>
      </c>
      <c r="H37" s="238">
        <f ca="1">IF(AND(ISNUMBER('Tables 1'!H93),ISNUMBER('Tables 1'!H92)),'Tables 1'!H93-'Tables 1'!H92,"")</f>
        <v>-2.4803699999999997</v>
      </c>
      <c r="I37" s="239">
        <f t="shared" ca="1" si="4"/>
        <v>-2.4830000000000005</v>
      </c>
      <c r="J37" s="238">
        <f t="shared" ca="1" si="5"/>
        <v>-2.1028000000000002</v>
      </c>
      <c r="K37" s="246">
        <f t="shared" ca="1" si="6"/>
        <v>-2.3358579412677152</v>
      </c>
      <c r="L37" s="241">
        <f ca="1">ABS((J37-I37)/K37)</f>
        <v>0.16276674761893201</v>
      </c>
      <c r="M37" s="17"/>
      <c r="N37" s="79" t="str">
        <f>IF(AND(ISNUMBER('Tables 1'!N93),ISNUMBER('Tables 1'!N92)),'Tables 1'!N93-'Tables 1'!N92,"")</f>
        <v/>
      </c>
    </row>
    <row r="38" spans="2:14">
      <c r="B38" s="53" t="s">
        <v>243</v>
      </c>
      <c r="C38" s="62" t="str">
        <f ca="1">IF(AND(ISNUMBER('Tables 1'!C97),ISNUMBER('Tables 1'!C92)),'Tables 1'!C97-'Tables 1'!C92,"")</f>
        <v/>
      </c>
      <c r="D38" s="62">
        <f ca="1">IF(AND(ISNUMBER('Tables 1'!D97),ISNUMBER('Tables 1'!D92)),'Tables 1'!D97-'Tables 1'!D92,"")</f>
        <v>-2.4123354409411917</v>
      </c>
      <c r="E38" s="62">
        <f ca="1">IF(AND(ISNUMBER('Tables 1'!E97),ISNUMBER('Tables 1'!E92)),'Tables 1'!E97-'Tables 1'!E92,"")</f>
        <v>-2.2780000000000005</v>
      </c>
      <c r="F38" s="62">
        <f ca="1">IF(AND(ISNUMBER('Tables 1'!F97),ISNUMBER('Tables 1'!F92)),'Tables 1'!F97-'Tables 1'!F92,"")</f>
        <v>-2.5355855848672864</v>
      </c>
      <c r="G38" s="238">
        <f ca="1">IF(AND(ISNUMBER('Tables 1'!G97),ISNUMBER('Tables 1'!G92)),'Tables 1'!G97-'Tables 1'!G92,"")</f>
        <v>-2.3955000000000002</v>
      </c>
      <c r="H38" s="238">
        <f ca="1">IF(AND(ISNUMBER('Tables 1'!H97),ISNUMBER('Tables 1'!H92)),'Tables 1'!H97-'Tables 1'!H92,"")</f>
        <v>-2.5007600000000005</v>
      </c>
      <c r="I38" s="239">
        <f t="shared" ca="1" si="4"/>
        <v>-2.5355855848672864</v>
      </c>
      <c r="J38" s="238">
        <f t="shared" ca="1" si="5"/>
        <v>-2.2780000000000005</v>
      </c>
      <c r="K38" s="246">
        <f t="shared" ca="1" si="6"/>
        <v>-2.4244362051616961</v>
      </c>
      <c r="L38" s="241">
        <f t="shared" ca="1" si="7"/>
        <v>0.10624556105822813</v>
      </c>
      <c r="M38" s="17"/>
      <c r="N38" s="79" t="str">
        <f>IF(AND(ISNUMBER('Tables 1'!N97),ISNUMBER('Tables 1'!N92)),'Tables 1'!N97-'Tables 1'!N92,"")</f>
        <v/>
      </c>
    </row>
    <row r="39" spans="2:14">
      <c r="B39" s="53" t="s">
        <v>244</v>
      </c>
      <c r="C39" s="62" t="str">
        <f ca="1">IF(AND(ISNUMBER('Tables 1'!C94),ISNUMBER('Tables 1'!C92)),'Tables 1'!C94-'Tables 1'!C92,"")</f>
        <v/>
      </c>
      <c r="D39" s="62">
        <f ca="1">IF(AND(ISNUMBER('Tables 1'!D94),ISNUMBER('Tables 1'!D92)),'Tables 1'!D94-'Tables 1'!D92,"")</f>
        <v>-1.6611242225770209</v>
      </c>
      <c r="E39" s="62">
        <f ca="1">IF(AND(ISNUMBER('Tables 1'!E94),ISNUMBER('Tables 1'!E92)),'Tables 1'!E94-'Tables 1'!E92,"")</f>
        <v>-1.3880000000000008</v>
      </c>
      <c r="F39" s="62">
        <f ca="1">IF(AND(ISNUMBER('Tables 1'!F94),ISNUMBER('Tables 1'!F92)),'Tables 1'!F94-'Tables 1'!F92,"")</f>
        <v>-1.7790106719375496</v>
      </c>
      <c r="G39" s="238">
        <f ca="1">IF(AND(ISNUMBER('Tables 1'!G94),ISNUMBER('Tables 1'!G92)),'Tables 1'!G94-'Tables 1'!G92,"")</f>
        <v>-1.9880000000000004</v>
      </c>
      <c r="H39" s="238">
        <f ca="1">IF(AND(ISNUMBER('Tables 1'!H94),ISNUMBER('Tables 1'!H92)),'Tables 1'!H94-'Tables 1'!H92,"")</f>
        <v>-1.8272599999999999</v>
      </c>
      <c r="I39" s="239">
        <f t="shared" ca="1" si="4"/>
        <v>-1.9880000000000004</v>
      </c>
      <c r="J39" s="238">
        <f t="shared" ca="1" si="5"/>
        <v>-1.3880000000000008</v>
      </c>
      <c r="K39" s="246">
        <f t="shared" ca="1" si="6"/>
        <v>-1.7286789789029142</v>
      </c>
      <c r="L39" s="241">
        <f t="shared" ca="1" si="7"/>
        <v>0.34708584261305853</v>
      </c>
      <c r="M39" s="17"/>
      <c r="N39" s="79" t="str">
        <f>IF(AND(ISNUMBER('Tables 1'!N94),ISNUMBER('Tables 1'!N92)),'Tables 1'!N94-'Tables 1'!N92,"")</f>
        <v/>
      </c>
    </row>
    <row r="40" spans="2:14">
      <c r="B40" s="53" t="s">
        <v>575</v>
      </c>
      <c r="C40" s="62" t="str">
        <f ca="1">IF(AND(ISNUMBER('Tables 1'!C95),ISNUMBER('Tables 1'!C92)),'Tables 1'!C95-'Tables 1'!C92,"")</f>
        <v/>
      </c>
      <c r="D40" s="62">
        <f ca="1">IF(AND(ISNUMBER('Tables 1'!D95),ISNUMBER('Tables 1'!D92)),'Tables 1'!D95-'Tables 1'!D92,"")</f>
        <v>-2.2157763498292011</v>
      </c>
      <c r="E40" s="62">
        <f ca="1">IF(AND(ISNUMBER('Tables 1'!E95),ISNUMBER('Tables 1'!E92)),'Tables 1'!E95-'Tables 1'!E92,"")</f>
        <v>-1.8930000000000007</v>
      </c>
      <c r="F40" s="62">
        <f ca="1">IF(AND(ISNUMBER('Tables 1'!F95),ISNUMBER('Tables 1'!F92)),'Tables 1'!F95-'Tables 1'!F92,"")</f>
        <v>-2.3695236328529514</v>
      </c>
      <c r="G40" s="238">
        <f ca="1">IF(AND(ISNUMBER('Tables 1'!G95),ISNUMBER('Tables 1'!G92)),'Tables 1'!G95-'Tables 1'!G92,"")</f>
        <v>-2.2705000000000002</v>
      </c>
      <c r="H40" s="238">
        <f ca="1">IF(AND(ISNUMBER('Tables 1'!H95),ISNUMBER('Tables 1'!H92)),'Tables 1'!H95-'Tables 1'!H92,"")</f>
        <v>-2.3755299999999995</v>
      </c>
      <c r="I40" s="239">
        <f t="shared" ca="1" si="4"/>
        <v>-2.3755299999999995</v>
      </c>
      <c r="J40" s="238">
        <f t="shared" ca="1" si="5"/>
        <v>-1.8930000000000007</v>
      </c>
      <c r="K40" s="246">
        <f t="shared" ca="1" si="6"/>
        <v>-2.2248659965364306</v>
      </c>
      <c r="L40" s="241">
        <f t="shared" ca="1" si="7"/>
        <v>0.21688047763378981</v>
      </c>
      <c r="M40" s="17"/>
      <c r="N40" s="79" t="str">
        <f>IF(AND(ISNUMBER('Tables 1'!N95),ISNUMBER('Tables 1'!N92)),'Tables 1'!N95-'Tables 1'!N92,"")</f>
        <v/>
      </c>
    </row>
    <row r="41" spans="2:14" ht="13.5" thickBot="1">
      <c r="B41" s="55" t="s">
        <v>576</v>
      </c>
      <c r="C41" s="64" t="str">
        <f ca="1">IF(AND(ISNUMBER('Tables 1'!C96),ISNUMBER('Tables 1'!C95)),'Tables 1'!C96-'Tables 1'!C95,"")</f>
        <v/>
      </c>
      <c r="D41" s="64">
        <f ca="1">IF(AND(ISNUMBER('Tables 1'!D96),ISNUMBER('Tables 1'!D95)),'Tables 1'!D96-'Tables 1'!D95,"")</f>
        <v>-1.3031895486766509</v>
      </c>
      <c r="E41" s="64">
        <f ca="1">IF(AND(ISNUMBER('Tables 1'!E96),ISNUMBER('Tables 1'!E95)),'Tables 1'!E96-'Tables 1'!E95,"")</f>
        <v>-1.4029999999999996</v>
      </c>
      <c r="F41" s="64">
        <f ca="1">IF(AND(ISNUMBER('Tables 1'!F96),ISNUMBER('Tables 1'!F95)),'Tables 1'!F96-'Tables 1'!F95,"")</f>
        <v>-1.482541980772186</v>
      </c>
      <c r="G41" s="247">
        <f ca="1">IF(AND(ISNUMBER('Tables 1'!G96),ISNUMBER('Tables 1'!G95)),'Tables 1'!G96-'Tables 1'!G95,"")</f>
        <v>-1.9102000000000001</v>
      </c>
      <c r="H41" s="247">
        <f ca="1">IF(AND(ISNUMBER('Tables 1'!H96),ISNUMBER('Tables 1'!H95)),'Tables 1'!H96-'Tables 1'!H95,"")</f>
        <v>-1.5887300000000009</v>
      </c>
      <c r="I41" s="252">
        <f t="shared" ca="1" si="4"/>
        <v>-1.9102000000000001</v>
      </c>
      <c r="J41" s="247">
        <f t="shared" ca="1" si="5"/>
        <v>-1.3031895486766509</v>
      </c>
      <c r="K41" s="250">
        <f t="shared" ca="1" si="6"/>
        <v>-1.5375323058897676</v>
      </c>
      <c r="L41" s="251">
        <f t="shared" ca="1" si="7"/>
        <v>0.39479525015383216</v>
      </c>
      <c r="M41" s="17"/>
      <c r="N41" s="81" t="str">
        <f>IF(AND(ISNUMBER('Tables 1'!N96),ISNUMBER('Tables 1'!N95)),'Tables 1'!N96-'Tables 1'!N95,"")</f>
        <v/>
      </c>
    </row>
    <row r="42" spans="2:14" ht="13.5" thickTop="1">
      <c r="B42" s="157" t="s">
        <v>479</v>
      </c>
      <c r="C42" s="65"/>
      <c r="D42" s="65"/>
      <c r="E42" s="65"/>
      <c r="F42" s="65"/>
      <c r="G42" s="65"/>
      <c r="H42" s="65"/>
      <c r="I42" s="973" t="s">
        <v>561</v>
      </c>
      <c r="J42" s="976"/>
      <c r="K42" s="976"/>
      <c r="L42" s="977"/>
      <c r="N42" s="86"/>
    </row>
    <row r="43" spans="2:14">
      <c r="B43" s="53"/>
      <c r="C43" s="60" t="str">
        <f ca="1">'DATA for charts'!C6</f>
        <v>BSIMAC</v>
      </c>
      <c r="D43" s="60" t="str">
        <f ca="1">'DATA for charts'!D6</f>
        <v>CSE</v>
      </c>
      <c r="E43" s="60" t="str">
        <f ca="1">'DATA for charts'!E6</f>
        <v>DeST</v>
      </c>
      <c r="F43" s="60" t="str">
        <f ca="1">'DATA for charts'!F6</f>
        <v>EnergyPlus</v>
      </c>
      <c r="G43" s="60" t="str">
        <f ca="1">'DATA for charts'!G6</f>
        <v>ESP-r</v>
      </c>
      <c r="H43" s="60" t="str">
        <f ca="1">'DATA for charts'!H6</f>
        <v>TRNSYS</v>
      </c>
      <c r="I43" s="169"/>
      <c r="J43" s="68"/>
      <c r="K43" s="68"/>
      <c r="L43" s="170" t="s">
        <v>453</v>
      </c>
      <c r="M43" s="15"/>
      <c r="N43" s="354" t="str">
        <f ca="1">'DATA for charts'!$S$6</f>
        <v>Tested Prg</v>
      </c>
    </row>
    <row r="44" spans="2:14">
      <c r="B44" s="54" t="s">
        <v>24</v>
      </c>
      <c r="C44" s="74" t="str">
        <f ca="1">'DATA for charts'!C7</f>
        <v/>
      </c>
      <c r="D44" s="74" t="str">
        <f ca="1">'DATA for charts'!D7</f>
        <v/>
      </c>
      <c r="E44" s="74" t="str">
        <f ca="1">'DATA for charts'!E7</f>
        <v/>
      </c>
      <c r="F44" s="74" t="str">
        <f ca="1">'DATA for charts'!F7</f>
        <v/>
      </c>
      <c r="G44" s="74" t="str">
        <f ca="1">'DATA for charts'!G7</f>
        <v/>
      </c>
      <c r="H44" s="74" t="str">
        <f ca="1">'DATA for charts'!H7</f>
        <v/>
      </c>
      <c r="I44" s="171" t="s">
        <v>254</v>
      </c>
      <c r="J44" s="61" t="s">
        <v>255</v>
      </c>
      <c r="K44" s="61" t="s">
        <v>256</v>
      </c>
      <c r="L44" s="210" t="s">
        <v>451</v>
      </c>
      <c r="M44" s="15"/>
      <c r="N44" s="447" t="str">
        <f ca="1">'DATA for charts'!$S$7</f>
        <v/>
      </c>
    </row>
    <row r="45" spans="2:14">
      <c r="B45" s="53" t="s">
        <v>237</v>
      </c>
      <c r="C45" s="62">
        <f ca="1">IF(AND(ISNUMBER('Tables 2'!C33),ISNUMBER('Tables 2'!C32)),'Tables 2'!C33-'Tables 2'!C32,"")</f>
        <v>0.46999999999999975</v>
      </c>
      <c r="D45" s="62">
        <f ca="1">IF(AND(ISNUMBER('Tables 2'!G33),ISNUMBER('Tables 2'!G32)),'Tables 2'!G33-'Tables 2'!G32,"")</f>
        <v>0.43533799999999978</v>
      </c>
      <c r="E45" s="62">
        <f ca="1">IF(AND(ISNUMBER('Tables 2'!K33),ISNUMBER('Tables 2'!K32)),'Tables 2'!K33-'Tables 2'!K32,"")</f>
        <v>0.5089999999999999</v>
      </c>
      <c r="F45" s="62">
        <f ca="1">IF(AND(ISNUMBER('Tables 2'!O33),ISNUMBER('Tables 2'!O32)),'Tables 2'!O33-'Tables 2'!O32,"")</f>
        <v>0.54692168415870834</v>
      </c>
      <c r="G45" s="62">
        <f ca="1">IF(AND(ISNUMBER('Tables 2'!S33),ISNUMBER('Tables 2'!S32)),'Tables 2'!S33-'Tables 2'!S32,"")</f>
        <v>0.47299999999999986</v>
      </c>
      <c r="H45" s="62">
        <f ca="1">IF(AND(ISNUMBER('Tables 2'!W33),ISNUMBER('Tables 2'!W32)),'Tables 2'!W33-'Tables 2'!W32,"")</f>
        <v>0.55680330064562011</v>
      </c>
      <c r="I45" s="58">
        <f t="shared" ref="I45:I58" ca="1" si="8">MIN(C45:H45)</f>
        <v>0.43533799999999978</v>
      </c>
      <c r="J45" s="69">
        <f t="shared" ref="J45:J58" ca="1" si="9">MAX(C45:H45)</f>
        <v>0.55680330064562011</v>
      </c>
      <c r="K45" s="91">
        <f t="shared" ref="K45:K58" ca="1" si="10">AVERAGE(C45:H45)</f>
        <v>0.4985104974673879</v>
      </c>
      <c r="L45" s="128">
        <f t="shared" ref="L45:L58" ca="1" si="11">ABS((J45-I45)/K45)</f>
        <v>0.24365645510517356</v>
      </c>
      <c r="M45" s="17"/>
      <c r="N45" s="79" t="str">
        <f>IF(AND(ISNUMBER('Tables 2'!AF33),ISNUMBER('Tables 2'!AF32)),'Tables 2'!AF33-'Tables 2'!AF32,"")</f>
        <v/>
      </c>
    </row>
    <row r="46" spans="2:14">
      <c r="B46" s="157" t="s">
        <v>475</v>
      </c>
      <c r="C46" s="62">
        <f ca="1">IF(AND(ISNUMBER('Tables 2'!C34),ISNUMBER('Tables 2'!C33)),'Tables 2'!C34-'Tables 2'!C33,"")</f>
        <v>0.10200000000000031</v>
      </c>
      <c r="D46" s="62">
        <f ca="1">IF(AND(ISNUMBER('Tables 2'!G34),ISNUMBER('Tables 2'!G33)),'Tables 2'!G34-'Tables 2'!G33,"")</f>
        <v>0.40293900000000038</v>
      </c>
      <c r="E46" s="62">
        <f ca="1">IF(AND(ISNUMBER('Tables 2'!K34),ISNUMBER('Tables 2'!K33)),'Tables 2'!K34-'Tables 2'!K33,"")</f>
        <v>0.29700000000000015</v>
      </c>
      <c r="F46" s="62">
        <f ca="1">IF(AND(ISNUMBER('Tables 2'!O34),ISNUMBER('Tables 2'!O33)),'Tables 2'!O34-'Tables 2'!O33,"")</f>
        <v>0.22322827604458073</v>
      </c>
      <c r="G46" s="62">
        <f ca="1">IF(AND(ISNUMBER('Tables 2'!S34),ISNUMBER('Tables 2'!S33)),'Tables 2'!S34-'Tables 2'!S33,"")</f>
        <v>0.39599999999999991</v>
      </c>
      <c r="H46" s="62">
        <f ca="1">IF(AND(ISNUMBER('Tables 2'!W34),ISNUMBER('Tables 2'!W33)),'Tables 2'!W34-'Tables 2'!W33,"")</f>
        <v>0.39706400553384968</v>
      </c>
      <c r="I46" s="58">
        <f t="shared" ca="1" si="8"/>
        <v>0.10200000000000031</v>
      </c>
      <c r="J46" s="62">
        <f t="shared" ca="1" si="9"/>
        <v>0.40293900000000038</v>
      </c>
      <c r="K46" s="75">
        <f t="shared" ca="1" si="10"/>
        <v>0.30303854692973853</v>
      </c>
      <c r="L46" s="128">
        <f t="shared" ca="1" si="11"/>
        <v>0.99307168361579667</v>
      </c>
      <c r="M46" s="17"/>
      <c r="N46" s="79" t="str">
        <f>IF(AND(ISNUMBER('Tables 2'!AF34),ISNUMBER('Tables 2'!AF33)),'Tables 2'!AF34-'Tables 2'!AF33,"")</f>
        <v/>
      </c>
    </row>
    <row r="47" spans="2:14">
      <c r="B47" s="157" t="s">
        <v>476</v>
      </c>
      <c r="C47" s="62">
        <f ca="1">IF(AND(ISNUMBER('Tables 2'!C36),ISNUMBER('Tables 2'!C35)),'Tables 2'!C36-'Tables 2'!C35,"")</f>
        <v>0.10999999999999988</v>
      </c>
      <c r="D47" s="62">
        <f ca="1">IF(AND(ISNUMBER('Tables 2'!G36),ISNUMBER('Tables 2'!G35)),'Tables 2'!G36-'Tables 2'!G35,"")</f>
        <v>0.419381</v>
      </c>
      <c r="E47" s="62">
        <f ca="1">IF(AND(ISNUMBER('Tables 2'!K36),ISNUMBER('Tables 2'!K35)),'Tables 2'!K36-'Tables 2'!K35,"")</f>
        <v>0.34299999999999997</v>
      </c>
      <c r="F47" s="62">
        <f ca="1">IF(AND(ISNUMBER('Tables 2'!O36),ISNUMBER('Tables 2'!O35)),'Tables 2'!O36-'Tables 2'!O35,"")</f>
        <v>0.21421388442131395</v>
      </c>
      <c r="G47" s="62">
        <f ca="1">IF(AND(ISNUMBER('Tables 2'!S36),ISNUMBER('Tables 2'!S35)),'Tables 2'!S36-'Tables 2'!S35,"")</f>
        <v>0.39799999999999969</v>
      </c>
      <c r="H47" s="62">
        <f ca="1">IF(AND(ISNUMBER('Tables 2'!W36),ISNUMBER('Tables 2'!W35)),'Tables 2'!W36-'Tables 2'!W35,"")</f>
        <v>0.38920038859048978</v>
      </c>
      <c r="I47" s="58">
        <f t="shared" ca="1" si="8"/>
        <v>0.10999999999999988</v>
      </c>
      <c r="J47" s="62">
        <f t="shared" ca="1" si="9"/>
        <v>0.419381</v>
      </c>
      <c r="K47" s="75">
        <f t="shared" ca="1" si="10"/>
        <v>0.31229921216863388</v>
      </c>
      <c r="L47" s="128">
        <f ca="1">ABS((J47-I47)/K47)</f>
        <v>0.99065571716185441</v>
      </c>
      <c r="M47" s="17"/>
      <c r="N47" s="79" t="str">
        <f>IF(AND(ISNUMBER('Tables 2'!AF36),ISNUMBER('Tables 2'!AF35)),'Tables 2'!AF36-'Tables 2'!AF35,"")</f>
        <v/>
      </c>
    </row>
    <row r="48" spans="2:14">
      <c r="B48" s="157" t="s">
        <v>477</v>
      </c>
      <c r="C48" s="62">
        <f ca="1">IF(AND(ISNUMBER('Tables 2'!C35),ISNUMBER('Tables 2'!C33)),'Tables 2'!C35-'Tables 2'!C33,"")</f>
        <v>0.24900000000000011</v>
      </c>
      <c r="D48" s="62">
        <f ca="1">IF(AND(ISNUMBER('Tables 2'!G35),ISNUMBER('Tables 2'!G33)),'Tables 2'!G35-'Tables 2'!G33,"")</f>
        <v>0.19396100000000027</v>
      </c>
      <c r="E48" s="62">
        <f ca="1">IF(AND(ISNUMBER('Tables 2'!K35),ISNUMBER('Tables 2'!K33)),'Tables 2'!K35-'Tables 2'!K33,"")</f>
        <v>0.21200000000000019</v>
      </c>
      <c r="F48" s="62">
        <f ca="1">IF(AND(ISNUMBER('Tables 2'!O35),ISNUMBER('Tables 2'!O33)),'Tables 2'!O35-'Tables 2'!O33,"")</f>
        <v>0.13648623932671367</v>
      </c>
      <c r="G48" s="62">
        <f ca="1">IF(AND(ISNUMBER('Tables 2'!S35),ISNUMBER('Tables 2'!S33)),'Tables 2'!S35-'Tables 2'!S33,"")</f>
        <v>0.11500000000000021</v>
      </c>
      <c r="H48" s="62">
        <f ca="1">IF(AND(ISNUMBER('Tables 2'!W35),ISNUMBER('Tables 2'!W33)),'Tables 2'!W35-'Tables 2'!W33,"")</f>
        <v>0.13664827134874002</v>
      </c>
      <c r="I48" s="58">
        <f t="shared" ca="1" si="8"/>
        <v>0.11500000000000021</v>
      </c>
      <c r="J48" s="62">
        <f t="shared" ca="1" si="9"/>
        <v>0.24900000000000011</v>
      </c>
      <c r="K48" s="75">
        <f t="shared" ca="1" si="10"/>
        <v>0.1738492517792424</v>
      </c>
      <c r="L48" s="128">
        <f t="shared" ca="1" si="11"/>
        <v>0.77078272485265586</v>
      </c>
      <c r="M48" s="17"/>
      <c r="N48" s="79" t="str">
        <f>IF(AND(ISNUMBER('Tables 2'!AF35),ISNUMBER('Tables 2'!AF33)),'Tables 2'!AF35-'Tables 2'!AF33,"")</f>
        <v/>
      </c>
    </row>
    <row r="49" spans="2:14">
      <c r="B49" s="157" t="s">
        <v>478</v>
      </c>
      <c r="C49" s="62">
        <f ca="1">IF(AND(ISNUMBER('Tables 2'!C36),ISNUMBER('Tables 2'!C34)),'Tables 2'!C36-'Tables 2'!C34,"")</f>
        <v>0.25699999999999967</v>
      </c>
      <c r="D49" s="62">
        <f ca="1">IF(AND(ISNUMBER('Tables 2'!G36),ISNUMBER('Tables 2'!G34)),'Tables 2'!G36-'Tables 2'!G34,"")</f>
        <v>0.2104029999999999</v>
      </c>
      <c r="E49" s="62">
        <f ca="1">IF(AND(ISNUMBER('Tables 2'!K36),ISNUMBER('Tables 2'!K34)),'Tables 2'!K36-'Tables 2'!K34,"")</f>
        <v>0.25800000000000001</v>
      </c>
      <c r="F49" s="62">
        <f ca="1">IF(AND(ISNUMBER('Tables 2'!O36),ISNUMBER('Tables 2'!O34)),'Tables 2'!O36-'Tables 2'!O34,"")</f>
        <v>0.12747184770344688</v>
      </c>
      <c r="G49" s="62">
        <f ca="1">IF(AND(ISNUMBER('Tables 2'!S36),ISNUMBER('Tables 2'!S34)),'Tables 2'!S36-'Tables 2'!S34,"")</f>
        <v>0.11699999999999999</v>
      </c>
      <c r="H49" s="62">
        <f ca="1">IF(AND(ISNUMBER('Tables 2'!W36),ISNUMBER('Tables 2'!W34)),'Tables 2'!W36-'Tables 2'!W34,"")</f>
        <v>0.12878465440538012</v>
      </c>
      <c r="I49" s="58">
        <f t="shared" ca="1" si="8"/>
        <v>0.11699999999999999</v>
      </c>
      <c r="J49" s="62">
        <f t="shared" ca="1" si="9"/>
        <v>0.25800000000000001</v>
      </c>
      <c r="K49" s="75">
        <f t="shared" ca="1" si="10"/>
        <v>0.18310991701813775</v>
      </c>
      <c r="L49" s="128">
        <f t="shared" ca="1" si="11"/>
        <v>0.77002929331257031</v>
      </c>
      <c r="M49" s="17"/>
      <c r="N49" s="79" t="str">
        <f>IF(AND(ISNUMBER('Tables 2'!AF36),ISNUMBER('Tables 2'!AF34)),'Tables 2'!AF36-'Tables 2'!AF34,"")</f>
        <v/>
      </c>
    </row>
    <row r="50" spans="2:14">
      <c r="B50" s="53" t="s">
        <v>238</v>
      </c>
      <c r="C50" s="62">
        <f ca="1">IF(AND(ISNUMBER('Tables 2'!C37),ISNUMBER('Tables 2'!C36)),'Tables 2'!C37-'Tables 2'!C36,"")</f>
        <v>1.5880000000000005</v>
      </c>
      <c r="D50" s="62">
        <f ca="1">IF(AND(ISNUMBER('Tables 2'!G37),ISNUMBER('Tables 2'!G36)),'Tables 2'!G37-'Tables 2'!G36,"")</f>
        <v>1.2935239999999997</v>
      </c>
      <c r="E50" s="62">
        <f ca="1">IF(AND(ISNUMBER('Tables 2'!K37),ISNUMBER('Tables 2'!K36)),'Tables 2'!K37-'Tables 2'!K36,"")</f>
        <v>1.3599999999999999</v>
      </c>
      <c r="F50" s="62">
        <f ca="1">IF(AND(ISNUMBER('Tables 2'!O37),ISNUMBER('Tables 2'!O36)),'Tables 2'!O37-'Tables 2'!O36,"")</f>
        <v>1.6240660166001111</v>
      </c>
      <c r="G50" s="62">
        <f ca="1">IF(AND(ISNUMBER('Tables 2'!S37),ISNUMBER('Tables 2'!S36)),'Tables 2'!S37-'Tables 2'!S36,"")</f>
        <v>1.3720000000000003</v>
      </c>
      <c r="H50" s="62">
        <f ca="1">IF(AND(ISNUMBER('Tables 2'!W37),ISNUMBER('Tables 2'!W36)),'Tables 2'!W37-'Tables 2'!W36,"")</f>
        <v>1.4367235734727704</v>
      </c>
      <c r="I50" s="58">
        <f t="shared" ca="1" si="8"/>
        <v>1.2935239999999997</v>
      </c>
      <c r="J50" s="62">
        <f t="shared" ca="1" si="9"/>
        <v>1.6240660166001111</v>
      </c>
      <c r="K50" s="75">
        <f t="shared" ca="1" si="10"/>
        <v>1.4457189316788135</v>
      </c>
      <c r="L50" s="128">
        <f t="shared" ca="1" si="11"/>
        <v>0.22863504748898583</v>
      </c>
      <c r="M50" s="17"/>
      <c r="N50" s="79" t="str">
        <f>IF(AND(ISNUMBER('Tables 2'!AF37),ISNUMBER('Tables 2'!AF36)),'Tables 2'!AF37-'Tables 2'!AF36,"")</f>
        <v/>
      </c>
    </row>
    <row r="51" spans="2:14">
      <c r="B51" s="53" t="s">
        <v>239</v>
      </c>
      <c r="C51" s="62">
        <f ca="1">IF(AND(ISNUMBER('Tables 2'!C38),ISNUMBER('Tables 2'!C36)),'Tables 2'!C38-'Tables 2'!C36,"")</f>
        <v>-0.19999999999999973</v>
      </c>
      <c r="D51" s="62">
        <f ca="1">IF(AND(ISNUMBER('Tables 2'!G38),ISNUMBER('Tables 2'!G36)),'Tables 2'!G38-'Tables 2'!G36,"")</f>
        <v>-0.18794900000000014</v>
      </c>
      <c r="E51" s="62">
        <f ca="1">IF(AND(ISNUMBER('Tables 2'!K38),ISNUMBER('Tables 2'!K36)),'Tables 2'!K38-'Tables 2'!K36,"")</f>
        <v>-0.17799999999999994</v>
      </c>
      <c r="F51" s="62">
        <f ca="1">IF(AND(ISNUMBER('Tables 2'!O38),ISNUMBER('Tables 2'!O36)),'Tables 2'!O38-'Tables 2'!O36,"")</f>
        <v>-0.18491631002383313</v>
      </c>
      <c r="G51" s="62">
        <f ca="1">IF(AND(ISNUMBER('Tables 2'!S38),ISNUMBER('Tables 2'!S36)),'Tables 2'!S38-'Tables 2'!S36,"")</f>
        <v>-0.18299999999999983</v>
      </c>
      <c r="H51" s="62">
        <f ca="1">IF(AND(ISNUMBER('Tables 2'!W38),ISNUMBER('Tables 2'!W36)),'Tables 2'!W38-'Tables 2'!W36,"")</f>
        <v>-0.18548084682888</v>
      </c>
      <c r="I51" s="58">
        <f t="shared" ca="1" si="8"/>
        <v>-0.19999999999999973</v>
      </c>
      <c r="J51" s="62">
        <f t="shared" ca="1" si="9"/>
        <v>-0.17799999999999994</v>
      </c>
      <c r="K51" s="75">
        <f t="shared" ca="1" si="10"/>
        <v>-0.18655769280878545</v>
      </c>
      <c r="L51" s="128">
        <f t="shared" ca="1" si="11"/>
        <v>0.11792598669489851</v>
      </c>
      <c r="M51" s="17"/>
      <c r="N51" s="79" t="str">
        <f>IF(AND(ISNUMBER('Tables 2'!AF38),ISNUMBER('Tables 2'!AF36)),'Tables 2'!AF38-'Tables 2'!AF36,"")</f>
        <v/>
      </c>
    </row>
    <row r="52" spans="2:14">
      <c r="B52" s="53" t="s">
        <v>240</v>
      </c>
      <c r="C52" s="62">
        <f ca="1">IF(AND(ISNUMBER('Tables 2'!C39),ISNUMBER('Tables 2'!C36)),'Tables 2'!C39-'Tables 2'!C36,"")</f>
        <v>0</v>
      </c>
      <c r="D52" s="62">
        <f ca="1">IF(AND(ISNUMBER('Tables 2'!G39),ISNUMBER('Tables 2'!G36)),'Tables 2'!G39-'Tables 2'!G36,"")</f>
        <v>-2.3110000000010622E-3</v>
      </c>
      <c r="E52" s="62">
        <f ca="1">IF(AND(ISNUMBER('Tables 2'!K39),ISNUMBER('Tables 2'!K36)),'Tables 2'!K39-'Tables 2'!K36,"")</f>
        <v>-8.0000000000000071E-3</v>
      </c>
      <c r="F52" s="62">
        <f ca="1">IF(AND(ISNUMBER('Tables 2'!O39),ISNUMBER('Tables 2'!O36)),'Tables 2'!O39-'Tables 2'!O36,"")</f>
        <v>-4.6182937857359718E-3</v>
      </c>
      <c r="G52" s="62">
        <f ca="1">IF(AND(ISNUMBER('Tables 2'!S39),ISNUMBER('Tables 2'!S36)),'Tables 2'!S39-'Tables 2'!S36,"")</f>
        <v>-8.0000000000000071E-3</v>
      </c>
      <c r="H52" s="62">
        <f ca="1">IF(AND(ISNUMBER('Tables 2'!W39),ISNUMBER('Tables 2'!W36)),'Tables 2'!W39-'Tables 2'!W36,"")</f>
        <v>-4.2134094238299724E-3</v>
      </c>
      <c r="I52" s="58">
        <f t="shared" ca="1" si="8"/>
        <v>-8.0000000000000071E-3</v>
      </c>
      <c r="J52" s="62">
        <f t="shared" ca="1" si="9"/>
        <v>0</v>
      </c>
      <c r="K52" s="125">
        <f t="shared" ca="1" si="10"/>
        <v>-4.5237838682611704E-3</v>
      </c>
      <c r="L52" s="128">
        <f t="shared" ca="1" si="11"/>
        <v>1.7684310818047564</v>
      </c>
      <c r="M52" s="17"/>
      <c r="N52" s="79" t="str">
        <f>IF(AND(ISNUMBER('Tables 2'!AF39),ISNUMBER('Tables 2'!AF36)),'Tables 2'!AF39-'Tables 2'!AF36,"")</f>
        <v/>
      </c>
    </row>
    <row r="53" spans="2:14">
      <c r="B53" s="53" t="s">
        <v>241</v>
      </c>
      <c r="C53" s="62" t="str">
        <f ca="1">IF(AND(ISNUMBER('Tables 2'!C40),ISNUMBER('Tables 2'!C36)),'Tables 2'!C40-'Tables 2'!C36,"")</f>
        <v/>
      </c>
      <c r="D53" s="62">
        <f ca="1">IF(AND(ISNUMBER('Tables 2'!G40),ISNUMBER('Tables 2'!G36)),'Tables 2'!G40-'Tables 2'!G36,"")</f>
        <v>-0.22799799999999992</v>
      </c>
      <c r="E53" s="62">
        <f ca="1">IF(AND(ISNUMBER('Tables 2'!K40),ISNUMBER('Tables 2'!K36)),'Tables 2'!K40-'Tables 2'!K36,"")</f>
        <v>-0.30299999999999994</v>
      </c>
      <c r="F53" s="62">
        <f ca="1">IF(AND(ISNUMBER('Tables 2'!O40),ISNUMBER('Tables 2'!O36)),'Tables 2'!O40-'Tables 2'!O36,"")</f>
        <v>-9.5409575712666506E-2</v>
      </c>
      <c r="G53" s="62">
        <f ca="1">IF(AND(ISNUMBER('Tables 2'!S40),ISNUMBER('Tables 2'!S36)),'Tables 2'!S40-'Tables 2'!S36,"")</f>
        <v>-3.9999999999999591E-2</v>
      </c>
      <c r="H53" s="62">
        <f ca="1">IF(AND(ISNUMBER('Tables 2'!W40),ISNUMBER('Tables 2'!W36)),'Tables 2'!W40-'Tables 2'!W36,"")</f>
        <v>-3.5333311292859992E-2</v>
      </c>
      <c r="I53" s="58">
        <f t="shared" ca="1" si="8"/>
        <v>-0.30299999999999994</v>
      </c>
      <c r="J53" s="62">
        <f t="shared" ca="1" si="9"/>
        <v>-3.5333311292859992E-2</v>
      </c>
      <c r="K53" s="125">
        <f t="shared" ca="1" si="10"/>
        <v>-0.1403481774011052</v>
      </c>
      <c r="L53" s="128">
        <f t="shared" ca="1" si="11"/>
        <v>1.9071618432362496</v>
      </c>
      <c r="M53" s="17"/>
      <c r="N53" s="79" t="str">
        <f>IF(AND(ISNUMBER('Tables 2'!AF40),ISNUMBER('Tables 2'!AF36)),'Tables 2'!AF40-'Tables 2'!AF36,"")</f>
        <v/>
      </c>
    </row>
    <row r="54" spans="2:14">
      <c r="B54" s="53" t="s">
        <v>242</v>
      </c>
      <c r="C54" s="62" t="str">
        <f ca="1">IF(AND(ISNUMBER('Tables 2'!C41),ISNUMBER('Tables 2'!C40)),'Tables 2'!C41-'Tables 2'!C40,"")</f>
        <v/>
      </c>
      <c r="D54" s="62">
        <f ca="1">IF(AND(ISNUMBER('Tables 2'!G41),ISNUMBER('Tables 2'!G40)),'Tables 2'!G41-'Tables 2'!G40,"")</f>
        <v>8.6599999999981137E-4</v>
      </c>
      <c r="E54" s="62">
        <f ca="1">IF(AND(ISNUMBER('Tables 2'!K41),ISNUMBER('Tables 2'!K40)),'Tables 2'!K41-'Tables 2'!K40,"")</f>
        <v>8.0000000000000071E-3</v>
      </c>
      <c r="F54" s="62">
        <f ca="1">IF(AND(ISNUMBER('Tables 2'!O41),ISNUMBER('Tables 2'!O40)),'Tables 2'!O41-'Tables 2'!O40,"")</f>
        <v>5.3840052072446909E-3</v>
      </c>
      <c r="G54" s="62">
        <f ca="1">IF(AND(ISNUMBER('Tables 2'!S41),ISNUMBER('Tables 2'!S40)),'Tables 2'!S41-'Tables 2'!S40,"")</f>
        <v>3.9999999999995595E-3</v>
      </c>
      <c r="H54" s="62">
        <f ca="1">IF(AND(ISNUMBER('Tables 2'!W41),ISNUMBER('Tables 2'!W40)),'Tables 2'!W41-'Tables 2'!W40,"")</f>
        <v>5.4409959581200873E-3</v>
      </c>
      <c r="I54" s="58">
        <f t="shared" ca="1" si="8"/>
        <v>8.6599999999981137E-4</v>
      </c>
      <c r="J54" s="62">
        <f t="shared" ca="1" si="9"/>
        <v>8.0000000000000071E-3</v>
      </c>
      <c r="K54" s="126">
        <f t="shared" ca="1" si="10"/>
        <v>4.7382002330728316E-3</v>
      </c>
      <c r="L54" s="128">
        <f t="shared" ca="1" si="11"/>
        <v>1.5056349772229092</v>
      </c>
      <c r="M54" s="17"/>
      <c r="N54" s="79" t="str">
        <f>IF(AND(ISNUMBER('Tables 2'!AF41),ISNUMBER('Tables 2'!AF40)),'Tables 2'!AF41-'Tables 2'!AF40,"")</f>
        <v/>
      </c>
    </row>
    <row r="55" spans="2:14">
      <c r="B55" s="53" t="s">
        <v>243</v>
      </c>
      <c r="C55" s="62" t="str">
        <f ca="1">IF(AND(ISNUMBER('Tables 2'!C45),ISNUMBER('Tables 2'!C40)),'Tables 2'!C45-'Tables 2'!C40,"")</f>
        <v/>
      </c>
      <c r="D55" s="62">
        <f ca="1">IF(AND(ISNUMBER('Tables 2'!G45),ISNUMBER('Tables 2'!G40)),'Tables 2'!G45-'Tables 2'!G40,"")</f>
        <v>-2.4290000000002365E-3</v>
      </c>
      <c r="E55" s="62">
        <f ca="1">IF(AND(ISNUMBER('Tables 2'!K45),ISNUMBER('Tables 2'!K40)),'Tables 2'!K45-'Tables 2'!K40,"")</f>
        <v>-1.4000000000000234E-2</v>
      </c>
      <c r="F55" s="62">
        <f ca="1">IF(AND(ISNUMBER('Tables 2'!O45),ISNUMBER('Tables 2'!O40)),'Tables 2'!O45-'Tables 2'!O40,"")</f>
        <v>-2.3142186018833222E-2</v>
      </c>
      <c r="G55" s="62">
        <f ca="1">IF(AND(ISNUMBER('Tables 2'!S45),ISNUMBER('Tables 2'!S40)),'Tables 2'!S45-'Tables 2'!S40,"")</f>
        <v>-1.5000000000000124E-2</v>
      </c>
      <c r="H55" s="62">
        <f ca="1">IF(AND(ISNUMBER('Tables 2'!W45),ISNUMBER('Tables 2'!W40)),'Tables 2'!W45-'Tables 2'!W40,"")</f>
        <v>-9.7238159179697803E-3</v>
      </c>
      <c r="I55" s="58">
        <f t="shared" ca="1" si="8"/>
        <v>-2.3142186018833222E-2</v>
      </c>
      <c r="J55" s="62">
        <f t="shared" ca="1" si="9"/>
        <v>-2.4290000000002365E-3</v>
      </c>
      <c r="K55" s="126">
        <f t="shared" ca="1" si="10"/>
        <v>-1.2859000387360719E-2</v>
      </c>
      <c r="L55" s="128">
        <f t="shared" ca="1" si="11"/>
        <v>1.6107928606326389</v>
      </c>
      <c r="M55" s="17"/>
      <c r="N55" s="79" t="str">
        <f>IF(AND(ISNUMBER('Tables 2'!AF45),ISNUMBER('Tables 2'!AF40)),'Tables 2'!AF45-'Tables 2'!AF40,"")</f>
        <v/>
      </c>
    </row>
    <row r="56" spans="2:14">
      <c r="B56" s="53" t="s">
        <v>244</v>
      </c>
      <c r="C56" s="62" t="str">
        <f ca="1">IF(AND(ISNUMBER('Tables 2'!C42),ISNUMBER('Tables 2'!C40)),'Tables 2'!C42-'Tables 2'!C40,"")</f>
        <v/>
      </c>
      <c r="D56" s="62">
        <f ca="1">IF(AND(ISNUMBER('Tables 2'!G42),ISNUMBER('Tables 2'!G40)),'Tables 2'!G42-'Tables 2'!G40,"")</f>
        <v>7.0999999999710184E-5</v>
      </c>
      <c r="E56" s="62">
        <f ca="1">IF(AND(ISNUMBER('Tables 2'!K42),ISNUMBER('Tables 2'!K40)),'Tables 2'!K42-'Tables 2'!K40,"")</f>
        <v>9.9999999999988987E-4</v>
      </c>
      <c r="F56" s="62">
        <f ca="1">IF(AND(ISNUMBER('Tables 2'!O42),ISNUMBER('Tables 2'!O40)),'Tables 2'!O42-'Tables 2'!O40,"")</f>
        <v>-1.3189322690019267E-2</v>
      </c>
      <c r="G56" s="62">
        <f ca="1">IF(AND(ISNUMBER('Tables 2'!S42),ISNUMBER('Tables 2'!S40)),'Tables 2'!S42-'Tables 2'!S40,"")</f>
        <v>1.9999999999997797E-3</v>
      </c>
      <c r="H56" s="62">
        <f ca="1">IF(AND(ISNUMBER('Tables 2'!W42),ISNUMBER('Tables 2'!W40)),'Tables 2'!W42-'Tables 2'!W40,"")</f>
        <v>1.6605801052982372E-4</v>
      </c>
      <c r="I56" s="58">
        <f t="shared" ca="1" si="8"/>
        <v>-1.3189322690019267E-2</v>
      </c>
      <c r="J56" s="62">
        <f t="shared" ca="1" si="9"/>
        <v>1.9999999999997797E-3</v>
      </c>
      <c r="K56" s="126">
        <f t="shared" ca="1" si="10"/>
        <v>-1.9904529358980129E-3</v>
      </c>
      <c r="L56" s="128">
        <f t="shared" ca="1" si="11"/>
        <v>7.6310885909825501</v>
      </c>
      <c r="M56" s="17"/>
      <c r="N56" s="79" t="str">
        <f>IF(AND(ISNUMBER('Tables 2'!AF42),ISNUMBER('Tables 2'!AF40)),'Tables 2'!AF42-'Tables 2'!AF40,"")</f>
        <v/>
      </c>
    </row>
    <row r="57" spans="2:14">
      <c r="B57" s="53" t="s">
        <v>575</v>
      </c>
      <c r="C57" s="62" t="str">
        <f ca="1">IF(AND(ISNUMBER('Tables 2'!C43),ISNUMBER('Tables 2'!C40)),'Tables 2'!C43-'Tables 2'!C40,"")</f>
        <v/>
      </c>
      <c r="D57" s="62">
        <f ca="1">IF(AND(ISNUMBER('Tables 2'!G43),ISNUMBER('Tables 2'!G40)),'Tables 2'!G43-'Tables 2'!G40,"")</f>
        <v>2.6750000000008711E-3</v>
      </c>
      <c r="E57" s="62">
        <f ca="1">IF(AND(ISNUMBER('Tables 2'!K43),ISNUMBER('Tables 2'!K40)),'Tables 2'!K43-'Tables 2'!K40,"")</f>
        <v>2.8999999999999915E-2</v>
      </c>
      <c r="F57" s="62">
        <f ca="1">IF(AND(ISNUMBER('Tables 2'!O43),ISNUMBER('Tables 2'!O40)),'Tables 2'!O43-'Tables 2'!O40,"")</f>
        <v>6.5091413493139072E-3</v>
      </c>
      <c r="G57" s="62">
        <f ca="1">IF(AND(ISNUMBER('Tables 2'!S43),ISNUMBER('Tables 2'!S40)),'Tables 2'!S43-'Tables 2'!S40,"")</f>
        <v>1.7999999999999794E-2</v>
      </c>
      <c r="H57" s="62">
        <f ca="1">IF(AND(ISNUMBER('Tables 2'!W43),ISNUMBER('Tables 2'!W40)),'Tables 2'!W43-'Tables 2'!W40,"")</f>
        <v>1.0407714843749805E-2</v>
      </c>
      <c r="I57" s="58">
        <f t="shared" ca="1" si="8"/>
        <v>2.6750000000008711E-3</v>
      </c>
      <c r="J57" s="62">
        <f t="shared" ca="1" si="9"/>
        <v>2.8999999999999915E-2</v>
      </c>
      <c r="K57" s="125">
        <f t="shared" ca="1" si="10"/>
        <v>1.3318371238612858E-2</v>
      </c>
      <c r="L57" s="128">
        <f t="shared" ca="1" si="11"/>
        <v>1.976593047930451</v>
      </c>
      <c r="M57" s="17"/>
      <c r="N57" s="79" t="str">
        <f>IF(AND(ISNUMBER('Tables 2'!AF43),ISNUMBER('Tables 2'!AF40)),'Tables 2'!AF43-'Tables 2'!AF40,"")</f>
        <v/>
      </c>
    </row>
    <row r="58" spans="2:14" ht="13.5" thickBot="1">
      <c r="B58" s="55" t="s">
        <v>576</v>
      </c>
      <c r="C58" s="64" t="str">
        <f ca="1">IF(AND(ISNUMBER('Tables 2'!C44),ISNUMBER('Tables 2'!C43)),'Tables 2'!C44-'Tables 2'!C43,"")</f>
        <v/>
      </c>
      <c r="D58" s="64">
        <f ca="1">IF(AND(ISNUMBER('Tables 2'!G44),ISNUMBER('Tables 2'!G43)),'Tables 2'!G44-'Tables 2'!G43,"")</f>
        <v>8.1999999999915474E-4</v>
      </c>
      <c r="E58" s="64">
        <f ca="1">IF(AND(ISNUMBER('Tables 2'!K44),ISNUMBER('Tables 2'!K43)),'Tables 2'!K44-'Tables 2'!K43,"")</f>
        <v>3.0000000000001137E-3</v>
      </c>
      <c r="F58" s="64">
        <f ca="1">IF(AND(ISNUMBER('Tables 2'!O44),ISNUMBER('Tables 2'!O43)),'Tables 2'!O44-'Tables 2'!O43,"")</f>
        <v>-2.3064128989780386E-2</v>
      </c>
      <c r="G58" s="64">
        <f ca="1">IF(AND(ISNUMBER('Tables 2'!S44),ISNUMBER('Tables 2'!S43)),'Tables 2'!S44-'Tables 2'!S43,"")</f>
        <v>4.9999999999998934E-3</v>
      </c>
      <c r="H58" s="64">
        <f ca="1">IF(AND(ISNUMBER('Tables 2'!W44),ISNUMBER('Tables 2'!W43)),'Tables 2'!W44-'Tables 2'!W43,"")</f>
        <v>2.6624382866802243E-3</v>
      </c>
      <c r="I58" s="59">
        <f t="shared" ca="1" si="8"/>
        <v>-2.3064128989780386E-2</v>
      </c>
      <c r="J58" s="64">
        <f t="shared" ca="1" si="9"/>
        <v>4.9999999999998934E-3</v>
      </c>
      <c r="K58" s="127">
        <f t="shared" ca="1" si="10"/>
        <v>-2.3163381406201998E-3</v>
      </c>
      <c r="L58" s="131">
        <f t="shared" ca="1" si="11"/>
        <v>12.115730642964808</v>
      </c>
      <c r="M58" s="17"/>
      <c r="N58" s="81" t="str">
        <f>IF(AND(ISNUMBER('Tables 2'!AF44),ISNUMBER('Tables 2'!AF43)),'Tables 2'!AF44-'Tables 2'!AF43,"")</f>
        <v/>
      </c>
    </row>
    <row r="59" spans="2:14" ht="13.5" thickTop="1">
      <c r="B59" s="157" t="s">
        <v>480</v>
      </c>
      <c r="C59" s="65"/>
      <c r="D59" s="65"/>
      <c r="E59" s="65"/>
      <c r="F59" s="65"/>
      <c r="G59" s="65"/>
      <c r="H59" s="65"/>
      <c r="I59" s="973" t="s">
        <v>561</v>
      </c>
      <c r="J59" s="976"/>
      <c r="K59" s="976"/>
      <c r="L59" s="977"/>
      <c r="N59" s="86"/>
    </row>
    <row r="60" spans="2:14">
      <c r="B60" s="53"/>
      <c r="C60" s="60" t="str">
        <f ca="1">'DATA for charts'!C6</f>
        <v>BSIMAC</v>
      </c>
      <c r="D60" s="60" t="str">
        <f ca="1">'DATA for charts'!D6</f>
        <v>CSE</v>
      </c>
      <c r="E60" s="60" t="str">
        <f ca="1">'DATA for charts'!E6</f>
        <v>DeST</v>
      </c>
      <c r="F60" s="60" t="str">
        <f ca="1">'DATA for charts'!F6</f>
        <v>EnergyPlus</v>
      </c>
      <c r="G60" s="60" t="str">
        <f ca="1">'DATA for charts'!G6</f>
        <v>ESP-r</v>
      </c>
      <c r="H60" s="60" t="str">
        <f ca="1">'DATA for charts'!H6</f>
        <v>TRNSYS</v>
      </c>
      <c r="I60" s="169"/>
      <c r="J60" s="68"/>
      <c r="K60" s="68"/>
      <c r="L60" s="170" t="s">
        <v>453</v>
      </c>
      <c r="M60" s="15"/>
      <c r="N60" s="354" t="str">
        <f ca="1">'DATA for charts'!$S$6</f>
        <v>Tested Prg</v>
      </c>
    </row>
    <row r="61" spans="2:14">
      <c r="B61" s="54" t="s">
        <v>24</v>
      </c>
      <c r="C61" s="74" t="str">
        <f ca="1">'DATA for charts'!C7</f>
        <v/>
      </c>
      <c r="D61" s="74" t="str">
        <f ca="1">'DATA for charts'!D7</f>
        <v/>
      </c>
      <c r="E61" s="74" t="str">
        <f ca="1">'DATA for charts'!E7</f>
        <v/>
      </c>
      <c r="F61" s="74" t="str">
        <f ca="1">'DATA for charts'!F7</f>
        <v/>
      </c>
      <c r="G61" s="74" t="str">
        <f ca="1">'DATA for charts'!G7</f>
        <v/>
      </c>
      <c r="H61" s="74" t="str">
        <f ca="1">'DATA for charts'!H7</f>
        <v/>
      </c>
      <c r="I61" s="171" t="s">
        <v>254</v>
      </c>
      <c r="J61" s="61" t="s">
        <v>255</v>
      </c>
      <c r="K61" s="61" t="s">
        <v>256</v>
      </c>
      <c r="L61" s="210" t="s">
        <v>451</v>
      </c>
      <c r="M61" s="15"/>
      <c r="N61" s="447" t="str">
        <f ca="1">'DATA for charts'!$S$7</f>
        <v/>
      </c>
    </row>
    <row r="62" spans="2:14">
      <c r="B62" s="53" t="s">
        <v>237</v>
      </c>
      <c r="C62" s="62">
        <f ca="1">IF(AND(ISNUMBER('Tables 2'!C85),ISNUMBER('Tables 2'!C84)),'Tables 2'!C85-'Tables 2'!C84,"")</f>
        <v>0.1529999999999998</v>
      </c>
      <c r="D62" s="62">
        <f ca="1">IF(AND(ISNUMBER('Tables 2'!G85),ISNUMBER('Tables 2'!G84)),'Tables 2'!G85-'Tables 2'!G84,"")</f>
        <v>0.2209220999999999</v>
      </c>
      <c r="E62" s="62">
        <f ca="1">IF(AND(ISNUMBER('Tables 2'!K85),ISNUMBER('Tables 2'!K84)),'Tables 2'!K85-'Tables 2'!K84,"")</f>
        <v>0.26600000000000013</v>
      </c>
      <c r="F62" s="62">
        <f ca="1">IF(AND(ISNUMBER('Tables 2'!O85),ISNUMBER('Tables 2'!O84)),'Tables 2'!O85-'Tables 2'!O84,"")</f>
        <v>0.26648235478750015</v>
      </c>
      <c r="G62" s="62">
        <f ca="1">IF(AND(ISNUMBER('Tables 2'!S85),ISNUMBER('Tables 2'!S84)),'Tables 2'!S85-'Tables 2'!S84,"")</f>
        <v>0.254</v>
      </c>
      <c r="H62" s="62">
        <f ca="1">IF(AND(ISNUMBER('Tables 2'!W85),ISNUMBER('Tables 2'!W84)),'Tables 2'!W85-'Tables 2'!W84,"")</f>
        <v>0.26541175842284492</v>
      </c>
      <c r="I62" s="58">
        <f t="shared" ref="I62:I75" ca="1" si="12">MIN(C62:H62)</f>
        <v>0.1529999999999998</v>
      </c>
      <c r="J62" s="69">
        <f t="shared" ref="J62:J75" ca="1" si="13">MAX(C62:H62)</f>
        <v>0.26648235478750015</v>
      </c>
      <c r="K62" s="91">
        <f t="shared" ref="K62:K75" ca="1" si="14">AVERAGE(C62:H62)</f>
        <v>0.23763603553505744</v>
      </c>
      <c r="L62" s="128">
        <f t="shared" ref="L62:L75" ca="1" si="15">ABS((J62-I62)/K62)</f>
        <v>0.47754691131749155</v>
      </c>
      <c r="M62" s="17"/>
      <c r="N62" s="79" t="str">
        <f>IF(AND(ISNUMBER('Tables 2'!AF85),ISNUMBER('Tables 2'!AF84)),'Tables 2'!AF85-'Tables 2'!AF84,"")</f>
        <v/>
      </c>
    </row>
    <row r="63" spans="2:14">
      <c r="B63" s="157" t="s">
        <v>475</v>
      </c>
      <c r="C63" s="62">
        <f ca="1">IF(AND(ISNUMBER('Tables 2'!C86),ISNUMBER('Tables 2'!C85)),'Tables 2'!C86-'Tables 2'!C85,"")</f>
        <v>-7.7999999999999847E-2</v>
      </c>
      <c r="D63" s="62">
        <f ca="1">IF(AND(ISNUMBER('Tables 2'!G86),ISNUMBER('Tables 2'!G85)),'Tables 2'!G86-'Tables 2'!G85,"")</f>
        <v>-0.26955129999999983</v>
      </c>
      <c r="E63" s="62">
        <f ca="1">IF(AND(ISNUMBER('Tables 2'!K86),ISNUMBER('Tables 2'!K85)),'Tables 2'!K86-'Tables 2'!K85,"")</f>
        <v>-0.30200000000000005</v>
      </c>
      <c r="F63" s="62">
        <f ca="1">IF(AND(ISNUMBER('Tables 2'!O86),ISNUMBER('Tables 2'!O85)),'Tables 2'!O86-'Tables 2'!O85,"")</f>
        <v>-0.22308562267525289</v>
      </c>
      <c r="G63" s="62">
        <f ca="1">IF(AND(ISNUMBER('Tables 2'!S86),ISNUMBER('Tables 2'!S85)),'Tables 2'!S86-'Tables 2'!S85,"")</f>
        <v>-0.32099999999999995</v>
      </c>
      <c r="H63" s="62">
        <f ca="1">IF(AND(ISNUMBER('Tables 2'!W86),ISNUMBER('Tables 2'!W85)),'Tables 2'!W86-'Tables 2'!W85,"")</f>
        <v>-0.37476562499999388</v>
      </c>
      <c r="I63" s="58">
        <f t="shared" ca="1" si="12"/>
        <v>-0.37476562499999388</v>
      </c>
      <c r="J63" s="62">
        <f t="shared" ca="1" si="13"/>
        <v>-7.7999999999999847E-2</v>
      </c>
      <c r="K63" s="75">
        <f t="shared" ca="1" si="14"/>
        <v>-0.26140042461254104</v>
      </c>
      <c r="L63" s="128">
        <f t="shared" ca="1" si="15"/>
        <v>1.135291288986515</v>
      </c>
      <c r="M63" s="17"/>
      <c r="N63" s="79" t="str">
        <f>IF(AND(ISNUMBER('Tables 2'!AF86),ISNUMBER('Tables 2'!AF85)),'Tables 2'!AF86-'Tables 2'!AF85,"")</f>
        <v/>
      </c>
    </row>
    <row r="64" spans="2:14">
      <c r="B64" s="157" t="s">
        <v>476</v>
      </c>
      <c r="C64" s="62">
        <f ca="1">IF(AND(ISNUMBER('Tables 2'!C88),ISNUMBER('Tables 2'!C87)),'Tables 2'!C88-'Tables 2'!C87,"")</f>
        <v>-5.699999999999994E-2</v>
      </c>
      <c r="D64" s="62">
        <f ca="1">IF(AND(ISNUMBER('Tables 2'!G88),ISNUMBER('Tables 2'!G87)),'Tables 2'!G88-'Tables 2'!G87,"")</f>
        <v>-0.26079199999999991</v>
      </c>
      <c r="E64" s="62">
        <f ca="1">IF(AND(ISNUMBER('Tables 2'!K88),ISNUMBER('Tables 2'!K87)),'Tables 2'!K88-'Tables 2'!K87,"")</f>
        <v>-0.34599999999999986</v>
      </c>
      <c r="F64" s="62">
        <f ca="1">IF(AND(ISNUMBER('Tables 2'!O88),ISNUMBER('Tables 2'!O87)),'Tables 2'!O88-'Tables 2'!O87,"")</f>
        <v>-0.21590370730098907</v>
      </c>
      <c r="G64" s="62">
        <f ca="1">IF(AND(ISNUMBER('Tables 2'!S88),ISNUMBER('Tables 2'!S87)),'Tables 2'!S88-'Tables 2'!S87,"")</f>
        <v>-0.35400000000000009</v>
      </c>
      <c r="H64" s="62">
        <f ca="1">IF(AND(ISNUMBER('Tables 2'!W88),ISNUMBER('Tables 2'!W87)),'Tables 2'!W88-'Tables 2'!W87,"")</f>
        <v>-0.38409314473469502</v>
      </c>
      <c r="I64" s="58">
        <f t="shared" ca="1" si="12"/>
        <v>-0.38409314473469502</v>
      </c>
      <c r="J64" s="62">
        <f t="shared" ca="1" si="13"/>
        <v>-5.699999999999994E-2</v>
      </c>
      <c r="K64" s="75">
        <f t="shared" ca="1" si="14"/>
        <v>-0.26963147533928061</v>
      </c>
      <c r="L64" s="128">
        <f t="shared" ca="1" si="15"/>
        <v>1.2131118754704351</v>
      </c>
      <c r="M64" s="17"/>
      <c r="N64" s="79" t="str">
        <f>IF(AND(ISNUMBER('Tables 2'!AF88),ISNUMBER('Tables 2'!AF87)),'Tables 2'!AF88-'Tables 2'!AF87,"")</f>
        <v/>
      </c>
    </row>
    <row r="65" spans="2:34">
      <c r="B65" s="157" t="s">
        <v>477</v>
      </c>
      <c r="C65" s="62">
        <f ca="1">IF(AND(ISNUMBER('Tables 2'!C87),ISNUMBER('Tables 2'!C85)),'Tables 2'!C87-'Tables 2'!C85,"")</f>
        <v>0.12200000000000011</v>
      </c>
      <c r="D65" s="62">
        <f ca="1">IF(AND(ISNUMBER('Tables 2'!G87),ISNUMBER('Tables 2'!G85)),'Tables 2'!G87-'Tables 2'!G85,"")</f>
        <v>0.15407300000000013</v>
      </c>
      <c r="E65" s="62">
        <f ca="1">IF(AND(ISNUMBER('Tables 2'!K87),ISNUMBER('Tables 2'!K85)),'Tables 2'!K87-'Tables 2'!K85,"")</f>
        <v>0.1469999999999998</v>
      </c>
      <c r="F65" s="62">
        <f ca="1">IF(AND(ISNUMBER('Tables 2'!O87),ISNUMBER('Tables 2'!O85)),'Tables 2'!O87-'Tables 2'!O85,"")</f>
        <v>9.2920551929111195E-2</v>
      </c>
      <c r="G65" s="62">
        <f ca="1">IF(AND(ISNUMBER('Tables 2'!S87),ISNUMBER('Tables 2'!S85)),'Tables 2'!S87-'Tables 2'!S85,"")</f>
        <v>0.16800000000000015</v>
      </c>
      <c r="H65" s="62">
        <f ca="1">IF(AND(ISNUMBER('Tables 2'!W87),ISNUMBER('Tables 2'!W85)),'Tables 2'!W87-'Tables 2'!W85,"")</f>
        <v>9.3176150851780104E-2</v>
      </c>
      <c r="I65" s="58">
        <f t="shared" ca="1" si="12"/>
        <v>9.2920551929111195E-2</v>
      </c>
      <c r="J65" s="62">
        <f t="shared" ca="1" si="13"/>
        <v>0.16800000000000015</v>
      </c>
      <c r="K65" s="75">
        <f t="shared" ca="1" si="14"/>
        <v>0.12952828379681525</v>
      </c>
      <c r="L65" s="128">
        <f t="shared" ca="1" si="15"/>
        <v>0.57963748048003516</v>
      </c>
      <c r="M65" s="17"/>
      <c r="N65" s="79" t="str">
        <f>IF(AND(ISNUMBER('Tables 2'!AF87),ISNUMBER('Tables 2'!AF85)),'Tables 2'!AF87-'Tables 2'!AF85,"")</f>
        <v/>
      </c>
    </row>
    <row r="66" spans="2:34">
      <c r="B66" s="157" t="s">
        <v>478</v>
      </c>
      <c r="C66" s="62">
        <f ca="1">IF(AND(ISNUMBER('Tables 2'!C88),ISNUMBER('Tables 2'!C86)),'Tables 2'!C88-'Tables 2'!C86,"")</f>
        <v>0.14300000000000002</v>
      </c>
      <c r="D66" s="62">
        <f ca="1">IF(AND(ISNUMBER('Tables 2'!G88),ISNUMBER('Tables 2'!G86)),'Tables 2'!G88-'Tables 2'!G86,"")</f>
        <v>0.16283230000000004</v>
      </c>
      <c r="E66" s="62">
        <f ca="1">IF(AND(ISNUMBER('Tables 2'!K88),ISNUMBER('Tables 2'!K86)),'Tables 2'!K88-'Tables 2'!K86,"")</f>
        <v>0.10299999999999998</v>
      </c>
      <c r="F66" s="62">
        <f ca="1">IF(AND(ISNUMBER('Tables 2'!O88),ISNUMBER('Tables 2'!O86)),'Tables 2'!O88-'Tables 2'!O86,"")</f>
        <v>0.10010246730337502</v>
      </c>
      <c r="G66" s="62">
        <f ca="1">IF(AND(ISNUMBER('Tables 2'!S88),ISNUMBER('Tables 2'!S86)),'Tables 2'!S88-'Tables 2'!S86,"")</f>
        <v>0.13500000000000001</v>
      </c>
      <c r="H66" s="62">
        <f ca="1">IF(AND(ISNUMBER('Tables 2'!W88),ISNUMBER('Tables 2'!W86)),'Tables 2'!W88-'Tables 2'!W86,"")</f>
        <v>8.3848631117078964E-2</v>
      </c>
      <c r="I66" s="58">
        <f t="shared" ca="1" si="12"/>
        <v>8.3848631117078964E-2</v>
      </c>
      <c r="J66" s="62">
        <f t="shared" ca="1" si="13"/>
        <v>0.16283230000000004</v>
      </c>
      <c r="K66" s="75">
        <f t="shared" ca="1" si="14"/>
        <v>0.12129723307007567</v>
      </c>
      <c r="L66" s="128">
        <f t="shared" ca="1" si="15"/>
        <v>0.65115804279963041</v>
      </c>
      <c r="M66" s="17"/>
      <c r="N66" s="79" t="str">
        <f>IF(AND(ISNUMBER('Tables 2'!AF88),ISNUMBER('Tables 2'!AF86)),'Tables 2'!AF88-'Tables 2'!AF86,"")</f>
        <v/>
      </c>
    </row>
    <row r="67" spans="2:34">
      <c r="B67" s="53" t="s">
        <v>238</v>
      </c>
      <c r="C67" s="62">
        <f ca="1">IF(AND(ISNUMBER('Tables 2'!C89),ISNUMBER('Tables 2'!C88)),'Tables 2'!C89-'Tables 2'!C88,"")</f>
        <v>0.65799999999999992</v>
      </c>
      <c r="D67" s="62">
        <f ca="1">IF(AND(ISNUMBER('Tables 2'!G89),ISNUMBER('Tables 2'!G88)),'Tables 2'!G89-'Tables 2'!G88,"")</f>
        <v>0.61968099999999993</v>
      </c>
      <c r="E67" s="62">
        <f ca="1">IF(AND(ISNUMBER('Tables 2'!K89),ISNUMBER('Tables 2'!K88)),'Tables 2'!K89-'Tables 2'!K88,"")</f>
        <v>0.69399999999999995</v>
      </c>
      <c r="F67" s="62">
        <f ca="1">IF(AND(ISNUMBER('Tables 2'!O89),ISNUMBER('Tables 2'!O88)),'Tables 2'!O89-'Tables 2'!O88,"")</f>
        <v>0.6563954970357222</v>
      </c>
      <c r="G67" s="62">
        <f ca="1">IF(AND(ISNUMBER('Tables 2'!S89),ISNUMBER('Tables 2'!S88)),'Tables 2'!S89-'Tables 2'!S88,"")</f>
        <v>0.68900000000000006</v>
      </c>
      <c r="H67" s="62">
        <f ca="1">IF(AND(ISNUMBER('Tables 2'!W89),ISNUMBER('Tables 2'!W88)),'Tables 2'!W89-'Tables 2'!W88,"")</f>
        <v>0.72554842631021488</v>
      </c>
      <c r="I67" s="58">
        <f t="shared" ca="1" si="12"/>
        <v>0.61968099999999993</v>
      </c>
      <c r="J67" s="62">
        <f t="shared" ca="1" si="13"/>
        <v>0.72554842631021488</v>
      </c>
      <c r="K67" s="75">
        <f t="shared" ca="1" si="14"/>
        <v>0.67377082055765614</v>
      </c>
      <c r="L67" s="128">
        <f t="shared" ca="1" si="15"/>
        <v>0.15712676043553245</v>
      </c>
      <c r="M67" s="17"/>
      <c r="N67" s="79" t="str">
        <f>IF(AND(ISNUMBER('Tables 2'!AF89),ISNUMBER('Tables 2'!AF88)),'Tables 2'!AF89-'Tables 2'!AF88,"")</f>
        <v/>
      </c>
    </row>
    <row r="68" spans="2:34">
      <c r="B68" s="53" t="s">
        <v>239</v>
      </c>
      <c r="C68" s="62">
        <f ca="1">IF(AND(ISNUMBER('Tables 2'!C90),ISNUMBER('Tables 2'!C88)),'Tables 2'!C90-'Tables 2'!C88,"")</f>
        <v>0.19799999999999995</v>
      </c>
      <c r="D68" s="62">
        <f ca="1">IF(AND(ISNUMBER('Tables 2'!G90),ISNUMBER('Tables 2'!G88)),'Tables 2'!G90-'Tables 2'!G88,"")</f>
        <v>0.18623399999999979</v>
      </c>
      <c r="E68" s="62">
        <f ca="1">IF(AND(ISNUMBER('Tables 2'!K90),ISNUMBER('Tables 2'!K88)),'Tables 2'!K90-'Tables 2'!K88,"")</f>
        <v>0.17799999999999994</v>
      </c>
      <c r="F68" s="62">
        <f ca="1">IF(AND(ISNUMBER('Tables 2'!O90),ISNUMBER('Tables 2'!O88)),'Tables 2'!O90-'Tables 2'!O88,"")</f>
        <v>0.18145327902555852</v>
      </c>
      <c r="G68" s="62">
        <f ca="1">IF(AND(ISNUMBER('Tables 2'!S90),ISNUMBER('Tables 2'!S88)),'Tables 2'!S90-'Tables 2'!S88,"")</f>
        <v>0.17999999999999994</v>
      </c>
      <c r="H68" s="62">
        <f ca="1">IF(AND(ISNUMBER('Tables 2'!W90),ISNUMBER('Tables 2'!W88)),'Tables 2'!W90-'Tables 2'!W88,"")</f>
        <v>0.18157243516709498</v>
      </c>
      <c r="I68" s="58">
        <f t="shared" ca="1" si="12"/>
        <v>0.17799999999999994</v>
      </c>
      <c r="J68" s="62">
        <f t="shared" ca="1" si="13"/>
        <v>0.19799999999999995</v>
      </c>
      <c r="K68" s="75">
        <f t="shared" ca="1" si="14"/>
        <v>0.18420995236544221</v>
      </c>
      <c r="L68" s="128">
        <f t="shared" ca="1" si="15"/>
        <v>0.10857176685178938</v>
      </c>
      <c r="M68" s="17"/>
      <c r="N68" s="79" t="str">
        <f>IF(AND(ISNUMBER('Tables 2'!AF90),ISNUMBER('Tables 2'!AF88)),'Tables 2'!AF90-'Tables 2'!AF88,"")</f>
        <v/>
      </c>
    </row>
    <row r="69" spans="2:34">
      <c r="B69" s="53" t="s">
        <v>240</v>
      </c>
      <c r="C69" s="62">
        <f ca="1">IF(AND(ISNUMBER('Tables 2'!C91),ISNUMBER('Tables 2'!C88)),'Tables 2'!C91-'Tables 2'!C88,"")</f>
        <v>1.5769999999999997</v>
      </c>
      <c r="D69" s="62">
        <f ca="1">IF(AND(ISNUMBER('Tables 2'!G91),ISNUMBER('Tables 2'!G88)),'Tables 2'!G91-'Tables 2'!G88,"")</f>
        <v>1.681533999999999</v>
      </c>
      <c r="E69" s="62">
        <f ca="1">IF(AND(ISNUMBER('Tables 2'!K91),ISNUMBER('Tables 2'!K88)),'Tables 2'!K91-'Tables 2'!K88,"")</f>
        <v>1.7109999999999999</v>
      </c>
      <c r="F69" s="62">
        <f ca="1">IF(AND(ISNUMBER('Tables 2'!O91),ISNUMBER('Tables 2'!O88)),'Tables 2'!O91-'Tables 2'!O88,"")</f>
        <v>1.6821100875829804</v>
      </c>
      <c r="G69" s="62">
        <f ca="1">IF(AND(ISNUMBER('Tables 2'!S91),ISNUMBER('Tables 2'!S88)),'Tables 2'!S91-'Tables 2'!S88,"")</f>
        <v>2.0219999999999998</v>
      </c>
      <c r="H69" s="62">
        <f ca="1">IF(AND(ISNUMBER('Tables 2'!W91),ISNUMBER('Tables 2'!W88)),'Tables 2'!W91-'Tables 2'!W88,"")</f>
        <v>1.7199901156955253</v>
      </c>
      <c r="I69" s="58">
        <f t="shared" ca="1" si="12"/>
        <v>1.5769999999999997</v>
      </c>
      <c r="J69" s="62">
        <f t="shared" ca="1" si="13"/>
        <v>2.0219999999999998</v>
      </c>
      <c r="K69" s="75">
        <f t="shared" ca="1" si="14"/>
        <v>1.732272367213084</v>
      </c>
      <c r="L69" s="128">
        <f t="shared" ca="1" si="15"/>
        <v>0.25688800931225692</v>
      </c>
      <c r="M69" s="17"/>
      <c r="N69" s="79" t="str">
        <f>IF(AND(ISNUMBER('Tables 2'!AF91),ISNUMBER('Tables 2'!AF88)),'Tables 2'!AF91-'Tables 2'!AF88,"")</f>
        <v/>
      </c>
    </row>
    <row r="70" spans="2:34">
      <c r="B70" s="53" t="s">
        <v>241</v>
      </c>
      <c r="C70" s="62" t="str">
        <f ca="1">IF(AND(ISNUMBER('Tables 2'!C92),ISNUMBER('Tables 2'!C88)),'Tables 2'!C92-'Tables 2'!C88,"")</f>
        <v/>
      </c>
      <c r="D70" s="62">
        <f ca="1">IF(AND(ISNUMBER('Tables 2'!G92),ISNUMBER('Tables 2'!G88)),'Tables 2'!G92-'Tables 2'!G88,"")</f>
        <v>5.9025229999999995</v>
      </c>
      <c r="E70" s="62">
        <f ca="1">IF(AND(ISNUMBER('Tables 2'!K92),ISNUMBER('Tables 2'!K88)),'Tables 2'!K92-'Tables 2'!K88,"")</f>
        <v>4.7919999999999998</v>
      </c>
      <c r="F70" s="62">
        <f ca="1">IF(AND(ISNUMBER('Tables 2'!O92),ISNUMBER('Tables 2'!O88)),'Tables 2'!O92-'Tables 2'!O88,"")</f>
        <v>5.654331261600924</v>
      </c>
      <c r="G70" s="62">
        <f ca="1">IF(AND(ISNUMBER('Tables 2'!S92),ISNUMBER('Tables 2'!S88)),'Tables 2'!S92-'Tables 2'!S88,"")</f>
        <v>5.6010000000000009</v>
      </c>
      <c r="H70" s="62">
        <f ca="1">IF(AND(ISNUMBER('Tables 2'!W92),ISNUMBER('Tables 2'!W88)),'Tables 2'!W92-'Tables 2'!W88,"")</f>
        <v>5.669473003811305</v>
      </c>
      <c r="I70" s="58">
        <f t="shared" ca="1" si="12"/>
        <v>4.7919999999999998</v>
      </c>
      <c r="J70" s="62">
        <f t="shared" ca="1" si="13"/>
        <v>5.9025229999999995</v>
      </c>
      <c r="K70" s="75">
        <f t="shared" ca="1" si="14"/>
        <v>5.523865453082446</v>
      </c>
      <c r="L70" s="128">
        <f t="shared" ca="1" si="15"/>
        <v>0.2010409213316921</v>
      </c>
      <c r="M70" s="17"/>
      <c r="N70" s="79" t="str">
        <f>IF(AND(ISNUMBER('Tables 2'!AF92),ISNUMBER('Tables 2'!AF88)),'Tables 2'!AF92-'Tables 2'!AF88,"")</f>
        <v/>
      </c>
    </row>
    <row r="71" spans="2:34">
      <c r="B71" s="53" t="s">
        <v>242</v>
      </c>
      <c r="C71" s="62" t="str">
        <f ca="1">IF(AND(ISNUMBER('Tables 2'!C93),ISNUMBER('Tables 2'!C92)),'Tables 2'!C93-'Tables 2'!C92,"")</f>
        <v/>
      </c>
      <c r="D71" s="62">
        <f ca="1">IF(AND(ISNUMBER('Tables 2'!G93),ISNUMBER('Tables 2'!G92)),'Tables 2'!G93-'Tables 2'!G92,"")</f>
        <v>-2.2458840000000002</v>
      </c>
      <c r="E71" s="62">
        <f ca="1">IF(AND(ISNUMBER('Tables 2'!K93),ISNUMBER('Tables 2'!K92)),'Tables 2'!K93-'Tables 2'!K92,"")</f>
        <v>-2.0640000000000001</v>
      </c>
      <c r="F71" s="62">
        <f ca="1">IF(AND(ISNUMBER('Tables 2'!O93),ISNUMBER('Tables 2'!O92)),'Tables 2'!O93-'Tables 2'!O92,"")</f>
        <v>-2.1116466069416369</v>
      </c>
      <c r="G71" s="62">
        <f ca="1">IF(AND(ISNUMBER('Tables 2'!S93),ISNUMBER('Tables 2'!S92)),'Tables 2'!S93-'Tables 2'!S92,"")</f>
        <v>-1.9370000000000003</v>
      </c>
      <c r="H71" s="62">
        <f ca="1">IF(AND(ISNUMBER('Tables 2'!W93),ISNUMBER('Tables 2'!W92)),'Tables 2'!W93-'Tables 2'!W92,"")</f>
        <v>-2.2375634935167099</v>
      </c>
      <c r="I71" s="58">
        <f t="shared" ca="1" si="12"/>
        <v>-2.2458840000000002</v>
      </c>
      <c r="J71" s="62">
        <f t="shared" ca="1" si="13"/>
        <v>-1.9370000000000003</v>
      </c>
      <c r="K71" s="75">
        <f t="shared" ca="1" si="14"/>
        <v>-2.1192188200916697</v>
      </c>
      <c r="L71" s="128">
        <f t="shared" ca="1" si="15"/>
        <v>0.14575370748483574</v>
      </c>
      <c r="M71" s="17"/>
      <c r="N71" s="79" t="str">
        <f>IF(AND(ISNUMBER('Tables 2'!AF93),ISNUMBER('Tables 2'!AF92)),'Tables 2'!AF93-'Tables 2'!AF92,"")</f>
        <v/>
      </c>
    </row>
    <row r="72" spans="2:34">
      <c r="B72" s="53" t="s">
        <v>243</v>
      </c>
      <c r="C72" s="62" t="str">
        <f ca="1">IF(AND(ISNUMBER('Tables 2'!C97),ISNUMBER('Tables 2'!C92)),'Tables 2'!C97-'Tables 2'!C92,"")</f>
        <v/>
      </c>
      <c r="D72" s="62">
        <f ca="1">IF(AND(ISNUMBER('Tables 2'!G97),ISNUMBER('Tables 2'!G92)),'Tables 2'!G97-'Tables 2'!G92,"")</f>
        <v>-0.53771899999999917</v>
      </c>
      <c r="E72" s="62">
        <f ca="1">IF(AND(ISNUMBER('Tables 2'!K97),ISNUMBER('Tables 2'!K92)),'Tables 2'!K97-'Tables 2'!K92,"")</f>
        <v>-0.52799999999999958</v>
      </c>
      <c r="F72" s="62">
        <f ca="1">IF(AND(ISNUMBER('Tables 2'!O97),ISNUMBER('Tables 2'!O92)),'Tables 2'!O97-'Tables 2'!O92,"")</f>
        <v>-0.62970687644249956</v>
      </c>
      <c r="G72" s="62">
        <f ca="1">IF(AND(ISNUMBER('Tables 2'!S97),ISNUMBER('Tables 2'!S92)),'Tables 2'!S97-'Tables 2'!S92,"")</f>
        <v>-0.62000000000000011</v>
      </c>
      <c r="H72" s="62">
        <f ca="1">IF(AND(ISNUMBER('Tables 2'!W97),ISNUMBER('Tables 2'!W92)),'Tables 2'!W97-'Tables 2'!W92,"")</f>
        <v>-0.68806174384222984</v>
      </c>
      <c r="I72" s="58">
        <f t="shared" ca="1" si="12"/>
        <v>-0.68806174384222984</v>
      </c>
      <c r="J72" s="62">
        <f t="shared" ca="1" si="13"/>
        <v>-0.52799999999999958</v>
      </c>
      <c r="K72" s="75">
        <f t="shared" ca="1" si="14"/>
        <v>-0.60069752405694565</v>
      </c>
      <c r="L72" s="128">
        <f t="shared" ca="1" si="15"/>
        <v>0.26645980286587057</v>
      </c>
      <c r="M72" s="17"/>
      <c r="N72" s="79" t="str">
        <f>IF(AND(ISNUMBER('Tables 2'!AF97),ISNUMBER('Tables 2'!AF92)),'Tables 2'!AF97-'Tables 2'!AF92,"")</f>
        <v/>
      </c>
    </row>
    <row r="73" spans="2:34">
      <c r="B73" s="53" t="s">
        <v>244</v>
      </c>
      <c r="C73" s="62" t="str">
        <f ca="1">IF(AND(ISNUMBER('Tables 2'!C94),ISNUMBER('Tables 2'!C92)),'Tables 2'!C94-'Tables 2'!C92,"")</f>
        <v/>
      </c>
      <c r="D73" s="62">
        <f ca="1">IF(AND(ISNUMBER('Tables 2'!G94),ISNUMBER('Tables 2'!G92)),'Tables 2'!G94-'Tables 2'!G92,"")</f>
        <v>-0.13882800000000195</v>
      </c>
      <c r="E73" s="62">
        <f ca="1">IF(AND(ISNUMBER('Tables 2'!K94),ISNUMBER('Tables 2'!K92)),'Tables 2'!K94-'Tables 2'!K92,"")</f>
        <v>-9.2999999999999972E-2</v>
      </c>
      <c r="F73" s="62">
        <f ca="1">IF(AND(ISNUMBER('Tables 2'!O94),ISNUMBER('Tables 2'!O92)),'Tables 2'!O94-'Tables 2'!O92,"")</f>
        <v>-0.24426338535749981</v>
      </c>
      <c r="G73" s="62">
        <f ca="1">IF(AND(ISNUMBER('Tables 2'!S94),ISNUMBER('Tables 2'!S92)),'Tables 2'!S94-'Tables 2'!S92,"")</f>
        <v>-0.20200000000000085</v>
      </c>
      <c r="H73" s="62">
        <f ca="1">IF(AND(ISNUMBER('Tables 2'!W94),ISNUMBER('Tables 2'!W92)),'Tables 2'!W94-'Tables 2'!W92,"")</f>
        <v>-0.23557204352484984</v>
      </c>
      <c r="I73" s="58">
        <f t="shared" ca="1" si="12"/>
        <v>-0.24426338535749981</v>
      </c>
      <c r="J73" s="62">
        <f t="shared" ca="1" si="13"/>
        <v>-9.2999999999999972E-2</v>
      </c>
      <c r="K73" s="75">
        <f t="shared" ca="1" si="14"/>
        <v>-0.18273268577647048</v>
      </c>
      <c r="L73" s="128">
        <f t="shared" ca="1" si="15"/>
        <v>0.8277850495916983</v>
      </c>
      <c r="M73" s="17"/>
      <c r="N73" s="79" t="str">
        <f>IF(AND(ISNUMBER('Tables 2'!AF94),ISNUMBER('Tables 2'!AF92)),'Tables 2'!AF94-'Tables 2'!AF92,"")</f>
        <v/>
      </c>
    </row>
    <row r="74" spans="2:34">
      <c r="B74" s="53" t="s">
        <v>575</v>
      </c>
      <c r="C74" s="62" t="str">
        <f ca="1">IF(AND(ISNUMBER('Tables 2'!C95),ISNUMBER('Tables 2'!C92)),'Tables 2'!C95-'Tables 2'!C92,"")</f>
        <v/>
      </c>
      <c r="D74" s="62">
        <f ca="1">IF(AND(ISNUMBER('Tables 2'!G95),ISNUMBER('Tables 2'!G92)),'Tables 2'!G95-'Tables 2'!G92,"")</f>
        <v>-2.8478490000000001</v>
      </c>
      <c r="E74" s="62">
        <f ca="1">IF(AND(ISNUMBER('Tables 2'!K95),ISNUMBER('Tables 2'!K92)),'Tables 2'!K95-'Tables 2'!K92,"")</f>
        <v>-2.137</v>
      </c>
      <c r="F74" s="62">
        <f ca="1">IF(AND(ISNUMBER('Tables 2'!O95),ISNUMBER('Tables 2'!O92)),'Tables 2'!O95-'Tables 2'!O92,"")</f>
        <v>-2.3633273811729714</v>
      </c>
      <c r="G74" s="62">
        <f ca="1">IF(AND(ISNUMBER('Tables 2'!S95),ISNUMBER('Tables 2'!S92)),'Tables 2'!S95-'Tables 2'!S92,"")</f>
        <v>-2.3920000000000003</v>
      </c>
      <c r="H74" s="62">
        <f ca="1">IF(AND(ISNUMBER('Tables 2'!W95),ISNUMBER('Tables 2'!W92)),'Tables 2'!W95-'Tables 2'!W92,"")</f>
        <v>-2.3592384338378896</v>
      </c>
      <c r="I74" s="58">
        <f t="shared" ca="1" si="12"/>
        <v>-2.8478490000000001</v>
      </c>
      <c r="J74" s="62">
        <f t="shared" ca="1" si="13"/>
        <v>-2.137</v>
      </c>
      <c r="K74" s="75">
        <f t="shared" ca="1" si="14"/>
        <v>-2.4198829630021725</v>
      </c>
      <c r="L74" s="128">
        <f t="shared" ca="1" si="15"/>
        <v>0.29375346281958259</v>
      </c>
      <c r="M74" s="17"/>
      <c r="N74" s="79" t="str">
        <f>IF(AND(ISNUMBER('Tables 2'!AF95),ISNUMBER('Tables 2'!AF92)),'Tables 2'!AF95-'Tables 2'!AF92,"")</f>
        <v/>
      </c>
    </row>
    <row r="75" spans="2:34" ht="13.5" thickBot="1">
      <c r="B75" s="55" t="s">
        <v>576</v>
      </c>
      <c r="C75" s="64" t="str">
        <f ca="1">IF(AND(ISNUMBER('Tables 2'!C96),ISNUMBER('Tables 2'!C95)),'Tables 2'!C96-'Tables 2'!C95,"")</f>
        <v/>
      </c>
      <c r="D75" s="64">
        <f ca="1">IF(AND(ISNUMBER('Tables 2'!G96),ISNUMBER('Tables 2'!G95)),'Tables 2'!G96-'Tables 2'!G95,"")</f>
        <v>-0.36724999999999985</v>
      </c>
      <c r="E75" s="64">
        <f ca="1">IF(AND(ISNUMBER('Tables 2'!K96),ISNUMBER('Tables 2'!K95)),'Tables 2'!K96-'Tables 2'!K95,"")</f>
        <v>-0.44300000000000006</v>
      </c>
      <c r="F75" s="64">
        <f ca="1">IF(AND(ISNUMBER('Tables 2'!O96),ISNUMBER('Tables 2'!O95)),'Tables 2'!O96-'Tables 2'!O95,"")</f>
        <v>-0.50594040090397208</v>
      </c>
      <c r="G75" s="64">
        <f ca="1">IF(AND(ISNUMBER('Tables 2'!S96),ISNUMBER('Tables 2'!S95)),'Tables 2'!S96-'Tables 2'!S95,"")</f>
        <v>-0.6030000000000002</v>
      </c>
      <c r="H75" s="64">
        <f ca="1">IF(AND(ISNUMBER('Tables 2'!W96),ISNUMBER('Tables 2'!W95)),'Tables 2'!W96-'Tables 2'!W95,"")</f>
        <v>-0.57678866068522039</v>
      </c>
      <c r="I75" s="59">
        <f t="shared" ca="1" si="12"/>
        <v>-0.6030000000000002</v>
      </c>
      <c r="J75" s="64">
        <f t="shared" ca="1" si="13"/>
        <v>-0.36724999999999985</v>
      </c>
      <c r="K75" s="76">
        <f t="shared" ca="1" si="14"/>
        <v>-0.49919581231783849</v>
      </c>
      <c r="L75" s="131">
        <f t="shared" ca="1" si="15"/>
        <v>0.47225957065901442</v>
      </c>
      <c r="M75" s="17"/>
      <c r="N75" s="81" t="str">
        <f>IF(AND(ISNUMBER('Tables 2'!AF96),ISNUMBER('Tables 2'!AF95)),'Tables 2'!AF96-'Tables 2'!AF95,"")</f>
        <v/>
      </c>
    </row>
    <row r="76" spans="2:34" ht="13.5" thickTop="1">
      <c r="B76" s="149" t="s">
        <v>555</v>
      </c>
      <c r="C76" s="16"/>
      <c r="D76" s="16"/>
      <c r="E76" s="16"/>
      <c r="F76" s="16"/>
      <c r="G76" s="16"/>
      <c r="H76" s="16"/>
      <c r="I76" s="16"/>
      <c r="J76" s="16"/>
      <c r="K76" s="1"/>
      <c r="L76" s="77"/>
      <c r="N76" s="16"/>
    </row>
    <row r="77" spans="2:34">
      <c r="C77" s="16"/>
      <c r="D77" s="16"/>
      <c r="E77" s="16"/>
      <c r="F77" s="16"/>
      <c r="G77" s="16"/>
      <c r="H77" s="16"/>
      <c r="I77" s="16"/>
      <c r="J77" s="16"/>
      <c r="K77" s="1"/>
      <c r="N77" s="16"/>
    </row>
    <row r="78" spans="2:34">
      <c r="C78" s="16"/>
      <c r="D78" s="16"/>
      <c r="E78" s="16"/>
      <c r="F78" s="16"/>
      <c r="G78" s="16"/>
      <c r="H78" s="16"/>
      <c r="K78" s="1"/>
      <c r="N78" s="12"/>
    </row>
    <row r="79" spans="2:34" ht="15">
      <c r="B79" s="7"/>
      <c r="O79"/>
      <c r="P79"/>
      <c r="Q79"/>
      <c r="R79"/>
      <c r="S79"/>
      <c r="T79"/>
      <c r="U79"/>
      <c r="V79"/>
      <c r="W79"/>
      <c r="X79"/>
      <c r="Y79"/>
      <c r="Z79"/>
      <c r="AA79"/>
      <c r="AB79"/>
      <c r="AC79"/>
      <c r="AD79"/>
      <c r="AE79"/>
    </row>
    <row r="80" spans="2:34" ht="15">
      <c r="B80"/>
      <c r="C80"/>
      <c r="D80"/>
      <c r="E80"/>
      <c r="F80"/>
      <c r="G80"/>
      <c r="H80"/>
      <c r="I80"/>
      <c r="J80"/>
      <c r="K80"/>
      <c r="L80"/>
      <c r="M80"/>
      <c r="N80"/>
      <c r="O80"/>
      <c r="P80"/>
      <c r="Q80"/>
      <c r="R80"/>
      <c r="S80"/>
      <c r="T80"/>
      <c r="U80"/>
      <c r="V80"/>
      <c r="W80"/>
      <c r="X80"/>
      <c r="Y80"/>
      <c r="Z80"/>
      <c r="AA80"/>
      <c r="AB80"/>
      <c r="AC80"/>
      <c r="AD80"/>
      <c r="AE80"/>
      <c r="AF80" s="12"/>
      <c r="AG80" s="12"/>
      <c r="AH80" s="12"/>
    </row>
    <row r="81" spans="2:34" ht="15">
      <c r="B81"/>
      <c r="C81"/>
      <c r="D81"/>
      <c r="E81"/>
      <c r="F81"/>
      <c r="G81"/>
      <c r="H81"/>
      <c r="I81"/>
      <c r="J81"/>
      <c r="K81"/>
      <c r="L81"/>
      <c r="M81"/>
      <c r="N81"/>
      <c r="O81"/>
      <c r="P81"/>
      <c r="Q81"/>
      <c r="R81"/>
      <c r="S81"/>
      <c r="T81"/>
      <c r="U81"/>
      <c r="V81"/>
      <c r="W81"/>
      <c r="X81"/>
      <c r="Y81"/>
      <c r="Z81"/>
      <c r="AA81"/>
      <c r="AB81"/>
      <c r="AC81"/>
      <c r="AD81"/>
      <c r="AE81"/>
      <c r="AF81" s="12"/>
      <c r="AG81" s="12"/>
      <c r="AH81" s="12"/>
    </row>
    <row r="82" spans="2:34" ht="15">
      <c r="B82"/>
      <c r="C82" s="228"/>
      <c r="D82" s="228"/>
      <c r="E82" s="228"/>
      <c r="F82" s="228"/>
      <c r="G82" s="228"/>
      <c r="H82" s="228"/>
      <c r="I82" s="228"/>
      <c r="J82" s="228"/>
      <c r="K82" s="228"/>
      <c r="L82" s="228"/>
      <c r="M82" s="228"/>
      <c r="N82" s="228"/>
      <c r="O82"/>
      <c r="P82"/>
      <c r="Q82"/>
      <c r="R82"/>
      <c r="S82"/>
      <c r="T82"/>
      <c r="U82"/>
      <c r="V82"/>
      <c r="W82"/>
      <c r="X82"/>
      <c r="Y82"/>
      <c r="Z82"/>
      <c r="AA82"/>
      <c r="AB82"/>
      <c r="AC82"/>
      <c r="AD82"/>
      <c r="AE82"/>
      <c r="AF82" s="12"/>
      <c r="AG82" s="12"/>
      <c r="AH82" s="12"/>
    </row>
    <row r="83" spans="2:34" ht="15">
      <c r="B83"/>
      <c r="C83"/>
      <c r="D83"/>
      <c r="E83"/>
      <c r="F83"/>
      <c r="G83"/>
      <c r="H83"/>
      <c r="I83"/>
      <c r="J83"/>
      <c r="K83"/>
      <c r="L83"/>
      <c r="M83"/>
      <c r="N83"/>
      <c r="O83"/>
      <c r="P83"/>
      <c r="Q83"/>
      <c r="R83"/>
      <c r="S83"/>
      <c r="T83"/>
      <c r="U83"/>
      <c r="V83"/>
      <c r="W83"/>
      <c r="X83"/>
      <c r="Y83"/>
      <c r="Z83"/>
      <c r="AA83"/>
      <c r="AB83"/>
      <c r="AC83"/>
      <c r="AD83"/>
      <c r="AE83"/>
      <c r="AF83" s="12"/>
      <c r="AG83" s="12"/>
      <c r="AH83" s="12"/>
    </row>
    <row r="84" spans="2:34" ht="15">
      <c r="B84"/>
      <c r="C84"/>
      <c r="D84"/>
      <c r="E84"/>
      <c r="F84"/>
      <c r="G84"/>
      <c r="H84"/>
      <c r="I84"/>
      <c r="J84"/>
      <c r="K84"/>
      <c r="L84"/>
      <c r="M84"/>
      <c r="N84"/>
      <c r="O84"/>
      <c r="P84"/>
      <c r="Q84"/>
      <c r="R84"/>
      <c r="S84"/>
      <c r="T84"/>
      <c r="U84"/>
      <c r="V84"/>
      <c r="W84"/>
      <c r="X84"/>
      <c r="Y84"/>
      <c r="Z84"/>
      <c r="AA84"/>
      <c r="AB84"/>
      <c r="AC84"/>
      <c r="AD84"/>
      <c r="AE84"/>
      <c r="AF84" s="12"/>
      <c r="AG84" s="12"/>
      <c r="AH84" s="12"/>
    </row>
    <row r="85" spans="2:34" ht="15">
      <c r="B85"/>
      <c r="C85"/>
      <c r="D85"/>
      <c r="E85"/>
      <c r="F85"/>
      <c r="G85"/>
      <c r="H85"/>
      <c r="I85"/>
      <c r="J85"/>
      <c r="K85"/>
      <c r="L85"/>
      <c r="M85"/>
      <c r="N85"/>
      <c r="O85"/>
      <c r="P85"/>
      <c r="Q85"/>
      <c r="R85"/>
      <c r="S85"/>
      <c r="T85"/>
      <c r="U85"/>
      <c r="V85"/>
      <c r="W85"/>
      <c r="X85"/>
      <c r="Y85"/>
      <c r="Z85"/>
      <c r="AA85"/>
      <c r="AB85"/>
      <c r="AC85"/>
      <c r="AD85"/>
      <c r="AE85"/>
      <c r="AF85" s="12"/>
      <c r="AG85" s="12"/>
      <c r="AH85" s="12"/>
    </row>
    <row r="86" spans="2:34" ht="15">
      <c r="B86"/>
      <c r="C86"/>
      <c r="D86"/>
      <c r="E86"/>
      <c r="F86"/>
      <c r="G86"/>
      <c r="H86"/>
      <c r="I86"/>
      <c r="J86"/>
      <c r="K86"/>
      <c r="L86"/>
      <c r="M86"/>
      <c r="N86"/>
      <c r="O86"/>
      <c r="P86"/>
      <c r="Q86"/>
      <c r="R86"/>
      <c r="S86"/>
      <c r="T86"/>
      <c r="U86"/>
      <c r="V86"/>
      <c r="W86"/>
      <c r="X86"/>
      <c r="Y86"/>
      <c r="Z86"/>
      <c r="AA86"/>
      <c r="AB86"/>
      <c r="AC86"/>
      <c r="AD86"/>
      <c r="AE86"/>
      <c r="AF86" s="12"/>
      <c r="AG86" s="12"/>
      <c r="AH86" s="12"/>
    </row>
    <row r="87" spans="2:34" ht="15">
      <c r="B87"/>
      <c r="C87"/>
      <c r="D87"/>
      <c r="E87"/>
      <c r="F87"/>
      <c r="G87"/>
      <c r="H87"/>
      <c r="I87"/>
      <c r="J87"/>
      <c r="K87"/>
      <c r="L87"/>
      <c r="M87"/>
      <c r="N87"/>
      <c r="O87"/>
      <c r="P87"/>
      <c r="Q87"/>
      <c r="R87"/>
      <c r="S87"/>
      <c r="T87"/>
      <c r="U87"/>
      <c r="V87"/>
      <c r="W87"/>
      <c r="X87"/>
      <c r="Y87"/>
      <c r="Z87"/>
      <c r="AA87"/>
      <c r="AB87"/>
      <c r="AC87"/>
      <c r="AD87"/>
      <c r="AE87"/>
      <c r="AF87" s="12"/>
      <c r="AG87" s="12"/>
      <c r="AH87" s="12"/>
    </row>
    <row r="88" spans="2:34" ht="15">
      <c r="B88"/>
      <c r="C88"/>
      <c r="D88"/>
      <c r="E88"/>
      <c r="F88"/>
      <c r="G88"/>
      <c r="H88"/>
      <c r="I88"/>
      <c r="J88"/>
      <c r="K88"/>
      <c r="L88"/>
      <c r="M88"/>
      <c r="N88"/>
      <c r="O88"/>
      <c r="P88"/>
      <c r="Q88"/>
      <c r="R88"/>
      <c r="S88"/>
      <c r="T88"/>
      <c r="U88"/>
      <c r="V88"/>
      <c r="W88"/>
      <c r="X88"/>
      <c r="Y88"/>
      <c r="Z88"/>
      <c r="AA88"/>
      <c r="AB88"/>
      <c r="AC88"/>
      <c r="AD88"/>
      <c r="AE88"/>
      <c r="AF88" s="12"/>
      <c r="AG88" s="12"/>
      <c r="AH88" s="12"/>
    </row>
    <row r="89" spans="2:34" ht="15">
      <c r="B89"/>
      <c r="C89"/>
      <c r="D89"/>
      <c r="E89"/>
      <c r="F89"/>
      <c r="G89"/>
      <c r="H89"/>
      <c r="I89"/>
      <c r="J89"/>
      <c r="K89"/>
      <c r="L89"/>
      <c r="M89"/>
      <c r="N89"/>
      <c r="O89"/>
      <c r="P89"/>
      <c r="Q89"/>
      <c r="R89"/>
      <c r="S89"/>
      <c r="T89"/>
      <c r="U89"/>
      <c r="V89"/>
      <c r="W89"/>
      <c r="X89"/>
      <c r="Y89"/>
      <c r="Z89"/>
      <c r="AA89"/>
      <c r="AB89"/>
      <c r="AC89"/>
      <c r="AD89"/>
      <c r="AE89"/>
      <c r="AF89" s="12"/>
      <c r="AG89" s="12"/>
      <c r="AH89" s="12"/>
    </row>
    <row r="90" spans="2:34" ht="15">
      <c r="B90"/>
      <c r="C90"/>
      <c r="D90"/>
      <c r="E90"/>
      <c r="F90"/>
      <c r="G90"/>
      <c r="H90"/>
      <c r="I90"/>
      <c r="J90"/>
      <c r="K90"/>
      <c r="L90"/>
      <c r="M90"/>
      <c r="N90"/>
      <c r="O90"/>
      <c r="P90"/>
      <c r="Q90"/>
      <c r="R90"/>
      <c r="S90"/>
      <c r="T90"/>
      <c r="U90"/>
      <c r="V90"/>
      <c r="W90"/>
      <c r="X90"/>
      <c r="Y90"/>
      <c r="Z90"/>
      <c r="AA90"/>
      <c r="AB90"/>
      <c r="AC90"/>
      <c r="AD90"/>
      <c r="AE90"/>
      <c r="AF90" s="12"/>
      <c r="AG90" s="12"/>
      <c r="AH90" s="12"/>
    </row>
    <row r="91" spans="2:34" ht="15">
      <c r="B91"/>
      <c r="C91"/>
      <c r="D91"/>
      <c r="E91"/>
      <c r="F91"/>
      <c r="G91"/>
      <c r="H91"/>
      <c r="I91"/>
      <c r="J91"/>
      <c r="K91"/>
      <c r="L91"/>
      <c r="M91"/>
      <c r="N91"/>
      <c r="O91"/>
      <c r="P91"/>
      <c r="Q91"/>
      <c r="R91"/>
      <c r="S91"/>
      <c r="T91"/>
      <c r="U91"/>
      <c r="V91"/>
      <c r="W91"/>
      <c r="X91"/>
      <c r="Y91"/>
      <c r="Z91"/>
      <c r="AA91"/>
      <c r="AB91"/>
      <c r="AC91"/>
      <c r="AD91"/>
      <c r="AE91"/>
      <c r="AF91" s="12"/>
      <c r="AG91" s="12"/>
      <c r="AH91" s="12"/>
    </row>
    <row r="92" spans="2:34" ht="15">
      <c r="B92"/>
      <c r="C92"/>
      <c r="D92"/>
      <c r="E92"/>
      <c r="F92"/>
      <c r="G92"/>
      <c r="H92"/>
      <c r="I92"/>
      <c r="J92"/>
      <c r="K92"/>
      <c r="L92"/>
      <c r="M92"/>
      <c r="N92"/>
      <c r="O92"/>
      <c r="P92"/>
      <c r="Q92"/>
      <c r="R92"/>
      <c r="S92"/>
      <c r="T92"/>
      <c r="U92"/>
      <c r="V92"/>
      <c r="W92"/>
      <c r="X92"/>
      <c r="Y92"/>
      <c r="Z92"/>
      <c r="AA92"/>
      <c r="AB92"/>
      <c r="AC92"/>
      <c r="AD92"/>
      <c r="AE92"/>
      <c r="AF92" s="12"/>
      <c r="AG92" s="12"/>
      <c r="AH92" s="12"/>
    </row>
    <row r="93" spans="2:34" ht="15">
      <c r="B93"/>
      <c r="C93"/>
      <c r="D93"/>
      <c r="E93"/>
      <c r="F93"/>
      <c r="G93"/>
      <c r="H93"/>
      <c r="I93"/>
      <c r="J93"/>
      <c r="K93"/>
      <c r="L93"/>
      <c r="M93"/>
      <c r="N93"/>
      <c r="O93"/>
      <c r="P93"/>
      <c r="Q93"/>
      <c r="R93"/>
      <c r="S93"/>
      <c r="T93"/>
      <c r="U93"/>
      <c r="V93"/>
      <c r="W93"/>
      <c r="X93"/>
      <c r="Y93"/>
      <c r="Z93"/>
      <c r="AA93"/>
      <c r="AB93"/>
      <c r="AC93"/>
      <c r="AD93"/>
      <c r="AE93"/>
      <c r="AF93" s="12"/>
      <c r="AG93" s="12"/>
      <c r="AH93" s="12"/>
    </row>
    <row r="94" spans="2:34" ht="15">
      <c r="B94"/>
      <c r="C94"/>
      <c r="D94"/>
      <c r="E94"/>
      <c r="F94"/>
      <c r="G94"/>
      <c r="H94"/>
      <c r="I94"/>
      <c r="J94"/>
      <c r="K94"/>
      <c r="L94"/>
      <c r="M94"/>
      <c r="N94"/>
      <c r="O94"/>
      <c r="P94"/>
      <c r="Q94"/>
      <c r="R94"/>
      <c r="S94"/>
      <c r="T94"/>
      <c r="U94"/>
      <c r="V94"/>
      <c r="W94"/>
      <c r="X94"/>
      <c r="Y94"/>
      <c r="Z94"/>
      <c r="AA94"/>
      <c r="AB94"/>
      <c r="AC94"/>
      <c r="AD94"/>
      <c r="AE94"/>
      <c r="AF94" s="12"/>
      <c r="AG94" s="12"/>
      <c r="AH94" s="12"/>
    </row>
    <row r="95" spans="2:34" ht="15">
      <c r="B95"/>
      <c r="C95"/>
      <c r="D95"/>
      <c r="E95"/>
      <c r="F95"/>
      <c r="G95"/>
      <c r="H95"/>
      <c r="I95"/>
      <c r="J95"/>
      <c r="K95"/>
      <c r="L95"/>
      <c r="M95"/>
      <c r="N95"/>
      <c r="O95"/>
      <c r="P95"/>
      <c r="Q95"/>
      <c r="R95"/>
      <c r="S95"/>
      <c r="T95"/>
      <c r="U95"/>
      <c r="V95"/>
      <c r="W95"/>
      <c r="X95"/>
      <c r="Y95"/>
      <c r="Z95"/>
      <c r="AA95"/>
      <c r="AB95"/>
      <c r="AC95"/>
      <c r="AD95"/>
      <c r="AE95"/>
      <c r="AF95" s="12"/>
      <c r="AG95" s="12"/>
      <c r="AH95" s="12"/>
    </row>
    <row r="96" spans="2:34" ht="15">
      <c r="B96"/>
      <c r="C96"/>
      <c r="D96"/>
      <c r="E96"/>
      <c r="F96"/>
      <c r="G96"/>
      <c r="H96"/>
      <c r="I96"/>
      <c r="J96"/>
      <c r="K96"/>
      <c r="L96"/>
      <c r="M96"/>
      <c r="N96"/>
      <c r="O96"/>
      <c r="P96"/>
      <c r="Q96"/>
      <c r="R96"/>
      <c r="S96"/>
      <c r="T96"/>
      <c r="U96"/>
      <c r="V96"/>
      <c r="W96"/>
      <c r="X96"/>
      <c r="Y96"/>
      <c r="Z96"/>
      <c r="AA96"/>
      <c r="AB96"/>
      <c r="AC96"/>
      <c r="AD96"/>
      <c r="AE96"/>
      <c r="AF96" s="12"/>
      <c r="AG96" s="12"/>
      <c r="AH96" s="12"/>
    </row>
    <row r="97" spans="2:34" ht="15">
      <c r="B97"/>
      <c r="C97"/>
      <c r="D97"/>
      <c r="E97"/>
      <c r="F97"/>
      <c r="G97"/>
      <c r="H97"/>
      <c r="I97"/>
      <c r="J97"/>
      <c r="K97"/>
      <c r="L97"/>
      <c r="M97"/>
      <c r="N97"/>
      <c r="O97"/>
      <c r="P97"/>
      <c r="Q97"/>
      <c r="R97"/>
      <c r="S97"/>
      <c r="T97"/>
      <c r="U97"/>
      <c r="V97"/>
      <c r="W97"/>
      <c r="X97"/>
      <c r="Y97"/>
      <c r="Z97"/>
      <c r="AA97"/>
      <c r="AB97"/>
      <c r="AC97"/>
      <c r="AD97"/>
      <c r="AE97"/>
      <c r="AF97" s="12"/>
      <c r="AG97" s="12"/>
      <c r="AH97" s="12"/>
    </row>
    <row r="98" spans="2:34" ht="15">
      <c r="B98"/>
      <c r="C98"/>
      <c r="D98"/>
      <c r="E98"/>
      <c r="F98"/>
      <c r="G98"/>
      <c r="H98"/>
      <c r="I98"/>
      <c r="J98"/>
      <c r="K98"/>
      <c r="L98"/>
      <c r="M98"/>
      <c r="N98"/>
      <c r="O98"/>
      <c r="P98"/>
      <c r="Q98"/>
      <c r="R98"/>
      <c r="S98"/>
      <c r="T98"/>
      <c r="U98"/>
      <c r="V98"/>
      <c r="W98"/>
      <c r="X98"/>
      <c r="Y98"/>
      <c r="Z98"/>
      <c r="AA98"/>
      <c r="AB98"/>
      <c r="AC98"/>
      <c r="AD98"/>
      <c r="AE98"/>
      <c r="AF98" s="12"/>
      <c r="AG98" s="12"/>
      <c r="AH98" s="12"/>
    </row>
    <row r="99" spans="2:34" ht="15">
      <c r="B99"/>
      <c r="C99"/>
      <c r="D99"/>
      <c r="E99"/>
      <c r="F99"/>
      <c r="G99"/>
      <c r="H99"/>
      <c r="I99"/>
      <c r="J99"/>
      <c r="K99"/>
      <c r="L99"/>
      <c r="M99"/>
      <c r="N99"/>
      <c r="O99"/>
      <c r="P99"/>
      <c r="Q99"/>
      <c r="R99"/>
      <c r="S99"/>
      <c r="T99"/>
      <c r="U99"/>
      <c r="V99"/>
      <c r="W99"/>
      <c r="X99"/>
      <c r="Y99"/>
      <c r="Z99"/>
      <c r="AA99"/>
      <c r="AB99"/>
      <c r="AC99"/>
      <c r="AD99"/>
      <c r="AE99"/>
      <c r="AF99" s="12"/>
      <c r="AG99" s="12"/>
      <c r="AH99" s="12"/>
    </row>
    <row r="100" spans="2:34"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ht="15">
      <c r="B190"/>
      <c r="C190"/>
      <c r="D190"/>
      <c r="E190"/>
      <c r="F190"/>
      <c r="G190"/>
      <c r="H190"/>
      <c r="I190"/>
      <c r="J190"/>
      <c r="K190"/>
      <c r="L190"/>
      <c r="M190"/>
      <c r="N190"/>
      <c r="O190"/>
      <c r="P190"/>
      <c r="Q190"/>
      <c r="R190"/>
      <c r="S190"/>
      <c r="T190"/>
      <c r="U190"/>
      <c r="V190"/>
      <c r="W190"/>
      <c r="X190"/>
      <c r="Y190"/>
      <c r="Z190"/>
      <c r="AA190"/>
      <c r="AB190"/>
      <c r="AC190"/>
      <c r="AD190"/>
      <c r="AE190"/>
    </row>
    <row r="191" spans="2:34" ht="15">
      <c r="B191"/>
      <c r="C191"/>
      <c r="D191"/>
      <c r="E191"/>
      <c r="F191"/>
      <c r="G191"/>
      <c r="H191"/>
      <c r="I191"/>
      <c r="J191"/>
      <c r="K191"/>
      <c r="L191"/>
      <c r="M191"/>
      <c r="N191"/>
      <c r="O191"/>
      <c r="P191"/>
      <c r="Q191"/>
      <c r="R191"/>
      <c r="S191"/>
      <c r="T191"/>
      <c r="U191"/>
      <c r="V191"/>
      <c r="W191"/>
      <c r="X191"/>
      <c r="Y191"/>
      <c r="Z191"/>
      <c r="AA191"/>
      <c r="AB191"/>
      <c r="AC191"/>
      <c r="AD191"/>
      <c r="AE191"/>
    </row>
    <row r="192" spans="2:34" ht="15">
      <c r="B192"/>
      <c r="C192"/>
      <c r="D192"/>
      <c r="E192"/>
      <c r="F192"/>
      <c r="G192"/>
      <c r="H192"/>
      <c r="I192"/>
      <c r="J192"/>
      <c r="K192"/>
      <c r="L192"/>
      <c r="M192"/>
      <c r="N192"/>
      <c r="O192"/>
      <c r="P192"/>
      <c r="Q192"/>
      <c r="R192"/>
      <c r="S192"/>
      <c r="T192"/>
      <c r="U192"/>
      <c r="V192"/>
      <c r="W192"/>
      <c r="X192"/>
      <c r="Y192"/>
      <c r="Z192"/>
      <c r="AA192"/>
      <c r="AB192"/>
      <c r="AC192"/>
      <c r="AD192"/>
      <c r="AE192"/>
    </row>
    <row r="193" spans="2:31" ht="15">
      <c r="B193"/>
      <c r="C193"/>
      <c r="D193"/>
      <c r="E193"/>
      <c r="F193"/>
      <c r="G193"/>
      <c r="H193"/>
      <c r="I193"/>
      <c r="J193"/>
      <c r="K193"/>
      <c r="L193"/>
      <c r="M193"/>
      <c r="N193"/>
      <c r="O193"/>
      <c r="P193"/>
      <c r="Q193"/>
      <c r="R193"/>
      <c r="S193"/>
      <c r="T193"/>
      <c r="U193"/>
      <c r="V193"/>
      <c r="W193"/>
      <c r="X193"/>
      <c r="Y193"/>
      <c r="Z193"/>
      <c r="AA193"/>
      <c r="AB193"/>
      <c r="AC193"/>
      <c r="AD193"/>
      <c r="AE193"/>
    </row>
    <row r="194" spans="2:31" ht="15">
      <c r="B194"/>
      <c r="C194"/>
      <c r="D194"/>
      <c r="E194"/>
      <c r="F194"/>
      <c r="G194"/>
      <c r="H194"/>
      <c r="I194"/>
      <c r="J194"/>
      <c r="K194"/>
      <c r="L194"/>
      <c r="M194"/>
      <c r="N194"/>
      <c r="O194"/>
      <c r="P194"/>
      <c r="Q194"/>
      <c r="R194"/>
      <c r="S194"/>
      <c r="T194"/>
      <c r="U194"/>
      <c r="V194"/>
      <c r="W194"/>
      <c r="X194"/>
      <c r="Y194"/>
      <c r="Z194"/>
      <c r="AA194"/>
      <c r="AB194"/>
      <c r="AC194"/>
      <c r="AD194"/>
      <c r="AE194"/>
    </row>
    <row r="195" spans="2:31" ht="15">
      <c r="B195"/>
      <c r="C195"/>
      <c r="D195"/>
      <c r="E195"/>
      <c r="F195"/>
      <c r="G195"/>
      <c r="H195"/>
      <c r="I195"/>
      <c r="J195"/>
      <c r="K195"/>
      <c r="L195"/>
      <c r="M195"/>
      <c r="N195"/>
      <c r="O195"/>
      <c r="P195"/>
      <c r="Q195"/>
      <c r="R195"/>
      <c r="S195"/>
      <c r="T195"/>
      <c r="U195"/>
      <c r="V195"/>
      <c r="W195"/>
      <c r="X195"/>
      <c r="Y195"/>
      <c r="Z195"/>
      <c r="AA195"/>
      <c r="AB195"/>
      <c r="AC195"/>
      <c r="AD195"/>
      <c r="AE195"/>
    </row>
    <row r="196" spans="2:31" ht="15">
      <c r="B196"/>
      <c r="C196"/>
      <c r="D196"/>
      <c r="E196"/>
      <c r="F196"/>
      <c r="G196"/>
      <c r="H196"/>
      <c r="I196"/>
      <c r="J196"/>
      <c r="K196"/>
      <c r="L196"/>
      <c r="M196"/>
      <c r="N196"/>
      <c r="O196"/>
      <c r="P196"/>
      <c r="Q196"/>
      <c r="R196"/>
      <c r="S196"/>
      <c r="T196"/>
      <c r="U196"/>
      <c r="V196"/>
      <c r="W196"/>
      <c r="X196"/>
      <c r="Y196"/>
      <c r="Z196"/>
      <c r="AA196"/>
      <c r="AB196"/>
      <c r="AC196"/>
      <c r="AD196"/>
      <c r="AE196"/>
    </row>
    <row r="197" spans="2:31" ht="15">
      <c r="B197"/>
      <c r="C197"/>
      <c r="D197"/>
      <c r="E197"/>
      <c r="F197"/>
      <c r="G197"/>
      <c r="H197"/>
      <c r="I197"/>
      <c r="J197"/>
      <c r="K197"/>
      <c r="L197"/>
      <c r="M197"/>
      <c r="N197"/>
      <c r="O197"/>
      <c r="P197"/>
      <c r="Q197"/>
      <c r="R197"/>
      <c r="S197"/>
      <c r="T197"/>
      <c r="U197"/>
      <c r="V197"/>
      <c r="W197"/>
      <c r="X197"/>
      <c r="Y197"/>
      <c r="Z197"/>
      <c r="AA197"/>
      <c r="AB197"/>
      <c r="AC197"/>
      <c r="AD197"/>
      <c r="AE197"/>
    </row>
    <row r="198" spans="2:31" ht="15">
      <c r="B198"/>
      <c r="C198"/>
      <c r="D198"/>
      <c r="E198"/>
      <c r="F198"/>
      <c r="G198"/>
      <c r="H198"/>
      <c r="I198"/>
      <c r="J198"/>
      <c r="K198"/>
      <c r="L198"/>
      <c r="M198"/>
      <c r="N198"/>
      <c r="O198"/>
      <c r="P198"/>
      <c r="Q198"/>
      <c r="R198"/>
      <c r="S198"/>
      <c r="T198"/>
      <c r="U198"/>
      <c r="V198"/>
      <c r="W198"/>
      <c r="X198"/>
      <c r="Y198"/>
      <c r="Z198"/>
      <c r="AA198"/>
      <c r="AB198"/>
      <c r="AC198"/>
      <c r="AD198"/>
      <c r="AE198"/>
    </row>
    <row r="199" spans="2:31" ht="15">
      <c r="B199"/>
      <c r="C199"/>
      <c r="D199"/>
      <c r="E199"/>
      <c r="F199"/>
      <c r="G199"/>
      <c r="H199"/>
      <c r="I199"/>
      <c r="J199"/>
      <c r="K199"/>
      <c r="L199"/>
      <c r="M199"/>
      <c r="N199"/>
      <c r="O199"/>
      <c r="P199"/>
      <c r="Q199"/>
      <c r="R199"/>
      <c r="S199"/>
      <c r="T199"/>
      <c r="U199"/>
      <c r="V199"/>
      <c r="W199"/>
      <c r="X199"/>
      <c r="Y199"/>
      <c r="Z199"/>
      <c r="AA199"/>
      <c r="AB199"/>
      <c r="AC199"/>
      <c r="AD199"/>
      <c r="AE199"/>
    </row>
    <row r="200" spans="2:31" ht="15">
      <c r="B200"/>
      <c r="C200"/>
      <c r="D200"/>
      <c r="E200"/>
      <c r="F200"/>
      <c r="G200"/>
      <c r="H200"/>
      <c r="I200"/>
      <c r="J200"/>
      <c r="K200"/>
      <c r="L200"/>
      <c r="M200"/>
      <c r="N200"/>
      <c r="O200"/>
      <c r="P200"/>
      <c r="Q200"/>
      <c r="R200"/>
      <c r="S200"/>
      <c r="T200"/>
      <c r="U200"/>
      <c r="V200"/>
      <c r="W200"/>
      <c r="X200"/>
      <c r="Y200"/>
      <c r="Z200"/>
      <c r="AA200"/>
      <c r="AB200"/>
      <c r="AC200"/>
      <c r="AD200"/>
      <c r="AE200"/>
    </row>
    <row r="201" spans="2:31" ht="15">
      <c r="B201"/>
      <c r="C201"/>
      <c r="D201"/>
      <c r="E201"/>
      <c r="F201"/>
      <c r="G201"/>
      <c r="H201"/>
      <c r="I201"/>
      <c r="J201"/>
      <c r="K201"/>
      <c r="L201"/>
      <c r="M201"/>
      <c r="N201"/>
      <c r="O201"/>
      <c r="P201"/>
      <c r="Q201"/>
      <c r="R201"/>
      <c r="S201"/>
      <c r="T201"/>
      <c r="U201"/>
      <c r="V201"/>
      <c r="W201"/>
      <c r="X201"/>
      <c r="Y201"/>
      <c r="Z201"/>
      <c r="AA201"/>
      <c r="AB201"/>
      <c r="AC201"/>
      <c r="AD201"/>
      <c r="AE201"/>
    </row>
    <row r="202" spans="2:31" ht="15">
      <c r="B202"/>
      <c r="C202"/>
      <c r="D202"/>
      <c r="E202"/>
      <c r="F202"/>
      <c r="G202"/>
      <c r="H202"/>
      <c r="I202"/>
      <c r="J202"/>
      <c r="K202"/>
      <c r="L202"/>
      <c r="M202"/>
      <c r="N202"/>
      <c r="O202"/>
      <c r="P202"/>
      <c r="Q202"/>
      <c r="R202"/>
      <c r="S202"/>
      <c r="T202"/>
      <c r="U202"/>
      <c r="V202"/>
      <c r="W202"/>
      <c r="X202"/>
      <c r="Y202"/>
      <c r="Z202"/>
      <c r="AA202"/>
      <c r="AB202"/>
      <c r="AC202"/>
      <c r="AD202"/>
      <c r="AE202"/>
    </row>
    <row r="203" spans="2:31" ht="15">
      <c r="B203"/>
      <c r="C203"/>
      <c r="D203"/>
      <c r="E203"/>
      <c r="F203"/>
      <c r="G203"/>
      <c r="H203"/>
      <c r="I203"/>
      <c r="J203"/>
      <c r="K203"/>
      <c r="L203"/>
      <c r="M203"/>
      <c r="N203"/>
      <c r="O203"/>
      <c r="P203"/>
      <c r="Q203"/>
      <c r="R203"/>
      <c r="S203"/>
      <c r="T203"/>
      <c r="U203"/>
      <c r="V203"/>
      <c r="W203"/>
      <c r="X203"/>
      <c r="Y203"/>
      <c r="Z203"/>
      <c r="AA203"/>
      <c r="AB203"/>
      <c r="AC203"/>
      <c r="AD203"/>
      <c r="AE203"/>
    </row>
    <row r="204" spans="2:31" ht="15">
      <c r="B204"/>
      <c r="C204"/>
      <c r="D204"/>
      <c r="E204"/>
      <c r="F204"/>
      <c r="G204"/>
      <c r="H204"/>
      <c r="I204"/>
      <c r="J204"/>
      <c r="K204"/>
      <c r="L204"/>
      <c r="M204"/>
      <c r="N204"/>
      <c r="O204"/>
      <c r="P204"/>
      <c r="Q204"/>
      <c r="R204"/>
      <c r="S204"/>
      <c r="T204"/>
      <c r="U204"/>
      <c r="V204"/>
      <c r="W204"/>
      <c r="X204"/>
      <c r="Y204"/>
      <c r="Z204"/>
      <c r="AA204"/>
      <c r="AB204"/>
      <c r="AC204"/>
      <c r="AD204"/>
      <c r="AE204"/>
    </row>
    <row r="205" spans="2:31" ht="15">
      <c r="B205"/>
      <c r="C205"/>
      <c r="D205"/>
      <c r="E205"/>
      <c r="F205"/>
      <c r="G205"/>
      <c r="H205"/>
      <c r="I205"/>
      <c r="J205"/>
      <c r="K205"/>
      <c r="L205"/>
      <c r="M205"/>
      <c r="N205"/>
      <c r="O205"/>
      <c r="P205"/>
      <c r="Q205"/>
      <c r="R205"/>
      <c r="S205"/>
      <c r="T205"/>
      <c r="U205"/>
      <c r="V205"/>
      <c r="W205"/>
      <c r="X205"/>
      <c r="Y205"/>
      <c r="Z205"/>
      <c r="AA205"/>
      <c r="AB205"/>
      <c r="AC205"/>
      <c r="AD205"/>
      <c r="AE205"/>
    </row>
    <row r="206" spans="2:31" ht="15">
      <c r="B206"/>
      <c r="C206"/>
      <c r="D206"/>
      <c r="E206"/>
      <c r="F206"/>
      <c r="G206"/>
      <c r="H206"/>
      <c r="I206"/>
      <c r="J206"/>
      <c r="K206"/>
      <c r="L206"/>
      <c r="M206"/>
      <c r="N206"/>
      <c r="O206"/>
      <c r="P206"/>
      <c r="Q206"/>
      <c r="R206"/>
      <c r="S206"/>
      <c r="T206"/>
      <c r="U206"/>
      <c r="V206"/>
      <c r="W206"/>
      <c r="X206"/>
      <c r="Y206"/>
      <c r="Z206"/>
      <c r="AA206"/>
      <c r="AB206"/>
      <c r="AC206"/>
      <c r="AD206"/>
      <c r="AE206"/>
    </row>
    <row r="207" spans="2:31" ht="15">
      <c r="B207"/>
      <c r="C207"/>
      <c r="D207"/>
      <c r="E207"/>
      <c r="F207"/>
      <c r="G207"/>
      <c r="H207"/>
      <c r="I207"/>
      <c r="J207"/>
      <c r="K207"/>
      <c r="L207"/>
      <c r="M207"/>
      <c r="N207"/>
      <c r="O207"/>
      <c r="P207"/>
      <c r="Q207"/>
      <c r="R207"/>
      <c r="S207"/>
      <c r="T207"/>
      <c r="U207"/>
      <c r="V207"/>
      <c r="W207"/>
      <c r="X207"/>
      <c r="Y207"/>
      <c r="Z207"/>
      <c r="AA207"/>
      <c r="AB207"/>
      <c r="AC207"/>
      <c r="AD207"/>
      <c r="AE207"/>
    </row>
    <row r="208" spans="2:31" ht="15">
      <c r="B208"/>
      <c r="C208"/>
      <c r="D208"/>
      <c r="E208"/>
      <c r="F208"/>
      <c r="G208"/>
      <c r="H208"/>
      <c r="I208"/>
      <c r="J208"/>
      <c r="K208"/>
      <c r="L208"/>
      <c r="M208"/>
      <c r="N208"/>
      <c r="O208"/>
      <c r="P208"/>
      <c r="Q208"/>
      <c r="R208"/>
      <c r="S208"/>
      <c r="T208"/>
      <c r="U208"/>
      <c r="V208"/>
      <c r="W208"/>
      <c r="X208"/>
      <c r="Y208"/>
      <c r="Z208"/>
      <c r="AA208"/>
      <c r="AB208"/>
      <c r="AC208"/>
      <c r="AD208"/>
      <c r="AE208"/>
    </row>
    <row r="209" spans="2:31" ht="15">
      <c r="B209"/>
      <c r="C209"/>
      <c r="D209"/>
      <c r="E209"/>
      <c r="F209"/>
      <c r="G209"/>
      <c r="H209"/>
      <c r="I209"/>
      <c r="J209"/>
      <c r="K209"/>
      <c r="L209"/>
      <c r="M209"/>
      <c r="N209"/>
      <c r="O209"/>
      <c r="P209"/>
      <c r="Q209"/>
      <c r="R209"/>
      <c r="S209"/>
      <c r="T209"/>
      <c r="U209"/>
      <c r="V209"/>
      <c r="W209"/>
      <c r="X209"/>
      <c r="Y209"/>
      <c r="Z209"/>
      <c r="AA209"/>
      <c r="AB209"/>
      <c r="AC209"/>
      <c r="AD209"/>
      <c r="AE209"/>
    </row>
    <row r="210" spans="2:31" ht="15">
      <c r="B210"/>
      <c r="C210"/>
      <c r="D210"/>
      <c r="E210"/>
      <c r="F210"/>
      <c r="G210"/>
      <c r="H210"/>
      <c r="I210"/>
      <c r="J210"/>
      <c r="K210"/>
      <c r="L210"/>
      <c r="M210"/>
      <c r="N210"/>
      <c r="O210"/>
      <c r="P210"/>
      <c r="Q210"/>
      <c r="R210"/>
      <c r="S210"/>
      <c r="T210"/>
      <c r="U210"/>
      <c r="V210"/>
      <c r="W210"/>
      <c r="X210"/>
      <c r="Y210"/>
      <c r="Z210"/>
      <c r="AA210"/>
      <c r="AB210"/>
      <c r="AC210"/>
      <c r="AD210"/>
      <c r="AE210"/>
    </row>
    <row r="211" spans="2:31" ht="15">
      <c r="B211"/>
      <c r="C211"/>
      <c r="D211"/>
      <c r="E211"/>
      <c r="F211"/>
      <c r="G211"/>
      <c r="H211"/>
      <c r="I211"/>
      <c r="J211"/>
      <c r="K211"/>
      <c r="L211"/>
      <c r="M211"/>
      <c r="N211"/>
      <c r="O211"/>
      <c r="P211"/>
      <c r="Q211"/>
      <c r="R211"/>
      <c r="S211"/>
      <c r="T211"/>
      <c r="U211"/>
      <c r="V211"/>
      <c r="W211"/>
      <c r="X211"/>
      <c r="Y211"/>
      <c r="Z211"/>
      <c r="AA211"/>
      <c r="AB211"/>
      <c r="AC211"/>
      <c r="AD211"/>
      <c r="AE211"/>
    </row>
    <row r="212" spans="2:31" ht="15">
      <c r="B212"/>
      <c r="C212"/>
      <c r="D212"/>
      <c r="E212"/>
      <c r="F212"/>
      <c r="G212"/>
      <c r="H212"/>
      <c r="I212"/>
      <c r="J212"/>
      <c r="K212"/>
      <c r="L212"/>
      <c r="M212"/>
      <c r="N212"/>
      <c r="O212"/>
      <c r="P212"/>
      <c r="Q212"/>
      <c r="R212"/>
      <c r="S212"/>
      <c r="T212"/>
      <c r="U212"/>
      <c r="V212"/>
      <c r="W212"/>
      <c r="X212"/>
      <c r="Y212"/>
      <c r="Z212"/>
      <c r="AA212"/>
      <c r="AB212"/>
      <c r="AC212"/>
      <c r="AD212"/>
      <c r="AE212"/>
    </row>
    <row r="213" spans="2:31" ht="15">
      <c r="B213"/>
      <c r="C213"/>
      <c r="D213"/>
      <c r="E213"/>
      <c r="F213"/>
      <c r="G213"/>
      <c r="H213"/>
      <c r="I213"/>
      <c r="J213"/>
      <c r="K213"/>
      <c r="L213"/>
      <c r="M213"/>
      <c r="N213"/>
      <c r="O213"/>
      <c r="P213"/>
      <c r="Q213"/>
      <c r="R213"/>
      <c r="S213"/>
      <c r="T213"/>
      <c r="U213"/>
      <c r="V213"/>
      <c r="W213"/>
      <c r="X213"/>
      <c r="Y213"/>
      <c r="Z213"/>
      <c r="AA213"/>
      <c r="AB213"/>
      <c r="AC213"/>
      <c r="AD213"/>
      <c r="AE213"/>
    </row>
    <row r="214" spans="2:31" ht="15">
      <c r="B214"/>
      <c r="C214"/>
      <c r="D214"/>
      <c r="E214"/>
      <c r="F214"/>
      <c r="G214"/>
      <c r="H214"/>
      <c r="I214"/>
      <c r="J214"/>
      <c r="K214"/>
      <c r="L214"/>
      <c r="M214"/>
      <c r="N214"/>
      <c r="O214"/>
      <c r="P214"/>
      <c r="Q214"/>
      <c r="R214"/>
      <c r="S214"/>
      <c r="T214"/>
      <c r="U214"/>
      <c r="V214"/>
      <c r="W214"/>
      <c r="X214"/>
      <c r="Y214"/>
      <c r="Z214"/>
      <c r="AA214"/>
      <c r="AB214"/>
      <c r="AC214"/>
      <c r="AD214"/>
      <c r="AE214"/>
    </row>
    <row r="215" spans="2:31" ht="15">
      <c r="B215"/>
      <c r="C215"/>
      <c r="D215"/>
      <c r="E215"/>
      <c r="F215"/>
      <c r="G215"/>
      <c r="H215"/>
      <c r="I215"/>
      <c r="J215"/>
      <c r="K215"/>
      <c r="L215"/>
      <c r="M215"/>
      <c r="N215"/>
      <c r="O215"/>
      <c r="P215"/>
      <c r="Q215"/>
      <c r="R215"/>
      <c r="S215"/>
      <c r="T215"/>
      <c r="U215"/>
      <c r="V215"/>
      <c r="W215"/>
      <c r="X215"/>
      <c r="Y215"/>
      <c r="Z215"/>
      <c r="AA215"/>
      <c r="AB215"/>
      <c r="AC215"/>
      <c r="AD215"/>
      <c r="AE215"/>
    </row>
    <row r="216" spans="2:31" ht="15">
      <c r="B216"/>
      <c r="C216"/>
      <c r="D216"/>
      <c r="E216"/>
      <c r="F216"/>
      <c r="G216"/>
      <c r="H216"/>
      <c r="I216"/>
      <c r="J216"/>
      <c r="K216"/>
      <c r="L216"/>
      <c r="M216"/>
      <c r="N216"/>
    </row>
    <row r="217" spans="2:31" ht="15">
      <c r="B217"/>
      <c r="C217"/>
      <c r="D217"/>
      <c r="E217"/>
      <c r="F217"/>
      <c r="G217"/>
      <c r="H217"/>
      <c r="I217"/>
      <c r="J217"/>
      <c r="K217"/>
      <c r="L217"/>
      <c r="M217"/>
      <c r="N217"/>
    </row>
  </sheetData>
  <sheetProtection selectLockedCells="1"/>
  <mergeCells count="6">
    <mergeCell ref="I8:L8"/>
    <mergeCell ref="I42:L42"/>
    <mergeCell ref="I59:L59"/>
    <mergeCell ref="B1:N1"/>
    <mergeCell ref="B2:N2"/>
    <mergeCell ref="B3:N3"/>
  </mergeCells>
  <pageMargins left="0.5" right="0.5" top="0.3" bottom="0.5" header="0.5" footer="0.5"/>
  <pageSetup scale="76" fitToHeight="0" orientation="portrait" r:id="rId1"/>
  <headerFooter alignWithMargins="0"/>
  <rowBreaks count="1" manualBreakCount="1">
    <brk id="6" min="1"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1" transitionEvaluation="1" codeName="Sheet10"/>
  <dimension ref="B1:BN263"/>
  <sheetViews>
    <sheetView showGridLines="0" zoomScaleNormal="100" workbookViewId="0"/>
  </sheetViews>
  <sheetFormatPr defaultColWidth="9.77734375" defaultRowHeight="12.75"/>
  <cols>
    <col min="1" max="1" width="2.33203125" style="1" customWidth="1"/>
    <col min="2" max="2" width="24.5546875" style="12" customWidth="1"/>
    <col min="3" max="5" width="7.77734375" style="12" customWidth="1"/>
    <col min="6" max="6" width="8" style="12" customWidth="1"/>
    <col min="7" max="8" width="7.77734375" style="12" customWidth="1"/>
    <col min="9" max="11" width="6.109375" style="12" customWidth="1"/>
    <col min="12" max="12" width="8.44140625" style="1" customWidth="1"/>
    <col min="13" max="13" width="0.77734375" style="1" customWidth="1"/>
    <col min="14" max="14" width="10.88671875" style="1" customWidth="1"/>
    <col min="15" max="16384" width="9.77734375" style="1"/>
  </cols>
  <sheetData>
    <row r="1" spans="2:14">
      <c r="B1" s="955" t="str">
        <f>'Title Page'!$B$30</f>
        <v>ASHRAE Standard 140-2023, Informative Annex B8, Section B8.1</v>
      </c>
      <c r="C1" s="955"/>
      <c r="D1" s="955"/>
      <c r="E1" s="955"/>
      <c r="F1" s="955"/>
      <c r="G1" s="955"/>
      <c r="H1" s="955"/>
      <c r="I1" s="955"/>
      <c r="J1" s="955"/>
      <c r="K1" s="955"/>
      <c r="L1" s="955"/>
      <c r="M1" s="955"/>
      <c r="N1" s="955"/>
    </row>
    <row r="2" spans="2:14">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14">
      <c r="B3" s="955" t="str">
        <f>'Title Page'!$B$34</f>
        <v/>
      </c>
      <c r="C3" s="955"/>
      <c r="D3" s="955"/>
      <c r="E3" s="955"/>
      <c r="F3" s="955"/>
      <c r="G3" s="955"/>
      <c r="H3" s="955"/>
      <c r="I3" s="955"/>
      <c r="J3" s="955"/>
      <c r="K3" s="955"/>
      <c r="L3" s="955"/>
      <c r="M3" s="955"/>
      <c r="N3" s="955"/>
    </row>
    <row r="4" spans="2:14" ht="15" customHeight="1">
      <c r="C4" s="196" t="s">
        <v>1389</v>
      </c>
    </row>
    <row r="5" spans="2:14" ht="10.5" customHeight="1">
      <c r="C5" s="196" t="s">
        <v>233</v>
      </c>
    </row>
    <row r="6" spans="2:14" ht="5.25" customHeight="1"/>
    <row r="7" spans="2:14" ht="16.5" thickBot="1">
      <c r="B7" s="134" t="s">
        <v>610</v>
      </c>
      <c r="K7" s="1"/>
      <c r="N7" s="12"/>
    </row>
    <row r="8" spans="2:14" ht="13.5" thickTop="1">
      <c r="B8" s="174" t="s">
        <v>473</v>
      </c>
      <c r="C8" s="65"/>
      <c r="D8" s="65"/>
      <c r="E8" s="65"/>
      <c r="F8" s="65"/>
      <c r="G8" s="65"/>
      <c r="H8" s="65"/>
      <c r="I8" s="973" t="s">
        <v>561</v>
      </c>
      <c r="J8" s="976"/>
      <c r="K8" s="976"/>
      <c r="L8" s="977"/>
      <c r="N8" s="85"/>
    </row>
    <row r="9" spans="2:14">
      <c r="B9" s="53"/>
      <c r="C9" s="60" t="str">
        <f ca="1">'DATA for charts'!C6</f>
        <v>BSIMAC</v>
      </c>
      <c r="D9" s="60" t="str">
        <f ca="1">'DATA for charts'!D6</f>
        <v>CSE</v>
      </c>
      <c r="E9" s="60" t="str">
        <f ca="1">'DATA for charts'!E6</f>
        <v>DeST</v>
      </c>
      <c r="F9" s="60" t="str">
        <f ca="1">'DATA for charts'!F6</f>
        <v>EnergyPlus</v>
      </c>
      <c r="G9" s="60" t="str">
        <f ca="1">'DATA for charts'!G6</f>
        <v>ESP-r</v>
      </c>
      <c r="H9" s="60" t="str">
        <f ca="1">'DATA for charts'!H6</f>
        <v>TRNSYS</v>
      </c>
      <c r="I9" s="169"/>
      <c r="J9" s="68"/>
      <c r="K9" s="68"/>
      <c r="L9" s="170" t="s">
        <v>453</v>
      </c>
      <c r="M9" s="15"/>
      <c r="N9" s="354" t="str">
        <f ca="1">'DATA for charts'!$S$6</f>
        <v>Tested Prg</v>
      </c>
    </row>
    <row r="10" spans="2:14">
      <c r="B10" s="54" t="s">
        <v>24</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7" t="str">
        <f ca="1">'DATA for charts'!$S$7</f>
        <v/>
      </c>
    </row>
    <row r="11" spans="2:14">
      <c r="B11" s="53" t="s">
        <v>481</v>
      </c>
      <c r="C11" s="62">
        <f ca="1">IF(AND(ISNUMBER('Tables 1'!C47),ISNUMBER('Tables 1'!C46)),'Tables 1'!C47-'Tables 1'!C46,"")</f>
        <v>1.3409999999999993</v>
      </c>
      <c r="D11" s="62">
        <f ca="1">IF(AND(ISNUMBER('Tables 1'!D47),ISNUMBER('Tables 1'!D46)),'Tables 1'!D47-'Tables 1'!D46,"")</f>
        <v>1.6808190538049095</v>
      </c>
      <c r="E11" s="62">
        <f ca="1">IF(AND(ISNUMBER('Tables 1'!E47),ISNUMBER('Tables 1'!E46)),'Tables 1'!E47-'Tables 1'!E46,"")</f>
        <v>1.9020000000000001</v>
      </c>
      <c r="F11" s="62">
        <f ca="1">IF(AND(ISNUMBER('Tables 1'!F47),ISNUMBER('Tables 1'!F46)),'Tables 1'!F47-'Tables 1'!F46,"")</f>
        <v>1.7066053699733006</v>
      </c>
      <c r="G11" s="62">
        <f ca="1">IF(AND(ISNUMBER('Tables 1'!G47),ISNUMBER('Tables 1'!G46)),'Tables 1'!G47-'Tables 1'!G46,"")</f>
        <v>1.7443</v>
      </c>
      <c r="H11" s="62">
        <f ca="1">IF(AND(ISNUMBER('Tables 1'!H47),ISNUMBER('Tables 1'!H46)),'Tables 1'!H47-'Tables 1'!H46,"")</f>
        <v>1.8611499999999994</v>
      </c>
      <c r="I11" s="58">
        <f t="shared" ref="I11:I21" ca="1" si="0">MIN(C11:H11)</f>
        <v>1.3409999999999993</v>
      </c>
      <c r="J11" s="69">
        <f t="shared" ref="J11:J21" ca="1" si="1">MAX(C11:H11)</f>
        <v>1.9020000000000001</v>
      </c>
      <c r="K11" s="91">
        <f t="shared" ref="K11:K21" ca="1" si="2">AVERAGE(C11:H11)</f>
        <v>1.7059790706297016</v>
      </c>
      <c r="L11" s="128">
        <f t="shared" ref="L11:L16" ca="1" si="3">ABS((J11-I11)/K11)</f>
        <v>0.32884342466928834</v>
      </c>
      <c r="M11" s="17"/>
      <c r="N11" s="79" t="str">
        <f>IF(AND(ISNUMBER('Tables 1'!N47),ISNUMBER('Tables 1'!N46)),'Tables 1'!N47-'Tables 1'!N46,"")</f>
        <v/>
      </c>
    </row>
    <row r="12" spans="2:14">
      <c r="B12" s="53" t="s">
        <v>482</v>
      </c>
      <c r="C12" s="62">
        <f ca="1">IF(AND(ISNUMBER('Tables 1'!C48),ISNUMBER('Tables 1'!C47)),'Tables 1'!C48-'Tables 1'!C47,"")</f>
        <v>1.7240000000000002</v>
      </c>
      <c r="D12" s="62">
        <f ca="1">IF(AND(ISNUMBER('Tables 1'!D48),ISNUMBER('Tables 1'!D47)),'Tables 1'!D48-'Tables 1'!D47,"")</f>
        <v>1.5092807648528002</v>
      </c>
      <c r="E12" s="62">
        <f ca="1">IF(AND(ISNUMBER('Tables 1'!E48),ISNUMBER('Tables 1'!E47)),'Tables 1'!E48-'Tables 1'!E47,"")</f>
        <v>1.6139999999999999</v>
      </c>
      <c r="F12" s="62">
        <f ca="1">IF(AND(ISNUMBER('Tables 1'!F48),ISNUMBER('Tables 1'!F47)),'Tables 1'!F48-'Tables 1'!F47,"")</f>
        <v>1.7325097849126179</v>
      </c>
      <c r="G12" s="62">
        <f ca="1">IF(AND(ISNUMBER('Tables 1'!G48),ISNUMBER('Tables 1'!G47)),'Tables 1'!G48-'Tables 1'!G47,"")</f>
        <v>1.602199999999999</v>
      </c>
      <c r="H12" s="62">
        <f ca="1">IF(AND(ISNUMBER('Tables 1'!H48),ISNUMBER('Tables 1'!H47)),'Tables 1'!H48-'Tables 1'!H47,"")</f>
        <v>1.6757300000000015</v>
      </c>
      <c r="I12" s="58">
        <f t="shared" ca="1" si="0"/>
        <v>1.5092807648528002</v>
      </c>
      <c r="J12" s="62">
        <f t="shared" ca="1" si="1"/>
        <v>1.7325097849126179</v>
      </c>
      <c r="K12" s="75">
        <f t="shared" ca="1" si="2"/>
        <v>1.642953424960903</v>
      </c>
      <c r="L12" s="128">
        <f t="shared" ca="1" si="3"/>
        <v>0.13587057105111172</v>
      </c>
      <c r="M12" s="17"/>
      <c r="N12" s="79" t="str">
        <f>IF(AND(ISNUMBER('Tables 1'!N48),ISNUMBER('Tables 1'!N47)),'Tables 1'!N48-'Tables 1'!N47,"")</f>
        <v/>
      </c>
    </row>
    <row r="13" spans="2:14">
      <c r="B13" s="53" t="s">
        <v>245</v>
      </c>
      <c r="C13" s="62">
        <f ca="1">IF(AND(ISNUMBER('Tables 1'!C49),ISNUMBER('Tables 1'!C48)),'Tables 1'!C49-'Tables 1'!C48,"")</f>
        <v>-1.2309999999999999</v>
      </c>
      <c r="D13" s="62">
        <f ca="1">IF(AND(ISNUMBER('Tables 1'!D49),ISNUMBER('Tables 1'!D48)),'Tables 1'!D49-'Tables 1'!D48,"")</f>
        <v>-1.2106313945872555</v>
      </c>
      <c r="E13" s="62">
        <f ca="1">IF(AND(ISNUMBER('Tables 1'!E49),ISNUMBER('Tables 1'!E48)),'Tables 1'!E49-'Tables 1'!E48,"")</f>
        <v>-1.2279999999999998</v>
      </c>
      <c r="F13" s="62">
        <f ca="1">IF(AND(ISNUMBER('Tables 1'!F49),ISNUMBER('Tables 1'!F48)),'Tables 1'!F49-'Tables 1'!F48,"")</f>
        <v>-1.1745344575340724</v>
      </c>
      <c r="G13" s="62">
        <f ca="1">IF(AND(ISNUMBER('Tables 1'!G49),ISNUMBER('Tables 1'!G48)),'Tables 1'!G49-'Tables 1'!G48,"")</f>
        <v>-1.1851999999999991</v>
      </c>
      <c r="H13" s="62">
        <f ca="1">IF(AND(ISNUMBER('Tables 1'!H49),ISNUMBER('Tables 1'!H48)),'Tables 1'!H49-'Tables 1'!H48,"")</f>
        <v>-1.2085800000000004</v>
      </c>
      <c r="I13" s="58">
        <f t="shared" ca="1" si="0"/>
        <v>-1.2309999999999999</v>
      </c>
      <c r="J13" s="62">
        <f t="shared" ca="1" si="1"/>
        <v>-1.1745344575340724</v>
      </c>
      <c r="K13" s="75">
        <f t="shared" ca="1" si="2"/>
        <v>-1.2063243086868878</v>
      </c>
      <c r="L13" s="128">
        <f t="shared" ca="1" si="3"/>
        <v>4.6807928895498722E-2</v>
      </c>
      <c r="M13" s="17"/>
      <c r="N13" s="79" t="str">
        <f>IF(AND(ISNUMBER('Tables 1'!N49),ISNUMBER('Tables 1'!N48)),'Tables 1'!N49-'Tables 1'!N48,"")</f>
        <v/>
      </c>
    </row>
    <row r="14" spans="2:14">
      <c r="B14" s="53" t="s">
        <v>251</v>
      </c>
      <c r="C14" s="62">
        <f ca="1">IF(AND(ISNUMBER('Tables 1'!C50),ISNUMBER('Tables 1'!C49)),'Tables 1'!C50-'Tables 1'!C49,"")</f>
        <v>-1.2279999999999998</v>
      </c>
      <c r="D14" s="62">
        <f ca="1">IF(AND(ISNUMBER('Tables 1'!D50),ISNUMBER('Tables 1'!D49)),'Tables 1'!D50-'Tables 1'!D49,"")</f>
        <v>-1.3804489616037152</v>
      </c>
      <c r="E14" s="62">
        <f ca="1">IF(AND(ISNUMBER('Tables 1'!E50),ISNUMBER('Tables 1'!E49)),'Tables 1'!E50-'Tables 1'!E49,"")</f>
        <v>-1.4790000000000001</v>
      </c>
      <c r="F14" s="62">
        <f ca="1">IF(AND(ISNUMBER('Tables 1'!F50),ISNUMBER('Tables 1'!F49)),'Tables 1'!F50-'Tables 1'!F49,"")</f>
        <v>-1.2856713406527129</v>
      </c>
      <c r="G14" s="62">
        <f ca="1">IF(AND(ISNUMBER('Tables 1'!G50),ISNUMBER('Tables 1'!G49)),'Tables 1'!G50-'Tables 1'!G49,"")</f>
        <v>-1.4821</v>
      </c>
      <c r="H14" s="62">
        <f ca="1">IF(AND(ISNUMBER('Tables 1'!H50),ISNUMBER('Tables 1'!H49)),'Tables 1'!H50-'Tables 1'!H49,"")</f>
        <v>-1.3858200000000007</v>
      </c>
      <c r="I14" s="58">
        <f t="shared" ca="1" si="0"/>
        <v>-1.4821</v>
      </c>
      <c r="J14" s="62">
        <f t="shared" ca="1" si="1"/>
        <v>-1.2279999999999998</v>
      </c>
      <c r="K14" s="75">
        <f t="shared" ca="1" si="2"/>
        <v>-1.3735067170427382</v>
      </c>
      <c r="L14" s="128">
        <f t="shared" ca="1" si="3"/>
        <v>0.18500091542842714</v>
      </c>
      <c r="M14" s="17"/>
      <c r="N14" s="79" t="str">
        <f>IF(AND(ISNUMBER('Tables 1'!N50),ISNUMBER('Tables 1'!N49)),'Tables 1'!N50-'Tables 1'!N49,"")</f>
        <v/>
      </c>
    </row>
    <row r="15" spans="2:14">
      <c r="B15" s="53" t="s">
        <v>252</v>
      </c>
      <c r="C15" s="62">
        <f ca="1">IF(AND(ISNUMBER('Tables 1'!C11),ISNUMBER('Tables 1'!C50)),'Tables 1'!C11-'Tables 1'!C50,"")</f>
        <v>-1.1210000000000004</v>
      </c>
      <c r="D15" s="62">
        <f ca="1">IF(AND(ISNUMBER('Tables 1'!D11),ISNUMBER('Tables 1'!D50)),'Tables 1'!D11-'Tables 1'!D50,"")</f>
        <v>-1.4612667436905391</v>
      </c>
      <c r="E15" s="62">
        <f ca="1">IF(AND(ISNUMBER('Tables 1'!E11),ISNUMBER('Tables 1'!E50)),'Tables 1'!E11-'Tables 1'!E50,"")</f>
        <v>-1.907</v>
      </c>
      <c r="F15" s="62">
        <f ca="1">IF(AND(ISNUMBER('Tables 1'!F11),ISNUMBER('Tables 1'!F50)),'Tables 1'!F11-'Tables 1'!F50,"")</f>
        <v>-1.2957526974894664</v>
      </c>
      <c r="G15" s="62">
        <f ca="1">IF(AND(ISNUMBER('Tables 1'!G11),ISNUMBER('Tables 1'!G50)),'Tables 1'!G11-'Tables 1'!G50,"")</f>
        <v>-1.1829000000000001</v>
      </c>
      <c r="H15" s="62">
        <f ca="1">IF(AND(ISNUMBER('Tables 1'!H11),ISNUMBER('Tables 1'!H50)),'Tables 1'!H11-'Tables 1'!H50,"")</f>
        <v>-1.3469799999999994</v>
      </c>
      <c r="I15" s="58">
        <f t="shared" ca="1" si="0"/>
        <v>-1.907</v>
      </c>
      <c r="J15" s="62">
        <f t="shared" ca="1" si="1"/>
        <v>-1.1210000000000004</v>
      </c>
      <c r="K15" s="75">
        <f t="shared" ca="1" si="2"/>
        <v>-1.3858165735300008</v>
      </c>
      <c r="L15" s="128">
        <f t="shared" ca="1" si="3"/>
        <v>0.56717462831164789</v>
      </c>
      <c r="M15" s="17"/>
      <c r="N15" s="79" t="str">
        <f>IF(AND(ISNUMBER('Tables 1'!N11),ISNUMBER('Tables 1'!N50)),'Tables 1'!N11-'Tables 1'!N50,"")</f>
        <v/>
      </c>
    </row>
    <row r="16" spans="2:14">
      <c r="B16" s="157" t="s">
        <v>246</v>
      </c>
      <c r="C16" s="238" t="str">
        <f ca="1">IF(AND(ISNUMBER('Tables 1'!C51),ISNUMBER('Tables 1'!C11)),'Tables 1'!C51-'Tables 1'!C11,"")</f>
        <v/>
      </c>
      <c r="D16" s="238">
        <f ca="1">IF(AND(ISNUMBER('Tables 1'!D51),ISNUMBER('Tables 1'!D11)),'Tables 1'!D51-'Tables 1'!D11,"")</f>
        <v>0.16318489471405995</v>
      </c>
      <c r="E16" s="238">
        <f ca="1">IF(AND(ISNUMBER('Tables 1'!E51),ISNUMBER('Tables 1'!E11)),'Tables 1'!E51-'Tables 1'!E11,"")</f>
        <v>0.28300000000000036</v>
      </c>
      <c r="F16" s="238">
        <f ca="1">IF(AND(ISNUMBER('Tables 1'!F51),ISNUMBER('Tables 1'!F11)),'Tables 1'!F51-'Tables 1'!F11,"")</f>
        <v>0.17568632263769057</v>
      </c>
      <c r="G16" s="238">
        <f ca="1">IF(AND(ISNUMBER('Tables 1'!G51),ISNUMBER('Tables 1'!G$11)),'Tables 1'!G51-'Tables 1'!G$11,"")</f>
        <v>0.14189999999999969</v>
      </c>
      <c r="H16" s="238">
        <f ca="1">IF(AND(ISNUMBER('Tables 1'!H51),ISNUMBER('Tables 1'!H11)),'Tables 1'!H51-'Tables 1'!H11,"")</f>
        <v>0.21713000000000005</v>
      </c>
      <c r="I16" s="239">
        <f t="shared" ca="1" si="0"/>
        <v>0.14189999999999969</v>
      </c>
      <c r="J16" s="238">
        <f t="shared" ca="1" si="1"/>
        <v>0.28300000000000036</v>
      </c>
      <c r="K16" s="246">
        <f t="shared" ca="1" si="2"/>
        <v>0.19618024347035012</v>
      </c>
      <c r="L16" s="241">
        <f t="shared" ca="1" si="3"/>
        <v>0.71923654239590107</v>
      </c>
      <c r="M16" s="17"/>
      <c r="N16" s="79" t="str">
        <f>IF(AND(ISNUMBER('Tables 1'!N51),ISNUMBER('Tables 1'!N11)),'Tables 1'!N51-'Tables 1'!N11,"")</f>
        <v/>
      </c>
    </row>
    <row r="17" spans="2:14">
      <c r="B17" s="157" t="s">
        <v>739</v>
      </c>
      <c r="C17" s="238">
        <f ca="1">IF(AND(ISNUMBER('Tables 1'!C52),ISNUMBER('Tables 1'!C$11)),'Tables 1'!C52-'Tables 1'!C$11,"")</f>
        <v>-0.30699999999999994</v>
      </c>
      <c r="D17" s="238">
        <f ca="1">IF(AND(ISNUMBER('Tables 1'!D52),ISNUMBER('Tables 1'!D$11)),'Tables 1'!D52-'Tables 1'!D$11,"")</f>
        <v>-2.3157306326688776E-3</v>
      </c>
      <c r="E17" s="238">
        <f ca="1">IF(AND(ISNUMBER('Tables 1'!E52),ISNUMBER('Tables 1'!E$11)),'Tables 1'!E52-'Tables 1'!E$11,"")</f>
        <v>-0.67199999999999971</v>
      </c>
      <c r="F17" s="238">
        <f ca="1">IF(AND(ISNUMBER('Tables 1'!F52),ISNUMBER('Tables 1'!F$11)),'Tables 1'!F52-'Tables 1'!F$11,"")</f>
        <v>-0.3618957610756528</v>
      </c>
      <c r="G17" s="238">
        <f ca="1">IF(AND(ISNUMBER('Tables 1'!G52),ISNUMBER('Tables 1'!G$11)),'Tables 1'!G52-'Tables 1'!G$11,"")</f>
        <v>-0.51170000000000027</v>
      </c>
      <c r="H17" s="238">
        <f ca="1">IF(AND(ISNUMBER('Tables 1'!H52),ISNUMBER('Tables 1'!H$11)),'Tables 1'!H52-'Tables 1'!H$11,"")</f>
        <v>-0.63264000000000076</v>
      </c>
      <c r="I17" s="239">
        <f t="shared" ca="1" si="0"/>
        <v>-0.67199999999999971</v>
      </c>
      <c r="J17" s="238">
        <f t="shared" ca="1" si="1"/>
        <v>-2.3157306326688776E-3</v>
      </c>
      <c r="K17" s="246">
        <f t="shared" ca="1" si="2"/>
        <v>-0.41459191528472039</v>
      </c>
      <c r="L17" s="241">
        <f t="shared" ref="L17:L21" ca="1" si="4">ABS((J17-I17)/K17)</f>
        <v>1.6152854039795401</v>
      </c>
      <c r="M17" s="17"/>
      <c r="N17" s="356" t="str">
        <f>IF(AND(ISNUMBER('Tables 1'!N52),ISNUMBER('Tables 1'!N$11)),'Tables 1'!N52-'Tables 1'!N$11,"")</f>
        <v/>
      </c>
    </row>
    <row r="18" spans="2:14">
      <c r="B18" s="157" t="s">
        <v>740</v>
      </c>
      <c r="C18" s="238">
        <f ca="1">IF(AND(ISNUMBER('Tables 1'!C53),ISNUMBER('Tables 1'!C$11)),'Tables 1'!C53-'Tables 1'!C$11,"")</f>
        <v>-0.22199999999999998</v>
      </c>
      <c r="D18" s="238">
        <f ca="1">IF(AND(ISNUMBER('Tables 1'!D53),ISNUMBER('Tables 1'!D$11)),'Tables 1'!D53-'Tables 1'!D$11,"")</f>
        <v>6.2754933237020527E-2</v>
      </c>
      <c r="E18" s="238">
        <f ca="1">IF(AND(ISNUMBER('Tables 1'!E53),ISNUMBER('Tables 1'!E$11)),'Tables 1'!E53-'Tables 1'!E$11,"")</f>
        <v>-0.17399999999999949</v>
      </c>
      <c r="F18" s="238">
        <f ca="1">IF(AND(ISNUMBER('Tables 1'!F53),ISNUMBER('Tables 1'!F$11)),'Tables 1'!F53-'Tables 1'!F$11,"")</f>
        <v>-0.13062389589663503</v>
      </c>
      <c r="G18" s="238">
        <f ca="1">IF(AND(ISNUMBER('Tables 1'!G53),ISNUMBER('Tables 1'!G$11)),'Tables 1'!G53-'Tables 1'!G$11,"")</f>
        <v>-9.9499999999999922E-2</v>
      </c>
      <c r="H18" s="238">
        <f ca="1">IF(AND(ISNUMBER('Tables 1'!H53),ISNUMBER('Tables 1'!H$11)),'Tables 1'!H53-'Tables 1'!H$11,"")</f>
        <v>-0.21377999999999986</v>
      </c>
      <c r="I18" s="239">
        <f t="shared" ca="1" si="0"/>
        <v>-0.22199999999999998</v>
      </c>
      <c r="J18" s="238">
        <f t="shared" ca="1" si="1"/>
        <v>6.2754933237020527E-2</v>
      </c>
      <c r="K18" s="246">
        <f t="shared" ca="1" si="2"/>
        <v>-0.12952482710993563</v>
      </c>
      <c r="L18" s="241">
        <f t="shared" ca="1" si="4"/>
        <v>2.1984583156040935</v>
      </c>
      <c r="M18" s="17"/>
      <c r="N18" s="356" t="str">
        <f>IF(AND(ISNUMBER('Tables 1'!N53),ISNUMBER('Tables 1'!N$11)),'Tables 1'!N53-'Tables 1'!N$11,"")</f>
        <v/>
      </c>
    </row>
    <row r="19" spans="2:14">
      <c r="B19" s="157" t="s">
        <v>812</v>
      </c>
      <c r="C19" s="238">
        <f ca="1">IF(AND(ISNUMBER('Tables 1'!C53),ISNUMBER('Tables 1'!C$52)),'Tables 1'!C53-'Tables 1'!C$52,"")</f>
        <v>8.4999999999999964E-2</v>
      </c>
      <c r="D19" s="238">
        <f ca="1">IF(AND(ISNUMBER('Tables 1'!D53),ISNUMBER('Tables 1'!D$52)),'Tables 1'!D53-'Tables 1'!D$52,"")</f>
        <v>6.5070663869689405E-2</v>
      </c>
      <c r="E19" s="238">
        <f ca="1">IF(AND(ISNUMBER('Tables 1'!E53),ISNUMBER('Tables 1'!E$52)),'Tables 1'!E53-'Tables 1'!E$52,"")</f>
        <v>0.49800000000000022</v>
      </c>
      <c r="F19" s="238">
        <f ca="1">IF(AND(ISNUMBER('Tables 1'!F53),ISNUMBER('Tables 1'!F$52)),'Tables 1'!F53-'Tables 1'!F$52,"")</f>
        <v>0.23127186517901777</v>
      </c>
      <c r="G19" s="238">
        <f ca="1">IF(AND(ISNUMBER('Tables 1'!G53),ISNUMBER('Tables 1'!G$52)),'Tables 1'!G53-'Tables 1'!G$52,"")</f>
        <v>0.41220000000000034</v>
      </c>
      <c r="H19" s="238">
        <f ca="1">IF(AND(ISNUMBER('Tables 1'!H53),ISNUMBER('Tables 1'!H$52)),'Tables 1'!H53-'Tables 1'!H$52,"")</f>
        <v>0.4188600000000009</v>
      </c>
      <c r="I19" s="239">
        <f t="shared" ca="1" si="0"/>
        <v>6.5070663869689405E-2</v>
      </c>
      <c r="J19" s="238">
        <f t="shared" ca="1" si="1"/>
        <v>0.49800000000000022</v>
      </c>
      <c r="K19" s="246">
        <f t="shared" ca="1" si="2"/>
        <v>0.28506708817478477</v>
      </c>
      <c r="L19" s="241">
        <f t="shared" ca="1" si="4"/>
        <v>1.5186928063223715</v>
      </c>
      <c r="M19" s="17"/>
      <c r="N19" s="356" t="str">
        <f>IF(AND(ISNUMBER('Tables 1'!N53),ISNUMBER('Tables 1'!N$52)),'Tables 1'!N53-'Tables 1'!N$52,"")</f>
        <v/>
      </c>
    </row>
    <row r="20" spans="2:14">
      <c r="B20" s="157" t="s">
        <v>741</v>
      </c>
      <c r="C20" s="238">
        <f ca="1">IF(AND(ISNUMBER('Tables 1'!C54),ISNUMBER('Tables 1'!C$11)),'Tables 1'!C54-'Tables 1'!C$11,"")</f>
        <v>-8.0000000000000071E-3</v>
      </c>
      <c r="D20" s="238">
        <f ca="1">IF(AND(ISNUMBER('Tables 1'!D54),ISNUMBER('Tables 1'!D$11)),'Tables 1'!D54-'Tables 1'!D$11,"")</f>
        <v>-9.3263985342999955E-2</v>
      </c>
      <c r="E20" s="238">
        <f ca="1">IF(AND(ISNUMBER('Tables 1'!E54),ISNUMBER('Tables 1'!E$11)),'Tables 1'!E54-'Tables 1'!E$11,"")</f>
        <v>-0.50699999999999967</v>
      </c>
      <c r="F20" s="238">
        <f ca="1">IF(AND(ISNUMBER('Tables 1'!F54),ISNUMBER('Tables 1'!F$11)),'Tables 1'!F54-'Tables 1'!F$11,"")</f>
        <v>-0.23051082150258662</v>
      </c>
      <c r="G20" s="238">
        <f ca="1">IF(AND(ISNUMBER('Tables 1'!G54),ISNUMBER('Tables 1'!G$11)),'Tables 1'!G54-'Tables 1'!G$11,"")</f>
        <v>-0.40229999999999988</v>
      </c>
      <c r="H20" s="238">
        <f ca="1">IF(AND(ISNUMBER('Tables 1'!H54),ISNUMBER('Tables 1'!H$11)),'Tables 1'!H54-'Tables 1'!H$11,"")</f>
        <v>-0.42893000000000114</v>
      </c>
      <c r="I20" s="239">
        <f t="shared" ca="1" si="0"/>
        <v>-0.50699999999999967</v>
      </c>
      <c r="J20" s="238">
        <f t="shared" ca="1" si="1"/>
        <v>-8.0000000000000071E-3</v>
      </c>
      <c r="K20" s="246">
        <f t="shared" ca="1" si="2"/>
        <v>-0.27833413447426453</v>
      </c>
      <c r="L20" s="241">
        <f t="shared" ca="1" si="4"/>
        <v>1.7928092109239244</v>
      </c>
      <c r="M20" s="17"/>
      <c r="N20" s="356" t="str">
        <f>IF(AND(ISNUMBER('Tables 1'!N54),ISNUMBER('Tables 1'!N$11)),'Tables 1'!N54-'Tables 1'!N$11,"")</f>
        <v/>
      </c>
    </row>
    <row r="21" spans="2:14" ht="13.5" thickBot="1">
      <c r="B21" s="904" t="s">
        <v>813</v>
      </c>
      <c r="C21" s="247">
        <f ca="1">IF(AND(ISNUMBER('Tables 1'!C54),ISNUMBER('Tables 1'!C$52)),'Tables 1'!C54-'Tables 1'!C$52,"")</f>
        <v>0.29899999999999993</v>
      </c>
      <c r="D21" s="247">
        <f ca="1">IF(AND(ISNUMBER('Tables 1'!D54),ISNUMBER('Tables 1'!D$52)),'Tables 1'!D54-'Tables 1'!D$52,"")</f>
        <v>-9.0948254710331078E-2</v>
      </c>
      <c r="E21" s="247">
        <f ca="1">IF(AND(ISNUMBER('Tables 1'!E54),ISNUMBER('Tables 1'!E$52)),'Tables 1'!E54-'Tables 1'!E$52,"")</f>
        <v>0.16500000000000004</v>
      </c>
      <c r="F21" s="247">
        <f ca="1">IF(AND(ISNUMBER('Tables 1'!F54),ISNUMBER('Tables 1'!F$52)),'Tables 1'!F54-'Tables 1'!F$52,"")</f>
        <v>0.13138493957306618</v>
      </c>
      <c r="G21" s="247">
        <f ca="1">IF(AND(ISNUMBER('Tables 1'!G54),ISNUMBER('Tables 1'!G$52)),'Tables 1'!G54-'Tables 1'!G$52,"")</f>
        <v>0.10940000000000039</v>
      </c>
      <c r="H21" s="247">
        <f ca="1">IF(AND(ISNUMBER('Tables 1'!H54),ISNUMBER('Tables 1'!H$52)),'Tables 1'!H54-'Tables 1'!H$52,"")</f>
        <v>0.20370999999999961</v>
      </c>
      <c r="I21" s="252">
        <f t="shared" ca="1" si="0"/>
        <v>-9.0948254710331078E-2</v>
      </c>
      <c r="J21" s="247">
        <f t="shared" ca="1" si="1"/>
        <v>0.29899999999999993</v>
      </c>
      <c r="K21" s="250">
        <f t="shared" ca="1" si="2"/>
        <v>0.13625778081045584</v>
      </c>
      <c r="L21" s="251">
        <f t="shared" ca="1" si="4"/>
        <v>2.8618421083253693</v>
      </c>
      <c r="M21" s="17"/>
      <c r="N21" s="365" t="str">
        <f>IF(AND(ISNUMBER('Tables 1'!N54),ISNUMBER('Tables 1'!N$52)),'Tables 1'!N54-'Tables 1'!N$52,"")</f>
        <v/>
      </c>
    </row>
    <row r="22" spans="2:14" ht="13.5" thickTop="1">
      <c r="B22" s="157" t="s">
        <v>474</v>
      </c>
      <c r="C22" s="146"/>
      <c r="D22" s="146"/>
      <c r="E22" s="146"/>
      <c r="F22" s="146"/>
      <c r="G22" s="146"/>
      <c r="H22" s="146"/>
      <c r="I22" s="978" t="s">
        <v>561</v>
      </c>
      <c r="J22" s="979"/>
      <c r="K22" s="979"/>
      <c r="L22" s="980"/>
      <c r="N22" s="366"/>
    </row>
    <row r="23" spans="2:14">
      <c r="B23" s="157"/>
      <c r="C23" s="254" t="str">
        <f ca="1">'DATA for charts'!C6</f>
        <v>BSIMAC</v>
      </c>
      <c r="D23" s="254" t="str">
        <f ca="1">'DATA for charts'!D6</f>
        <v>CSE</v>
      </c>
      <c r="E23" s="254" t="str">
        <f ca="1">'DATA for charts'!E6</f>
        <v>DeST</v>
      </c>
      <c r="F23" s="254" t="str">
        <f ca="1">'DATA for charts'!F6</f>
        <v>EnergyPlus</v>
      </c>
      <c r="G23" s="254" t="str">
        <f ca="1">'DATA for charts'!G6</f>
        <v>ESP-r</v>
      </c>
      <c r="H23" s="254" t="str">
        <f ca="1">'DATA for charts'!H6</f>
        <v>TRNSYS</v>
      </c>
      <c r="I23" s="444"/>
      <c r="J23" s="353"/>
      <c r="K23" s="353"/>
      <c r="L23" s="344" t="s">
        <v>453</v>
      </c>
      <c r="M23" s="15"/>
      <c r="N23" s="354" t="str">
        <f ca="1">'DATA for charts'!$S$6</f>
        <v>Tested Prg</v>
      </c>
    </row>
    <row r="24" spans="2:14">
      <c r="B24" s="208" t="s">
        <v>24</v>
      </c>
      <c r="C24" s="398" t="str">
        <f ca="1">'DATA for charts'!C7</f>
        <v/>
      </c>
      <c r="D24" s="398" t="str">
        <f ca="1">'DATA for charts'!D7</f>
        <v/>
      </c>
      <c r="E24" s="398" t="str">
        <f ca="1">'DATA for charts'!E7</f>
        <v/>
      </c>
      <c r="F24" s="398" t="str">
        <f ca="1">'DATA for charts'!F7</f>
        <v/>
      </c>
      <c r="G24" s="398" t="str">
        <f ca="1">'DATA for charts'!G7</f>
        <v/>
      </c>
      <c r="H24" s="398" t="str">
        <f ca="1">'DATA for charts'!H7</f>
        <v/>
      </c>
      <c r="I24" s="418" t="s">
        <v>254</v>
      </c>
      <c r="J24" s="166" t="s">
        <v>255</v>
      </c>
      <c r="K24" s="166" t="s">
        <v>256</v>
      </c>
      <c r="L24" s="161" t="s">
        <v>451</v>
      </c>
      <c r="M24" s="15"/>
      <c r="N24" s="447" t="str">
        <f ca="1">'DATA for charts'!$S$7</f>
        <v/>
      </c>
    </row>
    <row r="25" spans="2:14">
      <c r="B25" s="157" t="s">
        <v>481</v>
      </c>
      <c r="C25" s="238">
        <f ca="1">IF(AND(ISNUMBER('Tables 1'!C99),ISNUMBER('Tables 1'!C98)),'Tables 1'!C99-'Tables 1'!C98,"")</f>
        <v>4.1999999999999996E-2</v>
      </c>
      <c r="D25" s="238">
        <f ca="1">IF(AND(ISNUMBER('Tables 1'!D99),ISNUMBER('Tables 1'!D98)),'Tables 1'!D99-'Tables 1'!D98,"")</f>
        <v>1.554154395254E-2</v>
      </c>
      <c r="E25" s="238">
        <f ca="1">IF(AND(ISNUMBER('Tables 1'!E99),ISNUMBER('Tables 1'!E98)),'Tables 1'!E99-'Tables 1'!E98,"")</f>
        <v>1.1000000000000001E-2</v>
      </c>
      <c r="F25" s="238">
        <f ca="1">IF(AND(ISNUMBER('Tables 1'!F99),ISNUMBER('Tables 1'!F98)),'Tables 1'!F99-'Tables 1'!F98,"")</f>
        <v>2.0185416217244095E-2</v>
      </c>
      <c r="G25" s="238">
        <f ca="1">IF(AND(ISNUMBER('Tables 1'!G99),ISNUMBER('Tables 1'!G98)),'Tables 1'!G99-'Tables 1'!G98,"")</f>
        <v>1.89E-2</v>
      </c>
      <c r="H25" s="238">
        <f ca="1">IF(AND(ISNUMBER('Tables 1'!H99),ISNUMBER('Tables 1'!H98)),'Tables 1'!H99-'Tables 1'!H98,"")</f>
        <v>9.1667300000000014E-3</v>
      </c>
      <c r="I25" s="239">
        <f t="shared" ref="I25:I35" ca="1" si="5">MIN(C25:H25)</f>
        <v>9.1667300000000014E-3</v>
      </c>
      <c r="J25" s="358">
        <f t="shared" ref="J25:J35" ca="1" si="6">MAX(C25:H25)</f>
        <v>4.1999999999999996E-2</v>
      </c>
      <c r="K25" s="905">
        <f t="shared" ref="K25:K35" ca="1" si="7">AVERAGE(C25:H25)</f>
        <v>1.9465615028297346E-2</v>
      </c>
      <c r="L25" s="241">
        <f t="shared" ref="L25:L35" ca="1" si="8">ABS((J25-I25)/K25)</f>
        <v>1.6867317036872438</v>
      </c>
      <c r="M25" s="17"/>
      <c r="N25" s="356" t="str">
        <f>IF(AND(ISNUMBER('Tables 1'!N99),ISNUMBER('Tables 1'!N98)),'Tables 1'!N99-'Tables 1'!N98,"")</f>
        <v/>
      </c>
    </row>
    <row r="26" spans="2:14">
      <c r="B26" s="157" t="s">
        <v>482</v>
      </c>
      <c r="C26" s="238">
        <f ca="1">IF(AND(ISNUMBER('Tables 1'!C100),ISNUMBER('Tables 1'!C99)),'Tables 1'!C100-'Tables 1'!C99,"")</f>
        <v>3.3000000000000002E-2</v>
      </c>
      <c r="D26" s="238">
        <f ca="1">IF(AND(ISNUMBER('Tables 1'!D100),ISNUMBER('Tables 1'!D99)),'Tables 1'!D100-'Tables 1'!D99,"")</f>
        <v>2.5187889360199996E-2</v>
      </c>
      <c r="E26" s="238">
        <f ca="1">IF(AND(ISNUMBER('Tables 1'!E100),ISNUMBER('Tables 1'!E99)),'Tables 1'!E100-'Tables 1'!E99,"")</f>
        <v>2.4E-2</v>
      </c>
      <c r="F26" s="238">
        <f ca="1">IF(AND(ISNUMBER('Tables 1'!F100),ISNUMBER('Tables 1'!F99)),'Tables 1'!F100-'Tables 1'!F99,"")</f>
        <v>2.6702965634502366E-2</v>
      </c>
      <c r="G26" s="238">
        <f ca="1">IF(AND(ISNUMBER('Tables 1'!G100),ISNUMBER('Tables 1'!G99)),'Tables 1'!G100-'Tables 1'!G99,"")</f>
        <v>2.7899999999999998E-2</v>
      </c>
      <c r="H26" s="238">
        <f ca="1">IF(AND(ISNUMBER('Tables 1'!H100),ISNUMBER('Tables 1'!H99)),'Tables 1'!H100-'Tables 1'!H99,"")</f>
        <v>2.24367E-2</v>
      </c>
      <c r="I26" s="239">
        <f t="shared" ca="1" si="5"/>
        <v>2.24367E-2</v>
      </c>
      <c r="J26" s="238">
        <f t="shared" ca="1" si="6"/>
        <v>3.3000000000000002E-2</v>
      </c>
      <c r="K26" s="246">
        <f t="shared" ca="1" si="7"/>
        <v>2.6537925832450394E-2</v>
      </c>
      <c r="L26" s="241">
        <f t="shared" ca="1" si="8"/>
        <v>0.39804542625871953</v>
      </c>
      <c r="M26" s="17"/>
      <c r="N26" s="356" t="str">
        <f>IF(AND(ISNUMBER('Tables 1'!N100),ISNUMBER('Tables 1'!N99)),'Tables 1'!N100-'Tables 1'!N99,"")</f>
        <v/>
      </c>
    </row>
    <row r="27" spans="2:14">
      <c r="B27" s="157" t="s">
        <v>245</v>
      </c>
      <c r="C27" s="238">
        <f ca="1">IF(AND(ISNUMBER('Tables 1'!C101),ISNUMBER('Tables 1'!C100)),'Tables 1'!C101-'Tables 1'!C100,"")</f>
        <v>0.13200000000000001</v>
      </c>
      <c r="D27" s="238">
        <f ca="1">IF(AND(ISNUMBER('Tables 1'!D101),ISNUMBER('Tables 1'!D100)),'Tables 1'!D101-'Tables 1'!D100,"")</f>
        <v>9.2126223393200007E-2</v>
      </c>
      <c r="E27" s="238">
        <f ca="1">IF(AND(ISNUMBER('Tables 1'!E101),ISNUMBER('Tables 1'!E100)),'Tables 1'!E101-'Tables 1'!E100,"")</f>
        <v>7.7999999999999986E-2</v>
      </c>
      <c r="F27" s="238">
        <f ca="1">IF(AND(ISNUMBER('Tables 1'!F101),ISNUMBER('Tables 1'!F100)),'Tables 1'!F101-'Tables 1'!F100,"")</f>
        <v>9.5301698312904692E-2</v>
      </c>
      <c r="G27" s="238">
        <f ca="1">IF(AND(ISNUMBER('Tables 1'!G101),ISNUMBER('Tables 1'!G100)),'Tables 1'!G101-'Tables 1'!G100,"")</f>
        <v>8.9599999999999999E-2</v>
      </c>
      <c r="H27" s="238">
        <f ca="1">IF(AND(ISNUMBER('Tables 1'!H101),ISNUMBER('Tables 1'!H100)),'Tables 1'!H101-'Tables 1'!H100,"")</f>
        <v>7.4316400000000005E-2</v>
      </c>
      <c r="I27" s="239">
        <f t="shared" ca="1" si="5"/>
        <v>7.4316400000000005E-2</v>
      </c>
      <c r="J27" s="238">
        <f t="shared" ca="1" si="6"/>
        <v>0.13200000000000001</v>
      </c>
      <c r="K27" s="246">
        <f t="shared" ca="1" si="7"/>
        <v>9.3557386951017452E-2</v>
      </c>
      <c r="L27" s="241">
        <f t="shared" ca="1" si="8"/>
        <v>0.61655847688649756</v>
      </c>
      <c r="M27" s="17"/>
      <c r="N27" s="356" t="str">
        <f>IF(AND(ISNUMBER('Tables 1'!N101),ISNUMBER('Tables 1'!N100)),'Tables 1'!N101-'Tables 1'!N100,"")</f>
        <v/>
      </c>
    </row>
    <row r="28" spans="2:14">
      <c r="B28" s="157" t="s">
        <v>251</v>
      </c>
      <c r="C28" s="238">
        <f ca="1">IF(AND(ISNUMBER('Tables 1'!C102),ISNUMBER('Tables 1'!C101)),'Tables 1'!C102-'Tables 1'!C101,"")</f>
        <v>0.85600000000000009</v>
      </c>
      <c r="D28" s="238">
        <f ca="1">IF(AND(ISNUMBER('Tables 1'!D102),ISNUMBER('Tables 1'!D101)),'Tables 1'!D102-'Tables 1'!D101,"")</f>
        <v>0.76553977264575002</v>
      </c>
      <c r="E28" s="238">
        <f ca="1">IF(AND(ISNUMBER('Tables 1'!E102),ISNUMBER('Tables 1'!E101)),'Tables 1'!E102-'Tables 1'!E101,"")</f>
        <v>0.82499999999999996</v>
      </c>
      <c r="F28" s="238">
        <f ca="1">IF(AND(ISNUMBER('Tables 1'!F102),ISNUMBER('Tables 1'!F101)),'Tables 1'!F102-'Tables 1'!F101,"")</f>
        <v>0.70305342002983695</v>
      </c>
      <c r="G28" s="238">
        <f ca="1">IF(AND(ISNUMBER('Tables 1'!G102),ISNUMBER('Tables 1'!G101)),'Tables 1'!G102-'Tables 1'!G101,"")</f>
        <v>0.81079999999999997</v>
      </c>
      <c r="H28" s="238">
        <f ca="1">IF(AND(ISNUMBER('Tables 1'!H102),ISNUMBER('Tables 1'!H101)),'Tables 1'!H102-'Tables 1'!H101,"")</f>
        <v>0.62958600000000009</v>
      </c>
      <c r="I28" s="239">
        <f t="shared" ca="1" si="5"/>
        <v>0.62958600000000009</v>
      </c>
      <c r="J28" s="238">
        <f t="shared" ca="1" si="6"/>
        <v>0.85600000000000009</v>
      </c>
      <c r="K28" s="246">
        <f t="shared" ca="1" si="7"/>
        <v>0.76499653211259788</v>
      </c>
      <c r="L28" s="241">
        <f t="shared" ca="1" si="8"/>
        <v>0.2959673547470078</v>
      </c>
      <c r="M28" s="17"/>
      <c r="N28" s="356" t="str">
        <f>IF(AND(ISNUMBER('Tables 1'!N102),ISNUMBER('Tables 1'!N101)),'Tables 1'!N102-'Tables 1'!N101,"")</f>
        <v/>
      </c>
    </row>
    <row r="29" spans="2:14">
      <c r="B29" s="157" t="s">
        <v>252</v>
      </c>
      <c r="C29" s="238">
        <f ca="1">IF(AND(ISNUMBER('Tables 1'!C63),ISNUMBER('Tables 1'!C102)),'Tables 1'!C63-'Tables 1'!C102,"")</f>
        <v>4.7379999999999995</v>
      </c>
      <c r="D29" s="238">
        <f ca="1">IF(AND(ISNUMBER('Tables 1'!D63),ISNUMBER('Tables 1'!D102)),'Tables 1'!D63-'Tables 1'!D102,"")</f>
        <v>5.0069667825411299</v>
      </c>
      <c r="E29" s="238">
        <f ca="1">IF(AND(ISNUMBER('Tables 1'!E63),ISNUMBER('Tables 1'!E102)),'Tables 1'!E63-'Tables 1'!E102,"")</f>
        <v>4.4880000000000004</v>
      </c>
      <c r="F29" s="238">
        <f ca="1">IF(AND(ISNUMBER('Tables 1'!F63),ISNUMBER('Tables 1'!F102)),'Tables 1'!F63-'Tables 1'!F102,"")</f>
        <v>5.1714156698946621</v>
      </c>
      <c r="G29" s="238">
        <f ca="1">IF(AND(ISNUMBER('Tables 1'!G63),ISNUMBER('Tables 1'!G102)),'Tables 1'!G63-'Tables 1'!G102,"")</f>
        <v>5.2091000000000003</v>
      </c>
      <c r="H29" s="238">
        <f ca="1">IF(AND(ISNUMBER('Tables 1'!H63),ISNUMBER('Tables 1'!H102)),'Tables 1'!H63-'Tables 1'!H102,"")</f>
        <v>5.0404980000000004</v>
      </c>
      <c r="I29" s="239">
        <f t="shared" ca="1" si="5"/>
        <v>4.4880000000000004</v>
      </c>
      <c r="J29" s="238">
        <f t="shared" ca="1" si="6"/>
        <v>5.2091000000000003</v>
      </c>
      <c r="K29" s="246">
        <f t="shared" ca="1" si="7"/>
        <v>4.9423300754059651</v>
      </c>
      <c r="L29" s="241">
        <f t="shared" ca="1" si="8"/>
        <v>0.14590284116966193</v>
      </c>
      <c r="M29" s="17"/>
      <c r="N29" s="356" t="str">
        <f>IF(AND(ISNUMBER('Tables 1'!N63),ISNUMBER('Tables 1'!N102)),'Tables 1'!N63-'Tables 1'!N102,"")</f>
        <v/>
      </c>
    </row>
    <row r="30" spans="2:14">
      <c r="B30" s="157" t="s">
        <v>246</v>
      </c>
      <c r="C30" s="238" t="str">
        <f ca="1">IF(AND(ISNUMBER('Tables 1'!C103),ISNUMBER('Tables 1'!C63)),'Tables 1'!C103-'Tables 1'!C63,"")</f>
        <v/>
      </c>
      <c r="D30" s="238">
        <f ca="1">IF(AND(ISNUMBER('Tables 1'!D103),ISNUMBER('Tables 1'!D63)),'Tables 1'!D103-'Tables 1'!D63,"")</f>
        <v>-1.9278001198985399</v>
      </c>
      <c r="E30" s="238">
        <f ca="1">IF(AND(ISNUMBER('Tables 1'!E103),ISNUMBER('Tables 1'!E63)),'Tables 1'!E103-'Tables 1'!E63,"")</f>
        <v>-1.9740000000000002</v>
      </c>
      <c r="F30" s="238">
        <f ca="1">IF(AND(ISNUMBER('Tables 1'!F103),ISNUMBER('Tables 1'!F63)),'Tables 1'!F103-'Tables 1'!F63,"")</f>
        <v>-1.9420285695974719</v>
      </c>
      <c r="G30" s="238">
        <f ca="1">IF(AND(ISNUMBER('Tables 1'!G103),ISNUMBER('Tables 1'!G$63)),'Tables 1'!G103-'Tables 1'!G$63,"")</f>
        <v>-1.7477</v>
      </c>
      <c r="H30" s="238">
        <f ca="1">IF(AND(ISNUMBER('Tables 1'!H103),ISNUMBER('Tables 1'!H63)),'Tables 1'!H103-'Tables 1'!H63,"")</f>
        <v>-2.0383600000000008</v>
      </c>
      <c r="I30" s="239">
        <f t="shared" ca="1" si="5"/>
        <v>-2.0383600000000008</v>
      </c>
      <c r="J30" s="238">
        <f t="shared" ca="1" si="6"/>
        <v>-1.7477</v>
      </c>
      <c r="K30" s="246">
        <f t="shared" ca="1" si="7"/>
        <v>-1.9259777378992027</v>
      </c>
      <c r="L30" s="241">
        <f t="shared" ca="1" si="8"/>
        <v>0.15091555539839407</v>
      </c>
      <c r="M30" s="17"/>
      <c r="N30" s="356" t="str">
        <f>IF(AND(ISNUMBER('Tables 1'!N103),ISNUMBER('Tables 1'!N63)),'Tables 1'!N103-'Tables 1'!N63,"")</f>
        <v/>
      </c>
    </row>
    <row r="31" spans="2:14">
      <c r="B31" s="157" t="s">
        <v>739</v>
      </c>
      <c r="C31" s="238">
        <f ca="1">IF(AND(ISNUMBER('Tables 1'!C104),ISNUMBER('Tables 1'!C$63)),'Tables 1'!C104-'Tables 1'!C$63,"")</f>
        <v>0.34999999999999964</v>
      </c>
      <c r="D31" s="238">
        <f ca="1">IF(AND(ISNUMBER('Tables 1'!D104),ISNUMBER('Tables 1'!D$63)),'Tables 1'!D104-'Tables 1'!D$63,"")</f>
        <v>-0.22414764715158064</v>
      </c>
      <c r="E31" s="238">
        <f ca="1">IF(AND(ISNUMBER('Tables 1'!E104),ISNUMBER('Tables 1'!E$63)),'Tables 1'!E104-'Tables 1'!E$63,"")</f>
        <v>0.7289999999999992</v>
      </c>
      <c r="F31" s="238">
        <f ca="1">IF(AND(ISNUMBER('Tables 1'!F104),ISNUMBER('Tables 1'!F$63)),'Tables 1'!F104-'Tables 1'!F$63,"")</f>
        <v>0.48021948413002846</v>
      </c>
      <c r="G31" s="238">
        <f ca="1">IF(AND(ISNUMBER('Tables 1'!G104),ISNUMBER('Tables 1'!G$63)),'Tables 1'!G104-'Tables 1'!G$63,"")</f>
        <v>0.45139999999999958</v>
      </c>
      <c r="H31" s="238">
        <f ca="1">IF(AND(ISNUMBER('Tables 1'!H104),ISNUMBER('Tables 1'!H$63)),'Tables 1'!H104-'Tables 1'!H$63,"")</f>
        <v>0.75117999999999885</v>
      </c>
      <c r="I31" s="239">
        <f t="shared" ca="1" si="5"/>
        <v>-0.22414764715158064</v>
      </c>
      <c r="J31" s="238">
        <f t="shared" ca="1" si="6"/>
        <v>0.75117999999999885</v>
      </c>
      <c r="K31" s="246">
        <f t="shared" ca="1" si="7"/>
        <v>0.42294197282974083</v>
      </c>
      <c r="L31" s="241">
        <f t="shared" ca="1" si="8"/>
        <v>2.3060554634150878</v>
      </c>
      <c r="M31" s="17"/>
      <c r="N31" s="356" t="str">
        <f>IF(AND(ISNUMBER('Tables 1'!N104),ISNUMBER('Tables 1'!N$63)),'Tables 1'!N104-'Tables 1'!N$63,"")</f>
        <v/>
      </c>
    </row>
    <row r="32" spans="2:14">
      <c r="B32" s="157" t="s">
        <v>740</v>
      </c>
      <c r="C32" s="238">
        <f ca="1">IF(AND(ISNUMBER('Tables 1'!C105),ISNUMBER('Tables 1'!C$63)),'Tables 1'!C105-'Tables 1'!C$63,"")</f>
        <v>0.43799999999999972</v>
      </c>
      <c r="D32" s="238">
        <f ca="1">IF(AND(ISNUMBER('Tables 1'!D105),ISNUMBER('Tables 1'!D$63)),'Tables 1'!D105-'Tables 1'!D$63,"")</f>
        <v>2.6683750905220904E-2</v>
      </c>
      <c r="E32" s="238">
        <f ca="1">IF(AND(ISNUMBER('Tables 1'!E105),ISNUMBER('Tables 1'!E$63)),'Tables 1'!E105-'Tables 1'!E$63,"")</f>
        <v>0.49699999999999989</v>
      </c>
      <c r="F32" s="238">
        <f ca="1">IF(AND(ISNUMBER('Tables 1'!F105),ISNUMBER('Tables 1'!F$63)),'Tables 1'!F105-'Tables 1'!F$63,"")</f>
        <v>0.44756950898976999</v>
      </c>
      <c r="G32" s="238">
        <f ca="1">IF(AND(ISNUMBER('Tables 1'!G105),ISNUMBER('Tables 1'!G$63)),'Tables 1'!G105-'Tables 1'!G$63,"")</f>
        <v>0.56729999999999947</v>
      </c>
      <c r="H32" s="238">
        <f ca="1">IF(AND(ISNUMBER('Tables 1'!H105),ISNUMBER('Tables 1'!H$63)),'Tables 1'!H105-'Tables 1'!H$63,"")</f>
        <v>0.46382999999999974</v>
      </c>
      <c r="I32" s="239">
        <f t="shared" ca="1" si="5"/>
        <v>2.6683750905220904E-2</v>
      </c>
      <c r="J32" s="238">
        <f t="shared" ca="1" si="6"/>
        <v>0.56729999999999947</v>
      </c>
      <c r="K32" s="246">
        <f t="shared" ca="1" si="7"/>
        <v>0.40673054331583164</v>
      </c>
      <c r="L32" s="241">
        <f t="shared" ca="1" si="8"/>
        <v>1.3291754405446332</v>
      </c>
      <c r="M32" s="17"/>
      <c r="N32" s="356" t="str">
        <f>IF(AND(ISNUMBER('Tables 1'!N105),ISNUMBER('Tables 1'!N$63)),'Tables 1'!N105-'Tables 1'!N$63,"")</f>
        <v/>
      </c>
    </row>
    <row r="33" spans="2:66">
      <c r="B33" s="157" t="s">
        <v>812</v>
      </c>
      <c r="C33" s="238">
        <f ca="1">IF(AND(ISNUMBER('Tables 1'!C105),ISNUMBER('Tables 1'!C$104)),'Tables 1'!C105-'Tables 1'!C$104,"")</f>
        <v>8.8000000000000078E-2</v>
      </c>
      <c r="D33" s="238">
        <f ca="1">IF(AND(ISNUMBER('Tables 1'!D105),ISNUMBER('Tables 1'!D$104)),'Tables 1'!D105-'Tables 1'!D$104,"")</f>
        <v>0.25083139805680155</v>
      </c>
      <c r="E33" s="238">
        <f ca="1">IF(AND(ISNUMBER('Tables 1'!E105),ISNUMBER('Tables 1'!E$104)),'Tables 1'!E105-'Tables 1'!E$104,"")</f>
        <v>-0.23199999999999932</v>
      </c>
      <c r="F33" s="238">
        <f ca="1">IF(AND(ISNUMBER('Tables 1'!F105),ISNUMBER('Tables 1'!F$104)),'Tables 1'!F105-'Tables 1'!F$104,"")</f>
        <v>-3.2649975140258469E-2</v>
      </c>
      <c r="G33" s="238">
        <f ca="1">IF(AND(ISNUMBER('Tables 1'!G105),ISNUMBER('Tables 1'!G$104)),'Tables 1'!G105-'Tables 1'!G$104,"")</f>
        <v>0.11589999999999989</v>
      </c>
      <c r="H33" s="238">
        <f ca="1">IF(AND(ISNUMBER('Tables 1'!H105),ISNUMBER('Tables 1'!H$104)),'Tables 1'!H105-'Tables 1'!H$104,"")</f>
        <v>-0.28734999999999911</v>
      </c>
      <c r="I33" s="239">
        <f t="shared" ca="1" si="5"/>
        <v>-0.28734999999999911</v>
      </c>
      <c r="J33" s="238">
        <f t="shared" ca="1" si="6"/>
        <v>0.25083139805680155</v>
      </c>
      <c r="K33" s="246">
        <f t="shared" ca="1" si="7"/>
        <v>-1.6211429513909231E-2</v>
      </c>
      <c r="L33" s="241">
        <f t="shared" ca="1" si="8"/>
        <v>33.197652162324545</v>
      </c>
      <c r="M33" s="17"/>
      <c r="N33" s="356" t="str">
        <f>IF(AND(ISNUMBER('Tables 1'!N105),ISNUMBER('Tables 1'!N$104)),'Tables 1'!N105-'Tables 1'!N$104,"")</f>
        <v/>
      </c>
    </row>
    <row r="34" spans="2:66">
      <c r="B34" s="157" t="s">
        <v>741</v>
      </c>
      <c r="C34" s="238">
        <f ca="1">IF(AND(ISNUMBER('Tables 1'!C106),ISNUMBER('Tables 1'!C$63)),'Tables 1'!C106-'Tables 1'!C$63,"")</f>
        <v>0.16500000000000004</v>
      </c>
      <c r="D34" s="238">
        <f ca="1">IF(AND(ISNUMBER('Tables 1'!D106),ISNUMBER('Tables 1'!D$63)),'Tables 1'!D106-'Tables 1'!D$63,"")</f>
        <v>-0.26923137533409047</v>
      </c>
      <c r="E34" s="238">
        <f ca="1">IF(AND(ISNUMBER('Tables 1'!E106),ISNUMBER('Tables 1'!E$63)),'Tables 1'!E106-'Tables 1'!E$63,"")</f>
        <v>0.21699999999999964</v>
      </c>
      <c r="F34" s="238">
        <f ca="1">IF(AND(ISNUMBER('Tables 1'!F106),ISNUMBER('Tables 1'!F$63)),'Tables 1'!F106-'Tables 1'!F$63,"")</f>
        <v>2.3447735841379824E-3</v>
      </c>
      <c r="G34" s="238">
        <f ca="1">IF(AND(ISNUMBER('Tables 1'!G106),ISNUMBER('Tables 1'!G$63)),'Tables 1'!G106-'Tables 1'!G$63,"")</f>
        <v>-0.15640000000000054</v>
      </c>
      <c r="H34" s="238">
        <f ca="1">IF(AND(ISNUMBER('Tables 1'!H106),ISNUMBER('Tables 1'!H$63)),'Tables 1'!H106-'Tables 1'!H$63,"")</f>
        <v>0.27637</v>
      </c>
      <c r="I34" s="239">
        <f t="shared" ca="1" si="5"/>
        <v>-0.26923137533409047</v>
      </c>
      <c r="J34" s="238">
        <f t="shared" ca="1" si="6"/>
        <v>0.27637</v>
      </c>
      <c r="K34" s="246">
        <f t="shared" ca="1" si="7"/>
        <v>3.9180566375007775E-2</v>
      </c>
      <c r="L34" s="241">
        <f t="shared" ca="1" si="8"/>
        <v>13.925305982358511</v>
      </c>
      <c r="M34" s="17"/>
      <c r="N34" s="356" t="str">
        <f>IF(AND(ISNUMBER('Tables 1'!N106),ISNUMBER('Tables 1'!N$63)),'Tables 1'!N106-'Tables 1'!N$63,"")</f>
        <v/>
      </c>
    </row>
    <row r="35" spans="2:66" ht="13.5" thickBot="1">
      <c r="B35" s="904" t="s">
        <v>813</v>
      </c>
      <c r="C35" s="247">
        <f ca="1">IF(AND(ISNUMBER('Tables 1'!C106),ISNUMBER('Tables 1'!C$104)),'Tables 1'!C106-'Tables 1'!C$104,"")</f>
        <v>-0.18499999999999961</v>
      </c>
      <c r="D35" s="247">
        <f ca="1">IF(AND(ISNUMBER('Tables 1'!D106),ISNUMBER('Tables 1'!D$104)),'Tables 1'!D106-'Tables 1'!D$104,"")</f>
        <v>-4.508372818250983E-2</v>
      </c>
      <c r="E35" s="247">
        <f ca="1">IF(AND(ISNUMBER('Tables 1'!E106),ISNUMBER('Tables 1'!E$104)),'Tables 1'!E106-'Tables 1'!E$104,"")</f>
        <v>-0.51199999999999957</v>
      </c>
      <c r="F35" s="247">
        <f ca="1">IF(AND(ISNUMBER('Tables 1'!F106),ISNUMBER('Tables 1'!F$104)),'Tables 1'!F106-'Tables 1'!F$104,"")</f>
        <v>-0.47787471054589048</v>
      </c>
      <c r="G35" s="247">
        <f ca="1">IF(AND(ISNUMBER('Tables 1'!G106),ISNUMBER('Tables 1'!G$104)),'Tables 1'!G106-'Tables 1'!G$104,"")</f>
        <v>-0.60780000000000012</v>
      </c>
      <c r="H35" s="247">
        <f ca="1">IF(AND(ISNUMBER('Tables 1'!H106),ISNUMBER('Tables 1'!H$104)),'Tables 1'!H106-'Tables 1'!H$104,"")</f>
        <v>-0.47480999999999884</v>
      </c>
      <c r="I35" s="252">
        <f t="shared" ca="1" si="5"/>
        <v>-0.60780000000000012</v>
      </c>
      <c r="J35" s="247">
        <f t="shared" ca="1" si="6"/>
        <v>-4.508372818250983E-2</v>
      </c>
      <c r="K35" s="250">
        <f t="shared" ca="1" si="7"/>
        <v>-0.38376140645473306</v>
      </c>
      <c r="L35" s="251">
        <f t="shared" ca="1" si="8"/>
        <v>1.4663180360317603</v>
      </c>
      <c r="M35" s="17"/>
      <c r="N35" s="365" t="str">
        <f>IF(AND(ISNUMBER('Tables 1'!N106),ISNUMBER('Tables 1'!N$104)),'Tables 1'!N106-'Tables 1'!N$104,"")</f>
        <v/>
      </c>
    </row>
    <row r="36" spans="2:66" ht="13.5" thickTop="1">
      <c r="B36" s="157" t="s">
        <v>479</v>
      </c>
      <c r="C36" s="146"/>
      <c r="D36" s="146"/>
      <c r="E36" s="146"/>
      <c r="F36" s="146"/>
      <c r="G36" s="146"/>
      <c r="H36" s="146"/>
      <c r="I36" s="978" t="s">
        <v>561</v>
      </c>
      <c r="J36" s="979"/>
      <c r="K36" s="979"/>
      <c r="L36" s="980"/>
      <c r="N36" s="366"/>
    </row>
    <row r="37" spans="2:66">
      <c r="B37" s="157"/>
      <c r="C37" s="254" t="str">
        <f ca="1">'DATA for charts'!C6</f>
        <v>BSIMAC</v>
      </c>
      <c r="D37" s="254" t="str">
        <f ca="1">'DATA for charts'!D6</f>
        <v>CSE</v>
      </c>
      <c r="E37" s="254" t="str">
        <f ca="1">'DATA for charts'!E6</f>
        <v>DeST</v>
      </c>
      <c r="F37" s="254" t="str">
        <f ca="1">'DATA for charts'!F6</f>
        <v>EnergyPlus</v>
      </c>
      <c r="G37" s="254" t="str">
        <f ca="1">'DATA for charts'!G6</f>
        <v>ESP-r</v>
      </c>
      <c r="H37" s="254" t="str">
        <f ca="1">'DATA for charts'!H6</f>
        <v>TRNSYS</v>
      </c>
      <c r="I37" s="444"/>
      <c r="J37" s="353"/>
      <c r="K37" s="353"/>
      <c r="L37" s="344" t="s">
        <v>453</v>
      </c>
      <c r="M37" s="15"/>
      <c r="N37" s="354" t="str">
        <f ca="1">'DATA for charts'!$S$6</f>
        <v>Tested Prg</v>
      </c>
    </row>
    <row r="38" spans="2:66">
      <c r="B38" s="208" t="s">
        <v>24</v>
      </c>
      <c r="C38" s="398" t="str">
        <f ca="1">'DATA for charts'!C7</f>
        <v/>
      </c>
      <c r="D38" s="398" t="str">
        <f ca="1">'DATA for charts'!D7</f>
        <v/>
      </c>
      <c r="E38" s="398" t="str">
        <f ca="1">'DATA for charts'!E7</f>
        <v/>
      </c>
      <c r="F38" s="398" t="str">
        <f ca="1">'DATA for charts'!F7</f>
        <v/>
      </c>
      <c r="G38" s="205" t="str">
        <f ca="1">'DATA for charts'!G7</f>
        <v/>
      </c>
      <c r="H38" s="398" t="str">
        <f ca="1">'DATA for charts'!H7</f>
        <v/>
      </c>
      <c r="I38" s="418" t="s">
        <v>254</v>
      </c>
      <c r="J38" s="166" t="s">
        <v>255</v>
      </c>
      <c r="K38" s="166" t="s">
        <v>256</v>
      </c>
      <c r="L38" s="161" t="s">
        <v>451</v>
      </c>
      <c r="M38" s="15"/>
      <c r="N38" s="447" t="str">
        <f ca="1">'DATA for charts'!$S$7</f>
        <v/>
      </c>
    </row>
    <row r="39" spans="2:66">
      <c r="B39" s="157" t="s">
        <v>481</v>
      </c>
      <c r="C39" s="238">
        <f ca="1">IF(AND(ISNUMBER('Tables 2'!C47),ISNUMBER('Tables 2'!C46)),'Tables 2'!C47-'Tables 2'!C46,"")</f>
        <v>0.61100000000000021</v>
      </c>
      <c r="D39" s="238">
        <f ca="1">IF(AND(ISNUMBER('Tables 2'!G47),ISNUMBER('Tables 2'!G46)),'Tables 2'!G47-'Tables 2'!G46,"")</f>
        <v>0.68193100000000006</v>
      </c>
      <c r="E39" s="238">
        <f ca="1">IF(AND(ISNUMBER('Tables 2'!K47),ISNUMBER('Tables 2'!K46)),'Tables 2'!K47-'Tables 2'!K46,"")</f>
        <v>0.77800000000000002</v>
      </c>
      <c r="F39" s="238">
        <f ca="1">IF(AND(ISNUMBER('Tables 2'!O47),ISNUMBER('Tables 2'!O46)),'Tables 2'!O47-'Tables 2'!O46,"")</f>
        <v>0.74027582619496113</v>
      </c>
      <c r="G39" s="238">
        <f ca="1">IF(AND(ISNUMBER('Tables 2'!S47),ISNUMBER('Tables 2'!S46)),'Tables 2'!S47-'Tables 2'!S46,"")</f>
        <v>0.69799999999999995</v>
      </c>
      <c r="H39" s="238">
        <f ca="1">IF(AND(ISNUMBER('Tables 2'!W47),ISNUMBER('Tables 2'!W46)),'Tables 2'!W47-'Tables 2'!W46,"")</f>
        <v>0.71723136054144998</v>
      </c>
      <c r="I39" s="239">
        <f t="shared" ref="I39:I49" ca="1" si="9">MIN(C39:H39)</f>
        <v>0.61100000000000021</v>
      </c>
      <c r="J39" s="358">
        <f t="shared" ref="J39:J49" ca="1" si="10">MAX(C39:H39)</f>
        <v>0.77800000000000002</v>
      </c>
      <c r="K39" s="905">
        <f t="shared" ref="K39:K49" ca="1" si="11">AVERAGE(C39:H39)</f>
        <v>0.70440636445606852</v>
      </c>
      <c r="L39" s="241">
        <f t="shared" ref="L39:L49" ca="1" si="12">ABS((J39-I39)/K39)</f>
        <v>0.23707906178410892</v>
      </c>
      <c r="M39" s="17"/>
      <c r="N39" s="356" t="str">
        <f>IF(AND(ISNUMBER('Tables 2'!AF47),ISNUMBER('Tables 2'!AF46)),'Tables 2'!AF47-'Tables 2'!AF46,"")</f>
        <v/>
      </c>
    </row>
    <row r="40" spans="2:66">
      <c r="B40" s="157" t="s">
        <v>482</v>
      </c>
      <c r="C40" s="238">
        <f ca="1">IF(AND(ISNUMBER('Tables 2'!C48),ISNUMBER('Tables 2'!C47)),'Tables 2'!C48-'Tables 2'!C47,"")</f>
        <v>0.77899999999999991</v>
      </c>
      <c r="D40" s="238">
        <f ca="1">IF(AND(ISNUMBER('Tables 2'!G48),ISNUMBER('Tables 2'!G47)),'Tables 2'!G48-'Tables 2'!G47,"")</f>
        <v>0.60130799999999995</v>
      </c>
      <c r="E40" s="238">
        <f ca="1">IF(AND(ISNUMBER('Tables 2'!K48),ISNUMBER('Tables 2'!K47)),'Tables 2'!K48-'Tables 2'!K47,"")</f>
        <v>0.68000000000000016</v>
      </c>
      <c r="F40" s="238">
        <f ca="1">IF(AND(ISNUMBER('Tables 2'!O48),ISNUMBER('Tables 2'!O47)),'Tables 2'!O48-'Tables 2'!O47,"")</f>
        <v>0.81203300830003311</v>
      </c>
      <c r="G40" s="238">
        <f ca="1">IF(AND(ISNUMBER('Tables 2'!S48),ISNUMBER('Tables 2'!S47)),'Tables 2'!S48-'Tables 2'!S47,"")</f>
        <v>0.68500000000000005</v>
      </c>
      <c r="H40" s="238">
        <f ca="1">IF(AND(ISNUMBER('Tables 2'!W48),ISNUMBER('Tables 2'!W47)),'Tables 2'!W48-'Tables 2'!W47,"")</f>
        <v>0.71836179097494002</v>
      </c>
      <c r="I40" s="239">
        <f t="shared" ca="1" si="9"/>
        <v>0.60130799999999995</v>
      </c>
      <c r="J40" s="238">
        <f t="shared" ca="1" si="10"/>
        <v>0.81203300830003311</v>
      </c>
      <c r="K40" s="246">
        <f t="shared" ca="1" si="11"/>
        <v>0.71261713321249553</v>
      </c>
      <c r="L40" s="241">
        <f t="shared" ca="1" si="12"/>
        <v>0.29570578432499883</v>
      </c>
      <c r="M40" s="17"/>
      <c r="N40" s="356" t="str">
        <f>IF(AND(ISNUMBER('Tables 2'!AF48),ISNUMBER('Tables 2'!AF47)),'Tables 2'!AF48-'Tables 2'!AF47,"")</f>
        <v/>
      </c>
    </row>
    <row r="41" spans="2:66">
      <c r="B41" s="157" t="s">
        <v>245</v>
      </c>
      <c r="C41" s="238">
        <f ca="1">IF(AND(ISNUMBER('Tables 2'!C46),ISNUMBER('Tables 2'!C48)),'Tables 2'!C49-'Tables 2'!C48,"")</f>
        <v>-0.20000000000000018</v>
      </c>
      <c r="D41" s="238">
        <f ca="1">IF(AND(ISNUMBER('Tables 2'!G46),ISNUMBER('Tables 2'!G48)),'Tables 2'!G49-'Tables 2'!G48,"")</f>
        <v>-0.1844490000000012</v>
      </c>
      <c r="E41" s="238">
        <f ca="1">IF(AND(ISNUMBER('Tables 2'!K46),ISNUMBER('Tables 2'!K48)),'Tables 2'!K49-'Tables 2'!K48,"")</f>
        <v>-0.17799999999999994</v>
      </c>
      <c r="F41" s="238">
        <f ca="1">IF(AND(ISNUMBER('Tables 2'!O46),ISNUMBER('Tables 2'!O48)),'Tables 2'!O49-'Tables 2'!O48,"")</f>
        <v>-0.18491606166649976</v>
      </c>
      <c r="G41" s="238">
        <f ca="1">IF(AND(ISNUMBER('Tables 2'!S46),ISNUMBER('Tables 2'!S48)),'Tables 2'!S49-'Tables 2'!S48,"")</f>
        <v>-0.18299999999999983</v>
      </c>
      <c r="H41" s="238">
        <f ca="1">IF(AND(ISNUMBER('Tables 2'!W46),ISNUMBER('Tables 2'!W48)),'Tables 2'!W49-'Tables 2'!W48,"")</f>
        <v>-0.18548084682888977</v>
      </c>
      <c r="I41" s="239">
        <f t="shared" ca="1" si="9"/>
        <v>-0.20000000000000018</v>
      </c>
      <c r="J41" s="238">
        <f t="shared" ca="1" si="10"/>
        <v>-0.17799999999999994</v>
      </c>
      <c r="K41" s="246">
        <f t="shared" ca="1" si="11"/>
        <v>-0.18597431808256512</v>
      </c>
      <c r="L41" s="241">
        <f t="shared" ca="1" si="12"/>
        <v>0.11829590357864964</v>
      </c>
      <c r="M41" s="17"/>
      <c r="N41" s="356" t="str">
        <f>IF(AND(ISNUMBER('Tables 2'!AF46),ISNUMBER('Tables 2'!AF48)),'Tables 2'!AF49-'Tables 2'!AF48,"")</f>
        <v/>
      </c>
    </row>
    <row r="42" spans="2:66">
      <c r="B42" s="157" t="s">
        <v>251</v>
      </c>
      <c r="C42" s="238">
        <f ca="1">IF(AND(ISNUMBER('Tables 2'!C50),ISNUMBER('Tables 2'!C49)),'Tables 2'!C50-'Tables 2'!C49,"")</f>
        <v>0.16199999999999992</v>
      </c>
      <c r="D42" s="238">
        <f ca="1">IF(AND(ISNUMBER('Tables 2'!G50),ISNUMBER('Tables 2'!G49)),'Tables 2'!G50-'Tables 2'!G49,"")</f>
        <v>-2.3539999999999672E-3</v>
      </c>
      <c r="E42" s="238">
        <f ca="1">IF(AND(ISNUMBER('Tables 2'!K50),ISNUMBER('Tables 2'!K49)),'Tables 2'!K50-'Tables 2'!K49,"")</f>
        <v>-5.0000000000003375E-3</v>
      </c>
      <c r="F42" s="238">
        <f ca="1">IF(AND(ISNUMBER('Tables 2'!O50),ISNUMBER('Tables 2'!O49)),'Tables 2'!O50-'Tables 2'!O49,"")</f>
        <v>-2.8690133066944234E-3</v>
      </c>
      <c r="G42" s="238">
        <f ca="1">IF(AND(ISNUMBER('Tables 2'!S50),ISNUMBER('Tables 2'!S49)),'Tables 2'!S50-'Tables 2'!S49,"")</f>
        <v>-4.9999999999998934E-3</v>
      </c>
      <c r="H42" s="238">
        <f ca="1">IF(AND(ISNUMBER('Tables 2'!W50),ISNUMBER('Tables 2'!W49)),'Tables 2'!W50-'Tables 2'!W49,"")</f>
        <v>-2.6382954915300516E-3</v>
      </c>
      <c r="I42" s="239">
        <f t="shared" ca="1" si="9"/>
        <v>-5.0000000000003375E-3</v>
      </c>
      <c r="J42" s="238">
        <f t="shared" ca="1" si="10"/>
        <v>0.16199999999999992</v>
      </c>
      <c r="K42" s="696">
        <f t="shared" ca="1" si="11"/>
        <v>2.4023115200295875E-2</v>
      </c>
      <c r="L42" s="241">
        <f t="shared" ca="1" si="12"/>
        <v>6.9516379789888134</v>
      </c>
      <c r="M42" s="17"/>
      <c r="N42" s="356" t="str">
        <f>IF(AND(ISNUMBER('Tables 2'!AF50),ISNUMBER('Tables 2'!AF49)),'Tables 2'!AF50-'Tables 2'!AF49,"")</f>
        <v/>
      </c>
    </row>
    <row r="43" spans="2:66">
      <c r="B43" s="157" t="s">
        <v>252</v>
      </c>
      <c r="C43" s="238">
        <f ca="1">IF(AND(ISNUMBER('Tables 2'!C11),ISNUMBER('Tables 2'!C50)),'Tables 2'!C11-'Tables 2'!C50,"")</f>
        <v>-4.4999999999999929E-2</v>
      </c>
      <c r="D43" s="238">
        <f ca="1">IF(AND(ISNUMBER('Tables 2'!G11),ISNUMBER('Tables 2'!G50)),'Tables 2'!G11-'Tables 2'!G50,"")</f>
        <v>-0.23365099999999872</v>
      </c>
      <c r="E43" s="238">
        <f ca="1">IF(AND(ISNUMBER('Tables 2'!K11),ISNUMBER('Tables 2'!K50)),'Tables 2'!K11-'Tables 2'!K50,"")</f>
        <v>-0.32499999999999973</v>
      </c>
      <c r="F43" s="238">
        <f ca="1">IF(AND(ISNUMBER('Tables 2'!O11),ISNUMBER('Tables 2'!O50)),'Tables 2'!O11-'Tables 2'!O50,"")</f>
        <v>-0.11182658968013914</v>
      </c>
      <c r="G43" s="238">
        <f ca="1">IF(AND(ISNUMBER('Tables 2'!S11),ISNUMBER('Tables 2'!S50)),'Tables 2'!S11-'Tables 2'!S50,"")</f>
        <v>-5.699999999999994E-2</v>
      </c>
      <c r="H43" s="238">
        <f ca="1">IF(AND(ISNUMBER('Tables 2'!W11),ISNUMBER('Tables 2'!W50)),'Tables 2'!W11-'Tables 2'!W50,"")</f>
        <v>-4.9923273722330297E-2</v>
      </c>
      <c r="I43" s="239">
        <f t="shared" ca="1" si="9"/>
        <v>-0.32499999999999973</v>
      </c>
      <c r="J43" s="238">
        <f t="shared" ca="1" si="10"/>
        <v>-4.4999999999999929E-2</v>
      </c>
      <c r="K43" s="696">
        <f t="shared" ca="1" si="11"/>
        <v>-0.13706681056707795</v>
      </c>
      <c r="L43" s="241">
        <f t="shared" ca="1" si="12"/>
        <v>2.0427994117727937</v>
      </c>
      <c r="M43" s="17"/>
      <c r="N43" s="356" t="str">
        <f>IF(AND(ISNUMBER('Tables 2'!AF11),ISNUMBER('Tables 2'!AF50)),'Tables 2'!AF11-'Tables 2'!AF50,"")</f>
        <v/>
      </c>
    </row>
    <row r="44" spans="2:66">
      <c r="B44" s="157" t="s">
        <v>246</v>
      </c>
      <c r="C44" s="238" t="str">
        <f ca="1">IF(AND(ISNUMBER('Tables 2'!C51),ISNUMBER('Tables 2'!C11)),'Tables 2'!C51-'Tables 2'!C11,"")</f>
        <v/>
      </c>
      <c r="D44" s="238">
        <f ca="1">IF(AND(ISNUMBER('Tables 2'!G51),ISNUMBER('Tables 2'!G11)),'Tables 2'!G51-'Tables 2'!G11,"")</f>
        <v>6.9729999999998959E-3</v>
      </c>
      <c r="E44" s="238">
        <f ca="1">IF(AND(ISNUMBER('Tables 2'!K51),ISNUMBER('Tables 2'!K11)),'Tables 2'!K51-'Tables 2'!K11,"")</f>
        <v>2.4999999999999911E-2</v>
      </c>
      <c r="F44" s="238">
        <f ca="1">IF(AND(ISNUMBER('Tables 2'!O51),ISNUMBER('Tables 2'!O11)),'Tables 2'!O51-'Tables 2'!O11,"")</f>
        <v>1.4228049103750529E-2</v>
      </c>
      <c r="G44" s="238">
        <f ca="1">IF(AND(ISNUMBER('Tables 2'!S51),ISNUMBER('Tables 2'!S$11)),'Tables 2'!S51-'Tables 2'!S$11,"")</f>
        <v>8.999999999999897E-3</v>
      </c>
      <c r="H44" s="238">
        <f ca="1">IF(AND(ISNUMBER('Tables 2'!W51),ISNUMBER('Tables 2'!W11)),'Tables 2'!W51-'Tables 2'!W11,"")</f>
        <v>1.5398890177410252E-2</v>
      </c>
      <c r="I44" s="239">
        <f t="shared" ca="1" si="9"/>
        <v>6.9729999999998959E-3</v>
      </c>
      <c r="J44" s="238">
        <f t="shared" ca="1" si="10"/>
        <v>2.4999999999999911E-2</v>
      </c>
      <c r="K44" s="246">
        <f t="shared" ca="1" si="11"/>
        <v>1.4119987856232096E-2</v>
      </c>
      <c r="L44" s="241">
        <f t="shared" ca="1" si="12"/>
        <v>1.2767008147279315</v>
      </c>
      <c r="M44" s="17"/>
      <c r="N44" s="356" t="str">
        <f>IF(AND(ISNUMBER('Tables 2'!AF51),ISNUMBER('Tables 2'!AF11)),'Tables 2'!AF51-'Tables 2'!AF11,"")</f>
        <v/>
      </c>
    </row>
    <row r="45" spans="2:66">
      <c r="B45" s="157" t="s">
        <v>739</v>
      </c>
      <c r="C45" s="238">
        <f ca="1">IF(AND(ISNUMBER('Tables 2'!C52),ISNUMBER('Tables 2'!C$11)),'Tables 2'!C52-'Tables 2'!C$11,"")</f>
        <v>-0.26600000000000001</v>
      </c>
      <c r="D45" s="238">
        <f ca="1">IF(AND(ISNUMBER('Tables 2'!G52),ISNUMBER('Tables 2'!G$11)),'Tables 2'!G52-'Tables 2'!G$11,"")</f>
        <v>-4.1917000000000204E-2</v>
      </c>
      <c r="E45" s="238">
        <f ca="1">IF(AND(ISNUMBER('Tables 2'!K52),ISNUMBER('Tables 2'!K$11)),'Tables 2'!K52-'Tables 2'!K$11,"")</f>
        <v>-0.28200000000000003</v>
      </c>
      <c r="F45" s="238">
        <f ca="1">IF(AND(ISNUMBER('Tables 2'!O52),ISNUMBER('Tables 2'!O$11)),'Tables 2'!O52-'Tables 2'!O$11,"")</f>
        <v>-0.10460739610994407</v>
      </c>
      <c r="G45" s="238">
        <f ca="1">IF(AND(ISNUMBER('Tables 2'!S52),ISNUMBER('Tables 2'!S$11)),'Tables 2'!S52-'Tables 2'!S$11,"")</f>
        <v>-0.18600000000000039</v>
      </c>
      <c r="H45" s="238">
        <f ca="1">IF(AND(ISNUMBER('Tables 2'!W52),ISNUMBER('Tables 2'!W$11)),'Tables 2'!W52-'Tables 2'!W$11,"")</f>
        <v>-0.32157976786295972</v>
      </c>
      <c r="I45" s="239">
        <f t="shared" ca="1" si="9"/>
        <v>-0.32157976786295972</v>
      </c>
      <c r="J45" s="238">
        <f t="shared" ca="1" si="10"/>
        <v>-4.1917000000000204E-2</v>
      </c>
      <c r="K45" s="246">
        <f t="shared" ca="1" si="11"/>
        <v>-0.20035069399548408</v>
      </c>
      <c r="L45" s="241">
        <f t="shared" ca="1" si="12"/>
        <v>1.3958662297883686</v>
      </c>
      <c r="M45" s="17"/>
      <c r="N45" s="356" t="str">
        <f>IF(AND(ISNUMBER('Tables 2'!AF52),ISNUMBER('Tables 2'!AF$11)),'Tables 2'!AF52-'Tables 2'!AF$11,"")</f>
        <v/>
      </c>
      <c r="P45" s="345"/>
      <c r="Q45" s="345" t="str">
        <f>IF(AND(ISNUMBER('Tables 2'!A52),ISNUMBER('Tables 2'!A$11)),'Tables 2'!A52-'Tables 2'!A$11,"")</f>
        <v/>
      </c>
      <c r="R45" s="345" t="str">
        <f>IF(AND(ISNUMBER('Tables 2'!B52),ISNUMBER('Tables 2'!B$11)),'Tables 2'!B52-'Tables 2'!B$11,"")</f>
        <v/>
      </c>
      <c r="AP45" s="339">
        <f ca="1">IF(AND(ISNUMBER('Tables 2'!Z52),ISNUMBER('Tables 2'!Z$11)),'Tables 2'!Z52-'Tables 2'!Z$11,"")</f>
        <v>0</v>
      </c>
      <c r="AS45" s="339" t="str">
        <f>IF(AND(ISNUMBER('Tables 2'!#REF!),ISNUMBER('Tables 2'!#REF!)),'Tables 2'!#REF!-'Tables 2'!#REF!,"")</f>
        <v/>
      </c>
      <c r="AT45" s="339" t="str">
        <f>IF(AND(ISNUMBER('Tables 2'!#REF!),ISNUMBER('Tables 2'!#REF!)),'Tables 2'!#REF!-'Tables 2'!#REF!,"")</f>
        <v/>
      </c>
      <c r="AV45" s="339" t="str">
        <f>IF(AND(ISNUMBER('Tables 2'!#REF!),ISNUMBER('Tables 2'!#REF!)),'Tables 2'!#REF!-'Tables 2'!#REF!,"")</f>
        <v/>
      </c>
      <c r="AW45" s="339" t="str">
        <f>IF(AND(ISNUMBER('Tables 2'!#REF!),ISNUMBER('Tables 2'!#REF!)),'Tables 2'!#REF!-'Tables 2'!#REF!,"")</f>
        <v/>
      </c>
      <c r="AX45" s="339" t="str">
        <f>IF(AND(ISNUMBER('Tables 2'!#REF!),ISNUMBER('Tables 2'!#REF!)),'Tables 2'!#REF!-'Tables 2'!#REF!,"")</f>
        <v/>
      </c>
      <c r="AY45" s="339">
        <f ca="1">IF(AND(ISNUMBER('Tables 2'!AA52),ISNUMBER('Tables 2'!AA$11)),'Tables 2'!AA52-'Tables 2'!AA$11,"")</f>
        <v>-0.26723300000000005</v>
      </c>
      <c r="AZ45" s="339">
        <f ca="1">IF(AND(ISNUMBER('Tables 2'!AB52),ISNUMBER('Tables 2'!AB$11)),'Tables 2'!AB52-'Tables 2'!AB$11,"")</f>
        <v>-0.25907419814338306</v>
      </c>
      <c r="BA45" s="339">
        <f ca="1">IF(AND(ISNUMBER('Tables 2'!AC52),ISNUMBER('Tables 2'!AC$11)),'Tables 2'!AC52-'Tables 2'!AC$11,"")</f>
        <v>-0.20035069399548355</v>
      </c>
      <c r="BB45" s="339">
        <f ca="1">IF(AND(ISNUMBER('Tables 2'!AD52),ISNUMBER('Tables 2'!AD$11)),'Tables 2'!AD52-'Tables 2'!AD$11,"")</f>
        <v>9.8790041056809885E-3</v>
      </c>
      <c r="BC45" s="339" t="str">
        <f>IF(AND(ISNUMBER('Tables 2'!AE52),ISNUMBER('Tables 2'!AE$11)),'Tables 2'!AE52-'Tables 2'!AE$11,"")</f>
        <v/>
      </c>
      <c r="BE45" s="339" t="str">
        <f>IF(AND(ISNUMBER('Tables 2'!AG52),ISNUMBER('Tables 2'!AG$11)),'Tables 2'!AG52-'Tables 2'!AG$11,"")</f>
        <v/>
      </c>
      <c r="BF45" s="339" t="str">
        <f>IF(AND(ISNUMBER('Tables 2'!AH52),ISNUMBER('Tables 2'!AH$11)),'Tables 2'!AH52-'Tables 2'!AH$11,"")</f>
        <v/>
      </c>
      <c r="BG45" s="339" t="str">
        <f>IF(AND(ISNUMBER('Tables 2'!AI52),ISNUMBER('Tables 2'!AI$11)),'Tables 2'!AI52-'Tables 2'!AI$11,"")</f>
        <v/>
      </c>
      <c r="BH45" s="339" t="str">
        <f>IF(AND(ISNUMBER('Tables 2'!AJ52),ISNUMBER('Tables 2'!AJ$11)),'Tables 2'!AJ52-'Tables 2'!AJ$11,"")</f>
        <v/>
      </c>
      <c r="BI45" s="339" t="str">
        <f>IF(AND(ISNUMBER('Tables 2'!AK52),ISNUMBER('Tables 2'!AK$11)),'Tables 2'!AK52-'Tables 2'!AK$11,"")</f>
        <v/>
      </c>
      <c r="BJ45" s="339" t="str">
        <f>IF(AND(ISNUMBER('Tables 2'!AL52),ISNUMBER('Tables 2'!AL$11)),'Tables 2'!AL52-'Tables 2'!AL$11,"")</f>
        <v/>
      </c>
      <c r="BK45" s="339">
        <f>IF(AND(ISNUMBER('Tables 2'!AM52),ISNUMBER('Tables 2'!AM$11)),'Tables 2'!AM52-'Tables 2'!AM$11,"")</f>
        <v>41</v>
      </c>
      <c r="BL45" s="339" t="str">
        <f>IF(AND(ISNUMBER('Tables 2'!AN52),ISNUMBER('Tables 2'!AN$11)),'Tables 2'!AN52-'Tables 2'!AN$11,"")</f>
        <v/>
      </c>
      <c r="BM45" s="339" t="str">
        <f>IF(AND(ISNUMBER('Tables 2'!AO52),ISNUMBER('Tables 2'!AO$11)),'Tables 2'!AO52-'Tables 2'!AO$11,"")</f>
        <v/>
      </c>
      <c r="BN45" s="339" t="str">
        <f>IF(AND(ISNUMBER('Tables 2'!AP52),ISNUMBER('Tables 2'!AP$11)),'Tables 2'!AP52-'Tables 2'!AP$11,"")</f>
        <v/>
      </c>
    </row>
    <row r="46" spans="2:66">
      <c r="B46" s="157" t="s">
        <v>740</v>
      </c>
      <c r="C46" s="238">
        <f ca="1">IF(AND(ISNUMBER('Tables 2'!C53),ISNUMBER('Tables 2'!C$11)),'Tables 2'!C53-'Tables 2'!C$11,"")</f>
        <v>-0.19999999999999973</v>
      </c>
      <c r="D46" s="238">
        <f ca="1">IF(AND(ISNUMBER('Tables 2'!G53),ISNUMBER('Tables 2'!G$11)),'Tables 2'!G53-'Tables 2'!G$11,"")</f>
        <v>-4.8880000000000035E-2</v>
      </c>
      <c r="E46" s="238">
        <f ca="1">IF(AND(ISNUMBER('Tables 2'!K53),ISNUMBER('Tables 2'!K$11)),'Tables 2'!K53-'Tables 2'!K$11,"")</f>
        <v>-5.500000000000016E-2</v>
      </c>
      <c r="F46" s="238">
        <f ca="1">IF(AND(ISNUMBER('Tables 2'!O53),ISNUMBER('Tables 2'!O$11)),'Tables 2'!O53-'Tables 2'!O$11,"")</f>
        <v>-0.11337400235999961</v>
      </c>
      <c r="G46" s="238">
        <f ca="1">IF(AND(ISNUMBER('Tables 2'!S53),ISNUMBER('Tables 2'!S$11)),'Tables 2'!S53-'Tables 2'!S$11,"")</f>
        <v>-0.12700000000000022</v>
      </c>
      <c r="H46" s="238">
        <f ca="1">IF(AND(ISNUMBER('Tables 2'!W53),ISNUMBER('Tables 2'!W$11)),'Tables 2'!W53-'Tables 2'!W$11,"")</f>
        <v>-0.19922361585829007</v>
      </c>
      <c r="I46" s="239">
        <f t="shared" ca="1" si="9"/>
        <v>-0.19999999999999973</v>
      </c>
      <c r="J46" s="238">
        <f t="shared" ca="1" si="10"/>
        <v>-4.8880000000000035E-2</v>
      </c>
      <c r="K46" s="246">
        <f t="shared" ca="1" si="11"/>
        <v>-0.12391293636971497</v>
      </c>
      <c r="L46" s="241">
        <f t="shared" ca="1" si="12"/>
        <v>1.2195659664549301</v>
      </c>
      <c r="M46" s="17"/>
      <c r="N46" s="356" t="str">
        <f>IF(AND(ISNUMBER('Tables 2'!AF53),ISNUMBER('Tables 2'!AF$11)),'Tables 2'!AF53-'Tables 2'!AF$11,"")</f>
        <v/>
      </c>
      <c r="P46" s="345"/>
      <c r="Q46" s="345" t="str">
        <f>IF(AND(ISNUMBER('Tables 2'!A53),ISNUMBER('Tables 2'!A$11)),'Tables 2'!A53-'Tables 2'!A$11,"")</f>
        <v/>
      </c>
      <c r="R46" s="345" t="str">
        <f>IF(AND(ISNUMBER('Tables 2'!B53),ISNUMBER('Tables 2'!B$11)),'Tables 2'!B53-'Tables 2'!B$11,"")</f>
        <v/>
      </c>
      <c r="AP46" s="339">
        <f ca="1">IF(AND(ISNUMBER('Tables 2'!Z53),ISNUMBER('Tables 2'!Z$11)),'Tables 2'!Z53-'Tables 2'!Z$11,"")</f>
        <v>0</v>
      </c>
      <c r="AS46" s="339" t="str">
        <f>IF(AND(ISNUMBER('Tables 2'!#REF!),ISNUMBER('Tables 2'!#REF!)),'Tables 2'!#REF!-'Tables 2'!#REF!,"")</f>
        <v/>
      </c>
      <c r="AT46" s="339" t="str">
        <f>IF(AND(ISNUMBER('Tables 2'!#REF!),ISNUMBER('Tables 2'!#REF!)),'Tables 2'!#REF!-'Tables 2'!#REF!,"")</f>
        <v/>
      </c>
      <c r="AV46" s="339" t="str">
        <f>IF(AND(ISNUMBER('Tables 2'!#REF!),ISNUMBER('Tables 2'!#REF!)),'Tables 2'!#REF!-'Tables 2'!#REF!,"")</f>
        <v/>
      </c>
      <c r="AW46" s="339" t="str">
        <f>IF(AND(ISNUMBER('Tables 2'!#REF!),ISNUMBER('Tables 2'!#REF!)),'Tables 2'!#REF!-'Tables 2'!#REF!,"")</f>
        <v/>
      </c>
      <c r="AX46" s="339" t="str">
        <f>IF(AND(ISNUMBER('Tables 2'!#REF!),ISNUMBER('Tables 2'!#REF!)),'Tables 2'!#REF!-'Tables 2'!#REF!,"")</f>
        <v/>
      </c>
      <c r="AY46" s="339">
        <f ca="1">IF(AND(ISNUMBER('Tables 2'!AA53),ISNUMBER('Tables 2'!AA$11)),'Tables 2'!AA53-'Tables 2'!AA$11,"")</f>
        <v>-4.8880000000000035E-2</v>
      </c>
      <c r="AZ46" s="339">
        <f ca="1">IF(AND(ISNUMBER('Tables 2'!AB53),ISNUMBER('Tables 2'!AB$11)),'Tables 2'!AB53-'Tables 2'!AB$11,"")</f>
        <v>-0.19922361585829007</v>
      </c>
      <c r="BA46" s="339">
        <f ca="1">IF(AND(ISNUMBER('Tables 2'!AC53),ISNUMBER('Tables 2'!AC$11)),'Tables 2'!AC53-'Tables 2'!AC$11,"")</f>
        <v>-0.12391293636971401</v>
      </c>
      <c r="BB46" s="339">
        <f ca="1">IF(AND(ISNUMBER('Tables 2'!AD53),ISNUMBER('Tables 2'!AD$11)),'Tables 2'!AD53-'Tables 2'!AD$11,"")</f>
        <v>-4.4828936824228997E-2</v>
      </c>
      <c r="BC46" s="339" t="str">
        <f>IF(AND(ISNUMBER('Tables 2'!AE53),ISNUMBER('Tables 2'!AE$11)),'Tables 2'!AE53-'Tables 2'!AE$11,"")</f>
        <v/>
      </c>
      <c r="BE46" s="339" t="str">
        <f>IF(AND(ISNUMBER('Tables 2'!AG53),ISNUMBER('Tables 2'!AG$11)),'Tables 2'!AG53-'Tables 2'!AG$11,"")</f>
        <v/>
      </c>
      <c r="BF46" s="339" t="str">
        <f>IF(AND(ISNUMBER('Tables 2'!AH53),ISNUMBER('Tables 2'!AH$11)),'Tables 2'!AH53-'Tables 2'!AH$11,"")</f>
        <v/>
      </c>
      <c r="BG46" s="339" t="str">
        <f>IF(AND(ISNUMBER('Tables 2'!AI53),ISNUMBER('Tables 2'!AI$11)),'Tables 2'!AI53-'Tables 2'!AI$11,"")</f>
        <v/>
      </c>
      <c r="BH46" s="339" t="str">
        <f>IF(AND(ISNUMBER('Tables 2'!AJ53),ISNUMBER('Tables 2'!AJ$11)),'Tables 2'!AJ53-'Tables 2'!AJ$11,"")</f>
        <v/>
      </c>
      <c r="BI46" s="339" t="str">
        <f>IF(AND(ISNUMBER('Tables 2'!AK53),ISNUMBER('Tables 2'!AK$11)),'Tables 2'!AK53-'Tables 2'!AK$11,"")</f>
        <v/>
      </c>
      <c r="BJ46" s="339" t="str">
        <f>IF(AND(ISNUMBER('Tables 2'!AL53),ISNUMBER('Tables 2'!AL$11)),'Tables 2'!AL53-'Tables 2'!AL$11,"")</f>
        <v/>
      </c>
      <c r="BK46" s="339">
        <f>IF(AND(ISNUMBER('Tables 2'!AM53),ISNUMBER('Tables 2'!AM$11)),'Tables 2'!AM53-'Tables 2'!AM$11,"")</f>
        <v>42</v>
      </c>
      <c r="BL46" s="339" t="str">
        <f>IF(AND(ISNUMBER('Tables 2'!AN53),ISNUMBER('Tables 2'!AN$11)),'Tables 2'!AN53-'Tables 2'!AN$11,"")</f>
        <v/>
      </c>
      <c r="BM46" s="339" t="str">
        <f>IF(AND(ISNUMBER('Tables 2'!AO53),ISNUMBER('Tables 2'!AO$11)),'Tables 2'!AO53-'Tables 2'!AO$11,"")</f>
        <v/>
      </c>
      <c r="BN46" s="339" t="str">
        <f>IF(AND(ISNUMBER('Tables 2'!AP53),ISNUMBER('Tables 2'!AP$11)),'Tables 2'!AP53-'Tables 2'!AP$11,"")</f>
        <v/>
      </c>
    </row>
    <row r="47" spans="2:66">
      <c r="B47" s="157" t="s">
        <v>812</v>
      </c>
      <c r="C47" s="238">
        <f ca="1">IF(AND(ISNUMBER('Tables 2'!C53),ISNUMBER('Tables 2'!C$52)),'Tables 2'!C53-'Tables 2'!C$52,"")</f>
        <v>6.6000000000000281E-2</v>
      </c>
      <c r="D47" s="238">
        <f ca="1">IF(AND(ISNUMBER('Tables 2'!G53),ISNUMBER('Tables 2'!G$52)),'Tables 2'!G53-'Tables 2'!G$52,"")</f>
        <v>-6.9629999999998304E-3</v>
      </c>
      <c r="E47" s="238">
        <f ca="1">IF(AND(ISNUMBER('Tables 2'!K53),ISNUMBER('Tables 2'!K$52)),'Tables 2'!K53-'Tables 2'!K$52,"")</f>
        <v>0.22699999999999987</v>
      </c>
      <c r="F47" s="238">
        <f ca="1">IF(AND(ISNUMBER('Tables 2'!O53),ISNUMBER('Tables 2'!O$52)),'Tables 2'!O53-'Tables 2'!O$52,"")</f>
        <v>-8.7666062500555419E-3</v>
      </c>
      <c r="G47" s="238">
        <f ca="1">IF(AND(ISNUMBER('Tables 2'!S53),ISNUMBER('Tables 2'!S$52)),'Tables 2'!S53-'Tables 2'!S$52,"")</f>
        <v>5.9000000000000163E-2</v>
      </c>
      <c r="H47" s="238">
        <f ca="1">IF(AND(ISNUMBER('Tables 2'!W53),ISNUMBER('Tables 2'!W$52)),'Tables 2'!W53-'Tables 2'!W$52,"")</f>
        <v>0.12235615200466965</v>
      </c>
      <c r="I47" s="239">
        <f t="shared" ca="1" si="9"/>
        <v>-8.7666062500555419E-3</v>
      </c>
      <c r="J47" s="238">
        <f t="shared" ca="1" si="10"/>
        <v>0.22699999999999987</v>
      </c>
      <c r="K47" s="246">
        <f t="shared" ca="1" si="11"/>
        <v>7.6437757625769098E-2</v>
      </c>
      <c r="L47" s="241">
        <f t="shared" ca="1" si="12"/>
        <v>3.0844259901545374</v>
      </c>
      <c r="M47" s="17"/>
      <c r="N47" s="356" t="str">
        <f>IF(AND(ISNUMBER('Tables 2'!AF53),ISNUMBER('Tables 2'!AF$52)),'Tables 2'!AF53-'Tables 2'!AF$52,"")</f>
        <v/>
      </c>
      <c r="P47" s="345"/>
      <c r="Q47" s="345" t="str">
        <f>IF(AND(ISNUMBER('Tables 2'!A53),ISNUMBER('Tables 2'!A$52)),'Tables 2'!A53-'Tables 2'!A$52,"")</f>
        <v/>
      </c>
      <c r="R47" s="345" t="str">
        <f>IF(AND(ISNUMBER('Tables 2'!B53),ISNUMBER('Tables 2'!B$52)),'Tables 2'!B53-'Tables 2'!B$52,"")</f>
        <v/>
      </c>
      <c r="AP47" s="339">
        <f ca="1">IF(AND(ISNUMBER('Tables 2'!Z53),ISNUMBER('Tables 2'!Z$52)),'Tables 2'!Z53-'Tables 2'!Z$52,"")</f>
        <v>0</v>
      </c>
      <c r="AS47" s="339" t="str">
        <f>IF(AND(ISNUMBER('Tables 2'!#REF!),ISNUMBER('Tables 2'!#REF!)),'Tables 2'!#REF!-'Tables 2'!#REF!,"")</f>
        <v/>
      </c>
      <c r="AT47" s="339" t="str">
        <f>IF(AND(ISNUMBER('Tables 2'!#REF!),ISNUMBER('Tables 2'!#REF!)),'Tables 2'!#REF!-'Tables 2'!#REF!,"")</f>
        <v/>
      </c>
      <c r="AV47" s="339" t="str">
        <f>IF(AND(ISNUMBER('Tables 2'!#REF!),ISNUMBER('Tables 2'!#REF!)),'Tables 2'!#REF!-'Tables 2'!#REF!,"")</f>
        <v/>
      </c>
      <c r="AW47" s="339" t="str">
        <f>IF(AND(ISNUMBER('Tables 2'!#REF!),ISNUMBER('Tables 2'!#REF!)),'Tables 2'!#REF!-'Tables 2'!#REF!,"")</f>
        <v/>
      </c>
      <c r="AX47" s="339" t="str">
        <f>IF(AND(ISNUMBER('Tables 2'!#REF!),ISNUMBER('Tables 2'!#REF!)),'Tables 2'!#REF!-'Tables 2'!#REF!,"")</f>
        <v/>
      </c>
      <c r="AY47" s="339">
        <f ca="1">IF(AND(ISNUMBER('Tables 2'!AA53),ISNUMBER('Tables 2'!AA$52)),'Tables 2'!AA53-'Tables 2'!AA$52,"")</f>
        <v>0.21835300000000002</v>
      </c>
      <c r="AZ47" s="339">
        <f ca="1">IF(AND(ISNUMBER('Tables 2'!AB53),ISNUMBER('Tables 2'!AB$52)),'Tables 2'!AB53-'Tables 2'!AB$52,"")</f>
        <v>5.985058228509299E-2</v>
      </c>
      <c r="BA47" s="339">
        <f ca="1">IF(AND(ISNUMBER('Tables 2'!AC53),ISNUMBER('Tables 2'!AC$52)),'Tables 2'!AC53-'Tables 2'!AC$52,"")</f>
        <v>7.6437757625769542E-2</v>
      </c>
      <c r="BB47" s="339">
        <f ca="1">IF(AND(ISNUMBER('Tables 2'!AD53),ISNUMBER('Tables 2'!AD$52)),'Tables 2'!AD53-'Tables 2'!AD$52,"")</f>
        <v>-5.4707940929909986E-2</v>
      </c>
      <c r="BC47" s="339" t="str">
        <f>IF(AND(ISNUMBER('Tables 2'!AE53),ISNUMBER('Tables 2'!AE$52)),'Tables 2'!AE53-'Tables 2'!AE$52,"")</f>
        <v/>
      </c>
      <c r="BE47" s="339" t="str">
        <f>IF(AND(ISNUMBER('Tables 2'!AG53),ISNUMBER('Tables 2'!AG$52)),'Tables 2'!AG53-'Tables 2'!AG$52,"")</f>
        <v/>
      </c>
      <c r="BF47" s="339" t="str">
        <f>IF(AND(ISNUMBER('Tables 2'!AH53),ISNUMBER('Tables 2'!AH$52)),'Tables 2'!AH53-'Tables 2'!AH$52,"")</f>
        <v/>
      </c>
      <c r="BG47" s="339" t="str">
        <f>IF(AND(ISNUMBER('Tables 2'!AI53),ISNUMBER('Tables 2'!AI$52)),'Tables 2'!AI53-'Tables 2'!AI$52,"")</f>
        <v/>
      </c>
      <c r="BH47" s="339" t="str">
        <f>IF(AND(ISNUMBER('Tables 2'!AJ53),ISNUMBER('Tables 2'!AJ$52)),'Tables 2'!AJ53-'Tables 2'!AJ$52,"")</f>
        <v/>
      </c>
      <c r="BI47" s="339" t="str">
        <f>IF(AND(ISNUMBER('Tables 2'!AK53),ISNUMBER('Tables 2'!AK$52)),'Tables 2'!AK53-'Tables 2'!AK$52,"")</f>
        <v/>
      </c>
      <c r="BJ47" s="339" t="str">
        <f>IF(AND(ISNUMBER('Tables 2'!AL53),ISNUMBER('Tables 2'!AL$52)),'Tables 2'!AL53-'Tables 2'!AL$52,"")</f>
        <v/>
      </c>
      <c r="BK47" s="339">
        <f>IF(AND(ISNUMBER('Tables 2'!AM53),ISNUMBER('Tables 2'!AM$52)),'Tables 2'!AM53-'Tables 2'!AM$52,"")</f>
        <v>1</v>
      </c>
      <c r="BL47" s="339" t="str">
        <f>IF(AND(ISNUMBER('Tables 2'!AN53),ISNUMBER('Tables 2'!AN$52)),'Tables 2'!AN53-'Tables 2'!AN$52,"")</f>
        <v/>
      </c>
      <c r="BM47" s="339" t="str">
        <f>IF(AND(ISNUMBER('Tables 2'!AO53),ISNUMBER('Tables 2'!AO$52)),'Tables 2'!AO53-'Tables 2'!AO$52,"")</f>
        <v/>
      </c>
      <c r="BN47" s="339" t="str">
        <f>IF(AND(ISNUMBER('Tables 2'!AP53),ISNUMBER('Tables 2'!AP$52)),'Tables 2'!AP53-'Tables 2'!AP$52,"")</f>
        <v/>
      </c>
    </row>
    <row r="48" spans="2:66">
      <c r="B48" s="157" t="s">
        <v>741</v>
      </c>
      <c r="C48" s="238">
        <f ca="1">IF(AND(ISNUMBER('Tables 2'!C54),ISNUMBER('Tables 2'!C$11)),'Tables 2'!C54-'Tables 2'!C$11,"")</f>
        <v>-0.13700000000000001</v>
      </c>
      <c r="D48" s="238">
        <f ca="1">IF(AND(ISNUMBER('Tables 2'!G54),ISNUMBER('Tables 2'!G$11)),'Tables 2'!G54-'Tables 2'!G$11,"")</f>
        <v>-1.9557000000000269E-2</v>
      </c>
      <c r="E48" s="238">
        <f ca="1">IF(AND(ISNUMBER('Tables 2'!K54),ISNUMBER('Tables 2'!K$11)),'Tables 2'!K54-'Tables 2'!K$11,"")</f>
        <v>-0.2280000000000002</v>
      </c>
      <c r="F48" s="238">
        <f ca="1">IF(AND(ISNUMBER('Tables 2'!O54),ISNUMBER('Tables 2'!O$11)),'Tables 2'!O54-'Tables 2'!O$11,"")</f>
        <v>2.3118245128612713E-3</v>
      </c>
      <c r="G48" s="238">
        <f ca="1">IF(AND(ISNUMBER('Tables 2'!S54),ISNUMBER('Tables 2'!S$11)),'Tables 2'!S54-'Tables 2'!S$11,"")</f>
        <v>-5.9000000000000163E-2</v>
      </c>
      <c r="H48" s="238">
        <f ca="1">IF(AND(ISNUMBER('Tables 2'!W54),ISNUMBER('Tables 2'!W$11)),'Tables 2'!W54-'Tables 2'!W$11,"")</f>
        <v>-0.12740104675292985</v>
      </c>
      <c r="I48" s="239">
        <f t="shared" ca="1" si="9"/>
        <v>-0.2280000000000002</v>
      </c>
      <c r="J48" s="238">
        <f t="shared" ca="1" si="10"/>
        <v>2.3118245128612713E-3</v>
      </c>
      <c r="K48" s="246">
        <f t="shared" ca="1" si="11"/>
        <v>-9.4774370373344866E-2</v>
      </c>
      <c r="L48" s="241">
        <f t="shared" ca="1" si="12"/>
        <v>2.4301066164364231</v>
      </c>
      <c r="M48" s="17"/>
      <c r="N48" s="356" t="str">
        <f>IF(AND(ISNUMBER('Tables 2'!AF54),ISNUMBER('Tables 2'!AF$11)),'Tables 2'!AF54-'Tables 2'!AF$11,"")</f>
        <v/>
      </c>
      <c r="P48" s="345"/>
      <c r="Q48" s="345" t="str">
        <f>IF(AND(ISNUMBER('Tables 2'!A54),ISNUMBER('Tables 2'!A$11)),'Tables 2'!A54-'Tables 2'!A$11,"")</f>
        <v/>
      </c>
      <c r="R48" s="345" t="str">
        <f>IF(AND(ISNUMBER('Tables 2'!B54),ISNUMBER('Tables 2'!B$11)),'Tables 2'!B54-'Tables 2'!B$11,"")</f>
        <v/>
      </c>
      <c r="AP48" s="339">
        <f ca="1">IF(AND(ISNUMBER('Tables 2'!Z54),ISNUMBER('Tables 2'!Z$11)),'Tables 2'!Z54-'Tables 2'!Z$11,"")</f>
        <v>0</v>
      </c>
      <c r="AS48" s="339" t="str">
        <f>IF(AND(ISNUMBER('Tables 2'!#REF!),ISNUMBER('Tables 2'!#REF!)),'Tables 2'!#REF!-'Tables 2'!#REF!,"")</f>
        <v/>
      </c>
      <c r="AT48" s="339" t="str">
        <f>IF(AND(ISNUMBER('Tables 2'!#REF!),ISNUMBER('Tables 2'!#REF!)),'Tables 2'!#REF!-'Tables 2'!#REF!,"")</f>
        <v/>
      </c>
      <c r="AV48" s="339" t="str">
        <f>IF(AND(ISNUMBER('Tables 2'!#REF!),ISNUMBER('Tables 2'!#REF!)),'Tables 2'!#REF!-'Tables 2'!#REF!,"")</f>
        <v/>
      </c>
      <c r="AW48" s="339" t="str">
        <f>IF(AND(ISNUMBER('Tables 2'!#REF!),ISNUMBER('Tables 2'!#REF!)),'Tables 2'!#REF!-'Tables 2'!#REF!,"")</f>
        <v/>
      </c>
      <c r="AX48" s="339" t="str">
        <f>IF(AND(ISNUMBER('Tables 2'!#REF!),ISNUMBER('Tables 2'!#REF!)),'Tables 2'!#REF!-'Tables 2'!#REF!,"")</f>
        <v/>
      </c>
      <c r="AY48" s="339">
        <f ca="1">IF(AND(ISNUMBER('Tables 2'!AA54),ISNUMBER('Tables 2'!AA$11)),'Tables 2'!AA54-'Tables 2'!AA$11,"")</f>
        <v>-0.21323300000000023</v>
      </c>
      <c r="AZ48" s="339">
        <f ca="1">IF(AND(ISNUMBER('Tables 2'!AB54),ISNUMBER('Tables 2'!AB$11)),'Tables 2'!AB54-'Tables 2'!AB$11,"")</f>
        <v>-0.12740104675292985</v>
      </c>
      <c r="BA48" s="339">
        <f ca="1">IF(AND(ISNUMBER('Tables 2'!AC54),ISNUMBER('Tables 2'!AC$11)),'Tables 2'!AC54-'Tables 2'!AC$11,"")</f>
        <v>-9.477437037334413E-2</v>
      </c>
      <c r="BB48" s="339">
        <f ca="1">IF(AND(ISNUMBER('Tables 2'!AD54),ISNUMBER('Tables 2'!AD$11)),'Tables 2'!AD54-'Tables 2'!AD$11,"")</f>
        <v>3.1051926736278448E-2</v>
      </c>
      <c r="BC48" s="339" t="str">
        <f>IF(AND(ISNUMBER('Tables 2'!AE54),ISNUMBER('Tables 2'!AE$11)),'Tables 2'!AE54-'Tables 2'!AE$11,"")</f>
        <v/>
      </c>
      <c r="BE48" s="339" t="str">
        <f>IF(AND(ISNUMBER('Tables 2'!AG54),ISNUMBER('Tables 2'!AG$11)),'Tables 2'!AG54-'Tables 2'!AG$11,"")</f>
        <v/>
      </c>
      <c r="BF48" s="339" t="str">
        <f>IF(AND(ISNUMBER('Tables 2'!AH54),ISNUMBER('Tables 2'!AH$11)),'Tables 2'!AH54-'Tables 2'!AH$11,"")</f>
        <v/>
      </c>
      <c r="BG48" s="339" t="str">
        <f>IF(AND(ISNUMBER('Tables 2'!AI54),ISNUMBER('Tables 2'!AI$11)),'Tables 2'!AI54-'Tables 2'!AI$11,"")</f>
        <v/>
      </c>
      <c r="BH48" s="339" t="str">
        <f>IF(AND(ISNUMBER('Tables 2'!AJ54),ISNUMBER('Tables 2'!AJ$11)),'Tables 2'!AJ54-'Tables 2'!AJ$11,"")</f>
        <v/>
      </c>
      <c r="BI48" s="339" t="str">
        <f>IF(AND(ISNUMBER('Tables 2'!AK54),ISNUMBER('Tables 2'!AK$11)),'Tables 2'!AK54-'Tables 2'!AK$11,"")</f>
        <v/>
      </c>
      <c r="BJ48" s="339" t="str">
        <f>IF(AND(ISNUMBER('Tables 2'!AL54),ISNUMBER('Tables 2'!AL$11)),'Tables 2'!AL54-'Tables 2'!AL$11,"")</f>
        <v/>
      </c>
      <c r="BK48" s="339">
        <f>IF(AND(ISNUMBER('Tables 2'!AM54),ISNUMBER('Tables 2'!AM$11)),'Tables 2'!AM54-'Tables 2'!AM$11,"")</f>
        <v>43</v>
      </c>
      <c r="BL48" s="339" t="str">
        <f>IF(AND(ISNUMBER('Tables 2'!AN54),ISNUMBER('Tables 2'!AN$11)),'Tables 2'!AN54-'Tables 2'!AN$11,"")</f>
        <v/>
      </c>
      <c r="BM48" s="339" t="str">
        <f>IF(AND(ISNUMBER('Tables 2'!AO54),ISNUMBER('Tables 2'!AO$11)),'Tables 2'!AO54-'Tables 2'!AO$11,"")</f>
        <v/>
      </c>
      <c r="BN48" s="339" t="str">
        <f>IF(AND(ISNUMBER('Tables 2'!AP54),ISNUMBER('Tables 2'!AP$11)),'Tables 2'!AP54-'Tables 2'!AP$11,"")</f>
        <v/>
      </c>
    </row>
    <row r="49" spans="2:66" ht="13.5" thickBot="1">
      <c r="B49" s="904" t="s">
        <v>813</v>
      </c>
      <c r="C49" s="247">
        <f ca="1">IF(AND(ISNUMBER('Tables 2'!C54),ISNUMBER('Tables 2'!C$52)),'Tables 2'!C54-'Tables 2'!C$52,"")</f>
        <v>0.129</v>
      </c>
      <c r="D49" s="247">
        <f ca="1">IF(AND(ISNUMBER('Tables 2'!G54),ISNUMBER('Tables 2'!G$52)),'Tables 2'!G54-'Tables 2'!G$52,"")</f>
        <v>2.2359999999999935E-2</v>
      </c>
      <c r="E49" s="247">
        <f ca="1">IF(AND(ISNUMBER('Tables 2'!K54),ISNUMBER('Tables 2'!K$52)),'Tables 2'!K54-'Tables 2'!K$52,"")</f>
        <v>5.3999999999999826E-2</v>
      </c>
      <c r="F49" s="247">
        <f ca="1">IF(AND(ISNUMBER('Tables 2'!O54),ISNUMBER('Tables 2'!O$52)),'Tables 2'!O54-'Tables 2'!O$52,"")</f>
        <v>0.10691922062280534</v>
      </c>
      <c r="G49" s="247">
        <f ca="1">IF(AND(ISNUMBER('Tables 2'!S54),ISNUMBER('Tables 2'!S$52)),'Tables 2'!S54-'Tables 2'!S$52,"")</f>
        <v>0.12700000000000022</v>
      </c>
      <c r="H49" s="247">
        <f ca="1">IF(AND(ISNUMBER('Tables 2'!W54),ISNUMBER('Tables 2'!W$52)),'Tables 2'!W54-'Tables 2'!W$52,"")</f>
        <v>0.19417872111002987</v>
      </c>
      <c r="I49" s="252">
        <f t="shared" ca="1" si="9"/>
        <v>2.2359999999999935E-2</v>
      </c>
      <c r="J49" s="247">
        <f t="shared" ca="1" si="10"/>
        <v>0.19417872111002987</v>
      </c>
      <c r="K49" s="250">
        <f t="shared" ca="1" si="11"/>
        <v>0.1055763236221392</v>
      </c>
      <c r="L49" s="251">
        <f t="shared" ca="1" si="12"/>
        <v>1.6274361070288281</v>
      </c>
      <c r="M49" s="17"/>
      <c r="N49" s="365" t="str">
        <f>IF(AND(ISNUMBER('Tables 2'!AF54),ISNUMBER('Tables 2'!AF$52)),'Tables 2'!AF54-'Tables 2'!AF$52,"")</f>
        <v/>
      </c>
      <c r="P49" s="345"/>
      <c r="Q49" s="345" t="str">
        <f>IF(AND(ISNUMBER('Tables 2'!A54),ISNUMBER('Tables 2'!A$52)),'Tables 2'!A54-'Tables 2'!A$52,"")</f>
        <v/>
      </c>
      <c r="R49" s="345" t="str">
        <f>IF(AND(ISNUMBER('Tables 2'!B54),ISNUMBER('Tables 2'!B$52)),'Tables 2'!B54-'Tables 2'!B$52,"")</f>
        <v/>
      </c>
      <c r="AP49" s="342">
        <f ca="1">IF(AND(ISNUMBER('Tables 2'!Z54),ISNUMBER('Tables 2'!Z$52)),'Tables 2'!Z54-'Tables 2'!Z$52,"")</f>
        <v>0</v>
      </c>
      <c r="AS49" s="342" t="str">
        <f>IF(AND(ISNUMBER('Tables 2'!#REF!),ISNUMBER('Tables 2'!#REF!)),'Tables 2'!#REF!-'Tables 2'!#REF!,"")</f>
        <v/>
      </c>
      <c r="AT49" s="342" t="str">
        <f>IF(AND(ISNUMBER('Tables 2'!#REF!),ISNUMBER('Tables 2'!#REF!)),'Tables 2'!#REF!-'Tables 2'!#REF!,"")</f>
        <v/>
      </c>
      <c r="AV49" s="342" t="str">
        <f>IF(AND(ISNUMBER('Tables 2'!#REF!),ISNUMBER('Tables 2'!#REF!)),'Tables 2'!#REF!-'Tables 2'!#REF!,"")</f>
        <v/>
      </c>
      <c r="AW49" s="342" t="str">
        <f>IF(AND(ISNUMBER('Tables 2'!#REF!),ISNUMBER('Tables 2'!#REF!)),'Tables 2'!#REF!-'Tables 2'!#REF!,"")</f>
        <v/>
      </c>
      <c r="AX49" s="342" t="str">
        <f>IF(AND(ISNUMBER('Tables 2'!#REF!),ISNUMBER('Tables 2'!#REF!)),'Tables 2'!#REF!-'Tables 2'!#REF!,"")</f>
        <v/>
      </c>
      <c r="AY49" s="342">
        <f ca="1">IF(AND(ISNUMBER('Tables 2'!AA54),ISNUMBER('Tables 2'!AA$52)),'Tables 2'!AA54-'Tables 2'!AA$52,"")</f>
        <v>5.3999999999999826E-2</v>
      </c>
      <c r="AZ49" s="342">
        <f ca="1">IF(AND(ISNUMBER('Tables 2'!AB54),ISNUMBER('Tables 2'!AB$52)),'Tables 2'!AB54-'Tables 2'!AB$52,"")</f>
        <v>0.13167315139045321</v>
      </c>
      <c r="BA49" s="342">
        <f ca="1">IF(AND(ISNUMBER('Tables 2'!AC54),ISNUMBER('Tables 2'!AC$52)),'Tables 2'!AC54-'Tables 2'!AC$52,"")</f>
        <v>0.10557632362213942</v>
      </c>
      <c r="BB49" s="342">
        <f ca="1">IF(AND(ISNUMBER('Tables 2'!AD54),ISNUMBER('Tables 2'!AD$52)),'Tables 2'!AD54-'Tables 2'!AD$52,"")</f>
        <v>2.117292263059746E-2</v>
      </c>
      <c r="BC49" s="342" t="str">
        <f>IF(AND(ISNUMBER('Tables 2'!AE54),ISNUMBER('Tables 2'!AE$52)),'Tables 2'!AE54-'Tables 2'!AE$52,"")</f>
        <v/>
      </c>
      <c r="BE49" s="342" t="str">
        <f>IF(AND(ISNUMBER('Tables 2'!AG54),ISNUMBER('Tables 2'!AG$52)),'Tables 2'!AG54-'Tables 2'!AG$52,"")</f>
        <v/>
      </c>
      <c r="BF49" s="342" t="str">
        <f>IF(AND(ISNUMBER('Tables 2'!AH54),ISNUMBER('Tables 2'!AH$52)),'Tables 2'!AH54-'Tables 2'!AH$52,"")</f>
        <v/>
      </c>
      <c r="BG49" s="342" t="str">
        <f>IF(AND(ISNUMBER('Tables 2'!AI54),ISNUMBER('Tables 2'!AI$52)),'Tables 2'!AI54-'Tables 2'!AI$52,"")</f>
        <v/>
      </c>
      <c r="BH49" s="342" t="str">
        <f>IF(AND(ISNUMBER('Tables 2'!AJ54),ISNUMBER('Tables 2'!AJ$52)),'Tables 2'!AJ54-'Tables 2'!AJ$52,"")</f>
        <v/>
      </c>
      <c r="BI49" s="342" t="str">
        <f>IF(AND(ISNUMBER('Tables 2'!AK54),ISNUMBER('Tables 2'!AK$52)),'Tables 2'!AK54-'Tables 2'!AK$52,"")</f>
        <v/>
      </c>
      <c r="BJ49" s="342" t="str">
        <f>IF(AND(ISNUMBER('Tables 2'!AL54),ISNUMBER('Tables 2'!AL$52)),'Tables 2'!AL54-'Tables 2'!AL$52,"")</f>
        <v/>
      </c>
      <c r="BK49" s="342">
        <f>IF(AND(ISNUMBER('Tables 2'!AM54),ISNUMBER('Tables 2'!AM$52)),'Tables 2'!AM54-'Tables 2'!AM$52,"")</f>
        <v>2</v>
      </c>
      <c r="BL49" s="342" t="str">
        <f>IF(AND(ISNUMBER('Tables 2'!AN54),ISNUMBER('Tables 2'!AN$52)),'Tables 2'!AN54-'Tables 2'!AN$52,"")</f>
        <v/>
      </c>
      <c r="BM49" s="342" t="str">
        <f>IF(AND(ISNUMBER('Tables 2'!AO54),ISNUMBER('Tables 2'!AO$52)),'Tables 2'!AO54-'Tables 2'!AO$52,"")</f>
        <v/>
      </c>
      <c r="BN49" s="342" t="str">
        <f>IF(AND(ISNUMBER('Tables 2'!AP54),ISNUMBER('Tables 2'!AP$52)),'Tables 2'!AP54-'Tables 2'!AP$52,"")</f>
        <v/>
      </c>
    </row>
    <row r="50" spans="2:66" ht="13.5" thickTop="1">
      <c r="B50" s="157" t="s">
        <v>480</v>
      </c>
      <c r="C50" s="146"/>
      <c r="D50" s="146"/>
      <c r="E50" s="146"/>
      <c r="F50" s="146"/>
      <c r="G50" s="146"/>
      <c r="H50" s="146"/>
      <c r="I50" s="978" t="s">
        <v>561</v>
      </c>
      <c r="J50" s="979"/>
      <c r="K50" s="979"/>
      <c r="L50" s="980"/>
      <c r="N50" s="356"/>
    </row>
    <row r="51" spans="2:66">
      <c r="B51" s="157"/>
      <c r="C51" s="254" t="str">
        <f ca="1">'DATA for charts'!C6</f>
        <v>BSIMAC</v>
      </c>
      <c r="D51" s="254" t="str">
        <f ca="1">'DATA for charts'!D6</f>
        <v>CSE</v>
      </c>
      <c r="E51" s="254" t="str">
        <f ca="1">'DATA for charts'!E6</f>
        <v>DeST</v>
      </c>
      <c r="F51" s="254" t="str">
        <f ca="1">'DATA for charts'!F6</f>
        <v>EnergyPlus</v>
      </c>
      <c r="G51" s="254" t="str">
        <f ca="1">'DATA for charts'!G6</f>
        <v>ESP-r</v>
      </c>
      <c r="H51" s="254" t="str">
        <f ca="1">'DATA for charts'!H6</f>
        <v>TRNSYS</v>
      </c>
      <c r="I51" s="444"/>
      <c r="J51" s="353"/>
      <c r="K51" s="353"/>
      <c r="L51" s="344" t="s">
        <v>453</v>
      </c>
      <c r="M51" s="15"/>
      <c r="N51" s="354" t="str">
        <f ca="1">'DATA for charts'!$S$6</f>
        <v>Tested Prg</v>
      </c>
    </row>
    <row r="52" spans="2:66">
      <c r="B52" s="208" t="s">
        <v>24</v>
      </c>
      <c r="C52" s="398" t="str">
        <f ca="1">'DATA for charts'!C7</f>
        <v/>
      </c>
      <c r="D52" s="398" t="str">
        <f ca="1">'DATA for charts'!D7</f>
        <v/>
      </c>
      <c r="E52" s="398" t="str">
        <f ca="1">'DATA for charts'!E7</f>
        <v/>
      </c>
      <c r="F52" s="398" t="str">
        <f ca="1">'DATA for charts'!F7</f>
        <v/>
      </c>
      <c r="G52" s="205" t="str">
        <f ca="1">'DATA for charts'!G7</f>
        <v/>
      </c>
      <c r="H52" s="398" t="str">
        <f ca="1">'DATA for charts'!H7</f>
        <v/>
      </c>
      <c r="I52" s="418" t="s">
        <v>254</v>
      </c>
      <c r="J52" s="166" t="s">
        <v>255</v>
      </c>
      <c r="K52" s="166" t="s">
        <v>256</v>
      </c>
      <c r="L52" s="161" t="s">
        <v>451</v>
      </c>
      <c r="M52" s="15"/>
      <c r="N52" s="447" t="str">
        <f ca="1">'DATA for charts'!$S$7</f>
        <v/>
      </c>
    </row>
    <row r="53" spans="2:66">
      <c r="B53" s="157" t="s">
        <v>481</v>
      </c>
      <c r="C53" s="238">
        <f ca="1">IF(AND(ISNUMBER('Tables 2'!C99),ISNUMBER('Tables 2'!C98)),'Tables 2'!C99-'Tables 2'!C98,"")</f>
        <v>0.251</v>
      </c>
      <c r="D53" s="238">
        <f ca="1">IF(AND(ISNUMBER('Tables 2'!G99),ISNUMBER('Tables 2'!G98)),'Tables 2'!G99-'Tables 2'!G98,"")</f>
        <v>0.13615289999999991</v>
      </c>
      <c r="E53" s="238">
        <f ca="1">IF(AND(ISNUMBER('Tables 2'!K99),ISNUMBER('Tables 2'!K98)),'Tables 2'!K99-'Tables 2'!K98,"")</f>
        <v>0.14900000000000002</v>
      </c>
      <c r="F53" s="238">
        <f ca="1">IF(AND(ISNUMBER('Tables 2'!O99),ISNUMBER('Tables 2'!O98)),'Tables 2'!O99-'Tables 2'!O98,"")</f>
        <v>0.22943476719013889</v>
      </c>
      <c r="G53" s="238">
        <f ca="1">IF(AND(ISNUMBER('Tables 2'!S99),ISNUMBER('Tables 2'!S98)),'Tables 2'!S99-'Tables 2'!S98,"")</f>
        <v>0.16200000000000003</v>
      </c>
      <c r="H53" s="238">
        <f ca="1">IF(AND(ISNUMBER('Tables 2'!W99),ISNUMBER('Tables 2'!W98)),'Tables 2'!W99-'Tables 2'!W98,"")</f>
        <v>0.10678177727593396</v>
      </c>
      <c r="I53" s="239">
        <f t="shared" ref="I53:I63" ca="1" si="13">MIN(C53:H53)</f>
        <v>0.10678177727593396</v>
      </c>
      <c r="J53" s="358">
        <f t="shared" ref="J53:J63" ca="1" si="14">MAX(C53:H53)</f>
        <v>0.251</v>
      </c>
      <c r="K53" s="905">
        <f t="shared" ref="K53:K63" ca="1" si="15">AVERAGE(C53:H53)</f>
        <v>0.17239490741101213</v>
      </c>
      <c r="L53" s="241">
        <f t="shared" ref="L53:L63" ca="1" si="16">ABS((J53-I53)/K53)</f>
        <v>0.83655732579287179</v>
      </c>
      <c r="M53" s="17"/>
      <c r="N53" s="356" t="str">
        <f>IF(AND(ISNUMBER('Tables 2'!AF99),ISNUMBER('Tables 2'!AF98)),'Tables 2'!AF99-'Tables 2'!AF98,"")</f>
        <v/>
      </c>
    </row>
    <row r="54" spans="2:66">
      <c r="B54" s="157" t="s">
        <v>482</v>
      </c>
      <c r="C54" s="238">
        <f ca="1">IF(AND(ISNUMBER('Tables 2'!C100),ISNUMBER('Tables 2'!C99)),'Tables 2'!C100-'Tables 2'!C99,"")</f>
        <v>0.21299999999999986</v>
      </c>
      <c r="D54" s="238">
        <f ca="1">IF(AND(ISNUMBER('Tables 2'!G100),ISNUMBER('Tables 2'!G99)),'Tables 2'!G100-'Tables 2'!G99,"")</f>
        <v>0.20622769999999996</v>
      </c>
      <c r="E54" s="238">
        <f ca="1">IF(AND(ISNUMBER('Tables 2'!K100),ISNUMBER('Tables 2'!K99)),'Tables 2'!K100-'Tables 2'!K99,"")</f>
        <v>0.25199999999999995</v>
      </c>
      <c r="F54" s="238">
        <f ca="1">IF(AND(ISNUMBER('Tables 2'!O100),ISNUMBER('Tables 2'!O99)),'Tables 2'!O100-'Tables 2'!O99,"")</f>
        <v>0.2209428017807139</v>
      </c>
      <c r="G54" s="238">
        <f ca="1">IF(AND(ISNUMBER('Tables 2'!S100),ISNUMBER('Tables 2'!S99)),'Tables 2'!S100-'Tables 2'!S99,"")</f>
        <v>0.16799999999999998</v>
      </c>
      <c r="H54" s="238">
        <f ca="1">IF(AND(ISNUMBER('Tables 2'!W100),ISNUMBER('Tables 2'!W99)),'Tables 2'!W100-'Tables 2'!W99,"")</f>
        <v>0.23169829474555098</v>
      </c>
      <c r="I54" s="239">
        <f t="shared" ca="1" si="13"/>
        <v>0.16799999999999998</v>
      </c>
      <c r="J54" s="238">
        <f t="shared" ca="1" si="14"/>
        <v>0.25199999999999995</v>
      </c>
      <c r="K54" s="246">
        <f t="shared" ca="1" si="15"/>
        <v>0.21531146608771079</v>
      </c>
      <c r="L54" s="241">
        <f t="shared" ca="1" si="16"/>
        <v>0.39013249747591766</v>
      </c>
      <c r="M54" s="17"/>
      <c r="N54" s="356" t="str">
        <f>IF(AND(ISNUMBER('Tables 2'!AF100),ISNUMBER('Tables 2'!AF99)),'Tables 2'!AF100-'Tables 2'!AF99,"")</f>
        <v/>
      </c>
    </row>
    <row r="55" spans="2:66">
      <c r="B55" s="157" t="s">
        <v>245</v>
      </c>
      <c r="C55" s="238">
        <f ca="1">IF(AND(ISNUMBER('Tables 2'!C101),ISNUMBER('Tables 2'!C100)),'Tables 2'!C101-'Tables 2'!C100,"")</f>
        <v>0.19700000000000006</v>
      </c>
      <c r="D55" s="238">
        <f ca="1">IF(AND(ISNUMBER('Tables 2'!G101),ISNUMBER('Tables 2'!G100)),'Tables 2'!G101-'Tables 2'!G100,"")</f>
        <v>0.20864970000000016</v>
      </c>
      <c r="E55" s="238">
        <f ca="1">IF(AND(ISNUMBER('Tables 2'!K101),ISNUMBER('Tables 2'!K100)),'Tables 2'!K101-'Tables 2'!K100,"")</f>
        <v>0.20800000000000007</v>
      </c>
      <c r="F55" s="238">
        <f ca="1">IF(AND(ISNUMBER('Tables 2'!O101),ISNUMBER('Tables 2'!O100)),'Tables 2'!O101-'Tables 2'!O100,"")</f>
        <v>0.20469138816566679</v>
      </c>
      <c r="G55" s="238">
        <f ca="1">IF(AND(ISNUMBER('Tables 2'!S101),ISNUMBER('Tables 2'!S100)),'Tables 2'!S101-'Tables 2'!S100,"")</f>
        <v>0.21199999999999997</v>
      </c>
      <c r="H55" s="238">
        <f ca="1">IF(AND(ISNUMBER('Tables 2'!W101),ISNUMBER('Tables 2'!W100)),'Tables 2'!W101-'Tables 2'!W100,"")</f>
        <v>0.21039121839735209</v>
      </c>
      <c r="I55" s="239">
        <f t="shared" ca="1" si="13"/>
        <v>0.19700000000000006</v>
      </c>
      <c r="J55" s="238">
        <f t="shared" ca="1" si="14"/>
        <v>0.21199999999999997</v>
      </c>
      <c r="K55" s="246">
        <f t="shared" ca="1" si="15"/>
        <v>0.20678871776050323</v>
      </c>
      <c r="L55" s="241">
        <f t="shared" ca="1" si="16"/>
        <v>7.2537806522754655E-2</v>
      </c>
      <c r="M55" s="17"/>
      <c r="N55" s="356" t="str">
        <f>IF(AND(ISNUMBER('Tables 2'!AF101),ISNUMBER('Tables 2'!AF100)),'Tables 2'!AF101-'Tables 2'!AF100,"")</f>
        <v/>
      </c>
    </row>
    <row r="56" spans="2:66">
      <c r="B56" s="157" t="s">
        <v>251</v>
      </c>
      <c r="C56" s="238">
        <f ca="1">IF(AND(ISNUMBER('Tables 2'!C102),ISNUMBER('Tables 2'!C101)),'Tables 2'!C102-'Tables 2'!C101,"")</f>
        <v>0.95899999999999985</v>
      </c>
      <c r="D56" s="238">
        <f ca="1">IF(AND(ISNUMBER('Tables 2'!G102),ISNUMBER('Tables 2'!G101)),'Tables 2'!G102-'Tables 2'!G101,"")</f>
        <v>0.93128569999999999</v>
      </c>
      <c r="E56" s="238">
        <f ca="1">IF(AND(ISNUMBER('Tables 2'!K102),ISNUMBER('Tables 2'!K101)),'Tables 2'!K102-'Tables 2'!K101,"")</f>
        <v>0.92300000000000004</v>
      </c>
      <c r="F56" s="238">
        <f ca="1">IF(AND(ISNUMBER('Tables 2'!O102),ISNUMBER('Tables 2'!O101)),'Tables 2'!O102-'Tables 2'!O101,"")</f>
        <v>0.89682596986506091</v>
      </c>
      <c r="G56" s="238">
        <f ca="1">IF(AND(ISNUMBER('Tables 2'!S102),ISNUMBER('Tables 2'!S101)),'Tables 2'!S102-'Tables 2'!S101,"")</f>
        <v>1.0380000000000003</v>
      </c>
      <c r="H56" s="238">
        <f ca="1">IF(AND(ISNUMBER('Tables 2'!W102),ISNUMBER('Tables 2'!W101)),'Tables 2'!W102-'Tables 2'!W101,"")</f>
        <v>0.89000693427191602</v>
      </c>
      <c r="I56" s="239">
        <f t="shared" ca="1" si="13"/>
        <v>0.89000693427191602</v>
      </c>
      <c r="J56" s="238">
        <f t="shared" ca="1" si="14"/>
        <v>1.0380000000000003</v>
      </c>
      <c r="K56" s="246">
        <f t="shared" ca="1" si="15"/>
        <v>0.93968643402282959</v>
      </c>
      <c r="L56" s="241">
        <f t="shared" ca="1" si="16"/>
        <v>0.1574919679264932</v>
      </c>
      <c r="M56" s="17"/>
      <c r="N56" s="356" t="str">
        <f>IF(AND(ISNUMBER('Tables 2'!AF102),ISNUMBER('Tables 2'!AF101)),'Tables 2'!AF102-'Tables 2'!AF101,"")</f>
        <v/>
      </c>
    </row>
    <row r="57" spans="2:66">
      <c r="B57" s="157" t="s">
        <v>252</v>
      </c>
      <c r="C57" s="238">
        <f ca="1">IF(AND(ISNUMBER('Tables 2'!C63),ISNUMBER('Tables 2'!C102)),'Tables 2'!C63-'Tables 2'!C102,"")</f>
        <v>3.4830000000000005</v>
      </c>
      <c r="D57" s="238">
        <f ca="1">IF(AND(ISNUMBER('Tables 2'!G63),ISNUMBER('Tables 2'!G102)),'Tables 2'!G63-'Tables 2'!G102,"")</f>
        <v>4.6411799999999994</v>
      </c>
      <c r="E57" s="238">
        <f ca="1">IF(AND(ISNUMBER('Tables 2'!K63),ISNUMBER('Tables 2'!K102)),'Tables 2'!K63-'Tables 2'!K102,"")</f>
        <v>3.5819999999999999</v>
      </c>
      <c r="F57" s="238">
        <f ca="1">IF(AND(ISNUMBER('Tables 2'!O63),ISNUMBER('Tables 2'!O102)),'Tables 2'!O63-'Tables 2'!O102,"")</f>
        <v>4.4222011253313891</v>
      </c>
      <c r="G57" s="238">
        <f ca="1">IF(AND(ISNUMBER('Tables 2'!S63),ISNUMBER('Tables 2'!S102)),'Tables 2'!S63-'Tables 2'!S102,"")</f>
        <v>4.3189999999999991</v>
      </c>
      <c r="H57" s="238">
        <f ca="1">IF(AND(ISNUMBER('Tables 2'!W63),ISNUMBER('Tables 2'!W102)),'Tables 2'!W63-'Tables 2'!W102,"")</f>
        <v>4.3416638183593701</v>
      </c>
      <c r="I57" s="239">
        <f t="shared" ca="1" si="13"/>
        <v>3.4830000000000005</v>
      </c>
      <c r="J57" s="238">
        <f t="shared" ca="1" si="14"/>
        <v>4.6411799999999994</v>
      </c>
      <c r="K57" s="246">
        <f t="shared" ca="1" si="15"/>
        <v>4.1315074906151255</v>
      </c>
      <c r="L57" s="241">
        <f t="shared" ca="1" si="16"/>
        <v>0.28032867001472184</v>
      </c>
      <c r="M57" s="17"/>
      <c r="N57" s="356" t="str">
        <f>IF(AND(ISNUMBER('Tables 2'!AF63),ISNUMBER('Tables 2'!AF102)),'Tables 2'!AF63-'Tables 2'!AF102,"")</f>
        <v/>
      </c>
    </row>
    <row r="58" spans="2:66">
      <c r="B58" s="343" t="s">
        <v>246</v>
      </c>
      <c r="C58" s="238" t="str">
        <f ca="1">IF(AND(ISNUMBER('Tables 2'!C103),ISNUMBER('Tables 2'!C63)),'Tables 2'!C103-'Tables 2'!C63,"")</f>
        <v/>
      </c>
      <c r="D58" s="238">
        <f ca="1">IF(AND(ISNUMBER('Tables 2'!G103),ISNUMBER('Tables 2'!G63)),'Tables 2'!G103-'Tables 2'!G63,"")</f>
        <v>-1.8154860000000008</v>
      </c>
      <c r="E58" s="238">
        <f ca="1">IF(AND(ISNUMBER('Tables 2'!K103),ISNUMBER('Tables 2'!K63)),'Tables 2'!K103-'Tables 2'!K63,"")</f>
        <v>-1.6559999999999997</v>
      </c>
      <c r="F58" s="238">
        <f ca="1">IF(AND(ISNUMBER('Tables 2'!O103),ISNUMBER('Tables 2'!O63)),'Tables 2'!O103-'Tables 2'!O63,"")</f>
        <v>-1.6655552765372779</v>
      </c>
      <c r="G58" s="238">
        <f ca="1">IF(AND(ISNUMBER('Tables 2'!S103),ISNUMBER('Tables 2'!S$63)),'Tables 2'!S103-'Tables 2'!S$63,"")</f>
        <v>-1.5139999999999993</v>
      </c>
      <c r="H58" s="238">
        <f ca="1">IF(AND(ISNUMBER('Tables 2'!W103),ISNUMBER('Tables 2'!W63)),'Tables 2'!W103-'Tables 2'!W63,"")</f>
        <v>-1.73816646152072</v>
      </c>
      <c r="I58" s="239">
        <f t="shared" ca="1" si="13"/>
        <v>-1.8154860000000008</v>
      </c>
      <c r="J58" s="238">
        <f t="shared" ca="1" si="14"/>
        <v>-1.5139999999999993</v>
      </c>
      <c r="K58" s="246">
        <f t="shared" ca="1" si="15"/>
        <v>-1.6778415476115995</v>
      </c>
      <c r="L58" s="241">
        <f t="shared" ca="1" si="16"/>
        <v>0.17968681275604692</v>
      </c>
      <c r="M58" s="17"/>
      <c r="N58" s="356" t="str">
        <f>IF(AND(ISNUMBER('Tables 2'!AF103),ISNUMBER('Tables 2'!AF63)),'Tables 2'!AF103-'Tables 2'!AF63,"")</f>
        <v/>
      </c>
    </row>
    <row r="59" spans="2:66">
      <c r="B59" s="157" t="s">
        <v>739</v>
      </c>
      <c r="C59" s="238">
        <f ca="1">IF(AND(ISNUMBER('Tables 2'!C104),ISNUMBER('Tables 2'!C$63)),'Tables 2'!C104-'Tables 2'!C$63,"")</f>
        <v>0.16199999999999992</v>
      </c>
      <c r="D59" s="238">
        <f ca="1">IF(AND(ISNUMBER('Tables 2'!G104),ISNUMBER('Tables 2'!G$63)),'Tables 2'!G104-'Tables 2'!G$63,"")</f>
        <v>-0.3012100000000002</v>
      </c>
      <c r="E59" s="238">
        <f ca="1">IF(AND(ISNUMBER('Tables 2'!K104),ISNUMBER('Tables 2'!K$63)),'Tables 2'!K104-'Tables 2'!K$63,"")</f>
        <v>0.64100000000000001</v>
      </c>
      <c r="F59" s="238">
        <f ca="1">IF(AND(ISNUMBER('Tables 2'!O104),ISNUMBER('Tables 2'!O$63)),'Tables 2'!O104-'Tables 2'!O$63,"")</f>
        <v>0.11476050152050021</v>
      </c>
      <c r="G59" s="238">
        <f ca="1">IF(AND(ISNUMBER('Tables 2'!S104),ISNUMBER('Tables 2'!S$63)),'Tables 2'!S104-'Tables 2'!S$63,"")</f>
        <v>0.30800000000000072</v>
      </c>
      <c r="H59" s="238">
        <f ca="1">IF(AND(ISNUMBER('Tables 2'!W104),ISNUMBER('Tables 2'!W$63)),'Tables 2'!W104-'Tables 2'!W$63,"")</f>
        <v>0.26769123501247982</v>
      </c>
      <c r="I59" s="239">
        <f t="shared" ca="1" si="13"/>
        <v>-0.3012100000000002</v>
      </c>
      <c r="J59" s="238">
        <f t="shared" ca="1" si="14"/>
        <v>0.64100000000000001</v>
      </c>
      <c r="K59" s="246">
        <f t="shared" ca="1" si="15"/>
        <v>0.19870695608883007</v>
      </c>
      <c r="L59" s="241">
        <f t="shared" ca="1" si="16"/>
        <v>4.7417061714678681</v>
      </c>
      <c r="M59" s="17"/>
      <c r="N59" s="356" t="str">
        <f>IF(AND(ISNUMBER('Tables 2'!AF104),ISNUMBER('Tables 2'!AF$63)),'Tables 2'!AF104-'Tables 2'!AF$63,"")</f>
        <v/>
      </c>
      <c r="P59" s="345"/>
      <c r="Q59" s="345" t="str">
        <f>IF(AND(ISNUMBER('Tables 2'!A104),ISNUMBER('Tables 2'!A$63)),'Tables 2'!A104-'Tables 2'!A$63,"")</f>
        <v/>
      </c>
      <c r="R59" s="345" t="str">
        <f>IF(AND(ISNUMBER('Tables 2'!B104),ISNUMBER('Tables 2'!B$63)),'Tables 2'!B104-'Tables 2'!B$63,"")</f>
        <v/>
      </c>
      <c r="AP59" s="339">
        <f ca="1">IF(AND(ISNUMBER('Tables 2'!Z104),ISNUMBER('Tables 2'!Z$63)),'Tables 2'!Z104-'Tables 2'!Z$63,"")</f>
        <v>0</v>
      </c>
      <c r="AS59" s="339" t="str">
        <f>IF(AND(ISNUMBER('Tables 2'!#REF!),ISNUMBER('Tables 2'!#REF!)),'Tables 2'!#REF!-'Tables 2'!#REF!,"")</f>
        <v/>
      </c>
      <c r="AT59" s="339" t="str">
        <f>IF(AND(ISNUMBER('Tables 2'!#REF!),ISNUMBER('Tables 2'!#REF!)),'Tables 2'!#REF!-'Tables 2'!#REF!,"")</f>
        <v/>
      </c>
      <c r="AV59" s="339" t="str">
        <f>IF(AND(ISNUMBER('Tables 2'!#REF!),ISNUMBER('Tables 2'!#REF!)),'Tables 2'!#REF!-'Tables 2'!#REF!,"")</f>
        <v/>
      </c>
      <c r="AW59" s="339" t="str">
        <f>IF(AND(ISNUMBER('Tables 2'!#REF!),ISNUMBER('Tables 2'!#REF!)),'Tables 2'!#REF!-'Tables 2'!#REF!,"")</f>
        <v/>
      </c>
      <c r="AX59" s="339" t="str">
        <f>IF(AND(ISNUMBER('Tables 2'!#REF!),ISNUMBER('Tables 2'!#REF!)),'Tables 2'!#REF!-'Tables 2'!#REF!,"")</f>
        <v/>
      </c>
      <c r="AY59" s="339">
        <f ca="1">IF(AND(ISNUMBER('Tables 2'!AA104),ISNUMBER('Tables 2'!AA$63)),'Tables 2'!AA104-'Tables 2'!AA$63,"")</f>
        <v>0.39000000000000057</v>
      </c>
      <c r="AZ59" s="339">
        <f ca="1">IF(AND(ISNUMBER('Tables 2'!AB104),ISNUMBER('Tables 2'!AB$63)),'Tables 2'!AB104-'Tables 2'!AB$63,"")</f>
        <v>2.0008000000000692E-2</v>
      </c>
      <c r="BA59" s="339">
        <f ca="1">IF(AND(ISNUMBER('Tables 2'!AC104),ISNUMBER('Tables 2'!AC$63)),'Tables 2'!AC104-'Tables 2'!AC$63,"")</f>
        <v>0.19870695608882905</v>
      </c>
      <c r="BB59" s="339">
        <f ca="1">IF(AND(ISNUMBER('Tables 2'!AD104),ISNUMBER('Tables 2'!AD$63)),'Tables 2'!AD104-'Tables 2'!AD$63,"")</f>
        <v>-6.5073287661049334E-2</v>
      </c>
      <c r="BC59" s="339" t="str">
        <f>IF(AND(ISNUMBER('Tables 2'!AE104),ISNUMBER('Tables 2'!AE$63)),'Tables 2'!AE104-'Tables 2'!AE$63,"")</f>
        <v/>
      </c>
      <c r="BE59" s="339" t="str">
        <f>IF(AND(ISNUMBER('Tables 2'!AG104),ISNUMBER('Tables 2'!AG$63)),'Tables 2'!AG104-'Tables 2'!AG$63,"")</f>
        <v/>
      </c>
    </row>
    <row r="60" spans="2:66">
      <c r="B60" s="157" t="s">
        <v>740</v>
      </c>
      <c r="C60" s="238">
        <f ca="1">IF(AND(ISNUMBER('Tables 2'!C105),ISNUMBER('Tables 2'!C$63)),'Tables 2'!C105-'Tables 2'!C$63,"")</f>
        <v>0.15399999999999991</v>
      </c>
      <c r="D60" s="238">
        <f ca="1">IF(AND(ISNUMBER('Tables 2'!G105),ISNUMBER('Tables 2'!G$63)),'Tables 2'!G105-'Tables 2'!G$63,"")</f>
        <v>-0.23812700000000042</v>
      </c>
      <c r="E60" s="238">
        <f ca="1">IF(AND(ISNUMBER('Tables 2'!K105),ISNUMBER('Tables 2'!K$63)),'Tables 2'!K105-'Tables 2'!K$63,"")</f>
        <v>0.48000000000000043</v>
      </c>
      <c r="F60" s="238">
        <f ca="1">IF(AND(ISNUMBER('Tables 2'!O105),ISNUMBER('Tables 2'!O$63)),'Tables 2'!O105-'Tables 2'!O$63,"")</f>
        <v>2.2600406801305262E-2</v>
      </c>
      <c r="G60" s="238">
        <f ca="1">IF(AND(ISNUMBER('Tables 2'!S105),ISNUMBER('Tables 2'!S$63)),'Tables 2'!S105-'Tables 2'!S$63,"")</f>
        <v>0.11100000000000065</v>
      </c>
      <c r="H60" s="238">
        <f ca="1">IF(AND(ISNUMBER('Tables 2'!W105),ISNUMBER('Tables 2'!W$63)),'Tables 2'!W105-'Tables 2'!W$63,"")</f>
        <v>2.3202133178710227E-2</v>
      </c>
      <c r="I60" s="239">
        <f t="shared" ca="1" si="13"/>
        <v>-0.23812700000000042</v>
      </c>
      <c r="J60" s="238">
        <f t="shared" ca="1" si="14"/>
        <v>0.48000000000000043</v>
      </c>
      <c r="K60" s="246">
        <f t="shared" ca="1" si="15"/>
        <v>9.2112589996669339E-2</v>
      </c>
      <c r="L60" s="241">
        <f t="shared" ca="1" si="16"/>
        <v>7.7961872532947698</v>
      </c>
      <c r="M60" s="17"/>
      <c r="N60" s="356" t="str">
        <f>IF(AND(ISNUMBER('Tables 2'!AF105),ISNUMBER('Tables 2'!AF$63)),'Tables 2'!AF105-'Tables 2'!AF$63,"")</f>
        <v/>
      </c>
      <c r="P60" s="345"/>
      <c r="Q60" s="345" t="str">
        <f>IF(AND(ISNUMBER('Tables 2'!A105),ISNUMBER('Tables 2'!A$63)),'Tables 2'!A105-'Tables 2'!A$63,"")</f>
        <v/>
      </c>
      <c r="R60" s="345" t="str">
        <f>IF(AND(ISNUMBER('Tables 2'!B105),ISNUMBER('Tables 2'!B$63)),'Tables 2'!B105-'Tables 2'!B$63,"")</f>
        <v/>
      </c>
      <c r="AP60" s="339">
        <f ca="1">IF(AND(ISNUMBER('Tables 2'!Z105),ISNUMBER('Tables 2'!Z$63)),'Tables 2'!Z105-'Tables 2'!Z$63,"")</f>
        <v>0</v>
      </c>
      <c r="AS60" s="339" t="str">
        <f>IF(AND(ISNUMBER('Tables 2'!#REF!),ISNUMBER('Tables 2'!#REF!)),'Tables 2'!#REF!-'Tables 2'!#REF!,"")</f>
        <v/>
      </c>
      <c r="AT60" s="339" t="str">
        <f>IF(AND(ISNUMBER('Tables 2'!#REF!),ISNUMBER('Tables 2'!#REF!)),'Tables 2'!#REF!-'Tables 2'!#REF!,"")</f>
        <v/>
      </c>
      <c r="AV60" s="339" t="str">
        <f>IF(AND(ISNUMBER('Tables 2'!#REF!),ISNUMBER('Tables 2'!#REF!)),'Tables 2'!#REF!-'Tables 2'!#REF!,"")</f>
        <v/>
      </c>
      <c r="AW60" s="339" t="str">
        <f>IF(AND(ISNUMBER('Tables 2'!#REF!),ISNUMBER('Tables 2'!#REF!)),'Tables 2'!#REF!-'Tables 2'!#REF!,"")</f>
        <v/>
      </c>
      <c r="AX60" s="339" t="str">
        <f>IF(AND(ISNUMBER('Tables 2'!#REF!),ISNUMBER('Tables 2'!#REF!)),'Tables 2'!#REF!-'Tables 2'!#REF!,"")</f>
        <v/>
      </c>
      <c r="AY60" s="339">
        <f ca="1">IF(AND(ISNUMBER('Tables 2'!AA105),ISNUMBER('Tables 2'!AA$63)),'Tables 2'!AA105-'Tables 2'!AA$63,"")</f>
        <v>0.38200000000000056</v>
      </c>
      <c r="AZ60" s="339">
        <f ca="1">IF(AND(ISNUMBER('Tables 2'!AB105),ISNUMBER('Tables 2'!AB$63)),'Tables 2'!AB105-'Tables 2'!AB$63,"")</f>
        <v>-0.10682439650552755</v>
      </c>
      <c r="BA60" s="339">
        <f ca="1">IF(AND(ISNUMBER('Tables 2'!AC105),ISNUMBER('Tables 2'!AC$63)),'Tables 2'!AC105-'Tables 2'!AC$63,"")</f>
        <v>9.2112589996668603E-2</v>
      </c>
      <c r="BB60" s="339">
        <f ca="1">IF(AND(ISNUMBER('Tables 2'!AD105),ISNUMBER('Tables 2'!AD$63)),'Tables 2'!AD105-'Tables 2'!AD$63,"")</f>
        <v>-8.257324375863076E-2</v>
      </c>
      <c r="BC60" s="339" t="str">
        <f>IF(AND(ISNUMBER('Tables 2'!AE105),ISNUMBER('Tables 2'!AE$63)),'Tables 2'!AE105-'Tables 2'!AE$63,"")</f>
        <v/>
      </c>
      <c r="BE60" s="339" t="str">
        <f>IF(AND(ISNUMBER('Tables 2'!AG105),ISNUMBER('Tables 2'!AG$63)),'Tables 2'!AG105-'Tables 2'!AG$63,"")</f>
        <v/>
      </c>
    </row>
    <row r="61" spans="2:66">
      <c r="B61" s="157" t="s">
        <v>812</v>
      </c>
      <c r="C61" s="238">
        <f ca="1">IF(AND(ISNUMBER('Tables 2'!C105),ISNUMBER('Tables 2'!C$104)),'Tables 2'!C105-'Tables 2'!C$104,"")</f>
        <v>-8.0000000000000071E-3</v>
      </c>
      <c r="D61" s="238">
        <f ca="1">IF(AND(ISNUMBER('Tables 2'!G105),ISNUMBER('Tables 2'!G$104)),'Tables 2'!G105-'Tables 2'!G$104,"")</f>
        <v>6.3082999999999778E-2</v>
      </c>
      <c r="E61" s="238">
        <f ca="1">IF(AND(ISNUMBER('Tables 2'!K105),ISNUMBER('Tables 2'!K$104)),'Tables 2'!K105-'Tables 2'!K$104,"")</f>
        <v>-0.16099999999999959</v>
      </c>
      <c r="F61" s="238">
        <f ca="1">IF(AND(ISNUMBER('Tables 2'!O105),ISNUMBER('Tables 2'!O$104)),'Tables 2'!O105-'Tables 2'!O$104,"")</f>
        <v>-9.2160094719194952E-2</v>
      </c>
      <c r="G61" s="238">
        <f ca="1">IF(AND(ISNUMBER('Tables 2'!S105),ISNUMBER('Tables 2'!S$104)),'Tables 2'!S105-'Tables 2'!S$104,"")</f>
        <v>-0.19700000000000006</v>
      </c>
      <c r="H61" s="238">
        <f ca="1">IF(AND(ISNUMBER('Tables 2'!W105),ISNUMBER('Tables 2'!W$104)),'Tables 2'!W105-'Tables 2'!W$104,"")</f>
        <v>-0.2444891018337696</v>
      </c>
      <c r="I61" s="239">
        <f t="shared" ca="1" si="13"/>
        <v>-0.2444891018337696</v>
      </c>
      <c r="J61" s="238">
        <f t="shared" ca="1" si="14"/>
        <v>6.3082999999999778E-2</v>
      </c>
      <c r="K61" s="246">
        <f t="shared" ca="1" si="15"/>
        <v>-0.10659436609216073</v>
      </c>
      <c r="L61" s="241">
        <f t="shared" ca="1" si="16"/>
        <v>2.885444260420337</v>
      </c>
      <c r="M61" s="17"/>
      <c r="N61" s="356" t="str">
        <f>IF(AND(ISNUMBER('Tables 2'!AF105),ISNUMBER('Tables 2'!AF$104)),'Tables 2'!AF105-'Tables 2'!AF$104,"")</f>
        <v/>
      </c>
      <c r="P61" s="345"/>
      <c r="Q61" s="345" t="str">
        <f>IF(AND(ISNUMBER('Tables 2'!A105),ISNUMBER('Tables 2'!A$104)),'Tables 2'!A105-'Tables 2'!A$104,"")</f>
        <v/>
      </c>
      <c r="R61" s="345" t="str">
        <f>IF(AND(ISNUMBER('Tables 2'!B105),ISNUMBER('Tables 2'!B$104)),'Tables 2'!B105-'Tables 2'!B$104,"")</f>
        <v/>
      </c>
      <c r="AP61" s="339">
        <f ca="1">IF(AND(ISNUMBER('Tables 2'!Z105),ISNUMBER('Tables 2'!Z$104)),'Tables 2'!Z105-'Tables 2'!Z$104,"")</f>
        <v>0</v>
      </c>
      <c r="AS61" s="339" t="str">
        <f>IF(AND(ISNUMBER('Tables 2'!#REF!),ISNUMBER('Tables 2'!#REF!)),'Tables 2'!#REF!-'Tables 2'!#REF!,"")</f>
        <v/>
      </c>
      <c r="AT61" s="339" t="str">
        <f>IF(AND(ISNUMBER('Tables 2'!#REF!),ISNUMBER('Tables 2'!#REF!)),'Tables 2'!#REF!-'Tables 2'!#REF!,"")</f>
        <v/>
      </c>
      <c r="AV61" s="339" t="str">
        <f>IF(AND(ISNUMBER('Tables 2'!#REF!),ISNUMBER('Tables 2'!#REF!)),'Tables 2'!#REF!-'Tables 2'!#REF!,"")</f>
        <v/>
      </c>
      <c r="AW61" s="339" t="str">
        <f>IF(AND(ISNUMBER('Tables 2'!#REF!),ISNUMBER('Tables 2'!#REF!)),'Tables 2'!#REF!-'Tables 2'!#REF!,"")</f>
        <v/>
      </c>
      <c r="AX61" s="339" t="str">
        <f>IF(AND(ISNUMBER('Tables 2'!#REF!),ISNUMBER('Tables 2'!#REF!)),'Tables 2'!#REF!-'Tables 2'!#REF!,"")</f>
        <v/>
      </c>
      <c r="AY61" s="339">
        <f ca="1">IF(AND(ISNUMBER('Tables 2'!AA105),ISNUMBER('Tables 2'!AA$104)),'Tables 2'!AA105-'Tables 2'!AA$104,"")</f>
        <v>-8.0000000000000071E-3</v>
      </c>
      <c r="AZ61" s="339">
        <f ca="1">IF(AND(ISNUMBER('Tables 2'!AB105),ISNUMBER('Tables 2'!AB$104)),'Tables 2'!AB105-'Tables 2'!AB$104,"")</f>
        <v>-0.12683239650552824</v>
      </c>
      <c r="BA61" s="339">
        <f ca="1">IF(AND(ISNUMBER('Tables 2'!AC105),ISNUMBER('Tables 2'!AC$104)),'Tables 2'!AC105-'Tables 2'!AC$104,"")</f>
        <v>-0.10659436609216044</v>
      </c>
      <c r="BB61" s="339">
        <f ca="1">IF(AND(ISNUMBER('Tables 2'!AD105),ISNUMBER('Tables 2'!AD$104)),'Tables 2'!AD105-'Tables 2'!AD$104,"")</f>
        <v>-1.7499956097581426E-2</v>
      </c>
      <c r="BC61" s="339" t="str">
        <f>IF(AND(ISNUMBER('Tables 2'!AE105),ISNUMBER('Tables 2'!AE$104)),'Tables 2'!AE105-'Tables 2'!AE$104,"")</f>
        <v/>
      </c>
      <c r="BE61" s="339" t="str">
        <f>IF(AND(ISNUMBER('Tables 2'!AG105),ISNUMBER('Tables 2'!AG$104)),'Tables 2'!AG105-'Tables 2'!AG$104,"")</f>
        <v/>
      </c>
    </row>
    <row r="62" spans="2:66">
      <c r="B62" s="157" t="s">
        <v>741</v>
      </c>
      <c r="C62" s="238">
        <f ca="1">IF(AND(ISNUMBER('Tables 2'!C106),ISNUMBER('Tables 2'!C$63)),'Tables 2'!C106-'Tables 2'!C$63,"")</f>
        <v>4.4999999999999929E-2</v>
      </c>
      <c r="D62" s="238">
        <f ca="1">IF(AND(ISNUMBER('Tables 2'!G106),ISNUMBER('Tables 2'!G$63)),'Tables 2'!G106-'Tables 2'!G$63,"")</f>
        <v>-9.332700000000127E-2</v>
      </c>
      <c r="E62" s="238">
        <f ca="1">IF(AND(ISNUMBER('Tables 2'!K106),ISNUMBER('Tables 2'!K$63)),'Tables 2'!K106-'Tables 2'!K$63,"")</f>
        <v>0.14800000000000058</v>
      </c>
      <c r="F62" s="238">
        <f ca="1">IF(AND(ISNUMBER('Tables 2'!O106),ISNUMBER('Tables 2'!O$63)),'Tables 2'!O106-'Tables 2'!O$63,"")</f>
        <v>9.2071478127971673E-2</v>
      </c>
      <c r="G62" s="238">
        <f ca="1">IF(AND(ISNUMBER('Tables 2'!S106),ISNUMBER('Tables 2'!S$63)),'Tables 2'!S106-'Tables 2'!S$63,"")</f>
        <v>0.21400000000000041</v>
      </c>
      <c r="H62" s="238">
        <f ca="1">IF(AND(ISNUMBER('Tables 2'!W106),ISNUMBER('Tables 2'!W$63)),'Tables 2'!W106-'Tables 2'!W$63,"")</f>
        <v>0.27424966600205991</v>
      </c>
      <c r="I62" s="239">
        <f t="shared" ca="1" si="13"/>
        <v>-9.332700000000127E-2</v>
      </c>
      <c r="J62" s="238">
        <f t="shared" ca="1" si="14"/>
        <v>0.27424966600205991</v>
      </c>
      <c r="K62" s="246">
        <f t="shared" ca="1" si="15"/>
        <v>0.1133323573550052</v>
      </c>
      <c r="L62" s="241">
        <f t="shared" ca="1" si="16"/>
        <v>3.243351453906977</v>
      </c>
      <c r="M62" s="17"/>
      <c r="N62" s="356" t="str">
        <f>IF(AND(ISNUMBER('Tables 2'!AF106),ISNUMBER('Tables 2'!AF$63)),'Tables 2'!AF106-'Tables 2'!AF$63,"")</f>
        <v/>
      </c>
      <c r="P62" s="345"/>
      <c r="Q62" s="345" t="str">
        <f>IF(AND(ISNUMBER('Tables 2'!A106),ISNUMBER('Tables 2'!A$63)),'Tables 2'!A106-'Tables 2'!A$63,"")</f>
        <v/>
      </c>
      <c r="R62" s="345" t="str">
        <f>IF(AND(ISNUMBER('Tables 2'!B106),ISNUMBER('Tables 2'!B$63)),'Tables 2'!B106-'Tables 2'!B$63,"")</f>
        <v/>
      </c>
      <c r="AP62" s="339">
        <f ca="1">IF(AND(ISNUMBER('Tables 2'!Z106),ISNUMBER('Tables 2'!Z$63)),'Tables 2'!Z106-'Tables 2'!Z$63,"")</f>
        <v>0</v>
      </c>
      <c r="AS62" s="339" t="str">
        <f>IF(AND(ISNUMBER('Tables 2'!#REF!),ISNUMBER('Tables 2'!#REF!)),'Tables 2'!#REF!-'Tables 2'!#REF!,"")</f>
        <v/>
      </c>
      <c r="AT62" s="339" t="str">
        <f>IF(AND(ISNUMBER('Tables 2'!#REF!),ISNUMBER('Tables 2'!#REF!)),'Tables 2'!#REF!-'Tables 2'!#REF!,"")</f>
        <v/>
      </c>
      <c r="AV62" s="339" t="str">
        <f>IF(AND(ISNUMBER('Tables 2'!#REF!),ISNUMBER('Tables 2'!#REF!)),'Tables 2'!#REF!-'Tables 2'!#REF!,"")</f>
        <v/>
      </c>
      <c r="AW62" s="339" t="str">
        <f>IF(AND(ISNUMBER('Tables 2'!#REF!),ISNUMBER('Tables 2'!#REF!)),'Tables 2'!#REF!-'Tables 2'!#REF!,"")</f>
        <v/>
      </c>
      <c r="AX62" s="339" t="str">
        <f>IF(AND(ISNUMBER('Tables 2'!#REF!),ISNUMBER('Tables 2'!#REF!)),'Tables 2'!#REF!-'Tables 2'!#REF!,"")</f>
        <v/>
      </c>
      <c r="AY62" s="339">
        <f ca="1">IF(AND(ISNUMBER('Tables 2'!AA106),ISNUMBER('Tables 2'!AA$63)),'Tables 2'!AA106-'Tables 2'!AA$63,"")</f>
        <v>0.14800000000000058</v>
      </c>
      <c r="AZ62" s="339">
        <f ca="1">IF(AND(ISNUMBER('Tables 2'!AB106),ISNUMBER('Tables 2'!AB$63)),'Tables 2'!AB106-'Tables 2'!AB$63,"")</f>
        <v>-3.7353325178861141E-2</v>
      </c>
      <c r="BA62" s="339">
        <f ca="1">IF(AND(ISNUMBER('Tables 2'!AC106),ISNUMBER('Tables 2'!AC$63)),'Tables 2'!AC106-'Tables 2'!AC$63,"")</f>
        <v>0.11333235735500402</v>
      </c>
      <c r="BB62" s="339">
        <f ca="1">IF(AND(ISNUMBER('Tables 2'!AD106),ISNUMBER('Tables 2'!AD$63)),'Tables 2'!AD106-'Tables 2'!AD$63,"")</f>
        <v>-3.3447903727407524E-2</v>
      </c>
      <c r="BC62" s="339" t="str">
        <f>IF(AND(ISNUMBER('Tables 2'!AE106),ISNUMBER('Tables 2'!AE$63)),'Tables 2'!AE106-'Tables 2'!AE$63,"")</f>
        <v/>
      </c>
      <c r="BE62" s="339" t="str">
        <f>IF(AND(ISNUMBER('Tables 2'!AG106),ISNUMBER('Tables 2'!AG$63)),'Tables 2'!AG106-'Tables 2'!AG$63,"")</f>
        <v/>
      </c>
    </row>
    <row r="63" spans="2:66" ht="13.5" thickBot="1">
      <c r="B63" s="904" t="s">
        <v>813</v>
      </c>
      <c r="C63" s="247">
        <f ca="1">IF(AND(ISNUMBER('Tables 2'!C106),ISNUMBER('Tables 2'!C$104)),'Tables 2'!C106-'Tables 2'!C$104,"")</f>
        <v>-0.11699999999999999</v>
      </c>
      <c r="D63" s="247">
        <f ca="1">IF(AND(ISNUMBER('Tables 2'!G106),ISNUMBER('Tables 2'!G$104)),'Tables 2'!G106-'Tables 2'!G$104,"")</f>
        <v>0.20788299999999893</v>
      </c>
      <c r="E63" s="247">
        <f ca="1">IF(AND(ISNUMBER('Tables 2'!K106),ISNUMBER('Tables 2'!K$104)),'Tables 2'!K106-'Tables 2'!K$104,"")</f>
        <v>-0.49299999999999944</v>
      </c>
      <c r="F63" s="247">
        <f ca="1">IF(AND(ISNUMBER('Tables 2'!O106),ISNUMBER('Tables 2'!O$104)),'Tables 2'!O106-'Tables 2'!O$104,"")</f>
        <v>-2.268902339252854E-2</v>
      </c>
      <c r="G63" s="247">
        <f ca="1">IF(AND(ISNUMBER('Tables 2'!S106),ISNUMBER('Tables 2'!S$104)),'Tables 2'!S106-'Tables 2'!S$104,"")</f>
        <v>-9.4000000000000306E-2</v>
      </c>
      <c r="H63" s="247">
        <f ca="1">IF(AND(ISNUMBER('Tables 2'!W106),ISNUMBER('Tables 2'!W$104)),'Tables 2'!W106-'Tables 2'!W$104,"")</f>
        <v>6.5584309895800885E-3</v>
      </c>
      <c r="I63" s="252">
        <f t="shared" ca="1" si="13"/>
        <v>-0.49299999999999944</v>
      </c>
      <c r="J63" s="247">
        <f t="shared" ca="1" si="14"/>
        <v>0.20788299999999893</v>
      </c>
      <c r="K63" s="250">
        <f t="shared" ca="1" si="15"/>
        <v>-8.5374598733824872E-2</v>
      </c>
      <c r="L63" s="251">
        <f t="shared" ca="1" si="16"/>
        <v>8.2095027138594681</v>
      </c>
      <c r="M63" s="17"/>
      <c r="N63" s="365" t="str">
        <f>IF(AND(ISNUMBER('Tables 2'!AF106),ISNUMBER('Tables 2'!AF$104)),'Tables 2'!AF106-'Tables 2'!AF$104,"")</f>
        <v/>
      </c>
      <c r="P63" s="345"/>
      <c r="Q63" s="345" t="str">
        <f>IF(AND(ISNUMBER('Tables 2'!A106),ISNUMBER('Tables 2'!A$104)),'Tables 2'!A106-'Tables 2'!A$104,"")</f>
        <v/>
      </c>
      <c r="R63" s="345" t="str">
        <f>IF(AND(ISNUMBER('Tables 2'!B106),ISNUMBER('Tables 2'!B$104)),'Tables 2'!B106-'Tables 2'!B$104,"")</f>
        <v/>
      </c>
      <c r="AP63" s="342">
        <f ca="1">IF(AND(ISNUMBER('Tables 2'!Z106),ISNUMBER('Tables 2'!Z$104)),'Tables 2'!Z106-'Tables 2'!Z$104,"")</f>
        <v>0</v>
      </c>
      <c r="AS63" s="342" t="str">
        <f>IF(AND(ISNUMBER('Tables 2'!#REF!),ISNUMBER('Tables 2'!#REF!)),'Tables 2'!#REF!-'Tables 2'!#REF!,"")</f>
        <v/>
      </c>
      <c r="AT63" s="342" t="str">
        <f>IF(AND(ISNUMBER('Tables 2'!#REF!),ISNUMBER('Tables 2'!#REF!)),'Tables 2'!#REF!-'Tables 2'!#REF!,"")</f>
        <v/>
      </c>
      <c r="AV63" s="342" t="str">
        <f>IF(AND(ISNUMBER('Tables 2'!#REF!),ISNUMBER('Tables 2'!#REF!)),'Tables 2'!#REF!-'Tables 2'!#REF!,"")</f>
        <v/>
      </c>
      <c r="AW63" s="342" t="str">
        <f>IF(AND(ISNUMBER('Tables 2'!#REF!),ISNUMBER('Tables 2'!#REF!)),'Tables 2'!#REF!-'Tables 2'!#REF!,"")</f>
        <v/>
      </c>
      <c r="AX63" s="342" t="str">
        <f>IF(AND(ISNUMBER('Tables 2'!#REF!),ISNUMBER('Tables 2'!#REF!)),'Tables 2'!#REF!-'Tables 2'!#REF!,"")</f>
        <v/>
      </c>
      <c r="AY63" s="342">
        <f ca="1">IF(AND(ISNUMBER('Tables 2'!AA106),ISNUMBER('Tables 2'!AA$104)),'Tables 2'!AA106-'Tables 2'!AA$104,"")</f>
        <v>-0.24199999999999999</v>
      </c>
      <c r="AZ63" s="342">
        <f ca="1">IF(AND(ISNUMBER('Tables 2'!AB106),ISNUMBER('Tables 2'!AB$104)),'Tables 2'!AB106-'Tables 2'!AB$104,"")</f>
        <v>-5.7361325178861833E-2</v>
      </c>
      <c r="BA63" s="342">
        <f ca="1">IF(AND(ISNUMBER('Tables 2'!AC106),ISNUMBER('Tables 2'!AC$104)),'Tables 2'!AC106-'Tables 2'!AC$104,"")</f>
        <v>-8.5374598733825025E-2</v>
      </c>
      <c r="BB63" s="342">
        <f ca="1">IF(AND(ISNUMBER('Tables 2'!AD106),ISNUMBER('Tables 2'!AD$104)),'Tables 2'!AD106-'Tables 2'!AD$104,"")</f>
        <v>3.162538393364181E-2</v>
      </c>
      <c r="BC63" s="342" t="str">
        <f>IF(AND(ISNUMBER('Tables 2'!AE106),ISNUMBER('Tables 2'!AE$104)),'Tables 2'!AE106-'Tables 2'!AE$104,"")</f>
        <v/>
      </c>
      <c r="BE63" s="342" t="str">
        <f>IF(AND(ISNUMBER('Tables 2'!AG106),ISNUMBER('Tables 2'!AG$104)),'Tables 2'!AG106-'Tables 2'!AG$104,"")</f>
        <v/>
      </c>
    </row>
    <row r="64" spans="2:66" ht="13.5" thickTop="1">
      <c r="B64" s="146" t="s">
        <v>555</v>
      </c>
      <c r="C64" s="146"/>
      <c r="D64" s="146"/>
      <c r="E64" s="146"/>
      <c r="F64" s="146"/>
      <c r="G64" s="146"/>
      <c r="H64" s="146"/>
      <c r="I64" s="146"/>
      <c r="J64" s="146"/>
      <c r="K64" s="154"/>
      <c r="L64" s="146"/>
      <c r="N64" s="146"/>
    </row>
    <row r="65" spans="2:14">
      <c r="B65" s="146"/>
      <c r="C65" s="146"/>
      <c r="D65" s="146"/>
      <c r="E65" s="146"/>
      <c r="F65" s="146"/>
      <c r="G65" s="146"/>
      <c r="H65" s="146"/>
      <c r="I65" s="146"/>
      <c r="J65" s="146"/>
      <c r="K65" s="154"/>
      <c r="L65" s="146"/>
      <c r="N65" s="146"/>
    </row>
    <row r="66" spans="2:14">
      <c r="B66" s="146"/>
      <c r="C66" s="146"/>
      <c r="D66" s="146"/>
      <c r="E66" s="146"/>
      <c r="F66" s="146"/>
      <c r="G66" s="146"/>
      <c r="H66" s="146"/>
      <c r="I66" s="146"/>
      <c r="J66" s="146"/>
      <c r="K66" s="154"/>
      <c r="L66" s="146"/>
      <c r="N66" s="146"/>
    </row>
    <row r="67" spans="2:14" ht="16.5" thickBot="1">
      <c r="B67" s="134" t="s">
        <v>570</v>
      </c>
      <c r="C67" s="146"/>
      <c r="D67" s="146"/>
      <c r="E67" s="146"/>
      <c r="F67" s="146"/>
      <c r="G67" s="146"/>
      <c r="H67" s="146"/>
      <c r="I67" s="146"/>
      <c r="J67" s="146"/>
      <c r="K67" s="1"/>
      <c r="N67" s="146"/>
    </row>
    <row r="68" spans="2:14" ht="13.5" thickTop="1">
      <c r="B68" s="174" t="s">
        <v>473</v>
      </c>
      <c r="C68" s="428"/>
      <c r="D68" s="428"/>
      <c r="E68" s="428"/>
      <c r="F68" s="428"/>
      <c r="G68" s="428"/>
      <c r="H68" s="428"/>
      <c r="I68" s="973" t="s">
        <v>561</v>
      </c>
      <c r="J68" s="974"/>
      <c r="K68" s="974"/>
      <c r="L68" s="975"/>
      <c r="N68" s="907"/>
    </row>
    <row r="69" spans="2:14">
      <c r="B69" s="157"/>
      <c r="C69" s="254" t="str">
        <f ca="1">'DATA for charts'!C6</f>
        <v>BSIMAC</v>
      </c>
      <c r="D69" s="254" t="str">
        <f ca="1">'DATA for charts'!D6</f>
        <v>CSE</v>
      </c>
      <c r="E69" s="254" t="str">
        <f ca="1">'DATA for charts'!E6</f>
        <v>DeST</v>
      </c>
      <c r="F69" s="254" t="str">
        <f ca="1">'DATA for charts'!F6</f>
        <v>EnergyPlus</v>
      </c>
      <c r="G69" s="254" t="str">
        <f ca="1">'DATA for charts'!G6</f>
        <v>ESP-r</v>
      </c>
      <c r="H69" s="254" t="str">
        <f ca="1">'DATA for charts'!H6</f>
        <v>TRNSYS</v>
      </c>
      <c r="I69" s="444"/>
      <c r="J69" s="353"/>
      <c r="K69" s="353"/>
      <c r="L69" s="344" t="s">
        <v>453</v>
      </c>
      <c r="M69" s="15"/>
      <c r="N69" s="354" t="str">
        <f ca="1">'DATA for charts'!$S$6</f>
        <v>Tested Prg</v>
      </c>
    </row>
    <row r="70" spans="2:14">
      <c r="B70" s="208" t="s">
        <v>24</v>
      </c>
      <c r="C70" s="398" t="str">
        <f ca="1">'DATA for charts'!C7</f>
        <v/>
      </c>
      <c r="D70" s="398" t="str">
        <f ca="1">'DATA for charts'!D7</f>
        <v/>
      </c>
      <c r="E70" s="398" t="str">
        <f ca="1">'DATA for charts'!E7</f>
        <v/>
      </c>
      <c r="F70" s="398" t="str">
        <f ca="1">'DATA for charts'!F7</f>
        <v/>
      </c>
      <c r="G70" s="398" t="str">
        <f ca="1">'DATA for charts'!G7</f>
        <v/>
      </c>
      <c r="H70" s="398" t="str">
        <f ca="1">'DATA for charts'!H7</f>
        <v/>
      </c>
      <c r="I70" s="418" t="s">
        <v>254</v>
      </c>
      <c r="J70" s="166" t="s">
        <v>255</v>
      </c>
      <c r="K70" s="166" t="s">
        <v>256</v>
      </c>
      <c r="L70" s="161" t="s">
        <v>451</v>
      </c>
      <c r="M70" s="15"/>
      <c r="N70" s="447" t="str">
        <f ca="1">'DATA for charts'!$S$7</f>
        <v/>
      </c>
    </row>
    <row r="71" spans="2:14">
      <c r="B71" s="157" t="s">
        <v>1398</v>
      </c>
      <c r="C71" s="238">
        <f ca="1">IF(AND(ISNUMBER('Tables 1'!C55),ISNUMBER('Tables 1'!C50)),'Tables 1'!C55-'Tables 1'!C50,"")</f>
        <v>-3.0000000000000249E-2</v>
      </c>
      <c r="D71" s="238">
        <f ca="1">IF(AND(ISNUMBER('Tables 1'!D55),ISNUMBER('Tables 1'!D50)),'Tables 1'!D55-'Tables 1'!D50,"")</f>
        <v>-0.54833835489773897</v>
      </c>
      <c r="E71" s="238">
        <f ca="1">IF(AND(ISNUMBER('Tables 1'!E55),ISNUMBER('Tables 1'!E50)),'Tables 1'!E55-'Tables 1'!E50,"")</f>
        <v>-0.55100000000000016</v>
      </c>
      <c r="F71" s="238">
        <f ca="1">IF(AND(ISNUMBER('Tables 1'!F55),ISNUMBER('Tables 1'!F50)),'Tables 1'!F55-'Tables 1'!F50,"")</f>
        <v>-0.50456817831131673</v>
      </c>
      <c r="G71" s="238">
        <f ca="1">IF(AND(ISNUMBER('Tables 1'!G55),ISNUMBER('Tables 1'!G50)),'Tables 1'!G55-'Tables 1'!G50,"")</f>
        <v>-0.56510000000000016</v>
      </c>
      <c r="H71" s="238">
        <f ca="1">IF(AND(ISNUMBER('Tables 1'!H55),ISNUMBER('Tables 1'!H50)),'Tables 1'!H55-'Tables 1'!H50,"")</f>
        <v>-0.48106999999999989</v>
      </c>
      <c r="I71" s="239">
        <f t="shared" ref="I71:I80" ca="1" si="17">MIN(C71:H71)</f>
        <v>-0.56510000000000016</v>
      </c>
      <c r="J71" s="358">
        <f t="shared" ref="J71:J80" ca="1" si="18">MAX(C71:H71)</f>
        <v>-3.0000000000000249E-2</v>
      </c>
      <c r="K71" s="905">
        <f t="shared" ref="K71:K80" ca="1" si="19">AVERAGE(C71:H71)</f>
        <v>-0.44667942220150936</v>
      </c>
      <c r="L71" s="241">
        <f t="shared" ref="L71:L76" ca="1" si="20">ABS((J71-I71)/K71)</f>
        <v>1.1979508645433001</v>
      </c>
      <c r="M71" s="17"/>
      <c r="N71" s="356" t="str">
        <f>IF(AND(ISNUMBER('Tables 1'!N55),ISNUMBER('Tables 1'!N50)),'Tables 1'!N55-'Tables 1'!N50,"")</f>
        <v/>
      </c>
    </row>
    <row r="72" spans="2:14">
      <c r="B72" s="157" t="s">
        <v>247</v>
      </c>
      <c r="C72" s="238">
        <f ca="1">IF(AND(ISNUMBER('Tables 1'!C22),ISNUMBER('Tables 1'!C55)),'Tables 1'!C22-'Tables 1'!C55,"")</f>
        <v>-3.415</v>
      </c>
      <c r="D72" s="238">
        <f ca="1">IF(AND(ISNUMBER('Tables 1'!D22),ISNUMBER('Tables 1'!D55)),'Tables 1'!D22-'Tables 1'!D55,"")</f>
        <v>-3.5267920947461699</v>
      </c>
      <c r="E72" s="238">
        <f ca="1">IF(AND(ISNUMBER('Tables 1'!E22),ISNUMBER('Tables 1'!E55)),'Tables 1'!E22-'Tables 1'!E55,"")</f>
        <v>-3.8119999999999994</v>
      </c>
      <c r="F72" s="238">
        <f ca="1">IF(AND(ISNUMBER('Tables 1'!F22),ISNUMBER('Tables 1'!F55)),'Tables 1'!F22-'Tables 1'!F55,"")</f>
        <v>-3.4518721874842599</v>
      </c>
      <c r="G72" s="238">
        <f ca="1">IF(AND(ISNUMBER('Tables 1'!G22),ISNUMBER('Tables 1'!G55)),'Tables 1'!G22-'Tables 1'!G55,"")</f>
        <v>-3.3951000000000002</v>
      </c>
      <c r="H72" s="238">
        <f ca="1">IF(AND(ISNUMBER('Tables 1'!H22),ISNUMBER('Tables 1'!H55)),'Tables 1'!H22-'Tables 1'!H55,"")</f>
        <v>-3.5554300000000003</v>
      </c>
      <c r="I72" s="239">
        <f t="shared" ca="1" si="17"/>
        <v>-3.8119999999999994</v>
      </c>
      <c r="J72" s="238">
        <f t="shared" ca="1" si="18"/>
        <v>-3.3951000000000002</v>
      </c>
      <c r="K72" s="246">
        <f t="shared" ca="1" si="19"/>
        <v>-3.5260323803717384</v>
      </c>
      <c r="L72" s="241">
        <f t="shared" ca="1" si="20"/>
        <v>0.11823487564117229</v>
      </c>
      <c r="M72" s="17"/>
      <c r="N72" s="356" t="str">
        <f>IF(AND(ISNUMBER('Tables 1'!N22),ISNUMBER('Tables 1'!N55)),'Tables 1'!N22-'Tables 1'!N55,"")</f>
        <v/>
      </c>
    </row>
    <row r="73" spans="2:14">
      <c r="B73" s="157" t="s">
        <v>248</v>
      </c>
      <c r="C73" s="238" t="str">
        <f ca="1">IF(AND(ISNUMBER('Tables 1'!C22),ISNUMBER('Tables 1'!C56)),'Tables 1'!C22-'Tables 1'!C56,"")</f>
        <v/>
      </c>
      <c r="D73" s="238">
        <f ca="1">IF(AND(ISNUMBER('Tables 1'!D22),ISNUMBER('Tables 1'!D56)),'Tables 1'!D22-'Tables 1'!D56,"")</f>
        <v>-0.6586223810066798</v>
      </c>
      <c r="E73" s="238">
        <f ca="1">IF(AND(ISNUMBER('Tables 1'!E22),ISNUMBER('Tables 1'!E56)),'Tables 1'!E22-'Tables 1'!E56,"")</f>
        <v>-0.86300000000000021</v>
      </c>
      <c r="F73" s="238">
        <f ca="1">IF(AND(ISNUMBER('Tables 1'!F22),ISNUMBER('Tables 1'!F56)),'Tables 1'!F22-'Tables 1'!F56,"")</f>
        <v>-0.67813723128453973</v>
      </c>
      <c r="G73" s="238">
        <f ca="1">IF(AND(ISNUMBER('Tables 1'!G22),ISNUMBER('Tables 1'!G56)),'Tables 1'!G22-'Tables 1'!G56,"")</f>
        <v>-0.60030000000000006</v>
      </c>
      <c r="H73" s="238">
        <f ca="1">IF(AND(ISNUMBER('Tables 1'!H22),ISNUMBER('Tables 1'!H56)),'Tables 1'!H22-'Tables 1'!H56,"")</f>
        <v>-0.79571999999999998</v>
      </c>
      <c r="I73" s="239">
        <f t="shared" ca="1" si="17"/>
        <v>-0.86300000000000021</v>
      </c>
      <c r="J73" s="238">
        <f t="shared" ca="1" si="18"/>
        <v>-0.60030000000000006</v>
      </c>
      <c r="K73" s="246">
        <f t="shared" ca="1" si="19"/>
        <v>-0.719155922458244</v>
      </c>
      <c r="L73" s="241">
        <f t="shared" ca="1" si="20"/>
        <v>0.36528935074612162</v>
      </c>
      <c r="M73" s="17"/>
      <c r="N73" s="356" t="str">
        <f>IF(AND(ISNUMBER('Tables 1'!N22),ISNUMBER('Tables 1'!N56)),'Tables 1'!N22-'Tables 1'!N56,"")</f>
        <v/>
      </c>
    </row>
    <row r="74" spans="2:14">
      <c r="B74" s="157" t="s">
        <v>249</v>
      </c>
      <c r="C74" s="238">
        <f ca="1">IF(AND(ISNUMBER('Tables 1'!C23),ISNUMBER('Tables 1'!C12)),'Tables 1'!C23-'Tables 1'!C12,"")</f>
        <v>-2.0000000000000004</v>
      </c>
      <c r="D74" s="238">
        <f ca="1">IF(AND(ISNUMBER('Tables 1'!D23),ISNUMBER('Tables 1'!D12)),'Tables 1'!D23-'Tables 1'!D12,"")</f>
        <v>-2.4187411468700484</v>
      </c>
      <c r="E74" s="238">
        <f ca="1">IF(AND(ISNUMBER('Tables 1'!E23),ISNUMBER('Tables 1'!E12)),'Tables 1'!E23-'Tables 1'!E12,"")</f>
        <v>-2.2839999999999998</v>
      </c>
      <c r="F74" s="238">
        <f ca="1">IF(AND(ISNUMBER('Tables 1'!F23),ISNUMBER('Tables 1'!F12)),'Tables 1'!F23-'Tables 1'!F12,"")</f>
        <v>-2.4190684819531385</v>
      </c>
      <c r="G74" s="238">
        <f ca="1">IF(AND(ISNUMBER('Tables 1'!G23),ISNUMBER('Tables 1'!G12)),'Tables 1'!G23-'Tables 1'!G12,"")</f>
        <v>-2.4598</v>
      </c>
      <c r="H74" s="238">
        <f ca="1">IF(AND(ISNUMBER('Tables 1'!H23),ISNUMBER('Tables 1'!H12)),'Tables 1'!H23-'Tables 1'!H12,"")</f>
        <v>-2.46027</v>
      </c>
      <c r="I74" s="239">
        <f t="shared" ca="1" si="17"/>
        <v>-2.46027</v>
      </c>
      <c r="J74" s="238">
        <f t="shared" ca="1" si="18"/>
        <v>-2.0000000000000004</v>
      </c>
      <c r="K74" s="246">
        <f t="shared" ca="1" si="19"/>
        <v>-2.340313271470531</v>
      </c>
      <c r="L74" s="241">
        <f t="shared" ca="1" si="20"/>
        <v>0.19667025163293195</v>
      </c>
      <c r="M74" s="17"/>
      <c r="N74" s="356" t="str">
        <f>IF(AND(ISNUMBER('Tables 1'!N23),ISNUMBER('Tables 1'!N12)),'Tables 1'!N23-'Tables 1'!N12,"")</f>
        <v/>
      </c>
    </row>
    <row r="75" spans="2:14">
      <c r="B75" s="157" t="s">
        <v>577</v>
      </c>
      <c r="C75" s="238">
        <f ca="1">IF(AND(ISNUMBER('Tables 1'!C24),ISNUMBER('Tables 1'!C13)),'Tables 1'!C24-'Tables 1'!C13,"")</f>
        <v>-0.87000000000000011</v>
      </c>
      <c r="D75" s="238">
        <f ca="1">IF(AND(ISNUMBER('Tables 1'!D24),ISNUMBER('Tables 1'!D13)),'Tables 1'!D24-'Tables 1'!D13,"")</f>
        <v>-1.1375296006168893</v>
      </c>
      <c r="E75" s="238">
        <f ca="1">IF(AND(ISNUMBER('Tables 1'!E24),ISNUMBER('Tables 1'!E13)),'Tables 1'!E24-'Tables 1'!E13,"")</f>
        <v>-1.0379999999999998</v>
      </c>
      <c r="F75" s="238">
        <f ca="1">IF(AND(ISNUMBER('Tables 1'!F24),ISNUMBER('Tables 1'!F13)),'Tables 1'!F24-'Tables 1'!F13,"")</f>
        <v>-1.1485671039494183</v>
      </c>
      <c r="G75" s="238">
        <f ca="1">IF(AND(ISNUMBER('Tables 1'!G24),ISNUMBER('Tables 1'!G13)),'Tables 1'!G24-'Tables 1'!G13,"")</f>
        <v>-1.2146000000000003</v>
      </c>
      <c r="H75" s="238">
        <f ca="1">IF(AND(ISNUMBER('Tables 1'!H24),ISNUMBER('Tables 1'!H13)),'Tables 1'!H24-'Tables 1'!H13,"")</f>
        <v>-1.1122799999999993</v>
      </c>
      <c r="I75" s="239">
        <f t="shared" ca="1" si="17"/>
        <v>-1.2146000000000003</v>
      </c>
      <c r="J75" s="238">
        <f t="shared" ca="1" si="18"/>
        <v>-0.87000000000000011</v>
      </c>
      <c r="K75" s="246">
        <f t="shared" ca="1" si="19"/>
        <v>-1.0868294507610512</v>
      </c>
      <c r="L75" s="241">
        <f t="shared" ca="1" si="20"/>
        <v>0.31706906705435195</v>
      </c>
      <c r="M75" s="17"/>
      <c r="N75" s="356" t="str">
        <f>IF(AND(ISNUMBER('Tables 1'!N24),ISNUMBER('Tables 1'!N13)),'Tables 1'!N24-'Tables 1'!N13,"")</f>
        <v/>
      </c>
    </row>
    <row r="76" spans="2:14">
      <c r="B76" s="157" t="s">
        <v>578</v>
      </c>
      <c r="C76" s="238">
        <f ca="1">IF(AND(ISNUMBER('Tables 1'!C25),ISNUMBER('Tables 1'!C14)),'Tables 1'!C25-'Tables 1'!C14,"")</f>
        <v>-0.65300000000000047</v>
      </c>
      <c r="D76" s="238">
        <f ca="1">IF(AND(ISNUMBER('Tables 1'!D25),ISNUMBER('Tables 1'!D14)),'Tables 1'!D25-'Tables 1'!D14,"")</f>
        <v>-0.83229846244084982</v>
      </c>
      <c r="E76" s="238">
        <f ca="1">IF(AND(ISNUMBER('Tables 1'!E25),ISNUMBER('Tables 1'!E14)),'Tables 1'!E25-'Tables 1'!E14,"")</f>
        <v>-0.74399999999999977</v>
      </c>
      <c r="F76" s="238">
        <f ca="1">IF(AND(ISNUMBER('Tables 1'!F25),ISNUMBER('Tables 1'!F14)),'Tables 1'!F25-'Tables 1'!F14,"")</f>
        <v>-0.78973576432827208</v>
      </c>
      <c r="G76" s="238">
        <f ca="1">IF(AND(ISNUMBER('Tables 1'!G25),ISNUMBER('Tables 1'!G14)),'Tables 1'!G25-'Tables 1'!G14,"")</f>
        <v>-0.77300000000000058</v>
      </c>
      <c r="H76" s="238">
        <f ca="1">IF(AND(ISNUMBER('Tables 1'!H25),ISNUMBER('Tables 1'!H14)),'Tables 1'!H25-'Tables 1'!H14,"")</f>
        <v>-0.75448000000000004</v>
      </c>
      <c r="I76" s="239">
        <f t="shared" ca="1" si="17"/>
        <v>-0.83229846244084982</v>
      </c>
      <c r="J76" s="238">
        <f t="shared" ca="1" si="18"/>
        <v>-0.65300000000000047</v>
      </c>
      <c r="K76" s="246">
        <f t="shared" ca="1" si="19"/>
        <v>-0.75775237112818716</v>
      </c>
      <c r="L76" s="241">
        <f t="shared" ca="1" si="20"/>
        <v>0.23661880750554307</v>
      </c>
      <c r="M76" s="17"/>
      <c r="N76" s="908" t="str">
        <f>IF(AND(ISNUMBER('Tables 1'!N25),ISNUMBER('Tables 1'!N14)),'Tables 1'!N25-'Tables 1'!N14,"")</f>
        <v/>
      </c>
    </row>
    <row r="77" spans="2:14">
      <c r="B77" s="157" t="s">
        <v>484</v>
      </c>
      <c r="C77" s="238">
        <f ca="1">IF(AND(ISNUMBER('Tables 1'!C26),ISNUMBER('Tables 1'!C15)),'Tables 1'!C26-'Tables 1'!C15,"")</f>
        <v>-1.2929999999999999</v>
      </c>
      <c r="D77" s="238">
        <f ca="1">IF(AND(ISNUMBER('Tables 1'!D26),ISNUMBER('Tables 1'!D15)),'Tables 1'!D26-'Tables 1'!D15,"")</f>
        <v>-1.54000591078904</v>
      </c>
      <c r="E77" s="238">
        <f ca="1">IF(AND(ISNUMBER('Tables 1'!E26),ISNUMBER('Tables 1'!E15)),'Tables 1'!E26-'Tables 1'!E15,"")</f>
        <v>-1.4700000000000002</v>
      </c>
      <c r="F77" s="238">
        <f ca="1">IF(AND(ISNUMBER('Tables 1'!F26),ISNUMBER('Tables 1'!F15)),'Tables 1'!F26-'Tables 1'!F15,"")</f>
        <v>-1.5944595335087615</v>
      </c>
      <c r="G77" s="238">
        <f ca="1">IF(AND(ISNUMBER('Tables 1'!G26),ISNUMBER('Tables 1'!G15)),'Tables 1'!G26-'Tables 1'!G15,"")</f>
        <v>-1.6396999999999999</v>
      </c>
      <c r="H77" s="238">
        <f ca="1">IF(AND(ISNUMBER('Tables 1'!H26),ISNUMBER('Tables 1'!H15)),'Tables 1'!H26-'Tables 1'!H15,"")</f>
        <v>-1.4836200000000002</v>
      </c>
      <c r="I77" s="239">
        <f t="shared" ref="I77" ca="1" si="21">MIN(C77:H77)</f>
        <v>-1.6396999999999999</v>
      </c>
      <c r="J77" s="238">
        <f t="shared" ref="J77" ca="1" si="22">MAX(C77:H77)</f>
        <v>-1.2929999999999999</v>
      </c>
      <c r="K77" s="246">
        <f t="shared" ref="K77" ca="1" si="23">AVERAGE(C77:H77)</f>
        <v>-1.5034642407163001</v>
      </c>
      <c r="L77" s="241">
        <f t="shared" ref="L77" ca="1" si="24">ABS((J77-I77)/K77)</f>
        <v>0.23060076230002027</v>
      </c>
      <c r="M77" s="17"/>
      <c r="N77" s="908" t="str">
        <f>IF(AND(ISNUMBER('Tables 1'!N26),ISNUMBER('Tables 1'!N15)),'Tables 1'!N26-'Tables 1'!N15,"")</f>
        <v/>
      </c>
    </row>
    <row r="78" spans="2:14">
      <c r="B78" s="157" t="s">
        <v>746</v>
      </c>
      <c r="C78" s="238">
        <f ca="1">IF(AND(ISNUMBER('Tables 1'!C29),ISNUMBER('Tables 1'!C19)),'Tables 1'!C29-'Tables 1'!C19,"")</f>
        <v>-1.4989999999999999</v>
      </c>
      <c r="D78" s="238">
        <f ca="1">IF(AND(ISNUMBER('Tables 1'!D29),ISNUMBER('Tables 1'!D19)),'Tables 1'!D29-'Tables 1'!D19,"")</f>
        <v>-1.5403356710737</v>
      </c>
      <c r="E78" s="238">
        <f ca="1">IF(AND(ISNUMBER('Tables 1'!E29),ISNUMBER('Tables 1'!E19)),'Tables 1'!E29-'Tables 1'!E19,"")</f>
        <v>-1.466</v>
      </c>
      <c r="F78" s="238">
        <f ca="1">IF(AND(ISNUMBER('Tables 1'!F29),ISNUMBER('Tables 1'!F19)),'Tables 1'!F29-'Tables 1'!F19,"")</f>
        <v>-1.7687261886186856</v>
      </c>
      <c r="G78" s="238">
        <f ca="1">IF(AND(ISNUMBER('Tables 1'!G29),ISNUMBER('Tables 1'!G19)),'Tables 1'!G29-'Tables 1'!G19,"")</f>
        <v>-1.7809999999999999</v>
      </c>
      <c r="H78" s="238">
        <f ca="1">IF(AND(ISNUMBER('Tables 1'!H29),ISNUMBER('Tables 1'!H19)),'Tables 1'!H29-'Tables 1'!H19,"")</f>
        <v>-1.8357890000000003</v>
      </c>
      <c r="I78" s="245">
        <f t="shared" ca="1" si="17"/>
        <v>-1.8357890000000003</v>
      </c>
      <c r="J78" s="238">
        <f t="shared" ca="1" si="18"/>
        <v>-1.466</v>
      </c>
      <c r="K78" s="246">
        <f t="shared" ca="1" si="19"/>
        <v>-1.6484751432820646</v>
      </c>
      <c r="L78" s="453">
        <f t="shared" ref="L78:L80" ca="1" si="25">ABS((J78-I78)/K78)</f>
        <v>0.22432185374889035</v>
      </c>
      <c r="M78" s="448"/>
      <c r="N78" s="356" t="str">
        <f>IF(AND(ISNUMBER('Tables 1'!N29),ISNUMBER('Tables 1'!N19)),'Tables 1'!N29-'Tables 1'!N19,"")</f>
        <v/>
      </c>
    </row>
    <row r="79" spans="2:14">
      <c r="B79" s="157" t="s">
        <v>747</v>
      </c>
      <c r="C79" s="238">
        <f ca="1">IF(AND(ISNUMBER('Tables 1'!C30),ISNUMBER('Tables 1'!C20)),'Tables 1'!C30-'Tables 1'!C20,"")</f>
        <v>-1.7309999999999999</v>
      </c>
      <c r="D79" s="238">
        <f ca="1">IF(AND(ISNUMBER('Tables 1'!D30),ISNUMBER('Tables 1'!D20)),'Tables 1'!D30-'Tables 1'!D20,"")</f>
        <v>-2.4542177788647095</v>
      </c>
      <c r="E79" s="238">
        <f ca="1">IF(AND(ISNUMBER('Tables 1'!E30),ISNUMBER('Tables 1'!E20)),'Tables 1'!E30-'Tables 1'!E20,"")</f>
        <v>-2.367</v>
      </c>
      <c r="F79" s="238">
        <f ca="1">IF(AND(ISNUMBER('Tables 1'!F30),ISNUMBER('Tables 1'!F20)),'Tables 1'!F30-'Tables 1'!F20,"")</f>
        <v>-2.5078008144776356</v>
      </c>
      <c r="G79" s="238">
        <f ca="1">IF(AND(ISNUMBER('Tables 1'!G30),ISNUMBER('Tables 1'!G20)),'Tables 1'!G30-'Tables 1'!G20,"")</f>
        <v>-2.6202000000000001</v>
      </c>
      <c r="H79" s="238">
        <f ca="1">IF(AND(ISNUMBER('Tables 1'!H30),ISNUMBER('Tables 1'!H20)),'Tables 1'!H30-'Tables 1'!H20,"")</f>
        <v>-2.5057600000000004</v>
      </c>
      <c r="I79" s="245">
        <f t="shared" ca="1" si="17"/>
        <v>-2.6202000000000001</v>
      </c>
      <c r="J79" s="238">
        <f t="shared" ca="1" si="18"/>
        <v>-1.7309999999999999</v>
      </c>
      <c r="K79" s="246">
        <f t="shared" ca="1" si="19"/>
        <v>-2.3643297655570579</v>
      </c>
      <c r="L79" s="453">
        <f t="shared" ca="1" si="25"/>
        <v>0.37608966945035965</v>
      </c>
      <c r="M79" s="448"/>
      <c r="N79" s="356" t="str">
        <f>IF(AND(ISNUMBER('Tables 1'!N30),ISNUMBER('Tables 1'!N20)),'Tables 1'!N30-'Tables 1'!N20,"")</f>
        <v/>
      </c>
    </row>
    <row r="80" spans="2:14" ht="13.5" thickBot="1">
      <c r="B80" s="157" t="s">
        <v>748</v>
      </c>
      <c r="C80" s="247">
        <f ca="1">IF(AND(ISNUMBER('Tables 1'!C31),ISNUMBER('Tables 1'!C21)),'Tables 1'!C31-'Tables 1'!C21,"")</f>
        <v>-1.379</v>
      </c>
      <c r="D80" s="247">
        <f ca="1">IF(AND(ISNUMBER('Tables 1'!D31),ISNUMBER('Tables 1'!D21)),'Tables 1'!D31-'Tables 1'!D21,"")</f>
        <v>-1.6600818787964111</v>
      </c>
      <c r="E80" s="247">
        <f ca="1">IF(AND(ISNUMBER('Tables 1'!E31),ISNUMBER('Tables 1'!E21)),'Tables 1'!E31-'Tables 1'!E21,"")</f>
        <v>-1.6149999999999998</v>
      </c>
      <c r="F80" s="247">
        <f ca="1">IF(AND(ISNUMBER('Tables 1'!F31),ISNUMBER('Tables 1'!F21)),'Tables 1'!F31-'Tables 1'!F21,"")</f>
        <v>-1.7954084087542648</v>
      </c>
      <c r="G80" s="247">
        <f ca="1">IF(AND(ISNUMBER('Tables 1'!G31),ISNUMBER('Tables 1'!G21)),'Tables 1'!G31-'Tables 1'!G21,"")</f>
        <v>-1.8272999999999999</v>
      </c>
      <c r="H80" s="247">
        <f ca="1">IF(AND(ISNUMBER('Tables 1'!H31),ISNUMBER('Tables 1'!H21)),'Tables 1'!H31-'Tables 1'!H21,"")</f>
        <v>-1.8147</v>
      </c>
      <c r="I80" s="248">
        <f t="shared" ca="1" si="17"/>
        <v>-1.8272999999999999</v>
      </c>
      <c r="J80" s="247">
        <f t="shared" ca="1" si="18"/>
        <v>-1.379</v>
      </c>
      <c r="K80" s="250">
        <f t="shared" ca="1" si="19"/>
        <v>-1.6819150479251126</v>
      </c>
      <c r="L80" s="454">
        <f t="shared" ca="1" si="25"/>
        <v>0.26654140502104628</v>
      </c>
      <c r="M80" s="449"/>
      <c r="N80" s="365" t="str">
        <f>IF(AND(ISNUMBER('Tables 1'!N31),ISNUMBER('Tables 1'!N21)),'Tables 1'!N31-'Tables 1'!N21,"")</f>
        <v/>
      </c>
    </row>
    <row r="81" spans="2:14" ht="13.5" thickTop="1">
      <c r="B81" s="174" t="s">
        <v>474</v>
      </c>
      <c r="C81" s="146"/>
      <c r="D81" s="146"/>
      <c r="E81" s="146"/>
      <c r="F81" s="146"/>
      <c r="G81" s="146"/>
      <c r="H81" s="146"/>
      <c r="I81" s="978" t="s">
        <v>561</v>
      </c>
      <c r="J81" s="979"/>
      <c r="K81" s="979"/>
      <c r="L81" s="980"/>
      <c r="M81" s="450"/>
      <c r="N81" s="366"/>
    </row>
    <row r="82" spans="2:14">
      <c r="B82" s="157"/>
      <c r="C82" s="254" t="str">
        <f ca="1">'DATA for charts'!C6</f>
        <v>BSIMAC</v>
      </c>
      <c r="D82" s="254" t="str">
        <f ca="1">'DATA for charts'!D6</f>
        <v>CSE</v>
      </c>
      <c r="E82" s="254" t="str">
        <f ca="1">'DATA for charts'!E6</f>
        <v>DeST</v>
      </c>
      <c r="F82" s="254" t="str">
        <f ca="1">'DATA for charts'!F6</f>
        <v>EnergyPlus</v>
      </c>
      <c r="G82" s="254" t="str">
        <f ca="1">'DATA for charts'!G6</f>
        <v>ESP-r</v>
      </c>
      <c r="H82" s="254" t="str">
        <f ca="1">'DATA for charts'!H6</f>
        <v>TRNSYS</v>
      </c>
      <c r="I82" s="444"/>
      <c r="J82" s="353"/>
      <c r="K82" s="353"/>
      <c r="L82" s="344" t="s">
        <v>453</v>
      </c>
      <c r="M82" s="15"/>
      <c r="N82" s="354" t="str">
        <f ca="1">'DATA for charts'!$S$6</f>
        <v>Tested Prg</v>
      </c>
    </row>
    <row r="83" spans="2:14">
      <c r="B83" s="208" t="s">
        <v>24</v>
      </c>
      <c r="C83" s="398" t="str">
        <f ca="1">'DATA for charts'!C7</f>
        <v/>
      </c>
      <c r="D83" s="398" t="str">
        <f ca="1">'DATA for charts'!D7</f>
        <v/>
      </c>
      <c r="E83" s="398" t="str">
        <f ca="1">'DATA for charts'!E7</f>
        <v/>
      </c>
      <c r="F83" s="398" t="str">
        <f ca="1">'DATA for charts'!F7</f>
        <v/>
      </c>
      <c r="G83" s="398" t="str">
        <f ca="1">'DATA for charts'!G7</f>
        <v/>
      </c>
      <c r="H83" s="398" t="str">
        <f ca="1">'DATA for charts'!H7</f>
        <v/>
      </c>
      <c r="I83" s="418" t="s">
        <v>254</v>
      </c>
      <c r="J83" s="166" t="s">
        <v>255</v>
      </c>
      <c r="K83" s="166" t="s">
        <v>256</v>
      </c>
      <c r="L83" s="161" t="s">
        <v>451</v>
      </c>
      <c r="M83" s="15"/>
      <c r="N83" s="447" t="str">
        <f ca="1">'DATA for charts'!$S$7</f>
        <v/>
      </c>
    </row>
    <row r="84" spans="2:14">
      <c r="B84" s="157" t="s">
        <v>1398</v>
      </c>
      <c r="C84" s="238">
        <f ca="1">IF(AND(ISNUMBER('Tables 1'!C107),ISNUMBER('Tables 1'!C102)),'Tables 1'!C107-'Tables 1'!C102,"")</f>
        <v>-0.6110000000000001</v>
      </c>
      <c r="D84" s="238">
        <f ca="1">IF(AND(ISNUMBER('Tables 1'!D107),ISNUMBER('Tables 1'!D102)),'Tables 1'!D107-'Tables 1'!D102,"")</f>
        <v>-0.52632609534436003</v>
      </c>
      <c r="E84" s="238">
        <f ca="1">IF(AND(ISNUMBER('Tables 1'!E107),ISNUMBER('Tables 1'!E102)),'Tables 1'!E107-'Tables 1'!E102,"")</f>
        <v>-0.58199999999999996</v>
      </c>
      <c r="F84" s="238">
        <f ca="1">IF(AND(ISNUMBER('Tables 1'!F107),ISNUMBER('Tables 1'!F102)),'Tables 1'!F107-'Tables 1'!F102,"")</f>
        <v>-0.48209138478497637</v>
      </c>
      <c r="G84" s="238">
        <f ca="1">IF(AND(ISNUMBER('Tables 1'!G107),ISNUMBER('Tables 1'!G102)),'Tables 1'!G107-'Tables 1'!G102,"")</f>
        <v>-0.56129999999999991</v>
      </c>
      <c r="H84" s="238">
        <f ca="1">IF(AND(ISNUMBER('Tables 1'!H107),ISNUMBER('Tables 1'!H102)),'Tables 1'!H107-'Tables 1'!H102,"")</f>
        <v>-0.45694100000000004</v>
      </c>
      <c r="I84" s="239">
        <f t="shared" ref="I84:I94" ca="1" si="26">MIN(C84:H84)</f>
        <v>-0.6110000000000001</v>
      </c>
      <c r="J84" s="358">
        <f t="shared" ref="J84:J94" ca="1" si="27">MAX(C84:H84)</f>
        <v>-0.45694100000000004</v>
      </c>
      <c r="K84" s="905">
        <f t="shared" ref="K84:K94" ca="1" si="28">AVERAGE(C84:H84)</f>
        <v>-0.53660974668822281</v>
      </c>
      <c r="L84" s="241">
        <f t="shared" ref="L84:L94" ca="1" si="29">ABS((J84-I84)/K84)</f>
        <v>0.28709690972033408</v>
      </c>
      <c r="M84" s="17"/>
      <c r="N84" s="356" t="str">
        <f>IF(AND(ISNUMBER('Tables 1'!N107),ISNUMBER('Tables 1'!N102)),'Tables 1'!N107-'Tables 1'!N102,"")</f>
        <v/>
      </c>
    </row>
    <row r="85" spans="2:14">
      <c r="B85" s="157" t="s">
        <v>247</v>
      </c>
      <c r="C85" s="238">
        <f ca="1">IF(AND(ISNUMBER('Tables 1'!C74),ISNUMBER('Tables 1'!C107)),'Tables 1'!C74-'Tables 1'!C107,"")</f>
        <v>2.2410000000000001</v>
      </c>
      <c r="D85" s="238">
        <f ca="1">IF(AND(ISNUMBER('Tables 1'!D74),ISNUMBER('Tables 1'!D107)),'Tables 1'!D74-'Tables 1'!D107,"")</f>
        <v>2.0839944573311873</v>
      </c>
      <c r="E85" s="238">
        <f ca="1">IF(AND(ISNUMBER('Tables 1'!E74),ISNUMBER('Tables 1'!E107)),'Tables 1'!E74-'Tables 1'!E107,"")</f>
        <v>2.0209999999999999</v>
      </c>
      <c r="F85" s="238">
        <f ca="1">IF(AND(ISNUMBER('Tables 1'!F74),ISNUMBER('Tables 1'!F107)),'Tables 1'!F74-'Tables 1'!F107,"")</f>
        <v>2.1152090207841834</v>
      </c>
      <c r="G85" s="238">
        <f ca="1">IF(AND(ISNUMBER('Tables 1'!G74),ISNUMBER('Tables 1'!G107)),'Tables 1'!G74-'Tables 1'!G107,"")</f>
        <v>2.0962999999999998</v>
      </c>
      <c r="H85" s="238">
        <f ca="1">IF(AND(ISNUMBER('Tables 1'!H74),ISNUMBER('Tables 1'!H107)),'Tables 1'!H74-'Tables 1'!H107,"")</f>
        <v>1.9850490000000003</v>
      </c>
      <c r="I85" s="239">
        <f t="shared" ca="1" si="26"/>
        <v>1.9850490000000003</v>
      </c>
      <c r="J85" s="238">
        <f t="shared" ca="1" si="27"/>
        <v>2.2410000000000001</v>
      </c>
      <c r="K85" s="246">
        <f t="shared" ca="1" si="28"/>
        <v>2.0904254130192284</v>
      </c>
      <c r="L85" s="241">
        <f t="shared" ca="1" si="29"/>
        <v>0.12243967108605253</v>
      </c>
      <c r="M85" s="17"/>
      <c r="N85" s="356" t="str">
        <f>IF(AND(ISNUMBER('Tables 1'!N74),ISNUMBER('Tables 1'!N107)),'Tables 1'!N74-'Tables 1'!N107,"")</f>
        <v/>
      </c>
    </row>
    <row r="86" spans="2:14">
      <c r="B86" s="157" t="s">
        <v>248</v>
      </c>
      <c r="C86" s="238" t="str">
        <f ca="1">IF(AND(ISNUMBER('Tables 1'!C74),ISNUMBER('Tables 1'!C108)),'Tables 1'!C74-'Tables 1'!C108,"")</f>
        <v/>
      </c>
      <c r="D86" s="238">
        <f ca="1">IF(AND(ISNUMBER('Tables 1'!D74),ISNUMBER('Tables 1'!D108)),'Tables 1'!D74-'Tables 1'!D108,"")</f>
        <v>0.98312259126907708</v>
      </c>
      <c r="E86" s="238">
        <f ca="1">IF(AND(ISNUMBER('Tables 1'!E74),ISNUMBER('Tables 1'!E108)),'Tables 1'!E74-'Tables 1'!E108,"")</f>
        <v>1.026</v>
      </c>
      <c r="F86" s="238">
        <f ca="1">IF(AND(ISNUMBER('Tables 1'!F74),ISNUMBER('Tables 1'!F108)),'Tables 1'!F74-'Tables 1'!F108,"")</f>
        <v>0.98094535949458739</v>
      </c>
      <c r="G86" s="238">
        <f ca="1">IF(AND(ISNUMBER('Tables 1'!G74),ISNUMBER('Tables 1'!G108)),'Tables 1'!G74-'Tables 1'!G108,"")</f>
        <v>0.88209999999999988</v>
      </c>
      <c r="H86" s="238">
        <f ca="1">IF(AND(ISNUMBER('Tables 1'!H74),ISNUMBER('Tables 1'!H108)),'Tables 1'!H74-'Tables 1'!H108,"")</f>
        <v>0.97261000000000042</v>
      </c>
      <c r="I86" s="239">
        <f t="shared" ca="1" si="26"/>
        <v>0.88209999999999988</v>
      </c>
      <c r="J86" s="238">
        <f t="shared" ca="1" si="27"/>
        <v>1.026</v>
      </c>
      <c r="K86" s="246">
        <f t="shared" ca="1" si="28"/>
        <v>0.9689555901527328</v>
      </c>
      <c r="L86" s="241">
        <f t="shared" ca="1" si="29"/>
        <v>0.14851041829204756</v>
      </c>
      <c r="M86" s="17"/>
      <c r="N86" s="356" t="str">
        <f>IF(AND(ISNUMBER('Tables 1'!N74),ISNUMBER('Tables 1'!N108)),'Tables 1'!N74-'Tables 1'!N108,"")</f>
        <v/>
      </c>
    </row>
    <row r="87" spans="2:14">
      <c r="B87" s="157" t="s">
        <v>249</v>
      </c>
      <c r="C87" s="238">
        <f ca="1">IF(AND(ISNUMBER('Tables 1'!C75),ISNUMBER('Tables 1'!C64)),'Tables 1'!C75-'Tables 1'!C64,"")</f>
        <v>-2.8150000000000004</v>
      </c>
      <c r="D87" s="238">
        <f ca="1">IF(AND(ISNUMBER('Tables 1'!D75),ISNUMBER('Tables 1'!D64)),'Tables 1'!D75-'Tables 1'!D64,"")</f>
        <v>-2.966929079427838</v>
      </c>
      <c r="E87" s="238">
        <f ca="1">IF(AND(ISNUMBER('Tables 1'!E75),ISNUMBER('Tables 1'!E64)),'Tables 1'!E75-'Tables 1'!E64,"")</f>
        <v>-2.6829999999999998</v>
      </c>
      <c r="F87" s="238">
        <f ca="1">IF(AND(ISNUMBER('Tables 1'!F75),ISNUMBER('Tables 1'!F64)),'Tables 1'!F75-'Tables 1'!F64,"")</f>
        <v>-2.9492805963786521</v>
      </c>
      <c r="G87" s="238">
        <f ca="1">IF(AND(ISNUMBER('Tables 1'!G75),ISNUMBER('Tables 1'!G64)),'Tables 1'!G75-'Tables 1'!G64,"")</f>
        <v>-2.9496000000000002</v>
      </c>
      <c r="H87" s="238">
        <f ca="1">IF(AND(ISNUMBER('Tables 1'!H75),ISNUMBER('Tables 1'!H64)),'Tables 1'!H75-'Tables 1'!H64,"")</f>
        <v>-2.9259400000000007</v>
      </c>
      <c r="I87" s="239">
        <f t="shared" ca="1" si="26"/>
        <v>-2.966929079427838</v>
      </c>
      <c r="J87" s="238">
        <f t="shared" ca="1" si="27"/>
        <v>-2.6829999999999998</v>
      </c>
      <c r="K87" s="246">
        <f t="shared" ca="1" si="28"/>
        <v>-2.8816249459677485</v>
      </c>
      <c r="L87" s="241">
        <f t="shared" ca="1" si="29"/>
        <v>9.85308930730696E-2</v>
      </c>
      <c r="M87" s="17"/>
      <c r="N87" s="356" t="str">
        <f>IF(AND(ISNUMBER('Tables 1'!N75),ISNUMBER('Tables 1'!N64)),'Tables 1'!N75-'Tables 1'!N64,"")</f>
        <v/>
      </c>
    </row>
    <row r="88" spans="2:14">
      <c r="B88" s="157" t="s">
        <v>577</v>
      </c>
      <c r="C88" s="238">
        <f ca="1">IF(AND(ISNUMBER('Tables 1'!C76),ISNUMBER('Tables 1'!C65)),'Tables 1'!C76-'Tables 1'!C65,"")</f>
        <v>-1.2759999999999998</v>
      </c>
      <c r="D88" s="238">
        <f ca="1">IF(AND(ISNUMBER('Tables 1'!D76),ISNUMBER('Tables 1'!D65)),'Tables 1'!D76-'Tables 1'!D65,"")</f>
        <v>-1.2900992437645713</v>
      </c>
      <c r="E88" s="238">
        <f ca="1">IF(AND(ISNUMBER('Tables 1'!E76),ISNUMBER('Tables 1'!E65)),'Tables 1'!E76-'Tables 1'!E65,"")</f>
        <v>-1.2029999999999998</v>
      </c>
      <c r="F88" s="238">
        <f ca="1">IF(AND(ISNUMBER('Tables 1'!F76),ISNUMBER('Tables 1'!F65)),'Tables 1'!F76-'Tables 1'!F65,"")</f>
        <v>-1.3286661736863161</v>
      </c>
      <c r="G88" s="238">
        <f ca="1">IF(AND(ISNUMBER('Tables 1'!G76),ISNUMBER('Tables 1'!G65)),'Tables 1'!G76-'Tables 1'!G65,"")</f>
        <v>-1.4313000000000002</v>
      </c>
      <c r="H88" s="238">
        <f ca="1">IF(AND(ISNUMBER('Tables 1'!H76),ISNUMBER('Tables 1'!H65)),'Tables 1'!H76-'Tables 1'!H65,"")</f>
        <v>-1.2917800000000002</v>
      </c>
      <c r="I88" s="239">
        <f t="shared" ca="1" si="26"/>
        <v>-1.4313000000000002</v>
      </c>
      <c r="J88" s="238">
        <f t="shared" ca="1" si="27"/>
        <v>-1.2029999999999998</v>
      </c>
      <c r="K88" s="246">
        <f t="shared" ca="1" si="28"/>
        <v>-1.3034742362418146</v>
      </c>
      <c r="L88" s="241">
        <f t="shared" ca="1" si="29"/>
        <v>0.17514730529560479</v>
      </c>
      <c r="M88" s="17"/>
      <c r="N88" s="356" t="str">
        <f>IF(AND(ISNUMBER('Tables 1'!N76),ISNUMBER('Tables 1'!N65)),'Tables 1'!N76-'Tables 1'!N65,"")</f>
        <v/>
      </c>
    </row>
    <row r="89" spans="2:14">
      <c r="B89" s="157" t="s">
        <v>578</v>
      </c>
      <c r="C89" s="238">
        <f ca="1">IF(AND(ISNUMBER('Tables 1'!C77),ISNUMBER('Tables 1'!C66)),'Tables 1'!C77-'Tables 1'!C66,"")</f>
        <v>-0.91299999999999981</v>
      </c>
      <c r="D89" s="238">
        <f ca="1">IF(AND(ISNUMBER('Tables 1'!D77),ISNUMBER('Tables 1'!D66)),'Tables 1'!D77-'Tables 1'!D66,"")</f>
        <v>-0.94541436271134094</v>
      </c>
      <c r="E89" s="238">
        <f ca="1">IF(AND(ISNUMBER('Tables 1'!E77),ISNUMBER('Tables 1'!E66)),'Tables 1'!E77-'Tables 1'!E66,"")</f>
        <v>-0.879</v>
      </c>
      <c r="F89" s="238">
        <f ca="1">IF(AND(ISNUMBER('Tables 1'!F77),ISNUMBER('Tables 1'!F66)),'Tables 1'!F77-'Tables 1'!F66,"")</f>
        <v>-0.91692801448638184</v>
      </c>
      <c r="G89" s="238">
        <f ca="1">IF(AND(ISNUMBER('Tables 1'!G77),ISNUMBER('Tables 1'!G66)),'Tables 1'!G77-'Tables 1'!G66,"")</f>
        <v>-0.9415</v>
      </c>
      <c r="H89" s="238">
        <f ca="1">IF(AND(ISNUMBER('Tables 1'!H77),ISNUMBER('Tables 1'!H66)),'Tables 1'!H77-'Tables 1'!H66,"")</f>
        <v>-0.90111000000000008</v>
      </c>
      <c r="I89" s="239">
        <f t="shared" ca="1" si="26"/>
        <v>-0.94541436271134094</v>
      </c>
      <c r="J89" s="238">
        <f t="shared" ca="1" si="27"/>
        <v>-0.879</v>
      </c>
      <c r="K89" s="246">
        <f t="shared" ca="1" si="28"/>
        <v>-0.91615872953295385</v>
      </c>
      <c r="L89" s="241">
        <f t="shared" ca="1" si="29"/>
        <v>7.2492200936837808E-2</v>
      </c>
      <c r="M89" s="17"/>
      <c r="N89" s="356" t="str">
        <f>IF(AND(ISNUMBER('Tables 1'!N77),ISNUMBER('Tables 1'!N66)),'Tables 1'!N77-'Tables 1'!N66,"")</f>
        <v/>
      </c>
    </row>
    <row r="90" spans="2:14">
      <c r="B90" s="157" t="s">
        <v>484</v>
      </c>
      <c r="C90" s="238">
        <f ca="1">IF(AND(ISNUMBER('Tables 1'!C78),ISNUMBER('Tables 1'!C67)),'Tables 1'!C78-'Tables 1'!C67,"")</f>
        <v>-3.1910000000000003</v>
      </c>
      <c r="D90" s="238">
        <f ca="1">IF(AND(ISNUMBER('Tables 1'!D78),ISNUMBER('Tables 1'!D67)),'Tables 1'!D78-'Tables 1'!D67,"")</f>
        <v>-3.2473363517010392</v>
      </c>
      <c r="E90" s="238">
        <f ca="1">IF(AND(ISNUMBER('Tables 1'!E78),ISNUMBER('Tables 1'!E67)),'Tables 1'!E78-'Tables 1'!E67,"")</f>
        <v>-2.8940000000000001</v>
      </c>
      <c r="F90" s="238">
        <f ca="1">IF(AND(ISNUMBER('Tables 1'!F78),ISNUMBER('Tables 1'!F67)),'Tables 1'!F78-'Tables 1'!F67,"")</f>
        <v>-3.3387489385244491</v>
      </c>
      <c r="G90" s="238">
        <f ca="1">IF(AND(ISNUMBER('Tables 1'!G78),ISNUMBER('Tables 1'!G67)),'Tables 1'!G78-'Tables 1'!G67,"")</f>
        <v>-3.4649999999999999</v>
      </c>
      <c r="H90" s="238">
        <f ca="1">IF(AND(ISNUMBER('Tables 1'!H78),ISNUMBER('Tables 1'!H67)),'Tables 1'!H78-'Tables 1'!H67,"")</f>
        <v>-3.2737599999999998</v>
      </c>
      <c r="I90" s="245">
        <f t="shared" ca="1" si="26"/>
        <v>-3.4649999999999999</v>
      </c>
      <c r="J90" s="238">
        <f t="shared" ca="1" si="27"/>
        <v>-2.8940000000000001</v>
      </c>
      <c r="K90" s="246">
        <f t="shared" ca="1" si="28"/>
        <v>-3.2349742150375813</v>
      </c>
      <c r="L90" s="453">
        <f t="shared" ca="1" si="29"/>
        <v>0.17650836205919074</v>
      </c>
      <c r="M90" s="17"/>
      <c r="N90" s="356" t="str">
        <f>IF(AND(ISNUMBER('Tables 1'!N78),ISNUMBER('Tables 1'!N67)),'Tables 1'!N78-'Tables 1'!N67,"")</f>
        <v/>
      </c>
    </row>
    <row r="91" spans="2:14">
      <c r="B91" s="157" t="s">
        <v>483</v>
      </c>
      <c r="C91" s="238">
        <f ca="1">IF(AND(ISNUMBER('Tables 1'!C79),ISNUMBER('Tables 1'!C68)),'Tables 1'!C79-'Tables 1'!C68,"")</f>
        <v>-4.0429999999999993</v>
      </c>
      <c r="D91" s="238">
        <f ca="1">IF(AND(ISNUMBER('Tables 1'!D79),ISNUMBER('Tables 1'!D68)),'Tables 1'!D79-'Tables 1'!D68,"")</f>
        <v>-4.0558549173952398</v>
      </c>
      <c r="E91" s="238">
        <f ca="1">IF(AND(ISNUMBER('Tables 1'!E79),ISNUMBER('Tables 1'!E68)),'Tables 1'!E79-'Tables 1'!E68,"")</f>
        <v>-3.5680000000000001</v>
      </c>
      <c r="F91" s="238">
        <f ca="1">IF(AND(ISNUMBER('Tables 1'!F79),ISNUMBER('Tables 1'!F68)),'Tables 1'!F79-'Tables 1'!F68,"")</f>
        <v>-4.1098587690435409</v>
      </c>
      <c r="G91" s="238">
        <f ca="1">IF(AND(ISNUMBER('Tables 1'!G79),ISNUMBER('Tables 1'!G68)),'Tables 1'!G79-'Tables 1'!G68,"")</f>
        <v>-4.2891000000000004</v>
      </c>
      <c r="H91" s="238">
        <f ca="1">IF(AND(ISNUMBER('Tables 1'!H79),ISNUMBER('Tables 1'!H68)),'Tables 1'!H79-'Tables 1'!H68,"")</f>
        <v>-3.9907180000000002</v>
      </c>
      <c r="I91" s="245">
        <f t="shared" ca="1" si="26"/>
        <v>-4.2891000000000004</v>
      </c>
      <c r="J91" s="238">
        <f t="shared" ca="1" si="27"/>
        <v>-3.5680000000000001</v>
      </c>
      <c r="K91" s="246">
        <f t="shared" ca="1" si="28"/>
        <v>-4.0094219477397965</v>
      </c>
      <c r="L91" s="453">
        <f t="shared" ca="1" si="29"/>
        <v>0.17985136246547984</v>
      </c>
      <c r="M91" s="17"/>
      <c r="N91" s="356" t="str">
        <f>IF(AND(ISNUMBER('Tables 1'!N79),ISNUMBER('Tables 1'!N68)),'Tables 1'!N79-'Tables 1'!N68,"")</f>
        <v/>
      </c>
    </row>
    <row r="92" spans="2:14">
      <c r="B92" s="157" t="s">
        <v>746</v>
      </c>
      <c r="C92" s="238">
        <f ca="1">IF(AND(ISNUMBER('Tables 1'!C81),ISNUMBER('Tables 1'!C71)),'Tables 1'!C81-'Tables 1'!C71,"")</f>
        <v>-2.4369999999999998</v>
      </c>
      <c r="D92" s="238">
        <f ca="1">IF(AND(ISNUMBER('Tables 1'!D81),ISNUMBER('Tables 1'!D71)),'Tables 1'!D81-'Tables 1'!D71,"")</f>
        <v>-2.4345622540847791</v>
      </c>
      <c r="E92" s="238">
        <f ca="1">IF(AND(ISNUMBER('Tables 1'!E81),ISNUMBER('Tables 1'!E71)),'Tables 1'!E81-'Tables 1'!E71,"")</f>
        <v>-2.1740000000000004</v>
      </c>
      <c r="F92" s="238">
        <f ca="1">IF(AND(ISNUMBER('Tables 1'!F81),ISNUMBER('Tables 1'!F71)),'Tables 1'!F81-'Tables 1'!F71,"")</f>
        <v>-2.7320875727500029</v>
      </c>
      <c r="G92" s="238">
        <f ca="1">IF(AND(ISNUMBER('Tables 1'!G81),ISNUMBER('Tables 1'!G71)),'Tables 1'!G81-'Tables 1'!G71,"")</f>
        <v>-2.7548999999999997</v>
      </c>
      <c r="H92" s="238">
        <f ca="1">IF(AND(ISNUMBER('Tables 1'!H81),ISNUMBER('Tables 1'!H71)),'Tables 1'!H81-'Tables 1'!H71,"")</f>
        <v>-2.7912100000000004</v>
      </c>
      <c r="I92" s="245">
        <f t="shared" ca="1" si="26"/>
        <v>-2.7912100000000004</v>
      </c>
      <c r="J92" s="238">
        <f t="shared" ca="1" si="27"/>
        <v>-2.1740000000000004</v>
      </c>
      <c r="K92" s="246">
        <f t="shared" ca="1" si="28"/>
        <v>-2.5539599711391303</v>
      </c>
      <c r="L92" s="453">
        <f t="shared" ca="1" si="29"/>
        <v>0.24166784404405089</v>
      </c>
      <c r="M92" s="448"/>
      <c r="N92" s="356" t="str">
        <f>IF(AND(ISNUMBER('Tables 1'!N81),ISNUMBER('Tables 1'!N71)),'Tables 1'!N81-'Tables 1'!N71,"")</f>
        <v/>
      </c>
    </row>
    <row r="93" spans="2:14">
      <c r="B93" s="157" t="s">
        <v>747</v>
      </c>
      <c r="C93" s="238">
        <f ca="1">IF(AND(ISNUMBER('Tables 1'!C82),ISNUMBER('Tables 1'!C72)),'Tables 1'!C82-'Tables 1'!C72,"")</f>
        <v>-1.8570000000000011</v>
      </c>
      <c r="D93" s="238">
        <f ca="1">IF(AND(ISNUMBER('Tables 1'!D82),ISNUMBER('Tables 1'!D72)),'Tables 1'!D82-'Tables 1'!D72,"")</f>
        <v>-2.6255593423430907</v>
      </c>
      <c r="E93" s="238">
        <f ca="1">IF(AND(ISNUMBER('Tables 1'!E82),ISNUMBER('Tables 1'!E72)),'Tables 1'!E82-'Tables 1'!E72,"")</f>
        <v>-2.3579999999999997</v>
      </c>
      <c r="F93" s="238">
        <f ca="1">IF(AND(ISNUMBER('Tables 1'!F82),ISNUMBER('Tables 1'!F72)),'Tables 1'!F82-'Tables 1'!F72,"")</f>
        <v>-2.759618838086201</v>
      </c>
      <c r="G93" s="238">
        <f ca="1">IF(AND(ISNUMBER('Tables 1'!G82),ISNUMBER('Tables 1'!G72)),'Tables 1'!G82-'Tables 1'!G72,"")</f>
        <v>-2.8720999999999997</v>
      </c>
      <c r="H93" s="238">
        <f ca="1">IF(AND(ISNUMBER('Tables 1'!H82),ISNUMBER('Tables 1'!H72)),'Tables 1'!H82-'Tables 1'!H72,"")</f>
        <v>-2.7378300000000007</v>
      </c>
      <c r="I93" s="245">
        <f t="shared" ca="1" si="26"/>
        <v>-2.8720999999999997</v>
      </c>
      <c r="J93" s="238">
        <f t="shared" ca="1" si="27"/>
        <v>-1.8570000000000011</v>
      </c>
      <c r="K93" s="246">
        <f t="shared" ca="1" si="28"/>
        <v>-2.5350180300715488</v>
      </c>
      <c r="L93" s="453">
        <f t="shared" ca="1" si="29"/>
        <v>0.4004310770015897</v>
      </c>
      <c r="M93" s="448"/>
      <c r="N93" s="356" t="str">
        <f>IF(AND(ISNUMBER('Tables 1'!N82),ISNUMBER('Tables 1'!N72)),'Tables 1'!N82-'Tables 1'!N72,"")</f>
        <v/>
      </c>
    </row>
    <row r="94" spans="2:14" ht="13.5" thickBot="1">
      <c r="B94" s="157" t="s">
        <v>748</v>
      </c>
      <c r="C94" s="247">
        <f ca="1">IF(AND(ISNUMBER('Tables 1'!C83),ISNUMBER('Tables 1'!C73)),'Tables 1'!C83-'Tables 1'!C73,"")</f>
        <v>-1.2730000000000006</v>
      </c>
      <c r="D94" s="247">
        <f ca="1">IF(AND(ISNUMBER('Tables 1'!D83),ISNUMBER('Tables 1'!D73)),'Tables 1'!D83-'Tables 1'!D73,"")</f>
        <v>-1.7719589038183896</v>
      </c>
      <c r="E94" s="247">
        <f ca="1">IF(AND(ISNUMBER('Tables 1'!E83),ISNUMBER('Tables 1'!E73)),'Tables 1'!E83-'Tables 1'!E73,"")</f>
        <v>-1.6149999999999993</v>
      </c>
      <c r="F94" s="247">
        <f ca="1">IF(AND(ISNUMBER('Tables 1'!F83),ISNUMBER('Tables 1'!F73)),'Tables 1'!F83-'Tables 1'!F73,"")</f>
        <v>-1.9687055164490106</v>
      </c>
      <c r="G94" s="247">
        <f ca="1">IF(AND(ISNUMBER('Tables 1'!G83),ISNUMBER('Tables 1'!G73)),'Tables 1'!G83-'Tables 1'!G73,"")</f>
        <v>-2.0001999999999995</v>
      </c>
      <c r="H94" s="247">
        <f ca="1">IF(AND(ISNUMBER('Tables 1'!H83),ISNUMBER('Tables 1'!H73)),'Tables 1'!H83-'Tables 1'!H73,"")</f>
        <v>-1.9752899999999993</v>
      </c>
      <c r="I94" s="248">
        <f t="shared" ca="1" si="26"/>
        <v>-2.0001999999999995</v>
      </c>
      <c r="J94" s="247">
        <f t="shared" ca="1" si="27"/>
        <v>-1.2730000000000006</v>
      </c>
      <c r="K94" s="250">
        <f t="shared" ca="1" si="28"/>
        <v>-1.7673590700445665</v>
      </c>
      <c r="L94" s="454">
        <f t="shared" ca="1" si="29"/>
        <v>0.41146137891586543</v>
      </c>
      <c r="M94" s="448"/>
      <c r="N94" s="365" t="str">
        <f>IF(AND(ISNUMBER('Tables 1'!N83),ISNUMBER('Tables 1'!N73)),'Tables 1'!N83-'Tables 1'!N73,"")</f>
        <v/>
      </c>
    </row>
    <row r="95" spans="2:14" ht="13.5" thickTop="1">
      <c r="B95" s="174" t="s">
        <v>479</v>
      </c>
      <c r="C95" s="146"/>
      <c r="D95" s="146"/>
      <c r="E95" s="146"/>
      <c r="F95" s="146"/>
      <c r="G95" s="146"/>
      <c r="H95" s="146"/>
      <c r="I95" s="978" t="s">
        <v>561</v>
      </c>
      <c r="J95" s="979"/>
      <c r="K95" s="979"/>
      <c r="L95" s="980"/>
      <c r="N95" s="907"/>
    </row>
    <row r="96" spans="2:14">
      <c r="B96" s="157"/>
      <c r="C96" s="254" t="str">
        <f ca="1">'DATA for charts'!C6</f>
        <v>BSIMAC</v>
      </c>
      <c r="D96" s="254" t="str">
        <f ca="1">'DATA for charts'!D6</f>
        <v>CSE</v>
      </c>
      <c r="E96" s="254" t="str">
        <f ca="1">'DATA for charts'!E6</f>
        <v>DeST</v>
      </c>
      <c r="F96" s="254" t="str">
        <f ca="1">'DATA for charts'!F6</f>
        <v>EnergyPlus</v>
      </c>
      <c r="G96" s="254" t="str">
        <f ca="1">'DATA for charts'!G6</f>
        <v>ESP-r</v>
      </c>
      <c r="H96" s="254" t="str">
        <f ca="1">'DATA for charts'!H6</f>
        <v>TRNSYS</v>
      </c>
      <c r="I96" s="444"/>
      <c r="J96" s="353"/>
      <c r="K96" s="353"/>
      <c r="L96" s="344" t="s">
        <v>453</v>
      </c>
      <c r="M96" s="15"/>
      <c r="N96" s="354" t="str">
        <f ca="1">'DATA for charts'!$S$6</f>
        <v>Tested Prg</v>
      </c>
    </row>
    <row r="97" spans="2:60">
      <c r="B97" s="208" t="s">
        <v>24</v>
      </c>
      <c r="C97" s="398" t="str">
        <f ca="1">'DATA for charts'!C7</f>
        <v/>
      </c>
      <c r="D97" s="398" t="str">
        <f ca="1">'DATA for charts'!D7</f>
        <v/>
      </c>
      <c r="E97" s="398" t="str">
        <f ca="1">'DATA for charts'!E7</f>
        <v/>
      </c>
      <c r="F97" s="398" t="str">
        <f ca="1">'DATA for charts'!F7</f>
        <v/>
      </c>
      <c r="G97" s="205" t="str">
        <f ca="1">'DATA for charts'!G7</f>
        <v/>
      </c>
      <c r="H97" s="398" t="str">
        <f ca="1">'DATA for charts'!H7</f>
        <v/>
      </c>
      <c r="I97" s="418" t="s">
        <v>254</v>
      </c>
      <c r="J97" s="166" t="s">
        <v>255</v>
      </c>
      <c r="K97" s="166" t="s">
        <v>256</v>
      </c>
      <c r="L97" s="161" t="s">
        <v>451</v>
      </c>
      <c r="M97" s="15"/>
      <c r="N97" s="447" t="str">
        <f ca="1">'DATA for charts'!$S$7</f>
        <v/>
      </c>
    </row>
    <row r="98" spans="2:60">
      <c r="B98" s="157" t="s">
        <v>1398</v>
      </c>
      <c r="C98" s="238">
        <f ca="1">IF(AND(ISNUMBER('Tables 2'!C55),ISNUMBER('Tables 2'!C50)),'Tables 2'!C55-'Tables 2'!C50,"")</f>
        <v>-0.34299999999999997</v>
      </c>
      <c r="D98" s="238">
        <f ca="1">IF(AND(ISNUMBER('Tables 2'!G55),ISNUMBER('Tables 2'!G50)),'Tables 2'!G55-'Tables 2'!G50,"")</f>
        <v>-0.47624599999999884</v>
      </c>
      <c r="E98" s="238">
        <f ca="1">IF(AND(ISNUMBER('Tables 2'!K55),ISNUMBER('Tables 2'!K50)),'Tables 2'!K55-'Tables 2'!K50,"")</f>
        <v>-0.496</v>
      </c>
      <c r="F98" s="238">
        <f ca="1">IF(AND(ISNUMBER('Tables 2'!O55),ISNUMBER('Tables 2'!O50)),'Tables 2'!O55-'Tables 2'!O50,"")</f>
        <v>-0.3925987429097777</v>
      </c>
      <c r="G98" s="238">
        <f ca="1">IF(AND(ISNUMBER('Tables 2'!S55),ISNUMBER('Tables 2'!S50)),'Tables 2'!S55-'Tables 2'!S50,"")</f>
        <v>-0.44500000000000028</v>
      </c>
      <c r="H98" s="238">
        <f ca="1">IF(AND(ISNUMBER('Tables 2'!W55),ISNUMBER('Tables 2'!W50)),'Tables 2'!W55-'Tables 2'!W50,"")</f>
        <v>-0.44187040540907008</v>
      </c>
      <c r="I98" s="239">
        <f t="shared" ref="I98:I107" ca="1" si="30">MIN(C98:H98)</f>
        <v>-0.496</v>
      </c>
      <c r="J98" s="358">
        <f t="shared" ref="J98:J107" ca="1" si="31">MAX(C98:H98)</f>
        <v>-0.34299999999999997</v>
      </c>
      <c r="K98" s="905">
        <f t="shared" ref="K98:K107" ca="1" si="32">AVERAGE(C98:H98)</f>
        <v>-0.43245252471980783</v>
      </c>
      <c r="L98" s="241">
        <f t="shared" ref="L98:L107" ca="1" si="33">ABS((J98-I98)/K98)</f>
        <v>0.35379606142692982</v>
      </c>
      <c r="M98" s="17"/>
      <c r="N98" s="356" t="str">
        <f>IF(AND(ISNUMBER('Tables 2'!AF55),ISNUMBER('Tables 2'!AF50)),'Tables 2'!AF55-'Tables 2'!AF50,"")</f>
        <v/>
      </c>
    </row>
    <row r="99" spans="2:60">
      <c r="B99" s="157" t="s">
        <v>247</v>
      </c>
      <c r="C99" s="238">
        <f ca="1">IF(AND(ISNUMBER('Tables 2'!C22),ISNUMBER('Tables 2'!C55)),'Tables 2'!C22-'Tables 2'!C55,"")</f>
        <v>-0.40599999999999969</v>
      </c>
      <c r="D99" s="238">
        <f ca="1">IF(AND(ISNUMBER('Tables 2'!G22),ISNUMBER('Tables 2'!G55)),'Tables 2'!G22-'Tables 2'!G55,"")</f>
        <v>-0.3342480000000001</v>
      </c>
      <c r="E99" s="238">
        <f ca="1">IF(AND(ISNUMBER('Tables 2'!K22),ISNUMBER('Tables 2'!K55)),'Tables 2'!K22-'Tables 2'!K55,"")</f>
        <v>-0.41100000000000003</v>
      </c>
      <c r="F99" s="238">
        <f ca="1">IF(AND(ISNUMBER('Tables 2'!O22),ISNUMBER('Tables 2'!O55)),'Tables 2'!O22-'Tables 2'!O55,"")</f>
        <v>-0.23616455734854691</v>
      </c>
      <c r="G99" s="238">
        <f ca="1">IF(AND(ISNUMBER('Tables 2'!S22),ISNUMBER('Tables 2'!S55)),'Tables 2'!S22-'Tables 2'!S55,"")</f>
        <v>-0.20699999999999985</v>
      </c>
      <c r="H99" s="238">
        <f ca="1">IF(AND(ISNUMBER('Tables 2'!W22),ISNUMBER('Tables 2'!W55)),'Tables 2'!W22-'Tables 2'!W55,"")</f>
        <v>-0.18846789889866011</v>
      </c>
      <c r="I99" s="239">
        <f t="shared" ca="1" si="30"/>
        <v>-0.41100000000000003</v>
      </c>
      <c r="J99" s="238">
        <f t="shared" ca="1" si="31"/>
        <v>-0.18846789889866011</v>
      </c>
      <c r="K99" s="246">
        <f t="shared" ca="1" si="32"/>
        <v>-0.29714674270786778</v>
      </c>
      <c r="L99" s="241">
        <f t="shared" ca="1" si="33"/>
        <v>0.74889631659236011</v>
      </c>
      <c r="M99" s="17"/>
      <c r="N99" s="356" t="str">
        <f>IF(AND(ISNUMBER('Tables 2'!AF22),ISNUMBER('Tables 2'!AF55)),'Tables 2'!AF22-'Tables 2'!AF55,"")</f>
        <v/>
      </c>
    </row>
    <row r="100" spans="2:60">
      <c r="B100" s="157" t="s">
        <v>248</v>
      </c>
      <c r="C100" s="238" t="str">
        <f ca="1">IF(AND(ISNUMBER('Tables 2'!C22),ISNUMBER('Tables 2'!C56)),'Tables 2'!C22-'Tables 2'!C56,"")</f>
        <v/>
      </c>
      <c r="D100" s="238">
        <f ca="1">IF(AND(ISNUMBER('Tables 2'!G22),ISNUMBER('Tables 2'!G56)),'Tables 2'!G22-'Tables 2'!G56,"")</f>
        <v>-5.6745999999999963E-2</v>
      </c>
      <c r="E100" s="238">
        <f ca="1">IF(AND(ISNUMBER('Tables 2'!K22),ISNUMBER('Tables 2'!K56)),'Tables 2'!K22-'Tables 2'!K56,"")</f>
        <v>-5.9000000000000163E-2</v>
      </c>
      <c r="F100" s="238">
        <f ca="1">IF(AND(ISNUMBER('Tables 2'!O22),ISNUMBER('Tables 2'!O56)),'Tables 2'!O22-'Tables 2'!O56,"")</f>
        <v>-6.15449242565691E-2</v>
      </c>
      <c r="G100" s="238">
        <f ca="1">IF(AND(ISNUMBER('Tables 2'!S22),ISNUMBER('Tables 2'!S56)),'Tables 2'!S22-'Tables 2'!S56,"")</f>
        <v>-6.1999999999999833E-2</v>
      </c>
      <c r="H100" s="238">
        <f ca="1">IF(AND(ISNUMBER('Tables 2'!W22),ISNUMBER('Tables 2'!W56)),'Tables 2'!W22-'Tables 2'!W56,"")</f>
        <v>-6.6177198621959921E-2</v>
      </c>
      <c r="I100" s="239">
        <f t="shared" ca="1" si="30"/>
        <v>-6.6177198621959921E-2</v>
      </c>
      <c r="J100" s="238">
        <f t="shared" ca="1" si="31"/>
        <v>-5.6745999999999963E-2</v>
      </c>
      <c r="K100" s="246">
        <f t="shared" ca="1" si="32"/>
        <v>-6.1093624575705795E-2</v>
      </c>
      <c r="L100" s="241">
        <f t="shared" ca="1" si="33"/>
        <v>0.15437287748860007</v>
      </c>
      <c r="M100" s="17"/>
      <c r="N100" s="356" t="str">
        <f>IF(AND(ISNUMBER('Tables 2'!AF22),ISNUMBER('Tables 2'!AF56)),'Tables 2'!AF22-'Tables 2'!AF56,"")</f>
        <v/>
      </c>
    </row>
    <row r="101" spans="2:60">
      <c r="B101" s="157" t="s">
        <v>249</v>
      </c>
      <c r="C101" s="238">
        <f ca="1">IF(AND(ISNUMBER('Tables 2'!C23),ISNUMBER('Tables 2'!C12)),'Tables 2'!C23-'Tables 2'!C12,"")</f>
        <v>-0.4049999999999998</v>
      </c>
      <c r="D101" s="238">
        <f ca="1">IF(AND(ISNUMBER('Tables 2'!G23),ISNUMBER('Tables 2'!G12)),'Tables 2'!G23-'Tables 2'!G12,"")</f>
        <v>-0.55173400000000017</v>
      </c>
      <c r="E101" s="238">
        <f ca="1">IF(AND(ISNUMBER('Tables 2'!K23),ISNUMBER('Tables 2'!K12)),'Tables 2'!K23-'Tables 2'!K12,"")</f>
        <v>-0.56499999999999995</v>
      </c>
      <c r="F101" s="238">
        <f ca="1">IF(AND(ISNUMBER('Tables 2'!O23),ISNUMBER('Tables 2'!O12)),'Tables 2'!O23-'Tables 2'!O12,"")</f>
        <v>-0.49291579843454425</v>
      </c>
      <c r="G101" s="238">
        <f ca="1">IF(AND(ISNUMBER('Tables 2'!S23),ISNUMBER('Tables 2'!S12)),'Tables 2'!S23-'Tables 2'!S12,"")</f>
        <v>-0.54899999999999993</v>
      </c>
      <c r="H101" s="238">
        <f ca="1">IF(AND(ISNUMBER('Tables 2'!W23),ISNUMBER('Tables 2'!W12)),'Tables 2'!W23-'Tables 2'!W12,"")</f>
        <v>-0.56030754937065996</v>
      </c>
      <c r="I101" s="239">
        <f t="shared" ca="1" si="30"/>
        <v>-0.56499999999999995</v>
      </c>
      <c r="J101" s="238">
        <f t="shared" ca="1" si="31"/>
        <v>-0.4049999999999998</v>
      </c>
      <c r="K101" s="246">
        <f t="shared" ca="1" si="32"/>
        <v>-0.52065955796753405</v>
      </c>
      <c r="L101" s="241">
        <f t="shared" ca="1" si="33"/>
        <v>0.30730253109072286</v>
      </c>
      <c r="M101" s="17"/>
      <c r="N101" s="356" t="str">
        <f>IF(AND(ISNUMBER('Tables 2'!AF23),ISNUMBER('Tables 2'!AF12)),'Tables 2'!AF23-'Tables 2'!AF12,"")</f>
        <v/>
      </c>
    </row>
    <row r="102" spans="2:60">
      <c r="B102" s="157" t="s">
        <v>577</v>
      </c>
      <c r="C102" s="238">
        <f ca="1">IF(AND(ISNUMBER('Tables 2'!C24),ISNUMBER('Tables 2'!C13)),'Tables 2'!C24-'Tables 2'!C13,"")</f>
        <v>-0.25</v>
      </c>
      <c r="D102" s="238">
        <f ca="1">IF(AND(ISNUMBER('Tables 2'!G24),ISNUMBER('Tables 2'!G13)),'Tables 2'!G24-'Tables 2'!G13,"")</f>
        <v>-0.52543399999999885</v>
      </c>
      <c r="E102" s="238">
        <f ca="1">IF(AND(ISNUMBER('Tables 2'!K24),ISNUMBER('Tables 2'!K13)),'Tables 2'!K24-'Tables 2'!K13,"")</f>
        <v>-0.55500000000000016</v>
      </c>
      <c r="F102" s="238">
        <f ca="1">IF(AND(ISNUMBER('Tables 2'!O24),ISNUMBER('Tables 2'!O13)),'Tables 2'!O24-'Tables 2'!O13,"")</f>
        <v>-0.4589427894053304</v>
      </c>
      <c r="G102" s="238">
        <f ca="1">IF(AND(ISNUMBER('Tables 2'!S24),ISNUMBER('Tables 2'!S13)),'Tables 2'!S24-'Tables 2'!S13,"")</f>
        <v>-0.54700000000000015</v>
      </c>
      <c r="H102" s="238">
        <f ca="1">IF(AND(ISNUMBER('Tables 2'!W24),ISNUMBER('Tables 2'!W13)),'Tables 2'!W24-'Tables 2'!W13,"")</f>
        <v>-0.52031740824381023</v>
      </c>
      <c r="I102" s="239">
        <f t="shared" ca="1" si="30"/>
        <v>-0.55500000000000016</v>
      </c>
      <c r="J102" s="238">
        <f t="shared" ca="1" si="31"/>
        <v>-0.25</v>
      </c>
      <c r="K102" s="246">
        <f t="shared" ca="1" si="32"/>
        <v>-0.47611569960818995</v>
      </c>
      <c r="L102" s="241">
        <f t="shared" ca="1" si="33"/>
        <v>0.64060059403836911</v>
      </c>
      <c r="M102" s="17"/>
      <c r="N102" s="356" t="str">
        <f>IF(AND(ISNUMBER('Tables 2'!AF24),ISNUMBER('Tables 2'!AF13)),'Tables 2'!AF24-'Tables 2'!AF13,"")</f>
        <v/>
      </c>
    </row>
    <row r="103" spans="2:60">
      <c r="B103" s="157" t="s">
        <v>578</v>
      </c>
      <c r="C103" s="238">
        <f ca="1">IF(AND(ISNUMBER('Tables 2'!C25),ISNUMBER('Tables 2'!C14)),'Tables 2'!C25-'Tables 2'!C14,"")</f>
        <v>-0.28399999999999981</v>
      </c>
      <c r="D103" s="238">
        <f ca="1">IF(AND(ISNUMBER('Tables 2'!G25),ISNUMBER('Tables 2'!G14)),'Tables 2'!G25-'Tables 2'!G14,"")</f>
        <v>-0.50240400000000029</v>
      </c>
      <c r="E103" s="238">
        <f ca="1">IF(AND(ISNUMBER('Tables 2'!K25),ISNUMBER('Tables 2'!K14)),'Tables 2'!K25-'Tables 2'!K14,"")</f>
        <v>-0.52300000000000013</v>
      </c>
      <c r="F103" s="238">
        <f ca="1">IF(AND(ISNUMBER('Tables 2'!O25),ISNUMBER('Tables 2'!O14)),'Tables 2'!O25-'Tables 2'!O14,"")</f>
        <v>-0.42166003233327798</v>
      </c>
      <c r="G103" s="238">
        <f ca="1">IF(AND(ISNUMBER('Tables 2'!S25),ISNUMBER('Tables 2'!S14)),'Tables 2'!S25-'Tables 2'!S14,"")</f>
        <v>-0.49399999999999977</v>
      </c>
      <c r="H103" s="238">
        <f ca="1">IF(AND(ISNUMBER('Tables 2'!W25),ISNUMBER('Tables 2'!W14)),'Tables 2'!W25-'Tables 2'!W14,"")</f>
        <v>-0.48713921440972019</v>
      </c>
      <c r="I103" s="239">
        <f t="shared" ca="1" si="30"/>
        <v>-0.52300000000000013</v>
      </c>
      <c r="J103" s="238">
        <f t="shared" ca="1" si="31"/>
        <v>-0.28399999999999981</v>
      </c>
      <c r="K103" s="246">
        <f t="shared" ca="1" si="32"/>
        <v>-0.45203387445716636</v>
      </c>
      <c r="L103" s="241">
        <f t="shared" ca="1" si="33"/>
        <v>0.52872143771748992</v>
      </c>
      <c r="M103" s="17"/>
      <c r="N103" s="356" t="str">
        <f>IF(AND(ISNUMBER('Tables 2'!AF25),ISNUMBER('Tables 2'!AF14)),'Tables 2'!AF25-'Tables 2'!AF14,"")</f>
        <v/>
      </c>
    </row>
    <row r="104" spans="2:60">
      <c r="B104" s="157" t="s">
        <v>484</v>
      </c>
      <c r="C104" s="238">
        <f ca="1">IF(AND(ISNUMBER('Tables 2'!C26),ISNUMBER('Tables 2'!C15)),'Tables 2'!C26-'Tables 2'!C15,"")</f>
        <v>-0.75099999999999989</v>
      </c>
      <c r="D104" s="238">
        <f ca="1">IF(AND(ISNUMBER('Tables 2'!G26),ISNUMBER('Tables 2'!G15)),'Tables 2'!G26-'Tables 2'!G15,"")</f>
        <v>-1.170545999999999</v>
      </c>
      <c r="E104" s="238">
        <f ca="1">IF(AND(ISNUMBER('Tables 2'!K26),ISNUMBER('Tables 2'!K15)),'Tables 2'!K26-'Tables 2'!K15,"")</f>
        <v>-0.99900000000000055</v>
      </c>
      <c r="F104" s="238">
        <f ca="1">IF(AND(ISNUMBER('Tables 2'!O26),ISNUMBER('Tables 2'!O15)),'Tables 2'!O26-'Tables 2'!O15,"")</f>
        <v>-1.4157641928008617</v>
      </c>
      <c r="G104" s="238">
        <f ca="1">IF(AND(ISNUMBER('Tables 2'!S26),ISNUMBER('Tables 2'!S15)),'Tables 2'!S26-'Tables 2'!S15,"")</f>
        <v>-0.97900000000000009</v>
      </c>
      <c r="H104" s="238">
        <f ca="1">IF(AND(ISNUMBER('Tables 2'!W26),ISNUMBER('Tables 2'!W15)),'Tables 2'!W26-'Tables 2'!W15,"")</f>
        <v>-0.63371684604220979</v>
      </c>
      <c r="I104" s="245">
        <f t="shared" ca="1" si="30"/>
        <v>-1.4157641928008617</v>
      </c>
      <c r="J104" s="238">
        <f t="shared" ca="1" si="31"/>
        <v>-0.63371684604220979</v>
      </c>
      <c r="K104" s="246">
        <f t="shared" ca="1" si="32"/>
        <v>-0.99150450647384503</v>
      </c>
      <c r="L104" s="453">
        <f t="shared" ca="1" si="33"/>
        <v>0.7887481515741166</v>
      </c>
      <c r="M104" s="17"/>
      <c r="N104" s="356" t="str">
        <f>IF(AND(ISNUMBER('Tables 2'!AF26),ISNUMBER('Tables 2'!AF15)),'Tables 2'!AF26-'Tables 2'!AF15,"")</f>
        <v/>
      </c>
    </row>
    <row r="105" spans="2:60">
      <c r="B105" s="157" t="s">
        <v>746</v>
      </c>
      <c r="C105" s="238">
        <f ca="1">IF(AND(ISNUMBER('Tables 2'!C29),ISNUMBER('Tables 2'!C19)),'Tables 2'!C29-'Tables 2'!C19,"")</f>
        <v>-0.43299999999999983</v>
      </c>
      <c r="D105" s="238">
        <f ca="1">IF(AND(ISNUMBER('Tables 2'!G29),ISNUMBER('Tables 2'!G19)),'Tables 2'!G29-'Tables 2'!G19,"")</f>
        <v>-0.52385100000000007</v>
      </c>
      <c r="E105" s="238">
        <f ca="1">IF(AND(ISNUMBER('Tables 2'!K29),ISNUMBER('Tables 2'!K19)),'Tables 2'!K29-'Tables 2'!K19,"")</f>
        <v>-0.42900000000000005</v>
      </c>
      <c r="F105" s="238">
        <f ca="1">IF(AND(ISNUMBER('Tables 2'!O29),ISNUMBER('Tables 2'!O19)),'Tables 2'!O29-'Tables 2'!O19,"")</f>
        <v>-0.51458002051728058</v>
      </c>
      <c r="G105" s="238">
        <f ca="1">IF(AND(ISNUMBER('Tables 2'!S29),ISNUMBER('Tables 2'!S19)),'Tables 2'!S29-'Tables 2'!S19,"")</f>
        <v>-0.54899999999999971</v>
      </c>
      <c r="H105" s="238">
        <f ca="1">IF(AND(ISNUMBER('Tables 2'!W29),ISNUMBER('Tables 2'!W19)),'Tables 2'!W29-'Tables 2'!W19,"")</f>
        <v>-0.52258138868544002</v>
      </c>
      <c r="I105" s="245">
        <f t="shared" ca="1" si="30"/>
        <v>-0.54899999999999971</v>
      </c>
      <c r="J105" s="238">
        <f t="shared" ca="1" si="31"/>
        <v>-0.42900000000000005</v>
      </c>
      <c r="K105" s="246">
        <f t="shared" ca="1" si="32"/>
        <v>-0.49533540153378669</v>
      </c>
      <c r="L105" s="453">
        <f t="shared" ca="1" si="33"/>
        <v>0.242260092108144</v>
      </c>
      <c r="M105" s="448"/>
      <c r="N105" s="356" t="str">
        <f>IF(AND(ISNUMBER('Tables 2'!AF29),ISNUMBER('Tables 2'!AF19)),'Tables 2'!AF29-'Tables 2'!AF19,"")</f>
        <v/>
      </c>
      <c r="P105" s="345" t="str">
        <f>IF(AND(ISNUMBER('Tables 2'!#REF!),ISNUMBER('Tables 2'!#REF!)),'Tables 2'!#REF!-'Tables 2'!#REF!,"")</f>
        <v/>
      </c>
      <c r="Q105" s="345" t="str">
        <f>IF(AND(ISNUMBER('Tables 2'!A29),ISNUMBER('Tables 2'!A19)),'Tables 2'!A29-'Tables 2'!A19,"")</f>
        <v/>
      </c>
      <c r="R105" s="345" t="str">
        <f>IF(AND(ISNUMBER('Tables 2'!B29),ISNUMBER('Tables 2'!B19)),'Tables 2'!B29-'Tables 2'!B19,"")</f>
        <v/>
      </c>
      <c r="AP105" s="339">
        <f ca="1">IF(AND(ISNUMBER('Tables 2'!Z29),ISNUMBER('Tables 2'!Z19)),'Tables 2'!Z29-'Tables 2'!Z19,"")</f>
        <v>-1</v>
      </c>
      <c r="AS105" s="339" t="str">
        <f>IF(AND(ISNUMBER('Tables 2'!#REF!),ISNUMBER('Tables 2'!#REF!)),'Tables 2'!#REF!-'Tables 2'!#REF!,"")</f>
        <v/>
      </c>
      <c r="AT105" s="339" t="str">
        <f>IF(AND(ISNUMBER('Tables 2'!#REF!),ISNUMBER('Tables 2'!#REF!)),'Tables 2'!#REF!-'Tables 2'!#REF!,"")</f>
        <v/>
      </c>
      <c r="AV105" s="339" t="str">
        <f>IF(AND(ISNUMBER('Tables 2'!#REF!),ISNUMBER('Tables 2'!#REF!)),'Tables 2'!#REF!-'Tables 2'!#REF!,"")</f>
        <v/>
      </c>
      <c r="AW105" s="339" t="str">
        <f>IF(AND(ISNUMBER('Tables 2'!#REF!),ISNUMBER('Tables 2'!#REF!)),'Tables 2'!#REF!-'Tables 2'!#REF!,"")</f>
        <v/>
      </c>
      <c r="AX105" s="339" t="str">
        <f>IF(AND(ISNUMBER('Tables 2'!#REF!),ISNUMBER('Tables 2'!#REF!)),'Tables 2'!#REF!-'Tables 2'!#REF!,"")</f>
        <v/>
      </c>
      <c r="AY105" s="339">
        <f ca="1">IF(AND(ISNUMBER('Tables 2'!AA29),ISNUMBER('Tables 2'!AA19)),'Tables 2'!AA29-'Tables 2'!AA19,"")</f>
        <v>-0.52385100000000007</v>
      </c>
      <c r="AZ105" s="339">
        <f ca="1">IF(AND(ISNUMBER('Tables 2'!AB29),ISNUMBER('Tables 2'!AB19)),'Tables 2'!AB29-'Tables 2'!AB19,"")</f>
        <v>-0.43299999999999983</v>
      </c>
      <c r="BA105" s="339">
        <f ca="1">IF(AND(ISNUMBER('Tables 2'!AC29),ISNUMBER('Tables 2'!AC19)),'Tables 2'!AC29-'Tables 2'!AC19,"")</f>
        <v>-0.49533540153378675</v>
      </c>
      <c r="BB105" s="339">
        <f ca="1">IF(AND(ISNUMBER('Tables 2'!AD29),ISNUMBER('Tables 2'!AD19)),'Tables 2'!AD29-'Tables 2'!AD19,"")</f>
        <v>0.11945618026115154</v>
      </c>
      <c r="BC105" s="339" t="str">
        <f>IF(AND(ISNUMBER('Tables 2'!AE29),ISNUMBER('Tables 2'!AE19)),'Tables 2'!AE29-'Tables 2'!AE19,"")</f>
        <v/>
      </c>
      <c r="BE105" s="339" t="str">
        <f>IF(AND(ISNUMBER('Tables 2'!AG29),ISNUMBER('Tables 2'!AG19)),'Tables 2'!AG29-'Tables 2'!AG19,"")</f>
        <v/>
      </c>
      <c r="BF105" s="339" t="str">
        <f>IF(AND(ISNUMBER('Tables 2'!AH29),ISNUMBER('Tables 2'!AH19)),'Tables 2'!AH29-'Tables 2'!AH19,"")</f>
        <v/>
      </c>
      <c r="BG105" s="339" t="str">
        <f>IF(AND(ISNUMBER('Tables 2'!AI29),ISNUMBER('Tables 2'!AI19)),'Tables 2'!AI29-'Tables 2'!AI19,"")</f>
        <v/>
      </c>
      <c r="BH105" s="339" t="str">
        <f>IF(AND(ISNUMBER('Tables 2'!AJ29),ISNUMBER('Tables 2'!AJ19)),'Tables 2'!AJ29-'Tables 2'!AJ19,"")</f>
        <v/>
      </c>
    </row>
    <row r="106" spans="2:60">
      <c r="B106" s="157" t="s">
        <v>747</v>
      </c>
      <c r="C106" s="238">
        <f ca="1">IF(AND(ISNUMBER('Tables 2'!C30),ISNUMBER('Tables 2'!C20)),'Tables 2'!C30-'Tables 2'!C20,"")</f>
        <v>-0.41500000000000004</v>
      </c>
      <c r="D106" s="238">
        <f ca="1">IF(AND(ISNUMBER('Tables 2'!G30),ISNUMBER('Tables 2'!G20)),'Tables 2'!G30-'Tables 2'!G20,"")</f>
        <v>-0.57969399999999993</v>
      </c>
      <c r="E106" s="238">
        <f ca="1">IF(AND(ISNUMBER('Tables 2'!K30),ISNUMBER('Tables 2'!K20)),'Tables 2'!K30-'Tables 2'!K20,"")</f>
        <v>-0.59599999999999964</v>
      </c>
      <c r="F106" s="238">
        <f ca="1">IF(AND(ISNUMBER('Tables 2'!O30),ISNUMBER('Tables 2'!O20)),'Tables 2'!O30-'Tables 2'!O20,"")</f>
        <v>-0.52772391756437287</v>
      </c>
      <c r="G106" s="238">
        <f ca="1">IF(AND(ISNUMBER('Tables 2'!S30),ISNUMBER('Tables 2'!S20)),'Tables 2'!S30-'Tables 2'!S20,"")</f>
        <v>-0.60499999999999998</v>
      </c>
      <c r="H106" s="238">
        <f ca="1">IF(AND(ISNUMBER('Tables 2'!W30),ISNUMBER('Tables 2'!W20)),'Tables 2'!W30-'Tables 2'!W20,"")</f>
        <v>-0.58898655361599994</v>
      </c>
      <c r="I106" s="245">
        <f t="shared" ca="1" si="30"/>
        <v>-0.60499999999999998</v>
      </c>
      <c r="J106" s="238">
        <f t="shared" ca="1" si="31"/>
        <v>-0.41500000000000004</v>
      </c>
      <c r="K106" s="246">
        <f t="shared" ca="1" si="32"/>
        <v>-0.55206741186339536</v>
      </c>
      <c r="L106" s="453">
        <f t="shared" ca="1" si="33"/>
        <v>0.3441608686132952</v>
      </c>
      <c r="M106" s="449"/>
      <c r="N106" s="356" t="str">
        <f>IF(AND(ISNUMBER('Tables 2'!AF30),ISNUMBER('Tables 2'!AF20)),'Tables 2'!AF30-'Tables 2'!AF20,"")</f>
        <v/>
      </c>
      <c r="P106" s="345" t="str">
        <f>IF(AND(ISNUMBER('Tables 2'!#REF!),ISNUMBER('Tables 2'!#REF!)),'Tables 2'!#REF!-'Tables 2'!#REF!,"")</f>
        <v/>
      </c>
      <c r="Q106" s="345" t="str">
        <f>IF(AND(ISNUMBER('Tables 2'!A30),ISNUMBER('Tables 2'!A20)),'Tables 2'!A30-'Tables 2'!A20,"")</f>
        <v/>
      </c>
      <c r="R106" s="345" t="str">
        <f>IF(AND(ISNUMBER('Tables 2'!B30),ISNUMBER('Tables 2'!B20)),'Tables 2'!B30-'Tables 2'!B20,"")</f>
        <v/>
      </c>
      <c r="AP106" s="339">
        <f ca="1">IF(AND(ISNUMBER('Tables 2'!Z30),ISNUMBER('Tables 2'!Z20)),'Tables 2'!Z30-'Tables 2'!Z20,"")</f>
        <v>5</v>
      </c>
      <c r="AS106" s="339" t="str">
        <f>IF(AND(ISNUMBER('Tables 2'!#REF!),ISNUMBER('Tables 2'!#REF!)),'Tables 2'!#REF!-'Tables 2'!#REF!,"")</f>
        <v/>
      </c>
      <c r="AT106" s="339" t="str">
        <f>IF(AND(ISNUMBER('Tables 2'!#REF!),ISNUMBER('Tables 2'!#REF!)),'Tables 2'!#REF!-'Tables 2'!#REF!,"")</f>
        <v/>
      </c>
      <c r="AV106" s="339" t="str">
        <f>IF(AND(ISNUMBER('Tables 2'!#REF!),ISNUMBER('Tables 2'!#REF!)),'Tables 2'!#REF!-'Tables 2'!#REF!,"")</f>
        <v/>
      </c>
      <c r="AW106" s="339" t="str">
        <f>IF(AND(ISNUMBER('Tables 2'!#REF!),ISNUMBER('Tables 2'!#REF!)),'Tables 2'!#REF!-'Tables 2'!#REF!,"")</f>
        <v/>
      </c>
      <c r="AX106" s="339" t="str">
        <f>IF(AND(ISNUMBER('Tables 2'!#REF!),ISNUMBER('Tables 2'!#REF!)),'Tables 2'!#REF!-'Tables 2'!#REF!,"")</f>
        <v/>
      </c>
      <c r="AY106" s="339">
        <f ca="1">IF(AND(ISNUMBER('Tables 2'!AA30),ISNUMBER('Tables 2'!AA20)),'Tables 2'!AA30-'Tables 2'!AA20,"")</f>
        <v>-0.57969399999999993</v>
      </c>
      <c r="AZ106" s="339">
        <f ca="1">IF(AND(ISNUMBER('Tables 2'!AB30),ISNUMBER('Tables 2'!AB20)),'Tables 2'!AB30-'Tables 2'!AB20,"")</f>
        <v>-0.58898655361599994</v>
      </c>
      <c r="BA106" s="339">
        <f ca="1">IF(AND(ISNUMBER('Tables 2'!AC30),ISNUMBER('Tables 2'!AC20)),'Tables 2'!AC30-'Tables 2'!AC20,"")</f>
        <v>-0.55206741186339592</v>
      </c>
      <c r="BB106" s="339">
        <f ca="1">IF(AND(ISNUMBER('Tables 2'!AD30),ISNUMBER('Tables 2'!AD20)),'Tables 2'!AD30-'Tables 2'!AD20,"")</f>
        <v>1.9048198544355022E-2</v>
      </c>
      <c r="BC106" s="339" t="str">
        <f>IF(AND(ISNUMBER('Tables 2'!AE30),ISNUMBER('Tables 2'!AE20)),'Tables 2'!AE30-'Tables 2'!AE20,"")</f>
        <v/>
      </c>
      <c r="BE106" s="339" t="str">
        <f>IF(AND(ISNUMBER('Tables 2'!AG30),ISNUMBER('Tables 2'!AG20)),'Tables 2'!AG30-'Tables 2'!AG20,"")</f>
        <v/>
      </c>
      <c r="BF106" s="339" t="str">
        <f>IF(AND(ISNUMBER('Tables 2'!AH30),ISNUMBER('Tables 2'!AH20)),'Tables 2'!AH30-'Tables 2'!AH20,"")</f>
        <v/>
      </c>
      <c r="BG106" s="339" t="str">
        <f>IF(AND(ISNUMBER('Tables 2'!AI30),ISNUMBER('Tables 2'!AI20)),'Tables 2'!AI30-'Tables 2'!AI20,"")</f>
        <v/>
      </c>
      <c r="BH106" s="339" t="str">
        <f>IF(AND(ISNUMBER('Tables 2'!AJ30),ISNUMBER('Tables 2'!AJ20)),'Tables 2'!AJ30-'Tables 2'!AJ20,"")</f>
        <v/>
      </c>
    </row>
    <row r="107" spans="2:60" ht="13.5" thickBot="1">
      <c r="B107" s="172" t="s">
        <v>748</v>
      </c>
      <c r="C107" s="247">
        <f ca="1">IF(AND(ISNUMBER('Tables 2'!C31),ISNUMBER('Tables 2'!C21)),'Tables 2'!C31-'Tables 2'!C21,"")</f>
        <v>-0.42699999999999982</v>
      </c>
      <c r="D107" s="247">
        <f ca="1">IF(AND(ISNUMBER('Tables 2'!G31),ISNUMBER('Tables 2'!G21)),'Tables 2'!G31-'Tables 2'!G21,"")</f>
        <v>-0.4257709999999999</v>
      </c>
      <c r="E107" s="247">
        <f ca="1">IF(AND(ISNUMBER('Tables 2'!K31),ISNUMBER('Tables 2'!K21)),'Tables 2'!K31-'Tables 2'!K21,"")</f>
        <v>-0.39300000000000002</v>
      </c>
      <c r="F107" s="247">
        <f ca="1">IF(AND(ISNUMBER('Tables 2'!O31),ISNUMBER('Tables 2'!O21)),'Tables 2'!O31-'Tables 2'!O21,"")</f>
        <v>-0.44965682926113892</v>
      </c>
      <c r="G107" s="247">
        <f ca="1">IF(AND(ISNUMBER('Tables 2'!S31),ISNUMBER('Tables 2'!S21)),'Tables 2'!S31-'Tables 2'!S21,"")</f>
        <v>-0.46499999999999986</v>
      </c>
      <c r="H107" s="247">
        <f ca="1">IF(AND(ISNUMBER('Tables 2'!W31),ISNUMBER('Tables 2'!W21)),'Tables 2'!W31-'Tables 2'!W21,"")</f>
        <v>-0.45572525872124992</v>
      </c>
      <c r="I107" s="248">
        <f t="shared" ca="1" si="30"/>
        <v>-0.46499999999999986</v>
      </c>
      <c r="J107" s="247">
        <f t="shared" ca="1" si="31"/>
        <v>-0.39300000000000002</v>
      </c>
      <c r="K107" s="250">
        <f t="shared" ca="1" si="32"/>
        <v>-0.43602551466373135</v>
      </c>
      <c r="L107" s="454">
        <f t="shared" ca="1" si="33"/>
        <v>0.1651279514124929</v>
      </c>
      <c r="M107" s="449"/>
      <c r="N107" s="365" t="str">
        <f>IF(AND(ISNUMBER('Tables 2'!AF31),ISNUMBER('Tables 2'!AF21)),'Tables 2'!AF31-'Tables 2'!AF21,"")</f>
        <v/>
      </c>
      <c r="P107" s="345" t="str">
        <f>IF(AND(ISNUMBER('Tables 2'!#REF!),ISNUMBER('Tables 2'!#REF!)),'Tables 2'!#REF!-'Tables 2'!#REF!,"")</f>
        <v/>
      </c>
      <c r="Q107" s="345" t="str">
        <f>IF(AND(ISNUMBER('Tables 2'!A31),ISNUMBER('Tables 2'!A21)),'Tables 2'!A31-'Tables 2'!A21,"")</f>
        <v/>
      </c>
      <c r="R107" s="345" t="str">
        <f>IF(AND(ISNUMBER('Tables 2'!B31),ISNUMBER('Tables 2'!B21)),'Tables 2'!B31-'Tables 2'!B21,"")</f>
        <v/>
      </c>
      <c r="AP107" s="342">
        <f ca="1">IF(AND(ISNUMBER('Tables 2'!Z31),ISNUMBER('Tables 2'!Z21)),'Tables 2'!Z31-'Tables 2'!Z21,"")</f>
        <v>-2</v>
      </c>
      <c r="AS107" s="342" t="str">
        <f>IF(AND(ISNUMBER('Tables 2'!#REF!),ISNUMBER('Tables 2'!#REF!)),'Tables 2'!#REF!-'Tables 2'!#REF!,"")</f>
        <v/>
      </c>
      <c r="AT107" s="342" t="str">
        <f>IF(AND(ISNUMBER('Tables 2'!#REF!),ISNUMBER('Tables 2'!#REF!)),'Tables 2'!#REF!-'Tables 2'!#REF!,"")</f>
        <v/>
      </c>
      <c r="AV107" s="342" t="str">
        <f>IF(AND(ISNUMBER('Tables 2'!#REF!),ISNUMBER('Tables 2'!#REF!)),'Tables 2'!#REF!-'Tables 2'!#REF!,"")</f>
        <v/>
      </c>
      <c r="AW107" s="342" t="str">
        <f>IF(AND(ISNUMBER('Tables 2'!#REF!),ISNUMBER('Tables 2'!#REF!)),'Tables 2'!#REF!-'Tables 2'!#REF!,"")</f>
        <v/>
      </c>
      <c r="AX107" s="342" t="str">
        <f>IF(AND(ISNUMBER('Tables 2'!#REF!),ISNUMBER('Tables 2'!#REF!)),'Tables 2'!#REF!-'Tables 2'!#REF!,"")</f>
        <v/>
      </c>
      <c r="AY107" s="342">
        <f ca="1">IF(AND(ISNUMBER('Tables 2'!AA31),ISNUMBER('Tables 2'!AA21)),'Tables 2'!AA31-'Tables 2'!AA21,"")</f>
        <v>-0.4257709999999999</v>
      </c>
      <c r="AZ107" s="342">
        <f ca="1">IF(AND(ISNUMBER('Tables 2'!AB31),ISNUMBER('Tables 2'!AB21)),'Tables 2'!AB31-'Tables 2'!AB21,"")</f>
        <v>-0.42699999999999982</v>
      </c>
      <c r="BA107" s="342">
        <f ca="1">IF(AND(ISNUMBER('Tables 2'!AC31),ISNUMBER('Tables 2'!AC21)),'Tables 2'!AC31-'Tables 2'!AC21,"")</f>
        <v>-0.4360255146637313</v>
      </c>
      <c r="BB107" s="342">
        <f ca="1">IF(AND(ISNUMBER('Tables 2'!AD31),ISNUMBER('Tables 2'!AD21)),'Tables 2'!AD31-'Tables 2'!AD21,"")</f>
        <v>4.6956475186275798E-2</v>
      </c>
      <c r="BC107" s="342" t="str">
        <f>IF(AND(ISNUMBER('Tables 2'!AE31),ISNUMBER('Tables 2'!AE21)),'Tables 2'!AE31-'Tables 2'!AE21,"")</f>
        <v/>
      </c>
      <c r="BE107" s="342" t="str">
        <f>IF(AND(ISNUMBER('Tables 2'!AG31),ISNUMBER('Tables 2'!AG21)),'Tables 2'!AG31-'Tables 2'!AG21,"")</f>
        <v/>
      </c>
      <c r="BF107" s="342" t="str">
        <f>IF(AND(ISNUMBER('Tables 2'!AH31),ISNUMBER('Tables 2'!AH21)),'Tables 2'!AH31-'Tables 2'!AH21,"")</f>
        <v/>
      </c>
      <c r="BG107" s="342" t="str">
        <f>IF(AND(ISNUMBER('Tables 2'!AI31),ISNUMBER('Tables 2'!AI21)),'Tables 2'!AI31-'Tables 2'!AI21,"")</f>
        <v/>
      </c>
      <c r="BH107" s="342" t="str">
        <f>IF(AND(ISNUMBER('Tables 2'!AJ31),ISNUMBER('Tables 2'!AJ21)),'Tables 2'!AJ31-'Tables 2'!AJ21,"")</f>
        <v/>
      </c>
    </row>
    <row r="108" spans="2:60" ht="13.5" thickTop="1">
      <c r="B108" s="157" t="s">
        <v>480</v>
      </c>
      <c r="C108" s="146"/>
      <c r="D108" s="146"/>
      <c r="E108" s="146"/>
      <c r="F108" s="146"/>
      <c r="G108" s="146"/>
      <c r="H108" s="146"/>
      <c r="I108" s="978" t="s">
        <v>561</v>
      </c>
      <c r="J108" s="979"/>
      <c r="K108" s="979"/>
      <c r="L108" s="980"/>
      <c r="M108" s="450"/>
      <c r="N108" s="366"/>
    </row>
    <row r="109" spans="2:60">
      <c r="B109" s="157"/>
      <c r="C109" s="254" t="str">
        <f ca="1">'DATA for charts'!C6</f>
        <v>BSIMAC</v>
      </c>
      <c r="D109" s="254" t="str">
        <f ca="1">'DATA for charts'!D6</f>
        <v>CSE</v>
      </c>
      <c r="E109" s="254" t="str">
        <f ca="1">'DATA for charts'!E6</f>
        <v>DeST</v>
      </c>
      <c r="F109" s="254" t="str">
        <f ca="1">'DATA for charts'!F6</f>
        <v>EnergyPlus</v>
      </c>
      <c r="G109" s="254" t="str">
        <f ca="1">'DATA for charts'!G6</f>
        <v>ESP-r</v>
      </c>
      <c r="H109" s="254" t="str">
        <f ca="1">'DATA for charts'!H6</f>
        <v>TRNSYS</v>
      </c>
      <c r="I109" s="444"/>
      <c r="J109" s="353"/>
      <c r="K109" s="353"/>
      <c r="L109" s="344" t="s">
        <v>453</v>
      </c>
      <c r="M109" s="56"/>
      <c r="N109" s="354" t="str">
        <f ca="1">'DATA for charts'!$S$6</f>
        <v>Tested Prg</v>
      </c>
    </row>
    <row r="110" spans="2:60">
      <c r="B110" s="208" t="s">
        <v>24</v>
      </c>
      <c r="C110" s="398" t="str">
        <f ca="1">'DATA for charts'!C7</f>
        <v/>
      </c>
      <c r="D110" s="398" t="str">
        <f ca="1">'DATA for charts'!D7</f>
        <v/>
      </c>
      <c r="E110" s="398" t="str">
        <f ca="1">'DATA for charts'!E7</f>
        <v/>
      </c>
      <c r="F110" s="398" t="str">
        <f ca="1">'DATA for charts'!F7</f>
        <v/>
      </c>
      <c r="G110" s="205" t="str">
        <f ca="1">'DATA for charts'!G7</f>
        <v/>
      </c>
      <c r="H110" s="398" t="str">
        <f ca="1">'DATA for charts'!H7</f>
        <v/>
      </c>
      <c r="I110" s="418" t="s">
        <v>254</v>
      </c>
      <c r="J110" s="166" t="s">
        <v>255</v>
      </c>
      <c r="K110" s="166" t="s">
        <v>256</v>
      </c>
      <c r="L110" s="161" t="s">
        <v>451</v>
      </c>
      <c r="M110" s="15"/>
      <c r="N110" s="447" t="str">
        <f ca="1">'DATA for charts'!$S$7</f>
        <v/>
      </c>
    </row>
    <row r="111" spans="2:60">
      <c r="B111" s="157" t="s">
        <v>1398</v>
      </c>
      <c r="C111" s="238">
        <f ca="1">IF(AND(ISNUMBER('Tables 2'!C107),ISNUMBER('Tables 2'!C102)),'Tables 2'!C107-'Tables 2'!C102,"")</f>
        <v>-0.88099999999999978</v>
      </c>
      <c r="D111" s="238">
        <f ca="1">IF(AND(ISNUMBER('Tables 2'!G107),ISNUMBER('Tables 2'!G102)),'Tables 2'!G107-'Tables 2'!G102,"")</f>
        <v>-0.7379389999999999</v>
      </c>
      <c r="E111" s="238">
        <f ca="1">IF(AND(ISNUMBER('Tables 2'!K107),ISNUMBER('Tables 2'!K102)),'Tables 2'!K107-'Tables 2'!K102,"")</f>
        <v>-0.68300000000000005</v>
      </c>
      <c r="F111" s="238">
        <f ca="1">IF(AND(ISNUMBER('Tables 2'!O107),ISNUMBER('Tables 2'!O102)),'Tables 2'!O107-'Tables 2'!O102,"")</f>
        <v>-0.88353330070063607</v>
      </c>
      <c r="G111" s="238">
        <f ca="1">IF(AND(ISNUMBER('Tables 2'!S107),ISNUMBER('Tables 2'!S102)),'Tables 2'!S107-'Tables 2'!S102,"")</f>
        <v>-0.82200000000000006</v>
      </c>
      <c r="H111" s="238">
        <f ca="1">IF(AND(ISNUMBER('Tables 2'!W107),ISNUMBER('Tables 2'!W102)),'Tables 2'!W107-'Tables 2'!W102,"")</f>
        <v>-0.76849179585774507</v>
      </c>
      <c r="I111" s="239">
        <f t="shared" ref="I111:I121" ca="1" si="34">MIN(C111:H111)</f>
        <v>-0.88353330070063607</v>
      </c>
      <c r="J111" s="358">
        <f t="shared" ref="J111:J121" ca="1" si="35">MAX(C111:H111)</f>
        <v>-0.68300000000000005</v>
      </c>
      <c r="K111" s="905">
        <f t="shared" ref="K111:K121" ca="1" si="36">AVERAGE(C111:H111)</f>
        <v>-0.79599401609306353</v>
      </c>
      <c r="L111" s="241">
        <f t="shared" ref="L111:L121" ca="1" si="37">ABS((J111-I111)/K111)</f>
        <v>0.25192815102417893</v>
      </c>
      <c r="M111" s="17"/>
      <c r="N111" s="356" t="str">
        <f>IF(AND(ISNUMBER('Tables 2'!AF107),ISNUMBER('Tables 2'!AF102)),'Tables 2'!AF107-'Tables 2'!AF102,"")</f>
        <v/>
      </c>
    </row>
    <row r="112" spans="2:60">
      <c r="B112" s="157" t="s">
        <v>247</v>
      </c>
      <c r="C112" s="238">
        <f ca="1">IF(AND(ISNUMBER('Tables 2'!C74),ISNUMBER('Tables 2'!C107)),'Tables 2'!C74-'Tables 2'!C107,"")</f>
        <v>1.7530000000000001</v>
      </c>
      <c r="D112" s="238">
        <f ca="1">IF(AND(ISNUMBER('Tables 2'!G74),ISNUMBER('Tables 2'!G107)),'Tables 2'!G74-'Tables 2'!G107,"")</f>
        <v>2.2745619999999995</v>
      </c>
      <c r="E112" s="238">
        <f ca="1">IF(AND(ISNUMBER('Tables 2'!K74),ISNUMBER('Tables 2'!K107)),'Tables 2'!K74-'Tables 2'!K107,"")</f>
        <v>1.399</v>
      </c>
      <c r="F112" s="238">
        <f ca="1">IF(AND(ISNUMBER('Tables 2'!O74),ISNUMBER('Tables 2'!O107)),'Tables 2'!O74-'Tables 2'!O107,"")</f>
        <v>1.9946144808849133</v>
      </c>
      <c r="G112" s="238">
        <f ca="1">IF(AND(ISNUMBER('Tables 2'!S74),ISNUMBER('Tables 2'!S107)),'Tables 2'!S74-'Tables 2'!S107,"")</f>
        <v>1.8439999999999999</v>
      </c>
      <c r="H112" s="238">
        <f ca="1">IF(AND(ISNUMBER('Tables 2'!W74),ISNUMBER('Tables 2'!W107)),'Tables 2'!W74-'Tables 2'!W107,"")</f>
        <v>2.0044783274332652</v>
      </c>
      <c r="I112" s="239">
        <f t="shared" ca="1" si="34"/>
        <v>1.399</v>
      </c>
      <c r="J112" s="238">
        <f t="shared" ca="1" si="35"/>
        <v>2.2745619999999995</v>
      </c>
      <c r="K112" s="246">
        <f t="shared" ca="1" si="36"/>
        <v>1.878275801386363</v>
      </c>
      <c r="L112" s="241">
        <f t="shared" ca="1" si="37"/>
        <v>0.46615198862368545</v>
      </c>
      <c r="M112" s="17"/>
      <c r="N112" s="356" t="str">
        <f>IF(AND(ISNUMBER('Tables 2'!AF74),ISNUMBER('Tables 2'!AF107)),'Tables 2'!AF74-'Tables 2'!AF107,"")</f>
        <v/>
      </c>
    </row>
    <row r="113" spans="2:57">
      <c r="B113" s="157" t="s">
        <v>248</v>
      </c>
      <c r="C113" s="238" t="str">
        <f ca="1">IF(AND(ISNUMBER('Tables 2'!C74),ISNUMBER('Tables 2'!C108)),'Tables 2'!C74-'Tables 2'!C108,"")</f>
        <v/>
      </c>
      <c r="D113" s="238">
        <f ca="1">IF(AND(ISNUMBER('Tables 2'!G74),ISNUMBER('Tables 2'!G108)),'Tables 2'!G74-'Tables 2'!G108,"")</f>
        <v>0.96594699999999989</v>
      </c>
      <c r="E113" s="238">
        <f ca="1">IF(AND(ISNUMBER('Tables 2'!K74),ISNUMBER('Tables 2'!K108)),'Tables 2'!K74-'Tables 2'!K108,"")</f>
        <v>0.6160000000000001</v>
      </c>
      <c r="F113" s="238">
        <f ca="1">IF(AND(ISNUMBER('Tables 2'!O74),ISNUMBER('Tables 2'!O108)),'Tables 2'!O74-'Tables 2'!O108,"")</f>
        <v>0.77022725240193823</v>
      </c>
      <c r="G113" s="238">
        <f ca="1">IF(AND(ISNUMBER('Tables 2'!S74),ISNUMBER('Tables 2'!S108)),'Tables 2'!S74-'Tables 2'!S108,"")</f>
        <v>0.71700000000000008</v>
      </c>
      <c r="H113" s="238">
        <f ca="1">IF(AND(ISNUMBER('Tables 2'!W74),ISNUMBER('Tables 2'!W108)),'Tables 2'!W74-'Tables 2'!W108,"")</f>
        <v>0.82719723171658011</v>
      </c>
      <c r="I113" s="239">
        <f t="shared" ca="1" si="34"/>
        <v>0.6160000000000001</v>
      </c>
      <c r="J113" s="238">
        <f t="shared" ca="1" si="35"/>
        <v>0.96594699999999989</v>
      </c>
      <c r="K113" s="246">
        <f t="shared" ca="1" si="36"/>
        <v>0.77927429682370364</v>
      </c>
      <c r="L113" s="241">
        <f t="shared" ca="1" si="37"/>
        <v>0.44906780760814546</v>
      </c>
      <c r="M113" s="17"/>
      <c r="N113" s="356" t="str">
        <f>IF(AND(ISNUMBER('Tables 2'!AF74),ISNUMBER('Tables 2'!AF108)),'Tables 2'!AF74-'Tables 2'!AF108,"")</f>
        <v/>
      </c>
    </row>
    <row r="114" spans="2:57">
      <c r="B114" s="157" t="s">
        <v>249</v>
      </c>
      <c r="C114" s="238">
        <f ca="1">IF(AND(ISNUMBER('Tables 2'!C75),ISNUMBER('Tables 2'!C64)),'Tables 2'!C75-'Tables 2'!C64,"")</f>
        <v>-2.9730000000000003</v>
      </c>
      <c r="D114" s="238">
        <f ca="1">IF(AND(ISNUMBER('Tables 2'!G75),ISNUMBER('Tables 2'!G64)),'Tables 2'!G75-'Tables 2'!G64,"")</f>
        <v>-3.7100909999999998</v>
      </c>
      <c r="E114" s="238">
        <f ca="1">IF(AND(ISNUMBER('Tables 2'!K75),ISNUMBER('Tables 2'!K64)),'Tables 2'!K75-'Tables 2'!K64,"")</f>
        <v>-3.2280000000000002</v>
      </c>
      <c r="F114" s="238">
        <f ca="1">IF(AND(ISNUMBER('Tables 2'!O75),ISNUMBER('Tables 2'!O64)),'Tables 2'!O75-'Tables 2'!O64,"")</f>
        <v>-3.912441054922231</v>
      </c>
      <c r="G114" s="238">
        <f ca="1">IF(AND(ISNUMBER('Tables 2'!S75),ISNUMBER('Tables 2'!S64)),'Tables 2'!S75-'Tables 2'!S64,"")</f>
        <v>-3.722</v>
      </c>
      <c r="H114" s="238">
        <f ca="1">IF(AND(ISNUMBER('Tables 2'!W75),ISNUMBER('Tables 2'!W64)),'Tables 2'!W75-'Tables 2'!W64,"")</f>
        <v>-3.7867564476860798</v>
      </c>
      <c r="I114" s="239">
        <f t="shared" ca="1" si="34"/>
        <v>-3.912441054922231</v>
      </c>
      <c r="J114" s="238">
        <f t="shared" ca="1" si="35"/>
        <v>-2.9730000000000003</v>
      </c>
      <c r="K114" s="246">
        <f t="shared" ca="1" si="36"/>
        <v>-3.5553814171013856</v>
      </c>
      <c r="L114" s="241">
        <f t="shared" ca="1" si="37"/>
        <v>0.26423073777781453</v>
      </c>
      <c r="M114" s="17"/>
      <c r="N114" s="356" t="str">
        <f>IF(AND(ISNUMBER('Tables 2'!AF75),ISNUMBER('Tables 2'!AF64)),'Tables 2'!AF75-'Tables 2'!AF64,"")</f>
        <v/>
      </c>
    </row>
    <row r="115" spans="2:57">
      <c r="B115" s="157" t="s">
        <v>577</v>
      </c>
      <c r="C115" s="238">
        <f ca="1">IF(AND(ISNUMBER('Tables 2'!C76),ISNUMBER('Tables 2'!C65)),'Tables 2'!C76-'Tables 2'!C65,"")</f>
        <v>-1.2229999999999999</v>
      </c>
      <c r="D115" s="238">
        <f ca="1">IF(AND(ISNUMBER('Tables 2'!G76),ISNUMBER('Tables 2'!G65)),'Tables 2'!G76-'Tables 2'!G65,"")</f>
        <v>-1.4361270000000004</v>
      </c>
      <c r="E115" s="238">
        <f ca="1">IF(AND(ISNUMBER('Tables 2'!K76),ISNUMBER('Tables 2'!K65)),'Tables 2'!K76-'Tables 2'!K65,"")</f>
        <v>-1.2450000000000001</v>
      </c>
      <c r="F115" s="238">
        <f ca="1">IF(AND(ISNUMBER('Tables 2'!O76),ISNUMBER('Tables 2'!O65)),'Tables 2'!O76-'Tables 2'!O65,"")</f>
        <v>-1.5371057551309995</v>
      </c>
      <c r="G115" s="238">
        <f ca="1">IF(AND(ISNUMBER('Tables 2'!S76),ISNUMBER('Tables 2'!S65)),'Tables 2'!S76-'Tables 2'!S65,"")</f>
        <v>-1.5229999999999997</v>
      </c>
      <c r="H115" s="238">
        <f ca="1">IF(AND(ISNUMBER('Tables 2'!W76),ISNUMBER('Tables 2'!W65)),'Tables 2'!W76-'Tables 2'!W65,"")</f>
        <v>-1.4341224331325897</v>
      </c>
      <c r="I115" s="239">
        <f t="shared" ca="1" si="34"/>
        <v>-1.5371057551309995</v>
      </c>
      <c r="J115" s="238">
        <f t="shared" ca="1" si="35"/>
        <v>-1.2229999999999999</v>
      </c>
      <c r="K115" s="246">
        <f t="shared" ca="1" si="36"/>
        <v>-1.3997258647105983</v>
      </c>
      <c r="L115" s="241">
        <f t="shared" ca="1" si="37"/>
        <v>0.22440519465284212</v>
      </c>
      <c r="M115" s="17"/>
      <c r="N115" s="356" t="str">
        <f>IF(AND(ISNUMBER('Tables 2'!AF76),ISNUMBER('Tables 2'!AF65)),'Tables 2'!AF76-'Tables 2'!AF65,"")</f>
        <v/>
      </c>
    </row>
    <row r="116" spans="2:57">
      <c r="B116" s="157" t="s">
        <v>578</v>
      </c>
      <c r="C116" s="238">
        <f ca="1">IF(AND(ISNUMBER('Tables 2'!C77),ISNUMBER('Tables 2'!C66)),'Tables 2'!C77-'Tables 2'!C66,"")</f>
        <v>-1.0690000000000004</v>
      </c>
      <c r="D116" s="238">
        <f ca="1">IF(AND(ISNUMBER('Tables 2'!G77),ISNUMBER('Tables 2'!G66)),'Tables 2'!G77-'Tables 2'!G66,"")</f>
        <v>-1.336471</v>
      </c>
      <c r="E116" s="238">
        <f ca="1">IF(AND(ISNUMBER('Tables 2'!K77),ISNUMBER('Tables 2'!K66)),'Tables 2'!K77-'Tables 2'!K66,"")</f>
        <v>-1.1909999999999998</v>
      </c>
      <c r="F116" s="238">
        <f ca="1">IF(AND(ISNUMBER('Tables 2'!O77),ISNUMBER('Tables 2'!O66)),'Tables 2'!O77-'Tables 2'!O66,"")</f>
        <v>-1.430655865686139</v>
      </c>
      <c r="G116" s="238">
        <f ca="1">IF(AND(ISNUMBER('Tables 2'!S77),ISNUMBER('Tables 2'!S66)),'Tables 2'!S77-'Tables 2'!S66,"")</f>
        <v>-1.4769999999999999</v>
      </c>
      <c r="H116" s="238">
        <f ca="1">IF(AND(ISNUMBER('Tables 2'!W77),ISNUMBER('Tables 2'!W66)),'Tables 2'!W77-'Tables 2'!W66,"")</f>
        <v>-1.3362697007921098</v>
      </c>
      <c r="I116" s="239">
        <f t="shared" ca="1" si="34"/>
        <v>-1.4769999999999999</v>
      </c>
      <c r="J116" s="238">
        <f t="shared" ca="1" si="35"/>
        <v>-1.0690000000000004</v>
      </c>
      <c r="K116" s="246">
        <f t="shared" ca="1" si="36"/>
        <v>-1.3067327610797081</v>
      </c>
      <c r="L116" s="241">
        <f t="shared" ca="1" si="37"/>
        <v>0.31222910464331144</v>
      </c>
      <c r="M116" s="17"/>
      <c r="N116" s="356" t="str">
        <f>IF(AND(ISNUMBER('Tables 2'!AF77),ISNUMBER('Tables 2'!AF66)),'Tables 2'!AF77-'Tables 2'!AF66,"")</f>
        <v/>
      </c>
    </row>
    <row r="117" spans="2:57">
      <c r="B117" s="157" t="s">
        <v>484</v>
      </c>
      <c r="C117" s="238">
        <f ca="1">IF(AND(ISNUMBER('Tables 2'!C78),ISNUMBER('Tables 2'!C67)),'Tables 2'!C78-'Tables 2'!C67,"")</f>
        <v>-2.4920000000000004</v>
      </c>
      <c r="D117" s="238">
        <f ca="1">IF(AND(ISNUMBER('Tables 2'!G78),ISNUMBER('Tables 2'!G67)),'Tables 2'!G78-'Tables 2'!G67,"")</f>
        <v>-3.0525529999999987</v>
      </c>
      <c r="E117" s="238">
        <f ca="1">IF(AND(ISNUMBER('Tables 2'!K78),ISNUMBER('Tables 2'!K67)),'Tables 2'!K78-'Tables 2'!K67,"")</f>
        <v>-2.8090000000000002</v>
      </c>
      <c r="F117" s="238">
        <f ca="1">IF(AND(ISNUMBER('Tables 2'!O78),ISNUMBER('Tables 2'!O67)),'Tables 2'!O78-'Tables 2'!O67,"")</f>
        <v>-3.2574351630907783</v>
      </c>
      <c r="G117" s="238">
        <f ca="1">IF(AND(ISNUMBER('Tables 2'!S78),ISNUMBER('Tables 2'!S67)),'Tables 2'!S78-'Tables 2'!S67,"")</f>
        <v>-3.2359999999999998</v>
      </c>
      <c r="H117" s="238">
        <f ca="1">IF(AND(ISNUMBER('Tables 2'!W78),ISNUMBER('Tables 2'!W67)),'Tables 2'!W78-'Tables 2'!W67,"")</f>
        <v>-3.0294601779513899</v>
      </c>
      <c r="I117" s="245">
        <f t="shared" ca="1" si="34"/>
        <v>-3.2574351630907783</v>
      </c>
      <c r="J117" s="238">
        <f t="shared" ca="1" si="35"/>
        <v>-2.4920000000000004</v>
      </c>
      <c r="K117" s="246">
        <f t="shared" ca="1" si="36"/>
        <v>-2.9794080568403611</v>
      </c>
      <c r="L117" s="453">
        <f t="shared" ca="1" si="37"/>
        <v>0.25690846922878896</v>
      </c>
      <c r="M117" s="17"/>
      <c r="N117" s="356" t="str">
        <f>IF(AND(ISNUMBER('Tables 2'!AF78),ISNUMBER('Tables 2'!AF67)),'Tables 2'!AF78-'Tables 2'!AF67,"")</f>
        <v/>
      </c>
    </row>
    <row r="118" spans="2:57">
      <c r="B118" s="343" t="s">
        <v>483</v>
      </c>
      <c r="C118" s="238">
        <f ca="1">IF(AND(ISNUMBER('Tables 2'!C79),ISNUMBER('Tables 2'!C68)),'Tables 2'!C79-'Tables 2'!C68,"")</f>
        <v>-3.2819999999999996</v>
      </c>
      <c r="D118" s="238">
        <f ca="1">IF(AND(ISNUMBER('Tables 2'!G79),ISNUMBER('Tables 2'!G68)),'Tables 2'!G79-'Tables 2'!G68,"")</f>
        <v>-3.9262030000000014</v>
      </c>
      <c r="E118" s="238">
        <f ca="1">IF(AND(ISNUMBER('Tables 2'!K79),ISNUMBER('Tables 2'!K68)),'Tables 2'!K79-'Tables 2'!K68,"")</f>
        <v>-2.9910000000000001</v>
      </c>
      <c r="F118" s="238">
        <f ca="1">IF(AND(ISNUMBER('Tables 2'!O79),ISNUMBER('Tables 2'!O68)),'Tables 2'!O79-'Tables 2'!O68,"")</f>
        <v>-3.7506189563891055</v>
      </c>
      <c r="G118" s="238">
        <f ca="1">IF(AND(ISNUMBER('Tables 2'!S79),ISNUMBER('Tables 2'!S68)),'Tables 2'!S79-'Tables 2'!S68,"")</f>
        <v>-3.7590000000000003</v>
      </c>
      <c r="H118" s="238">
        <f ca="1">IF(AND(ISNUMBER('Tables 2'!W79),ISNUMBER('Tables 2'!W68)),'Tables 2'!W79-'Tables 2'!W68,"")</f>
        <v>-3.5611121114094999</v>
      </c>
      <c r="I118" s="245">
        <f t="shared" ca="1" si="34"/>
        <v>-3.9262030000000014</v>
      </c>
      <c r="J118" s="238">
        <f t="shared" ca="1" si="35"/>
        <v>-2.9910000000000001</v>
      </c>
      <c r="K118" s="246">
        <f t="shared" ca="1" si="36"/>
        <v>-3.544989011299768</v>
      </c>
      <c r="L118" s="453">
        <f t="shared" ca="1" si="37"/>
        <v>0.26380984454930928</v>
      </c>
      <c r="M118" s="17"/>
      <c r="N118" s="356" t="str">
        <f>IF(AND(ISNUMBER('Tables 2'!AF79),ISNUMBER('Tables 2'!AF68)),'Tables 2'!AF79-'Tables 2'!AF68,"")</f>
        <v/>
      </c>
    </row>
    <row r="119" spans="2:57">
      <c r="B119" s="157" t="s">
        <v>746</v>
      </c>
      <c r="C119" s="238">
        <f ca="1">IF(AND(ISNUMBER('Tables 2'!C81),ISNUMBER('Tables 2'!C71)),'Tables 2'!C81-'Tables 2'!C71,"")</f>
        <v>-2.3770000000000002</v>
      </c>
      <c r="D119" s="238">
        <f ca="1">IF(AND(ISNUMBER('Tables 2'!G81),ISNUMBER('Tables 2'!G71)),'Tables 2'!G81-'Tables 2'!G71,"")</f>
        <v>-3.383259999999999</v>
      </c>
      <c r="E119" s="238">
        <f ca="1">IF(AND(ISNUMBER('Tables 2'!K81),ISNUMBER('Tables 2'!K71)),'Tables 2'!K81-'Tables 2'!K71,"")</f>
        <v>-2.9309999999999996</v>
      </c>
      <c r="F119" s="238">
        <f ca="1">IF(AND(ISNUMBER('Tables 2'!O81),ISNUMBER('Tables 2'!O71)),'Tables 2'!O81-'Tables 2'!O71,"")</f>
        <v>-3.3201009524883331</v>
      </c>
      <c r="G119" s="238">
        <f ca="1">IF(AND(ISNUMBER('Tables 2'!S81),ISNUMBER('Tables 2'!S71)),'Tables 2'!S81-'Tables 2'!S71,"")</f>
        <v>-3.335</v>
      </c>
      <c r="H119" s="238">
        <f ca="1">IF(AND(ISNUMBER('Tables 2'!W81),ISNUMBER('Tables 2'!W71)),'Tables 2'!W81-'Tables 2'!W71,"")</f>
        <v>-3.2440471818711996</v>
      </c>
      <c r="I119" s="245">
        <f t="shared" ca="1" si="34"/>
        <v>-3.383259999999999</v>
      </c>
      <c r="J119" s="238">
        <f t="shared" ca="1" si="35"/>
        <v>-2.3770000000000002</v>
      </c>
      <c r="K119" s="246">
        <f t="shared" ca="1" si="36"/>
        <v>-3.0984013557265886</v>
      </c>
      <c r="L119" s="453">
        <f t="shared" ca="1" si="37"/>
        <v>0.32476747989416838</v>
      </c>
      <c r="M119" s="448"/>
      <c r="N119" s="356" t="str">
        <f>IF(AND(ISNUMBER('Tables 2'!AF81),ISNUMBER('Tables 2'!AF71)),'Tables 2'!AF81-'Tables 2'!AF71,"")</f>
        <v/>
      </c>
      <c r="P119" s="345" t="str">
        <f>IF(AND(ISNUMBER('Tables 2'!#REF!),ISNUMBER('Tables 2'!#REF!)),'Tables 2'!#REF!-'Tables 2'!#REF!,"")</f>
        <v/>
      </c>
      <c r="Q119" s="345" t="str">
        <f>IF(AND(ISNUMBER('Tables 2'!A81),ISNUMBER('Tables 2'!A71)),'Tables 2'!A81-'Tables 2'!A71,"")</f>
        <v/>
      </c>
      <c r="R119" s="345" t="str">
        <f>IF(AND(ISNUMBER('Tables 2'!B81),ISNUMBER('Tables 2'!B71)),'Tables 2'!B81-'Tables 2'!B71,"")</f>
        <v/>
      </c>
      <c r="AP119" s="339">
        <f ca="1">IF(AND(ISNUMBER('Tables 2'!Z81),ISNUMBER('Tables 2'!Z71)),'Tables 2'!Z81-'Tables 2'!Z71,"")</f>
        <v>0</v>
      </c>
      <c r="AS119" s="339" t="str">
        <f>IF(AND(ISNUMBER('Tables 2'!#REF!),ISNUMBER('Tables 2'!#REF!)),'Tables 2'!#REF!-'Tables 2'!#REF!,"")</f>
        <v/>
      </c>
      <c r="AT119" s="339" t="str">
        <f>IF(AND(ISNUMBER('Tables 2'!#REF!),ISNUMBER('Tables 2'!#REF!)),'Tables 2'!#REF!-'Tables 2'!#REF!,"")</f>
        <v/>
      </c>
      <c r="AV119" s="339" t="str">
        <f>IF(AND(ISNUMBER('Tables 2'!#REF!),ISNUMBER('Tables 2'!#REF!)),'Tables 2'!#REF!-'Tables 2'!#REF!,"")</f>
        <v/>
      </c>
      <c r="AW119" s="339" t="str">
        <f>IF(AND(ISNUMBER('Tables 2'!#REF!),ISNUMBER('Tables 2'!#REF!)),'Tables 2'!#REF!-'Tables 2'!#REF!,"")</f>
        <v/>
      </c>
      <c r="AX119" s="339" t="str">
        <f>IF(AND(ISNUMBER('Tables 2'!#REF!),ISNUMBER('Tables 2'!#REF!)),'Tables 2'!#REF!-'Tables 2'!#REF!,"")</f>
        <v/>
      </c>
      <c r="AY119" s="339">
        <f ca="1">IF(AND(ISNUMBER('Tables 2'!AA81),ISNUMBER('Tables 2'!AA71)),'Tables 2'!AA81-'Tables 2'!AA71,"")</f>
        <v>-2.831</v>
      </c>
      <c r="AZ119" s="339">
        <f ca="1">IF(AND(ISNUMBER('Tables 2'!AB81),ISNUMBER('Tables 2'!AB71)),'Tables 2'!AB81-'Tables 2'!AB71,"")</f>
        <v>-3.383259999999999</v>
      </c>
      <c r="BA119" s="339">
        <f ca="1">IF(AND(ISNUMBER('Tables 2'!AC81),ISNUMBER('Tables 2'!AC71)),'Tables 2'!AC81-'Tables 2'!AC71,"")</f>
        <v>-3.098401355726589</v>
      </c>
      <c r="BB119" s="339">
        <f ca="1">IF(AND(ISNUMBER('Tables 2'!AD81),ISNUMBER('Tables 2'!AD71)),'Tables 2'!AD81-'Tables 2'!AD71,"")</f>
        <v>2.0291320852610206E-2</v>
      </c>
      <c r="BC119" s="339" t="str">
        <f>IF(AND(ISNUMBER('Tables 2'!AE81),ISNUMBER('Tables 2'!AE71)),'Tables 2'!AE81-'Tables 2'!AE71,"")</f>
        <v/>
      </c>
      <c r="BE119" s="339" t="str">
        <f>IF(AND(ISNUMBER('Tables 2'!AG81),ISNUMBER('Tables 2'!AG71)),'Tables 2'!AG81-'Tables 2'!AG71,"")</f>
        <v/>
      </c>
    </row>
    <row r="120" spans="2:57">
      <c r="B120" s="157" t="s">
        <v>747</v>
      </c>
      <c r="C120" s="238">
        <f ca="1">IF(AND(ISNUMBER('Tables 2'!C82),ISNUMBER('Tables 2'!C72)),'Tables 2'!C82-'Tables 2'!C72,"")</f>
        <v>-2.3409999999999997</v>
      </c>
      <c r="D120" s="238">
        <f ca="1">IF(AND(ISNUMBER('Tables 2'!G82),ISNUMBER('Tables 2'!G72)),'Tables 2'!G82-'Tables 2'!G72,"")</f>
        <v>-2.9341790000000003</v>
      </c>
      <c r="E120" s="238">
        <f ca="1">IF(AND(ISNUMBER('Tables 2'!K82),ISNUMBER('Tables 2'!K72)),'Tables 2'!K82-'Tables 2'!K72,"")</f>
        <v>-2.8629999999999995</v>
      </c>
      <c r="F120" s="238">
        <f ca="1">IF(AND(ISNUMBER('Tables 2'!O82),ISNUMBER('Tables 2'!O72)),'Tables 2'!O82-'Tables 2'!O72,"")</f>
        <v>-3.1919870206732774</v>
      </c>
      <c r="G120" s="238">
        <f ca="1">IF(AND(ISNUMBER('Tables 2'!S82),ISNUMBER('Tables 2'!S72)),'Tables 2'!S82-'Tables 2'!S72,"")</f>
        <v>-3.198</v>
      </c>
      <c r="H120" s="238">
        <f ca="1">IF(AND(ISNUMBER('Tables 2'!W82),ISNUMBER('Tables 2'!W72)),'Tables 2'!W82-'Tables 2'!W72,"")</f>
        <v>-2.9827303992377399</v>
      </c>
      <c r="I120" s="245">
        <f t="shared" ca="1" si="34"/>
        <v>-3.198</v>
      </c>
      <c r="J120" s="238">
        <f t="shared" ca="1" si="35"/>
        <v>-2.3409999999999997</v>
      </c>
      <c r="K120" s="246">
        <f t="shared" ca="1" si="36"/>
        <v>-2.918482736651836</v>
      </c>
      <c r="L120" s="453">
        <f t="shared" ca="1" si="37"/>
        <v>0.2936457321598463</v>
      </c>
      <c r="M120" s="448"/>
      <c r="N120" s="356" t="str">
        <f>IF(AND(ISNUMBER('Tables 2'!AF82),ISNUMBER('Tables 2'!AF72)),'Tables 2'!AF82-'Tables 2'!AF72,"")</f>
        <v/>
      </c>
      <c r="P120" s="345" t="str">
        <f>IF(AND(ISNUMBER('Tables 2'!#REF!),ISNUMBER('Tables 2'!#REF!)),'Tables 2'!#REF!-'Tables 2'!#REF!,"")</f>
        <v/>
      </c>
      <c r="Q120" s="345" t="str">
        <f>IF(AND(ISNUMBER('Tables 2'!A82),ISNUMBER('Tables 2'!A72)),'Tables 2'!A82-'Tables 2'!A72,"")</f>
        <v/>
      </c>
      <c r="R120" s="345" t="str">
        <f>IF(AND(ISNUMBER('Tables 2'!B82),ISNUMBER('Tables 2'!B72)),'Tables 2'!B82-'Tables 2'!B72,"")</f>
        <v/>
      </c>
      <c r="AP120" s="339">
        <f ca="1">IF(AND(ISNUMBER('Tables 2'!Z82),ISNUMBER('Tables 2'!Z72)),'Tables 2'!Z82-'Tables 2'!Z72,"")</f>
        <v>0</v>
      </c>
      <c r="AS120" s="339" t="str">
        <f>IF(AND(ISNUMBER('Tables 2'!#REF!),ISNUMBER('Tables 2'!#REF!)),'Tables 2'!#REF!-'Tables 2'!#REF!,"")</f>
        <v/>
      </c>
      <c r="AT120" s="339" t="str">
        <f>IF(AND(ISNUMBER('Tables 2'!#REF!),ISNUMBER('Tables 2'!#REF!)),'Tables 2'!#REF!-'Tables 2'!#REF!,"")</f>
        <v/>
      </c>
      <c r="AV120" s="339" t="str">
        <f>IF(AND(ISNUMBER('Tables 2'!#REF!),ISNUMBER('Tables 2'!#REF!)),'Tables 2'!#REF!-'Tables 2'!#REF!,"")</f>
        <v/>
      </c>
      <c r="AW120" s="339" t="str">
        <f>IF(AND(ISNUMBER('Tables 2'!#REF!),ISNUMBER('Tables 2'!#REF!)),'Tables 2'!#REF!-'Tables 2'!#REF!,"")</f>
        <v/>
      </c>
      <c r="AX120" s="339" t="str">
        <f>IF(AND(ISNUMBER('Tables 2'!#REF!),ISNUMBER('Tables 2'!#REF!)),'Tables 2'!#REF!-'Tables 2'!#REF!,"")</f>
        <v/>
      </c>
      <c r="AY120" s="339">
        <f ca="1">IF(AND(ISNUMBER('Tables 2'!AA82),ISNUMBER('Tables 2'!AA72)),'Tables 2'!AA82-'Tables 2'!AA72,"")</f>
        <v>-2.8629999999999995</v>
      </c>
      <c r="AZ120" s="339">
        <f ca="1">IF(AND(ISNUMBER('Tables 2'!AB82),ISNUMBER('Tables 2'!AB72)),'Tables 2'!AB82-'Tables 2'!AB72,"")</f>
        <v>-2.9341790000000003</v>
      </c>
      <c r="BA120" s="339">
        <f ca="1">IF(AND(ISNUMBER('Tables 2'!AC82),ISNUMBER('Tables 2'!AC72)),'Tables 2'!AC82-'Tables 2'!AC72,"")</f>
        <v>-2.918482736651836</v>
      </c>
      <c r="BB120" s="339">
        <f ca="1">IF(AND(ISNUMBER('Tables 2'!AD82),ISNUMBER('Tables 2'!AD72)),'Tables 2'!AD82-'Tables 2'!AD72,"")</f>
        <v>0.10457751415878033</v>
      </c>
      <c r="BC120" s="339" t="str">
        <f>IF(AND(ISNUMBER('Tables 2'!AE82),ISNUMBER('Tables 2'!AE72)),'Tables 2'!AE82-'Tables 2'!AE72,"")</f>
        <v/>
      </c>
      <c r="BE120" s="339" t="str">
        <f>IF(AND(ISNUMBER('Tables 2'!AG82),ISNUMBER('Tables 2'!AG72)),'Tables 2'!AG82-'Tables 2'!AG72,"")</f>
        <v/>
      </c>
    </row>
    <row r="121" spans="2:57" ht="13.5" thickBot="1">
      <c r="B121" s="172" t="s">
        <v>748</v>
      </c>
      <c r="C121" s="247">
        <f ca="1">IF(AND(ISNUMBER('Tables 2'!C83),ISNUMBER('Tables 2'!C73)),'Tables 2'!C83-'Tables 2'!C73,"")</f>
        <v>-2.1030000000000006</v>
      </c>
      <c r="D121" s="247">
        <f ca="1">IF(AND(ISNUMBER('Tables 2'!G83),ISNUMBER('Tables 2'!G73)),'Tables 2'!G83-'Tables 2'!G73,"")</f>
        <v>-3.3169479999999982</v>
      </c>
      <c r="E121" s="247">
        <f ca="1">IF(AND(ISNUMBER('Tables 2'!K83),ISNUMBER('Tables 2'!K73)),'Tables 2'!K83-'Tables 2'!K73,"")</f>
        <v>-3.0400000000000005</v>
      </c>
      <c r="F121" s="247">
        <f ca="1">IF(AND(ISNUMBER('Tables 2'!O83),ISNUMBER('Tables 2'!O73)),'Tables 2'!O83-'Tables 2'!O73,"")</f>
        <v>-3.1568517749861664</v>
      </c>
      <c r="G121" s="247">
        <f ca="1">IF(AND(ISNUMBER('Tables 2'!S83),ISNUMBER('Tables 2'!S73)),'Tables 2'!S83-'Tables 2'!S73,"")</f>
        <v>-3.2849999999999997</v>
      </c>
      <c r="H121" s="247">
        <f ca="1">IF(AND(ISNUMBER('Tables 2'!W83),ISNUMBER('Tables 2'!W73)),'Tables 2'!W83-'Tables 2'!W73,"")</f>
        <v>-3.0602427079942496</v>
      </c>
      <c r="I121" s="248">
        <f t="shared" ca="1" si="34"/>
        <v>-3.3169479999999982</v>
      </c>
      <c r="J121" s="247">
        <f t="shared" ca="1" si="35"/>
        <v>-2.1030000000000006</v>
      </c>
      <c r="K121" s="250">
        <f t="shared" ca="1" si="36"/>
        <v>-2.9936737471634025</v>
      </c>
      <c r="L121" s="454">
        <f t="shared" ca="1" si="37"/>
        <v>0.40550444120714574</v>
      </c>
      <c r="M121" s="448"/>
      <c r="N121" s="365" t="str">
        <f>IF(AND(ISNUMBER('Tables 2'!AF83),ISNUMBER('Tables 2'!AF73)),'Tables 2'!AF83-'Tables 2'!AF73,"")</f>
        <v/>
      </c>
      <c r="P121" s="345" t="str">
        <f>IF(AND(ISNUMBER('Tables 2'!#REF!),ISNUMBER('Tables 2'!#REF!)),'Tables 2'!#REF!-'Tables 2'!#REF!,"")</f>
        <v/>
      </c>
      <c r="Q121" s="345" t="str">
        <f>IF(AND(ISNUMBER('Tables 2'!A83),ISNUMBER('Tables 2'!A73)),'Tables 2'!A83-'Tables 2'!A73,"")</f>
        <v/>
      </c>
      <c r="R121" s="345" t="str">
        <f>IF(AND(ISNUMBER('Tables 2'!B83),ISNUMBER('Tables 2'!B73)),'Tables 2'!B83-'Tables 2'!B73,"")</f>
        <v/>
      </c>
      <c r="AP121" s="342">
        <f ca="1">IF(AND(ISNUMBER('Tables 2'!Z83),ISNUMBER('Tables 2'!Z73)),'Tables 2'!Z83-'Tables 2'!Z73,"")</f>
        <v>1</v>
      </c>
      <c r="AS121" s="342" t="str">
        <f>IF(AND(ISNUMBER('Tables 2'!#REF!),ISNUMBER('Tables 2'!#REF!)),'Tables 2'!#REF!-'Tables 2'!#REF!,"")</f>
        <v/>
      </c>
      <c r="AT121" s="342" t="str">
        <f>IF(AND(ISNUMBER('Tables 2'!#REF!),ISNUMBER('Tables 2'!#REF!)),'Tables 2'!#REF!-'Tables 2'!#REF!,"")</f>
        <v/>
      </c>
      <c r="AV121" s="342" t="str">
        <f>IF(AND(ISNUMBER('Tables 2'!#REF!),ISNUMBER('Tables 2'!#REF!)),'Tables 2'!#REF!-'Tables 2'!#REF!,"")</f>
        <v/>
      </c>
      <c r="AW121" s="342" t="str">
        <f>IF(AND(ISNUMBER('Tables 2'!#REF!),ISNUMBER('Tables 2'!#REF!)),'Tables 2'!#REF!-'Tables 2'!#REF!,"")</f>
        <v/>
      </c>
      <c r="AX121" s="342" t="str">
        <f>IF(AND(ISNUMBER('Tables 2'!#REF!),ISNUMBER('Tables 2'!#REF!)),'Tables 2'!#REF!-'Tables 2'!#REF!,"")</f>
        <v/>
      </c>
      <c r="AY121" s="342">
        <f ca="1">IF(AND(ISNUMBER('Tables 2'!AA83),ISNUMBER('Tables 2'!AA73)),'Tables 2'!AA83-'Tables 2'!AA73,"")</f>
        <v>-2.9170000000000003</v>
      </c>
      <c r="AZ121" s="342">
        <f ca="1">IF(AND(ISNUMBER('Tables 2'!AB83),ISNUMBER('Tables 2'!AB73)),'Tables 2'!AB83-'Tables 2'!AB73,"")</f>
        <v>-3.3169479999999982</v>
      </c>
      <c r="BA121" s="342">
        <f ca="1">IF(AND(ISNUMBER('Tables 2'!AC83),ISNUMBER('Tables 2'!AC73)),'Tables 2'!AC83-'Tables 2'!AC73,"")</f>
        <v>-2.9936737471634034</v>
      </c>
      <c r="BB121" s="342">
        <f ca="1">IF(AND(ISNUMBER('Tables 2'!AD83),ISNUMBER('Tables 2'!AD73)),'Tables 2'!AD83-'Tables 2'!AD73,"")</f>
        <v>4.0497491788790863E-2</v>
      </c>
      <c r="BC121" s="342" t="str">
        <f>IF(AND(ISNUMBER('Tables 2'!AE83),ISNUMBER('Tables 2'!AE73)),'Tables 2'!AE83-'Tables 2'!AE73,"")</f>
        <v/>
      </c>
      <c r="BE121" s="342" t="str">
        <f>IF(AND(ISNUMBER('Tables 2'!AG83),ISNUMBER('Tables 2'!AG73)),'Tables 2'!AG83-'Tables 2'!AG73,"")</f>
        <v/>
      </c>
    </row>
    <row r="122" spans="2:57" ht="13.5" thickTop="1">
      <c r="B122" s="146" t="s">
        <v>555</v>
      </c>
      <c r="K122" s="16"/>
      <c r="L122" s="12"/>
      <c r="N122" s="12"/>
    </row>
    <row r="124" spans="2:57" ht="15">
      <c r="B124" s="7"/>
      <c r="O124"/>
      <c r="P124"/>
      <c r="Q124"/>
      <c r="R124"/>
      <c r="S124"/>
      <c r="T124"/>
      <c r="U124"/>
      <c r="V124"/>
      <c r="W124"/>
      <c r="X124"/>
      <c r="Y124"/>
      <c r="Z124"/>
      <c r="AA124"/>
      <c r="AB124"/>
      <c r="AC124"/>
      <c r="AD124"/>
      <c r="AE124"/>
    </row>
    <row r="125" spans="2:57" ht="15">
      <c r="B125" s="7"/>
      <c r="C125" s="16"/>
      <c r="D125" s="16"/>
      <c r="E125" s="16"/>
      <c r="F125" s="16"/>
      <c r="G125" s="16"/>
      <c r="H125" s="16"/>
      <c r="I125" s="16"/>
      <c r="J125" s="16"/>
      <c r="K125" s="16"/>
      <c r="L125" s="16"/>
      <c r="M125" s="16"/>
      <c r="N125" s="16"/>
      <c r="O125"/>
      <c r="P125"/>
      <c r="Q125"/>
      <c r="R125"/>
      <c r="S125"/>
      <c r="T125"/>
      <c r="U125"/>
      <c r="V125"/>
      <c r="W125"/>
      <c r="X125"/>
      <c r="Y125"/>
      <c r="Z125"/>
      <c r="AA125"/>
      <c r="AB125"/>
      <c r="AC125"/>
      <c r="AD125"/>
      <c r="AE125"/>
    </row>
    <row r="126" spans="2:57"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57"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57"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ht="15">
      <c r="B190"/>
      <c r="C190"/>
      <c r="D190"/>
      <c r="E190"/>
      <c r="F190"/>
      <c r="G190"/>
      <c r="H190"/>
      <c r="I190"/>
      <c r="J190"/>
      <c r="K190"/>
      <c r="L190"/>
      <c r="M190"/>
      <c r="N190"/>
      <c r="O190"/>
      <c r="P190"/>
      <c r="Q190"/>
      <c r="R190"/>
      <c r="S190"/>
      <c r="T190"/>
      <c r="U190"/>
      <c r="V190"/>
      <c r="W190"/>
      <c r="X190"/>
      <c r="Y190"/>
      <c r="Z190"/>
      <c r="AA190"/>
      <c r="AB190"/>
      <c r="AC190"/>
      <c r="AD190"/>
      <c r="AE190"/>
      <c r="AF190" s="12"/>
      <c r="AG190" s="12"/>
      <c r="AH190" s="12"/>
    </row>
    <row r="191" spans="2:34" ht="15">
      <c r="B191"/>
      <c r="C191"/>
      <c r="D191"/>
      <c r="E191"/>
      <c r="F191"/>
      <c r="G191"/>
      <c r="H191"/>
      <c r="I191"/>
      <c r="J191"/>
      <c r="K191"/>
      <c r="L191"/>
      <c r="M191"/>
      <c r="N191"/>
      <c r="O191"/>
      <c r="P191"/>
      <c r="Q191"/>
      <c r="R191"/>
      <c r="S191"/>
      <c r="T191"/>
      <c r="U191"/>
      <c r="V191"/>
      <c r="W191"/>
      <c r="X191"/>
      <c r="Y191"/>
      <c r="Z191"/>
      <c r="AA191"/>
      <c r="AB191"/>
      <c r="AC191"/>
      <c r="AD191"/>
      <c r="AE191"/>
      <c r="AF191" s="12"/>
      <c r="AG191" s="12"/>
      <c r="AH191" s="12"/>
    </row>
    <row r="192" spans="2:34" ht="15">
      <c r="B192"/>
      <c r="C192"/>
      <c r="D192"/>
      <c r="E192"/>
      <c r="F192"/>
      <c r="G192"/>
      <c r="H192"/>
      <c r="I192"/>
      <c r="J192"/>
      <c r="K192"/>
      <c r="L192"/>
      <c r="M192"/>
      <c r="N192"/>
      <c r="O192"/>
      <c r="P192"/>
      <c r="Q192"/>
      <c r="R192"/>
      <c r="S192"/>
      <c r="T192"/>
      <c r="U192"/>
      <c r="V192"/>
      <c r="W192"/>
      <c r="X192"/>
      <c r="Y192"/>
      <c r="Z192"/>
      <c r="AA192"/>
      <c r="AB192"/>
      <c r="AC192"/>
      <c r="AD192"/>
      <c r="AE192"/>
      <c r="AF192" s="12"/>
      <c r="AG192" s="12"/>
      <c r="AH192" s="12"/>
    </row>
    <row r="193" spans="2:34" ht="15">
      <c r="B193"/>
      <c r="C193"/>
      <c r="D193"/>
      <c r="E193"/>
      <c r="F193"/>
      <c r="G193"/>
      <c r="H193"/>
      <c r="I193"/>
      <c r="J193"/>
      <c r="K193"/>
      <c r="L193"/>
      <c r="M193"/>
      <c r="N193"/>
      <c r="O193"/>
      <c r="P193"/>
      <c r="Q193"/>
      <c r="R193"/>
      <c r="S193"/>
      <c r="T193"/>
      <c r="U193"/>
      <c r="V193"/>
      <c r="W193"/>
      <c r="X193"/>
      <c r="Y193"/>
      <c r="Z193"/>
      <c r="AA193"/>
      <c r="AB193"/>
      <c r="AC193"/>
      <c r="AD193"/>
      <c r="AE193"/>
      <c r="AF193" s="12"/>
      <c r="AG193" s="12"/>
      <c r="AH193" s="12"/>
    </row>
    <row r="194" spans="2:34" ht="15">
      <c r="B194"/>
      <c r="C194"/>
      <c r="D194"/>
      <c r="E194"/>
      <c r="F194"/>
      <c r="G194"/>
      <c r="H194"/>
      <c r="I194"/>
      <c r="J194"/>
      <c r="K194"/>
      <c r="L194"/>
      <c r="M194"/>
      <c r="N194"/>
      <c r="O194"/>
      <c r="P194"/>
      <c r="Q194"/>
      <c r="R194"/>
      <c r="S194"/>
      <c r="T194"/>
      <c r="U194"/>
      <c r="V194"/>
      <c r="W194"/>
      <c r="X194"/>
      <c r="Y194"/>
      <c r="Z194"/>
      <c r="AA194"/>
      <c r="AB194"/>
      <c r="AC194"/>
      <c r="AD194"/>
      <c r="AE194"/>
      <c r="AF194" s="12"/>
      <c r="AG194" s="12"/>
      <c r="AH194" s="12"/>
    </row>
    <row r="195" spans="2:34" ht="15">
      <c r="B195"/>
      <c r="C195"/>
      <c r="D195"/>
      <c r="E195"/>
      <c r="F195"/>
      <c r="G195"/>
      <c r="H195"/>
      <c r="I195"/>
      <c r="J195"/>
      <c r="K195"/>
      <c r="L195"/>
      <c r="M195"/>
      <c r="N195"/>
      <c r="O195"/>
      <c r="P195"/>
      <c r="Q195"/>
      <c r="R195"/>
      <c r="S195"/>
      <c r="T195"/>
      <c r="U195"/>
      <c r="V195"/>
      <c r="W195"/>
      <c r="X195"/>
      <c r="Y195"/>
      <c r="Z195"/>
      <c r="AA195"/>
      <c r="AB195"/>
      <c r="AC195"/>
      <c r="AD195"/>
      <c r="AE195"/>
      <c r="AF195" s="12"/>
      <c r="AG195" s="12"/>
      <c r="AH195" s="12"/>
    </row>
    <row r="196" spans="2:34" ht="15">
      <c r="B196"/>
      <c r="C196"/>
      <c r="D196"/>
      <c r="E196"/>
      <c r="F196"/>
      <c r="G196"/>
      <c r="H196"/>
      <c r="I196"/>
      <c r="J196"/>
      <c r="K196"/>
      <c r="L196"/>
      <c r="M196"/>
      <c r="N196"/>
      <c r="O196"/>
      <c r="P196"/>
      <c r="Q196"/>
      <c r="R196"/>
      <c r="S196"/>
      <c r="T196"/>
      <c r="U196"/>
      <c r="V196"/>
      <c r="W196"/>
      <c r="X196"/>
      <c r="Y196"/>
      <c r="Z196"/>
      <c r="AA196"/>
      <c r="AB196"/>
      <c r="AC196"/>
      <c r="AD196"/>
      <c r="AE196"/>
      <c r="AF196" s="12"/>
      <c r="AG196" s="12"/>
      <c r="AH196" s="12"/>
    </row>
    <row r="197" spans="2:34" ht="15">
      <c r="B197"/>
      <c r="C197"/>
      <c r="D197"/>
      <c r="E197"/>
      <c r="F197"/>
      <c r="G197"/>
      <c r="H197"/>
      <c r="I197"/>
      <c r="J197"/>
      <c r="K197"/>
      <c r="L197"/>
      <c r="M197"/>
      <c r="N197"/>
      <c r="O197"/>
      <c r="P197"/>
      <c r="Q197"/>
      <c r="R197"/>
      <c r="S197"/>
      <c r="T197"/>
      <c r="U197"/>
      <c r="V197"/>
      <c r="W197"/>
      <c r="X197"/>
      <c r="Y197"/>
      <c r="Z197"/>
      <c r="AA197"/>
      <c r="AB197"/>
      <c r="AC197"/>
      <c r="AD197"/>
      <c r="AE197"/>
      <c r="AF197" s="12"/>
      <c r="AG197" s="12"/>
      <c r="AH197" s="12"/>
    </row>
    <row r="198" spans="2:34" ht="15">
      <c r="B198"/>
      <c r="C198"/>
      <c r="D198"/>
      <c r="E198"/>
      <c r="F198"/>
      <c r="G198"/>
      <c r="H198"/>
      <c r="I198"/>
      <c r="J198"/>
      <c r="K198"/>
      <c r="L198"/>
      <c r="M198"/>
      <c r="N198"/>
      <c r="O198"/>
      <c r="P198"/>
      <c r="Q198"/>
      <c r="R198"/>
      <c r="S198"/>
      <c r="T198"/>
      <c r="U198"/>
      <c r="V198"/>
      <c r="W198"/>
      <c r="X198"/>
      <c r="Y198"/>
      <c r="Z198"/>
      <c r="AA198"/>
      <c r="AB198"/>
      <c r="AC198"/>
      <c r="AD198"/>
      <c r="AE198"/>
      <c r="AF198" s="12"/>
      <c r="AG198" s="12"/>
      <c r="AH198" s="12"/>
    </row>
    <row r="199" spans="2:34" ht="15">
      <c r="B199"/>
      <c r="C199"/>
      <c r="D199"/>
      <c r="E199"/>
      <c r="F199"/>
      <c r="G199"/>
      <c r="H199"/>
      <c r="I199"/>
      <c r="J199"/>
      <c r="K199"/>
      <c r="L199"/>
      <c r="M199"/>
      <c r="N199"/>
      <c r="O199"/>
      <c r="P199"/>
      <c r="Q199"/>
      <c r="R199"/>
      <c r="S199"/>
      <c r="T199"/>
      <c r="U199"/>
      <c r="V199"/>
      <c r="W199"/>
      <c r="X199"/>
      <c r="Y199"/>
      <c r="Z199"/>
      <c r="AA199"/>
      <c r="AB199"/>
      <c r="AC199"/>
      <c r="AD199"/>
      <c r="AE199"/>
      <c r="AF199" s="12"/>
      <c r="AG199" s="12"/>
      <c r="AH199" s="12"/>
    </row>
    <row r="200" spans="2:34" ht="15">
      <c r="B200"/>
      <c r="C200"/>
      <c r="D200"/>
      <c r="E200"/>
      <c r="F200"/>
      <c r="G200"/>
      <c r="H200"/>
      <c r="I200"/>
      <c r="J200"/>
      <c r="K200"/>
      <c r="L200"/>
      <c r="M200"/>
      <c r="N200"/>
      <c r="O200"/>
      <c r="P200"/>
      <c r="Q200"/>
      <c r="R200"/>
      <c r="S200"/>
      <c r="T200"/>
      <c r="U200"/>
      <c r="V200"/>
      <c r="W200"/>
      <c r="X200"/>
      <c r="Y200"/>
      <c r="Z200"/>
      <c r="AA200"/>
      <c r="AB200"/>
      <c r="AC200"/>
      <c r="AD200"/>
      <c r="AE200"/>
      <c r="AF200" s="12"/>
      <c r="AG200" s="12"/>
      <c r="AH200" s="12"/>
    </row>
    <row r="201" spans="2:34" ht="15">
      <c r="B201"/>
      <c r="C201"/>
      <c r="D201"/>
      <c r="E201"/>
      <c r="F201"/>
      <c r="G201"/>
      <c r="H201"/>
      <c r="I201"/>
      <c r="J201"/>
      <c r="K201"/>
      <c r="L201"/>
      <c r="M201"/>
      <c r="N201"/>
      <c r="O201"/>
      <c r="P201"/>
      <c r="Q201"/>
      <c r="R201"/>
      <c r="S201"/>
      <c r="T201"/>
      <c r="U201"/>
      <c r="V201"/>
      <c r="W201"/>
      <c r="X201"/>
      <c r="Y201"/>
      <c r="Z201"/>
      <c r="AA201"/>
      <c r="AB201"/>
      <c r="AC201"/>
      <c r="AD201"/>
      <c r="AE201"/>
      <c r="AF201" s="12"/>
      <c r="AG201" s="12"/>
      <c r="AH201" s="12"/>
    </row>
    <row r="202" spans="2:34" ht="15">
      <c r="B202"/>
      <c r="C202"/>
      <c r="D202"/>
      <c r="E202"/>
      <c r="F202"/>
      <c r="G202"/>
      <c r="H202"/>
      <c r="I202"/>
      <c r="J202"/>
      <c r="K202"/>
      <c r="L202"/>
      <c r="M202"/>
      <c r="N202"/>
      <c r="O202"/>
      <c r="P202"/>
      <c r="Q202"/>
      <c r="R202"/>
      <c r="S202"/>
      <c r="T202"/>
      <c r="U202"/>
      <c r="V202"/>
      <c r="W202"/>
      <c r="X202"/>
      <c r="Y202"/>
      <c r="Z202"/>
      <c r="AA202"/>
      <c r="AB202"/>
      <c r="AC202"/>
      <c r="AD202"/>
      <c r="AE202"/>
      <c r="AF202" s="12"/>
      <c r="AG202" s="12"/>
      <c r="AH202" s="12"/>
    </row>
    <row r="203" spans="2:34" ht="15">
      <c r="B203"/>
      <c r="C203"/>
      <c r="D203"/>
      <c r="E203"/>
      <c r="F203"/>
      <c r="G203"/>
      <c r="H203"/>
      <c r="I203"/>
      <c r="J203"/>
      <c r="K203"/>
      <c r="L203"/>
      <c r="M203"/>
      <c r="N203"/>
      <c r="O203"/>
      <c r="P203"/>
      <c r="Q203"/>
      <c r="R203"/>
      <c r="S203"/>
      <c r="T203"/>
      <c r="U203"/>
      <c r="V203"/>
      <c r="W203"/>
      <c r="X203"/>
      <c r="Y203"/>
      <c r="Z203"/>
      <c r="AA203"/>
      <c r="AB203"/>
      <c r="AC203"/>
      <c r="AD203"/>
      <c r="AE203"/>
      <c r="AF203" s="12"/>
      <c r="AG203" s="12"/>
      <c r="AH203" s="12"/>
    </row>
    <row r="204" spans="2:34" ht="15">
      <c r="B204"/>
      <c r="C204"/>
      <c r="D204"/>
      <c r="E204"/>
      <c r="F204"/>
      <c r="G204"/>
      <c r="H204"/>
      <c r="I204"/>
      <c r="J204"/>
      <c r="K204"/>
      <c r="L204"/>
      <c r="M204"/>
      <c r="N204"/>
      <c r="O204"/>
      <c r="P204"/>
      <c r="Q204"/>
      <c r="R204"/>
      <c r="S204"/>
      <c r="T204"/>
      <c r="U204"/>
      <c r="V204"/>
      <c r="W204"/>
      <c r="X204"/>
      <c r="Y204"/>
      <c r="Z204"/>
      <c r="AA204"/>
      <c r="AB204"/>
      <c r="AC204"/>
      <c r="AD204"/>
      <c r="AE204"/>
      <c r="AF204" s="12"/>
      <c r="AG204" s="12"/>
      <c r="AH204" s="12"/>
    </row>
    <row r="205" spans="2:34" ht="15">
      <c r="B205"/>
      <c r="C205"/>
      <c r="D205"/>
      <c r="E205"/>
      <c r="F205"/>
      <c r="G205"/>
      <c r="H205"/>
      <c r="I205"/>
      <c r="J205"/>
      <c r="K205"/>
      <c r="L205"/>
      <c r="M205"/>
      <c r="N205"/>
      <c r="O205"/>
      <c r="P205"/>
      <c r="Q205"/>
      <c r="R205"/>
      <c r="S205"/>
      <c r="T205"/>
      <c r="U205"/>
      <c r="V205"/>
      <c r="W205"/>
      <c r="X205"/>
      <c r="Y205"/>
      <c r="Z205"/>
      <c r="AA205"/>
      <c r="AB205"/>
      <c r="AC205"/>
      <c r="AD205"/>
      <c r="AE205"/>
      <c r="AF205" s="12"/>
      <c r="AG205" s="12"/>
      <c r="AH205" s="12"/>
    </row>
    <row r="206" spans="2:34" ht="15">
      <c r="B206"/>
      <c r="C206"/>
      <c r="D206"/>
      <c r="E206"/>
      <c r="F206"/>
      <c r="G206"/>
      <c r="H206"/>
      <c r="I206"/>
      <c r="J206"/>
      <c r="K206"/>
      <c r="L206"/>
      <c r="M206"/>
      <c r="N206"/>
      <c r="O206"/>
      <c r="P206"/>
      <c r="Q206"/>
      <c r="R206"/>
      <c r="S206"/>
      <c r="T206"/>
      <c r="U206"/>
      <c r="V206"/>
      <c r="W206"/>
      <c r="X206"/>
      <c r="Y206"/>
      <c r="Z206"/>
      <c r="AA206"/>
      <c r="AB206"/>
      <c r="AC206"/>
      <c r="AD206"/>
      <c r="AE206"/>
      <c r="AF206" s="12"/>
      <c r="AG206" s="12"/>
      <c r="AH206" s="12"/>
    </row>
    <row r="207" spans="2:34" ht="15">
      <c r="B207"/>
      <c r="C207"/>
      <c r="D207"/>
      <c r="E207"/>
      <c r="F207"/>
      <c r="G207"/>
      <c r="H207"/>
      <c r="I207"/>
      <c r="J207"/>
      <c r="K207"/>
      <c r="L207"/>
      <c r="M207"/>
      <c r="N207"/>
      <c r="O207"/>
      <c r="P207"/>
      <c r="Q207"/>
      <c r="R207"/>
      <c r="S207"/>
      <c r="T207"/>
      <c r="U207"/>
      <c r="V207"/>
      <c r="W207"/>
      <c r="X207"/>
      <c r="Y207"/>
      <c r="Z207"/>
      <c r="AA207"/>
      <c r="AB207"/>
      <c r="AC207"/>
      <c r="AD207"/>
      <c r="AE207"/>
      <c r="AF207" s="12"/>
      <c r="AG207" s="12"/>
      <c r="AH207" s="12"/>
    </row>
    <row r="208" spans="2:34" ht="15">
      <c r="B208"/>
      <c r="C208"/>
      <c r="D208"/>
      <c r="E208"/>
      <c r="F208"/>
      <c r="G208"/>
      <c r="H208"/>
      <c r="I208"/>
      <c r="J208"/>
      <c r="K208"/>
      <c r="L208"/>
      <c r="M208"/>
      <c r="N208"/>
      <c r="O208"/>
      <c r="P208"/>
      <c r="Q208"/>
      <c r="R208"/>
      <c r="S208"/>
      <c r="T208"/>
      <c r="U208"/>
      <c r="V208"/>
      <c r="W208"/>
      <c r="X208"/>
      <c r="Y208"/>
      <c r="Z208"/>
      <c r="AA208"/>
      <c r="AB208"/>
      <c r="AC208"/>
      <c r="AD208"/>
      <c r="AE208"/>
      <c r="AF208" s="12"/>
      <c r="AG208" s="12"/>
      <c r="AH208" s="12"/>
    </row>
    <row r="209" spans="2:34" ht="15">
      <c r="B209"/>
      <c r="C209"/>
      <c r="D209"/>
      <c r="E209"/>
      <c r="F209"/>
      <c r="G209"/>
      <c r="H209"/>
      <c r="I209"/>
      <c r="J209"/>
      <c r="K209"/>
      <c r="L209"/>
      <c r="M209"/>
      <c r="N209"/>
      <c r="O209"/>
      <c r="P209"/>
      <c r="Q209"/>
      <c r="R209"/>
      <c r="S209"/>
      <c r="T209"/>
      <c r="U209"/>
      <c r="V209"/>
      <c r="W209"/>
      <c r="X209"/>
      <c r="Y209"/>
      <c r="Z209"/>
      <c r="AA209"/>
      <c r="AB209"/>
      <c r="AC209"/>
      <c r="AD209"/>
      <c r="AE209"/>
      <c r="AF209" s="12"/>
      <c r="AG209" s="12"/>
      <c r="AH209" s="12"/>
    </row>
    <row r="210" spans="2:34" ht="15">
      <c r="B210"/>
      <c r="C210"/>
      <c r="D210"/>
      <c r="E210"/>
      <c r="F210"/>
      <c r="G210"/>
      <c r="H210"/>
      <c r="I210"/>
      <c r="J210"/>
      <c r="K210"/>
      <c r="L210"/>
      <c r="M210"/>
      <c r="N210"/>
      <c r="O210"/>
      <c r="P210"/>
      <c r="Q210"/>
      <c r="R210"/>
      <c r="S210"/>
      <c r="T210"/>
      <c r="U210"/>
      <c r="V210"/>
      <c r="W210"/>
      <c r="X210"/>
      <c r="Y210"/>
      <c r="Z210"/>
      <c r="AA210"/>
      <c r="AB210"/>
      <c r="AC210"/>
      <c r="AD210"/>
      <c r="AE210"/>
      <c r="AF210" s="12"/>
      <c r="AG210" s="12"/>
      <c r="AH210" s="12"/>
    </row>
    <row r="211" spans="2:34" ht="15">
      <c r="B211"/>
      <c r="C211"/>
      <c r="D211"/>
      <c r="E211"/>
      <c r="F211"/>
      <c r="G211"/>
      <c r="H211"/>
      <c r="I211"/>
      <c r="J211"/>
      <c r="K211"/>
      <c r="L211"/>
      <c r="M211"/>
      <c r="N211"/>
      <c r="O211"/>
      <c r="P211"/>
      <c r="Q211"/>
      <c r="R211"/>
      <c r="S211"/>
      <c r="T211"/>
      <c r="U211"/>
      <c r="V211"/>
      <c r="W211"/>
      <c r="X211"/>
      <c r="Y211"/>
      <c r="Z211"/>
      <c r="AA211"/>
      <c r="AB211"/>
      <c r="AC211"/>
      <c r="AD211"/>
      <c r="AE211"/>
      <c r="AF211" s="12"/>
      <c r="AG211" s="12"/>
      <c r="AH211" s="12"/>
    </row>
    <row r="212" spans="2:34" ht="15">
      <c r="B212"/>
      <c r="C212"/>
      <c r="D212"/>
      <c r="E212"/>
      <c r="F212"/>
      <c r="G212"/>
      <c r="H212"/>
      <c r="I212"/>
      <c r="J212"/>
      <c r="K212"/>
      <c r="L212"/>
      <c r="M212"/>
      <c r="N212"/>
      <c r="O212"/>
      <c r="P212"/>
      <c r="Q212"/>
      <c r="R212"/>
      <c r="S212"/>
      <c r="T212"/>
      <c r="U212"/>
      <c r="V212"/>
      <c r="W212"/>
      <c r="X212"/>
      <c r="Y212"/>
      <c r="Z212"/>
      <c r="AA212"/>
      <c r="AB212"/>
      <c r="AC212"/>
      <c r="AD212"/>
      <c r="AE212"/>
      <c r="AF212" s="12"/>
      <c r="AG212" s="12"/>
      <c r="AH212" s="12"/>
    </row>
    <row r="213" spans="2:34" ht="15">
      <c r="B213"/>
      <c r="C213"/>
      <c r="D213"/>
      <c r="E213"/>
      <c r="F213"/>
      <c r="G213"/>
      <c r="H213"/>
      <c r="I213"/>
      <c r="J213"/>
      <c r="K213"/>
      <c r="L213"/>
      <c r="M213"/>
      <c r="N213"/>
      <c r="O213"/>
      <c r="P213"/>
      <c r="Q213"/>
      <c r="R213"/>
      <c r="S213"/>
      <c r="T213"/>
      <c r="U213"/>
      <c r="V213"/>
      <c r="W213"/>
      <c r="X213"/>
      <c r="Y213"/>
      <c r="Z213"/>
      <c r="AA213"/>
      <c r="AB213"/>
      <c r="AC213"/>
      <c r="AD213"/>
      <c r="AE213"/>
      <c r="AF213" s="12"/>
      <c r="AG213" s="12"/>
      <c r="AH213" s="12"/>
    </row>
    <row r="214" spans="2:34" ht="15">
      <c r="B214"/>
      <c r="C214"/>
      <c r="D214"/>
      <c r="E214"/>
      <c r="F214"/>
      <c r="G214"/>
      <c r="H214"/>
      <c r="I214"/>
      <c r="J214"/>
      <c r="K214"/>
      <c r="L214"/>
      <c r="M214"/>
      <c r="N214"/>
      <c r="O214"/>
      <c r="P214"/>
      <c r="Q214"/>
      <c r="R214"/>
      <c r="S214"/>
      <c r="T214"/>
      <c r="U214"/>
      <c r="V214"/>
      <c r="W214"/>
      <c r="X214"/>
      <c r="Y214"/>
      <c r="Z214"/>
      <c r="AA214"/>
      <c r="AB214"/>
      <c r="AC214"/>
      <c r="AD214"/>
      <c r="AE214"/>
      <c r="AF214" s="12"/>
      <c r="AG214" s="12"/>
      <c r="AH214" s="12"/>
    </row>
    <row r="215" spans="2:34" ht="15">
      <c r="B215"/>
      <c r="C215"/>
      <c r="D215"/>
      <c r="E215"/>
      <c r="F215"/>
      <c r="G215"/>
      <c r="H215"/>
      <c r="I215"/>
      <c r="J215"/>
      <c r="K215"/>
      <c r="L215"/>
      <c r="M215"/>
      <c r="N215"/>
      <c r="O215"/>
      <c r="P215"/>
      <c r="Q215"/>
      <c r="R215"/>
      <c r="S215"/>
      <c r="T215"/>
      <c r="U215"/>
      <c r="V215"/>
      <c r="W215"/>
      <c r="X215"/>
      <c r="Y215"/>
      <c r="Z215"/>
      <c r="AA215"/>
      <c r="AB215"/>
      <c r="AC215"/>
      <c r="AD215"/>
      <c r="AE215"/>
      <c r="AF215" s="12"/>
      <c r="AG215" s="12"/>
      <c r="AH215" s="12"/>
    </row>
    <row r="216" spans="2:34" ht="15">
      <c r="B216"/>
      <c r="C216"/>
      <c r="D216"/>
      <c r="E216"/>
      <c r="F216"/>
      <c r="G216"/>
      <c r="H216"/>
      <c r="I216"/>
      <c r="J216"/>
      <c r="K216"/>
      <c r="L216"/>
      <c r="M216"/>
      <c r="N216"/>
      <c r="O216"/>
      <c r="P216"/>
      <c r="Q216"/>
      <c r="R216"/>
      <c r="S216"/>
      <c r="T216"/>
      <c r="U216"/>
      <c r="V216"/>
      <c r="W216"/>
      <c r="X216"/>
      <c r="Y216"/>
      <c r="Z216"/>
      <c r="AA216"/>
      <c r="AB216"/>
      <c r="AC216"/>
      <c r="AD216"/>
      <c r="AE216"/>
      <c r="AF216" s="12"/>
      <c r="AG216" s="12"/>
      <c r="AH216" s="12"/>
    </row>
    <row r="217" spans="2:34" ht="15">
      <c r="B217"/>
      <c r="C217"/>
      <c r="D217"/>
      <c r="E217"/>
      <c r="F217"/>
      <c r="G217"/>
      <c r="H217"/>
      <c r="I217"/>
      <c r="J217"/>
      <c r="K217"/>
      <c r="L217"/>
      <c r="M217"/>
      <c r="N217"/>
      <c r="O217"/>
      <c r="P217"/>
      <c r="Q217"/>
      <c r="R217"/>
      <c r="S217"/>
      <c r="T217"/>
      <c r="U217"/>
      <c r="V217"/>
      <c r="W217"/>
      <c r="X217"/>
      <c r="Y217"/>
      <c r="Z217"/>
      <c r="AA217"/>
      <c r="AB217"/>
      <c r="AC217"/>
      <c r="AD217"/>
      <c r="AE217"/>
      <c r="AF217" s="12"/>
      <c r="AG217" s="12"/>
      <c r="AH217" s="12"/>
    </row>
    <row r="218" spans="2:34" ht="15">
      <c r="B218"/>
      <c r="C218"/>
      <c r="D218"/>
      <c r="E218"/>
      <c r="F218"/>
      <c r="G218"/>
      <c r="H218"/>
      <c r="I218"/>
      <c r="J218"/>
      <c r="K218"/>
      <c r="L218"/>
      <c r="M218"/>
      <c r="N218"/>
      <c r="O218"/>
      <c r="P218"/>
      <c r="Q218"/>
      <c r="R218"/>
      <c r="S218"/>
      <c r="T218"/>
      <c r="U218"/>
      <c r="V218"/>
      <c r="W218"/>
      <c r="X218"/>
      <c r="Y218"/>
      <c r="Z218"/>
      <c r="AA218"/>
      <c r="AB218"/>
      <c r="AC218"/>
      <c r="AD218"/>
      <c r="AE218"/>
      <c r="AF218" s="12"/>
      <c r="AG218" s="12"/>
      <c r="AH218" s="12"/>
    </row>
    <row r="219" spans="2:34" ht="15">
      <c r="B219"/>
      <c r="C219"/>
      <c r="D219"/>
      <c r="E219"/>
      <c r="F219"/>
      <c r="G219"/>
      <c r="H219"/>
      <c r="I219"/>
      <c r="J219"/>
      <c r="K219"/>
      <c r="L219"/>
      <c r="M219"/>
      <c r="N219"/>
      <c r="O219"/>
      <c r="P219"/>
      <c r="Q219"/>
      <c r="R219"/>
      <c r="S219"/>
      <c r="T219"/>
      <c r="U219"/>
      <c r="V219"/>
      <c r="W219"/>
      <c r="X219"/>
      <c r="Y219"/>
      <c r="Z219"/>
      <c r="AA219"/>
      <c r="AB219"/>
      <c r="AC219"/>
      <c r="AD219"/>
      <c r="AE219"/>
      <c r="AF219" s="12"/>
      <c r="AG219" s="12"/>
      <c r="AH219" s="12"/>
    </row>
    <row r="220" spans="2:34" ht="15">
      <c r="B220"/>
      <c r="C220"/>
      <c r="D220"/>
      <c r="E220"/>
      <c r="F220"/>
      <c r="G220"/>
      <c r="H220"/>
      <c r="I220"/>
      <c r="J220"/>
      <c r="K220"/>
      <c r="L220"/>
      <c r="M220"/>
      <c r="N220"/>
      <c r="O220"/>
      <c r="P220"/>
      <c r="Q220"/>
      <c r="R220"/>
      <c r="S220"/>
      <c r="T220"/>
      <c r="U220"/>
      <c r="V220"/>
      <c r="W220"/>
      <c r="X220"/>
      <c r="Y220"/>
      <c r="Z220"/>
      <c r="AA220"/>
      <c r="AB220"/>
      <c r="AC220"/>
      <c r="AD220"/>
      <c r="AE220"/>
      <c r="AF220" s="12"/>
      <c r="AG220" s="12"/>
      <c r="AH220" s="12"/>
    </row>
    <row r="221" spans="2:34" ht="15">
      <c r="B221"/>
      <c r="C221"/>
      <c r="D221"/>
      <c r="E221"/>
      <c r="F221"/>
      <c r="G221"/>
      <c r="H221"/>
      <c r="I221"/>
      <c r="J221"/>
      <c r="K221"/>
      <c r="L221"/>
      <c r="M221"/>
      <c r="N221"/>
      <c r="O221"/>
      <c r="P221"/>
      <c r="Q221"/>
      <c r="R221"/>
      <c r="S221"/>
      <c r="T221"/>
      <c r="U221"/>
      <c r="V221"/>
      <c r="W221"/>
      <c r="X221"/>
      <c r="Y221"/>
      <c r="Z221"/>
      <c r="AA221"/>
      <c r="AB221"/>
      <c r="AC221"/>
      <c r="AD221"/>
      <c r="AE221"/>
      <c r="AF221" s="12"/>
      <c r="AG221" s="12"/>
      <c r="AH221" s="12"/>
    </row>
    <row r="222" spans="2:34" ht="15">
      <c r="B222"/>
      <c r="C222"/>
      <c r="D222"/>
      <c r="E222"/>
      <c r="F222"/>
      <c r="G222"/>
      <c r="H222"/>
      <c r="I222"/>
      <c r="J222"/>
      <c r="K222"/>
      <c r="L222"/>
      <c r="M222"/>
      <c r="N222"/>
      <c r="O222"/>
      <c r="P222"/>
      <c r="Q222"/>
      <c r="R222"/>
      <c r="S222"/>
      <c r="T222"/>
      <c r="U222"/>
      <c r="V222"/>
      <c r="W222"/>
      <c r="X222"/>
      <c r="Y222"/>
      <c r="Z222"/>
      <c r="AA222"/>
      <c r="AB222"/>
      <c r="AC222"/>
      <c r="AD222"/>
      <c r="AE222"/>
      <c r="AF222" s="12"/>
      <c r="AG222" s="12"/>
      <c r="AH222" s="12"/>
    </row>
    <row r="223" spans="2:34" ht="15">
      <c r="B223"/>
      <c r="C223"/>
      <c r="D223"/>
      <c r="E223"/>
      <c r="F223"/>
      <c r="G223"/>
      <c r="H223"/>
      <c r="I223"/>
      <c r="J223"/>
      <c r="K223"/>
      <c r="L223"/>
      <c r="M223"/>
      <c r="N223"/>
      <c r="O223"/>
      <c r="P223"/>
      <c r="Q223"/>
      <c r="R223"/>
      <c r="S223"/>
      <c r="T223"/>
      <c r="U223"/>
      <c r="V223"/>
      <c r="W223"/>
      <c r="X223"/>
      <c r="Y223"/>
      <c r="Z223"/>
      <c r="AA223"/>
      <c r="AB223"/>
      <c r="AC223"/>
      <c r="AD223"/>
      <c r="AE223"/>
      <c r="AF223" s="12"/>
      <c r="AG223" s="12"/>
      <c r="AH223" s="12"/>
    </row>
    <row r="224" spans="2:34" ht="15">
      <c r="B224"/>
      <c r="C224"/>
      <c r="D224"/>
      <c r="E224"/>
      <c r="F224"/>
      <c r="G224"/>
      <c r="H224"/>
      <c r="I224"/>
      <c r="J224"/>
      <c r="K224"/>
      <c r="L224"/>
      <c r="M224"/>
      <c r="N224"/>
      <c r="O224"/>
      <c r="P224"/>
      <c r="Q224"/>
      <c r="R224"/>
      <c r="S224"/>
      <c r="T224"/>
      <c r="U224"/>
      <c r="V224"/>
      <c r="W224"/>
      <c r="X224"/>
      <c r="Y224"/>
      <c r="Z224"/>
      <c r="AA224"/>
      <c r="AB224"/>
      <c r="AC224"/>
      <c r="AD224"/>
      <c r="AE224"/>
      <c r="AF224" s="12"/>
      <c r="AG224" s="12"/>
      <c r="AH224" s="12"/>
    </row>
    <row r="225" spans="2:34" ht="15">
      <c r="B225"/>
      <c r="C225"/>
      <c r="D225"/>
      <c r="E225"/>
      <c r="F225"/>
      <c r="G225"/>
      <c r="H225"/>
      <c r="I225"/>
      <c r="J225"/>
      <c r="K225"/>
      <c r="L225"/>
      <c r="M225"/>
      <c r="N225"/>
      <c r="O225"/>
      <c r="P225"/>
      <c r="Q225"/>
      <c r="R225"/>
      <c r="S225"/>
      <c r="T225"/>
      <c r="U225"/>
      <c r="V225"/>
      <c r="W225"/>
      <c r="X225"/>
      <c r="Y225"/>
      <c r="Z225"/>
      <c r="AA225"/>
      <c r="AB225"/>
      <c r="AC225"/>
      <c r="AD225"/>
      <c r="AE225"/>
      <c r="AF225" s="12"/>
      <c r="AG225" s="12"/>
      <c r="AH225" s="12"/>
    </row>
    <row r="226" spans="2:34" ht="15">
      <c r="B226"/>
      <c r="C226"/>
      <c r="D226"/>
      <c r="E226"/>
      <c r="F226"/>
      <c r="G226"/>
      <c r="H226"/>
      <c r="I226"/>
      <c r="J226"/>
      <c r="K226"/>
      <c r="L226"/>
      <c r="M226"/>
      <c r="N226"/>
      <c r="O226"/>
      <c r="P226"/>
      <c r="Q226"/>
      <c r="R226"/>
      <c r="S226"/>
      <c r="T226"/>
      <c r="U226"/>
      <c r="V226"/>
      <c r="W226"/>
      <c r="X226"/>
      <c r="Y226"/>
      <c r="Z226"/>
      <c r="AA226"/>
      <c r="AB226"/>
      <c r="AC226"/>
      <c r="AD226"/>
      <c r="AE226"/>
      <c r="AF226" s="12"/>
      <c r="AG226" s="12"/>
      <c r="AH226" s="12"/>
    </row>
    <row r="227" spans="2:34" ht="15">
      <c r="B227"/>
      <c r="C227"/>
      <c r="D227"/>
      <c r="E227"/>
      <c r="F227"/>
      <c r="G227"/>
      <c r="H227"/>
      <c r="I227"/>
      <c r="J227"/>
      <c r="K227"/>
      <c r="L227"/>
      <c r="M227"/>
      <c r="N227"/>
      <c r="O227"/>
      <c r="P227"/>
      <c r="Q227"/>
      <c r="R227"/>
      <c r="S227"/>
      <c r="T227"/>
      <c r="U227"/>
      <c r="V227"/>
      <c r="W227"/>
      <c r="X227"/>
      <c r="Y227"/>
      <c r="Z227"/>
      <c r="AA227"/>
      <c r="AB227"/>
      <c r="AC227"/>
      <c r="AD227"/>
      <c r="AE227"/>
      <c r="AF227" s="12"/>
      <c r="AG227" s="12"/>
      <c r="AH227" s="12"/>
    </row>
    <row r="228" spans="2:34" ht="15">
      <c r="B228"/>
      <c r="C228"/>
      <c r="D228"/>
      <c r="E228"/>
      <c r="F228"/>
      <c r="G228"/>
      <c r="H228"/>
      <c r="I228"/>
      <c r="J228"/>
      <c r="K228"/>
      <c r="L228"/>
      <c r="M228"/>
      <c r="N228"/>
      <c r="O228"/>
      <c r="P228"/>
      <c r="Q228"/>
      <c r="R228"/>
      <c r="S228"/>
      <c r="T228"/>
      <c r="U228"/>
      <c r="V228"/>
      <c r="W228"/>
      <c r="X228"/>
      <c r="Y228"/>
      <c r="Z228"/>
      <c r="AA228"/>
      <c r="AB228"/>
      <c r="AC228"/>
      <c r="AD228"/>
      <c r="AE228"/>
      <c r="AF228" s="12"/>
      <c r="AG228" s="12"/>
      <c r="AH228" s="12"/>
    </row>
    <row r="229" spans="2:34" ht="15">
      <c r="B229"/>
      <c r="C229"/>
      <c r="D229"/>
      <c r="E229"/>
      <c r="F229"/>
      <c r="G229"/>
      <c r="H229"/>
      <c r="I229"/>
      <c r="J229"/>
      <c r="K229"/>
      <c r="L229"/>
      <c r="M229"/>
      <c r="N229"/>
      <c r="O229"/>
      <c r="P229"/>
      <c r="Q229"/>
      <c r="R229"/>
      <c r="S229"/>
      <c r="T229"/>
      <c r="U229"/>
      <c r="V229"/>
      <c r="W229"/>
      <c r="X229"/>
      <c r="Y229"/>
      <c r="Z229"/>
      <c r="AA229"/>
      <c r="AB229"/>
      <c r="AC229"/>
      <c r="AD229"/>
      <c r="AE229"/>
      <c r="AF229" s="12"/>
      <c r="AG229" s="12"/>
      <c r="AH229" s="12"/>
    </row>
    <row r="230" spans="2:34" ht="15">
      <c r="B230"/>
      <c r="C230"/>
      <c r="D230"/>
      <c r="E230"/>
      <c r="F230"/>
      <c r="G230"/>
      <c r="H230"/>
      <c r="I230"/>
      <c r="J230"/>
      <c r="K230"/>
      <c r="L230"/>
      <c r="M230"/>
      <c r="N230"/>
      <c r="O230"/>
      <c r="P230"/>
      <c r="Q230"/>
      <c r="R230"/>
      <c r="S230"/>
      <c r="T230"/>
      <c r="U230"/>
      <c r="V230"/>
      <c r="W230"/>
      <c r="X230"/>
      <c r="Y230"/>
      <c r="Z230"/>
      <c r="AA230"/>
      <c r="AB230"/>
      <c r="AC230"/>
      <c r="AD230"/>
      <c r="AE230"/>
      <c r="AF230" s="12"/>
      <c r="AG230" s="12"/>
      <c r="AH230" s="12"/>
    </row>
    <row r="231" spans="2:34" ht="15">
      <c r="B231"/>
      <c r="C231"/>
      <c r="D231"/>
      <c r="E231"/>
      <c r="F231"/>
      <c r="G231"/>
      <c r="H231"/>
      <c r="I231"/>
      <c r="J231"/>
      <c r="K231"/>
      <c r="L231"/>
      <c r="M231"/>
      <c r="N231"/>
      <c r="O231"/>
      <c r="P231"/>
      <c r="Q231"/>
      <c r="R231"/>
      <c r="S231"/>
      <c r="T231"/>
      <c r="U231"/>
      <c r="V231"/>
      <c r="W231"/>
      <c r="X231"/>
      <c r="Y231"/>
      <c r="Z231"/>
      <c r="AA231"/>
      <c r="AB231"/>
      <c r="AC231"/>
      <c r="AD231"/>
      <c r="AE231"/>
      <c r="AF231" s="12"/>
      <c r="AG231" s="12"/>
      <c r="AH231" s="12"/>
    </row>
    <row r="232" spans="2:34" ht="15">
      <c r="B232"/>
      <c r="C232"/>
      <c r="D232"/>
      <c r="E232"/>
      <c r="F232"/>
      <c r="G232"/>
      <c r="H232"/>
      <c r="I232"/>
      <c r="J232"/>
      <c r="K232"/>
      <c r="L232"/>
      <c r="M232"/>
      <c r="N232"/>
      <c r="O232"/>
      <c r="P232"/>
      <c r="Q232"/>
      <c r="R232"/>
      <c r="S232"/>
      <c r="T232"/>
      <c r="U232"/>
      <c r="V232"/>
      <c r="W232"/>
      <c r="X232"/>
      <c r="Y232"/>
      <c r="Z232"/>
      <c r="AA232"/>
      <c r="AB232"/>
      <c r="AC232"/>
      <c r="AD232"/>
      <c r="AE232"/>
      <c r="AF232" s="12"/>
      <c r="AG232" s="12"/>
      <c r="AH232" s="12"/>
    </row>
    <row r="233" spans="2:34" ht="15">
      <c r="B233"/>
      <c r="C233"/>
      <c r="D233"/>
      <c r="E233"/>
      <c r="F233"/>
      <c r="G233"/>
      <c r="H233"/>
      <c r="I233"/>
      <c r="J233"/>
      <c r="K233"/>
      <c r="L233"/>
      <c r="M233"/>
      <c r="N233"/>
      <c r="O233"/>
      <c r="P233"/>
      <c r="Q233"/>
      <c r="R233"/>
      <c r="S233"/>
      <c r="T233"/>
      <c r="U233"/>
      <c r="V233"/>
      <c r="W233"/>
      <c r="X233"/>
      <c r="Y233"/>
      <c r="Z233"/>
      <c r="AA233"/>
      <c r="AB233"/>
      <c r="AC233"/>
      <c r="AD233"/>
      <c r="AE233"/>
      <c r="AF233" s="12"/>
      <c r="AG233" s="12"/>
      <c r="AH233" s="12"/>
    </row>
    <row r="234" spans="2:34" ht="15">
      <c r="B234"/>
      <c r="C234"/>
      <c r="D234"/>
      <c r="E234"/>
      <c r="F234"/>
      <c r="G234"/>
      <c r="H234"/>
      <c r="I234"/>
      <c r="J234"/>
      <c r="K234"/>
      <c r="L234"/>
      <c r="M234"/>
      <c r="N234"/>
      <c r="O234"/>
      <c r="P234"/>
      <c r="Q234"/>
      <c r="R234"/>
      <c r="S234"/>
      <c r="T234"/>
      <c r="U234"/>
      <c r="V234"/>
      <c r="W234"/>
      <c r="X234"/>
      <c r="Y234"/>
      <c r="Z234"/>
      <c r="AA234"/>
      <c r="AB234"/>
      <c r="AC234"/>
      <c r="AD234"/>
      <c r="AE234"/>
      <c r="AF234" s="12"/>
      <c r="AG234" s="12"/>
      <c r="AH234" s="12"/>
    </row>
    <row r="235" spans="2:34" ht="15">
      <c r="B235"/>
      <c r="C235"/>
      <c r="D235"/>
      <c r="E235"/>
      <c r="F235"/>
      <c r="G235"/>
      <c r="H235"/>
      <c r="I235"/>
      <c r="J235"/>
      <c r="K235"/>
      <c r="L235"/>
      <c r="M235"/>
      <c r="N235"/>
      <c r="O235"/>
      <c r="P235"/>
      <c r="Q235"/>
      <c r="R235"/>
      <c r="S235"/>
      <c r="T235"/>
      <c r="U235"/>
      <c r="V235"/>
      <c r="W235"/>
      <c r="X235"/>
      <c r="Y235"/>
      <c r="Z235"/>
      <c r="AA235"/>
      <c r="AB235"/>
      <c r="AC235"/>
      <c r="AD235"/>
      <c r="AE235"/>
      <c r="AF235" s="12"/>
      <c r="AG235" s="12"/>
      <c r="AH235" s="12"/>
    </row>
    <row r="236" spans="2:34" ht="15">
      <c r="B236"/>
      <c r="C236"/>
      <c r="D236"/>
      <c r="E236"/>
      <c r="F236"/>
      <c r="G236"/>
      <c r="H236"/>
      <c r="I236"/>
      <c r="J236"/>
      <c r="K236"/>
      <c r="L236"/>
      <c r="M236"/>
      <c r="N236"/>
      <c r="O236"/>
      <c r="P236"/>
      <c r="Q236"/>
      <c r="R236"/>
      <c r="S236"/>
      <c r="T236"/>
      <c r="U236"/>
      <c r="V236"/>
      <c r="W236"/>
      <c r="X236"/>
      <c r="Y236"/>
      <c r="Z236"/>
      <c r="AA236"/>
      <c r="AB236"/>
      <c r="AC236"/>
      <c r="AD236"/>
      <c r="AE236"/>
    </row>
    <row r="237" spans="2:34" ht="15">
      <c r="B237"/>
      <c r="C237"/>
      <c r="D237"/>
      <c r="E237"/>
      <c r="F237"/>
      <c r="G237"/>
      <c r="H237"/>
      <c r="I237"/>
      <c r="J237"/>
      <c r="K237"/>
      <c r="L237"/>
      <c r="M237"/>
      <c r="N237"/>
      <c r="O237"/>
      <c r="P237"/>
      <c r="Q237"/>
      <c r="R237"/>
      <c r="S237"/>
      <c r="T237"/>
      <c r="U237"/>
      <c r="V237"/>
      <c r="W237"/>
      <c r="X237"/>
      <c r="Y237"/>
      <c r="Z237"/>
      <c r="AA237"/>
      <c r="AB237"/>
      <c r="AC237"/>
      <c r="AD237"/>
      <c r="AE237"/>
    </row>
    <row r="238" spans="2:34" ht="15">
      <c r="B238"/>
      <c r="C238"/>
      <c r="D238"/>
      <c r="E238"/>
      <c r="F238"/>
      <c r="G238"/>
      <c r="H238"/>
      <c r="I238"/>
      <c r="J238"/>
      <c r="K238"/>
      <c r="L238"/>
      <c r="M238"/>
      <c r="N238"/>
      <c r="O238"/>
      <c r="P238"/>
      <c r="Q238"/>
      <c r="R238"/>
      <c r="S238"/>
      <c r="T238"/>
      <c r="U238"/>
      <c r="V238"/>
      <c r="W238"/>
      <c r="X238"/>
      <c r="Y238"/>
      <c r="Z238"/>
      <c r="AA238"/>
      <c r="AB238"/>
      <c r="AC238"/>
      <c r="AD238"/>
      <c r="AE238"/>
    </row>
    <row r="239" spans="2:34" ht="15">
      <c r="B239"/>
      <c r="C239"/>
      <c r="D239"/>
      <c r="E239"/>
      <c r="F239"/>
      <c r="G239"/>
      <c r="H239"/>
      <c r="I239"/>
      <c r="J239"/>
      <c r="K239"/>
      <c r="L239"/>
      <c r="M239"/>
      <c r="N239"/>
      <c r="O239"/>
      <c r="P239"/>
      <c r="Q239"/>
      <c r="R239"/>
      <c r="S239"/>
      <c r="T239"/>
      <c r="U239"/>
      <c r="V239"/>
      <c r="W239"/>
      <c r="X239"/>
      <c r="Y239"/>
      <c r="Z239"/>
      <c r="AA239"/>
      <c r="AB239"/>
      <c r="AC239"/>
      <c r="AD239"/>
      <c r="AE239"/>
    </row>
    <row r="240" spans="2:34" ht="15">
      <c r="B240"/>
      <c r="C240"/>
      <c r="D240"/>
      <c r="E240"/>
      <c r="F240"/>
      <c r="G240"/>
      <c r="H240"/>
      <c r="I240"/>
      <c r="J240"/>
      <c r="K240"/>
      <c r="L240"/>
      <c r="M240"/>
      <c r="N240"/>
      <c r="O240"/>
      <c r="P240"/>
      <c r="Q240"/>
      <c r="R240"/>
      <c r="S240"/>
      <c r="T240"/>
      <c r="U240"/>
      <c r="V240"/>
      <c r="W240"/>
      <c r="X240"/>
      <c r="Y240"/>
      <c r="Z240"/>
      <c r="AA240"/>
      <c r="AB240"/>
      <c r="AC240"/>
      <c r="AD240"/>
      <c r="AE240"/>
    </row>
    <row r="241" spans="2:31" ht="15">
      <c r="B241"/>
      <c r="C241"/>
      <c r="D241"/>
      <c r="E241"/>
      <c r="F241"/>
      <c r="G241"/>
      <c r="H241"/>
      <c r="I241"/>
      <c r="J241"/>
      <c r="K241"/>
      <c r="L241"/>
      <c r="M241"/>
      <c r="N241"/>
      <c r="O241"/>
      <c r="P241"/>
      <c r="Q241"/>
      <c r="R241"/>
      <c r="S241"/>
      <c r="T241"/>
      <c r="U241"/>
      <c r="V241"/>
      <c r="W241"/>
      <c r="X241"/>
      <c r="Y241"/>
      <c r="Z241"/>
      <c r="AA241"/>
      <c r="AB241"/>
      <c r="AC241"/>
      <c r="AD241"/>
      <c r="AE241"/>
    </row>
    <row r="242" spans="2:31" ht="15">
      <c r="B242"/>
      <c r="C242"/>
      <c r="D242"/>
      <c r="E242"/>
      <c r="F242"/>
      <c r="G242"/>
      <c r="H242"/>
      <c r="I242"/>
      <c r="J242"/>
      <c r="K242"/>
      <c r="L242"/>
      <c r="M242"/>
      <c r="N242"/>
      <c r="O242"/>
      <c r="P242"/>
      <c r="Q242"/>
      <c r="R242"/>
      <c r="S242"/>
      <c r="T242"/>
      <c r="U242"/>
      <c r="V242"/>
      <c r="W242"/>
      <c r="X242"/>
      <c r="Y242"/>
      <c r="Z242"/>
      <c r="AA242"/>
      <c r="AB242"/>
      <c r="AC242"/>
      <c r="AD242"/>
      <c r="AE242"/>
    </row>
    <row r="243" spans="2:31" ht="15">
      <c r="B243"/>
      <c r="C243"/>
      <c r="D243"/>
      <c r="E243"/>
      <c r="F243"/>
      <c r="G243"/>
      <c r="H243"/>
      <c r="I243"/>
      <c r="J243"/>
      <c r="K243"/>
      <c r="L243"/>
      <c r="M243"/>
      <c r="N243"/>
      <c r="O243"/>
      <c r="P243"/>
      <c r="Q243"/>
      <c r="R243"/>
      <c r="S243"/>
      <c r="T243"/>
      <c r="U243"/>
      <c r="V243"/>
      <c r="W243"/>
      <c r="X243"/>
      <c r="Y243"/>
      <c r="Z243"/>
      <c r="AA243"/>
      <c r="AB243"/>
      <c r="AC243"/>
      <c r="AD243"/>
      <c r="AE243"/>
    </row>
    <row r="244" spans="2:31" ht="15">
      <c r="B244"/>
      <c r="C244"/>
      <c r="D244"/>
      <c r="E244"/>
      <c r="F244"/>
      <c r="G244"/>
      <c r="H244"/>
      <c r="I244"/>
      <c r="J244"/>
      <c r="K244"/>
      <c r="L244"/>
      <c r="M244"/>
      <c r="N244"/>
      <c r="O244"/>
      <c r="P244"/>
      <c r="Q244"/>
      <c r="R244"/>
      <c r="S244"/>
      <c r="T244"/>
      <c r="U244"/>
      <c r="V244"/>
      <c r="W244"/>
      <c r="X244"/>
      <c r="Y244"/>
      <c r="Z244"/>
      <c r="AA244"/>
      <c r="AB244"/>
      <c r="AC244"/>
      <c r="AD244"/>
      <c r="AE244"/>
    </row>
    <row r="245" spans="2:31" ht="15">
      <c r="B245"/>
      <c r="C245"/>
      <c r="D245"/>
      <c r="E245"/>
      <c r="F245"/>
      <c r="G245"/>
      <c r="H245"/>
      <c r="I245"/>
      <c r="J245"/>
      <c r="K245"/>
      <c r="L245"/>
      <c r="M245"/>
      <c r="N245"/>
      <c r="O245"/>
      <c r="P245"/>
      <c r="Q245"/>
      <c r="R245"/>
      <c r="S245"/>
      <c r="T245"/>
      <c r="U245"/>
      <c r="V245"/>
      <c r="W245"/>
      <c r="X245"/>
      <c r="Y245"/>
      <c r="Z245"/>
      <c r="AA245"/>
      <c r="AB245"/>
      <c r="AC245"/>
      <c r="AD245"/>
      <c r="AE245"/>
    </row>
    <row r="246" spans="2:31" ht="15">
      <c r="B246"/>
      <c r="C246"/>
      <c r="D246"/>
      <c r="E246"/>
      <c r="F246"/>
      <c r="G246"/>
      <c r="H246"/>
      <c r="I246"/>
      <c r="J246"/>
      <c r="K246"/>
      <c r="L246"/>
      <c r="M246"/>
      <c r="N246"/>
      <c r="O246"/>
      <c r="P246"/>
      <c r="Q246"/>
      <c r="R246"/>
      <c r="S246"/>
      <c r="T246"/>
      <c r="U246"/>
      <c r="V246"/>
      <c r="W246"/>
      <c r="X246"/>
      <c r="Y246"/>
      <c r="Z246"/>
      <c r="AA246"/>
      <c r="AB246"/>
      <c r="AC246"/>
      <c r="AD246"/>
      <c r="AE246"/>
    </row>
    <row r="247" spans="2:31" ht="15">
      <c r="B247"/>
      <c r="C247"/>
      <c r="D247"/>
      <c r="E247"/>
      <c r="F247"/>
      <c r="G247"/>
      <c r="H247"/>
      <c r="I247"/>
      <c r="J247"/>
      <c r="K247"/>
      <c r="L247"/>
      <c r="M247"/>
      <c r="N247"/>
      <c r="O247"/>
      <c r="P247"/>
      <c r="Q247"/>
      <c r="R247"/>
      <c r="S247"/>
      <c r="T247"/>
      <c r="U247"/>
      <c r="V247"/>
      <c r="W247"/>
      <c r="X247"/>
      <c r="Y247"/>
      <c r="Z247"/>
      <c r="AA247"/>
      <c r="AB247"/>
      <c r="AC247"/>
      <c r="AD247"/>
      <c r="AE247"/>
    </row>
    <row r="248" spans="2:31" ht="15">
      <c r="B248"/>
      <c r="C248"/>
      <c r="D248"/>
      <c r="E248"/>
      <c r="F248"/>
      <c r="G248"/>
      <c r="H248"/>
      <c r="I248"/>
      <c r="J248"/>
      <c r="K248"/>
      <c r="L248"/>
      <c r="M248"/>
      <c r="N248"/>
      <c r="O248"/>
      <c r="P248"/>
      <c r="Q248"/>
      <c r="R248"/>
      <c r="S248"/>
      <c r="T248"/>
      <c r="U248"/>
      <c r="V248"/>
      <c r="W248"/>
      <c r="X248"/>
      <c r="Y248"/>
      <c r="Z248"/>
      <c r="AA248"/>
      <c r="AB248"/>
      <c r="AC248"/>
      <c r="AD248"/>
      <c r="AE248"/>
    </row>
    <row r="249" spans="2:31" ht="15">
      <c r="B249"/>
      <c r="C249"/>
      <c r="D249"/>
      <c r="E249"/>
      <c r="F249"/>
      <c r="G249"/>
      <c r="H249"/>
      <c r="I249"/>
      <c r="J249"/>
      <c r="K249"/>
      <c r="L249"/>
      <c r="M249"/>
      <c r="N249"/>
      <c r="O249"/>
      <c r="P249"/>
      <c r="Q249"/>
      <c r="R249"/>
      <c r="S249"/>
      <c r="T249"/>
      <c r="U249"/>
      <c r="V249"/>
      <c r="W249"/>
      <c r="X249"/>
      <c r="Y249"/>
      <c r="Z249"/>
      <c r="AA249"/>
      <c r="AB249"/>
      <c r="AC249"/>
      <c r="AD249"/>
      <c r="AE249"/>
    </row>
    <row r="250" spans="2:31" ht="15">
      <c r="B250"/>
      <c r="C250"/>
      <c r="D250"/>
      <c r="E250"/>
      <c r="F250"/>
      <c r="G250"/>
      <c r="H250"/>
      <c r="I250"/>
      <c r="J250"/>
      <c r="K250"/>
      <c r="L250"/>
      <c r="M250"/>
      <c r="N250"/>
      <c r="O250"/>
      <c r="P250"/>
      <c r="Q250"/>
      <c r="R250"/>
      <c r="S250"/>
      <c r="T250"/>
      <c r="U250"/>
      <c r="V250"/>
      <c r="W250"/>
      <c r="X250"/>
      <c r="Y250"/>
      <c r="Z250"/>
      <c r="AA250"/>
      <c r="AB250"/>
      <c r="AC250"/>
      <c r="AD250"/>
      <c r="AE250"/>
    </row>
    <row r="251" spans="2:31" ht="15">
      <c r="B251"/>
      <c r="C251"/>
      <c r="D251"/>
      <c r="E251"/>
      <c r="F251"/>
      <c r="G251"/>
      <c r="H251"/>
      <c r="I251"/>
      <c r="J251"/>
      <c r="K251"/>
      <c r="L251"/>
      <c r="M251"/>
      <c r="N251"/>
      <c r="O251"/>
      <c r="P251"/>
      <c r="Q251"/>
      <c r="R251"/>
      <c r="S251"/>
      <c r="T251"/>
      <c r="U251"/>
      <c r="V251"/>
      <c r="W251"/>
      <c r="X251"/>
      <c r="Y251"/>
      <c r="Z251"/>
      <c r="AA251"/>
      <c r="AB251"/>
      <c r="AC251"/>
      <c r="AD251"/>
      <c r="AE251"/>
    </row>
    <row r="252" spans="2:31" ht="15">
      <c r="B252"/>
      <c r="C252"/>
      <c r="D252"/>
      <c r="E252"/>
      <c r="F252"/>
      <c r="G252"/>
      <c r="H252"/>
      <c r="I252"/>
      <c r="J252"/>
      <c r="K252"/>
      <c r="L252"/>
      <c r="M252"/>
      <c r="N252"/>
      <c r="O252"/>
      <c r="P252"/>
      <c r="Q252"/>
      <c r="R252"/>
      <c r="S252"/>
      <c r="T252"/>
      <c r="U252"/>
      <c r="V252"/>
      <c r="W252"/>
      <c r="X252"/>
      <c r="Y252"/>
      <c r="Z252"/>
      <c r="AA252"/>
      <c r="AB252"/>
      <c r="AC252"/>
      <c r="AD252"/>
      <c r="AE252"/>
    </row>
    <row r="253" spans="2:31" ht="15">
      <c r="B253"/>
      <c r="C253"/>
      <c r="D253"/>
      <c r="E253"/>
      <c r="F253"/>
      <c r="G253"/>
      <c r="H253"/>
      <c r="I253"/>
      <c r="J253"/>
      <c r="K253"/>
      <c r="L253"/>
      <c r="M253"/>
      <c r="N253"/>
      <c r="O253"/>
      <c r="P253"/>
      <c r="Q253"/>
      <c r="R253"/>
      <c r="S253"/>
      <c r="T253"/>
      <c r="U253"/>
      <c r="V253"/>
      <c r="W253"/>
      <c r="X253"/>
      <c r="Y253"/>
      <c r="Z253"/>
      <c r="AA253"/>
      <c r="AB253"/>
      <c r="AC253"/>
      <c r="AD253"/>
      <c r="AE253"/>
    </row>
    <row r="254" spans="2:31" ht="15">
      <c r="B254"/>
      <c r="C254"/>
      <c r="D254"/>
      <c r="E254"/>
      <c r="F254"/>
      <c r="G254"/>
      <c r="H254"/>
      <c r="I254"/>
      <c r="J254"/>
      <c r="K254"/>
      <c r="L254"/>
      <c r="M254"/>
      <c r="N254"/>
      <c r="O254"/>
      <c r="P254"/>
      <c r="Q254"/>
      <c r="R254"/>
      <c r="S254"/>
      <c r="T254"/>
      <c r="U254"/>
      <c r="V254"/>
      <c r="W254"/>
      <c r="X254"/>
      <c r="Y254"/>
      <c r="Z254"/>
      <c r="AA254"/>
      <c r="AB254"/>
      <c r="AC254"/>
      <c r="AD254"/>
      <c r="AE254"/>
    </row>
    <row r="255" spans="2:31" ht="15">
      <c r="B255"/>
      <c r="C255"/>
      <c r="D255"/>
      <c r="E255"/>
      <c r="F255"/>
      <c r="G255"/>
      <c r="H255"/>
      <c r="I255"/>
      <c r="J255"/>
      <c r="K255"/>
      <c r="L255"/>
      <c r="M255"/>
      <c r="N255"/>
      <c r="O255"/>
      <c r="P255"/>
      <c r="Q255"/>
      <c r="R255"/>
      <c r="S255"/>
      <c r="T255"/>
      <c r="U255"/>
      <c r="V255"/>
      <c r="W255"/>
      <c r="X255"/>
      <c r="Y255"/>
      <c r="Z255"/>
      <c r="AA255"/>
      <c r="AB255"/>
      <c r="AC255"/>
      <c r="AD255"/>
      <c r="AE255"/>
    </row>
    <row r="256" spans="2:31" ht="15">
      <c r="B256"/>
      <c r="C256"/>
      <c r="D256"/>
      <c r="E256"/>
      <c r="F256"/>
      <c r="G256"/>
      <c r="H256"/>
      <c r="I256"/>
      <c r="J256"/>
      <c r="K256"/>
      <c r="L256"/>
      <c r="M256"/>
      <c r="N256"/>
      <c r="O256"/>
      <c r="P256"/>
      <c r="Q256"/>
      <c r="R256"/>
      <c r="S256"/>
      <c r="T256"/>
      <c r="U256"/>
      <c r="V256"/>
      <c r="W256"/>
      <c r="X256"/>
      <c r="Y256"/>
      <c r="Z256"/>
      <c r="AA256"/>
      <c r="AB256"/>
      <c r="AC256"/>
      <c r="AD256"/>
      <c r="AE256"/>
    </row>
    <row r="257" spans="2:31" ht="15">
      <c r="B257"/>
      <c r="C257"/>
      <c r="D257"/>
      <c r="E257"/>
      <c r="F257"/>
      <c r="G257"/>
      <c r="H257"/>
      <c r="I257"/>
      <c r="J257"/>
      <c r="K257"/>
      <c r="L257"/>
      <c r="M257"/>
      <c r="N257"/>
      <c r="O257"/>
      <c r="P257"/>
      <c r="Q257"/>
      <c r="R257"/>
      <c r="S257"/>
      <c r="T257"/>
      <c r="U257"/>
      <c r="V257"/>
      <c r="W257"/>
      <c r="X257"/>
      <c r="Y257"/>
      <c r="Z257"/>
      <c r="AA257"/>
      <c r="AB257"/>
      <c r="AC257"/>
      <c r="AD257"/>
      <c r="AE257"/>
    </row>
    <row r="258" spans="2:31" ht="15">
      <c r="B258"/>
      <c r="C258"/>
      <c r="D258"/>
      <c r="E258"/>
      <c r="F258"/>
      <c r="G258"/>
      <c r="H258"/>
      <c r="I258"/>
      <c r="J258"/>
      <c r="K258"/>
      <c r="L258"/>
      <c r="M258"/>
      <c r="N258"/>
      <c r="O258"/>
      <c r="P258"/>
      <c r="Q258"/>
      <c r="R258"/>
      <c r="S258"/>
      <c r="T258"/>
      <c r="U258"/>
      <c r="V258"/>
      <c r="W258"/>
      <c r="X258"/>
      <c r="Y258"/>
      <c r="Z258"/>
      <c r="AA258"/>
      <c r="AB258"/>
      <c r="AC258"/>
      <c r="AD258"/>
      <c r="AE258"/>
    </row>
    <row r="259" spans="2:31" ht="15">
      <c r="B259"/>
      <c r="C259"/>
      <c r="D259"/>
      <c r="E259"/>
      <c r="F259"/>
      <c r="G259"/>
      <c r="H259"/>
      <c r="I259"/>
      <c r="J259"/>
      <c r="K259"/>
      <c r="L259"/>
      <c r="M259"/>
      <c r="N259"/>
      <c r="O259"/>
      <c r="P259"/>
      <c r="Q259"/>
      <c r="R259"/>
      <c r="S259"/>
      <c r="T259"/>
      <c r="U259"/>
      <c r="V259"/>
      <c r="W259"/>
      <c r="X259"/>
      <c r="Y259"/>
      <c r="Z259"/>
      <c r="AA259"/>
      <c r="AB259"/>
      <c r="AC259"/>
      <c r="AD259"/>
      <c r="AE259"/>
    </row>
    <row r="260" spans="2:31" ht="15">
      <c r="B260"/>
      <c r="C260"/>
      <c r="D260"/>
      <c r="E260"/>
      <c r="F260"/>
      <c r="G260"/>
      <c r="H260"/>
      <c r="I260"/>
      <c r="J260"/>
      <c r="K260"/>
      <c r="L260"/>
      <c r="M260"/>
      <c r="N260"/>
      <c r="O260"/>
      <c r="P260"/>
      <c r="Q260"/>
      <c r="R260"/>
      <c r="S260"/>
      <c r="T260"/>
      <c r="U260"/>
      <c r="V260"/>
      <c r="W260"/>
      <c r="X260"/>
      <c r="Y260"/>
      <c r="Z260"/>
      <c r="AA260"/>
      <c r="AB260"/>
      <c r="AC260"/>
      <c r="AD260"/>
      <c r="AE260"/>
    </row>
    <row r="261" spans="2:31" ht="15">
      <c r="B261"/>
      <c r="C261"/>
      <c r="D261"/>
      <c r="E261"/>
      <c r="F261"/>
      <c r="G261"/>
      <c r="H261"/>
      <c r="I261"/>
      <c r="J261"/>
      <c r="K261"/>
      <c r="L261"/>
      <c r="M261"/>
      <c r="N261"/>
      <c r="O261"/>
      <c r="P261"/>
      <c r="Q261"/>
      <c r="R261"/>
      <c r="S261"/>
      <c r="T261"/>
      <c r="U261"/>
      <c r="V261"/>
      <c r="W261"/>
      <c r="X261"/>
      <c r="Y261"/>
      <c r="Z261"/>
      <c r="AA261"/>
      <c r="AB261"/>
      <c r="AC261"/>
      <c r="AD261"/>
      <c r="AE261"/>
    </row>
    <row r="262" spans="2:31" ht="15">
      <c r="B262"/>
      <c r="C262"/>
      <c r="D262"/>
      <c r="E262"/>
      <c r="F262"/>
      <c r="G262"/>
      <c r="H262"/>
      <c r="I262"/>
      <c r="J262"/>
      <c r="K262"/>
      <c r="L262"/>
      <c r="M262"/>
      <c r="N262"/>
    </row>
    <row r="263" spans="2:31" ht="15">
      <c r="B263"/>
      <c r="C263"/>
      <c r="D263"/>
      <c r="E263"/>
      <c r="F263"/>
      <c r="G263"/>
      <c r="H263"/>
      <c r="I263"/>
      <c r="J263"/>
      <c r="K263"/>
      <c r="L263"/>
      <c r="M263"/>
      <c r="N263"/>
    </row>
  </sheetData>
  <mergeCells count="11">
    <mergeCell ref="B1:N1"/>
    <mergeCell ref="B2:N2"/>
    <mergeCell ref="B3:N3"/>
    <mergeCell ref="I95:L95"/>
    <mergeCell ref="I108:L108"/>
    <mergeCell ref="I8:L8"/>
    <mergeCell ref="I22:L22"/>
    <mergeCell ref="I36:L36"/>
    <mergeCell ref="I50:L50"/>
    <mergeCell ref="I68:L68"/>
    <mergeCell ref="I81:L81"/>
  </mergeCells>
  <pageMargins left="0.5" right="0.5" top="0.3" bottom="0.31" header="0.5" footer="0.5"/>
  <pageSetup scale="68" orientation="landscape" horizontalDpi="4294967293" verticalDpi="4294967293" r:id="rId1"/>
  <headerFooter alignWithMargins="0"/>
  <rowBreaks count="1" manualBreak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yncVertical="1" syncRef="A1" transitionEvaluation="1" codeName="Sheet11">
    <pageSetUpPr fitToPage="1"/>
  </sheetPr>
  <dimension ref="B1:AH164"/>
  <sheetViews>
    <sheetView showGridLines="0" zoomScale="90" zoomScaleNormal="90" workbookViewId="0"/>
  </sheetViews>
  <sheetFormatPr defaultColWidth="9.77734375" defaultRowHeight="12.75"/>
  <cols>
    <col min="1" max="1" width="2.33203125" style="1" customWidth="1"/>
    <col min="2" max="2" width="22.6640625" style="12" customWidth="1"/>
    <col min="3" max="3" width="7.77734375" style="12" customWidth="1"/>
    <col min="4" max="4" width="8.5546875" style="12" customWidth="1"/>
    <col min="5" max="5" width="7.77734375" style="12" customWidth="1"/>
    <col min="6" max="6" width="8.109375" style="12" customWidth="1"/>
    <col min="7" max="8" width="7.77734375" style="12" customWidth="1"/>
    <col min="9" max="11" width="6.33203125" style="12" customWidth="1"/>
    <col min="12" max="12" width="8.21875" style="1" customWidth="1"/>
    <col min="13" max="13" width="0.88671875" style="1" customWidth="1"/>
    <col min="14" max="14" width="11.21875" style="1" customWidth="1"/>
    <col min="15" max="16384" width="9.77734375" style="1"/>
  </cols>
  <sheetData>
    <row r="1" spans="2:14">
      <c r="B1" s="955" t="str">
        <f>'Title Page'!$B$30</f>
        <v>ASHRAE Standard 140-2023, Informative Annex B8, Section B8.1</v>
      </c>
      <c r="C1" s="955"/>
      <c r="D1" s="955"/>
      <c r="E1" s="955"/>
      <c r="F1" s="955"/>
      <c r="G1" s="955"/>
      <c r="H1" s="955"/>
      <c r="I1" s="955"/>
      <c r="J1" s="955"/>
      <c r="K1" s="955"/>
      <c r="L1" s="955"/>
      <c r="M1" s="955"/>
      <c r="N1" s="955"/>
    </row>
    <row r="2" spans="2:14">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14">
      <c r="B3" s="955" t="str">
        <f>'Title Page'!$B$34</f>
        <v/>
      </c>
      <c r="C3" s="955"/>
      <c r="D3" s="955"/>
      <c r="E3" s="955"/>
      <c r="F3" s="955"/>
      <c r="G3" s="955"/>
      <c r="H3" s="955"/>
      <c r="I3" s="955"/>
      <c r="J3" s="955"/>
      <c r="K3" s="955"/>
      <c r="L3" s="955"/>
      <c r="M3" s="955"/>
      <c r="N3" s="955"/>
    </row>
    <row r="4" spans="2:14" ht="15" customHeight="1">
      <c r="C4" s="196" t="s">
        <v>1389</v>
      </c>
      <c r="D4" s="196"/>
    </row>
    <row r="5" spans="2:14" ht="10.5" customHeight="1">
      <c r="C5" s="196" t="s">
        <v>233</v>
      </c>
      <c r="D5" s="196"/>
    </row>
    <row r="6" spans="2:14" ht="5.25" customHeight="1"/>
    <row r="7" spans="2:14" ht="15.75">
      <c r="B7" s="135" t="s">
        <v>262</v>
      </c>
      <c r="E7" s="16"/>
      <c r="F7" s="16"/>
      <c r="G7" s="16"/>
      <c r="H7" s="16"/>
      <c r="I7" s="16"/>
      <c r="J7" s="16"/>
      <c r="K7" s="1"/>
      <c r="N7" s="16"/>
    </row>
    <row r="8" spans="2:14" ht="13.5" thickBot="1">
      <c r="B8" s="146" t="s">
        <v>489</v>
      </c>
      <c r="C8" s="16"/>
      <c r="D8" s="16"/>
      <c r="E8" s="16"/>
      <c r="F8" s="16"/>
      <c r="G8" s="16"/>
      <c r="H8" s="16"/>
      <c r="I8" s="16"/>
      <c r="J8" s="16"/>
      <c r="K8" s="1"/>
      <c r="N8" s="16"/>
    </row>
    <row r="9" spans="2:14" ht="13.5" thickTop="1">
      <c r="B9" s="451" t="s">
        <v>559</v>
      </c>
      <c r="C9" s="452" t="str">
        <f ca="1">'DATA for charts'!C6</f>
        <v>BSIMAC</v>
      </c>
      <c r="D9" s="452" t="str">
        <f ca="1">'DATA for charts'!D6</f>
        <v>CSE</v>
      </c>
      <c r="E9" s="452" t="str">
        <f ca="1">'DATA for charts'!E6</f>
        <v>DeST</v>
      </c>
      <c r="F9" s="452" t="str">
        <f ca="1">'DATA for charts'!F6</f>
        <v>EnergyPlus</v>
      </c>
      <c r="G9" s="452" t="str">
        <f ca="1">'DATA for charts'!G6</f>
        <v>ESP-r</v>
      </c>
      <c r="H9" s="452" t="str">
        <f ca="1">'DATA for charts'!H6</f>
        <v>TRNSYS</v>
      </c>
      <c r="I9" s="973" t="s">
        <v>561</v>
      </c>
      <c r="J9" s="974"/>
      <c r="K9" s="974"/>
      <c r="L9" s="975"/>
      <c r="M9" s="146"/>
      <c r="N9" s="350" t="str">
        <f ca="1">'DATA for charts'!$S$6</f>
        <v>Tested Prg</v>
      </c>
    </row>
    <row r="10" spans="2:14">
      <c r="B10" s="201"/>
      <c r="C10" s="254" t="str">
        <f ca="1">'DATA for charts'!C7</f>
        <v/>
      </c>
      <c r="D10" s="254" t="str">
        <f ca="1">'DATA for charts'!D7</f>
        <v/>
      </c>
      <c r="E10" s="254" t="str">
        <f ca="1">'DATA for charts'!E7</f>
        <v/>
      </c>
      <c r="F10" s="254" t="str">
        <f ca="1">'DATA for charts'!F7</f>
        <v/>
      </c>
      <c r="G10" s="254" t="str">
        <f ca="1">'DATA for charts'!G7</f>
        <v/>
      </c>
      <c r="H10" s="254" t="str">
        <f ca="1">'DATA for charts'!H7</f>
        <v/>
      </c>
      <c r="I10" s="444"/>
      <c r="J10" s="353"/>
      <c r="K10" s="353"/>
      <c r="L10" s="344" t="s">
        <v>453</v>
      </c>
      <c r="M10" s="146"/>
      <c r="N10" s="354" t="str">
        <f ca="1">'DATA for charts'!$S$7</f>
        <v/>
      </c>
    </row>
    <row r="11" spans="2:14">
      <c r="B11" s="208" t="s">
        <v>558</v>
      </c>
      <c r="C11" s="242"/>
      <c r="D11" s="242"/>
      <c r="E11" s="242"/>
      <c r="F11" s="242"/>
      <c r="G11" s="242"/>
      <c r="H11" s="242"/>
      <c r="I11" s="418" t="s">
        <v>254</v>
      </c>
      <c r="J11" s="166" t="s">
        <v>255</v>
      </c>
      <c r="K11" s="166" t="s">
        <v>256</v>
      </c>
      <c r="L11" s="161" t="s">
        <v>454</v>
      </c>
      <c r="M11" s="146"/>
      <c r="N11" s="363"/>
    </row>
    <row r="12" spans="2:14">
      <c r="B12" s="157" t="s">
        <v>486</v>
      </c>
      <c r="C12" s="238">
        <f ca="1">IF(AND(ISNUMBER(C42),ISNUMBER(C$34)),C42/C$34,"")</f>
        <v>0.59120403749098771</v>
      </c>
      <c r="D12" s="238">
        <f ca="1">IF(AND(ISNUMBER(D42),ISNUMBER(D$34)),D42/D$34,"")</f>
        <v>0.62685794158623409</v>
      </c>
      <c r="E12" s="238">
        <f ca="1">IF(AND(ISNUMBER(E42),ISNUMBER(E$34)),E42/E$34,"")</f>
        <v>0.62377992132298876</v>
      </c>
      <c r="F12" s="238">
        <f ca="1">IF(AND(ISNUMBER(F42),ISNUMBER(F$34)),F42/F$34,"")</f>
        <v>0.58666991283891534</v>
      </c>
      <c r="G12" s="238">
        <f ca="1">IF(AND(ISNUMBER(G42),ISNUMBER(G$34)),G42/G$34,"")</f>
        <v>0.59708018487271663</v>
      </c>
      <c r="H12" s="238">
        <f t="shared" ref="H12" ca="1" si="0">IF(AND(ISNUMBER(H42),ISNUMBER(H$34)),H42/H$34,"")</f>
        <v>0.59425745721448031</v>
      </c>
      <c r="I12" s="245">
        <f ca="1">MIN(C12:H12)</f>
        <v>0.58666991283891534</v>
      </c>
      <c r="J12" s="238">
        <f ca="1">MAX(C12:H12)</f>
        <v>0.62685794158623409</v>
      </c>
      <c r="K12" s="246">
        <f ca="1">AVERAGE(C12:H12)</f>
        <v>0.60330824255438709</v>
      </c>
      <c r="L12" s="453">
        <f ca="1">ABS((J12-I12)/K12)</f>
        <v>6.6612762618929205E-2</v>
      </c>
      <c r="M12" s="146"/>
      <c r="N12" s="356" t="str">
        <f>IF(AND(ISNUMBER(N42),ISNUMBER(N$34)),N42/N$34,"")</f>
        <v/>
      </c>
    </row>
    <row r="13" spans="2:14">
      <c r="B13" s="157" t="s">
        <v>485</v>
      </c>
      <c r="C13" s="238">
        <f t="shared" ref="C13:H13" ca="1" si="1">IF(AND(ISNUMBER(C43),ISNUMBER(C35)),C43/C35,"")</f>
        <v>0.59979939819458372</v>
      </c>
      <c r="D13" s="238" t="str">
        <f t="shared" ca="1" si="1"/>
        <v/>
      </c>
      <c r="E13" s="238">
        <f t="shared" ca="1" si="1"/>
        <v>0.62866309971492362</v>
      </c>
      <c r="F13" s="238">
        <f t="shared" ca="1" si="1"/>
        <v>0.60069548912413373</v>
      </c>
      <c r="G13" s="238">
        <f t="shared" ca="1" si="1"/>
        <v>0.61578476456022813</v>
      </c>
      <c r="H13" s="238">
        <f t="shared" ca="1" si="1"/>
        <v>0.64013779755827005</v>
      </c>
      <c r="I13" s="245">
        <f ca="1">MIN(C13:H13)</f>
        <v>0.59979939819458372</v>
      </c>
      <c r="J13" s="238">
        <f ca="1">MAX(C13:H13)</f>
        <v>0.64013779755827005</v>
      </c>
      <c r="K13" s="246">
        <f ca="1">AVERAGE(C13:H13)</f>
        <v>0.61701610983042787</v>
      </c>
      <c r="L13" s="453">
        <f ca="1">ABS((J13-I13)/K13)</f>
        <v>6.5376574000267793E-2</v>
      </c>
      <c r="M13" s="146"/>
      <c r="N13" s="356" t="str">
        <f>IF(AND(ISNUMBER(N43),ISNUMBER(N35)),N43/N35,"")</f>
        <v/>
      </c>
    </row>
    <row r="14" spans="2:14">
      <c r="B14" s="157" t="s">
        <v>814</v>
      </c>
      <c r="C14" s="238">
        <f t="shared" ref="C14:H15" ca="1" si="2">IF(AND(ISNUMBER(C44),ISNUMBER(C$34)),C44/C$34,"")</f>
        <v>0.32227829848594086</v>
      </c>
      <c r="D14" s="238">
        <f t="shared" ca="1" si="2"/>
        <v>0.38067235502099644</v>
      </c>
      <c r="E14" s="238">
        <f t="shared" ca="1" si="2"/>
        <v>0.39242503252380884</v>
      </c>
      <c r="F14" s="238">
        <f t="shared" ca="1" si="2"/>
        <v>0.31813261704720436</v>
      </c>
      <c r="G14" s="238">
        <f t="shared" ca="1" si="2"/>
        <v>0.32477441126843226</v>
      </c>
      <c r="H14" s="238">
        <f t="shared" ca="1" si="2"/>
        <v>0.32400179160977582</v>
      </c>
      <c r="I14" s="245">
        <f ca="1">MIN(C14:H14)</f>
        <v>0.31813261704720436</v>
      </c>
      <c r="J14" s="238">
        <f ca="1">MAX(C14:H14)</f>
        <v>0.39242503252380884</v>
      </c>
      <c r="K14" s="246">
        <f ca="1">AVERAGE(C14:H14)</f>
        <v>0.34371408432602646</v>
      </c>
      <c r="L14" s="453">
        <f t="shared" ref="L14:L15" ca="1" si="3">ABS((J14-I14)/K14)</f>
        <v>0.21614597383252754</v>
      </c>
      <c r="M14" s="146"/>
      <c r="N14" s="356" t="str">
        <f>IF(AND(ISNUMBER(N44),ISNUMBER(N$34)),N44/N$34,"")</f>
        <v/>
      </c>
    </row>
    <row r="15" spans="2:14" ht="13.5" thickBot="1">
      <c r="B15" s="172" t="s">
        <v>815</v>
      </c>
      <c r="C15" s="247">
        <f t="shared" ca="1" si="2"/>
        <v>0.74765681326604183</v>
      </c>
      <c r="D15" s="247">
        <f t="shared" ca="1" si="2"/>
        <v>0.75009955887708146</v>
      </c>
      <c r="E15" s="247">
        <f t="shared" ca="1" si="2"/>
        <v>0.7704349860877906</v>
      </c>
      <c r="F15" s="247">
        <f t="shared" ca="1" si="2"/>
        <v>0.74733024840794582</v>
      </c>
      <c r="G15" s="247">
        <f t="shared" ca="1" si="2"/>
        <v>0.75442007189494531</v>
      </c>
      <c r="H15" s="247">
        <f t="shared" ca="1" si="2"/>
        <v>0.7507639626362671</v>
      </c>
      <c r="I15" s="248">
        <f ca="1">MIN(C15:H15)</f>
        <v>0.74733024840794582</v>
      </c>
      <c r="J15" s="247">
        <f ca="1">MAX(C15:H15)</f>
        <v>0.7704349860877906</v>
      </c>
      <c r="K15" s="250">
        <f ca="1">AVERAGE(C15:H15)</f>
        <v>0.75345094019501202</v>
      </c>
      <c r="L15" s="454">
        <f t="shared" ca="1" si="3"/>
        <v>3.0665218459830567E-2</v>
      </c>
      <c r="M15" s="146"/>
      <c r="N15" s="365" t="str">
        <f>IF(AND(ISNUMBER(N45),ISNUMBER(N$34)),N45/N$34,"")</f>
        <v/>
      </c>
    </row>
    <row r="16" spans="2:14" ht="13.5" thickTop="1">
      <c r="B16" s="146" t="s">
        <v>557</v>
      </c>
      <c r="C16" s="1"/>
      <c r="D16" s="1"/>
      <c r="E16" s="1"/>
      <c r="F16" s="1"/>
      <c r="G16" s="1"/>
      <c r="H16" s="1"/>
      <c r="I16" s="1"/>
      <c r="J16" s="1"/>
      <c r="K16" s="1"/>
    </row>
    <row r="17" spans="2:34">
      <c r="B17" s="1"/>
      <c r="C17" s="146"/>
      <c r="D17" s="146"/>
      <c r="E17" s="146"/>
      <c r="F17" s="146"/>
      <c r="G17" s="146"/>
      <c r="H17" s="146"/>
      <c r="I17" s="146"/>
      <c r="J17" s="146"/>
      <c r="K17" s="154"/>
      <c r="L17" s="146"/>
      <c r="N17" s="146"/>
    </row>
    <row r="18" spans="2:34" ht="15.75">
      <c r="B18" s="135" t="s">
        <v>263</v>
      </c>
      <c r="C18" s="146"/>
      <c r="D18" s="146"/>
      <c r="E18" s="146"/>
      <c r="F18" s="146"/>
      <c r="G18" s="146"/>
      <c r="H18" s="146"/>
      <c r="I18" s="154"/>
      <c r="J18" s="154"/>
      <c r="K18" s="146"/>
      <c r="L18" s="146"/>
      <c r="M18" s="146"/>
      <c r="N18" s="154"/>
    </row>
    <row r="19" spans="2:34" ht="13.5" thickBot="1">
      <c r="B19" s="146" t="s">
        <v>490</v>
      </c>
      <c r="C19" s="146"/>
      <c r="D19" s="146"/>
      <c r="E19" s="146"/>
      <c r="F19" s="146"/>
      <c r="G19" s="146"/>
      <c r="H19" s="146"/>
      <c r="I19" s="154"/>
      <c r="J19" s="154"/>
      <c r="K19" s="146"/>
      <c r="L19" s="146"/>
      <c r="M19" s="146"/>
      <c r="N19" s="154"/>
    </row>
    <row r="20" spans="2:34" ht="13.5" thickTop="1">
      <c r="B20" s="451" t="s">
        <v>559</v>
      </c>
      <c r="C20" s="452" t="str">
        <f ca="1">'DATA for charts'!C6</f>
        <v>BSIMAC</v>
      </c>
      <c r="D20" s="452" t="str">
        <f ca="1">'DATA for charts'!D6</f>
        <v>CSE</v>
      </c>
      <c r="E20" s="452" t="str">
        <f ca="1">'DATA for charts'!E6</f>
        <v>DeST</v>
      </c>
      <c r="F20" s="452" t="str">
        <f ca="1">'DATA for charts'!F6</f>
        <v>EnergyPlus</v>
      </c>
      <c r="G20" s="452" t="str">
        <f ca="1">'DATA for charts'!G6</f>
        <v>ESP-r</v>
      </c>
      <c r="H20" s="452" t="str">
        <f ca="1">'DATA for charts'!H6</f>
        <v>TRNSYS</v>
      </c>
      <c r="I20" s="973" t="s">
        <v>561</v>
      </c>
      <c r="J20" s="974"/>
      <c r="K20" s="974"/>
      <c r="L20" s="975"/>
      <c r="M20" s="146"/>
      <c r="N20" s="350" t="str">
        <f ca="1">'DATA for charts'!$S$6</f>
        <v>Tested Prg</v>
      </c>
    </row>
    <row r="21" spans="2:34">
      <c r="B21" s="201"/>
      <c r="C21" s="353" t="str">
        <f ca="1">'DATA for charts'!C7</f>
        <v/>
      </c>
      <c r="D21" s="353" t="str">
        <f ca="1">'DATA for charts'!D7</f>
        <v/>
      </c>
      <c r="E21" s="353" t="str">
        <f ca="1">'DATA for charts'!E7</f>
        <v/>
      </c>
      <c r="F21" s="353" t="str">
        <f ca="1">'DATA for charts'!F7</f>
        <v/>
      </c>
      <c r="G21" s="353" t="str">
        <f ca="1">'DATA for charts'!G7</f>
        <v/>
      </c>
      <c r="H21" s="353" t="str">
        <f ca="1">'DATA for charts'!H7</f>
        <v/>
      </c>
      <c r="I21" s="444"/>
      <c r="J21" s="353"/>
      <c r="K21" s="353"/>
      <c r="L21" s="344" t="s">
        <v>453</v>
      </c>
      <c r="M21" s="146"/>
      <c r="N21" s="354" t="str">
        <f ca="1">'DATA for charts'!$S$7</f>
        <v/>
      </c>
    </row>
    <row r="22" spans="2:34">
      <c r="B22" s="208" t="s">
        <v>558</v>
      </c>
      <c r="C22" s="455"/>
      <c r="D22" s="455"/>
      <c r="E22" s="455"/>
      <c r="F22" s="455"/>
      <c r="G22" s="455"/>
      <c r="H22" s="455"/>
      <c r="I22" s="418" t="s">
        <v>254</v>
      </c>
      <c r="J22" s="166" t="s">
        <v>255</v>
      </c>
      <c r="K22" s="166" t="s">
        <v>256</v>
      </c>
      <c r="L22" s="161" t="s">
        <v>454</v>
      </c>
      <c r="M22" s="146"/>
      <c r="N22" s="456"/>
    </row>
    <row r="23" spans="2:34">
      <c r="B23" s="175" t="s">
        <v>488</v>
      </c>
      <c r="C23" s="238">
        <f t="shared" ref="C23:H24" ca="1" si="4">IF(AND(ISNUMBER(C52),ISNUMBER(C42)),1-C52/C42,"")</f>
        <v>0.21829268292682924</v>
      </c>
      <c r="D23" s="238">
        <f t="shared" ca="1" si="4"/>
        <v>0.19413043217564707</v>
      </c>
      <c r="E23" s="238">
        <f t="shared" ca="1" si="4"/>
        <v>0.17601602889772761</v>
      </c>
      <c r="F23" s="238">
        <f t="shared" ca="1" si="4"/>
        <v>0.19637383435880473</v>
      </c>
      <c r="G23" s="238">
        <f t="shared" ca="1" si="4"/>
        <v>0.22429596500712634</v>
      </c>
      <c r="H23" s="238">
        <f t="shared" ca="1" si="4"/>
        <v>0.19545483832144617</v>
      </c>
      <c r="I23" s="245">
        <f ca="1">MIN(C23:H23)</f>
        <v>0.17601602889772761</v>
      </c>
      <c r="J23" s="238">
        <f ca="1">MAX(C23:H23)</f>
        <v>0.22429596500712634</v>
      </c>
      <c r="K23" s="246">
        <f ca="1">AVERAGE(C23:H23)</f>
        <v>0.20076063028126354</v>
      </c>
      <c r="L23" s="453">
        <f ca="1">ABS((J23-I23)/K23)</f>
        <v>0.24048507937915442</v>
      </c>
      <c r="M23" s="146"/>
      <c r="N23" s="356" t="str">
        <f>IF(AND(ISNUMBER(N52),ISNUMBER(N42)),1-N52/N42,"")</f>
        <v/>
      </c>
    </row>
    <row r="24" spans="2:34" ht="13.5" thickBot="1">
      <c r="B24" s="176" t="s">
        <v>487</v>
      </c>
      <c r="C24" s="247">
        <f t="shared" ca="1" si="4"/>
        <v>0.26755852842809369</v>
      </c>
      <c r="D24" s="247" t="str">
        <f t="shared" ca="1" si="4"/>
        <v/>
      </c>
      <c r="E24" s="247">
        <f t="shared" ca="1" si="4"/>
        <v>0.29895116562520851</v>
      </c>
      <c r="F24" s="247">
        <f t="shared" ca="1" si="4"/>
        <v>0.27826861754495247</v>
      </c>
      <c r="G24" s="247">
        <f t="shared" ca="1" si="4"/>
        <v>0.34164019733729811</v>
      </c>
      <c r="H24" s="247">
        <f t="shared" ca="1" si="4"/>
        <v>0.2857468054511324</v>
      </c>
      <c r="I24" s="248">
        <f ca="1">MIN(C24:H24)</f>
        <v>0.26755852842809369</v>
      </c>
      <c r="J24" s="247">
        <f ca="1">MAX(C24:H24)</f>
        <v>0.34164019733729811</v>
      </c>
      <c r="K24" s="250">
        <f ca="1">AVERAGE(C24:H24)</f>
        <v>0.294433062877337</v>
      </c>
      <c r="L24" s="454">
        <f ca="1">ABS((J24-I24)/K24)</f>
        <v>0.25160784656873741</v>
      </c>
      <c r="M24" s="146"/>
      <c r="N24" s="365" t="str">
        <f>IF(AND(ISNUMBER(N53),ISNUMBER(N43)),1-N53/N43,"")</f>
        <v/>
      </c>
      <c r="P24" s="215"/>
    </row>
    <row r="25" spans="2:34" ht="13.5" thickTop="1">
      <c r="B25" s="146" t="s">
        <v>557</v>
      </c>
      <c r="C25" s="1"/>
      <c r="D25" s="1"/>
      <c r="E25" s="1"/>
      <c r="F25" s="1"/>
      <c r="G25" s="1"/>
      <c r="H25" s="1"/>
      <c r="I25" s="1"/>
      <c r="J25" s="1"/>
      <c r="K25" s="1"/>
    </row>
    <row r="26" spans="2:34">
      <c r="B26" s="1"/>
      <c r="C26" s="146"/>
      <c r="D26" s="146"/>
      <c r="E26" s="146"/>
      <c r="F26" s="146"/>
      <c r="G26" s="146"/>
      <c r="H26" s="146"/>
      <c r="I26" s="146"/>
      <c r="J26" s="146"/>
      <c r="K26" s="154"/>
      <c r="L26" s="146"/>
      <c r="N26" s="146"/>
    </row>
    <row r="27" spans="2:34" ht="19.5" thickBot="1">
      <c r="B27" s="135" t="s">
        <v>571</v>
      </c>
      <c r="C27" s="146"/>
      <c r="D27" s="146"/>
      <c r="E27" s="146"/>
      <c r="F27" s="146"/>
      <c r="G27" s="146"/>
      <c r="H27" s="146"/>
      <c r="I27" s="154"/>
      <c r="J27" s="154"/>
      <c r="K27" s="146"/>
      <c r="L27" s="146"/>
      <c r="M27" s="146"/>
      <c r="N27" s="154"/>
      <c r="Q27"/>
    </row>
    <row r="28" spans="2:34" ht="15.75" thickTop="1">
      <c r="B28" s="451" t="s">
        <v>559</v>
      </c>
      <c r="C28" s="452" t="str">
        <f ca="1">'DATA for charts'!C6</f>
        <v>BSIMAC</v>
      </c>
      <c r="D28" s="452" t="str">
        <f ca="1">'DATA for charts'!D6</f>
        <v>CSE</v>
      </c>
      <c r="E28" s="452" t="str">
        <f ca="1">'DATA for charts'!E6</f>
        <v>DeST</v>
      </c>
      <c r="F28" s="452" t="str">
        <f ca="1">'DATA for charts'!F6</f>
        <v>EnergyPlus</v>
      </c>
      <c r="G28" s="452" t="str">
        <f ca="1">'DATA for charts'!G6</f>
        <v>ESP-r</v>
      </c>
      <c r="H28" s="452" t="str">
        <f ca="1">'DATA for charts'!H6</f>
        <v>TRNSYS</v>
      </c>
      <c r="I28" s="973" t="s">
        <v>561</v>
      </c>
      <c r="J28" s="974"/>
      <c r="K28" s="974"/>
      <c r="L28" s="975"/>
      <c r="M28" s="146"/>
      <c r="N28" s="350" t="str">
        <f ca="1">'DATA for charts'!$S$6</f>
        <v>Tested Prg</v>
      </c>
      <c r="O28"/>
      <c r="P28"/>
      <c r="Q28"/>
      <c r="R28"/>
      <c r="S28"/>
      <c r="T28"/>
      <c r="U28"/>
      <c r="V28"/>
      <c r="W28"/>
      <c r="X28"/>
      <c r="Y28"/>
      <c r="Z28"/>
      <c r="AA28"/>
      <c r="AB28"/>
      <c r="AC28"/>
      <c r="AD28"/>
      <c r="AE28"/>
    </row>
    <row r="29" spans="2:34" ht="15">
      <c r="B29" s="201"/>
      <c r="C29" s="353" t="str">
        <f ca="1">'DATA for charts'!C7</f>
        <v/>
      </c>
      <c r="D29" s="353" t="str">
        <f ca="1">'DATA for charts'!D7</f>
        <v/>
      </c>
      <c r="E29" s="353" t="str">
        <f ca="1">'DATA for charts'!E7</f>
        <v/>
      </c>
      <c r="F29" s="353" t="str">
        <f ca="1">'DATA for charts'!F7</f>
        <v/>
      </c>
      <c r="G29" s="353" t="str">
        <f ca="1">'DATA for charts'!G7</f>
        <v/>
      </c>
      <c r="H29" s="353" t="str">
        <f ca="1">'DATA for charts'!H7</f>
        <v/>
      </c>
      <c r="I29" s="444"/>
      <c r="J29" s="353"/>
      <c r="K29" s="353"/>
      <c r="L29" s="344" t="s">
        <v>453</v>
      </c>
      <c r="M29" s="146"/>
      <c r="N29" s="354" t="str">
        <f ca="1">'DATA for charts'!$S$7</f>
        <v/>
      </c>
      <c r="O29"/>
      <c r="P29"/>
      <c r="Q29"/>
      <c r="R29"/>
      <c r="S29"/>
      <c r="T29"/>
      <c r="U29"/>
      <c r="V29"/>
      <c r="W29"/>
      <c r="X29"/>
      <c r="Y29"/>
      <c r="Z29"/>
      <c r="AA29"/>
      <c r="AB29"/>
      <c r="AC29"/>
      <c r="AD29"/>
      <c r="AE29"/>
      <c r="AF29" s="12"/>
      <c r="AG29" s="12"/>
      <c r="AH29" s="12"/>
    </row>
    <row r="30" spans="2:34" ht="15">
      <c r="B30" s="208" t="s">
        <v>558</v>
      </c>
      <c r="C30" s="455"/>
      <c r="D30" s="455"/>
      <c r="E30" s="455"/>
      <c r="F30" s="455"/>
      <c r="G30" s="455"/>
      <c r="H30" s="455"/>
      <c r="I30" s="418" t="s">
        <v>254</v>
      </c>
      <c r="J30" s="166" t="s">
        <v>255</v>
      </c>
      <c r="K30" s="166" t="s">
        <v>256</v>
      </c>
      <c r="L30" s="161" t="s">
        <v>454</v>
      </c>
      <c r="M30" s="146"/>
      <c r="N30" s="456"/>
      <c r="O30"/>
      <c r="P30"/>
      <c r="Q30"/>
      <c r="R30"/>
      <c r="S30"/>
      <c r="T30"/>
      <c r="U30"/>
      <c r="V30"/>
      <c r="W30"/>
      <c r="X30"/>
      <c r="Y30"/>
      <c r="Z30"/>
      <c r="AA30"/>
      <c r="AB30"/>
      <c r="AC30"/>
      <c r="AD30"/>
      <c r="AE30"/>
      <c r="AF30" s="12"/>
      <c r="AG30" s="12"/>
      <c r="AH30" s="12"/>
    </row>
    <row r="31" spans="2:34" ht="15">
      <c r="B31" s="206" t="s">
        <v>568</v>
      </c>
      <c r="C31" s="457">
        <f ca="1">IF(ISNUMBER(OFFSET(INDIRECT("'"&amp;'DATA for charts'!C$5&amp;"'!$c155"),$Q31,0)),OFFSET(INDIRECT("'"&amp;'DATA for charts'!C$5&amp;"'!$c155"),$Q31,0),"")</f>
        <v>1670</v>
      </c>
      <c r="D31" s="457">
        <f ca="1">IF(ISNUMBER(OFFSET(INDIRECT("'"&amp;'DATA for charts'!D$5&amp;"'!$c155"),$Q31,0)),OFFSET(INDIRECT("'"&amp;'DATA for charts'!D$5&amp;"'!$c155"),$Q31,0),"")</f>
        <v>1662.52776234358</v>
      </c>
      <c r="E31" s="457">
        <f ca="1">IF(ISNUMBER(OFFSET(INDIRECT("'"&amp;'DATA for charts'!E$5&amp;"'!$c155"),$Q31,0)),OFFSET(INDIRECT("'"&amp;'DATA for charts'!E$5&amp;"'!$c155"),$Q31,0),"")</f>
        <v>1667.1579999999999</v>
      </c>
      <c r="F31" s="457">
        <f ca="1">IF(ISNUMBER(OFFSET(INDIRECT("'"&amp;'DATA for charts'!F$5&amp;"'!$c155"),$Q31,0)),OFFSET(INDIRECT("'"&amp;'DATA for charts'!F$5&amp;"'!$c155"),$Q31,0),"")</f>
        <v>1664.3424592963429</v>
      </c>
      <c r="G31" s="457">
        <f ca="1">IF(ISNUMBER(OFFSET(INDIRECT("'"&amp;'DATA for charts'!G$5&amp;"'!$c155"),$Q31,0)),OFFSET(INDIRECT("'"&amp;'DATA for charts'!G$5&amp;"'!$c155"),$Q31,0),"")</f>
        <v>1665.18</v>
      </c>
      <c r="H31" s="457">
        <f ca="1">IF(ISNUMBER(OFFSET(INDIRECT("'"&amp;'DATA for charts'!H$5&amp;"'!$c155"),$Q31,0)),OFFSET(INDIRECT("'"&amp;'DATA for charts'!H$5&amp;"'!$c155"),$Q31,0),"")</f>
        <v>1668.98</v>
      </c>
      <c r="I31" s="206">
        <f ca="1">MIN(C31:H31)</f>
        <v>1662.52776234358</v>
      </c>
      <c r="J31" s="457">
        <f ca="1">MAX(C31:H31)</f>
        <v>1670</v>
      </c>
      <c r="K31" s="457">
        <f ca="1">AVERAGE(C31:H31)</f>
        <v>1666.3647036066538</v>
      </c>
      <c r="L31" s="453">
        <f ca="1">ABS((J31-I31)/K31)</f>
        <v>4.484155023355467E-3</v>
      </c>
      <c r="M31" s="146"/>
      <c r="N31" s="458" t="str">
        <f>IF(ISNUMBER(YourData!$C155),YourData!$C155,"")</f>
        <v/>
      </c>
      <c r="O31"/>
      <c r="P31"/>
      <c r="Q31" s="1">
        <v>0</v>
      </c>
      <c r="R31"/>
      <c r="S31"/>
      <c r="T31"/>
      <c r="U31"/>
      <c r="V31"/>
      <c r="W31"/>
      <c r="X31"/>
      <c r="Y31"/>
      <c r="Z31"/>
      <c r="AA31"/>
      <c r="AB31"/>
      <c r="AC31"/>
      <c r="AD31"/>
      <c r="AE31"/>
      <c r="AF31" s="12"/>
      <c r="AG31" s="12"/>
      <c r="AH31" s="12"/>
    </row>
    <row r="32" spans="2:34" ht="15">
      <c r="B32" s="206" t="s">
        <v>566</v>
      </c>
      <c r="C32" s="457">
        <f ca="1">IF(ISNUMBER(OFFSET(INDIRECT("'"&amp;'DATA for charts'!C$5&amp;"'!$c155"),$Q32,0)),OFFSET(INDIRECT("'"&amp;'DATA for charts'!C$5&amp;"'!$c155"),$Q32,0),"")</f>
        <v>453</v>
      </c>
      <c r="D32" s="457">
        <f ca="1">IF(ISNUMBER(OFFSET(INDIRECT("'"&amp;'DATA for charts'!D$5&amp;"'!$c155"),$Q32,0)),OFFSET(INDIRECT("'"&amp;'DATA for charts'!D$5&amp;"'!$c155"),$Q32,0),"")</f>
        <v>399.04747599138699</v>
      </c>
      <c r="E32" s="457">
        <f ca="1">IF(ISNUMBER(OFFSET(INDIRECT("'"&amp;'DATA for charts'!E$5&amp;"'!$c155"),$Q32,0)),OFFSET(INDIRECT("'"&amp;'DATA for charts'!E$5&amp;"'!$c155"),$Q32,0),"")</f>
        <v>477.31</v>
      </c>
      <c r="F32" s="457">
        <f ca="1">IF(ISNUMBER(OFFSET(INDIRECT("'"&amp;'DATA for charts'!F$5&amp;"'!$c155"),$Q32,0)),OFFSET(INDIRECT("'"&amp;'DATA for charts'!F$5&amp;"'!$c155"),$Q32,0),"")</f>
        <v>438.24098705483976</v>
      </c>
      <c r="G32" s="457">
        <f ca="1">IF(ISNUMBER(OFFSET(INDIRECT("'"&amp;'DATA for charts'!G$5&amp;"'!$c155"),$Q32,0)),OFFSET(INDIRECT("'"&amp;'DATA for charts'!G$5&amp;"'!$c155"),$Q32,0),"")</f>
        <v>432.12</v>
      </c>
      <c r="H32" s="457">
        <f ca="1">IF(ISNUMBER(OFFSET(INDIRECT("'"&amp;'DATA for charts'!H$5&amp;"'!$c155"),$Q32,0)),OFFSET(INDIRECT("'"&amp;'DATA for charts'!H$5&amp;"'!$c155"),$Q32,0),"")</f>
        <v>440.16500000000002</v>
      </c>
      <c r="I32" s="206">
        <f ca="1">MIN(C32:H32)</f>
        <v>399.04747599138699</v>
      </c>
      <c r="J32" s="457">
        <f ca="1">MAX(C32:H32)</f>
        <v>477.31</v>
      </c>
      <c r="K32" s="457">
        <f ca="1">AVERAGE(C32:H32)</f>
        <v>439.98057717437109</v>
      </c>
      <c r="L32" s="453">
        <f ca="1">ABS((J32-I32)/K32)</f>
        <v>0.17787722474302853</v>
      </c>
      <c r="M32" s="146"/>
      <c r="N32" s="458" t="str">
        <f>IF(ISNUMBER(YourData!$C156),YourData!$C156,"")</f>
        <v/>
      </c>
      <c r="O32"/>
      <c r="P32"/>
      <c r="Q32" s="1">
        <v>1</v>
      </c>
      <c r="R32"/>
      <c r="S32"/>
      <c r="T32"/>
      <c r="U32"/>
      <c r="V32"/>
      <c r="W32"/>
      <c r="X32"/>
      <c r="Y32"/>
      <c r="Z32"/>
      <c r="AA32"/>
      <c r="AB32"/>
      <c r="AC32"/>
      <c r="AD32"/>
      <c r="AE32"/>
      <c r="AF32" s="12"/>
      <c r="AG32" s="12"/>
      <c r="AH32" s="12"/>
    </row>
    <row r="33" spans="2:34" ht="15">
      <c r="B33" s="206" t="s">
        <v>567</v>
      </c>
      <c r="C33" s="457">
        <f ca="1">IF(ISNUMBER(OFFSET(INDIRECT("'"&amp;'DATA for charts'!C$5&amp;"'!$c155"),$Q33,0)),OFFSET(INDIRECT("'"&amp;'DATA for charts'!C$5&amp;"'!$c155"),$Q33,0),"")</f>
        <v>1061</v>
      </c>
      <c r="D33" s="457">
        <f ca="1">IF(ISNUMBER(OFFSET(INDIRECT("'"&amp;'DATA for charts'!D$5&amp;"'!$c155"),$Q33,0)),OFFSET(INDIRECT("'"&amp;'DATA for charts'!D$5&amp;"'!$c155"),$Q33,0),"")</f>
        <v>1026.9873916996739</v>
      </c>
      <c r="E33" s="457">
        <f ca="1">IF(ISNUMBER(OFFSET(INDIRECT("'"&amp;'DATA for charts'!E$5&amp;"'!$c155"),$Q33,0)),OFFSET(INDIRECT("'"&amp;'DATA for charts'!E$5&amp;"'!$c155"),$Q33,0),"")</f>
        <v>1016.676</v>
      </c>
      <c r="F33" s="457">
        <f ca="1">IF(ISNUMBER(OFFSET(INDIRECT("'"&amp;'DATA for charts'!F$5&amp;"'!$c155"),$Q33,0)),OFFSET(INDIRECT("'"&amp;'DATA for charts'!F$5&amp;"'!$c155"),$Q33,0),"")</f>
        <v>1062.1572472556932</v>
      </c>
      <c r="G33" s="457">
        <f ca="1">IF(ISNUMBER(OFFSET(INDIRECT("'"&amp;'DATA for charts'!G$5&amp;"'!$c155"),$Q33,0)),OFFSET(INDIRECT("'"&amp;'DATA for charts'!G$5&amp;"'!$c155"),$Q33,0),"")</f>
        <v>1054.24</v>
      </c>
      <c r="H33" s="457">
        <f ca="1">IF(ISNUMBER(OFFSET(INDIRECT("'"&amp;'DATA for charts'!H$5&amp;"'!$c155"),$Q33,0)),OFFSET(INDIRECT("'"&amp;'DATA for charts'!H$5&amp;"'!$c155"),$Q33,0),"")</f>
        <v>1067.94</v>
      </c>
      <c r="I33" s="206">
        <f ca="1">MIN(C33:H33)</f>
        <v>1016.676</v>
      </c>
      <c r="J33" s="457">
        <f ca="1">MAX(C33:H33)</f>
        <v>1067.94</v>
      </c>
      <c r="K33" s="457">
        <f ca="1">AVERAGE(C33:H33)</f>
        <v>1048.1667731592279</v>
      </c>
      <c r="L33" s="453">
        <f ca="1">ABS((J33-I33)/K33)</f>
        <v>4.8908247535349468E-2</v>
      </c>
      <c r="M33" s="146"/>
      <c r="N33" s="458" t="str">
        <f>IF(ISNUMBER(YourData!$C157),YourData!$C157,"")</f>
        <v/>
      </c>
      <c r="O33"/>
      <c r="P33"/>
      <c r="Q33" s="1">
        <v>2</v>
      </c>
      <c r="R33"/>
      <c r="S33"/>
      <c r="T33"/>
      <c r="U33"/>
      <c r="V33"/>
      <c r="W33"/>
      <c r="X33"/>
      <c r="Y33"/>
      <c r="Z33"/>
      <c r="AA33"/>
      <c r="AB33"/>
      <c r="AC33"/>
      <c r="AD33"/>
      <c r="AE33"/>
      <c r="AF33" s="12"/>
      <c r="AG33" s="12"/>
      <c r="AH33" s="12"/>
    </row>
    <row r="34" spans="2:34" ht="15">
      <c r="B34" s="206" t="s">
        <v>492</v>
      </c>
      <c r="C34" s="457">
        <f ca="1">IF(ISNUMBER(OFFSET(INDIRECT("'"&amp;'DATA for charts'!C$5&amp;"'!$c155"),$Q34,0)),OFFSET(INDIRECT("'"&amp;'DATA for charts'!C$5&amp;"'!$c155"),$Q34,0),"")</f>
        <v>1387</v>
      </c>
      <c r="D34" s="457">
        <f ca="1">IF(ISNUMBER(OFFSET(INDIRECT("'"&amp;'DATA for charts'!D$5&amp;"'!$c155"),$Q34,0)),OFFSET(INDIRECT("'"&amp;'DATA for charts'!D$5&amp;"'!$c155"),$Q34,0),"")</f>
        <v>1316.9161799618901</v>
      </c>
      <c r="E34" s="457">
        <f ca="1">IF(ISNUMBER(OFFSET(INDIRECT("'"&amp;'DATA for charts'!E$5&amp;"'!$c155"),$Q34,0)),OFFSET(INDIRECT("'"&amp;'DATA for charts'!E$5&amp;"'!$c155"),$Q34,0),"")</f>
        <v>1290.5930000000001</v>
      </c>
      <c r="F34" s="457">
        <f ca="1">IF(ISNUMBER(OFFSET(INDIRECT("'"&amp;'DATA for charts'!F$5&amp;"'!$c155"),$Q34,0)),OFFSET(INDIRECT("'"&amp;'DATA for charts'!F$5&amp;"'!$c155"),$Q34,0),"")</f>
        <v>1370.4819232817881</v>
      </c>
      <c r="G34" s="457">
        <f ca="1">IF(ISNUMBER(OFFSET(INDIRECT("'"&amp;'DATA for charts'!G$5&amp;"'!$c155"),$Q34,0)),OFFSET(INDIRECT("'"&amp;'DATA for charts'!G$5&amp;"'!$c155"),$Q34,0),"")</f>
        <v>1363.1</v>
      </c>
      <c r="H34" s="457">
        <f ca="1">IF(ISNUMBER(OFFSET(INDIRECT("'"&amp;'DATA for charts'!H$5&amp;"'!$c155"),$Q34,0)),OFFSET(INDIRECT("'"&amp;'DATA for charts'!H$5&amp;"'!$c155"),$Q34,0),"")</f>
        <v>1384.23</v>
      </c>
      <c r="I34" s="206">
        <f ca="1">MIN(C34:H34)</f>
        <v>1290.5930000000001</v>
      </c>
      <c r="J34" s="457">
        <f ca="1">MAX(C34:H34)</f>
        <v>1387</v>
      </c>
      <c r="K34" s="457">
        <f ca="1">AVERAGE(C34:H34)</f>
        <v>1352.0535172072796</v>
      </c>
      <c r="L34" s="453">
        <f ca="1">ABS((J34-I34)/K34)</f>
        <v>7.1304130179057137E-2</v>
      </c>
      <c r="M34" s="146"/>
      <c r="N34" s="458" t="str">
        <f>IF(ISNUMBER(YourData!$C158),YourData!$C158,"")</f>
        <v/>
      </c>
      <c r="O34"/>
      <c r="P34"/>
      <c r="Q34" s="1">
        <v>3</v>
      </c>
      <c r="R34"/>
      <c r="S34"/>
      <c r="T34"/>
      <c r="U34"/>
      <c r="V34"/>
      <c r="W34"/>
      <c r="X34"/>
      <c r="Y34"/>
      <c r="Z34"/>
      <c r="AA34"/>
      <c r="AB34"/>
      <c r="AC34"/>
      <c r="AD34"/>
      <c r="AE34"/>
      <c r="AF34" s="12"/>
      <c r="AG34" s="12"/>
      <c r="AH34" s="12"/>
    </row>
    <row r="35" spans="2:34" ht="15.75" thickBot="1">
      <c r="B35" s="207" t="s">
        <v>491</v>
      </c>
      <c r="C35" s="459">
        <f ca="1">IF(ISNUMBER(OFFSET(INDIRECT("'"&amp;'DATA for charts'!C$5&amp;"'!$c155"),$Q35,0)),OFFSET(INDIRECT("'"&amp;'DATA for charts'!C$5&amp;"'!$c155"),$Q35,0),"")</f>
        <v>997</v>
      </c>
      <c r="D35" s="459">
        <f ca="1">IF(ISNUMBER(OFFSET(INDIRECT("'"&amp;'DATA for charts'!D$5&amp;"'!$c155"),$Q35,0)),OFFSET(INDIRECT("'"&amp;'DATA for charts'!D$5&amp;"'!$c155"),$Q35,0),"")</f>
        <v>903.06649882837701</v>
      </c>
      <c r="E35" s="459">
        <f ca="1">IF(ISNUMBER(OFFSET(INDIRECT("'"&amp;'DATA for charts'!E$5&amp;"'!$c155"),$Q35,0)),OFFSET(INDIRECT("'"&amp;'DATA for charts'!E$5&amp;"'!$c155"),$Q35,0),"")</f>
        <v>905.72199999999998</v>
      </c>
      <c r="F35" s="459">
        <f ca="1">IF(ISNUMBER(OFFSET(INDIRECT("'"&amp;'DATA for charts'!F$5&amp;"'!$c155"),$Q35,0)),OFFSET(INDIRECT("'"&amp;'DATA for charts'!F$5&amp;"'!$c155"),$Q35,0),"")</f>
        <v>967.2780254716987</v>
      </c>
      <c r="G35" s="459">
        <f ca="1">IF(ISNUMBER(OFFSET(INDIRECT("'"&amp;'DATA for charts'!G$5&amp;"'!$c155"),$Q35,0)),OFFSET(INDIRECT("'"&amp;'DATA for charts'!G$5&amp;"'!$c155"),$Q35,0),"")</f>
        <v>961.18</v>
      </c>
      <c r="H35" s="459">
        <f ca="1">IF(ISNUMBER(OFFSET(INDIRECT("'"&amp;'DATA for charts'!H$5&amp;"'!$c155"),$Q35,0)),OFFSET(INDIRECT("'"&amp;'DATA for charts'!H$5&amp;"'!$c155"),$Q35,0),"")</f>
        <v>974.47299999999996</v>
      </c>
      <c r="I35" s="207">
        <f ca="1">MIN(C35:H35)</f>
        <v>903.06649882837701</v>
      </c>
      <c r="J35" s="459">
        <f ca="1">MAX(C35:H35)</f>
        <v>997</v>
      </c>
      <c r="K35" s="459">
        <f ca="1">AVERAGE(C35:H35)</f>
        <v>951.45325405001256</v>
      </c>
      <c r="L35" s="454">
        <f ca="1">ABS((J35-I35)/K35)</f>
        <v>9.8726343907890438E-2</v>
      </c>
      <c r="M35" s="146"/>
      <c r="N35" s="460" t="str">
        <f>IF(ISNUMBER(YourData!$C159),YourData!$C159,"")</f>
        <v/>
      </c>
      <c r="O35"/>
      <c r="P35"/>
      <c r="Q35" s="1">
        <v>4</v>
      </c>
      <c r="R35"/>
      <c r="S35"/>
      <c r="T35"/>
      <c r="U35"/>
      <c r="V35"/>
      <c r="W35"/>
      <c r="X35"/>
      <c r="Y35"/>
      <c r="Z35"/>
      <c r="AA35"/>
      <c r="AB35"/>
      <c r="AC35"/>
      <c r="AD35"/>
      <c r="AE35"/>
      <c r="AF35" s="12"/>
      <c r="AG35" s="12"/>
      <c r="AH35" s="12"/>
    </row>
    <row r="36" spans="2:34" ht="15.75" thickTop="1">
      <c r="B36" s="146" t="s">
        <v>557</v>
      </c>
      <c r="C36" s="1"/>
      <c r="D36" s="1"/>
      <c r="E36" s="1"/>
      <c r="F36" s="1"/>
      <c r="G36" s="1"/>
      <c r="H36" s="1"/>
      <c r="I36" s="1"/>
      <c r="J36" s="1"/>
      <c r="K36" s="1"/>
      <c r="O36"/>
      <c r="P36"/>
      <c r="Q36"/>
      <c r="R36"/>
      <c r="S36"/>
      <c r="T36"/>
      <c r="U36"/>
      <c r="V36"/>
      <c r="W36"/>
      <c r="X36"/>
      <c r="Y36"/>
      <c r="Z36"/>
      <c r="AA36"/>
      <c r="AB36"/>
      <c r="AC36"/>
      <c r="AD36"/>
      <c r="AE36"/>
      <c r="AF36" s="12"/>
      <c r="AG36" s="12"/>
      <c r="AH36" s="12"/>
    </row>
    <row r="37" spans="2:34" ht="15">
      <c r="B37"/>
      <c r="C37"/>
      <c r="D37"/>
      <c r="E37"/>
      <c r="F37"/>
      <c r="G37"/>
      <c r="H37"/>
      <c r="I37"/>
      <c r="J37"/>
      <c r="K37"/>
      <c r="L37"/>
      <c r="M37"/>
      <c r="N37"/>
      <c r="O37"/>
      <c r="P37"/>
      <c r="Q37"/>
      <c r="R37"/>
      <c r="S37"/>
      <c r="T37"/>
      <c r="U37"/>
      <c r="V37"/>
      <c r="W37"/>
      <c r="X37"/>
      <c r="Y37"/>
      <c r="Z37"/>
      <c r="AA37"/>
      <c r="AB37"/>
      <c r="AC37"/>
      <c r="AD37"/>
      <c r="AE37"/>
      <c r="AF37" s="12"/>
      <c r="AG37" s="12"/>
      <c r="AH37" s="12"/>
    </row>
    <row r="38" spans="2:34" ht="19.5" thickBot="1">
      <c r="B38" s="135" t="s">
        <v>742</v>
      </c>
      <c r="C38" s="146"/>
      <c r="D38" s="146"/>
      <c r="E38" s="146"/>
      <c r="F38" s="146"/>
      <c r="G38" s="146"/>
      <c r="H38" s="146"/>
      <c r="I38" s="154"/>
      <c r="J38" s="154"/>
      <c r="K38" s="146"/>
      <c r="L38" s="146"/>
      <c r="M38" s="146"/>
      <c r="N38" s="154"/>
      <c r="O38"/>
      <c r="P38"/>
      <c r="Q38"/>
      <c r="R38"/>
      <c r="S38"/>
      <c r="T38"/>
      <c r="U38"/>
      <c r="V38"/>
      <c r="W38"/>
      <c r="X38"/>
      <c r="Y38"/>
      <c r="Z38"/>
      <c r="AA38"/>
      <c r="AB38"/>
      <c r="AC38"/>
      <c r="AD38"/>
      <c r="AE38"/>
      <c r="AF38" s="12"/>
      <c r="AG38" s="12"/>
      <c r="AH38" s="12"/>
    </row>
    <row r="39" spans="2:34" ht="15.75" thickTop="1">
      <c r="B39" s="451" t="s">
        <v>559</v>
      </c>
      <c r="C39" s="452" t="str">
        <f ca="1">'DATA for charts'!C6</f>
        <v>BSIMAC</v>
      </c>
      <c r="D39" s="452" t="str">
        <f ca="1">'DATA for charts'!D6</f>
        <v>CSE</v>
      </c>
      <c r="E39" s="452" t="str">
        <f ca="1">'DATA for charts'!E6</f>
        <v>DeST</v>
      </c>
      <c r="F39" s="452" t="str">
        <f ca="1">'DATA for charts'!F6</f>
        <v>EnergyPlus</v>
      </c>
      <c r="G39" s="452" t="str">
        <f ca="1">'DATA for charts'!G6</f>
        <v>ESP-r</v>
      </c>
      <c r="H39" s="452" t="str">
        <f ca="1">'DATA for charts'!H6</f>
        <v>TRNSYS</v>
      </c>
      <c r="I39" s="973" t="s">
        <v>561</v>
      </c>
      <c r="J39" s="974"/>
      <c r="K39" s="974"/>
      <c r="L39" s="975"/>
      <c r="M39" s="146"/>
      <c r="N39" s="350" t="str">
        <f ca="1">'DATA for charts'!$S$6</f>
        <v>Tested Prg</v>
      </c>
      <c r="O39"/>
      <c r="P39"/>
      <c r="Q39"/>
      <c r="R39"/>
      <c r="S39"/>
      <c r="T39"/>
      <c r="U39"/>
      <c r="V39"/>
      <c r="W39"/>
      <c r="X39"/>
      <c r="Y39"/>
      <c r="Z39"/>
      <c r="AA39"/>
      <c r="AB39"/>
      <c r="AC39"/>
      <c r="AD39"/>
      <c r="AE39"/>
      <c r="AF39" s="12"/>
      <c r="AG39" s="12"/>
      <c r="AH39" s="12"/>
    </row>
    <row r="40" spans="2:34" ht="15">
      <c r="B40" s="201"/>
      <c r="C40" s="353" t="str">
        <f ca="1">'DATA for charts'!C7</f>
        <v/>
      </c>
      <c r="D40" s="353" t="str">
        <f ca="1">'DATA for charts'!D7</f>
        <v/>
      </c>
      <c r="E40" s="353" t="str">
        <f ca="1">'DATA for charts'!E7</f>
        <v/>
      </c>
      <c r="F40" s="353" t="str">
        <f ca="1">'DATA for charts'!F7</f>
        <v/>
      </c>
      <c r="G40" s="353" t="str">
        <f ca="1">'DATA for charts'!G7</f>
        <v/>
      </c>
      <c r="H40" s="353" t="str">
        <f ca="1">'DATA for charts'!H7</f>
        <v/>
      </c>
      <c r="I40" s="444"/>
      <c r="J40" s="353"/>
      <c r="K40" s="353"/>
      <c r="L40" s="344" t="s">
        <v>453</v>
      </c>
      <c r="M40" s="146"/>
      <c r="N40" s="354" t="str">
        <f ca="1">'DATA for charts'!$S$7</f>
        <v/>
      </c>
      <c r="O40"/>
      <c r="P40"/>
      <c r="Q40"/>
      <c r="R40"/>
      <c r="S40"/>
      <c r="T40"/>
      <c r="U40"/>
      <c r="V40"/>
      <c r="W40"/>
      <c r="X40"/>
      <c r="Y40"/>
      <c r="Z40"/>
      <c r="AA40"/>
      <c r="AB40"/>
      <c r="AC40"/>
      <c r="AD40"/>
      <c r="AE40"/>
      <c r="AF40" s="12"/>
      <c r="AG40" s="12"/>
      <c r="AH40" s="12"/>
    </row>
    <row r="41" spans="2:34" ht="15">
      <c r="B41" s="208" t="s">
        <v>558</v>
      </c>
      <c r="C41" s="455"/>
      <c r="D41" s="455"/>
      <c r="E41" s="455"/>
      <c r="F41" s="455"/>
      <c r="G41" s="455"/>
      <c r="H41" s="455"/>
      <c r="I41" s="418" t="s">
        <v>254</v>
      </c>
      <c r="J41" s="166" t="s">
        <v>255</v>
      </c>
      <c r="K41" s="166" t="s">
        <v>256</v>
      </c>
      <c r="L41" s="161" t="s">
        <v>454</v>
      </c>
      <c r="M41" s="146"/>
      <c r="N41" s="456"/>
      <c r="O41"/>
      <c r="P41"/>
      <c r="Q41"/>
      <c r="R41"/>
      <c r="S41"/>
      <c r="T41"/>
      <c r="U41"/>
      <c r="V41"/>
      <c r="W41"/>
      <c r="X41"/>
      <c r="Y41"/>
      <c r="Z41"/>
      <c r="AA41"/>
      <c r="AB41"/>
      <c r="AC41"/>
      <c r="AD41"/>
      <c r="AE41"/>
      <c r="AF41" s="12"/>
      <c r="AG41" s="12"/>
      <c r="AH41" s="12"/>
    </row>
    <row r="42" spans="2:34" ht="15">
      <c r="B42" s="175" t="s">
        <v>486</v>
      </c>
      <c r="C42" s="457">
        <f ca="1">IF(ISNUMBER(OFFSET(INDIRECT("'"&amp;'DATA for charts'!C$5&amp;"'!$c163"),$Q31,0)),OFFSET(INDIRECT("'"&amp;'DATA for charts'!C$5&amp;"'!$c163"),$Q31,0),"")</f>
        <v>820</v>
      </c>
      <c r="D42" s="457">
        <f ca="1">IF(ISNUMBER(OFFSET(INDIRECT("'"&amp;'DATA for charts'!D$5&amp;"'!$c163"),$Q31,0)),OFFSET(INDIRECT("'"&amp;'DATA for charts'!D$5&amp;"'!$c163"),$Q31,0),"")</f>
        <v>825.51936581251698</v>
      </c>
      <c r="E42" s="457">
        <f ca="1">IF(ISNUMBER(OFFSET(INDIRECT("'"&amp;'DATA for charts'!E$5&amp;"'!$c163"),$Q31,0)),OFFSET(INDIRECT("'"&amp;'DATA for charts'!E$5&amp;"'!$c163"),$Q31,0),"")</f>
        <v>805.04600000000005</v>
      </c>
      <c r="F42" s="457">
        <f ca="1">IF(ISNUMBER(OFFSET(INDIRECT("'"&amp;'DATA for charts'!F$5&amp;"'!$c163"),$Q31,0)),OFFSET(INDIRECT("'"&amp;'DATA for charts'!F$5&amp;"'!$c163"),$Q31,0),"")</f>
        <v>804.02051047903569</v>
      </c>
      <c r="G42" s="457">
        <f ca="1">IF(ISNUMBER(OFFSET(INDIRECT("'"&amp;'DATA for charts'!G$5&amp;"'!$c163"),$Q31,0)),OFFSET(INDIRECT("'"&amp;'DATA for charts'!G$5&amp;"'!$c163"),$Q31,0),"")</f>
        <v>813.88</v>
      </c>
      <c r="H42" s="457">
        <f ca="1">IF(ISNUMBER(OFFSET(INDIRECT("'"&amp;'DATA for charts'!H$5&amp;"'!$c163"),$Q31,0)),OFFSET(INDIRECT("'"&amp;'DATA for charts'!H$5&amp;"'!$c163"),$Q31,0),"")</f>
        <v>822.58900000000006</v>
      </c>
      <c r="I42" s="206">
        <f ca="1">MIN(C42:H42)</f>
        <v>804.02051047903569</v>
      </c>
      <c r="J42" s="457">
        <f ca="1">MAX(C42:H42)</f>
        <v>825.51936581251698</v>
      </c>
      <c r="K42" s="457">
        <f ca="1">AVERAGE(C42:H42)</f>
        <v>815.17581271525887</v>
      </c>
      <c r="L42" s="453">
        <f ca="1">ABS((J42-I42)/K42)</f>
        <v>2.6373274327008086E-2</v>
      </c>
      <c r="M42" s="146"/>
      <c r="N42" s="458" t="str">
        <f>IF(ISNUMBER(YourData!$C163),YourData!$C163,"")</f>
        <v/>
      </c>
      <c r="O42"/>
      <c r="P42"/>
      <c r="Q42"/>
      <c r="R42"/>
      <c r="S42"/>
      <c r="T42"/>
      <c r="U42"/>
      <c r="V42"/>
      <c r="W42"/>
      <c r="X42"/>
      <c r="Y42"/>
      <c r="Z42"/>
      <c r="AA42"/>
      <c r="AB42"/>
      <c r="AC42"/>
      <c r="AD42"/>
      <c r="AE42"/>
      <c r="AF42" s="12"/>
      <c r="AG42" s="12"/>
      <c r="AH42" s="12"/>
    </row>
    <row r="43" spans="2:34" ht="15">
      <c r="B43" s="175" t="s">
        <v>485</v>
      </c>
      <c r="C43" s="457">
        <f ca="1">IF(ISNUMBER(OFFSET(INDIRECT("'"&amp;'DATA for charts'!C$5&amp;"'!$c163"),$Q34,0)),OFFSET(INDIRECT("'"&amp;'DATA for charts'!C$5&amp;"'!$c163"),$Q34,0),"")</f>
        <v>598</v>
      </c>
      <c r="D43" s="457" t="str">
        <f ca="1">IF(ISNUMBER(OFFSET(INDIRECT("'"&amp;'DATA for charts'!D$5&amp;"'!$c163"),$Q34,0)),OFFSET(INDIRECT("'"&amp;'DATA for charts'!D$5&amp;"'!$c163"),$Q34,0),"")</f>
        <v/>
      </c>
      <c r="E43" s="457">
        <f ca="1">IF(ISNUMBER(OFFSET(INDIRECT("'"&amp;'DATA for charts'!E$5&amp;"'!$c163"),$Q34,0)),OFFSET(INDIRECT("'"&amp;'DATA for charts'!E$5&amp;"'!$c163"),$Q34,0),"")</f>
        <v>569.39400000000001</v>
      </c>
      <c r="F43" s="457">
        <f ca="1">IF(ISNUMBER(OFFSET(INDIRECT("'"&amp;'DATA for charts'!F$5&amp;"'!$c163"),$Q34,0)),OFFSET(INDIRECT("'"&amp;'DATA for charts'!F$5&amp;"'!$c163"),$Q34,0),"")</f>
        <v>581.03954662974832</v>
      </c>
      <c r="G43" s="457">
        <f ca="1">IF(ISNUMBER(OFFSET(INDIRECT("'"&amp;'DATA for charts'!G$5&amp;"'!$c163"),$Q34,0)),OFFSET(INDIRECT("'"&amp;'DATA for charts'!G$5&amp;"'!$c163"),$Q34,0),"")</f>
        <v>591.88</v>
      </c>
      <c r="H43" s="457">
        <f ca="1">IF(ISNUMBER(OFFSET(INDIRECT("'"&amp;'DATA for charts'!H$5&amp;"'!$c163"),$Q34,0)),OFFSET(INDIRECT("'"&amp;'DATA for charts'!H$5&amp;"'!$c163"),$Q34,0),"")</f>
        <v>623.79700000000003</v>
      </c>
      <c r="I43" s="206">
        <f ca="1">MIN(C43:H43)</f>
        <v>569.39400000000001</v>
      </c>
      <c r="J43" s="457">
        <f ca="1">MAX(C43:H43)</f>
        <v>623.79700000000003</v>
      </c>
      <c r="K43" s="457">
        <f ca="1">AVERAGE(C43:H43)</f>
        <v>592.82210932594967</v>
      </c>
      <c r="L43" s="453">
        <f ca="1">ABS((J43-I43)/K43)</f>
        <v>9.1769519294510285E-2</v>
      </c>
      <c r="M43" s="146"/>
      <c r="N43" s="458" t="str">
        <f>IF(ISNUMBER(YourData!$C166),YourData!$C166,"")</f>
        <v/>
      </c>
      <c r="O43"/>
      <c r="P43"/>
      <c r="Q43"/>
      <c r="R43"/>
      <c r="S43"/>
      <c r="T43"/>
      <c r="U43"/>
      <c r="V43"/>
      <c r="W43"/>
      <c r="X43"/>
      <c r="Y43"/>
      <c r="Z43"/>
      <c r="AA43"/>
      <c r="AB43"/>
      <c r="AC43"/>
      <c r="AD43"/>
      <c r="AE43"/>
      <c r="AF43" s="12"/>
      <c r="AG43" s="12"/>
      <c r="AH43" s="12"/>
    </row>
    <row r="44" spans="2:34" ht="15">
      <c r="B44" s="157" t="s">
        <v>744</v>
      </c>
      <c r="C44" s="457">
        <f ca="1">IF(ISNUMBER(OFFSET(INDIRECT("'"&amp;'DATA for charts'!C$5&amp;"'!$c163"),$Q32,0)),OFFSET(INDIRECT("'"&amp;'DATA for charts'!C$5&amp;"'!$c163"),$Q32,0),"")</f>
        <v>447</v>
      </c>
      <c r="D44" s="457">
        <f ca="1">IF(ISNUMBER(OFFSET(INDIRECT("'"&amp;'DATA for charts'!D$5&amp;"'!$c163"),$Q32,0)),OFFSET(INDIRECT("'"&amp;'DATA for charts'!D$5&amp;"'!$c163"),$Q32,0),"")</f>
        <v>501.31358359134703</v>
      </c>
      <c r="E44" s="457">
        <f ca="1">IF(ISNUMBER(OFFSET(INDIRECT("'"&amp;'DATA for charts'!E$5&amp;"'!$c163"),$Q32,0)),OFFSET(INDIRECT("'"&amp;'DATA for charts'!E$5&amp;"'!$c163"),$Q32,0),"")</f>
        <v>506.46100000000001</v>
      </c>
      <c r="F44" s="457">
        <f ca="1">IF(ISNUMBER(OFFSET(INDIRECT("'"&amp;'DATA for charts'!F$5&amp;"'!$c163"),$Q32,0)),OFFSET(INDIRECT("'"&amp;'DATA for charts'!F$5&amp;"'!$c163"),$Q32,0),"")</f>
        <v>435.99500086952122</v>
      </c>
      <c r="G44" s="457">
        <f ca="1">IF(ISNUMBER(OFFSET(INDIRECT("'"&amp;'DATA for charts'!G$5&amp;"'!$c163"),$Q32,0)),OFFSET(INDIRECT("'"&amp;'DATA for charts'!G$5&amp;"'!$c163"),$Q32,0),"")</f>
        <v>442.7</v>
      </c>
      <c r="H44" s="457">
        <f ca="1">IF(ISNUMBER(OFFSET(INDIRECT("'"&amp;'DATA for charts'!H$5&amp;"'!$c163"),$Q32,0)),OFFSET(INDIRECT("'"&amp;'DATA for charts'!H$5&amp;"'!$c163"),$Q32,0),"")</f>
        <v>448.49299999999999</v>
      </c>
      <c r="I44" s="206">
        <f ca="1">MIN(C44:H44)</f>
        <v>435.99500086952122</v>
      </c>
      <c r="J44" s="457">
        <f ca="1">MAX(C44:H44)</f>
        <v>506.46100000000001</v>
      </c>
      <c r="K44" s="457">
        <f ca="1">AVERAGE(C44:H44)</f>
        <v>463.660430743478</v>
      </c>
      <c r="L44" s="453">
        <f t="shared" ref="L44:L45" ca="1" si="5">ABS((J44-I44)/K44)</f>
        <v>0.15197759924755017</v>
      </c>
      <c r="M44" s="146"/>
      <c r="N44" s="458" t="str">
        <f>IF(ISNUMBER(YourData!$C164),YourData!$C164,"")</f>
        <v/>
      </c>
      <c r="O44"/>
      <c r="P44"/>
      <c r="Q44"/>
      <c r="R44"/>
      <c r="S44"/>
      <c r="T44"/>
      <c r="U44"/>
      <c r="V44"/>
      <c r="W44"/>
      <c r="X44"/>
      <c r="Y44"/>
      <c r="Z44"/>
      <c r="AA44"/>
      <c r="AB44"/>
      <c r="AC44"/>
      <c r="AD44"/>
      <c r="AE44"/>
      <c r="AF44" s="12"/>
      <c r="AG44" s="12"/>
      <c r="AH44" s="12"/>
    </row>
    <row r="45" spans="2:34" ht="15.75" thickBot="1">
      <c r="B45" s="172" t="s">
        <v>745</v>
      </c>
      <c r="C45" s="459">
        <f ca="1">IF(ISNUMBER(OFFSET(INDIRECT("'"&amp;'DATA for charts'!C$5&amp;"'!$c163"),$Q33,0)),OFFSET(INDIRECT("'"&amp;'DATA for charts'!C$5&amp;"'!$c163"),$Q33,0),"")</f>
        <v>1037</v>
      </c>
      <c r="D45" s="459">
        <f ca="1">IF(ISNUMBER(OFFSET(INDIRECT("'"&amp;'DATA for charts'!D$5&amp;"'!$c163"),$Q33,0)),OFFSET(INDIRECT("'"&amp;'DATA for charts'!D$5&amp;"'!$c163"),$Q33,0),"")</f>
        <v>987.81824566750493</v>
      </c>
      <c r="E45" s="459">
        <f ca="1">IF(ISNUMBER(OFFSET(INDIRECT("'"&amp;'DATA for charts'!E$5&amp;"'!$c163"),$Q33,0)),OFFSET(INDIRECT("'"&amp;'DATA for charts'!E$5&amp;"'!$c163"),$Q33,0),"")</f>
        <v>994.31799999999998</v>
      </c>
      <c r="F45" s="459">
        <f ca="1">IF(ISNUMBER(OFFSET(INDIRECT("'"&amp;'DATA for charts'!F$5&amp;"'!$c163"),$Q33,0)),OFFSET(INDIRECT("'"&amp;'DATA for charts'!F$5&amp;"'!$c163"),$Q33,0),"")</f>
        <v>1024.202596164778</v>
      </c>
      <c r="G45" s="459">
        <f ca="1">IF(ISNUMBER(OFFSET(INDIRECT("'"&amp;'DATA for charts'!G$5&amp;"'!$c163"),$Q33,0)),OFFSET(INDIRECT("'"&amp;'DATA for charts'!G$5&amp;"'!$c163"),$Q33,0),"")</f>
        <v>1028.3499999999999</v>
      </c>
      <c r="H45" s="459">
        <f ca="1">IF(ISNUMBER(OFFSET(INDIRECT("'"&amp;'DATA for charts'!H$5&amp;"'!$c163"),$Q33,0)),OFFSET(INDIRECT("'"&amp;'DATA for charts'!H$5&amp;"'!$c163"),$Q33,0),"")</f>
        <v>1039.23</v>
      </c>
      <c r="I45" s="207">
        <f ca="1">MIN(C45:H45)</f>
        <v>987.81824566750493</v>
      </c>
      <c r="J45" s="459">
        <f ca="1">MAX(C45:H45)</f>
        <v>1039.23</v>
      </c>
      <c r="K45" s="459">
        <f ca="1">AVERAGE(C45:H45)</f>
        <v>1018.4864736387138</v>
      </c>
      <c r="L45" s="454">
        <f t="shared" ca="1" si="5"/>
        <v>5.0478583332401038E-2</v>
      </c>
      <c r="M45" s="146"/>
      <c r="N45" s="460" t="str">
        <f>IF(ISNUMBER(YourData!$C165),YourData!$C165,"")</f>
        <v/>
      </c>
      <c r="O45"/>
      <c r="P45"/>
      <c r="Q45"/>
      <c r="R45"/>
      <c r="S45"/>
      <c r="T45"/>
      <c r="U45"/>
      <c r="V45"/>
      <c r="W45"/>
      <c r="X45"/>
      <c r="Y45"/>
      <c r="Z45"/>
      <c r="AA45"/>
      <c r="AB45"/>
      <c r="AC45"/>
      <c r="AD45"/>
      <c r="AE45"/>
      <c r="AF45" s="12"/>
      <c r="AG45" s="12"/>
      <c r="AH45" s="12"/>
    </row>
    <row r="46" spans="2:34" ht="15.75" thickTop="1">
      <c r="B46" s="146" t="s">
        <v>557</v>
      </c>
      <c r="C46" s="146"/>
      <c r="D46" s="146"/>
      <c r="E46" s="146"/>
      <c r="F46" s="146"/>
      <c r="G46" s="146"/>
      <c r="H46" s="146"/>
      <c r="I46" s="146"/>
      <c r="J46" s="146"/>
      <c r="K46" s="154"/>
      <c r="L46" s="146"/>
      <c r="N46" s="146"/>
      <c r="O46"/>
      <c r="P46"/>
      <c r="Q46"/>
      <c r="R46"/>
      <c r="S46"/>
      <c r="T46"/>
      <c r="U46"/>
      <c r="V46"/>
      <c r="W46"/>
      <c r="X46"/>
      <c r="Y46"/>
      <c r="Z46"/>
      <c r="AA46"/>
      <c r="AB46"/>
      <c r="AC46"/>
      <c r="AD46"/>
      <c r="AE46"/>
      <c r="AF46" s="12"/>
      <c r="AG46" s="12"/>
      <c r="AH46" s="12"/>
    </row>
    <row r="47" spans="2:34" ht="15">
      <c r="B47"/>
      <c r="C47"/>
      <c r="D47"/>
      <c r="E47"/>
      <c r="F47"/>
      <c r="G47"/>
      <c r="H47"/>
      <c r="I47"/>
      <c r="J47"/>
      <c r="K47"/>
      <c r="L47"/>
      <c r="M47"/>
      <c r="N47"/>
      <c r="O47"/>
      <c r="P47"/>
      <c r="Q47"/>
      <c r="R47"/>
      <c r="S47"/>
      <c r="T47"/>
      <c r="U47"/>
      <c r="V47"/>
      <c r="W47"/>
      <c r="X47"/>
      <c r="Y47"/>
      <c r="Z47"/>
      <c r="AA47"/>
      <c r="AB47"/>
      <c r="AC47"/>
      <c r="AD47"/>
      <c r="AE47"/>
      <c r="AF47" s="12"/>
      <c r="AG47" s="12"/>
      <c r="AH47" s="12"/>
    </row>
    <row r="48" spans="2:34" ht="19.5" thickBot="1">
      <c r="B48" s="135" t="s">
        <v>743</v>
      </c>
      <c r="C48" s="146"/>
      <c r="D48" s="146"/>
      <c r="E48" s="146"/>
      <c r="F48" s="146"/>
      <c r="G48" s="146"/>
      <c r="H48" s="146"/>
      <c r="I48" s="154"/>
      <c r="J48" s="154"/>
      <c r="K48" s="146"/>
      <c r="L48" s="146"/>
      <c r="M48" s="146"/>
      <c r="N48" s="154"/>
      <c r="O48"/>
      <c r="P48"/>
      <c r="Q48"/>
      <c r="R48"/>
      <c r="S48"/>
      <c r="T48"/>
      <c r="U48"/>
      <c r="V48"/>
      <c r="W48"/>
      <c r="X48"/>
      <c r="Y48"/>
      <c r="Z48"/>
      <c r="AA48"/>
      <c r="AB48"/>
      <c r="AC48"/>
      <c r="AD48"/>
      <c r="AE48"/>
      <c r="AF48" s="12"/>
      <c r="AG48" s="12"/>
      <c r="AH48" s="12"/>
    </row>
    <row r="49" spans="2:34" ht="15.75" thickTop="1">
      <c r="B49" s="451" t="s">
        <v>559</v>
      </c>
      <c r="C49" s="452" t="str">
        <f ca="1">'DATA for charts'!C6</f>
        <v>BSIMAC</v>
      </c>
      <c r="D49" s="452" t="str">
        <f ca="1">'DATA for charts'!D6</f>
        <v>CSE</v>
      </c>
      <c r="E49" s="452" t="str">
        <f ca="1">'DATA for charts'!E6</f>
        <v>DeST</v>
      </c>
      <c r="F49" s="452" t="str">
        <f ca="1">'DATA for charts'!F6</f>
        <v>EnergyPlus</v>
      </c>
      <c r="G49" s="452" t="str">
        <f ca="1">'DATA for charts'!G6</f>
        <v>ESP-r</v>
      </c>
      <c r="H49" s="452" t="str">
        <f ca="1">'DATA for charts'!H6</f>
        <v>TRNSYS</v>
      </c>
      <c r="I49" s="973" t="s">
        <v>561</v>
      </c>
      <c r="J49" s="974"/>
      <c r="K49" s="974"/>
      <c r="L49" s="975"/>
      <c r="M49" s="146"/>
      <c r="N49" s="350" t="str">
        <f ca="1">'DATA for charts'!$S$6</f>
        <v>Tested Prg</v>
      </c>
      <c r="O49"/>
      <c r="P49"/>
      <c r="Q49"/>
      <c r="R49"/>
      <c r="S49"/>
      <c r="T49"/>
      <c r="U49"/>
      <c r="V49"/>
      <c r="W49"/>
      <c r="X49"/>
      <c r="Y49"/>
      <c r="Z49"/>
      <c r="AA49"/>
      <c r="AB49"/>
      <c r="AC49"/>
      <c r="AD49"/>
      <c r="AE49"/>
      <c r="AF49" s="12"/>
      <c r="AG49" s="12"/>
      <c r="AH49" s="12"/>
    </row>
    <row r="50" spans="2:34" ht="15">
      <c r="B50" s="201"/>
      <c r="C50" s="353" t="str">
        <f ca="1">'DATA for charts'!C7</f>
        <v/>
      </c>
      <c r="D50" s="353" t="str">
        <f ca="1">'DATA for charts'!D7</f>
        <v/>
      </c>
      <c r="E50" s="353" t="str">
        <f ca="1">'DATA for charts'!E7</f>
        <v/>
      </c>
      <c r="F50" s="353" t="str">
        <f ca="1">'DATA for charts'!F7</f>
        <v/>
      </c>
      <c r="G50" s="353" t="str">
        <f ca="1">'DATA for charts'!G7</f>
        <v/>
      </c>
      <c r="H50" s="353" t="str">
        <f ca="1">'DATA for charts'!H7</f>
        <v/>
      </c>
      <c r="I50" s="444"/>
      <c r="J50" s="353"/>
      <c r="K50" s="353"/>
      <c r="L50" s="344" t="s">
        <v>453</v>
      </c>
      <c r="M50" s="146"/>
      <c r="N50" s="354" t="str">
        <f ca="1">'DATA for charts'!$S$7</f>
        <v/>
      </c>
      <c r="O50"/>
      <c r="P50"/>
      <c r="Q50"/>
      <c r="R50"/>
      <c r="S50"/>
      <c r="T50"/>
      <c r="U50"/>
      <c r="V50"/>
      <c r="W50"/>
      <c r="X50"/>
      <c r="Y50"/>
      <c r="Z50"/>
      <c r="AA50"/>
      <c r="AB50"/>
      <c r="AC50"/>
      <c r="AD50"/>
      <c r="AE50"/>
      <c r="AF50" s="12"/>
      <c r="AG50" s="12"/>
      <c r="AH50" s="12"/>
    </row>
    <row r="51" spans="2:34" ht="15">
      <c r="B51" s="208" t="s">
        <v>558</v>
      </c>
      <c r="C51" s="455"/>
      <c r="D51" s="455"/>
      <c r="E51" s="455"/>
      <c r="F51" s="455"/>
      <c r="G51" s="455"/>
      <c r="H51" s="455"/>
      <c r="I51" s="418" t="s">
        <v>254</v>
      </c>
      <c r="J51" s="166" t="s">
        <v>255</v>
      </c>
      <c r="K51" s="166" t="s">
        <v>256</v>
      </c>
      <c r="L51" s="161" t="s">
        <v>454</v>
      </c>
      <c r="M51" s="146"/>
      <c r="N51" s="456"/>
      <c r="O51"/>
      <c r="P51"/>
      <c r="Q51"/>
      <c r="R51"/>
      <c r="S51"/>
      <c r="T51"/>
      <c r="U51"/>
      <c r="V51"/>
      <c r="W51"/>
      <c r="X51"/>
      <c r="Y51"/>
      <c r="Z51"/>
      <c r="AA51"/>
      <c r="AB51"/>
      <c r="AC51"/>
      <c r="AD51"/>
      <c r="AE51"/>
      <c r="AF51" s="12"/>
      <c r="AG51" s="12"/>
      <c r="AH51" s="12"/>
    </row>
    <row r="52" spans="2:34" ht="15">
      <c r="B52" s="175" t="s">
        <v>914</v>
      </c>
      <c r="C52" s="457">
        <f ca="1">IF(ISNUMBER(OFFSET(INDIRECT("'"&amp;'DATA for charts'!C$5&amp;"'!$c170"),$Q31,0)),OFFSET(INDIRECT("'"&amp;'DATA for charts'!C$5&amp;"'!$c170"),$Q31,0),"")</f>
        <v>641</v>
      </c>
      <c r="D52" s="457">
        <f ca="1">IF(ISNUMBER(OFFSET(INDIRECT("'"&amp;'DATA for charts'!D$5&amp;"'!$c170"),$Q31,0)),OFFSET(INDIRECT("'"&amp;'DATA for charts'!D$5&amp;"'!$c170"),$Q31,0),"")</f>
        <v>665.26093455796695</v>
      </c>
      <c r="E52" s="457">
        <f ca="1">IF(ISNUMBER(OFFSET(INDIRECT("'"&amp;'DATA for charts'!E$5&amp;"'!$c170"),$Q31,0)),OFFSET(INDIRECT("'"&amp;'DATA for charts'!E$5&amp;"'!$c170"),$Q31,0),"")</f>
        <v>663.34500000000003</v>
      </c>
      <c r="F52" s="457">
        <f ca="1">IF(ISNUMBER(OFFSET(INDIRECT("'"&amp;'DATA for charts'!F$5&amp;"'!$c170"),$Q31,0)),OFFSET(INDIRECT("'"&amp;'DATA for charts'!F$5&amp;"'!$c170"),$Q31,0),"")</f>
        <v>646.13191993314388</v>
      </c>
      <c r="G52" s="457">
        <f ca="1">IF(ISNUMBER(OFFSET(INDIRECT("'"&amp;'DATA for charts'!G$5&amp;"'!$c170"),$Q31,0)),OFFSET(INDIRECT("'"&amp;'DATA for charts'!G$5&amp;"'!$c170"),$Q31,0),"")</f>
        <v>631.33000000000004</v>
      </c>
      <c r="H52" s="457">
        <f ca="1">IF(ISNUMBER(OFFSET(INDIRECT("'"&amp;'DATA for charts'!H$5&amp;"'!$c170"),$Q31,0)),OFFSET(INDIRECT("'"&amp;'DATA for charts'!H$5&amp;"'!$c170"),$Q31,0),"")</f>
        <v>661.81</v>
      </c>
      <c r="I52" s="206">
        <f ca="1">MIN(C52:H52)</f>
        <v>631.33000000000004</v>
      </c>
      <c r="J52" s="457">
        <f ca="1">MAX(C52:H52)</f>
        <v>665.26093455796695</v>
      </c>
      <c r="K52" s="457">
        <f ca="1">AVERAGE(C52:H52)</f>
        <v>651.47964241518514</v>
      </c>
      <c r="L52" s="453">
        <f ca="1">ABS((J52-I52)/K52)</f>
        <v>5.2082877727655644E-2</v>
      </c>
      <c r="M52" s="146"/>
      <c r="N52" s="458" t="str">
        <f>IF(ISNUMBER(YourData!$C170),YourData!$C170,"")</f>
        <v/>
      </c>
      <c r="O52"/>
      <c r="P52"/>
      <c r="Q52"/>
      <c r="R52"/>
      <c r="S52"/>
      <c r="T52"/>
      <c r="U52"/>
      <c r="V52"/>
      <c r="W52"/>
      <c r="X52"/>
      <c r="Y52"/>
      <c r="Z52"/>
      <c r="AA52"/>
      <c r="AB52"/>
      <c r="AC52"/>
      <c r="AD52"/>
      <c r="AE52"/>
      <c r="AF52" s="12"/>
      <c r="AG52" s="12"/>
      <c r="AH52" s="12"/>
    </row>
    <row r="53" spans="2:34" ht="15.75" thickBot="1">
      <c r="B53" s="176" t="s">
        <v>915</v>
      </c>
      <c r="C53" s="459">
        <f ca="1">IF(ISNUMBER(OFFSET(INDIRECT("'"&amp;'DATA for charts'!C$5&amp;"'!$c170"),$Q32,0)),OFFSET(INDIRECT("'"&amp;'DATA for charts'!C$5&amp;"'!$c170"),$Q32,0),"")</f>
        <v>438</v>
      </c>
      <c r="D53" s="459" t="str">
        <f ca="1">IF(ISNUMBER(OFFSET(INDIRECT("'"&amp;'DATA for charts'!D$5&amp;"'!$c170"),$Q32,0)),OFFSET(INDIRECT("'"&amp;'DATA for charts'!D$5&amp;"'!$c170"),$Q32,0),"")</f>
        <v/>
      </c>
      <c r="E53" s="459">
        <f ca="1">IF(ISNUMBER(OFFSET(INDIRECT("'"&amp;'DATA for charts'!E$5&amp;"'!$c170"),$Q32,0)),OFFSET(INDIRECT("'"&amp;'DATA for charts'!E$5&amp;"'!$c170"),$Q32,0),"")</f>
        <v>399.173</v>
      </c>
      <c r="F53" s="459">
        <f ca="1">IF(ISNUMBER(OFFSET(INDIRECT("'"&amp;'DATA for charts'!F$5&amp;"'!$c170"),$Q32,0)),OFFSET(INDIRECT("'"&amp;'DATA for charts'!F$5&amp;"'!$c170"),$Q32,0),"")</f>
        <v>419.35447525014229</v>
      </c>
      <c r="G53" s="459">
        <f ca="1">IF(ISNUMBER(OFFSET(INDIRECT("'"&amp;'DATA for charts'!G$5&amp;"'!$c170"),$Q32,0)),OFFSET(INDIRECT("'"&amp;'DATA for charts'!G$5&amp;"'!$c170"),$Q32,0),"")</f>
        <v>389.67</v>
      </c>
      <c r="H53" s="459">
        <f ca="1">IF(ISNUMBER(OFFSET(INDIRECT("'"&amp;'DATA for charts'!H$5&amp;"'!$c170"),$Q32,0)),OFFSET(INDIRECT("'"&amp;'DATA for charts'!H$5&amp;"'!$c170"),$Q32,0),"")</f>
        <v>445.54899999999998</v>
      </c>
      <c r="I53" s="207">
        <f ca="1">MIN(C53:H53)</f>
        <v>389.67</v>
      </c>
      <c r="J53" s="459">
        <f ca="1">MAX(C53:H53)</f>
        <v>445.54899999999998</v>
      </c>
      <c r="K53" s="459">
        <f ca="1">AVERAGE(C53:H53)</f>
        <v>418.34929505002845</v>
      </c>
      <c r="L53" s="454">
        <f ca="1">ABS((J53-I53)/K53)</f>
        <v>0.13357020236718137</v>
      </c>
      <c r="M53" s="146"/>
      <c r="N53" s="460" t="str">
        <f>IF(ISNUMBER(YourData!$C171),YourData!$C171,"")</f>
        <v/>
      </c>
      <c r="O53"/>
      <c r="P53"/>
      <c r="Q53"/>
      <c r="R53"/>
      <c r="S53"/>
      <c r="T53"/>
      <c r="U53"/>
      <c r="V53"/>
      <c r="W53"/>
      <c r="X53"/>
      <c r="Y53"/>
      <c r="Z53"/>
      <c r="AA53"/>
      <c r="AB53"/>
      <c r="AC53"/>
      <c r="AD53"/>
      <c r="AE53"/>
      <c r="AF53" s="12"/>
      <c r="AG53" s="12"/>
      <c r="AH53" s="12"/>
    </row>
    <row r="54" spans="2:34" ht="15.75" thickTop="1">
      <c r="B54" s="146" t="s">
        <v>557</v>
      </c>
      <c r="C54" s="1"/>
      <c r="D54" s="1"/>
      <c r="E54" s="1"/>
      <c r="F54" s="1"/>
      <c r="G54" s="1"/>
      <c r="H54" s="1"/>
      <c r="I54" s="1"/>
      <c r="J54" s="1"/>
      <c r="K54" s="1"/>
      <c r="O54"/>
      <c r="P54"/>
      <c r="Q54"/>
      <c r="R54"/>
      <c r="S54"/>
      <c r="T54"/>
      <c r="U54"/>
      <c r="V54"/>
      <c r="W54"/>
      <c r="X54"/>
      <c r="Y54"/>
      <c r="Z54"/>
      <c r="AA54"/>
      <c r="AB54"/>
      <c r="AC54"/>
      <c r="AD54"/>
      <c r="AE54"/>
      <c r="AF54" s="12"/>
      <c r="AG54" s="12"/>
      <c r="AH54" s="12"/>
    </row>
    <row r="55" spans="2:34" ht="15">
      <c r="B55" s="1"/>
      <c r="K55" s="16"/>
      <c r="L55" s="12"/>
      <c r="N55" s="12"/>
      <c r="O55"/>
      <c r="P55"/>
      <c r="Q55"/>
      <c r="R55"/>
      <c r="S55"/>
      <c r="T55"/>
      <c r="U55"/>
      <c r="V55"/>
      <c r="W55"/>
      <c r="X55"/>
      <c r="Y55"/>
      <c r="Z55"/>
      <c r="AA55"/>
      <c r="AB55"/>
      <c r="AC55"/>
      <c r="AD55"/>
      <c r="AE55"/>
      <c r="AF55" s="12"/>
      <c r="AG55" s="12"/>
      <c r="AH55" s="12"/>
    </row>
    <row r="56" spans="2:34" ht="15">
      <c r="B56"/>
      <c r="C56"/>
      <c r="D56"/>
      <c r="E56"/>
      <c r="F56"/>
      <c r="G56"/>
      <c r="H56"/>
      <c r="I56"/>
      <c r="J56"/>
      <c r="K56"/>
      <c r="L56"/>
      <c r="M56"/>
      <c r="N56"/>
      <c r="O56"/>
      <c r="P56"/>
      <c r="Q56"/>
      <c r="R56"/>
      <c r="S56"/>
      <c r="T56"/>
      <c r="U56"/>
      <c r="V56"/>
      <c r="W56"/>
      <c r="X56"/>
      <c r="Y56"/>
      <c r="Z56"/>
      <c r="AA56"/>
      <c r="AB56"/>
      <c r="AC56"/>
      <c r="AD56"/>
      <c r="AE56"/>
      <c r="AF56" s="12"/>
      <c r="AG56" s="12"/>
      <c r="AH56" s="12"/>
    </row>
    <row r="57" spans="2:34" ht="15">
      <c r="B57"/>
      <c r="C57"/>
      <c r="D57"/>
      <c r="E57"/>
      <c r="F57"/>
      <c r="G57"/>
      <c r="H57"/>
      <c r="I57"/>
      <c r="J57"/>
      <c r="K57"/>
      <c r="L57"/>
      <c r="M57"/>
      <c r="N57"/>
      <c r="O57"/>
      <c r="P57"/>
      <c r="Q57"/>
      <c r="R57"/>
      <c r="S57"/>
      <c r="T57"/>
      <c r="U57"/>
      <c r="V57"/>
      <c r="W57"/>
      <c r="X57"/>
      <c r="Y57"/>
      <c r="Z57"/>
      <c r="AA57"/>
      <c r="AB57"/>
      <c r="AC57"/>
      <c r="AD57"/>
      <c r="AE57"/>
      <c r="AF57" s="12"/>
      <c r="AG57" s="12"/>
      <c r="AH57" s="12"/>
    </row>
    <row r="58" spans="2:34" ht="15">
      <c r="B58"/>
      <c r="C58"/>
      <c r="D58"/>
      <c r="E58"/>
      <c r="F58"/>
      <c r="G58"/>
      <c r="H58"/>
      <c r="I58"/>
      <c r="J58"/>
      <c r="K58"/>
      <c r="L58"/>
      <c r="M58"/>
      <c r="N58"/>
      <c r="O58"/>
      <c r="P58"/>
      <c r="Q58"/>
      <c r="R58"/>
      <c r="S58"/>
      <c r="T58"/>
      <c r="U58"/>
      <c r="V58"/>
      <c r="W58"/>
      <c r="X58"/>
      <c r="Y58"/>
      <c r="Z58"/>
      <c r="AA58"/>
      <c r="AB58"/>
      <c r="AC58"/>
      <c r="AD58"/>
      <c r="AE58"/>
      <c r="AF58" s="12"/>
      <c r="AG58" s="12"/>
      <c r="AH58" s="12"/>
    </row>
    <row r="59" spans="2:34" ht="15">
      <c r="B59"/>
      <c r="C59"/>
      <c r="D59"/>
      <c r="E59"/>
      <c r="F59"/>
      <c r="G59"/>
      <c r="H59"/>
      <c r="I59"/>
      <c r="J59"/>
      <c r="K59"/>
      <c r="L59"/>
      <c r="M59"/>
      <c r="N59"/>
      <c r="O59"/>
      <c r="P59"/>
      <c r="Q59"/>
      <c r="R59"/>
      <c r="S59"/>
      <c r="T59"/>
      <c r="U59"/>
      <c r="V59"/>
      <c r="W59"/>
      <c r="X59"/>
      <c r="Y59"/>
      <c r="Z59"/>
      <c r="AA59"/>
      <c r="AB59"/>
      <c r="AC59"/>
      <c r="AD59"/>
      <c r="AE59"/>
      <c r="AF59" s="12"/>
      <c r="AG59" s="12"/>
      <c r="AH59" s="12"/>
    </row>
    <row r="60" spans="2:34" ht="15">
      <c r="B60"/>
      <c r="C60" s="229"/>
      <c r="D60" s="229"/>
      <c r="E60" s="229"/>
      <c r="F60" s="229"/>
      <c r="G60" s="229"/>
      <c r="H60" s="229"/>
      <c r="I60" s="229"/>
      <c r="J60" s="229"/>
      <c r="K60" s="229"/>
      <c r="L60" s="229"/>
      <c r="M60" s="229"/>
      <c r="N60" s="229"/>
      <c r="O60"/>
      <c r="P60"/>
      <c r="Q60"/>
      <c r="R60"/>
      <c r="S60"/>
      <c r="T60"/>
      <c r="U60"/>
      <c r="V60"/>
      <c r="W60"/>
      <c r="X60"/>
      <c r="Y60"/>
      <c r="Z60"/>
      <c r="AA60"/>
      <c r="AB60"/>
      <c r="AC60"/>
      <c r="AD60"/>
      <c r="AE60"/>
      <c r="AF60" s="12"/>
      <c r="AG60" s="12"/>
      <c r="AH60" s="12"/>
    </row>
    <row r="61" spans="2:34" ht="15">
      <c r="B61"/>
      <c r="C61"/>
      <c r="D61"/>
      <c r="E61"/>
      <c r="F61"/>
      <c r="G61"/>
      <c r="H61"/>
      <c r="I61"/>
      <c r="J61"/>
      <c r="K61"/>
      <c r="L61"/>
      <c r="M61"/>
      <c r="N61"/>
      <c r="O61"/>
      <c r="P61"/>
      <c r="Q61"/>
      <c r="R61"/>
      <c r="S61"/>
      <c r="T61"/>
      <c r="U61"/>
      <c r="V61"/>
      <c r="W61"/>
      <c r="X61"/>
      <c r="Y61"/>
      <c r="Z61"/>
      <c r="AA61"/>
      <c r="AB61"/>
      <c r="AC61"/>
      <c r="AD61"/>
      <c r="AE61"/>
      <c r="AF61" s="12"/>
      <c r="AG61" s="12"/>
      <c r="AH61" s="12"/>
    </row>
    <row r="62" spans="2:34" ht="15">
      <c r="B62"/>
      <c r="C62"/>
      <c r="D62"/>
      <c r="E62"/>
      <c r="F62"/>
      <c r="G62"/>
      <c r="H62"/>
      <c r="I62"/>
      <c r="J62"/>
      <c r="K62"/>
      <c r="L62"/>
      <c r="M62"/>
      <c r="N62"/>
      <c r="O62"/>
      <c r="P62"/>
      <c r="Q62"/>
      <c r="R62"/>
      <c r="S62"/>
      <c r="T62"/>
      <c r="U62"/>
      <c r="V62"/>
      <c r="W62"/>
      <c r="X62"/>
      <c r="Y62"/>
      <c r="Z62"/>
      <c r="AA62"/>
      <c r="AB62"/>
      <c r="AC62"/>
      <c r="AD62"/>
      <c r="AE62"/>
      <c r="AF62" s="12"/>
      <c r="AG62" s="12"/>
      <c r="AH62" s="12"/>
    </row>
    <row r="63" spans="2:34" ht="15">
      <c r="B63"/>
      <c r="C63"/>
      <c r="D63"/>
      <c r="E63"/>
      <c r="F63"/>
      <c r="G63"/>
      <c r="H63"/>
      <c r="I63"/>
      <c r="J63"/>
      <c r="K63"/>
      <c r="L63"/>
      <c r="M63"/>
      <c r="N63"/>
      <c r="O63"/>
      <c r="P63"/>
      <c r="Q63"/>
      <c r="R63"/>
      <c r="S63"/>
      <c r="T63"/>
      <c r="U63"/>
      <c r="V63"/>
      <c r="W63"/>
      <c r="X63"/>
      <c r="Y63"/>
      <c r="Z63"/>
      <c r="AA63"/>
      <c r="AB63"/>
      <c r="AC63"/>
      <c r="AD63"/>
      <c r="AE63"/>
      <c r="AF63" s="12"/>
      <c r="AG63" s="12"/>
      <c r="AH63" s="12"/>
    </row>
    <row r="64" spans="2:34" ht="15">
      <c r="B64"/>
      <c r="C64"/>
      <c r="D64"/>
      <c r="E64"/>
      <c r="F64"/>
      <c r="G64"/>
      <c r="H64"/>
      <c r="I64"/>
      <c r="J64"/>
      <c r="K64"/>
      <c r="L64"/>
      <c r="M64"/>
      <c r="N64"/>
      <c r="O64"/>
      <c r="P64"/>
      <c r="Q64"/>
      <c r="R64"/>
      <c r="S64"/>
      <c r="T64"/>
      <c r="U64"/>
      <c r="V64"/>
      <c r="W64"/>
      <c r="X64"/>
      <c r="Y64"/>
      <c r="Z64"/>
      <c r="AA64"/>
      <c r="AB64"/>
      <c r="AC64"/>
      <c r="AD64"/>
      <c r="AE64"/>
      <c r="AF64" s="12"/>
      <c r="AG64" s="12"/>
      <c r="AH64" s="12"/>
    </row>
    <row r="65" spans="2:34" ht="15">
      <c r="B65"/>
      <c r="C65"/>
      <c r="D65"/>
      <c r="E65"/>
      <c r="F65"/>
      <c r="G65"/>
      <c r="H65"/>
      <c r="I65"/>
      <c r="J65"/>
      <c r="K65"/>
      <c r="L65"/>
      <c r="M65"/>
      <c r="N65"/>
      <c r="O65"/>
      <c r="P65"/>
      <c r="Q65"/>
      <c r="R65"/>
      <c r="S65"/>
      <c r="T65"/>
      <c r="U65"/>
      <c r="V65"/>
      <c r="W65"/>
      <c r="X65"/>
      <c r="Y65"/>
      <c r="Z65"/>
      <c r="AA65"/>
      <c r="AB65"/>
      <c r="AC65"/>
      <c r="AD65"/>
      <c r="AE65"/>
      <c r="AF65" s="12"/>
      <c r="AG65" s="12"/>
      <c r="AH65" s="12"/>
    </row>
    <row r="66" spans="2:34" ht="15">
      <c r="B66"/>
      <c r="C66"/>
      <c r="D66"/>
      <c r="E66"/>
      <c r="F66"/>
      <c r="G66"/>
      <c r="H66"/>
      <c r="I66"/>
      <c r="J66"/>
      <c r="K66"/>
      <c r="L66"/>
      <c r="M66"/>
      <c r="N66"/>
      <c r="O66"/>
      <c r="P66"/>
      <c r="Q66"/>
      <c r="R66"/>
      <c r="S66"/>
      <c r="T66"/>
      <c r="U66"/>
      <c r="V66"/>
      <c r="W66"/>
      <c r="X66"/>
      <c r="Y66"/>
      <c r="Z66"/>
      <c r="AA66"/>
      <c r="AB66"/>
      <c r="AC66"/>
      <c r="AD66"/>
      <c r="AE66"/>
      <c r="AF66" s="12"/>
      <c r="AG66" s="12"/>
      <c r="AH66" s="12"/>
    </row>
    <row r="67" spans="2:34" ht="15">
      <c r="B67"/>
      <c r="C67"/>
      <c r="D67"/>
      <c r="E67"/>
      <c r="F67"/>
      <c r="G67"/>
      <c r="H67"/>
      <c r="I67"/>
      <c r="J67"/>
      <c r="K67"/>
      <c r="L67"/>
      <c r="M67"/>
      <c r="N67"/>
      <c r="O67"/>
      <c r="P67"/>
      <c r="Q67"/>
      <c r="R67"/>
      <c r="S67"/>
      <c r="T67"/>
      <c r="U67"/>
      <c r="V67"/>
      <c r="W67"/>
      <c r="X67"/>
      <c r="Y67"/>
      <c r="Z67"/>
      <c r="AA67"/>
      <c r="AB67"/>
      <c r="AC67"/>
      <c r="AD67"/>
      <c r="AE67"/>
      <c r="AF67" s="12"/>
      <c r="AG67" s="12"/>
      <c r="AH67" s="12"/>
    </row>
    <row r="68" spans="2:34" ht="15">
      <c r="B68"/>
      <c r="C68"/>
      <c r="D68"/>
      <c r="E68"/>
      <c r="F68"/>
      <c r="G68"/>
      <c r="H68"/>
      <c r="I68"/>
      <c r="J68"/>
      <c r="K68"/>
      <c r="L68"/>
      <c r="M68"/>
      <c r="N68"/>
      <c r="O68"/>
      <c r="P68"/>
      <c r="Q68"/>
      <c r="R68"/>
      <c r="S68"/>
      <c r="T68"/>
      <c r="U68"/>
      <c r="V68"/>
      <c r="W68"/>
      <c r="X68"/>
      <c r="Y68"/>
      <c r="Z68"/>
      <c r="AA68"/>
      <c r="AB68"/>
      <c r="AC68"/>
      <c r="AD68"/>
      <c r="AE68"/>
      <c r="AF68" s="12"/>
      <c r="AG68" s="12"/>
      <c r="AH68" s="12"/>
    </row>
    <row r="69" spans="2:34" ht="15">
      <c r="B69"/>
      <c r="C69"/>
      <c r="D69"/>
      <c r="E69"/>
      <c r="F69"/>
      <c r="G69"/>
      <c r="H69"/>
      <c r="I69"/>
      <c r="J69"/>
      <c r="K69"/>
      <c r="L69"/>
      <c r="M69"/>
      <c r="N69"/>
      <c r="O69"/>
      <c r="P69"/>
      <c r="Q69"/>
      <c r="R69"/>
      <c r="S69"/>
      <c r="T69"/>
      <c r="U69"/>
      <c r="V69"/>
      <c r="W69"/>
      <c r="X69"/>
      <c r="Y69"/>
      <c r="Z69"/>
      <c r="AA69"/>
      <c r="AB69"/>
      <c r="AC69"/>
      <c r="AD69"/>
      <c r="AE69"/>
      <c r="AF69" s="12"/>
      <c r="AG69" s="12"/>
      <c r="AH69" s="12"/>
    </row>
    <row r="70" spans="2:34" ht="15">
      <c r="B70"/>
      <c r="C70"/>
      <c r="D70"/>
      <c r="E70"/>
      <c r="F70"/>
      <c r="G70"/>
      <c r="H70"/>
      <c r="I70"/>
      <c r="J70"/>
      <c r="K70"/>
      <c r="L70"/>
      <c r="M70"/>
      <c r="N70"/>
      <c r="O70"/>
      <c r="P70"/>
      <c r="Q70"/>
      <c r="R70"/>
      <c r="S70"/>
      <c r="T70"/>
      <c r="U70"/>
      <c r="V70"/>
      <c r="W70"/>
      <c r="X70"/>
      <c r="Y70"/>
      <c r="Z70"/>
      <c r="AA70"/>
      <c r="AB70"/>
      <c r="AC70"/>
      <c r="AD70"/>
      <c r="AE70"/>
      <c r="AF70" s="12"/>
      <c r="AG70" s="12"/>
      <c r="AH70" s="12"/>
    </row>
    <row r="71" spans="2:34" ht="15">
      <c r="B71"/>
      <c r="C71"/>
      <c r="D71"/>
      <c r="E71"/>
      <c r="F71"/>
      <c r="G71"/>
      <c r="H71"/>
      <c r="I71"/>
      <c r="J71"/>
      <c r="K71"/>
      <c r="L71"/>
      <c r="M71"/>
      <c r="N71"/>
      <c r="O71"/>
      <c r="P71"/>
      <c r="Q71"/>
      <c r="R71"/>
      <c r="S71"/>
      <c r="T71"/>
      <c r="U71"/>
      <c r="V71"/>
      <c r="W71"/>
      <c r="X71"/>
      <c r="Y71"/>
      <c r="Z71"/>
      <c r="AA71"/>
      <c r="AB71"/>
      <c r="AC71"/>
      <c r="AD71"/>
      <c r="AE71"/>
      <c r="AF71" s="12"/>
      <c r="AG71" s="12"/>
      <c r="AH71" s="12"/>
    </row>
    <row r="72" spans="2:34" ht="15">
      <c r="B72"/>
      <c r="C72"/>
      <c r="D72"/>
      <c r="E72"/>
      <c r="F72"/>
      <c r="G72"/>
      <c r="H72"/>
      <c r="I72"/>
      <c r="J72"/>
      <c r="K72"/>
      <c r="L72"/>
      <c r="M72"/>
      <c r="N72"/>
      <c r="O72"/>
      <c r="P72"/>
      <c r="Q72"/>
      <c r="R72"/>
      <c r="S72"/>
      <c r="T72"/>
      <c r="U72"/>
      <c r="V72"/>
      <c r="W72"/>
      <c r="X72"/>
      <c r="Y72"/>
      <c r="Z72"/>
      <c r="AA72"/>
      <c r="AB72"/>
      <c r="AC72"/>
      <c r="AD72"/>
      <c r="AE72"/>
      <c r="AF72" s="12"/>
      <c r="AG72" s="12"/>
      <c r="AH72" s="12"/>
    </row>
    <row r="73" spans="2:34" ht="15">
      <c r="B73"/>
      <c r="C73"/>
      <c r="D73"/>
      <c r="E73"/>
      <c r="F73"/>
      <c r="G73"/>
      <c r="H73"/>
      <c r="I73"/>
      <c r="J73"/>
      <c r="K73"/>
      <c r="L73"/>
      <c r="M73"/>
      <c r="N73"/>
      <c r="O73"/>
      <c r="P73"/>
      <c r="Q73"/>
      <c r="R73"/>
      <c r="S73"/>
      <c r="T73"/>
      <c r="U73"/>
      <c r="V73"/>
      <c r="W73"/>
      <c r="X73"/>
      <c r="Y73"/>
      <c r="Z73"/>
      <c r="AA73"/>
      <c r="AB73"/>
      <c r="AC73"/>
      <c r="AD73"/>
      <c r="AE73"/>
      <c r="AF73" s="12"/>
      <c r="AG73" s="12"/>
      <c r="AH73" s="12"/>
    </row>
    <row r="74" spans="2:34" ht="15">
      <c r="B74"/>
      <c r="C74"/>
      <c r="D74"/>
      <c r="E74"/>
      <c r="F74"/>
      <c r="G74"/>
      <c r="H74"/>
      <c r="I74"/>
      <c r="J74"/>
      <c r="K74"/>
      <c r="L74"/>
      <c r="M74"/>
      <c r="N74"/>
      <c r="O74"/>
      <c r="P74"/>
      <c r="Q74"/>
      <c r="R74"/>
      <c r="S74"/>
      <c r="T74"/>
      <c r="U74"/>
      <c r="V74"/>
      <c r="W74"/>
      <c r="X74"/>
      <c r="Y74"/>
      <c r="Z74"/>
      <c r="AA74"/>
      <c r="AB74"/>
      <c r="AC74"/>
      <c r="AD74"/>
      <c r="AE74"/>
      <c r="AF74" s="12"/>
      <c r="AG74" s="12"/>
      <c r="AH74" s="12"/>
    </row>
    <row r="75" spans="2:34" ht="15">
      <c r="B75"/>
      <c r="C75"/>
      <c r="D75"/>
      <c r="E75"/>
      <c r="F75"/>
      <c r="G75"/>
      <c r="H75"/>
      <c r="I75"/>
      <c r="J75"/>
      <c r="K75"/>
      <c r="L75"/>
      <c r="M75"/>
      <c r="N75"/>
      <c r="O75"/>
      <c r="P75"/>
      <c r="Q75"/>
      <c r="R75"/>
      <c r="S75"/>
      <c r="T75"/>
      <c r="U75"/>
      <c r="V75"/>
      <c r="W75"/>
      <c r="X75"/>
      <c r="Y75"/>
      <c r="Z75"/>
      <c r="AA75"/>
      <c r="AB75"/>
      <c r="AC75"/>
      <c r="AD75"/>
      <c r="AE75"/>
      <c r="AF75" s="12"/>
      <c r="AG75" s="12"/>
      <c r="AH75" s="12"/>
    </row>
    <row r="76" spans="2:34" ht="15">
      <c r="B76"/>
      <c r="C76"/>
      <c r="D76"/>
      <c r="E76"/>
      <c r="F76"/>
      <c r="G76"/>
      <c r="H76"/>
      <c r="I76"/>
      <c r="J76"/>
      <c r="K76"/>
      <c r="L76"/>
      <c r="M76"/>
      <c r="N76"/>
      <c r="O76"/>
      <c r="P76"/>
      <c r="Q76"/>
      <c r="R76"/>
      <c r="S76"/>
      <c r="T76"/>
      <c r="U76"/>
      <c r="V76"/>
      <c r="W76"/>
      <c r="X76"/>
      <c r="Y76"/>
      <c r="Z76"/>
      <c r="AA76"/>
      <c r="AB76"/>
      <c r="AC76"/>
      <c r="AD76"/>
      <c r="AE76"/>
      <c r="AF76" s="12"/>
      <c r="AG76" s="12"/>
      <c r="AH76" s="12"/>
    </row>
    <row r="77" spans="2:34" ht="15">
      <c r="B77"/>
      <c r="C77"/>
      <c r="D77"/>
      <c r="E77"/>
      <c r="F77"/>
      <c r="G77"/>
      <c r="H77"/>
      <c r="I77"/>
      <c r="J77"/>
      <c r="K77"/>
      <c r="L77"/>
      <c r="M77"/>
      <c r="N77"/>
      <c r="O77"/>
      <c r="P77"/>
      <c r="Q77"/>
      <c r="R77"/>
      <c r="S77"/>
      <c r="T77"/>
      <c r="U77"/>
      <c r="V77"/>
      <c r="W77"/>
      <c r="X77"/>
      <c r="Y77"/>
      <c r="Z77"/>
      <c r="AA77"/>
      <c r="AB77"/>
      <c r="AC77"/>
      <c r="AD77"/>
      <c r="AE77"/>
      <c r="AF77" s="12"/>
      <c r="AG77" s="12"/>
      <c r="AH77" s="12"/>
    </row>
    <row r="78" spans="2:34" ht="15">
      <c r="B78"/>
      <c r="C78"/>
      <c r="D78"/>
      <c r="E78"/>
      <c r="F78"/>
      <c r="G78"/>
      <c r="H78"/>
      <c r="I78"/>
      <c r="J78"/>
      <c r="K78"/>
      <c r="L78"/>
      <c r="M78"/>
      <c r="N78"/>
      <c r="O78"/>
      <c r="P78"/>
      <c r="Q78"/>
      <c r="R78"/>
      <c r="S78"/>
      <c r="T78"/>
      <c r="U78"/>
      <c r="V78"/>
      <c r="W78"/>
      <c r="X78"/>
      <c r="Y78"/>
      <c r="Z78"/>
      <c r="AA78"/>
      <c r="AB78"/>
      <c r="AC78"/>
      <c r="AD78"/>
      <c r="AE78"/>
      <c r="AF78" s="12"/>
      <c r="AG78" s="12"/>
      <c r="AH78" s="12"/>
    </row>
    <row r="79" spans="2:34" ht="15">
      <c r="B79"/>
      <c r="C79"/>
      <c r="D79"/>
      <c r="E79"/>
      <c r="F79"/>
      <c r="G79"/>
      <c r="H79"/>
      <c r="I79"/>
      <c r="J79"/>
      <c r="K79"/>
      <c r="L79"/>
      <c r="M79"/>
      <c r="N79"/>
      <c r="O79"/>
      <c r="P79"/>
      <c r="Q79"/>
      <c r="R79"/>
      <c r="S79"/>
      <c r="T79"/>
      <c r="U79"/>
      <c r="V79"/>
      <c r="W79"/>
      <c r="X79"/>
      <c r="Y79"/>
      <c r="Z79"/>
      <c r="AA79"/>
      <c r="AB79"/>
      <c r="AC79"/>
      <c r="AD79"/>
      <c r="AE79"/>
      <c r="AF79" s="12"/>
      <c r="AG79" s="12"/>
      <c r="AH79" s="12"/>
    </row>
    <row r="80" spans="2:34" ht="15">
      <c r="B80"/>
      <c r="C80"/>
      <c r="D80"/>
      <c r="E80"/>
      <c r="F80"/>
      <c r="G80"/>
      <c r="H80"/>
      <c r="I80"/>
      <c r="J80"/>
      <c r="K80"/>
      <c r="L80"/>
      <c r="M80"/>
      <c r="N80"/>
      <c r="O80"/>
      <c r="P80"/>
      <c r="Q80"/>
      <c r="R80"/>
      <c r="S80"/>
      <c r="T80"/>
      <c r="U80"/>
      <c r="V80"/>
      <c r="W80"/>
      <c r="X80"/>
      <c r="Y80"/>
      <c r="Z80"/>
      <c r="AA80"/>
      <c r="AB80"/>
      <c r="AC80"/>
      <c r="AD80"/>
      <c r="AE80"/>
      <c r="AF80" s="12"/>
      <c r="AG80" s="12"/>
      <c r="AH80" s="12"/>
    </row>
    <row r="81" spans="2:34" ht="15">
      <c r="B81"/>
      <c r="C81"/>
      <c r="D81"/>
      <c r="E81"/>
      <c r="F81"/>
      <c r="G81"/>
      <c r="H81"/>
      <c r="I81"/>
      <c r="J81"/>
      <c r="K81"/>
      <c r="L81"/>
      <c r="M81"/>
      <c r="N81"/>
      <c r="O81"/>
      <c r="P81"/>
      <c r="Q81"/>
      <c r="R81"/>
      <c r="S81"/>
      <c r="T81"/>
      <c r="U81"/>
      <c r="V81"/>
      <c r="W81"/>
      <c r="X81"/>
      <c r="Y81"/>
      <c r="Z81"/>
      <c r="AA81"/>
      <c r="AB81"/>
      <c r="AC81"/>
      <c r="AD81"/>
      <c r="AE81"/>
      <c r="AF81" s="12"/>
      <c r="AG81" s="12"/>
      <c r="AH81" s="12"/>
    </row>
    <row r="82" spans="2:34" ht="15">
      <c r="B82"/>
      <c r="C82"/>
      <c r="D82"/>
      <c r="E82"/>
      <c r="F82"/>
      <c r="G82"/>
      <c r="H82"/>
      <c r="I82"/>
      <c r="J82"/>
      <c r="K82"/>
      <c r="L82"/>
      <c r="M82"/>
      <c r="N82"/>
      <c r="O82"/>
      <c r="P82"/>
      <c r="Q82"/>
      <c r="R82"/>
      <c r="S82"/>
      <c r="T82"/>
      <c r="U82"/>
      <c r="V82"/>
      <c r="W82"/>
      <c r="X82"/>
      <c r="Y82"/>
      <c r="Z82"/>
      <c r="AA82"/>
      <c r="AB82"/>
      <c r="AC82"/>
      <c r="AD82"/>
      <c r="AE82"/>
      <c r="AF82" s="12"/>
      <c r="AG82" s="12"/>
      <c r="AH82" s="12"/>
    </row>
    <row r="83" spans="2:34" ht="15">
      <c r="B83"/>
      <c r="C83"/>
      <c r="D83"/>
      <c r="E83"/>
      <c r="F83"/>
      <c r="G83"/>
      <c r="H83"/>
      <c r="I83"/>
      <c r="J83"/>
      <c r="K83"/>
      <c r="L83"/>
      <c r="M83"/>
      <c r="N83"/>
      <c r="O83"/>
      <c r="P83"/>
      <c r="Q83"/>
      <c r="R83"/>
      <c r="S83"/>
      <c r="T83"/>
      <c r="U83"/>
      <c r="V83"/>
      <c r="W83"/>
      <c r="X83"/>
      <c r="Y83"/>
      <c r="Z83"/>
      <c r="AA83"/>
      <c r="AB83"/>
      <c r="AC83"/>
      <c r="AD83"/>
      <c r="AE83"/>
      <c r="AF83" s="12"/>
      <c r="AG83" s="12"/>
      <c r="AH83" s="12"/>
    </row>
    <row r="84" spans="2:34" ht="15">
      <c r="B84"/>
      <c r="C84"/>
      <c r="D84"/>
      <c r="E84"/>
      <c r="F84"/>
      <c r="G84"/>
      <c r="H84"/>
      <c r="I84"/>
      <c r="J84"/>
      <c r="K84"/>
      <c r="L84"/>
      <c r="M84"/>
      <c r="N84"/>
      <c r="O84"/>
      <c r="P84"/>
      <c r="Q84"/>
      <c r="R84"/>
      <c r="S84"/>
      <c r="T84"/>
      <c r="U84"/>
      <c r="V84"/>
      <c r="W84"/>
      <c r="X84"/>
      <c r="Y84"/>
      <c r="Z84"/>
      <c r="AA84"/>
      <c r="AB84"/>
      <c r="AC84"/>
      <c r="AD84"/>
      <c r="AE84"/>
      <c r="AF84" s="12"/>
      <c r="AG84" s="12"/>
      <c r="AH84" s="12"/>
    </row>
    <row r="85" spans="2:34" ht="15">
      <c r="B85"/>
      <c r="C85"/>
      <c r="D85"/>
      <c r="E85"/>
      <c r="F85"/>
      <c r="G85"/>
      <c r="H85"/>
      <c r="I85"/>
      <c r="J85"/>
      <c r="K85"/>
      <c r="L85"/>
      <c r="M85"/>
      <c r="N85"/>
      <c r="O85"/>
      <c r="P85"/>
      <c r="Q85"/>
      <c r="R85"/>
      <c r="S85"/>
      <c r="T85"/>
      <c r="U85"/>
      <c r="V85"/>
      <c r="W85"/>
      <c r="X85"/>
      <c r="Y85"/>
      <c r="Z85"/>
      <c r="AA85"/>
      <c r="AB85"/>
      <c r="AC85"/>
      <c r="AD85"/>
      <c r="AE85"/>
      <c r="AF85" s="12"/>
      <c r="AG85" s="12"/>
      <c r="AH85" s="12"/>
    </row>
    <row r="86" spans="2:34" ht="15">
      <c r="B86"/>
      <c r="C86"/>
      <c r="D86"/>
      <c r="E86"/>
      <c r="F86"/>
      <c r="G86"/>
      <c r="H86"/>
      <c r="I86"/>
      <c r="J86"/>
      <c r="K86"/>
      <c r="L86"/>
      <c r="M86"/>
      <c r="N86"/>
      <c r="O86"/>
      <c r="P86"/>
      <c r="Q86"/>
      <c r="R86"/>
      <c r="S86"/>
      <c r="T86"/>
      <c r="U86"/>
      <c r="V86"/>
      <c r="W86"/>
      <c r="X86"/>
      <c r="Y86"/>
      <c r="Z86"/>
      <c r="AA86"/>
      <c r="AB86"/>
      <c r="AC86"/>
      <c r="AD86"/>
      <c r="AE86"/>
      <c r="AF86" s="12"/>
      <c r="AG86" s="12"/>
      <c r="AH86" s="12"/>
    </row>
    <row r="87" spans="2:34" ht="15">
      <c r="B87"/>
      <c r="C87"/>
      <c r="D87"/>
      <c r="E87"/>
      <c r="F87"/>
      <c r="G87"/>
      <c r="H87"/>
      <c r="I87"/>
      <c r="J87"/>
      <c r="K87"/>
      <c r="L87"/>
      <c r="M87"/>
      <c r="N87"/>
      <c r="O87"/>
      <c r="P87"/>
      <c r="Q87"/>
      <c r="R87"/>
      <c r="S87"/>
      <c r="T87"/>
      <c r="U87"/>
      <c r="V87"/>
      <c r="W87"/>
      <c r="X87"/>
      <c r="Y87"/>
      <c r="Z87"/>
      <c r="AA87"/>
      <c r="AB87"/>
      <c r="AC87"/>
      <c r="AD87"/>
      <c r="AE87"/>
      <c r="AF87" s="12"/>
      <c r="AG87" s="12"/>
      <c r="AH87" s="12"/>
    </row>
    <row r="88" spans="2:34" ht="15">
      <c r="B88"/>
      <c r="C88"/>
      <c r="D88"/>
      <c r="E88"/>
      <c r="F88"/>
      <c r="G88"/>
      <c r="H88"/>
      <c r="I88"/>
      <c r="J88"/>
      <c r="K88"/>
      <c r="L88"/>
      <c r="M88"/>
      <c r="N88"/>
      <c r="O88"/>
      <c r="P88"/>
      <c r="Q88"/>
      <c r="R88"/>
      <c r="S88"/>
      <c r="T88"/>
      <c r="U88"/>
      <c r="V88"/>
      <c r="W88"/>
      <c r="X88"/>
      <c r="Y88"/>
      <c r="Z88"/>
      <c r="AA88"/>
      <c r="AB88"/>
      <c r="AC88"/>
      <c r="AD88"/>
      <c r="AE88"/>
      <c r="AF88" s="12"/>
      <c r="AG88" s="12"/>
      <c r="AH88" s="12"/>
    </row>
    <row r="89" spans="2:34" ht="15">
      <c r="B89"/>
      <c r="C89"/>
      <c r="D89"/>
      <c r="E89"/>
      <c r="F89"/>
      <c r="G89"/>
      <c r="H89"/>
      <c r="I89"/>
      <c r="J89"/>
      <c r="K89"/>
      <c r="L89"/>
      <c r="M89"/>
      <c r="N89"/>
      <c r="O89"/>
      <c r="P89"/>
      <c r="Q89"/>
      <c r="R89"/>
      <c r="S89"/>
      <c r="T89"/>
      <c r="U89"/>
      <c r="V89"/>
      <c r="W89"/>
      <c r="X89"/>
      <c r="Y89"/>
      <c r="Z89"/>
      <c r="AA89"/>
      <c r="AB89"/>
      <c r="AC89"/>
      <c r="AD89"/>
      <c r="AE89"/>
      <c r="AF89" s="12"/>
      <c r="AG89" s="12"/>
      <c r="AH89" s="12"/>
    </row>
    <row r="90" spans="2:34" ht="15">
      <c r="B90"/>
      <c r="C90"/>
      <c r="D90"/>
      <c r="E90"/>
      <c r="F90"/>
      <c r="G90"/>
      <c r="H90"/>
      <c r="I90"/>
      <c r="J90"/>
      <c r="K90"/>
      <c r="L90"/>
      <c r="M90"/>
      <c r="N90"/>
      <c r="O90"/>
      <c r="P90"/>
      <c r="Q90"/>
      <c r="R90"/>
      <c r="S90"/>
      <c r="T90"/>
      <c r="U90"/>
      <c r="V90"/>
      <c r="W90"/>
      <c r="X90"/>
      <c r="Y90"/>
      <c r="Z90"/>
      <c r="AA90"/>
      <c r="AB90"/>
      <c r="AC90"/>
      <c r="AD90"/>
      <c r="AE90"/>
      <c r="AF90" s="12"/>
      <c r="AG90" s="12"/>
      <c r="AH90" s="12"/>
    </row>
    <row r="91" spans="2:34" ht="15">
      <c r="B91"/>
      <c r="C91"/>
      <c r="D91"/>
      <c r="E91"/>
      <c r="F91"/>
      <c r="G91"/>
      <c r="H91"/>
      <c r="I91"/>
      <c r="J91"/>
      <c r="K91"/>
      <c r="L91"/>
      <c r="M91"/>
      <c r="N91"/>
      <c r="O91"/>
      <c r="P91"/>
      <c r="Q91"/>
      <c r="R91"/>
      <c r="S91"/>
      <c r="T91"/>
      <c r="U91"/>
      <c r="V91"/>
      <c r="W91"/>
      <c r="X91"/>
      <c r="Y91"/>
      <c r="Z91"/>
      <c r="AA91"/>
      <c r="AB91"/>
      <c r="AC91"/>
      <c r="AD91"/>
      <c r="AE91"/>
      <c r="AF91" s="12"/>
      <c r="AG91" s="12"/>
      <c r="AH91" s="12"/>
    </row>
    <row r="92" spans="2:34" ht="15">
      <c r="B92"/>
      <c r="C92"/>
      <c r="D92"/>
      <c r="E92"/>
      <c r="F92"/>
      <c r="G92"/>
      <c r="H92"/>
      <c r="I92"/>
      <c r="J92"/>
      <c r="K92"/>
      <c r="L92"/>
      <c r="M92"/>
      <c r="N92"/>
      <c r="O92"/>
      <c r="P92"/>
      <c r="Q92"/>
      <c r="R92"/>
      <c r="S92"/>
      <c r="T92"/>
      <c r="U92"/>
      <c r="V92"/>
      <c r="W92"/>
      <c r="X92"/>
      <c r="Y92"/>
      <c r="Z92"/>
      <c r="AA92"/>
      <c r="AB92"/>
      <c r="AC92"/>
      <c r="AD92"/>
      <c r="AE92"/>
      <c r="AF92" s="12"/>
      <c r="AG92" s="12"/>
      <c r="AH92" s="12"/>
    </row>
    <row r="93" spans="2:34" ht="15">
      <c r="B93"/>
      <c r="C93"/>
      <c r="D93"/>
      <c r="E93"/>
      <c r="F93"/>
      <c r="G93"/>
      <c r="H93"/>
      <c r="I93"/>
      <c r="J93"/>
      <c r="K93"/>
      <c r="L93"/>
      <c r="M93"/>
      <c r="N93"/>
      <c r="O93"/>
      <c r="P93"/>
      <c r="Q93"/>
      <c r="R93"/>
      <c r="S93"/>
      <c r="T93"/>
      <c r="U93"/>
      <c r="V93"/>
      <c r="W93"/>
      <c r="X93"/>
      <c r="Y93"/>
      <c r="Z93"/>
      <c r="AA93"/>
      <c r="AB93"/>
      <c r="AC93"/>
      <c r="AD93"/>
      <c r="AE93"/>
      <c r="AF93" s="12"/>
      <c r="AG93" s="12"/>
      <c r="AH93" s="12"/>
    </row>
    <row r="94" spans="2:34" ht="15">
      <c r="B94"/>
      <c r="C94"/>
      <c r="D94"/>
      <c r="E94"/>
      <c r="F94"/>
      <c r="G94"/>
      <c r="H94"/>
      <c r="I94"/>
      <c r="J94"/>
      <c r="K94"/>
      <c r="L94"/>
      <c r="M94"/>
      <c r="N94"/>
      <c r="O94"/>
      <c r="P94"/>
      <c r="Q94"/>
      <c r="R94"/>
      <c r="S94"/>
      <c r="T94"/>
      <c r="U94"/>
      <c r="V94"/>
      <c r="W94"/>
      <c r="X94"/>
      <c r="Y94"/>
      <c r="Z94"/>
      <c r="AA94"/>
      <c r="AB94"/>
      <c r="AC94"/>
      <c r="AD94"/>
      <c r="AE94"/>
      <c r="AF94" s="12"/>
      <c r="AG94" s="12"/>
      <c r="AH94" s="12"/>
    </row>
    <row r="95" spans="2:34" ht="15">
      <c r="B95"/>
      <c r="C95"/>
      <c r="D95"/>
      <c r="E95"/>
      <c r="F95"/>
      <c r="G95"/>
      <c r="H95"/>
      <c r="I95"/>
      <c r="J95"/>
      <c r="K95"/>
      <c r="L95"/>
      <c r="M95"/>
      <c r="N95"/>
      <c r="O95"/>
      <c r="P95"/>
      <c r="Q95"/>
      <c r="R95"/>
      <c r="S95"/>
      <c r="T95"/>
      <c r="U95"/>
      <c r="V95"/>
      <c r="W95"/>
      <c r="X95"/>
      <c r="Y95"/>
      <c r="Z95"/>
      <c r="AA95"/>
      <c r="AB95"/>
      <c r="AC95"/>
      <c r="AD95"/>
      <c r="AE95"/>
      <c r="AF95" s="12"/>
      <c r="AG95" s="12"/>
      <c r="AH95" s="12"/>
    </row>
    <row r="96" spans="2:34" ht="15">
      <c r="B96"/>
      <c r="C96"/>
      <c r="D96"/>
      <c r="E96"/>
      <c r="F96"/>
      <c r="G96"/>
      <c r="H96"/>
      <c r="I96"/>
      <c r="J96"/>
      <c r="K96"/>
      <c r="L96"/>
      <c r="M96"/>
      <c r="N96"/>
      <c r="O96"/>
      <c r="P96"/>
      <c r="Q96"/>
      <c r="R96"/>
      <c r="S96"/>
      <c r="T96"/>
      <c r="U96"/>
      <c r="V96"/>
      <c r="W96"/>
      <c r="X96"/>
      <c r="Y96"/>
      <c r="Z96"/>
      <c r="AA96"/>
      <c r="AB96"/>
      <c r="AC96"/>
      <c r="AD96"/>
      <c r="AE96"/>
      <c r="AF96" s="12"/>
      <c r="AG96" s="12"/>
      <c r="AH96" s="12"/>
    </row>
    <row r="97" spans="2:34" ht="15">
      <c r="B97"/>
      <c r="C97"/>
      <c r="D97"/>
      <c r="E97"/>
      <c r="F97"/>
      <c r="G97"/>
      <c r="H97"/>
      <c r="I97"/>
      <c r="J97"/>
      <c r="K97"/>
      <c r="L97"/>
      <c r="M97"/>
      <c r="N97"/>
      <c r="O97"/>
      <c r="P97"/>
      <c r="Q97"/>
      <c r="R97"/>
      <c r="S97"/>
      <c r="T97"/>
      <c r="U97"/>
      <c r="V97"/>
      <c r="W97"/>
      <c r="X97"/>
      <c r="Y97"/>
      <c r="Z97"/>
      <c r="AA97"/>
      <c r="AB97"/>
      <c r="AC97"/>
      <c r="AD97"/>
      <c r="AE97"/>
      <c r="AF97" s="12"/>
      <c r="AG97" s="12"/>
      <c r="AH97" s="12"/>
    </row>
    <row r="98" spans="2:34" ht="15">
      <c r="B98"/>
      <c r="C98"/>
      <c r="D98"/>
      <c r="E98"/>
      <c r="F98"/>
      <c r="G98"/>
      <c r="H98"/>
      <c r="I98"/>
      <c r="J98"/>
      <c r="K98"/>
      <c r="L98"/>
      <c r="M98"/>
      <c r="N98"/>
      <c r="O98"/>
      <c r="P98"/>
      <c r="Q98"/>
      <c r="R98"/>
      <c r="S98"/>
      <c r="T98"/>
      <c r="U98"/>
      <c r="V98"/>
      <c r="W98"/>
      <c r="X98"/>
      <c r="Y98"/>
      <c r="Z98"/>
      <c r="AA98"/>
      <c r="AB98"/>
      <c r="AC98"/>
      <c r="AD98"/>
      <c r="AE98"/>
      <c r="AF98" s="12"/>
      <c r="AG98" s="12"/>
      <c r="AH98" s="12"/>
    </row>
    <row r="99" spans="2:34" ht="15">
      <c r="B99"/>
      <c r="C99"/>
      <c r="D99"/>
      <c r="E99"/>
      <c r="F99"/>
      <c r="G99"/>
      <c r="H99"/>
      <c r="I99"/>
      <c r="J99"/>
      <c r="K99"/>
      <c r="L99"/>
      <c r="M99"/>
      <c r="N99"/>
      <c r="O99"/>
      <c r="P99"/>
      <c r="Q99"/>
      <c r="R99"/>
      <c r="S99"/>
      <c r="T99"/>
      <c r="U99"/>
      <c r="V99"/>
      <c r="W99"/>
      <c r="X99"/>
      <c r="Y99"/>
      <c r="Z99"/>
      <c r="AA99"/>
      <c r="AB99"/>
      <c r="AC99"/>
      <c r="AD99"/>
      <c r="AE99"/>
      <c r="AF99" s="12"/>
      <c r="AG99" s="12"/>
      <c r="AH99" s="12"/>
    </row>
    <row r="100" spans="2:34"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row>
    <row r="138" spans="2:34" ht="15">
      <c r="B138"/>
      <c r="C138"/>
      <c r="D138"/>
      <c r="E138"/>
      <c r="F138"/>
      <c r="G138"/>
      <c r="H138"/>
      <c r="I138"/>
      <c r="J138"/>
      <c r="K138"/>
      <c r="L138"/>
      <c r="M138"/>
      <c r="N138"/>
      <c r="O138"/>
      <c r="P138"/>
      <c r="Q138"/>
      <c r="R138"/>
      <c r="S138"/>
      <c r="T138"/>
      <c r="U138"/>
      <c r="V138"/>
      <c r="W138"/>
      <c r="X138"/>
      <c r="Y138"/>
      <c r="Z138"/>
      <c r="AA138"/>
      <c r="AB138"/>
      <c r="AC138"/>
      <c r="AD138"/>
      <c r="AE138"/>
    </row>
    <row r="139" spans="2:34" ht="15">
      <c r="B139"/>
      <c r="C139"/>
      <c r="D139"/>
      <c r="E139"/>
      <c r="F139"/>
      <c r="G139"/>
      <c r="H139"/>
      <c r="I139"/>
      <c r="J139"/>
      <c r="K139"/>
      <c r="L139"/>
      <c r="M139"/>
      <c r="N139"/>
      <c r="O139"/>
      <c r="P139"/>
      <c r="Q139"/>
      <c r="R139"/>
      <c r="S139"/>
      <c r="T139"/>
      <c r="U139"/>
      <c r="V139"/>
      <c r="W139"/>
      <c r="X139"/>
      <c r="Y139"/>
      <c r="Z139"/>
      <c r="AA139"/>
      <c r="AB139"/>
      <c r="AC139"/>
      <c r="AD139"/>
      <c r="AE139"/>
    </row>
    <row r="140" spans="2:34" ht="15">
      <c r="B140"/>
      <c r="C140"/>
      <c r="D140"/>
      <c r="E140"/>
      <c r="F140"/>
      <c r="G140"/>
      <c r="H140"/>
      <c r="I140"/>
      <c r="J140"/>
      <c r="K140"/>
      <c r="L140"/>
      <c r="M140"/>
      <c r="N140"/>
      <c r="O140"/>
      <c r="P140"/>
      <c r="Q140"/>
      <c r="R140"/>
      <c r="S140"/>
      <c r="T140"/>
      <c r="U140"/>
      <c r="V140"/>
      <c r="W140"/>
      <c r="X140"/>
      <c r="Y140"/>
      <c r="Z140"/>
      <c r="AA140"/>
      <c r="AB140"/>
      <c r="AC140"/>
      <c r="AD140"/>
      <c r="AE140"/>
    </row>
    <row r="141" spans="2:34" ht="15">
      <c r="B141"/>
      <c r="C141"/>
      <c r="D141"/>
      <c r="E141"/>
      <c r="F141"/>
      <c r="G141"/>
      <c r="H141"/>
      <c r="I141"/>
      <c r="J141"/>
      <c r="K141"/>
      <c r="L141"/>
      <c r="M141"/>
      <c r="N141"/>
      <c r="O141"/>
      <c r="P141"/>
      <c r="Q141"/>
      <c r="R141"/>
      <c r="S141"/>
      <c r="T141"/>
      <c r="U141"/>
      <c r="V141"/>
      <c r="W141"/>
      <c r="X141"/>
      <c r="Y141"/>
      <c r="Z141"/>
      <c r="AA141"/>
      <c r="AB141"/>
      <c r="AC141"/>
      <c r="AD141"/>
      <c r="AE141"/>
    </row>
    <row r="142" spans="2:34" ht="15">
      <c r="B142"/>
      <c r="C142"/>
      <c r="D142"/>
      <c r="E142"/>
      <c r="F142"/>
      <c r="G142"/>
      <c r="H142"/>
      <c r="I142"/>
      <c r="J142"/>
      <c r="K142"/>
      <c r="L142"/>
      <c r="M142"/>
      <c r="N142"/>
      <c r="O142"/>
      <c r="P142"/>
      <c r="Q142"/>
      <c r="R142"/>
      <c r="S142"/>
      <c r="T142"/>
      <c r="U142"/>
      <c r="V142"/>
      <c r="W142"/>
      <c r="X142"/>
      <c r="Y142"/>
      <c r="Z142"/>
      <c r="AA142"/>
      <c r="AB142"/>
      <c r="AC142"/>
      <c r="AD142"/>
      <c r="AE142"/>
    </row>
    <row r="143" spans="2:34" ht="15">
      <c r="B143"/>
      <c r="C143"/>
      <c r="D143"/>
      <c r="E143"/>
      <c r="F143"/>
      <c r="G143"/>
      <c r="H143"/>
      <c r="I143"/>
      <c r="J143"/>
      <c r="K143"/>
      <c r="L143"/>
      <c r="M143"/>
      <c r="N143"/>
      <c r="O143"/>
      <c r="P143"/>
      <c r="Q143"/>
      <c r="R143"/>
      <c r="S143"/>
      <c r="T143"/>
      <c r="U143"/>
      <c r="V143"/>
      <c r="W143"/>
      <c r="X143"/>
      <c r="Y143"/>
      <c r="Z143"/>
      <c r="AA143"/>
      <c r="AB143"/>
      <c r="AC143"/>
      <c r="AD143"/>
      <c r="AE143"/>
    </row>
    <row r="144" spans="2:34" ht="15">
      <c r="B144"/>
      <c r="C144"/>
      <c r="D144"/>
      <c r="E144"/>
      <c r="F144"/>
      <c r="G144"/>
      <c r="H144"/>
      <c r="I144"/>
      <c r="J144"/>
      <c r="K144"/>
      <c r="L144"/>
      <c r="M144"/>
      <c r="N144"/>
      <c r="O144"/>
      <c r="P144"/>
      <c r="Q144"/>
      <c r="R144"/>
      <c r="S144"/>
      <c r="T144"/>
      <c r="U144"/>
      <c r="V144"/>
      <c r="W144"/>
      <c r="X144"/>
      <c r="Y144"/>
      <c r="Z144"/>
      <c r="AA144"/>
      <c r="AB144"/>
      <c r="AC144"/>
      <c r="AD144"/>
      <c r="AE144"/>
    </row>
    <row r="145" spans="2:31" ht="15">
      <c r="B145"/>
      <c r="C145"/>
      <c r="D145"/>
      <c r="E145"/>
      <c r="F145"/>
      <c r="G145"/>
      <c r="H145"/>
      <c r="I145"/>
      <c r="J145"/>
      <c r="K145"/>
      <c r="L145"/>
      <c r="M145"/>
      <c r="N145"/>
      <c r="O145"/>
      <c r="P145"/>
      <c r="Q145"/>
      <c r="R145"/>
      <c r="S145"/>
      <c r="T145"/>
      <c r="U145"/>
      <c r="V145"/>
      <c r="W145"/>
      <c r="X145"/>
      <c r="Y145"/>
      <c r="Z145"/>
      <c r="AA145"/>
      <c r="AB145"/>
      <c r="AC145"/>
      <c r="AD145"/>
      <c r="AE145"/>
    </row>
    <row r="146" spans="2:31" ht="15">
      <c r="B146"/>
      <c r="C146"/>
      <c r="D146"/>
      <c r="E146"/>
      <c r="F146"/>
      <c r="G146"/>
      <c r="H146"/>
      <c r="I146"/>
      <c r="J146"/>
      <c r="K146"/>
      <c r="L146"/>
      <c r="M146"/>
      <c r="N146"/>
      <c r="O146"/>
      <c r="P146"/>
      <c r="Q146"/>
      <c r="R146"/>
      <c r="S146"/>
      <c r="T146"/>
      <c r="U146"/>
      <c r="V146"/>
      <c r="W146"/>
      <c r="X146"/>
      <c r="Y146"/>
      <c r="Z146"/>
      <c r="AA146"/>
      <c r="AB146"/>
      <c r="AC146"/>
      <c r="AD146"/>
      <c r="AE146"/>
    </row>
    <row r="147" spans="2:31" ht="15">
      <c r="B147"/>
      <c r="C147"/>
      <c r="D147"/>
      <c r="E147"/>
      <c r="F147"/>
      <c r="G147"/>
      <c r="H147"/>
      <c r="I147"/>
      <c r="J147"/>
      <c r="K147"/>
      <c r="L147"/>
      <c r="M147"/>
      <c r="N147"/>
      <c r="O147"/>
      <c r="P147"/>
      <c r="Q147"/>
      <c r="R147"/>
      <c r="S147"/>
      <c r="T147"/>
      <c r="U147"/>
      <c r="V147"/>
      <c r="W147"/>
      <c r="X147"/>
      <c r="Y147"/>
      <c r="Z147"/>
      <c r="AA147"/>
      <c r="AB147"/>
      <c r="AC147"/>
      <c r="AD147"/>
      <c r="AE147"/>
    </row>
    <row r="148" spans="2:31" ht="15">
      <c r="B148"/>
      <c r="C148"/>
      <c r="D148"/>
      <c r="E148"/>
      <c r="F148"/>
      <c r="G148"/>
      <c r="H148"/>
      <c r="I148"/>
      <c r="J148"/>
      <c r="K148"/>
      <c r="L148"/>
      <c r="M148"/>
      <c r="N148"/>
      <c r="O148"/>
      <c r="P148"/>
      <c r="Q148"/>
      <c r="R148"/>
      <c r="S148"/>
      <c r="T148"/>
      <c r="U148"/>
      <c r="V148"/>
      <c r="W148"/>
      <c r="X148"/>
      <c r="Y148"/>
      <c r="Z148"/>
      <c r="AA148"/>
      <c r="AB148"/>
      <c r="AC148"/>
      <c r="AD148"/>
      <c r="AE148"/>
    </row>
    <row r="149" spans="2:31" ht="15">
      <c r="B149"/>
      <c r="C149"/>
      <c r="D149"/>
      <c r="E149"/>
      <c r="F149"/>
      <c r="G149"/>
      <c r="H149"/>
      <c r="I149"/>
      <c r="J149"/>
      <c r="K149"/>
      <c r="L149"/>
      <c r="M149"/>
      <c r="N149"/>
      <c r="O149"/>
      <c r="P149"/>
      <c r="Q149"/>
      <c r="R149"/>
      <c r="S149"/>
      <c r="T149"/>
      <c r="U149"/>
      <c r="V149"/>
      <c r="W149"/>
      <c r="X149"/>
      <c r="Y149"/>
      <c r="Z149"/>
      <c r="AA149"/>
      <c r="AB149"/>
      <c r="AC149"/>
      <c r="AD149"/>
      <c r="AE149"/>
    </row>
    <row r="150" spans="2:31" ht="15">
      <c r="B150"/>
      <c r="C150"/>
      <c r="D150"/>
      <c r="E150"/>
      <c r="F150"/>
      <c r="G150"/>
      <c r="H150"/>
      <c r="I150"/>
      <c r="J150"/>
      <c r="K150"/>
      <c r="L150"/>
      <c r="M150"/>
      <c r="N150"/>
      <c r="O150"/>
      <c r="P150"/>
      <c r="Q150"/>
      <c r="R150"/>
      <c r="S150"/>
      <c r="T150"/>
      <c r="U150"/>
      <c r="V150"/>
      <c r="W150"/>
      <c r="X150"/>
      <c r="Y150"/>
      <c r="Z150"/>
      <c r="AA150"/>
      <c r="AB150"/>
      <c r="AC150"/>
      <c r="AD150"/>
      <c r="AE150"/>
    </row>
    <row r="151" spans="2:31" ht="15">
      <c r="B151"/>
      <c r="C151"/>
      <c r="D151"/>
      <c r="E151"/>
      <c r="F151"/>
      <c r="G151"/>
      <c r="H151"/>
      <c r="I151"/>
      <c r="J151"/>
      <c r="K151"/>
      <c r="L151"/>
      <c r="M151"/>
      <c r="N151"/>
      <c r="O151"/>
      <c r="P151"/>
      <c r="Q151"/>
      <c r="R151"/>
      <c r="S151"/>
      <c r="T151"/>
      <c r="U151"/>
      <c r="V151"/>
      <c r="W151"/>
      <c r="X151"/>
      <c r="Y151"/>
      <c r="Z151"/>
      <c r="AA151"/>
      <c r="AB151"/>
      <c r="AC151"/>
      <c r="AD151"/>
      <c r="AE151"/>
    </row>
    <row r="152" spans="2:31" ht="15">
      <c r="B152"/>
      <c r="C152"/>
      <c r="D152"/>
      <c r="E152"/>
      <c r="F152"/>
      <c r="G152"/>
      <c r="H152"/>
      <c r="I152"/>
      <c r="J152"/>
      <c r="K152"/>
      <c r="L152"/>
      <c r="M152"/>
      <c r="N152"/>
      <c r="O152"/>
      <c r="P152"/>
      <c r="Q152"/>
      <c r="R152"/>
      <c r="S152"/>
      <c r="T152"/>
      <c r="U152"/>
      <c r="V152"/>
      <c r="W152"/>
      <c r="X152"/>
      <c r="Y152"/>
      <c r="Z152"/>
      <c r="AA152"/>
      <c r="AB152"/>
      <c r="AC152"/>
      <c r="AD152"/>
      <c r="AE152"/>
    </row>
    <row r="153" spans="2:31" ht="15">
      <c r="B153"/>
      <c r="C153"/>
      <c r="D153"/>
      <c r="E153"/>
      <c r="F153"/>
      <c r="G153"/>
      <c r="H153"/>
      <c r="I153"/>
      <c r="J153"/>
      <c r="K153"/>
      <c r="L153"/>
      <c r="M153"/>
      <c r="N153"/>
      <c r="O153"/>
      <c r="P153"/>
      <c r="Q153"/>
      <c r="R153"/>
      <c r="S153"/>
      <c r="T153"/>
      <c r="U153"/>
      <c r="V153"/>
      <c r="W153"/>
      <c r="X153"/>
      <c r="Y153"/>
      <c r="Z153"/>
      <c r="AA153"/>
      <c r="AB153"/>
      <c r="AC153"/>
      <c r="AD153"/>
      <c r="AE153"/>
    </row>
    <row r="154" spans="2:31" ht="15">
      <c r="B154"/>
      <c r="C154"/>
      <c r="D154"/>
      <c r="E154"/>
      <c r="F154"/>
      <c r="G154"/>
      <c r="H154"/>
      <c r="I154"/>
      <c r="J154"/>
      <c r="K154"/>
      <c r="L154"/>
      <c r="M154"/>
      <c r="N154"/>
      <c r="O154"/>
      <c r="P154"/>
      <c r="Q154"/>
      <c r="R154"/>
      <c r="S154"/>
      <c r="T154"/>
      <c r="U154"/>
      <c r="V154"/>
      <c r="W154"/>
      <c r="X154"/>
      <c r="Y154"/>
      <c r="Z154"/>
      <c r="AA154"/>
      <c r="AB154"/>
      <c r="AC154"/>
      <c r="AD154"/>
      <c r="AE154"/>
    </row>
    <row r="155" spans="2:31" ht="15">
      <c r="B155"/>
      <c r="C155"/>
      <c r="D155"/>
      <c r="E155"/>
      <c r="F155"/>
      <c r="G155"/>
      <c r="H155"/>
      <c r="I155"/>
      <c r="J155"/>
      <c r="K155"/>
      <c r="L155"/>
      <c r="M155"/>
      <c r="N155"/>
      <c r="O155"/>
      <c r="P155"/>
      <c r="Q155"/>
      <c r="R155"/>
      <c r="S155"/>
      <c r="T155"/>
      <c r="U155"/>
      <c r="V155"/>
      <c r="W155"/>
      <c r="X155"/>
      <c r="Y155"/>
      <c r="Z155"/>
      <c r="AA155"/>
      <c r="AB155"/>
      <c r="AC155"/>
      <c r="AD155"/>
      <c r="AE155"/>
    </row>
    <row r="156" spans="2:31" ht="15">
      <c r="B156"/>
      <c r="C156"/>
      <c r="D156"/>
      <c r="E156"/>
      <c r="F156"/>
      <c r="G156"/>
      <c r="H156"/>
      <c r="I156"/>
      <c r="J156"/>
      <c r="K156"/>
      <c r="L156"/>
      <c r="M156"/>
      <c r="N156"/>
      <c r="O156"/>
      <c r="P156"/>
      <c r="Q156"/>
      <c r="R156"/>
      <c r="S156"/>
      <c r="T156"/>
      <c r="U156"/>
      <c r="V156"/>
      <c r="W156"/>
      <c r="X156"/>
      <c r="Y156"/>
      <c r="Z156"/>
      <c r="AA156"/>
      <c r="AB156"/>
      <c r="AC156"/>
      <c r="AD156"/>
      <c r="AE156"/>
    </row>
    <row r="157" spans="2:31" ht="15">
      <c r="B157"/>
      <c r="C157"/>
      <c r="D157"/>
      <c r="E157"/>
      <c r="F157"/>
      <c r="G157"/>
      <c r="H157"/>
      <c r="I157"/>
      <c r="J157"/>
      <c r="K157"/>
      <c r="L157"/>
      <c r="M157"/>
      <c r="N157"/>
      <c r="O157"/>
      <c r="P157"/>
      <c r="Q157"/>
      <c r="R157"/>
      <c r="S157"/>
      <c r="T157"/>
      <c r="U157"/>
      <c r="V157"/>
      <c r="W157"/>
      <c r="X157"/>
      <c r="Y157"/>
      <c r="Z157"/>
      <c r="AA157"/>
      <c r="AB157"/>
      <c r="AC157"/>
      <c r="AD157"/>
      <c r="AE157"/>
    </row>
    <row r="158" spans="2:31" ht="15">
      <c r="B158"/>
      <c r="C158"/>
      <c r="D158"/>
      <c r="E158"/>
      <c r="F158"/>
      <c r="G158"/>
      <c r="H158"/>
      <c r="I158"/>
      <c r="J158"/>
      <c r="K158"/>
      <c r="L158"/>
      <c r="M158"/>
      <c r="N158"/>
      <c r="O158"/>
      <c r="P158"/>
      <c r="Q158"/>
      <c r="R158"/>
      <c r="S158"/>
      <c r="T158"/>
      <c r="U158"/>
      <c r="V158"/>
      <c r="W158"/>
      <c r="X158"/>
      <c r="Y158"/>
      <c r="Z158"/>
      <c r="AA158"/>
      <c r="AB158"/>
      <c r="AC158"/>
      <c r="AD158"/>
      <c r="AE158"/>
    </row>
    <row r="159" spans="2:31" ht="15">
      <c r="B159"/>
      <c r="C159"/>
      <c r="D159"/>
      <c r="E159"/>
      <c r="F159"/>
      <c r="G159"/>
      <c r="H159"/>
      <c r="I159"/>
      <c r="J159"/>
      <c r="K159"/>
      <c r="L159"/>
      <c r="M159"/>
      <c r="N159"/>
      <c r="O159"/>
      <c r="P159"/>
      <c r="Q159"/>
      <c r="R159"/>
      <c r="S159"/>
      <c r="T159"/>
      <c r="U159"/>
      <c r="V159"/>
      <c r="W159"/>
      <c r="X159"/>
      <c r="Y159"/>
      <c r="Z159"/>
      <c r="AA159"/>
      <c r="AB159"/>
      <c r="AC159"/>
      <c r="AD159"/>
      <c r="AE159"/>
    </row>
    <row r="160" spans="2:31" ht="15">
      <c r="B160"/>
      <c r="C160"/>
      <c r="D160"/>
      <c r="E160"/>
      <c r="F160"/>
      <c r="G160"/>
      <c r="H160"/>
      <c r="I160"/>
      <c r="J160"/>
      <c r="K160"/>
      <c r="L160"/>
      <c r="M160"/>
      <c r="N160"/>
      <c r="O160"/>
      <c r="P160"/>
      <c r="Q160"/>
      <c r="R160"/>
      <c r="S160"/>
      <c r="T160"/>
      <c r="U160"/>
      <c r="V160"/>
      <c r="W160"/>
      <c r="X160"/>
      <c r="Y160"/>
      <c r="Z160"/>
      <c r="AA160"/>
      <c r="AB160"/>
      <c r="AC160"/>
      <c r="AD160"/>
      <c r="AE160"/>
    </row>
    <row r="161" spans="2:31" ht="15">
      <c r="B161"/>
      <c r="C161"/>
      <c r="D161"/>
      <c r="E161"/>
      <c r="F161"/>
      <c r="G161"/>
      <c r="H161"/>
      <c r="I161"/>
      <c r="J161"/>
      <c r="K161"/>
      <c r="L161"/>
      <c r="M161"/>
      <c r="N161"/>
      <c r="O161"/>
      <c r="P161"/>
      <c r="Q161"/>
      <c r="R161"/>
      <c r="S161"/>
      <c r="T161"/>
      <c r="U161"/>
      <c r="V161"/>
      <c r="W161"/>
      <c r="X161"/>
      <c r="Y161"/>
      <c r="Z161"/>
      <c r="AA161"/>
      <c r="AB161"/>
      <c r="AC161"/>
      <c r="AD161"/>
      <c r="AE161"/>
    </row>
    <row r="162" spans="2:31" ht="15">
      <c r="B162"/>
      <c r="C162"/>
      <c r="D162"/>
      <c r="E162"/>
      <c r="F162"/>
      <c r="G162"/>
      <c r="H162"/>
      <c r="I162"/>
      <c r="J162"/>
      <c r="K162"/>
      <c r="L162"/>
      <c r="M162"/>
      <c r="N162"/>
      <c r="O162"/>
      <c r="P162"/>
      <c r="Q162"/>
      <c r="R162"/>
      <c r="S162"/>
      <c r="T162"/>
      <c r="U162"/>
      <c r="V162"/>
      <c r="W162"/>
      <c r="X162"/>
      <c r="Y162"/>
      <c r="Z162"/>
      <c r="AA162"/>
      <c r="AB162"/>
      <c r="AC162"/>
      <c r="AD162"/>
      <c r="AE162"/>
    </row>
    <row r="163" spans="2:31" ht="15">
      <c r="B163"/>
      <c r="C163"/>
      <c r="D163"/>
      <c r="E163"/>
      <c r="F163"/>
      <c r="G163"/>
      <c r="H163"/>
      <c r="I163"/>
      <c r="J163"/>
      <c r="K163"/>
      <c r="L163"/>
      <c r="M163"/>
      <c r="N163"/>
    </row>
    <row r="164" spans="2:31" ht="15">
      <c r="B164"/>
      <c r="C164"/>
      <c r="D164"/>
      <c r="E164"/>
      <c r="F164"/>
      <c r="G164"/>
      <c r="H164"/>
      <c r="I164"/>
      <c r="J164"/>
      <c r="K164"/>
      <c r="L164"/>
      <c r="M164"/>
      <c r="N164"/>
    </row>
  </sheetData>
  <mergeCells count="8">
    <mergeCell ref="B1:N1"/>
    <mergeCell ref="I28:L28"/>
    <mergeCell ref="I39:L39"/>
    <mergeCell ref="I49:L49"/>
    <mergeCell ref="B2:N2"/>
    <mergeCell ref="B3:N3"/>
    <mergeCell ref="I9:L9"/>
    <mergeCell ref="I20:L20"/>
  </mergeCells>
  <pageMargins left="0.5" right="0.5" top="0.3" bottom="0.5" header="0.5" footer="0.5"/>
  <pageSetup scale="71" orientation="landscape" r:id="rId1"/>
  <headerFooter alignWithMargins="0"/>
  <rowBreaks count="1" manualBreakCount="1">
    <brk id="37" min="1"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yncVertical="1" syncRef="A1" transitionEvaluation="1" codeName="Sheet23">
    <pageSetUpPr fitToPage="1"/>
  </sheetPr>
  <dimension ref="A1:BT649"/>
  <sheetViews>
    <sheetView showGridLines="0" zoomScale="80" zoomScaleNormal="80" workbookViewId="0"/>
  </sheetViews>
  <sheetFormatPr defaultColWidth="9.77734375" defaultRowHeight="12.75"/>
  <cols>
    <col min="1" max="1" width="2.5546875" style="1" customWidth="1"/>
    <col min="2" max="2" width="32.109375" style="12"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7" width="5" style="12" customWidth="1"/>
    <col min="28" max="28" width="6" style="12" customWidth="1"/>
    <col min="29" max="30" width="3.109375" style="12" customWidth="1"/>
    <col min="31" max="33" width="5.5546875" style="12" customWidth="1"/>
    <col min="34" max="34" width="8.33203125" style="12" customWidth="1"/>
    <col min="35" max="35" width="0.6640625" style="12" customWidth="1"/>
    <col min="36" max="36" width="5" style="12" customWidth="1"/>
    <col min="37" max="37" width="3.77734375" style="12" customWidth="1"/>
    <col min="38" max="39" width="3.109375" style="12" customWidth="1"/>
    <col min="40" max="40" width="2.77734375" style="12" customWidth="1"/>
    <col min="41" max="41" width="3.33203125" style="12" customWidth="1"/>
    <col min="42" max="42" width="4.5546875" style="12" customWidth="1"/>
    <col min="43" max="43" width="4.88671875" style="12" customWidth="1"/>
    <col min="44" max="47" width="9.77734375" style="12"/>
    <col min="48" max="48" width="10.33203125" style="12" customWidth="1"/>
    <col min="49" max="50" width="9.77734375" style="12"/>
    <col min="51" max="51" width="9.77734375" style="1"/>
    <col min="52" max="52" width="9.77734375" style="1" customWidth="1"/>
    <col min="53" max="16384" width="9.77734375" style="1"/>
  </cols>
  <sheetData>
    <row r="1" spans="2:68">
      <c r="B1" s="955" t="str">
        <f>'Title Page'!$B$30</f>
        <v>ASHRAE Standard 140-2023, Informative Annex B8, Section B8.1</v>
      </c>
      <c r="C1" s="955"/>
      <c r="D1" s="955"/>
      <c r="E1" s="955"/>
      <c r="F1" s="955"/>
      <c r="G1" s="955"/>
      <c r="H1" s="955"/>
      <c r="I1" s="955"/>
      <c r="J1" s="955"/>
      <c r="K1" s="955"/>
      <c r="L1" s="955"/>
      <c r="M1" s="955"/>
      <c r="N1" s="955"/>
      <c r="O1" s="955"/>
      <c r="P1" s="955"/>
      <c r="Q1" s="955"/>
      <c r="R1" s="955"/>
      <c r="S1" s="955"/>
      <c r="T1" s="955"/>
      <c r="U1" s="955"/>
      <c r="V1" s="955"/>
      <c r="W1" s="955"/>
      <c r="X1" s="955"/>
      <c r="Y1" s="955"/>
      <c r="Z1" s="955"/>
      <c r="AA1" s="955"/>
      <c r="AB1" s="955"/>
      <c r="AC1" s="955"/>
      <c r="AD1" s="955"/>
      <c r="AE1" s="955"/>
      <c r="AF1" s="955"/>
      <c r="AG1" s="955"/>
      <c r="AH1" s="955"/>
    </row>
    <row r="2" spans="2:68">
      <c r="B2" s="955" t="str">
        <f>'Title Page'!$B$32</f>
        <v>Example Results for Section 7 - Building Thermal Envelope and Fabric Load Cases 195-995 &amp; 600FF-980FF</v>
      </c>
      <c r="C2" s="955"/>
      <c r="D2" s="955"/>
      <c r="E2" s="955"/>
      <c r="F2" s="955"/>
      <c r="G2" s="955"/>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row>
    <row r="3" spans="2:68">
      <c r="B3" s="955" t="str">
        <f>'Title Page'!$B$34</f>
        <v/>
      </c>
      <c r="C3" s="955"/>
      <c r="D3" s="955"/>
      <c r="E3" s="955"/>
      <c r="F3" s="955"/>
      <c r="G3" s="955"/>
      <c r="H3" s="955"/>
      <c r="I3" s="955"/>
      <c r="J3" s="955"/>
      <c r="K3" s="955"/>
      <c r="L3" s="955"/>
      <c r="M3" s="955"/>
      <c r="N3" s="955"/>
      <c r="O3" s="955"/>
      <c r="P3" s="955"/>
      <c r="Q3" s="955"/>
      <c r="R3" s="955"/>
      <c r="S3" s="955"/>
      <c r="T3" s="955"/>
      <c r="U3" s="955"/>
      <c r="V3" s="955"/>
      <c r="W3" s="955"/>
      <c r="X3" s="955"/>
      <c r="Y3" s="955"/>
      <c r="Z3" s="955"/>
      <c r="AA3" s="955"/>
      <c r="AB3" s="955"/>
      <c r="AC3" s="955"/>
      <c r="AD3" s="955"/>
      <c r="AE3" s="955"/>
      <c r="AF3" s="955"/>
      <c r="AG3" s="955"/>
      <c r="AH3" s="955"/>
    </row>
    <row r="4" spans="2:68" ht="15" customHeight="1">
      <c r="G4" s="196" t="s">
        <v>1389</v>
      </c>
    </row>
    <row r="5" spans="2:68" ht="10.5" customHeight="1">
      <c r="G5" s="196" t="s">
        <v>233</v>
      </c>
    </row>
    <row r="6" spans="2:68" ht="5.25" customHeight="1"/>
    <row r="7" spans="2:68" ht="16.5" thickBot="1">
      <c r="B7" s="133" t="s">
        <v>844</v>
      </c>
      <c r="AN7"/>
      <c r="AO7"/>
      <c r="AP7"/>
      <c r="AQ7"/>
      <c r="AR7"/>
      <c r="AS7"/>
      <c r="AT7"/>
      <c r="AU7"/>
      <c r="AV7"/>
      <c r="AW7"/>
      <c r="AX7"/>
      <c r="AY7"/>
      <c r="AZ7"/>
      <c r="BA7"/>
      <c r="BB7"/>
      <c r="BC7"/>
      <c r="BD7"/>
      <c r="BE7"/>
      <c r="BF7"/>
      <c r="BG7"/>
      <c r="BH7"/>
      <c r="BI7"/>
      <c r="BJ7"/>
      <c r="BK7"/>
      <c r="BL7"/>
      <c r="BM7"/>
      <c r="BN7"/>
      <c r="BO7"/>
      <c r="BP7"/>
    </row>
    <row r="8" spans="2:68" ht="15.75" thickTop="1">
      <c r="B8" s="168" t="s">
        <v>1374</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123"/>
      <c r="AF8" s="77"/>
      <c r="AG8" s="77"/>
      <c r="AH8" s="124"/>
      <c r="AJ8" s="409"/>
      <c r="AK8" s="410"/>
      <c r="AL8" s="410"/>
      <c r="AM8" s="411"/>
      <c r="AN8"/>
      <c r="AO8"/>
      <c r="AP8" s="1"/>
      <c r="AQ8" s="1"/>
      <c r="AR8"/>
      <c r="AS8"/>
      <c r="AT8"/>
      <c r="AU8"/>
      <c r="AV8"/>
      <c r="AW8"/>
      <c r="AX8"/>
      <c r="AY8"/>
      <c r="AZ8"/>
      <c r="BA8"/>
      <c r="BB8"/>
      <c r="BC8"/>
      <c r="BD8"/>
      <c r="BE8"/>
      <c r="BF8"/>
      <c r="BG8"/>
      <c r="BH8"/>
      <c r="BI8"/>
      <c r="BJ8"/>
      <c r="BK8"/>
      <c r="BL8"/>
      <c r="BM8"/>
      <c r="BN8"/>
      <c r="BO8"/>
      <c r="BP8"/>
    </row>
    <row r="9" spans="2:68" ht="15">
      <c r="B9" s="203" t="s">
        <v>559</v>
      </c>
      <c r="C9" s="89" t="str">
        <f ca="1">'DATA for charts'!C6</f>
        <v>BSIMAC</v>
      </c>
      <c r="D9" s="88"/>
      <c r="E9" s="88"/>
      <c r="F9" s="90"/>
      <c r="G9" s="89" t="str">
        <f ca="1">'DATA for charts'!D6</f>
        <v>CSE</v>
      </c>
      <c r="H9" s="88"/>
      <c r="I9" s="88"/>
      <c r="J9" s="90"/>
      <c r="K9" s="89" t="str">
        <f ca="1">'DATA for charts'!E6</f>
        <v>DeST</v>
      </c>
      <c r="L9" s="88"/>
      <c r="M9" s="88"/>
      <c r="N9" s="90"/>
      <c r="O9" s="89" t="str">
        <f ca="1">'DATA for charts'!F6</f>
        <v>EnergyPlus</v>
      </c>
      <c r="P9" s="88"/>
      <c r="Q9" s="88"/>
      <c r="R9" s="90"/>
      <c r="S9" s="89" t="str">
        <f ca="1">'DATA for charts'!G6</f>
        <v>ESP-r</v>
      </c>
      <c r="T9" s="88"/>
      <c r="U9" s="88"/>
      <c r="V9" s="88"/>
      <c r="W9" s="89" t="str">
        <f ca="1">'DATA for charts'!H6</f>
        <v>TRNSYS</v>
      </c>
      <c r="X9" s="88"/>
      <c r="Y9" s="88"/>
      <c r="Z9" s="90"/>
      <c r="AA9" s="89" t="str">
        <f ca="1">'DATA for charts'!I6</f>
        <v>TestSpec-Alt</v>
      </c>
      <c r="AB9" s="88"/>
      <c r="AC9" s="88"/>
      <c r="AD9" s="90"/>
      <c r="AE9" s="978" t="s">
        <v>556</v>
      </c>
      <c r="AF9" s="979"/>
      <c r="AG9" s="979"/>
      <c r="AH9" s="980"/>
      <c r="AJ9" s="412"/>
      <c r="AK9" s="218" t="str">
        <f ca="1">'DATA for charts'!$S$6</f>
        <v>Tested Prg</v>
      </c>
      <c r="AL9" s="413"/>
      <c r="AM9" s="414"/>
      <c r="AN9"/>
      <c r="AO9"/>
      <c r="AP9" s="1"/>
      <c r="AQ9" s="1"/>
      <c r="AR9"/>
      <c r="AS9"/>
      <c r="AT9"/>
      <c r="AU9"/>
      <c r="AV9"/>
      <c r="AW9"/>
      <c r="AX9"/>
      <c r="AY9"/>
      <c r="AZ9"/>
      <c r="BA9"/>
      <c r="BB9"/>
      <c r="BC9"/>
      <c r="BD9"/>
      <c r="BE9"/>
      <c r="BF9"/>
      <c r="BG9"/>
      <c r="BH9"/>
      <c r="BI9"/>
      <c r="BJ9"/>
      <c r="BK9"/>
      <c r="BL9"/>
      <c r="BM9"/>
      <c r="BN9"/>
      <c r="BO9"/>
      <c r="BP9"/>
    </row>
    <row r="10" spans="2:68" ht="15" customHeight="1">
      <c r="B10" s="199"/>
      <c r="C10" s="89" t="str">
        <f ca="1">'DATA for charts'!C7</f>
        <v/>
      </c>
      <c r="D10" s="88"/>
      <c r="E10" s="88"/>
      <c r="F10" s="90"/>
      <c r="G10" s="89" t="str">
        <f ca="1">'DATA for charts'!D7</f>
        <v/>
      </c>
      <c r="H10" s="88"/>
      <c r="I10" s="88"/>
      <c r="J10" s="90"/>
      <c r="K10" s="89" t="str">
        <f ca="1">'DATA for charts'!E7</f>
        <v/>
      </c>
      <c r="L10" s="88"/>
      <c r="M10" s="88"/>
      <c r="N10" s="90"/>
      <c r="O10" s="89" t="str">
        <f ca="1">'DATA for charts'!F7</f>
        <v/>
      </c>
      <c r="P10" s="88"/>
      <c r="Q10" s="88"/>
      <c r="R10" s="90"/>
      <c r="S10" s="197" t="str">
        <f ca="1">'DATA for charts'!G7</f>
        <v/>
      </c>
      <c r="T10" s="214"/>
      <c r="U10" s="214"/>
      <c r="V10" s="88"/>
      <c r="W10" s="89" t="str">
        <f ca="1">'DATA for charts'!H7</f>
        <v/>
      </c>
      <c r="X10" s="88"/>
      <c r="Y10" s="88"/>
      <c r="Z10" s="90"/>
      <c r="AA10" s="374" t="s">
        <v>1392</v>
      </c>
      <c r="AB10" s="88"/>
      <c r="AC10" s="88"/>
      <c r="AD10" s="90"/>
      <c r="AE10" s="56" t="s">
        <v>254</v>
      </c>
      <c r="AF10" s="66" t="s">
        <v>255</v>
      </c>
      <c r="AG10" s="68" t="s">
        <v>256</v>
      </c>
      <c r="AH10" s="159" t="s">
        <v>453</v>
      </c>
      <c r="AJ10" s="412"/>
      <c r="AK10" s="218" t="str">
        <f ca="1">'DATA for charts'!$S$7</f>
        <v/>
      </c>
      <c r="AL10" s="413"/>
      <c r="AM10" s="414"/>
      <c r="AN10"/>
      <c r="AO10"/>
      <c r="AP10" s="1"/>
      <c r="AQ10" s="1"/>
      <c r="AR10"/>
      <c r="AS10"/>
      <c r="AT10"/>
      <c r="AU10"/>
      <c r="AV10"/>
      <c r="AW10"/>
      <c r="AX10"/>
      <c r="AY10"/>
      <c r="AZ10"/>
      <c r="BA10"/>
      <c r="BB10"/>
      <c r="BC10"/>
      <c r="BD10"/>
      <c r="BE10"/>
      <c r="BF10"/>
      <c r="BG10"/>
      <c r="BH10"/>
      <c r="BI10"/>
      <c r="BJ10"/>
      <c r="BK10"/>
      <c r="BL10"/>
      <c r="BM10"/>
      <c r="BN10"/>
      <c r="BO10"/>
      <c r="BP10"/>
    </row>
    <row r="11" spans="2:68" ht="15">
      <c r="B11" s="198" t="s">
        <v>558</v>
      </c>
      <c r="C11" s="162" t="s">
        <v>458</v>
      </c>
      <c r="D11" s="163" t="s">
        <v>728</v>
      </c>
      <c r="E11" s="163" t="s">
        <v>673</v>
      </c>
      <c r="F11" s="164" t="s">
        <v>455</v>
      </c>
      <c r="G11" s="162" t="s">
        <v>458</v>
      </c>
      <c r="H11" s="163" t="s">
        <v>728</v>
      </c>
      <c r="I11" s="163" t="s">
        <v>673</v>
      </c>
      <c r="J11" s="164" t="s">
        <v>455</v>
      </c>
      <c r="K11" s="162" t="s">
        <v>458</v>
      </c>
      <c r="L11" s="163" t="s">
        <v>728</v>
      </c>
      <c r="M11" s="163" t="s">
        <v>673</v>
      </c>
      <c r="N11" s="164" t="s">
        <v>455</v>
      </c>
      <c r="O11" s="162" t="s">
        <v>458</v>
      </c>
      <c r="P11" s="163" t="s">
        <v>728</v>
      </c>
      <c r="Q11" s="163" t="s">
        <v>673</v>
      </c>
      <c r="R11" s="164" t="s">
        <v>455</v>
      </c>
      <c r="S11" s="162" t="s">
        <v>458</v>
      </c>
      <c r="T11" s="163" t="s">
        <v>728</v>
      </c>
      <c r="U11" s="163" t="s">
        <v>673</v>
      </c>
      <c r="V11" s="164" t="s">
        <v>455</v>
      </c>
      <c r="W11" s="162" t="s">
        <v>458</v>
      </c>
      <c r="X11" s="163" t="s">
        <v>728</v>
      </c>
      <c r="Y11" s="163" t="s">
        <v>673</v>
      </c>
      <c r="Z11" s="164" t="s">
        <v>455</v>
      </c>
      <c r="AA11" s="162" t="s">
        <v>458</v>
      </c>
      <c r="AB11" s="163" t="s">
        <v>728</v>
      </c>
      <c r="AC11" s="163" t="s">
        <v>673</v>
      </c>
      <c r="AD11" s="164" t="s">
        <v>455</v>
      </c>
      <c r="AE11" s="418" t="s">
        <v>458</v>
      </c>
      <c r="AF11" s="162" t="s">
        <v>458</v>
      </c>
      <c r="AG11" s="162" t="s">
        <v>458</v>
      </c>
      <c r="AH11" s="161" t="s">
        <v>451</v>
      </c>
      <c r="AI11" s="146"/>
      <c r="AJ11" s="165" t="s">
        <v>458</v>
      </c>
      <c r="AK11" s="163" t="s">
        <v>728</v>
      </c>
      <c r="AL11" s="163" t="s">
        <v>673</v>
      </c>
      <c r="AM11" s="261" t="s">
        <v>455</v>
      </c>
      <c r="AN11"/>
      <c r="AO11"/>
      <c r="AP11" s="1"/>
      <c r="AQ11" s="1"/>
      <c r="AR11"/>
      <c r="AS11"/>
      <c r="AT11"/>
      <c r="AU11"/>
      <c r="AV11"/>
      <c r="AW11"/>
      <c r="AX11"/>
      <c r="AY11"/>
      <c r="AZ11"/>
      <c r="BA11"/>
      <c r="BB11"/>
      <c r="BC11"/>
      <c r="BD11"/>
      <c r="BE11"/>
      <c r="BF11"/>
      <c r="BG11"/>
      <c r="BH11"/>
      <c r="BI11"/>
      <c r="BJ11"/>
      <c r="BK11"/>
      <c r="BL11"/>
      <c r="BM11"/>
      <c r="BN11"/>
      <c r="BO11"/>
      <c r="BP11"/>
    </row>
    <row r="12" spans="2:68" ht="15">
      <c r="B12" s="483" t="s">
        <v>847</v>
      </c>
      <c r="C12" s="423" t="str">
        <f ca="1">IF(ISNUMBER(OFFSET(INDIRECT("'"&amp;'DATA for charts'!$C$5&amp;"'!$c178"),$AQ$12,0)),OFFSET(INDIRECT("'"&amp;'DATA for charts'!$C$5&amp;"'!$c178"),$AQ$12,0),"")</f>
        <v/>
      </c>
      <c r="D12" s="387"/>
      <c r="E12" s="222"/>
      <c r="F12" s="388"/>
      <c r="G12" s="423">
        <f ca="1">IF(ISNUMBER(OFFSET(INDIRECT("'"&amp;'DATA for charts'!$D$5&amp;"'!$c178"),$AQ$12,0)),OFFSET(INDIRECT("'"&amp;'DATA for charts'!$D$5&amp;"'!$c178"),$AQ$12,0),"")</f>
        <v>-3.9306701342887349</v>
      </c>
      <c r="H12" s="387"/>
      <c r="I12" s="222"/>
      <c r="J12" s="388"/>
      <c r="K12" s="423">
        <f ca="1">IF(ISNUMBER(OFFSET(INDIRECT("'"&amp;'DATA for charts'!$E$5&amp;"'!$c178"),$AQ$12,0)),OFFSET(INDIRECT("'"&amp;'DATA for charts'!$E$5&amp;"'!$c178"),$AQ$12,0),"")</f>
        <v>-5.9</v>
      </c>
      <c r="L12" s="387"/>
      <c r="M12" s="222"/>
      <c r="N12" s="388"/>
      <c r="O12" s="423">
        <f ca="1">IF(ISNUMBER(OFFSET(INDIRECT("'"&amp;'DATA for charts'!$F$5&amp;"'!$c178"),$AQ$12,0)),OFFSET(INDIRECT("'"&amp;'DATA for charts'!$F$5&amp;"'!$c178"),$AQ$12,0),"")</f>
        <v>-2.0216307605757211</v>
      </c>
      <c r="P12" s="387"/>
      <c r="Q12" s="222"/>
      <c r="R12" s="388"/>
      <c r="S12" s="423">
        <f ca="1">IF(ISNUMBER(OFFSET(INDIRECT("'"&amp;'DATA for charts'!$G$5&amp;"'!$c178"),$AQ$12,0)),OFFSET(INDIRECT("'"&amp;'DATA for charts'!$G$5&amp;"'!$c178"),$AQ$12,0),"")</f>
        <v>-5.17</v>
      </c>
      <c r="T12" s="387"/>
      <c r="U12" s="222"/>
      <c r="V12" s="388"/>
      <c r="W12" s="423">
        <f ca="1">IF(ISNUMBER(OFFSET(INDIRECT("'"&amp;'DATA for charts'!$H$5&amp;"'!$c178"),$AQ$12,0)),OFFSET(INDIRECT("'"&amp;'DATA for charts'!$H$5&amp;"'!$c178"),$AQ$12,0),"")</f>
        <v>-5.058744292237443</v>
      </c>
      <c r="X12" s="387"/>
      <c r="Y12" s="222"/>
      <c r="Z12" s="388"/>
      <c r="AA12" s="423">
        <f ca="1">IF(ISNUMBER(OFFSET(INDIRECT("'"&amp;'DATA for charts'!$I$5&amp;"'!$c178"),$AQ$12,0)),OFFSET(INDIRECT("'"&amp;'DATA for charts'!$I$5&amp;"'!$c178"),$AQ$12,0),"")</f>
        <v>-5.9</v>
      </c>
      <c r="AB12" s="387"/>
      <c r="AC12" s="222"/>
      <c r="AD12" s="388"/>
      <c r="AE12" s="424">
        <f ca="1">MIN(C12,G12,K12,O12,S12,W12,AA12)</f>
        <v>-5.9</v>
      </c>
      <c r="AF12" s="425">
        <f ca="1">MAX(C12,G12,K12,O12,S12,W12,AA12)</f>
        <v>-2.0216307605757211</v>
      </c>
      <c r="AG12" s="425">
        <f ca="1">AVERAGE(C12,G12,K12,O12,S12,W12,AA12)</f>
        <v>-4.66350753118365</v>
      </c>
      <c r="AH12" s="426">
        <f ca="1">IF(AG12=0,0,ABS((AF12-AE12)/AG12))</f>
        <v>0.83164210918297932</v>
      </c>
      <c r="AI12" s="386"/>
      <c r="AJ12" s="423" t="str">
        <f ca="1">IF(ISNUMBER(OFFSET(INDIRECT("'"&amp;'DATA for charts'!$S$5&amp;"'!$c178"),$AQ$12,0)),OFFSET(INDIRECT("'"&amp;'DATA for charts'!$S$5&amp;"'!$c178"),$AQ$12,0),"")</f>
        <v/>
      </c>
      <c r="AK12" s="387"/>
      <c r="AL12" s="222"/>
      <c r="AM12" s="389"/>
      <c r="AN12"/>
      <c r="AO12"/>
      <c r="AP12">
        <v>0</v>
      </c>
      <c r="AQ12">
        <v>0</v>
      </c>
      <c r="AR12" s="265"/>
      <c r="AS12"/>
      <c r="AT12"/>
      <c r="AU12"/>
      <c r="AV12"/>
      <c r="AW12"/>
      <c r="AX12"/>
      <c r="AY12"/>
      <c r="AZ12"/>
      <c r="BA12"/>
      <c r="BB12"/>
      <c r="BC12"/>
      <c r="BD12"/>
      <c r="BE12"/>
      <c r="BF12"/>
      <c r="BG12"/>
      <c r="BH12"/>
      <c r="BI12"/>
      <c r="BJ12"/>
      <c r="BK12"/>
      <c r="BL12"/>
      <c r="BM12"/>
      <c r="BN12"/>
      <c r="BO12"/>
      <c r="BP12"/>
    </row>
    <row r="13" spans="2:68" ht="15">
      <c r="B13" s="483" t="s">
        <v>846</v>
      </c>
      <c r="C13" s="423" t="str">
        <f ca="1">IF(ISNUMBER(OFFSET(INDIRECT("'"&amp;'DATA for charts'!C5&amp;"'!$d178"),$AQ$12,0)),OFFSET(INDIRECT("'"&amp;'DATA for charts'!C5&amp;"'!$d178"),$AQ$12,0),"")</f>
        <v/>
      </c>
      <c r="D13" s="387" t="str">
        <f ca="1">IF(ISBLANK(OFFSET(INDIRECT("'"&amp;'DATA for charts'!$C$5&amp;"'!$e178"),$AQ$12,0)),"",(OFFSET(INDIRECT("'"&amp;'DATA for charts'!$C$5&amp;"'!$e178"),$AQ$12,0)))</f>
        <v/>
      </c>
      <c r="E13" s="462" t="str">
        <f ca="1">IF(ISNUMBER(OFFSET(INDIRECT("'"&amp;'DATA for charts'!C5&amp;"'!$f178"),$AQ$12,0)),OFFSET(INDIRECT("'"&amp;'DATA for charts'!C5&amp;"'!$f178"),$AQ$12,0),"")</f>
        <v/>
      </c>
      <c r="F13" s="462" t="str">
        <f ca="1">IF(ISNUMBER(OFFSET(INDIRECT("'"&amp;'DATA for charts'!C5&amp;"'!$g178"),$AQ$12,0)),OFFSET(INDIRECT("'"&amp;'DATA for charts'!C5&amp;"'!$g178"),$AQ$12,0),"")</f>
        <v/>
      </c>
      <c r="G13" s="423">
        <f ca="1">IF(ISNUMBER(OFFSET(INDIRECT("'"&amp;'DATA for charts'!D$5&amp;"'!$d178"),$AQ$12,0)),OFFSET(INDIRECT("'"&amp;'DATA for charts'!D$5&amp;"'!$d178"),$AQ$12,0),"")</f>
        <v>-46.224570000000007</v>
      </c>
      <c r="H13" s="387" t="str">
        <f ca="1">IF(ISBLANK(OFFSET(INDIRECT("'"&amp;'DATA for charts'!$D$5&amp;"'!$e178"),$AQ$12,0)),"",(OFFSET(INDIRECT("'"&amp;'DATA for charts'!$D$5&amp;"'!$e178"),$AQ$12,0)))</f>
        <v>Dec</v>
      </c>
      <c r="I13" s="462">
        <f ca="1">IF(ISNUMBER(OFFSET(INDIRECT("'"&amp;'DATA for charts'!D$5&amp;"'!$f178"),$AQ$12,0)),OFFSET(INDIRECT("'"&amp;'DATA for charts'!D$5&amp;"'!$f178"),$AQ$12,0),"")</f>
        <v>31</v>
      </c>
      <c r="J13" s="462">
        <f ca="1">IF(ISNUMBER(OFFSET(INDIRECT("'"&amp;'DATA for charts'!D$5&amp;"'!$g178"),$AQ$12,0)),OFFSET(INDIRECT("'"&amp;'DATA for charts'!D$5&amp;"'!$g178"),$AQ$12,0),"")</f>
        <v>24</v>
      </c>
      <c r="K13" s="423">
        <f ca="1">IF(ISNUMBER(OFFSET(INDIRECT("'"&amp;'DATA for charts'!E$5&amp;"'!$d178"),$AQ$12,0)),OFFSET(INDIRECT("'"&amp;'DATA for charts'!E$5&amp;"'!$d178"),$AQ$12,0),"")</f>
        <v>-46.85</v>
      </c>
      <c r="L13" s="387" t="str">
        <f ca="1">IF(ISBLANK(OFFSET(INDIRECT("'"&amp;'DATA for charts'!$E$5&amp;"'!$e178"),$AQ$12,0)),"",(OFFSET(INDIRECT("'"&amp;'DATA for charts'!$E$5&amp;"'!$e178"),$AQ$12,0)))</f>
        <v>Dec</v>
      </c>
      <c r="M13" s="462">
        <f ca="1">IF(ISNUMBER(OFFSET(INDIRECT("'"&amp;'DATA for charts'!E$5&amp;"'!$f178"),$AQ$12,0)),OFFSET(INDIRECT("'"&amp;'DATA for charts'!E$5&amp;"'!$f178"),$AQ$12,0),"")</f>
        <v>31</v>
      </c>
      <c r="N13" s="462">
        <f ca="1">IF(ISNUMBER(OFFSET(INDIRECT("'"&amp;'DATA for charts'!E$5&amp;"'!$g178"),$AQ$12,0)),OFFSET(INDIRECT("'"&amp;'DATA for charts'!E$5&amp;"'!$g178"),$AQ$12,0),"")</f>
        <v>23</v>
      </c>
      <c r="O13" s="423">
        <f ca="1">IF(ISNUMBER(OFFSET(INDIRECT("'"&amp;'DATA for charts'!F$5&amp;"'!$d178"),$AQ$12,0)),OFFSET(INDIRECT("'"&amp;'DATA for charts'!F$5&amp;"'!$d178"),$AQ$12,0),"")</f>
        <v>-37.979761437670398</v>
      </c>
      <c r="P13" s="387" t="str">
        <f ca="1">IF(ISBLANK(OFFSET(INDIRECT("'"&amp;'DATA for charts'!$F$5&amp;"'!$e178"),$AQ$12,0)),"",(OFFSET(INDIRECT("'"&amp;'DATA for charts'!$F$5&amp;"'!$e178"),$AQ$12,0)))</f>
        <v>Dec</v>
      </c>
      <c r="Q13" s="462">
        <f ca="1">IF(ISNUMBER(OFFSET(INDIRECT("'"&amp;'DATA for charts'!F$5&amp;"'!$f178"),$AQ$12,0)),OFFSET(INDIRECT("'"&amp;'DATA for charts'!F$5&amp;"'!$f178"),$AQ$12,0),"")</f>
        <v>31</v>
      </c>
      <c r="R13" s="462">
        <f ca="1">IF(ISNUMBER(OFFSET(INDIRECT("'"&amp;'DATA for charts'!F$5&amp;"'!$g178"),$AQ$12,0)),OFFSET(INDIRECT("'"&amp;'DATA for charts'!F$5&amp;"'!$g178"),$AQ$12,0),"")</f>
        <v>24</v>
      </c>
      <c r="S13" s="423">
        <f ca="1">IF(ISNUMBER(OFFSET(INDIRECT("'"&amp;'DATA for charts'!G$5&amp;"'!$d178"),$AQ$12,0)),OFFSET(INDIRECT("'"&amp;'DATA for charts'!G$5&amp;"'!$d178"),$AQ$12,0),"")</f>
        <v>-46.9</v>
      </c>
      <c r="T13" s="387" t="str">
        <f ca="1">IF(ISBLANK(OFFSET(INDIRECT("'"&amp;'DATA for charts'!$G$5&amp;"'!$e178"),$AQ$12,0)),"",(OFFSET(INDIRECT("'"&amp;'DATA for charts'!$G$5&amp;"'!$e178"),$AQ$12,0)))</f>
        <v>Dec</v>
      </c>
      <c r="U13" s="462">
        <f ca="1">IF(ISNUMBER(OFFSET(INDIRECT("'"&amp;'DATA for charts'!G$5&amp;"'!$f178"),$AQ$12,0)),OFFSET(INDIRECT("'"&amp;'DATA for charts'!G$5&amp;"'!$f178"),$AQ$12,0),"")</f>
        <v>31</v>
      </c>
      <c r="V13" s="462">
        <f ca="1">IF(ISNUMBER(OFFSET(INDIRECT("'"&amp;'DATA for charts'!G$5&amp;"'!$g178"),$AQ$12,0)),OFFSET(INDIRECT("'"&amp;'DATA for charts'!G$5&amp;"'!$g178"),$AQ$12,0),"")</f>
        <v>23</v>
      </c>
      <c r="W13" s="423">
        <f ca="1">IF(ISNUMBER(OFFSET(INDIRECT("'"&amp;'DATA for charts'!H$5&amp;"'!$d178"),$AQ$12,0)),OFFSET(INDIRECT("'"&amp;'DATA for charts'!H$5&amp;"'!$d178"),$AQ$12,0),"")</f>
        <v>-46.1617316150124</v>
      </c>
      <c r="X13" s="387" t="str">
        <f ca="1">IF(ISBLANK(OFFSET(INDIRECT("'"&amp;'DATA for charts'!$H$5&amp;"'!$e178"),$AQ$12,0)),"",(OFFSET(INDIRECT("'"&amp;'DATA for charts'!$H$5&amp;"'!$e178"),$AQ$12,0)))</f>
        <v>Dec</v>
      </c>
      <c r="Y13" s="462">
        <f ca="1">IF(ISNUMBER(OFFSET(INDIRECT("'"&amp;'DATA for charts'!H$5&amp;"'!$f178"),$AQ$12,0)),OFFSET(INDIRECT("'"&amp;'DATA for charts'!H$5&amp;"'!$f178"),$AQ$12,0),"")</f>
        <v>31</v>
      </c>
      <c r="Z13" s="462">
        <f ca="1">IF(ISNUMBER(OFFSET(INDIRECT("'"&amp;'DATA for charts'!H$5&amp;"'!$g178"),$AQ$12,0)),OFFSET(INDIRECT("'"&amp;'DATA for charts'!H$5&amp;"'!$g178"),$AQ$12,0),"")</f>
        <v>24</v>
      </c>
      <c r="AA13" s="423">
        <f ca="1">IF(ISNUMBER(OFFSET(INDIRECT("'"&amp;'DATA for charts'!I$5&amp;"'!$d178"),$AQ$12,0)),OFFSET(INDIRECT("'"&amp;'DATA for charts'!I$5&amp;"'!$d178"),$AQ$12,0),"")</f>
        <v>-46.85</v>
      </c>
      <c r="AB13" s="558" t="str">
        <f ca="1">IF(ISBLANK(OFFSET(INDIRECT("'"&amp;'DATA for charts'!$I$5&amp;"'!$e178"),$AQ$12,0)),"",(OFFSET(INDIRECT("'"&amp;'DATA for charts'!$I$5&amp;"'!$e178"),$AQ$12,0)))</f>
        <v/>
      </c>
      <c r="AC13" s="559" t="str">
        <f ca="1">IF(ISNUMBER(OFFSET(INDIRECT("'"&amp;'DATA for charts'!I$5&amp;"'!$f178"),$AQ$12,0)),OFFSET(INDIRECT("'"&amp;'DATA for charts'!I$5&amp;"'!$f178"),$AQ$12,0),"")</f>
        <v/>
      </c>
      <c r="AD13" s="559" t="str">
        <f ca="1">IF(ISNUMBER(OFFSET(INDIRECT("'"&amp;'DATA for charts'!I$5&amp;"'!$g178"),$AQ$12,0)),OFFSET(INDIRECT("'"&amp;'DATA for charts'!I$5&amp;"'!$g178"),$AQ$12,0),"")</f>
        <v/>
      </c>
      <c r="AE13" s="424">
        <f t="shared" ref="AE13:AE14" ca="1" si="0">MIN(C13,G13,K13,O13,S13,W13,AA13)</f>
        <v>-46.9</v>
      </c>
      <c r="AF13" s="425">
        <f t="shared" ref="AF13:AF14" ca="1" si="1">MAX(C13,G13,K13,O13,S13,W13,AA13)</f>
        <v>-37.979761437670398</v>
      </c>
      <c r="AG13" s="425">
        <f t="shared" ref="AG13:AG14" ca="1" si="2">AVERAGE(C13,G13,K13,O13,S13,W13,AA13)</f>
        <v>-45.161010508780471</v>
      </c>
      <c r="AH13" s="426">
        <f ca="1">IF(AG13=0,0,ABS((AF13-AE13)/AG13))</f>
        <v>0.19752079198040254</v>
      </c>
      <c r="AI13" s="386"/>
      <c r="AJ13" s="423" t="str">
        <f ca="1">IF(ISNUMBER(OFFSET(INDIRECT("'"&amp;'DATA for charts'!S$5&amp;"'!$d178"),$AQ$12,0)),OFFSET(INDIRECT("'"&amp;'DATA for charts'!S$5&amp;"'!$d178"),$AQ$12,0),"")</f>
        <v/>
      </c>
      <c r="AK13" s="387" t="str">
        <f ca="1">IF(ISBLANK(OFFSET(INDIRECT("'"&amp;'DATA for charts'!$S$5&amp;"'!$e178"),$AQ$12,0)),"",(OFFSET(INDIRECT("'"&amp;'DATA for charts'!$S$5&amp;"'!$e178"),$AQ$12,0)))</f>
        <v/>
      </c>
      <c r="AL13" s="462" t="str">
        <f ca="1">IF(ISNUMBER(OFFSET(INDIRECT("'"&amp;'DATA for charts'!S$5&amp;"'!$f178"),$AQ$12,0)),OFFSET(INDIRECT("'"&amp;'DATA for charts'!S$5&amp;"'!$f178"),$AQ$12,0),"")</f>
        <v/>
      </c>
      <c r="AM13" s="484" t="str">
        <f ca="1">IF(ISNUMBER(OFFSET(INDIRECT("'"&amp;'DATA for charts'!S$5&amp;"'!$g178"),$AQ$12,0)),OFFSET(INDIRECT("'"&amp;'DATA for charts'!S$5&amp;"'!$g178"),$AQ$12,0),"")</f>
        <v/>
      </c>
      <c r="AN13"/>
      <c r="AO13"/>
      <c r="AP13"/>
      <c r="AQ13"/>
      <c r="AR13"/>
      <c r="AS13"/>
      <c r="AT13"/>
      <c r="AU13"/>
      <c r="AV13"/>
      <c r="AW13"/>
      <c r="AX13"/>
      <c r="AY13"/>
      <c r="AZ13"/>
      <c r="BA13"/>
      <c r="BB13"/>
      <c r="BC13"/>
      <c r="BD13"/>
      <c r="BE13"/>
      <c r="BF13"/>
      <c r="BG13"/>
      <c r="BH13"/>
      <c r="BI13"/>
      <c r="BJ13"/>
      <c r="BK13"/>
      <c r="BL13"/>
      <c r="BM13"/>
      <c r="BN13"/>
      <c r="BO13"/>
      <c r="BP13"/>
    </row>
    <row r="14" spans="2:68" ht="15.75" thickBot="1">
      <c r="B14" s="442" t="s">
        <v>845</v>
      </c>
      <c r="C14" s="423" t="str">
        <f ca="1">IF(ISNUMBER(OFFSET(INDIRECT("'"&amp;'DATA for charts'!C5&amp;"'!$h178"),$AQ$12,0)),OFFSET(INDIRECT("'"&amp;'DATA for charts'!C5&amp;"'!$h178"),$AQ$12,0),"")</f>
        <v/>
      </c>
      <c r="D14" s="387" t="str">
        <f ca="1">IF(ISBLANK(OFFSET(INDIRECT("'"&amp;'DATA for charts'!$C$5&amp;"'!$i178"),$AQ$12,0)),"",(OFFSET(INDIRECT("'"&amp;'DATA for charts'!$C$5&amp;"'!$i178"),$AQ$12,0)))</f>
        <v/>
      </c>
      <c r="E14" s="462" t="str">
        <f ca="1">IF(ISNUMBER(OFFSET(INDIRECT("'"&amp;'DATA for charts'!C5&amp;"'!$j178"),$AQ$12,0)),OFFSET(INDIRECT("'"&amp;'DATA for charts'!C5&amp;"'!$j178"),$AQ$12,0),"")</f>
        <v/>
      </c>
      <c r="F14" s="462" t="str">
        <f ca="1">IF(ISNUMBER(OFFSET(INDIRECT("'"&amp;'DATA for charts'!C5&amp;"'!$k178"),$AQ$12,0)),OFFSET(INDIRECT("'"&amp;'DATA for charts'!C5&amp;"'!$k178"),$AQ$12,0),"")</f>
        <v/>
      </c>
      <c r="G14" s="423">
        <f ca="1">IF(ISNUMBER(OFFSET(INDIRECT("'"&amp;'DATA for charts'!D$5&amp;"'!$h178"),$AQ$12,0)),OFFSET(INDIRECT("'"&amp;'DATA for charts'!D$5&amp;"'!$h178"),$AQ$12,0),"")</f>
        <v>30.081209999999999</v>
      </c>
      <c r="H14" s="387" t="str">
        <f ca="1">IF(ISBLANK(OFFSET(INDIRECT("'"&amp;'DATA for charts'!$D$5&amp;"'!$i178"),$AQ$12,0)),"",(OFFSET(INDIRECT("'"&amp;'DATA for charts'!$D$5&amp;"'!$i178"),$AQ$12,0)))</f>
        <v>Jun</v>
      </c>
      <c r="I14" s="462">
        <f ca="1">IF(ISNUMBER(OFFSET(INDIRECT("'"&amp;'DATA for charts'!D$5&amp;"'!$j178"),$AQ$12,0)),OFFSET(INDIRECT("'"&amp;'DATA for charts'!D$5&amp;"'!$j178"),$AQ$12,0),"")</f>
        <v>13</v>
      </c>
      <c r="J14" s="462">
        <f ca="1">IF(ISNUMBER(OFFSET(INDIRECT("'"&amp;'DATA for charts'!D$5&amp;"'!$k178"),$AQ$12,0)),OFFSET(INDIRECT("'"&amp;'DATA for charts'!D$5&amp;"'!$k178"),$AQ$12,0),"")</f>
        <v>15</v>
      </c>
      <c r="K14" s="423">
        <f ca="1">IF(ISNUMBER(OFFSET(INDIRECT("'"&amp;'DATA for charts'!E$5&amp;"'!$h178"),$AQ$12,0)),OFFSET(INDIRECT("'"&amp;'DATA for charts'!E$5&amp;"'!$h178"),$AQ$12,0),"")</f>
        <v>24.62</v>
      </c>
      <c r="L14" s="387" t="str">
        <f ca="1">IF(ISBLANK(OFFSET(INDIRECT("'"&amp;'DATA for charts'!$E$5&amp;"'!$i178"),$AQ$12,0)),"",(OFFSET(INDIRECT("'"&amp;'DATA for charts'!$E$5&amp;"'!$i178"),$AQ$12,0)))</f>
        <v>Aug</v>
      </c>
      <c r="M14" s="462">
        <f ca="1">IF(ISNUMBER(OFFSET(INDIRECT("'"&amp;'DATA for charts'!E$5&amp;"'!$j178"),$AQ$12,0)),OFFSET(INDIRECT("'"&amp;'DATA for charts'!E$5&amp;"'!$j178"),$AQ$12,0),"")</f>
        <v>4</v>
      </c>
      <c r="N14" s="462">
        <f ca="1">IF(ISNUMBER(OFFSET(INDIRECT("'"&amp;'DATA for charts'!E$5&amp;"'!$k178"),$AQ$12,0)),OFFSET(INDIRECT("'"&amp;'DATA for charts'!E$5&amp;"'!$k178"),$AQ$12,0),"")</f>
        <v>15</v>
      </c>
      <c r="O14" s="423">
        <f ca="1">IF(ISNUMBER(OFFSET(INDIRECT("'"&amp;'DATA for charts'!F$5&amp;"'!$h178"),$AQ$12,0)),OFFSET(INDIRECT("'"&amp;'DATA for charts'!F$5&amp;"'!$h178"),$AQ$12,0),"")</f>
        <v>24.726821484787699</v>
      </c>
      <c r="P14" s="387" t="str">
        <f ca="1">IF(ISBLANK(OFFSET(INDIRECT("'"&amp;'DATA for charts'!$F$5&amp;"'!$i178"),$AQ$12,0)),"",(OFFSET(INDIRECT("'"&amp;'DATA for charts'!$F$5&amp;"'!$i178"),$AQ$12,0)))</f>
        <v>Aug</v>
      </c>
      <c r="Q14" s="462">
        <f ca="1">IF(ISNUMBER(OFFSET(INDIRECT("'"&amp;'DATA for charts'!F$5&amp;"'!$j178"),$AQ$12,0)),OFFSET(INDIRECT("'"&amp;'DATA for charts'!F$5&amp;"'!$j178"),$AQ$12,0),"")</f>
        <v>4</v>
      </c>
      <c r="R14" s="462">
        <f ca="1">IF(ISNUMBER(OFFSET(INDIRECT("'"&amp;'DATA for charts'!F$5&amp;"'!$k178"),$AQ$12,0)),OFFSET(INDIRECT("'"&amp;'DATA for charts'!F$5&amp;"'!$k178"),$AQ$12,0),"")</f>
        <v>16</v>
      </c>
      <c r="S14" s="423">
        <f ca="1">IF(ISNUMBER(OFFSET(INDIRECT("'"&amp;'DATA for charts'!G$5&amp;"'!$h178"),$AQ$12,0)),OFFSET(INDIRECT("'"&amp;'DATA for charts'!G$5&amp;"'!$h178"),$AQ$12,0),"")</f>
        <v>26.7</v>
      </c>
      <c r="T14" s="387" t="str">
        <f ca="1">IF(ISBLANK(OFFSET(INDIRECT("'"&amp;'DATA for charts'!$G$5&amp;"'!$i178"),$AQ$12,0)),"",(OFFSET(INDIRECT("'"&amp;'DATA for charts'!$G$5&amp;"'!$i178"),$AQ$12,0)))</f>
        <v>Aug</v>
      </c>
      <c r="U14" s="462">
        <f ca="1">IF(ISNUMBER(OFFSET(INDIRECT("'"&amp;'DATA for charts'!G$5&amp;"'!$j178"),$AQ$12,0)),OFFSET(INDIRECT("'"&amp;'DATA for charts'!G$5&amp;"'!$j178"),$AQ$12,0),"")</f>
        <v>4</v>
      </c>
      <c r="V14" s="462">
        <f ca="1">IF(ISNUMBER(OFFSET(INDIRECT("'"&amp;'DATA for charts'!G$5&amp;"'!$k178"),$AQ$12,0)),OFFSET(INDIRECT("'"&amp;'DATA for charts'!G$5&amp;"'!$k178"),$AQ$12,0),"")</f>
        <v>15</v>
      </c>
      <c r="W14" s="423">
        <f ca="1">IF(ISNUMBER(OFFSET(INDIRECT("'"&amp;'DATA for charts'!H$5&amp;"'!$h178"),$AQ$12,0)),OFFSET(INDIRECT("'"&amp;'DATA for charts'!H$5&amp;"'!$h178"),$AQ$12,0),"")</f>
        <v>26.029278968371099</v>
      </c>
      <c r="X14" s="387" t="str">
        <f ca="1">IF(ISBLANK(OFFSET(INDIRECT("'"&amp;'DATA for charts'!$H$5&amp;"'!$i178"),$AQ$12,0)),"",(OFFSET(INDIRECT("'"&amp;'DATA for charts'!$H$5&amp;"'!$i178"),$AQ$12,0)))</f>
        <v>Jun</v>
      </c>
      <c r="Y14" s="462">
        <f ca="1">IF(ISNUMBER(OFFSET(INDIRECT("'"&amp;'DATA for charts'!H$5&amp;"'!$j178"),$AQ$12,0)),OFFSET(INDIRECT("'"&amp;'DATA for charts'!H$5&amp;"'!$j178"),$AQ$12,0),"")</f>
        <v>13</v>
      </c>
      <c r="Z14" s="462">
        <f ca="1">IF(ISNUMBER(OFFSET(INDIRECT("'"&amp;'DATA for charts'!H$5&amp;"'!$k178"),$AQ$12,0)),OFFSET(INDIRECT("'"&amp;'DATA for charts'!H$5&amp;"'!$k178"),$AQ$12,0),"")</f>
        <v>18</v>
      </c>
      <c r="AA14" s="423">
        <f ca="1">IF(ISNUMBER(OFFSET(INDIRECT("'"&amp;'DATA for charts'!I$5&amp;"'!$h178"),$AQ$12,0)),OFFSET(INDIRECT("'"&amp;'DATA for charts'!I$5&amp;"'!$h178"),$AQ$12,0),"")</f>
        <v>24.62</v>
      </c>
      <c r="AB14" s="558" t="str">
        <f ca="1">IF(ISBLANK(OFFSET(INDIRECT("'"&amp;'DATA for charts'!$I$5&amp;"'!$i178"),$AQ$12,0)),"",(OFFSET(INDIRECT("'"&amp;'DATA for charts'!$I$5&amp;"'!$i178"),$AQ$12,0)))</f>
        <v/>
      </c>
      <c r="AC14" s="559" t="str">
        <f ca="1">IF(ISNUMBER(OFFSET(INDIRECT("'"&amp;'DATA for charts'!I$5&amp;"'!$j178"),$AQ$12,0)),OFFSET(INDIRECT("'"&amp;'DATA for charts'!I$5&amp;"'!$j178"),$AQ$12,0),"")</f>
        <v/>
      </c>
      <c r="AD14" s="559" t="str">
        <f ca="1">IF(ISNUMBER(OFFSET(INDIRECT("'"&amp;'DATA for charts'!I$5&amp;"'!$k178"),$AQ$12,0)),OFFSET(INDIRECT("'"&amp;'DATA for charts'!I$5&amp;"'!$k178"),$AQ$12,0),"")</f>
        <v/>
      </c>
      <c r="AE14" s="424">
        <f t="shared" ca="1" si="0"/>
        <v>24.62</v>
      </c>
      <c r="AF14" s="425">
        <f t="shared" ca="1" si="1"/>
        <v>30.081209999999999</v>
      </c>
      <c r="AG14" s="425">
        <f t="shared" ca="1" si="2"/>
        <v>26.129551742193133</v>
      </c>
      <c r="AH14" s="426">
        <f ca="1">IF(AG14=0,0,ABS((AF14-AE14)/AG14))</f>
        <v>0.20900511627152857</v>
      </c>
      <c r="AI14" s="386"/>
      <c r="AJ14" s="423" t="str">
        <f ca="1">IF(ISNUMBER(OFFSET(INDIRECT("'"&amp;'DATA for charts'!S$5&amp;"'!$h178"),$AQ$12,0)),OFFSET(INDIRECT("'"&amp;'DATA for charts'!S$5&amp;"'!$h178"),$AQ$12,0),"")</f>
        <v/>
      </c>
      <c r="AK14" s="387" t="str">
        <f ca="1">IF(ISBLANK(OFFSET(INDIRECT("'"&amp;'DATA for charts'!$S$5&amp;"'!$i178"),$AQ$12,0)),"",(OFFSET(INDIRECT("'"&amp;'DATA for charts'!$S$5&amp;"'!$i178"),$AQ$12,0)))</f>
        <v/>
      </c>
      <c r="AL14" s="462" t="str">
        <f ca="1">IF(ISNUMBER(OFFSET(INDIRECT("'"&amp;'DATA for charts'!S$5&amp;"'!$j178"),$AQ$12,0)),OFFSET(INDIRECT("'"&amp;'DATA for charts'!S$5&amp;"'!$j178"),$AQ$12,0),"")</f>
        <v/>
      </c>
      <c r="AM14" s="485" t="str">
        <f ca="1">IF(ISNUMBER(OFFSET(INDIRECT("'"&amp;'DATA for charts'!S$5&amp;"'!$k178"),$AQ$12,0)),OFFSET(INDIRECT("'"&amp;'DATA for charts'!S$5&amp;"'!$k178"),$AQ$12,0),"")</f>
        <v/>
      </c>
      <c r="AN14"/>
      <c r="AO14"/>
      <c r="AP14"/>
      <c r="AQ14"/>
      <c r="AR14"/>
      <c r="AS14"/>
      <c r="AT14"/>
      <c r="AU14"/>
      <c r="AV14"/>
      <c r="AW14"/>
      <c r="AX14"/>
      <c r="AY14"/>
      <c r="AZ14"/>
      <c r="BA14"/>
      <c r="BB14"/>
      <c r="BC14"/>
      <c r="BD14"/>
      <c r="BE14"/>
      <c r="BF14"/>
      <c r="BG14"/>
      <c r="BH14"/>
      <c r="BI14"/>
      <c r="BJ14"/>
      <c r="BK14"/>
      <c r="BL14"/>
      <c r="BM14"/>
      <c r="BN14"/>
      <c r="BO14"/>
      <c r="BP14"/>
    </row>
    <row r="15" spans="2:68" ht="15.75" thickTop="1">
      <c r="B15" s="146" t="s">
        <v>555</v>
      </c>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J15" s="65"/>
      <c r="AK15" s="65"/>
      <c r="AL15" s="65"/>
      <c r="AM15" s="65"/>
      <c r="AN15"/>
      <c r="AO15"/>
      <c r="AP15"/>
      <c r="AQ15"/>
      <c r="AR15"/>
      <c r="AS15"/>
      <c r="AT15"/>
      <c r="AU15"/>
      <c r="AV15"/>
      <c r="AW15"/>
      <c r="AX15"/>
      <c r="AY15"/>
      <c r="AZ15"/>
      <c r="BA15"/>
      <c r="BB15"/>
      <c r="BC15"/>
      <c r="BD15"/>
      <c r="BE15"/>
      <c r="BF15"/>
      <c r="BG15"/>
      <c r="BH15"/>
      <c r="BI15"/>
      <c r="BJ15"/>
      <c r="BK15"/>
      <c r="BL15"/>
      <c r="BM15"/>
      <c r="BN15"/>
      <c r="BO15"/>
      <c r="BP15"/>
    </row>
    <row r="16" spans="2:68" ht="15">
      <c r="B16" s="1"/>
      <c r="AN16"/>
      <c r="AO16"/>
      <c r="AP16"/>
      <c r="AQ16"/>
      <c r="AR16"/>
      <c r="AS16"/>
      <c r="AT16"/>
      <c r="AU16"/>
      <c r="AV16"/>
      <c r="AW16"/>
      <c r="AX16"/>
      <c r="AY16"/>
      <c r="AZ16"/>
      <c r="BA16"/>
      <c r="BB16"/>
      <c r="BC16"/>
      <c r="BD16"/>
      <c r="BE16"/>
      <c r="BF16"/>
      <c r="BG16"/>
      <c r="BH16"/>
      <c r="BI16"/>
      <c r="BJ16"/>
      <c r="BK16"/>
      <c r="BL16"/>
      <c r="BM16"/>
      <c r="BN16"/>
      <c r="BO16"/>
      <c r="BP16"/>
    </row>
    <row r="17" spans="3:68" ht="15">
      <c r="AN17"/>
      <c r="AO17"/>
      <c r="AP17"/>
      <c r="AQ17"/>
      <c r="AR17"/>
      <c r="AS17"/>
      <c r="AT17"/>
      <c r="AU17"/>
      <c r="AV17"/>
      <c r="AW17"/>
      <c r="AX17"/>
      <c r="AY17"/>
      <c r="AZ17"/>
      <c r="BA17"/>
      <c r="BB17"/>
      <c r="BC17"/>
      <c r="BD17"/>
      <c r="BE17"/>
      <c r="BF17"/>
      <c r="BG17"/>
      <c r="BH17"/>
      <c r="BI17"/>
      <c r="BJ17"/>
      <c r="BK17"/>
      <c r="BL17"/>
      <c r="BM17"/>
      <c r="BN17"/>
      <c r="BO17"/>
      <c r="BP17"/>
    </row>
    <row r="18" spans="3:68" ht="15">
      <c r="AG18" s="40"/>
      <c r="AN18"/>
      <c r="AO18"/>
      <c r="AP18"/>
      <c r="AQ18"/>
      <c r="AR18"/>
      <c r="AS18"/>
      <c r="AT18"/>
      <c r="AU18"/>
      <c r="AV18"/>
      <c r="AW18"/>
      <c r="AX18"/>
      <c r="AY18"/>
      <c r="AZ18"/>
      <c r="BA18"/>
      <c r="BB18"/>
      <c r="BC18"/>
      <c r="BD18"/>
      <c r="BE18"/>
      <c r="BF18"/>
      <c r="BG18"/>
      <c r="BH18"/>
      <c r="BI18"/>
      <c r="BJ18"/>
      <c r="BK18"/>
      <c r="BL18"/>
      <c r="BM18"/>
      <c r="BN18"/>
      <c r="BO18"/>
      <c r="BP18"/>
    </row>
    <row r="19" spans="3:68" ht="15">
      <c r="AG19" s="40"/>
      <c r="AN19"/>
      <c r="AO19"/>
      <c r="AP19"/>
      <c r="AQ19"/>
      <c r="AR19"/>
      <c r="AS19"/>
      <c r="AT19"/>
      <c r="AU19"/>
      <c r="AV19"/>
      <c r="AW19"/>
      <c r="AX19"/>
      <c r="AY19"/>
      <c r="AZ19"/>
      <c r="BA19"/>
      <c r="BB19"/>
      <c r="BC19"/>
      <c r="BD19"/>
      <c r="BE19"/>
      <c r="BF19"/>
      <c r="BG19"/>
      <c r="BH19"/>
      <c r="BI19"/>
      <c r="BJ19"/>
      <c r="BK19"/>
      <c r="BL19"/>
      <c r="BM19"/>
      <c r="BN19"/>
      <c r="BO19"/>
      <c r="BP19"/>
    </row>
    <row r="20" spans="3:68" ht="15">
      <c r="AG20" s="40"/>
      <c r="AN20"/>
      <c r="AO20"/>
      <c r="AP20"/>
      <c r="AQ20"/>
      <c r="AR20"/>
      <c r="AS20"/>
      <c r="AT20"/>
      <c r="AU20"/>
      <c r="AV20"/>
      <c r="AW20"/>
      <c r="AX20"/>
      <c r="AY20"/>
      <c r="AZ20"/>
      <c r="BA20"/>
      <c r="BB20"/>
      <c r="BC20"/>
      <c r="BD20"/>
      <c r="BE20"/>
      <c r="BF20"/>
      <c r="BG20"/>
      <c r="BH20"/>
      <c r="BI20"/>
      <c r="BJ20"/>
      <c r="BK20"/>
      <c r="BL20"/>
      <c r="BM20"/>
      <c r="BN20"/>
      <c r="BO20"/>
      <c r="BP20"/>
    </row>
    <row r="21" spans="3:68" ht="15">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27"/>
      <c r="AC21" s="227"/>
      <c r="AD21" s="227"/>
      <c r="AE21" s="227"/>
      <c r="AF21" s="227"/>
      <c r="AG21" s="227"/>
      <c r="AH21" s="227"/>
      <c r="AI21" s="227"/>
      <c r="AJ21" s="227"/>
      <c r="AK21" s="227"/>
      <c r="AL21" s="227"/>
      <c r="AM21" s="227"/>
      <c r="AN21"/>
      <c r="AO21"/>
      <c r="AP21"/>
      <c r="AQ21"/>
      <c r="AR21"/>
      <c r="AS21"/>
      <c r="AT21"/>
      <c r="AU21"/>
      <c r="AV21"/>
      <c r="AW21"/>
      <c r="AX21"/>
      <c r="AY21"/>
      <c r="AZ21"/>
      <c r="BA21"/>
      <c r="BB21"/>
      <c r="BC21"/>
      <c r="BD21"/>
      <c r="BE21"/>
      <c r="BF21"/>
      <c r="BG21"/>
      <c r="BH21"/>
      <c r="BI21"/>
      <c r="BJ21"/>
      <c r="BK21"/>
      <c r="BL21"/>
      <c r="BM21"/>
      <c r="BN21"/>
      <c r="BO21"/>
      <c r="BP21"/>
    </row>
    <row r="22" spans="3:68" ht="15">
      <c r="AG22" s="40"/>
      <c r="AN22"/>
      <c r="AO22"/>
      <c r="AP22"/>
      <c r="AQ22"/>
      <c r="AR22"/>
      <c r="AS22"/>
      <c r="AT22"/>
      <c r="AU22"/>
      <c r="AV22"/>
      <c r="AW22"/>
      <c r="AX22"/>
      <c r="AY22"/>
      <c r="AZ22"/>
      <c r="BA22"/>
      <c r="BB22"/>
      <c r="BC22"/>
      <c r="BD22"/>
      <c r="BE22"/>
      <c r="BF22"/>
      <c r="BG22"/>
      <c r="BH22"/>
      <c r="BI22"/>
      <c r="BJ22"/>
      <c r="BK22"/>
      <c r="BL22"/>
      <c r="BM22"/>
      <c r="BN22"/>
      <c r="BO22"/>
      <c r="BP22"/>
    </row>
    <row r="23" spans="3:68" ht="15">
      <c r="AN23"/>
      <c r="AO23"/>
      <c r="AP23"/>
      <c r="AQ23"/>
      <c r="AR23"/>
      <c r="AS23"/>
      <c r="AT23"/>
      <c r="AU23"/>
      <c r="AV23"/>
      <c r="AW23"/>
      <c r="AX23"/>
      <c r="AY23"/>
      <c r="AZ23"/>
      <c r="BA23"/>
      <c r="BB23"/>
      <c r="BC23"/>
      <c r="BD23"/>
      <c r="BE23"/>
      <c r="BF23"/>
      <c r="BG23"/>
      <c r="BH23"/>
      <c r="BI23"/>
      <c r="BJ23"/>
      <c r="BK23"/>
      <c r="BL23"/>
      <c r="BM23"/>
      <c r="BN23"/>
      <c r="BO23"/>
      <c r="BP23"/>
    </row>
    <row r="24" spans="3:68" ht="15">
      <c r="AN24"/>
      <c r="AO24"/>
      <c r="AP24"/>
      <c r="AQ24"/>
      <c r="AR24"/>
      <c r="AS24"/>
      <c r="AT24"/>
      <c r="AU24"/>
      <c r="AV24"/>
      <c r="AW24"/>
      <c r="AX24"/>
      <c r="AY24"/>
      <c r="AZ24"/>
      <c r="BA24"/>
      <c r="BB24"/>
      <c r="BC24"/>
      <c r="BD24"/>
      <c r="BE24"/>
      <c r="BF24"/>
      <c r="BG24"/>
      <c r="BH24"/>
      <c r="BI24"/>
      <c r="BJ24"/>
      <c r="BK24"/>
      <c r="BL24"/>
      <c r="BM24"/>
      <c r="BN24"/>
      <c r="BO24"/>
      <c r="BP24"/>
    </row>
    <row r="25" spans="3:68" ht="15">
      <c r="AN25"/>
      <c r="AO25"/>
      <c r="AP25"/>
      <c r="AQ25"/>
      <c r="AR25"/>
      <c r="AS25"/>
      <c r="AT25"/>
      <c r="AU25"/>
      <c r="AV25"/>
      <c r="AW25"/>
      <c r="AX25"/>
      <c r="AY25"/>
      <c r="AZ25"/>
      <c r="BA25"/>
      <c r="BB25"/>
      <c r="BC25"/>
      <c r="BD25"/>
      <c r="BE25"/>
      <c r="BF25"/>
      <c r="BG25"/>
      <c r="BH25"/>
      <c r="BI25"/>
      <c r="BJ25"/>
      <c r="BK25"/>
      <c r="BL25"/>
      <c r="BM25"/>
      <c r="BN25"/>
      <c r="BO25"/>
      <c r="BP25"/>
    </row>
    <row r="26" spans="3:68" ht="15">
      <c r="AN26"/>
      <c r="AO26"/>
      <c r="AP26"/>
      <c r="AQ26"/>
      <c r="AR26"/>
      <c r="AS26"/>
      <c r="AT26"/>
      <c r="AU26"/>
      <c r="AV26"/>
      <c r="AW26"/>
      <c r="AX26"/>
      <c r="AY26"/>
      <c r="AZ26"/>
      <c r="BA26"/>
      <c r="BB26"/>
      <c r="BC26"/>
      <c r="BD26"/>
      <c r="BE26"/>
      <c r="BF26"/>
      <c r="BG26"/>
      <c r="BH26"/>
      <c r="BI26"/>
      <c r="BJ26"/>
      <c r="BK26"/>
      <c r="BL26"/>
      <c r="BM26"/>
      <c r="BN26"/>
      <c r="BO26"/>
      <c r="BP26"/>
    </row>
    <row r="27" spans="3:68" ht="15">
      <c r="AN27"/>
      <c r="AO27"/>
      <c r="AP27"/>
      <c r="AQ27"/>
      <c r="AR27"/>
      <c r="AS27"/>
      <c r="AT27"/>
      <c r="AU27"/>
      <c r="AV27"/>
      <c r="AW27"/>
      <c r="AX27"/>
      <c r="AY27"/>
      <c r="AZ27"/>
      <c r="BA27"/>
      <c r="BB27"/>
      <c r="BC27"/>
      <c r="BD27"/>
      <c r="BE27"/>
      <c r="BF27"/>
      <c r="BG27"/>
      <c r="BH27"/>
      <c r="BI27"/>
      <c r="BJ27"/>
      <c r="BK27"/>
      <c r="BL27"/>
      <c r="BM27"/>
      <c r="BN27"/>
      <c r="BO27"/>
      <c r="BP27"/>
    </row>
    <row r="28" spans="3:68" ht="15">
      <c r="AN28"/>
      <c r="AO28"/>
      <c r="AP28"/>
      <c r="AQ28"/>
      <c r="AR28"/>
      <c r="AS28"/>
      <c r="AT28"/>
      <c r="AU28"/>
      <c r="AV28"/>
      <c r="AW28"/>
      <c r="AX28"/>
      <c r="AY28"/>
      <c r="AZ28"/>
      <c r="BA28"/>
      <c r="BB28"/>
      <c r="BC28"/>
      <c r="BD28"/>
      <c r="BE28"/>
      <c r="BF28"/>
      <c r="BG28"/>
      <c r="BH28"/>
      <c r="BI28"/>
      <c r="BJ28"/>
      <c r="BK28"/>
      <c r="BL28"/>
      <c r="BM28"/>
      <c r="BN28"/>
      <c r="BO28"/>
      <c r="BP28"/>
    </row>
    <row r="29" spans="3:68" ht="15">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J29" s="14"/>
      <c r="AK29" s="14"/>
      <c r="AL29" s="14"/>
      <c r="AM29" s="14"/>
      <c r="AN29"/>
      <c r="AO29"/>
      <c r="AP29"/>
      <c r="AQ29"/>
      <c r="AR29"/>
      <c r="AS29"/>
      <c r="AT29"/>
      <c r="AU29"/>
      <c r="AV29"/>
      <c r="AW29"/>
      <c r="AX29"/>
      <c r="AY29"/>
      <c r="AZ29"/>
      <c r="BA29"/>
      <c r="BB29"/>
      <c r="BC29"/>
      <c r="BD29"/>
      <c r="BE29"/>
      <c r="BF29"/>
      <c r="BG29"/>
      <c r="BH29"/>
      <c r="BI29"/>
      <c r="BJ29"/>
      <c r="BK29"/>
      <c r="BL29"/>
      <c r="BM29"/>
      <c r="BN29"/>
      <c r="BO29"/>
      <c r="BP29"/>
    </row>
    <row r="30" spans="3:68" ht="15">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J30" s="14"/>
      <c r="AK30" s="14"/>
      <c r="AL30" s="14"/>
      <c r="AM30" s="14"/>
      <c r="AN30"/>
      <c r="AO30"/>
      <c r="AP30"/>
      <c r="AQ30"/>
      <c r="AR30"/>
      <c r="AS30"/>
      <c r="AT30"/>
      <c r="AU30"/>
      <c r="AV30"/>
      <c r="AW30"/>
      <c r="AX30"/>
      <c r="AY30"/>
      <c r="AZ30"/>
      <c r="BA30"/>
      <c r="BB30"/>
      <c r="BC30"/>
      <c r="BD30"/>
      <c r="BE30"/>
      <c r="BF30"/>
      <c r="BG30"/>
      <c r="BH30"/>
      <c r="BI30"/>
      <c r="BJ30"/>
      <c r="BK30"/>
      <c r="BL30"/>
      <c r="BM30"/>
      <c r="BN30"/>
      <c r="BO30"/>
      <c r="BP30"/>
    </row>
    <row r="31" spans="3:68" ht="15">
      <c r="AE31" s="14"/>
      <c r="AF31" s="14"/>
      <c r="AN31"/>
      <c r="AO31"/>
      <c r="AP31"/>
      <c r="AQ31"/>
      <c r="AR31"/>
      <c r="AS31"/>
      <c r="AT31"/>
      <c r="AU31"/>
      <c r="AV31"/>
      <c r="AW31"/>
      <c r="AX31"/>
      <c r="AY31"/>
      <c r="AZ31"/>
      <c r="BA31"/>
      <c r="BB31"/>
      <c r="BC31"/>
      <c r="BD31"/>
      <c r="BE31"/>
      <c r="BF31"/>
      <c r="BG31"/>
      <c r="BH31"/>
      <c r="BI31"/>
      <c r="BJ31"/>
      <c r="BK31"/>
      <c r="BL31"/>
      <c r="BM31"/>
      <c r="BN31"/>
      <c r="BO31"/>
      <c r="BP31"/>
    </row>
    <row r="32" spans="3:68" ht="15">
      <c r="AN32"/>
      <c r="AO32"/>
      <c r="AP32"/>
      <c r="AQ32"/>
      <c r="AR32"/>
      <c r="AS32"/>
      <c r="AT32"/>
      <c r="AU32"/>
      <c r="AV32"/>
      <c r="AW32"/>
      <c r="AX32"/>
      <c r="AY32"/>
      <c r="AZ32"/>
      <c r="BA32"/>
      <c r="BB32"/>
      <c r="BC32"/>
      <c r="BD32"/>
      <c r="BE32"/>
      <c r="BF32"/>
      <c r="BG32"/>
      <c r="BH32"/>
      <c r="BI32"/>
      <c r="BJ32"/>
      <c r="BK32"/>
      <c r="BL32"/>
      <c r="BM32"/>
      <c r="BN32"/>
      <c r="BO32"/>
      <c r="BP32"/>
    </row>
    <row r="33" spans="3:68" ht="15">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J33" s="48"/>
      <c r="AK33" s="48"/>
      <c r="AL33" s="48"/>
      <c r="AM33" s="48"/>
      <c r="AN33"/>
      <c r="AO33"/>
      <c r="AP33"/>
      <c r="AQ33"/>
      <c r="AR33"/>
      <c r="AS33"/>
      <c r="AT33"/>
      <c r="AU33"/>
      <c r="AV33"/>
      <c r="AW33"/>
      <c r="AX33"/>
      <c r="AY33"/>
      <c r="AZ33"/>
      <c r="BA33"/>
      <c r="BB33"/>
      <c r="BC33"/>
      <c r="BD33"/>
      <c r="BE33"/>
      <c r="BF33"/>
      <c r="BG33"/>
      <c r="BH33"/>
      <c r="BI33"/>
      <c r="BJ33"/>
      <c r="BK33"/>
      <c r="BL33"/>
      <c r="BM33"/>
      <c r="BN33"/>
      <c r="BO33"/>
      <c r="BP33"/>
    </row>
    <row r="34" spans="3:68" ht="15">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J34" s="48"/>
      <c r="AK34" s="48"/>
      <c r="AL34" s="48"/>
      <c r="AM34" s="48"/>
      <c r="AN34"/>
      <c r="AO34"/>
      <c r="AP34"/>
      <c r="AQ34"/>
      <c r="AR34"/>
      <c r="AS34"/>
      <c r="AT34"/>
      <c r="AU34"/>
      <c r="AV34"/>
      <c r="AW34"/>
      <c r="AX34"/>
      <c r="AY34"/>
      <c r="AZ34"/>
      <c r="BA34"/>
      <c r="BB34"/>
      <c r="BC34"/>
      <c r="BD34"/>
      <c r="BE34"/>
      <c r="BF34"/>
      <c r="BG34"/>
      <c r="BH34"/>
      <c r="BI34"/>
      <c r="BJ34"/>
      <c r="BK34"/>
      <c r="BL34"/>
      <c r="BM34"/>
      <c r="BN34"/>
      <c r="BO34"/>
      <c r="BP34"/>
    </row>
    <row r="35" spans="3:68" ht="15">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J35" s="48"/>
      <c r="AK35" s="48"/>
      <c r="AL35" s="48"/>
      <c r="AM35" s="48"/>
      <c r="AN35"/>
      <c r="AO35"/>
      <c r="AP35"/>
      <c r="AQ35"/>
      <c r="AR35"/>
      <c r="AS35"/>
      <c r="AT35"/>
      <c r="AU35"/>
      <c r="AV35"/>
      <c r="AW35"/>
      <c r="AX35"/>
      <c r="AY35"/>
      <c r="AZ35"/>
      <c r="BA35"/>
      <c r="BB35"/>
      <c r="BC35"/>
      <c r="BD35"/>
      <c r="BE35"/>
      <c r="BF35"/>
      <c r="BG35"/>
      <c r="BH35"/>
      <c r="BI35"/>
      <c r="BJ35"/>
      <c r="BK35"/>
      <c r="BL35"/>
      <c r="BM35"/>
      <c r="BN35"/>
      <c r="BO35"/>
      <c r="BP35"/>
    </row>
    <row r="36" spans="3:68" ht="15">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J36" s="48"/>
      <c r="AK36" s="48"/>
      <c r="AL36" s="48"/>
      <c r="AM36" s="48"/>
      <c r="AN36"/>
      <c r="AO36"/>
      <c r="AP36"/>
      <c r="AQ36"/>
      <c r="AR36"/>
      <c r="AS36"/>
      <c r="AT36"/>
      <c r="AU36"/>
      <c r="AV36"/>
      <c r="AW36"/>
      <c r="AX36"/>
      <c r="AY36"/>
      <c r="AZ36"/>
      <c r="BA36"/>
      <c r="BB36"/>
      <c r="BC36"/>
      <c r="BD36"/>
      <c r="BE36"/>
      <c r="BF36"/>
      <c r="BG36"/>
      <c r="BH36"/>
      <c r="BI36"/>
      <c r="BJ36"/>
      <c r="BK36"/>
      <c r="BL36"/>
      <c r="BM36"/>
      <c r="BN36"/>
      <c r="BO36"/>
      <c r="BP36"/>
    </row>
    <row r="37" spans="3:68" ht="15">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J37" s="48"/>
      <c r="AK37" s="48"/>
      <c r="AL37" s="48"/>
      <c r="AM37" s="48"/>
      <c r="AN37"/>
      <c r="AO37"/>
      <c r="AP37"/>
      <c r="AQ37"/>
      <c r="AR37"/>
      <c r="AS37"/>
      <c r="AT37"/>
      <c r="AU37"/>
      <c r="AV37"/>
      <c r="AW37"/>
      <c r="AX37"/>
      <c r="AY37"/>
      <c r="AZ37"/>
      <c r="BA37"/>
      <c r="BB37"/>
      <c r="BC37"/>
      <c r="BD37"/>
      <c r="BE37"/>
      <c r="BF37"/>
      <c r="BG37"/>
      <c r="BH37"/>
      <c r="BI37"/>
      <c r="BJ37"/>
      <c r="BK37"/>
      <c r="BL37"/>
      <c r="BM37"/>
      <c r="BN37"/>
      <c r="BO37"/>
      <c r="BP37"/>
    </row>
    <row r="38" spans="3:68" ht="15">
      <c r="AN38"/>
      <c r="AO38"/>
      <c r="AP38"/>
      <c r="AQ38"/>
      <c r="AR38"/>
      <c r="AS38"/>
      <c r="AT38"/>
      <c r="AU38"/>
      <c r="AV38"/>
      <c r="AW38"/>
      <c r="AX38"/>
      <c r="AY38"/>
      <c r="AZ38"/>
      <c r="BA38"/>
      <c r="BB38"/>
      <c r="BC38"/>
      <c r="BD38"/>
      <c r="BE38"/>
      <c r="BF38"/>
      <c r="BG38"/>
      <c r="BH38"/>
      <c r="BI38"/>
      <c r="BJ38"/>
      <c r="BK38"/>
      <c r="BL38"/>
      <c r="BM38"/>
      <c r="BN38"/>
      <c r="BO38"/>
      <c r="BP38"/>
    </row>
    <row r="39" spans="3:68" ht="15">
      <c r="AN39"/>
      <c r="AO39"/>
      <c r="AP39"/>
      <c r="AQ39"/>
      <c r="AR39"/>
      <c r="AS39"/>
      <c r="AT39"/>
      <c r="AU39"/>
      <c r="AV39"/>
      <c r="AW39"/>
      <c r="AX39"/>
      <c r="AY39"/>
      <c r="AZ39"/>
      <c r="BA39"/>
      <c r="BB39"/>
      <c r="BC39"/>
      <c r="BD39"/>
      <c r="BE39"/>
      <c r="BF39"/>
      <c r="BG39"/>
      <c r="BH39"/>
      <c r="BI39"/>
      <c r="BJ39"/>
      <c r="BK39"/>
      <c r="BL39"/>
      <c r="BM39"/>
      <c r="BN39"/>
      <c r="BO39"/>
      <c r="BP39"/>
    </row>
    <row r="40" spans="3:68" ht="15">
      <c r="AN40"/>
      <c r="AO40"/>
      <c r="AP40"/>
      <c r="AQ40"/>
      <c r="AR40"/>
      <c r="AS40"/>
      <c r="AT40"/>
      <c r="AU40"/>
      <c r="AV40"/>
      <c r="AW40"/>
      <c r="AX40"/>
      <c r="AY40"/>
      <c r="AZ40"/>
      <c r="BA40"/>
      <c r="BB40"/>
      <c r="BC40"/>
      <c r="BD40"/>
      <c r="BE40"/>
      <c r="BF40"/>
      <c r="BG40"/>
      <c r="BH40"/>
      <c r="BI40"/>
      <c r="BJ40"/>
      <c r="BK40"/>
      <c r="BL40"/>
      <c r="BM40"/>
      <c r="BN40"/>
      <c r="BO40"/>
      <c r="BP40"/>
    </row>
    <row r="41" spans="3:68" ht="15">
      <c r="AN41"/>
      <c r="AO41"/>
      <c r="AP41"/>
      <c r="AQ41"/>
      <c r="AR41"/>
      <c r="AS41"/>
      <c r="AT41"/>
      <c r="AU41"/>
      <c r="AV41"/>
      <c r="AW41"/>
      <c r="AX41"/>
      <c r="AY41"/>
      <c r="AZ41"/>
      <c r="BA41"/>
      <c r="BB41"/>
      <c r="BC41"/>
      <c r="BD41"/>
      <c r="BE41"/>
      <c r="BF41"/>
      <c r="BG41"/>
      <c r="BH41"/>
      <c r="BI41"/>
      <c r="BJ41"/>
      <c r="BK41"/>
      <c r="BL41"/>
      <c r="BM41"/>
      <c r="BN41"/>
      <c r="BO41"/>
      <c r="BP41"/>
    </row>
    <row r="42" spans="3:68" ht="15">
      <c r="AN42"/>
      <c r="AO42"/>
      <c r="AP42"/>
      <c r="AQ42"/>
      <c r="AR42"/>
      <c r="AS42"/>
      <c r="AT42"/>
      <c r="AU42"/>
      <c r="AV42"/>
      <c r="AW42"/>
      <c r="AX42"/>
      <c r="AY42"/>
      <c r="AZ42"/>
      <c r="BA42"/>
      <c r="BB42"/>
      <c r="BC42"/>
      <c r="BD42"/>
      <c r="BE42"/>
      <c r="BF42"/>
      <c r="BG42"/>
      <c r="BH42"/>
      <c r="BI42"/>
      <c r="BJ42"/>
      <c r="BK42"/>
      <c r="BL42"/>
      <c r="BM42"/>
      <c r="BN42"/>
      <c r="BO42"/>
      <c r="BP42"/>
    </row>
    <row r="43" spans="3:68" ht="15">
      <c r="AN43"/>
      <c r="AO43"/>
      <c r="AP43"/>
      <c r="AQ43"/>
      <c r="AR43"/>
      <c r="AS43"/>
      <c r="AT43"/>
      <c r="AU43"/>
      <c r="AV43"/>
      <c r="AW43"/>
      <c r="AX43"/>
      <c r="AY43"/>
      <c r="AZ43"/>
      <c r="BA43"/>
      <c r="BB43"/>
      <c r="BC43"/>
      <c r="BD43"/>
      <c r="BE43"/>
      <c r="BF43"/>
      <c r="BG43"/>
      <c r="BH43"/>
      <c r="BI43"/>
      <c r="BJ43"/>
      <c r="BK43"/>
      <c r="BL43"/>
      <c r="BM43"/>
      <c r="BN43"/>
      <c r="BO43"/>
      <c r="BP43"/>
    </row>
    <row r="44" spans="3:68" ht="15">
      <c r="AN44"/>
      <c r="AO44"/>
      <c r="AP44"/>
      <c r="AQ44"/>
      <c r="AR44"/>
      <c r="AS44"/>
      <c r="AT44"/>
      <c r="AU44"/>
      <c r="AV44"/>
      <c r="AW44"/>
      <c r="AX44"/>
      <c r="AY44"/>
      <c r="AZ44"/>
      <c r="BA44"/>
      <c r="BB44"/>
      <c r="BC44"/>
      <c r="BD44"/>
      <c r="BE44"/>
      <c r="BF44"/>
      <c r="BG44"/>
      <c r="BH44"/>
      <c r="BI44"/>
      <c r="BJ44"/>
      <c r="BK44"/>
      <c r="BL44"/>
      <c r="BM44"/>
      <c r="BN44"/>
      <c r="BO44"/>
      <c r="BP44"/>
    </row>
    <row r="45" spans="3:68" ht="15">
      <c r="AN45"/>
      <c r="AO45"/>
      <c r="AP45"/>
      <c r="AQ45"/>
      <c r="AR45"/>
      <c r="AS45"/>
      <c r="AT45"/>
      <c r="AU45"/>
      <c r="AV45"/>
      <c r="AW45"/>
      <c r="AX45"/>
      <c r="AY45"/>
      <c r="AZ45"/>
      <c r="BA45"/>
      <c r="BB45"/>
      <c r="BC45"/>
      <c r="BD45"/>
      <c r="BE45"/>
      <c r="BF45"/>
      <c r="BG45"/>
      <c r="BH45"/>
      <c r="BI45"/>
      <c r="BJ45"/>
      <c r="BK45"/>
      <c r="BL45"/>
      <c r="BM45"/>
      <c r="BN45"/>
      <c r="BO45"/>
      <c r="BP45"/>
    </row>
    <row r="46" spans="3:68" ht="15">
      <c r="AN46"/>
      <c r="AO46"/>
      <c r="AP46"/>
      <c r="AQ46"/>
      <c r="AR46"/>
      <c r="AS46"/>
      <c r="AT46"/>
      <c r="AU46"/>
      <c r="AV46"/>
      <c r="AW46"/>
      <c r="AX46"/>
      <c r="AY46"/>
      <c r="AZ46"/>
      <c r="BA46"/>
      <c r="BB46"/>
      <c r="BC46"/>
      <c r="BD46"/>
      <c r="BE46"/>
      <c r="BF46"/>
      <c r="BG46"/>
      <c r="BH46"/>
      <c r="BI46"/>
      <c r="BJ46"/>
      <c r="BK46"/>
      <c r="BL46"/>
      <c r="BM46"/>
      <c r="BN46"/>
      <c r="BO46"/>
      <c r="BP46"/>
    </row>
    <row r="47" spans="3:68" ht="15">
      <c r="AN47"/>
      <c r="AO47"/>
      <c r="AP47"/>
      <c r="AQ47"/>
      <c r="AR47"/>
      <c r="AS47"/>
      <c r="AT47"/>
      <c r="AU47"/>
      <c r="AV47"/>
      <c r="AW47"/>
      <c r="AX47"/>
      <c r="AY47"/>
      <c r="AZ47"/>
      <c r="BA47"/>
      <c r="BB47"/>
      <c r="BC47"/>
      <c r="BD47"/>
      <c r="BE47"/>
      <c r="BF47"/>
      <c r="BG47"/>
      <c r="BH47"/>
      <c r="BI47"/>
      <c r="BJ47"/>
      <c r="BK47"/>
      <c r="BL47"/>
      <c r="BM47"/>
      <c r="BN47"/>
      <c r="BO47"/>
      <c r="BP47"/>
    </row>
    <row r="48" spans="3:68" ht="15">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J48" s="14"/>
      <c r="AK48" s="14"/>
      <c r="AL48" s="14"/>
      <c r="AM48" s="14"/>
      <c r="AN48"/>
      <c r="AO48"/>
      <c r="AP48"/>
      <c r="AQ48"/>
      <c r="AR48"/>
      <c r="AS48"/>
      <c r="AT48"/>
      <c r="AU48"/>
      <c r="AV48"/>
      <c r="AW48"/>
      <c r="AX48"/>
      <c r="AY48"/>
      <c r="AZ48"/>
      <c r="BA48"/>
      <c r="BB48"/>
      <c r="BC48"/>
      <c r="BD48"/>
      <c r="BE48"/>
      <c r="BF48"/>
      <c r="BG48"/>
      <c r="BH48"/>
      <c r="BI48"/>
      <c r="BJ48"/>
      <c r="BK48"/>
      <c r="BL48"/>
      <c r="BM48"/>
      <c r="BN48"/>
      <c r="BO48"/>
      <c r="BP48"/>
    </row>
    <row r="49" spans="3:72" ht="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J49" s="14"/>
      <c r="AK49" s="14"/>
      <c r="AL49" s="14"/>
      <c r="AM49" s="14"/>
      <c r="AN49"/>
      <c r="AO49"/>
      <c r="AP49"/>
      <c r="AQ49"/>
      <c r="AR49"/>
      <c r="AS49"/>
      <c r="AT49"/>
      <c r="AU49"/>
      <c r="AV49"/>
      <c r="AW49"/>
      <c r="AX49"/>
      <c r="AY49"/>
      <c r="AZ49"/>
      <c r="BA49"/>
      <c r="BB49"/>
      <c r="BC49"/>
      <c r="BD49"/>
      <c r="BE49"/>
      <c r="BF49"/>
      <c r="BG49"/>
      <c r="BH49"/>
      <c r="BI49"/>
      <c r="BJ49"/>
      <c r="BK49"/>
      <c r="BL49"/>
      <c r="BM49"/>
      <c r="BN49"/>
      <c r="BO49"/>
      <c r="BP49"/>
    </row>
    <row r="50" spans="3:72" ht="15">
      <c r="AE50" s="14"/>
      <c r="AF50" s="14"/>
      <c r="AN50"/>
      <c r="AO50"/>
      <c r="AP50"/>
      <c r="AQ50"/>
      <c r="AR50"/>
      <c r="AS50"/>
      <c r="AT50"/>
      <c r="AU50"/>
      <c r="AV50"/>
      <c r="AW50"/>
      <c r="AX50"/>
      <c r="AY50"/>
      <c r="AZ50"/>
      <c r="BA50"/>
      <c r="BB50"/>
      <c r="BC50"/>
      <c r="BD50"/>
      <c r="BE50"/>
      <c r="BF50"/>
      <c r="BG50"/>
      <c r="BH50"/>
      <c r="BI50"/>
      <c r="BJ50"/>
      <c r="BK50"/>
      <c r="BL50"/>
      <c r="BM50"/>
      <c r="BN50"/>
      <c r="BO50"/>
      <c r="BP50"/>
    </row>
    <row r="51" spans="3:72" ht="15">
      <c r="AN51"/>
      <c r="AO51"/>
      <c r="AP51"/>
      <c r="AQ51"/>
      <c r="AR51"/>
      <c r="AS51"/>
      <c r="AT51"/>
      <c r="AU51"/>
      <c r="AV51"/>
      <c r="AW51"/>
      <c r="AX51"/>
      <c r="AY51"/>
      <c r="AZ51"/>
      <c r="BA51"/>
      <c r="BB51"/>
      <c r="BC51"/>
      <c r="BD51"/>
      <c r="BE51"/>
      <c r="BF51"/>
      <c r="BG51"/>
      <c r="BH51"/>
      <c r="BI51"/>
      <c r="BJ51"/>
      <c r="BK51"/>
      <c r="BL51"/>
      <c r="BM51"/>
      <c r="BN51"/>
      <c r="BO51"/>
      <c r="BP51"/>
    </row>
    <row r="52" spans="3:72" ht="15">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J52" s="48"/>
      <c r="AK52" s="48"/>
      <c r="AL52" s="48"/>
      <c r="AM52" s="48"/>
      <c r="AN52"/>
      <c r="AO52"/>
      <c r="AP52"/>
      <c r="AQ52"/>
      <c r="AR52"/>
      <c r="AS52"/>
      <c r="AT52"/>
      <c r="AU52"/>
      <c r="AV52"/>
      <c r="AW52"/>
      <c r="AX52"/>
      <c r="AY52"/>
      <c r="AZ52"/>
      <c r="BA52"/>
      <c r="BB52"/>
      <c r="BC52"/>
      <c r="BD52"/>
      <c r="BE52"/>
      <c r="BF52"/>
      <c r="BG52"/>
      <c r="BH52"/>
      <c r="BI52"/>
      <c r="BJ52"/>
      <c r="BK52"/>
      <c r="BL52"/>
      <c r="BM52"/>
      <c r="BN52"/>
      <c r="BO52"/>
      <c r="BP52"/>
    </row>
    <row r="53" spans="3:72" ht="15">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J53" s="48"/>
      <c r="AK53" s="48"/>
      <c r="AL53" s="48"/>
      <c r="AM53" s="48"/>
      <c r="AN53"/>
      <c r="AO53"/>
      <c r="AP53"/>
      <c r="AQ53"/>
      <c r="AR53"/>
      <c r="AS53"/>
      <c r="AT53"/>
      <c r="AU53"/>
      <c r="AV53"/>
      <c r="AW53"/>
      <c r="AX53"/>
      <c r="AY53"/>
      <c r="AZ53"/>
      <c r="BA53"/>
      <c r="BB53"/>
      <c r="BC53"/>
      <c r="BD53"/>
      <c r="BE53"/>
      <c r="BF53"/>
      <c r="BG53"/>
      <c r="BH53"/>
      <c r="BI53"/>
      <c r="BJ53"/>
      <c r="BK53"/>
      <c r="BL53"/>
      <c r="BM53"/>
      <c r="BN53"/>
      <c r="BO53"/>
      <c r="BP53"/>
    </row>
    <row r="54" spans="3:72" ht="15">
      <c r="AN54"/>
      <c r="AO54"/>
      <c r="AP54"/>
      <c r="AQ54"/>
      <c r="AR54"/>
      <c r="AS54"/>
      <c r="AT54"/>
      <c r="AU54"/>
      <c r="AV54"/>
      <c r="AW54"/>
      <c r="AX54"/>
      <c r="AY54"/>
      <c r="AZ54"/>
      <c r="BA54"/>
      <c r="BB54"/>
      <c r="BC54"/>
      <c r="BD54"/>
      <c r="BE54"/>
      <c r="BF54"/>
      <c r="BG54"/>
      <c r="BH54"/>
      <c r="BI54"/>
      <c r="BJ54"/>
      <c r="BK54"/>
      <c r="BL54"/>
      <c r="BM54"/>
      <c r="BN54"/>
      <c r="BO54"/>
      <c r="BP54"/>
    </row>
    <row r="55" spans="3:72" ht="15">
      <c r="AN55"/>
      <c r="AO55"/>
      <c r="AP55"/>
      <c r="AQ55"/>
      <c r="AR55"/>
      <c r="AS55"/>
      <c r="AT55"/>
      <c r="AU55"/>
      <c r="AV55"/>
      <c r="AW55"/>
      <c r="AX55"/>
      <c r="AY55"/>
      <c r="AZ55"/>
      <c r="BA55"/>
      <c r="BB55"/>
      <c r="BC55"/>
      <c r="BD55"/>
      <c r="BE55"/>
      <c r="BF55"/>
      <c r="BG55"/>
      <c r="BH55"/>
      <c r="BI55"/>
      <c r="BJ55"/>
      <c r="BK55"/>
      <c r="BL55"/>
      <c r="BM55"/>
      <c r="BN55"/>
      <c r="BO55"/>
      <c r="BP55"/>
    </row>
    <row r="56" spans="3:72" ht="15">
      <c r="AN56"/>
      <c r="AO56"/>
      <c r="AP56"/>
      <c r="AQ56"/>
      <c r="AR56"/>
      <c r="AS56"/>
      <c r="AT56"/>
      <c r="AU56"/>
      <c r="AV56"/>
      <c r="AW56"/>
      <c r="AX56"/>
      <c r="AY56"/>
      <c r="AZ56"/>
      <c r="BA56"/>
      <c r="BB56"/>
      <c r="BC56"/>
      <c r="BD56"/>
      <c r="BE56"/>
      <c r="BF56"/>
      <c r="BG56"/>
      <c r="BH56"/>
      <c r="BI56"/>
      <c r="BJ56"/>
      <c r="BK56"/>
      <c r="BL56"/>
      <c r="BM56"/>
      <c r="BN56"/>
      <c r="BO56"/>
      <c r="BP56"/>
    </row>
    <row r="57" spans="3:72" ht="15">
      <c r="AN57"/>
      <c r="AO57"/>
      <c r="AP57"/>
      <c r="AQ57"/>
      <c r="AR57"/>
      <c r="AS57"/>
      <c r="AT57"/>
      <c r="AU57"/>
      <c r="AV57"/>
      <c r="AW57"/>
      <c r="AX57"/>
      <c r="AY57"/>
      <c r="AZ57"/>
      <c r="BA57"/>
      <c r="BB57"/>
      <c r="BC57"/>
      <c r="BD57"/>
      <c r="BE57"/>
      <c r="BF57"/>
      <c r="BG57"/>
      <c r="BH57"/>
      <c r="BI57"/>
      <c r="BJ57"/>
      <c r="BK57"/>
      <c r="BL57"/>
      <c r="BM57"/>
      <c r="BN57"/>
      <c r="BO57"/>
      <c r="BP57"/>
    </row>
    <row r="58" spans="3:72" ht="15">
      <c r="AN58"/>
      <c r="AO58"/>
      <c r="AP58"/>
      <c r="AQ58"/>
      <c r="AR58"/>
      <c r="AS58"/>
      <c r="AT58"/>
      <c r="AU58"/>
      <c r="AV58"/>
      <c r="AW58"/>
      <c r="AX58"/>
      <c r="AY58"/>
      <c r="AZ58"/>
      <c r="BA58"/>
      <c r="BB58"/>
      <c r="BC58"/>
      <c r="BD58"/>
      <c r="BE58"/>
      <c r="BF58"/>
      <c r="BG58"/>
      <c r="BH58"/>
      <c r="BI58"/>
      <c r="BJ58"/>
      <c r="BK58"/>
      <c r="BL58"/>
      <c r="BM58"/>
      <c r="BN58"/>
      <c r="BO58"/>
      <c r="BP58"/>
    </row>
    <row r="59" spans="3:72" ht="15">
      <c r="AN59"/>
      <c r="AO59"/>
      <c r="AP59"/>
      <c r="AQ59"/>
      <c r="AR59"/>
      <c r="AS59"/>
      <c r="AT59"/>
      <c r="AU59"/>
      <c r="AV59"/>
      <c r="AW59"/>
      <c r="AX59"/>
      <c r="AY59"/>
      <c r="AZ59"/>
      <c r="BA59"/>
      <c r="BB59"/>
      <c r="BC59"/>
      <c r="BD59"/>
      <c r="BE59"/>
      <c r="BF59"/>
      <c r="BG59"/>
      <c r="BH59"/>
      <c r="BI59"/>
      <c r="BJ59"/>
      <c r="BK59"/>
      <c r="BL59"/>
      <c r="BM59"/>
      <c r="BN59"/>
      <c r="BO59"/>
      <c r="BP59"/>
    </row>
    <row r="60" spans="3:72" ht="15">
      <c r="AN60"/>
      <c r="AO60"/>
      <c r="AP60"/>
      <c r="AQ60"/>
      <c r="AR60"/>
      <c r="AS60"/>
      <c r="AT60"/>
      <c r="AU60"/>
      <c r="AV60"/>
      <c r="AW60"/>
      <c r="AX60"/>
      <c r="AY60"/>
      <c r="AZ60"/>
      <c r="BA60"/>
      <c r="BB60"/>
      <c r="BC60"/>
      <c r="BD60"/>
      <c r="BE60"/>
      <c r="BF60"/>
      <c r="BG60"/>
      <c r="BH60"/>
      <c r="BI60"/>
      <c r="BJ60"/>
      <c r="BK60"/>
      <c r="BL60"/>
      <c r="BM60"/>
      <c r="BN60"/>
      <c r="BO60"/>
      <c r="BP60"/>
    </row>
    <row r="61" spans="3:72" ht="15">
      <c r="AN61"/>
      <c r="AO61"/>
      <c r="AP61"/>
      <c r="AQ61"/>
      <c r="AR61"/>
      <c r="AS61"/>
      <c r="AT61"/>
      <c r="AU61"/>
      <c r="AV61"/>
      <c r="AW61"/>
      <c r="AX61"/>
      <c r="AY61"/>
      <c r="AZ61"/>
      <c r="BA61"/>
      <c r="BB61"/>
      <c r="BC61"/>
      <c r="BD61"/>
      <c r="BE61"/>
      <c r="BF61"/>
      <c r="BG61"/>
      <c r="BH61"/>
      <c r="BI61"/>
      <c r="BJ61"/>
      <c r="BK61"/>
      <c r="BL61"/>
      <c r="BM61"/>
      <c r="BN61"/>
      <c r="BO61"/>
      <c r="BP61"/>
    </row>
    <row r="62" spans="3:72" ht="15">
      <c r="AN62"/>
      <c r="AO62"/>
      <c r="AP62"/>
      <c r="AQ62"/>
      <c r="AR62"/>
      <c r="AS62"/>
      <c r="AT62"/>
      <c r="AU62"/>
      <c r="AV62"/>
      <c r="AW62"/>
      <c r="AX62"/>
      <c r="AY62"/>
      <c r="AZ62"/>
      <c r="BA62"/>
      <c r="BB62"/>
      <c r="BC62"/>
      <c r="BD62"/>
      <c r="BE62"/>
      <c r="BF62"/>
      <c r="BG62"/>
      <c r="BH62"/>
      <c r="BI62"/>
      <c r="BJ62"/>
      <c r="BK62"/>
      <c r="BL62"/>
      <c r="BM62"/>
      <c r="BN62"/>
      <c r="BO62"/>
      <c r="BP62"/>
      <c r="BQ62" s="12"/>
      <c r="BR62" s="12"/>
      <c r="BS62" s="12"/>
      <c r="BT62" s="12"/>
    </row>
    <row r="63" spans="3:72" ht="15">
      <c r="AN63"/>
      <c r="AO63"/>
      <c r="AP63"/>
      <c r="AQ63"/>
      <c r="AR63"/>
      <c r="AS63"/>
      <c r="AT63"/>
      <c r="AU63"/>
      <c r="AV63"/>
      <c r="AW63"/>
      <c r="AX63"/>
      <c r="AY63"/>
      <c r="AZ63"/>
      <c r="BA63"/>
      <c r="BB63"/>
      <c r="BC63"/>
      <c r="BD63"/>
      <c r="BE63"/>
      <c r="BF63"/>
      <c r="BG63"/>
      <c r="BH63"/>
      <c r="BI63"/>
      <c r="BJ63"/>
      <c r="BK63"/>
      <c r="BL63"/>
      <c r="BM63"/>
      <c r="BN63"/>
      <c r="BO63"/>
      <c r="BP63"/>
      <c r="BQ63" s="12"/>
      <c r="BR63" s="12"/>
      <c r="BS63" s="12"/>
      <c r="BT63" s="12"/>
    </row>
    <row r="64" spans="3:72" ht="15">
      <c r="AN64"/>
      <c r="AO64"/>
      <c r="AP64"/>
      <c r="AQ64"/>
      <c r="AR64"/>
      <c r="AS64"/>
      <c r="AT64"/>
      <c r="AU64"/>
      <c r="AV64"/>
      <c r="AW64"/>
      <c r="AX64"/>
      <c r="AY64"/>
      <c r="AZ64"/>
      <c r="BA64"/>
      <c r="BB64"/>
      <c r="BC64"/>
      <c r="BD64"/>
      <c r="BE64"/>
      <c r="BF64"/>
      <c r="BG64"/>
      <c r="BH64"/>
      <c r="BI64"/>
      <c r="BJ64"/>
      <c r="BK64"/>
      <c r="BL64"/>
      <c r="BM64"/>
      <c r="BN64"/>
      <c r="BO64"/>
      <c r="BP64"/>
      <c r="BQ64" s="12"/>
      <c r="BR64" s="12"/>
      <c r="BS64" s="12"/>
      <c r="BT64" s="12"/>
    </row>
    <row r="65" spans="2:72" ht="15">
      <c r="AN65"/>
      <c r="AO65"/>
      <c r="AP65"/>
      <c r="AQ65"/>
      <c r="AR65"/>
      <c r="AS65"/>
      <c r="AT65"/>
      <c r="AU65"/>
      <c r="AV65"/>
      <c r="AW65"/>
      <c r="AX65"/>
      <c r="AY65"/>
      <c r="AZ65"/>
      <c r="BA65"/>
      <c r="BB65"/>
      <c r="BC65"/>
      <c r="BD65"/>
      <c r="BE65"/>
      <c r="BF65"/>
      <c r="BG65"/>
      <c r="BH65"/>
      <c r="BI65"/>
      <c r="BJ65"/>
      <c r="BK65"/>
      <c r="BL65"/>
      <c r="BM65"/>
      <c r="BN65"/>
      <c r="BO65"/>
      <c r="BP65"/>
      <c r="BQ65" s="12"/>
      <c r="BR65" s="12"/>
      <c r="BS65" s="12"/>
      <c r="BT65" s="12"/>
    </row>
    <row r="66" spans="2:72" ht="15">
      <c r="AN66"/>
      <c r="AO66"/>
      <c r="AP66"/>
      <c r="AQ66"/>
      <c r="AR66"/>
      <c r="AS66"/>
      <c r="AT66"/>
      <c r="AU66"/>
      <c r="AV66"/>
      <c r="AW66"/>
      <c r="AX66"/>
      <c r="AY66"/>
      <c r="AZ66"/>
      <c r="BA66"/>
      <c r="BB66"/>
      <c r="BC66"/>
      <c r="BD66"/>
      <c r="BE66"/>
      <c r="BF66"/>
      <c r="BG66"/>
      <c r="BH66"/>
      <c r="BI66"/>
      <c r="BJ66"/>
      <c r="BK66"/>
      <c r="BL66"/>
      <c r="BM66"/>
      <c r="BN66"/>
      <c r="BO66"/>
      <c r="BP66"/>
      <c r="BQ66" s="12"/>
      <c r="BR66" s="12"/>
      <c r="BS66" s="12"/>
      <c r="BT66" s="12"/>
    </row>
    <row r="67" spans="2:72" ht="15">
      <c r="AN67"/>
      <c r="AO67"/>
      <c r="AP67"/>
      <c r="AQ67"/>
      <c r="AR67"/>
      <c r="AS67"/>
      <c r="AT67"/>
      <c r="AU67"/>
      <c r="AV67"/>
      <c r="AW67"/>
      <c r="AX67"/>
      <c r="AY67"/>
      <c r="AZ67"/>
      <c r="BA67"/>
      <c r="BB67"/>
      <c r="BC67"/>
      <c r="BD67"/>
      <c r="BE67"/>
      <c r="BF67"/>
      <c r="BG67"/>
      <c r="BH67"/>
      <c r="BI67"/>
      <c r="BJ67"/>
      <c r="BK67"/>
      <c r="BL67"/>
      <c r="BM67"/>
      <c r="BN67"/>
      <c r="BO67"/>
      <c r="BP67"/>
      <c r="BQ67" s="12"/>
      <c r="BR67" s="12"/>
      <c r="BS67" s="12"/>
      <c r="BT67" s="12"/>
    </row>
    <row r="68" spans="2:72" ht="15">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J68" s="14"/>
      <c r="AK68" s="14"/>
      <c r="AL68" s="14"/>
      <c r="AM68" s="14"/>
      <c r="AN68"/>
      <c r="AO68"/>
      <c r="AP68"/>
      <c r="AQ68"/>
      <c r="AR68"/>
      <c r="AS68"/>
      <c r="AT68"/>
      <c r="AU68"/>
      <c r="AV68"/>
      <c r="AW68"/>
      <c r="AX68"/>
      <c r="AY68"/>
      <c r="AZ68"/>
      <c r="BA68"/>
      <c r="BB68"/>
      <c r="BC68"/>
      <c r="BD68"/>
      <c r="BE68"/>
      <c r="BF68"/>
      <c r="BG68"/>
      <c r="BH68"/>
      <c r="BI68"/>
      <c r="BJ68"/>
      <c r="BK68"/>
      <c r="BL68"/>
      <c r="BM68"/>
      <c r="BN68"/>
      <c r="BO68"/>
      <c r="BP68"/>
      <c r="BQ68" s="12"/>
      <c r="BR68" s="12"/>
      <c r="BS68" s="12"/>
      <c r="BT68" s="12"/>
    </row>
    <row r="69" spans="2:72" ht="15">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J69" s="14"/>
      <c r="AK69" s="14"/>
      <c r="AL69" s="14"/>
      <c r="AM69" s="14"/>
      <c r="AN69"/>
      <c r="AO69"/>
      <c r="AP69"/>
      <c r="AQ69"/>
      <c r="AR69"/>
      <c r="AS69"/>
      <c r="AT69"/>
      <c r="AU69"/>
      <c r="AV69"/>
      <c r="AW69"/>
      <c r="AX69"/>
      <c r="AY69"/>
      <c r="AZ69"/>
      <c r="BA69"/>
      <c r="BB69"/>
      <c r="BC69"/>
      <c r="BD69"/>
      <c r="BE69"/>
      <c r="BF69"/>
      <c r="BG69"/>
      <c r="BH69"/>
      <c r="BI69"/>
      <c r="BJ69"/>
      <c r="BK69"/>
      <c r="BL69"/>
      <c r="BM69"/>
      <c r="BN69"/>
      <c r="BO69"/>
      <c r="BP69"/>
      <c r="BQ69" s="12"/>
      <c r="BR69" s="12"/>
      <c r="BS69" s="12"/>
      <c r="BT69" s="12"/>
    </row>
    <row r="70" spans="2:72" ht="15">
      <c r="AE70" s="14"/>
      <c r="AF70" s="14"/>
      <c r="AN70"/>
      <c r="AO70"/>
      <c r="AP70"/>
      <c r="AQ70"/>
      <c r="AR70"/>
      <c r="AS70"/>
      <c r="AT70"/>
      <c r="AU70"/>
      <c r="AV70"/>
      <c r="AW70"/>
      <c r="AX70"/>
      <c r="AY70"/>
      <c r="AZ70"/>
      <c r="BA70"/>
      <c r="BB70"/>
      <c r="BC70"/>
      <c r="BD70"/>
      <c r="BE70"/>
      <c r="BF70"/>
      <c r="BG70"/>
      <c r="BH70"/>
      <c r="BI70"/>
      <c r="BJ70"/>
      <c r="BK70"/>
      <c r="BL70"/>
      <c r="BM70"/>
      <c r="BN70"/>
      <c r="BO70"/>
      <c r="BP70"/>
      <c r="BQ70" s="12"/>
      <c r="BR70" s="12"/>
      <c r="BS70" s="12"/>
      <c r="BT70" s="12"/>
    </row>
    <row r="71" spans="2:72" ht="15">
      <c r="AN71"/>
      <c r="AO71"/>
      <c r="AP71"/>
      <c r="AQ71"/>
      <c r="AR71"/>
      <c r="AS71"/>
      <c r="AT71"/>
      <c r="AU71"/>
      <c r="AV71"/>
      <c r="AW71"/>
      <c r="AX71"/>
      <c r="AY71"/>
      <c r="AZ71"/>
      <c r="BA71"/>
      <c r="BB71"/>
      <c r="BC71"/>
      <c r="BD71"/>
      <c r="BE71"/>
      <c r="BF71"/>
      <c r="BG71"/>
      <c r="BH71"/>
      <c r="BI71"/>
      <c r="BJ71"/>
      <c r="BK71"/>
      <c r="BL71"/>
      <c r="BM71"/>
      <c r="BN71"/>
      <c r="BO71"/>
      <c r="BP71"/>
      <c r="BQ71" s="12"/>
      <c r="BR71" s="12"/>
      <c r="BS71" s="12"/>
      <c r="BT71" s="12"/>
    </row>
    <row r="72" spans="2:72" ht="15">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J72" s="48"/>
      <c r="AK72" s="48"/>
      <c r="AL72" s="48"/>
      <c r="AM72" s="48"/>
      <c r="AN72"/>
      <c r="AO72"/>
      <c r="AP72"/>
      <c r="AQ72"/>
      <c r="AR72"/>
      <c r="AS72"/>
      <c r="AT72"/>
      <c r="AU72"/>
      <c r="AV72"/>
      <c r="AW72"/>
      <c r="AX72"/>
      <c r="AY72"/>
      <c r="AZ72"/>
      <c r="BA72"/>
      <c r="BB72"/>
      <c r="BC72"/>
      <c r="BD72"/>
      <c r="BE72"/>
      <c r="BF72"/>
      <c r="BG72"/>
      <c r="BH72"/>
      <c r="BI72"/>
      <c r="BJ72"/>
      <c r="BK72"/>
      <c r="BL72"/>
      <c r="BM72"/>
      <c r="BN72"/>
      <c r="BO72"/>
      <c r="BP72"/>
      <c r="BQ72" s="12"/>
      <c r="BR72" s="12"/>
      <c r="BS72" s="12"/>
      <c r="BT72" s="12"/>
    </row>
    <row r="73" spans="2:72" ht="15">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J73" s="48"/>
      <c r="AK73" s="48"/>
      <c r="AL73" s="48"/>
      <c r="AM73" s="48"/>
      <c r="AN73"/>
      <c r="AO73"/>
      <c r="AP73"/>
      <c r="AQ73"/>
      <c r="AR73"/>
      <c r="AS73"/>
      <c r="AT73"/>
      <c r="AU73"/>
      <c r="AV73"/>
      <c r="AW73"/>
      <c r="AX73"/>
      <c r="AY73"/>
      <c r="AZ73"/>
      <c r="BA73"/>
      <c r="BB73"/>
      <c r="BC73"/>
      <c r="BD73"/>
      <c r="BE73"/>
      <c r="BF73"/>
      <c r="BG73"/>
      <c r="BH73"/>
      <c r="BI73"/>
      <c r="BJ73"/>
      <c r="BK73"/>
      <c r="BL73"/>
      <c r="BM73"/>
      <c r="BN73"/>
      <c r="BO73"/>
      <c r="BP73"/>
      <c r="BQ73" s="12"/>
      <c r="BR73" s="12"/>
      <c r="BS73" s="12"/>
      <c r="BT73" s="12"/>
    </row>
    <row r="74" spans="2:72" ht="15">
      <c r="AN74"/>
      <c r="AO74"/>
      <c r="AP74"/>
      <c r="AQ74"/>
      <c r="AR74"/>
      <c r="AS74"/>
      <c r="AT74"/>
      <c r="AU74"/>
      <c r="AV74"/>
      <c r="AW74"/>
      <c r="AX74"/>
      <c r="AY74"/>
      <c r="AZ74"/>
      <c r="BA74"/>
      <c r="BB74"/>
      <c r="BC74"/>
      <c r="BD74"/>
      <c r="BE74"/>
      <c r="BF74"/>
      <c r="BG74"/>
      <c r="BH74"/>
      <c r="BI74"/>
      <c r="BJ74"/>
      <c r="BK74"/>
      <c r="BL74"/>
      <c r="BM74"/>
      <c r="BN74"/>
      <c r="BO74"/>
      <c r="BP74"/>
      <c r="BQ74" s="12"/>
      <c r="BR74" s="12"/>
      <c r="BS74" s="12"/>
      <c r="BT74" s="12"/>
    </row>
    <row r="75" spans="2:72" ht="15">
      <c r="AN75"/>
      <c r="AO75"/>
      <c r="AP75"/>
      <c r="AQ75"/>
      <c r="AR75"/>
      <c r="AS75"/>
      <c r="AT75"/>
      <c r="AU75"/>
      <c r="AV75"/>
      <c r="AW75"/>
      <c r="AX75"/>
      <c r="AY75"/>
      <c r="AZ75"/>
      <c r="BA75"/>
      <c r="BB75"/>
      <c r="BC75"/>
      <c r="BD75"/>
      <c r="BE75"/>
      <c r="BF75"/>
      <c r="BG75"/>
      <c r="BH75"/>
      <c r="BI75"/>
      <c r="BJ75"/>
      <c r="BK75"/>
      <c r="BL75"/>
      <c r="BM75"/>
      <c r="BN75"/>
      <c r="BO75"/>
      <c r="BP75"/>
      <c r="BQ75" s="12"/>
      <c r="BR75" s="12"/>
      <c r="BS75" s="12"/>
      <c r="BT75" s="12"/>
    </row>
    <row r="76" spans="2:72" ht="15">
      <c r="AN76"/>
      <c r="AO76"/>
      <c r="AP76"/>
      <c r="AQ76"/>
      <c r="AR76"/>
      <c r="AS76"/>
      <c r="AT76"/>
      <c r="AU76"/>
      <c r="AV76"/>
      <c r="AW76"/>
      <c r="AX76"/>
      <c r="AY76"/>
      <c r="AZ76"/>
      <c r="BA76"/>
      <c r="BB76"/>
      <c r="BC76"/>
      <c r="BD76"/>
      <c r="BE76"/>
      <c r="BF76"/>
      <c r="BG76"/>
      <c r="BH76"/>
      <c r="BI76"/>
      <c r="BJ76"/>
      <c r="BK76"/>
      <c r="BL76"/>
      <c r="BM76"/>
      <c r="BN76"/>
      <c r="BO76"/>
      <c r="BP76"/>
      <c r="BQ76" s="12"/>
      <c r="BR76" s="12"/>
      <c r="BS76" s="12"/>
      <c r="BT76" s="12"/>
    </row>
    <row r="77" spans="2:72" ht="15">
      <c r="AN77"/>
      <c r="AO77"/>
      <c r="AP77"/>
      <c r="AQ77"/>
      <c r="AR77"/>
      <c r="AS77"/>
      <c r="AT77"/>
      <c r="AU77"/>
      <c r="AV77"/>
      <c r="AW77"/>
      <c r="AX77"/>
      <c r="AY77"/>
      <c r="AZ77"/>
      <c r="BA77"/>
      <c r="BB77"/>
      <c r="BC77"/>
      <c r="BD77"/>
      <c r="BE77"/>
      <c r="BF77"/>
      <c r="BG77"/>
      <c r="BH77"/>
      <c r="BI77"/>
      <c r="BJ77"/>
      <c r="BK77"/>
      <c r="BL77"/>
      <c r="BM77"/>
      <c r="BN77"/>
      <c r="BO77"/>
      <c r="BP77"/>
      <c r="BQ77" s="12"/>
      <c r="BR77" s="12"/>
      <c r="BS77" s="12"/>
      <c r="BT77" s="12"/>
    </row>
    <row r="78" spans="2:72" ht="15">
      <c r="AN78"/>
      <c r="AO78"/>
      <c r="AP78"/>
      <c r="AQ78"/>
      <c r="AR78"/>
      <c r="AS78"/>
      <c r="AT78"/>
      <c r="AU78"/>
      <c r="AV78"/>
      <c r="AW78"/>
      <c r="AX78"/>
      <c r="AY78"/>
      <c r="AZ78"/>
      <c r="BA78"/>
      <c r="BB78"/>
      <c r="BC78"/>
      <c r="BD78"/>
      <c r="BE78"/>
      <c r="BF78"/>
      <c r="BG78"/>
      <c r="BH78"/>
      <c r="BI78"/>
      <c r="BJ78"/>
      <c r="BK78"/>
      <c r="BL78"/>
      <c r="BM78"/>
      <c r="BN78"/>
      <c r="BO78"/>
      <c r="BP78"/>
      <c r="BQ78" s="12"/>
      <c r="BR78" s="12"/>
      <c r="BS78" s="12"/>
      <c r="BT78" s="12"/>
    </row>
    <row r="79" spans="2:72" ht="15">
      <c r="B79" s="18"/>
      <c r="AN79"/>
      <c r="AO79"/>
      <c r="AP79"/>
      <c r="AQ79"/>
      <c r="AR79"/>
      <c r="AS79"/>
      <c r="AT79"/>
      <c r="AU79"/>
      <c r="AV79"/>
      <c r="AW79"/>
      <c r="AX79"/>
      <c r="AY79"/>
      <c r="AZ79"/>
      <c r="BA79"/>
      <c r="BB79"/>
      <c r="BC79"/>
      <c r="BD79"/>
      <c r="BE79"/>
      <c r="BF79"/>
      <c r="BG79"/>
      <c r="BH79"/>
      <c r="BI79"/>
      <c r="BJ79"/>
      <c r="BK79"/>
      <c r="BL79"/>
      <c r="BM79"/>
      <c r="BN79"/>
      <c r="BO79"/>
      <c r="BP79"/>
      <c r="BQ79" s="12"/>
      <c r="BR79" s="12"/>
      <c r="BS79" s="12"/>
      <c r="BT79" s="12"/>
    </row>
    <row r="80" spans="2:72" ht="15">
      <c r="B80" s="18"/>
      <c r="AN80"/>
      <c r="AO80"/>
      <c r="AP80"/>
      <c r="AQ80"/>
      <c r="AR80"/>
      <c r="AS80"/>
      <c r="AT80"/>
      <c r="AU80"/>
      <c r="AV80"/>
      <c r="AW80"/>
      <c r="AX80"/>
      <c r="AY80"/>
      <c r="AZ80"/>
      <c r="BA80"/>
      <c r="BB80"/>
      <c r="BC80"/>
      <c r="BD80"/>
      <c r="BE80"/>
      <c r="BF80"/>
      <c r="BG80"/>
      <c r="BH80"/>
      <c r="BI80"/>
      <c r="BJ80"/>
      <c r="BK80"/>
      <c r="BL80"/>
      <c r="BM80"/>
      <c r="BN80"/>
      <c r="BO80"/>
      <c r="BP80"/>
      <c r="BQ80" s="12"/>
      <c r="BR80" s="12"/>
      <c r="BS80" s="12"/>
      <c r="BT80" s="12"/>
    </row>
    <row r="81" spans="2:72" ht="15">
      <c r="B81" s="18"/>
      <c r="AN81"/>
      <c r="AO81"/>
      <c r="AP81"/>
      <c r="AQ81"/>
      <c r="AR81"/>
      <c r="AS81"/>
      <c r="AT81"/>
      <c r="AU81"/>
      <c r="AV81"/>
      <c r="AW81"/>
      <c r="AX81"/>
      <c r="AY81"/>
      <c r="AZ81"/>
      <c r="BA81"/>
      <c r="BB81"/>
      <c r="BC81"/>
      <c r="BD81"/>
      <c r="BE81"/>
      <c r="BF81"/>
      <c r="BG81"/>
      <c r="BH81"/>
      <c r="BI81"/>
      <c r="BJ81"/>
      <c r="BK81"/>
      <c r="BL81"/>
      <c r="BM81"/>
      <c r="BN81"/>
      <c r="BO81"/>
      <c r="BP81"/>
      <c r="BQ81" s="12"/>
      <c r="BR81" s="12"/>
      <c r="BS81" s="12"/>
      <c r="BT81" s="12"/>
    </row>
    <row r="82" spans="2:72" ht="15">
      <c r="B82" s="18"/>
      <c r="AN82"/>
      <c r="AO82"/>
      <c r="AP82"/>
      <c r="AQ82"/>
      <c r="AR82"/>
      <c r="AS82"/>
      <c r="AT82"/>
      <c r="AU82"/>
      <c r="AV82"/>
      <c r="AW82"/>
      <c r="AX82"/>
      <c r="AY82"/>
      <c r="AZ82"/>
      <c r="BA82"/>
      <c r="BB82"/>
      <c r="BC82"/>
      <c r="BD82"/>
      <c r="BE82"/>
      <c r="BF82"/>
      <c r="BG82"/>
      <c r="BH82"/>
      <c r="BI82"/>
      <c r="BJ82"/>
      <c r="BK82"/>
      <c r="BL82"/>
      <c r="BM82"/>
      <c r="BN82"/>
      <c r="BO82"/>
      <c r="BP82"/>
      <c r="BQ82" s="12"/>
      <c r="BR82" s="12"/>
      <c r="BS82" s="12"/>
      <c r="BT82" s="12"/>
    </row>
    <row r="83" spans="2:72" ht="15">
      <c r="B83" s="18"/>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J83" s="14"/>
      <c r="AK83" s="14"/>
      <c r="AL83" s="14"/>
      <c r="AM83" s="14"/>
      <c r="AN83"/>
      <c r="AO83"/>
      <c r="AP83"/>
      <c r="AQ83"/>
      <c r="AR83"/>
      <c r="AS83"/>
      <c r="AT83"/>
      <c r="AU83"/>
      <c r="AV83"/>
      <c r="AW83"/>
      <c r="AX83"/>
      <c r="AY83"/>
      <c r="AZ83"/>
      <c r="BA83"/>
      <c r="BB83"/>
      <c r="BC83"/>
      <c r="BD83"/>
      <c r="BE83"/>
      <c r="BF83"/>
      <c r="BG83"/>
      <c r="BH83"/>
      <c r="BI83"/>
      <c r="BJ83"/>
      <c r="BK83"/>
      <c r="BL83"/>
      <c r="BM83"/>
      <c r="BN83"/>
      <c r="BO83"/>
      <c r="BP83"/>
      <c r="BQ83" s="12"/>
      <c r="BR83" s="12"/>
      <c r="BS83" s="12"/>
      <c r="BT83" s="12"/>
    </row>
    <row r="84" spans="2:72" ht="15">
      <c r="B84" s="18"/>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J84" s="14"/>
      <c r="AK84" s="14"/>
      <c r="AL84" s="14"/>
      <c r="AM84" s="14"/>
      <c r="AN84"/>
      <c r="AO84"/>
      <c r="AP84"/>
      <c r="AQ84"/>
      <c r="AR84"/>
      <c r="AS84"/>
      <c r="AT84"/>
      <c r="AU84"/>
      <c r="AV84"/>
      <c r="AW84"/>
      <c r="AX84"/>
      <c r="AY84"/>
      <c r="AZ84"/>
      <c r="BA84"/>
      <c r="BB84"/>
      <c r="BC84"/>
      <c r="BD84"/>
      <c r="BE84"/>
      <c r="BF84"/>
      <c r="BG84"/>
      <c r="BH84"/>
      <c r="BI84"/>
      <c r="BJ84"/>
      <c r="BK84"/>
      <c r="BL84"/>
      <c r="BM84"/>
      <c r="BN84"/>
      <c r="BO84"/>
      <c r="BP84"/>
      <c r="BQ84" s="12"/>
      <c r="BR84" s="12"/>
      <c r="BS84" s="12"/>
      <c r="BT84" s="12"/>
    </row>
    <row r="85" spans="2:72" ht="15">
      <c r="B85" s="18"/>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J85" s="15"/>
      <c r="AK85" s="15"/>
      <c r="AL85" s="15"/>
      <c r="AM85" s="15"/>
      <c r="AN85"/>
      <c r="AO85"/>
      <c r="AP85"/>
      <c r="AQ85"/>
      <c r="AR85"/>
      <c r="AS85"/>
      <c r="AT85"/>
      <c r="AU85"/>
      <c r="AV85"/>
      <c r="AW85"/>
      <c r="AX85"/>
      <c r="AY85"/>
      <c r="AZ85"/>
      <c r="BA85"/>
      <c r="BB85"/>
      <c r="BC85"/>
      <c r="BD85"/>
      <c r="BE85"/>
      <c r="BF85"/>
      <c r="BG85"/>
      <c r="BH85"/>
      <c r="BI85"/>
      <c r="BJ85"/>
      <c r="BK85"/>
      <c r="BL85"/>
      <c r="BM85"/>
      <c r="BN85"/>
      <c r="BO85"/>
      <c r="BP85"/>
      <c r="BQ85" s="12"/>
      <c r="BR85" s="12"/>
      <c r="BS85" s="12"/>
      <c r="BT85" s="12"/>
    </row>
    <row r="86" spans="2:72" ht="15">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J86" s="41"/>
      <c r="AK86" s="41"/>
      <c r="AL86" s="41"/>
      <c r="AM86" s="41"/>
      <c r="AN86"/>
      <c r="AO86"/>
      <c r="AP86"/>
      <c r="AQ86"/>
      <c r="AR86"/>
      <c r="AS86"/>
      <c r="AT86"/>
      <c r="AU86"/>
      <c r="AV86"/>
      <c r="AW86"/>
      <c r="AX86"/>
      <c r="AY86"/>
      <c r="AZ86"/>
      <c r="BA86"/>
      <c r="BB86"/>
      <c r="BC86"/>
      <c r="BD86"/>
      <c r="BE86"/>
      <c r="BF86"/>
      <c r="BG86"/>
      <c r="BH86"/>
      <c r="BI86"/>
      <c r="BJ86"/>
      <c r="BK86"/>
      <c r="BL86"/>
      <c r="BM86"/>
      <c r="BN86"/>
      <c r="BO86"/>
      <c r="BP86"/>
      <c r="BQ86" s="12"/>
      <c r="BR86" s="12"/>
      <c r="BS86" s="12"/>
      <c r="BT86" s="12"/>
    </row>
    <row r="87" spans="2:72" ht="15">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J87" s="42"/>
      <c r="AK87" s="42"/>
      <c r="AL87" s="42"/>
      <c r="AM87" s="42"/>
      <c r="AN87"/>
      <c r="AO87"/>
      <c r="AP87"/>
      <c r="AQ87"/>
      <c r="AR87"/>
      <c r="AS87"/>
      <c r="AT87"/>
      <c r="AU87"/>
      <c r="AV87"/>
      <c r="AW87"/>
      <c r="AX87"/>
      <c r="AY87"/>
      <c r="AZ87"/>
      <c r="BA87"/>
      <c r="BB87"/>
      <c r="BC87"/>
      <c r="BD87"/>
      <c r="BE87"/>
      <c r="BF87"/>
      <c r="BG87"/>
      <c r="BH87"/>
      <c r="BI87"/>
      <c r="BJ87"/>
      <c r="BK87"/>
      <c r="BL87"/>
      <c r="BM87"/>
      <c r="BN87"/>
      <c r="BO87"/>
      <c r="BP87"/>
      <c r="BQ87" s="12"/>
      <c r="BR87" s="12"/>
      <c r="BS87" s="12"/>
      <c r="BT87" s="12"/>
    </row>
    <row r="88" spans="2:72" ht="15">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J88" s="42"/>
      <c r="AK88" s="42"/>
      <c r="AL88" s="42"/>
      <c r="AM88" s="42"/>
      <c r="AN88"/>
      <c r="AO88"/>
      <c r="AP88"/>
      <c r="AQ88"/>
      <c r="AR88"/>
      <c r="AS88"/>
      <c r="AT88"/>
      <c r="AU88"/>
      <c r="AV88"/>
      <c r="AW88"/>
      <c r="AX88"/>
      <c r="AY88"/>
      <c r="AZ88"/>
      <c r="BA88"/>
      <c r="BB88"/>
      <c r="BC88"/>
      <c r="BD88"/>
      <c r="BE88"/>
      <c r="BF88"/>
      <c r="BG88"/>
      <c r="BH88"/>
      <c r="BI88"/>
      <c r="BJ88"/>
      <c r="BK88"/>
      <c r="BL88"/>
      <c r="BM88"/>
      <c r="BN88"/>
      <c r="BO88"/>
      <c r="BP88"/>
      <c r="BQ88" s="12"/>
      <c r="BR88" s="12"/>
      <c r="BS88" s="12"/>
      <c r="BT88" s="12"/>
    </row>
    <row r="89" spans="2:72" ht="15">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J89" s="42"/>
      <c r="AK89" s="42"/>
      <c r="AL89" s="42"/>
      <c r="AM89" s="42"/>
      <c r="AN89"/>
      <c r="AO89"/>
      <c r="AP89"/>
      <c r="AQ89"/>
      <c r="AR89"/>
      <c r="AS89"/>
      <c r="AT89"/>
      <c r="AU89"/>
      <c r="AV89"/>
      <c r="AW89"/>
      <c r="AX89"/>
      <c r="AY89"/>
      <c r="AZ89"/>
      <c r="BA89"/>
      <c r="BB89"/>
      <c r="BC89"/>
      <c r="BD89"/>
      <c r="BE89"/>
      <c r="BF89"/>
      <c r="BG89"/>
      <c r="BH89"/>
      <c r="BI89"/>
      <c r="BJ89"/>
      <c r="BK89"/>
      <c r="BL89"/>
      <c r="BM89"/>
      <c r="BN89"/>
      <c r="BO89"/>
      <c r="BP89"/>
      <c r="BQ89" s="12"/>
      <c r="BR89" s="12"/>
      <c r="BS89" s="12"/>
      <c r="BT89" s="12"/>
    </row>
    <row r="90" spans="2:72" ht="15">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J90" s="42"/>
      <c r="AK90" s="42"/>
      <c r="AL90" s="42"/>
      <c r="AM90" s="42"/>
      <c r="AN90"/>
      <c r="AO90"/>
      <c r="AP90"/>
      <c r="AQ90"/>
      <c r="AR90"/>
      <c r="AS90"/>
      <c r="AT90"/>
      <c r="AU90"/>
      <c r="AV90"/>
      <c r="AW90"/>
      <c r="AX90"/>
      <c r="AY90"/>
      <c r="AZ90"/>
      <c r="BA90"/>
      <c r="BB90"/>
      <c r="BC90"/>
      <c r="BD90"/>
      <c r="BE90"/>
      <c r="BF90"/>
      <c r="BG90"/>
      <c r="BH90"/>
      <c r="BI90"/>
      <c r="BJ90"/>
      <c r="BK90"/>
      <c r="BL90"/>
      <c r="BM90"/>
      <c r="BN90"/>
      <c r="BO90"/>
      <c r="BP90"/>
      <c r="BQ90" s="12"/>
      <c r="BR90" s="12"/>
      <c r="BS90" s="12"/>
      <c r="BT90" s="12"/>
    </row>
    <row r="91" spans="2:72" ht="15">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J91" s="42"/>
      <c r="AK91" s="42"/>
      <c r="AL91" s="42"/>
      <c r="AM91" s="42"/>
      <c r="AN91"/>
      <c r="AO91"/>
      <c r="AP91"/>
      <c r="AQ91"/>
      <c r="AR91"/>
      <c r="AS91"/>
      <c r="AT91"/>
      <c r="AU91"/>
      <c r="AV91"/>
      <c r="AW91"/>
      <c r="AX91"/>
      <c r="AY91"/>
      <c r="AZ91"/>
      <c r="BA91"/>
      <c r="BB91"/>
      <c r="BC91"/>
      <c r="BD91"/>
      <c r="BE91"/>
      <c r="BF91"/>
      <c r="BG91"/>
      <c r="BH91"/>
      <c r="BI91"/>
      <c r="BJ91"/>
      <c r="BK91"/>
      <c r="BL91"/>
      <c r="BM91"/>
      <c r="BN91"/>
      <c r="BO91"/>
      <c r="BP91"/>
      <c r="BQ91" s="12"/>
      <c r="BR91" s="12"/>
      <c r="BS91" s="12"/>
      <c r="BT91" s="12"/>
    </row>
    <row r="92" spans="2:72" ht="15">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J92" s="42"/>
      <c r="AK92" s="42"/>
      <c r="AL92" s="42"/>
      <c r="AM92" s="42"/>
      <c r="AN92"/>
      <c r="AO92"/>
      <c r="AP92"/>
      <c r="AQ92"/>
      <c r="AR92"/>
      <c r="AS92"/>
      <c r="AT92"/>
      <c r="AU92"/>
      <c r="AV92"/>
      <c r="AW92"/>
      <c r="AX92"/>
      <c r="AY92"/>
      <c r="AZ92"/>
      <c r="BA92"/>
      <c r="BB92"/>
      <c r="BC92"/>
      <c r="BD92"/>
      <c r="BE92"/>
      <c r="BF92"/>
      <c r="BG92"/>
      <c r="BH92"/>
      <c r="BI92"/>
      <c r="BJ92"/>
      <c r="BK92"/>
      <c r="BL92"/>
      <c r="BM92"/>
      <c r="BN92"/>
      <c r="BO92"/>
      <c r="BP92"/>
      <c r="BQ92" s="12"/>
      <c r="BR92" s="12"/>
      <c r="BS92" s="12"/>
      <c r="BT92" s="12"/>
    </row>
    <row r="93" spans="2:72" ht="15">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J93" s="42"/>
      <c r="AK93" s="42"/>
      <c r="AL93" s="42"/>
      <c r="AM93" s="42"/>
      <c r="AN93"/>
      <c r="AO93"/>
      <c r="AP93"/>
      <c r="AQ93"/>
      <c r="AR93"/>
      <c r="AS93"/>
      <c r="AT93"/>
      <c r="AU93"/>
      <c r="AV93"/>
      <c r="AW93"/>
      <c r="AX93"/>
      <c r="AY93"/>
      <c r="AZ93"/>
      <c r="BA93"/>
      <c r="BB93"/>
      <c r="BC93"/>
      <c r="BD93"/>
      <c r="BE93"/>
      <c r="BF93"/>
      <c r="BG93"/>
      <c r="BH93"/>
      <c r="BI93"/>
      <c r="BJ93"/>
      <c r="BK93"/>
      <c r="BL93"/>
      <c r="BM93"/>
      <c r="BN93"/>
      <c r="BO93"/>
      <c r="BP93"/>
      <c r="BQ93" s="12"/>
      <c r="BR93" s="12"/>
      <c r="BS93" s="12"/>
      <c r="BT93" s="12"/>
    </row>
    <row r="94" spans="2:72" ht="15">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J94" s="42"/>
      <c r="AK94" s="42"/>
      <c r="AL94" s="42"/>
      <c r="AM94" s="42"/>
      <c r="AN94"/>
      <c r="AO94"/>
      <c r="AP94"/>
      <c r="AQ94"/>
      <c r="AR94"/>
      <c r="AS94"/>
      <c r="AT94"/>
      <c r="AU94"/>
      <c r="AV94"/>
      <c r="AW94"/>
      <c r="AX94"/>
      <c r="AY94"/>
      <c r="AZ94"/>
      <c r="BA94"/>
      <c r="BB94"/>
      <c r="BC94"/>
      <c r="BD94"/>
      <c r="BE94"/>
      <c r="BF94"/>
      <c r="BG94"/>
      <c r="BH94"/>
      <c r="BI94"/>
      <c r="BJ94"/>
      <c r="BK94"/>
      <c r="BL94"/>
      <c r="BM94"/>
      <c r="BN94"/>
      <c r="BO94"/>
      <c r="BP94"/>
      <c r="BQ94" s="12"/>
      <c r="BR94" s="12"/>
      <c r="BS94" s="12"/>
      <c r="BT94" s="12"/>
    </row>
    <row r="95" spans="2:72" ht="15">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J95" s="42"/>
      <c r="AK95" s="42"/>
      <c r="AL95" s="42"/>
      <c r="AM95" s="42"/>
      <c r="AN95"/>
      <c r="AO95"/>
      <c r="AP95"/>
      <c r="AQ95"/>
      <c r="AR95"/>
      <c r="AS95"/>
      <c r="AT95"/>
      <c r="AU95"/>
      <c r="AV95"/>
      <c r="AW95"/>
      <c r="AX95"/>
      <c r="AY95"/>
      <c r="AZ95"/>
      <c r="BA95"/>
      <c r="BB95"/>
      <c r="BC95"/>
      <c r="BD95"/>
      <c r="BE95"/>
      <c r="BF95"/>
      <c r="BG95"/>
      <c r="BH95"/>
      <c r="BI95"/>
      <c r="BJ95"/>
      <c r="BK95"/>
      <c r="BL95"/>
      <c r="BM95"/>
      <c r="BN95"/>
      <c r="BO95"/>
      <c r="BP95"/>
      <c r="BQ95" s="12"/>
      <c r="BR95" s="12"/>
      <c r="BS95" s="12"/>
      <c r="BT95" s="12"/>
    </row>
    <row r="96" spans="2:72" ht="15">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J96" s="42"/>
      <c r="AK96" s="42"/>
      <c r="AL96" s="42"/>
      <c r="AM96" s="42"/>
      <c r="AN96"/>
      <c r="AO96"/>
      <c r="AP96"/>
      <c r="AQ96"/>
      <c r="AR96"/>
      <c r="AS96"/>
      <c r="AT96"/>
      <c r="AU96"/>
      <c r="AV96"/>
      <c r="AW96"/>
      <c r="AX96"/>
      <c r="AY96"/>
      <c r="AZ96"/>
      <c r="BA96"/>
      <c r="BB96"/>
      <c r="BC96"/>
      <c r="BD96"/>
      <c r="BE96"/>
      <c r="BF96"/>
      <c r="BG96"/>
      <c r="BH96"/>
      <c r="BI96"/>
      <c r="BJ96"/>
      <c r="BK96"/>
      <c r="BL96"/>
      <c r="BM96"/>
      <c r="BN96"/>
      <c r="BO96"/>
      <c r="BP96"/>
      <c r="BQ96" s="12"/>
      <c r="BR96" s="12"/>
      <c r="BS96" s="12"/>
      <c r="BT96" s="12"/>
    </row>
    <row r="97" spans="2:72" ht="15">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J97" s="42"/>
      <c r="AK97" s="42"/>
      <c r="AL97" s="42"/>
      <c r="AM97" s="42"/>
      <c r="AN97"/>
      <c r="AO97"/>
      <c r="AP97"/>
      <c r="AQ97"/>
      <c r="AR97"/>
      <c r="AS97"/>
      <c r="AT97"/>
      <c r="AU97"/>
      <c r="AV97"/>
      <c r="AW97"/>
      <c r="AX97"/>
      <c r="AY97"/>
      <c r="AZ97"/>
      <c r="BA97"/>
      <c r="BB97"/>
      <c r="BC97"/>
      <c r="BD97"/>
      <c r="BE97"/>
      <c r="BF97"/>
      <c r="BG97"/>
      <c r="BH97"/>
      <c r="BI97"/>
      <c r="BJ97"/>
      <c r="BK97"/>
      <c r="BL97"/>
      <c r="BM97"/>
      <c r="BN97"/>
      <c r="BO97"/>
      <c r="BP97"/>
      <c r="BQ97" s="12"/>
      <c r="BR97" s="12"/>
      <c r="BS97" s="12"/>
      <c r="BT97" s="12"/>
    </row>
    <row r="98" spans="2:72" ht="15">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J98" s="42"/>
      <c r="AK98" s="42"/>
      <c r="AL98" s="42"/>
      <c r="AM98" s="42"/>
      <c r="AN98"/>
      <c r="AO98"/>
      <c r="AP98"/>
      <c r="AQ98"/>
      <c r="AR98"/>
      <c r="AS98"/>
      <c r="AT98"/>
      <c r="AU98"/>
      <c r="AV98"/>
      <c r="AW98"/>
      <c r="AX98"/>
      <c r="AY98"/>
      <c r="AZ98"/>
      <c r="BA98"/>
      <c r="BB98"/>
      <c r="BC98"/>
      <c r="BD98"/>
      <c r="BE98"/>
      <c r="BF98"/>
      <c r="BG98"/>
      <c r="BH98"/>
      <c r="BI98"/>
      <c r="BJ98"/>
      <c r="BK98"/>
      <c r="BL98"/>
      <c r="BM98"/>
      <c r="BN98"/>
      <c r="BO98"/>
      <c r="BP98"/>
      <c r="BQ98" s="12"/>
      <c r="BR98" s="12"/>
      <c r="BS98" s="12"/>
      <c r="BT98" s="12"/>
    </row>
    <row r="99" spans="2:72" ht="15">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J99" s="42"/>
      <c r="AK99" s="42"/>
      <c r="AL99" s="42"/>
      <c r="AM99" s="42"/>
      <c r="AN99"/>
      <c r="AO99"/>
      <c r="AP99"/>
      <c r="AQ99"/>
      <c r="AR99"/>
      <c r="AS99"/>
      <c r="AT99"/>
      <c r="AU99"/>
      <c r="AV99"/>
      <c r="AW99"/>
      <c r="AX99"/>
      <c r="AY99"/>
      <c r="AZ99"/>
      <c r="BA99"/>
      <c r="BB99"/>
      <c r="BC99"/>
      <c r="BD99"/>
      <c r="BE99"/>
      <c r="BF99"/>
      <c r="BG99"/>
      <c r="BH99"/>
      <c r="BI99"/>
      <c r="BJ99"/>
      <c r="BK99"/>
      <c r="BL99"/>
      <c r="BM99"/>
      <c r="BN99"/>
      <c r="BO99"/>
      <c r="BP99"/>
      <c r="BQ99" s="12"/>
      <c r="BR99" s="12"/>
      <c r="BS99" s="12"/>
      <c r="BT99" s="12"/>
    </row>
    <row r="100" spans="2:72" ht="15">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J100" s="42"/>
      <c r="AK100" s="42"/>
      <c r="AL100" s="42"/>
      <c r="AM100" s="42"/>
      <c r="AN100"/>
      <c r="AO100"/>
      <c r="AP100"/>
      <c r="AQ100"/>
      <c r="AR100"/>
      <c r="AS100"/>
      <c r="AT100"/>
      <c r="AU100"/>
      <c r="AV100"/>
      <c r="AW100"/>
      <c r="AX100"/>
      <c r="AY100"/>
      <c r="AZ100"/>
      <c r="BA100"/>
      <c r="BB100"/>
      <c r="BC100"/>
      <c r="BD100"/>
      <c r="BE100"/>
      <c r="BF100"/>
      <c r="BG100"/>
      <c r="BH100"/>
      <c r="BI100"/>
      <c r="BJ100"/>
      <c r="BK100"/>
      <c r="BL100"/>
      <c r="BM100"/>
      <c r="BN100"/>
      <c r="BO100"/>
      <c r="BP100"/>
      <c r="BQ100" s="12"/>
      <c r="BR100" s="12"/>
      <c r="BS100" s="12"/>
      <c r="BT100" s="12"/>
    </row>
    <row r="101" spans="2:72" ht="15">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J101" s="42"/>
      <c r="AK101" s="42"/>
      <c r="AL101" s="42"/>
      <c r="AM101" s="42"/>
      <c r="AN101"/>
      <c r="AO101"/>
      <c r="AP101"/>
      <c r="AQ101"/>
      <c r="AR101"/>
      <c r="AS101"/>
      <c r="AT101"/>
      <c r="AU101"/>
      <c r="AV101"/>
      <c r="AW101"/>
      <c r="AX101"/>
      <c r="AY101"/>
      <c r="AZ101"/>
      <c r="BA101"/>
      <c r="BB101"/>
      <c r="BC101"/>
      <c r="BD101"/>
      <c r="BE101"/>
      <c r="BF101"/>
      <c r="BG101"/>
      <c r="BH101"/>
      <c r="BI101"/>
      <c r="BJ101"/>
      <c r="BK101"/>
      <c r="BL101"/>
      <c r="BM101"/>
      <c r="BN101"/>
      <c r="BO101"/>
      <c r="BP101"/>
      <c r="BQ101" s="12"/>
      <c r="BR101" s="12"/>
      <c r="BS101" s="12"/>
      <c r="BT101" s="12"/>
    </row>
    <row r="102" spans="2:72" ht="15">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J102" s="42"/>
      <c r="AK102" s="42"/>
      <c r="AL102" s="42"/>
      <c r="AM102" s="42"/>
      <c r="AN102"/>
      <c r="AO102"/>
      <c r="AP102"/>
      <c r="AQ102"/>
      <c r="AR102"/>
      <c r="AS102"/>
      <c r="AT102"/>
      <c r="AU102"/>
      <c r="AV102"/>
      <c r="AW102"/>
      <c r="AX102"/>
      <c r="AY102"/>
      <c r="AZ102"/>
      <c r="BA102"/>
      <c r="BB102"/>
      <c r="BC102"/>
      <c r="BD102"/>
      <c r="BE102"/>
      <c r="BF102"/>
      <c r="BG102"/>
      <c r="BH102"/>
      <c r="BI102"/>
      <c r="BJ102"/>
      <c r="BK102"/>
      <c r="BL102"/>
      <c r="BM102"/>
      <c r="BN102"/>
      <c r="BO102"/>
      <c r="BP102"/>
      <c r="BQ102" s="12"/>
      <c r="BR102" s="12"/>
      <c r="BS102" s="12"/>
      <c r="BT102" s="12"/>
    </row>
    <row r="103" spans="2:72" ht="15">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J103" s="42"/>
      <c r="AK103" s="42"/>
      <c r="AL103" s="42"/>
      <c r="AM103" s="42"/>
      <c r="AN103"/>
      <c r="AO103"/>
      <c r="AP103"/>
      <c r="AQ103"/>
      <c r="AR103"/>
      <c r="AS103"/>
      <c r="AT103"/>
      <c r="AU103"/>
      <c r="AV103"/>
      <c r="AW103"/>
      <c r="AX103"/>
      <c r="AY103"/>
      <c r="AZ103"/>
      <c r="BA103"/>
      <c r="BB103"/>
      <c r="BC103"/>
      <c r="BD103"/>
      <c r="BE103"/>
      <c r="BF103"/>
      <c r="BG103"/>
      <c r="BH103"/>
      <c r="BI103"/>
      <c r="BJ103"/>
      <c r="BK103"/>
      <c r="BL103"/>
      <c r="BM103"/>
      <c r="BN103"/>
      <c r="BO103"/>
      <c r="BP103"/>
      <c r="BQ103" s="12"/>
      <c r="BR103" s="12"/>
      <c r="BS103" s="12"/>
      <c r="BT103" s="12"/>
    </row>
    <row r="104" spans="2:72" ht="15">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J104" s="42"/>
      <c r="AK104" s="42"/>
      <c r="AL104" s="42"/>
      <c r="AM104" s="42"/>
      <c r="AN104"/>
      <c r="AO104"/>
      <c r="AP104"/>
      <c r="AQ104"/>
      <c r="AR104"/>
      <c r="AS104"/>
      <c r="AT104"/>
      <c r="AU104"/>
      <c r="AV104"/>
      <c r="AW104"/>
      <c r="AX104"/>
      <c r="AY104"/>
      <c r="AZ104"/>
      <c r="BA104"/>
      <c r="BB104"/>
      <c r="BC104"/>
      <c r="BD104"/>
      <c r="BE104"/>
      <c r="BF104"/>
      <c r="BG104"/>
      <c r="BH104"/>
      <c r="BI104"/>
      <c r="BJ104"/>
      <c r="BK104"/>
      <c r="BL104"/>
      <c r="BM104"/>
      <c r="BN104"/>
      <c r="BO104"/>
      <c r="BP104"/>
      <c r="BQ104" s="12"/>
      <c r="BR104" s="12"/>
      <c r="BS104" s="12"/>
      <c r="BT104" s="12"/>
    </row>
    <row r="105" spans="2:72" ht="15">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J105" s="42"/>
      <c r="AK105" s="42"/>
      <c r="AL105" s="42"/>
      <c r="AM105" s="42"/>
      <c r="AN105"/>
      <c r="AO105"/>
      <c r="AP105"/>
      <c r="AQ105"/>
      <c r="AR105"/>
      <c r="AS105"/>
      <c r="AT105"/>
      <c r="AU105"/>
      <c r="AV105"/>
      <c r="AW105"/>
      <c r="AX105"/>
      <c r="AY105"/>
      <c r="AZ105"/>
      <c r="BA105"/>
      <c r="BB105"/>
      <c r="BC105"/>
      <c r="BD105"/>
      <c r="BE105"/>
      <c r="BF105"/>
      <c r="BG105"/>
      <c r="BH105"/>
      <c r="BI105"/>
      <c r="BJ105"/>
      <c r="BK105"/>
      <c r="BL105"/>
      <c r="BM105"/>
      <c r="BN105"/>
      <c r="BO105"/>
      <c r="BP105"/>
      <c r="BQ105" s="12"/>
      <c r="BR105" s="12"/>
      <c r="BS105" s="12"/>
      <c r="BT105" s="12"/>
    </row>
    <row r="106" spans="2:72" ht="15">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J106" s="42"/>
      <c r="AK106" s="42"/>
      <c r="AL106" s="42"/>
      <c r="AM106" s="42"/>
      <c r="AN106"/>
      <c r="AO106"/>
      <c r="AP106"/>
      <c r="AQ106"/>
      <c r="AR106"/>
      <c r="AS106"/>
      <c r="AT106"/>
      <c r="AU106"/>
      <c r="AV106"/>
      <c r="AW106"/>
      <c r="AX106"/>
      <c r="AY106"/>
      <c r="AZ106"/>
      <c r="BA106"/>
      <c r="BB106"/>
      <c r="BC106"/>
      <c r="BD106"/>
      <c r="BE106"/>
      <c r="BF106"/>
      <c r="BG106"/>
      <c r="BH106"/>
      <c r="BI106"/>
      <c r="BJ106"/>
      <c r="BK106"/>
      <c r="BL106"/>
      <c r="BM106"/>
      <c r="BN106"/>
      <c r="BO106"/>
      <c r="BP106"/>
      <c r="BQ106" s="12"/>
      <c r="BR106" s="12"/>
      <c r="BS106" s="12"/>
      <c r="BT106" s="12"/>
    </row>
    <row r="107" spans="2:72" ht="15">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J107" s="42"/>
      <c r="AK107" s="42"/>
      <c r="AL107" s="42"/>
      <c r="AM107" s="42"/>
      <c r="AN107"/>
      <c r="AO107"/>
      <c r="AP107"/>
      <c r="AQ107"/>
      <c r="AR107"/>
      <c r="AS107"/>
      <c r="AT107"/>
      <c r="AU107"/>
      <c r="AV107"/>
      <c r="AW107"/>
      <c r="AX107"/>
      <c r="AY107"/>
      <c r="AZ107"/>
      <c r="BA107"/>
      <c r="BB107"/>
      <c r="BC107"/>
      <c r="BD107"/>
      <c r="BE107"/>
      <c r="BF107"/>
      <c r="BG107"/>
      <c r="BH107"/>
      <c r="BI107"/>
      <c r="BJ107"/>
      <c r="BK107"/>
      <c r="BL107"/>
      <c r="BM107"/>
      <c r="BN107"/>
      <c r="BO107"/>
      <c r="BP107"/>
      <c r="BQ107" s="12"/>
      <c r="BR107" s="12"/>
      <c r="BS107" s="12"/>
      <c r="BT107" s="12"/>
    </row>
    <row r="108" spans="2:72" ht="15">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J108" s="42"/>
      <c r="AK108" s="42"/>
      <c r="AL108" s="42"/>
      <c r="AM108" s="42"/>
      <c r="AN108"/>
      <c r="AO108"/>
      <c r="AP108"/>
      <c r="AQ108"/>
      <c r="AR108"/>
      <c r="AS108"/>
      <c r="AT108"/>
      <c r="AU108"/>
      <c r="AV108"/>
      <c r="AW108"/>
      <c r="AX108"/>
      <c r="AY108"/>
      <c r="AZ108"/>
      <c r="BA108"/>
      <c r="BB108"/>
      <c r="BC108"/>
      <c r="BD108"/>
      <c r="BE108"/>
      <c r="BF108"/>
      <c r="BG108"/>
      <c r="BH108"/>
      <c r="BI108"/>
      <c r="BJ108"/>
      <c r="BK108"/>
      <c r="BL108"/>
      <c r="BM108"/>
      <c r="BN108"/>
      <c r="BO108"/>
      <c r="BP108"/>
      <c r="BQ108" s="12"/>
      <c r="BR108" s="12"/>
      <c r="BS108" s="12"/>
      <c r="BT108" s="12"/>
    </row>
    <row r="109" spans="2:72" ht="15">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J109" s="42"/>
      <c r="AK109" s="42"/>
      <c r="AL109" s="42"/>
      <c r="AM109" s="42"/>
      <c r="AN109"/>
      <c r="AO109"/>
      <c r="AP109"/>
      <c r="AQ109"/>
      <c r="AR109"/>
      <c r="AS109"/>
      <c r="AT109"/>
      <c r="AU109"/>
      <c r="AV109"/>
      <c r="AW109"/>
      <c r="AX109"/>
      <c r="AY109"/>
      <c r="AZ109"/>
      <c r="BA109"/>
      <c r="BB109"/>
      <c r="BC109"/>
      <c r="BD109"/>
      <c r="BE109"/>
      <c r="BF109"/>
      <c r="BG109"/>
      <c r="BH109"/>
      <c r="BI109"/>
      <c r="BJ109"/>
      <c r="BK109"/>
      <c r="BL109"/>
      <c r="BM109"/>
      <c r="BN109"/>
      <c r="BO109"/>
      <c r="BP109"/>
      <c r="BQ109" s="12"/>
      <c r="BR109" s="12"/>
      <c r="BS109" s="12"/>
      <c r="BT109" s="12"/>
    </row>
    <row r="110" spans="2:72" ht="15">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J110" s="42"/>
      <c r="AK110" s="42"/>
      <c r="AL110" s="42"/>
      <c r="AM110" s="42"/>
      <c r="AN110"/>
      <c r="AO110"/>
      <c r="AP110"/>
      <c r="AQ110"/>
      <c r="AR110"/>
      <c r="AS110"/>
      <c r="AT110"/>
      <c r="AU110"/>
      <c r="AV110"/>
      <c r="AW110"/>
      <c r="AX110"/>
      <c r="AY110"/>
      <c r="AZ110"/>
      <c r="BA110"/>
      <c r="BB110"/>
      <c r="BC110"/>
      <c r="BD110"/>
      <c r="BE110"/>
      <c r="BF110"/>
      <c r="BG110"/>
      <c r="BH110"/>
      <c r="BI110"/>
      <c r="BJ110"/>
      <c r="BK110"/>
      <c r="BL110"/>
      <c r="BM110"/>
      <c r="BN110"/>
      <c r="BO110"/>
      <c r="BP110"/>
      <c r="BQ110" s="12"/>
      <c r="BR110" s="12"/>
      <c r="BS110" s="12"/>
      <c r="BT110" s="12"/>
    </row>
    <row r="111" spans="2:72" ht="15">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K111" s="41"/>
      <c r="AL111" s="41"/>
      <c r="AM111" s="41"/>
      <c r="AN111"/>
      <c r="AO111"/>
      <c r="AP111"/>
      <c r="AQ111"/>
      <c r="AR111"/>
      <c r="AS111"/>
      <c r="AT111"/>
      <c r="AU111"/>
      <c r="AV111"/>
      <c r="AW111"/>
      <c r="AX111"/>
      <c r="AY111"/>
      <c r="AZ111"/>
      <c r="BA111"/>
      <c r="BB111"/>
      <c r="BC111"/>
      <c r="BD111"/>
      <c r="BE111"/>
      <c r="BF111"/>
      <c r="BG111"/>
      <c r="BH111"/>
      <c r="BI111"/>
      <c r="BJ111"/>
      <c r="BK111"/>
      <c r="BL111"/>
      <c r="BM111"/>
      <c r="BN111"/>
      <c r="BO111"/>
      <c r="BP111"/>
      <c r="BQ111" s="12"/>
      <c r="BR111" s="12"/>
      <c r="BS111" s="12"/>
      <c r="BT111" s="12"/>
    </row>
    <row r="112" spans="2:72" ht="15">
      <c r="AN112"/>
      <c r="AO112"/>
      <c r="AP112"/>
      <c r="AQ112"/>
      <c r="AR112"/>
      <c r="AS112"/>
      <c r="AT112"/>
      <c r="AU112"/>
      <c r="AV112"/>
      <c r="AW112"/>
      <c r="AX112"/>
      <c r="AY112"/>
      <c r="AZ112"/>
      <c r="BA112"/>
      <c r="BB112"/>
      <c r="BC112"/>
      <c r="BD112"/>
      <c r="BE112"/>
      <c r="BF112"/>
      <c r="BG112"/>
      <c r="BH112"/>
      <c r="BI112"/>
      <c r="BJ112"/>
      <c r="BK112"/>
      <c r="BL112"/>
      <c r="BM112"/>
      <c r="BN112"/>
      <c r="BO112"/>
      <c r="BP112"/>
      <c r="BQ112" s="12"/>
      <c r="BR112" s="12"/>
      <c r="BS112" s="12"/>
      <c r="BT112" s="12"/>
    </row>
    <row r="113" spans="2:72" ht="15">
      <c r="AN113"/>
      <c r="AO113"/>
      <c r="AP113"/>
      <c r="AQ113"/>
      <c r="AR113"/>
      <c r="AS113"/>
      <c r="AT113"/>
      <c r="AU113"/>
      <c r="AV113"/>
      <c r="AW113"/>
      <c r="AX113"/>
      <c r="AY113"/>
      <c r="AZ113"/>
      <c r="BA113"/>
      <c r="BB113"/>
      <c r="BC113"/>
      <c r="BD113"/>
      <c r="BE113"/>
      <c r="BF113"/>
      <c r="BG113"/>
      <c r="BH113"/>
      <c r="BI113"/>
      <c r="BJ113"/>
      <c r="BK113"/>
      <c r="BL113"/>
      <c r="BM113"/>
      <c r="BN113"/>
      <c r="BO113"/>
      <c r="BP113"/>
      <c r="BQ113" s="12"/>
      <c r="BR113" s="12"/>
      <c r="BS113" s="12"/>
      <c r="BT113" s="12"/>
    </row>
    <row r="114" spans="2:72" ht="15">
      <c r="AN114"/>
      <c r="AO114"/>
      <c r="AP114"/>
      <c r="AQ114"/>
      <c r="AR114"/>
      <c r="AS114"/>
      <c r="AT114"/>
      <c r="AU114"/>
      <c r="AV114"/>
      <c r="AW114"/>
      <c r="AX114"/>
      <c r="AY114"/>
      <c r="AZ114"/>
      <c r="BA114"/>
      <c r="BB114"/>
      <c r="BC114"/>
      <c r="BD114"/>
      <c r="BE114"/>
      <c r="BF114"/>
      <c r="BG114"/>
      <c r="BH114"/>
      <c r="BI114"/>
      <c r="BJ114"/>
      <c r="BK114"/>
      <c r="BL114"/>
      <c r="BM114"/>
      <c r="BN114"/>
      <c r="BO114"/>
      <c r="BP114"/>
      <c r="BQ114" s="12"/>
      <c r="BR114" s="12"/>
      <c r="BS114" s="12"/>
      <c r="BT114" s="12"/>
    </row>
    <row r="115" spans="2:72" ht="15">
      <c r="AN115"/>
      <c r="AO115"/>
      <c r="AP115"/>
      <c r="AQ115"/>
      <c r="AR115"/>
      <c r="AS115"/>
      <c r="AT115"/>
      <c r="AU115"/>
      <c r="AV115"/>
      <c r="AW115"/>
      <c r="AX115"/>
      <c r="AY115"/>
      <c r="AZ115"/>
      <c r="BA115"/>
      <c r="BB115"/>
      <c r="BC115"/>
      <c r="BD115"/>
      <c r="BE115"/>
      <c r="BF115"/>
      <c r="BG115"/>
      <c r="BH115"/>
      <c r="BI115"/>
      <c r="BJ115"/>
      <c r="BK115"/>
      <c r="BL115"/>
      <c r="BM115"/>
      <c r="BN115"/>
      <c r="BO115"/>
      <c r="BP115"/>
      <c r="BQ115" s="12"/>
      <c r="BR115" s="12"/>
      <c r="BS115" s="12"/>
      <c r="BT115" s="12"/>
    </row>
    <row r="116" spans="2:72" ht="15">
      <c r="AN116"/>
      <c r="AO116"/>
      <c r="AP116"/>
      <c r="AQ116"/>
      <c r="AR116"/>
      <c r="AS116"/>
      <c r="AT116"/>
      <c r="AU116"/>
      <c r="AV116"/>
      <c r="AW116"/>
      <c r="AX116"/>
      <c r="AY116"/>
      <c r="AZ116"/>
      <c r="BA116"/>
      <c r="BB116"/>
      <c r="BC116"/>
      <c r="BD116"/>
      <c r="BE116"/>
      <c r="BF116"/>
      <c r="BG116"/>
      <c r="BH116"/>
      <c r="BI116"/>
      <c r="BJ116"/>
      <c r="BK116"/>
      <c r="BL116"/>
      <c r="BM116"/>
      <c r="BN116"/>
      <c r="BO116"/>
      <c r="BP116"/>
      <c r="BQ116" s="12"/>
      <c r="BR116" s="12"/>
      <c r="BS116" s="12"/>
      <c r="BT116" s="12"/>
    </row>
    <row r="117" spans="2:72" ht="15">
      <c r="AN117"/>
      <c r="AO117"/>
      <c r="AP117"/>
      <c r="AQ117"/>
      <c r="AR117"/>
      <c r="AS117"/>
      <c r="AT117"/>
      <c r="AU117"/>
      <c r="AV117"/>
      <c r="AW117"/>
      <c r="AX117"/>
      <c r="AY117"/>
      <c r="AZ117"/>
      <c r="BA117"/>
      <c r="BB117"/>
      <c r="BC117"/>
      <c r="BD117"/>
      <c r="BE117"/>
      <c r="BF117"/>
      <c r="BG117"/>
      <c r="BH117"/>
      <c r="BI117"/>
      <c r="BJ117"/>
      <c r="BK117"/>
      <c r="BL117"/>
      <c r="BM117"/>
      <c r="BN117"/>
      <c r="BO117"/>
      <c r="BP117"/>
      <c r="BQ117" s="12"/>
      <c r="BR117" s="12"/>
      <c r="BS117" s="12"/>
      <c r="BT117" s="12"/>
    </row>
    <row r="118" spans="2:72" ht="15">
      <c r="AN118"/>
      <c r="AO118"/>
      <c r="AP118"/>
      <c r="AQ118"/>
      <c r="AR118"/>
      <c r="AS118"/>
      <c r="AT118"/>
      <c r="AU118"/>
      <c r="AV118"/>
      <c r="AW118"/>
      <c r="AX118"/>
      <c r="AY118"/>
      <c r="AZ118"/>
      <c r="BA118"/>
      <c r="BB118"/>
      <c r="BC118"/>
      <c r="BD118"/>
      <c r="BE118"/>
      <c r="BF118"/>
      <c r="BG118"/>
      <c r="BH118"/>
      <c r="BI118"/>
      <c r="BJ118"/>
      <c r="BK118"/>
      <c r="BL118"/>
      <c r="BM118"/>
      <c r="BN118"/>
      <c r="BO118"/>
      <c r="BP118"/>
      <c r="BQ118" s="12"/>
      <c r="BR118" s="12"/>
      <c r="BS118" s="12"/>
      <c r="BT118" s="12"/>
    </row>
    <row r="119" spans="2:72" ht="15">
      <c r="B119" s="18"/>
      <c r="AN119"/>
      <c r="AO119"/>
      <c r="AP119"/>
      <c r="AQ119"/>
      <c r="AR119"/>
      <c r="AS119"/>
      <c r="AT119"/>
      <c r="AU119"/>
      <c r="AV119"/>
      <c r="AW119"/>
      <c r="AX119"/>
      <c r="AY119"/>
      <c r="AZ119"/>
      <c r="BA119"/>
      <c r="BB119"/>
      <c r="BC119"/>
      <c r="BD119"/>
      <c r="BE119"/>
      <c r="BF119"/>
      <c r="BG119"/>
      <c r="BH119"/>
      <c r="BI119"/>
      <c r="BJ119"/>
      <c r="BK119"/>
      <c r="BL119"/>
      <c r="BM119"/>
      <c r="BN119"/>
      <c r="BO119"/>
      <c r="BP119"/>
      <c r="BQ119" s="12"/>
      <c r="BR119" s="12"/>
      <c r="BS119" s="12"/>
      <c r="BT119" s="12"/>
    </row>
    <row r="120" spans="2:72" ht="15">
      <c r="B120" s="18"/>
      <c r="AN120"/>
      <c r="AO120"/>
      <c r="AP120"/>
      <c r="AQ120"/>
      <c r="AR120"/>
      <c r="AS120"/>
      <c r="AT120"/>
      <c r="AU120"/>
      <c r="AV120"/>
      <c r="AW120"/>
      <c r="AX120"/>
      <c r="AY120"/>
      <c r="AZ120"/>
      <c r="BA120"/>
      <c r="BB120"/>
      <c r="BC120"/>
      <c r="BD120"/>
      <c r="BE120"/>
      <c r="BF120"/>
      <c r="BG120"/>
      <c r="BH120"/>
      <c r="BI120"/>
      <c r="BJ120"/>
      <c r="BK120"/>
      <c r="BL120"/>
      <c r="BM120"/>
      <c r="BN120"/>
      <c r="BO120"/>
      <c r="BP120"/>
      <c r="BQ120" s="12"/>
      <c r="BR120" s="12"/>
      <c r="BS120" s="12"/>
      <c r="BT120" s="12"/>
    </row>
    <row r="121" spans="2:72" ht="15">
      <c r="B121" s="18"/>
      <c r="AN121"/>
      <c r="AO121"/>
      <c r="AP121"/>
      <c r="AQ121"/>
      <c r="AR121"/>
      <c r="AS121"/>
      <c r="AT121"/>
      <c r="AU121"/>
      <c r="AV121"/>
      <c r="AW121"/>
      <c r="AX121"/>
      <c r="AY121"/>
      <c r="AZ121"/>
      <c r="BA121"/>
      <c r="BB121"/>
      <c r="BC121"/>
      <c r="BD121"/>
      <c r="BE121"/>
      <c r="BF121"/>
      <c r="BG121"/>
      <c r="BH121"/>
      <c r="BI121"/>
      <c r="BJ121"/>
      <c r="BK121"/>
      <c r="BL121"/>
      <c r="BM121"/>
      <c r="BN121"/>
      <c r="BO121"/>
      <c r="BP121"/>
      <c r="BQ121" s="12"/>
      <c r="BR121" s="12"/>
      <c r="BS121" s="12"/>
      <c r="BT121" s="12"/>
    </row>
    <row r="122" spans="2:72" ht="15">
      <c r="B122" s="18"/>
      <c r="AJ122" s="15"/>
      <c r="AN122"/>
      <c r="AO122"/>
      <c r="AP122"/>
      <c r="AQ122"/>
      <c r="AR122"/>
      <c r="AS122"/>
      <c r="AT122"/>
      <c r="AU122"/>
      <c r="AV122"/>
      <c r="AW122"/>
      <c r="AX122"/>
      <c r="AY122"/>
      <c r="AZ122"/>
      <c r="BA122"/>
      <c r="BB122"/>
      <c r="BC122"/>
      <c r="BD122"/>
      <c r="BE122"/>
      <c r="BF122"/>
      <c r="BG122"/>
      <c r="BH122"/>
      <c r="BI122"/>
      <c r="BJ122"/>
      <c r="BK122"/>
      <c r="BL122"/>
      <c r="BM122"/>
      <c r="BN122"/>
      <c r="BO122"/>
      <c r="BP122"/>
      <c r="BQ122" s="12"/>
      <c r="BR122" s="12"/>
      <c r="BS122" s="12"/>
      <c r="BT122" s="12"/>
    </row>
    <row r="123" spans="2:72" ht="15">
      <c r="B123" s="18"/>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J123" s="14"/>
      <c r="AK123" s="14"/>
      <c r="AL123" s="14"/>
      <c r="AM123" s="14"/>
      <c r="AN123"/>
      <c r="AO123"/>
      <c r="AP123"/>
      <c r="AQ123"/>
      <c r="AR123"/>
      <c r="AS123"/>
      <c r="AT123"/>
      <c r="AU123"/>
      <c r="AV123"/>
      <c r="AW123"/>
      <c r="AX123"/>
      <c r="AY123"/>
      <c r="AZ123"/>
      <c r="BA123"/>
      <c r="BB123"/>
      <c r="BC123"/>
      <c r="BD123"/>
      <c r="BE123"/>
      <c r="BF123"/>
      <c r="BG123"/>
      <c r="BH123"/>
      <c r="BI123"/>
      <c r="BJ123"/>
      <c r="BK123"/>
      <c r="BL123"/>
      <c r="BM123"/>
      <c r="BN123"/>
      <c r="BO123"/>
      <c r="BP123"/>
      <c r="BQ123" s="12"/>
      <c r="BR123" s="12"/>
      <c r="BS123" s="12"/>
      <c r="BT123" s="12"/>
    </row>
    <row r="124" spans="2:72" ht="15">
      <c r="B124" s="18"/>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J124" s="14"/>
      <c r="AK124" s="14"/>
      <c r="AL124" s="14"/>
      <c r="AM124" s="14"/>
      <c r="AN124"/>
      <c r="AO124"/>
      <c r="AP124"/>
      <c r="AQ124"/>
      <c r="AR124"/>
      <c r="AS124"/>
      <c r="AT124"/>
      <c r="AU124"/>
      <c r="AV124"/>
      <c r="AW124"/>
      <c r="AX124"/>
      <c r="AY124"/>
      <c r="AZ124"/>
      <c r="BA124"/>
      <c r="BB124"/>
      <c r="BC124"/>
      <c r="BD124"/>
      <c r="BE124"/>
      <c r="BF124"/>
      <c r="BG124"/>
      <c r="BH124"/>
      <c r="BI124"/>
      <c r="BJ124"/>
      <c r="BK124"/>
      <c r="BL124"/>
      <c r="BM124"/>
      <c r="BN124"/>
      <c r="BO124"/>
      <c r="BP124"/>
      <c r="BQ124" s="12"/>
      <c r="BR124" s="12"/>
      <c r="BS124" s="12"/>
      <c r="BT124" s="12"/>
    </row>
    <row r="125" spans="2:72" ht="15">
      <c r="B125" s="18"/>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J125" s="15"/>
      <c r="AK125" s="15"/>
      <c r="AL125" s="15"/>
      <c r="AM125" s="15"/>
      <c r="AN125"/>
      <c r="AO125"/>
      <c r="AP125"/>
      <c r="AQ125"/>
      <c r="AR125"/>
      <c r="AS125"/>
      <c r="AT125"/>
      <c r="AU125"/>
      <c r="AV125"/>
      <c r="AW125"/>
      <c r="AX125"/>
      <c r="AY125"/>
      <c r="AZ125"/>
      <c r="BA125"/>
      <c r="BB125"/>
      <c r="BC125"/>
      <c r="BD125"/>
      <c r="BE125"/>
      <c r="BF125"/>
      <c r="BG125"/>
      <c r="BH125"/>
      <c r="BI125"/>
      <c r="BJ125"/>
      <c r="BK125"/>
      <c r="BL125"/>
      <c r="BM125"/>
      <c r="BN125"/>
      <c r="BO125"/>
      <c r="BP125"/>
      <c r="BQ125" s="12"/>
      <c r="BR125" s="12"/>
      <c r="BS125" s="12"/>
      <c r="BT125" s="12"/>
    </row>
    <row r="126" spans="2:72" ht="15">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J126" s="41"/>
      <c r="AK126" s="41"/>
      <c r="AL126" s="41"/>
      <c r="AM126" s="41"/>
      <c r="AN126"/>
      <c r="AO126"/>
      <c r="AP126"/>
      <c r="AQ126"/>
      <c r="AR126"/>
      <c r="AS126"/>
      <c r="AT126"/>
      <c r="AU126"/>
      <c r="AV126"/>
      <c r="AW126"/>
      <c r="AX126"/>
      <c r="AY126"/>
      <c r="AZ126"/>
      <c r="BA126"/>
      <c r="BB126"/>
      <c r="BC126"/>
      <c r="BD126"/>
      <c r="BE126"/>
      <c r="BF126"/>
      <c r="BG126"/>
      <c r="BH126"/>
      <c r="BI126"/>
      <c r="BJ126"/>
      <c r="BK126"/>
      <c r="BL126"/>
      <c r="BM126"/>
      <c r="BN126"/>
      <c r="BO126"/>
      <c r="BP126"/>
      <c r="BQ126" s="12"/>
      <c r="BR126" s="12"/>
      <c r="BS126" s="12"/>
      <c r="BT126" s="12"/>
    </row>
    <row r="127" spans="2:72" ht="15">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J127" s="42"/>
      <c r="AK127" s="42"/>
      <c r="AL127" s="42"/>
      <c r="AM127" s="42"/>
      <c r="AN127"/>
      <c r="AO127"/>
      <c r="AP127"/>
      <c r="AQ127"/>
      <c r="AR127"/>
      <c r="AS127"/>
      <c r="AT127"/>
      <c r="AU127"/>
      <c r="AV127"/>
      <c r="AW127"/>
      <c r="AX127"/>
      <c r="AY127"/>
      <c r="AZ127"/>
      <c r="BA127"/>
      <c r="BB127"/>
      <c r="BC127"/>
      <c r="BD127"/>
      <c r="BE127"/>
      <c r="BF127"/>
      <c r="BG127"/>
      <c r="BH127"/>
      <c r="BI127"/>
      <c r="BJ127"/>
      <c r="BK127"/>
      <c r="BL127"/>
      <c r="BM127"/>
      <c r="BN127"/>
      <c r="BO127"/>
      <c r="BP127"/>
      <c r="BQ127" s="12"/>
      <c r="BR127" s="12"/>
      <c r="BS127" s="12"/>
      <c r="BT127" s="12"/>
    </row>
    <row r="128" spans="2:72" ht="15">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J128" s="42"/>
      <c r="AK128" s="42"/>
      <c r="AL128" s="42"/>
      <c r="AM128" s="42"/>
      <c r="AN128"/>
      <c r="AO128"/>
      <c r="AP128"/>
      <c r="AQ128"/>
      <c r="AR128"/>
      <c r="AS128"/>
      <c r="AT128"/>
      <c r="AU128"/>
      <c r="AV128"/>
      <c r="AW128"/>
      <c r="AX128"/>
      <c r="AY128"/>
      <c r="AZ128"/>
      <c r="BA128"/>
      <c r="BB128"/>
      <c r="BC128"/>
      <c r="BD128"/>
      <c r="BE128"/>
      <c r="BF128"/>
      <c r="BG128"/>
      <c r="BH128"/>
      <c r="BI128"/>
      <c r="BJ128"/>
      <c r="BK128"/>
      <c r="BL128"/>
      <c r="BM128"/>
      <c r="BN128"/>
      <c r="BO128"/>
      <c r="BP128"/>
      <c r="BQ128" s="12"/>
      <c r="BR128" s="12"/>
      <c r="BS128" s="12"/>
      <c r="BT128" s="12"/>
    </row>
    <row r="129" spans="3:72" ht="15">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J129" s="42"/>
      <c r="AK129" s="42"/>
      <c r="AL129" s="42"/>
      <c r="AM129" s="42"/>
      <c r="AN129"/>
      <c r="AO129"/>
      <c r="AP129"/>
      <c r="AQ129"/>
      <c r="AR129"/>
      <c r="AS129"/>
      <c r="AT129"/>
      <c r="AU129"/>
      <c r="AV129"/>
      <c r="AW129"/>
      <c r="AX129"/>
      <c r="AY129"/>
      <c r="AZ129"/>
      <c r="BA129"/>
      <c r="BB129"/>
      <c r="BC129"/>
      <c r="BD129"/>
      <c r="BE129"/>
      <c r="BF129"/>
      <c r="BG129"/>
      <c r="BH129"/>
      <c r="BI129"/>
      <c r="BJ129"/>
      <c r="BK129"/>
      <c r="BL129"/>
      <c r="BM129"/>
      <c r="BN129"/>
      <c r="BO129"/>
      <c r="BP129"/>
      <c r="BQ129" s="12"/>
      <c r="BR129" s="12"/>
      <c r="BS129" s="12"/>
      <c r="BT129" s="12"/>
    </row>
    <row r="130" spans="3:72" ht="15">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J130" s="42"/>
      <c r="AK130" s="42"/>
      <c r="AL130" s="42"/>
      <c r="AM130" s="42"/>
      <c r="AN130"/>
      <c r="AO130"/>
      <c r="AP130"/>
      <c r="AQ130"/>
      <c r="AR130"/>
      <c r="AS130"/>
      <c r="AT130"/>
      <c r="AU130"/>
      <c r="AV130"/>
      <c r="AW130"/>
      <c r="AX130"/>
      <c r="AY130"/>
      <c r="AZ130"/>
      <c r="BA130"/>
      <c r="BB130"/>
      <c r="BC130"/>
      <c r="BD130"/>
      <c r="BE130"/>
      <c r="BF130"/>
      <c r="BG130"/>
      <c r="BH130"/>
      <c r="BI130"/>
      <c r="BJ130"/>
      <c r="BK130"/>
      <c r="BL130"/>
      <c r="BM130"/>
      <c r="BN130"/>
      <c r="BO130"/>
      <c r="BP130"/>
      <c r="BQ130" s="12"/>
      <c r="BR130" s="12"/>
      <c r="BS130" s="12"/>
      <c r="BT130" s="12"/>
    </row>
    <row r="131" spans="3:72" ht="15">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J131" s="42"/>
      <c r="AK131" s="42"/>
      <c r="AL131" s="42"/>
      <c r="AM131" s="42"/>
      <c r="AN131"/>
      <c r="AO131"/>
      <c r="AP131"/>
      <c r="AQ131"/>
      <c r="AR131"/>
      <c r="AS131"/>
      <c r="AT131"/>
      <c r="AU131"/>
      <c r="AV131"/>
      <c r="AW131"/>
      <c r="AX131"/>
      <c r="AY131"/>
      <c r="AZ131"/>
      <c r="BA131"/>
      <c r="BB131"/>
      <c r="BC131"/>
      <c r="BD131"/>
      <c r="BE131"/>
      <c r="BF131"/>
      <c r="BG131"/>
      <c r="BH131"/>
      <c r="BI131"/>
      <c r="BJ131"/>
      <c r="BK131"/>
      <c r="BL131"/>
      <c r="BM131"/>
      <c r="BN131"/>
      <c r="BO131"/>
      <c r="BP131"/>
      <c r="BQ131" s="12"/>
      <c r="BR131" s="12"/>
      <c r="BS131" s="12"/>
      <c r="BT131" s="12"/>
    </row>
    <row r="132" spans="3:72" ht="15">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J132" s="42"/>
      <c r="AK132" s="42"/>
      <c r="AL132" s="42"/>
      <c r="AM132" s="42"/>
      <c r="AN132"/>
      <c r="AO132"/>
      <c r="AP132"/>
      <c r="AQ132"/>
      <c r="AR132"/>
      <c r="AS132"/>
      <c r="AT132"/>
      <c r="AU132"/>
      <c r="AV132"/>
      <c r="AW132"/>
      <c r="AX132"/>
      <c r="AY132"/>
      <c r="AZ132"/>
      <c r="BA132"/>
      <c r="BB132"/>
      <c r="BC132"/>
      <c r="BD132"/>
      <c r="BE132"/>
      <c r="BF132"/>
      <c r="BG132"/>
      <c r="BH132"/>
      <c r="BI132"/>
      <c r="BJ132"/>
      <c r="BK132"/>
      <c r="BL132"/>
      <c r="BM132"/>
      <c r="BN132"/>
      <c r="BO132"/>
      <c r="BP132"/>
      <c r="BQ132" s="12"/>
      <c r="BR132" s="12"/>
      <c r="BS132" s="12"/>
      <c r="BT132" s="12"/>
    </row>
    <row r="133" spans="3:72" ht="15">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J133" s="42"/>
      <c r="AK133" s="42"/>
      <c r="AL133" s="42"/>
      <c r="AM133" s="42"/>
      <c r="AN133"/>
      <c r="AO133"/>
      <c r="AP133"/>
      <c r="AQ133"/>
      <c r="AR133"/>
      <c r="AS133"/>
      <c r="AT133"/>
      <c r="AU133"/>
      <c r="AV133"/>
      <c r="AW133"/>
      <c r="AX133"/>
      <c r="AY133"/>
      <c r="AZ133"/>
      <c r="BA133"/>
      <c r="BB133"/>
      <c r="BC133"/>
      <c r="BD133"/>
      <c r="BE133"/>
      <c r="BF133"/>
      <c r="BG133"/>
      <c r="BH133"/>
      <c r="BI133"/>
      <c r="BJ133"/>
      <c r="BK133"/>
      <c r="BL133"/>
      <c r="BM133"/>
      <c r="BN133"/>
      <c r="BO133"/>
      <c r="BP133"/>
      <c r="BQ133" s="12"/>
      <c r="BR133" s="12"/>
      <c r="BS133" s="12"/>
      <c r="BT133" s="12"/>
    </row>
    <row r="134" spans="3:72" ht="15">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J134" s="42"/>
      <c r="AK134" s="42"/>
      <c r="AL134" s="42"/>
      <c r="AM134" s="42"/>
      <c r="AN134"/>
      <c r="AO134"/>
      <c r="AP134"/>
      <c r="AQ134"/>
      <c r="AR134"/>
      <c r="AS134"/>
      <c r="AT134"/>
      <c r="AU134"/>
      <c r="AV134"/>
      <c r="AW134"/>
      <c r="AX134"/>
      <c r="AY134"/>
      <c r="AZ134"/>
      <c r="BA134"/>
      <c r="BB134"/>
      <c r="BC134"/>
      <c r="BD134"/>
      <c r="BE134"/>
      <c r="BF134"/>
      <c r="BG134"/>
      <c r="BH134"/>
      <c r="BI134"/>
      <c r="BJ134"/>
      <c r="BK134"/>
      <c r="BL134"/>
      <c r="BM134"/>
      <c r="BN134"/>
      <c r="BO134"/>
      <c r="BP134"/>
      <c r="BQ134" s="12"/>
      <c r="BR134" s="12"/>
      <c r="BS134" s="12"/>
      <c r="BT134" s="12"/>
    </row>
    <row r="135" spans="3:72" ht="15">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J135" s="42"/>
      <c r="AK135" s="42"/>
      <c r="AL135" s="42"/>
      <c r="AM135" s="42"/>
      <c r="AN135"/>
      <c r="AO135"/>
      <c r="AP135"/>
      <c r="AQ135"/>
      <c r="AR135"/>
      <c r="AS135"/>
      <c r="AT135"/>
      <c r="AU135"/>
      <c r="AV135"/>
      <c r="AW135"/>
      <c r="AX135"/>
      <c r="AY135"/>
      <c r="AZ135"/>
      <c r="BA135"/>
      <c r="BB135"/>
      <c r="BC135"/>
      <c r="BD135"/>
      <c r="BE135"/>
      <c r="BF135"/>
      <c r="BG135"/>
      <c r="BH135"/>
      <c r="BI135"/>
      <c r="BJ135"/>
      <c r="BK135"/>
      <c r="BL135"/>
      <c r="BM135"/>
      <c r="BN135"/>
      <c r="BO135"/>
      <c r="BP135"/>
      <c r="BQ135" s="12"/>
      <c r="BR135" s="12"/>
      <c r="BS135" s="12"/>
      <c r="BT135" s="12"/>
    </row>
    <row r="136" spans="3:72" ht="15">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J136" s="42"/>
      <c r="AK136" s="42"/>
      <c r="AL136" s="42"/>
      <c r="AM136" s="42"/>
      <c r="AN136"/>
      <c r="AO136"/>
      <c r="AP136"/>
      <c r="AQ136"/>
      <c r="AR136"/>
      <c r="AS136"/>
      <c r="AT136"/>
      <c r="AU136"/>
      <c r="AV136"/>
      <c r="AW136"/>
      <c r="AX136"/>
      <c r="AY136"/>
      <c r="AZ136"/>
      <c r="BA136"/>
      <c r="BB136"/>
      <c r="BC136"/>
      <c r="BD136"/>
      <c r="BE136"/>
      <c r="BF136"/>
      <c r="BG136"/>
      <c r="BH136"/>
      <c r="BI136"/>
      <c r="BJ136"/>
      <c r="BK136"/>
      <c r="BL136"/>
      <c r="BM136"/>
      <c r="BN136"/>
      <c r="BO136"/>
      <c r="BP136"/>
      <c r="BQ136" s="12"/>
      <c r="BR136" s="12"/>
      <c r="BS136" s="12"/>
      <c r="BT136" s="12"/>
    </row>
    <row r="137" spans="3:72" ht="15">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J137" s="42"/>
      <c r="AK137" s="42"/>
      <c r="AL137" s="42"/>
      <c r="AM137" s="42"/>
      <c r="AN137"/>
      <c r="AO137"/>
      <c r="AP137"/>
      <c r="AQ137"/>
      <c r="AR137"/>
      <c r="AS137"/>
      <c r="AT137"/>
      <c r="AU137"/>
      <c r="AV137"/>
      <c r="AW137"/>
      <c r="AX137"/>
      <c r="AY137"/>
      <c r="AZ137"/>
      <c r="BA137"/>
      <c r="BB137"/>
      <c r="BC137"/>
      <c r="BD137"/>
      <c r="BE137"/>
      <c r="BF137"/>
      <c r="BG137"/>
      <c r="BH137"/>
      <c r="BI137"/>
      <c r="BJ137"/>
      <c r="BK137"/>
      <c r="BL137"/>
      <c r="BM137"/>
      <c r="BN137"/>
      <c r="BO137"/>
      <c r="BP137"/>
      <c r="BQ137" s="12"/>
      <c r="BR137" s="12"/>
      <c r="BS137" s="12"/>
      <c r="BT137" s="12"/>
    </row>
    <row r="138" spans="3:72" ht="15">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J138" s="42"/>
      <c r="AK138" s="42"/>
      <c r="AL138" s="42"/>
      <c r="AM138" s="42"/>
      <c r="AN138"/>
      <c r="AO138"/>
      <c r="AP138"/>
      <c r="AQ138"/>
      <c r="AR138"/>
      <c r="AS138"/>
      <c r="AT138"/>
      <c r="AU138"/>
      <c r="AV138"/>
      <c r="AW138"/>
      <c r="AX138"/>
      <c r="AY138"/>
      <c r="AZ138"/>
      <c r="BA138"/>
      <c r="BB138"/>
      <c r="BC138"/>
      <c r="BD138"/>
      <c r="BE138"/>
      <c r="BF138"/>
      <c r="BG138"/>
      <c r="BH138"/>
      <c r="BI138"/>
      <c r="BJ138"/>
      <c r="BK138"/>
      <c r="BL138"/>
      <c r="BM138"/>
      <c r="BN138"/>
      <c r="BO138"/>
      <c r="BP138"/>
      <c r="BQ138" s="12"/>
      <c r="BR138" s="12"/>
      <c r="BS138" s="12"/>
      <c r="BT138" s="12"/>
    </row>
    <row r="139" spans="3:72" ht="15">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J139" s="42"/>
      <c r="AK139" s="42"/>
      <c r="AL139" s="42"/>
      <c r="AM139" s="42"/>
      <c r="AN139"/>
      <c r="AO139"/>
      <c r="AP139"/>
      <c r="AQ139"/>
      <c r="AR139"/>
      <c r="AS139"/>
      <c r="AT139"/>
      <c r="AU139"/>
      <c r="AV139"/>
      <c r="AW139"/>
      <c r="AX139"/>
      <c r="AY139"/>
      <c r="AZ139"/>
      <c r="BA139"/>
      <c r="BB139"/>
      <c r="BC139"/>
      <c r="BD139"/>
      <c r="BE139"/>
      <c r="BF139"/>
      <c r="BG139"/>
      <c r="BH139"/>
      <c r="BI139"/>
      <c r="BJ139"/>
      <c r="BK139"/>
      <c r="BL139"/>
      <c r="BM139"/>
      <c r="BN139"/>
      <c r="BO139"/>
      <c r="BP139"/>
      <c r="BQ139" s="12"/>
      <c r="BR139" s="12"/>
      <c r="BS139" s="12"/>
      <c r="BT139" s="12"/>
    </row>
    <row r="140" spans="3:72" ht="15">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J140" s="42"/>
      <c r="AK140" s="42"/>
      <c r="AL140" s="42"/>
      <c r="AM140" s="42"/>
      <c r="AN140"/>
      <c r="AO140"/>
      <c r="AP140"/>
      <c r="AQ140"/>
      <c r="AR140"/>
      <c r="AS140"/>
      <c r="AT140"/>
      <c r="AU140"/>
      <c r="AV140"/>
      <c r="AW140"/>
      <c r="AX140"/>
      <c r="AY140"/>
      <c r="AZ140"/>
      <c r="BA140"/>
      <c r="BB140"/>
      <c r="BC140"/>
      <c r="BD140"/>
      <c r="BE140"/>
      <c r="BF140"/>
      <c r="BG140"/>
      <c r="BH140"/>
      <c r="BI140"/>
      <c r="BJ140"/>
      <c r="BK140"/>
      <c r="BL140"/>
      <c r="BM140"/>
      <c r="BN140"/>
      <c r="BO140"/>
      <c r="BP140"/>
      <c r="BQ140" s="12"/>
      <c r="BR140" s="12"/>
      <c r="BS140" s="12"/>
      <c r="BT140" s="12"/>
    </row>
    <row r="141" spans="3:72" ht="15">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J141" s="42"/>
      <c r="AK141" s="42"/>
      <c r="AL141" s="42"/>
      <c r="AM141" s="42"/>
      <c r="AN141"/>
      <c r="AO141"/>
      <c r="AP141"/>
      <c r="AQ141"/>
      <c r="AR141"/>
      <c r="AS141"/>
      <c r="AT141"/>
      <c r="AU141"/>
      <c r="AV141"/>
      <c r="AW141"/>
      <c r="AX141"/>
      <c r="AY141"/>
      <c r="AZ141"/>
      <c r="BA141"/>
      <c r="BB141"/>
      <c r="BC141"/>
      <c r="BD141"/>
      <c r="BE141"/>
      <c r="BF141"/>
      <c r="BG141"/>
      <c r="BH141"/>
      <c r="BI141"/>
      <c r="BJ141"/>
      <c r="BK141"/>
      <c r="BL141"/>
      <c r="BM141"/>
      <c r="BN141"/>
      <c r="BO141"/>
      <c r="BP141"/>
      <c r="BQ141" s="12"/>
      <c r="BR141" s="12"/>
      <c r="BS141" s="12"/>
      <c r="BT141" s="12"/>
    </row>
    <row r="142" spans="3:72" ht="15">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J142" s="42"/>
      <c r="AK142" s="42"/>
      <c r="AL142" s="42"/>
      <c r="AM142" s="42"/>
      <c r="AN142"/>
      <c r="AO142"/>
      <c r="AP142"/>
      <c r="AQ142"/>
      <c r="AR142"/>
      <c r="AS142"/>
      <c r="AT142"/>
      <c r="AU142"/>
      <c r="AV142"/>
      <c r="AW142"/>
      <c r="AX142"/>
      <c r="AY142"/>
      <c r="AZ142"/>
      <c r="BA142"/>
      <c r="BB142"/>
      <c r="BC142"/>
      <c r="BD142"/>
      <c r="BE142"/>
      <c r="BF142"/>
      <c r="BG142"/>
      <c r="BH142"/>
      <c r="BI142"/>
      <c r="BJ142"/>
      <c r="BK142"/>
      <c r="BL142"/>
      <c r="BM142"/>
      <c r="BN142"/>
      <c r="BO142"/>
      <c r="BP142"/>
      <c r="BQ142" s="12"/>
      <c r="BR142" s="12"/>
      <c r="BS142" s="12"/>
      <c r="BT142" s="12"/>
    </row>
    <row r="143" spans="3:72" ht="15">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J143" s="42"/>
      <c r="AK143" s="42"/>
      <c r="AL143" s="42"/>
      <c r="AM143" s="42"/>
      <c r="AN143"/>
      <c r="AO143"/>
      <c r="AP143"/>
      <c r="AQ143"/>
      <c r="AR143"/>
      <c r="AS143"/>
      <c r="AT143"/>
      <c r="AU143"/>
      <c r="AV143"/>
      <c r="AW143"/>
      <c r="AX143"/>
      <c r="AY143"/>
      <c r="AZ143"/>
      <c r="BA143"/>
      <c r="BB143"/>
      <c r="BC143"/>
      <c r="BD143"/>
      <c r="BE143"/>
      <c r="BF143"/>
      <c r="BG143"/>
      <c r="BH143"/>
      <c r="BI143"/>
      <c r="BJ143"/>
      <c r="BK143"/>
      <c r="BL143"/>
      <c r="BM143"/>
      <c r="BN143"/>
      <c r="BO143"/>
      <c r="BP143"/>
      <c r="BQ143" s="12"/>
      <c r="BR143" s="12"/>
      <c r="BS143" s="12"/>
      <c r="BT143" s="12"/>
    </row>
    <row r="144" spans="3:72" ht="15">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J144" s="42"/>
      <c r="AK144" s="42"/>
      <c r="AL144" s="42"/>
      <c r="AM144" s="42"/>
      <c r="AN144"/>
      <c r="AO144"/>
      <c r="AP144"/>
      <c r="AQ144"/>
      <c r="AR144"/>
      <c r="AS144"/>
      <c r="AT144"/>
      <c r="AU144"/>
      <c r="AV144"/>
      <c r="AW144"/>
      <c r="AX144"/>
      <c r="AY144"/>
      <c r="AZ144"/>
      <c r="BA144"/>
      <c r="BB144"/>
      <c r="BC144"/>
      <c r="BD144"/>
      <c r="BE144"/>
      <c r="BF144"/>
      <c r="BG144"/>
      <c r="BH144"/>
      <c r="BI144"/>
      <c r="BJ144"/>
      <c r="BK144"/>
      <c r="BL144"/>
      <c r="BM144"/>
      <c r="BN144"/>
      <c r="BO144"/>
      <c r="BP144"/>
      <c r="BQ144" s="12"/>
      <c r="BR144" s="12"/>
      <c r="BS144" s="12"/>
      <c r="BT144" s="12"/>
    </row>
    <row r="145" spans="2:72" ht="15">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J145" s="42"/>
      <c r="AK145" s="42"/>
      <c r="AL145" s="42"/>
      <c r="AM145" s="42"/>
      <c r="AN145"/>
      <c r="AO145"/>
      <c r="AP145"/>
      <c r="AQ145"/>
      <c r="AR145"/>
      <c r="AS145"/>
      <c r="AT145"/>
      <c r="AU145"/>
      <c r="AV145"/>
      <c r="AW145"/>
      <c r="AX145"/>
      <c r="AY145"/>
      <c r="AZ145"/>
      <c r="BA145"/>
      <c r="BB145"/>
      <c r="BC145"/>
      <c r="BD145"/>
      <c r="BE145"/>
      <c r="BF145"/>
      <c r="BG145"/>
      <c r="BH145"/>
      <c r="BI145"/>
      <c r="BJ145"/>
      <c r="BK145"/>
      <c r="BL145"/>
      <c r="BM145"/>
      <c r="BN145"/>
      <c r="BO145"/>
      <c r="BP145"/>
      <c r="BQ145" s="12"/>
      <c r="BR145" s="12"/>
      <c r="BS145" s="12"/>
      <c r="BT145" s="12"/>
    </row>
    <row r="146" spans="2:72" ht="15">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J146" s="42"/>
      <c r="AK146" s="42"/>
      <c r="AL146" s="42"/>
      <c r="AM146" s="42"/>
      <c r="AN146"/>
      <c r="AO146"/>
      <c r="AP146"/>
      <c r="AQ146"/>
      <c r="AR146"/>
      <c r="AS146"/>
      <c r="AT146"/>
      <c r="AU146"/>
      <c r="AV146"/>
      <c r="AW146"/>
      <c r="AX146"/>
      <c r="AY146"/>
      <c r="AZ146"/>
      <c r="BA146"/>
      <c r="BB146"/>
      <c r="BC146"/>
      <c r="BD146"/>
      <c r="BE146"/>
      <c r="BF146"/>
      <c r="BG146"/>
      <c r="BH146"/>
      <c r="BI146"/>
      <c r="BJ146"/>
      <c r="BK146"/>
      <c r="BL146"/>
      <c r="BM146"/>
      <c r="BN146"/>
      <c r="BO146"/>
      <c r="BP146"/>
      <c r="BQ146" s="12"/>
      <c r="BR146" s="12"/>
      <c r="BS146" s="12"/>
      <c r="BT146" s="12"/>
    </row>
    <row r="147" spans="2:72" ht="15">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J147" s="42"/>
      <c r="AK147" s="42"/>
      <c r="AL147" s="42"/>
      <c r="AM147" s="42"/>
      <c r="AN147"/>
      <c r="AO147"/>
      <c r="AP147"/>
      <c r="AQ147"/>
      <c r="AR147"/>
      <c r="AS147"/>
      <c r="AT147"/>
      <c r="AU147"/>
      <c r="AV147"/>
      <c r="AW147"/>
      <c r="AX147"/>
      <c r="AY147"/>
      <c r="AZ147"/>
      <c r="BA147"/>
      <c r="BB147"/>
      <c r="BC147"/>
      <c r="BD147"/>
      <c r="BE147"/>
      <c r="BF147"/>
      <c r="BG147"/>
      <c r="BH147"/>
      <c r="BI147"/>
      <c r="BJ147"/>
      <c r="BK147"/>
      <c r="BL147"/>
      <c r="BM147"/>
      <c r="BN147"/>
      <c r="BO147"/>
      <c r="BP147"/>
      <c r="BQ147" s="12"/>
      <c r="BR147" s="12"/>
      <c r="BS147" s="12"/>
      <c r="BT147" s="12"/>
    </row>
    <row r="148" spans="2:72" ht="15">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J148" s="42"/>
      <c r="AK148" s="42"/>
      <c r="AL148" s="42"/>
      <c r="AM148" s="42"/>
      <c r="AN148"/>
      <c r="AO148"/>
      <c r="AP148"/>
      <c r="AQ148"/>
      <c r="AR148"/>
      <c r="AS148"/>
      <c r="AT148"/>
      <c r="AU148"/>
      <c r="AV148"/>
      <c r="AW148"/>
      <c r="AX148"/>
      <c r="AY148"/>
      <c r="AZ148"/>
      <c r="BA148"/>
      <c r="BB148"/>
      <c r="BC148"/>
      <c r="BD148"/>
      <c r="BE148"/>
      <c r="BF148"/>
      <c r="BG148"/>
      <c r="BH148"/>
      <c r="BI148"/>
      <c r="BJ148"/>
      <c r="BK148"/>
      <c r="BL148"/>
      <c r="BM148"/>
      <c r="BN148"/>
      <c r="BO148"/>
      <c r="BP148"/>
      <c r="BQ148" s="12"/>
      <c r="BR148" s="12"/>
      <c r="BS148" s="12"/>
      <c r="BT148" s="12"/>
    </row>
    <row r="149" spans="2:72" ht="15">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J149" s="42"/>
      <c r="AK149" s="42"/>
      <c r="AL149" s="42"/>
      <c r="AM149" s="42"/>
      <c r="AN149"/>
      <c r="AO149"/>
      <c r="AP149"/>
      <c r="AQ149"/>
      <c r="AR149"/>
      <c r="AS149"/>
      <c r="AT149"/>
      <c r="AU149"/>
      <c r="AV149"/>
      <c r="AW149"/>
      <c r="AX149"/>
      <c r="AY149"/>
      <c r="AZ149"/>
      <c r="BA149"/>
      <c r="BB149"/>
      <c r="BC149"/>
      <c r="BD149"/>
      <c r="BE149"/>
      <c r="BF149"/>
      <c r="BG149"/>
      <c r="BH149"/>
      <c r="BI149"/>
      <c r="BJ149"/>
      <c r="BK149"/>
      <c r="BL149"/>
      <c r="BM149"/>
      <c r="BN149"/>
      <c r="BO149"/>
      <c r="BP149"/>
      <c r="BQ149" s="12"/>
      <c r="BR149" s="12"/>
      <c r="BS149" s="12"/>
      <c r="BT149" s="12"/>
    </row>
    <row r="150" spans="2:72" ht="15">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J150" s="42"/>
      <c r="AK150" s="42"/>
      <c r="AL150" s="42"/>
      <c r="AM150" s="42"/>
      <c r="AN150"/>
      <c r="AO150"/>
      <c r="AP150"/>
      <c r="AQ150"/>
      <c r="AR150"/>
      <c r="AS150"/>
      <c r="AT150"/>
      <c r="AU150"/>
      <c r="AV150"/>
      <c r="AW150"/>
      <c r="AX150"/>
      <c r="AY150"/>
      <c r="AZ150"/>
      <c r="BA150"/>
      <c r="BB150"/>
      <c r="BC150"/>
      <c r="BD150"/>
      <c r="BE150"/>
      <c r="BF150"/>
      <c r="BG150"/>
      <c r="BH150"/>
      <c r="BI150"/>
      <c r="BJ150"/>
      <c r="BK150"/>
      <c r="BL150"/>
      <c r="BM150"/>
      <c r="BN150"/>
      <c r="BO150"/>
      <c r="BP150"/>
      <c r="BQ150" s="12"/>
      <c r="BR150" s="12"/>
      <c r="BS150" s="12"/>
      <c r="BT150" s="12"/>
    </row>
    <row r="151" spans="2:72" ht="15">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J151" s="41"/>
      <c r="AK151" s="41"/>
      <c r="AL151" s="41"/>
      <c r="AM151" s="41"/>
      <c r="AN151"/>
      <c r="AO151"/>
      <c r="AP151"/>
      <c r="AQ151"/>
      <c r="AR151"/>
      <c r="AS151"/>
      <c r="AT151"/>
      <c r="AU151"/>
      <c r="AV151"/>
      <c r="AW151"/>
      <c r="AX151"/>
      <c r="AY151"/>
      <c r="AZ151"/>
      <c r="BA151"/>
      <c r="BB151"/>
      <c r="BC151"/>
      <c r="BD151"/>
      <c r="BE151"/>
      <c r="BF151"/>
      <c r="BG151"/>
      <c r="BH151"/>
      <c r="BI151"/>
      <c r="BJ151"/>
      <c r="BK151"/>
      <c r="BL151"/>
      <c r="BM151"/>
      <c r="BN151"/>
      <c r="BO151"/>
      <c r="BP151"/>
      <c r="BQ151" s="12"/>
      <c r="BR151" s="12"/>
      <c r="BS151" s="12"/>
      <c r="BT151" s="12"/>
    </row>
    <row r="152" spans="2:72" ht="15">
      <c r="AN152"/>
      <c r="AO152"/>
      <c r="AP152"/>
      <c r="AQ152"/>
      <c r="AR152"/>
      <c r="AS152"/>
      <c r="AT152"/>
      <c r="AU152"/>
      <c r="AV152"/>
      <c r="AW152"/>
      <c r="AX152"/>
      <c r="AY152"/>
      <c r="AZ152"/>
      <c r="BA152"/>
      <c r="BB152"/>
      <c r="BC152"/>
      <c r="BD152"/>
      <c r="BE152"/>
      <c r="BF152"/>
      <c r="BG152"/>
      <c r="BH152"/>
      <c r="BI152"/>
      <c r="BJ152"/>
      <c r="BK152"/>
      <c r="BL152"/>
      <c r="BM152"/>
      <c r="BN152"/>
      <c r="BO152"/>
      <c r="BP152"/>
      <c r="BQ152" s="12"/>
      <c r="BR152" s="12"/>
      <c r="BS152" s="12"/>
      <c r="BT152" s="12"/>
    </row>
    <row r="153" spans="2:72" ht="15">
      <c r="AN153"/>
      <c r="AO153"/>
      <c r="AP153"/>
      <c r="AQ153"/>
      <c r="AR153"/>
      <c r="AS153"/>
      <c r="AT153"/>
      <c r="AU153"/>
      <c r="AV153"/>
      <c r="AW153"/>
      <c r="AX153"/>
      <c r="AY153"/>
      <c r="AZ153"/>
      <c r="BA153"/>
      <c r="BB153"/>
      <c r="BC153"/>
      <c r="BD153"/>
      <c r="BE153"/>
      <c r="BF153"/>
      <c r="BG153"/>
      <c r="BH153"/>
      <c r="BI153"/>
      <c r="BJ153"/>
      <c r="BK153"/>
      <c r="BL153"/>
      <c r="BM153"/>
      <c r="BN153"/>
      <c r="BO153"/>
      <c r="BP153"/>
      <c r="BQ153" s="12"/>
      <c r="BR153" s="12"/>
      <c r="BS153" s="12"/>
      <c r="BT153" s="12"/>
    </row>
    <row r="154" spans="2:72" ht="15">
      <c r="AN154"/>
      <c r="AO154"/>
      <c r="AP154"/>
      <c r="AQ154"/>
      <c r="AR154"/>
      <c r="AS154"/>
      <c r="AT154"/>
      <c r="AU154"/>
      <c r="AV154"/>
      <c r="AW154"/>
      <c r="AX154"/>
      <c r="AY154"/>
      <c r="AZ154"/>
      <c r="BA154"/>
      <c r="BB154"/>
      <c r="BC154"/>
      <c r="BD154"/>
      <c r="BE154"/>
      <c r="BF154"/>
      <c r="BG154"/>
      <c r="BH154"/>
      <c r="BI154"/>
      <c r="BJ154"/>
      <c r="BK154"/>
      <c r="BL154"/>
      <c r="BM154"/>
      <c r="BN154"/>
      <c r="BO154"/>
      <c r="BP154"/>
      <c r="BQ154" s="12"/>
      <c r="BR154" s="12"/>
      <c r="BS154" s="12"/>
      <c r="BT154" s="12"/>
    </row>
    <row r="155" spans="2:72" ht="15">
      <c r="AN155"/>
      <c r="AO155"/>
      <c r="AP155"/>
      <c r="AQ155"/>
      <c r="AR155"/>
      <c r="AS155"/>
      <c r="AT155"/>
      <c r="AU155"/>
      <c r="AV155"/>
      <c r="AW155"/>
      <c r="AX155"/>
      <c r="AY155"/>
      <c r="AZ155"/>
      <c r="BA155"/>
      <c r="BB155"/>
      <c r="BC155"/>
      <c r="BD155"/>
      <c r="BE155"/>
      <c r="BF155"/>
      <c r="BG155"/>
      <c r="BH155"/>
      <c r="BI155"/>
      <c r="BJ155"/>
      <c r="BK155"/>
      <c r="BL155"/>
      <c r="BM155"/>
      <c r="BN155"/>
      <c r="BO155"/>
      <c r="BP155"/>
      <c r="BQ155" s="12"/>
      <c r="BR155" s="12"/>
      <c r="BS155" s="12"/>
      <c r="BT155" s="12"/>
    </row>
    <row r="156" spans="2:72" ht="15">
      <c r="AN156"/>
      <c r="AO156"/>
      <c r="AP156"/>
      <c r="AQ156"/>
      <c r="AR156"/>
      <c r="AS156"/>
      <c r="AT156"/>
      <c r="AU156"/>
      <c r="AV156"/>
      <c r="AW156"/>
      <c r="AX156"/>
      <c r="AY156"/>
      <c r="AZ156"/>
      <c r="BA156"/>
      <c r="BB156"/>
      <c r="BC156"/>
      <c r="BD156"/>
      <c r="BE156"/>
      <c r="BF156"/>
      <c r="BG156"/>
      <c r="BH156"/>
      <c r="BI156"/>
      <c r="BJ156"/>
      <c r="BK156"/>
      <c r="BL156"/>
      <c r="BM156"/>
      <c r="BN156"/>
      <c r="BO156"/>
      <c r="BP156"/>
      <c r="BQ156" s="12"/>
      <c r="BR156" s="12"/>
      <c r="BS156" s="12"/>
      <c r="BT156" s="12"/>
    </row>
    <row r="157" spans="2:72" ht="15">
      <c r="AN157"/>
      <c r="AO157"/>
      <c r="AP157"/>
      <c r="AQ157"/>
      <c r="AR157"/>
      <c r="AS157"/>
      <c r="AT157"/>
      <c r="AU157"/>
      <c r="AV157"/>
      <c r="AW157"/>
      <c r="AX157"/>
      <c r="AY157"/>
      <c r="AZ157"/>
      <c r="BA157"/>
      <c r="BB157"/>
      <c r="BC157"/>
      <c r="BD157"/>
      <c r="BE157"/>
      <c r="BF157"/>
      <c r="BG157"/>
      <c r="BH157"/>
      <c r="BI157"/>
      <c r="BJ157"/>
      <c r="BK157"/>
      <c r="BL157"/>
      <c r="BM157"/>
      <c r="BN157"/>
      <c r="BO157"/>
      <c r="BP157"/>
      <c r="BQ157" s="12"/>
      <c r="BR157" s="12"/>
      <c r="BS157" s="12"/>
      <c r="BT157" s="12"/>
    </row>
    <row r="158" spans="2:72" ht="15">
      <c r="AN158"/>
      <c r="AO158"/>
      <c r="AP158"/>
      <c r="AQ158"/>
      <c r="AR158"/>
      <c r="AS158"/>
      <c r="AT158"/>
      <c r="AU158"/>
      <c r="AV158"/>
      <c r="AW158"/>
      <c r="AX158"/>
      <c r="AY158"/>
      <c r="AZ158"/>
      <c r="BA158"/>
      <c r="BB158"/>
      <c r="BC158"/>
      <c r="BD158"/>
      <c r="BE158"/>
      <c r="BF158"/>
      <c r="BG158"/>
      <c r="BH158"/>
      <c r="BI158"/>
      <c r="BJ158"/>
      <c r="BK158"/>
      <c r="BL158"/>
      <c r="BM158"/>
      <c r="BN158"/>
      <c r="BO158"/>
      <c r="BP158"/>
      <c r="BQ158" s="12"/>
      <c r="BR158" s="12"/>
      <c r="BS158" s="12"/>
      <c r="BT158" s="12"/>
    </row>
    <row r="159" spans="2:72" ht="15">
      <c r="B159" s="18"/>
      <c r="AN159"/>
      <c r="AO159"/>
      <c r="AP159"/>
      <c r="AQ159"/>
      <c r="AR159"/>
      <c r="AS159"/>
      <c r="AT159"/>
      <c r="AU159"/>
      <c r="AV159"/>
      <c r="AW159"/>
      <c r="AX159"/>
      <c r="AY159"/>
      <c r="AZ159"/>
      <c r="BA159"/>
      <c r="BB159"/>
      <c r="BC159"/>
      <c r="BD159"/>
      <c r="BE159"/>
      <c r="BF159"/>
      <c r="BG159"/>
      <c r="BH159"/>
      <c r="BI159"/>
      <c r="BJ159"/>
      <c r="BK159"/>
      <c r="BL159"/>
      <c r="BM159"/>
      <c r="BN159"/>
      <c r="BO159"/>
      <c r="BP159"/>
      <c r="BQ159" s="12"/>
      <c r="BR159" s="12"/>
      <c r="BS159" s="12"/>
      <c r="BT159" s="12"/>
    </row>
    <row r="160" spans="2:72" ht="15">
      <c r="B160" s="18"/>
      <c r="AN160"/>
      <c r="AO160"/>
      <c r="AP160"/>
      <c r="AQ160"/>
      <c r="AR160"/>
      <c r="AS160"/>
      <c r="AT160"/>
      <c r="AU160"/>
      <c r="AV160"/>
      <c r="AW160"/>
      <c r="AX160"/>
      <c r="AY160"/>
      <c r="AZ160"/>
      <c r="BA160"/>
      <c r="BB160"/>
      <c r="BC160"/>
      <c r="BD160"/>
      <c r="BE160"/>
      <c r="BF160"/>
      <c r="BG160"/>
      <c r="BH160"/>
      <c r="BI160"/>
      <c r="BJ160"/>
      <c r="BK160"/>
      <c r="BL160"/>
      <c r="BM160"/>
      <c r="BN160"/>
      <c r="BO160"/>
      <c r="BP160"/>
      <c r="BQ160" s="12"/>
      <c r="BR160" s="12"/>
      <c r="BS160" s="12"/>
      <c r="BT160" s="12"/>
    </row>
    <row r="161" spans="2:72" ht="15">
      <c r="B161" s="18"/>
      <c r="AJ161" s="15"/>
      <c r="AN161"/>
      <c r="AO161"/>
      <c r="AP161"/>
      <c r="AQ161"/>
      <c r="AR161"/>
      <c r="AS161"/>
      <c r="AT161"/>
      <c r="AU161"/>
      <c r="AV161"/>
      <c r="AW161"/>
      <c r="AX161"/>
      <c r="AY161"/>
      <c r="AZ161"/>
      <c r="BA161"/>
      <c r="BB161"/>
      <c r="BC161"/>
      <c r="BD161"/>
      <c r="BE161"/>
      <c r="BF161"/>
      <c r="BG161"/>
      <c r="BH161"/>
      <c r="BI161"/>
      <c r="BJ161"/>
      <c r="BK161"/>
      <c r="BL161"/>
      <c r="BM161"/>
      <c r="BN161"/>
      <c r="BO161"/>
      <c r="BP161"/>
      <c r="BQ161" s="12"/>
      <c r="BR161" s="12"/>
      <c r="BS161" s="12"/>
      <c r="BT161" s="12"/>
    </row>
    <row r="162" spans="2:72" ht="15">
      <c r="B162" s="18"/>
      <c r="AJ162" s="15"/>
      <c r="AN162"/>
      <c r="AO162"/>
      <c r="AP162"/>
      <c r="AQ162"/>
      <c r="AR162"/>
      <c r="AS162"/>
      <c r="AT162"/>
      <c r="AU162"/>
      <c r="AV162"/>
      <c r="AW162"/>
      <c r="AX162"/>
      <c r="AY162"/>
      <c r="AZ162"/>
      <c r="BA162"/>
      <c r="BB162"/>
      <c r="BC162"/>
      <c r="BD162"/>
      <c r="BE162"/>
      <c r="BF162"/>
      <c r="BG162"/>
      <c r="BH162"/>
      <c r="BI162"/>
      <c r="BJ162"/>
      <c r="BK162"/>
      <c r="BL162"/>
      <c r="BM162"/>
      <c r="BN162"/>
      <c r="BO162"/>
      <c r="BP162"/>
      <c r="BQ162" s="12"/>
      <c r="BR162" s="12"/>
      <c r="BS162" s="12"/>
      <c r="BT162" s="12"/>
    </row>
    <row r="163" spans="2:72" ht="15">
      <c r="B163" s="18"/>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J163" s="14"/>
      <c r="AK163" s="14"/>
      <c r="AL163" s="14"/>
      <c r="AM163" s="14"/>
      <c r="AN163"/>
      <c r="AO163"/>
      <c r="AP163"/>
      <c r="AQ163"/>
      <c r="AR163"/>
      <c r="AS163"/>
      <c r="AT163"/>
      <c r="AU163"/>
      <c r="AV163"/>
      <c r="AW163"/>
      <c r="AX163"/>
      <c r="AY163"/>
      <c r="AZ163"/>
      <c r="BA163"/>
      <c r="BB163"/>
      <c r="BC163"/>
      <c r="BD163"/>
      <c r="BE163"/>
      <c r="BF163"/>
      <c r="BG163"/>
      <c r="BH163"/>
      <c r="BI163"/>
      <c r="BJ163"/>
      <c r="BK163"/>
      <c r="BL163"/>
      <c r="BM163"/>
      <c r="BN163"/>
      <c r="BO163"/>
      <c r="BP163"/>
      <c r="BQ163" s="12"/>
      <c r="BR163" s="12"/>
      <c r="BS163" s="12"/>
      <c r="BT163" s="12"/>
    </row>
    <row r="164" spans="2:72" ht="15">
      <c r="B164" s="18"/>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J164" s="14"/>
      <c r="AK164" s="14"/>
      <c r="AL164" s="14"/>
      <c r="AM164" s="14"/>
      <c r="AN164"/>
      <c r="AO164"/>
      <c r="AP164"/>
      <c r="AQ164"/>
      <c r="AR164"/>
      <c r="AS164"/>
      <c r="AT164"/>
      <c r="AU164"/>
      <c r="AV164"/>
      <c r="AW164"/>
      <c r="AX164"/>
      <c r="AY164"/>
      <c r="AZ164"/>
      <c r="BA164"/>
      <c r="BB164"/>
      <c r="BC164"/>
      <c r="BD164"/>
      <c r="BE164"/>
      <c r="BF164"/>
      <c r="BG164"/>
      <c r="BH164"/>
      <c r="BI164"/>
      <c r="BJ164"/>
      <c r="BK164"/>
      <c r="BL164"/>
      <c r="BM164"/>
      <c r="BN164"/>
      <c r="BO164"/>
      <c r="BP164"/>
      <c r="BQ164" s="12"/>
      <c r="BR164" s="12"/>
      <c r="BS164" s="12"/>
      <c r="BT164" s="12"/>
    </row>
    <row r="165" spans="2:72" ht="15">
      <c r="B165" s="18"/>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J165" s="15"/>
      <c r="AK165" s="15"/>
      <c r="AL165" s="15"/>
      <c r="AM165" s="15"/>
      <c r="AN165"/>
      <c r="AO165"/>
      <c r="AP165"/>
      <c r="AQ165"/>
      <c r="AR165"/>
      <c r="AS165"/>
      <c r="AT165"/>
      <c r="AU165"/>
      <c r="AV165"/>
      <c r="AW165"/>
      <c r="AX165"/>
      <c r="AY165"/>
      <c r="AZ165"/>
      <c r="BA165"/>
      <c r="BB165"/>
      <c r="BC165"/>
      <c r="BD165"/>
      <c r="BE165"/>
      <c r="BF165"/>
      <c r="BG165"/>
      <c r="BH165"/>
      <c r="BI165"/>
      <c r="BJ165"/>
      <c r="BK165"/>
      <c r="BL165"/>
      <c r="BM165"/>
      <c r="BN165"/>
      <c r="BO165"/>
      <c r="BP165"/>
      <c r="BQ165" s="12"/>
      <c r="BR165" s="12"/>
      <c r="BS165" s="12"/>
      <c r="BT165" s="12"/>
    </row>
    <row r="166" spans="2:72" ht="15">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J166" s="41"/>
      <c r="AK166" s="41"/>
      <c r="AL166" s="41"/>
      <c r="AM166" s="41"/>
      <c r="AN166"/>
      <c r="AO166"/>
      <c r="AP166"/>
      <c r="AQ166"/>
      <c r="AR166"/>
      <c r="AS166"/>
      <c r="AT166"/>
      <c r="AU166"/>
      <c r="AV166"/>
      <c r="AW166"/>
      <c r="AX166"/>
      <c r="AY166"/>
      <c r="AZ166"/>
      <c r="BA166"/>
      <c r="BB166"/>
      <c r="BC166"/>
      <c r="BD166"/>
      <c r="BE166"/>
      <c r="BF166"/>
      <c r="BG166"/>
      <c r="BH166"/>
      <c r="BI166"/>
      <c r="BJ166"/>
      <c r="BK166"/>
      <c r="BL166"/>
      <c r="BM166"/>
      <c r="BN166"/>
      <c r="BO166"/>
      <c r="BP166"/>
      <c r="BQ166" s="12"/>
      <c r="BR166" s="12"/>
      <c r="BS166" s="12"/>
      <c r="BT166" s="12"/>
    </row>
    <row r="167" spans="2:72" ht="15">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J167" s="42"/>
      <c r="AK167" s="42"/>
      <c r="AL167" s="42"/>
      <c r="AM167" s="42"/>
      <c r="AN167"/>
      <c r="AO167"/>
      <c r="AP167"/>
      <c r="AQ167"/>
      <c r="AR167"/>
      <c r="AS167"/>
      <c r="AT167"/>
      <c r="AU167"/>
      <c r="AV167"/>
      <c r="AW167"/>
      <c r="AX167"/>
      <c r="AY167"/>
      <c r="AZ167"/>
      <c r="BA167"/>
      <c r="BB167"/>
      <c r="BC167"/>
      <c r="BD167"/>
      <c r="BE167"/>
      <c r="BF167"/>
      <c r="BG167"/>
      <c r="BH167"/>
      <c r="BI167"/>
      <c r="BJ167"/>
      <c r="BK167"/>
      <c r="BL167"/>
      <c r="BM167"/>
      <c r="BN167"/>
      <c r="BO167"/>
      <c r="BP167"/>
      <c r="BQ167" s="12"/>
      <c r="BR167" s="12"/>
      <c r="BS167" s="12"/>
      <c r="BT167" s="12"/>
    </row>
    <row r="168" spans="2:72" ht="15">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J168" s="42"/>
      <c r="AK168" s="42"/>
      <c r="AL168" s="42"/>
      <c r="AM168" s="42"/>
      <c r="AN168"/>
      <c r="AO168"/>
      <c r="AP168"/>
      <c r="AQ168"/>
      <c r="AR168"/>
      <c r="AS168"/>
      <c r="AT168"/>
      <c r="AU168"/>
      <c r="AV168"/>
      <c r="AW168"/>
      <c r="AX168"/>
      <c r="AY168"/>
      <c r="AZ168"/>
      <c r="BA168"/>
      <c r="BB168"/>
      <c r="BC168"/>
      <c r="BD168"/>
      <c r="BE168"/>
      <c r="BF168"/>
      <c r="BG168"/>
      <c r="BH168"/>
      <c r="BI168"/>
      <c r="BJ168"/>
      <c r="BK168"/>
      <c r="BL168"/>
      <c r="BM168"/>
      <c r="BN168"/>
      <c r="BO168"/>
      <c r="BP168"/>
      <c r="BQ168" s="12"/>
      <c r="BR168" s="12"/>
      <c r="BS168" s="12"/>
      <c r="BT168" s="12"/>
    </row>
    <row r="169" spans="2:72" ht="15">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J169" s="42"/>
      <c r="AK169" s="42"/>
      <c r="AL169" s="42"/>
      <c r="AM169" s="42"/>
      <c r="AN169"/>
      <c r="AO169"/>
      <c r="AP169"/>
      <c r="AQ169"/>
      <c r="AR169"/>
      <c r="AS169"/>
      <c r="AT169"/>
      <c r="AU169"/>
      <c r="AV169"/>
      <c r="AW169"/>
      <c r="AX169"/>
      <c r="AY169"/>
      <c r="AZ169"/>
      <c r="BA169"/>
      <c r="BB169"/>
      <c r="BC169"/>
      <c r="BD169"/>
      <c r="BE169"/>
      <c r="BF169"/>
      <c r="BG169"/>
      <c r="BH169"/>
      <c r="BI169"/>
      <c r="BJ169"/>
      <c r="BK169"/>
      <c r="BL169"/>
      <c r="BM169"/>
      <c r="BN169"/>
      <c r="BO169"/>
      <c r="BP169"/>
      <c r="BQ169" s="12"/>
      <c r="BR169" s="12"/>
      <c r="BS169" s="12"/>
      <c r="BT169" s="12"/>
    </row>
    <row r="170" spans="2:72" ht="15">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J170" s="42"/>
      <c r="AK170" s="42"/>
      <c r="AL170" s="42"/>
      <c r="AM170" s="42"/>
      <c r="AN170"/>
      <c r="AO170"/>
      <c r="AP170"/>
      <c r="AQ170"/>
      <c r="AR170"/>
      <c r="AS170"/>
      <c r="AT170"/>
      <c r="AU170"/>
      <c r="AV170"/>
      <c r="AW170"/>
      <c r="AX170"/>
      <c r="AY170"/>
      <c r="AZ170"/>
      <c r="BA170"/>
      <c r="BB170"/>
      <c r="BC170"/>
      <c r="BD170"/>
      <c r="BE170"/>
      <c r="BF170"/>
      <c r="BG170"/>
      <c r="BH170"/>
      <c r="BI170"/>
      <c r="BJ170"/>
      <c r="BK170"/>
      <c r="BL170"/>
      <c r="BM170"/>
      <c r="BN170"/>
      <c r="BO170"/>
      <c r="BP170"/>
      <c r="BQ170" s="12"/>
      <c r="BR170" s="12"/>
      <c r="BS170" s="12"/>
      <c r="BT170" s="12"/>
    </row>
    <row r="171" spans="2:72" ht="15">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J171" s="42"/>
      <c r="AK171" s="42"/>
      <c r="AL171" s="42"/>
      <c r="AM171" s="42"/>
      <c r="AN171"/>
      <c r="AO171"/>
      <c r="AP171"/>
      <c r="AQ171"/>
      <c r="AR171"/>
      <c r="AS171"/>
      <c r="AT171"/>
      <c r="AU171"/>
      <c r="AV171"/>
      <c r="AW171"/>
      <c r="AX171"/>
      <c r="AY171"/>
      <c r="AZ171"/>
      <c r="BA171"/>
      <c r="BB171"/>
      <c r="BC171"/>
      <c r="BD171"/>
      <c r="BE171"/>
      <c r="BF171"/>
      <c r="BG171"/>
      <c r="BH171"/>
      <c r="BI171"/>
      <c r="BJ171"/>
      <c r="BK171"/>
      <c r="BL171"/>
      <c r="BM171"/>
      <c r="BN171"/>
      <c r="BO171"/>
      <c r="BP171"/>
    </row>
    <row r="172" spans="2:72" ht="15">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J172" s="42"/>
      <c r="AK172" s="42"/>
      <c r="AL172" s="42"/>
      <c r="AM172" s="42"/>
      <c r="AN172"/>
      <c r="AO172"/>
      <c r="AP172"/>
      <c r="AQ172"/>
      <c r="AR172"/>
      <c r="AS172"/>
      <c r="AT172"/>
      <c r="AU172"/>
      <c r="AV172"/>
      <c r="AW172"/>
      <c r="AX172"/>
      <c r="AY172"/>
      <c r="AZ172"/>
      <c r="BA172"/>
      <c r="BB172"/>
      <c r="BC172"/>
      <c r="BD172"/>
      <c r="BE172"/>
      <c r="BF172"/>
      <c r="BG172"/>
      <c r="BH172"/>
      <c r="BI172"/>
      <c r="BJ172"/>
      <c r="BK172"/>
      <c r="BL172"/>
      <c r="BM172"/>
      <c r="BN172"/>
      <c r="BO172"/>
      <c r="BP172"/>
    </row>
    <row r="173" spans="2:72" ht="15">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J173" s="42"/>
      <c r="AK173" s="42"/>
      <c r="AL173" s="42"/>
      <c r="AM173" s="42"/>
      <c r="AN173"/>
      <c r="AO173"/>
      <c r="AP173"/>
      <c r="AQ173"/>
      <c r="AR173"/>
      <c r="AS173"/>
      <c r="AT173"/>
      <c r="AU173"/>
      <c r="AV173"/>
      <c r="AW173"/>
      <c r="AX173"/>
      <c r="AY173"/>
      <c r="AZ173"/>
      <c r="BA173"/>
      <c r="BB173"/>
      <c r="BC173"/>
      <c r="BD173"/>
      <c r="BE173"/>
      <c r="BF173"/>
      <c r="BG173"/>
      <c r="BH173"/>
      <c r="BI173"/>
      <c r="BJ173"/>
      <c r="BK173"/>
      <c r="BL173"/>
      <c r="BM173"/>
      <c r="BN173"/>
      <c r="BO173"/>
      <c r="BP173"/>
    </row>
    <row r="174" spans="2:72" ht="15">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J174" s="42"/>
      <c r="AK174" s="42"/>
      <c r="AL174" s="42"/>
      <c r="AM174" s="42"/>
      <c r="AN174"/>
      <c r="AO174"/>
      <c r="AP174"/>
      <c r="AQ174"/>
      <c r="AR174"/>
      <c r="AS174"/>
      <c r="AT174"/>
      <c r="AU174"/>
      <c r="AV174"/>
      <c r="AW174"/>
      <c r="AX174"/>
      <c r="AY174"/>
      <c r="AZ174"/>
      <c r="BA174"/>
      <c r="BB174"/>
      <c r="BC174"/>
      <c r="BD174"/>
      <c r="BE174"/>
      <c r="BF174"/>
      <c r="BG174"/>
      <c r="BH174"/>
      <c r="BI174"/>
      <c r="BJ174"/>
      <c r="BK174"/>
      <c r="BL174"/>
      <c r="BM174"/>
      <c r="BN174"/>
      <c r="BO174"/>
      <c r="BP174"/>
    </row>
    <row r="175" spans="2:72" ht="15">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J175" s="42"/>
      <c r="AK175" s="42"/>
      <c r="AL175" s="42"/>
      <c r="AM175" s="42"/>
      <c r="AN175"/>
      <c r="AO175"/>
      <c r="AP175"/>
      <c r="AQ175"/>
      <c r="AR175"/>
      <c r="AS175"/>
      <c r="AT175"/>
      <c r="AU175"/>
      <c r="AV175"/>
      <c r="AW175"/>
      <c r="AX175"/>
      <c r="AY175"/>
      <c r="AZ175"/>
      <c r="BA175"/>
      <c r="BB175"/>
      <c r="BC175"/>
      <c r="BD175"/>
      <c r="BE175"/>
      <c r="BF175"/>
      <c r="BG175"/>
      <c r="BH175"/>
      <c r="BI175"/>
      <c r="BJ175"/>
      <c r="BK175"/>
      <c r="BL175"/>
      <c r="BM175"/>
      <c r="BN175"/>
      <c r="BO175"/>
      <c r="BP175"/>
    </row>
    <row r="176" spans="2:72" ht="15">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J176" s="42"/>
      <c r="AK176" s="42"/>
      <c r="AL176" s="42"/>
      <c r="AM176" s="42"/>
      <c r="AN176"/>
      <c r="AO176"/>
      <c r="AP176"/>
      <c r="AQ176"/>
      <c r="AR176"/>
      <c r="AS176"/>
      <c r="AT176"/>
      <c r="AU176"/>
      <c r="AV176"/>
      <c r="AW176"/>
      <c r="AX176"/>
      <c r="AY176"/>
      <c r="AZ176"/>
      <c r="BA176"/>
      <c r="BB176"/>
      <c r="BC176"/>
      <c r="BD176"/>
      <c r="BE176"/>
      <c r="BF176"/>
      <c r="BG176"/>
      <c r="BH176"/>
      <c r="BI176"/>
      <c r="BJ176"/>
      <c r="BK176"/>
      <c r="BL176"/>
      <c r="BM176"/>
      <c r="BN176"/>
      <c r="BO176"/>
      <c r="BP176"/>
    </row>
    <row r="177" spans="2:68" ht="15">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J177" s="42"/>
      <c r="AK177" s="42"/>
      <c r="AL177" s="42"/>
      <c r="AM177" s="42"/>
      <c r="AN177"/>
      <c r="AO177"/>
      <c r="AP177"/>
      <c r="AQ177"/>
      <c r="AR177"/>
      <c r="AS177"/>
      <c r="AT177"/>
      <c r="AU177"/>
      <c r="AV177"/>
      <c r="AW177"/>
      <c r="AX177"/>
      <c r="AY177"/>
      <c r="AZ177"/>
      <c r="BA177"/>
      <c r="BB177"/>
      <c r="BC177"/>
      <c r="BD177"/>
      <c r="BE177"/>
      <c r="BF177"/>
      <c r="BG177"/>
      <c r="BH177"/>
      <c r="BI177"/>
      <c r="BJ177"/>
      <c r="BK177"/>
      <c r="BL177"/>
      <c r="BM177"/>
      <c r="BN177"/>
      <c r="BO177"/>
      <c r="BP177"/>
    </row>
    <row r="178" spans="2:68" ht="15">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J178" s="42"/>
      <c r="AK178" s="42"/>
      <c r="AL178" s="42"/>
      <c r="AM178" s="42"/>
      <c r="AN178"/>
      <c r="AO178"/>
      <c r="AP178"/>
      <c r="AQ178"/>
      <c r="AR178"/>
      <c r="AS178"/>
      <c r="AT178"/>
      <c r="AU178"/>
      <c r="AV178"/>
      <c r="AW178"/>
      <c r="AX178"/>
      <c r="AY178"/>
      <c r="AZ178"/>
      <c r="BA178"/>
      <c r="BB178"/>
      <c r="BC178"/>
      <c r="BD178"/>
      <c r="BE178"/>
      <c r="BF178"/>
      <c r="BG178"/>
      <c r="BH178"/>
      <c r="BI178"/>
      <c r="BJ178"/>
      <c r="BK178"/>
      <c r="BL178"/>
      <c r="BM178"/>
      <c r="BN178"/>
      <c r="BO178"/>
      <c r="BP178"/>
    </row>
    <row r="179" spans="2:68" ht="15">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J179" s="42"/>
      <c r="AK179" s="42"/>
      <c r="AL179" s="42"/>
      <c r="AM179" s="42"/>
      <c r="AN179"/>
      <c r="AO179"/>
      <c r="AP179"/>
      <c r="AQ179"/>
      <c r="AR179"/>
      <c r="AS179"/>
      <c r="AT179"/>
      <c r="AU179"/>
      <c r="AV179"/>
      <c r="AW179"/>
      <c r="AX179"/>
      <c r="AY179"/>
      <c r="AZ179"/>
      <c r="BA179"/>
      <c r="BB179"/>
      <c r="BC179"/>
      <c r="BD179"/>
      <c r="BE179"/>
      <c r="BF179"/>
      <c r="BG179"/>
      <c r="BH179"/>
      <c r="BI179"/>
      <c r="BJ179"/>
      <c r="BK179"/>
      <c r="BL179"/>
      <c r="BM179"/>
      <c r="BN179"/>
      <c r="BO179"/>
      <c r="BP179"/>
    </row>
    <row r="180" spans="2:68" ht="15">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J180" s="42"/>
      <c r="AK180" s="42"/>
      <c r="AL180" s="42"/>
      <c r="AM180" s="42"/>
      <c r="AN180"/>
      <c r="AO180"/>
      <c r="AP180"/>
      <c r="AQ180"/>
      <c r="AR180"/>
      <c r="AS180"/>
      <c r="AT180"/>
      <c r="AU180"/>
      <c r="AV180"/>
      <c r="AW180"/>
      <c r="AX180"/>
      <c r="AY180"/>
      <c r="AZ180"/>
      <c r="BA180"/>
      <c r="BB180"/>
      <c r="BC180"/>
      <c r="BD180"/>
      <c r="BE180"/>
      <c r="BF180"/>
      <c r="BG180"/>
      <c r="BH180"/>
      <c r="BI180"/>
      <c r="BJ180"/>
      <c r="BK180"/>
      <c r="BL180"/>
      <c r="BM180"/>
      <c r="BN180"/>
      <c r="BO180"/>
      <c r="BP180"/>
    </row>
    <row r="181" spans="2:68" ht="15">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J181" s="42"/>
      <c r="AK181" s="42"/>
      <c r="AL181" s="42"/>
      <c r="AM181" s="42"/>
      <c r="AN181"/>
      <c r="AO181"/>
      <c r="AP181"/>
      <c r="AQ181"/>
      <c r="AR181"/>
      <c r="AS181"/>
      <c r="AT181"/>
      <c r="AU181"/>
      <c r="AV181"/>
      <c r="AW181"/>
      <c r="AX181"/>
      <c r="AY181"/>
      <c r="AZ181"/>
      <c r="BA181"/>
      <c r="BB181"/>
      <c r="BC181"/>
      <c r="BD181"/>
      <c r="BE181"/>
      <c r="BF181"/>
      <c r="BG181"/>
      <c r="BH181"/>
      <c r="BI181"/>
      <c r="BJ181"/>
      <c r="BK181"/>
      <c r="BL181"/>
      <c r="BM181"/>
      <c r="BN181"/>
      <c r="BO181"/>
      <c r="BP181"/>
    </row>
    <row r="182" spans="2:68" ht="15">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J182" s="42"/>
      <c r="AK182" s="42"/>
      <c r="AL182" s="42"/>
      <c r="AM182" s="42"/>
      <c r="AN182"/>
      <c r="AO182"/>
      <c r="AP182"/>
      <c r="AQ182"/>
      <c r="AR182"/>
      <c r="AS182"/>
      <c r="AT182"/>
      <c r="AU182"/>
      <c r="AV182"/>
      <c r="AW182"/>
      <c r="AX182"/>
      <c r="AY182"/>
      <c r="AZ182"/>
      <c r="BA182"/>
      <c r="BB182"/>
      <c r="BC182"/>
      <c r="BD182"/>
      <c r="BE182"/>
      <c r="BF182"/>
      <c r="BG182"/>
      <c r="BH182"/>
      <c r="BI182"/>
      <c r="BJ182"/>
      <c r="BK182"/>
      <c r="BL182"/>
      <c r="BM182"/>
      <c r="BN182"/>
      <c r="BO182"/>
      <c r="BP182"/>
    </row>
    <row r="183" spans="2:68" ht="15">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J183" s="42"/>
      <c r="AK183" s="42"/>
      <c r="AL183" s="42"/>
      <c r="AM183" s="42"/>
      <c r="AN183"/>
      <c r="AO183"/>
      <c r="AP183"/>
      <c r="AQ183"/>
      <c r="AR183"/>
      <c r="AS183"/>
      <c r="AT183"/>
      <c r="AU183"/>
      <c r="AV183"/>
      <c r="AW183"/>
      <c r="AX183"/>
      <c r="AY183"/>
      <c r="AZ183"/>
      <c r="BA183"/>
      <c r="BB183"/>
      <c r="BC183"/>
      <c r="BD183"/>
      <c r="BE183"/>
      <c r="BF183"/>
      <c r="BG183"/>
      <c r="BH183"/>
      <c r="BI183"/>
      <c r="BJ183"/>
      <c r="BK183"/>
      <c r="BL183"/>
      <c r="BM183"/>
      <c r="BN183"/>
      <c r="BO183"/>
      <c r="BP183"/>
    </row>
    <row r="184" spans="2:68" ht="15">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J184" s="42"/>
      <c r="AK184" s="42"/>
      <c r="AL184" s="42"/>
      <c r="AM184" s="42"/>
      <c r="AN184"/>
      <c r="AO184"/>
      <c r="AP184"/>
      <c r="AQ184"/>
      <c r="AR184"/>
      <c r="AS184"/>
      <c r="AT184"/>
      <c r="AU184"/>
      <c r="AV184"/>
      <c r="AW184"/>
      <c r="AX184"/>
      <c r="AY184"/>
      <c r="AZ184"/>
      <c r="BA184"/>
      <c r="BB184"/>
      <c r="BC184"/>
      <c r="BD184"/>
      <c r="BE184"/>
      <c r="BF184"/>
      <c r="BG184"/>
      <c r="BH184"/>
      <c r="BI184"/>
      <c r="BJ184"/>
      <c r="BK184"/>
      <c r="BL184"/>
      <c r="BM184"/>
      <c r="BN184"/>
      <c r="BO184"/>
      <c r="BP184"/>
    </row>
    <row r="185" spans="2:68" ht="15">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J185" s="42"/>
      <c r="AK185" s="42"/>
      <c r="AL185" s="42"/>
      <c r="AM185" s="42"/>
      <c r="AN185"/>
      <c r="AO185"/>
      <c r="AP185"/>
      <c r="AQ185"/>
      <c r="AR185"/>
      <c r="AS185"/>
      <c r="AT185"/>
      <c r="AU185"/>
      <c r="AV185"/>
      <c r="AW185"/>
      <c r="AX185"/>
      <c r="AY185"/>
      <c r="AZ185"/>
      <c r="BA185"/>
      <c r="BB185"/>
      <c r="BC185"/>
      <c r="BD185"/>
      <c r="BE185"/>
      <c r="BF185"/>
      <c r="BG185"/>
      <c r="BH185"/>
      <c r="BI185"/>
      <c r="BJ185"/>
      <c r="BK185"/>
      <c r="BL185"/>
      <c r="BM185"/>
      <c r="BN185"/>
      <c r="BO185"/>
      <c r="BP185"/>
    </row>
    <row r="186" spans="2:68" ht="15">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J186" s="42"/>
      <c r="AK186" s="42"/>
      <c r="AL186" s="42"/>
      <c r="AM186" s="42"/>
      <c r="AN186"/>
      <c r="AO186"/>
      <c r="AP186"/>
      <c r="AQ186"/>
      <c r="AR186"/>
      <c r="AS186"/>
      <c r="AT186"/>
      <c r="AU186"/>
      <c r="AV186"/>
      <c r="AW186"/>
      <c r="AX186"/>
      <c r="AY186"/>
      <c r="AZ186"/>
      <c r="BA186"/>
      <c r="BB186"/>
      <c r="BC186"/>
      <c r="BD186"/>
      <c r="BE186"/>
      <c r="BF186"/>
      <c r="BG186"/>
      <c r="BH186"/>
      <c r="BI186"/>
      <c r="BJ186"/>
      <c r="BK186"/>
      <c r="BL186"/>
      <c r="BM186"/>
      <c r="BN186"/>
      <c r="BO186"/>
      <c r="BP186"/>
    </row>
    <row r="187" spans="2:68" ht="15">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J187" s="42"/>
      <c r="AK187" s="42"/>
      <c r="AL187" s="42"/>
      <c r="AM187" s="42"/>
      <c r="AN187"/>
      <c r="AO187"/>
      <c r="AP187"/>
      <c r="AQ187"/>
      <c r="AR187"/>
      <c r="AS187"/>
      <c r="AT187"/>
      <c r="AU187"/>
      <c r="AV187"/>
      <c r="AW187"/>
      <c r="AX187"/>
      <c r="AY187"/>
      <c r="AZ187"/>
      <c r="BA187"/>
      <c r="BB187"/>
      <c r="BC187"/>
      <c r="BD187"/>
      <c r="BE187"/>
      <c r="BF187"/>
      <c r="BG187"/>
      <c r="BH187"/>
      <c r="BI187"/>
      <c r="BJ187"/>
      <c r="BK187"/>
      <c r="BL187"/>
      <c r="BM187"/>
      <c r="BN187"/>
      <c r="BO187"/>
      <c r="BP187"/>
    </row>
    <row r="188" spans="2:68" ht="15">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J188" s="42"/>
      <c r="AK188" s="42"/>
      <c r="AL188" s="42"/>
      <c r="AM188" s="42"/>
      <c r="AN188"/>
      <c r="AO188"/>
      <c r="AP188"/>
      <c r="AQ188"/>
      <c r="AR188"/>
      <c r="AS188"/>
      <c r="AT188"/>
      <c r="AU188"/>
      <c r="AV188"/>
      <c r="AW188"/>
      <c r="AX188"/>
      <c r="AY188"/>
      <c r="AZ188"/>
      <c r="BA188"/>
      <c r="BB188"/>
      <c r="BC188"/>
      <c r="BD188"/>
      <c r="BE188"/>
      <c r="BF188"/>
      <c r="BG188"/>
      <c r="BH188"/>
      <c r="BI188"/>
      <c r="BJ188"/>
      <c r="BK188"/>
      <c r="BL188"/>
      <c r="BM188"/>
      <c r="BN188"/>
      <c r="BO188"/>
      <c r="BP188"/>
    </row>
    <row r="189" spans="2:68" ht="15">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J189" s="42"/>
      <c r="AK189" s="42"/>
      <c r="AL189" s="42"/>
      <c r="AM189" s="42"/>
      <c r="AN189"/>
      <c r="AO189"/>
      <c r="AP189"/>
      <c r="AQ189"/>
      <c r="AR189"/>
      <c r="AS189"/>
      <c r="AT189"/>
      <c r="AU189"/>
      <c r="AV189"/>
      <c r="AW189"/>
      <c r="AX189"/>
      <c r="AY189"/>
      <c r="AZ189"/>
      <c r="BA189"/>
      <c r="BB189"/>
      <c r="BC189"/>
      <c r="BD189"/>
      <c r="BE189"/>
      <c r="BF189"/>
      <c r="BG189"/>
      <c r="BH189"/>
      <c r="BI189"/>
      <c r="BJ189"/>
      <c r="BK189"/>
      <c r="BL189"/>
      <c r="BM189"/>
      <c r="BN189"/>
      <c r="BO189"/>
      <c r="BP189"/>
    </row>
    <row r="190" spans="2:68" ht="15">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J190" s="42"/>
      <c r="AK190" s="42"/>
      <c r="AL190" s="42"/>
      <c r="AM190" s="42"/>
      <c r="AN190"/>
      <c r="AO190"/>
      <c r="AP190"/>
      <c r="AQ190"/>
      <c r="AR190"/>
      <c r="AS190"/>
      <c r="AT190"/>
      <c r="AU190"/>
      <c r="AV190"/>
      <c r="AW190"/>
      <c r="AX190"/>
      <c r="AY190"/>
      <c r="AZ190"/>
      <c r="BA190"/>
      <c r="BB190"/>
      <c r="BC190"/>
      <c r="BD190"/>
      <c r="BE190"/>
      <c r="BF190"/>
      <c r="BG190"/>
      <c r="BH190"/>
      <c r="BI190"/>
      <c r="BJ190"/>
      <c r="BK190"/>
      <c r="BL190"/>
      <c r="BM190"/>
      <c r="BN190"/>
      <c r="BO190"/>
      <c r="BP190"/>
    </row>
    <row r="191" spans="2:68" ht="15">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J191" s="41"/>
      <c r="AK191" s="41"/>
      <c r="AL191" s="41"/>
      <c r="AM191" s="41"/>
      <c r="AN191"/>
      <c r="AO191"/>
      <c r="AP191"/>
      <c r="AQ191"/>
      <c r="AR191"/>
      <c r="AS191"/>
      <c r="AT191"/>
      <c r="AU191"/>
      <c r="AV191"/>
      <c r="AW191"/>
      <c r="AX191"/>
      <c r="AY191"/>
      <c r="AZ191"/>
      <c r="BA191"/>
      <c r="BB191"/>
      <c r="BC191"/>
      <c r="BD191"/>
      <c r="BE191"/>
      <c r="BF191"/>
      <c r="BG191"/>
      <c r="BH191"/>
      <c r="BI191"/>
      <c r="BJ191"/>
      <c r="BK191"/>
      <c r="BL191"/>
      <c r="BM191"/>
      <c r="BN191"/>
      <c r="BO191"/>
      <c r="BP191"/>
    </row>
    <row r="192" spans="2:68" ht="15">
      <c r="AN192"/>
      <c r="AO192"/>
      <c r="AP192"/>
      <c r="AQ192"/>
      <c r="AR192"/>
      <c r="AS192"/>
      <c r="AT192"/>
      <c r="AU192"/>
      <c r="AV192"/>
      <c r="AW192"/>
      <c r="AX192"/>
      <c r="AY192"/>
      <c r="AZ192"/>
      <c r="BA192"/>
      <c r="BB192"/>
      <c r="BC192"/>
      <c r="BD192"/>
      <c r="BE192"/>
      <c r="BF192"/>
      <c r="BG192"/>
      <c r="BH192"/>
      <c r="BI192"/>
      <c r="BJ192"/>
      <c r="BK192"/>
      <c r="BL192"/>
      <c r="BM192"/>
      <c r="BN192"/>
      <c r="BO192"/>
      <c r="BP192"/>
    </row>
    <row r="193" spans="2:68" ht="15">
      <c r="AN193"/>
      <c r="AO193"/>
      <c r="AP193"/>
      <c r="AQ193"/>
      <c r="AR193"/>
      <c r="AS193"/>
      <c r="AT193"/>
      <c r="AU193"/>
      <c r="AV193"/>
      <c r="AW193"/>
      <c r="AX193"/>
      <c r="AY193"/>
      <c r="AZ193"/>
      <c r="BA193"/>
      <c r="BB193"/>
      <c r="BC193"/>
      <c r="BD193"/>
      <c r="BE193"/>
      <c r="BF193"/>
      <c r="BG193"/>
      <c r="BH193"/>
      <c r="BI193"/>
      <c r="BJ193"/>
      <c r="BK193"/>
      <c r="BL193"/>
      <c r="BM193"/>
      <c r="BN193"/>
      <c r="BO193"/>
      <c r="BP193"/>
    </row>
    <row r="194" spans="2:68" ht="15">
      <c r="AN194"/>
      <c r="AO194"/>
      <c r="AP194"/>
      <c r="AQ194"/>
      <c r="AR194"/>
      <c r="AS194"/>
      <c r="AT194"/>
      <c r="AU194"/>
      <c r="AV194"/>
      <c r="AW194"/>
      <c r="AX194"/>
      <c r="AY194"/>
      <c r="AZ194"/>
      <c r="BA194"/>
      <c r="BB194"/>
      <c r="BC194"/>
      <c r="BD194"/>
      <c r="BE194"/>
      <c r="BF194"/>
      <c r="BG194"/>
      <c r="BH194"/>
      <c r="BI194"/>
      <c r="BJ194"/>
      <c r="BK194"/>
      <c r="BL194"/>
      <c r="BM194"/>
      <c r="BN194"/>
      <c r="BO194"/>
      <c r="BP194"/>
    </row>
    <row r="195" spans="2:68" ht="15">
      <c r="AN195"/>
      <c r="AO195"/>
      <c r="AP195"/>
      <c r="AQ195"/>
      <c r="AR195"/>
      <c r="AS195"/>
      <c r="AT195"/>
      <c r="AU195"/>
      <c r="AV195"/>
      <c r="AW195"/>
      <c r="AX195"/>
      <c r="AY195"/>
      <c r="AZ195"/>
      <c r="BA195"/>
      <c r="BB195"/>
      <c r="BC195"/>
      <c r="BD195"/>
      <c r="BE195"/>
      <c r="BF195"/>
      <c r="BG195"/>
      <c r="BH195"/>
      <c r="BI195"/>
      <c r="BJ195"/>
      <c r="BK195"/>
      <c r="BL195"/>
      <c r="BM195"/>
      <c r="BN195"/>
      <c r="BO195"/>
      <c r="BP195"/>
    </row>
    <row r="196" spans="2:68" ht="15">
      <c r="AN196"/>
      <c r="AO196"/>
      <c r="AP196"/>
      <c r="AQ196"/>
      <c r="AR196"/>
      <c r="AS196"/>
      <c r="AT196"/>
      <c r="AU196"/>
      <c r="AV196"/>
      <c r="AW196"/>
      <c r="AX196"/>
      <c r="AY196"/>
      <c r="AZ196"/>
      <c r="BA196"/>
      <c r="BB196"/>
      <c r="BC196"/>
      <c r="BD196"/>
      <c r="BE196"/>
      <c r="BF196"/>
      <c r="BG196"/>
      <c r="BH196"/>
      <c r="BI196"/>
      <c r="BJ196"/>
      <c r="BK196"/>
      <c r="BL196"/>
      <c r="BM196"/>
      <c r="BN196"/>
      <c r="BO196"/>
      <c r="BP196"/>
    </row>
    <row r="197" spans="2:68" ht="15">
      <c r="AN197"/>
      <c r="AO197"/>
      <c r="AP197"/>
      <c r="AQ197"/>
      <c r="AR197"/>
      <c r="AS197"/>
      <c r="AT197"/>
      <c r="AU197"/>
      <c r="AV197"/>
      <c r="AW197"/>
      <c r="AX197"/>
      <c r="AY197"/>
      <c r="AZ197"/>
      <c r="BA197"/>
      <c r="BB197"/>
      <c r="BC197"/>
      <c r="BD197"/>
      <c r="BE197"/>
      <c r="BF197"/>
      <c r="BG197"/>
      <c r="BH197"/>
      <c r="BI197"/>
      <c r="BJ197"/>
      <c r="BK197"/>
      <c r="BL197"/>
      <c r="BM197"/>
      <c r="BN197"/>
      <c r="BO197"/>
      <c r="BP197"/>
    </row>
    <row r="198" spans="2:68" ht="15">
      <c r="AN198"/>
      <c r="AO198"/>
      <c r="AP198"/>
      <c r="AQ198"/>
      <c r="AR198"/>
      <c r="AS198"/>
      <c r="AT198"/>
      <c r="AU198"/>
      <c r="AV198"/>
      <c r="AW198"/>
      <c r="AX198"/>
      <c r="AY198"/>
      <c r="AZ198"/>
      <c r="BA198"/>
      <c r="BB198"/>
      <c r="BC198"/>
      <c r="BD198"/>
      <c r="BE198"/>
      <c r="BF198"/>
      <c r="BG198"/>
      <c r="BH198"/>
      <c r="BI198"/>
      <c r="BJ198"/>
      <c r="BK198"/>
      <c r="BL198"/>
      <c r="BM198"/>
      <c r="BN198"/>
      <c r="BO198"/>
      <c r="BP198"/>
    </row>
    <row r="199" spans="2:68" ht="15">
      <c r="B199" s="18"/>
      <c r="AN199"/>
      <c r="AO199"/>
      <c r="AP199"/>
      <c r="AQ199"/>
      <c r="AR199"/>
      <c r="AS199"/>
      <c r="AT199"/>
      <c r="AU199"/>
      <c r="AV199"/>
      <c r="AW199"/>
      <c r="AX199"/>
      <c r="AY199"/>
      <c r="AZ199"/>
      <c r="BA199"/>
      <c r="BB199"/>
      <c r="BC199"/>
      <c r="BD199"/>
      <c r="BE199"/>
      <c r="BF199"/>
      <c r="BG199"/>
      <c r="BH199"/>
      <c r="BI199"/>
      <c r="BJ199"/>
      <c r="BK199"/>
      <c r="BL199"/>
      <c r="BM199"/>
      <c r="BN199"/>
      <c r="BO199"/>
      <c r="BP199"/>
    </row>
    <row r="200" spans="2:68" ht="15">
      <c r="B200" s="18"/>
      <c r="AJ200" s="15"/>
      <c r="AN200"/>
      <c r="AO200"/>
      <c r="AP200"/>
      <c r="AQ200"/>
      <c r="AR200"/>
      <c r="AS200"/>
      <c r="AT200"/>
      <c r="AU200"/>
      <c r="AV200"/>
      <c r="AW200"/>
      <c r="AX200"/>
      <c r="AY200"/>
      <c r="AZ200"/>
      <c r="BA200"/>
      <c r="BB200"/>
      <c r="BC200"/>
      <c r="BD200"/>
      <c r="BE200"/>
      <c r="BF200"/>
      <c r="BG200"/>
      <c r="BH200"/>
      <c r="BI200"/>
      <c r="BJ200"/>
      <c r="BK200"/>
      <c r="BL200"/>
      <c r="BM200"/>
      <c r="BN200"/>
      <c r="BO200"/>
      <c r="BP200"/>
    </row>
    <row r="201" spans="2:68" ht="15">
      <c r="B201" s="18"/>
      <c r="AJ201" s="15"/>
      <c r="AN201"/>
      <c r="AO201"/>
      <c r="AP201"/>
      <c r="AQ201"/>
      <c r="AR201"/>
      <c r="AS201"/>
      <c r="AT201"/>
      <c r="AU201"/>
      <c r="AV201"/>
      <c r="AW201"/>
      <c r="AX201"/>
      <c r="AY201"/>
      <c r="AZ201"/>
      <c r="BA201"/>
      <c r="BB201"/>
      <c r="BC201"/>
      <c r="BD201"/>
      <c r="BE201"/>
      <c r="BF201"/>
      <c r="BG201"/>
      <c r="BH201"/>
      <c r="BI201"/>
      <c r="BJ201"/>
      <c r="BK201"/>
      <c r="BL201"/>
      <c r="BM201"/>
      <c r="BN201"/>
      <c r="BO201"/>
      <c r="BP201"/>
    </row>
    <row r="202" spans="2:68" ht="15">
      <c r="B202" s="18"/>
      <c r="AJ202" s="15"/>
      <c r="AN202"/>
      <c r="AO202"/>
      <c r="AP202"/>
      <c r="AQ202"/>
      <c r="AR202"/>
      <c r="AS202"/>
      <c r="AT202"/>
      <c r="AU202"/>
      <c r="AV202"/>
      <c r="AW202"/>
      <c r="AX202"/>
      <c r="AY202"/>
      <c r="AZ202"/>
      <c r="BA202"/>
      <c r="BB202"/>
      <c r="BC202"/>
      <c r="BD202"/>
      <c r="BE202"/>
      <c r="BF202"/>
      <c r="BG202"/>
      <c r="BH202"/>
      <c r="BI202"/>
      <c r="BJ202"/>
      <c r="BK202"/>
      <c r="BL202"/>
      <c r="BM202"/>
      <c r="BN202"/>
      <c r="BO202"/>
      <c r="BP202"/>
    </row>
    <row r="203" spans="2:68" ht="15">
      <c r="B203" s="18"/>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J203" s="14"/>
      <c r="AK203" s="14"/>
      <c r="AL203" s="14"/>
      <c r="AM203" s="14"/>
      <c r="AN203"/>
      <c r="AO203"/>
      <c r="AP203"/>
      <c r="AQ203"/>
      <c r="AR203"/>
      <c r="AS203"/>
      <c r="AT203"/>
      <c r="AU203"/>
      <c r="AV203"/>
      <c r="AW203"/>
      <c r="AX203"/>
      <c r="AY203"/>
      <c r="AZ203"/>
      <c r="BA203"/>
      <c r="BB203"/>
      <c r="BC203"/>
      <c r="BD203"/>
      <c r="BE203"/>
      <c r="BF203"/>
      <c r="BG203"/>
      <c r="BH203"/>
      <c r="BI203"/>
      <c r="BJ203"/>
      <c r="BK203"/>
      <c r="BL203"/>
      <c r="BM203"/>
      <c r="BN203"/>
      <c r="BO203"/>
      <c r="BP203"/>
    </row>
    <row r="204" spans="2:68" ht="15">
      <c r="B204" s="18"/>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J204" s="14"/>
      <c r="AK204" s="14"/>
      <c r="AL204" s="14"/>
      <c r="AM204" s="14"/>
      <c r="AN204"/>
      <c r="AO204"/>
      <c r="AP204"/>
      <c r="AQ204"/>
      <c r="AR204"/>
      <c r="AS204"/>
      <c r="AT204"/>
      <c r="AU204"/>
      <c r="AV204"/>
      <c r="AW204"/>
      <c r="AX204"/>
      <c r="AY204"/>
      <c r="AZ204"/>
      <c r="BA204"/>
      <c r="BB204"/>
      <c r="BC204"/>
      <c r="BD204"/>
      <c r="BE204"/>
      <c r="BF204"/>
      <c r="BG204"/>
      <c r="BH204"/>
      <c r="BI204"/>
      <c r="BJ204"/>
      <c r="BK204"/>
      <c r="BL204"/>
      <c r="BM204"/>
      <c r="BN204"/>
      <c r="BO204"/>
      <c r="BP204"/>
    </row>
    <row r="205" spans="2:68" ht="15">
      <c r="B205" s="18"/>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J205" s="15"/>
      <c r="AK205" s="15"/>
      <c r="AL205" s="15"/>
      <c r="AM205" s="15"/>
      <c r="AN205"/>
      <c r="AO205"/>
      <c r="AP205"/>
      <c r="AQ205"/>
      <c r="AR205"/>
      <c r="AS205"/>
      <c r="AT205"/>
      <c r="AU205"/>
      <c r="AV205"/>
      <c r="AW205"/>
      <c r="AX205"/>
      <c r="AY205"/>
      <c r="AZ205"/>
      <c r="BA205"/>
      <c r="BB205"/>
      <c r="BC205"/>
      <c r="BD205"/>
      <c r="BE205"/>
      <c r="BF205"/>
      <c r="BG205"/>
      <c r="BH205"/>
      <c r="BI205"/>
      <c r="BJ205"/>
      <c r="BK205"/>
      <c r="BL205"/>
      <c r="BM205"/>
      <c r="BN205"/>
      <c r="BO205"/>
      <c r="BP205"/>
    </row>
    <row r="206" spans="2:68" ht="15">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J206" s="41"/>
      <c r="AK206" s="41"/>
      <c r="AL206" s="41"/>
      <c r="AM206" s="41"/>
      <c r="AN206"/>
      <c r="AO206"/>
      <c r="AP206"/>
      <c r="AQ206"/>
      <c r="AR206"/>
      <c r="AS206"/>
      <c r="AT206"/>
      <c r="AU206"/>
      <c r="AV206"/>
      <c r="AW206"/>
      <c r="AX206"/>
      <c r="AY206"/>
      <c r="AZ206"/>
      <c r="BA206"/>
      <c r="BB206"/>
      <c r="BC206"/>
      <c r="BD206"/>
      <c r="BE206"/>
      <c r="BF206"/>
      <c r="BG206"/>
      <c r="BH206"/>
      <c r="BI206"/>
      <c r="BJ206"/>
      <c r="BK206"/>
      <c r="BL206"/>
      <c r="BM206"/>
      <c r="BN206"/>
      <c r="BO206"/>
      <c r="BP206"/>
    </row>
    <row r="207" spans="2:68" ht="15">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J207" s="42"/>
      <c r="AK207" s="42"/>
      <c r="AL207" s="42"/>
      <c r="AM207" s="42"/>
      <c r="AN207"/>
      <c r="AO207"/>
      <c r="AP207"/>
      <c r="AQ207"/>
      <c r="AR207"/>
      <c r="AS207"/>
      <c r="AT207"/>
      <c r="AU207"/>
      <c r="AV207"/>
      <c r="AW207"/>
      <c r="AX207"/>
      <c r="AY207"/>
      <c r="AZ207"/>
      <c r="BA207"/>
      <c r="BB207"/>
      <c r="BC207"/>
      <c r="BD207"/>
      <c r="BE207"/>
      <c r="BF207"/>
      <c r="BG207"/>
      <c r="BH207"/>
      <c r="BI207"/>
      <c r="BJ207"/>
      <c r="BK207"/>
      <c r="BL207"/>
      <c r="BM207"/>
      <c r="BN207"/>
      <c r="BO207"/>
      <c r="BP207"/>
    </row>
    <row r="208" spans="2:68" ht="15">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J208" s="42"/>
      <c r="AK208" s="42"/>
      <c r="AL208" s="42"/>
      <c r="AM208" s="42"/>
      <c r="AN208"/>
      <c r="AO208"/>
      <c r="AP208"/>
      <c r="AQ208"/>
      <c r="AR208"/>
      <c r="AS208"/>
      <c r="AT208"/>
      <c r="AU208"/>
      <c r="AV208"/>
      <c r="AW208"/>
      <c r="AX208"/>
      <c r="AY208"/>
      <c r="AZ208"/>
      <c r="BA208"/>
      <c r="BB208"/>
      <c r="BC208"/>
      <c r="BD208"/>
      <c r="BE208"/>
      <c r="BF208"/>
      <c r="BG208"/>
      <c r="BH208"/>
      <c r="BI208"/>
      <c r="BJ208"/>
      <c r="BK208"/>
      <c r="BL208"/>
      <c r="BM208"/>
      <c r="BN208"/>
      <c r="BO208"/>
      <c r="BP208"/>
    </row>
    <row r="209" spans="1:72" ht="15">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J209" s="42"/>
      <c r="AK209" s="42"/>
      <c r="AL209" s="42"/>
      <c r="AM209" s="42"/>
      <c r="AN209"/>
      <c r="AO209"/>
      <c r="AP209"/>
      <c r="AQ209"/>
      <c r="AR209"/>
      <c r="AS209"/>
      <c r="AT209"/>
      <c r="AU209"/>
      <c r="AV209"/>
      <c r="AW209"/>
      <c r="AX209"/>
      <c r="AY209"/>
      <c r="AZ209"/>
      <c r="BA209"/>
      <c r="BB209"/>
      <c r="BC209"/>
      <c r="BD209"/>
      <c r="BE209"/>
      <c r="BF209"/>
      <c r="BG209"/>
      <c r="BH209"/>
      <c r="BI209"/>
      <c r="BJ209"/>
      <c r="BK209"/>
      <c r="BL209"/>
      <c r="BM209"/>
      <c r="BN209"/>
      <c r="BO209"/>
      <c r="BP209"/>
    </row>
    <row r="210" spans="1:72" ht="15">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J210" s="42"/>
      <c r="AK210" s="42"/>
      <c r="AL210" s="42"/>
      <c r="AM210" s="42"/>
      <c r="AN210"/>
      <c r="AO210"/>
      <c r="AP210"/>
      <c r="AQ210"/>
      <c r="AR210"/>
      <c r="AS210"/>
      <c r="AT210"/>
      <c r="AU210"/>
      <c r="AV210"/>
      <c r="AW210"/>
      <c r="AX210"/>
      <c r="AY210"/>
      <c r="AZ210"/>
      <c r="BA210"/>
      <c r="BB210"/>
      <c r="BC210"/>
      <c r="BD210"/>
      <c r="BE210"/>
      <c r="BF210"/>
      <c r="BG210"/>
      <c r="BH210"/>
      <c r="BI210"/>
      <c r="BJ210"/>
      <c r="BK210"/>
      <c r="BL210"/>
      <c r="BM210"/>
      <c r="BN210"/>
      <c r="BO210"/>
      <c r="BP210"/>
    </row>
    <row r="211" spans="1:72" ht="15">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J211" s="42"/>
      <c r="AK211" s="42"/>
      <c r="AL211" s="42"/>
      <c r="AM211" s="42"/>
      <c r="AN211"/>
      <c r="AO211"/>
      <c r="AP211"/>
      <c r="AQ211"/>
      <c r="AR211"/>
      <c r="AS211"/>
      <c r="AT211"/>
      <c r="AU211"/>
      <c r="AV211"/>
      <c r="AW211"/>
      <c r="AX211"/>
      <c r="AY211"/>
      <c r="AZ211"/>
      <c r="BA211"/>
      <c r="BB211"/>
      <c r="BC211"/>
      <c r="BD211"/>
      <c r="BE211"/>
      <c r="BF211"/>
      <c r="BG211"/>
      <c r="BH211"/>
      <c r="BI211"/>
      <c r="BJ211"/>
      <c r="BK211"/>
      <c r="BL211"/>
      <c r="BM211"/>
      <c r="BN211"/>
      <c r="BO211"/>
      <c r="BP211"/>
    </row>
    <row r="212" spans="1:72" ht="15">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J212" s="42"/>
      <c r="AK212" s="42"/>
      <c r="AL212" s="42"/>
      <c r="AM212" s="42"/>
      <c r="AN212"/>
      <c r="AO212"/>
      <c r="AP212"/>
      <c r="AQ212"/>
      <c r="AR212"/>
      <c r="AS212"/>
      <c r="AT212"/>
      <c r="AU212"/>
      <c r="AV212"/>
      <c r="AW212"/>
      <c r="AX212"/>
      <c r="AY212"/>
      <c r="AZ212"/>
      <c r="BA212"/>
      <c r="BB212"/>
      <c r="BC212"/>
      <c r="BD212"/>
      <c r="BE212"/>
      <c r="BF212"/>
      <c r="BG212"/>
      <c r="BH212"/>
      <c r="BI212"/>
      <c r="BJ212"/>
      <c r="BK212"/>
      <c r="BL212"/>
      <c r="BM212"/>
      <c r="BN212"/>
      <c r="BO212"/>
      <c r="BP212"/>
    </row>
    <row r="213" spans="1:72" ht="15">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J213" s="42"/>
      <c r="AK213" s="42"/>
      <c r="AL213" s="42"/>
      <c r="AM213" s="42"/>
      <c r="AN213"/>
      <c r="AO213"/>
      <c r="AP213"/>
      <c r="AQ213"/>
      <c r="AR213"/>
      <c r="AS213"/>
      <c r="AT213"/>
      <c r="AU213"/>
      <c r="AV213"/>
      <c r="AW213"/>
      <c r="AX213"/>
      <c r="AY213"/>
      <c r="AZ213"/>
      <c r="BA213"/>
      <c r="BB213"/>
      <c r="BC213"/>
      <c r="BD213"/>
      <c r="BE213"/>
      <c r="BF213"/>
      <c r="BG213"/>
      <c r="BH213"/>
      <c r="BI213"/>
      <c r="BJ213"/>
      <c r="BK213"/>
      <c r="BL213"/>
      <c r="BM213"/>
      <c r="BN213"/>
      <c r="BO213"/>
      <c r="BP213"/>
    </row>
    <row r="214" spans="1:72" ht="15">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J214" s="42"/>
      <c r="AK214" s="42"/>
      <c r="AL214" s="42"/>
      <c r="AM214" s="42"/>
      <c r="AN214"/>
      <c r="AO214"/>
      <c r="AP214"/>
      <c r="AQ214"/>
      <c r="AR214"/>
      <c r="AS214"/>
      <c r="AT214"/>
      <c r="AU214"/>
      <c r="AV214"/>
      <c r="AW214"/>
      <c r="AX214"/>
      <c r="AY214"/>
      <c r="AZ214"/>
      <c r="BA214"/>
      <c r="BB214"/>
      <c r="BC214"/>
      <c r="BD214"/>
      <c r="BE214"/>
      <c r="BF214"/>
      <c r="BG214"/>
      <c r="BH214"/>
      <c r="BI214"/>
      <c r="BJ214"/>
      <c r="BK214"/>
      <c r="BL214"/>
      <c r="BM214"/>
      <c r="BN214"/>
      <c r="BO214"/>
      <c r="BP214"/>
    </row>
    <row r="215" spans="1:7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J215" s="42"/>
      <c r="AK215" s="42"/>
      <c r="AL215" s="42"/>
      <c r="AM215" s="42"/>
    </row>
    <row r="216" spans="1:7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J216" s="42"/>
      <c r="AK216" s="42"/>
      <c r="AL216" s="42"/>
      <c r="AM216" s="42"/>
    </row>
    <row r="217" spans="1:7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J217" s="42"/>
      <c r="AK217" s="42"/>
      <c r="AL217" s="42"/>
      <c r="AM217" s="42"/>
    </row>
    <row r="218" spans="1:7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J218" s="42"/>
      <c r="AK218" s="42"/>
      <c r="AL218" s="42"/>
      <c r="AM218" s="42"/>
    </row>
    <row r="219" spans="1:7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J219" s="42"/>
      <c r="AK219" s="42"/>
      <c r="AL219" s="42"/>
      <c r="AM219" s="42"/>
    </row>
    <row r="220" spans="1:7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J220" s="42"/>
      <c r="AK220" s="42"/>
      <c r="AL220" s="42"/>
      <c r="AM220" s="42"/>
    </row>
    <row r="221" spans="1:7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J221" s="42"/>
      <c r="AK221" s="42"/>
      <c r="AL221" s="42"/>
      <c r="AM221" s="42"/>
    </row>
    <row r="222" spans="1:72" s="12" customFormat="1">
      <c r="A222" s="1"/>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J222" s="42"/>
      <c r="AK222" s="42"/>
      <c r="AL222" s="42"/>
      <c r="AM222" s="42"/>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s="12" customFormat="1">
      <c r="A223" s="1"/>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J223" s="42"/>
      <c r="AK223" s="42"/>
      <c r="AL223" s="42"/>
      <c r="AM223" s="42"/>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s="12" customFormat="1">
      <c r="A224" s="1"/>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J224" s="42"/>
      <c r="AK224" s="42"/>
      <c r="AL224" s="42"/>
      <c r="AM224" s="42"/>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s="12" customFormat="1">
      <c r="A225" s="1"/>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J225" s="42"/>
      <c r="AK225" s="42"/>
      <c r="AL225" s="42"/>
      <c r="AM225" s="42"/>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s="12" customFormat="1">
      <c r="A226" s="1"/>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J226" s="42"/>
      <c r="AK226" s="42"/>
      <c r="AL226" s="42"/>
      <c r="AM226" s="42"/>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s="12" customFormat="1">
      <c r="A227" s="1"/>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J227" s="42"/>
      <c r="AK227" s="42"/>
      <c r="AL227" s="42"/>
      <c r="AM227" s="42"/>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s="12" customFormat="1">
      <c r="A228" s="1"/>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J228" s="42"/>
      <c r="AK228" s="42"/>
      <c r="AL228" s="42"/>
      <c r="AM228" s="42"/>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s="12" customFormat="1">
      <c r="A229" s="1"/>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J229" s="42"/>
      <c r="AK229" s="42"/>
      <c r="AL229" s="42"/>
      <c r="AM229" s="42"/>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s="12" customFormat="1">
      <c r="A230" s="1"/>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J230" s="42"/>
      <c r="AK230" s="42"/>
      <c r="AL230" s="42"/>
      <c r="AM230" s="42"/>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s="12" customFormat="1">
      <c r="A231" s="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J231" s="41"/>
      <c r="AK231" s="41"/>
      <c r="AL231" s="41"/>
      <c r="AM231" s="41"/>
      <c r="AY231" s="1"/>
      <c r="AZ231" s="1"/>
      <c r="BA231" s="1"/>
      <c r="BB231" s="1"/>
      <c r="BC231" s="1"/>
      <c r="BD231" s="1"/>
      <c r="BE231" s="1"/>
      <c r="BF231" s="1"/>
      <c r="BG231" s="1"/>
      <c r="BH231" s="1"/>
      <c r="BI231" s="1"/>
      <c r="BJ231" s="1"/>
      <c r="BK231" s="1"/>
      <c r="BL231" s="1"/>
      <c r="BM231" s="1"/>
      <c r="BN231" s="1"/>
      <c r="BO231" s="1"/>
      <c r="BP231" s="1"/>
      <c r="BQ231" s="1"/>
      <c r="BR231" s="1"/>
      <c r="BS231" s="1"/>
      <c r="BT231" s="1"/>
    </row>
    <row r="238" spans="1:72" s="12" customFormat="1">
      <c r="A238" s="1"/>
      <c r="AJ238" s="15"/>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s="12" customFormat="1">
      <c r="A239" s="1"/>
      <c r="B239" s="18"/>
      <c r="AJ239" s="15"/>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s="12" customFormat="1">
      <c r="A240" s="1"/>
      <c r="B240" s="18"/>
      <c r="AJ240" s="18"/>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s="12" customFormat="1">
      <c r="A241" s="1"/>
      <c r="B241" s="18"/>
      <c r="AJ241" s="41"/>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s="12" customFormat="1">
      <c r="A242" s="1"/>
      <c r="B242" s="18"/>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J242" s="14"/>
      <c r="AK242" s="14"/>
      <c r="AL242" s="14"/>
      <c r="AM242" s="14"/>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s="12" customFormat="1">
      <c r="A243" s="1"/>
      <c r="B243" s="18"/>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J243" s="14"/>
      <c r="AK243" s="14"/>
      <c r="AL243" s="14"/>
      <c r="AM243" s="14"/>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s="12" customFormat="1">
      <c r="A244" s="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J244" s="18"/>
      <c r="AK244" s="18"/>
      <c r="AL244" s="18"/>
      <c r="AM244" s="18"/>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1:72" s="12" customFormat="1">
      <c r="A245" s="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J245" s="41"/>
      <c r="AK245" s="41"/>
      <c r="AL245" s="41"/>
      <c r="AM245" s="41"/>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1:72" s="12" customFormat="1">
      <c r="A246" s="1"/>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J246" s="43"/>
      <c r="AK246" s="43"/>
      <c r="AL246" s="43"/>
      <c r="AM246" s="43"/>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1:72" s="12" customFormat="1">
      <c r="A247" s="1"/>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J247" s="43"/>
      <c r="AK247" s="43"/>
      <c r="AL247" s="43"/>
      <c r="AM247" s="43"/>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1:72" s="12" customFormat="1">
      <c r="A248" s="1"/>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J248" s="43"/>
      <c r="AK248" s="43"/>
      <c r="AL248" s="43"/>
      <c r="AM248" s="43"/>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1:72" s="12" customFormat="1">
      <c r="A249" s="1"/>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J249" s="43"/>
      <c r="AK249" s="43"/>
      <c r="AL249" s="43"/>
      <c r="AM249" s="43"/>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1:72" s="12" customFormat="1">
      <c r="A250" s="1"/>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J250" s="43"/>
      <c r="AK250" s="43"/>
      <c r="AL250" s="43"/>
      <c r="AM250" s="43"/>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1:72" s="12" customFormat="1">
      <c r="A251" s="1"/>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J251" s="43"/>
      <c r="AK251" s="43"/>
      <c r="AL251" s="43"/>
      <c r="AM251" s="43"/>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1:72" s="12" customFormat="1">
      <c r="A252" s="1"/>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J252" s="43"/>
      <c r="AK252" s="43"/>
      <c r="AL252" s="43"/>
      <c r="AM252" s="43"/>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1:72" s="12" customFormat="1">
      <c r="A253" s="1"/>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J253" s="43"/>
      <c r="AK253" s="43"/>
      <c r="AL253" s="43"/>
      <c r="AM253" s="43"/>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1:72" s="12" customFormat="1">
      <c r="A254" s="1"/>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J254" s="43"/>
      <c r="AK254" s="43"/>
      <c r="AL254" s="43"/>
      <c r="AM254" s="43"/>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1:72" s="12" customFormat="1">
      <c r="A255" s="1"/>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J255" s="43"/>
      <c r="AK255" s="43"/>
      <c r="AL255" s="43"/>
      <c r="AM255" s="43"/>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1:72" s="12" customFormat="1">
      <c r="A256" s="1"/>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J256" s="43"/>
      <c r="AK256" s="43"/>
      <c r="AL256" s="43"/>
      <c r="AM256" s="43"/>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1:72" s="12" customFormat="1">
      <c r="A257" s="1"/>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J257" s="43"/>
      <c r="AK257" s="43"/>
      <c r="AL257" s="43"/>
      <c r="AM257" s="43"/>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1:72" s="12" customFormat="1">
      <c r="A258" s="1"/>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J258" s="43"/>
      <c r="AK258" s="43"/>
      <c r="AL258" s="43"/>
      <c r="AM258" s="43"/>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1:72" s="12" customFormat="1">
      <c r="A259" s="1"/>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J259" s="43"/>
      <c r="AK259" s="43"/>
      <c r="AL259" s="43"/>
      <c r="AM259" s="43"/>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1:72" s="12" customFormat="1">
      <c r="A260" s="1"/>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J260" s="43"/>
      <c r="AK260" s="43"/>
      <c r="AL260" s="43"/>
      <c r="AM260" s="43"/>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1:72" s="12" customFormat="1">
      <c r="A261" s="1"/>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J261" s="43"/>
      <c r="AK261" s="43"/>
      <c r="AL261" s="43"/>
      <c r="AM261" s="43"/>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1:72" s="12" customFormat="1">
      <c r="A262" s="1"/>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J262" s="43"/>
      <c r="AK262" s="43"/>
      <c r="AL262" s="43"/>
      <c r="AM262" s="43"/>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1:72" s="12" customFormat="1">
      <c r="A263" s="1"/>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J263" s="43"/>
      <c r="AK263" s="43"/>
      <c r="AL263" s="43"/>
      <c r="AM263" s="43"/>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1:72" s="12" customFormat="1">
      <c r="A264" s="1"/>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J264" s="43"/>
      <c r="AK264" s="43"/>
      <c r="AL264" s="43"/>
      <c r="AM264" s="43"/>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1:72" s="12" customFormat="1">
      <c r="A265" s="1"/>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J265" s="43"/>
      <c r="AK265" s="43"/>
      <c r="AL265" s="43"/>
      <c r="AM265" s="43"/>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1:72" s="12" customFormat="1">
      <c r="A266" s="1"/>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J266" s="43"/>
      <c r="AK266" s="43"/>
      <c r="AL266" s="43"/>
      <c r="AM266" s="43"/>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1:72" s="12" customFormat="1">
      <c r="A267" s="1"/>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J267" s="43"/>
      <c r="AK267" s="43"/>
      <c r="AL267" s="43"/>
      <c r="AM267" s="43"/>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1:72" s="12" customFormat="1">
      <c r="A268" s="1"/>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J268" s="43"/>
      <c r="AK268" s="43"/>
      <c r="AL268" s="43"/>
      <c r="AM268" s="43"/>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1:72" s="12" customFormat="1">
      <c r="A269" s="1"/>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J269" s="43"/>
      <c r="AK269" s="43"/>
      <c r="AL269" s="43"/>
      <c r="AM269" s="43"/>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1:72" s="12" customFormat="1">
      <c r="A270" s="1"/>
      <c r="B270" s="41"/>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J270" s="41"/>
      <c r="AK270" s="44"/>
      <c r="AL270" s="44"/>
      <c r="AM270" s="44"/>
      <c r="AY270" s="1"/>
      <c r="AZ270" s="1"/>
      <c r="BA270" s="1"/>
      <c r="BB270" s="1"/>
      <c r="BC270" s="1"/>
      <c r="BD270" s="1"/>
      <c r="BE270" s="1"/>
      <c r="BF270" s="1"/>
      <c r="BG270" s="1"/>
      <c r="BH270" s="1"/>
      <c r="BI270" s="1"/>
      <c r="BJ270" s="1"/>
      <c r="BK270" s="1"/>
      <c r="BL270" s="1"/>
      <c r="BM270" s="1"/>
      <c r="BN270" s="1"/>
      <c r="BO270" s="1"/>
      <c r="BP270" s="1"/>
      <c r="BQ270" s="1"/>
      <c r="BR270" s="1"/>
      <c r="BS270" s="1"/>
      <c r="BT270" s="1"/>
    </row>
    <row r="277" spans="1:72" s="12" customFormat="1">
      <c r="A277" s="1"/>
      <c r="AJ277" s="15"/>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1:72" s="12" customFormat="1">
      <c r="A278" s="1"/>
      <c r="AJ278" s="15"/>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1:72" s="12" customFormat="1">
      <c r="A279" s="1"/>
      <c r="B279" s="18"/>
      <c r="AJ279" s="18"/>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1:72" s="12" customFormat="1">
      <c r="A280" s="1"/>
      <c r="B280" s="18"/>
      <c r="AJ280" s="41"/>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1:72" s="12" customFormat="1">
      <c r="A281" s="1"/>
      <c r="B281" s="18"/>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1:72" s="12" customFormat="1">
      <c r="A282" s="1"/>
      <c r="B282" s="18"/>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J282" s="14"/>
      <c r="AK282" s="14"/>
      <c r="AL282" s="14"/>
      <c r="AM282" s="14"/>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1:72" s="12" customFormat="1">
      <c r="A283" s="1"/>
      <c r="B283" s="18"/>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J283" s="14"/>
      <c r="AK283" s="14"/>
      <c r="AL283" s="14"/>
      <c r="AM283" s="14"/>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1:72" s="12" customFormat="1">
      <c r="A284" s="1"/>
      <c r="B284" s="18"/>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c r="AB284" s="45"/>
      <c r="AC284" s="45"/>
      <c r="AD284" s="45"/>
      <c r="AJ284" s="18"/>
      <c r="AK284" s="45"/>
      <c r="AL284" s="45"/>
      <c r="AM284" s="45"/>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1:72" s="12" customFormat="1">
      <c r="A285" s="1"/>
      <c r="B285" s="41"/>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J285" s="41"/>
      <c r="AK285" s="44"/>
      <c r="AL285" s="44"/>
      <c r="AM285" s="44"/>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1:72" s="12" customFormat="1">
      <c r="A286" s="1"/>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J286" s="43"/>
      <c r="AK286" s="43"/>
      <c r="AL286" s="43"/>
      <c r="AM286" s="43"/>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1:72" s="12" customFormat="1">
      <c r="A287" s="1"/>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J287" s="43"/>
      <c r="AK287" s="43"/>
      <c r="AL287" s="43"/>
      <c r="AM287" s="43"/>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1:72" s="12" customFormat="1">
      <c r="A288" s="1"/>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J288" s="43"/>
      <c r="AK288" s="43"/>
      <c r="AL288" s="43"/>
      <c r="AM288" s="43"/>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1:72" s="12" customFormat="1">
      <c r="A289" s="1"/>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J289" s="43"/>
      <c r="AK289" s="43"/>
      <c r="AL289" s="43"/>
      <c r="AM289" s="43"/>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1:72" s="12" customFormat="1">
      <c r="A290" s="1"/>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J290" s="43"/>
      <c r="AK290" s="43"/>
      <c r="AL290" s="43"/>
      <c r="AM290" s="43"/>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1:72" s="12" customFormat="1">
      <c r="A291" s="1"/>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J291" s="43"/>
      <c r="AK291" s="43"/>
      <c r="AL291" s="43"/>
      <c r="AM291" s="43"/>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1:72" s="12" customFormat="1">
      <c r="A292" s="1"/>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J292" s="43"/>
      <c r="AK292" s="43"/>
      <c r="AL292" s="43"/>
      <c r="AM292" s="43"/>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1:72" s="12" customFormat="1">
      <c r="A293" s="1"/>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J293" s="43"/>
      <c r="AK293" s="43"/>
      <c r="AL293" s="43"/>
      <c r="AM293" s="43"/>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1:72" s="12" customFormat="1">
      <c r="A294" s="1"/>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J294" s="43"/>
      <c r="AK294" s="43"/>
      <c r="AL294" s="43"/>
      <c r="AM294" s="43"/>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1:72" s="12" customFormat="1">
      <c r="A295" s="1"/>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J295" s="43"/>
      <c r="AK295" s="43"/>
      <c r="AL295" s="43"/>
      <c r="AM295" s="43"/>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1:72" s="12" customFormat="1">
      <c r="A296" s="1"/>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J296" s="43"/>
      <c r="AK296" s="43"/>
      <c r="AL296" s="43"/>
      <c r="AM296" s="43"/>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1:72" s="12" customFormat="1">
      <c r="A297" s="1"/>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J297" s="43"/>
      <c r="AK297" s="43"/>
      <c r="AL297" s="43"/>
      <c r="AM297" s="43"/>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1:72" s="12" customFormat="1">
      <c r="A298" s="1"/>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J298" s="43"/>
      <c r="AK298" s="43"/>
      <c r="AL298" s="43"/>
      <c r="AM298" s="43"/>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1:72" s="12" customFormat="1">
      <c r="A299" s="1"/>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J299" s="43"/>
      <c r="AK299" s="43"/>
      <c r="AL299" s="43"/>
      <c r="AM299" s="43"/>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1:72" s="12" customFormat="1">
      <c r="A300" s="1"/>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J300" s="43"/>
      <c r="AK300" s="43"/>
      <c r="AL300" s="43"/>
      <c r="AM300" s="43"/>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1:72" s="12" customFormat="1">
      <c r="A301" s="1"/>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J301" s="43"/>
      <c r="AK301" s="43"/>
      <c r="AL301" s="43"/>
      <c r="AM301" s="43"/>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1:72" s="12" customFormat="1">
      <c r="A302" s="1"/>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J302" s="43"/>
      <c r="AK302" s="43"/>
      <c r="AL302" s="43"/>
      <c r="AM302" s="43"/>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1:72" s="12" customFormat="1">
      <c r="A303" s="1"/>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J303" s="43"/>
      <c r="AK303" s="43"/>
      <c r="AL303" s="43"/>
      <c r="AM303" s="43"/>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1:72" s="12" customFormat="1">
      <c r="A304" s="1"/>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J304" s="43"/>
      <c r="AK304" s="43"/>
      <c r="AL304" s="43"/>
      <c r="AM304" s="43"/>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1:72" s="12" customFormat="1">
      <c r="A305" s="1"/>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J305" s="43"/>
      <c r="AK305" s="43"/>
      <c r="AL305" s="43"/>
      <c r="AM305" s="43"/>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1:72" s="12" customFormat="1">
      <c r="A306" s="1"/>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J306" s="43"/>
      <c r="AK306" s="43"/>
      <c r="AL306" s="43"/>
      <c r="AM306" s="43"/>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1:72" s="12" customFormat="1">
      <c r="A307" s="1"/>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J307" s="43"/>
      <c r="AK307" s="43"/>
      <c r="AL307" s="43"/>
      <c r="AM307" s="43"/>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1:72" s="12" customFormat="1">
      <c r="A308" s="1"/>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J308" s="43"/>
      <c r="AK308" s="43"/>
      <c r="AL308" s="43"/>
      <c r="AM308" s="43"/>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1:72" s="12" customFormat="1">
      <c r="A309" s="1"/>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J309" s="43"/>
      <c r="AK309" s="43"/>
      <c r="AL309" s="43"/>
      <c r="AM309" s="43"/>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1:72" s="12" customFormat="1">
      <c r="A310" s="1"/>
      <c r="B310" s="41"/>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J310" s="41"/>
      <c r="AK310" s="44"/>
      <c r="AL310" s="44"/>
      <c r="AM310" s="44"/>
      <c r="AY310" s="1"/>
      <c r="AZ310" s="1"/>
      <c r="BA310" s="1"/>
      <c r="BB310" s="1"/>
      <c r="BC310" s="1"/>
      <c r="BD310" s="1"/>
      <c r="BE310" s="1"/>
      <c r="BF310" s="1"/>
      <c r="BG310" s="1"/>
      <c r="BH310" s="1"/>
      <c r="BI310" s="1"/>
      <c r="BJ310" s="1"/>
      <c r="BK310" s="1"/>
      <c r="BL310" s="1"/>
      <c r="BM310" s="1"/>
      <c r="BN310" s="1"/>
      <c r="BO310" s="1"/>
      <c r="BP310" s="1"/>
      <c r="BQ310" s="1"/>
      <c r="BR310" s="1"/>
      <c r="BS310" s="1"/>
      <c r="BT310" s="1"/>
    </row>
    <row r="316" spans="1:72" s="12" customFormat="1">
      <c r="A316" s="1"/>
      <c r="AJ316" s="15"/>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1:72" s="12" customFormat="1">
      <c r="A317" s="1"/>
      <c r="AJ317" s="15"/>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1:72" s="12" customFormat="1">
      <c r="A318" s="1"/>
      <c r="AJ318" s="18"/>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1:72" s="12" customFormat="1">
      <c r="A319" s="1"/>
      <c r="B319" s="18"/>
      <c r="AJ319" s="41"/>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1:72" s="12" customFormat="1">
      <c r="A320" s="1"/>
      <c r="B320" s="18"/>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1:72" s="12" customFormat="1">
      <c r="A321" s="1"/>
      <c r="B321" s="18"/>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1:72" s="12" customFormat="1">
      <c r="A322" s="1"/>
      <c r="B322" s="18"/>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J322" s="14"/>
      <c r="AK322" s="14"/>
      <c r="AL322" s="14"/>
      <c r="AM322" s="14"/>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1:72" s="12" customFormat="1">
      <c r="A323" s="1"/>
      <c r="B323" s="18"/>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J323" s="14"/>
      <c r="AK323" s="14"/>
      <c r="AL323" s="14"/>
      <c r="AM323" s="14"/>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1:72" s="12" customFormat="1">
      <c r="A324" s="1"/>
      <c r="B324" s="18"/>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J324" s="18"/>
      <c r="AK324" s="45"/>
      <c r="AL324" s="45"/>
      <c r="AM324" s="45"/>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1:72" s="12" customFormat="1">
      <c r="A325" s="1"/>
      <c r="B325" s="41"/>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J325" s="41"/>
      <c r="AK325" s="44"/>
      <c r="AL325" s="44"/>
      <c r="AM325" s="44"/>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1:72" s="12" customFormat="1">
      <c r="A326" s="1"/>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J326" s="46"/>
      <c r="AK326" s="46"/>
      <c r="AL326" s="46"/>
      <c r="AM326" s="46"/>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1:72" s="12" customFormat="1">
      <c r="A327" s="1"/>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J327" s="46"/>
      <c r="AK327" s="46"/>
      <c r="AL327" s="46"/>
      <c r="AM327" s="46"/>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1:72" s="12" customFormat="1">
      <c r="A328" s="1"/>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J328" s="46"/>
      <c r="AK328" s="46"/>
      <c r="AL328" s="46"/>
      <c r="AM328" s="46"/>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1:72" s="12" customFormat="1">
      <c r="A329" s="1"/>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J329" s="46"/>
      <c r="AK329" s="46"/>
      <c r="AL329" s="46"/>
      <c r="AM329" s="46"/>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1:72" s="12" customFormat="1">
      <c r="A330" s="1"/>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J330" s="46"/>
      <c r="AK330" s="46"/>
      <c r="AL330" s="46"/>
      <c r="AM330" s="46"/>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1:72" s="12" customFormat="1">
      <c r="A331" s="1"/>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J331" s="46"/>
      <c r="AK331" s="46"/>
      <c r="AL331" s="46"/>
      <c r="AM331" s="46"/>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1:72" s="12" customFormat="1">
      <c r="A332" s="1"/>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J332" s="46"/>
      <c r="AK332" s="46"/>
      <c r="AL332" s="46"/>
      <c r="AM332" s="46"/>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1:72" s="12" customFormat="1">
      <c r="A333" s="1"/>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J333" s="46"/>
      <c r="AK333" s="46"/>
      <c r="AL333" s="46"/>
      <c r="AM333" s="46"/>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1:72" s="12" customFormat="1">
      <c r="A334" s="1"/>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J334" s="46"/>
      <c r="AK334" s="46"/>
      <c r="AL334" s="46"/>
      <c r="AM334" s="46"/>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1:72" s="12" customFormat="1">
      <c r="A335" s="1"/>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J335" s="46"/>
      <c r="AK335" s="46"/>
      <c r="AL335" s="46"/>
      <c r="AM335" s="46"/>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1:72" s="12" customFormat="1">
      <c r="A336" s="1"/>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J336" s="46"/>
      <c r="AK336" s="46"/>
      <c r="AL336" s="46"/>
      <c r="AM336" s="46"/>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1:72" s="12" customFormat="1">
      <c r="A337" s="1"/>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J337" s="46"/>
      <c r="AK337" s="46"/>
      <c r="AL337" s="46"/>
      <c r="AM337" s="46"/>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1:72" s="12" customFormat="1">
      <c r="A338" s="1"/>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J338" s="46"/>
      <c r="AK338" s="46"/>
      <c r="AL338" s="46"/>
      <c r="AM338" s="46"/>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1:72" s="12" customFormat="1">
      <c r="A339" s="1"/>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J339" s="46"/>
      <c r="AK339" s="46"/>
      <c r="AL339" s="46"/>
      <c r="AM339" s="46"/>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1:72" s="12" customFormat="1">
      <c r="A340" s="1"/>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J340" s="46"/>
      <c r="AK340" s="46"/>
      <c r="AL340" s="46"/>
      <c r="AM340" s="46"/>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1:72" s="12" customFormat="1">
      <c r="A341" s="1"/>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J341" s="46"/>
      <c r="AK341" s="46"/>
      <c r="AL341" s="46"/>
      <c r="AM341" s="46"/>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1:72" s="12" customFormat="1">
      <c r="A342" s="1"/>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J342" s="46"/>
      <c r="AK342" s="46"/>
      <c r="AL342" s="46"/>
      <c r="AM342" s="46"/>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1:72" s="12" customFormat="1">
      <c r="A343" s="1"/>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J343" s="46"/>
      <c r="AK343" s="46"/>
      <c r="AL343" s="46"/>
      <c r="AM343" s="46"/>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1:72" s="12" customFormat="1">
      <c r="A344" s="1"/>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J344" s="46"/>
      <c r="AK344" s="46"/>
      <c r="AL344" s="46"/>
      <c r="AM344" s="46"/>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1:72" s="12" customFormat="1">
      <c r="A345" s="1"/>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J345" s="46"/>
      <c r="AK345" s="46"/>
      <c r="AL345" s="46"/>
      <c r="AM345" s="46"/>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1:72" s="12" customFormat="1">
      <c r="A346" s="1"/>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J346" s="46"/>
      <c r="AK346" s="46"/>
      <c r="AL346" s="46"/>
      <c r="AM346" s="46"/>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1:72" s="12" customFormat="1">
      <c r="A347" s="1"/>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J347" s="46"/>
      <c r="AK347" s="46"/>
      <c r="AL347" s="46"/>
      <c r="AM347" s="46"/>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1:72" s="12" customFormat="1">
      <c r="A348" s="1"/>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J348" s="46"/>
      <c r="AK348" s="46"/>
      <c r="AL348" s="46"/>
      <c r="AM348" s="46"/>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1:72" s="12" customFormat="1">
      <c r="A349" s="1"/>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J349" s="46"/>
      <c r="AK349" s="46"/>
      <c r="AL349" s="46"/>
      <c r="AM349" s="46"/>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1:72" s="12" customFormat="1">
      <c r="A350" s="1"/>
      <c r="B350" s="41"/>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J350" s="41"/>
      <c r="AK350" s="44"/>
      <c r="AL350" s="44"/>
      <c r="AM350" s="44"/>
      <c r="AY350" s="1"/>
      <c r="AZ350" s="1"/>
      <c r="BA350" s="1"/>
      <c r="BB350" s="1"/>
      <c r="BC350" s="1"/>
      <c r="BD350" s="1"/>
      <c r="BE350" s="1"/>
      <c r="BF350" s="1"/>
      <c r="BG350" s="1"/>
      <c r="BH350" s="1"/>
      <c r="BI350" s="1"/>
      <c r="BJ350" s="1"/>
      <c r="BK350" s="1"/>
      <c r="BL350" s="1"/>
      <c r="BM350" s="1"/>
      <c r="BN350" s="1"/>
      <c r="BO350" s="1"/>
      <c r="BP350" s="1"/>
      <c r="BQ350" s="1"/>
      <c r="BR350" s="1"/>
      <c r="BS350" s="1"/>
      <c r="BT350" s="1"/>
    </row>
    <row r="355" spans="1:72" s="12" customFormat="1">
      <c r="A355" s="1"/>
      <c r="AJ355" s="15"/>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1:72" s="12" customFormat="1">
      <c r="A356" s="1"/>
      <c r="AJ356" s="15"/>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1:72" s="12" customFormat="1">
      <c r="A357" s="1"/>
      <c r="AJ357" s="18"/>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1:72" s="12" customFormat="1">
      <c r="A358" s="1"/>
      <c r="AJ358" s="41"/>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1:72" s="12" customFormat="1">
      <c r="A359" s="1"/>
      <c r="B359" s="18"/>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1:72" s="12" customFormat="1">
      <c r="A360" s="1"/>
      <c r="B360" s="18"/>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1:72" s="12" customFormat="1">
      <c r="A361" s="1"/>
      <c r="B361" s="18"/>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1:72" s="12" customFormat="1">
      <c r="A362" s="1"/>
      <c r="B362" s="18"/>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J362" s="14"/>
      <c r="AK362" s="14"/>
      <c r="AL362" s="14"/>
      <c r="AM362" s="14"/>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1:72" s="12" customFormat="1">
      <c r="A363" s="1"/>
      <c r="B363" s="18"/>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J363" s="14"/>
      <c r="AK363" s="14"/>
      <c r="AL363" s="14"/>
      <c r="AM363" s="14"/>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1:72" s="12" customFormat="1">
      <c r="A364" s="1"/>
      <c r="B364" s="18"/>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J364" s="18"/>
      <c r="AK364" s="45"/>
      <c r="AL364" s="45"/>
      <c r="AM364" s="45"/>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1:72" s="12" customFormat="1">
      <c r="A365" s="1"/>
      <c r="B365" s="41"/>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J365" s="41"/>
      <c r="AK365" s="44"/>
      <c r="AL365" s="44"/>
      <c r="AM365" s="44"/>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1:72" s="12" customFormat="1">
      <c r="A366" s="1"/>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J366" s="46"/>
      <c r="AK366" s="46"/>
      <c r="AL366" s="46"/>
      <c r="AM366" s="46"/>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1:72" s="12" customFormat="1">
      <c r="A367" s="1"/>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J367" s="46"/>
      <c r="AK367" s="46"/>
      <c r="AL367" s="46"/>
      <c r="AM367" s="46"/>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1:72" s="12" customFormat="1">
      <c r="A368" s="1"/>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J368" s="46"/>
      <c r="AK368" s="46"/>
      <c r="AL368" s="46"/>
      <c r="AM368" s="46"/>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1:72" s="12" customFormat="1">
      <c r="A369" s="1"/>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J369" s="46"/>
      <c r="AK369" s="46"/>
      <c r="AL369" s="46"/>
      <c r="AM369" s="46"/>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1:72" s="12" customFormat="1">
      <c r="A370" s="1"/>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J370" s="46"/>
      <c r="AK370" s="46"/>
      <c r="AL370" s="46"/>
      <c r="AM370" s="46"/>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1:72" s="12" customFormat="1">
      <c r="A371" s="1"/>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J371" s="46"/>
      <c r="AK371" s="46"/>
      <c r="AL371" s="46"/>
      <c r="AM371" s="46"/>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1:72" s="12" customFormat="1">
      <c r="A372" s="1"/>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J372" s="46"/>
      <c r="AK372" s="46"/>
      <c r="AL372" s="46"/>
      <c r="AM372" s="46"/>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1:72" s="12" customFormat="1">
      <c r="A373" s="1"/>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J373" s="46"/>
      <c r="AK373" s="46"/>
      <c r="AL373" s="46"/>
      <c r="AM373" s="46"/>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1:72" s="12" customFormat="1">
      <c r="A374" s="1"/>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J374" s="46"/>
      <c r="AK374" s="46"/>
      <c r="AL374" s="46"/>
      <c r="AM374" s="46"/>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1:72" s="12" customFormat="1">
      <c r="A375" s="1"/>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J375" s="46"/>
      <c r="AK375" s="46"/>
      <c r="AL375" s="46"/>
      <c r="AM375" s="46"/>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1:72" s="12" customFormat="1">
      <c r="A376" s="1"/>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J376" s="46"/>
      <c r="AK376" s="46"/>
      <c r="AL376" s="46"/>
      <c r="AM376" s="46"/>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1:72" s="12" customFormat="1">
      <c r="A377" s="1"/>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J377" s="46"/>
      <c r="AK377" s="46"/>
      <c r="AL377" s="46"/>
      <c r="AM377" s="46"/>
      <c r="AY377" s="1"/>
      <c r="AZ377" s="1"/>
      <c r="BA377" s="1"/>
      <c r="BB377" s="1"/>
      <c r="BC377" s="1"/>
      <c r="BD377" s="1"/>
      <c r="BE377" s="1"/>
      <c r="BF377" s="1"/>
      <c r="BG377" s="1"/>
      <c r="BH377" s="1"/>
      <c r="BI377" s="1"/>
      <c r="BJ377" s="1"/>
      <c r="BK377" s="1"/>
      <c r="BL377" s="1"/>
      <c r="BM377" s="1"/>
      <c r="BN377" s="1"/>
      <c r="BO377" s="1"/>
      <c r="BP377" s="1"/>
      <c r="BQ377" s="1"/>
      <c r="BR377" s="1"/>
      <c r="BS377" s="1"/>
      <c r="BT377" s="1"/>
    </row>
    <row r="378" spans="1:72" s="12" customFormat="1">
      <c r="A378" s="1"/>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J378" s="46"/>
      <c r="AK378" s="46"/>
      <c r="AL378" s="46"/>
      <c r="AM378" s="46"/>
      <c r="AY378" s="1"/>
      <c r="AZ378" s="1"/>
      <c r="BA378" s="1"/>
      <c r="BB378" s="1"/>
      <c r="BC378" s="1"/>
      <c r="BD378" s="1"/>
      <c r="BE378" s="1"/>
      <c r="BF378" s="1"/>
      <c r="BG378" s="1"/>
      <c r="BH378" s="1"/>
      <c r="BI378" s="1"/>
      <c r="BJ378" s="1"/>
      <c r="BK378" s="1"/>
      <c r="BL378" s="1"/>
      <c r="BM378" s="1"/>
      <c r="BN378" s="1"/>
      <c r="BO378" s="1"/>
      <c r="BP378" s="1"/>
      <c r="BQ378" s="1"/>
      <c r="BR378" s="1"/>
      <c r="BS378" s="1"/>
      <c r="BT378" s="1"/>
    </row>
    <row r="379" spans="1:72" s="12" customFormat="1">
      <c r="A379" s="1"/>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J379" s="46"/>
      <c r="AK379" s="46"/>
      <c r="AL379" s="46"/>
      <c r="AM379" s="46"/>
      <c r="AY379" s="1"/>
      <c r="AZ379" s="1"/>
      <c r="BA379" s="1"/>
      <c r="BB379" s="1"/>
      <c r="BC379" s="1"/>
      <c r="BD379" s="1"/>
      <c r="BE379" s="1"/>
      <c r="BF379" s="1"/>
      <c r="BG379" s="1"/>
      <c r="BH379" s="1"/>
      <c r="BI379" s="1"/>
      <c r="BJ379" s="1"/>
      <c r="BK379" s="1"/>
      <c r="BL379" s="1"/>
      <c r="BM379" s="1"/>
      <c r="BN379" s="1"/>
      <c r="BO379" s="1"/>
      <c r="BP379" s="1"/>
      <c r="BQ379" s="1"/>
      <c r="BR379" s="1"/>
      <c r="BS379" s="1"/>
      <c r="BT379" s="1"/>
    </row>
    <row r="380" spans="1:72" s="12" customFormat="1">
      <c r="A380" s="1"/>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J380" s="46"/>
      <c r="AK380" s="46"/>
      <c r="AL380" s="46"/>
      <c r="AM380" s="46"/>
      <c r="AY380" s="1"/>
      <c r="AZ380" s="1"/>
      <c r="BA380" s="1"/>
      <c r="BB380" s="1"/>
      <c r="BC380" s="1"/>
      <c r="BD380" s="1"/>
      <c r="BE380" s="1"/>
      <c r="BF380" s="1"/>
      <c r="BG380" s="1"/>
      <c r="BH380" s="1"/>
      <c r="BI380" s="1"/>
      <c r="BJ380" s="1"/>
      <c r="BK380" s="1"/>
      <c r="BL380" s="1"/>
      <c r="BM380" s="1"/>
      <c r="BN380" s="1"/>
      <c r="BO380" s="1"/>
      <c r="BP380" s="1"/>
      <c r="BQ380" s="1"/>
      <c r="BR380" s="1"/>
      <c r="BS380" s="1"/>
      <c r="BT380" s="1"/>
    </row>
    <row r="381" spans="1:72" s="12" customFormat="1">
      <c r="A381" s="1"/>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J381" s="46"/>
      <c r="AK381" s="46"/>
      <c r="AL381" s="46"/>
      <c r="AM381" s="46"/>
      <c r="AY381" s="1"/>
      <c r="AZ381" s="1"/>
      <c r="BA381" s="1"/>
      <c r="BB381" s="1"/>
      <c r="BC381" s="1"/>
      <c r="BD381" s="1"/>
      <c r="BE381" s="1"/>
      <c r="BF381" s="1"/>
      <c r="BG381" s="1"/>
      <c r="BH381" s="1"/>
      <c r="BI381" s="1"/>
      <c r="BJ381" s="1"/>
      <c r="BK381" s="1"/>
      <c r="BL381" s="1"/>
      <c r="BM381" s="1"/>
      <c r="BN381" s="1"/>
      <c r="BO381" s="1"/>
      <c r="BP381" s="1"/>
      <c r="BQ381" s="1"/>
      <c r="BR381" s="1"/>
      <c r="BS381" s="1"/>
      <c r="BT381" s="1"/>
    </row>
    <row r="382" spans="1:72" s="12" customFormat="1">
      <c r="A382" s="1"/>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J382" s="46"/>
      <c r="AK382" s="46"/>
      <c r="AL382" s="46"/>
      <c r="AM382" s="46"/>
      <c r="AY382" s="1"/>
      <c r="AZ382" s="1"/>
      <c r="BA382" s="1"/>
      <c r="BB382" s="1"/>
      <c r="BC382" s="1"/>
      <c r="BD382" s="1"/>
      <c r="BE382" s="1"/>
      <c r="BF382" s="1"/>
      <c r="BG382" s="1"/>
      <c r="BH382" s="1"/>
      <c r="BI382" s="1"/>
      <c r="BJ382" s="1"/>
      <c r="BK382" s="1"/>
      <c r="BL382" s="1"/>
      <c r="BM382" s="1"/>
      <c r="BN382" s="1"/>
      <c r="BO382" s="1"/>
      <c r="BP382" s="1"/>
      <c r="BQ382" s="1"/>
      <c r="BR382" s="1"/>
      <c r="BS382" s="1"/>
      <c r="BT382" s="1"/>
    </row>
    <row r="383" spans="1:72" s="12" customFormat="1">
      <c r="A383" s="1"/>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J383" s="46"/>
      <c r="AK383" s="46"/>
      <c r="AL383" s="46"/>
      <c r="AM383" s="46"/>
      <c r="AY383" s="1"/>
      <c r="AZ383" s="1"/>
      <c r="BA383" s="1"/>
      <c r="BB383" s="1"/>
      <c r="BC383" s="1"/>
      <c r="BD383" s="1"/>
      <c r="BE383" s="1"/>
      <c r="BF383" s="1"/>
      <c r="BG383" s="1"/>
      <c r="BH383" s="1"/>
      <c r="BI383" s="1"/>
      <c r="BJ383" s="1"/>
      <c r="BK383" s="1"/>
      <c r="BL383" s="1"/>
      <c r="BM383" s="1"/>
      <c r="BN383" s="1"/>
      <c r="BO383" s="1"/>
      <c r="BP383" s="1"/>
      <c r="BQ383" s="1"/>
      <c r="BR383" s="1"/>
      <c r="BS383" s="1"/>
      <c r="BT383" s="1"/>
    </row>
    <row r="384" spans="1:72" s="12" customFormat="1">
      <c r="A384" s="1"/>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J384" s="46"/>
      <c r="AK384" s="46"/>
      <c r="AL384" s="46"/>
      <c r="AM384" s="46"/>
      <c r="AY384" s="1"/>
      <c r="AZ384" s="1"/>
      <c r="BA384" s="1"/>
      <c r="BB384" s="1"/>
      <c r="BC384" s="1"/>
      <c r="BD384" s="1"/>
      <c r="BE384" s="1"/>
      <c r="BF384" s="1"/>
      <c r="BG384" s="1"/>
      <c r="BH384" s="1"/>
      <c r="BI384" s="1"/>
      <c r="BJ384" s="1"/>
      <c r="BK384" s="1"/>
      <c r="BL384" s="1"/>
      <c r="BM384" s="1"/>
      <c r="BN384" s="1"/>
      <c r="BO384" s="1"/>
      <c r="BP384" s="1"/>
      <c r="BQ384" s="1"/>
      <c r="BR384" s="1"/>
      <c r="BS384" s="1"/>
      <c r="BT384" s="1"/>
    </row>
    <row r="385" spans="1:72" s="12" customFormat="1">
      <c r="A385" s="1"/>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J385" s="46"/>
      <c r="AK385" s="46"/>
      <c r="AL385" s="46"/>
      <c r="AM385" s="46"/>
      <c r="AY385" s="1"/>
      <c r="AZ385" s="1"/>
      <c r="BA385" s="1"/>
      <c r="BB385" s="1"/>
      <c r="BC385" s="1"/>
      <c r="BD385" s="1"/>
      <c r="BE385" s="1"/>
      <c r="BF385" s="1"/>
      <c r="BG385" s="1"/>
      <c r="BH385" s="1"/>
      <c r="BI385" s="1"/>
      <c r="BJ385" s="1"/>
      <c r="BK385" s="1"/>
      <c r="BL385" s="1"/>
      <c r="BM385" s="1"/>
      <c r="BN385" s="1"/>
      <c r="BO385" s="1"/>
      <c r="BP385" s="1"/>
      <c r="BQ385" s="1"/>
      <c r="BR385" s="1"/>
      <c r="BS385" s="1"/>
      <c r="BT385" s="1"/>
    </row>
    <row r="386" spans="1:72" s="12" customFormat="1">
      <c r="A386" s="1"/>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J386" s="46"/>
      <c r="AK386" s="46"/>
      <c r="AL386" s="46"/>
      <c r="AM386" s="46"/>
      <c r="AY386" s="1"/>
      <c r="AZ386" s="1"/>
      <c r="BA386" s="1"/>
      <c r="BB386" s="1"/>
      <c r="BC386" s="1"/>
      <c r="BD386" s="1"/>
      <c r="BE386" s="1"/>
      <c r="BF386" s="1"/>
      <c r="BG386" s="1"/>
      <c r="BH386" s="1"/>
      <c r="BI386" s="1"/>
      <c r="BJ386" s="1"/>
      <c r="BK386" s="1"/>
      <c r="BL386" s="1"/>
      <c r="BM386" s="1"/>
      <c r="BN386" s="1"/>
      <c r="BO386" s="1"/>
      <c r="BP386" s="1"/>
      <c r="BQ386" s="1"/>
      <c r="BR386" s="1"/>
      <c r="BS386" s="1"/>
      <c r="BT386" s="1"/>
    </row>
    <row r="387" spans="1:72" s="12" customFormat="1">
      <c r="A387" s="1"/>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J387" s="46"/>
      <c r="AK387" s="46"/>
      <c r="AL387" s="46"/>
      <c r="AM387" s="46"/>
      <c r="AY387" s="1"/>
      <c r="AZ387" s="1"/>
      <c r="BA387" s="1"/>
      <c r="BB387" s="1"/>
      <c r="BC387" s="1"/>
      <c r="BD387" s="1"/>
      <c r="BE387" s="1"/>
      <c r="BF387" s="1"/>
      <c r="BG387" s="1"/>
      <c r="BH387" s="1"/>
      <c r="BI387" s="1"/>
      <c r="BJ387" s="1"/>
      <c r="BK387" s="1"/>
      <c r="BL387" s="1"/>
      <c r="BM387" s="1"/>
      <c r="BN387" s="1"/>
      <c r="BO387" s="1"/>
      <c r="BP387" s="1"/>
      <c r="BQ387" s="1"/>
      <c r="BR387" s="1"/>
      <c r="BS387" s="1"/>
      <c r="BT387" s="1"/>
    </row>
    <row r="388" spans="1:72" s="12" customFormat="1">
      <c r="A388" s="1"/>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J388" s="46"/>
      <c r="AK388" s="46"/>
      <c r="AL388" s="46"/>
      <c r="AM388" s="46"/>
      <c r="AY388" s="1"/>
      <c r="AZ388" s="1"/>
      <c r="BA388" s="1"/>
      <c r="BB388" s="1"/>
      <c r="BC388" s="1"/>
      <c r="BD388" s="1"/>
      <c r="BE388" s="1"/>
      <c r="BF388" s="1"/>
      <c r="BG388" s="1"/>
      <c r="BH388" s="1"/>
      <c r="BI388" s="1"/>
      <c r="BJ388" s="1"/>
      <c r="BK388" s="1"/>
      <c r="BL388" s="1"/>
      <c r="BM388" s="1"/>
      <c r="BN388" s="1"/>
      <c r="BO388" s="1"/>
      <c r="BP388" s="1"/>
      <c r="BQ388" s="1"/>
      <c r="BR388" s="1"/>
      <c r="BS388" s="1"/>
      <c r="BT388" s="1"/>
    </row>
    <row r="389" spans="1:72" s="12" customFormat="1">
      <c r="A389" s="1"/>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J389" s="46"/>
      <c r="AK389" s="46"/>
      <c r="AL389" s="46"/>
      <c r="AM389" s="46"/>
      <c r="AY389" s="1"/>
      <c r="AZ389" s="1"/>
      <c r="BA389" s="1"/>
      <c r="BB389" s="1"/>
      <c r="BC389" s="1"/>
      <c r="BD389" s="1"/>
      <c r="BE389" s="1"/>
      <c r="BF389" s="1"/>
      <c r="BG389" s="1"/>
      <c r="BH389" s="1"/>
      <c r="BI389" s="1"/>
      <c r="BJ389" s="1"/>
      <c r="BK389" s="1"/>
      <c r="BL389" s="1"/>
      <c r="BM389" s="1"/>
      <c r="BN389" s="1"/>
      <c r="BO389" s="1"/>
      <c r="BP389" s="1"/>
      <c r="BQ389" s="1"/>
      <c r="BR389" s="1"/>
      <c r="BS389" s="1"/>
      <c r="BT389" s="1"/>
    </row>
    <row r="390" spans="1:72" s="12" customFormat="1">
      <c r="A390" s="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J390" s="41"/>
      <c r="AK390" s="41"/>
      <c r="AL390" s="41"/>
      <c r="AM390" s="41"/>
      <c r="AY390" s="1"/>
      <c r="AZ390" s="1"/>
      <c r="BA390" s="1"/>
      <c r="BB390" s="1"/>
      <c r="BC390" s="1"/>
      <c r="BD390" s="1"/>
      <c r="BE390" s="1"/>
      <c r="BF390" s="1"/>
      <c r="BG390" s="1"/>
      <c r="BH390" s="1"/>
      <c r="BI390" s="1"/>
      <c r="BJ390" s="1"/>
      <c r="BK390" s="1"/>
      <c r="BL390" s="1"/>
      <c r="BM390" s="1"/>
      <c r="BN390" s="1"/>
      <c r="BO390" s="1"/>
      <c r="BP390" s="1"/>
      <c r="BQ390" s="1"/>
      <c r="BR390" s="1"/>
      <c r="BS390" s="1"/>
      <c r="BT390" s="1"/>
    </row>
    <row r="394" spans="1:72" s="12" customFormat="1">
      <c r="A394" s="1"/>
      <c r="AJ394" s="15"/>
      <c r="AY394" s="1"/>
      <c r="AZ394" s="1"/>
      <c r="BA394" s="1"/>
      <c r="BB394" s="1"/>
      <c r="BC394" s="1"/>
      <c r="BD394" s="1"/>
      <c r="BE394" s="1"/>
      <c r="BF394" s="1"/>
      <c r="BG394" s="1"/>
      <c r="BH394" s="1"/>
      <c r="BI394" s="1"/>
      <c r="BJ394" s="1"/>
      <c r="BK394" s="1"/>
      <c r="BL394" s="1"/>
      <c r="BM394" s="1"/>
      <c r="BN394" s="1"/>
      <c r="BO394" s="1"/>
      <c r="BP394" s="1"/>
      <c r="BQ394" s="1"/>
      <c r="BR394" s="1"/>
      <c r="BS394" s="1"/>
      <c r="BT394" s="1"/>
    </row>
    <row r="395" spans="1:72" s="12" customFormat="1">
      <c r="A395" s="1"/>
      <c r="AJ395" s="15"/>
      <c r="AY395" s="1"/>
      <c r="AZ395" s="1"/>
      <c r="BA395" s="1"/>
      <c r="BB395" s="1"/>
      <c r="BC395" s="1"/>
      <c r="BD395" s="1"/>
      <c r="BE395" s="1"/>
      <c r="BF395" s="1"/>
      <c r="BG395" s="1"/>
      <c r="BH395" s="1"/>
      <c r="BI395" s="1"/>
      <c r="BJ395" s="1"/>
      <c r="BK395" s="1"/>
      <c r="BL395" s="1"/>
      <c r="BM395" s="1"/>
      <c r="BN395" s="1"/>
      <c r="BO395" s="1"/>
      <c r="BP395" s="1"/>
      <c r="BQ395" s="1"/>
      <c r="BR395" s="1"/>
      <c r="BS395" s="1"/>
      <c r="BT395" s="1"/>
    </row>
    <row r="396" spans="1:72" s="12" customFormat="1">
      <c r="A396" s="1"/>
      <c r="AJ396" s="15"/>
      <c r="AY396" s="1"/>
      <c r="AZ396" s="1"/>
      <c r="BA396" s="1"/>
      <c r="BB396" s="1"/>
      <c r="BC396" s="1"/>
      <c r="BD396" s="1"/>
      <c r="BE396" s="1"/>
      <c r="BF396" s="1"/>
      <c r="BG396" s="1"/>
      <c r="BH396" s="1"/>
      <c r="BI396" s="1"/>
      <c r="BJ396" s="1"/>
      <c r="BK396" s="1"/>
      <c r="BL396" s="1"/>
      <c r="BM396" s="1"/>
      <c r="BN396" s="1"/>
      <c r="BO396" s="1"/>
      <c r="BP396" s="1"/>
      <c r="BQ396" s="1"/>
      <c r="BR396" s="1"/>
      <c r="BS396" s="1"/>
      <c r="BT396" s="1"/>
    </row>
    <row r="397" spans="1:72" s="12" customFormat="1">
      <c r="A397" s="1"/>
      <c r="AJ397" s="41"/>
      <c r="AY397" s="1"/>
      <c r="AZ397" s="1"/>
      <c r="BA397" s="1"/>
      <c r="BB397" s="1"/>
      <c r="BC397" s="1"/>
      <c r="BD397" s="1"/>
      <c r="BE397" s="1"/>
      <c r="BF397" s="1"/>
      <c r="BG397" s="1"/>
      <c r="BH397" s="1"/>
      <c r="BI397" s="1"/>
      <c r="BJ397" s="1"/>
      <c r="BK397" s="1"/>
      <c r="BL397" s="1"/>
      <c r="BM397" s="1"/>
      <c r="BN397" s="1"/>
      <c r="BO397" s="1"/>
      <c r="BP397" s="1"/>
      <c r="BQ397" s="1"/>
      <c r="BR397" s="1"/>
      <c r="BS397" s="1"/>
      <c r="BT397" s="1"/>
    </row>
    <row r="399" spans="1:72" s="12" customFormat="1">
      <c r="A399" s="1"/>
      <c r="B399" s="18"/>
      <c r="AY399" s="1"/>
      <c r="AZ399" s="1"/>
      <c r="BA399" s="1"/>
      <c r="BB399" s="1"/>
      <c r="BC399" s="1"/>
      <c r="BD399" s="1"/>
      <c r="BE399" s="1"/>
      <c r="BF399" s="1"/>
      <c r="BG399" s="1"/>
      <c r="BH399" s="1"/>
      <c r="BI399" s="1"/>
      <c r="BJ399" s="1"/>
      <c r="BK399" s="1"/>
      <c r="BL399" s="1"/>
      <c r="BM399" s="1"/>
      <c r="BN399" s="1"/>
      <c r="BO399" s="1"/>
      <c r="BP399" s="1"/>
      <c r="BQ399" s="1"/>
      <c r="BR399" s="1"/>
      <c r="BS399" s="1"/>
      <c r="BT399" s="1"/>
    </row>
    <row r="400" spans="1:72" s="12" customFormat="1">
      <c r="A400" s="1"/>
      <c r="B400" s="18"/>
      <c r="AY400" s="1"/>
      <c r="AZ400" s="1"/>
      <c r="BA400" s="1"/>
      <c r="BB400" s="1"/>
      <c r="BC400" s="1"/>
      <c r="BD400" s="1"/>
      <c r="BE400" s="1"/>
      <c r="BF400" s="1"/>
      <c r="BG400" s="1"/>
      <c r="BH400" s="1"/>
      <c r="BI400" s="1"/>
      <c r="BJ400" s="1"/>
      <c r="BK400" s="1"/>
      <c r="BL400" s="1"/>
      <c r="BM400" s="1"/>
      <c r="BN400" s="1"/>
      <c r="BO400" s="1"/>
      <c r="BP400" s="1"/>
      <c r="BQ400" s="1"/>
      <c r="BR400" s="1"/>
      <c r="BS400" s="1"/>
      <c r="BT400" s="1"/>
    </row>
    <row r="401" spans="1:72" s="12" customFormat="1">
      <c r="A401" s="1"/>
      <c r="B401" s="18"/>
      <c r="AY401" s="1"/>
      <c r="AZ401" s="1"/>
      <c r="BA401" s="1"/>
      <c r="BB401" s="1"/>
      <c r="BC401" s="1"/>
      <c r="BD401" s="1"/>
      <c r="BE401" s="1"/>
      <c r="BF401" s="1"/>
      <c r="BG401" s="1"/>
      <c r="BH401" s="1"/>
      <c r="BI401" s="1"/>
      <c r="BJ401" s="1"/>
      <c r="BK401" s="1"/>
      <c r="BL401" s="1"/>
      <c r="BM401" s="1"/>
      <c r="BN401" s="1"/>
      <c r="BO401" s="1"/>
      <c r="BP401" s="1"/>
      <c r="BQ401" s="1"/>
      <c r="BR401" s="1"/>
      <c r="BS401" s="1"/>
      <c r="BT401" s="1"/>
    </row>
    <row r="402" spans="1:72" s="12" customFormat="1">
      <c r="A402" s="1"/>
      <c r="B402" s="18"/>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J402" s="14"/>
      <c r="AK402" s="14"/>
      <c r="AL402" s="14"/>
      <c r="AM402" s="14"/>
      <c r="AY402" s="1"/>
      <c r="AZ402" s="1"/>
      <c r="BA402" s="1"/>
      <c r="BB402" s="1"/>
      <c r="BC402" s="1"/>
      <c r="BD402" s="1"/>
      <c r="BE402" s="1"/>
      <c r="BF402" s="1"/>
      <c r="BG402" s="1"/>
      <c r="BH402" s="1"/>
      <c r="BI402" s="1"/>
      <c r="BJ402" s="1"/>
      <c r="BK402" s="1"/>
      <c r="BL402" s="1"/>
      <c r="BM402" s="1"/>
      <c r="BN402" s="1"/>
      <c r="BO402" s="1"/>
      <c r="BP402" s="1"/>
      <c r="BQ402" s="1"/>
      <c r="BR402" s="1"/>
      <c r="BS402" s="1"/>
      <c r="BT402" s="1"/>
    </row>
    <row r="403" spans="1:72" s="12" customFormat="1">
      <c r="A403" s="1"/>
      <c r="B403" s="18"/>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J403" s="14"/>
      <c r="AK403" s="14"/>
      <c r="AL403" s="14"/>
      <c r="AM403" s="14"/>
      <c r="AY403" s="1"/>
      <c r="AZ403" s="1"/>
      <c r="BA403" s="1"/>
      <c r="BB403" s="1"/>
      <c r="BC403" s="1"/>
      <c r="BD403" s="1"/>
      <c r="BE403" s="1"/>
      <c r="BF403" s="1"/>
      <c r="BG403" s="1"/>
      <c r="BH403" s="1"/>
      <c r="BI403" s="1"/>
      <c r="BJ403" s="1"/>
      <c r="BK403" s="1"/>
      <c r="BL403" s="1"/>
      <c r="BM403" s="1"/>
      <c r="BN403" s="1"/>
      <c r="BO403" s="1"/>
      <c r="BP403" s="1"/>
      <c r="BQ403" s="1"/>
      <c r="BR403" s="1"/>
      <c r="BS403" s="1"/>
      <c r="BT403" s="1"/>
    </row>
    <row r="404" spans="1:72" s="12" customFormat="1">
      <c r="A404" s="1"/>
      <c r="B404" s="18"/>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J404" s="15"/>
      <c r="AK404" s="15"/>
      <c r="AL404" s="15"/>
      <c r="AM404" s="15"/>
      <c r="AY404" s="1"/>
      <c r="AZ404" s="1"/>
      <c r="BA404" s="1"/>
      <c r="BB404" s="1"/>
      <c r="BC404" s="1"/>
      <c r="BD404" s="1"/>
      <c r="BE404" s="1"/>
      <c r="BF404" s="1"/>
      <c r="BG404" s="1"/>
      <c r="BH404" s="1"/>
      <c r="BI404" s="1"/>
      <c r="BJ404" s="1"/>
      <c r="BK404" s="1"/>
      <c r="BL404" s="1"/>
      <c r="BM404" s="1"/>
      <c r="BN404" s="1"/>
      <c r="BO404" s="1"/>
      <c r="BP404" s="1"/>
      <c r="BQ404" s="1"/>
      <c r="BR404" s="1"/>
      <c r="BS404" s="1"/>
      <c r="BT404" s="1"/>
    </row>
    <row r="405" spans="1:72" s="12" customFormat="1">
      <c r="A405" s="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c r="AD405" s="41"/>
      <c r="AJ405" s="41"/>
      <c r="AK405" s="41"/>
      <c r="AL405" s="41"/>
      <c r="AM405" s="41"/>
      <c r="AY405" s="1"/>
      <c r="AZ405" s="1"/>
      <c r="BA405" s="1"/>
      <c r="BB405" s="1"/>
      <c r="BC405" s="1"/>
      <c r="BD405" s="1"/>
      <c r="BE405" s="1"/>
      <c r="BF405" s="1"/>
      <c r="BG405" s="1"/>
      <c r="BH405" s="1"/>
      <c r="BI405" s="1"/>
      <c r="BJ405" s="1"/>
      <c r="BK405" s="1"/>
      <c r="BL405" s="1"/>
      <c r="BM405" s="1"/>
      <c r="BN405" s="1"/>
      <c r="BO405" s="1"/>
      <c r="BP405" s="1"/>
      <c r="BQ405" s="1"/>
      <c r="BR405" s="1"/>
      <c r="BS405" s="1"/>
      <c r="BT405" s="1"/>
    </row>
    <row r="406" spans="1:72" s="12" customFormat="1">
      <c r="A406" s="1"/>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J406" s="43"/>
      <c r="AK406" s="43"/>
      <c r="AL406" s="43"/>
      <c r="AM406" s="43"/>
      <c r="AY406" s="1"/>
      <c r="AZ406" s="1"/>
      <c r="BA406" s="1"/>
      <c r="BB406" s="1"/>
      <c r="BC406" s="1"/>
      <c r="BD406" s="1"/>
      <c r="BE406" s="1"/>
      <c r="BF406" s="1"/>
      <c r="BG406" s="1"/>
      <c r="BH406" s="1"/>
      <c r="BI406" s="1"/>
      <c r="BJ406" s="1"/>
      <c r="BK406" s="1"/>
      <c r="BL406" s="1"/>
      <c r="BM406" s="1"/>
      <c r="BN406" s="1"/>
      <c r="BO406" s="1"/>
      <c r="BP406" s="1"/>
      <c r="BQ406" s="1"/>
      <c r="BR406" s="1"/>
      <c r="BS406" s="1"/>
      <c r="BT406" s="1"/>
    </row>
    <row r="407" spans="1:72" s="12" customFormat="1">
      <c r="A407" s="1"/>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J407" s="43"/>
      <c r="AK407" s="43"/>
      <c r="AL407" s="43"/>
      <c r="AM407" s="43"/>
      <c r="AY407" s="1"/>
      <c r="AZ407" s="1"/>
      <c r="BA407" s="1"/>
      <c r="BB407" s="1"/>
      <c r="BC407" s="1"/>
      <c r="BD407" s="1"/>
      <c r="BE407" s="1"/>
      <c r="BF407" s="1"/>
      <c r="BG407" s="1"/>
      <c r="BH407" s="1"/>
      <c r="BI407" s="1"/>
      <c r="BJ407" s="1"/>
      <c r="BK407" s="1"/>
      <c r="BL407" s="1"/>
      <c r="BM407" s="1"/>
      <c r="BN407" s="1"/>
      <c r="BO407" s="1"/>
      <c r="BP407" s="1"/>
      <c r="BQ407" s="1"/>
      <c r="BR407" s="1"/>
      <c r="BS407" s="1"/>
      <c r="BT407" s="1"/>
    </row>
    <row r="408" spans="1:72" s="12" customFormat="1">
      <c r="A408" s="1"/>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J408" s="43"/>
      <c r="AK408" s="43"/>
      <c r="AL408" s="43"/>
      <c r="AM408" s="43"/>
      <c r="AY408" s="1"/>
      <c r="AZ408" s="1"/>
      <c r="BA408" s="1"/>
      <c r="BB408" s="1"/>
      <c r="BC408" s="1"/>
      <c r="BD408" s="1"/>
      <c r="BE408" s="1"/>
      <c r="BF408" s="1"/>
      <c r="BG408" s="1"/>
      <c r="BH408" s="1"/>
      <c r="BI408" s="1"/>
      <c r="BJ408" s="1"/>
      <c r="BK408" s="1"/>
      <c r="BL408" s="1"/>
      <c r="BM408" s="1"/>
      <c r="BN408" s="1"/>
      <c r="BO408" s="1"/>
      <c r="BP408" s="1"/>
      <c r="BQ408" s="1"/>
      <c r="BR408" s="1"/>
      <c r="BS408" s="1"/>
      <c r="BT408" s="1"/>
    </row>
    <row r="409" spans="1:72" s="12" customFormat="1">
      <c r="A409" s="1"/>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J409" s="43"/>
      <c r="AK409" s="43"/>
      <c r="AL409" s="43"/>
      <c r="AM409" s="43"/>
      <c r="AY409" s="1"/>
      <c r="AZ409" s="1"/>
      <c r="BA409" s="1"/>
      <c r="BB409" s="1"/>
      <c r="BC409" s="1"/>
      <c r="BD409" s="1"/>
      <c r="BE409" s="1"/>
      <c r="BF409" s="1"/>
      <c r="BG409" s="1"/>
      <c r="BH409" s="1"/>
      <c r="BI409" s="1"/>
      <c r="BJ409" s="1"/>
      <c r="BK409" s="1"/>
      <c r="BL409" s="1"/>
      <c r="BM409" s="1"/>
      <c r="BN409" s="1"/>
      <c r="BO409" s="1"/>
      <c r="BP409" s="1"/>
      <c r="BQ409" s="1"/>
      <c r="BR409" s="1"/>
      <c r="BS409" s="1"/>
      <c r="BT409" s="1"/>
    </row>
    <row r="410" spans="1:72" s="12" customFormat="1">
      <c r="A410" s="1"/>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J410" s="43"/>
      <c r="AK410" s="43"/>
      <c r="AL410" s="43"/>
      <c r="AM410" s="43"/>
      <c r="AY410" s="1"/>
      <c r="AZ410" s="1"/>
      <c r="BA410" s="1"/>
      <c r="BB410" s="1"/>
      <c r="BC410" s="1"/>
      <c r="BD410" s="1"/>
      <c r="BE410" s="1"/>
      <c r="BF410" s="1"/>
      <c r="BG410" s="1"/>
      <c r="BH410" s="1"/>
      <c r="BI410" s="1"/>
      <c r="BJ410" s="1"/>
      <c r="BK410" s="1"/>
      <c r="BL410" s="1"/>
      <c r="BM410" s="1"/>
      <c r="BN410" s="1"/>
      <c r="BO410" s="1"/>
      <c r="BP410" s="1"/>
      <c r="BQ410" s="1"/>
      <c r="BR410" s="1"/>
      <c r="BS410" s="1"/>
      <c r="BT410" s="1"/>
    </row>
    <row r="411" spans="1:72" s="12" customFormat="1">
      <c r="A411" s="1"/>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J411" s="43"/>
      <c r="AK411" s="43"/>
      <c r="AL411" s="43"/>
      <c r="AM411" s="43"/>
      <c r="AY411" s="1"/>
      <c r="AZ411" s="1"/>
      <c r="BA411" s="1"/>
      <c r="BB411" s="1"/>
      <c r="BC411" s="1"/>
      <c r="BD411" s="1"/>
      <c r="BE411" s="1"/>
      <c r="BF411" s="1"/>
      <c r="BG411" s="1"/>
      <c r="BH411" s="1"/>
      <c r="BI411" s="1"/>
      <c r="BJ411" s="1"/>
      <c r="BK411" s="1"/>
      <c r="BL411" s="1"/>
      <c r="BM411" s="1"/>
      <c r="BN411" s="1"/>
      <c r="BO411" s="1"/>
      <c r="BP411" s="1"/>
      <c r="BQ411" s="1"/>
      <c r="BR411" s="1"/>
      <c r="BS411" s="1"/>
      <c r="BT411" s="1"/>
    </row>
    <row r="412" spans="1:72" s="12" customFormat="1">
      <c r="A412" s="1"/>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J412" s="43"/>
      <c r="AK412" s="43"/>
      <c r="AL412" s="43"/>
      <c r="AM412" s="43"/>
      <c r="AY412" s="1"/>
      <c r="AZ412" s="1"/>
      <c r="BA412" s="1"/>
      <c r="BB412" s="1"/>
      <c r="BC412" s="1"/>
      <c r="BD412" s="1"/>
      <c r="BE412" s="1"/>
      <c r="BF412" s="1"/>
      <c r="BG412" s="1"/>
      <c r="BH412" s="1"/>
      <c r="BI412" s="1"/>
      <c r="BJ412" s="1"/>
      <c r="BK412" s="1"/>
      <c r="BL412" s="1"/>
      <c r="BM412" s="1"/>
      <c r="BN412" s="1"/>
      <c r="BO412" s="1"/>
      <c r="BP412" s="1"/>
      <c r="BQ412" s="1"/>
      <c r="BR412" s="1"/>
      <c r="BS412" s="1"/>
      <c r="BT412" s="1"/>
    </row>
    <row r="413" spans="1:72" s="12" customFormat="1">
      <c r="A413" s="1"/>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J413" s="43"/>
      <c r="AK413" s="43"/>
      <c r="AL413" s="43"/>
      <c r="AM413" s="43"/>
      <c r="AY413" s="1"/>
      <c r="AZ413" s="1"/>
      <c r="BA413" s="1"/>
      <c r="BB413" s="1"/>
      <c r="BC413" s="1"/>
      <c r="BD413" s="1"/>
      <c r="BE413" s="1"/>
      <c r="BF413" s="1"/>
      <c r="BG413" s="1"/>
      <c r="BH413" s="1"/>
      <c r="BI413" s="1"/>
      <c r="BJ413" s="1"/>
      <c r="BK413" s="1"/>
      <c r="BL413" s="1"/>
      <c r="BM413" s="1"/>
      <c r="BN413" s="1"/>
      <c r="BO413" s="1"/>
      <c r="BP413" s="1"/>
      <c r="BQ413" s="1"/>
      <c r="BR413" s="1"/>
      <c r="BS413" s="1"/>
      <c r="BT413" s="1"/>
    </row>
    <row r="414" spans="1:72" s="12" customFormat="1">
      <c r="A414" s="1"/>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J414" s="43"/>
      <c r="AK414" s="43"/>
      <c r="AL414" s="43"/>
      <c r="AM414" s="43"/>
      <c r="AY414" s="1"/>
      <c r="AZ414" s="1"/>
      <c r="BA414" s="1"/>
      <c r="BB414" s="1"/>
      <c r="BC414" s="1"/>
      <c r="BD414" s="1"/>
      <c r="BE414" s="1"/>
      <c r="BF414" s="1"/>
      <c r="BG414" s="1"/>
      <c r="BH414" s="1"/>
      <c r="BI414" s="1"/>
      <c r="BJ414" s="1"/>
      <c r="BK414" s="1"/>
      <c r="BL414" s="1"/>
      <c r="BM414" s="1"/>
      <c r="BN414" s="1"/>
      <c r="BO414" s="1"/>
      <c r="BP414" s="1"/>
      <c r="BQ414" s="1"/>
      <c r="BR414" s="1"/>
      <c r="BS414" s="1"/>
      <c r="BT414" s="1"/>
    </row>
    <row r="415" spans="1:72" s="12" customFormat="1">
      <c r="A415" s="1"/>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J415" s="43"/>
      <c r="AK415" s="43"/>
      <c r="AL415" s="43"/>
      <c r="AM415" s="43"/>
      <c r="AY415" s="1"/>
      <c r="AZ415" s="1"/>
      <c r="BA415" s="1"/>
      <c r="BB415" s="1"/>
      <c r="BC415" s="1"/>
      <c r="BD415" s="1"/>
      <c r="BE415" s="1"/>
      <c r="BF415" s="1"/>
      <c r="BG415" s="1"/>
      <c r="BH415" s="1"/>
      <c r="BI415" s="1"/>
      <c r="BJ415" s="1"/>
      <c r="BK415" s="1"/>
      <c r="BL415" s="1"/>
      <c r="BM415" s="1"/>
      <c r="BN415" s="1"/>
      <c r="BO415" s="1"/>
      <c r="BP415" s="1"/>
      <c r="BQ415" s="1"/>
      <c r="BR415" s="1"/>
      <c r="BS415" s="1"/>
      <c r="BT415" s="1"/>
    </row>
    <row r="416" spans="1:72" s="12" customFormat="1">
      <c r="A416" s="1"/>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J416" s="43"/>
      <c r="AK416" s="43"/>
      <c r="AL416" s="43"/>
      <c r="AM416" s="43"/>
      <c r="AY416" s="1"/>
      <c r="AZ416" s="1"/>
      <c r="BA416" s="1"/>
      <c r="BB416" s="1"/>
      <c r="BC416" s="1"/>
      <c r="BD416" s="1"/>
      <c r="BE416" s="1"/>
      <c r="BF416" s="1"/>
      <c r="BG416" s="1"/>
      <c r="BH416" s="1"/>
      <c r="BI416" s="1"/>
      <c r="BJ416" s="1"/>
      <c r="BK416" s="1"/>
      <c r="BL416" s="1"/>
      <c r="BM416" s="1"/>
      <c r="BN416" s="1"/>
      <c r="BO416" s="1"/>
      <c r="BP416" s="1"/>
      <c r="BQ416" s="1"/>
      <c r="BR416" s="1"/>
      <c r="BS416" s="1"/>
      <c r="BT416" s="1"/>
    </row>
    <row r="417" spans="1:72" s="12" customFormat="1">
      <c r="A417" s="1"/>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J417" s="43"/>
      <c r="AK417" s="43"/>
      <c r="AL417" s="43"/>
      <c r="AM417" s="43"/>
      <c r="AY417" s="1"/>
      <c r="AZ417" s="1"/>
      <c r="BA417" s="1"/>
      <c r="BB417" s="1"/>
      <c r="BC417" s="1"/>
      <c r="BD417" s="1"/>
      <c r="BE417" s="1"/>
      <c r="BF417" s="1"/>
      <c r="BG417" s="1"/>
      <c r="BH417" s="1"/>
      <c r="BI417" s="1"/>
      <c r="BJ417" s="1"/>
      <c r="BK417" s="1"/>
      <c r="BL417" s="1"/>
      <c r="BM417" s="1"/>
      <c r="BN417" s="1"/>
      <c r="BO417" s="1"/>
      <c r="BP417" s="1"/>
      <c r="BQ417" s="1"/>
      <c r="BR417" s="1"/>
      <c r="BS417" s="1"/>
      <c r="BT417" s="1"/>
    </row>
    <row r="418" spans="1:72" s="12" customFormat="1">
      <c r="A418" s="1"/>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J418" s="43"/>
      <c r="AK418" s="43"/>
      <c r="AL418" s="43"/>
      <c r="AM418" s="43"/>
      <c r="AY418" s="1"/>
      <c r="AZ418" s="1"/>
      <c r="BA418" s="1"/>
      <c r="BB418" s="1"/>
      <c r="BC418" s="1"/>
      <c r="BD418" s="1"/>
      <c r="BE418" s="1"/>
      <c r="BF418" s="1"/>
      <c r="BG418" s="1"/>
      <c r="BH418" s="1"/>
      <c r="BI418" s="1"/>
      <c r="BJ418" s="1"/>
      <c r="BK418" s="1"/>
      <c r="BL418" s="1"/>
      <c r="BM418" s="1"/>
      <c r="BN418" s="1"/>
      <c r="BO418" s="1"/>
      <c r="BP418" s="1"/>
      <c r="BQ418" s="1"/>
      <c r="BR418" s="1"/>
      <c r="BS418" s="1"/>
      <c r="BT418" s="1"/>
    </row>
    <row r="419" spans="1:72" s="12" customFormat="1">
      <c r="A419" s="1"/>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J419" s="43"/>
      <c r="AK419" s="43"/>
      <c r="AL419" s="43"/>
      <c r="AM419" s="43"/>
      <c r="AY419" s="1"/>
      <c r="AZ419" s="1"/>
      <c r="BA419" s="1"/>
      <c r="BB419" s="1"/>
      <c r="BC419" s="1"/>
      <c r="BD419" s="1"/>
      <c r="BE419" s="1"/>
      <c r="BF419" s="1"/>
      <c r="BG419" s="1"/>
      <c r="BH419" s="1"/>
      <c r="BI419" s="1"/>
      <c r="BJ419" s="1"/>
      <c r="BK419" s="1"/>
      <c r="BL419" s="1"/>
      <c r="BM419" s="1"/>
      <c r="BN419" s="1"/>
      <c r="BO419" s="1"/>
      <c r="BP419" s="1"/>
      <c r="BQ419" s="1"/>
      <c r="BR419" s="1"/>
      <c r="BS419" s="1"/>
      <c r="BT419" s="1"/>
    </row>
    <row r="420" spans="1:72" s="12" customFormat="1">
      <c r="A420" s="1"/>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J420" s="43"/>
      <c r="AK420" s="43"/>
      <c r="AL420" s="43"/>
      <c r="AM420" s="43"/>
      <c r="AY420" s="1"/>
      <c r="AZ420" s="1"/>
      <c r="BA420" s="1"/>
      <c r="BB420" s="1"/>
      <c r="BC420" s="1"/>
      <c r="BD420" s="1"/>
      <c r="BE420" s="1"/>
      <c r="BF420" s="1"/>
      <c r="BG420" s="1"/>
      <c r="BH420" s="1"/>
      <c r="BI420" s="1"/>
      <c r="BJ420" s="1"/>
      <c r="BK420" s="1"/>
      <c r="BL420" s="1"/>
      <c r="BM420" s="1"/>
      <c r="BN420" s="1"/>
      <c r="BO420" s="1"/>
      <c r="BP420" s="1"/>
      <c r="BQ420" s="1"/>
      <c r="BR420" s="1"/>
      <c r="BS420" s="1"/>
      <c r="BT420" s="1"/>
    </row>
    <row r="421" spans="1:72" s="12" customFormat="1">
      <c r="A421" s="1"/>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J421" s="43"/>
      <c r="AK421" s="43"/>
      <c r="AL421" s="43"/>
      <c r="AM421" s="43"/>
      <c r="AY421" s="1"/>
      <c r="AZ421" s="1"/>
      <c r="BA421" s="1"/>
      <c r="BB421" s="1"/>
      <c r="BC421" s="1"/>
      <c r="BD421" s="1"/>
      <c r="BE421" s="1"/>
      <c r="BF421" s="1"/>
      <c r="BG421" s="1"/>
      <c r="BH421" s="1"/>
      <c r="BI421" s="1"/>
      <c r="BJ421" s="1"/>
      <c r="BK421" s="1"/>
      <c r="BL421" s="1"/>
      <c r="BM421" s="1"/>
      <c r="BN421" s="1"/>
      <c r="BO421" s="1"/>
      <c r="BP421" s="1"/>
      <c r="BQ421" s="1"/>
      <c r="BR421" s="1"/>
      <c r="BS421" s="1"/>
      <c r="BT421" s="1"/>
    </row>
    <row r="422" spans="1:72" s="12" customFormat="1">
      <c r="A422" s="1"/>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J422" s="43"/>
      <c r="AK422" s="43"/>
      <c r="AL422" s="43"/>
      <c r="AM422" s="43"/>
      <c r="AY422" s="1"/>
      <c r="AZ422" s="1"/>
      <c r="BA422" s="1"/>
      <c r="BB422" s="1"/>
      <c r="BC422" s="1"/>
      <c r="BD422" s="1"/>
      <c r="BE422" s="1"/>
      <c r="BF422" s="1"/>
      <c r="BG422" s="1"/>
      <c r="BH422" s="1"/>
      <c r="BI422" s="1"/>
      <c r="BJ422" s="1"/>
      <c r="BK422" s="1"/>
      <c r="BL422" s="1"/>
      <c r="BM422" s="1"/>
      <c r="BN422" s="1"/>
      <c r="BO422" s="1"/>
      <c r="BP422" s="1"/>
      <c r="BQ422" s="1"/>
      <c r="BR422" s="1"/>
      <c r="BS422" s="1"/>
      <c r="BT422" s="1"/>
    </row>
    <row r="423" spans="1:72" s="12" customFormat="1">
      <c r="A423" s="1"/>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J423" s="43"/>
      <c r="AK423" s="43"/>
      <c r="AL423" s="43"/>
      <c r="AM423" s="43"/>
      <c r="AY423" s="1"/>
      <c r="AZ423" s="1"/>
      <c r="BA423" s="1"/>
      <c r="BB423" s="1"/>
      <c r="BC423" s="1"/>
      <c r="BD423" s="1"/>
      <c r="BE423" s="1"/>
      <c r="BF423" s="1"/>
      <c r="BG423" s="1"/>
      <c r="BH423" s="1"/>
      <c r="BI423" s="1"/>
      <c r="BJ423" s="1"/>
      <c r="BK423" s="1"/>
      <c r="BL423" s="1"/>
      <c r="BM423" s="1"/>
      <c r="BN423" s="1"/>
      <c r="BO423" s="1"/>
      <c r="BP423" s="1"/>
      <c r="BQ423" s="1"/>
      <c r="BR423" s="1"/>
      <c r="BS423" s="1"/>
      <c r="BT423" s="1"/>
    </row>
    <row r="424" spans="1:72" s="12" customFormat="1">
      <c r="A424" s="1"/>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J424" s="43"/>
      <c r="AK424" s="43"/>
      <c r="AL424" s="43"/>
      <c r="AM424" s="43"/>
      <c r="AY424" s="1"/>
      <c r="AZ424" s="1"/>
      <c r="BA424" s="1"/>
      <c r="BB424" s="1"/>
      <c r="BC424" s="1"/>
      <c r="BD424" s="1"/>
      <c r="BE424" s="1"/>
      <c r="BF424" s="1"/>
      <c r="BG424" s="1"/>
      <c r="BH424" s="1"/>
      <c r="BI424" s="1"/>
      <c r="BJ424" s="1"/>
      <c r="BK424" s="1"/>
      <c r="BL424" s="1"/>
      <c r="BM424" s="1"/>
      <c r="BN424" s="1"/>
      <c r="BO424" s="1"/>
      <c r="BP424" s="1"/>
      <c r="BQ424" s="1"/>
      <c r="BR424" s="1"/>
      <c r="BS424" s="1"/>
      <c r="BT424" s="1"/>
    </row>
    <row r="425" spans="1:72" s="12" customFormat="1">
      <c r="A425" s="1"/>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J425" s="43"/>
      <c r="AK425" s="43"/>
      <c r="AL425" s="43"/>
      <c r="AM425" s="43"/>
      <c r="AY425" s="1"/>
      <c r="AZ425" s="1"/>
      <c r="BA425" s="1"/>
      <c r="BB425" s="1"/>
      <c r="BC425" s="1"/>
      <c r="BD425" s="1"/>
      <c r="BE425" s="1"/>
      <c r="BF425" s="1"/>
      <c r="BG425" s="1"/>
      <c r="BH425" s="1"/>
      <c r="BI425" s="1"/>
      <c r="BJ425" s="1"/>
      <c r="BK425" s="1"/>
      <c r="BL425" s="1"/>
      <c r="BM425" s="1"/>
      <c r="BN425" s="1"/>
      <c r="BO425" s="1"/>
      <c r="BP425" s="1"/>
      <c r="BQ425" s="1"/>
      <c r="BR425" s="1"/>
      <c r="BS425" s="1"/>
      <c r="BT425" s="1"/>
    </row>
    <row r="426" spans="1:72" s="12" customFormat="1">
      <c r="A426" s="1"/>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J426" s="43"/>
      <c r="AK426" s="43"/>
      <c r="AL426" s="43"/>
      <c r="AM426" s="43"/>
      <c r="AY426" s="1"/>
      <c r="AZ426" s="1"/>
      <c r="BA426" s="1"/>
      <c r="BB426" s="1"/>
      <c r="BC426" s="1"/>
      <c r="BD426" s="1"/>
      <c r="BE426" s="1"/>
      <c r="BF426" s="1"/>
      <c r="BG426" s="1"/>
      <c r="BH426" s="1"/>
      <c r="BI426" s="1"/>
      <c r="BJ426" s="1"/>
      <c r="BK426" s="1"/>
      <c r="BL426" s="1"/>
      <c r="BM426" s="1"/>
      <c r="BN426" s="1"/>
      <c r="BO426" s="1"/>
      <c r="BP426" s="1"/>
      <c r="BQ426" s="1"/>
      <c r="BR426" s="1"/>
      <c r="BS426" s="1"/>
      <c r="BT426" s="1"/>
    </row>
    <row r="427" spans="1:72" s="12" customFormat="1">
      <c r="A427" s="1"/>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J427" s="43"/>
      <c r="AK427" s="43"/>
      <c r="AL427" s="43"/>
      <c r="AM427" s="43"/>
      <c r="AY427" s="1"/>
      <c r="AZ427" s="1"/>
      <c r="BA427" s="1"/>
      <c r="BB427" s="1"/>
      <c r="BC427" s="1"/>
      <c r="BD427" s="1"/>
      <c r="BE427" s="1"/>
      <c r="BF427" s="1"/>
      <c r="BG427" s="1"/>
      <c r="BH427" s="1"/>
      <c r="BI427" s="1"/>
      <c r="BJ427" s="1"/>
      <c r="BK427" s="1"/>
      <c r="BL427" s="1"/>
      <c r="BM427" s="1"/>
      <c r="BN427" s="1"/>
      <c r="BO427" s="1"/>
      <c r="BP427" s="1"/>
      <c r="BQ427" s="1"/>
      <c r="BR427" s="1"/>
      <c r="BS427" s="1"/>
      <c r="BT427" s="1"/>
    </row>
    <row r="428" spans="1:72" s="12" customFormat="1">
      <c r="A428" s="1"/>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J428" s="43"/>
      <c r="AK428" s="43"/>
      <c r="AL428" s="43"/>
      <c r="AM428" s="43"/>
      <c r="AY428" s="1"/>
      <c r="AZ428" s="1"/>
      <c r="BA428" s="1"/>
      <c r="BB428" s="1"/>
      <c r="BC428" s="1"/>
      <c r="BD428" s="1"/>
      <c r="BE428" s="1"/>
      <c r="BF428" s="1"/>
      <c r="BG428" s="1"/>
      <c r="BH428" s="1"/>
      <c r="BI428" s="1"/>
      <c r="BJ428" s="1"/>
      <c r="BK428" s="1"/>
      <c r="BL428" s="1"/>
      <c r="BM428" s="1"/>
      <c r="BN428" s="1"/>
      <c r="BO428" s="1"/>
      <c r="BP428" s="1"/>
      <c r="BQ428" s="1"/>
      <c r="BR428" s="1"/>
      <c r="BS428" s="1"/>
      <c r="BT428" s="1"/>
    </row>
    <row r="429" spans="1:72" s="12" customFormat="1">
      <c r="A429" s="1"/>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J429" s="43"/>
      <c r="AK429" s="43"/>
      <c r="AL429" s="43"/>
      <c r="AM429" s="43"/>
      <c r="AY429" s="1"/>
      <c r="AZ429" s="1"/>
      <c r="BA429" s="1"/>
      <c r="BB429" s="1"/>
      <c r="BC429" s="1"/>
      <c r="BD429" s="1"/>
      <c r="BE429" s="1"/>
      <c r="BF429" s="1"/>
      <c r="BG429" s="1"/>
      <c r="BH429" s="1"/>
      <c r="BI429" s="1"/>
      <c r="BJ429" s="1"/>
      <c r="BK429" s="1"/>
      <c r="BL429" s="1"/>
      <c r="BM429" s="1"/>
      <c r="BN429" s="1"/>
      <c r="BO429" s="1"/>
      <c r="BP429" s="1"/>
      <c r="BQ429" s="1"/>
      <c r="BR429" s="1"/>
      <c r="BS429" s="1"/>
      <c r="BT429" s="1"/>
    </row>
    <row r="430" spans="1:72" s="12" customFormat="1">
      <c r="A430" s="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J430" s="41"/>
      <c r="AK430" s="41"/>
      <c r="AL430" s="41"/>
      <c r="AM430" s="41"/>
      <c r="AY430" s="1"/>
      <c r="AZ430" s="1"/>
      <c r="BA430" s="1"/>
      <c r="BB430" s="1"/>
      <c r="BC430" s="1"/>
      <c r="BD430" s="1"/>
      <c r="BE430" s="1"/>
      <c r="BF430" s="1"/>
      <c r="BG430" s="1"/>
      <c r="BH430" s="1"/>
      <c r="BI430" s="1"/>
      <c r="BJ430" s="1"/>
      <c r="BK430" s="1"/>
      <c r="BL430" s="1"/>
      <c r="BM430" s="1"/>
      <c r="BN430" s="1"/>
      <c r="BO430" s="1"/>
      <c r="BP430" s="1"/>
      <c r="BQ430" s="1"/>
      <c r="BR430" s="1"/>
      <c r="BS430" s="1"/>
      <c r="BT430" s="1"/>
    </row>
    <row r="433" spans="1:72" s="12" customFormat="1">
      <c r="A433" s="1"/>
      <c r="AJ433" s="15"/>
      <c r="AY433" s="1"/>
      <c r="AZ433" s="1"/>
      <c r="BA433" s="1"/>
      <c r="BB433" s="1"/>
      <c r="BC433" s="1"/>
      <c r="BD433" s="1"/>
      <c r="BE433" s="1"/>
      <c r="BF433" s="1"/>
      <c r="BG433" s="1"/>
      <c r="BH433" s="1"/>
      <c r="BI433" s="1"/>
      <c r="BJ433" s="1"/>
      <c r="BK433" s="1"/>
      <c r="BL433" s="1"/>
      <c r="BM433" s="1"/>
      <c r="BN433" s="1"/>
      <c r="BO433" s="1"/>
      <c r="BP433" s="1"/>
      <c r="BQ433" s="1"/>
      <c r="BR433" s="1"/>
      <c r="BS433" s="1"/>
      <c r="BT433" s="1"/>
    </row>
    <row r="434" spans="1:72" s="12" customFormat="1">
      <c r="A434" s="1"/>
      <c r="AJ434" s="15"/>
      <c r="AY434" s="1"/>
      <c r="AZ434" s="1"/>
      <c r="BA434" s="1"/>
      <c r="BB434" s="1"/>
      <c r="BC434" s="1"/>
      <c r="BD434" s="1"/>
      <c r="BE434" s="1"/>
      <c r="BF434" s="1"/>
      <c r="BG434" s="1"/>
      <c r="BH434" s="1"/>
      <c r="BI434" s="1"/>
      <c r="BJ434" s="1"/>
      <c r="BK434" s="1"/>
      <c r="BL434" s="1"/>
      <c r="BM434" s="1"/>
      <c r="BN434" s="1"/>
      <c r="BO434" s="1"/>
      <c r="BP434" s="1"/>
      <c r="BQ434" s="1"/>
      <c r="BR434" s="1"/>
      <c r="BS434" s="1"/>
      <c r="BT434" s="1"/>
    </row>
    <row r="435" spans="1:72" s="12" customFormat="1">
      <c r="A435" s="1"/>
      <c r="AJ435" s="15"/>
      <c r="AY435" s="1"/>
      <c r="AZ435" s="1"/>
      <c r="BA435" s="1"/>
      <c r="BB435" s="1"/>
      <c r="BC435" s="1"/>
      <c r="BD435" s="1"/>
      <c r="BE435" s="1"/>
      <c r="BF435" s="1"/>
      <c r="BG435" s="1"/>
      <c r="BH435" s="1"/>
      <c r="BI435" s="1"/>
      <c r="BJ435" s="1"/>
      <c r="BK435" s="1"/>
      <c r="BL435" s="1"/>
      <c r="BM435" s="1"/>
      <c r="BN435" s="1"/>
      <c r="BO435" s="1"/>
      <c r="BP435" s="1"/>
      <c r="BQ435" s="1"/>
      <c r="BR435" s="1"/>
      <c r="BS435" s="1"/>
      <c r="BT435" s="1"/>
    </row>
    <row r="436" spans="1:72" s="12" customFormat="1">
      <c r="A436" s="1"/>
      <c r="AJ436" s="41"/>
      <c r="AY436" s="1"/>
      <c r="AZ436" s="1"/>
      <c r="BA436" s="1"/>
      <c r="BB436" s="1"/>
      <c r="BC436" s="1"/>
      <c r="BD436" s="1"/>
      <c r="BE436" s="1"/>
      <c r="BF436" s="1"/>
      <c r="BG436" s="1"/>
      <c r="BH436" s="1"/>
      <c r="BI436" s="1"/>
      <c r="BJ436" s="1"/>
      <c r="BK436" s="1"/>
      <c r="BL436" s="1"/>
      <c r="BM436" s="1"/>
      <c r="BN436" s="1"/>
      <c r="BO436" s="1"/>
      <c r="BP436" s="1"/>
      <c r="BQ436" s="1"/>
      <c r="BR436" s="1"/>
      <c r="BS436" s="1"/>
      <c r="BT436" s="1"/>
    </row>
    <row r="439" spans="1:72" s="12" customFormat="1">
      <c r="A439" s="1"/>
      <c r="B439" s="18"/>
      <c r="AY439" s="1"/>
      <c r="AZ439" s="1"/>
      <c r="BA439" s="1"/>
      <c r="BB439" s="1"/>
      <c r="BC439" s="1"/>
      <c r="BD439" s="1"/>
      <c r="BE439" s="1"/>
      <c r="BF439" s="1"/>
      <c r="BG439" s="1"/>
      <c r="BH439" s="1"/>
      <c r="BI439" s="1"/>
      <c r="BJ439" s="1"/>
      <c r="BK439" s="1"/>
      <c r="BL439" s="1"/>
      <c r="BM439" s="1"/>
      <c r="BN439" s="1"/>
      <c r="BO439" s="1"/>
      <c r="BP439" s="1"/>
      <c r="BQ439" s="1"/>
      <c r="BR439" s="1"/>
      <c r="BS439" s="1"/>
      <c r="BT439" s="1"/>
    </row>
    <row r="440" spans="1:72" s="12" customFormat="1">
      <c r="A440" s="1"/>
      <c r="B440" s="18"/>
      <c r="AY440" s="1"/>
      <c r="AZ440" s="1"/>
      <c r="BA440" s="1"/>
      <c r="BB440" s="1"/>
      <c r="BC440" s="1"/>
      <c r="BD440" s="1"/>
      <c r="BE440" s="1"/>
      <c r="BF440" s="1"/>
      <c r="BG440" s="1"/>
      <c r="BH440" s="1"/>
      <c r="BI440" s="1"/>
      <c r="BJ440" s="1"/>
      <c r="BK440" s="1"/>
      <c r="BL440" s="1"/>
      <c r="BM440" s="1"/>
      <c r="BN440" s="1"/>
      <c r="BO440" s="1"/>
      <c r="BP440" s="1"/>
      <c r="BQ440" s="1"/>
      <c r="BR440" s="1"/>
      <c r="BS440" s="1"/>
      <c r="BT440" s="1"/>
    </row>
    <row r="441" spans="1:72" s="12" customFormat="1">
      <c r="A441" s="1"/>
      <c r="B441" s="18"/>
      <c r="AY441" s="1"/>
      <c r="AZ441" s="1"/>
      <c r="BA441" s="1"/>
      <c r="BB441" s="1"/>
      <c r="BC441" s="1"/>
      <c r="BD441" s="1"/>
      <c r="BE441" s="1"/>
      <c r="BF441" s="1"/>
      <c r="BG441" s="1"/>
      <c r="BH441" s="1"/>
      <c r="BI441" s="1"/>
      <c r="BJ441" s="1"/>
      <c r="BK441" s="1"/>
      <c r="BL441" s="1"/>
      <c r="BM441" s="1"/>
      <c r="BN441" s="1"/>
      <c r="BO441" s="1"/>
      <c r="BP441" s="1"/>
      <c r="BQ441" s="1"/>
      <c r="BR441" s="1"/>
      <c r="BS441" s="1"/>
      <c r="BT441" s="1"/>
    </row>
    <row r="442" spans="1:72" s="12" customFormat="1">
      <c r="A442" s="1"/>
      <c r="B442" s="18"/>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J442" s="14"/>
      <c r="AK442" s="14"/>
      <c r="AL442" s="14"/>
      <c r="AM442" s="14"/>
      <c r="AY442" s="1"/>
      <c r="AZ442" s="1"/>
      <c r="BA442" s="1"/>
      <c r="BB442" s="1"/>
      <c r="BC442" s="1"/>
      <c r="BD442" s="1"/>
      <c r="BE442" s="1"/>
      <c r="BF442" s="1"/>
      <c r="BG442" s="1"/>
      <c r="BH442" s="1"/>
      <c r="BI442" s="1"/>
      <c r="BJ442" s="1"/>
      <c r="BK442" s="1"/>
      <c r="BL442" s="1"/>
      <c r="BM442" s="1"/>
      <c r="BN442" s="1"/>
      <c r="BO442" s="1"/>
      <c r="BP442" s="1"/>
      <c r="BQ442" s="1"/>
      <c r="BR442" s="1"/>
      <c r="BS442" s="1"/>
      <c r="BT442" s="1"/>
    </row>
    <row r="443" spans="1:72" s="12" customFormat="1">
      <c r="A443" s="1"/>
      <c r="B443" s="18"/>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J443" s="14"/>
      <c r="AK443" s="14"/>
      <c r="AL443" s="14"/>
      <c r="AM443" s="14"/>
      <c r="AY443" s="1"/>
      <c r="AZ443" s="1"/>
      <c r="BA443" s="1"/>
      <c r="BB443" s="1"/>
      <c r="BC443" s="1"/>
      <c r="BD443" s="1"/>
      <c r="BE443" s="1"/>
      <c r="BF443" s="1"/>
      <c r="BG443" s="1"/>
      <c r="BH443" s="1"/>
      <c r="BI443" s="1"/>
      <c r="BJ443" s="1"/>
      <c r="BK443" s="1"/>
      <c r="BL443" s="1"/>
      <c r="BM443" s="1"/>
      <c r="BN443" s="1"/>
      <c r="BO443" s="1"/>
      <c r="BP443" s="1"/>
      <c r="BQ443" s="1"/>
      <c r="BR443" s="1"/>
      <c r="BS443" s="1"/>
      <c r="BT443" s="1"/>
    </row>
    <row r="444" spans="1:72" s="12" customFormat="1">
      <c r="A444" s="1"/>
      <c r="B444" s="18"/>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J444" s="15"/>
      <c r="AK444" s="15"/>
      <c r="AL444" s="15"/>
      <c r="AM444" s="15"/>
      <c r="AY444" s="1"/>
      <c r="AZ444" s="1"/>
      <c r="BA444" s="1"/>
      <c r="BB444" s="1"/>
      <c r="BC444" s="1"/>
      <c r="BD444" s="1"/>
      <c r="BE444" s="1"/>
      <c r="BF444" s="1"/>
      <c r="BG444" s="1"/>
      <c r="BH444" s="1"/>
      <c r="BI444" s="1"/>
      <c r="BJ444" s="1"/>
      <c r="BK444" s="1"/>
      <c r="BL444" s="1"/>
      <c r="BM444" s="1"/>
      <c r="BN444" s="1"/>
      <c r="BO444" s="1"/>
      <c r="BP444" s="1"/>
      <c r="BQ444" s="1"/>
      <c r="BR444" s="1"/>
      <c r="BS444" s="1"/>
      <c r="BT444" s="1"/>
    </row>
    <row r="445" spans="1:72" s="12" customFormat="1">
      <c r="A445" s="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c r="AD445" s="41"/>
      <c r="AJ445" s="41"/>
      <c r="AK445" s="41"/>
      <c r="AL445" s="41"/>
      <c r="AM445" s="41"/>
      <c r="AY445" s="1"/>
      <c r="AZ445" s="1"/>
      <c r="BA445" s="1"/>
      <c r="BB445" s="1"/>
      <c r="BC445" s="1"/>
      <c r="BD445" s="1"/>
      <c r="BE445" s="1"/>
      <c r="BF445" s="1"/>
      <c r="BG445" s="1"/>
      <c r="BH445" s="1"/>
      <c r="BI445" s="1"/>
      <c r="BJ445" s="1"/>
      <c r="BK445" s="1"/>
      <c r="BL445" s="1"/>
      <c r="BM445" s="1"/>
      <c r="BN445" s="1"/>
      <c r="BO445" s="1"/>
      <c r="BP445" s="1"/>
      <c r="BQ445" s="1"/>
      <c r="BR445" s="1"/>
      <c r="BS445" s="1"/>
      <c r="BT445" s="1"/>
    </row>
    <row r="446" spans="1:72" s="12" customFormat="1">
      <c r="A446" s="1"/>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J446" s="43"/>
      <c r="AK446" s="43"/>
      <c r="AL446" s="43"/>
      <c r="AM446" s="43"/>
      <c r="AY446" s="1"/>
      <c r="AZ446" s="1"/>
      <c r="BA446" s="1"/>
      <c r="BB446" s="1"/>
      <c r="BC446" s="1"/>
      <c r="BD446" s="1"/>
      <c r="BE446" s="1"/>
      <c r="BF446" s="1"/>
      <c r="BG446" s="1"/>
      <c r="BH446" s="1"/>
      <c r="BI446" s="1"/>
      <c r="BJ446" s="1"/>
      <c r="BK446" s="1"/>
      <c r="BL446" s="1"/>
      <c r="BM446" s="1"/>
      <c r="BN446" s="1"/>
      <c r="BO446" s="1"/>
      <c r="BP446" s="1"/>
      <c r="BQ446" s="1"/>
      <c r="BR446" s="1"/>
      <c r="BS446" s="1"/>
      <c r="BT446" s="1"/>
    </row>
    <row r="447" spans="1:72" s="12" customFormat="1">
      <c r="A447" s="1"/>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J447" s="43"/>
      <c r="AK447" s="43"/>
      <c r="AL447" s="43"/>
      <c r="AM447" s="43"/>
      <c r="AY447" s="1"/>
      <c r="AZ447" s="1"/>
      <c r="BA447" s="1"/>
      <c r="BB447" s="1"/>
      <c r="BC447" s="1"/>
      <c r="BD447" s="1"/>
      <c r="BE447" s="1"/>
      <c r="BF447" s="1"/>
      <c r="BG447" s="1"/>
      <c r="BH447" s="1"/>
      <c r="BI447" s="1"/>
      <c r="BJ447" s="1"/>
      <c r="BK447" s="1"/>
      <c r="BL447" s="1"/>
      <c r="BM447" s="1"/>
      <c r="BN447" s="1"/>
      <c r="BO447" s="1"/>
      <c r="BP447" s="1"/>
      <c r="BQ447" s="1"/>
      <c r="BR447" s="1"/>
      <c r="BS447" s="1"/>
      <c r="BT447" s="1"/>
    </row>
    <row r="448" spans="1:72" s="12" customFormat="1">
      <c r="A448" s="1"/>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J448" s="43"/>
      <c r="AK448" s="43"/>
      <c r="AL448" s="43"/>
      <c r="AM448" s="43"/>
      <c r="AY448" s="1"/>
      <c r="AZ448" s="1"/>
      <c r="BA448" s="1"/>
      <c r="BB448" s="1"/>
      <c r="BC448" s="1"/>
      <c r="BD448" s="1"/>
      <c r="BE448" s="1"/>
      <c r="BF448" s="1"/>
      <c r="BG448" s="1"/>
      <c r="BH448" s="1"/>
      <c r="BI448" s="1"/>
      <c r="BJ448" s="1"/>
      <c r="BK448" s="1"/>
      <c r="BL448" s="1"/>
      <c r="BM448" s="1"/>
      <c r="BN448" s="1"/>
      <c r="BO448" s="1"/>
      <c r="BP448" s="1"/>
      <c r="BQ448" s="1"/>
      <c r="BR448" s="1"/>
      <c r="BS448" s="1"/>
      <c r="BT448" s="1"/>
    </row>
    <row r="449" spans="1:72" s="12" customFormat="1">
      <c r="A449" s="1"/>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J449" s="43"/>
      <c r="AK449" s="43"/>
      <c r="AL449" s="43"/>
      <c r="AM449" s="43"/>
      <c r="AY449" s="1"/>
      <c r="AZ449" s="1"/>
      <c r="BA449" s="1"/>
      <c r="BB449" s="1"/>
      <c r="BC449" s="1"/>
      <c r="BD449" s="1"/>
      <c r="BE449" s="1"/>
      <c r="BF449" s="1"/>
      <c r="BG449" s="1"/>
      <c r="BH449" s="1"/>
      <c r="BI449" s="1"/>
      <c r="BJ449" s="1"/>
      <c r="BK449" s="1"/>
      <c r="BL449" s="1"/>
      <c r="BM449" s="1"/>
      <c r="BN449" s="1"/>
      <c r="BO449" s="1"/>
      <c r="BP449" s="1"/>
      <c r="BQ449" s="1"/>
      <c r="BR449" s="1"/>
      <c r="BS449" s="1"/>
      <c r="BT449" s="1"/>
    </row>
    <row r="450" spans="1:72" s="12" customFormat="1">
      <c r="A450" s="1"/>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J450" s="43"/>
      <c r="AK450" s="43"/>
      <c r="AL450" s="43"/>
      <c r="AM450" s="43"/>
      <c r="AY450" s="1"/>
      <c r="AZ450" s="1"/>
      <c r="BA450" s="1"/>
      <c r="BB450" s="1"/>
      <c r="BC450" s="1"/>
      <c r="BD450" s="1"/>
      <c r="BE450" s="1"/>
      <c r="BF450" s="1"/>
      <c r="BG450" s="1"/>
      <c r="BH450" s="1"/>
      <c r="BI450" s="1"/>
      <c r="BJ450" s="1"/>
      <c r="BK450" s="1"/>
      <c r="BL450" s="1"/>
      <c r="BM450" s="1"/>
      <c r="BN450" s="1"/>
      <c r="BO450" s="1"/>
      <c r="BP450" s="1"/>
      <c r="BQ450" s="1"/>
      <c r="BR450" s="1"/>
      <c r="BS450" s="1"/>
      <c r="BT450" s="1"/>
    </row>
    <row r="451" spans="1:72" s="12" customFormat="1">
      <c r="A451" s="1"/>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J451" s="43"/>
      <c r="AK451" s="43"/>
      <c r="AL451" s="43"/>
      <c r="AM451" s="43"/>
      <c r="AY451" s="1"/>
      <c r="AZ451" s="1"/>
      <c r="BA451" s="1"/>
      <c r="BB451" s="1"/>
      <c r="BC451" s="1"/>
      <c r="BD451" s="1"/>
      <c r="BE451" s="1"/>
      <c r="BF451" s="1"/>
      <c r="BG451" s="1"/>
      <c r="BH451" s="1"/>
      <c r="BI451" s="1"/>
      <c r="BJ451" s="1"/>
      <c r="BK451" s="1"/>
      <c r="BL451" s="1"/>
      <c r="BM451" s="1"/>
      <c r="BN451" s="1"/>
      <c r="BO451" s="1"/>
      <c r="BP451" s="1"/>
      <c r="BQ451" s="1"/>
      <c r="BR451" s="1"/>
      <c r="BS451" s="1"/>
      <c r="BT451" s="1"/>
    </row>
    <row r="452" spans="1:72" s="12" customFormat="1">
      <c r="A452" s="1"/>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J452" s="43"/>
      <c r="AK452" s="43"/>
      <c r="AL452" s="43"/>
      <c r="AM452" s="43"/>
      <c r="AY452" s="1"/>
      <c r="AZ452" s="1"/>
      <c r="BA452" s="1"/>
      <c r="BB452" s="1"/>
      <c r="BC452" s="1"/>
      <c r="BD452" s="1"/>
      <c r="BE452" s="1"/>
      <c r="BF452" s="1"/>
      <c r="BG452" s="1"/>
      <c r="BH452" s="1"/>
      <c r="BI452" s="1"/>
      <c r="BJ452" s="1"/>
      <c r="BK452" s="1"/>
      <c r="BL452" s="1"/>
      <c r="BM452" s="1"/>
      <c r="BN452" s="1"/>
      <c r="BO452" s="1"/>
      <c r="BP452" s="1"/>
      <c r="BQ452" s="1"/>
      <c r="BR452" s="1"/>
      <c r="BS452" s="1"/>
      <c r="BT452" s="1"/>
    </row>
    <row r="453" spans="1:72" s="12" customFormat="1">
      <c r="A453" s="1"/>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J453" s="43"/>
      <c r="AK453" s="43"/>
      <c r="AL453" s="43"/>
      <c r="AM453" s="43"/>
      <c r="AY453" s="1"/>
      <c r="AZ453" s="1"/>
      <c r="BA453" s="1"/>
      <c r="BB453" s="1"/>
      <c r="BC453" s="1"/>
      <c r="BD453" s="1"/>
      <c r="BE453" s="1"/>
      <c r="BF453" s="1"/>
      <c r="BG453" s="1"/>
      <c r="BH453" s="1"/>
      <c r="BI453" s="1"/>
      <c r="BJ453" s="1"/>
      <c r="BK453" s="1"/>
      <c r="BL453" s="1"/>
      <c r="BM453" s="1"/>
      <c r="BN453" s="1"/>
      <c r="BO453" s="1"/>
      <c r="BP453" s="1"/>
      <c r="BQ453" s="1"/>
      <c r="BR453" s="1"/>
      <c r="BS453" s="1"/>
      <c r="BT453" s="1"/>
    </row>
    <row r="454" spans="1:72" s="12" customFormat="1">
      <c r="A454" s="1"/>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J454" s="43"/>
      <c r="AK454" s="43"/>
      <c r="AL454" s="43"/>
      <c r="AM454" s="43"/>
      <c r="AY454" s="1"/>
      <c r="AZ454" s="1"/>
      <c r="BA454" s="1"/>
      <c r="BB454" s="1"/>
      <c r="BC454" s="1"/>
      <c r="BD454" s="1"/>
      <c r="BE454" s="1"/>
      <c r="BF454" s="1"/>
      <c r="BG454" s="1"/>
      <c r="BH454" s="1"/>
      <c r="BI454" s="1"/>
      <c r="BJ454" s="1"/>
      <c r="BK454" s="1"/>
      <c r="BL454" s="1"/>
      <c r="BM454" s="1"/>
      <c r="BN454" s="1"/>
      <c r="BO454" s="1"/>
      <c r="BP454" s="1"/>
      <c r="BQ454" s="1"/>
      <c r="BR454" s="1"/>
      <c r="BS454" s="1"/>
      <c r="BT454" s="1"/>
    </row>
    <row r="455" spans="1:72" s="12" customFormat="1">
      <c r="A455" s="1"/>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J455" s="43"/>
      <c r="AK455" s="43"/>
      <c r="AL455" s="43"/>
      <c r="AM455" s="43"/>
      <c r="AY455" s="1"/>
      <c r="AZ455" s="1"/>
      <c r="BA455" s="1"/>
      <c r="BB455" s="1"/>
      <c r="BC455" s="1"/>
      <c r="BD455" s="1"/>
      <c r="BE455" s="1"/>
      <c r="BF455" s="1"/>
      <c r="BG455" s="1"/>
      <c r="BH455" s="1"/>
      <c r="BI455" s="1"/>
      <c r="BJ455" s="1"/>
      <c r="BK455" s="1"/>
      <c r="BL455" s="1"/>
      <c r="BM455" s="1"/>
      <c r="BN455" s="1"/>
      <c r="BO455" s="1"/>
      <c r="BP455" s="1"/>
      <c r="BQ455" s="1"/>
      <c r="BR455" s="1"/>
      <c r="BS455" s="1"/>
      <c r="BT455" s="1"/>
    </row>
    <row r="456" spans="1:72" s="12" customFormat="1">
      <c r="A456" s="1"/>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J456" s="43"/>
      <c r="AK456" s="43"/>
      <c r="AL456" s="43"/>
      <c r="AM456" s="43"/>
      <c r="AY456" s="1"/>
      <c r="AZ456" s="1"/>
      <c r="BA456" s="1"/>
      <c r="BB456" s="1"/>
      <c r="BC456" s="1"/>
      <c r="BD456" s="1"/>
      <c r="BE456" s="1"/>
      <c r="BF456" s="1"/>
      <c r="BG456" s="1"/>
      <c r="BH456" s="1"/>
      <c r="BI456" s="1"/>
      <c r="BJ456" s="1"/>
      <c r="BK456" s="1"/>
      <c r="BL456" s="1"/>
      <c r="BM456" s="1"/>
      <c r="BN456" s="1"/>
      <c r="BO456" s="1"/>
      <c r="BP456" s="1"/>
      <c r="BQ456" s="1"/>
      <c r="BR456" s="1"/>
      <c r="BS456" s="1"/>
      <c r="BT456" s="1"/>
    </row>
    <row r="457" spans="1:72" s="12" customFormat="1">
      <c r="A457" s="1"/>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J457" s="43"/>
      <c r="AK457" s="43"/>
      <c r="AL457" s="43"/>
      <c r="AM457" s="43"/>
      <c r="AY457" s="1"/>
      <c r="AZ457" s="1"/>
      <c r="BA457" s="1"/>
      <c r="BB457" s="1"/>
      <c r="BC457" s="1"/>
      <c r="BD457" s="1"/>
      <c r="BE457" s="1"/>
      <c r="BF457" s="1"/>
      <c r="BG457" s="1"/>
      <c r="BH457" s="1"/>
      <c r="BI457" s="1"/>
      <c r="BJ457" s="1"/>
      <c r="BK457" s="1"/>
      <c r="BL457" s="1"/>
      <c r="BM457" s="1"/>
      <c r="BN457" s="1"/>
      <c r="BO457" s="1"/>
      <c r="BP457" s="1"/>
      <c r="BQ457" s="1"/>
      <c r="BR457" s="1"/>
      <c r="BS457" s="1"/>
      <c r="BT457" s="1"/>
    </row>
    <row r="458" spans="1:72" s="12" customFormat="1">
      <c r="A458" s="1"/>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J458" s="43"/>
      <c r="AK458" s="43"/>
      <c r="AL458" s="43"/>
      <c r="AM458" s="43"/>
      <c r="AY458" s="1"/>
      <c r="AZ458" s="1"/>
      <c r="BA458" s="1"/>
      <c r="BB458" s="1"/>
      <c r="BC458" s="1"/>
      <c r="BD458" s="1"/>
      <c r="BE458" s="1"/>
      <c r="BF458" s="1"/>
      <c r="BG458" s="1"/>
      <c r="BH458" s="1"/>
      <c r="BI458" s="1"/>
      <c r="BJ458" s="1"/>
      <c r="BK458" s="1"/>
      <c r="BL458" s="1"/>
      <c r="BM458" s="1"/>
      <c r="BN458" s="1"/>
      <c r="BO458" s="1"/>
      <c r="BP458" s="1"/>
      <c r="BQ458" s="1"/>
      <c r="BR458" s="1"/>
      <c r="BS458" s="1"/>
      <c r="BT458" s="1"/>
    </row>
    <row r="459" spans="1:72" s="12" customFormat="1">
      <c r="A459" s="1"/>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J459" s="43"/>
      <c r="AK459" s="43"/>
      <c r="AL459" s="43"/>
      <c r="AM459" s="43"/>
      <c r="AY459" s="1"/>
      <c r="AZ459" s="1"/>
      <c r="BA459" s="1"/>
      <c r="BB459" s="1"/>
      <c r="BC459" s="1"/>
      <c r="BD459" s="1"/>
      <c r="BE459" s="1"/>
      <c r="BF459" s="1"/>
      <c r="BG459" s="1"/>
      <c r="BH459" s="1"/>
      <c r="BI459" s="1"/>
      <c r="BJ459" s="1"/>
      <c r="BK459" s="1"/>
      <c r="BL459" s="1"/>
      <c r="BM459" s="1"/>
      <c r="BN459" s="1"/>
      <c r="BO459" s="1"/>
      <c r="BP459" s="1"/>
      <c r="BQ459" s="1"/>
      <c r="BR459" s="1"/>
      <c r="BS459" s="1"/>
      <c r="BT459" s="1"/>
    </row>
    <row r="460" spans="1:72" s="12" customFormat="1">
      <c r="A460" s="1"/>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J460" s="43"/>
      <c r="AK460" s="43"/>
      <c r="AL460" s="43"/>
      <c r="AM460" s="43"/>
      <c r="AY460" s="1"/>
      <c r="AZ460" s="1"/>
      <c r="BA460" s="1"/>
      <c r="BB460" s="1"/>
      <c r="BC460" s="1"/>
      <c r="BD460" s="1"/>
      <c r="BE460" s="1"/>
      <c r="BF460" s="1"/>
      <c r="BG460" s="1"/>
      <c r="BH460" s="1"/>
      <c r="BI460" s="1"/>
      <c r="BJ460" s="1"/>
      <c r="BK460" s="1"/>
      <c r="BL460" s="1"/>
      <c r="BM460" s="1"/>
      <c r="BN460" s="1"/>
      <c r="BO460" s="1"/>
      <c r="BP460" s="1"/>
      <c r="BQ460" s="1"/>
      <c r="BR460" s="1"/>
      <c r="BS460" s="1"/>
      <c r="BT460" s="1"/>
    </row>
    <row r="461" spans="1:72" s="12" customFormat="1">
      <c r="A461" s="1"/>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J461" s="43"/>
      <c r="AK461" s="43"/>
      <c r="AL461" s="43"/>
      <c r="AM461" s="43"/>
      <c r="AY461" s="1"/>
      <c r="AZ461" s="1"/>
      <c r="BA461" s="1"/>
      <c r="BB461" s="1"/>
      <c r="BC461" s="1"/>
      <c r="BD461" s="1"/>
      <c r="BE461" s="1"/>
      <c r="BF461" s="1"/>
      <c r="BG461" s="1"/>
      <c r="BH461" s="1"/>
      <c r="BI461" s="1"/>
      <c r="BJ461" s="1"/>
      <c r="BK461" s="1"/>
      <c r="BL461" s="1"/>
      <c r="BM461" s="1"/>
      <c r="BN461" s="1"/>
      <c r="BO461" s="1"/>
      <c r="BP461" s="1"/>
      <c r="BQ461" s="1"/>
      <c r="BR461" s="1"/>
      <c r="BS461" s="1"/>
      <c r="BT461" s="1"/>
    </row>
    <row r="462" spans="1:72" s="12" customFormat="1">
      <c r="A462" s="1"/>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J462" s="43"/>
      <c r="AK462" s="43"/>
      <c r="AL462" s="43"/>
      <c r="AM462" s="43"/>
      <c r="AY462" s="1"/>
      <c r="AZ462" s="1"/>
      <c r="BA462" s="1"/>
      <c r="BB462" s="1"/>
      <c r="BC462" s="1"/>
      <c r="BD462" s="1"/>
      <c r="BE462" s="1"/>
      <c r="BF462" s="1"/>
      <c r="BG462" s="1"/>
      <c r="BH462" s="1"/>
      <c r="BI462" s="1"/>
      <c r="BJ462" s="1"/>
      <c r="BK462" s="1"/>
      <c r="BL462" s="1"/>
      <c r="BM462" s="1"/>
      <c r="BN462" s="1"/>
      <c r="BO462" s="1"/>
      <c r="BP462" s="1"/>
      <c r="BQ462" s="1"/>
      <c r="BR462" s="1"/>
      <c r="BS462" s="1"/>
      <c r="BT462" s="1"/>
    </row>
    <row r="463" spans="1:72" s="12" customFormat="1">
      <c r="A463" s="1"/>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J463" s="43"/>
      <c r="AK463" s="43"/>
      <c r="AL463" s="43"/>
      <c r="AM463" s="43"/>
      <c r="AY463" s="1"/>
      <c r="AZ463" s="1"/>
      <c r="BA463" s="1"/>
      <c r="BB463" s="1"/>
      <c r="BC463" s="1"/>
      <c r="BD463" s="1"/>
      <c r="BE463" s="1"/>
      <c r="BF463" s="1"/>
      <c r="BG463" s="1"/>
      <c r="BH463" s="1"/>
      <c r="BI463" s="1"/>
      <c r="BJ463" s="1"/>
      <c r="BK463" s="1"/>
      <c r="BL463" s="1"/>
      <c r="BM463" s="1"/>
      <c r="BN463" s="1"/>
      <c r="BO463" s="1"/>
      <c r="BP463" s="1"/>
      <c r="BQ463" s="1"/>
      <c r="BR463" s="1"/>
      <c r="BS463" s="1"/>
      <c r="BT463" s="1"/>
    </row>
    <row r="464" spans="1:72" s="12" customFormat="1">
      <c r="A464" s="1"/>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J464" s="43"/>
      <c r="AK464" s="43"/>
      <c r="AL464" s="43"/>
      <c r="AM464" s="43"/>
      <c r="AY464" s="1"/>
      <c r="AZ464" s="1"/>
      <c r="BA464" s="1"/>
      <c r="BB464" s="1"/>
      <c r="BC464" s="1"/>
      <c r="BD464" s="1"/>
      <c r="BE464" s="1"/>
      <c r="BF464" s="1"/>
      <c r="BG464" s="1"/>
      <c r="BH464" s="1"/>
      <c r="BI464" s="1"/>
      <c r="BJ464" s="1"/>
      <c r="BK464" s="1"/>
      <c r="BL464" s="1"/>
      <c r="BM464" s="1"/>
      <c r="BN464" s="1"/>
      <c r="BO464" s="1"/>
      <c r="BP464" s="1"/>
      <c r="BQ464" s="1"/>
      <c r="BR464" s="1"/>
      <c r="BS464" s="1"/>
      <c r="BT464" s="1"/>
    </row>
    <row r="465" spans="1:72" s="12" customFormat="1">
      <c r="A465" s="1"/>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J465" s="43"/>
      <c r="AK465" s="43"/>
      <c r="AL465" s="43"/>
      <c r="AM465" s="43"/>
      <c r="AY465" s="1"/>
      <c r="AZ465" s="1"/>
      <c r="BA465" s="1"/>
      <c r="BB465" s="1"/>
      <c r="BC465" s="1"/>
      <c r="BD465" s="1"/>
      <c r="BE465" s="1"/>
      <c r="BF465" s="1"/>
      <c r="BG465" s="1"/>
      <c r="BH465" s="1"/>
      <c r="BI465" s="1"/>
      <c r="BJ465" s="1"/>
      <c r="BK465" s="1"/>
      <c r="BL465" s="1"/>
      <c r="BM465" s="1"/>
      <c r="BN465" s="1"/>
      <c r="BO465" s="1"/>
      <c r="BP465" s="1"/>
      <c r="BQ465" s="1"/>
      <c r="BR465" s="1"/>
      <c r="BS465" s="1"/>
      <c r="BT465" s="1"/>
    </row>
    <row r="466" spans="1:72" s="12" customFormat="1">
      <c r="A466" s="1"/>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J466" s="43"/>
      <c r="AK466" s="43"/>
      <c r="AL466" s="43"/>
      <c r="AM466" s="43"/>
      <c r="AY466" s="1"/>
      <c r="AZ466" s="1"/>
      <c r="BA466" s="1"/>
      <c r="BB466" s="1"/>
      <c r="BC466" s="1"/>
      <c r="BD466" s="1"/>
      <c r="BE466" s="1"/>
      <c r="BF466" s="1"/>
      <c r="BG466" s="1"/>
      <c r="BH466" s="1"/>
      <c r="BI466" s="1"/>
      <c r="BJ466" s="1"/>
      <c r="BK466" s="1"/>
      <c r="BL466" s="1"/>
      <c r="BM466" s="1"/>
      <c r="BN466" s="1"/>
      <c r="BO466" s="1"/>
      <c r="BP466" s="1"/>
      <c r="BQ466" s="1"/>
      <c r="BR466" s="1"/>
      <c r="BS466" s="1"/>
      <c r="BT466" s="1"/>
    </row>
    <row r="467" spans="1:72" s="12" customFormat="1">
      <c r="A467" s="1"/>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J467" s="43"/>
      <c r="AK467" s="43"/>
      <c r="AL467" s="43"/>
      <c r="AM467" s="43"/>
      <c r="AY467" s="1"/>
      <c r="AZ467" s="1"/>
      <c r="BA467" s="1"/>
      <c r="BB467" s="1"/>
      <c r="BC467" s="1"/>
      <c r="BD467" s="1"/>
      <c r="BE467" s="1"/>
      <c r="BF467" s="1"/>
      <c r="BG467" s="1"/>
      <c r="BH467" s="1"/>
      <c r="BI467" s="1"/>
      <c r="BJ467" s="1"/>
      <c r="BK467" s="1"/>
      <c r="BL467" s="1"/>
      <c r="BM467" s="1"/>
      <c r="BN467" s="1"/>
      <c r="BO467" s="1"/>
      <c r="BP467" s="1"/>
      <c r="BQ467" s="1"/>
      <c r="BR467" s="1"/>
      <c r="BS467" s="1"/>
      <c r="BT467" s="1"/>
    </row>
    <row r="468" spans="1:72" s="12" customFormat="1">
      <c r="A468" s="1"/>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J468" s="43"/>
      <c r="AK468" s="43"/>
      <c r="AL468" s="43"/>
      <c r="AM468" s="43"/>
      <c r="AY468" s="1"/>
      <c r="AZ468" s="1"/>
      <c r="BA468" s="1"/>
      <c r="BB468" s="1"/>
      <c r="BC468" s="1"/>
      <c r="BD468" s="1"/>
      <c r="BE468" s="1"/>
      <c r="BF468" s="1"/>
      <c r="BG468" s="1"/>
      <c r="BH468" s="1"/>
      <c r="BI468" s="1"/>
      <c r="BJ468" s="1"/>
      <c r="BK468" s="1"/>
      <c r="BL468" s="1"/>
      <c r="BM468" s="1"/>
      <c r="BN468" s="1"/>
      <c r="BO468" s="1"/>
      <c r="BP468" s="1"/>
      <c r="BQ468" s="1"/>
      <c r="BR468" s="1"/>
      <c r="BS468" s="1"/>
      <c r="BT468" s="1"/>
    </row>
    <row r="469" spans="1:72" s="12" customFormat="1">
      <c r="A469" s="1"/>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J469" s="43"/>
      <c r="AK469" s="43"/>
      <c r="AL469" s="43"/>
      <c r="AM469" s="43"/>
      <c r="AY469" s="1"/>
      <c r="AZ469" s="1"/>
      <c r="BA469" s="1"/>
      <c r="BB469" s="1"/>
      <c r="BC469" s="1"/>
      <c r="BD469" s="1"/>
      <c r="BE469" s="1"/>
      <c r="BF469" s="1"/>
      <c r="BG469" s="1"/>
      <c r="BH469" s="1"/>
      <c r="BI469" s="1"/>
      <c r="BJ469" s="1"/>
      <c r="BK469" s="1"/>
      <c r="BL469" s="1"/>
      <c r="BM469" s="1"/>
      <c r="BN469" s="1"/>
      <c r="BO469" s="1"/>
      <c r="BP469" s="1"/>
      <c r="BQ469" s="1"/>
      <c r="BR469" s="1"/>
      <c r="BS469" s="1"/>
      <c r="BT469" s="1"/>
    </row>
    <row r="470" spans="1:72" s="12" customFormat="1">
      <c r="A470" s="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c r="AD470" s="41"/>
      <c r="AJ470" s="41"/>
      <c r="AK470" s="41"/>
      <c r="AL470" s="41"/>
      <c r="AM470" s="41"/>
      <c r="AY470" s="1"/>
      <c r="AZ470" s="1"/>
      <c r="BA470" s="1"/>
      <c r="BB470" s="1"/>
      <c r="BC470" s="1"/>
      <c r="BD470" s="1"/>
      <c r="BE470" s="1"/>
      <c r="BF470" s="1"/>
      <c r="BG470" s="1"/>
      <c r="BH470" s="1"/>
      <c r="BI470" s="1"/>
      <c r="BJ470" s="1"/>
      <c r="BK470" s="1"/>
      <c r="BL470" s="1"/>
      <c r="BM470" s="1"/>
      <c r="BN470" s="1"/>
      <c r="BO470" s="1"/>
      <c r="BP470" s="1"/>
      <c r="BQ470" s="1"/>
      <c r="BR470" s="1"/>
      <c r="BS470" s="1"/>
      <c r="BT470" s="1"/>
    </row>
    <row r="479" spans="1:72" s="12" customFormat="1">
      <c r="A479" s="1"/>
      <c r="B479" s="18"/>
      <c r="AY479" s="1"/>
      <c r="AZ479" s="1"/>
      <c r="BA479" s="1"/>
      <c r="BB479" s="1"/>
      <c r="BC479" s="1"/>
      <c r="BD479" s="1"/>
      <c r="BE479" s="1"/>
      <c r="BF479" s="1"/>
      <c r="BG479" s="1"/>
      <c r="BH479" s="1"/>
      <c r="BI479" s="1"/>
      <c r="BJ479" s="1"/>
      <c r="BK479" s="1"/>
      <c r="BL479" s="1"/>
      <c r="BM479" s="1"/>
      <c r="BN479" s="1"/>
      <c r="BO479" s="1"/>
      <c r="BP479" s="1"/>
      <c r="BQ479" s="1"/>
      <c r="BR479" s="1"/>
      <c r="BS479" s="1"/>
      <c r="BT479" s="1"/>
    </row>
    <row r="480" spans="1:72" s="12" customFormat="1">
      <c r="A480" s="1"/>
      <c r="B480" s="18"/>
      <c r="AY480" s="1"/>
      <c r="AZ480" s="1"/>
      <c r="BA480" s="1"/>
      <c r="BB480" s="1"/>
      <c r="BC480" s="1"/>
      <c r="BD480" s="1"/>
      <c r="BE480" s="1"/>
      <c r="BF480" s="1"/>
      <c r="BG480" s="1"/>
      <c r="BH480" s="1"/>
      <c r="BI480" s="1"/>
      <c r="BJ480" s="1"/>
      <c r="BK480" s="1"/>
      <c r="BL480" s="1"/>
      <c r="BM480" s="1"/>
      <c r="BN480" s="1"/>
      <c r="BO480" s="1"/>
      <c r="BP480" s="1"/>
      <c r="BQ480" s="1"/>
      <c r="BR480" s="1"/>
      <c r="BS480" s="1"/>
      <c r="BT480" s="1"/>
    </row>
    <row r="481" spans="1:72" s="12" customFormat="1">
      <c r="A481" s="1"/>
      <c r="B481" s="18"/>
      <c r="AY481" s="1"/>
      <c r="AZ481" s="1"/>
      <c r="BA481" s="1"/>
      <c r="BB481" s="1"/>
      <c r="BC481" s="1"/>
      <c r="BD481" s="1"/>
      <c r="BE481" s="1"/>
      <c r="BF481" s="1"/>
      <c r="BG481" s="1"/>
      <c r="BH481" s="1"/>
      <c r="BI481" s="1"/>
      <c r="BJ481" s="1"/>
      <c r="BK481" s="1"/>
      <c r="BL481" s="1"/>
      <c r="BM481" s="1"/>
      <c r="BN481" s="1"/>
      <c r="BO481" s="1"/>
      <c r="BP481" s="1"/>
      <c r="BQ481" s="1"/>
      <c r="BR481" s="1"/>
      <c r="BS481" s="1"/>
      <c r="BT481" s="1"/>
    </row>
    <row r="482" spans="1:72" s="12" customFormat="1">
      <c r="A482" s="1"/>
      <c r="B482" s="18"/>
      <c r="AY482" s="1"/>
      <c r="AZ482" s="1"/>
      <c r="BA482" s="1"/>
      <c r="BB482" s="1"/>
      <c r="BC482" s="1"/>
      <c r="BD482" s="1"/>
      <c r="BE482" s="1"/>
      <c r="BF482" s="1"/>
      <c r="BG482" s="1"/>
      <c r="BH482" s="1"/>
      <c r="BI482" s="1"/>
      <c r="BJ482" s="1"/>
      <c r="BK482" s="1"/>
      <c r="BL482" s="1"/>
      <c r="BM482" s="1"/>
      <c r="BN482" s="1"/>
      <c r="BO482" s="1"/>
      <c r="BP482" s="1"/>
      <c r="BQ482" s="1"/>
      <c r="BR482" s="1"/>
      <c r="BS482" s="1"/>
      <c r="BT482" s="1"/>
    </row>
    <row r="483" spans="1:72" s="12" customFormat="1">
      <c r="A483" s="1"/>
      <c r="B483" s="18"/>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F483" s="15"/>
      <c r="AJ483" s="14"/>
      <c r="AK483" s="14"/>
      <c r="AL483" s="14"/>
      <c r="AM483" s="14"/>
      <c r="AY483" s="1"/>
      <c r="AZ483" s="1"/>
      <c r="BA483" s="1"/>
      <c r="BB483" s="1"/>
      <c r="BC483" s="1"/>
      <c r="BD483" s="1"/>
      <c r="BE483" s="1"/>
      <c r="BF483" s="1"/>
      <c r="BG483" s="1"/>
      <c r="BH483" s="1"/>
      <c r="BI483" s="1"/>
      <c r="BJ483" s="1"/>
      <c r="BK483" s="1"/>
      <c r="BL483" s="1"/>
      <c r="BM483" s="1"/>
      <c r="BN483" s="1"/>
      <c r="BO483" s="1"/>
      <c r="BP483" s="1"/>
      <c r="BQ483" s="1"/>
      <c r="BR483" s="1"/>
      <c r="BS483" s="1"/>
      <c r="BT483" s="1"/>
    </row>
    <row r="484" spans="1:72" s="12" customFormat="1">
      <c r="A484" s="1"/>
      <c r="B484" s="18"/>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F484" s="15"/>
      <c r="AJ484" s="14"/>
      <c r="AK484" s="14"/>
      <c r="AL484" s="14"/>
      <c r="AM484" s="14"/>
      <c r="AY484" s="1"/>
      <c r="AZ484" s="1"/>
      <c r="BA484" s="1"/>
      <c r="BB484" s="1"/>
      <c r="BC484" s="1"/>
      <c r="BD484" s="1"/>
      <c r="BE484" s="1"/>
      <c r="BF484" s="1"/>
      <c r="BG484" s="1"/>
      <c r="BH484" s="1"/>
      <c r="BI484" s="1"/>
      <c r="BJ484" s="1"/>
      <c r="BK484" s="1"/>
      <c r="BL484" s="1"/>
      <c r="BM484" s="1"/>
      <c r="BN484" s="1"/>
      <c r="BO484" s="1"/>
      <c r="BP484" s="1"/>
      <c r="BQ484" s="1"/>
      <c r="BR484" s="1"/>
      <c r="BS484" s="1"/>
      <c r="BT484" s="1"/>
    </row>
    <row r="485" spans="1:72" s="12" customFormat="1">
      <c r="A485" s="1"/>
      <c r="B485" s="18"/>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F485" s="15"/>
      <c r="AJ485" s="15"/>
      <c r="AK485" s="15"/>
      <c r="AL485" s="15"/>
      <c r="AM485" s="15"/>
      <c r="AY485" s="1"/>
      <c r="AZ485" s="1"/>
      <c r="BA485" s="1"/>
      <c r="BB485" s="1"/>
      <c r="BC485" s="1"/>
      <c r="BD485" s="1"/>
      <c r="BE485" s="1"/>
      <c r="BF485" s="1"/>
      <c r="BG485" s="1"/>
      <c r="BH485" s="1"/>
      <c r="BI485" s="1"/>
      <c r="BJ485" s="1"/>
      <c r="BK485" s="1"/>
      <c r="BL485" s="1"/>
      <c r="BM485" s="1"/>
      <c r="BN485" s="1"/>
      <c r="BO485" s="1"/>
      <c r="BP485" s="1"/>
      <c r="BQ485" s="1"/>
      <c r="BR485" s="1"/>
      <c r="BS485" s="1"/>
      <c r="BT485" s="1"/>
    </row>
    <row r="486" spans="1:72" s="12" customFormat="1">
      <c r="A486" s="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F486" s="41"/>
      <c r="AJ486" s="41"/>
      <c r="AK486" s="41"/>
      <c r="AL486" s="41"/>
      <c r="AM486" s="41"/>
      <c r="AY486" s="1"/>
      <c r="AZ486" s="1"/>
      <c r="BA486" s="1"/>
      <c r="BB486" s="1"/>
      <c r="BC486" s="1"/>
      <c r="BD486" s="1"/>
      <c r="BE486" s="1"/>
      <c r="BF486" s="1"/>
      <c r="BG486" s="1"/>
      <c r="BH486" s="1"/>
      <c r="BI486" s="1"/>
      <c r="BJ486" s="1"/>
      <c r="BK486" s="1"/>
      <c r="BL486" s="1"/>
      <c r="BM486" s="1"/>
      <c r="BN486" s="1"/>
      <c r="BO486" s="1"/>
      <c r="BP486" s="1"/>
      <c r="BQ486" s="1"/>
      <c r="BR486" s="1"/>
      <c r="BS486" s="1"/>
      <c r="BT486" s="1"/>
    </row>
    <row r="487" spans="1:72" s="12" customFormat="1">
      <c r="A487" s="1"/>
      <c r="AY487" s="1"/>
      <c r="AZ487" s="1"/>
      <c r="BA487" s="1"/>
      <c r="BB487" s="1"/>
      <c r="BC487" s="1"/>
      <c r="BD487" s="1"/>
      <c r="BE487" s="1"/>
      <c r="BF487" s="1"/>
      <c r="BG487" s="1"/>
      <c r="BH487" s="1"/>
      <c r="BI487" s="1"/>
      <c r="BJ487" s="1"/>
      <c r="BK487" s="1"/>
      <c r="BL487" s="1"/>
      <c r="BM487" s="1"/>
      <c r="BN487" s="1"/>
      <c r="BO487" s="1"/>
      <c r="BP487" s="1"/>
      <c r="BQ487" s="1"/>
      <c r="BR487" s="1"/>
      <c r="BS487" s="1"/>
      <c r="BT487" s="1"/>
    </row>
    <row r="488" spans="1:72" s="12" customFormat="1">
      <c r="A488" s="1"/>
      <c r="AY488" s="1"/>
      <c r="AZ488" s="1"/>
      <c r="BA488" s="1"/>
      <c r="BB488" s="1"/>
      <c r="BC488" s="1"/>
      <c r="BD488" s="1"/>
      <c r="BE488" s="1"/>
      <c r="BF488" s="1"/>
      <c r="BG488" s="1"/>
      <c r="BH488" s="1"/>
      <c r="BI488" s="1"/>
      <c r="BJ488" s="1"/>
      <c r="BK488" s="1"/>
      <c r="BL488" s="1"/>
      <c r="BM488" s="1"/>
      <c r="BN488" s="1"/>
      <c r="BO488" s="1"/>
      <c r="BP488" s="1"/>
      <c r="BQ488" s="1"/>
      <c r="BR488" s="1"/>
      <c r="BS488" s="1"/>
      <c r="BT488" s="1"/>
    </row>
    <row r="489" spans="1:72" s="12" customFormat="1">
      <c r="A489" s="1"/>
      <c r="AY489" s="1"/>
      <c r="AZ489" s="1"/>
      <c r="BA489" s="1"/>
      <c r="BB489" s="1"/>
      <c r="BC489" s="1"/>
      <c r="BD489" s="1"/>
      <c r="BE489" s="1"/>
      <c r="BF489" s="1"/>
      <c r="BG489" s="1"/>
      <c r="BH489" s="1"/>
      <c r="BI489" s="1"/>
      <c r="BJ489" s="1"/>
      <c r="BK489" s="1"/>
      <c r="BL489" s="1"/>
      <c r="BM489" s="1"/>
      <c r="BN489" s="1"/>
      <c r="BO489" s="1"/>
      <c r="BP489" s="1"/>
      <c r="BQ489" s="1"/>
      <c r="BR489" s="1"/>
      <c r="BS489" s="1"/>
      <c r="BT489" s="1"/>
    </row>
    <row r="490" spans="1:72" s="12" customFormat="1">
      <c r="A490" s="1"/>
      <c r="AY490" s="1"/>
      <c r="AZ490" s="1"/>
      <c r="BA490" s="1"/>
      <c r="BB490" s="1"/>
      <c r="BC490" s="1"/>
      <c r="BD490" s="1"/>
      <c r="BE490" s="1"/>
      <c r="BF490" s="1"/>
      <c r="BG490" s="1"/>
      <c r="BH490" s="1"/>
      <c r="BI490" s="1"/>
      <c r="BJ490" s="1"/>
      <c r="BK490" s="1"/>
      <c r="BL490" s="1"/>
      <c r="BM490" s="1"/>
      <c r="BN490" s="1"/>
      <c r="BO490" s="1"/>
      <c r="BP490" s="1"/>
      <c r="BQ490" s="1"/>
      <c r="BR490" s="1"/>
      <c r="BS490" s="1"/>
      <c r="BT490" s="1"/>
    </row>
    <row r="491" spans="1:72" s="12" customFormat="1">
      <c r="A491" s="1"/>
      <c r="AY491" s="1"/>
      <c r="AZ491" s="1"/>
      <c r="BA491" s="1"/>
      <c r="BB491" s="1"/>
      <c r="BC491" s="1"/>
      <c r="BD491" s="1"/>
      <c r="BE491" s="1"/>
      <c r="BF491" s="1"/>
      <c r="BG491" s="1"/>
      <c r="BH491" s="1"/>
      <c r="BI491" s="1"/>
      <c r="BJ491" s="1"/>
      <c r="BK491" s="1"/>
      <c r="BL491" s="1"/>
      <c r="BM491" s="1"/>
      <c r="BN491" s="1"/>
      <c r="BO491" s="1"/>
      <c r="BP491" s="1"/>
      <c r="BQ491" s="1"/>
      <c r="BR491" s="1"/>
      <c r="BS491" s="1"/>
      <c r="BT491" s="1"/>
    </row>
    <row r="492" spans="1:72" s="12" customFormat="1">
      <c r="A492" s="1"/>
      <c r="AY492" s="1"/>
      <c r="AZ492" s="1"/>
      <c r="BA492" s="1"/>
      <c r="BB492" s="1"/>
      <c r="BC492" s="1"/>
      <c r="BD492" s="1"/>
      <c r="BE492" s="1"/>
      <c r="BF492" s="1"/>
      <c r="BG492" s="1"/>
      <c r="BH492" s="1"/>
      <c r="BI492" s="1"/>
      <c r="BJ492" s="1"/>
      <c r="BK492" s="1"/>
      <c r="BL492" s="1"/>
      <c r="BM492" s="1"/>
      <c r="BN492" s="1"/>
      <c r="BO492" s="1"/>
      <c r="BP492" s="1"/>
      <c r="BQ492" s="1"/>
      <c r="BR492" s="1"/>
      <c r="BS492" s="1"/>
      <c r="BT492" s="1"/>
    </row>
    <row r="493" spans="1:72" s="12" customFormat="1">
      <c r="A493" s="1"/>
      <c r="AE493" s="18"/>
      <c r="AY493" s="1"/>
      <c r="AZ493" s="1"/>
      <c r="BA493" s="1"/>
      <c r="BB493" s="1"/>
      <c r="BC493" s="1"/>
      <c r="BD493" s="1"/>
      <c r="BE493" s="1"/>
      <c r="BF493" s="1"/>
      <c r="BG493" s="1"/>
      <c r="BH493" s="1"/>
      <c r="BI493" s="1"/>
      <c r="BJ493" s="1"/>
      <c r="BK493" s="1"/>
      <c r="BL493" s="1"/>
      <c r="BM493" s="1"/>
      <c r="BN493" s="1"/>
      <c r="BO493" s="1"/>
      <c r="BP493" s="1"/>
      <c r="BQ493" s="1"/>
      <c r="BR493" s="1"/>
      <c r="BS493" s="1"/>
      <c r="BT493" s="1"/>
    </row>
    <row r="494" spans="1:72" s="12" customFormat="1">
      <c r="A494" s="1"/>
      <c r="AE494" s="18"/>
      <c r="AY494" s="1"/>
      <c r="AZ494" s="1"/>
      <c r="BA494" s="1"/>
      <c r="BB494" s="1"/>
      <c r="BC494" s="1"/>
      <c r="BD494" s="1"/>
      <c r="BE494" s="1"/>
      <c r="BF494" s="1"/>
      <c r="BG494" s="1"/>
      <c r="BH494" s="1"/>
      <c r="BI494" s="1"/>
      <c r="BJ494" s="1"/>
      <c r="BK494" s="1"/>
      <c r="BL494" s="1"/>
      <c r="BM494" s="1"/>
      <c r="BN494" s="1"/>
      <c r="BO494" s="1"/>
      <c r="BP494" s="1"/>
      <c r="BQ494" s="1"/>
      <c r="BR494" s="1"/>
      <c r="BS494" s="1"/>
      <c r="BT494" s="1"/>
    </row>
    <row r="495" spans="1:72" s="12" customFormat="1">
      <c r="A495" s="1"/>
      <c r="AE495" s="15"/>
      <c r="AY495" s="1"/>
      <c r="AZ495" s="1"/>
      <c r="BA495" s="1"/>
      <c r="BB495" s="1"/>
      <c r="BC495" s="1"/>
      <c r="BD495" s="1"/>
      <c r="BE495" s="1"/>
      <c r="BF495" s="1"/>
      <c r="BG495" s="1"/>
      <c r="BH495" s="1"/>
      <c r="BI495" s="1"/>
      <c r="BJ495" s="1"/>
      <c r="BK495" s="1"/>
      <c r="BL495" s="1"/>
      <c r="BM495" s="1"/>
      <c r="BN495" s="1"/>
      <c r="BO495" s="1"/>
      <c r="BP495" s="1"/>
      <c r="BQ495" s="1"/>
      <c r="BR495" s="1"/>
      <c r="BS495" s="1"/>
      <c r="BT495" s="1"/>
    </row>
    <row r="496" spans="1:72" s="12" customFormat="1">
      <c r="A496" s="1"/>
      <c r="AE496" s="41"/>
      <c r="AY496" s="1"/>
      <c r="AZ496" s="1"/>
      <c r="BA496" s="1"/>
      <c r="BB496" s="1"/>
      <c r="BC496" s="1"/>
      <c r="BD496" s="1"/>
      <c r="BE496" s="1"/>
      <c r="BF496" s="1"/>
      <c r="BG496" s="1"/>
      <c r="BH496" s="1"/>
      <c r="BI496" s="1"/>
      <c r="BJ496" s="1"/>
      <c r="BK496" s="1"/>
      <c r="BL496" s="1"/>
      <c r="BM496" s="1"/>
      <c r="BN496" s="1"/>
      <c r="BO496" s="1"/>
      <c r="BP496" s="1"/>
      <c r="BQ496" s="1"/>
      <c r="BR496" s="1"/>
      <c r="BS496" s="1"/>
      <c r="BT496" s="1"/>
    </row>
    <row r="497" spans="1:72" s="12" customFormat="1">
      <c r="A497" s="1"/>
      <c r="AY497" s="1"/>
      <c r="AZ497" s="1"/>
      <c r="BA497" s="1"/>
      <c r="BB497" s="1"/>
      <c r="BC497" s="1"/>
      <c r="BD497" s="1"/>
      <c r="BE497" s="1"/>
      <c r="BF497" s="1"/>
      <c r="BG497" s="1"/>
      <c r="BH497" s="1"/>
      <c r="BI497" s="1"/>
      <c r="BJ497" s="1"/>
      <c r="BK497" s="1"/>
      <c r="BL497" s="1"/>
      <c r="BM497" s="1"/>
      <c r="BN497" s="1"/>
      <c r="BO497" s="1"/>
      <c r="BP497" s="1"/>
      <c r="BQ497" s="1"/>
      <c r="BR497" s="1"/>
      <c r="BS497" s="1"/>
      <c r="BT497" s="1"/>
    </row>
    <row r="498" spans="1:72" s="12" customFormat="1">
      <c r="A498" s="1"/>
      <c r="AY498" s="1"/>
      <c r="AZ498" s="1"/>
      <c r="BA498" s="1"/>
      <c r="BB498" s="1"/>
      <c r="BC498" s="1"/>
      <c r="BD498" s="1"/>
      <c r="BE498" s="1"/>
      <c r="BF498" s="1"/>
      <c r="BG498" s="1"/>
      <c r="BH498" s="1"/>
      <c r="BI498" s="1"/>
      <c r="BJ498" s="1"/>
      <c r="BK498" s="1"/>
      <c r="BL498" s="1"/>
      <c r="BM498" s="1"/>
      <c r="BN498" s="1"/>
      <c r="BO498" s="1"/>
      <c r="BP498" s="1"/>
      <c r="BQ498" s="1"/>
      <c r="BR498" s="1"/>
      <c r="BS498" s="1"/>
      <c r="BT498" s="1"/>
    </row>
    <row r="499" spans="1:72" s="12" customFormat="1">
      <c r="A499" s="1"/>
      <c r="AY499" s="1"/>
      <c r="AZ499" s="1"/>
      <c r="BA499" s="1"/>
      <c r="BB499" s="1"/>
      <c r="BC499" s="1"/>
      <c r="BD499" s="1"/>
      <c r="BE499" s="1"/>
      <c r="BF499" s="1"/>
      <c r="BG499" s="1"/>
      <c r="BH499" s="1"/>
      <c r="BI499" s="1"/>
      <c r="BJ499" s="1"/>
      <c r="BK499" s="1"/>
      <c r="BL499" s="1"/>
      <c r="BM499" s="1"/>
      <c r="BN499" s="1"/>
      <c r="BO499" s="1"/>
      <c r="BP499" s="1"/>
      <c r="BQ499" s="1"/>
      <c r="BR499" s="1"/>
      <c r="BS499" s="1"/>
      <c r="BT499" s="1"/>
    </row>
    <row r="500" spans="1:72" s="12" customFormat="1">
      <c r="A500" s="1"/>
      <c r="AY500" s="1"/>
      <c r="AZ500" s="1"/>
      <c r="BA500" s="1"/>
      <c r="BB500" s="1"/>
      <c r="BC500" s="1"/>
      <c r="BD500" s="1"/>
      <c r="BE500" s="1"/>
      <c r="BF500" s="1"/>
      <c r="BG500" s="1"/>
      <c r="BH500" s="1"/>
      <c r="BI500" s="1"/>
      <c r="BJ500" s="1"/>
      <c r="BK500" s="1"/>
      <c r="BL500" s="1"/>
      <c r="BM500" s="1"/>
      <c r="BN500" s="1"/>
      <c r="BO500" s="1"/>
      <c r="BP500" s="1"/>
      <c r="BQ500" s="1"/>
      <c r="BR500" s="1"/>
      <c r="BS500" s="1"/>
      <c r="BT500" s="1"/>
    </row>
    <row r="501" spans="1:72" s="12" customFormat="1">
      <c r="A501" s="1"/>
      <c r="AY501" s="1"/>
      <c r="AZ501" s="1"/>
      <c r="BA501" s="1"/>
      <c r="BB501" s="1"/>
      <c r="BC501" s="1"/>
      <c r="BD501" s="1"/>
      <c r="BE501" s="1"/>
      <c r="BF501" s="1"/>
      <c r="BG501" s="1"/>
      <c r="BH501" s="1"/>
      <c r="BI501" s="1"/>
      <c r="BJ501" s="1"/>
      <c r="BK501" s="1"/>
      <c r="BL501" s="1"/>
      <c r="BM501" s="1"/>
      <c r="BN501" s="1"/>
      <c r="BO501" s="1"/>
      <c r="BP501" s="1"/>
      <c r="BQ501" s="1"/>
      <c r="BR501" s="1"/>
      <c r="BS501" s="1"/>
      <c r="BT501" s="1"/>
    </row>
    <row r="502" spans="1:72" s="12" customFormat="1">
      <c r="A502" s="1"/>
      <c r="AY502" s="1"/>
      <c r="AZ502" s="1"/>
      <c r="BA502" s="1"/>
      <c r="BB502" s="1"/>
      <c r="BC502" s="1"/>
      <c r="BD502" s="1"/>
      <c r="BE502" s="1"/>
      <c r="BF502" s="1"/>
      <c r="BG502" s="1"/>
      <c r="BH502" s="1"/>
      <c r="BI502" s="1"/>
      <c r="BJ502" s="1"/>
      <c r="BK502" s="1"/>
      <c r="BL502" s="1"/>
      <c r="BM502" s="1"/>
      <c r="BN502" s="1"/>
      <c r="BO502" s="1"/>
      <c r="BP502" s="1"/>
      <c r="BQ502" s="1"/>
      <c r="BR502" s="1"/>
      <c r="BS502" s="1"/>
      <c r="BT502" s="1"/>
    </row>
    <row r="503" spans="1:72" s="12" customFormat="1">
      <c r="A503" s="1"/>
      <c r="AY503" s="1"/>
      <c r="AZ503" s="1"/>
      <c r="BA503" s="1"/>
      <c r="BB503" s="1"/>
      <c r="BC503" s="1"/>
      <c r="BD503" s="1"/>
      <c r="BE503" s="1"/>
      <c r="BF503" s="1"/>
      <c r="BG503" s="1"/>
      <c r="BH503" s="1"/>
      <c r="BI503" s="1"/>
      <c r="BJ503" s="1"/>
      <c r="BK503" s="1"/>
      <c r="BL503" s="1"/>
      <c r="BM503" s="1"/>
      <c r="BN503" s="1"/>
      <c r="BO503" s="1"/>
      <c r="BP503" s="1"/>
      <c r="BQ503" s="1"/>
      <c r="BR503" s="1"/>
      <c r="BS503" s="1"/>
      <c r="BT503" s="1"/>
    </row>
    <row r="504" spans="1:72" s="12" customFormat="1">
      <c r="A504" s="1"/>
      <c r="AY504" s="1"/>
      <c r="AZ504" s="1"/>
      <c r="BA504" s="1"/>
      <c r="BB504" s="1"/>
      <c r="BC504" s="1"/>
      <c r="BD504" s="1"/>
      <c r="BE504" s="1"/>
      <c r="BF504" s="1"/>
      <c r="BG504" s="1"/>
      <c r="BH504" s="1"/>
      <c r="BI504" s="1"/>
      <c r="BJ504" s="1"/>
      <c r="BK504" s="1"/>
      <c r="BL504" s="1"/>
      <c r="BM504" s="1"/>
      <c r="BN504" s="1"/>
      <c r="BO504" s="1"/>
      <c r="BP504" s="1"/>
      <c r="BQ504" s="1"/>
      <c r="BR504" s="1"/>
      <c r="BS504" s="1"/>
      <c r="BT504" s="1"/>
    </row>
    <row r="505" spans="1:72" s="12" customFormat="1">
      <c r="A505" s="1"/>
      <c r="AY505" s="1"/>
      <c r="AZ505" s="1"/>
      <c r="BA505" s="1"/>
      <c r="BB505" s="1"/>
      <c r="BC505" s="1"/>
      <c r="BD505" s="1"/>
      <c r="BE505" s="1"/>
      <c r="BF505" s="1"/>
      <c r="BG505" s="1"/>
      <c r="BH505" s="1"/>
      <c r="BI505" s="1"/>
      <c r="BJ505" s="1"/>
      <c r="BK505" s="1"/>
      <c r="BL505" s="1"/>
      <c r="BM505" s="1"/>
      <c r="BN505" s="1"/>
      <c r="BO505" s="1"/>
      <c r="BP505" s="1"/>
      <c r="BQ505" s="1"/>
      <c r="BR505" s="1"/>
      <c r="BS505" s="1"/>
      <c r="BT505" s="1"/>
    </row>
    <row r="506" spans="1:72" s="12" customFormat="1">
      <c r="A506" s="1"/>
      <c r="AY506" s="1"/>
      <c r="AZ506" s="1"/>
      <c r="BA506" s="1"/>
      <c r="BB506" s="1"/>
      <c r="BC506" s="1"/>
      <c r="BD506" s="1"/>
      <c r="BE506" s="1"/>
      <c r="BF506" s="1"/>
      <c r="BG506" s="1"/>
      <c r="BH506" s="1"/>
      <c r="BI506" s="1"/>
      <c r="BJ506" s="1"/>
      <c r="BK506" s="1"/>
      <c r="BL506" s="1"/>
      <c r="BM506" s="1"/>
      <c r="BN506" s="1"/>
      <c r="BO506" s="1"/>
      <c r="BP506" s="1"/>
      <c r="BQ506" s="1"/>
      <c r="BR506" s="1"/>
      <c r="BS506" s="1"/>
      <c r="BT506" s="1"/>
    </row>
    <row r="507" spans="1:72" s="12" customFormat="1">
      <c r="A507" s="1"/>
      <c r="AY507" s="1"/>
      <c r="AZ507" s="1"/>
      <c r="BA507" s="1"/>
      <c r="BB507" s="1"/>
      <c r="BC507" s="1"/>
      <c r="BD507" s="1"/>
      <c r="BE507" s="1"/>
      <c r="BF507" s="1"/>
      <c r="BG507" s="1"/>
      <c r="BH507" s="1"/>
      <c r="BI507" s="1"/>
      <c r="BJ507" s="1"/>
      <c r="BK507" s="1"/>
      <c r="BL507" s="1"/>
      <c r="BM507" s="1"/>
      <c r="BN507" s="1"/>
      <c r="BO507" s="1"/>
      <c r="BP507" s="1"/>
      <c r="BQ507" s="1"/>
      <c r="BR507" s="1"/>
      <c r="BS507" s="1"/>
      <c r="BT507" s="1"/>
    </row>
    <row r="508" spans="1:72" s="12" customFormat="1">
      <c r="A508" s="1"/>
      <c r="AY508" s="1"/>
      <c r="AZ508" s="1"/>
      <c r="BA508" s="1"/>
      <c r="BB508" s="1"/>
      <c r="BC508" s="1"/>
      <c r="BD508" s="1"/>
      <c r="BE508" s="1"/>
      <c r="BF508" s="1"/>
      <c r="BG508" s="1"/>
      <c r="BH508" s="1"/>
      <c r="BI508" s="1"/>
      <c r="BJ508" s="1"/>
      <c r="BK508" s="1"/>
      <c r="BL508" s="1"/>
      <c r="BM508" s="1"/>
      <c r="BN508" s="1"/>
      <c r="BO508" s="1"/>
      <c r="BP508" s="1"/>
      <c r="BQ508" s="1"/>
      <c r="BR508" s="1"/>
      <c r="BS508" s="1"/>
      <c r="BT508" s="1"/>
    </row>
    <row r="509" spans="1:72" s="12" customFormat="1">
      <c r="A509" s="1"/>
      <c r="AY509" s="1"/>
      <c r="AZ509" s="1"/>
      <c r="BA509" s="1"/>
      <c r="BB509" s="1"/>
      <c r="BC509" s="1"/>
      <c r="BD509" s="1"/>
      <c r="BE509" s="1"/>
      <c r="BF509" s="1"/>
      <c r="BG509" s="1"/>
      <c r="BH509" s="1"/>
      <c r="BI509" s="1"/>
      <c r="BJ509" s="1"/>
      <c r="BK509" s="1"/>
      <c r="BL509" s="1"/>
      <c r="BM509" s="1"/>
      <c r="BN509" s="1"/>
      <c r="BO509" s="1"/>
      <c r="BP509" s="1"/>
      <c r="BQ509" s="1"/>
      <c r="BR509" s="1"/>
      <c r="BS509" s="1"/>
      <c r="BT509" s="1"/>
    </row>
    <row r="510" spans="1:72" s="12" customFormat="1">
      <c r="A510" s="1"/>
      <c r="AY510" s="1"/>
      <c r="AZ510" s="1"/>
      <c r="BA510" s="1"/>
      <c r="BB510" s="1"/>
      <c r="BC510" s="1"/>
      <c r="BD510" s="1"/>
      <c r="BE510" s="1"/>
      <c r="BF510" s="1"/>
      <c r="BG510" s="1"/>
      <c r="BH510" s="1"/>
      <c r="BI510" s="1"/>
      <c r="BJ510" s="1"/>
      <c r="BK510" s="1"/>
      <c r="BL510" s="1"/>
      <c r="BM510" s="1"/>
      <c r="BN510" s="1"/>
      <c r="BO510" s="1"/>
      <c r="BP510" s="1"/>
      <c r="BQ510" s="1"/>
      <c r="BR510" s="1"/>
      <c r="BS510" s="1"/>
      <c r="BT510" s="1"/>
    </row>
    <row r="511" spans="1:72" s="12" customFormat="1">
      <c r="A511" s="1"/>
      <c r="AY511" s="1"/>
      <c r="AZ511" s="1"/>
      <c r="BA511" s="1"/>
      <c r="BB511" s="1"/>
      <c r="BC511" s="1"/>
      <c r="BD511" s="1"/>
      <c r="BE511" s="1"/>
      <c r="BF511" s="1"/>
      <c r="BG511" s="1"/>
      <c r="BH511" s="1"/>
      <c r="BI511" s="1"/>
      <c r="BJ511" s="1"/>
      <c r="BK511" s="1"/>
      <c r="BL511" s="1"/>
      <c r="BM511" s="1"/>
      <c r="BN511" s="1"/>
      <c r="BO511" s="1"/>
      <c r="BP511" s="1"/>
      <c r="BQ511" s="1"/>
      <c r="BR511" s="1"/>
      <c r="BS511" s="1"/>
      <c r="BT511" s="1"/>
    </row>
    <row r="512" spans="1:72" s="12" customFormat="1">
      <c r="A512" s="1"/>
      <c r="AY512" s="1"/>
      <c r="AZ512" s="1"/>
      <c r="BA512" s="1"/>
      <c r="BB512" s="1"/>
      <c r="BC512" s="1"/>
      <c r="BD512" s="1"/>
      <c r="BE512" s="1"/>
      <c r="BF512" s="1"/>
      <c r="BG512" s="1"/>
      <c r="BH512" s="1"/>
      <c r="BI512" s="1"/>
      <c r="BJ512" s="1"/>
      <c r="BK512" s="1"/>
      <c r="BL512" s="1"/>
      <c r="BM512" s="1"/>
      <c r="BN512" s="1"/>
      <c r="BO512" s="1"/>
      <c r="BP512" s="1"/>
      <c r="BQ512" s="1"/>
      <c r="BR512" s="1"/>
      <c r="BS512" s="1"/>
      <c r="BT512" s="1"/>
    </row>
    <row r="513" spans="1:72" s="12" customFormat="1">
      <c r="A513" s="1"/>
      <c r="AY513" s="1"/>
      <c r="AZ513" s="1"/>
      <c r="BA513" s="1"/>
      <c r="BB513" s="1"/>
      <c r="BC513" s="1"/>
      <c r="BD513" s="1"/>
      <c r="BE513" s="1"/>
      <c r="BF513" s="1"/>
      <c r="BG513" s="1"/>
      <c r="BH513" s="1"/>
      <c r="BI513" s="1"/>
      <c r="BJ513" s="1"/>
      <c r="BK513" s="1"/>
      <c r="BL513" s="1"/>
      <c r="BM513" s="1"/>
      <c r="BN513" s="1"/>
      <c r="BO513" s="1"/>
      <c r="BP513" s="1"/>
      <c r="BQ513" s="1"/>
      <c r="BR513" s="1"/>
      <c r="BS513" s="1"/>
      <c r="BT513" s="1"/>
    </row>
    <row r="514" spans="1:72" s="12" customFormat="1">
      <c r="A514" s="1"/>
      <c r="AY514" s="1"/>
      <c r="AZ514" s="1"/>
      <c r="BA514" s="1"/>
      <c r="BB514" s="1"/>
      <c r="BC514" s="1"/>
      <c r="BD514" s="1"/>
      <c r="BE514" s="1"/>
      <c r="BF514" s="1"/>
      <c r="BG514" s="1"/>
      <c r="BH514" s="1"/>
      <c r="BI514" s="1"/>
      <c r="BJ514" s="1"/>
      <c r="BK514" s="1"/>
      <c r="BL514" s="1"/>
      <c r="BM514" s="1"/>
      <c r="BN514" s="1"/>
      <c r="BO514" s="1"/>
      <c r="BP514" s="1"/>
      <c r="BQ514" s="1"/>
      <c r="BR514" s="1"/>
      <c r="BS514" s="1"/>
      <c r="BT514" s="1"/>
    </row>
    <row r="515" spans="1:72" s="12" customFormat="1">
      <c r="A515" s="1"/>
      <c r="AY515" s="1"/>
      <c r="AZ515" s="1"/>
      <c r="BA515" s="1"/>
      <c r="BB515" s="1"/>
      <c r="BC515" s="1"/>
      <c r="BD515" s="1"/>
      <c r="BE515" s="1"/>
      <c r="BF515" s="1"/>
      <c r="BG515" s="1"/>
      <c r="BH515" s="1"/>
      <c r="BI515" s="1"/>
      <c r="BJ515" s="1"/>
      <c r="BK515" s="1"/>
      <c r="BL515" s="1"/>
      <c r="BM515" s="1"/>
      <c r="BN515" s="1"/>
      <c r="BO515" s="1"/>
      <c r="BP515" s="1"/>
      <c r="BQ515" s="1"/>
      <c r="BR515" s="1"/>
      <c r="BS515" s="1"/>
      <c r="BT515" s="1"/>
    </row>
    <row r="516" spans="1:72" s="12" customFormat="1">
      <c r="A516" s="1"/>
      <c r="AY516" s="1"/>
      <c r="AZ516" s="1"/>
      <c r="BA516" s="1"/>
      <c r="BB516" s="1"/>
      <c r="BC516" s="1"/>
      <c r="BD516" s="1"/>
      <c r="BE516" s="1"/>
      <c r="BF516" s="1"/>
      <c r="BG516" s="1"/>
      <c r="BH516" s="1"/>
      <c r="BI516" s="1"/>
      <c r="BJ516" s="1"/>
      <c r="BK516" s="1"/>
      <c r="BL516" s="1"/>
      <c r="BM516" s="1"/>
      <c r="BN516" s="1"/>
      <c r="BO516" s="1"/>
      <c r="BP516" s="1"/>
      <c r="BQ516" s="1"/>
      <c r="BR516" s="1"/>
      <c r="BS516" s="1"/>
      <c r="BT516" s="1"/>
    </row>
    <row r="517" spans="1:72" s="12" customFormat="1">
      <c r="A517" s="1"/>
      <c r="AY517" s="1"/>
      <c r="AZ517" s="1"/>
      <c r="BA517" s="1"/>
      <c r="BB517" s="1"/>
      <c r="BC517" s="1"/>
      <c r="BD517" s="1"/>
      <c r="BE517" s="1"/>
      <c r="BF517" s="1"/>
      <c r="BG517" s="1"/>
      <c r="BH517" s="1"/>
      <c r="BI517" s="1"/>
      <c r="BJ517" s="1"/>
      <c r="BK517" s="1"/>
      <c r="BL517" s="1"/>
      <c r="BM517" s="1"/>
      <c r="BN517" s="1"/>
      <c r="BO517" s="1"/>
      <c r="BP517" s="1"/>
      <c r="BQ517" s="1"/>
      <c r="BR517" s="1"/>
      <c r="BS517" s="1"/>
      <c r="BT517" s="1"/>
    </row>
    <row r="518" spans="1:72" s="12" customFormat="1">
      <c r="A518" s="1"/>
      <c r="AY518" s="1"/>
      <c r="AZ518" s="1"/>
      <c r="BA518" s="1"/>
      <c r="BB518" s="1"/>
      <c r="BC518" s="1"/>
      <c r="BD518" s="1"/>
      <c r="BE518" s="1"/>
      <c r="BF518" s="1"/>
      <c r="BG518" s="1"/>
      <c r="BH518" s="1"/>
      <c r="BI518" s="1"/>
      <c r="BJ518" s="1"/>
      <c r="BK518" s="1"/>
      <c r="BL518" s="1"/>
      <c r="BM518" s="1"/>
      <c r="BN518" s="1"/>
      <c r="BO518" s="1"/>
      <c r="BP518" s="1"/>
      <c r="BQ518" s="1"/>
      <c r="BR518" s="1"/>
      <c r="BS518" s="1"/>
      <c r="BT518" s="1"/>
    </row>
    <row r="519" spans="1:72" s="12" customFormat="1">
      <c r="A519" s="1"/>
      <c r="AY519" s="1"/>
      <c r="AZ519" s="1"/>
      <c r="BA519" s="1"/>
      <c r="BB519" s="1"/>
      <c r="BC519" s="1"/>
      <c r="BD519" s="1"/>
      <c r="BE519" s="1"/>
      <c r="BF519" s="1"/>
      <c r="BG519" s="1"/>
      <c r="BH519" s="1"/>
      <c r="BI519" s="1"/>
      <c r="BJ519" s="1"/>
      <c r="BK519" s="1"/>
      <c r="BL519" s="1"/>
      <c r="BM519" s="1"/>
      <c r="BN519" s="1"/>
      <c r="BO519" s="1"/>
      <c r="BP519" s="1"/>
      <c r="BQ519" s="1"/>
      <c r="BR519" s="1"/>
      <c r="BS519" s="1"/>
      <c r="BT519" s="1"/>
    </row>
    <row r="520" spans="1:72" s="12" customFormat="1">
      <c r="A520" s="1"/>
      <c r="AY520" s="1"/>
      <c r="AZ520" s="1"/>
      <c r="BA520" s="1"/>
      <c r="BB520" s="1"/>
      <c r="BC520" s="1"/>
      <c r="BD520" s="1"/>
      <c r="BE520" s="1"/>
      <c r="BF520" s="1"/>
      <c r="BG520" s="1"/>
      <c r="BH520" s="1"/>
      <c r="BI520" s="1"/>
      <c r="BJ520" s="1"/>
      <c r="BK520" s="1"/>
      <c r="BL520" s="1"/>
      <c r="BM520" s="1"/>
      <c r="BN520" s="1"/>
      <c r="BO520" s="1"/>
      <c r="BP520" s="1"/>
      <c r="BQ520" s="1"/>
      <c r="BR520" s="1"/>
      <c r="BS520" s="1"/>
      <c r="BT520" s="1"/>
    </row>
    <row r="521" spans="1:72" s="12" customFormat="1">
      <c r="A521" s="1"/>
      <c r="AY521" s="1"/>
      <c r="AZ521" s="1"/>
      <c r="BA521" s="1"/>
      <c r="BB521" s="1"/>
      <c r="BC521" s="1"/>
      <c r="BD521" s="1"/>
      <c r="BE521" s="1"/>
      <c r="BF521" s="1"/>
      <c r="BG521" s="1"/>
      <c r="BH521" s="1"/>
      <c r="BI521" s="1"/>
      <c r="BJ521" s="1"/>
      <c r="BK521" s="1"/>
      <c r="BL521" s="1"/>
      <c r="BM521" s="1"/>
      <c r="BN521" s="1"/>
      <c r="BO521" s="1"/>
      <c r="BP521" s="1"/>
      <c r="BQ521" s="1"/>
      <c r="BR521" s="1"/>
      <c r="BS521" s="1"/>
      <c r="BT521" s="1"/>
    </row>
    <row r="522" spans="1:72" s="12" customFormat="1">
      <c r="A522" s="1"/>
      <c r="AY522" s="1"/>
      <c r="AZ522" s="1"/>
      <c r="BA522" s="1"/>
      <c r="BB522" s="1"/>
      <c r="BC522" s="1"/>
      <c r="BD522" s="1"/>
      <c r="BE522" s="1"/>
      <c r="BF522" s="1"/>
      <c r="BG522" s="1"/>
      <c r="BH522" s="1"/>
      <c r="BI522" s="1"/>
      <c r="BJ522" s="1"/>
      <c r="BK522" s="1"/>
      <c r="BL522" s="1"/>
      <c r="BM522" s="1"/>
      <c r="BN522" s="1"/>
      <c r="BO522" s="1"/>
      <c r="BP522" s="1"/>
      <c r="BQ522" s="1"/>
      <c r="BR522" s="1"/>
      <c r="BS522" s="1"/>
      <c r="BT522" s="1"/>
    </row>
    <row r="523" spans="1:72" s="12" customFormat="1">
      <c r="A523" s="1"/>
      <c r="AY523" s="1"/>
      <c r="AZ523" s="1"/>
      <c r="BA523" s="1"/>
      <c r="BB523" s="1"/>
      <c r="BC523" s="1"/>
      <c r="BD523" s="1"/>
      <c r="BE523" s="1"/>
      <c r="BF523" s="1"/>
      <c r="BG523" s="1"/>
      <c r="BH523" s="1"/>
      <c r="BI523" s="1"/>
      <c r="BJ523" s="1"/>
      <c r="BK523" s="1"/>
      <c r="BL523" s="1"/>
      <c r="BM523" s="1"/>
      <c r="BN523" s="1"/>
      <c r="BO523" s="1"/>
      <c r="BP523" s="1"/>
      <c r="BQ523" s="1"/>
      <c r="BR523" s="1"/>
      <c r="BS523" s="1"/>
      <c r="BT523" s="1"/>
    </row>
    <row r="524" spans="1:72" s="12" customFormat="1">
      <c r="A524" s="1"/>
      <c r="AY524" s="1"/>
      <c r="AZ524" s="1"/>
      <c r="BA524" s="1"/>
      <c r="BB524" s="1"/>
      <c r="BC524" s="1"/>
      <c r="BD524" s="1"/>
      <c r="BE524" s="1"/>
      <c r="BF524" s="1"/>
      <c r="BG524" s="1"/>
      <c r="BH524" s="1"/>
      <c r="BI524" s="1"/>
      <c r="BJ524" s="1"/>
      <c r="BK524" s="1"/>
      <c r="BL524" s="1"/>
      <c r="BM524" s="1"/>
      <c r="BN524" s="1"/>
      <c r="BO524" s="1"/>
      <c r="BP524" s="1"/>
      <c r="BQ524" s="1"/>
      <c r="BR524" s="1"/>
      <c r="BS524" s="1"/>
      <c r="BT524" s="1"/>
    </row>
    <row r="525" spans="1:72" s="12" customFormat="1">
      <c r="A525" s="1"/>
      <c r="AY525" s="1"/>
      <c r="AZ525" s="1"/>
      <c r="BA525" s="1"/>
      <c r="BB525" s="1"/>
      <c r="BC525" s="1"/>
      <c r="BD525" s="1"/>
      <c r="BE525" s="1"/>
      <c r="BF525" s="1"/>
      <c r="BG525" s="1"/>
      <c r="BH525" s="1"/>
      <c r="BI525" s="1"/>
      <c r="BJ525" s="1"/>
      <c r="BK525" s="1"/>
      <c r="BL525" s="1"/>
      <c r="BM525" s="1"/>
      <c r="BN525" s="1"/>
      <c r="BO525" s="1"/>
      <c r="BP525" s="1"/>
      <c r="BQ525" s="1"/>
      <c r="BR525" s="1"/>
      <c r="BS525" s="1"/>
      <c r="BT525" s="1"/>
    </row>
    <row r="526" spans="1:72" s="12" customFormat="1">
      <c r="A526" s="1"/>
      <c r="AY526" s="1"/>
      <c r="AZ526" s="1"/>
      <c r="BA526" s="1"/>
      <c r="BB526" s="1"/>
      <c r="BC526" s="1"/>
      <c r="BD526" s="1"/>
      <c r="BE526" s="1"/>
      <c r="BF526" s="1"/>
      <c r="BG526" s="1"/>
      <c r="BH526" s="1"/>
      <c r="BI526" s="1"/>
      <c r="BJ526" s="1"/>
      <c r="BK526" s="1"/>
      <c r="BL526" s="1"/>
      <c r="BM526" s="1"/>
      <c r="BN526" s="1"/>
      <c r="BO526" s="1"/>
      <c r="BP526" s="1"/>
      <c r="BQ526" s="1"/>
      <c r="BR526" s="1"/>
      <c r="BS526" s="1"/>
      <c r="BT526" s="1"/>
    </row>
    <row r="527" spans="1:72" s="12" customFormat="1">
      <c r="A527" s="1"/>
      <c r="AY527" s="1"/>
      <c r="AZ527" s="1"/>
      <c r="BA527" s="1"/>
      <c r="BB527" s="1"/>
      <c r="BC527" s="1"/>
      <c r="BD527" s="1"/>
      <c r="BE527" s="1"/>
      <c r="BF527" s="1"/>
      <c r="BG527" s="1"/>
      <c r="BH527" s="1"/>
      <c r="BI527" s="1"/>
      <c r="BJ527" s="1"/>
      <c r="BK527" s="1"/>
      <c r="BL527" s="1"/>
      <c r="BM527" s="1"/>
      <c r="BN527" s="1"/>
      <c r="BO527" s="1"/>
      <c r="BP527" s="1"/>
      <c r="BQ527" s="1"/>
      <c r="BR527" s="1"/>
      <c r="BS527" s="1"/>
      <c r="BT527" s="1"/>
    </row>
    <row r="528" spans="1:72" s="12" customFormat="1">
      <c r="A528" s="1"/>
      <c r="AY528" s="1"/>
      <c r="AZ528" s="1"/>
      <c r="BA528" s="1"/>
      <c r="BB528" s="1"/>
      <c r="BC528" s="1"/>
      <c r="BD528" s="1"/>
      <c r="BE528" s="1"/>
      <c r="BF528" s="1"/>
      <c r="BG528" s="1"/>
      <c r="BH528" s="1"/>
      <c r="BI528" s="1"/>
      <c r="BJ528" s="1"/>
      <c r="BK528" s="1"/>
      <c r="BL528" s="1"/>
      <c r="BM528" s="1"/>
      <c r="BN528" s="1"/>
      <c r="BO528" s="1"/>
      <c r="BP528" s="1"/>
      <c r="BQ528" s="1"/>
      <c r="BR528" s="1"/>
      <c r="BS528" s="1"/>
      <c r="BT528" s="1"/>
    </row>
    <row r="529" spans="1:72" s="12" customFormat="1">
      <c r="A529" s="1"/>
      <c r="AY529" s="1"/>
      <c r="AZ529" s="1"/>
      <c r="BA529" s="1"/>
      <c r="BB529" s="1"/>
      <c r="BC529" s="1"/>
      <c r="BD529" s="1"/>
      <c r="BE529" s="1"/>
      <c r="BF529" s="1"/>
      <c r="BG529" s="1"/>
      <c r="BH529" s="1"/>
      <c r="BI529" s="1"/>
      <c r="BJ529" s="1"/>
      <c r="BK529" s="1"/>
      <c r="BL529" s="1"/>
      <c r="BM529" s="1"/>
      <c r="BN529" s="1"/>
      <c r="BO529" s="1"/>
      <c r="BP529" s="1"/>
      <c r="BQ529" s="1"/>
      <c r="BR529" s="1"/>
      <c r="BS529" s="1"/>
      <c r="BT529" s="1"/>
    </row>
    <row r="530" spans="1:72" s="12" customFormat="1">
      <c r="A530" s="1"/>
      <c r="AY530" s="1"/>
      <c r="AZ530" s="1"/>
      <c r="BA530" s="1"/>
      <c r="BB530" s="1"/>
      <c r="BC530" s="1"/>
      <c r="BD530" s="1"/>
      <c r="BE530" s="1"/>
      <c r="BF530" s="1"/>
      <c r="BG530" s="1"/>
      <c r="BH530" s="1"/>
      <c r="BI530" s="1"/>
      <c r="BJ530" s="1"/>
      <c r="BK530" s="1"/>
      <c r="BL530" s="1"/>
      <c r="BM530" s="1"/>
      <c r="BN530" s="1"/>
      <c r="BO530" s="1"/>
      <c r="BP530" s="1"/>
      <c r="BQ530" s="1"/>
      <c r="BR530" s="1"/>
      <c r="BS530" s="1"/>
      <c r="BT530" s="1"/>
    </row>
    <row r="531" spans="1:72" s="12" customFormat="1">
      <c r="A531" s="1"/>
      <c r="AY531" s="1"/>
      <c r="AZ531" s="1"/>
      <c r="BA531" s="1"/>
      <c r="BB531" s="1"/>
      <c r="BC531" s="1"/>
      <c r="BD531" s="1"/>
      <c r="BE531" s="1"/>
      <c r="BF531" s="1"/>
      <c r="BG531" s="1"/>
      <c r="BH531" s="1"/>
      <c r="BI531" s="1"/>
      <c r="BJ531" s="1"/>
      <c r="BK531" s="1"/>
      <c r="BL531" s="1"/>
      <c r="BM531" s="1"/>
      <c r="BN531" s="1"/>
      <c r="BO531" s="1"/>
      <c r="BP531" s="1"/>
      <c r="BQ531" s="1"/>
      <c r="BR531" s="1"/>
      <c r="BS531" s="1"/>
      <c r="BT531" s="1"/>
    </row>
    <row r="532" spans="1:72" s="12" customFormat="1">
      <c r="A532" s="1"/>
      <c r="AY532" s="1"/>
      <c r="AZ532" s="1"/>
      <c r="BA532" s="1"/>
      <c r="BB532" s="1"/>
      <c r="BC532" s="1"/>
      <c r="BD532" s="1"/>
      <c r="BE532" s="1"/>
      <c r="BF532" s="1"/>
      <c r="BG532" s="1"/>
      <c r="BH532" s="1"/>
      <c r="BI532" s="1"/>
      <c r="BJ532" s="1"/>
      <c r="BK532" s="1"/>
      <c r="BL532" s="1"/>
      <c r="BM532" s="1"/>
      <c r="BN532" s="1"/>
      <c r="BO532" s="1"/>
      <c r="BP532" s="1"/>
      <c r="BQ532" s="1"/>
      <c r="BR532" s="1"/>
      <c r="BS532" s="1"/>
      <c r="BT532" s="1"/>
    </row>
    <row r="533" spans="1:72" s="12" customFormat="1">
      <c r="A533" s="1"/>
      <c r="AY533" s="1"/>
      <c r="AZ533" s="1"/>
      <c r="BA533" s="1"/>
      <c r="BB533" s="1"/>
      <c r="BC533" s="1"/>
      <c r="BD533" s="1"/>
      <c r="BE533" s="1"/>
      <c r="BF533" s="1"/>
      <c r="BG533" s="1"/>
      <c r="BH533" s="1"/>
      <c r="BI533" s="1"/>
      <c r="BJ533" s="1"/>
      <c r="BK533" s="1"/>
      <c r="BL533" s="1"/>
      <c r="BM533" s="1"/>
      <c r="BN533" s="1"/>
      <c r="BO533" s="1"/>
      <c r="BP533" s="1"/>
      <c r="BQ533" s="1"/>
      <c r="BR533" s="1"/>
      <c r="BS533" s="1"/>
      <c r="BT533" s="1"/>
    </row>
    <row r="534" spans="1:72" s="12" customFormat="1">
      <c r="A534" s="1"/>
      <c r="AY534" s="1"/>
      <c r="AZ534" s="1"/>
      <c r="BA534" s="1"/>
      <c r="BB534" s="1"/>
      <c r="BC534" s="1"/>
      <c r="BD534" s="1"/>
      <c r="BE534" s="1"/>
      <c r="BF534" s="1"/>
      <c r="BG534" s="1"/>
      <c r="BH534" s="1"/>
      <c r="BI534" s="1"/>
      <c r="BJ534" s="1"/>
      <c r="BK534" s="1"/>
      <c r="BL534" s="1"/>
      <c r="BM534" s="1"/>
      <c r="BN534" s="1"/>
      <c r="BO534" s="1"/>
      <c r="BP534" s="1"/>
      <c r="BQ534" s="1"/>
      <c r="BR534" s="1"/>
      <c r="BS534" s="1"/>
      <c r="BT534" s="1"/>
    </row>
    <row r="535" spans="1:72" s="12" customFormat="1">
      <c r="A535" s="1"/>
      <c r="AY535" s="1"/>
      <c r="AZ535" s="1"/>
      <c r="BA535" s="1"/>
      <c r="BB535" s="1"/>
      <c r="BC535" s="1"/>
      <c r="BD535" s="1"/>
      <c r="BE535" s="1"/>
      <c r="BF535" s="1"/>
      <c r="BG535" s="1"/>
      <c r="BH535" s="1"/>
      <c r="BI535" s="1"/>
      <c r="BJ535" s="1"/>
      <c r="BK535" s="1"/>
      <c r="BL535" s="1"/>
      <c r="BM535" s="1"/>
      <c r="BN535" s="1"/>
      <c r="BO535" s="1"/>
      <c r="BP535" s="1"/>
      <c r="BQ535" s="1"/>
      <c r="BR535" s="1"/>
      <c r="BS535" s="1"/>
      <c r="BT535" s="1"/>
    </row>
    <row r="536" spans="1:72" s="12" customFormat="1">
      <c r="A536" s="1"/>
      <c r="AY536" s="1"/>
      <c r="AZ536" s="1"/>
      <c r="BA536" s="1"/>
      <c r="BB536" s="1"/>
      <c r="BC536" s="1"/>
      <c r="BD536" s="1"/>
      <c r="BE536" s="1"/>
      <c r="BF536" s="1"/>
      <c r="BG536" s="1"/>
      <c r="BH536" s="1"/>
      <c r="BI536" s="1"/>
      <c r="BJ536" s="1"/>
      <c r="BK536" s="1"/>
      <c r="BL536" s="1"/>
      <c r="BM536" s="1"/>
      <c r="BN536" s="1"/>
      <c r="BO536" s="1"/>
      <c r="BP536" s="1"/>
      <c r="BQ536" s="1"/>
      <c r="BR536" s="1"/>
      <c r="BS536" s="1"/>
      <c r="BT536" s="1"/>
    </row>
    <row r="537" spans="1:72" s="12" customFormat="1">
      <c r="A537" s="1"/>
      <c r="AY537" s="1"/>
      <c r="AZ537" s="1"/>
      <c r="BA537" s="1"/>
      <c r="BB537" s="1"/>
      <c r="BC537" s="1"/>
      <c r="BD537" s="1"/>
      <c r="BE537" s="1"/>
      <c r="BF537" s="1"/>
      <c r="BG537" s="1"/>
      <c r="BH537" s="1"/>
      <c r="BI537" s="1"/>
      <c r="BJ537" s="1"/>
      <c r="BK537" s="1"/>
      <c r="BL537" s="1"/>
      <c r="BM537" s="1"/>
      <c r="BN537" s="1"/>
      <c r="BO537" s="1"/>
      <c r="BP537" s="1"/>
      <c r="BQ537" s="1"/>
      <c r="BR537" s="1"/>
      <c r="BS537" s="1"/>
      <c r="BT537" s="1"/>
    </row>
    <row r="538" spans="1:72" s="12" customFormat="1">
      <c r="A538" s="1"/>
      <c r="AY538" s="1"/>
      <c r="AZ538" s="1"/>
      <c r="BA538" s="1"/>
      <c r="BB538" s="1"/>
      <c r="BC538" s="1"/>
      <c r="BD538" s="1"/>
      <c r="BE538" s="1"/>
      <c r="BF538" s="1"/>
      <c r="BG538" s="1"/>
      <c r="BH538" s="1"/>
      <c r="BI538" s="1"/>
      <c r="BJ538" s="1"/>
      <c r="BK538" s="1"/>
      <c r="BL538" s="1"/>
      <c r="BM538" s="1"/>
      <c r="BN538" s="1"/>
      <c r="BO538" s="1"/>
      <c r="BP538" s="1"/>
      <c r="BQ538" s="1"/>
      <c r="BR538" s="1"/>
      <c r="BS538" s="1"/>
      <c r="BT538" s="1"/>
    </row>
    <row r="539" spans="1:72" s="12" customFormat="1">
      <c r="A539" s="1"/>
      <c r="AY539" s="1"/>
      <c r="AZ539" s="1"/>
      <c r="BA539" s="1"/>
      <c r="BB539" s="1"/>
      <c r="BC539" s="1"/>
      <c r="BD539" s="1"/>
      <c r="BE539" s="1"/>
      <c r="BF539" s="1"/>
      <c r="BG539" s="1"/>
      <c r="BH539" s="1"/>
      <c r="BI539" s="1"/>
      <c r="BJ539" s="1"/>
      <c r="BK539" s="1"/>
      <c r="BL539" s="1"/>
      <c r="BM539" s="1"/>
      <c r="BN539" s="1"/>
      <c r="BO539" s="1"/>
      <c r="BP539" s="1"/>
      <c r="BQ539" s="1"/>
      <c r="BR539" s="1"/>
      <c r="BS539" s="1"/>
      <c r="BT539" s="1"/>
    </row>
    <row r="540" spans="1:72" s="12" customFormat="1">
      <c r="A540" s="1"/>
      <c r="AY540" s="1"/>
      <c r="AZ540" s="1"/>
      <c r="BA540" s="1"/>
      <c r="BB540" s="1"/>
      <c r="BC540" s="1"/>
      <c r="BD540" s="1"/>
      <c r="BE540" s="1"/>
      <c r="BF540" s="1"/>
      <c r="BG540" s="1"/>
      <c r="BH540" s="1"/>
      <c r="BI540" s="1"/>
      <c r="BJ540" s="1"/>
      <c r="BK540" s="1"/>
      <c r="BL540" s="1"/>
      <c r="BM540" s="1"/>
      <c r="BN540" s="1"/>
      <c r="BO540" s="1"/>
      <c r="BP540" s="1"/>
      <c r="BQ540" s="1"/>
      <c r="BR540" s="1"/>
      <c r="BS540" s="1"/>
      <c r="BT540" s="1"/>
    </row>
    <row r="541" spans="1:72" s="12" customFormat="1">
      <c r="A541" s="1"/>
      <c r="AY541" s="1"/>
      <c r="AZ541" s="1"/>
      <c r="BA541" s="1"/>
      <c r="BB541" s="1"/>
      <c r="BC541" s="1"/>
      <c r="BD541" s="1"/>
      <c r="BE541" s="1"/>
      <c r="BF541" s="1"/>
      <c r="BG541" s="1"/>
      <c r="BH541" s="1"/>
      <c r="BI541" s="1"/>
      <c r="BJ541" s="1"/>
      <c r="BK541" s="1"/>
      <c r="BL541" s="1"/>
      <c r="BM541" s="1"/>
      <c r="BN541" s="1"/>
      <c r="BO541" s="1"/>
      <c r="BP541" s="1"/>
      <c r="BQ541" s="1"/>
      <c r="BR541" s="1"/>
      <c r="BS541" s="1"/>
      <c r="BT541" s="1"/>
    </row>
    <row r="542" spans="1:72" s="12" customFormat="1">
      <c r="A542" s="1"/>
      <c r="AY542" s="1"/>
      <c r="AZ542" s="1"/>
      <c r="BA542" s="1"/>
      <c r="BB542" s="1"/>
      <c r="BC542" s="1"/>
      <c r="BD542" s="1"/>
      <c r="BE542" s="1"/>
      <c r="BF542" s="1"/>
      <c r="BG542" s="1"/>
      <c r="BH542" s="1"/>
      <c r="BI542" s="1"/>
      <c r="BJ542" s="1"/>
      <c r="BK542" s="1"/>
      <c r="BL542" s="1"/>
      <c r="BM542" s="1"/>
      <c r="BN542" s="1"/>
      <c r="BO542" s="1"/>
      <c r="BP542" s="1"/>
      <c r="BQ542" s="1"/>
      <c r="BR542" s="1"/>
      <c r="BS542" s="1"/>
      <c r="BT542" s="1"/>
    </row>
    <row r="543" spans="1:72" s="12" customFormat="1">
      <c r="A543" s="1"/>
      <c r="AY543" s="1"/>
      <c r="AZ543" s="1"/>
      <c r="BA543" s="1"/>
      <c r="BB543" s="1"/>
      <c r="BC543" s="1"/>
      <c r="BD543" s="1"/>
      <c r="BE543" s="1"/>
      <c r="BF543" s="1"/>
      <c r="BG543" s="1"/>
      <c r="BH543" s="1"/>
      <c r="BI543" s="1"/>
      <c r="BJ543" s="1"/>
      <c r="BK543" s="1"/>
      <c r="BL543" s="1"/>
      <c r="BM543" s="1"/>
      <c r="BN543" s="1"/>
      <c r="BO543" s="1"/>
      <c r="BP543" s="1"/>
      <c r="BQ543" s="1"/>
      <c r="BR543" s="1"/>
      <c r="BS543" s="1"/>
      <c r="BT543" s="1"/>
    </row>
    <row r="544" spans="1:72" s="12" customFormat="1">
      <c r="A544" s="1"/>
      <c r="AY544" s="1"/>
      <c r="AZ544" s="1"/>
      <c r="BA544" s="1"/>
      <c r="BB544" s="1"/>
      <c r="BC544" s="1"/>
      <c r="BD544" s="1"/>
      <c r="BE544" s="1"/>
      <c r="BF544" s="1"/>
      <c r="BG544" s="1"/>
      <c r="BH544" s="1"/>
      <c r="BI544" s="1"/>
      <c r="BJ544" s="1"/>
      <c r="BK544" s="1"/>
      <c r="BL544" s="1"/>
      <c r="BM544" s="1"/>
      <c r="BN544" s="1"/>
      <c r="BO544" s="1"/>
      <c r="BP544" s="1"/>
      <c r="BQ544" s="1"/>
      <c r="BR544" s="1"/>
      <c r="BS544" s="1"/>
      <c r="BT544" s="1"/>
    </row>
    <row r="545" spans="1:72" s="12" customFormat="1">
      <c r="A545" s="1"/>
      <c r="AY545" s="1"/>
      <c r="AZ545" s="1"/>
      <c r="BA545" s="1"/>
      <c r="BB545" s="1"/>
      <c r="BC545" s="1"/>
      <c r="BD545" s="1"/>
      <c r="BE545" s="1"/>
      <c r="BF545" s="1"/>
      <c r="BG545" s="1"/>
      <c r="BH545" s="1"/>
      <c r="BI545" s="1"/>
      <c r="BJ545" s="1"/>
      <c r="BK545" s="1"/>
      <c r="BL545" s="1"/>
      <c r="BM545" s="1"/>
      <c r="BN545" s="1"/>
      <c r="BO545" s="1"/>
      <c r="BP545" s="1"/>
      <c r="BQ545" s="1"/>
      <c r="BR545" s="1"/>
      <c r="BS545" s="1"/>
      <c r="BT545" s="1"/>
    </row>
    <row r="546" spans="1:72" s="12" customFormat="1">
      <c r="A546" s="1"/>
      <c r="AY546" s="1"/>
      <c r="AZ546" s="1"/>
      <c r="BA546" s="1"/>
      <c r="BB546" s="1"/>
      <c r="BC546" s="1"/>
      <c r="BD546" s="1"/>
      <c r="BE546" s="1"/>
      <c r="BF546" s="1"/>
      <c r="BG546" s="1"/>
      <c r="BH546" s="1"/>
      <c r="BI546" s="1"/>
      <c r="BJ546" s="1"/>
      <c r="BK546" s="1"/>
      <c r="BL546" s="1"/>
      <c r="BM546" s="1"/>
      <c r="BN546" s="1"/>
      <c r="BO546" s="1"/>
      <c r="BP546" s="1"/>
      <c r="BQ546" s="1"/>
      <c r="BR546" s="1"/>
      <c r="BS546" s="1"/>
      <c r="BT546" s="1"/>
    </row>
    <row r="547" spans="1:72" s="12" customFormat="1">
      <c r="A547" s="1"/>
      <c r="AY547" s="1"/>
      <c r="AZ547" s="1"/>
      <c r="BA547" s="1"/>
      <c r="BB547" s="1"/>
      <c r="BC547" s="1"/>
      <c r="BD547" s="1"/>
      <c r="BE547" s="1"/>
      <c r="BF547" s="1"/>
      <c r="BG547" s="1"/>
      <c r="BH547" s="1"/>
      <c r="BI547" s="1"/>
      <c r="BJ547" s="1"/>
      <c r="BK547" s="1"/>
      <c r="BL547" s="1"/>
      <c r="BM547" s="1"/>
      <c r="BN547" s="1"/>
      <c r="BO547" s="1"/>
      <c r="BP547" s="1"/>
      <c r="BQ547" s="1"/>
      <c r="BR547" s="1"/>
      <c r="BS547" s="1"/>
      <c r="BT547" s="1"/>
    </row>
    <row r="548" spans="1:72" s="12" customFormat="1">
      <c r="A548" s="1"/>
      <c r="AY548" s="1"/>
      <c r="AZ548" s="1"/>
      <c r="BA548" s="1"/>
      <c r="BB548" s="1"/>
      <c r="BC548" s="1"/>
      <c r="BD548" s="1"/>
      <c r="BE548" s="1"/>
      <c r="BF548" s="1"/>
      <c r="BG548" s="1"/>
      <c r="BH548" s="1"/>
      <c r="BI548" s="1"/>
      <c r="BJ548" s="1"/>
      <c r="BK548" s="1"/>
      <c r="BL548" s="1"/>
      <c r="BM548" s="1"/>
      <c r="BN548" s="1"/>
      <c r="BO548" s="1"/>
      <c r="BP548" s="1"/>
      <c r="BQ548" s="1"/>
      <c r="BR548" s="1"/>
      <c r="BS548" s="1"/>
      <c r="BT548" s="1"/>
    </row>
    <row r="549" spans="1:72" s="12" customFormat="1">
      <c r="A549" s="1"/>
      <c r="AY549" s="1"/>
      <c r="AZ549" s="1"/>
      <c r="BA549" s="1"/>
      <c r="BB549" s="1"/>
      <c r="BC549" s="1"/>
      <c r="BD549" s="1"/>
      <c r="BE549" s="1"/>
      <c r="BF549" s="1"/>
      <c r="BG549" s="1"/>
      <c r="BH549" s="1"/>
      <c r="BI549" s="1"/>
      <c r="BJ549" s="1"/>
      <c r="BK549" s="1"/>
      <c r="BL549" s="1"/>
      <c r="BM549" s="1"/>
      <c r="BN549" s="1"/>
      <c r="BO549" s="1"/>
      <c r="BP549" s="1"/>
      <c r="BQ549" s="1"/>
      <c r="BR549" s="1"/>
      <c r="BS549" s="1"/>
      <c r="BT549" s="1"/>
    </row>
    <row r="550" spans="1:72" s="12" customFormat="1">
      <c r="A550" s="1"/>
      <c r="AY550" s="1"/>
      <c r="AZ550" s="1"/>
      <c r="BA550" s="1"/>
      <c r="BB550" s="1"/>
      <c r="BC550" s="1"/>
      <c r="BD550" s="1"/>
      <c r="BE550" s="1"/>
      <c r="BF550" s="1"/>
      <c r="BG550" s="1"/>
      <c r="BH550" s="1"/>
      <c r="BI550" s="1"/>
      <c r="BJ550" s="1"/>
      <c r="BK550" s="1"/>
      <c r="BL550" s="1"/>
      <c r="BM550" s="1"/>
      <c r="BN550" s="1"/>
      <c r="BO550" s="1"/>
      <c r="BP550" s="1"/>
      <c r="BQ550" s="1"/>
      <c r="BR550" s="1"/>
      <c r="BS550" s="1"/>
      <c r="BT550" s="1"/>
    </row>
    <row r="551" spans="1:72" s="12" customFormat="1">
      <c r="A551" s="1"/>
      <c r="AY551" s="1"/>
      <c r="AZ551" s="1"/>
      <c r="BA551" s="1"/>
      <c r="BB551" s="1"/>
      <c r="BC551" s="1"/>
      <c r="BD551" s="1"/>
      <c r="BE551" s="1"/>
      <c r="BF551" s="1"/>
      <c r="BG551" s="1"/>
      <c r="BH551" s="1"/>
      <c r="BI551" s="1"/>
      <c r="BJ551" s="1"/>
      <c r="BK551" s="1"/>
      <c r="BL551" s="1"/>
      <c r="BM551" s="1"/>
      <c r="BN551" s="1"/>
      <c r="BO551" s="1"/>
      <c r="BP551" s="1"/>
      <c r="BQ551" s="1"/>
      <c r="BR551" s="1"/>
      <c r="BS551" s="1"/>
      <c r="BT551" s="1"/>
    </row>
    <row r="552" spans="1:72" s="12" customFormat="1">
      <c r="A552" s="1"/>
      <c r="AY552" s="1"/>
      <c r="AZ552" s="1"/>
      <c r="BA552" s="1"/>
      <c r="BB552" s="1"/>
      <c r="BC552" s="1"/>
      <c r="BD552" s="1"/>
      <c r="BE552" s="1"/>
      <c r="BF552" s="1"/>
      <c r="BG552" s="1"/>
      <c r="BH552" s="1"/>
      <c r="BI552" s="1"/>
      <c r="BJ552" s="1"/>
      <c r="BK552" s="1"/>
      <c r="BL552" s="1"/>
      <c r="BM552" s="1"/>
      <c r="BN552" s="1"/>
      <c r="BO552" s="1"/>
      <c r="BP552" s="1"/>
      <c r="BQ552" s="1"/>
      <c r="BR552" s="1"/>
      <c r="BS552" s="1"/>
      <c r="BT552" s="1"/>
    </row>
    <row r="553" spans="1:72" s="12" customFormat="1">
      <c r="A553" s="1"/>
      <c r="AY553" s="1"/>
      <c r="AZ553" s="1"/>
      <c r="BA553" s="1"/>
      <c r="BB553" s="1"/>
      <c r="BC553" s="1"/>
      <c r="BD553" s="1"/>
      <c r="BE553" s="1"/>
      <c r="BF553" s="1"/>
      <c r="BG553" s="1"/>
      <c r="BH553" s="1"/>
      <c r="BI553" s="1"/>
      <c r="BJ553" s="1"/>
      <c r="BK553" s="1"/>
      <c r="BL553" s="1"/>
      <c r="BM553" s="1"/>
      <c r="BN553" s="1"/>
      <c r="BO553" s="1"/>
      <c r="BP553" s="1"/>
      <c r="BQ553" s="1"/>
      <c r="BR553" s="1"/>
      <c r="BS553" s="1"/>
      <c r="BT553" s="1"/>
    </row>
    <row r="554" spans="1:72" s="12" customFormat="1">
      <c r="A554" s="1"/>
      <c r="AY554" s="1"/>
      <c r="AZ554" s="1"/>
      <c r="BA554" s="1"/>
      <c r="BB554" s="1"/>
      <c r="BC554" s="1"/>
      <c r="BD554" s="1"/>
      <c r="BE554" s="1"/>
      <c r="BF554" s="1"/>
      <c r="BG554" s="1"/>
      <c r="BH554" s="1"/>
      <c r="BI554" s="1"/>
      <c r="BJ554" s="1"/>
      <c r="BK554" s="1"/>
      <c r="BL554" s="1"/>
      <c r="BM554" s="1"/>
      <c r="BN554" s="1"/>
      <c r="BO554" s="1"/>
      <c r="BP554" s="1"/>
      <c r="BQ554" s="1"/>
      <c r="BR554" s="1"/>
      <c r="BS554" s="1"/>
      <c r="BT554" s="1"/>
    </row>
    <row r="555" spans="1:72" s="12" customFormat="1">
      <c r="A555" s="1"/>
      <c r="AY555" s="1"/>
      <c r="AZ555" s="1"/>
      <c r="BA555" s="1"/>
      <c r="BB555" s="1"/>
      <c r="BC555" s="1"/>
      <c r="BD555" s="1"/>
      <c r="BE555" s="1"/>
      <c r="BF555" s="1"/>
      <c r="BG555" s="1"/>
      <c r="BH555" s="1"/>
      <c r="BI555" s="1"/>
      <c r="BJ555" s="1"/>
      <c r="BK555" s="1"/>
      <c r="BL555" s="1"/>
      <c r="BM555" s="1"/>
      <c r="BN555" s="1"/>
      <c r="BO555" s="1"/>
      <c r="BP555" s="1"/>
      <c r="BQ555" s="1"/>
      <c r="BR555" s="1"/>
      <c r="BS555" s="1"/>
      <c r="BT555" s="1"/>
    </row>
    <row r="556" spans="1:72" s="12" customFormat="1">
      <c r="A556" s="1"/>
      <c r="AY556" s="1"/>
      <c r="AZ556" s="1"/>
      <c r="BA556" s="1"/>
      <c r="BB556" s="1"/>
      <c r="BC556" s="1"/>
      <c r="BD556" s="1"/>
      <c r="BE556" s="1"/>
      <c r="BF556" s="1"/>
      <c r="BG556" s="1"/>
      <c r="BH556" s="1"/>
      <c r="BI556" s="1"/>
      <c r="BJ556" s="1"/>
      <c r="BK556" s="1"/>
      <c r="BL556" s="1"/>
      <c r="BM556" s="1"/>
      <c r="BN556" s="1"/>
      <c r="BO556" s="1"/>
      <c r="BP556" s="1"/>
      <c r="BQ556" s="1"/>
      <c r="BR556" s="1"/>
      <c r="BS556" s="1"/>
      <c r="BT556" s="1"/>
    </row>
    <row r="557" spans="1:72" s="12" customFormat="1">
      <c r="A557" s="1"/>
      <c r="AY557" s="1"/>
      <c r="AZ557" s="1"/>
      <c r="BA557" s="1"/>
      <c r="BB557" s="1"/>
      <c r="BC557" s="1"/>
      <c r="BD557" s="1"/>
      <c r="BE557" s="1"/>
      <c r="BF557" s="1"/>
      <c r="BG557" s="1"/>
      <c r="BH557" s="1"/>
      <c r="BI557" s="1"/>
      <c r="BJ557" s="1"/>
      <c r="BK557" s="1"/>
      <c r="BL557" s="1"/>
      <c r="BM557" s="1"/>
      <c r="BN557" s="1"/>
      <c r="BO557" s="1"/>
      <c r="BP557" s="1"/>
      <c r="BQ557" s="1"/>
      <c r="BR557" s="1"/>
      <c r="BS557" s="1"/>
      <c r="BT557" s="1"/>
    </row>
    <row r="558" spans="1:72" s="12" customFormat="1">
      <c r="A558" s="1"/>
      <c r="AY558" s="1"/>
      <c r="AZ558" s="1"/>
      <c r="BA558" s="1"/>
      <c r="BB558" s="1"/>
      <c r="BC558" s="1"/>
      <c r="BD558" s="1"/>
      <c r="BE558" s="1"/>
      <c r="BF558" s="1"/>
      <c r="BG558" s="1"/>
      <c r="BH558" s="1"/>
      <c r="BI558" s="1"/>
      <c r="BJ558" s="1"/>
      <c r="BK558" s="1"/>
      <c r="BL558" s="1"/>
      <c r="BM558" s="1"/>
      <c r="BN558" s="1"/>
      <c r="BO558" s="1"/>
      <c r="BP558" s="1"/>
      <c r="BQ558" s="1"/>
      <c r="BR558" s="1"/>
      <c r="BS558" s="1"/>
      <c r="BT558" s="1"/>
    </row>
    <row r="559" spans="1:72" s="12" customFormat="1">
      <c r="A559" s="1"/>
      <c r="AY559" s="1"/>
      <c r="AZ559" s="1"/>
      <c r="BA559" s="1"/>
      <c r="BB559" s="1"/>
      <c r="BC559" s="1"/>
      <c r="BD559" s="1"/>
      <c r="BE559" s="1"/>
      <c r="BF559" s="1"/>
      <c r="BG559" s="1"/>
      <c r="BH559" s="1"/>
      <c r="BI559" s="1"/>
      <c r="BJ559" s="1"/>
      <c r="BK559" s="1"/>
      <c r="BL559" s="1"/>
      <c r="BM559" s="1"/>
      <c r="BN559" s="1"/>
      <c r="BO559" s="1"/>
      <c r="BP559" s="1"/>
      <c r="BQ559" s="1"/>
      <c r="BR559" s="1"/>
      <c r="BS559" s="1"/>
      <c r="BT559" s="1"/>
    </row>
    <row r="560" spans="1:72" s="12" customFormat="1">
      <c r="A560" s="1"/>
      <c r="AY560" s="1"/>
      <c r="AZ560" s="1"/>
      <c r="BA560" s="1"/>
      <c r="BB560" s="1"/>
      <c r="BC560" s="1"/>
      <c r="BD560" s="1"/>
      <c r="BE560" s="1"/>
      <c r="BF560" s="1"/>
      <c r="BG560" s="1"/>
      <c r="BH560" s="1"/>
      <c r="BI560" s="1"/>
      <c r="BJ560" s="1"/>
      <c r="BK560" s="1"/>
      <c r="BL560" s="1"/>
      <c r="BM560" s="1"/>
      <c r="BN560" s="1"/>
      <c r="BO560" s="1"/>
      <c r="BP560" s="1"/>
      <c r="BQ560" s="1"/>
      <c r="BR560" s="1"/>
      <c r="BS560" s="1"/>
      <c r="BT560" s="1"/>
    </row>
    <row r="561" spans="1:72" s="12" customFormat="1">
      <c r="A561" s="1"/>
      <c r="AY561" s="1"/>
      <c r="AZ561" s="1"/>
      <c r="BA561" s="1"/>
      <c r="BB561" s="1"/>
      <c r="BC561" s="1"/>
      <c r="BD561" s="1"/>
      <c r="BE561" s="1"/>
      <c r="BF561" s="1"/>
      <c r="BG561" s="1"/>
      <c r="BH561" s="1"/>
      <c r="BI561" s="1"/>
      <c r="BJ561" s="1"/>
      <c r="BK561" s="1"/>
      <c r="BL561" s="1"/>
      <c r="BM561" s="1"/>
      <c r="BN561" s="1"/>
      <c r="BO561" s="1"/>
      <c r="BP561" s="1"/>
      <c r="BQ561" s="1"/>
      <c r="BR561" s="1"/>
      <c r="BS561" s="1"/>
      <c r="BT561" s="1"/>
    </row>
    <row r="562" spans="1:72" s="12" customFormat="1">
      <c r="A562" s="1"/>
      <c r="AY562" s="1"/>
      <c r="AZ562" s="1"/>
      <c r="BA562" s="1"/>
      <c r="BB562" s="1"/>
      <c r="BC562" s="1"/>
      <c r="BD562" s="1"/>
      <c r="BE562" s="1"/>
      <c r="BF562" s="1"/>
      <c r="BG562" s="1"/>
      <c r="BH562" s="1"/>
      <c r="BI562" s="1"/>
      <c r="BJ562" s="1"/>
      <c r="BK562" s="1"/>
      <c r="BL562" s="1"/>
      <c r="BM562" s="1"/>
      <c r="BN562" s="1"/>
      <c r="BO562" s="1"/>
      <c r="BP562" s="1"/>
      <c r="BQ562" s="1"/>
      <c r="BR562" s="1"/>
      <c r="BS562" s="1"/>
      <c r="BT562" s="1"/>
    </row>
    <row r="563" spans="1:72" s="12" customFormat="1">
      <c r="A563" s="1"/>
      <c r="AY563" s="1"/>
      <c r="AZ563" s="1"/>
      <c r="BA563" s="1"/>
      <c r="BB563" s="1"/>
      <c r="BC563" s="1"/>
      <c r="BD563" s="1"/>
      <c r="BE563" s="1"/>
      <c r="BF563" s="1"/>
      <c r="BG563" s="1"/>
      <c r="BH563" s="1"/>
      <c r="BI563" s="1"/>
      <c r="BJ563" s="1"/>
      <c r="BK563" s="1"/>
      <c r="BL563" s="1"/>
      <c r="BM563" s="1"/>
      <c r="BN563" s="1"/>
      <c r="BO563" s="1"/>
      <c r="BP563" s="1"/>
      <c r="BQ563" s="1"/>
      <c r="BR563" s="1"/>
      <c r="BS563" s="1"/>
      <c r="BT563" s="1"/>
    </row>
    <row r="564" spans="1:72" s="12" customFormat="1">
      <c r="A564" s="1"/>
      <c r="AY564" s="1"/>
      <c r="AZ564" s="1"/>
      <c r="BA564" s="1"/>
      <c r="BB564" s="1"/>
      <c r="BC564" s="1"/>
      <c r="BD564" s="1"/>
      <c r="BE564" s="1"/>
      <c r="BF564" s="1"/>
      <c r="BG564" s="1"/>
      <c r="BH564" s="1"/>
      <c r="BI564" s="1"/>
      <c r="BJ564" s="1"/>
      <c r="BK564" s="1"/>
      <c r="BL564" s="1"/>
      <c r="BM564" s="1"/>
      <c r="BN564" s="1"/>
      <c r="BO564" s="1"/>
      <c r="BP564" s="1"/>
      <c r="BQ564" s="1"/>
      <c r="BR564" s="1"/>
      <c r="BS564" s="1"/>
      <c r="BT564" s="1"/>
    </row>
    <row r="565" spans="1:72" s="12" customFormat="1">
      <c r="A565" s="1"/>
      <c r="AY565" s="1"/>
      <c r="AZ565" s="1"/>
      <c r="BA565" s="1"/>
      <c r="BB565" s="1"/>
      <c r="BC565" s="1"/>
      <c r="BD565" s="1"/>
      <c r="BE565" s="1"/>
      <c r="BF565" s="1"/>
      <c r="BG565" s="1"/>
      <c r="BH565" s="1"/>
      <c r="BI565" s="1"/>
      <c r="BJ565" s="1"/>
      <c r="BK565" s="1"/>
      <c r="BL565" s="1"/>
      <c r="BM565" s="1"/>
      <c r="BN565" s="1"/>
      <c r="BO565" s="1"/>
      <c r="BP565" s="1"/>
      <c r="BQ565" s="1"/>
      <c r="BR565" s="1"/>
      <c r="BS565" s="1"/>
      <c r="BT565" s="1"/>
    </row>
    <row r="566" spans="1:72" s="12" customFormat="1">
      <c r="A566" s="1"/>
      <c r="AY566" s="1"/>
      <c r="AZ566" s="1"/>
      <c r="BA566" s="1"/>
      <c r="BB566" s="1"/>
      <c r="BC566" s="1"/>
      <c r="BD566" s="1"/>
      <c r="BE566" s="1"/>
      <c r="BF566" s="1"/>
      <c r="BG566" s="1"/>
      <c r="BH566" s="1"/>
      <c r="BI566" s="1"/>
      <c r="BJ566" s="1"/>
      <c r="BK566" s="1"/>
      <c r="BL566" s="1"/>
      <c r="BM566" s="1"/>
      <c r="BN566" s="1"/>
      <c r="BO566" s="1"/>
      <c r="BP566" s="1"/>
      <c r="BQ566" s="1"/>
      <c r="BR566" s="1"/>
      <c r="BS566" s="1"/>
      <c r="BT566" s="1"/>
    </row>
    <row r="567" spans="1:72" s="12" customFormat="1">
      <c r="A567" s="1"/>
      <c r="AY567" s="1"/>
      <c r="AZ567" s="1"/>
      <c r="BA567" s="1"/>
      <c r="BB567" s="1"/>
      <c r="BC567" s="1"/>
      <c r="BD567" s="1"/>
      <c r="BE567" s="1"/>
      <c r="BF567" s="1"/>
      <c r="BG567" s="1"/>
      <c r="BH567" s="1"/>
      <c r="BI567" s="1"/>
      <c r="BJ567" s="1"/>
      <c r="BK567" s="1"/>
      <c r="BL567" s="1"/>
      <c r="BM567" s="1"/>
      <c r="BN567" s="1"/>
      <c r="BO567" s="1"/>
      <c r="BP567" s="1"/>
      <c r="BQ567" s="1"/>
      <c r="BR567" s="1"/>
      <c r="BS567" s="1"/>
      <c r="BT567" s="1"/>
    </row>
    <row r="568" spans="1:72" s="12" customFormat="1">
      <c r="A568" s="1"/>
      <c r="AY568" s="1"/>
      <c r="AZ568" s="1"/>
      <c r="BA568" s="1"/>
      <c r="BB568" s="1"/>
      <c r="BC568" s="1"/>
      <c r="BD568" s="1"/>
      <c r="BE568" s="1"/>
      <c r="BF568" s="1"/>
      <c r="BG568" s="1"/>
      <c r="BH568" s="1"/>
      <c r="BI568" s="1"/>
      <c r="BJ568" s="1"/>
      <c r="BK568" s="1"/>
      <c r="BL568" s="1"/>
      <c r="BM568" s="1"/>
      <c r="BN568" s="1"/>
      <c r="BO568" s="1"/>
      <c r="BP568" s="1"/>
      <c r="BQ568" s="1"/>
      <c r="BR568" s="1"/>
      <c r="BS568" s="1"/>
      <c r="BT568" s="1"/>
    </row>
    <row r="569" spans="1:72" s="12" customFormat="1">
      <c r="A569" s="1"/>
      <c r="AY569" s="1"/>
      <c r="AZ569" s="1"/>
      <c r="BA569" s="1"/>
      <c r="BB569" s="1"/>
      <c r="BC569" s="1"/>
      <c r="BD569" s="1"/>
      <c r="BE569" s="1"/>
      <c r="BF569" s="1"/>
      <c r="BG569" s="1"/>
      <c r="BH569" s="1"/>
      <c r="BI569" s="1"/>
      <c r="BJ569" s="1"/>
      <c r="BK569" s="1"/>
      <c r="BL569" s="1"/>
      <c r="BM569" s="1"/>
      <c r="BN569" s="1"/>
      <c r="BO569" s="1"/>
      <c r="BP569" s="1"/>
      <c r="BQ569" s="1"/>
      <c r="BR569" s="1"/>
      <c r="BS569" s="1"/>
      <c r="BT569" s="1"/>
    </row>
    <row r="570" spans="1:72" s="12" customFormat="1">
      <c r="A570" s="1"/>
      <c r="AY570" s="1"/>
      <c r="AZ570" s="1"/>
      <c r="BA570" s="1"/>
      <c r="BB570" s="1"/>
      <c r="BC570" s="1"/>
      <c r="BD570" s="1"/>
      <c r="BE570" s="1"/>
      <c r="BF570" s="1"/>
      <c r="BG570" s="1"/>
      <c r="BH570" s="1"/>
      <c r="BI570" s="1"/>
      <c r="BJ570" s="1"/>
      <c r="BK570" s="1"/>
      <c r="BL570" s="1"/>
      <c r="BM570" s="1"/>
      <c r="BN570" s="1"/>
      <c r="BO570" s="1"/>
      <c r="BP570" s="1"/>
      <c r="BQ570" s="1"/>
      <c r="BR570" s="1"/>
      <c r="BS570" s="1"/>
      <c r="BT570" s="1"/>
    </row>
    <row r="571" spans="1:72" s="12" customFormat="1">
      <c r="A571" s="1"/>
      <c r="AY571" s="1"/>
      <c r="AZ571" s="1"/>
      <c r="BA571" s="1"/>
      <c r="BB571" s="1"/>
      <c r="BC571" s="1"/>
      <c r="BD571" s="1"/>
      <c r="BE571" s="1"/>
      <c r="BF571" s="1"/>
      <c r="BG571" s="1"/>
      <c r="BH571" s="1"/>
      <c r="BI571" s="1"/>
      <c r="BJ571" s="1"/>
      <c r="BK571" s="1"/>
      <c r="BL571" s="1"/>
      <c r="BM571" s="1"/>
      <c r="BN571" s="1"/>
      <c r="BO571" s="1"/>
      <c r="BP571" s="1"/>
      <c r="BQ571" s="1"/>
      <c r="BR571" s="1"/>
      <c r="BS571" s="1"/>
      <c r="BT571" s="1"/>
    </row>
    <row r="572" spans="1:72" s="12" customFormat="1">
      <c r="A572" s="1"/>
      <c r="AY572" s="1"/>
      <c r="AZ572" s="1"/>
      <c r="BA572" s="1"/>
      <c r="BB572" s="1"/>
      <c r="BC572" s="1"/>
      <c r="BD572" s="1"/>
      <c r="BE572" s="1"/>
      <c r="BF572" s="1"/>
      <c r="BG572" s="1"/>
      <c r="BH572" s="1"/>
      <c r="BI572" s="1"/>
      <c r="BJ572" s="1"/>
      <c r="BK572" s="1"/>
      <c r="BL572" s="1"/>
      <c r="BM572" s="1"/>
      <c r="BN572" s="1"/>
      <c r="BO572" s="1"/>
      <c r="BP572" s="1"/>
      <c r="BQ572" s="1"/>
      <c r="BR572" s="1"/>
      <c r="BS572" s="1"/>
      <c r="BT572" s="1"/>
    </row>
    <row r="573" spans="1:72" s="12" customFormat="1">
      <c r="A573" s="1"/>
      <c r="AY573" s="1"/>
      <c r="AZ573" s="1"/>
      <c r="BA573" s="1"/>
      <c r="BB573" s="1"/>
      <c r="BC573" s="1"/>
      <c r="BD573" s="1"/>
      <c r="BE573" s="1"/>
      <c r="BF573" s="1"/>
      <c r="BG573" s="1"/>
      <c r="BH573" s="1"/>
      <c r="BI573" s="1"/>
      <c r="BJ573" s="1"/>
      <c r="BK573" s="1"/>
      <c r="BL573" s="1"/>
      <c r="BM573" s="1"/>
      <c r="BN573" s="1"/>
      <c r="BO573" s="1"/>
      <c r="BP573" s="1"/>
      <c r="BQ573" s="1"/>
      <c r="BR573" s="1"/>
      <c r="BS573" s="1"/>
      <c r="BT573" s="1"/>
    </row>
    <row r="574" spans="1:72" s="12" customFormat="1">
      <c r="A574" s="1"/>
      <c r="AY574" s="1"/>
      <c r="AZ574" s="1"/>
      <c r="BA574" s="1"/>
      <c r="BB574" s="1"/>
      <c r="BC574" s="1"/>
      <c r="BD574" s="1"/>
      <c r="BE574" s="1"/>
      <c r="BF574" s="1"/>
      <c r="BG574" s="1"/>
      <c r="BH574" s="1"/>
      <c r="BI574" s="1"/>
      <c r="BJ574" s="1"/>
      <c r="BK574" s="1"/>
      <c r="BL574" s="1"/>
      <c r="BM574" s="1"/>
      <c r="BN574" s="1"/>
      <c r="BO574" s="1"/>
      <c r="BP574" s="1"/>
      <c r="BQ574" s="1"/>
      <c r="BR574" s="1"/>
      <c r="BS574" s="1"/>
      <c r="BT574" s="1"/>
    </row>
    <row r="575" spans="1:72" s="12" customFormat="1">
      <c r="A575" s="1"/>
      <c r="AY575" s="1"/>
      <c r="AZ575" s="1"/>
      <c r="BA575" s="1"/>
      <c r="BB575" s="1"/>
      <c r="BC575" s="1"/>
      <c r="BD575" s="1"/>
      <c r="BE575" s="1"/>
      <c r="BF575" s="1"/>
      <c r="BG575" s="1"/>
      <c r="BH575" s="1"/>
      <c r="BI575" s="1"/>
      <c r="BJ575" s="1"/>
      <c r="BK575" s="1"/>
      <c r="BL575" s="1"/>
      <c r="BM575" s="1"/>
      <c r="BN575" s="1"/>
      <c r="BO575" s="1"/>
      <c r="BP575" s="1"/>
      <c r="BQ575" s="1"/>
      <c r="BR575" s="1"/>
      <c r="BS575" s="1"/>
      <c r="BT575" s="1"/>
    </row>
    <row r="576" spans="1:72" s="12" customFormat="1">
      <c r="A576" s="1"/>
      <c r="AY576" s="1"/>
      <c r="AZ576" s="1"/>
      <c r="BA576" s="1"/>
      <c r="BB576" s="1"/>
      <c r="BC576" s="1"/>
      <c r="BD576" s="1"/>
      <c r="BE576" s="1"/>
      <c r="BF576" s="1"/>
      <c r="BG576" s="1"/>
      <c r="BH576" s="1"/>
      <c r="BI576" s="1"/>
      <c r="BJ576" s="1"/>
      <c r="BK576" s="1"/>
      <c r="BL576" s="1"/>
      <c r="BM576" s="1"/>
      <c r="BN576" s="1"/>
      <c r="BO576" s="1"/>
      <c r="BP576" s="1"/>
      <c r="BQ576" s="1"/>
      <c r="BR576" s="1"/>
      <c r="BS576" s="1"/>
      <c r="BT576" s="1"/>
    </row>
    <row r="577" spans="1:72" s="12" customFormat="1">
      <c r="A577" s="1"/>
      <c r="AY577" s="1"/>
      <c r="AZ577" s="1"/>
      <c r="BA577" s="1"/>
      <c r="BB577" s="1"/>
      <c r="BC577" s="1"/>
      <c r="BD577" s="1"/>
      <c r="BE577" s="1"/>
      <c r="BF577" s="1"/>
      <c r="BG577" s="1"/>
      <c r="BH577" s="1"/>
      <c r="BI577" s="1"/>
      <c r="BJ577" s="1"/>
      <c r="BK577" s="1"/>
      <c r="BL577" s="1"/>
      <c r="BM577" s="1"/>
      <c r="BN577" s="1"/>
      <c r="BO577" s="1"/>
      <c r="BP577" s="1"/>
      <c r="BQ577" s="1"/>
      <c r="BR577" s="1"/>
      <c r="BS577" s="1"/>
      <c r="BT577" s="1"/>
    </row>
    <row r="578" spans="1:72" s="12" customFormat="1">
      <c r="A578" s="1"/>
      <c r="AY578" s="1"/>
      <c r="AZ578" s="1"/>
      <c r="BA578" s="1"/>
      <c r="BB578" s="1"/>
      <c r="BC578" s="1"/>
      <c r="BD578" s="1"/>
      <c r="BE578" s="1"/>
      <c r="BF578" s="1"/>
      <c r="BG578" s="1"/>
      <c r="BH578" s="1"/>
      <c r="BI578" s="1"/>
      <c r="BJ578" s="1"/>
      <c r="BK578" s="1"/>
      <c r="BL578" s="1"/>
      <c r="BM578" s="1"/>
      <c r="BN578" s="1"/>
      <c r="BO578" s="1"/>
      <c r="BP578" s="1"/>
      <c r="BQ578" s="1"/>
      <c r="BR578" s="1"/>
      <c r="BS578" s="1"/>
      <c r="BT578" s="1"/>
    </row>
    <row r="579" spans="1:72" s="12" customFormat="1">
      <c r="A579" s="1"/>
      <c r="AY579" s="1"/>
      <c r="AZ579" s="1"/>
      <c r="BA579" s="1"/>
      <c r="BB579" s="1"/>
      <c r="BC579" s="1"/>
      <c r="BD579" s="1"/>
      <c r="BE579" s="1"/>
      <c r="BF579" s="1"/>
      <c r="BG579" s="1"/>
      <c r="BH579" s="1"/>
      <c r="BI579" s="1"/>
      <c r="BJ579" s="1"/>
      <c r="BK579" s="1"/>
      <c r="BL579" s="1"/>
      <c r="BM579" s="1"/>
      <c r="BN579" s="1"/>
      <c r="BO579" s="1"/>
      <c r="BP579" s="1"/>
      <c r="BQ579" s="1"/>
      <c r="BR579" s="1"/>
      <c r="BS579" s="1"/>
      <c r="BT579" s="1"/>
    </row>
    <row r="580" spans="1:72" s="12" customFormat="1">
      <c r="A580" s="1"/>
      <c r="AY580" s="1"/>
      <c r="AZ580" s="1"/>
      <c r="BA580" s="1"/>
      <c r="BB580" s="1"/>
      <c r="BC580" s="1"/>
      <c r="BD580" s="1"/>
      <c r="BE580" s="1"/>
      <c r="BF580" s="1"/>
      <c r="BG580" s="1"/>
      <c r="BH580" s="1"/>
      <c r="BI580" s="1"/>
      <c r="BJ580" s="1"/>
      <c r="BK580" s="1"/>
      <c r="BL580" s="1"/>
      <c r="BM580" s="1"/>
      <c r="BN580" s="1"/>
      <c r="BO580" s="1"/>
      <c r="BP580" s="1"/>
      <c r="BQ580" s="1"/>
      <c r="BR580" s="1"/>
      <c r="BS580" s="1"/>
      <c r="BT580" s="1"/>
    </row>
    <row r="581" spans="1:72" s="12" customFormat="1">
      <c r="A581" s="1"/>
      <c r="AY581" s="1"/>
      <c r="AZ581" s="1"/>
      <c r="BA581" s="1"/>
      <c r="BB581" s="1"/>
      <c r="BC581" s="1"/>
      <c r="BD581" s="1"/>
      <c r="BE581" s="1"/>
      <c r="BF581" s="1"/>
      <c r="BG581" s="1"/>
      <c r="BH581" s="1"/>
      <c r="BI581" s="1"/>
      <c r="BJ581" s="1"/>
      <c r="BK581" s="1"/>
      <c r="BL581" s="1"/>
      <c r="BM581" s="1"/>
      <c r="BN581" s="1"/>
      <c r="BO581" s="1"/>
      <c r="BP581" s="1"/>
      <c r="BQ581" s="1"/>
      <c r="BR581" s="1"/>
      <c r="BS581" s="1"/>
      <c r="BT581" s="1"/>
    </row>
    <row r="582" spans="1:72" s="12" customFormat="1">
      <c r="A582" s="1"/>
      <c r="AY582" s="1"/>
      <c r="AZ582" s="1"/>
      <c r="BA582" s="1"/>
      <c r="BB582" s="1"/>
      <c r="BC582" s="1"/>
      <c r="BD582" s="1"/>
      <c r="BE582" s="1"/>
      <c r="BF582" s="1"/>
      <c r="BG582" s="1"/>
      <c r="BH582" s="1"/>
      <c r="BI582" s="1"/>
      <c r="BJ582" s="1"/>
      <c r="BK582" s="1"/>
      <c r="BL582" s="1"/>
      <c r="BM582" s="1"/>
      <c r="BN582" s="1"/>
      <c r="BO582" s="1"/>
      <c r="BP582" s="1"/>
      <c r="BQ582" s="1"/>
      <c r="BR582" s="1"/>
      <c r="BS582" s="1"/>
      <c r="BT582" s="1"/>
    </row>
    <row r="583" spans="1:72" s="12" customFormat="1">
      <c r="A583" s="1"/>
      <c r="AY583" s="1"/>
      <c r="AZ583" s="1"/>
      <c r="BA583" s="1"/>
      <c r="BB583" s="1"/>
      <c r="BC583" s="1"/>
      <c r="BD583" s="1"/>
      <c r="BE583" s="1"/>
      <c r="BF583" s="1"/>
      <c r="BG583" s="1"/>
      <c r="BH583" s="1"/>
      <c r="BI583" s="1"/>
      <c r="BJ583" s="1"/>
      <c r="BK583" s="1"/>
      <c r="BL583" s="1"/>
      <c r="BM583" s="1"/>
      <c r="BN583" s="1"/>
      <c r="BO583" s="1"/>
      <c r="BP583" s="1"/>
      <c r="BQ583" s="1"/>
      <c r="BR583" s="1"/>
      <c r="BS583" s="1"/>
      <c r="BT583" s="1"/>
    </row>
    <row r="584" spans="1:72" s="12" customFormat="1">
      <c r="A584" s="1"/>
      <c r="AY584" s="1"/>
      <c r="AZ584" s="1"/>
      <c r="BA584" s="1"/>
      <c r="BB584" s="1"/>
      <c r="BC584" s="1"/>
      <c r="BD584" s="1"/>
      <c r="BE584" s="1"/>
      <c r="BF584" s="1"/>
      <c r="BG584" s="1"/>
      <c r="BH584" s="1"/>
      <c r="BI584" s="1"/>
      <c r="BJ584" s="1"/>
      <c r="BK584" s="1"/>
      <c r="BL584" s="1"/>
      <c r="BM584" s="1"/>
      <c r="BN584" s="1"/>
      <c r="BO584" s="1"/>
      <c r="BP584" s="1"/>
      <c r="BQ584" s="1"/>
      <c r="BR584" s="1"/>
      <c r="BS584" s="1"/>
      <c r="BT584" s="1"/>
    </row>
    <row r="585" spans="1:72" s="12" customFormat="1">
      <c r="A585" s="1"/>
      <c r="AY585" s="1"/>
      <c r="AZ585" s="1"/>
      <c r="BA585" s="1"/>
      <c r="BB585" s="1"/>
      <c r="BC585" s="1"/>
      <c r="BD585" s="1"/>
      <c r="BE585" s="1"/>
      <c r="BF585" s="1"/>
      <c r="BG585" s="1"/>
      <c r="BH585" s="1"/>
      <c r="BI585" s="1"/>
      <c r="BJ585" s="1"/>
      <c r="BK585" s="1"/>
      <c r="BL585" s="1"/>
      <c r="BM585" s="1"/>
      <c r="BN585" s="1"/>
      <c r="BO585" s="1"/>
      <c r="BP585" s="1"/>
      <c r="BQ585" s="1"/>
      <c r="BR585" s="1"/>
      <c r="BS585" s="1"/>
      <c r="BT585" s="1"/>
    </row>
    <row r="586" spans="1:72" s="12" customFormat="1">
      <c r="A586" s="1"/>
      <c r="AY586" s="1"/>
      <c r="AZ586" s="1"/>
      <c r="BA586" s="1"/>
      <c r="BB586" s="1"/>
      <c r="BC586" s="1"/>
      <c r="BD586" s="1"/>
      <c r="BE586" s="1"/>
      <c r="BF586" s="1"/>
      <c r="BG586" s="1"/>
      <c r="BH586" s="1"/>
      <c r="BI586" s="1"/>
      <c r="BJ586" s="1"/>
      <c r="BK586" s="1"/>
      <c r="BL586" s="1"/>
      <c r="BM586" s="1"/>
      <c r="BN586" s="1"/>
      <c r="BO586" s="1"/>
      <c r="BP586" s="1"/>
      <c r="BQ586" s="1"/>
      <c r="BR586" s="1"/>
      <c r="BS586" s="1"/>
      <c r="BT586" s="1"/>
    </row>
    <row r="587" spans="1:72" s="12" customFormat="1">
      <c r="A587" s="1"/>
      <c r="AY587" s="1"/>
      <c r="AZ587" s="1"/>
      <c r="BA587" s="1"/>
      <c r="BB587" s="1"/>
      <c r="BC587" s="1"/>
      <c r="BD587" s="1"/>
      <c r="BE587" s="1"/>
      <c r="BF587" s="1"/>
      <c r="BG587" s="1"/>
      <c r="BH587" s="1"/>
      <c r="BI587" s="1"/>
      <c r="BJ587" s="1"/>
      <c r="BK587" s="1"/>
      <c r="BL587" s="1"/>
      <c r="BM587" s="1"/>
      <c r="BN587" s="1"/>
      <c r="BO587" s="1"/>
      <c r="BP587" s="1"/>
      <c r="BQ587" s="1"/>
      <c r="BR587" s="1"/>
      <c r="BS587" s="1"/>
      <c r="BT587" s="1"/>
    </row>
    <row r="588" spans="1:72" s="12" customFormat="1">
      <c r="A588" s="1"/>
      <c r="AY588" s="1"/>
      <c r="AZ588" s="1"/>
      <c r="BA588" s="1"/>
      <c r="BB588" s="1"/>
      <c r="BC588" s="1"/>
      <c r="BD588" s="1"/>
      <c r="BE588" s="1"/>
      <c r="BF588" s="1"/>
      <c r="BG588" s="1"/>
      <c r="BH588" s="1"/>
      <c r="BI588" s="1"/>
      <c r="BJ588" s="1"/>
      <c r="BK588" s="1"/>
      <c r="BL588" s="1"/>
      <c r="BM588" s="1"/>
      <c r="BN588" s="1"/>
      <c r="BO588" s="1"/>
      <c r="BP588" s="1"/>
      <c r="BQ588" s="1"/>
      <c r="BR588" s="1"/>
      <c r="BS588" s="1"/>
      <c r="BT588" s="1"/>
    </row>
    <row r="589" spans="1:72" s="12" customFormat="1">
      <c r="A589" s="1"/>
      <c r="AY589" s="1"/>
      <c r="AZ589" s="1"/>
      <c r="BA589" s="1"/>
      <c r="BB589" s="1"/>
      <c r="BC589" s="1"/>
      <c r="BD589" s="1"/>
      <c r="BE589" s="1"/>
      <c r="BF589" s="1"/>
      <c r="BG589" s="1"/>
      <c r="BH589" s="1"/>
      <c r="BI589" s="1"/>
      <c r="BJ589" s="1"/>
      <c r="BK589" s="1"/>
      <c r="BL589" s="1"/>
      <c r="BM589" s="1"/>
      <c r="BN589" s="1"/>
      <c r="BO589" s="1"/>
      <c r="BP589" s="1"/>
      <c r="BQ589" s="1"/>
      <c r="BR589" s="1"/>
      <c r="BS589" s="1"/>
      <c r="BT589" s="1"/>
    </row>
    <row r="590" spans="1:72" s="12" customFormat="1">
      <c r="A590" s="1"/>
      <c r="AY590" s="1"/>
      <c r="AZ590" s="1"/>
      <c r="BA590" s="1"/>
      <c r="BB590" s="1"/>
      <c r="BC590" s="1"/>
      <c r="BD590" s="1"/>
      <c r="BE590" s="1"/>
      <c r="BF590" s="1"/>
      <c r="BG590" s="1"/>
      <c r="BH590" s="1"/>
      <c r="BI590" s="1"/>
      <c r="BJ590" s="1"/>
      <c r="BK590" s="1"/>
      <c r="BL590" s="1"/>
      <c r="BM590" s="1"/>
      <c r="BN590" s="1"/>
      <c r="BO590" s="1"/>
      <c r="BP590" s="1"/>
      <c r="BQ590" s="1"/>
      <c r="BR590" s="1"/>
      <c r="BS590" s="1"/>
      <c r="BT590" s="1"/>
    </row>
    <row r="591" spans="1:72" s="12" customFormat="1">
      <c r="A591" s="1"/>
      <c r="AY591" s="1"/>
      <c r="AZ591" s="1"/>
      <c r="BA591" s="1"/>
      <c r="BB591" s="1"/>
      <c r="BC591" s="1"/>
      <c r="BD591" s="1"/>
      <c r="BE591" s="1"/>
      <c r="BF591" s="1"/>
      <c r="BG591" s="1"/>
      <c r="BH591" s="1"/>
      <c r="BI591" s="1"/>
      <c r="BJ591" s="1"/>
      <c r="BK591" s="1"/>
      <c r="BL591" s="1"/>
      <c r="BM591" s="1"/>
      <c r="BN591" s="1"/>
      <c r="BO591" s="1"/>
      <c r="BP591" s="1"/>
      <c r="BQ591" s="1"/>
      <c r="BR591" s="1"/>
      <c r="BS591" s="1"/>
      <c r="BT591" s="1"/>
    </row>
    <row r="592" spans="1:72" s="12" customFormat="1">
      <c r="A592" s="1"/>
      <c r="AY592" s="1"/>
      <c r="AZ592" s="1"/>
      <c r="BA592" s="1"/>
      <c r="BB592" s="1"/>
      <c r="BC592" s="1"/>
      <c r="BD592" s="1"/>
      <c r="BE592" s="1"/>
      <c r="BF592" s="1"/>
      <c r="BG592" s="1"/>
      <c r="BH592" s="1"/>
      <c r="BI592" s="1"/>
      <c r="BJ592" s="1"/>
      <c r="BK592" s="1"/>
      <c r="BL592" s="1"/>
      <c r="BM592" s="1"/>
      <c r="BN592" s="1"/>
      <c r="BO592" s="1"/>
      <c r="BP592" s="1"/>
      <c r="BQ592" s="1"/>
      <c r="BR592" s="1"/>
      <c r="BS592" s="1"/>
      <c r="BT592" s="1"/>
    </row>
    <row r="593" spans="1:72" s="12" customFormat="1">
      <c r="A593" s="1"/>
      <c r="AY593" s="1"/>
      <c r="AZ593" s="1"/>
      <c r="BA593" s="1"/>
      <c r="BB593" s="1"/>
      <c r="BC593" s="1"/>
      <c r="BD593" s="1"/>
      <c r="BE593" s="1"/>
      <c r="BF593" s="1"/>
      <c r="BG593" s="1"/>
      <c r="BH593" s="1"/>
      <c r="BI593" s="1"/>
      <c r="BJ593" s="1"/>
      <c r="BK593" s="1"/>
      <c r="BL593" s="1"/>
      <c r="BM593" s="1"/>
      <c r="BN593" s="1"/>
      <c r="BO593" s="1"/>
      <c r="BP593" s="1"/>
      <c r="BQ593" s="1"/>
      <c r="BR593" s="1"/>
      <c r="BS593" s="1"/>
      <c r="BT593" s="1"/>
    </row>
    <row r="594" spans="1:72" s="12" customFormat="1">
      <c r="A594" s="1"/>
      <c r="AY594" s="1"/>
      <c r="AZ594" s="1"/>
      <c r="BA594" s="1"/>
      <c r="BB594" s="1"/>
      <c r="BC594" s="1"/>
      <c r="BD594" s="1"/>
      <c r="BE594" s="1"/>
      <c r="BF594" s="1"/>
      <c r="BG594" s="1"/>
      <c r="BH594" s="1"/>
      <c r="BI594" s="1"/>
      <c r="BJ594" s="1"/>
      <c r="BK594" s="1"/>
      <c r="BL594" s="1"/>
      <c r="BM594" s="1"/>
      <c r="BN594" s="1"/>
      <c r="BO594" s="1"/>
      <c r="BP594" s="1"/>
      <c r="BQ594" s="1"/>
      <c r="BR594" s="1"/>
      <c r="BS594" s="1"/>
      <c r="BT594" s="1"/>
    </row>
    <row r="595" spans="1:72" s="12" customFormat="1">
      <c r="A595" s="1"/>
      <c r="AY595" s="1"/>
      <c r="AZ595" s="1"/>
      <c r="BA595" s="1"/>
      <c r="BB595" s="1"/>
      <c r="BC595" s="1"/>
      <c r="BD595" s="1"/>
      <c r="BE595" s="1"/>
      <c r="BF595" s="1"/>
      <c r="BG595" s="1"/>
      <c r="BH595" s="1"/>
      <c r="BI595" s="1"/>
      <c r="BJ595" s="1"/>
      <c r="BK595" s="1"/>
      <c r="BL595" s="1"/>
      <c r="BM595" s="1"/>
      <c r="BN595" s="1"/>
      <c r="BO595" s="1"/>
      <c r="BP595" s="1"/>
      <c r="BQ595" s="1"/>
      <c r="BR595" s="1"/>
      <c r="BS595" s="1"/>
      <c r="BT595" s="1"/>
    </row>
    <row r="596" spans="1:72" s="12" customFormat="1">
      <c r="A596" s="1"/>
      <c r="AY596" s="1"/>
      <c r="AZ596" s="1"/>
      <c r="BA596" s="1"/>
      <c r="BB596" s="1"/>
      <c r="BC596" s="1"/>
      <c r="BD596" s="1"/>
      <c r="BE596" s="1"/>
      <c r="BF596" s="1"/>
      <c r="BG596" s="1"/>
      <c r="BH596" s="1"/>
      <c r="BI596" s="1"/>
      <c r="BJ596" s="1"/>
      <c r="BK596" s="1"/>
      <c r="BL596" s="1"/>
      <c r="BM596" s="1"/>
      <c r="BN596" s="1"/>
      <c r="BO596" s="1"/>
      <c r="BP596" s="1"/>
      <c r="BQ596" s="1"/>
      <c r="BR596" s="1"/>
      <c r="BS596" s="1"/>
      <c r="BT596" s="1"/>
    </row>
    <row r="597" spans="1:72" s="12" customFormat="1">
      <c r="A597" s="1"/>
      <c r="AY597" s="1"/>
      <c r="AZ597" s="1"/>
      <c r="BA597" s="1"/>
      <c r="BB597" s="1"/>
      <c r="BC597" s="1"/>
      <c r="BD597" s="1"/>
      <c r="BE597" s="1"/>
      <c r="BF597" s="1"/>
      <c r="BG597" s="1"/>
      <c r="BH597" s="1"/>
      <c r="BI597" s="1"/>
      <c r="BJ597" s="1"/>
      <c r="BK597" s="1"/>
      <c r="BL597" s="1"/>
      <c r="BM597" s="1"/>
      <c r="BN597" s="1"/>
      <c r="BO597" s="1"/>
      <c r="BP597" s="1"/>
      <c r="BQ597" s="1"/>
      <c r="BR597" s="1"/>
      <c r="BS597" s="1"/>
      <c r="BT597" s="1"/>
    </row>
    <row r="598" spans="1:72" s="12" customFormat="1">
      <c r="A598" s="1"/>
      <c r="AY598" s="1"/>
      <c r="AZ598" s="1"/>
      <c r="BA598" s="1"/>
      <c r="BB598" s="1"/>
      <c r="BC598" s="1"/>
      <c r="BD598" s="1"/>
      <c r="BE598" s="1"/>
      <c r="BF598" s="1"/>
      <c r="BG598" s="1"/>
      <c r="BH598" s="1"/>
      <c r="BI598" s="1"/>
      <c r="BJ598" s="1"/>
      <c r="BK598" s="1"/>
      <c r="BL598" s="1"/>
      <c r="BM598" s="1"/>
      <c r="BN598" s="1"/>
      <c r="BO598" s="1"/>
      <c r="BP598" s="1"/>
      <c r="BQ598" s="1"/>
      <c r="BR598" s="1"/>
      <c r="BS598" s="1"/>
      <c r="BT598" s="1"/>
    </row>
    <row r="599" spans="1:72" s="12" customFormat="1">
      <c r="A599" s="1"/>
      <c r="AY599" s="1"/>
      <c r="AZ599" s="1"/>
      <c r="BA599" s="1"/>
      <c r="BB599" s="1"/>
      <c r="BC599" s="1"/>
      <c r="BD599" s="1"/>
      <c r="BE599" s="1"/>
      <c r="BF599" s="1"/>
      <c r="BG599" s="1"/>
      <c r="BH599" s="1"/>
      <c r="BI599" s="1"/>
      <c r="BJ599" s="1"/>
      <c r="BK599" s="1"/>
      <c r="BL599" s="1"/>
      <c r="BM599" s="1"/>
      <c r="BN599" s="1"/>
      <c r="BO599" s="1"/>
      <c r="BP599" s="1"/>
      <c r="BQ599" s="1"/>
      <c r="BR599" s="1"/>
      <c r="BS599" s="1"/>
      <c r="BT599" s="1"/>
    </row>
    <row r="600" spans="1:72" s="12" customFormat="1">
      <c r="A600" s="1"/>
      <c r="AY600" s="1"/>
      <c r="AZ600" s="1"/>
      <c r="BA600" s="1"/>
      <c r="BB600" s="1"/>
      <c r="BC600" s="1"/>
      <c r="BD600" s="1"/>
      <c r="BE600" s="1"/>
      <c r="BF600" s="1"/>
      <c r="BG600" s="1"/>
      <c r="BH600" s="1"/>
      <c r="BI600" s="1"/>
      <c r="BJ600" s="1"/>
      <c r="BK600" s="1"/>
      <c r="BL600" s="1"/>
      <c r="BM600" s="1"/>
      <c r="BN600" s="1"/>
      <c r="BO600" s="1"/>
      <c r="BP600" s="1"/>
      <c r="BQ600" s="1"/>
      <c r="BR600" s="1"/>
      <c r="BS600" s="1"/>
      <c r="BT600" s="1"/>
    </row>
    <row r="601" spans="1:72" s="12" customFormat="1">
      <c r="A601" s="1"/>
      <c r="AY601" s="1"/>
      <c r="AZ601" s="1"/>
      <c r="BA601" s="1"/>
      <c r="BB601" s="1"/>
      <c r="BC601" s="1"/>
      <c r="BD601" s="1"/>
      <c r="BE601" s="1"/>
      <c r="BF601" s="1"/>
      <c r="BG601" s="1"/>
      <c r="BH601" s="1"/>
      <c r="BI601" s="1"/>
      <c r="BJ601" s="1"/>
      <c r="BK601" s="1"/>
      <c r="BL601" s="1"/>
      <c r="BM601" s="1"/>
      <c r="BN601" s="1"/>
      <c r="BO601" s="1"/>
      <c r="BP601" s="1"/>
      <c r="BQ601" s="1"/>
      <c r="BR601" s="1"/>
      <c r="BS601" s="1"/>
      <c r="BT601" s="1"/>
    </row>
    <row r="602" spans="1:72" s="12" customFormat="1">
      <c r="A602" s="1"/>
      <c r="AY602" s="1"/>
      <c r="AZ602" s="1"/>
      <c r="BA602" s="1"/>
      <c r="BB602" s="1"/>
      <c r="BC602" s="1"/>
      <c r="BD602" s="1"/>
      <c r="BE602" s="1"/>
      <c r="BF602" s="1"/>
      <c r="BG602" s="1"/>
      <c r="BH602" s="1"/>
      <c r="BI602" s="1"/>
      <c r="BJ602" s="1"/>
      <c r="BK602" s="1"/>
      <c r="BL602" s="1"/>
      <c r="BM602" s="1"/>
      <c r="BN602" s="1"/>
      <c r="BO602" s="1"/>
      <c r="BP602" s="1"/>
      <c r="BQ602" s="1"/>
      <c r="BR602" s="1"/>
      <c r="BS602" s="1"/>
      <c r="BT602" s="1"/>
    </row>
    <row r="603" spans="1:72" s="12" customFormat="1">
      <c r="A603" s="1"/>
      <c r="AY603" s="1"/>
      <c r="AZ603" s="1"/>
      <c r="BA603" s="1"/>
      <c r="BB603" s="1"/>
      <c r="BC603" s="1"/>
      <c r="BD603" s="1"/>
      <c r="BE603" s="1"/>
      <c r="BF603" s="1"/>
      <c r="BG603" s="1"/>
      <c r="BH603" s="1"/>
      <c r="BI603" s="1"/>
      <c r="BJ603" s="1"/>
      <c r="BK603" s="1"/>
      <c r="BL603" s="1"/>
      <c r="BM603" s="1"/>
      <c r="BN603" s="1"/>
      <c r="BO603" s="1"/>
      <c r="BP603" s="1"/>
      <c r="BQ603" s="1"/>
      <c r="BR603" s="1"/>
      <c r="BS603" s="1"/>
      <c r="BT603" s="1"/>
    </row>
    <row r="604" spans="1:72" s="12" customFormat="1">
      <c r="A604" s="1"/>
      <c r="AY604" s="1"/>
      <c r="AZ604" s="1"/>
      <c r="BA604" s="1"/>
      <c r="BB604" s="1"/>
      <c r="BC604" s="1"/>
      <c r="BD604" s="1"/>
      <c r="BE604" s="1"/>
      <c r="BF604" s="1"/>
      <c r="BG604" s="1"/>
      <c r="BH604" s="1"/>
      <c r="BI604" s="1"/>
      <c r="BJ604" s="1"/>
      <c r="BK604" s="1"/>
      <c r="BL604" s="1"/>
      <c r="BM604" s="1"/>
      <c r="BN604" s="1"/>
      <c r="BO604" s="1"/>
      <c r="BP604" s="1"/>
      <c r="BQ604" s="1"/>
      <c r="BR604" s="1"/>
      <c r="BS604" s="1"/>
      <c r="BT604" s="1"/>
    </row>
    <row r="605" spans="1:72" s="12" customFormat="1">
      <c r="A605" s="1"/>
      <c r="AY605" s="1"/>
      <c r="AZ605" s="1"/>
      <c r="BA605" s="1"/>
      <c r="BB605" s="1"/>
      <c r="BC605" s="1"/>
      <c r="BD605" s="1"/>
      <c r="BE605" s="1"/>
      <c r="BF605" s="1"/>
      <c r="BG605" s="1"/>
      <c r="BH605" s="1"/>
      <c r="BI605" s="1"/>
      <c r="BJ605" s="1"/>
      <c r="BK605" s="1"/>
      <c r="BL605" s="1"/>
      <c r="BM605" s="1"/>
      <c r="BN605" s="1"/>
      <c r="BO605" s="1"/>
      <c r="BP605" s="1"/>
      <c r="BQ605" s="1"/>
      <c r="BR605" s="1"/>
      <c r="BS605" s="1"/>
      <c r="BT605" s="1"/>
    </row>
    <row r="606" spans="1:72" s="12" customFormat="1">
      <c r="A606" s="1"/>
      <c r="AY606" s="1"/>
      <c r="AZ606" s="1"/>
      <c r="BA606" s="1"/>
      <c r="BB606" s="1"/>
      <c r="BC606" s="1"/>
      <c r="BD606" s="1"/>
      <c r="BE606" s="1"/>
      <c r="BF606" s="1"/>
      <c r="BG606" s="1"/>
      <c r="BH606" s="1"/>
      <c r="BI606" s="1"/>
      <c r="BJ606" s="1"/>
      <c r="BK606" s="1"/>
      <c r="BL606" s="1"/>
      <c r="BM606" s="1"/>
      <c r="BN606" s="1"/>
      <c r="BO606" s="1"/>
      <c r="BP606" s="1"/>
      <c r="BQ606" s="1"/>
      <c r="BR606" s="1"/>
      <c r="BS606" s="1"/>
      <c r="BT606" s="1"/>
    </row>
    <row r="607" spans="1:72" s="12" customFormat="1">
      <c r="A607" s="1"/>
      <c r="AY607" s="1"/>
      <c r="AZ607" s="1"/>
      <c r="BA607" s="1"/>
      <c r="BB607" s="1"/>
      <c r="BC607" s="1"/>
      <c r="BD607" s="1"/>
      <c r="BE607" s="1"/>
      <c r="BF607" s="1"/>
      <c r="BG607" s="1"/>
      <c r="BH607" s="1"/>
      <c r="BI607" s="1"/>
      <c r="BJ607" s="1"/>
      <c r="BK607" s="1"/>
      <c r="BL607" s="1"/>
      <c r="BM607" s="1"/>
      <c r="BN607" s="1"/>
      <c r="BO607" s="1"/>
      <c r="BP607" s="1"/>
      <c r="BQ607" s="1"/>
      <c r="BR607" s="1"/>
      <c r="BS607" s="1"/>
      <c r="BT607" s="1"/>
    </row>
    <row r="608" spans="1:72" s="12" customFormat="1">
      <c r="A608" s="1"/>
      <c r="AY608" s="1"/>
      <c r="AZ608" s="1"/>
      <c r="BA608" s="1"/>
      <c r="BB608" s="1"/>
      <c r="BC608" s="1"/>
      <c r="BD608" s="1"/>
      <c r="BE608" s="1"/>
      <c r="BF608" s="1"/>
      <c r="BG608" s="1"/>
      <c r="BH608" s="1"/>
      <c r="BI608" s="1"/>
      <c r="BJ608" s="1"/>
      <c r="BK608" s="1"/>
      <c r="BL608" s="1"/>
      <c r="BM608" s="1"/>
      <c r="BN608" s="1"/>
      <c r="BO608" s="1"/>
      <c r="BP608" s="1"/>
      <c r="BQ608" s="1"/>
      <c r="BR608" s="1"/>
      <c r="BS608" s="1"/>
      <c r="BT608" s="1"/>
    </row>
    <row r="609" spans="1:72" s="12" customFormat="1">
      <c r="A609" s="1"/>
      <c r="AY609" s="1"/>
      <c r="AZ609" s="1"/>
      <c r="BA609" s="1"/>
      <c r="BB609" s="1"/>
      <c r="BC609" s="1"/>
      <c r="BD609" s="1"/>
      <c r="BE609" s="1"/>
      <c r="BF609" s="1"/>
      <c r="BG609" s="1"/>
      <c r="BH609" s="1"/>
      <c r="BI609" s="1"/>
      <c r="BJ609" s="1"/>
      <c r="BK609" s="1"/>
      <c r="BL609" s="1"/>
      <c r="BM609" s="1"/>
      <c r="BN609" s="1"/>
      <c r="BO609" s="1"/>
      <c r="BP609" s="1"/>
      <c r="BQ609" s="1"/>
      <c r="BR609" s="1"/>
      <c r="BS609" s="1"/>
      <c r="BT609" s="1"/>
    </row>
    <row r="610" spans="1:72" s="12" customFormat="1">
      <c r="A610" s="1"/>
      <c r="AY610" s="1"/>
      <c r="AZ610" s="1"/>
      <c r="BA610" s="1"/>
      <c r="BB610" s="1"/>
      <c r="BC610" s="1"/>
      <c r="BD610" s="1"/>
      <c r="BE610" s="1"/>
      <c r="BF610" s="1"/>
      <c r="BG610" s="1"/>
      <c r="BH610" s="1"/>
      <c r="BI610" s="1"/>
      <c r="BJ610" s="1"/>
      <c r="BK610" s="1"/>
      <c r="BL610" s="1"/>
      <c r="BM610" s="1"/>
      <c r="BN610" s="1"/>
      <c r="BO610" s="1"/>
      <c r="BP610" s="1"/>
      <c r="BQ610" s="1"/>
      <c r="BR610" s="1"/>
      <c r="BS610" s="1"/>
      <c r="BT610" s="1"/>
    </row>
    <row r="611" spans="1:72" s="12" customFormat="1">
      <c r="A611" s="1"/>
      <c r="AY611" s="1"/>
      <c r="AZ611" s="1"/>
      <c r="BA611" s="1"/>
      <c r="BB611" s="1"/>
      <c r="BC611" s="1"/>
      <c r="BD611" s="1"/>
      <c r="BE611" s="1"/>
      <c r="BF611" s="1"/>
      <c r="BG611" s="1"/>
      <c r="BH611" s="1"/>
      <c r="BI611" s="1"/>
      <c r="BJ611" s="1"/>
      <c r="BK611" s="1"/>
      <c r="BL611" s="1"/>
      <c r="BM611" s="1"/>
      <c r="BN611" s="1"/>
      <c r="BO611" s="1"/>
      <c r="BP611" s="1"/>
      <c r="BQ611" s="1"/>
      <c r="BR611" s="1"/>
      <c r="BS611" s="1"/>
      <c r="BT611" s="1"/>
    </row>
    <row r="612" spans="1:72" s="12" customFormat="1">
      <c r="A612" s="1"/>
      <c r="AY612" s="1"/>
      <c r="AZ612" s="1"/>
      <c r="BA612" s="1"/>
      <c r="BB612" s="1"/>
      <c r="BC612" s="1"/>
      <c r="BD612" s="1"/>
      <c r="BE612" s="1"/>
      <c r="BF612" s="1"/>
      <c r="BG612" s="1"/>
      <c r="BH612" s="1"/>
      <c r="BI612" s="1"/>
      <c r="BJ612" s="1"/>
      <c r="BK612" s="1"/>
      <c r="BL612" s="1"/>
      <c r="BM612" s="1"/>
      <c r="BN612" s="1"/>
      <c r="BO612" s="1"/>
      <c r="BP612" s="1"/>
      <c r="BQ612" s="1"/>
      <c r="BR612" s="1"/>
      <c r="BS612" s="1"/>
      <c r="BT612" s="1"/>
    </row>
    <row r="613" spans="1:72" s="12" customFormat="1">
      <c r="A613" s="1"/>
      <c r="AY613" s="1"/>
      <c r="AZ613" s="1"/>
      <c r="BA613" s="1"/>
      <c r="BB613" s="1"/>
      <c r="BC613" s="1"/>
      <c r="BD613" s="1"/>
      <c r="BE613" s="1"/>
      <c r="BF613" s="1"/>
      <c r="BG613" s="1"/>
      <c r="BH613" s="1"/>
      <c r="BI613" s="1"/>
      <c r="BJ613" s="1"/>
      <c r="BK613" s="1"/>
      <c r="BL613" s="1"/>
      <c r="BM613" s="1"/>
      <c r="BN613" s="1"/>
      <c r="BO613" s="1"/>
      <c r="BP613" s="1"/>
      <c r="BQ613" s="1"/>
      <c r="BR613" s="1"/>
      <c r="BS613" s="1"/>
      <c r="BT613" s="1"/>
    </row>
    <row r="614" spans="1:72" s="12" customFormat="1">
      <c r="A614" s="1"/>
      <c r="AY614" s="1"/>
      <c r="AZ614" s="1"/>
      <c r="BA614" s="1"/>
      <c r="BB614" s="1"/>
      <c r="BC614" s="1"/>
      <c r="BD614" s="1"/>
      <c r="BE614" s="1"/>
      <c r="BF614" s="1"/>
      <c r="BG614" s="1"/>
      <c r="BH614" s="1"/>
      <c r="BI614" s="1"/>
      <c r="BJ614" s="1"/>
      <c r="BK614" s="1"/>
      <c r="BL614" s="1"/>
      <c r="BM614" s="1"/>
      <c r="BN614" s="1"/>
      <c r="BO614" s="1"/>
      <c r="BP614" s="1"/>
      <c r="BQ614" s="1"/>
      <c r="BR614" s="1"/>
      <c r="BS614" s="1"/>
      <c r="BT614" s="1"/>
    </row>
    <row r="615" spans="1:72" s="12" customFormat="1">
      <c r="A615" s="1"/>
      <c r="AY615" s="1"/>
      <c r="AZ615" s="1"/>
      <c r="BA615" s="1"/>
      <c r="BB615" s="1"/>
      <c r="BC615" s="1"/>
      <c r="BD615" s="1"/>
      <c r="BE615" s="1"/>
      <c r="BF615" s="1"/>
      <c r="BG615" s="1"/>
      <c r="BH615" s="1"/>
      <c r="BI615" s="1"/>
      <c r="BJ615" s="1"/>
      <c r="BK615" s="1"/>
      <c r="BL615" s="1"/>
      <c r="BM615" s="1"/>
      <c r="BN615" s="1"/>
      <c r="BO615" s="1"/>
      <c r="BP615" s="1"/>
      <c r="BQ615" s="1"/>
      <c r="BR615" s="1"/>
      <c r="BS615" s="1"/>
      <c r="BT615" s="1"/>
    </row>
    <row r="616" spans="1:72" s="12" customFormat="1">
      <c r="A616" s="1"/>
      <c r="AY616" s="1"/>
      <c r="AZ616" s="1"/>
      <c r="BA616" s="1"/>
      <c r="BB616" s="1"/>
      <c r="BC616" s="1"/>
      <c r="BD616" s="1"/>
      <c r="BE616" s="1"/>
      <c r="BF616" s="1"/>
      <c r="BG616" s="1"/>
      <c r="BH616" s="1"/>
      <c r="BI616" s="1"/>
      <c r="BJ616" s="1"/>
      <c r="BK616" s="1"/>
      <c r="BL616" s="1"/>
      <c r="BM616" s="1"/>
      <c r="BN616" s="1"/>
      <c r="BO616" s="1"/>
      <c r="BP616" s="1"/>
      <c r="BQ616" s="1"/>
      <c r="BR616" s="1"/>
      <c r="BS616" s="1"/>
      <c r="BT616" s="1"/>
    </row>
    <row r="617" spans="1:72" s="12" customFormat="1">
      <c r="A617" s="1"/>
      <c r="AY617" s="1"/>
      <c r="AZ617" s="1"/>
      <c r="BA617" s="1"/>
      <c r="BB617" s="1"/>
      <c r="BC617" s="1"/>
      <c r="BD617" s="1"/>
      <c r="BE617" s="1"/>
      <c r="BF617" s="1"/>
      <c r="BG617" s="1"/>
      <c r="BH617" s="1"/>
      <c r="BI617" s="1"/>
      <c r="BJ617" s="1"/>
      <c r="BK617" s="1"/>
      <c r="BL617" s="1"/>
      <c r="BM617" s="1"/>
      <c r="BN617" s="1"/>
      <c r="BO617" s="1"/>
      <c r="BP617" s="1"/>
      <c r="BQ617" s="1"/>
      <c r="BR617" s="1"/>
      <c r="BS617" s="1"/>
      <c r="BT617" s="1"/>
    </row>
    <row r="618" spans="1:72" s="12" customFormat="1">
      <c r="A618" s="1"/>
      <c r="AY618" s="1"/>
      <c r="AZ618" s="1"/>
      <c r="BA618" s="1"/>
      <c r="BB618" s="1"/>
      <c r="BC618" s="1"/>
      <c r="BD618" s="1"/>
      <c r="BE618" s="1"/>
      <c r="BF618" s="1"/>
      <c r="BG618" s="1"/>
      <c r="BH618" s="1"/>
      <c r="BI618" s="1"/>
      <c r="BJ618" s="1"/>
      <c r="BK618" s="1"/>
      <c r="BL618" s="1"/>
      <c r="BM618" s="1"/>
      <c r="BN618" s="1"/>
      <c r="BO618" s="1"/>
      <c r="BP618" s="1"/>
      <c r="BQ618" s="1"/>
      <c r="BR618" s="1"/>
      <c r="BS618" s="1"/>
      <c r="BT618" s="1"/>
    </row>
    <row r="619" spans="1:72" s="12" customFormat="1">
      <c r="A619" s="1"/>
      <c r="AY619" s="1"/>
      <c r="AZ619" s="1"/>
      <c r="BA619" s="1"/>
      <c r="BB619" s="1"/>
      <c r="BC619" s="1"/>
      <c r="BD619" s="1"/>
      <c r="BE619" s="1"/>
      <c r="BF619" s="1"/>
      <c r="BG619" s="1"/>
      <c r="BH619" s="1"/>
      <c r="BI619" s="1"/>
      <c r="BJ619" s="1"/>
      <c r="BK619" s="1"/>
      <c r="BL619" s="1"/>
      <c r="BM619" s="1"/>
      <c r="BN619" s="1"/>
      <c r="BO619" s="1"/>
      <c r="BP619" s="1"/>
      <c r="BQ619" s="1"/>
      <c r="BR619" s="1"/>
      <c r="BS619" s="1"/>
      <c r="BT619" s="1"/>
    </row>
    <row r="620" spans="1:72" s="12" customFormat="1">
      <c r="A620" s="1"/>
      <c r="AY620" s="1"/>
      <c r="AZ620" s="1"/>
      <c r="BA620" s="1"/>
      <c r="BB620" s="1"/>
      <c r="BC620" s="1"/>
      <c r="BD620" s="1"/>
      <c r="BE620" s="1"/>
      <c r="BF620" s="1"/>
      <c r="BG620" s="1"/>
      <c r="BH620" s="1"/>
      <c r="BI620" s="1"/>
      <c r="BJ620" s="1"/>
      <c r="BK620" s="1"/>
      <c r="BL620" s="1"/>
      <c r="BM620" s="1"/>
      <c r="BN620" s="1"/>
      <c r="BO620" s="1"/>
      <c r="BP620" s="1"/>
      <c r="BQ620" s="1"/>
      <c r="BR620" s="1"/>
      <c r="BS620" s="1"/>
      <c r="BT620" s="1"/>
    </row>
    <row r="621" spans="1:72" s="12" customFormat="1">
      <c r="A621" s="1"/>
      <c r="AY621" s="1"/>
      <c r="AZ621" s="1"/>
      <c r="BA621" s="1"/>
      <c r="BB621" s="1"/>
      <c r="BC621" s="1"/>
      <c r="BD621" s="1"/>
      <c r="BE621" s="1"/>
      <c r="BF621" s="1"/>
      <c r="BG621" s="1"/>
      <c r="BH621" s="1"/>
      <c r="BI621" s="1"/>
      <c r="BJ621" s="1"/>
      <c r="BK621" s="1"/>
      <c r="BL621" s="1"/>
      <c r="BM621" s="1"/>
      <c r="BN621" s="1"/>
      <c r="BO621" s="1"/>
      <c r="BP621" s="1"/>
      <c r="BQ621" s="1"/>
      <c r="BR621" s="1"/>
      <c r="BS621" s="1"/>
      <c r="BT621" s="1"/>
    </row>
    <row r="622" spans="1:72" s="12" customFormat="1">
      <c r="A622" s="1"/>
      <c r="AY622" s="1"/>
      <c r="AZ622" s="1"/>
      <c r="BA622" s="1"/>
      <c r="BB622" s="1"/>
      <c r="BC622" s="1"/>
      <c r="BD622" s="1"/>
      <c r="BE622" s="1"/>
      <c r="BF622" s="1"/>
      <c r="BG622" s="1"/>
      <c r="BH622" s="1"/>
      <c r="BI622" s="1"/>
      <c r="BJ622" s="1"/>
      <c r="BK622" s="1"/>
      <c r="BL622" s="1"/>
      <c r="BM622" s="1"/>
      <c r="BN622" s="1"/>
      <c r="BO622" s="1"/>
      <c r="BP622" s="1"/>
      <c r="BQ622" s="1"/>
      <c r="BR622" s="1"/>
      <c r="BS622" s="1"/>
      <c r="BT622" s="1"/>
    </row>
    <row r="623" spans="1:72" s="12" customFormat="1">
      <c r="A623" s="1"/>
      <c r="AY623" s="1"/>
      <c r="AZ623" s="1"/>
      <c r="BA623" s="1"/>
      <c r="BB623" s="1"/>
      <c r="BC623" s="1"/>
      <c r="BD623" s="1"/>
      <c r="BE623" s="1"/>
      <c r="BF623" s="1"/>
      <c r="BG623" s="1"/>
      <c r="BH623" s="1"/>
      <c r="BI623" s="1"/>
      <c r="BJ623" s="1"/>
      <c r="BK623" s="1"/>
      <c r="BL623" s="1"/>
      <c r="BM623" s="1"/>
      <c r="BN623" s="1"/>
      <c r="BO623" s="1"/>
      <c r="BP623" s="1"/>
      <c r="BQ623" s="1"/>
      <c r="BR623" s="1"/>
      <c r="BS623" s="1"/>
      <c r="BT623" s="1"/>
    </row>
    <row r="624" spans="1:72" s="12" customFormat="1">
      <c r="A624" s="1"/>
      <c r="AY624" s="1"/>
      <c r="AZ624" s="1"/>
      <c r="BA624" s="1"/>
      <c r="BB624" s="1"/>
      <c r="BC624" s="1"/>
      <c r="BD624" s="1"/>
      <c r="BE624" s="1"/>
      <c r="BF624" s="1"/>
      <c r="BG624" s="1"/>
      <c r="BH624" s="1"/>
      <c r="BI624" s="1"/>
      <c r="BJ624" s="1"/>
      <c r="BK624" s="1"/>
      <c r="BL624" s="1"/>
      <c r="BM624" s="1"/>
      <c r="BN624" s="1"/>
      <c r="BO624" s="1"/>
      <c r="BP624" s="1"/>
      <c r="BQ624" s="1"/>
      <c r="BR624" s="1"/>
      <c r="BS624" s="1"/>
      <c r="BT624" s="1"/>
    </row>
    <row r="625" spans="1:72" s="12" customFormat="1">
      <c r="A625" s="1"/>
      <c r="AY625" s="1"/>
      <c r="AZ625" s="1"/>
      <c r="BA625" s="1"/>
      <c r="BB625" s="1"/>
      <c r="BC625" s="1"/>
      <c r="BD625" s="1"/>
      <c r="BE625" s="1"/>
      <c r="BF625" s="1"/>
      <c r="BG625" s="1"/>
      <c r="BH625" s="1"/>
      <c r="BI625" s="1"/>
      <c r="BJ625" s="1"/>
      <c r="BK625" s="1"/>
      <c r="BL625" s="1"/>
      <c r="BM625" s="1"/>
      <c r="BN625" s="1"/>
      <c r="BO625" s="1"/>
      <c r="BP625" s="1"/>
      <c r="BQ625" s="1"/>
      <c r="BR625" s="1"/>
      <c r="BS625" s="1"/>
      <c r="BT625" s="1"/>
    </row>
    <row r="626" spans="1:72" s="12" customFormat="1">
      <c r="A626" s="1"/>
      <c r="AY626" s="1"/>
      <c r="AZ626" s="1"/>
      <c r="BA626" s="1"/>
      <c r="BB626" s="1"/>
      <c r="BC626" s="1"/>
      <c r="BD626" s="1"/>
      <c r="BE626" s="1"/>
      <c r="BF626" s="1"/>
      <c r="BG626" s="1"/>
      <c r="BH626" s="1"/>
      <c r="BI626" s="1"/>
      <c r="BJ626" s="1"/>
      <c r="BK626" s="1"/>
      <c r="BL626" s="1"/>
      <c r="BM626" s="1"/>
      <c r="BN626" s="1"/>
      <c r="BO626" s="1"/>
      <c r="BP626" s="1"/>
      <c r="BQ626" s="1"/>
      <c r="BR626" s="1"/>
      <c r="BS626" s="1"/>
      <c r="BT626" s="1"/>
    </row>
    <row r="627" spans="1:72" s="12" customFormat="1">
      <c r="A627" s="1"/>
      <c r="AY627" s="1"/>
      <c r="AZ627" s="1"/>
      <c r="BA627" s="1"/>
      <c r="BB627" s="1"/>
      <c r="BC627" s="1"/>
      <c r="BD627" s="1"/>
      <c r="BE627" s="1"/>
      <c r="BF627" s="1"/>
      <c r="BG627" s="1"/>
      <c r="BH627" s="1"/>
      <c r="BI627" s="1"/>
      <c r="BJ627" s="1"/>
      <c r="BK627" s="1"/>
      <c r="BL627" s="1"/>
      <c r="BM627" s="1"/>
      <c r="BN627" s="1"/>
      <c r="BO627" s="1"/>
      <c r="BP627" s="1"/>
      <c r="BQ627" s="1"/>
      <c r="BR627" s="1"/>
      <c r="BS627" s="1"/>
      <c r="BT627" s="1"/>
    </row>
    <row r="628" spans="1:72" s="12" customFormat="1">
      <c r="A628" s="1"/>
      <c r="AY628" s="1"/>
      <c r="AZ628" s="1"/>
      <c r="BA628" s="1"/>
      <c r="BB628" s="1"/>
      <c r="BC628" s="1"/>
      <c r="BD628" s="1"/>
      <c r="BE628" s="1"/>
      <c r="BF628" s="1"/>
      <c r="BG628" s="1"/>
      <c r="BH628" s="1"/>
      <c r="BI628" s="1"/>
      <c r="BJ628" s="1"/>
      <c r="BK628" s="1"/>
      <c r="BL628" s="1"/>
      <c r="BM628" s="1"/>
      <c r="BN628" s="1"/>
      <c r="BO628" s="1"/>
      <c r="BP628" s="1"/>
      <c r="BQ628" s="1"/>
      <c r="BR628" s="1"/>
      <c r="BS628" s="1"/>
      <c r="BT628" s="1"/>
    </row>
    <row r="629" spans="1:72" s="12" customFormat="1">
      <c r="A629" s="1"/>
      <c r="AY629" s="1"/>
      <c r="AZ629" s="1"/>
      <c r="BA629" s="1"/>
      <c r="BB629" s="1"/>
      <c r="BC629" s="1"/>
      <c r="BD629" s="1"/>
      <c r="BE629" s="1"/>
      <c r="BF629" s="1"/>
      <c r="BG629" s="1"/>
      <c r="BH629" s="1"/>
      <c r="BI629" s="1"/>
      <c r="BJ629" s="1"/>
      <c r="BK629" s="1"/>
      <c r="BL629" s="1"/>
      <c r="BM629" s="1"/>
      <c r="BN629" s="1"/>
      <c r="BO629" s="1"/>
      <c r="BP629" s="1"/>
      <c r="BQ629" s="1"/>
      <c r="BR629" s="1"/>
      <c r="BS629" s="1"/>
      <c r="BT629" s="1"/>
    </row>
    <row r="630" spans="1:72" s="12" customFormat="1">
      <c r="A630" s="1"/>
      <c r="AY630" s="1"/>
      <c r="AZ630" s="1"/>
      <c r="BA630" s="1"/>
      <c r="BB630" s="1"/>
      <c r="BC630" s="1"/>
      <c r="BD630" s="1"/>
      <c r="BE630" s="1"/>
      <c r="BF630" s="1"/>
      <c r="BG630" s="1"/>
      <c r="BH630" s="1"/>
      <c r="BI630" s="1"/>
      <c r="BJ630" s="1"/>
      <c r="BK630" s="1"/>
      <c r="BL630" s="1"/>
      <c r="BM630" s="1"/>
      <c r="BN630" s="1"/>
      <c r="BO630" s="1"/>
      <c r="BP630" s="1"/>
      <c r="BQ630" s="1"/>
      <c r="BR630" s="1"/>
      <c r="BS630" s="1"/>
      <c r="BT630" s="1"/>
    </row>
    <row r="631" spans="1:72" s="12" customFormat="1">
      <c r="A631" s="1"/>
      <c r="AY631" s="1"/>
      <c r="AZ631" s="1"/>
      <c r="BA631" s="1"/>
      <c r="BB631" s="1"/>
      <c r="BC631" s="1"/>
      <c r="BD631" s="1"/>
      <c r="BE631" s="1"/>
      <c r="BF631" s="1"/>
      <c r="BG631" s="1"/>
      <c r="BH631" s="1"/>
      <c r="BI631" s="1"/>
      <c r="BJ631" s="1"/>
      <c r="BK631" s="1"/>
      <c r="BL631" s="1"/>
      <c r="BM631" s="1"/>
      <c r="BN631" s="1"/>
      <c r="BO631" s="1"/>
      <c r="BP631" s="1"/>
      <c r="BQ631" s="1"/>
      <c r="BR631" s="1"/>
      <c r="BS631" s="1"/>
      <c r="BT631" s="1"/>
    </row>
    <row r="632" spans="1:72" s="12" customFormat="1">
      <c r="A632" s="1"/>
      <c r="AY632" s="1"/>
      <c r="AZ632" s="1"/>
      <c r="BA632" s="1"/>
      <c r="BB632" s="1"/>
      <c r="BC632" s="1"/>
      <c r="BD632" s="1"/>
      <c r="BE632" s="1"/>
      <c r="BF632" s="1"/>
      <c r="BG632" s="1"/>
      <c r="BH632" s="1"/>
      <c r="BI632" s="1"/>
      <c r="BJ632" s="1"/>
      <c r="BK632" s="1"/>
      <c r="BL632" s="1"/>
      <c r="BM632" s="1"/>
      <c r="BN632" s="1"/>
      <c r="BO632" s="1"/>
      <c r="BP632" s="1"/>
      <c r="BQ632" s="1"/>
      <c r="BR632" s="1"/>
      <c r="BS632" s="1"/>
      <c r="BT632" s="1"/>
    </row>
    <row r="633" spans="1:72" s="12" customFormat="1">
      <c r="A633" s="1"/>
      <c r="AY633" s="1"/>
      <c r="AZ633" s="1"/>
      <c r="BA633" s="1"/>
      <c r="BB633" s="1"/>
      <c r="BC633" s="1"/>
      <c r="BD633" s="1"/>
      <c r="BE633" s="1"/>
      <c r="BF633" s="1"/>
      <c r="BG633" s="1"/>
      <c r="BH633" s="1"/>
      <c r="BI633" s="1"/>
      <c r="BJ633" s="1"/>
      <c r="BK633" s="1"/>
      <c r="BL633" s="1"/>
      <c r="BM633" s="1"/>
      <c r="BN633" s="1"/>
      <c r="BO633" s="1"/>
      <c r="BP633" s="1"/>
      <c r="BQ633" s="1"/>
      <c r="BR633" s="1"/>
      <c r="BS633" s="1"/>
      <c r="BT633" s="1"/>
    </row>
    <row r="634" spans="1:72" s="12" customFormat="1">
      <c r="A634" s="1"/>
      <c r="AY634" s="1"/>
      <c r="AZ634" s="1"/>
      <c r="BA634" s="1"/>
      <c r="BB634" s="1"/>
      <c r="BC634" s="1"/>
      <c r="BD634" s="1"/>
      <c r="BE634" s="1"/>
      <c r="BF634" s="1"/>
      <c r="BG634" s="1"/>
      <c r="BH634" s="1"/>
      <c r="BI634" s="1"/>
      <c r="BJ634" s="1"/>
      <c r="BK634" s="1"/>
      <c r="BL634" s="1"/>
      <c r="BM634" s="1"/>
      <c r="BN634" s="1"/>
      <c r="BO634" s="1"/>
      <c r="BP634" s="1"/>
      <c r="BQ634" s="1"/>
      <c r="BR634" s="1"/>
      <c r="BS634" s="1"/>
      <c r="BT634" s="1"/>
    </row>
    <row r="635" spans="1:72" s="12" customFormat="1">
      <c r="A635" s="1"/>
      <c r="AY635" s="1"/>
      <c r="AZ635" s="1"/>
      <c r="BA635" s="1"/>
      <c r="BB635" s="1"/>
      <c r="BC635" s="1"/>
      <c r="BD635" s="1"/>
      <c r="BE635" s="1"/>
      <c r="BF635" s="1"/>
      <c r="BG635" s="1"/>
      <c r="BH635" s="1"/>
      <c r="BI635" s="1"/>
      <c r="BJ635" s="1"/>
      <c r="BK635" s="1"/>
      <c r="BL635" s="1"/>
      <c r="BM635" s="1"/>
      <c r="BN635" s="1"/>
      <c r="BO635" s="1"/>
      <c r="BP635" s="1"/>
      <c r="BQ635" s="1"/>
      <c r="BR635" s="1"/>
      <c r="BS635" s="1"/>
      <c r="BT635" s="1"/>
    </row>
    <row r="636" spans="1:72" s="12" customFormat="1">
      <c r="A636" s="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c r="AD636" s="41"/>
      <c r="AJ636" s="41"/>
      <c r="AK636" s="41"/>
      <c r="AL636" s="41"/>
      <c r="AM636" s="41"/>
      <c r="AY636" s="1"/>
      <c r="AZ636" s="1"/>
      <c r="BA636" s="1"/>
      <c r="BB636" s="1"/>
      <c r="BC636" s="1"/>
      <c r="BD636" s="1"/>
      <c r="BE636" s="1"/>
      <c r="BF636" s="1"/>
      <c r="BG636" s="1"/>
      <c r="BH636" s="1"/>
      <c r="BI636" s="1"/>
      <c r="BJ636" s="1"/>
      <c r="BK636" s="1"/>
      <c r="BL636" s="1"/>
      <c r="BM636" s="1"/>
      <c r="BN636" s="1"/>
      <c r="BO636" s="1"/>
      <c r="BP636" s="1"/>
      <c r="BQ636" s="1"/>
      <c r="BR636" s="1"/>
      <c r="BS636" s="1"/>
      <c r="BT636" s="1"/>
    </row>
    <row r="637" spans="1:72" s="12" customFormat="1">
      <c r="A637" s="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c r="AD637" s="41"/>
      <c r="AJ637" s="41"/>
      <c r="AK637" s="41"/>
      <c r="AL637" s="41"/>
      <c r="AM637" s="41"/>
      <c r="AY637" s="1"/>
      <c r="AZ637" s="1"/>
      <c r="BA637" s="1"/>
      <c r="BB637" s="1"/>
      <c r="BC637" s="1"/>
      <c r="BD637" s="1"/>
      <c r="BE637" s="1"/>
      <c r="BF637" s="1"/>
      <c r="BG637" s="1"/>
      <c r="BH637" s="1"/>
      <c r="BI637" s="1"/>
      <c r="BJ637" s="1"/>
      <c r="BK637" s="1"/>
      <c r="BL637" s="1"/>
      <c r="BM637" s="1"/>
      <c r="BN637" s="1"/>
      <c r="BO637" s="1"/>
      <c r="BP637" s="1"/>
      <c r="BQ637" s="1"/>
      <c r="BR637" s="1"/>
      <c r="BS637" s="1"/>
      <c r="BT637" s="1"/>
    </row>
    <row r="638" spans="1:72" s="12" customFormat="1">
      <c r="A638" s="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c r="AD638" s="41"/>
      <c r="AJ638" s="41"/>
      <c r="AK638" s="41"/>
      <c r="AL638" s="41"/>
      <c r="AM638" s="41"/>
      <c r="AY638" s="1"/>
      <c r="AZ638" s="1"/>
      <c r="BA638" s="1"/>
      <c r="BB638" s="1"/>
      <c r="BC638" s="1"/>
      <c r="BD638" s="1"/>
      <c r="BE638" s="1"/>
      <c r="BF638" s="1"/>
      <c r="BG638" s="1"/>
      <c r="BH638" s="1"/>
      <c r="BI638" s="1"/>
      <c r="BJ638" s="1"/>
      <c r="BK638" s="1"/>
      <c r="BL638" s="1"/>
      <c r="BM638" s="1"/>
      <c r="BN638" s="1"/>
      <c r="BO638" s="1"/>
      <c r="BP638" s="1"/>
      <c r="BQ638" s="1"/>
      <c r="BR638" s="1"/>
      <c r="BS638" s="1"/>
      <c r="BT638" s="1"/>
    </row>
    <row r="639" spans="1:72" s="12" customFormat="1">
      <c r="A639" s="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c r="AD639" s="41"/>
      <c r="AJ639" s="41"/>
      <c r="AK639" s="41"/>
      <c r="AL639" s="41"/>
      <c r="AM639" s="41"/>
      <c r="AY639" s="1"/>
      <c r="AZ639" s="1"/>
      <c r="BA639" s="1"/>
      <c r="BB639" s="1"/>
      <c r="BC639" s="1"/>
      <c r="BD639" s="1"/>
      <c r="BE639" s="1"/>
      <c r="BF639" s="1"/>
      <c r="BG639" s="1"/>
      <c r="BH639" s="1"/>
      <c r="BI639" s="1"/>
      <c r="BJ639" s="1"/>
      <c r="BK639" s="1"/>
      <c r="BL639" s="1"/>
      <c r="BM639" s="1"/>
      <c r="BN639" s="1"/>
      <c r="BO639" s="1"/>
      <c r="BP639" s="1"/>
      <c r="BQ639" s="1"/>
      <c r="BR639" s="1"/>
      <c r="BS639" s="1"/>
      <c r="BT639" s="1"/>
    </row>
    <row r="640" spans="1:72" s="12" customFormat="1">
      <c r="A640" s="1"/>
      <c r="AY640" s="1"/>
      <c r="AZ640" s="1"/>
      <c r="BA640" s="1"/>
      <c r="BB640" s="1"/>
      <c r="BC640" s="1"/>
      <c r="BD640" s="1"/>
      <c r="BE640" s="1"/>
      <c r="BF640" s="1"/>
      <c r="BG640" s="1"/>
      <c r="BH640" s="1"/>
      <c r="BI640" s="1"/>
      <c r="BJ640" s="1"/>
      <c r="BK640" s="1"/>
      <c r="BL640" s="1"/>
      <c r="BM640" s="1"/>
      <c r="BN640" s="1"/>
      <c r="BO640" s="1"/>
      <c r="BP640" s="1"/>
      <c r="BQ640" s="1"/>
      <c r="BR640" s="1"/>
      <c r="BS640" s="1"/>
      <c r="BT640" s="1"/>
    </row>
    <row r="641" spans="1:72" s="12" customFormat="1">
      <c r="A641" s="1"/>
      <c r="AY641" s="1"/>
      <c r="AZ641" s="1"/>
      <c r="BA641" s="1"/>
      <c r="BB641" s="1"/>
      <c r="BC641" s="1"/>
      <c r="BD641" s="1"/>
      <c r="BE641" s="1"/>
      <c r="BF641" s="1"/>
      <c r="BG641" s="1"/>
      <c r="BH641" s="1"/>
      <c r="BI641" s="1"/>
      <c r="BJ641" s="1"/>
      <c r="BK641" s="1"/>
      <c r="BL641" s="1"/>
      <c r="BM641" s="1"/>
      <c r="BN641" s="1"/>
      <c r="BO641" s="1"/>
      <c r="BP641" s="1"/>
      <c r="BQ641" s="1"/>
      <c r="BR641" s="1"/>
      <c r="BS641" s="1"/>
      <c r="BT641" s="1"/>
    </row>
    <row r="642" spans="1:72" s="12" customFormat="1">
      <c r="A642" s="1"/>
      <c r="AY642" s="1"/>
      <c r="AZ642" s="1"/>
      <c r="BA642" s="1"/>
      <c r="BB642" s="1"/>
      <c r="BC642" s="1"/>
      <c r="BD642" s="1"/>
      <c r="BE642" s="1"/>
      <c r="BF642" s="1"/>
      <c r="BG642" s="1"/>
      <c r="BH642" s="1"/>
      <c r="BI642" s="1"/>
      <c r="BJ642" s="1"/>
      <c r="BK642" s="1"/>
      <c r="BL642" s="1"/>
      <c r="BM642" s="1"/>
      <c r="BN642" s="1"/>
      <c r="BO642" s="1"/>
      <c r="BP642" s="1"/>
      <c r="BQ642" s="1"/>
      <c r="BR642" s="1"/>
      <c r="BS642" s="1"/>
      <c r="BT642" s="1"/>
    </row>
    <row r="643" spans="1:72" s="12" customFormat="1">
      <c r="A643" s="1"/>
      <c r="AY643" s="1"/>
      <c r="AZ643" s="1"/>
      <c r="BA643" s="1"/>
      <c r="BB643" s="1"/>
      <c r="BC643" s="1"/>
      <c r="BD643" s="1"/>
      <c r="BE643" s="1"/>
      <c r="BF643" s="1"/>
      <c r="BG643" s="1"/>
      <c r="BH643" s="1"/>
      <c r="BI643" s="1"/>
      <c r="BJ643" s="1"/>
      <c r="BK643" s="1"/>
      <c r="BL643" s="1"/>
      <c r="BM643" s="1"/>
      <c r="BN643" s="1"/>
      <c r="BO643" s="1"/>
      <c r="BP643" s="1"/>
      <c r="BQ643" s="1"/>
      <c r="BR643" s="1"/>
      <c r="BS643" s="1"/>
      <c r="BT643" s="1"/>
    </row>
    <row r="644" spans="1:72" s="12" customFormat="1">
      <c r="A644" s="1"/>
      <c r="AY644" s="1"/>
      <c r="AZ644" s="1"/>
      <c r="BA644" s="1"/>
      <c r="BB644" s="1"/>
      <c r="BC644" s="1"/>
      <c r="BD644" s="1"/>
      <c r="BE644" s="1"/>
      <c r="BF644" s="1"/>
      <c r="BG644" s="1"/>
      <c r="BH644" s="1"/>
      <c r="BI644" s="1"/>
      <c r="BJ644" s="1"/>
      <c r="BK644" s="1"/>
      <c r="BL644" s="1"/>
      <c r="BM644" s="1"/>
      <c r="BN644" s="1"/>
      <c r="BO644" s="1"/>
      <c r="BP644" s="1"/>
      <c r="BQ644" s="1"/>
      <c r="BR644" s="1"/>
      <c r="BS644" s="1"/>
      <c r="BT644" s="1"/>
    </row>
    <row r="645" spans="1:72" s="12" customFormat="1">
      <c r="A645" s="1"/>
      <c r="AY645" s="1"/>
      <c r="AZ645" s="1"/>
      <c r="BA645" s="1"/>
      <c r="BB645" s="1"/>
      <c r="BC645" s="1"/>
      <c r="BD645" s="1"/>
      <c r="BE645" s="1"/>
      <c r="BF645" s="1"/>
      <c r="BG645" s="1"/>
      <c r="BH645" s="1"/>
      <c r="BI645" s="1"/>
      <c r="BJ645" s="1"/>
      <c r="BK645" s="1"/>
      <c r="BL645" s="1"/>
      <c r="BM645" s="1"/>
      <c r="BN645" s="1"/>
      <c r="BO645" s="1"/>
      <c r="BP645" s="1"/>
      <c r="BQ645" s="1"/>
      <c r="BR645" s="1"/>
      <c r="BS645" s="1"/>
      <c r="BT645" s="1"/>
    </row>
    <row r="646" spans="1:72" s="12" customFormat="1">
      <c r="A646" s="1"/>
      <c r="AE646" s="41"/>
      <c r="AY646" s="1"/>
      <c r="AZ646" s="1"/>
      <c r="BA646" s="1"/>
      <c r="BB646" s="1"/>
      <c r="BC646" s="1"/>
      <c r="BD646" s="1"/>
      <c r="BE646" s="1"/>
      <c r="BF646" s="1"/>
      <c r="BG646" s="1"/>
      <c r="BH646" s="1"/>
      <c r="BI646" s="1"/>
      <c r="BJ646" s="1"/>
      <c r="BK646" s="1"/>
      <c r="BL646" s="1"/>
      <c r="BM646" s="1"/>
      <c r="BN646" s="1"/>
      <c r="BO646" s="1"/>
      <c r="BP646" s="1"/>
      <c r="BQ646" s="1"/>
      <c r="BR646" s="1"/>
      <c r="BS646" s="1"/>
      <c r="BT646" s="1"/>
    </row>
    <row r="647" spans="1:72" s="12" customFormat="1">
      <c r="A647" s="1"/>
      <c r="AE647" s="41"/>
      <c r="AY647" s="1"/>
      <c r="AZ647" s="1"/>
      <c r="BA647" s="1"/>
      <c r="BB647" s="1"/>
      <c r="BC647" s="1"/>
      <c r="BD647" s="1"/>
      <c r="BE647" s="1"/>
      <c r="BF647" s="1"/>
      <c r="BG647" s="1"/>
      <c r="BH647" s="1"/>
      <c r="BI647" s="1"/>
      <c r="BJ647" s="1"/>
      <c r="BK647" s="1"/>
      <c r="BL647" s="1"/>
      <c r="BM647" s="1"/>
      <c r="BN647" s="1"/>
      <c r="BO647" s="1"/>
      <c r="BP647" s="1"/>
      <c r="BQ647" s="1"/>
      <c r="BR647" s="1"/>
      <c r="BS647" s="1"/>
      <c r="BT647" s="1"/>
    </row>
    <row r="648" spans="1:72" s="12" customFormat="1">
      <c r="A648" s="1"/>
      <c r="AE648" s="41"/>
      <c r="AY648" s="1"/>
      <c r="AZ648" s="1"/>
      <c r="BA648" s="1"/>
      <c r="BB648" s="1"/>
      <c r="BC648" s="1"/>
      <c r="BD648" s="1"/>
      <c r="BE648" s="1"/>
      <c r="BF648" s="1"/>
      <c r="BG648" s="1"/>
      <c r="BH648" s="1"/>
      <c r="BI648" s="1"/>
      <c r="BJ648" s="1"/>
      <c r="BK648" s="1"/>
      <c r="BL648" s="1"/>
      <c r="BM648" s="1"/>
      <c r="BN648" s="1"/>
      <c r="BO648" s="1"/>
      <c r="BP648" s="1"/>
      <c r="BQ648" s="1"/>
      <c r="BR648" s="1"/>
      <c r="BS648" s="1"/>
      <c r="BT648" s="1"/>
    </row>
    <row r="649" spans="1:72" s="12" customFormat="1">
      <c r="A649" s="1"/>
      <c r="AE649" s="41"/>
      <c r="AY649" s="1"/>
      <c r="AZ649" s="1"/>
      <c r="BA649" s="1"/>
      <c r="BB649" s="1"/>
      <c r="BC649" s="1"/>
      <c r="BD649" s="1"/>
      <c r="BE649" s="1"/>
      <c r="BF649" s="1"/>
      <c r="BG649" s="1"/>
      <c r="BH649" s="1"/>
      <c r="BI649" s="1"/>
      <c r="BJ649" s="1"/>
      <c r="BK649" s="1"/>
      <c r="BL649" s="1"/>
      <c r="BM649" s="1"/>
      <c r="BN649" s="1"/>
      <c r="BO649" s="1"/>
      <c r="BP649" s="1"/>
      <c r="BQ649" s="1"/>
      <c r="BR649" s="1"/>
      <c r="BS649" s="1"/>
      <c r="BT649" s="1"/>
    </row>
  </sheetData>
  <mergeCells count="4">
    <mergeCell ref="B1:AH1"/>
    <mergeCell ref="B2:AH2"/>
    <mergeCell ref="B3:AH3"/>
    <mergeCell ref="AE9:AH9"/>
  </mergeCells>
  <pageMargins left="0.4" right="0.4" top="0.3" bottom="0.5" header="0.5" footer="0.5"/>
  <pageSetup scale="60" fitToHeight="0" orientation="landscape" r:id="rId1"/>
  <headerFooter alignWithMargins="0"/>
  <rowBreaks count="7" manualBreakCount="7">
    <brk id="6" max="33" man="1"/>
    <brk id="32" max="16383" man="1"/>
    <brk id="72" max="16383" man="1"/>
    <brk id="153" max="16383" man="1"/>
    <brk id="232" max="16383" man="1"/>
    <brk id="312" max="16383" man="1"/>
    <brk id="39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yncVertical="1" syncRef="A1" transitionEvaluation="1" codeName="Sheet24">
    <pageSetUpPr fitToPage="1"/>
  </sheetPr>
  <dimension ref="B1:AW660"/>
  <sheetViews>
    <sheetView showGridLines="0" zoomScale="81" zoomScaleNormal="81" workbookViewId="0"/>
  </sheetViews>
  <sheetFormatPr defaultColWidth="9.77734375" defaultRowHeight="12.75"/>
  <cols>
    <col min="1" max="1" width="2.5546875" style="1" customWidth="1"/>
    <col min="2" max="2" width="12.5546875" style="12" customWidth="1"/>
    <col min="3" max="3" width="7.88671875" style="12" customWidth="1"/>
    <col min="4" max="5" width="7.77734375" style="12" customWidth="1"/>
    <col min="6" max="6" width="8.33203125" style="12" customWidth="1"/>
    <col min="7" max="8" width="7.77734375" style="12" customWidth="1"/>
    <col min="9" max="11" width="6.77734375" style="12" customWidth="1"/>
    <col min="12" max="12" width="8.77734375" style="12" customWidth="1"/>
    <col min="13" max="13" width="1" style="12" customWidth="1"/>
    <col min="14" max="14" width="10.6640625" style="12" customWidth="1"/>
    <col min="15" max="15" width="2.33203125" style="12" customWidth="1"/>
    <col min="16" max="16" width="2.21875" style="12"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45">
      <c r="B1" s="955" t="str">
        <f>'Title Page'!$B$30</f>
        <v>ASHRAE Standard 140-2023, Informative Annex B8, Section B8.1</v>
      </c>
      <c r="C1" s="955"/>
      <c r="D1" s="955"/>
      <c r="E1" s="955"/>
      <c r="F1" s="955"/>
      <c r="G1" s="955"/>
      <c r="H1" s="955"/>
      <c r="I1" s="955"/>
      <c r="J1" s="955"/>
      <c r="K1" s="955"/>
      <c r="L1" s="955"/>
      <c r="M1" s="955"/>
      <c r="N1" s="955"/>
    </row>
    <row r="2" spans="2:45">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45">
      <c r="B3" s="955" t="str">
        <f>'Title Page'!$B$34</f>
        <v/>
      </c>
      <c r="C3" s="955"/>
      <c r="D3" s="955"/>
      <c r="E3" s="955"/>
      <c r="F3" s="955"/>
      <c r="G3" s="955"/>
      <c r="H3" s="955"/>
      <c r="I3" s="955"/>
      <c r="J3" s="955"/>
      <c r="K3" s="955"/>
      <c r="L3" s="955"/>
      <c r="M3" s="955"/>
      <c r="N3" s="955"/>
    </row>
    <row r="4" spans="2:45" ht="15" customHeight="1">
      <c r="B4" s="146"/>
      <c r="C4" s="196" t="s">
        <v>1389</v>
      </c>
    </row>
    <row r="5" spans="2:45" ht="10.5" customHeight="1">
      <c r="B5" s="146"/>
      <c r="C5" s="196" t="s">
        <v>233</v>
      </c>
    </row>
    <row r="6" spans="2:45" ht="5.25" customHeight="1"/>
    <row r="7" spans="2:45" ht="16.5" thickBot="1">
      <c r="B7" s="132" t="s">
        <v>1167</v>
      </c>
      <c r="C7" s="52"/>
      <c r="D7" s="52"/>
      <c r="E7" s="52"/>
      <c r="F7" s="52"/>
      <c r="G7" s="52"/>
      <c r="H7" s="52"/>
      <c r="N7" s="52"/>
      <c r="T7" s="7" t="s">
        <v>920</v>
      </c>
    </row>
    <row r="8" spans="2:45" ht="15.75" thickTop="1">
      <c r="B8" s="200" t="s">
        <v>559</v>
      </c>
      <c r="C8" s="254" t="str">
        <f ca="1">'DATA for charts'!$C$6</f>
        <v>BSIMAC</v>
      </c>
      <c r="D8" s="254" t="str">
        <f ca="1">'DATA for charts'!$D$6</f>
        <v>CSE</v>
      </c>
      <c r="E8" s="254" t="str">
        <f ca="1">'DATA for charts'!$E$6</f>
        <v>DeST</v>
      </c>
      <c r="F8" s="254" t="str">
        <f ca="1">'DATA for charts'!$F$6</f>
        <v>EnergyPlus</v>
      </c>
      <c r="G8" s="254" t="str">
        <f ca="1">'DATA for charts'!$G$6</f>
        <v>ESP-r</v>
      </c>
      <c r="H8" s="254" t="str">
        <f ca="1">'DATA for charts'!$H$6</f>
        <v>TRNSYS</v>
      </c>
      <c r="I8" s="973" t="s">
        <v>561</v>
      </c>
      <c r="J8" s="974"/>
      <c r="K8" s="974"/>
      <c r="L8" s="975"/>
      <c r="M8" s="366"/>
      <c r="N8" s="350" t="str">
        <f ca="1">'DATA for charts'!$S$6</f>
        <v>Tested Prg</v>
      </c>
      <c r="P8"/>
      <c r="Q8"/>
      <c r="R8"/>
      <c r="S8"/>
      <c r="T8" s="254" t="str">
        <f ca="1">'DATA for charts'!$C$6</f>
        <v>BSIMAC</v>
      </c>
      <c r="U8" s="254" t="str">
        <f ca="1">'DATA for charts'!$D$6</f>
        <v>CSE</v>
      </c>
      <c r="V8" s="254" t="str">
        <f ca="1">'DATA for charts'!$E$6</f>
        <v>DeST</v>
      </c>
      <c r="W8" s="254" t="str">
        <f ca="1">'DATA for charts'!$F$6</f>
        <v>EnergyPlus</v>
      </c>
      <c r="X8" s="254" t="str">
        <f ca="1">'DATA for charts'!$G$6</f>
        <v>ESP-r</v>
      </c>
      <c r="Y8" s="254" t="str">
        <f ca="1">'DATA for charts'!$H$6</f>
        <v>TRNSYS</v>
      </c>
      <c r="Z8" s="254" t="str">
        <f ca="1">'DATA for charts'!$I$6</f>
        <v>TestSpec-Alt</v>
      </c>
      <c r="AA8" s="254">
        <f ca="1">'DATA for charts'!$J$6</f>
        <v>0</v>
      </c>
      <c r="AB8"/>
      <c r="AC8"/>
      <c r="AD8"/>
      <c r="AE8"/>
      <c r="AF8"/>
      <c r="AG8"/>
      <c r="AH8"/>
      <c r="AI8"/>
      <c r="AJ8"/>
      <c r="AK8"/>
      <c r="AL8"/>
      <c r="AM8"/>
      <c r="AN8"/>
      <c r="AO8"/>
      <c r="AP8"/>
      <c r="AQ8"/>
      <c r="AR8"/>
      <c r="AS8"/>
    </row>
    <row r="9" spans="2:45" ht="15">
      <c r="B9" s="201"/>
      <c r="C9" s="254" t="str">
        <f ca="1">'DATA for charts'!C$7</f>
        <v/>
      </c>
      <c r="D9" s="254" t="str">
        <f ca="1">'DATA for charts'!D$7</f>
        <v/>
      </c>
      <c r="E9" s="254" t="str">
        <f ca="1">'DATA for charts'!E$7</f>
        <v/>
      </c>
      <c r="F9" s="254" t="str">
        <f ca="1">'DATA for charts'!F$7</f>
        <v/>
      </c>
      <c r="G9" s="254" t="str">
        <f ca="1">'DATA for charts'!G$7</f>
        <v/>
      </c>
      <c r="H9" s="254" t="str">
        <f ca="1">'DATA for charts'!H$7</f>
        <v/>
      </c>
      <c r="I9" s="351" t="s">
        <v>254</v>
      </c>
      <c r="J9" s="352" t="s">
        <v>255</v>
      </c>
      <c r="K9" s="353" t="s">
        <v>256</v>
      </c>
      <c r="L9" s="159" t="s">
        <v>449</v>
      </c>
      <c r="M9" s="366"/>
      <c r="N9" s="354" t="str">
        <f ca="1">'DATA for charts'!$S$7</f>
        <v/>
      </c>
      <c r="P9"/>
      <c r="Q9"/>
      <c r="R9"/>
      <c r="S9"/>
      <c r="T9" s="254"/>
      <c r="U9" s="254"/>
      <c r="V9" s="254"/>
      <c r="W9" s="254"/>
      <c r="X9" s="254"/>
      <c r="Y9" s="254"/>
      <c r="Z9" s="254"/>
      <c r="AA9" s="254"/>
      <c r="AB9"/>
      <c r="AC9"/>
      <c r="AD9"/>
      <c r="AE9"/>
      <c r="AF9"/>
      <c r="AG9"/>
      <c r="AH9"/>
      <c r="AI9"/>
      <c r="AJ9"/>
      <c r="AK9"/>
      <c r="AL9"/>
      <c r="AM9"/>
      <c r="AN9"/>
      <c r="AO9"/>
      <c r="AP9"/>
      <c r="AQ9"/>
      <c r="AR9"/>
      <c r="AS9"/>
    </row>
    <row r="10" spans="2:45" ht="15">
      <c r="B10" s="497" t="s">
        <v>851</v>
      </c>
      <c r="C10" s="166"/>
      <c r="D10" s="166"/>
      <c r="E10" s="166"/>
      <c r="F10" s="166"/>
      <c r="G10" s="166"/>
      <c r="H10" s="166"/>
      <c r="I10" s="165"/>
      <c r="J10" s="162"/>
      <c r="K10" s="166"/>
      <c r="L10" s="161" t="s">
        <v>451</v>
      </c>
      <c r="M10" s="366"/>
      <c r="N10" s="355"/>
      <c r="P10"/>
      <c r="Q10"/>
      <c r="R10"/>
      <c r="S10"/>
      <c r="T10" s="536" t="s">
        <v>916</v>
      </c>
      <c r="U10" s="166"/>
      <c r="V10" s="166"/>
      <c r="W10" s="166"/>
      <c r="X10" s="166"/>
      <c r="Y10" s="166"/>
      <c r="Z10" s="166"/>
      <c r="AA10" s="166"/>
      <c r="AB10"/>
      <c r="AC10"/>
      <c r="AD10"/>
      <c r="AE10"/>
      <c r="AF10"/>
      <c r="AG10"/>
      <c r="AH10"/>
      <c r="AI10"/>
      <c r="AJ10"/>
      <c r="AK10"/>
      <c r="AL10"/>
      <c r="AM10"/>
      <c r="AN10"/>
      <c r="AO10"/>
      <c r="AP10"/>
      <c r="AQ10"/>
      <c r="AR10"/>
      <c r="AS10"/>
    </row>
    <row r="11" spans="2:45" ht="14.45" customHeight="1">
      <c r="B11" s="351" t="s">
        <v>143</v>
      </c>
      <c r="C11" s="510">
        <f ca="1">IF(ISNUMBER(OFFSET(INDIRECT("'"&amp;'DATA for charts'!C$5&amp;"'!$c190"),$R11,0)),OFFSET(INDIRECT("'"&amp;'DATA for charts'!C$5&amp;"'!$c190"),$R11,0),"")</f>
        <v>663.99</v>
      </c>
      <c r="D11" s="510">
        <f ca="1">IF(ISNUMBER(OFFSET(INDIRECT("'"&amp;'DATA for charts'!D$5&amp;"'!$c190"),$R11,0)),OFFSET(INDIRECT("'"&amp;'DATA for charts'!D$5&amp;"'!$c190"),$R11,0),"")</f>
        <v>655.58502569799998</v>
      </c>
      <c r="E11" s="510">
        <f ca="1">IF(ISNUMBER(OFFSET(INDIRECT("'"&amp;'DATA for charts'!E$5&amp;"'!$c190"),$R11,0)),OFFSET(INDIRECT("'"&amp;'DATA for charts'!E$5&amp;"'!$c190"),$R11,0),"")</f>
        <v>672.68399999999997</v>
      </c>
      <c r="F11" s="510">
        <f ca="1">IF(ISNUMBER(OFFSET(INDIRECT("'"&amp;'DATA for charts'!F$5&amp;"'!$c190"),$R11,0)),OFFSET(INDIRECT("'"&amp;'DATA for charts'!F$5&amp;"'!$c190"),$R11,0),"")</f>
        <v>711.87973207593382</v>
      </c>
      <c r="G11" s="510">
        <f ca="1">IF(ISNUMBER(OFFSET(INDIRECT("'"&amp;'DATA for charts'!G$5&amp;"'!$c190"),$R11,0)),OFFSET(INDIRECT("'"&amp;'DATA for charts'!G$5&amp;"'!$c190"),$R11,0),"")</f>
        <v>732</v>
      </c>
      <c r="H11" s="510">
        <f ca="1">IF(ISNUMBER(OFFSET(INDIRECT("'"&amp;'DATA for charts'!H$5&amp;"'!$c190"),$R11,0)),OFFSET(INDIRECT("'"&amp;'DATA for charts'!H$5&amp;"'!$c190"),$R11,0),"")</f>
        <v>734.94299999999998</v>
      </c>
      <c r="I11" s="529">
        <f t="shared" ref="I11:I22" ca="1" si="0">MIN(C11:H11)</f>
        <v>655.58502569799998</v>
      </c>
      <c r="J11" s="527">
        <f t="shared" ref="J11:J22" ca="1" si="1">MAX(C11:H11)</f>
        <v>734.94299999999998</v>
      </c>
      <c r="K11" s="510">
        <f t="shared" ref="K11:K22" ca="1" si="2">AVERAGE(C11:H11)</f>
        <v>695.18029296232226</v>
      </c>
      <c r="L11" s="241">
        <f t="shared" ref="L11:L22" ca="1" si="3">ABS((J11-I11)/K11)</f>
        <v>0.11415452236690646</v>
      </c>
      <c r="M11" s="366"/>
      <c r="N11" s="909" t="str">
        <f>IF(ISNUMBER(YourData!$C190),YourData!$C190,"")</f>
        <v/>
      </c>
      <c r="P11"/>
      <c r="Q11"/>
      <c r="R11">
        <v>0</v>
      </c>
      <c r="S11"/>
      <c r="T11" s="237">
        <f t="shared" ref="T11:Y11" ca="1" si="4">SUM(C11:C22)</f>
        <v>4049.5809999999992</v>
      </c>
      <c r="U11" s="237">
        <f t="shared" ca="1" si="4"/>
        <v>3992.7549886298993</v>
      </c>
      <c r="V11" s="237">
        <f t="shared" ca="1" si="4"/>
        <v>4048.6459999999997</v>
      </c>
      <c r="W11" s="237">
        <f t="shared" ca="1" si="4"/>
        <v>4324.3743375283429</v>
      </c>
      <c r="X11" s="237">
        <f t="shared" ca="1" si="4"/>
        <v>4364</v>
      </c>
      <c r="Y11" s="237">
        <f t="shared" ca="1" si="4"/>
        <v>4503.5532999999996</v>
      </c>
      <c r="Z11" s="237" t="e">
        <f>SUM(#REF!)</f>
        <v>#REF!</v>
      </c>
      <c r="AA11" s="237" t="e">
        <f>SUM(#REF!)</f>
        <v>#REF!</v>
      </c>
      <c r="AB11"/>
      <c r="AC11"/>
      <c r="AD11"/>
      <c r="AE11"/>
      <c r="AF11"/>
      <c r="AG11"/>
      <c r="AH11"/>
      <c r="AI11"/>
      <c r="AJ11"/>
      <c r="AK11"/>
      <c r="AL11"/>
      <c r="AM11"/>
      <c r="AN11"/>
      <c r="AO11"/>
      <c r="AP11"/>
      <c r="AQ11"/>
      <c r="AR11"/>
      <c r="AS11"/>
    </row>
    <row r="12" spans="2:45" ht="14.45" customHeight="1">
      <c r="B12" s="351" t="s">
        <v>145</v>
      </c>
      <c r="C12" s="510">
        <f ca="1">IF(ISNUMBER(OFFSET(INDIRECT("'"&amp;'DATA for charts'!C$5&amp;"'!$c190"),$R12,0)),OFFSET(INDIRECT("'"&amp;'DATA for charts'!C$5&amp;"'!$c190"),$R12,0),"")</f>
        <v>653.26</v>
      </c>
      <c r="D12" s="510">
        <f ca="1">IF(ISNUMBER(OFFSET(INDIRECT("'"&amp;'DATA for charts'!D$5&amp;"'!$c190"),$R12,0)),OFFSET(INDIRECT("'"&amp;'DATA for charts'!D$5&amp;"'!$c190"),$R12,0),"")</f>
        <v>626.26270393460015</v>
      </c>
      <c r="E12" s="510">
        <f ca="1">IF(ISNUMBER(OFFSET(INDIRECT("'"&amp;'DATA for charts'!E$5&amp;"'!$c190"),$R12,0)),OFFSET(INDIRECT("'"&amp;'DATA for charts'!E$5&amp;"'!$c190"),$R12,0),"")</f>
        <v>635.29899999999998</v>
      </c>
      <c r="F12" s="510">
        <f ca="1">IF(ISNUMBER(OFFSET(INDIRECT("'"&amp;'DATA for charts'!F$5&amp;"'!$c190"),$R12,0)),OFFSET(INDIRECT("'"&amp;'DATA for charts'!F$5&amp;"'!$c190"),$R12,0),"")</f>
        <v>682.6319645677064</v>
      </c>
      <c r="G12" s="510">
        <f ca="1">IF(ISNUMBER(OFFSET(INDIRECT("'"&amp;'DATA for charts'!G$5&amp;"'!$c190"),$R12,0)),OFFSET(INDIRECT("'"&amp;'DATA for charts'!G$5&amp;"'!$c190"),$R12,0),"")</f>
        <v>682</v>
      </c>
      <c r="H12" s="510">
        <f ca="1">IF(ISNUMBER(OFFSET(INDIRECT("'"&amp;'DATA for charts'!H$5&amp;"'!$c190"),$R12,0)),OFFSET(INDIRECT("'"&amp;'DATA for charts'!H$5&amp;"'!$c190"),$R12,0),"")</f>
        <v>702.07899999999995</v>
      </c>
      <c r="I12" s="529">
        <f t="shared" ca="1" si="0"/>
        <v>626.26270393460015</v>
      </c>
      <c r="J12" s="527">
        <f t="shared" ca="1" si="1"/>
        <v>702.07899999999995</v>
      </c>
      <c r="K12" s="510">
        <f t="shared" ca="1" si="2"/>
        <v>663.58877808371778</v>
      </c>
      <c r="L12" s="241">
        <f t="shared" ca="1" si="3"/>
        <v>0.11425192614669996</v>
      </c>
      <c r="M12" s="366"/>
      <c r="N12" s="909" t="str">
        <f>IF(ISNUMBER(YourData!$C191),YourData!$C191,"")</f>
        <v/>
      </c>
      <c r="P12"/>
      <c r="Q12"/>
      <c r="R12">
        <f>R11+1</f>
        <v>1</v>
      </c>
      <c r="S12"/>
      <c r="T12"/>
      <c r="U12"/>
      <c r="V12"/>
      <c r="W12"/>
      <c r="X12"/>
      <c r="Y12"/>
      <c r="Z12"/>
      <c r="AA12"/>
      <c r="AB12"/>
      <c r="AC12"/>
      <c r="AD12"/>
      <c r="AE12"/>
      <c r="AF12"/>
      <c r="AG12"/>
      <c r="AH12"/>
      <c r="AI12"/>
      <c r="AJ12"/>
      <c r="AK12"/>
      <c r="AL12"/>
      <c r="AM12"/>
      <c r="AN12"/>
      <c r="AO12"/>
      <c r="AP12"/>
      <c r="AQ12"/>
      <c r="AR12"/>
      <c r="AS12"/>
    </row>
    <row r="13" spans="2:45" ht="14.45" customHeight="1">
      <c r="B13" s="351" t="s">
        <v>147</v>
      </c>
      <c r="C13" s="510">
        <f ca="1">IF(ISNUMBER(OFFSET(INDIRECT("'"&amp;'DATA for charts'!C$5&amp;"'!$c190"),$R13,0)),OFFSET(INDIRECT("'"&amp;'DATA for charts'!C$5&amp;"'!$c190"),$R13,0),"")</f>
        <v>433.50799999999998</v>
      </c>
      <c r="D13" s="510">
        <f ca="1">IF(ISNUMBER(OFFSET(INDIRECT("'"&amp;'DATA for charts'!D$5&amp;"'!$c190"),$R13,0)),OFFSET(INDIRECT("'"&amp;'DATA for charts'!D$5&amp;"'!$c190"),$R13,0),"")</f>
        <v>435.7418841288</v>
      </c>
      <c r="E13" s="510">
        <f ca="1">IF(ISNUMBER(OFFSET(INDIRECT("'"&amp;'DATA for charts'!E$5&amp;"'!$c190"),$R13,0)),OFFSET(INDIRECT("'"&amp;'DATA for charts'!E$5&amp;"'!$c190"),$R13,0),"")</f>
        <v>450.49400000000003</v>
      </c>
      <c r="F13" s="510">
        <f ca="1">IF(ISNUMBER(OFFSET(INDIRECT("'"&amp;'DATA for charts'!F$5&amp;"'!$c190"),$R13,0)),OFFSET(INDIRECT("'"&amp;'DATA for charts'!F$5&amp;"'!$c190"),$R13,0),"")</f>
        <v>472.21667115034046</v>
      </c>
      <c r="G13" s="510">
        <f ca="1">IF(ISNUMBER(OFFSET(INDIRECT("'"&amp;'DATA for charts'!G$5&amp;"'!$c190"),$R13,0)),OFFSET(INDIRECT("'"&amp;'DATA for charts'!G$5&amp;"'!$c190"),$R13,0),"")</f>
        <v>481</v>
      </c>
      <c r="H13" s="510">
        <f ca="1">IF(ISNUMBER(OFFSET(INDIRECT("'"&amp;'DATA for charts'!H$5&amp;"'!$c190"),$R13,0)),OFFSET(INDIRECT("'"&amp;'DATA for charts'!H$5&amp;"'!$c190"),$R13,0),"")</f>
        <v>495.00099999999998</v>
      </c>
      <c r="I13" s="529">
        <f t="shared" ca="1" si="0"/>
        <v>433.50799999999998</v>
      </c>
      <c r="J13" s="527">
        <f t="shared" ca="1" si="1"/>
        <v>495.00099999999998</v>
      </c>
      <c r="K13" s="510">
        <f t="shared" ca="1" si="2"/>
        <v>461.32692587985667</v>
      </c>
      <c r="L13" s="241">
        <f t="shared" ca="1" si="3"/>
        <v>0.13329592649013211</v>
      </c>
      <c r="M13" s="366"/>
      <c r="N13" s="909" t="str">
        <f>IF(ISNUMBER(YourData!$C192),YourData!$C192,"")</f>
        <v/>
      </c>
      <c r="P13"/>
      <c r="Q13"/>
      <c r="R13">
        <f t="shared" ref="R13:R22" si="5">R12+1</f>
        <v>2</v>
      </c>
      <c r="S13"/>
      <c r="T13"/>
      <c r="U13"/>
      <c r="V13"/>
      <c r="W13"/>
      <c r="X13"/>
      <c r="Y13"/>
      <c r="Z13"/>
      <c r="AA13"/>
      <c r="AB13"/>
      <c r="AC13"/>
      <c r="AD13"/>
      <c r="AE13"/>
      <c r="AF13"/>
      <c r="AG13"/>
      <c r="AH13"/>
      <c r="AI13"/>
      <c r="AJ13"/>
      <c r="AK13"/>
      <c r="AL13"/>
      <c r="AM13"/>
      <c r="AN13"/>
      <c r="AO13"/>
      <c r="AP13"/>
      <c r="AQ13"/>
      <c r="AR13"/>
      <c r="AS13"/>
    </row>
    <row r="14" spans="2:45" ht="14.45" customHeight="1">
      <c r="B14" s="351" t="s">
        <v>149</v>
      </c>
      <c r="C14" s="510">
        <f ca="1">IF(ISNUMBER(OFFSET(INDIRECT("'"&amp;'DATA for charts'!C$5&amp;"'!$c190"),$R14,0)),OFFSET(INDIRECT("'"&amp;'DATA for charts'!C$5&amp;"'!$c190"),$R14,0),"")</f>
        <v>511.036</v>
      </c>
      <c r="D14" s="510">
        <f ca="1">IF(ISNUMBER(OFFSET(INDIRECT("'"&amp;'DATA for charts'!D$5&amp;"'!$c190"),$R14,0)),OFFSET(INDIRECT("'"&amp;'DATA for charts'!D$5&amp;"'!$c190"),$R14,0),"")</f>
        <v>456.95429739899998</v>
      </c>
      <c r="E14" s="510">
        <f ca="1">IF(ISNUMBER(OFFSET(INDIRECT("'"&amp;'DATA for charts'!E$5&amp;"'!$c190"),$R14,0)),OFFSET(INDIRECT("'"&amp;'DATA for charts'!E$5&amp;"'!$c190"),$R14,0),"")</f>
        <v>447.95699999999999</v>
      </c>
      <c r="F14" s="510">
        <f ca="1">IF(ISNUMBER(OFFSET(INDIRECT("'"&amp;'DATA for charts'!F$5&amp;"'!$c190"),$R14,0)),OFFSET(INDIRECT("'"&amp;'DATA for charts'!F$5&amp;"'!$c190"),$R14,0),"")</f>
        <v>510.12438849059777</v>
      </c>
      <c r="G14" s="510">
        <f ca="1">IF(ISNUMBER(OFFSET(INDIRECT("'"&amp;'DATA for charts'!G$5&amp;"'!$c190"),$R14,0)),OFFSET(INDIRECT("'"&amp;'DATA for charts'!G$5&amp;"'!$c190"),$R14,0),"")</f>
        <v>479</v>
      </c>
      <c r="H14" s="510">
        <f ca="1">IF(ISNUMBER(OFFSET(INDIRECT("'"&amp;'DATA for charts'!H$5&amp;"'!$c190"),$R14,0)),OFFSET(INDIRECT("'"&amp;'DATA for charts'!H$5&amp;"'!$c190"),$R14,0),"")</f>
        <v>517.28700000000003</v>
      </c>
      <c r="I14" s="529">
        <f t="shared" ca="1" si="0"/>
        <v>447.95699999999999</v>
      </c>
      <c r="J14" s="527">
        <f t="shared" ca="1" si="1"/>
        <v>517.28700000000003</v>
      </c>
      <c r="K14" s="510">
        <f t="shared" ca="1" si="2"/>
        <v>487.05978098159966</v>
      </c>
      <c r="L14" s="241">
        <f t="shared" ca="1" si="3"/>
        <v>0.14234392308121868</v>
      </c>
      <c r="M14" s="366"/>
      <c r="N14" s="909" t="str">
        <f>IF(ISNUMBER(YourData!$C193),YourData!$C193,"")</f>
        <v/>
      </c>
      <c r="P14"/>
      <c r="Q14"/>
      <c r="R14">
        <f t="shared" si="5"/>
        <v>3</v>
      </c>
      <c r="S14"/>
      <c r="T14"/>
      <c r="U14"/>
      <c r="V14"/>
      <c r="W14"/>
      <c r="X14"/>
      <c r="Y14"/>
      <c r="Z14"/>
      <c r="AA14"/>
      <c r="AB14"/>
      <c r="AC14"/>
      <c r="AD14"/>
      <c r="AE14"/>
      <c r="AF14"/>
      <c r="AG14"/>
      <c r="AH14"/>
      <c r="AI14"/>
      <c r="AJ14"/>
      <c r="AK14"/>
      <c r="AL14"/>
      <c r="AM14"/>
      <c r="AN14"/>
      <c r="AO14"/>
      <c r="AP14"/>
      <c r="AQ14"/>
      <c r="AR14"/>
      <c r="AS14"/>
    </row>
    <row r="15" spans="2:45" ht="14.45" customHeight="1">
      <c r="B15" s="351" t="s">
        <v>151</v>
      </c>
      <c r="C15" s="510">
        <f ca="1">IF(ISNUMBER(OFFSET(INDIRECT("'"&amp;'DATA for charts'!C$5&amp;"'!$c190"),$R15,0)),OFFSET(INDIRECT("'"&amp;'DATA for charts'!C$5&amp;"'!$c190"),$R15,0),"")</f>
        <v>112.76900000000001</v>
      </c>
      <c r="D15" s="510">
        <f ca="1">IF(ISNUMBER(OFFSET(INDIRECT("'"&amp;'DATA for charts'!D$5&amp;"'!$c190"),$R15,0)),OFFSET(INDIRECT("'"&amp;'DATA for charts'!D$5&amp;"'!$c190"),$R15,0),"")</f>
        <v>127.7958177724</v>
      </c>
      <c r="E15" s="510">
        <f ca="1">IF(ISNUMBER(OFFSET(INDIRECT("'"&amp;'DATA for charts'!E$5&amp;"'!$c190"),$R15,0)),OFFSET(INDIRECT("'"&amp;'DATA for charts'!E$5&amp;"'!$c190"),$R15,0),"")</f>
        <v>128</v>
      </c>
      <c r="F15" s="510">
        <f ca="1">IF(ISNUMBER(OFFSET(INDIRECT("'"&amp;'DATA for charts'!F$5&amp;"'!$c190"),$R15,0)),OFFSET(INDIRECT("'"&amp;'DATA for charts'!F$5&amp;"'!$c190"),$R15,0),"")</f>
        <v>136.81917222377049</v>
      </c>
      <c r="G15" s="510">
        <f ca="1">IF(ISNUMBER(OFFSET(INDIRECT("'"&amp;'DATA for charts'!G$5&amp;"'!$c190"),$R15,0)),OFFSET(INDIRECT("'"&amp;'DATA for charts'!G$5&amp;"'!$c190"),$R15,0),"")</f>
        <v>139</v>
      </c>
      <c r="H15" s="510">
        <f ca="1">IF(ISNUMBER(OFFSET(INDIRECT("'"&amp;'DATA for charts'!H$5&amp;"'!$c190"),$R15,0)),OFFSET(INDIRECT("'"&amp;'DATA for charts'!H$5&amp;"'!$c190"),$R15,0),"")</f>
        <v>150.732</v>
      </c>
      <c r="I15" s="529">
        <f t="shared" ca="1" si="0"/>
        <v>112.76900000000001</v>
      </c>
      <c r="J15" s="527">
        <f t="shared" ca="1" si="1"/>
        <v>150.732</v>
      </c>
      <c r="K15" s="510">
        <f t="shared" ca="1" si="2"/>
        <v>132.51933166602842</v>
      </c>
      <c r="L15" s="241">
        <f ca="1">ABS((J15-I15)/K15)</f>
        <v>0.28647141154977529</v>
      </c>
      <c r="M15" s="366"/>
      <c r="N15" s="909" t="str">
        <f>IF(ISNUMBER(YourData!$C194),YourData!$C194,"")</f>
        <v/>
      </c>
      <c r="P15"/>
      <c r="Q15"/>
      <c r="R15">
        <f t="shared" si="5"/>
        <v>4</v>
      </c>
      <c r="S15"/>
      <c r="T15"/>
      <c r="U15"/>
      <c r="V15"/>
      <c r="W15"/>
      <c r="X15"/>
      <c r="Y15"/>
      <c r="Z15"/>
      <c r="AA15"/>
      <c r="AB15"/>
      <c r="AC15"/>
      <c r="AD15"/>
      <c r="AE15"/>
      <c r="AF15"/>
      <c r="AG15"/>
      <c r="AH15"/>
      <c r="AI15"/>
      <c r="AJ15"/>
      <c r="AK15"/>
      <c r="AL15"/>
      <c r="AM15"/>
      <c r="AN15"/>
      <c r="AO15"/>
      <c r="AP15"/>
      <c r="AQ15"/>
      <c r="AR15"/>
      <c r="AS15"/>
    </row>
    <row r="16" spans="2:45" ht="14.45" customHeight="1">
      <c r="B16" s="351" t="s">
        <v>153</v>
      </c>
      <c r="C16" s="510">
        <f ca="1">IF(ISNUMBER(OFFSET(INDIRECT("'"&amp;'DATA for charts'!C$5&amp;"'!$c190"),$R16,0)),OFFSET(INDIRECT("'"&amp;'DATA for charts'!C$5&amp;"'!$c190"),$R16,0),"")</f>
        <v>2.7349999999999999</v>
      </c>
      <c r="D16" s="510">
        <f ca="1">IF(ISNUMBER(OFFSET(INDIRECT("'"&amp;'DATA for charts'!D$5&amp;"'!$c190"),$R16,0)),OFFSET(INDIRECT("'"&amp;'DATA for charts'!D$5&amp;"'!$c190"),$R16,0),"")</f>
        <v>11.699908970999999</v>
      </c>
      <c r="E16" s="510">
        <f ca="1">IF(ISNUMBER(OFFSET(INDIRECT("'"&amp;'DATA for charts'!E$5&amp;"'!$c190"),$R16,0)),OFFSET(INDIRECT("'"&amp;'DATA for charts'!E$5&amp;"'!$c190"),$R16,0),"")</f>
        <v>11.218</v>
      </c>
      <c r="F16" s="510">
        <f ca="1">IF(ISNUMBER(OFFSET(INDIRECT("'"&amp;'DATA for charts'!F$5&amp;"'!$c190"),$R16,0)),OFFSET(INDIRECT("'"&amp;'DATA for charts'!F$5&amp;"'!$c190"),$R16,0),"")</f>
        <v>10.081226086637937</v>
      </c>
      <c r="G16" s="510">
        <f ca="1">IF(ISNUMBER(OFFSET(INDIRECT("'"&amp;'DATA for charts'!G$5&amp;"'!$c190"),$R16,0)),OFFSET(INDIRECT("'"&amp;'DATA for charts'!G$5&amp;"'!$c190"),$R16,0),"")</f>
        <v>14</v>
      </c>
      <c r="H16" s="510">
        <f ca="1">IF(ISNUMBER(OFFSET(INDIRECT("'"&amp;'DATA for charts'!H$5&amp;"'!$c190"),$R16,0)),OFFSET(INDIRECT("'"&amp;'DATA for charts'!H$5&amp;"'!$c190"),$R16,0),"")</f>
        <v>15.9512</v>
      </c>
      <c r="I16" s="529">
        <f t="shared" ca="1" si="0"/>
        <v>2.7349999999999999</v>
      </c>
      <c r="J16" s="527">
        <f t="shared" ca="1" si="1"/>
        <v>15.9512</v>
      </c>
      <c r="K16" s="510">
        <f t="shared" ca="1" si="2"/>
        <v>10.947555842939655</v>
      </c>
      <c r="L16" s="241">
        <f ca="1">ABS((J16-I16)/K16)</f>
        <v>1.207228370387665</v>
      </c>
      <c r="M16" s="366"/>
      <c r="N16" s="909" t="str">
        <f>IF(ISNUMBER(YourData!$C195),YourData!$C195,"")</f>
        <v/>
      </c>
      <c r="P16"/>
      <c r="Q16"/>
      <c r="R16">
        <f t="shared" si="5"/>
        <v>5</v>
      </c>
      <c r="S16"/>
      <c r="T16"/>
      <c r="U16"/>
      <c r="V16"/>
      <c r="W16"/>
      <c r="X16"/>
      <c r="Y16"/>
      <c r="Z16"/>
      <c r="AA16"/>
      <c r="AB16"/>
      <c r="AC16"/>
      <c r="AD16"/>
      <c r="AE16"/>
      <c r="AF16"/>
      <c r="AG16"/>
      <c r="AH16"/>
      <c r="AI16"/>
      <c r="AJ16"/>
      <c r="AK16"/>
      <c r="AL16"/>
      <c r="AM16"/>
      <c r="AN16"/>
      <c r="AO16"/>
      <c r="AP16"/>
      <c r="AQ16"/>
      <c r="AR16"/>
      <c r="AS16"/>
    </row>
    <row r="17" spans="2:45" ht="14.45" customHeight="1">
      <c r="B17" s="351" t="s">
        <v>155</v>
      </c>
      <c r="C17" s="510">
        <f ca="1">IF(ISNUMBER(OFFSET(INDIRECT("'"&amp;'DATA for charts'!C$5&amp;"'!$c190"),$R17,0)),OFFSET(INDIRECT("'"&amp;'DATA for charts'!C$5&amp;"'!$c190"),$R17,0),"")</f>
        <v>4.8390000000000004</v>
      </c>
      <c r="D17" s="510">
        <f ca="1">IF(ISNUMBER(OFFSET(INDIRECT("'"&amp;'DATA for charts'!D$5&amp;"'!$c190"),$R17,0)),OFFSET(INDIRECT("'"&amp;'DATA for charts'!D$5&amp;"'!$c190"),$R17,0),"")</f>
        <v>11.543052315300001</v>
      </c>
      <c r="E17" s="510">
        <f ca="1">IF(ISNUMBER(OFFSET(INDIRECT("'"&amp;'DATA for charts'!E$5&amp;"'!$c190"),$R17,0)),OFFSET(INDIRECT("'"&amp;'DATA for charts'!E$5&amp;"'!$c190"),$R17,0),"")</f>
        <v>10.105</v>
      </c>
      <c r="F17" s="510">
        <f ca="1">IF(ISNUMBER(OFFSET(INDIRECT("'"&amp;'DATA for charts'!F$5&amp;"'!$c190"),$R17,0)),OFFSET(INDIRECT("'"&amp;'DATA for charts'!F$5&amp;"'!$c190"),$R17,0),"")</f>
        <v>12.018218893735234</v>
      </c>
      <c r="G17" s="510">
        <f ca="1">IF(ISNUMBER(OFFSET(INDIRECT("'"&amp;'DATA for charts'!G$5&amp;"'!$c190"),$R17,0)),OFFSET(INDIRECT("'"&amp;'DATA for charts'!G$5&amp;"'!$c190"),$R17,0),"")</f>
        <v>14</v>
      </c>
      <c r="H17" s="510">
        <f ca="1">IF(ISNUMBER(OFFSET(INDIRECT("'"&amp;'DATA for charts'!H$5&amp;"'!$c190"),$R17,0)),OFFSET(INDIRECT("'"&amp;'DATA for charts'!H$5&amp;"'!$c190"),$R17,0),"")</f>
        <v>16.726299999999998</v>
      </c>
      <c r="I17" s="529">
        <f t="shared" ca="1" si="0"/>
        <v>4.8390000000000004</v>
      </c>
      <c r="J17" s="527">
        <f t="shared" ca="1" si="1"/>
        <v>16.726299999999998</v>
      </c>
      <c r="K17" s="510">
        <f t="shared" ca="1" si="2"/>
        <v>11.538595201505872</v>
      </c>
      <c r="L17" s="241">
        <f t="shared" ref="L17:L21" ca="1" si="6">ABS((J17-I17)/K17)</f>
        <v>1.0302207324552488</v>
      </c>
      <c r="M17" s="366"/>
      <c r="N17" s="909" t="str">
        <f>IF(ISNUMBER(YourData!$C196),YourData!$C196,"")</f>
        <v/>
      </c>
      <c r="P17"/>
      <c r="Q17"/>
      <c r="R17">
        <f t="shared" si="5"/>
        <v>6</v>
      </c>
      <c r="S17"/>
      <c r="T17"/>
      <c r="U17"/>
      <c r="V17"/>
      <c r="W17"/>
      <c r="X17"/>
      <c r="Y17"/>
      <c r="Z17"/>
      <c r="AA17"/>
      <c r="AB17"/>
      <c r="AC17"/>
      <c r="AD17"/>
      <c r="AE17"/>
      <c r="AF17"/>
      <c r="AG17"/>
      <c r="AH17"/>
      <c r="AI17"/>
      <c r="AJ17"/>
      <c r="AK17"/>
      <c r="AL17"/>
      <c r="AM17"/>
      <c r="AN17"/>
      <c r="AO17"/>
      <c r="AP17"/>
      <c r="AQ17"/>
      <c r="AR17"/>
      <c r="AS17"/>
    </row>
    <row r="18" spans="2:45" ht="14.45" customHeight="1">
      <c r="B18" s="351" t="s">
        <v>157</v>
      </c>
      <c r="C18" s="510">
        <f ca="1">IF(ISNUMBER(OFFSET(INDIRECT("'"&amp;'DATA for charts'!C$5&amp;"'!$c190"),$R18,0)),OFFSET(INDIRECT("'"&amp;'DATA for charts'!C$5&amp;"'!$c190"),$R18,0),"")</f>
        <v>1.3680000000000001</v>
      </c>
      <c r="D18" s="510">
        <f ca="1">IF(ISNUMBER(OFFSET(INDIRECT("'"&amp;'DATA for charts'!D$5&amp;"'!$c190"),$R18,0)),OFFSET(INDIRECT("'"&amp;'DATA for charts'!D$5&amp;"'!$c190"),$R18,0),"")</f>
        <v>6.9186446789999998</v>
      </c>
      <c r="E18" s="510">
        <f ca="1">IF(ISNUMBER(OFFSET(INDIRECT("'"&amp;'DATA for charts'!E$5&amp;"'!$c190"),$R18,0)),OFFSET(INDIRECT("'"&amp;'DATA for charts'!E$5&amp;"'!$c190"),$R18,0),"")</f>
        <v>8.3759999999999994</v>
      </c>
      <c r="F18" s="510">
        <f ca="1">IF(ISNUMBER(OFFSET(INDIRECT("'"&amp;'DATA for charts'!F$5&amp;"'!$c190"),$R18,0)),OFFSET(INDIRECT("'"&amp;'DATA for charts'!F$5&amp;"'!$c190"),$R18,0),"")</f>
        <v>6.5877489389745971</v>
      </c>
      <c r="G18" s="510">
        <f ca="1">IF(ISNUMBER(OFFSET(INDIRECT("'"&amp;'DATA for charts'!G$5&amp;"'!$c190"),$R18,0)),OFFSET(INDIRECT("'"&amp;'DATA for charts'!G$5&amp;"'!$c190"),$R18,0),"")</f>
        <v>9</v>
      </c>
      <c r="H18" s="510">
        <f ca="1">IF(ISNUMBER(OFFSET(INDIRECT("'"&amp;'DATA for charts'!H$5&amp;"'!$c190"),$R18,0)),OFFSET(INDIRECT("'"&amp;'DATA for charts'!H$5&amp;"'!$c190"),$R18,0),"")</f>
        <v>9.6038999999999994</v>
      </c>
      <c r="I18" s="529">
        <f t="shared" ca="1" si="0"/>
        <v>1.3680000000000001</v>
      </c>
      <c r="J18" s="527">
        <f t="shared" ca="1" si="1"/>
        <v>9.6038999999999994</v>
      </c>
      <c r="K18" s="510">
        <f t="shared" ca="1" si="2"/>
        <v>6.9757156029957654</v>
      </c>
      <c r="L18" s="241">
        <f t="shared" ca="1" si="6"/>
        <v>1.1806530639613575</v>
      </c>
      <c r="M18" s="366"/>
      <c r="N18" s="909" t="str">
        <f>IF(ISNUMBER(YourData!$C197),YourData!$C197,"")</f>
        <v/>
      </c>
      <c r="P18"/>
      <c r="Q18"/>
      <c r="R18">
        <f t="shared" si="5"/>
        <v>7</v>
      </c>
      <c r="S18"/>
      <c r="T18"/>
      <c r="U18"/>
      <c r="V18"/>
      <c r="W18"/>
      <c r="X18"/>
      <c r="Y18"/>
      <c r="Z18"/>
      <c r="AA18"/>
      <c r="AB18"/>
      <c r="AC18"/>
      <c r="AD18"/>
      <c r="AE18"/>
      <c r="AF18"/>
      <c r="AG18"/>
      <c r="AH18"/>
      <c r="AI18"/>
      <c r="AJ18"/>
      <c r="AK18"/>
      <c r="AL18"/>
      <c r="AM18"/>
      <c r="AN18"/>
      <c r="AO18"/>
      <c r="AP18"/>
      <c r="AQ18"/>
      <c r="AR18"/>
      <c r="AS18"/>
    </row>
    <row r="19" spans="2:45" ht="14.45" customHeight="1">
      <c r="B19" s="351" t="s">
        <v>159</v>
      </c>
      <c r="C19" s="510">
        <f ca="1">IF(ISNUMBER(OFFSET(INDIRECT("'"&amp;'DATA for charts'!C$5&amp;"'!$c190"),$R19,0)),OFFSET(INDIRECT("'"&amp;'DATA for charts'!C$5&amp;"'!$c190"),$R19,0),"")</f>
        <v>51.756</v>
      </c>
      <c r="D19" s="510">
        <f ca="1">IF(ISNUMBER(OFFSET(INDIRECT("'"&amp;'DATA for charts'!D$5&amp;"'!$c190"),$R19,0)),OFFSET(INDIRECT("'"&amp;'DATA for charts'!D$5&amp;"'!$c190"),$R19,0),"")</f>
        <v>74.306680483499989</v>
      </c>
      <c r="E19" s="510">
        <f ca="1">IF(ISNUMBER(OFFSET(INDIRECT("'"&amp;'DATA for charts'!E$5&amp;"'!$c190"),$R19,0)),OFFSET(INDIRECT("'"&amp;'DATA for charts'!E$5&amp;"'!$c190"),$R19,0),"")</f>
        <v>76.741</v>
      </c>
      <c r="F19" s="510">
        <f ca="1">IF(ISNUMBER(OFFSET(INDIRECT("'"&amp;'DATA for charts'!F$5&amp;"'!$c190"),$R19,0)),OFFSET(INDIRECT("'"&amp;'DATA for charts'!F$5&amp;"'!$c190"),$R19,0),"")</f>
        <v>73.316999254862949</v>
      </c>
      <c r="G19" s="510">
        <f ca="1">IF(ISNUMBER(OFFSET(INDIRECT("'"&amp;'DATA for charts'!G$5&amp;"'!$c190"),$R19,0)),OFFSET(INDIRECT("'"&amp;'DATA for charts'!G$5&amp;"'!$c190"),$R19,0),"")</f>
        <v>81</v>
      </c>
      <c r="H19" s="510">
        <f ca="1">IF(ISNUMBER(OFFSET(INDIRECT("'"&amp;'DATA for charts'!H$5&amp;"'!$c190"),$R19,0)),OFFSET(INDIRECT("'"&amp;'DATA for charts'!H$5&amp;"'!$c190"),$R19,0),"")</f>
        <v>84.823899999999995</v>
      </c>
      <c r="I19" s="529">
        <f t="shared" ca="1" si="0"/>
        <v>51.756</v>
      </c>
      <c r="J19" s="527">
        <f t="shared" ca="1" si="1"/>
        <v>84.823899999999995</v>
      </c>
      <c r="K19" s="510">
        <f t="shared" ca="1" si="2"/>
        <v>73.657429956393813</v>
      </c>
      <c r="L19" s="241">
        <f t="shared" ca="1" si="6"/>
        <v>0.44894181102404246</v>
      </c>
      <c r="M19" s="366"/>
      <c r="N19" s="909" t="str">
        <f>IF(ISNUMBER(YourData!$C198),YourData!$C198,"")</f>
        <v/>
      </c>
      <c r="P19"/>
      <c r="Q19"/>
      <c r="R19">
        <f t="shared" si="5"/>
        <v>8</v>
      </c>
      <c r="S19"/>
      <c r="T19"/>
      <c r="U19"/>
      <c r="V19"/>
      <c r="W19"/>
      <c r="X19"/>
      <c r="Y19"/>
      <c r="Z19"/>
      <c r="AA19"/>
      <c r="AB19"/>
      <c r="AC19"/>
      <c r="AD19"/>
      <c r="AE19"/>
      <c r="AF19"/>
      <c r="AG19"/>
      <c r="AH19"/>
      <c r="AI19"/>
      <c r="AJ19"/>
      <c r="AK19"/>
      <c r="AL19"/>
      <c r="AM19"/>
      <c r="AN19"/>
      <c r="AO19"/>
      <c r="AP19"/>
      <c r="AQ19"/>
      <c r="AR19"/>
      <c r="AS19"/>
    </row>
    <row r="20" spans="2:45" ht="14.45" customHeight="1">
      <c r="B20" s="351" t="s">
        <v>161</v>
      </c>
      <c r="C20" s="510">
        <f ca="1">IF(ISNUMBER(OFFSET(INDIRECT("'"&amp;'DATA for charts'!C$5&amp;"'!$c190"),$R20,0)),OFFSET(INDIRECT("'"&amp;'DATA for charts'!C$5&amp;"'!$c190"),$R20,0),"")</f>
        <v>316.952</v>
      </c>
      <c r="D20" s="510">
        <f ca="1">IF(ISNUMBER(OFFSET(INDIRECT("'"&amp;'DATA for charts'!D$5&amp;"'!$c190"),$R20,0)),OFFSET(INDIRECT("'"&amp;'DATA for charts'!D$5&amp;"'!$c190"),$R20,0),"")</f>
        <v>328.40882174299998</v>
      </c>
      <c r="E20" s="510">
        <f ca="1">IF(ISNUMBER(OFFSET(INDIRECT("'"&amp;'DATA for charts'!E$5&amp;"'!$c190"),$R20,0)),OFFSET(INDIRECT("'"&amp;'DATA for charts'!E$5&amp;"'!$c190"),$R20,0),"")</f>
        <v>324.14800000000002</v>
      </c>
      <c r="F20" s="510">
        <f ca="1">IF(ISNUMBER(OFFSET(INDIRECT("'"&amp;'DATA for charts'!F$5&amp;"'!$c190"),$R20,0)),OFFSET(INDIRECT("'"&amp;'DATA for charts'!F$5&amp;"'!$c190"),$R20,0),"")</f>
        <v>347.70836289060389</v>
      </c>
      <c r="G20" s="510">
        <f ca="1">IF(ISNUMBER(OFFSET(INDIRECT("'"&amp;'DATA for charts'!G$5&amp;"'!$c190"),$R20,0)),OFFSET(INDIRECT("'"&amp;'DATA for charts'!G$5&amp;"'!$c190"),$R20,0),"")</f>
        <v>354</v>
      </c>
      <c r="H20" s="510">
        <f ca="1">IF(ISNUMBER(OFFSET(INDIRECT("'"&amp;'DATA for charts'!H$5&amp;"'!$c190"),$R20,0)),OFFSET(INDIRECT("'"&amp;'DATA for charts'!H$5&amp;"'!$c190"),$R20,0),"")</f>
        <v>367.05099999999999</v>
      </c>
      <c r="I20" s="529">
        <f t="shared" ca="1" si="0"/>
        <v>316.952</v>
      </c>
      <c r="J20" s="527">
        <f t="shared" ca="1" si="1"/>
        <v>367.05099999999999</v>
      </c>
      <c r="K20" s="510">
        <f t="shared" ca="1" si="2"/>
        <v>339.71136410560064</v>
      </c>
      <c r="L20" s="241">
        <f t="shared" ca="1" si="6"/>
        <v>0.14747519598557354</v>
      </c>
      <c r="M20" s="366"/>
      <c r="N20" s="909" t="str">
        <f>IF(ISNUMBER(YourData!$C199),YourData!$C199,"")</f>
        <v/>
      </c>
      <c r="P20"/>
      <c r="Q20"/>
      <c r="R20">
        <f t="shared" si="5"/>
        <v>9</v>
      </c>
      <c r="S20"/>
      <c r="T20"/>
      <c r="U20"/>
      <c r="V20"/>
      <c r="W20"/>
      <c r="X20"/>
      <c r="Y20"/>
      <c r="Z20"/>
      <c r="AA20"/>
      <c r="AB20"/>
      <c r="AC20"/>
      <c r="AD20"/>
      <c r="AE20"/>
      <c r="AF20"/>
      <c r="AG20"/>
      <c r="AH20"/>
      <c r="AI20"/>
      <c r="AJ20"/>
      <c r="AK20"/>
      <c r="AL20"/>
      <c r="AM20"/>
      <c r="AN20"/>
      <c r="AO20"/>
      <c r="AP20"/>
      <c r="AQ20"/>
      <c r="AR20"/>
      <c r="AS20"/>
    </row>
    <row r="21" spans="2:45" ht="14.45" customHeight="1">
      <c r="B21" s="351" t="s">
        <v>163</v>
      </c>
      <c r="C21" s="510">
        <f ca="1">IF(ISNUMBER(OFFSET(INDIRECT("'"&amp;'DATA for charts'!C$5&amp;"'!$c190"),$R21,0)),OFFSET(INDIRECT("'"&amp;'DATA for charts'!C$5&amp;"'!$c190"),$R21,0),"")</f>
        <v>598.66399999999999</v>
      </c>
      <c r="D21" s="510">
        <f ca="1">IF(ISNUMBER(OFFSET(INDIRECT("'"&amp;'DATA for charts'!D$5&amp;"'!$c190"),$R21,0)),OFFSET(INDIRECT("'"&amp;'DATA for charts'!D$5&amp;"'!$c190"),$R21,0),"")</f>
        <v>575.55304233649997</v>
      </c>
      <c r="E21" s="510">
        <f ca="1">IF(ISNUMBER(OFFSET(INDIRECT("'"&amp;'DATA for charts'!E$5&amp;"'!$c190"),$R21,0)),OFFSET(INDIRECT("'"&amp;'DATA for charts'!E$5&amp;"'!$c190"),$R21,0),"")</f>
        <v>585.80499999999995</v>
      </c>
      <c r="F21" s="510">
        <f ca="1">IF(ISNUMBER(OFFSET(INDIRECT("'"&amp;'DATA for charts'!F$5&amp;"'!$c190"),$R21,0)),OFFSET(INDIRECT("'"&amp;'DATA for charts'!F$5&amp;"'!$c190"),$R21,0),"")</f>
        <v>625.25956117356077</v>
      </c>
      <c r="G21" s="510">
        <f ca="1">IF(ISNUMBER(OFFSET(INDIRECT("'"&amp;'DATA for charts'!G$5&amp;"'!$c190"),$R21,0)),OFFSET(INDIRECT("'"&amp;'DATA for charts'!G$5&amp;"'!$c190"),$R21,0),"")</f>
        <v>629</v>
      </c>
      <c r="H21" s="510">
        <f ca="1">IF(ISNUMBER(OFFSET(INDIRECT("'"&amp;'DATA for charts'!H$5&amp;"'!$c190"),$R21,0)),OFFSET(INDIRECT("'"&amp;'DATA for charts'!H$5&amp;"'!$c190"),$R21,0),"")</f>
        <v>645.80899999999997</v>
      </c>
      <c r="I21" s="529">
        <f t="shared" ca="1" si="0"/>
        <v>575.55304233649997</v>
      </c>
      <c r="J21" s="527">
        <f t="shared" ca="1" si="1"/>
        <v>645.80899999999997</v>
      </c>
      <c r="K21" s="510">
        <f t="shared" ca="1" si="2"/>
        <v>610.01510058501015</v>
      </c>
      <c r="L21" s="241">
        <f t="shared" ca="1" si="6"/>
        <v>0.11517085002670242</v>
      </c>
      <c r="M21" s="366"/>
      <c r="N21" s="909" t="str">
        <f>IF(ISNUMBER(YourData!$C200),YourData!$C200,"")</f>
        <v/>
      </c>
      <c r="P21"/>
      <c r="Q21"/>
      <c r="R21">
        <f t="shared" si="5"/>
        <v>10</v>
      </c>
      <c r="S21"/>
      <c r="T21"/>
      <c r="U21"/>
      <c r="V21"/>
      <c r="W21"/>
      <c r="X21"/>
      <c r="Y21"/>
      <c r="Z21"/>
      <c r="AA21"/>
      <c r="AB21"/>
      <c r="AC21"/>
      <c r="AD21"/>
      <c r="AE21"/>
      <c r="AF21"/>
      <c r="AG21"/>
      <c r="AH21"/>
      <c r="AI21"/>
      <c r="AJ21"/>
      <c r="AK21"/>
      <c r="AL21"/>
      <c r="AM21"/>
      <c r="AN21"/>
      <c r="AO21"/>
      <c r="AP21"/>
      <c r="AQ21"/>
      <c r="AR21"/>
      <c r="AS21"/>
    </row>
    <row r="22" spans="2:45" ht="14.45" customHeight="1" thickBot="1">
      <c r="B22" s="499" t="s">
        <v>165</v>
      </c>
      <c r="C22" s="512">
        <f ca="1">IF(ISNUMBER(OFFSET(INDIRECT("'"&amp;'DATA for charts'!C$5&amp;"'!$c190"),$R22,0)),OFFSET(INDIRECT("'"&amp;'DATA for charts'!C$5&amp;"'!$c190"),$R22,0),"")</f>
        <v>698.70399999999995</v>
      </c>
      <c r="D22" s="512">
        <f ca="1">IF(ISNUMBER(OFFSET(INDIRECT("'"&amp;'DATA for charts'!D$5&amp;"'!$c190"),$R22,0)),OFFSET(INDIRECT("'"&amp;'DATA for charts'!D$5&amp;"'!$c190"),$R22,0),"")</f>
        <v>681.98510916879991</v>
      </c>
      <c r="E22" s="512">
        <f ca="1">IF(ISNUMBER(OFFSET(INDIRECT("'"&amp;'DATA for charts'!E$5&amp;"'!$c190"),$R22,0)),OFFSET(INDIRECT("'"&amp;'DATA for charts'!E$5&amp;"'!$c190"),$R22,0),"")</f>
        <v>697.81899999999996</v>
      </c>
      <c r="F22" s="512">
        <f ca="1">IF(ISNUMBER(OFFSET(INDIRECT("'"&amp;'DATA for charts'!F$5&amp;"'!$c190"),$R22,0)),OFFSET(INDIRECT("'"&amp;'DATA for charts'!F$5&amp;"'!$c190"),$R22,0),"")</f>
        <v>735.73029178161846</v>
      </c>
      <c r="G22" s="512">
        <f ca="1">IF(ISNUMBER(OFFSET(INDIRECT("'"&amp;'DATA for charts'!G$5&amp;"'!$c190"),$R22,0)),OFFSET(INDIRECT("'"&amp;'DATA for charts'!G$5&amp;"'!$c190"),$R22,0),"")</f>
        <v>750</v>
      </c>
      <c r="H22" s="512">
        <f ca="1">IF(ISNUMBER(OFFSET(INDIRECT("'"&amp;'DATA for charts'!H$5&amp;"'!$c190"),$R22,0)),OFFSET(INDIRECT("'"&amp;'DATA for charts'!H$5&amp;"'!$c190"),$R22,0),"")</f>
        <v>763.54600000000005</v>
      </c>
      <c r="I22" s="530">
        <f t="shared" ca="1" si="0"/>
        <v>681.98510916879991</v>
      </c>
      <c r="J22" s="528">
        <f t="shared" ca="1" si="1"/>
        <v>763.54600000000005</v>
      </c>
      <c r="K22" s="512">
        <f t="shared" ca="1" si="2"/>
        <v>721.29740015840309</v>
      </c>
      <c r="L22" s="251">
        <f t="shared" ca="1" si="3"/>
        <v>0.11307525968246755</v>
      </c>
      <c r="M22" s="175"/>
      <c r="N22" s="910" t="str">
        <f>IF(ISNUMBER(YourData!$C201),YourData!$C201,"")</f>
        <v/>
      </c>
      <c r="P22"/>
      <c r="Q22"/>
      <c r="R22">
        <f t="shared" si="5"/>
        <v>11</v>
      </c>
      <c r="S22"/>
      <c r="T22"/>
      <c r="U22"/>
      <c r="V22"/>
      <c r="W22"/>
      <c r="X22"/>
      <c r="Y22"/>
      <c r="Z22"/>
      <c r="AA22"/>
      <c r="AB22"/>
      <c r="AC22"/>
      <c r="AD22"/>
      <c r="AE22"/>
      <c r="AF22"/>
      <c r="AG22"/>
      <c r="AH22"/>
      <c r="AI22"/>
      <c r="AJ22"/>
      <c r="AK22"/>
      <c r="AL22"/>
      <c r="AM22"/>
      <c r="AN22"/>
      <c r="AO22"/>
      <c r="AP22"/>
      <c r="AQ22"/>
      <c r="AR22"/>
      <c r="AS22"/>
    </row>
    <row r="23" spans="2:45" ht="14.45" customHeight="1" thickTop="1">
      <c r="B23" s="497" t="s">
        <v>852</v>
      </c>
      <c r="C23" s="522"/>
      <c r="D23" s="522"/>
      <c r="E23" s="522"/>
      <c r="F23" s="522"/>
      <c r="G23" s="522"/>
      <c r="H23" s="522"/>
      <c r="I23" s="531"/>
      <c r="J23" s="532"/>
      <c r="K23" s="522"/>
      <c r="L23" s="161"/>
      <c r="M23" s="366"/>
      <c r="N23" s="911"/>
      <c r="P23"/>
      <c r="Q23"/>
      <c r="R23"/>
      <c r="S23"/>
      <c r="T23" s="536" t="s">
        <v>918</v>
      </c>
      <c r="U23"/>
      <c r="V23"/>
      <c r="W23"/>
      <c r="X23"/>
      <c r="Y23"/>
      <c r="Z23"/>
      <c r="AA23"/>
      <c r="AB23"/>
      <c r="AC23"/>
      <c r="AD23"/>
      <c r="AE23"/>
      <c r="AF23"/>
      <c r="AG23"/>
      <c r="AH23"/>
      <c r="AI23"/>
      <c r="AJ23"/>
      <c r="AK23"/>
      <c r="AL23"/>
      <c r="AM23"/>
      <c r="AN23"/>
      <c r="AO23"/>
      <c r="AP23"/>
      <c r="AQ23"/>
      <c r="AR23"/>
      <c r="AS23"/>
    </row>
    <row r="24" spans="2:45" ht="14.45" customHeight="1">
      <c r="B24" s="351" t="s">
        <v>143</v>
      </c>
      <c r="C24" s="510">
        <f ca="1">IF(ISNUMBER(OFFSET(INDIRECT("'"&amp;'DATA for charts'!C$5&amp;"'!$k190"),$R11,0)),OFFSET(INDIRECT("'"&amp;'DATA for charts'!C$5&amp;"'!$k190"),$R11,0),"")</f>
        <v>277.8</v>
      </c>
      <c r="D24" s="510">
        <f ca="1">IF(ISNUMBER(OFFSET(INDIRECT("'"&amp;'DATA for charts'!D$5&amp;"'!$k190"),$R11,0)),OFFSET(INDIRECT("'"&amp;'DATA for charts'!D$5&amp;"'!$k190"),$R11,0),"")</f>
        <v>206.10430924900001</v>
      </c>
      <c r="E24" s="510">
        <f ca="1">IF(ISNUMBER(OFFSET(INDIRECT("'"&amp;'DATA for charts'!E$5&amp;"'!$k190"),$R11,0)),OFFSET(INDIRECT("'"&amp;'DATA for charts'!E$5&amp;"'!$k190"),$R11,0),"")</f>
        <v>275.30700000000002</v>
      </c>
      <c r="F24" s="510">
        <f ca="1">IF(ISNUMBER(OFFSET(INDIRECT("'"&amp;'DATA for charts'!F$5&amp;"'!$k190"),$R11,0)),OFFSET(INDIRECT("'"&amp;'DATA for charts'!F$5&amp;"'!$k190"),$R11,0),"")</f>
        <v>255.8354900986798</v>
      </c>
      <c r="G24" s="510">
        <f ca="1">IF(ISNUMBER(OFFSET(INDIRECT("'"&amp;'DATA for charts'!G$5&amp;"'!$k190"),$R11,0)),OFFSET(INDIRECT("'"&amp;'DATA for charts'!G$5&amp;"'!$k190"),$R11,0),"")</f>
        <v>266</v>
      </c>
      <c r="H24" s="510">
        <f ca="1">IF(ISNUMBER(OFFSET(INDIRECT("'"&amp;'DATA for charts'!H$5&amp;"'!$k190"),$R11,0)),OFFSET(INDIRECT("'"&amp;'DATA for charts'!H$5&amp;"'!$k190"),$R11,0),"")</f>
        <v>291.93599999999998</v>
      </c>
      <c r="I24" s="529">
        <f t="shared" ref="I24:I35" ca="1" si="7">MIN(C24:H24)</f>
        <v>206.10430924900001</v>
      </c>
      <c r="J24" s="527">
        <f t="shared" ref="J24:J35" ca="1" si="8">MAX(C24:H24)</f>
        <v>291.93599999999998</v>
      </c>
      <c r="K24" s="510">
        <f t="shared" ref="K24:K35" ca="1" si="9">AVERAGE(C24:H24)</f>
        <v>262.16379989127995</v>
      </c>
      <c r="L24" s="241">
        <f t="shared" ref="L24:L27" ca="1" si="10">ABS((J24-I24)/K24)</f>
        <v>0.32739718750870489</v>
      </c>
      <c r="M24" s="366"/>
      <c r="N24" s="909" t="str">
        <f>IF(ISNUMBER(YourData!$K190),YourData!$K190,"")</f>
        <v/>
      </c>
      <c r="P24"/>
      <c r="Q24"/>
      <c r="R24"/>
      <c r="S24"/>
      <c r="T24" s="237">
        <f t="shared" ref="T24:Y24" ca="1" si="11">SUM(C24:C35)</f>
        <v>1726</v>
      </c>
      <c r="U24" s="237">
        <f t="shared" ca="1" si="11"/>
        <v>1378.89128267653</v>
      </c>
      <c r="V24" s="237">
        <f t="shared" ca="1" si="11"/>
        <v>1590.894</v>
      </c>
      <c r="W24" s="237">
        <f t="shared" ca="1" si="11"/>
        <v>1663.6866692222422</v>
      </c>
      <c r="X24" s="237">
        <f t="shared" ca="1" si="11"/>
        <v>1585</v>
      </c>
      <c r="Y24" s="237">
        <f t="shared" ca="1" si="11"/>
        <v>1814.0315720000001</v>
      </c>
      <c r="Z24" s="237" t="e">
        <f>SUM(#REF!)</f>
        <v>#REF!</v>
      </c>
      <c r="AA24" s="237" t="e">
        <f>SUM(#REF!)</f>
        <v>#REF!</v>
      </c>
      <c r="AB24"/>
      <c r="AC24"/>
      <c r="AD24"/>
      <c r="AE24"/>
      <c r="AF24"/>
      <c r="AG24"/>
      <c r="AH24"/>
      <c r="AI24"/>
      <c r="AJ24"/>
      <c r="AK24"/>
      <c r="AL24"/>
      <c r="AM24"/>
      <c r="AN24"/>
      <c r="AO24"/>
      <c r="AP24"/>
      <c r="AQ24"/>
      <c r="AR24"/>
      <c r="AS24"/>
    </row>
    <row r="25" spans="2:45" ht="14.45" customHeight="1">
      <c r="B25" s="351" t="s">
        <v>145</v>
      </c>
      <c r="C25" s="510">
        <f ca="1">IF(ISNUMBER(OFFSET(INDIRECT("'"&amp;'DATA for charts'!C$5&amp;"'!$k190"),$R12,0)),OFFSET(INDIRECT("'"&amp;'DATA for charts'!C$5&amp;"'!$k190"),$R12,0),"")</f>
        <v>307.39999999999998</v>
      </c>
      <c r="D25" s="510">
        <f ca="1">IF(ISNUMBER(OFFSET(INDIRECT("'"&amp;'DATA for charts'!D$5&amp;"'!$k190"),$R12,0)),OFFSET(INDIRECT("'"&amp;'DATA for charts'!D$5&amp;"'!$k190"),$R12,0),"")</f>
        <v>243.22972475</v>
      </c>
      <c r="E25" s="510">
        <f ca="1">IF(ISNUMBER(OFFSET(INDIRECT("'"&amp;'DATA for charts'!E$5&amp;"'!$k190"),$R12,0)),OFFSET(INDIRECT("'"&amp;'DATA for charts'!E$5&amp;"'!$k190"),$R12,0),"")</f>
        <v>292.916</v>
      </c>
      <c r="F25" s="510">
        <f ca="1">IF(ISNUMBER(OFFSET(INDIRECT("'"&amp;'DATA for charts'!F$5&amp;"'!$k190"),$R12,0)),OFFSET(INDIRECT("'"&amp;'DATA for charts'!F$5&amp;"'!$k190"),$R12,0),"")</f>
        <v>294.18143228612269</v>
      </c>
      <c r="G25" s="510">
        <f ca="1">IF(ISNUMBER(OFFSET(INDIRECT("'"&amp;'DATA for charts'!G$5&amp;"'!$k190"),$R12,0)),OFFSET(INDIRECT("'"&amp;'DATA for charts'!G$5&amp;"'!$k190"),$R12,0),"")</f>
        <v>283</v>
      </c>
      <c r="H25" s="510">
        <f ca="1">IF(ISNUMBER(OFFSET(INDIRECT("'"&amp;'DATA for charts'!H$5&amp;"'!$k190"),$R12,0)),OFFSET(INDIRECT("'"&amp;'DATA for charts'!H$5&amp;"'!$k190"),$R12,0),"")</f>
        <v>322.14100000000002</v>
      </c>
      <c r="I25" s="529">
        <f t="shared" ca="1" si="7"/>
        <v>243.22972475</v>
      </c>
      <c r="J25" s="527">
        <f t="shared" ca="1" si="8"/>
        <v>322.14100000000002</v>
      </c>
      <c r="K25" s="510">
        <f t="shared" ca="1" si="9"/>
        <v>290.47802617268712</v>
      </c>
      <c r="L25" s="241">
        <f t="shared" ca="1" si="10"/>
        <v>0.27166005046828506</v>
      </c>
      <c r="M25" s="366"/>
      <c r="N25" s="909" t="str">
        <f>IF(ISNUMBER(YourData!$K191),YourData!$K191,"")</f>
        <v/>
      </c>
      <c r="P25"/>
      <c r="Q25"/>
      <c r="R25"/>
      <c r="S25"/>
      <c r="T25"/>
      <c r="U25"/>
      <c r="V25"/>
      <c r="W25"/>
      <c r="X25"/>
      <c r="Y25"/>
      <c r="Z25"/>
      <c r="AA25"/>
      <c r="AB25"/>
      <c r="AC25"/>
      <c r="AD25"/>
      <c r="AE25"/>
      <c r="AF25"/>
      <c r="AG25"/>
      <c r="AH25"/>
      <c r="AI25"/>
      <c r="AJ25"/>
      <c r="AK25"/>
      <c r="AL25"/>
      <c r="AM25"/>
      <c r="AN25"/>
      <c r="AO25"/>
      <c r="AP25"/>
      <c r="AQ25"/>
      <c r="AR25"/>
      <c r="AS25"/>
    </row>
    <row r="26" spans="2:45" ht="15">
      <c r="B26" s="351" t="s">
        <v>147</v>
      </c>
      <c r="C26" s="510">
        <f ca="1">IF(ISNUMBER(OFFSET(INDIRECT("'"&amp;'DATA for charts'!C$5&amp;"'!$k190"),$R13,0)),OFFSET(INDIRECT("'"&amp;'DATA for charts'!C$5&amp;"'!$k190"),$R13,0),"")</f>
        <v>134.4</v>
      </c>
      <c r="D26" s="510">
        <f ca="1">IF(ISNUMBER(OFFSET(INDIRECT("'"&amp;'DATA for charts'!D$5&amp;"'!$k190"),$R13,0)),OFFSET(INDIRECT("'"&amp;'DATA for charts'!D$5&amp;"'!$k190"),$R13,0),"")</f>
        <v>102.4399100246</v>
      </c>
      <c r="E26" s="510">
        <f ca="1">IF(ISNUMBER(OFFSET(INDIRECT("'"&amp;'DATA for charts'!E$5&amp;"'!$k190"),$R13,0)),OFFSET(INDIRECT("'"&amp;'DATA for charts'!E$5&amp;"'!$k190"),$R13,0),"")</f>
        <v>119.976</v>
      </c>
      <c r="F26" s="510">
        <f ca="1">IF(ISNUMBER(OFFSET(INDIRECT("'"&amp;'DATA for charts'!F$5&amp;"'!$k190"),$R13,0)),OFFSET(INDIRECT("'"&amp;'DATA for charts'!F$5&amp;"'!$k190"),$R13,0),"")</f>
        <v>125.54241914544262</v>
      </c>
      <c r="G26" s="510">
        <f ca="1">IF(ISNUMBER(OFFSET(INDIRECT("'"&amp;'DATA for charts'!G$5&amp;"'!$k190"),$R13,0)),OFFSET(INDIRECT("'"&amp;'DATA for charts'!G$5&amp;"'!$k190"),$R13,0),"")</f>
        <v>115</v>
      </c>
      <c r="H26" s="510">
        <f ca="1">IF(ISNUMBER(OFFSET(INDIRECT("'"&amp;'DATA for charts'!H$5&amp;"'!$k190"),$R13,0)),OFFSET(INDIRECT("'"&amp;'DATA for charts'!H$5&amp;"'!$k190"),$R13,0),"")</f>
        <v>143.84</v>
      </c>
      <c r="I26" s="529">
        <f t="shared" ca="1" si="7"/>
        <v>102.4399100246</v>
      </c>
      <c r="J26" s="527">
        <f t="shared" ca="1" si="8"/>
        <v>143.84</v>
      </c>
      <c r="K26" s="510">
        <f t="shared" ca="1" si="9"/>
        <v>123.53305486167379</v>
      </c>
      <c r="L26" s="241">
        <f t="shared" ca="1" si="10"/>
        <v>0.335133701840028</v>
      </c>
      <c r="M26" s="366"/>
      <c r="N26" s="909" t="str">
        <f>IF(ISNUMBER(YourData!$K192),YourData!$K192,"")</f>
        <v/>
      </c>
      <c r="P26"/>
      <c r="Q26"/>
      <c r="R26"/>
      <c r="S26"/>
      <c r="T26"/>
      <c r="U26"/>
      <c r="V26"/>
      <c r="W26"/>
      <c r="X26"/>
      <c r="Y26"/>
      <c r="Z26"/>
      <c r="AA26"/>
      <c r="AB26"/>
      <c r="AC26"/>
      <c r="AD26"/>
      <c r="AE26"/>
      <c r="AF26"/>
      <c r="AG26"/>
      <c r="AH26"/>
      <c r="AI26"/>
      <c r="AJ26"/>
      <c r="AK26"/>
      <c r="AL26"/>
      <c r="AM26"/>
      <c r="AN26"/>
      <c r="AO26"/>
      <c r="AP26"/>
      <c r="AQ26"/>
      <c r="AR26"/>
      <c r="AS26"/>
    </row>
    <row r="27" spans="2:45" ht="15">
      <c r="B27" s="351" t="s">
        <v>149</v>
      </c>
      <c r="C27" s="510">
        <f ca="1">IF(ISNUMBER(OFFSET(INDIRECT("'"&amp;'DATA for charts'!C$5&amp;"'!$k190"),$R14,0)),OFFSET(INDIRECT("'"&amp;'DATA for charts'!C$5&amp;"'!$k190"),$R14,0),"")</f>
        <v>275.7</v>
      </c>
      <c r="D27" s="510">
        <f ca="1">IF(ISNUMBER(OFFSET(INDIRECT("'"&amp;'DATA for charts'!D$5&amp;"'!$k190"),$R14,0)),OFFSET(INDIRECT("'"&amp;'DATA for charts'!D$5&amp;"'!$k190"),$R14,0),"")</f>
        <v>222.36915323362999</v>
      </c>
      <c r="E27" s="510">
        <f ca="1">IF(ISNUMBER(OFFSET(INDIRECT("'"&amp;'DATA for charts'!E$5&amp;"'!$k190"),$R14,0)),OFFSET(INDIRECT("'"&amp;'DATA for charts'!E$5&amp;"'!$k190"),$R14,0),"")</f>
        <v>214.166</v>
      </c>
      <c r="F27" s="510">
        <f ca="1">IF(ISNUMBER(OFFSET(INDIRECT("'"&amp;'DATA for charts'!F$5&amp;"'!$k190"),$R14,0)),OFFSET(INDIRECT("'"&amp;'DATA for charts'!F$5&amp;"'!$k190"),$R14,0),"")</f>
        <v>268.65431060493762</v>
      </c>
      <c r="G27" s="510">
        <f ca="1">IF(ISNUMBER(OFFSET(INDIRECT("'"&amp;'DATA for charts'!G$5&amp;"'!$k190"),$R14,0)),OFFSET(INDIRECT("'"&amp;'DATA for charts'!G$5&amp;"'!$k190"),$R14,0),"")</f>
        <v>228</v>
      </c>
      <c r="H27" s="510">
        <f ca="1">IF(ISNUMBER(OFFSET(INDIRECT("'"&amp;'DATA for charts'!H$5&amp;"'!$k190"),$R14,0)),OFFSET(INDIRECT("'"&amp;'DATA for charts'!H$5&amp;"'!$k190"),$R14,0),"")</f>
        <v>275.46600000000001</v>
      </c>
      <c r="I27" s="529">
        <f t="shared" ca="1" si="7"/>
        <v>214.166</v>
      </c>
      <c r="J27" s="527">
        <f t="shared" ca="1" si="8"/>
        <v>275.7</v>
      </c>
      <c r="K27" s="510">
        <f t="shared" ca="1" si="9"/>
        <v>247.39257730642794</v>
      </c>
      <c r="L27" s="241">
        <f t="shared" ca="1" si="10"/>
        <v>0.24873017885165616</v>
      </c>
      <c r="M27" s="366"/>
      <c r="N27" s="909" t="str">
        <f>IF(ISNUMBER(YourData!$K193),YourData!$K193,"")</f>
        <v/>
      </c>
      <c r="P27"/>
      <c r="Q27"/>
      <c r="R27"/>
      <c r="S27"/>
      <c r="T27"/>
      <c r="U27"/>
      <c r="V27"/>
      <c r="W27"/>
      <c r="X27"/>
      <c r="Y27"/>
      <c r="Z27"/>
      <c r="AA27"/>
      <c r="AB27"/>
      <c r="AC27"/>
      <c r="AD27"/>
      <c r="AE27"/>
      <c r="AF27"/>
      <c r="AG27"/>
      <c r="AH27"/>
      <c r="AI27"/>
      <c r="AJ27"/>
      <c r="AK27"/>
      <c r="AL27"/>
      <c r="AM27"/>
      <c r="AN27"/>
      <c r="AO27"/>
      <c r="AP27"/>
      <c r="AQ27"/>
      <c r="AR27"/>
      <c r="AS27"/>
    </row>
    <row r="28" spans="2:45" ht="15">
      <c r="B28" s="351" t="s">
        <v>151</v>
      </c>
      <c r="C28" s="510">
        <f ca="1">IF(ISNUMBER(OFFSET(INDIRECT("'"&amp;'DATA for charts'!C$5&amp;"'!$k190"),$R15,0)),OFFSET(INDIRECT("'"&amp;'DATA for charts'!C$5&amp;"'!$k190"),$R15,0),"")</f>
        <v>20.100000000000001</v>
      </c>
      <c r="D28" s="510">
        <f ca="1">IF(ISNUMBER(OFFSET(INDIRECT("'"&amp;'DATA for charts'!D$5&amp;"'!$k190"),$R15,0)),OFFSET(INDIRECT("'"&amp;'DATA for charts'!D$5&amp;"'!$k190"),$R15,0),"")</f>
        <v>33.346862573000003</v>
      </c>
      <c r="E28" s="510">
        <f ca="1">IF(ISNUMBER(OFFSET(INDIRECT("'"&amp;'DATA for charts'!E$5&amp;"'!$k190"),$R15,0)),OFFSET(INDIRECT("'"&amp;'DATA for charts'!E$5&amp;"'!$k190"),$R15,0),"")</f>
        <v>26.771000000000001</v>
      </c>
      <c r="F28" s="510">
        <f ca="1">IF(ISNUMBER(OFFSET(INDIRECT("'"&amp;'DATA for charts'!F$5&amp;"'!$k190"),$R15,0)),OFFSET(INDIRECT("'"&amp;'DATA for charts'!F$5&amp;"'!$k190"),$R15,0),"")</f>
        <v>33.413922856179965</v>
      </c>
      <c r="G28" s="510">
        <f ca="1">IF(ISNUMBER(OFFSET(INDIRECT("'"&amp;'DATA for charts'!G$5&amp;"'!$k190"),$R15,0)),OFFSET(INDIRECT("'"&amp;'DATA for charts'!G$5&amp;"'!$k190"),$R15,0),"")</f>
        <v>29</v>
      </c>
      <c r="H28" s="510">
        <f ca="1">IF(ISNUMBER(OFFSET(INDIRECT("'"&amp;'DATA for charts'!H$5&amp;"'!$k190"),$R15,0)),OFFSET(INDIRECT("'"&amp;'DATA for charts'!H$5&amp;"'!$k190"),$R15,0),"")</f>
        <v>37.502800000000001</v>
      </c>
      <c r="I28" s="529">
        <f t="shared" ca="1" si="7"/>
        <v>20.100000000000001</v>
      </c>
      <c r="J28" s="527">
        <f t="shared" ca="1" si="8"/>
        <v>37.502800000000001</v>
      </c>
      <c r="K28" s="510">
        <f t="shared" ca="1" si="9"/>
        <v>30.022430904863327</v>
      </c>
      <c r="L28" s="241">
        <f ca="1">ABS((J28-I28)/K28)</f>
        <v>0.57965992344680273</v>
      </c>
      <c r="M28" s="366"/>
      <c r="N28" s="909" t="str">
        <f>IF(ISNUMBER(YourData!$K194),YourData!$K194,"")</f>
        <v/>
      </c>
      <c r="P28"/>
      <c r="Q28"/>
      <c r="R28"/>
      <c r="S28"/>
      <c r="T28"/>
      <c r="U28"/>
      <c r="V28"/>
      <c r="W28"/>
      <c r="X28"/>
      <c r="Y28"/>
      <c r="Z28"/>
      <c r="AA28"/>
      <c r="AB28"/>
      <c r="AC28"/>
      <c r="AD28"/>
      <c r="AE28"/>
      <c r="AF28"/>
      <c r="AG28"/>
      <c r="AH28"/>
      <c r="AI28"/>
      <c r="AJ28"/>
      <c r="AK28"/>
      <c r="AL28"/>
      <c r="AM28"/>
      <c r="AN28"/>
      <c r="AO28"/>
      <c r="AP28"/>
      <c r="AQ28"/>
      <c r="AR28"/>
      <c r="AS28"/>
    </row>
    <row r="29" spans="2:45" ht="15">
      <c r="B29" s="351" t="s">
        <v>153</v>
      </c>
      <c r="C29" s="510">
        <f ca="1">IF(ISNUMBER(OFFSET(INDIRECT("'"&amp;'DATA for charts'!C$5&amp;"'!$k190"),$R16,0)),OFFSET(INDIRECT("'"&amp;'DATA for charts'!C$5&amp;"'!$k190"),$R16,0),"")</f>
        <v>0</v>
      </c>
      <c r="D29" s="510">
        <f ca="1">IF(ISNUMBER(OFFSET(INDIRECT("'"&amp;'DATA for charts'!D$5&amp;"'!$k190"),$R16,0)),OFFSET(INDIRECT("'"&amp;'DATA for charts'!D$5&amp;"'!$k190"),$R16,0),"")</f>
        <v>0</v>
      </c>
      <c r="E29" s="510">
        <f ca="1">IF(ISNUMBER(OFFSET(INDIRECT("'"&amp;'DATA for charts'!E$5&amp;"'!$k190"),$R16,0)),OFFSET(INDIRECT("'"&amp;'DATA for charts'!E$5&amp;"'!$k190"),$R16,0),"")</f>
        <v>0</v>
      </c>
      <c r="F29" s="510">
        <f ca="1">IF(ISNUMBER(OFFSET(INDIRECT("'"&amp;'DATA for charts'!F$5&amp;"'!$k190"),$R16,0)),OFFSET(INDIRECT("'"&amp;'DATA for charts'!F$5&amp;"'!$k190"),$R16,0),"")</f>
        <v>0</v>
      </c>
      <c r="G29" s="510">
        <f ca="1">IF(ISNUMBER(OFFSET(INDIRECT("'"&amp;'DATA for charts'!G$5&amp;"'!$k190"),$R16,0)),OFFSET(INDIRECT("'"&amp;'DATA for charts'!G$5&amp;"'!$k190"),$R16,0),"")</f>
        <v>0</v>
      </c>
      <c r="H29" s="510">
        <f ca="1">IF(ISNUMBER(OFFSET(INDIRECT("'"&amp;'DATA for charts'!H$5&amp;"'!$k190"),$R16,0)),OFFSET(INDIRECT("'"&amp;'DATA for charts'!H$5&amp;"'!$k190"),$R16,0),"")</f>
        <v>0</v>
      </c>
      <c r="I29" s="529">
        <f t="shared" ca="1" si="7"/>
        <v>0</v>
      </c>
      <c r="J29" s="527">
        <f t="shared" ca="1" si="8"/>
        <v>0</v>
      </c>
      <c r="K29" s="510">
        <f t="shared" ca="1" si="9"/>
        <v>0</v>
      </c>
      <c r="L29" s="241" t="e">
        <f ca="1">ABS((J29-I29)/K29)</f>
        <v>#DIV/0!</v>
      </c>
      <c r="M29" s="366"/>
      <c r="N29" s="909" t="str">
        <f>IF(ISNUMBER(YourData!$K195),YourData!$K195,"")</f>
        <v/>
      </c>
      <c r="P29"/>
      <c r="Q29"/>
      <c r="R29"/>
      <c r="S29"/>
      <c r="T29"/>
      <c r="U29"/>
      <c r="V29"/>
      <c r="W29"/>
      <c r="X29"/>
      <c r="Y29"/>
      <c r="Z29"/>
      <c r="AA29"/>
      <c r="AB29"/>
      <c r="AC29"/>
      <c r="AD29"/>
      <c r="AE29"/>
      <c r="AF29"/>
      <c r="AG29"/>
      <c r="AH29"/>
      <c r="AI29"/>
      <c r="AJ29"/>
      <c r="AK29"/>
      <c r="AL29"/>
      <c r="AM29"/>
      <c r="AN29"/>
      <c r="AO29"/>
      <c r="AP29"/>
      <c r="AQ29"/>
      <c r="AR29"/>
      <c r="AS29"/>
    </row>
    <row r="30" spans="2:45" ht="15">
      <c r="B30" s="351" t="s">
        <v>155</v>
      </c>
      <c r="C30" s="510">
        <f ca="1">IF(ISNUMBER(OFFSET(INDIRECT("'"&amp;'DATA for charts'!C$5&amp;"'!$k190"),$R17,0)),OFFSET(INDIRECT("'"&amp;'DATA for charts'!C$5&amp;"'!$k190"),$R17,0),"")</f>
        <v>0</v>
      </c>
      <c r="D30" s="510">
        <f ca="1">IF(ISNUMBER(OFFSET(INDIRECT("'"&amp;'DATA for charts'!D$5&amp;"'!$k190"),$R17,0)),OFFSET(INDIRECT("'"&amp;'DATA for charts'!D$5&amp;"'!$k190"),$R17,0),"")</f>
        <v>0</v>
      </c>
      <c r="E30" s="510">
        <f ca="1">IF(ISNUMBER(OFFSET(INDIRECT("'"&amp;'DATA for charts'!E$5&amp;"'!$k190"),$R17,0)),OFFSET(INDIRECT("'"&amp;'DATA for charts'!E$5&amp;"'!$k190"),$R17,0),"")</f>
        <v>0</v>
      </c>
      <c r="F30" s="510">
        <f ca="1">IF(ISNUMBER(OFFSET(INDIRECT("'"&amp;'DATA for charts'!F$5&amp;"'!$k190"),$R17,0)),OFFSET(INDIRECT("'"&amp;'DATA for charts'!F$5&amp;"'!$k190"),$R17,0),"")</f>
        <v>0</v>
      </c>
      <c r="G30" s="510">
        <f ca="1">IF(ISNUMBER(OFFSET(INDIRECT("'"&amp;'DATA for charts'!G$5&amp;"'!$k190"),$R17,0)),OFFSET(INDIRECT("'"&amp;'DATA for charts'!G$5&amp;"'!$k190"),$R17,0),"")</f>
        <v>0</v>
      </c>
      <c r="H30" s="510">
        <f ca="1">IF(ISNUMBER(OFFSET(INDIRECT("'"&amp;'DATA for charts'!H$5&amp;"'!$k190"),$R17,0)),OFFSET(INDIRECT("'"&amp;'DATA for charts'!H$5&amp;"'!$k190"),$R17,0),"")</f>
        <v>0</v>
      </c>
      <c r="I30" s="529">
        <f t="shared" ca="1" si="7"/>
        <v>0</v>
      </c>
      <c r="J30" s="527">
        <f t="shared" ca="1" si="8"/>
        <v>0</v>
      </c>
      <c r="K30" s="510">
        <f t="shared" ca="1" si="9"/>
        <v>0</v>
      </c>
      <c r="L30" s="241" t="e">
        <f t="shared" ref="L30:L35" ca="1" si="12">ABS((J30-I30)/K30)</f>
        <v>#DIV/0!</v>
      </c>
      <c r="M30" s="366"/>
      <c r="N30" s="909" t="str">
        <f>IF(ISNUMBER(YourData!$K196),YourData!$K196,"")</f>
        <v/>
      </c>
      <c r="P30"/>
      <c r="Q30"/>
      <c r="R30"/>
      <c r="S30"/>
      <c r="T30"/>
      <c r="U30"/>
      <c r="V30"/>
      <c r="W30"/>
      <c r="X30"/>
      <c r="Y30"/>
      <c r="Z30"/>
      <c r="AA30"/>
      <c r="AB30"/>
      <c r="AC30"/>
      <c r="AD30"/>
      <c r="AE30"/>
      <c r="AF30"/>
      <c r="AG30"/>
      <c r="AH30"/>
      <c r="AI30"/>
      <c r="AJ30"/>
      <c r="AK30"/>
      <c r="AL30"/>
      <c r="AM30"/>
      <c r="AN30"/>
      <c r="AO30"/>
      <c r="AP30"/>
      <c r="AQ30"/>
      <c r="AR30"/>
      <c r="AS30"/>
    </row>
    <row r="31" spans="2:45" ht="15">
      <c r="B31" s="351" t="s">
        <v>157</v>
      </c>
      <c r="C31" s="510">
        <f ca="1">IF(ISNUMBER(OFFSET(INDIRECT("'"&amp;'DATA for charts'!C$5&amp;"'!$k190"),$R18,0)),OFFSET(INDIRECT("'"&amp;'DATA for charts'!C$5&amp;"'!$k190"),$R18,0),"")</f>
        <v>0</v>
      </c>
      <c r="D31" s="510">
        <f ca="1">IF(ISNUMBER(OFFSET(INDIRECT("'"&amp;'DATA for charts'!D$5&amp;"'!$k190"),$R18,0)),OFFSET(INDIRECT("'"&amp;'DATA for charts'!D$5&amp;"'!$k190"),$R18,0),"")</f>
        <v>0</v>
      </c>
      <c r="E31" s="510">
        <f ca="1">IF(ISNUMBER(OFFSET(INDIRECT("'"&amp;'DATA for charts'!E$5&amp;"'!$k190"),$R18,0)),OFFSET(INDIRECT("'"&amp;'DATA for charts'!E$5&amp;"'!$k190"),$R18,0),"")</f>
        <v>0</v>
      </c>
      <c r="F31" s="510">
        <f ca="1">IF(ISNUMBER(OFFSET(INDIRECT("'"&amp;'DATA for charts'!F$5&amp;"'!$k190"),$R18,0)),OFFSET(INDIRECT("'"&amp;'DATA for charts'!F$5&amp;"'!$k190"),$R18,0),"")</f>
        <v>0</v>
      </c>
      <c r="G31" s="510">
        <f ca="1">IF(ISNUMBER(OFFSET(INDIRECT("'"&amp;'DATA for charts'!G$5&amp;"'!$k190"),$R18,0)),OFFSET(INDIRECT("'"&amp;'DATA for charts'!G$5&amp;"'!$k190"),$R18,0),"")</f>
        <v>0</v>
      </c>
      <c r="H31" s="510">
        <f ca="1">IF(ISNUMBER(OFFSET(INDIRECT("'"&amp;'DATA for charts'!H$5&amp;"'!$k190"),$R18,0)),OFFSET(INDIRECT("'"&amp;'DATA for charts'!H$5&amp;"'!$k190"),$R18,0),"")</f>
        <v>0</v>
      </c>
      <c r="I31" s="529">
        <f t="shared" ca="1" si="7"/>
        <v>0</v>
      </c>
      <c r="J31" s="527">
        <f t="shared" ca="1" si="8"/>
        <v>0</v>
      </c>
      <c r="K31" s="510">
        <f t="shared" ca="1" si="9"/>
        <v>0</v>
      </c>
      <c r="L31" s="241" t="e">
        <f t="shared" ca="1" si="12"/>
        <v>#DIV/0!</v>
      </c>
      <c r="M31" s="366"/>
      <c r="N31" s="909" t="str">
        <f>IF(ISNUMBER(YourData!$K197),YourData!$K197,"")</f>
        <v/>
      </c>
      <c r="P31"/>
      <c r="Q31"/>
      <c r="R31"/>
      <c r="S31"/>
      <c r="T31"/>
      <c r="U31"/>
      <c r="V31"/>
      <c r="W31"/>
      <c r="X31"/>
      <c r="Y31"/>
      <c r="Z31"/>
      <c r="AA31"/>
      <c r="AB31"/>
      <c r="AC31"/>
      <c r="AD31"/>
      <c r="AE31"/>
      <c r="AF31"/>
      <c r="AG31"/>
      <c r="AH31"/>
      <c r="AI31"/>
      <c r="AJ31"/>
      <c r="AK31"/>
      <c r="AL31"/>
      <c r="AM31"/>
      <c r="AN31"/>
      <c r="AO31"/>
      <c r="AP31"/>
      <c r="AQ31"/>
      <c r="AR31"/>
      <c r="AS31"/>
    </row>
    <row r="32" spans="2:45" ht="15">
      <c r="B32" s="351" t="s">
        <v>159</v>
      </c>
      <c r="C32" s="510">
        <f ca="1">IF(ISNUMBER(OFFSET(INDIRECT("'"&amp;'DATA for charts'!C$5&amp;"'!$k190"),$R19,0)),OFFSET(INDIRECT("'"&amp;'DATA for charts'!C$5&amp;"'!$k190"),$R19,0),"")</f>
        <v>2.1</v>
      </c>
      <c r="D32" s="510">
        <f ca="1">IF(ISNUMBER(OFFSET(INDIRECT("'"&amp;'DATA for charts'!D$5&amp;"'!$k190"),$R19,0)),OFFSET(INDIRECT("'"&amp;'DATA for charts'!D$5&amp;"'!$k190"),$R19,0),"")</f>
        <v>0</v>
      </c>
      <c r="E32" s="510">
        <f ca="1">IF(ISNUMBER(OFFSET(INDIRECT("'"&amp;'DATA for charts'!E$5&amp;"'!$k190"),$R19,0)),OFFSET(INDIRECT("'"&amp;'DATA for charts'!E$5&amp;"'!$k190"),$R19,0),"")</f>
        <v>0</v>
      </c>
      <c r="F32" s="510">
        <f ca="1">IF(ISNUMBER(OFFSET(INDIRECT("'"&amp;'DATA for charts'!F$5&amp;"'!$k190"),$R19,0)),OFFSET(INDIRECT("'"&amp;'DATA for charts'!F$5&amp;"'!$k190"),$R19,0),"")</f>
        <v>0.11241047617275447</v>
      </c>
      <c r="G32" s="510">
        <f ca="1">IF(ISNUMBER(OFFSET(INDIRECT("'"&amp;'DATA for charts'!G$5&amp;"'!$k190"),$R19,0)),OFFSET(INDIRECT("'"&amp;'DATA for charts'!G$5&amp;"'!$k190"),$R19,0),"")</f>
        <v>0</v>
      </c>
      <c r="H32" s="510">
        <f ca="1">IF(ISNUMBER(OFFSET(INDIRECT("'"&amp;'DATA for charts'!H$5&amp;"'!$k190"),$R19,0)),OFFSET(INDIRECT("'"&amp;'DATA for charts'!H$5&amp;"'!$k190"),$R19,0),"")</f>
        <v>0.536972</v>
      </c>
      <c r="I32" s="529">
        <f t="shared" ca="1" si="7"/>
        <v>0</v>
      </c>
      <c r="J32" s="527">
        <f t="shared" ca="1" si="8"/>
        <v>2.1</v>
      </c>
      <c r="K32" s="510">
        <f t="shared" ca="1" si="9"/>
        <v>0.45823041269545911</v>
      </c>
      <c r="L32" s="241">
        <f t="shared" ca="1" si="12"/>
        <v>4.5828472790514327</v>
      </c>
      <c r="M32" s="366"/>
      <c r="N32" s="909" t="str">
        <f>IF(ISNUMBER(YourData!$K198),YourData!$K198,"")</f>
        <v/>
      </c>
      <c r="P32"/>
      <c r="Q32"/>
      <c r="R32"/>
      <c r="S32"/>
      <c r="T32"/>
      <c r="U32"/>
      <c r="V32"/>
      <c r="W32"/>
      <c r="X32"/>
      <c r="Y32"/>
      <c r="Z32"/>
      <c r="AA32"/>
      <c r="AB32"/>
      <c r="AC32"/>
      <c r="AD32"/>
      <c r="AE32"/>
      <c r="AF32"/>
      <c r="AG32"/>
      <c r="AH32"/>
      <c r="AI32"/>
      <c r="AJ32"/>
      <c r="AK32"/>
      <c r="AL32"/>
      <c r="AM32"/>
      <c r="AN32"/>
      <c r="AO32"/>
      <c r="AP32"/>
      <c r="AQ32"/>
      <c r="AR32"/>
      <c r="AS32"/>
    </row>
    <row r="33" spans="2:45" ht="15">
      <c r="B33" s="351" t="s">
        <v>161</v>
      </c>
      <c r="C33" s="510">
        <f ca="1">IF(ISNUMBER(OFFSET(INDIRECT("'"&amp;'DATA for charts'!C$5&amp;"'!$k190"),$R20,0)),OFFSET(INDIRECT("'"&amp;'DATA for charts'!C$5&amp;"'!$k190"),$R20,0),"")</f>
        <v>80.5</v>
      </c>
      <c r="D33" s="510">
        <f ca="1">IF(ISNUMBER(OFFSET(INDIRECT("'"&amp;'DATA for charts'!D$5&amp;"'!$k190"),$R20,0)),OFFSET(INDIRECT("'"&amp;'DATA for charts'!D$5&amp;"'!$k190"),$R20,0),"")</f>
        <v>65.069443222999993</v>
      </c>
      <c r="E33" s="510">
        <f ca="1">IF(ISNUMBER(OFFSET(INDIRECT("'"&amp;'DATA for charts'!E$5&amp;"'!$k190"),$R20,0)),OFFSET(INDIRECT("'"&amp;'DATA for charts'!E$5&amp;"'!$k190"),$R20,0),"")</f>
        <v>63.591000000000001</v>
      </c>
      <c r="F33" s="510">
        <f ca="1">IF(ISNUMBER(OFFSET(INDIRECT("'"&amp;'DATA for charts'!F$5&amp;"'!$k190"),$R20,0)),OFFSET(INDIRECT("'"&amp;'DATA for charts'!F$5&amp;"'!$k190"),$R20,0),"")</f>
        <v>81.090474922385098</v>
      </c>
      <c r="G33" s="510">
        <f ca="1">IF(ISNUMBER(OFFSET(INDIRECT("'"&amp;'DATA for charts'!G$5&amp;"'!$k190"),$R20,0)),OFFSET(INDIRECT("'"&amp;'DATA for charts'!G$5&amp;"'!$k190"),$R20,0),"")</f>
        <v>70</v>
      </c>
      <c r="H33" s="510">
        <f ca="1">IF(ISNUMBER(OFFSET(INDIRECT("'"&amp;'DATA for charts'!H$5&amp;"'!$k190"),$R20,0)),OFFSET(INDIRECT("'"&amp;'DATA for charts'!H$5&amp;"'!$k190"),$R20,0),"")</f>
        <v>85.009799999999998</v>
      </c>
      <c r="I33" s="529">
        <f t="shared" ca="1" si="7"/>
        <v>63.591000000000001</v>
      </c>
      <c r="J33" s="527">
        <f t="shared" ca="1" si="8"/>
        <v>85.009799999999998</v>
      </c>
      <c r="K33" s="510">
        <f t="shared" ca="1" si="9"/>
        <v>74.210119690897514</v>
      </c>
      <c r="L33" s="241">
        <f t="shared" ca="1" si="12"/>
        <v>0.28862370912773494</v>
      </c>
      <c r="M33" s="366"/>
      <c r="N33" s="909" t="str">
        <f>IF(ISNUMBER(YourData!$K199),YourData!$K199,"")</f>
        <v/>
      </c>
      <c r="P33"/>
      <c r="Q33"/>
      <c r="R33"/>
      <c r="S33"/>
      <c r="T33"/>
      <c r="U33"/>
      <c r="V33"/>
      <c r="W33"/>
      <c r="X33"/>
      <c r="Y33"/>
      <c r="Z33"/>
      <c r="AA33"/>
      <c r="AB33"/>
      <c r="AC33"/>
      <c r="AD33"/>
      <c r="AE33"/>
      <c r="AF33"/>
      <c r="AG33"/>
      <c r="AH33"/>
      <c r="AI33"/>
      <c r="AJ33"/>
      <c r="AK33"/>
      <c r="AL33"/>
      <c r="AM33"/>
      <c r="AN33"/>
      <c r="AO33"/>
      <c r="AP33"/>
      <c r="AQ33"/>
      <c r="AR33"/>
      <c r="AS33"/>
    </row>
    <row r="34" spans="2:45" ht="15">
      <c r="B34" s="351" t="s">
        <v>163</v>
      </c>
      <c r="C34" s="510">
        <f ca="1">IF(ISNUMBER(OFFSET(INDIRECT("'"&amp;'DATA for charts'!C$5&amp;"'!$k190"),$R21,0)),OFFSET(INDIRECT("'"&amp;'DATA for charts'!C$5&amp;"'!$k190"),$R21,0),"")</f>
        <v>298.2</v>
      </c>
      <c r="D34" s="510">
        <f ca="1">IF(ISNUMBER(OFFSET(INDIRECT("'"&amp;'DATA for charts'!D$5&amp;"'!$k190"),$R21,0)),OFFSET(INDIRECT("'"&amp;'DATA for charts'!D$5&amp;"'!$k190"),$R21,0),"")</f>
        <v>251.5988363283</v>
      </c>
      <c r="E34" s="510">
        <f ca="1">IF(ISNUMBER(OFFSET(INDIRECT("'"&amp;'DATA for charts'!E$5&amp;"'!$k190"),$R21,0)),OFFSET(INDIRECT("'"&amp;'DATA for charts'!E$5&amp;"'!$k190"),$R21,0),"")</f>
        <v>283.88799999999998</v>
      </c>
      <c r="F34" s="510">
        <f ca="1">IF(ISNUMBER(OFFSET(INDIRECT("'"&amp;'DATA for charts'!F$5&amp;"'!$k190"),$R21,0)),OFFSET(INDIRECT("'"&amp;'DATA for charts'!F$5&amp;"'!$k190"),$R21,0),"")</f>
        <v>296.98739729903139</v>
      </c>
      <c r="G34" s="510">
        <f ca="1">IF(ISNUMBER(OFFSET(INDIRECT("'"&amp;'DATA for charts'!G$5&amp;"'!$k190"),$R21,0)),OFFSET(INDIRECT("'"&amp;'DATA for charts'!G$5&amp;"'!$k190"),$R21,0),"")</f>
        <v>286</v>
      </c>
      <c r="H34" s="510">
        <f ca="1">IF(ISNUMBER(OFFSET(INDIRECT("'"&amp;'DATA for charts'!H$5&amp;"'!$k190"),$R21,0)),OFFSET(INDIRECT("'"&amp;'DATA for charts'!H$5&amp;"'!$k190"),$R21,0),"")</f>
        <v>318.24200000000002</v>
      </c>
      <c r="I34" s="529">
        <f t="shared" ca="1" si="7"/>
        <v>251.5988363283</v>
      </c>
      <c r="J34" s="527">
        <f t="shared" ca="1" si="8"/>
        <v>318.24200000000002</v>
      </c>
      <c r="K34" s="510">
        <f t="shared" ca="1" si="9"/>
        <v>289.15270560455525</v>
      </c>
      <c r="L34" s="241">
        <f t="shared" ca="1" si="12"/>
        <v>0.23047739958844135</v>
      </c>
      <c r="M34" s="366"/>
      <c r="N34" s="909" t="str">
        <f>IF(ISNUMBER(YourData!$K200),YourData!$K200,"")</f>
        <v/>
      </c>
      <c r="P34"/>
      <c r="Q34"/>
      <c r="R34"/>
      <c r="S34"/>
      <c r="T34"/>
      <c r="U34"/>
      <c r="V34"/>
      <c r="W34"/>
      <c r="X34"/>
      <c r="Y34"/>
      <c r="Z34"/>
      <c r="AA34"/>
      <c r="AB34"/>
      <c r="AC34"/>
      <c r="AD34"/>
      <c r="AE34"/>
      <c r="AF34"/>
      <c r="AG34"/>
      <c r="AH34"/>
      <c r="AI34"/>
      <c r="AJ34"/>
      <c r="AK34"/>
      <c r="AL34"/>
      <c r="AM34"/>
      <c r="AN34"/>
      <c r="AO34"/>
      <c r="AP34"/>
      <c r="AQ34"/>
      <c r="AR34"/>
      <c r="AS34"/>
    </row>
    <row r="35" spans="2:45" ht="15.75" thickBot="1">
      <c r="B35" s="499" t="s">
        <v>165</v>
      </c>
      <c r="C35" s="512">
        <f ca="1">IF(ISNUMBER(OFFSET(INDIRECT("'"&amp;'DATA for charts'!C$5&amp;"'!$k190"),$R22,0)),OFFSET(INDIRECT("'"&amp;'DATA for charts'!C$5&amp;"'!$k190"),$R22,0),"")</f>
        <v>329.8</v>
      </c>
      <c r="D35" s="512">
        <f ca="1">IF(ISNUMBER(OFFSET(INDIRECT("'"&amp;'DATA for charts'!D$5&amp;"'!$k190"),$R22,0)),OFFSET(INDIRECT("'"&amp;'DATA for charts'!D$5&amp;"'!$k190"),$R22,0),"")</f>
        <v>254.73304329499999</v>
      </c>
      <c r="E35" s="512">
        <f ca="1">IF(ISNUMBER(OFFSET(INDIRECT("'"&amp;'DATA for charts'!E$5&amp;"'!$k190"),$R22,0)),OFFSET(INDIRECT("'"&amp;'DATA for charts'!E$5&amp;"'!$k190"),$R22,0),"")</f>
        <v>314.279</v>
      </c>
      <c r="F35" s="512">
        <f ca="1">IF(ISNUMBER(OFFSET(INDIRECT("'"&amp;'DATA for charts'!F$5&amp;"'!$k190"),$R22,0)),OFFSET(INDIRECT("'"&amp;'DATA for charts'!F$5&amp;"'!$k190"),$R22,0),"")</f>
        <v>307.86881153329045</v>
      </c>
      <c r="G35" s="512">
        <f ca="1">IF(ISNUMBER(OFFSET(INDIRECT("'"&amp;'DATA for charts'!G$5&amp;"'!$k190"),$R22,0)),OFFSET(INDIRECT("'"&amp;'DATA for charts'!G$5&amp;"'!$k190"),$R22,0),"")</f>
        <v>308</v>
      </c>
      <c r="H35" s="512">
        <f ca="1">IF(ISNUMBER(OFFSET(INDIRECT("'"&amp;'DATA for charts'!H$5&amp;"'!$k190"),$R22,0)),OFFSET(INDIRECT("'"&amp;'DATA for charts'!H$5&amp;"'!$k190"),$R22,0),"")</f>
        <v>339.35700000000003</v>
      </c>
      <c r="I35" s="530">
        <f t="shared" ca="1" si="7"/>
        <v>254.73304329499999</v>
      </c>
      <c r="J35" s="528">
        <f t="shared" ca="1" si="8"/>
        <v>339.35700000000003</v>
      </c>
      <c r="K35" s="512">
        <f t="shared" ca="1" si="9"/>
        <v>309.00630913804838</v>
      </c>
      <c r="L35" s="251">
        <f t="shared" ca="1" si="12"/>
        <v>0.27385834593815472</v>
      </c>
      <c r="M35" s="175"/>
      <c r="N35" s="910" t="str">
        <f>IF(ISNUMBER(YourData!$K201),YourData!$K201,"")</f>
        <v/>
      </c>
      <c r="P35"/>
      <c r="Q35"/>
      <c r="R35"/>
      <c r="S35"/>
      <c r="T35"/>
      <c r="U35"/>
      <c r="V35"/>
      <c r="W35"/>
      <c r="X35"/>
      <c r="Y35"/>
      <c r="Z35"/>
      <c r="AA35"/>
      <c r="AB35"/>
      <c r="AC35"/>
      <c r="AD35"/>
      <c r="AE35"/>
      <c r="AF35"/>
      <c r="AG35"/>
      <c r="AH35"/>
      <c r="AI35"/>
      <c r="AJ35"/>
      <c r="AK35"/>
      <c r="AL35"/>
      <c r="AM35"/>
      <c r="AN35"/>
      <c r="AO35"/>
      <c r="AP35"/>
      <c r="AQ35"/>
      <c r="AR35"/>
      <c r="AS35"/>
    </row>
    <row r="36" spans="2:45" ht="15.75" thickTop="1">
      <c r="B36" s="146" t="s">
        <v>555</v>
      </c>
      <c r="C36" s="523"/>
      <c r="D36" s="523"/>
      <c r="E36" s="523"/>
      <c r="F36" s="523"/>
      <c r="G36" s="523"/>
      <c r="H36" s="523"/>
      <c r="N36" s="523"/>
      <c r="P36"/>
      <c r="Q36"/>
      <c r="R36"/>
      <c r="S36"/>
      <c r="T36"/>
      <c r="U36"/>
      <c r="V36"/>
      <c r="W36"/>
      <c r="X36"/>
      <c r="Y36"/>
      <c r="Z36"/>
      <c r="AA36"/>
      <c r="AB36"/>
      <c r="AC36"/>
      <c r="AD36"/>
      <c r="AE36"/>
      <c r="AF36"/>
      <c r="AG36"/>
      <c r="AH36"/>
      <c r="AI36"/>
      <c r="AJ36"/>
      <c r="AK36"/>
      <c r="AL36"/>
      <c r="AM36"/>
      <c r="AN36"/>
      <c r="AO36"/>
      <c r="AP36"/>
      <c r="AQ36"/>
      <c r="AR36"/>
      <c r="AS36"/>
    </row>
    <row r="37" spans="2:45" ht="15">
      <c r="C37" s="523"/>
      <c r="D37" s="523"/>
      <c r="E37" s="523"/>
      <c r="F37" s="523"/>
      <c r="G37" s="523"/>
      <c r="H37" s="523"/>
      <c r="N37" s="523"/>
      <c r="P37"/>
      <c r="Q37"/>
      <c r="R37"/>
      <c r="S37"/>
      <c r="T37"/>
      <c r="U37"/>
      <c r="V37"/>
      <c r="W37"/>
      <c r="X37"/>
      <c r="Y37"/>
      <c r="Z37"/>
      <c r="AA37"/>
      <c r="AB37"/>
      <c r="AC37"/>
      <c r="AD37"/>
      <c r="AE37"/>
      <c r="AF37"/>
      <c r="AG37"/>
      <c r="AH37"/>
      <c r="AI37"/>
      <c r="AJ37"/>
      <c r="AK37"/>
      <c r="AL37"/>
      <c r="AM37"/>
      <c r="AN37"/>
      <c r="AO37"/>
      <c r="AP37"/>
      <c r="AQ37"/>
      <c r="AR37"/>
      <c r="AS37"/>
    </row>
    <row r="38" spans="2:45" ht="16.5" thickBot="1">
      <c r="B38" s="132" t="s">
        <v>1173</v>
      </c>
      <c r="C38" s="524"/>
      <c r="D38" s="524"/>
      <c r="E38" s="524"/>
      <c r="F38" s="524"/>
      <c r="G38" s="524"/>
      <c r="H38" s="524"/>
      <c r="N38" s="524"/>
      <c r="S38"/>
      <c r="T38"/>
      <c r="U38"/>
      <c r="V38"/>
      <c r="W38"/>
      <c r="X38"/>
      <c r="Y38"/>
      <c r="Z38"/>
      <c r="AA38"/>
      <c r="AB38"/>
      <c r="AC38"/>
      <c r="AD38"/>
      <c r="AE38"/>
      <c r="AF38"/>
      <c r="AG38"/>
      <c r="AH38"/>
      <c r="AI38"/>
      <c r="AJ38"/>
      <c r="AK38"/>
      <c r="AL38"/>
      <c r="AM38"/>
      <c r="AN38"/>
      <c r="AO38"/>
      <c r="AP38"/>
      <c r="AQ38"/>
      <c r="AR38"/>
      <c r="AS38"/>
    </row>
    <row r="39" spans="2:45" ht="15.75" thickTop="1">
      <c r="B39" s="200" t="s">
        <v>559</v>
      </c>
      <c r="C39" s="525" t="str">
        <f ca="1">'DATA for charts'!C$6</f>
        <v>BSIMAC</v>
      </c>
      <c r="D39" s="525" t="str">
        <f ca="1">'DATA for charts'!D$6</f>
        <v>CSE</v>
      </c>
      <c r="E39" s="525" t="str">
        <f ca="1">'DATA for charts'!E$6</f>
        <v>DeST</v>
      </c>
      <c r="F39" s="525" t="str">
        <f ca="1">'DATA for charts'!F$6</f>
        <v>EnergyPlus</v>
      </c>
      <c r="G39" s="525" t="str">
        <f ca="1">'DATA for charts'!G$6</f>
        <v>ESP-r</v>
      </c>
      <c r="H39" s="525" t="str">
        <f ca="1">'DATA for charts'!H$6</f>
        <v>TRNSYS</v>
      </c>
      <c r="I39" s="973" t="s">
        <v>561</v>
      </c>
      <c r="J39" s="974"/>
      <c r="K39" s="974"/>
      <c r="L39" s="975"/>
      <c r="M39" s="366"/>
      <c r="N39" s="912" t="str">
        <f ca="1">'DATA for charts'!$S$6</f>
        <v>Tested Prg</v>
      </c>
      <c r="P39"/>
      <c r="Q39"/>
      <c r="R39"/>
      <c r="S39"/>
      <c r="T39"/>
      <c r="U39"/>
      <c r="V39"/>
      <c r="W39"/>
      <c r="X39"/>
      <c r="Y39"/>
      <c r="Z39"/>
      <c r="AA39"/>
      <c r="AB39"/>
      <c r="AC39"/>
      <c r="AD39"/>
      <c r="AE39"/>
      <c r="AF39"/>
      <c r="AG39"/>
      <c r="AH39"/>
      <c r="AI39"/>
      <c r="AJ39"/>
      <c r="AK39"/>
      <c r="AL39"/>
      <c r="AM39"/>
      <c r="AN39"/>
      <c r="AO39"/>
      <c r="AP39"/>
      <c r="AQ39"/>
      <c r="AR39"/>
      <c r="AS39"/>
    </row>
    <row r="40" spans="2:45" ht="15">
      <c r="B40" s="201"/>
      <c r="C40" s="525" t="str">
        <f ca="1">'DATA for charts'!C$7</f>
        <v/>
      </c>
      <c r="D40" s="525" t="str">
        <f ca="1">'DATA for charts'!D$7</f>
        <v/>
      </c>
      <c r="E40" s="525" t="str">
        <f ca="1">'DATA for charts'!E$7</f>
        <v/>
      </c>
      <c r="F40" s="525" t="str">
        <f ca="1">'DATA for charts'!F$7</f>
        <v/>
      </c>
      <c r="G40" s="525" t="str">
        <f ca="1">'DATA for charts'!G$7</f>
        <v/>
      </c>
      <c r="H40" s="525" t="str">
        <f ca="1">'DATA for charts'!H$7</f>
        <v/>
      </c>
      <c r="I40" s="351" t="s">
        <v>254</v>
      </c>
      <c r="J40" s="352" t="s">
        <v>255</v>
      </c>
      <c r="K40" s="353" t="s">
        <v>256</v>
      </c>
      <c r="L40" s="159" t="s">
        <v>449</v>
      </c>
      <c r="M40" s="366"/>
      <c r="N40" s="913" t="str">
        <f ca="1">'DATA for charts'!$S$7</f>
        <v/>
      </c>
      <c r="P40"/>
      <c r="Q40"/>
      <c r="R40"/>
      <c r="S40"/>
      <c r="T40"/>
      <c r="U40"/>
      <c r="V40"/>
      <c r="W40"/>
      <c r="X40"/>
      <c r="Y40"/>
      <c r="Z40"/>
      <c r="AA40"/>
      <c r="AB40"/>
      <c r="AC40"/>
      <c r="AD40"/>
      <c r="AE40"/>
      <c r="AF40"/>
      <c r="AG40"/>
      <c r="AH40"/>
      <c r="AI40"/>
      <c r="AJ40"/>
      <c r="AK40"/>
      <c r="AL40"/>
      <c r="AM40"/>
      <c r="AN40"/>
      <c r="AO40"/>
      <c r="AP40"/>
      <c r="AQ40"/>
      <c r="AR40"/>
      <c r="AS40"/>
    </row>
    <row r="41" spans="2:45" ht="15">
      <c r="B41" s="497" t="s">
        <v>851</v>
      </c>
      <c r="C41" s="522"/>
      <c r="D41" s="522"/>
      <c r="E41" s="522"/>
      <c r="F41" s="522"/>
      <c r="G41" s="522"/>
      <c r="H41" s="522"/>
      <c r="I41" s="165"/>
      <c r="J41" s="162"/>
      <c r="K41" s="166"/>
      <c r="L41" s="161" t="s">
        <v>451</v>
      </c>
      <c r="M41" s="366"/>
      <c r="N41" s="911"/>
      <c r="P41"/>
      <c r="Q41"/>
      <c r="R41"/>
      <c r="S41"/>
      <c r="T41" s="536" t="s">
        <v>917</v>
      </c>
      <c r="U41"/>
      <c r="V41"/>
      <c r="W41"/>
      <c r="X41"/>
      <c r="Y41"/>
      <c r="Z41"/>
      <c r="AA41"/>
      <c r="AB41"/>
      <c r="AC41"/>
      <c r="AD41"/>
      <c r="AE41"/>
      <c r="AF41"/>
      <c r="AG41"/>
      <c r="AH41"/>
      <c r="AI41"/>
      <c r="AJ41"/>
      <c r="AK41"/>
      <c r="AL41"/>
      <c r="AM41"/>
      <c r="AN41"/>
      <c r="AO41"/>
      <c r="AP41"/>
      <c r="AQ41"/>
      <c r="AR41"/>
      <c r="AS41"/>
    </row>
    <row r="42" spans="2:45" ht="15">
      <c r="B42" s="351" t="s">
        <v>143</v>
      </c>
      <c r="C42" s="510">
        <f ca="1">IF(ISNUMBER(OFFSET(INDIRECT("'"&amp;'DATA for charts'!C$5&amp;"'!$d190"),$R42,0)),OFFSET(INDIRECT("'"&amp;'DATA for charts'!C$5&amp;"'!$d190"),$R42,0),"")</f>
        <v>475.4</v>
      </c>
      <c r="D42" s="510">
        <f ca="1">IF(ISNUMBER(OFFSET(INDIRECT("'"&amp;'DATA for charts'!D$5&amp;"'!$d190"),$R42,0)),OFFSET(INDIRECT("'"&amp;'DATA for charts'!D$5&amp;"'!$d190"),$R42,0),"")</f>
        <v>554.0235363380001</v>
      </c>
      <c r="E42" s="510">
        <f ca="1">IF(ISNUMBER(OFFSET(INDIRECT("'"&amp;'DATA for charts'!E$5&amp;"'!$d190"),$R42,0)),OFFSET(INDIRECT("'"&amp;'DATA for charts'!E$5&amp;"'!$d190"),$R42,0),"")</f>
        <v>417.93</v>
      </c>
      <c r="F42" s="510">
        <f ca="1">IF(ISNUMBER(OFFSET(INDIRECT("'"&amp;'DATA for charts'!F$5&amp;"'!$d190"),$R42,0)),OFFSET(INDIRECT("'"&amp;'DATA for charts'!F$5&amp;"'!$d190"),$R42,0),"")</f>
        <v>521.7980363486048</v>
      </c>
      <c r="G42" s="510">
        <f ca="1">IF(ISNUMBER(OFFSET(INDIRECT("'"&amp;'DATA for charts'!G$5&amp;"'!$d190"),$R42,0)),OFFSET(INDIRECT("'"&amp;'DATA for charts'!G$5&amp;"'!$d190"),$R42,0),"")</f>
        <v>523</v>
      </c>
      <c r="H42" s="510">
        <f ca="1">IF(ISNUMBER(OFFSET(INDIRECT("'"&amp;'DATA for charts'!H$5&amp;"'!$d190"),$R42,0)),OFFSET(INDIRECT("'"&amp;'DATA for charts'!H$5&amp;"'!$d190"),$R42,0),"")</f>
        <v>495.012</v>
      </c>
      <c r="I42" s="529">
        <f t="shared" ref="I42:I53" ca="1" si="13">MIN(C42:H42)</f>
        <v>417.93</v>
      </c>
      <c r="J42" s="527">
        <f t="shared" ref="J42:J53" ca="1" si="14">MAX(C42:H42)</f>
        <v>554.0235363380001</v>
      </c>
      <c r="K42" s="510">
        <f t="shared" ref="K42:K53" ca="1" si="15">AVERAGE(C42:H42)</f>
        <v>497.86059544776754</v>
      </c>
      <c r="L42" s="241">
        <f t="shared" ref="L42:L45" ca="1" si="16">ABS((J42-I42)/K42)</f>
        <v>0.27335671387208266</v>
      </c>
      <c r="M42" s="366"/>
      <c r="N42" s="909" t="str">
        <f>IF(ISNUMBER(YourData!$D190),YourData!$D190,"")</f>
        <v/>
      </c>
      <c r="P42"/>
      <c r="Q42"/>
      <c r="R42">
        <v>0</v>
      </c>
      <c r="S42"/>
      <c r="T42" s="237">
        <f t="shared" ref="T42:Y42" ca="1" si="17">SUM(C42:C53)</f>
        <v>5822</v>
      </c>
      <c r="U42" s="237">
        <f t="shared" ca="1" si="17"/>
        <v>5913.1242078265795</v>
      </c>
      <c r="V42" s="237">
        <f t="shared" ca="1" si="17"/>
        <v>5432.0859999999993</v>
      </c>
      <c r="W42" s="237">
        <f t="shared" ca="1" si="17"/>
        <v>6027.0394016087275</v>
      </c>
      <c r="X42" s="237">
        <f t="shared" ca="1" si="17"/>
        <v>6161</v>
      </c>
      <c r="Y42" s="237">
        <f t="shared" ca="1" si="17"/>
        <v>5779.5240000000003</v>
      </c>
      <c r="Z42" s="237" t="e">
        <f>SUM(#REF!)</f>
        <v>#REF!</v>
      </c>
      <c r="AA42" s="237" t="e">
        <f>SUM(#REF!)</f>
        <v>#REF!</v>
      </c>
      <c r="AB42"/>
      <c r="AC42"/>
      <c r="AD42"/>
      <c r="AE42"/>
      <c r="AF42"/>
      <c r="AG42"/>
      <c r="AH42"/>
      <c r="AI42"/>
      <c r="AJ42"/>
      <c r="AK42"/>
      <c r="AL42"/>
      <c r="AM42"/>
      <c r="AN42"/>
      <c r="AO42"/>
      <c r="AP42"/>
      <c r="AQ42"/>
      <c r="AR42"/>
      <c r="AS42"/>
    </row>
    <row r="43" spans="2:45" ht="15">
      <c r="B43" s="351" t="s">
        <v>145</v>
      </c>
      <c r="C43" s="510">
        <f ca="1">IF(ISNUMBER(OFFSET(INDIRECT("'"&amp;'DATA for charts'!C$5&amp;"'!$d190"),$R43,0)),OFFSET(INDIRECT("'"&amp;'DATA for charts'!C$5&amp;"'!$d190"),$R43,0),"")</f>
        <v>349.2</v>
      </c>
      <c r="D43" s="510">
        <f ca="1">IF(ISNUMBER(OFFSET(INDIRECT("'"&amp;'DATA for charts'!D$5&amp;"'!$d190"),$R43,0)),OFFSET(INDIRECT("'"&amp;'DATA for charts'!D$5&amp;"'!$d190"),$R43,0),"")</f>
        <v>394.29715843638002</v>
      </c>
      <c r="E43" s="510">
        <f ca="1">IF(ISNUMBER(OFFSET(INDIRECT("'"&amp;'DATA for charts'!E$5&amp;"'!$d190"),$R43,0)),OFFSET(INDIRECT("'"&amp;'DATA for charts'!E$5&amp;"'!$d190"),$R43,0),"")</f>
        <v>315.41500000000002</v>
      </c>
      <c r="F43" s="510">
        <f ca="1">IF(ISNUMBER(OFFSET(INDIRECT("'"&amp;'DATA for charts'!F$5&amp;"'!$d190"),$R43,0)),OFFSET(INDIRECT("'"&amp;'DATA for charts'!F$5&amp;"'!$d190"),$R43,0),"")</f>
        <v>387.49812256271707</v>
      </c>
      <c r="G43" s="510">
        <f ca="1">IF(ISNUMBER(OFFSET(INDIRECT("'"&amp;'DATA for charts'!G$5&amp;"'!$d190"),$R43,0)),OFFSET(INDIRECT("'"&amp;'DATA for charts'!G$5&amp;"'!$d190"),$R43,0),"")</f>
        <v>398</v>
      </c>
      <c r="H43" s="510">
        <f ca="1">IF(ISNUMBER(OFFSET(INDIRECT("'"&amp;'DATA for charts'!H$5&amp;"'!$d190"),$R43,0)),OFFSET(INDIRECT("'"&amp;'DATA for charts'!H$5&amp;"'!$d190"),$R43,0),"")</f>
        <v>367.404</v>
      </c>
      <c r="I43" s="529">
        <f t="shared" ca="1" si="13"/>
        <v>315.41500000000002</v>
      </c>
      <c r="J43" s="527">
        <f t="shared" ca="1" si="14"/>
        <v>398</v>
      </c>
      <c r="K43" s="510">
        <f t="shared" ca="1" si="15"/>
        <v>368.63571349984949</v>
      </c>
      <c r="L43" s="241">
        <f t="shared" ca="1" si="16"/>
        <v>0.22402875515216109</v>
      </c>
      <c r="M43" s="366"/>
      <c r="N43" s="909" t="str">
        <f>IF(ISNUMBER(YourData!$D191),YourData!$D191,"")</f>
        <v/>
      </c>
      <c r="P43"/>
      <c r="Q43"/>
      <c r="R43">
        <f>R42+1</f>
        <v>1</v>
      </c>
      <c r="S43"/>
      <c r="T43"/>
      <c r="U43"/>
      <c r="V43"/>
      <c r="W43"/>
      <c r="X43"/>
      <c r="Y43"/>
      <c r="Z43"/>
      <c r="AA43"/>
      <c r="AB43"/>
      <c r="AC43"/>
      <c r="AD43"/>
      <c r="AE43"/>
      <c r="AF43"/>
      <c r="AG43"/>
      <c r="AH43"/>
      <c r="AI43"/>
      <c r="AJ43"/>
      <c r="AK43"/>
      <c r="AL43"/>
      <c r="AM43"/>
      <c r="AN43"/>
      <c r="AO43"/>
      <c r="AP43"/>
      <c r="AQ43"/>
      <c r="AR43"/>
      <c r="AS43"/>
    </row>
    <row r="44" spans="2:45" ht="15">
      <c r="B44" s="351" t="s">
        <v>147</v>
      </c>
      <c r="C44" s="510">
        <f ca="1">IF(ISNUMBER(OFFSET(INDIRECT("'"&amp;'DATA for charts'!C$5&amp;"'!$d190"),$R44,0)),OFFSET(INDIRECT("'"&amp;'DATA for charts'!C$5&amp;"'!$d190"),$R44,0),"")</f>
        <v>450.3</v>
      </c>
      <c r="D44" s="510">
        <f ca="1">IF(ISNUMBER(OFFSET(INDIRECT("'"&amp;'DATA for charts'!D$5&amp;"'!$d190"),$R44,0)),OFFSET(INDIRECT("'"&amp;'DATA for charts'!D$5&amp;"'!$d190"),$R44,0),"")</f>
        <v>474.35075780720001</v>
      </c>
      <c r="E44" s="510">
        <f ca="1">IF(ISNUMBER(OFFSET(INDIRECT("'"&amp;'DATA for charts'!E$5&amp;"'!$d190"),$R44,0)),OFFSET(INDIRECT("'"&amp;'DATA for charts'!E$5&amp;"'!$d190"),$R44,0),"")</f>
        <v>410.73599999999999</v>
      </c>
      <c r="F44" s="510">
        <f ca="1">IF(ISNUMBER(OFFSET(INDIRECT("'"&amp;'DATA for charts'!F$5&amp;"'!$d190"),$R44,0)),OFFSET(INDIRECT("'"&amp;'DATA for charts'!F$5&amp;"'!$d190"),$R44,0),"")</f>
        <v>484.36112966085989</v>
      </c>
      <c r="G44" s="510">
        <f ca="1">IF(ISNUMBER(OFFSET(INDIRECT("'"&amp;'DATA for charts'!G$5&amp;"'!$d190"),$R44,0)),OFFSET(INDIRECT("'"&amp;'DATA for charts'!G$5&amp;"'!$d190"),$R44,0),"")</f>
        <v>489</v>
      </c>
      <c r="H44" s="510">
        <f ca="1">IF(ISNUMBER(OFFSET(INDIRECT("'"&amp;'DATA for charts'!H$5&amp;"'!$d190"),$R44,0)),OFFSET(INDIRECT("'"&amp;'DATA for charts'!H$5&amp;"'!$d190"),$R44,0),"")</f>
        <v>457.38400000000001</v>
      </c>
      <c r="I44" s="529">
        <f t="shared" ca="1" si="13"/>
        <v>410.73599999999999</v>
      </c>
      <c r="J44" s="527">
        <f t="shared" ca="1" si="14"/>
        <v>489</v>
      </c>
      <c r="K44" s="510">
        <f t="shared" ca="1" si="15"/>
        <v>461.02198124467668</v>
      </c>
      <c r="L44" s="241">
        <f t="shared" ca="1" si="16"/>
        <v>0.16976197054357633</v>
      </c>
      <c r="M44" s="366"/>
      <c r="N44" s="909" t="str">
        <f>IF(ISNUMBER(YourData!$D192),YourData!$D192,"")</f>
        <v/>
      </c>
      <c r="P44"/>
      <c r="Q44"/>
      <c r="R44">
        <f t="shared" ref="R44:R53" si="18">R43+1</f>
        <v>2</v>
      </c>
      <c r="S44"/>
      <c r="T44"/>
      <c r="U44"/>
      <c r="V44"/>
      <c r="W44"/>
      <c r="X44"/>
      <c r="Y44"/>
      <c r="Z44"/>
      <c r="AA44"/>
      <c r="AB44"/>
      <c r="AC44"/>
      <c r="AD44"/>
      <c r="AE44"/>
      <c r="AF44"/>
      <c r="AG44"/>
      <c r="AH44"/>
      <c r="AI44"/>
      <c r="AJ44"/>
      <c r="AK44"/>
      <c r="AL44"/>
      <c r="AM44"/>
      <c r="AN44"/>
      <c r="AO44"/>
      <c r="AP44"/>
      <c r="AQ44"/>
      <c r="AR44"/>
      <c r="AS44"/>
    </row>
    <row r="45" spans="2:45" ht="15">
      <c r="B45" s="351" t="s">
        <v>149</v>
      </c>
      <c r="C45" s="510">
        <f ca="1">IF(ISNUMBER(OFFSET(INDIRECT("'"&amp;'DATA for charts'!C$5&amp;"'!$d190"),$R45,0)),OFFSET(INDIRECT("'"&amp;'DATA for charts'!C$5&amp;"'!$d190"),$R45,0),"")</f>
        <v>218.7</v>
      </c>
      <c r="D45" s="510">
        <f ca="1">IF(ISNUMBER(OFFSET(INDIRECT("'"&amp;'DATA for charts'!D$5&amp;"'!$d190"),$R45,0)),OFFSET(INDIRECT("'"&amp;'DATA for charts'!D$5&amp;"'!$d190"),$R45,0),"")</f>
        <v>220.13559334199999</v>
      </c>
      <c r="E45" s="510">
        <f ca="1">IF(ISNUMBER(OFFSET(INDIRECT("'"&amp;'DATA for charts'!E$5&amp;"'!$d190"),$R45,0)),OFFSET(INDIRECT("'"&amp;'DATA for charts'!E$5&amp;"'!$d190"),$R45,0),"")</f>
        <v>230.16800000000001</v>
      </c>
      <c r="F45" s="510">
        <f ca="1">IF(ISNUMBER(OFFSET(INDIRECT("'"&amp;'DATA for charts'!F$5&amp;"'!$d190"),$R45,0)),OFFSET(INDIRECT("'"&amp;'DATA for charts'!F$5&amp;"'!$d190"),$R45,0),"")</f>
        <v>240.46105063040042</v>
      </c>
      <c r="G45" s="510">
        <f ca="1">IF(ISNUMBER(OFFSET(INDIRECT("'"&amp;'DATA for charts'!G$5&amp;"'!$d190"),$R45,0)),OFFSET(INDIRECT("'"&amp;'DATA for charts'!G$5&amp;"'!$d190"),$R45,0),"")</f>
        <v>263</v>
      </c>
      <c r="H45" s="510">
        <f ca="1">IF(ISNUMBER(OFFSET(INDIRECT("'"&amp;'DATA for charts'!H$5&amp;"'!$d190"),$R45,0)),OFFSET(INDIRECT("'"&amp;'DATA for charts'!H$5&amp;"'!$d190"),$R45,0),"")</f>
        <v>235.357</v>
      </c>
      <c r="I45" s="529">
        <f t="shared" ca="1" si="13"/>
        <v>218.7</v>
      </c>
      <c r="J45" s="527">
        <f t="shared" ca="1" si="14"/>
        <v>263</v>
      </c>
      <c r="K45" s="510">
        <f t="shared" ca="1" si="15"/>
        <v>234.63694066206673</v>
      </c>
      <c r="L45" s="241">
        <f t="shared" ca="1" si="16"/>
        <v>0.1888023253073462</v>
      </c>
      <c r="M45" s="366"/>
      <c r="N45" s="909" t="str">
        <f>IF(ISNUMBER(YourData!$D193),YourData!$D193,"")</f>
        <v/>
      </c>
      <c r="P45"/>
      <c r="Q45"/>
      <c r="R45">
        <f t="shared" si="18"/>
        <v>3</v>
      </c>
      <c r="S45"/>
      <c r="T45"/>
      <c r="U45"/>
      <c r="V45"/>
      <c r="W45"/>
      <c r="X45"/>
      <c r="Y45"/>
      <c r="Z45"/>
      <c r="AA45"/>
      <c r="AB45"/>
      <c r="AC45"/>
      <c r="AD45"/>
      <c r="AE45"/>
      <c r="AF45"/>
      <c r="AG45"/>
      <c r="AH45"/>
      <c r="AI45"/>
      <c r="AJ45"/>
      <c r="AK45"/>
      <c r="AL45"/>
      <c r="AM45"/>
      <c r="AN45"/>
      <c r="AO45"/>
      <c r="AP45"/>
      <c r="AQ45"/>
      <c r="AR45"/>
      <c r="AS45"/>
    </row>
    <row r="46" spans="2:45" ht="15">
      <c r="B46" s="351" t="s">
        <v>151</v>
      </c>
      <c r="C46" s="510">
        <f ca="1">IF(ISNUMBER(OFFSET(INDIRECT("'"&amp;'DATA for charts'!C$5&amp;"'!$d190"),$R46,0)),OFFSET(INDIRECT("'"&amp;'DATA for charts'!C$5&amp;"'!$d190"),$R46,0),"")</f>
        <v>342.7</v>
      </c>
      <c r="D46" s="510">
        <f ca="1">IF(ISNUMBER(OFFSET(INDIRECT("'"&amp;'DATA for charts'!D$5&amp;"'!$d190"),$R46,0)),OFFSET(INDIRECT("'"&amp;'DATA for charts'!D$5&amp;"'!$d190"),$R46,0),"")</f>
        <v>321.16022594980001</v>
      </c>
      <c r="E46" s="510">
        <f ca="1">IF(ISNUMBER(OFFSET(INDIRECT("'"&amp;'DATA for charts'!E$5&amp;"'!$d190"),$R46,0)),OFFSET(INDIRECT("'"&amp;'DATA for charts'!E$5&amp;"'!$d190"),$R46,0),"")</f>
        <v>338.58199999999999</v>
      </c>
      <c r="F46" s="510">
        <f ca="1">IF(ISNUMBER(OFFSET(INDIRECT("'"&amp;'DATA for charts'!F$5&amp;"'!$d190"),$R46,0)),OFFSET(INDIRECT("'"&amp;'DATA for charts'!F$5&amp;"'!$d190"),$R46,0),"")</f>
        <v>339.9138828752391</v>
      </c>
      <c r="G46" s="510">
        <f ca="1">IF(ISNUMBER(OFFSET(INDIRECT("'"&amp;'DATA for charts'!G$5&amp;"'!$d190"),$R46,0)),OFFSET(INDIRECT("'"&amp;'DATA for charts'!G$5&amp;"'!$d190"),$R46,0),"")</f>
        <v>364</v>
      </c>
      <c r="H46" s="510">
        <f ca="1">IF(ISNUMBER(OFFSET(INDIRECT("'"&amp;'DATA for charts'!H$5&amp;"'!$d190"),$R46,0)),OFFSET(INDIRECT("'"&amp;'DATA for charts'!H$5&amp;"'!$d190"),$R46,0),"")</f>
        <v>325.154</v>
      </c>
      <c r="I46" s="529">
        <f t="shared" ca="1" si="13"/>
        <v>321.16022594980001</v>
      </c>
      <c r="J46" s="527">
        <f t="shared" ca="1" si="14"/>
        <v>364</v>
      </c>
      <c r="K46" s="510">
        <f t="shared" ca="1" si="15"/>
        <v>338.58501813750649</v>
      </c>
      <c r="L46" s="241">
        <f ca="1">ABS((J46-I46)/K46)</f>
        <v>0.12652589971598169</v>
      </c>
      <c r="M46" s="366"/>
      <c r="N46" s="909" t="str">
        <f>IF(ISNUMBER(YourData!$D194),YourData!$D194,"")</f>
        <v/>
      </c>
      <c r="P46"/>
      <c r="Q46"/>
      <c r="R46">
        <f t="shared" si="18"/>
        <v>4</v>
      </c>
      <c r="S46"/>
      <c r="T46"/>
      <c r="U46"/>
      <c r="V46"/>
      <c r="W46"/>
      <c r="X46"/>
      <c r="Y46"/>
      <c r="Z46"/>
      <c r="AA46"/>
      <c r="AB46"/>
      <c r="AC46"/>
      <c r="AD46"/>
      <c r="AE46"/>
      <c r="AF46"/>
      <c r="AG46"/>
      <c r="AH46"/>
      <c r="AI46"/>
      <c r="AJ46"/>
      <c r="AK46"/>
      <c r="AL46"/>
      <c r="AM46"/>
      <c r="AN46"/>
      <c r="AO46"/>
      <c r="AP46"/>
      <c r="AQ46"/>
      <c r="AR46"/>
      <c r="AS46"/>
    </row>
    <row r="47" spans="2:45" ht="15">
      <c r="B47" s="351" t="s">
        <v>153</v>
      </c>
      <c r="C47" s="510">
        <f ca="1">IF(ISNUMBER(OFFSET(INDIRECT("'"&amp;'DATA for charts'!C$5&amp;"'!$d190"),$R47,0)),OFFSET(INDIRECT("'"&amp;'DATA for charts'!C$5&amp;"'!$d190"),$R47,0),"")</f>
        <v>578.29999999999995</v>
      </c>
      <c r="D47" s="510">
        <f ca="1">IF(ISNUMBER(OFFSET(INDIRECT("'"&amp;'DATA for charts'!D$5&amp;"'!$d190"),$R47,0)),OFFSET(INDIRECT("'"&amp;'DATA for charts'!D$5&amp;"'!$d190"),$R47,0),"")</f>
        <v>497.44982154299998</v>
      </c>
      <c r="E47" s="510">
        <f ca="1">IF(ISNUMBER(OFFSET(INDIRECT("'"&amp;'DATA for charts'!E$5&amp;"'!$d190"),$R47,0)),OFFSET(INDIRECT("'"&amp;'DATA for charts'!E$5&amp;"'!$d190"),$R47,0),"")</f>
        <v>526.43899999999996</v>
      </c>
      <c r="F47" s="510">
        <f ca="1">IF(ISNUMBER(OFFSET(INDIRECT("'"&amp;'DATA for charts'!F$5&amp;"'!$d190"),$R47,0)),OFFSET(INDIRECT("'"&amp;'DATA for charts'!F$5&amp;"'!$d190"),$R47,0),"")</f>
        <v>539.60499000095388</v>
      </c>
      <c r="G47" s="510">
        <f ca="1">IF(ISNUMBER(OFFSET(INDIRECT("'"&amp;'DATA for charts'!G$5&amp;"'!$d190"),$R47,0)),OFFSET(INDIRECT("'"&amp;'DATA for charts'!G$5&amp;"'!$d190"),$R47,0),"")</f>
        <v>550</v>
      </c>
      <c r="H47" s="510">
        <f ca="1">IF(ISNUMBER(OFFSET(INDIRECT("'"&amp;'DATA for charts'!H$5&amp;"'!$d190"),$R47,0)),OFFSET(INDIRECT("'"&amp;'DATA for charts'!H$5&amp;"'!$d190"),$R47,0),"")</f>
        <v>516.05700000000002</v>
      </c>
      <c r="I47" s="529">
        <f t="shared" ca="1" si="13"/>
        <v>497.44982154299998</v>
      </c>
      <c r="J47" s="527">
        <f t="shared" ca="1" si="14"/>
        <v>578.29999999999995</v>
      </c>
      <c r="K47" s="510">
        <f t="shared" ca="1" si="15"/>
        <v>534.64180192399226</v>
      </c>
      <c r="L47" s="241">
        <f ca="1">ABS((J47-I47)/K47)</f>
        <v>0.15122307714445063</v>
      </c>
      <c r="M47" s="366"/>
      <c r="N47" s="909" t="str">
        <f>IF(ISNUMBER(YourData!$D195),YourData!$D195,"")</f>
        <v/>
      </c>
      <c r="P47"/>
      <c r="Q47"/>
      <c r="R47">
        <f t="shared" si="18"/>
        <v>5</v>
      </c>
      <c r="S47"/>
      <c r="T47"/>
      <c r="U47"/>
      <c r="V47"/>
      <c r="W47"/>
      <c r="X47"/>
      <c r="Y47"/>
      <c r="Z47"/>
      <c r="AA47"/>
      <c r="AB47"/>
      <c r="AC47"/>
      <c r="AD47"/>
      <c r="AE47"/>
      <c r="AF47"/>
      <c r="AG47"/>
      <c r="AH47"/>
      <c r="AI47"/>
      <c r="AJ47"/>
      <c r="AK47"/>
      <c r="AL47"/>
      <c r="AM47"/>
      <c r="AN47"/>
      <c r="AO47"/>
      <c r="AP47"/>
      <c r="AQ47"/>
      <c r="AR47"/>
      <c r="AS47"/>
    </row>
    <row r="48" spans="2:45" ht="15">
      <c r="B48" s="351" t="s">
        <v>155</v>
      </c>
      <c r="C48" s="510">
        <f ca="1">IF(ISNUMBER(OFFSET(INDIRECT("'"&amp;'DATA for charts'!C$5&amp;"'!$d190"),$R48,0)),OFFSET(INDIRECT("'"&amp;'DATA for charts'!C$5&amp;"'!$d190"),$R48,0),"")</f>
        <v>568.4</v>
      </c>
      <c r="D48" s="510">
        <f ca="1">IF(ISNUMBER(OFFSET(INDIRECT("'"&amp;'DATA for charts'!D$5&amp;"'!$d190"),$R48,0)),OFFSET(INDIRECT("'"&amp;'DATA for charts'!D$5&amp;"'!$d190"),$R48,0),"")</f>
        <v>505.86712231899998</v>
      </c>
      <c r="E48" s="510">
        <f ca="1">IF(ISNUMBER(OFFSET(INDIRECT("'"&amp;'DATA for charts'!E$5&amp;"'!$d190"),$R48,0)),OFFSET(INDIRECT("'"&amp;'DATA for charts'!E$5&amp;"'!$d190"),$R48,0),"")</f>
        <v>525.149</v>
      </c>
      <c r="F48" s="510">
        <f ca="1">IF(ISNUMBER(OFFSET(INDIRECT("'"&amp;'DATA for charts'!F$5&amp;"'!$d190"),$R48,0)),OFFSET(INDIRECT("'"&amp;'DATA for charts'!F$5&amp;"'!$d190"),$R48,0),"")</f>
        <v>536.38344097531501</v>
      </c>
      <c r="G48" s="510">
        <f ca="1">IF(ISNUMBER(OFFSET(INDIRECT("'"&amp;'DATA for charts'!G$5&amp;"'!$d190"),$R48,0)),OFFSET(INDIRECT("'"&amp;'DATA for charts'!G$5&amp;"'!$d190"),$R48,0),"")</f>
        <v>556</v>
      </c>
      <c r="H48" s="510">
        <f ca="1">IF(ISNUMBER(OFFSET(INDIRECT("'"&amp;'DATA for charts'!H$5&amp;"'!$d190"),$R48,0)),OFFSET(INDIRECT("'"&amp;'DATA for charts'!H$5&amp;"'!$d190"),$R48,0),"")</f>
        <v>514.38900000000001</v>
      </c>
      <c r="I48" s="529">
        <f t="shared" ca="1" si="13"/>
        <v>505.86712231899998</v>
      </c>
      <c r="J48" s="527">
        <f t="shared" ca="1" si="14"/>
        <v>568.4</v>
      </c>
      <c r="K48" s="510">
        <f t="shared" ca="1" si="15"/>
        <v>534.36476054905245</v>
      </c>
      <c r="L48" s="241">
        <f t="shared" ref="L48:L53" ca="1" si="19">ABS((J48-I48)/K48)</f>
        <v>0.117022832150736</v>
      </c>
      <c r="M48" s="366"/>
      <c r="N48" s="909" t="str">
        <f>IF(ISNUMBER(YourData!$D196),YourData!$D196,"")</f>
        <v/>
      </c>
      <c r="P48"/>
      <c r="Q48"/>
      <c r="R48">
        <f t="shared" si="18"/>
        <v>6</v>
      </c>
      <c r="S48"/>
      <c r="T48"/>
      <c r="U48"/>
      <c r="V48"/>
      <c r="W48"/>
      <c r="X48"/>
      <c r="Y48"/>
      <c r="Z48"/>
      <c r="AA48"/>
      <c r="AB48"/>
      <c r="AC48"/>
      <c r="AD48"/>
      <c r="AE48"/>
      <c r="AF48"/>
      <c r="AG48"/>
      <c r="AH48"/>
      <c r="AI48"/>
      <c r="AJ48"/>
      <c r="AK48"/>
      <c r="AL48"/>
      <c r="AM48"/>
      <c r="AN48"/>
      <c r="AO48"/>
      <c r="AP48"/>
      <c r="AQ48"/>
      <c r="AR48"/>
      <c r="AS48"/>
    </row>
    <row r="49" spans="2:45" ht="15">
      <c r="B49" s="351" t="s">
        <v>157</v>
      </c>
      <c r="C49" s="510">
        <f ca="1">IF(ISNUMBER(OFFSET(INDIRECT("'"&amp;'DATA for charts'!C$5&amp;"'!$d190"),$R49,0)),OFFSET(INDIRECT("'"&amp;'DATA for charts'!C$5&amp;"'!$d190"),$R49,0),"")</f>
        <v>658.2</v>
      </c>
      <c r="D49" s="510">
        <f ca="1">IF(ISNUMBER(OFFSET(INDIRECT("'"&amp;'DATA for charts'!D$5&amp;"'!$d190"),$R49,0)),OFFSET(INDIRECT("'"&amp;'DATA for charts'!D$5&amp;"'!$d190"),$R49,0),"")</f>
        <v>606.50323283219996</v>
      </c>
      <c r="E49" s="510">
        <f ca="1">IF(ISNUMBER(OFFSET(INDIRECT("'"&amp;'DATA for charts'!E$5&amp;"'!$d190"),$R49,0)),OFFSET(INDIRECT("'"&amp;'DATA for charts'!E$5&amp;"'!$d190"),$R49,0),"")</f>
        <v>621.101</v>
      </c>
      <c r="F49" s="510">
        <f ca="1">IF(ISNUMBER(OFFSET(INDIRECT("'"&amp;'DATA for charts'!F$5&amp;"'!$d190"),$R49,0)),OFFSET(INDIRECT("'"&amp;'DATA for charts'!F$5&amp;"'!$d190"),$R49,0),"")</f>
        <v>648.50131104511024</v>
      </c>
      <c r="G49" s="510">
        <f ca="1">IF(ISNUMBER(OFFSET(INDIRECT("'"&amp;'DATA for charts'!G$5&amp;"'!$d190"),$R49,0)),OFFSET(INDIRECT("'"&amp;'DATA for charts'!G$5&amp;"'!$d190"),$R49,0),"")</f>
        <v>674</v>
      </c>
      <c r="H49" s="510">
        <f ca="1">IF(ISNUMBER(OFFSET(INDIRECT("'"&amp;'DATA for charts'!H$5&amp;"'!$d190"),$R49,0)),OFFSET(INDIRECT("'"&amp;'DATA for charts'!H$5&amp;"'!$d190"),$R49,0),"")</f>
        <v>634.13599999999997</v>
      </c>
      <c r="I49" s="529">
        <f t="shared" ca="1" si="13"/>
        <v>606.50323283219996</v>
      </c>
      <c r="J49" s="527">
        <f t="shared" ca="1" si="14"/>
        <v>674</v>
      </c>
      <c r="K49" s="510">
        <f t="shared" ca="1" si="15"/>
        <v>640.40692397955161</v>
      </c>
      <c r="L49" s="241">
        <f t="shared" ca="1" si="19"/>
        <v>0.10539668551421727</v>
      </c>
      <c r="M49" s="366"/>
      <c r="N49" s="909" t="str">
        <f>IF(ISNUMBER(YourData!$D197),YourData!$D197,"")</f>
        <v/>
      </c>
      <c r="P49"/>
      <c r="Q49"/>
      <c r="R49">
        <f t="shared" si="18"/>
        <v>7</v>
      </c>
      <c r="S49"/>
      <c r="T49"/>
      <c r="U49"/>
      <c r="V49"/>
      <c r="W49"/>
      <c r="X49"/>
      <c r="Y49"/>
      <c r="Z49"/>
      <c r="AA49"/>
      <c r="AB49"/>
      <c r="AC49"/>
      <c r="AD49"/>
      <c r="AE49"/>
      <c r="AF49"/>
      <c r="AG49"/>
      <c r="AH49"/>
      <c r="AI49"/>
      <c r="AJ49"/>
      <c r="AK49"/>
      <c r="AL49"/>
      <c r="AM49"/>
      <c r="AN49"/>
      <c r="AO49"/>
      <c r="AP49"/>
      <c r="AQ49"/>
      <c r="AR49"/>
      <c r="AS49"/>
    </row>
    <row r="50" spans="2:45" ht="15">
      <c r="B50" s="351" t="s">
        <v>159</v>
      </c>
      <c r="C50" s="510">
        <f ca="1">IF(ISNUMBER(OFFSET(INDIRECT("'"&amp;'DATA for charts'!C$5&amp;"'!$d190"),$R50,0)),OFFSET(INDIRECT("'"&amp;'DATA for charts'!C$5&amp;"'!$d190"),$R50,0),"")</f>
        <v>724.8</v>
      </c>
      <c r="D50" s="510">
        <f ca="1">IF(ISNUMBER(OFFSET(INDIRECT("'"&amp;'DATA for charts'!D$5&amp;"'!$d190"),$R50,0)),OFFSET(INDIRECT("'"&amp;'DATA for charts'!D$5&amp;"'!$d190"),$R50,0),"")</f>
        <v>705.19292306700004</v>
      </c>
      <c r="E50" s="510">
        <f ca="1">IF(ISNUMBER(OFFSET(INDIRECT("'"&amp;'DATA for charts'!E$5&amp;"'!$d190"),$R50,0)),OFFSET(INDIRECT("'"&amp;'DATA for charts'!E$5&amp;"'!$d190"),$R50,0),"")</f>
        <v>672.08399999999995</v>
      </c>
      <c r="F50" s="510">
        <f ca="1">IF(ISNUMBER(OFFSET(INDIRECT("'"&amp;'DATA for charts'!F$5&amp;"'!$d190"),$R50,0)),OFFSET(INDIRECT("'"&amp;'DATA for charts'!F$5&amp;"'!$d190"),$R50,0),"")</f>
        <v>733.70797490865777</v>
      </c>
      <c r="G50" s="510">
        <f ca="1">IF(ISNUMBER(OFFSET(INDIRECT("'"&amp;'DATA for charts'!G$5&amp;"'!$d190"),$R50,0)),OFFSET(INDIRECT("'"&amp;'DATA for charts'!G$5&amp;"'!$d190"),$R50,0),"")</f>
        <v>743</v>
      </c>
      <c r="H50" s="510">
        <f ca="1">IF(ISNUMBER(OFFSET(INDIRECT("'"&amp;'DATA for charts'!H$5&amp;"'!$d190"),$R50,0)),OFFSET(INDIRECT("'"&amp;'DATA for charts'!H$5&amp;"'!$d190"),$R50,0),"")</f>
        <v>710.47400000000005</v>
      </c>
      <c r="I50" s="529">
        <f t="shared" ca="1" si="13"/>
        <v>672.08399999999995</v>
      </c>
      <c r="J50" s="527">
        <f t="shared" ca="1" si="14"/>
        <v>743</v>
      </c>
      <c r="K50" s="510">
        <f t="shared" ca="1" si="15"/>
        <v>714.87648299594287</v>
      </c>
      <c r="L50" s="241">
        <f t="shared" ca="1" si="19"/>
        <v>9.9200353748946202E-2</v>
      </c>
      <c r="M50" s="366"/>
      <c r="N50" s="909" t="str">
        <f>IF(ISNUMBER(YourData!$D198),YourData!$D198,"")</f>
        <v/>
      </c>
      <c r="P50"/>
      <c r="Q50"/>
      <c r="R50">
        <f t="shared" si="18"/>
        <v>8</v>
      </c>
      <c r="S50"/>
      <c r="T50"/>
      <c r="U50"/>
      <c r="V50"/>
      <c r="W50"/>
      <c r="X50"/>
      <c r="Y50"/>
      <c r="Z50"/>
      <c r="AA50"/>
      <c r="AB50"/>
      <c r="AC50"/>
      <c r="AD50"/>
      <c r="AE50"/>
      <c r="AF50"/>
      <c r="AG50"/>
      <c r="AH50"/>
      <c r="AI50"/>
      <c r="AJ50"/>
      <c r="AK50"/>
      <c r="AL50"/>
      <c r="AM50"/>
      <c r="AN50"/>
      <c r="AO50"/>
      <c r="AP50"/>
      <c r="AQ50"/>
      <c r="AR50"/>
      <c r="AS50"/>
    </row>
    <row r="51" spans="2:45" ht="15">
      <c r="B51" s="351" t="s">
        <v>161</v>
      </c>
      <c r="C51" s="510">
        <f ca="1">IF(ISNUMBER(OFFSET(INDIRECT("'"&amp;'DATA for charts'!C$5&amp;"'!$d190"),$R51,0)),OFFSET(INDIRECT("'"&amp;'DATA for charts'!C$5&amp;"'!$d190"),$R51,0),"")</f>
        <v>628.4</v>
      </c>
      <c r="D51" s="510">
        <f ca="1">IF(ISNUMBER(OFFSET(INDIRECT("'"&amp;'DATA for charts'!D$5&amp;"'!$d190"),$R51,0)),OFFSET(INDIRECT("'"&amp;'DATA for charts'!D$5&amp;"'!$d190"),$R51,0),"")</f>
        <v>676.13301788599995</v>
      </c>
      <c r="E51" s="510">
        <f ca="1">IF(ISNUMBER(OFFSET(INDIRECT("'"&amp;'DATA for charts'!E$5&amp;"'!$d190"),$R51,0)),OFFSET(INDIRECT("'"&amp;'DATA for charts'!E$5&amp;"'!$d190"),$R51,0),"")</f>
        <v>611.12599999999998</v>
      </c>
      <c r="F51" s="510">
        <f ca="1">IF(ISNUMBER(OFFSET(INDIRECT("'"&amp;'DATA for charts'!F$5&amp;"'!$d190"),$R51,0)),OFFSET(INDIRECT("'"&amp;'DATA for charts'!F$5&amp;"'!$d190"),$R51,0),"")</f>
        <v>675.26870117888598</v>
      </c>
      <c r="G51" s="510">
        <f ca="1">IF(ISNUMBER(OFFSET(INDIRECT("'"&amp;'DATA for charts'!G$5&amp;"'!$d190"),$R51,0)),OFFSET(INDIRECT("'"&amp;'DATA for charts'!G$5&amp;"'!$d190"),$R51,0),"")</f>
        <v>681</v>
      </c>
      <c r="H51" s="510">
        <f ca="1">IF(ISNUMBER(OFFSET(INDIRECT("'"&amp;'DATA for charts'!H$5&amp;"'!$d190"),$R51,0)),OFFSET(INDIRECT("'"&amp;'DATA for charts'!H$5&amp;"'!$d190"),$R51,0),"")</f>
        <v>649.48299999999995</v>
      </c>
      <c r="I51" s="529">
        <f t="shared" ca="1" si="13"/>
        <v>611.12599999999998</v>
      </c>
      <c r="J51" s="527">
        <f t="shared" ca="1" si="14"/>
        <v>681</v>
      </c>
      <c r="K51" s="510">
        <f t="shared" ca="1" si="15"/>
        <v>653.56845317748093</v>
      </c>
      <c r="L51" s="241">
        <f t="shared" ca="1" si="19"/>
        <v>0.10691152496772249</v>
      </c>
      <c r="M51" s="366"/>
      <c r="N51" s="909" t="str">
        <f>IF(ISNUMBER(YourData!$D199),YourData!$D199,"")</f>
        <v/>
      </c>
      <c r="P51"/>
      <c r="Q51"/>
      <c r="R51">
        <f t="shared" si="18"/>
        <v>9</v>
      </c>
      <c r="S51"/>
      <c r="T51"/>
      <c r="U51"/>
      <c r="V51"/>
      <c r="W51"/>
      <c r="X51"/>
      <c r="Y51"/>
      <c r="Z51"/>
      <c r="AA51"/>
      <c r="AB51"/>
      <c r="AC51"/>
      <c r="AD51"/>
      <c r="AE51"/>
      <c r="AF51"/>
      <c r="AG51"/>
      <c r="AH51"/>
      <c r="AI51"/>
      <c r="AJ51"/>
      <c r="AK51"/>
      <c r="AL51"/>
      <c r="AM51"/>
      <c r="AN51"/>
      <c r="AO51"/>
      <c r="AP51"/>
      <c r="AQ51"/>
      <c r="AR51"/>
      <c r="AS51"/>
    </row>
    <row r="52" spans="2:45" ht="15">
      <c r="B52" s="351" t="s">
        <v>163</v>
      </c>
      <c r="C52" s="510">
        <f ca="1">IF(ISNUMBER(OFFSET(INDIRECT("'"&amp;'DATA for charts'!C$5&amp;"'!$d190"),$R52,0)),OFFSET(INDIRECT("'"&amp;'DATA for charts'!C$5&amp;"'!$d190"),$R52,0),"")</f>
        <v>394.3</v>
      </c>
      <c r="D52" s="510">
        <f ca="1">IF(ISNUMBER(OFFSET(INDIRECT("'"&amp;'DATA for charts'!D$5&amp;"'!$d190"),$R52,0)),OFFSET(INDIRECT("'"&amp;'DATA for charts'!D$5&amp;"'!$d190"),$R52,0),"")</f>
        <v>454.74085092600001</v>
      </c>
      <c r="E52" s="510">
        <f ca="1">IF(ISNUMBER(OFFSET(INDIRECT("'"&amp;'DATA for charts'!E$5&amp;"'!$d190"),$R52,0)),OFFSET(INDIRECT("'"&amp;'DATA for charts'!E$5&amp;"'!$d190"),$R52,0),"")</f>
        <v>377.14699999999999</v>
      </c>
      <c r="F52" s="510">
        <f ca="1">IF(ISNUMBER(OFFSET(INDIRECT("'"&amp;'DATA for charts'!F$5&amp;"'!$d190"),$R52,0)),OFFSET(INDIRECT("'"&amp;'DATA for charts'!F$5&amp;"'!$d190"),$R52,0),"")</f>
        <v>437.68138875487352</v>
      </c>
      <c r="G52" s="510">
        <f ca="1">IF(ISNUMBER(OFFSET(INDIRECT("'"&amp;'DATA for charts'!G$5&amp;"'!$d190"),$R52,0)),OFFSET(INDIRECT("'"&amp;'DATA for charts'!G$5&amp;"'!$d190"),$R52,0),"")</f>
        <v>444</v>
      </c>
      <c r="H52" s="510">
        <f ca="1">IF(ISNUMBER(OFFSET(INDIRECT("'"&amp;'DATA for charts'!H$5&amp;"'!$d190"),$R52,0)),OFFSET(INDIRECT("'"&amp;'DATA for charts'!H$5&amp;"'!$d190"),$R52,0),"")</f>
        <v>418.57100000000003</v>
      </c>
      <c r="I52" s="529">
        <f t="shared" ca="1" si="13"/>
        <v>377.14699999999999</v>
      </c>
      <c r="J52" s="527">
        <f t="shared" ca="1" si="14"/>
        <v>454.74085092600001</v>
      </c>
      <c r="K52" s="510">
        <f t="shared" ca="1" si="15"/>
        <v>421.07337328014563</v>
      </c>
      <c r="L52" s="241">
        <f t="shared" ca="1" si="19"/>
        <v>0.18427631821396556</v>
      </c>
      <c r="M52" s="366"/>
      <c r="N52" s="909" t="str">
        <f>IF(ISNUMBER(YourData!$D200),YourData!$D200,"")</f>
        <v/>
      </c>
      <c r="P52"/>
      <c r="Q52"/>
      <c r="R52">
        <f t="shared" si="18"/>
        <v>10</v>
      </c>
      <c r="S52"/>
      <c r="T52"/>
      <c r="U52"/>
      <c r="V52"/>
      <c r="W52"/>
      <c r="X52"/>
      <c r="Y52"/>
      <c r="Z52"/>
      <c r="AA52"/>
      <c r="AB52"/>
      <c r="AC52"/>
      <c r="AD52"/>
      <c r="AE52"/>
      <c r="AF52"/>
      <c r="AG52"/>
      <c r="AH52"/>
      <c r="AI52"/>
      <c r="AJ52"/>
      <c r="AK52"/>
      <c r="AL52"/>
      <c r="AM52"/>
      <c r="AN52"/>
      <c r="AO52"/>
      <c r="AP52"/>
      <c r="AQ52"/>
      <c r="AR52"/>
      <c r="AS52"/>
    </row>
    <row r="53" spans="2:45" ht="15.75" thickBot="1">
      <c r="B53" s="499" t="s">
        <v>165</v>
      </c>
      <c r="C53" s="510">
        <f ca="1">IF(ISNUMBER(OFFSET(INDIRECT("'"&amp;'DATA for charts'!C$5&amp;"'!$d190"),$R53,0)),OFFSET(INDIRECT("'"&amp;'DATA for charts'!C$5&amp;"'!$d190"),$R53,0),"")</f>
        <v>433.3</v>
      </c>
      <c r="D53" s="510">
        <f ca="1">IF(ISNUMBER(OFFSET(INDIRECT("'"&amp;'DATA for charts'!D$5&amp;"'!$d190"),$R53,0)),OFFSET(INDIRECT("'"&amp;'DATA for charts'!D$5&amp;"'!$d190"),$R53,0),"")</f>
        <v>503.26996738000003</v>
      </c>
      <c r="E53" s="510">
        <f ca="1">IF(ISNUMBER(OFFSET(INDIRECT("'"&amp;'DATA for charts'!E$5&amp;"'!$d190"),$R53,0)),OFFSET(INDIRECT("'"&amp;'DATA for charts'!E$5&amp;"'!$d190"),$R53,0),"")</f>
        <v>386.209</v>
      </c>
      <c r="F53" s="510">
        <f ca="1">IF(ISNUMBER(OFFSET(INDIRECT("'"&amp;'DATA for charts'!F$5&amp;"'!$d190"),$R53,0)),OFFSET(INDIRECT("'"&amp;'DATA for charts'!F$5&amp;"'!$d190"),$R53,0),"")</f>
        <v>481.85937266711051</v>
      </c>
      <c r="G53" s="510">
        <f ca="1">IF(ISNUMBER(OFFSET(INDIRECT("'"&amp;'DATA for charts'!G$5&amp;"'!$d190"),$R53,0)),OFFSET(INDIRECT("'"&amp;'DATA for charts'!G$5&amp;"'!$d190"),$R53,0),"")</f>
        <v>476</v>
      </c>
      <c r="H53" s="510">
        <f ca="1">IF(ISNUMBER(OFFSET(INDIRECT("'"&amp;'DATA for charts'!H$5&amp;"'!$d190"),$R53,0)),OFFSET(INDIRECT("'"&amp;'DATA for charts'!H$5&amp;"'!$d190"),$R53,0),"")</f>
        <v>456.10300000000001</v>
      </c>
      <c r="I53" s="530">
        <f t="shared" ca="1" si="13"/>
        <v>386.209</v>
      </c>
      <c r="J53" s="528">
        <f t="shared" ca="1" si="14"/>
        <v>503.26996738000003</v>
      </c>
      <c r="K53" s="512">
        <f t="shared" ca="1" si="15"/>
        <v>456.1235566745184</v>
      </c>
      <c r="L53" s="251">
        <f t="shared" ca="1" si="19"/>
        <v>0.25664310835744147</v>
      </c>
      <c r="M53" s="175"/>
      <c r="N53" s="909" t="str">
        <f>IF(ISNUMBER(YourData!$D201),YourData!$D201,"")</f>
        <v/>
      </c>
      <c r="P53"/>
      <c r="Q53"/>
      <c r="R53">
        <f t="shared" si="18"/>
        <v>11</v>
      </c>
      <c r="S53"/>
      <c r="T53"/>
      <c r="U53"/>
      <c r="V53"/>
      <c r="W53"/>
      <c r="X53"/>
      <c r="Y53"/>
      <c r="Z53"/>
      <c r="AA53"/>
      <c r="AB53"/>
      <c r="AC53"/>
      <c r="AD53"/>
      <c r="AE53"/>
      <c r="AF53"/>
      <c r="AG53"/>
      <c r="AH53"/>
      <c r="AI53"/>
      <c r="AJ53"/>
      <c r="AK53"/>
      <c r="AL53"/>
      <c r="AM53"/>
      <c r="AN53"/>
      <c r="AO53"/>
      <c r="AP53"/>
      <c r="AQ53"/>
      <c r="AR53"/>
      <c r="AS53"/>
    </row>
    <row r="54" spans="2:45" ht="15.75" thickTop="1">
      <c r="B54" s="497" t="s">
        <v>852</v>
      </c>
      <c r="C54" s="526"/>
      <c r="D54" s="526"/>
      <c r="E54" s="526"/>
      <c r="F54" s="526"/>
      <c r="G54" s="526"/>
      <c r="H54" s="526"/>
      <c r="I54" s="531"/>
      <c r="J54" s="532"/>
      <c r="K54" s="522"/>
      <c r="L54" s="161"/>
      <c r="M54" s="366"/>
      <c r="N54" s="914"/>
      <c r="P54"/>
      <c r="Q54"/>
      <c r="R54"/>
      <c r="S54"/>
      <c r="T54" s="536" t="s">
        <v>919</v>
      </c>
      <c r="U54"/>
      <c r="V54"/>
      <c r="W54"/>
      <c r="X54"/>
      <c r="Y54"/>
      <c r="Z54"/>
      <c r="AA54"/>
      <c r="AB54"/>
      <c r="AC54"/>
      <c r="AD54"/>
      <c r="AE54"/>
      <c r="AF54"/>
      <c r="AG54"/>
      <c r="AH54"/>
      <c r="AI54"/>
      <c r="AJ54"/>
      <c r="AK54"/>
      <c r="AL54"/>
      <c r="AM54"/>
      <c r="AN54"/>
      <c r="AO54"/>
      <c r="AP54"/>
      <c r="AQ54"/>
      <c r="AR54"/>
      <c r="AS54"/>
    </row>
    <row r="55" spans="2:45" ht="15">
      <c r="B55" s="351" t="s">
        <v>143</v>
      </c>
      <c r="C55" s="510">
        <f ca="1">IF(ISNUMBER(OFFSET(INDIRECT("'"&amp;'DATA for charts'!C$5&amp;"'!$l190"),$R42,0)),OFFSET(INDIRECT("'"&amp;'DATA for charts'!C$5&amp;"'!$l190"),$R42,0),"")</f>
        <v>73.314059110629074</v>
      </c>
      <c r="D55" s="510">
        <f ca="1">IF(ISNUMBER(OFFSET(INDIRECT("'"&amp;'DATA for charts'!D$5&amp;"'!$l190"),$R42,0)),OFFSET(INDIRECT("'"&amp;'DATA for charts'!D$5&amp;"'!$l190"),$R42,0),"")</f>
        <v>67.804108098</v>
      </c>
      <c r="E55" s="510">
        <f ca="1">IF(ISNUMBER(OFFSET(INDIRECT("'"&amp;'DATA for charts'!E$5&amp;"'!$l190"),$R42,0)),OFFSET(INDIRECT("'"&amp;'DATA for charts'!E$5&amp;"'!$l190"),$R42,0),"")</f>
        <v>33.493000000000002</v>
      </c>
      <c r="F55" s="510">
        <f ca="1">IF(ISNUMBER(OFFSET(INDIRECT("'"&amp;'DATA for charts'!F$5&amp;"'!$l190"),$R42,0)),OFFSET(INDIRECT("'"&amp;'DATA for charts'!F$5&amp;"'!$l190"),$R42,0),"")</f>
        <v>53.280489792263353</v>
      </c>
      <c r="G55" s="510">
        <f ca="1">IF(ISNUMBER(OFFSET(INDIRECT("'"&amp;'DATA for charts'!G$5&amp;"'!$l190"),$R42,0)),OFFSET(INDIRECT("'"&amp;'DATA for charts'!G$5&amp;"'!$l190"),$R42,0),"")</f>
        <v>42</v>
      </c>
      <c r="H55" s="510">
        <f ca="1">IF(ISNUMBER(OFFSET(INDIRECT("'"&amp;'DATA for charts'!H$5&amp;"'!$l190"),$R42,0)),OFFSET(INDIRECT("'"&amp;'DATA for charts'!H$5&amp;"'!$l190"),$R42,0),"")</f>
        <v>44.634999999999998</v>
      </c>
      <c r="I55" s="533">
        <f t="shared" ref="I55:I66" ca="1" si="20">MIN(C55:H55)</f>
        <v>33.493000000000002</v>
      </c>
      <c r="J55" s="527">
        <f t="shared" ref="J55:J66" ca="1" si="21">MAX(C55:H55)</f>
        <v>73.314059110629074</v>
      </c>
      <c r="K55" s="510">
        <f t="shared" ref="K55:K66" ca="1" si="22">AVERAGE(C55:H55)</f>
        <v>52.421109500148738</v>
      </c>
      <c r="L55" s="241">
        <f t="shared" ref="L55:L58" ca="1" si="23">ABS((J55-I55)/K55)</f>
        <v>0.75963785372600867</v>
      </c>
      <c r="M55" s="366"/>
      <c r="N55" s="909" t="str">
        <f>IF(ISNUMBER(YourData!$L190),YourData!$L190,"")</f>
        <v/>
      </c>
      <c r="P55"/>
      <c r="Q55"/>
      <c r="R55"/>
      <c r="S55"/>
      <c r="T55" s="237">
        <f t="shared" ref="T55:Y55" ca="1" si="24">SUM(C55:C66)</f>
        <v>2714.0000000000005</v>
      </c>
      <c r="U55" s="237">
        <f t="shared" ca="1" si="24"/>
        <v>2463.825787272277</v>
      </c>
      <c r="V55" s="237">
        <f t="shared" ca="1" si="24"/>
        <v>2382.6840000000002</v>
      </c>
      <c r="W55" s="237">
        <f t="shared" ca="1" si="24"/>
        <v>2488.741367713274</v>
      </c>
      <c r="X55" s="237">
        <f t="shared" ca="1" si="24"/>
        <v>2485</v>
      </c>
      <c r="Y55" s="237">
        <f t="shared" ca="1" si="24"/>
        <v>2267.1273799999999</v>
      </c>
      <c r="Z55" s="237" t="e">
        <f>SUM(#REF!)</f>
        <v>#REF!</v>
      </c>
      <c r="AA55" s="237" t="e">
        <f>SUM(#REF!)</f>
        <v>#REF!</v>
      </c>
      <c r="AB55"/>
      <c r="AC55"/>
      <c r="AD55"/>
      <c r="AE55"/>
      <c r="AF55"/>
      <c r="AG55"/>
      <c r="AH55"/>
      <c r="AI55"/>
      <c r="AJ55"/>
      <c r="AK55"/>
      <c r="AL55"/>
      <c r="AM55"/>
      <c r="AN55"/>
      <c r="AO55"/>
      <c r="AP55"/>
      <c r="AQ55"/>
      <c r="AR55"/>
      <c r="AS55"/>
    </row>
    <row r="56" spans="2:45" ht="15">
      <c r="B56" s="351" t="s">
        <v>145</v>
      </c>
      <c r="C56" s="510">
        <f ca="1">IF(ISNUMBER(OFFSET(INDIRECT("'"&amp;'DATA for charts'!C$5&amp;"'!$l190"),$R43,0)),OFFSET(INDIRECT("'"&amp;'DATA for charts'!C$5&amp;"'!$l190"),$R43,0),"")</f>
        <v>24.008744577006507</v>
      </c>
      <c r="D56" s="510">
        <f ca="1">IF(ISNUMBER(OFFSET(INDIRECT("'"&amp;'DATA for charts'!D$5&amp;"'!$l190"),$R43,0)),OFFSET(INDIRECT("'"&amp;'DATA for charts'!D$5&amp;"'!$l190"),$R43,0),"")</f>
        <v>15.111669404100001</v>
      </c>
      <c r="E56" s="510">
        <f ca="1">IF(ISNUMBER(OFFSET(INDIRECT("'"&amp;'DATA for charts'!E$5&amp;"'!$l190"),$R43,0)),OFFSET(INDIRECT("'"&amp;'DATA for charts'!E$5&amp;"'!$l190"),$R43,0),"")</f>
        <v>4.7240000000000002</v>
      </c>
      <c r="F56" s="510">
        <f ca="1">IF(ISNUMBER(OFFSET(INDIRECT("'"&amp;'DATA for charts'!F$5&amp;"'!$l190"),$R43,0)),OFFSET(INDIRECT("'"&amp;'DATA for charts'!F$5&amp;"'!$l190"),$R43,0),"")</f>
        <v>12.339110488924179</v>
      </c>
      <c r="G56" s="510">
        <f ca="1">IF(ISNUMBER(OFFSET(INDIRECT("'"&amp;'DATA for charts'!G$5&amp;"'!$l190"),$R43,0)),OFFSET(INDIRECT("'"&amp;'DATA for charts'!G$5&amp;"'!$l190"),$R43,0),"")</f>
        <v>11</v>
      </c>
      <c r="H56" s="510">
        <f ca="1">IF(ISNUMBER(OFFSET(INDIRECT("'"&amp;'DATA for charts'!H$5&amp;"'!$l190"),$R43,0)),OFFSET(INDIRECT("'"&amp;'DATA for charts'!H$5&amp;"'!$l190"),$R43,0),"")</f>
        <v>9.2433800000000002</v>
      </c>
      <c r="I56" s="509">
        <f t="shared" ca="1" si="20"/>
        <v>4.7240000000000002</v>
      </c>
      <c r="J56" s="527">
        <f t="shared" ca="1" si="21"/>
        <v>24.008744577006507</v>
      </c>
      <c r="K56" s="510">
        <f t="shared" ca="1" si="22"/>
        <v>12.737817411671783</v>
      </c>
      <c r="L56" s="241">
        <f t="shared" ca="1" si="23"/>
        <v>1.5139755857495423</v>
      </c>
      <c r="M56" s="366"/>
      <c r="N56" s="909" t="str">
        <f>IF(ISNUMBER(YourData!$L191),YourData!$L191,"")</f>
        <v/>
      </c>
      <c r="P56"/>
      <c r="Q56"/>
      <c r="R56"/>
      <c r="S56"/>
      <c r="T56"/>
      <c r="U56"/>
      <c r="V56"/>
      <c r="W56"/>
      <c r="X56"/>
      <c r="Y56"/>
      <c r="Z56"/>
      <c r="AA56"/>
      <c r="AB56"/>
      <c r="AC56"/>
      <c r="AD56"/>
      <c r="AE56"/>
      <c r="AF56"/>
      <c r="AG56"/>
      <c r="AH56"/>
      <c r="AI56"/>
      <c r="AJ56"/>
      <c r="AK56"/>
      <c r="AL56"/>
      <c r="AM56"/>
      <c r="AN56"/>
      <c r="AO56"/>
      <c r="AP56"/>
      <c r="AQ56"/>
      <c r="AR56"/>
      <c r="AS56"/>
    </row>
    <row r="57" spans="2:45" ht="15">
      <c r="B57" s="351" t="s">
        <v>147</v>
      </c>
      <c r="C57" s="510">
        <f ca="1">IF(ISNUMBER(OFFSET(INDIRECT("'"&amp;'DATA for charts'!C$5&amp;"'!$l190"),$R44,0)),OFFSET(INDIRECT("'"&amp;'DATA for charts'!C$5&amp;"'!$l190"),$R44,0),"")</f>
        <v>86.388150759219101</v>
      </c>
      <c r="D57" s="510">
        <f ca="1">IF(ISNUMBER(OFFSET(INDIRECT("'"&amp;'DATA for charts'!D$5&amp;"'!$l190"),$R44,0)),OFFSET(INDIRECT("'"&amp;'DATA for charts'!D$5&amp;"'!$l190"),$R44,0),"")</f>
        <v>68.548833764500003</v>
      </c>
      <c r="E57" s="510">
        <f ca="1">IF(ISNUMBER(OFFSET(INDIRECT("'"&amp;'DATA for charts'!E$5&amp;"'!$l190"),$R44,0)),OFFSET(INDIRECT("'"&amp;'DATA for charts'!E$5&amp;"'!$l190"),$R44,0),"")</f>
        <v>40.898000000000003</v>
      </c>
      <c r="F57" s="510">
        <f ca="1">IF(ISNUMBER(OFFSET(INDIRECT("'"&amp;'DATA for charts'!F$5&amp;"'!$l190"),$R44,0)),OFFSET(INDIRECT("'"&amp;'DATA for charts'!F$5&amp;"'!$l190"),$R44,0),"")</f>
        <v>65.386199586116263</v>
      </c>
      <c r="G57" s="510">
        <f ca="1">IF(ISNUMBER(OFFSET(INDIRECT("'"&amp;'DATA for charts'!G$5&amp;"'!$l190"),$R44,0)),OFFSET(INDIRECT("'"&amp;'DATA for charts'!G$5&amp;"'!$l190"),$R44,0),"")</f>
        <v>56</v>
      </c>
      <c r="H57" s="510">
        <f ca="1">IF(ISNUMBER(OFFSET(INDIRECT("'"&amp;'DATA for charts'!H$5&amp;"'!$l190"),$R44,0)),OFFSET(INDIRECT("'"&amp;'DATA for charts'!H$5&amp;"'!$l190"),$R44,0),"")</f>
        <v>50.550800000000002</v>
      </c>
      <c r="I57" s="509">
        <f t="shared" ca="1" si="20"/>
        <v>40.898000000000003</v>
      </c>
      <c r="J57" s="527">
        <f t="shared" ca="1" si="21"/>
        <v>86.388150759219101</v>
      </c>
      <c r="K57" s="510">
        <f t="shared" ca="1" si="22"/>
        <v>61.295330684972555</v>
      </c>
      <c r="L57" s="241">
        <f t="shared" ca="1" si="23"/>
        <v>0.74214708120290263</v>
      </c>
      <c r="M57" s="366"/>
      <c r="N57" s="909" t="str">
        <f>IF(ISNUMBER(YourData!$L192),YourData!$L192,"")</f>
        <v/>
      </c>
      <c r="P57"/>
      <c r="Q57"/>
      <c r="R57"/>
      <c r="S57"/>
      <c r="T57"/>
      <c r="U57"/>
      <c r="V57"/>
      <c r="W57"/>
      <c r="X57"/>
      <c r="Y57"/>
      <c r="Z57"/>
      <c r="AA57"/>
      <c r="AB57"/>
      <c r="AC57"/>
      <c r="AD57"/>
      <c r="AE57"/>
      <c r="AF57"/>
      <c r="AG57"/>
      <c r="AH57"/>
      <c r="AI57"/>
      <c r="AJ57"/>
      <c r="AK57"/>
      <c r="AL57"/>
      <c r="AM57"/>
      <c r="AN57"/>
      <c r="AO57"/>
      <c r="AP57"/>
      <c r="AQ57"/>
      <c r="AR57"/>
      <c r="AS57"/>
    </row>
    <row r="58" spans="2:45" ht="15">
      <c r="B58" s="351" t="s">
        <v>149</v>
      </c>
      <c r="C58" s="510">
        <f ca="1">IF(ISNUMBER(OFFSET(INDIRECT("'"&amp;'DATA for charts'!C$5&amp;"'!$l190"),$R45,0)),OFFSET(INDIRECT("'"&amp;'DATA for charts'!C$5&amp;"'!$l190"),$R45,0),"")</f>
        <v>29.344021149674617</v>
      </c>
      <c r="D58" s="510">
        <f ca="1">IF(ISNUMBER(OFFSET(INDIRECT("'"&amp;'DATA for charts'!D$5&amp;"'!$l190"),$R45,0)),OFFSET(INDIRECT("'"&amp;'DATA for charts'!D$5&amp;"'!$l190"),$R45,0),"")</f>
        <v>12.31337699036</v>
      </c>
      <c r="E58" s="510">
        <f ca="1">IF(ISNUMBER(OFFSET(INDIRECT("'"&amp;'DATA for charts'!E$5&amp;"'!$l190"),$R45,0)),OFFSET(INDIRECT("'"&amp;'DATA for charts'!E$5&amp;"'!$l190"),$R45,0),"")</f>
        <v>18.266999999999999</v>
      </c>
      <c r="F58" s="510">
        <f ca="1">IF(ISNUMBER(OFFSET(INDIRECT("'"&amp;'DATA for charts'!F$5&amp;"'!$l190"),$R45,0)),OFFSET(INDIRECT("'"&amp;'DATA for charts'!F$5&amp;"'!$l190"),$R45,0),"")</f>
        <v>18.469442165925749</v>
      </c>
      <c r="G58" s="510">
        <f ca="1">IF(ISNUMBER(OFFSET(INDIRECT("'"&amp;'DATA for charts'!G$5&amp;"'!$l190"),$R45,0)),OFFSET(INDIRECT("'"&amp;'DATA for charts'!G$5&amp;"'!$l190"),$R45,0),"")</f>
        <v>22</v>
      </c>
      <c r="H58" s="510">
        <f ca="1">IF(ISNUMBER(OFFSET(INDIRECT("'"&amp;'DATA for charts'!H$5&amp;"'!$l190"),$R45,0)),OFFSET(INDIRECT("'"&amp;'DATA for charts'!H$5&amp;"'!$l190"),$R45,0),"")</f>
        <v>16.052499999999998</v>
      </c>
      <c r="I58" s="509">
        <f t="shared" ca="1" si="20"/>
        <v>12.31337699036</v>
      </c>
      <c r="J58" s="527">
        <f t="shared" ca="1" si="21"/>
        <v>29.344021149674617</v>
      </c>
      <c r="K58" s="510">
        <f t="shared" ca="1" si="22"/>
        <v>19.407723384326726</v>
      </c>
      <c r="L58" s="241">
        <f t="shared" ca="1" si="23"/>
        <v>0.87751890430735491</v>
      </c>
      <c r="M58" s="366"/>
      <c r="N58" s="909" t="str">
        <f>IF(ISNUMBER(YourData!$L193),YourData!$L193,"")</f>
        <v/>
      </c>
      <c r="P58"/>
      <c r="Q58"/>
      <c r="R58"/>
      <c r="S58"/>
      <c r="T58"/>
      <c r="U58"/>
      <c r="V58"/>
      <c r="W58"/>
      <c r="X58"/>
      <c r="Y58"/>
      <c r="Z58"/>
      <c r="AA58"/>
      <c r="AB58"/>
      <c r="AC58"/>
      <c r="AD58"/>
      <c r="AE58"/>
      <c r="AF58"/>
      <c r="AG58"/>
      <c r="AH58"/>
      <c r="AI58"/>
      <c r="AJ58"/>
      <c r="AK58"/>
      <c r="AL58"/>
      <c r="AM58"/>
      <c r="AN58"/>
      <c r="AO58"/>
      <c r="AP58"/>
      <c r="AQ58"/>
      <c r="AR58"/>
      <c r="AS58"/>
    </row>
    <row r="59" spans="2:45" ht="15">
      <c r="B59" s="351" t="s">
        <v>151</v>
      </c>
      <c r="C59" s="510">
        <f ca="1">IF(ISNUMBER(OFFSET(INDIRECT("'"&amp;'DATA for charts'!C$5&amp;"'!$l190"),$R46,0)),OFFSET(INDIRECT("'"&amp;'DATA for charts'!C$5&amp;"'!$l190"),$R46,0),"")</f>
        <v>131.09408893709301</v>
      </c>
      <c r="D59" s="510">
        <f ca="1">IF(ISNUMBER(OFFSET(INDIRECT("'"&amp;'DATA for charts'!D$5&amp;"'!$l190"),$R46,0)),OFFSET(INDIRECT("'"&amp;'DATA for charts'!D$5&amp;"'!$l190"),$R46,0),"")</f>
        <v>117.81263478225701</v>
      </c>
      <c r="E59" s="510">
        <f ca="1">IF(ISNUMBER(OFFSET(INDIRECT("'"&amp;'DATA for charts'!E$5&amp;"'!$l190"),$R46,0)),OFFSET(INDIRECT("'"&amp;'DATA for charts'!E$5&amp;"'!$l190"),$R46,0),"")</f>
        <v>128.59200000000001</v>
      </c>
      <c r="F59" s="510">
        <f ca="1">IF(ISNUMBER(OFFSET(INDIRECT("'"&amp;'DATA for charts'!F$5&amp;"'!$l190"),$R46,0)),OFFSET(INDIRECT("'"&amp;'DATA for charts'!F$5&amp;"'!$l190"),$R46,0),"")</f>
        <v>114.48736189713124</v>
      </c>
      <c r="G59" s="510">
        <f ca="1">IF(ISNUMBER(OFFSET(INDIRECT("'"&amp;'DATA for charts'!G$5&amp;"'!$l190"),$R46,0)),OFFSET(INDIRECT("'"&amp;'DATA for charts'!G$5&amp;"'!$l190"),$R46,0),"")</f>
        <v>125</v>
      </c>
      <c r="H59" s="510">
        <f ca="1">IF(ISNUMBER(OFFSET(INDIRECT("'"&amp;'DATA for charts'!H$5&amp;"'!$l190"),$R46,0)),OFFSET(INDIRECT("'"&amp;'DATA for charts'!H$5&amp;"'!$l190"),$R46,0),"")</f>
        <v>98.354900000000001</v>
      </c>
      <c r="I59" s="509">
        <f t="shared" ca="1" si="20"/>
        <v>98.354900000000001</v>
      </c>
      <c r="J59" s="527">
        <f t="shared" ca="1" si="21"/>
        <v>131.09408893709301</v>
      </c>
      <c r="K59" s="510">
        <f t="shared" ca="1" si="22"/>
        <v>119.22349760274687</v>
      </c>
      <c r="L59" s="241">
        <f ca="1">ABS((J59-I59)/K59)</f>
        <v>0.27460349340010221</v>
      </c>
      <c r="M59" s="366"/>
      <c r="N59" s="909" t="str">
        <f>IF(ISNUMBER(YourData!$L194),YourData!$L194,"")</f>
        <v/>
      </c>
      <c r="P59"/>
      <c r="Q59"/>
      <c r="R59"/>
      <c r="S59"/>
      <c r="T59"/>
      <c r="U59"/>
      <c r="V59"/>
      <c r="W59"/>
      <c r="X59"/>
      <c r="Y59"/>
      <c r="Z59"/>
      <c r="AA59"/>
      <c r="AB59"/>
      <c r="AC59"/>
      <c r="AD59"/>
      <c r="AE59"/>
      <c r="AF59"/>
      <c r="AG59"/>
      <c r="AH59"/>
      <c r="AI59"/>
      <c r="AJ59"/>
      <c r="AK59"/>
      <c r="AL59"/>
      <c r="AM59"/>
      <c r="AN59"/>
      <c r="AO59"/>
      <c r="AP59"/>
      <c r="AQ59"/>
      <c r="AR59"/>
      <c r="AS59"/>
    </row>
    <row r="60" spans="2:45" ht="15">
      <c r="B60" s="351" t="s">
        <v>153</v>
      </c>
      <c r="C60" s="510">
        <f ca="1">IF(ISNUMBER(OFFSET(INDIRECT("'"&amp;'DATA for charts'!C$5&amp;"'!$l190"),$R47,0)),OFFSET(INDIRECT("'"&amp;'DATA for charts'!C$5&amp;"'!$l190"),$R47,0),"")</f>
        <v>447.49559381778698</v>
      </c>
      <c r="D60" s="510">
        <f ca="1">IF(ISNUMBER(OFFSET(INDIRECT("'"&amp;'DATA for charts'!D$5&amp;"'!$l190"),$R47,0)),OFFSET(INDIRECT("'"&amp;'DATA for charts'!D$5&amp;"'!$l190"),$R47,0),"")</f>
        <v>372.29920076410002</v>
      </c>
      <c r="E60" s="510">
        <f ca="1">IF(ISNUMBER(OFFSET(INDIRECT("'"&amp;'DATA for charts'!E$5&amp;"'!$l190"),$R47,0)),OFFSET(INDIRECT("'"&amp;'DATA for charts'!E$5&amp;"'!$l190"),$R47,0),"")</f>
        <v>408.47300000000001</v>
      </c>
      <c r="F60" s="510">
        <f ca="1">IF(ISNUMBER(OFFSET(INDIRECT("'"&amp;'DATA for charts'!F$5&amp;"'!$l190"),$R47,0)),OFFSET(INDIRECT("'"&amp;'DATA for charts'!F$5&amp;"'!$l190"),$R47,0),"")</f>
        <v>401.33438809179654</v>
      </c>
      <c r="G60" s="510">
        <f ca="1">IF(ISNUMBER(OFFSET(INDIRECT("'"&amp;'DATA for charts'!G$5&amp;"'!$l190"),$R47,0)),OFFSET(INDIRECT("'"&amp;'DATA for charts'!G$5&amp;"'!$l190"),$R47,0),"")</f>
        <v>404</v>
      </c>
      <c r="H60" s="510">
        <f ca="1">IF(ISNUMBER(OFFSET(INDIRECT("'"&amp;'DATA for charts'!H$5&amp;"'!$l190"),$R47,0)),OFFSET(INDIRECT("'"&amp;'DATA for charts'!H$5&amp;"'!$l190"),$R47,0),"")</f>
        <v>365.81900000000002</v>
      </c>
      <c r="I60" s="509">
        <f t="shared" ca="1" si="20"/>
        <v>365.81900000000002</v>
      </c>
      <c r="J60" s="527">
        <f t="shared" ca="1" si="21"/>
        <v>447.49559381778698</v>
      </c>
      <c r="K60" s="510">
        <f t="shared" ca="1" si="22"/>
        <v>399.90353044561397</v>
      </c>
      <c r="L60" s="241">
        <f ca="1">ABS((J60-I60)/K60)</f>
        <v>0.20424074207790674</v>
      </c>
      <c r="M60" s="366"/>
      <c r="N60" s="909" t="str">
        <f>IF(ISNUMBER(YourData!$L195),YourData!$L195,"")</f>
        <v/>
      </c>
      <c r="P60"/>
      <c r="Q60"/>
      <c r="R60"/>
      <c r="S60"/>
      <c r="T60"/>
      <c r="U60"/>
      <c r="V60"/>
      <c r="W60"/>
      <c r="X60"/>
      <c r="Y60"/>
      <c r="Z60"/>
      <c r="AA60"/>
      <c r="AB60"/>
      <c r="AC60"/>
      <c r="AD60"/>
      <c r="AE60"/>
      <c r="AF60"/>
      <c r="AG60"/>
      <c r="AH60"/>
      <c r="AI60"/>
      <c r="AJ60"/>
      <c r="AK60"/>
      <c r="AL60"/>
      <c r="AM60"/>
      <c r="AN60"/>
      <c r="AO60"/>
      <c r="AP60"/>
      <c r="AQ60"/>
      <c r="AR60"/>
      <c r="AS60"/>
    </row>
    <row r="61" spans="2:45" ht="15">
      <c r="B61" s="351" t="s">
        <v>155</v>
      </c>
      <c r="C61" s="510">
        <f ca="1">IF(ISNUMBER(OFFSET(INDIRECT("'"&amp;'DATA for charts'!C$5&amp;"'!$l190"),$R48,0)),OFFSET(INDIRECT("'"&amp;'DATA for charts'!C$5&amp;"'!$l190"),$R48,0),"")</f>
        <v>440.89621746203903</v>
      </c>
      <c r="D61" s="510">
        <f ca="1">IF(ISNUMBER(OFFSET(INDIRECT("'"&amp;'DATA for charts'!D$5&amp;"'!$l190"),$R48,0)),OFFSET(INDIRECT("'"&amp;'DATA for charts'!D$5&amp;"'!$l190"),$R48,0),"")</f>
        <v>380.43632222960002</v>
      </c>
      <c r="E61" s="510">
        <f ca="1">IF(ISNUMBER(OFFSET(INDIRECT("'"&amp;'DATA for charts'!E$5&amp;"'!$l190"),$R48,0)),OFFSET(INDIRECT("'"&amp;'DATA for charts'!E$5&amp;"'!$l190"),$R48,0),"")</f>
        <v>408.14499999999998</v>
      </c>
      <c r="F61" s="510">
        <f ca="1">IF(ISNUMBER(OFFSET(INDIRECT("'"&amp;'DATA for charts'!F$5&amp;"'!$l190"),$R48,0)),OFFSET(INDIRECT("'"&amp;'DATA for charts'!F$5&amp;"'!$l190"),$R48,0),"")</f>
        <v>398.70635548270553</v>
      </c>
      <c r="G61" s="510">
        <f ca="1">IF(ISNUMBER(OFFSET(INDIRECT("'"&amp;'DATA for charts'!G$5&amp;"'!$l190"),$R48,0)),OFFSET(INDIRECT("'"&amp;'DATA for charts'!G$5&amp;"'!$l190"),$R48,0),"")</f>
        <v>410</v>
      </c>
      <c r="H61" s="510">
        <f ca="1">IF(ISNUMBER(OFFSET(INDIRECT("'"&amp;'DATA for charts'!H$5&amp;"'!$l190"),$R48,0)),OFFSET(INDIRECT("'"&amp;'DATA for charts'!H$5&amp;"'!$l190"),$R48,0),"")</f>
        <v>365.51299999999998</v>
      </c>
      <c r="I61" s="509">
        <f t="shared" ca="1" si="20"/>
        <v>365.51299999999998</v>
      </c>
      <c r="J61" s="527">
        <f t="shared" ca="1" si="21"/>
        <v>440.89621746203903</v>
      </c>
      <c r="K61" s="510">
        <f t="shared" ca="1" si="22"/>
        <v>400.61614919572412</v>
      </c>
      <c r="L61" s="241">
        <f t="shared" ref="L61:L66" ca="1" si="25">ABS((J61-I61)/K61)</f>
        <v>0.18816819445091815</v>
      </c>
      <c r="M61" s="366"/>
      <c r="N61" s="909" t="str">
        <f>IF(ISNUMBER(YourData!$L196),YourData!$L196,"")</f>
        <v/>
      </c>
      <c r="P61"/>
      <c r="Q61"/>
      <c r="R61"/>
      <c r="S61"/>
      <c r="T61"/>
      <c r="U61"/>
      <c r="V61"/>
      <c r="W61"/>
      <c r="X61"/>
      <c r="Y61"/>
      <c r="Z61"/>
      <c r="AA61"/>
      <c r="AB61"/>
      <c r="AC61"/>
      <c r="AD61"/>
      <c r="AE61"/>
      <c r="AF61"/>
      <c r="AG61"/>
      <c r="AH61"/>
      <c r="AI61"/>
      <c r="AJ61"/>
      <c r="AK61"/>
      <c r="AL61"/>
      <c r="AM61"/>
      <c r="AN61"/>
      <c r="AO61"/>
      <c r="AP61"/>
      <c r="AQ61"/>
      <c r="AR61"/>
      <c r="AS61"/>
    </row>
    <row r="62" spans="2:45" ht="15">
      <c r="B62" s="351" t="s">
        <v>157</v>
      </c>
      <c r="C62" s="510">
        <f ca="1">IF(ISNUMBER(OFFSET(INDIRECT("'"&amp;'DATA for charts'!C$5&amp;"'!$l190"),$R49,0)),OFFSET(INDIRECT("'"&amp;'DATA for charts'!C$5&amp;"'!$l190"),$R49,0),"")</f>
        <v>532.64337039045597</v>
      </c>
      <c r="D62" s="510">
        <f ca="1">IF(ISNUMBER(OFFSET(INDIRECT("'"&amp;'DATA for charts'!D$5&amp;"'!$l190"),$R49,0)),OFFSET(INDIRECT("'"&amp;'DATA for charts'!D$5&amp;"'!$l190"),$R49,0),"")</f>
        <v>485.67611614740002</v>
      </c>
      <c r="E62" s="510">
        <f ca="1">IF(ISNUMBER(OFFSET(INDIRECT("'"&amp;'DATA for charts'!E$5&amp;"'!$l190"),$R49,0)),OFFSET(INDIRECT("'"&amp;'DATA for charts'!E$5&amp;"'!$l190"),$R49,0),"")</f>
        <v>510.15199999999999</v>
      </c>
      <c r="F62" s="510">
        <f ca="1">IF(ISNUMBER(OFFSET(INDIRECT("'"&amp;'DATA for charts'!F$5&amp;"'!$l190"),$R49,0)),OFFSET(INDIRECT("'"&amp;'DATA for charts'!F$5&amp;"'!$l190"),$R49,0),"")</f>
        <v>510.31742760543426</v>
      </c>
      <c r="G62" s="510">
        <f ca="1">IF(ISNUMBER(OFFSET(INDIRECT("'"&amp;'DATA for charts'!G$5&amp;"'!$l190"),$R49,0)),OFFSET(INDIRECT("'"&amp;'DATA for charts'!G$5&amp;"'!$l190"),$R49,0),"")</f>
        <v>531</v>
      </c>
      <c r="H62" s="510">
        <f ca="1">IF(ISNUMBER(OFFSET(INDIRECT("'"&amp;'DATA for charts'!H$5&amp;"'!$l190"),$R49,0)),OFFSET(INDIRECT("'"&amp;'DATA for charts'!H$5&amp;"'!$l190"),$R49,0),"")</f>
        <v>487.56599999999997</v>
      </c>
      <c r="I62" s="509">
        <f t="shared" ca="1" si="20"/>
        <v>485.67611614740002</v>
      </c>
      <c r="J62" s="527">
        <f t="shared" ca="1" si="21"/>
        <v>532.64337039045597</v>
      </c>
      <c r="K62" s="510">
        <f t="shared" ca="1" si="22"/>
        <v>509.559152357215</v>
      </c>
      <c r="L62" s="241">
        <f t="shared" ca="1" si="25"/>
        <v>9.2172329798779887E-2</v>
      </c>
      <c r="M62" s="366"/>
      <c r="N62" s="909" t="str">
        <f>IF(ISNUMBER(YourData!$L197),YourData!$L197,"")</f>
        <v/>
      </c>
      <c r="P62"/>
      <c r="Q62"/>
      <c r="R62"/>
      <c r="S62"/>
      <c r="T62"/>
      <c r="U62"/>
      <c r="V62"/>
      <c r="W62"/>
      <c r="X62"/>
      <c r="Y62"/>
      <c r="Z62"/>
      <c r="AA62"/>
      <c r="AB62"/>
      <c r="AC62"/>
      <c r="AD62"/>
      <c r="AE62"/>
      <c r="AF62"/>
      <c r="AG62"/>
      <c r="AH62"/>
      <c r="AI62"/>
      <c r="AJ62"/>
      <c r="AK62"/>
      <c r="AL62"/>
      <c r="AM62"/>
      <c r="AN62"/>
      <c r="AO62"/>
      <c r="AP62"/>
      <c r="AQ62"/>
      <c r="AR62"/>
      <c r="AS62"/>
    </row>
    <row r="63" spans="2:45" ht="15">
      <c r="B63" s="351" t="s">
        <v>159</v>
      </c>
      <c r="C63" s="510">
        <f ca="1">IF(ISNUMBER(OFFSET(INDIRECT("'"&amp;'DATA for charts'!C$5&amp;"'!$l190"),$R50,0)),OFFSET(INDIRECT("'"&amp;'DATA for charts'!C$5&amp;"'!$l190"),$R50,0),"")</f>
        <v>517.86605206073796</v>
      </c>
      <c r="D63" s="510">
        <f ca="1">IF(ISNUMBER(OFFSET(INDIRECT("'"&amp;'DATA for charts'!D$5&amp;"'!$l190"),$R50,0)),OFFSET(INDIRECT("'"&amp;'DATA for charts'!D$5&amp;"'!$l190"),$R50,0),"")</f>
        <v>484.02944711305992</v>
      </c>
      <c r="E63" s="510">
        <f ca="1">IF(ISNUMBER(OFFSET(INDIRECT("'"&amp;'DATA for charts'!E$5&amp;"'!$l190"),$R50,0)),OFFSET(INDIRECT("'"&amp;'DATA for charts'!E$5&amp;"'!$l190"),$R50,0),"")</f>
        <v>466.10599999999999</v>
      </c>
      <c r="F63" s="510">
        <f ca="1">IF(ISNUMBER(OFFSET(INDIRECT("'"&amp;'DATA for charts'!F$5&amp;"'!$l190"),$R50,0)),OFFSET(INDIRECT("'"&amp;'DATA for charts'!F$5&amp;"'!$l190"),$R50,0),"")</f>
        <v>492.83696547998926</v>
      </c>
      <c r="G63" s="510">
        <f ca="1">IF(ISNUMBER(OFFSET(INDIRECT("'"&amp;'DATA for charts'!G$5&amp;"'!$l190"),$R50,0)),OFFSET(INDIRECT("'"&amp;'DATA for charts'!G$5&amp;"'!$l190"),$R50,0),"")</f>
        <v>492</v>
      </c>
      <c r="H63" s="510">
        <f ca="1">IF(ISNUMBER(OFFSET(INDIRECT("'"&amp;'DATA for charts'!H$5&amp;"'!$l190"),$R50,0)),OFFSET(INDIRECT("'"&amp;'DATA for charts'!H$5&amp;"'!$l190"),$R50,0),"")</f>
        <v>458.85899999999998</v>
      </c>
      <c r="I63" s="509">
        <f t="shared" ca="1" si="20"/>
        <v>458.85899999999998</v>
      </c>
      <c r="J63" s="527">
        <f t="shared" ca="1" si="21"/>
        <v>517.86605206073796</v>
      </c>
      <c r="K63" s="510">
        <f t="shared" ca="1" si="22"/>
        <v>485.28291077563114</v>
      </c>
      <c r="L63" s="241">
        <f t="shared" ca="1" si="25"/>
        <v>0.12159309703782188</v>
      </c>
      <c r="M63" s="366"/>
      <c r="N63" s="909" t="str">
        <f>IF(ISNUMBER(YourData!$L198),YourData!$L198,"")</f>
        <v/>
      </c>
      <c r="P63"/>
      <c r="Q63"/>
      <c r="R63"/>
      <c r="S63"/>
      <c r="T63"/>
      <c r="U63"/>
      <c r="V63"/>
      <c r="W63"/>
      <c r="X63"/>
      <c r="Y63"/>
      <c r="Z63"/>
      <c r="AA63"/>
      <c r="AB63"/>
      <c r="AC63"/>
      <c r="AD63"/>
      <c r="AE63"/>
      <c r="AF63"/>
      <c r="AG63"/>
      <c r="AH63"/>
      <c r="AI63"/>
      <c r="AJ63"/>
      <c r="AK63"/>
      <c r="AL63"/>
      <c r="AM63"/>
      <c r="AN63"/>
      <c r="AO63"/>
      <c r="AP63"/>
      <c r="AQ63"/>
      <c r="AR63"/>
      <c r="AS63"/>
    </row>
    <row r="64" spans="2:45" ht="15">
      <c r="B64" s="351" t="s">
        <v>161</v>
      </c>
      <c r="C64" s="510">
        <f ca="1">IF(ISNUMBER(OFFSET(INDIRECT("'"&amp;'DATA for charts'!C$5&amp;"'!$l190"),$R51,0)),OFFSET(INDIRECT("'"&amp;'DATA for charts'!C$5&amp;"'!$l190"),$R51,0),"")</f>
        <v>296.18797451193097</v>
      </c>
      <c r="D64" s="510">
        <f ca="1">IF(ISNUMBER(OFFSET(INDIRECT("'"&amp;'DATA for charts'!D$5&amp;"'!$l190"),$R51,0)),OFFSET(INDIRECT("'"&amp;'DATA for charts'!D$5&amp;"'!$l190"),$R51,0),"")</f>
        <v>305.56930266080002</v>
      </c>
      <c r="E64" s="510">
        <f ca="1">IF(ISNUMBER(OFFSET(INDIRECT("'"&amp;'DATA for charts'!E$5&amp;"'!$l190"),$R51,0)),OFFSET(INDIRECT("'"&amp;'DATA for charts'!E$5&amp;"'!$l190"),$R51,0),"")</f>
        <v>269.56599999999997</v>
      </c>
      <c r="F64" s="510">
        <f ca="1">IF(ISNUMBER(OFFSET(INDIRECT("'"&amp;'DATA for charts'!F$5&amp;"'!$l190"),$R51,0)),OFFSET(INDIRECT("'"&amp;'DATA for charts'!F$5&amp;"'!$l190"),$R51,0),"")</f>
        <v>292.66548479732757</v>
      </c>
      <c r="G64" s="510">
        <f ca="1">IF(ISNUMBER(OFFSET(INDIRECT("'"&amp;'DATA for charts'!G$5&amp;"'!$l190"),$R51,0)),OFFSET(INDIRECT("'"&amp;'DATA for charts'!G$5&amp;"'!$l190"),$R51,0),"")</f>
        <v>281</v>
      </c>
      <c r="H64" s="510">
        <f ca="1">IF(ISNUMBER(OFFSET(INDIRECT("'"&amp;'DATA for charts'!H$5&amp;"'!$l190"),$R51,0)),OFFSET(INDIRECT("'"&amp;'DATA for charts'!H$5&amp;"'!$l190"),$R51,0),"")</f>
        <v>260.85300000000001</v>
      </c>
      <c r="I64" s="509">
        <f t="shared" ca="1" si="20"/>
        <v>260.85300000000001</v>
      </c>
      <c r="J64" s="527">
        <f t="shared" ca="1" si="21"/>
        <v>305.56930266080002</v>
      </c>
      <c r="K64" s="510">
        <f t="shared" ca="1" si="22"/>
        <v>284.30696032834311</v>
      </c>
      <c r="L64" s="241">
        <f t="shared" ca="1" si="25"/>
        <v>0.15728177252205724</v>
      </c>
      <c r="M64" s="366"/>
      <c r="N64" s="909" t="str">
        <f>IF(ISNUMBER(YourData!$L199),YourData!$L199,"")</f>
        <v/>
      </c>
      <c r="P64"/>
      <c r="Q64"/>
      <c r="R64"/>
      <c r="S64"/>
      <c r="T64"/>
      <c r="U64"/>
      <c r="V64"/>
      <c r="W64"/>
      <c r="X64"/>
      <c r="Y64"/>
      <c r="Z64"/>
      <c r="AA64"/>
      <c r="AB64"/>
      <c r="AC64"/>
      <c r="AD64"/>
      <c r="AE64"/>
      <c r="AF64"/>
      <c r="AG64"/>
      <c r="AH64"/>
      <c r="AI64"/>
      <c r="AJ64"/>
      <c r="AK64"/>
      <c r="AL64"/>
      <c r="AM64"/>
      <c r="AN64"/>
      <c r="AO64"/>
      <c r="AP64"/>
      <c r="AQ64"/>
      <c r="AR64"/>
      <c r="AS64"/>
    </row>
    <row r="65" spans="2:49" ht="15">
      <c r="B65" s="351" t="s">
        <v>163</v>
      </c>
      <c r="C65" s="510">
        <f ca="1">IF(ISNUMBER(OFFSET(INDIRECT("'"&amp;'DATA for charts'!C$5&amp;"'!$l190"),$R52,0)),OFFSET(INDIRECT("'"&amp;'DATA for charts'!C$5&amp;"'!$l190"),$R52,0),"")</f>
        <v>72.670146420824295</v>
      </c>
      <c r="D65" s="510">
        <f ca="1">IF(ISNUMBER(OFFSET(INDIRECT("'"&amp;'DATA for charts'!D$5&amp;"'!$l190"),$R52,0)),OFFSET(INDIRECT("'"&amp;'DATA for charts'!D$5&amp;"'!$l190"),$R52,0),"")</f>
        <v>80.485416562099999</v>
      </c>
      <c r="E65" s="510">
        <f ca="1">IF(ISNUMBER(OFFSET(INDIRECT("'"&amp;'DATA for charts'!E$5&amp;"'!$l190"),$R52,0)),OFFSET(INDIRECT("'"&amp;'DATA for charts'!E$5&amp;"'!$l190"),$R52,0),"")</f>
        <v>56.213999999999999</v>
      </c>
      <c r="F65" s="510">
        <f ca="1">IF(ISNUMBER(OFFSET(INDIRECT("'"&amp;'DATA for charts'!F$5&amp;"'!$l190"),$R52,0)),OFFSET(INDIRECT("'"&amp;'DATA for charts'!F$5&amp;"'!$l190"),$R52,0),"")</f>
        <v>67.982834602178244</v>
      </c>
      <c r="G65" s="510">
        <f ca="1">IF(ISNUMBER(OFFSET(INDIRECT("'"&amp;'DATA for charts'!G$5&amp;"'!$l190"),$R52,0)),OFFSET(INDIRECT("'"&amp;'DATA for charts'!G$5&amp;"'!$l190"),$R52,0),"")</f>
        <v>63</v>
      </c>
      <c r="H65" s="510">
        <f ca="1">IF(ISNUMBER(OFFSET(INDIRECT("'"&amp;'DATA for charts'!H$5&amp;"'!$l190"),$R52,0)),OFFSET(INDIRECT("'"&amp;'DATA for charts'!H$5&amp;"'!$l190"),$R52,0),"")</f>
        <v>60.179600000000001</v>
      </c>
      <c r="I65" s="509">
        <f t="shared" ca="1" si="20"/>
        <v>56.213999999999999</v>
      </c>
      <c r="J65" s="527">
        <f t="shared" ca="1" si="21"/>
        <v>80.485416562099999</v>
      </c>
      <c r="K65" s="510">
        <f t="shared" ca="1" si="22"/>
        <v>66.755332930850429</v>
      </c>
      <c r="L65" s="241">
        <f t="shared" ca="1" si="25"/>
        <v>0.36358767901347944</v>
      </c>
      <c r="M65" s="366"/>
      <c r="N65" s="909" t="str">
        <f>IF(ISNUMBER(YourData!$L200),YourData!$L200,"")</f>
        <v/>
      </c>
      <c r="P65"/>
      <c r="Q65"/>
      <c r="R65"/>
      <c r="S65"/>
      <c r="T65"/>
      <c r="U65"/>
      <c r="V65"/>
      <c r="W65"/>
      <c r="X65"/>
      <c r="Y65"/>
      <c r="Z65"/>
      <c r="AA65"/>
      <c r="AB65"/>
      <c r="AC65"/>
      <c r="AD65"/>
      <c r="AE65"/>
      <c r="AF65"/>
      <c r="AG65"/>
      <c r="AH65"/>
      <c r="AI65"/>
      <c r="AJ65"/>
      <c r="AK65"/>
      <c r="AL65"/>
      <c r="AM65"/>
      <c r="AN65"/>
      <c r="AO65"/>
      <c r="AP65"/>
      <c r="AQ65"/>
      <c r="AR65"/>
      <c r="AS65"/>
    </row>
    <row r="66" spans="2:49" ht="15.75" thickBot="1">
      <c r="B66" s="499" t="s">
        <v>165</v>
      </c>
      <c r="C66" s="512">
        <f ca="1">IF(ISNUMBER(OFFSET(INDIRECT("'"&amp;'DATA for charts'!C$5&amp;"'!$l190"),$R53,0)),OFFSET(INDIRECT("'"&amp;'DATA for charts'!C$5&amp;"'!$l190"),$R53,0),"")</f>
        <v>62.091580802603033</v>
      </c>
      <c r="D66" s="512">
        <f ca="1">IF(ISNUMBER(OFFSET(INDIRECT("'"&amp;'DATA for charts'!D$5&amp;"'!$l190"),$R53,0)),OFFSET(INDIRECT("'"&amp;'DATA for charts'!D$5&amp;"'!$l190"),$R53,0),"")</f>
        <v>73.739358756000001</v>
      </c>
      <c r="E66" s="512">
        <f ca="1">IF(ISNUMBER(OFFSET(INDIRECT("'"&amp;'DATA for charts'!E$5&amp;"'!$l190"),$R53,0)),OFFSET(INDIRECT("'"&amp;'DATA for charts'!E$5&amp;"'!$l190"),$R53,0),"")</f>
        <v>38.054000000000002</v>
      </c>
      <c r="F66" s="512">
        <f ca="1">IF(ISNUMBER(OFFSET(INDIRECT("'"&amp;'DATA for charts'!F$5&amp;"'!$l190"),$R53,0)),OFFSET(INDIRECT("'"&amp;'DATA for charts'!F$5&amp;"'!$l190"),$R53,0),"")</f>
        <v>60.93530772348165</v>
      </c>
      <c r="G66" s="512">
        <f ca="1">IF(ISNUMBER(OFFSET(INDIRECT("'"&amp;'DATA for charts'!G$5&amp;"'!$l190"),$R53,0)),OFFSET(INDIRECT("'"&amp;'DATA for charts'!G$5&amp;"'!$l190"),$R53,0),"")</f>
        <v>48</v>
      </c>
      <c r="H66" s="512">
        <f ca="1">IF(ISNUMBER(OFFSET(INDIRECT("'"&amp;'DATA for charts'!H$5&amp;"'!$l190"),$R53,0)),OFFSET(INDIRECT("'"&amp;'DATA for charts'!H$5&amp;"'!$l190"),$R53,0),"")</f>
        <v>49.501199999999997</v>
      </c>
      <c r="I66" s="511">
        <f t="shared" ca="1" si="20"/>
        <v>38.054000000000002</v>
      </c>
      <c r="J66" s="528">
        <f t="shared" ca="1" si="21"/>
        <v>73.739358756000001</v>
      </c>
      <c r="K66" s="512">
        <f t="shared" ca="1" si="22"/>
        <v>55.386907880347444</v>
      </c>
      <c r="L66" s="251">
        <f t="shared" ca="1" si="25"/>
        <v>0.64429230880863075</v>
      </c>
      <c r="M66" s="175"/>
      <c r="N66" s="910" t="str">
        <f>IF(ISNUMBER(YourData!$L201),YourData!$L201,"")</f>
        <v/>
      </c>
      <c r="P66"/>
      <c r="Q66"/>
      <c r="R66"/>
      <c r="S66"/>
      <c r="T66"/>
      <c r="U66"/>
      <c r="V66"/>
      <c r="W66"/>
      <c r="X66"/>
      <c r="Y66"/>
      <c r="Z66"/>
      <c r="AA66"/>
      <c r="AB66"/>
      <c r="AC66"/>
      <c r="AD66"/>
      <c r="AE66"/>
      <c r="AF66"/>
      <c r="AG66"/>
      <c r="AH66"/>
      <c r="AI66"/>
      <c r="AJ66"/>
      <c r="AK66"/>
      <c r="AL66"/>
      <c r="AM66"/>
      <c r="AN66"/>
      <c r="AO66"/>
      <c r="AP66"/>
      <c r="AQ66"/>
      <c r="AR66"/>
      <c r="AS66"/>
    </row>
    <row r="67" spans="2:49" ht="15.75" thickTop="1">
      <c r="B67" s="146" t="s">
        <v>555</v>
      </c>
      <c r="P67"/>
      <c r="Q67"/>
      <c r="R67"/>
      <c r="S67"/>
      <c r="T67"/>
      <c r="U67"/>
      <c r="V67"/>
      <c r="W67"/>
      <c r="X67"/>
      <c r="Y67"/>
      <c r="Z67"/>
      <c r="AA67"/>
      <c r="AB67"/>
      <c r="AC67"/>
      <c r="AD67"/>
      <c r="AE67"/>
      <c r="AF67"/>
      <c r="AG67"/>
      <c r="AH67"/>
      <c r="AI67"/>
      <c r="AJ67"/>
      <c r="AK67"/>
      <c r="AL67"/>
      <c r="AM67"/>
      <c r="AN67"/>
      <c r="AO67"/>
      <c r="AP67"/>
      <c r="AQ67"/>
      <c r="AR67"/>
      <c r="AS67"/>
    </row>
    <row r="68" spans="2:49" ht="15">
      <c r="P68"/>
      <c r="Q68"/>
      <c r="R68"/>
      <c r="S68"/>
      <c r="T68"/>
      <c r="U68"/>
      <c r="V68"/>
      <c r="W68"/>
      <c r="X68"/>
      <c r="Y68"/>
      <c r="Z68"/>
      <c r="AA68"/>
      <c r="AB68"/>
      <c r="AC68"/>
      <c r="AD68"/>
      <c r="AE68"/>
      <c r="AF68"/>
      <c r="AG68"/>
      <c r="AH68"/>
      <c r="AI68"/>
      <c r="AJ68"/>
      <c r="AK68"/>
      <c r="AL68"/>
      <c r="AM68"/>
      <c r="AN68"/>
      <c r="AO68"/>
      <c r="AP68"/>
      <c r="AQ68"/>
      <c r="AR68"/>
      <c r="AS68"/>
    </row>
    <row r="69" spans="2:49" ht="15">
      <c r="P69"/>
      <c r="Q69"/>
      <c r="R69"/>
      <c r="S69"/>
      <c r="T69"/>
      <c r="U69"/>
      <c r="V69"/>
      <c r="W69"/>
      <c r="X69"/>
      <c r="Y69"/>
      <c r="Z69"/>
      <c r="AA69"/>
      <c r="AB69"/>
      <c r="AC69"/>
      <c r="AD69"/>
      <c r="AE69"/>
      <c r="AF69"/>
      <c r="AG69"/>
      <c r="AH69"/>
      <c r="AI69"/>
      <c r="AJ69"/>
      <c r="AK69"/>
      <c r="AL69"/>
      <c r="AM69"/>
      <c r="AN69"/>
      <c r="AO69"/>
      <c r="AP69"/>
      <c r="AQ69"/>
      <c r="AR69"/>
      <c r="AS69"/>
    </row>
    <row r="70" spans="2:49" ht="15">
      <c r="P70"/>
      <c r="Q70"/>
      <c r="R70"/>
      <c r="S70"/>
      <c r="T70"/>
      <c r="U70"/>
      <c r="V70"/>
      <c r="W70"/>
      <c r="X70"/>
      <c r="Y70"/>
      <c r="Z70"/>
      <c r="AA70"/>
      <c r="AB70"/>
      <c r="AC70"/>
      <c r="AD70"/>
      <c r="AE70"/>
      <c r="AF70"/>
      <c r="AG70"/>
      <c r="AH70"/>
      <c r="AI70"/>
      <c r="AJ70"/>
      <c r="AK70"/>
      <c r="AL70"/>
      <c r="AM70"/>
      <c r="AN70"/>
      <c r="AO70"/>
      <c r="AP70"/>
      <c r="AQ70"/>
      <c r="AR70"/>
      <c r="AS70"/>
    </row>
    <row r="71" spans="2:49" ht="15">
      <c r="P71"/>
      <c r="Q71"/>
      <c r="R71"/>
      <c r="S71"/>
      <c r="T71"/>
      <c r="U71"/>
      <c r="V71"/>
      <c r="W71"/>
      <c r="X71"/>
      <c r="Y71"/>
      <c r="Z71"/>
      <c r="AA71"/>
      <c r="AB71"/>
      <c r="AC71"/>
      <c r="AD71"/>
      <c r="AE71"/>
      <c r="AF71"/>
      <c r="AG71"/>
      <c r="AH71"/>
      <c r="AI71"/>
      <c r="AJ71"/>
      <c r="AK71"/>
      <c r="AL71"/>
      <c r="AM71"/>
      <c r="AN71"/>
      <c r="AO71"/>
      <c r="AP71"/>
      <c r="AQ71"/>
      <c r="AR71"/>
      <c r="AS71"/>
    </row>
    <row r="72" spans="2:49" ht="15">
      <c r="P72"/>
      <c r="Q72"/>
      <c r="R72"/>
      <c r="S72"/>
      <c r="T72"/>
      <c r="U72"/>
      <c r="V72"/>
      <c r="W72"/>
      <c r="X72"/>
      <c r="Y72"/>
      <c r="Z72"/>
      <c r="AA72"/>
      <c r="AB72"/>
      <c r="AC72"/>
      <c r="AD72"/>
      <c r="AE72"/>
      <c r="AF72"/>
      <c r="AG72"/>
      <c r="AH72"/>
      <c r="AI72"/>
      <c r="AJ72"/>
      <c r="AK72"/>
      <c r="AL72"/>
      <c r="AM72"/>
      <c r="AN72"/>
      <c r="AO72"/>
      <c r="AP72"/>
      <c r="AQ72"/>
      <c r="AR72"/>
      <c r="AS72"/>
    </row>
    <row r="73" spans="2:49" ht="15">
      <c r="P73"/>
      <c r="Q73"/>
      <c r="R73"/>
      <c r="S73"/>
      <c r="T73"/>
      <c r="U73"/>
      <c r="V73"/>
      <c r="W73"/>
      <c r="X73"/>
      <c r="Y73"/>
      <c r="Z73"/>
      <c r="AA73"/>
      <c r="AB73"/>
      <c r="AC73"/>
      <c r="AD73"/>
      <c r="AE73"/>
      <c r="AF73"/>
      <c r="AG73"/>
      <c r="AH73"/>
      <c r="AI73"/>
      <c r="AJ73"/>
      <c r="AK73"/>
      <c r="AL73"/>
      <c r="AM73"/>
      <c r="AN73"/>
      <c r="AO73"/>
      <c r="AP73"/>
      <c r="AQ73"/>
      <c r="AR73"/>
      <c r="AS73"/>
      <c r="AT73" s="12"/>
      <c r="AU73" s="12"/>
      <c r="AV73" s="12"/>
      <c r="AW73" s="12"/>
    </row>
    <row r="74" spans="2:49" ht="15">
      <c r="P74"/>
      <c r="Q74"/>
      <c r="R74"/>
      <c r="S74"/>
      <c r="T74"/>
      <c r="U74"/>
      <c r="V74"/>
      <c r="W74"/>
      <c r="X74"/>
      <c r="Y74"/>
      <c r="Z74"/>
      <c r="AA74"/>
      <c r="AB74"/>
      <c r="AC74"/>
      <c r="AD74"/>
      <c r="AE74"/>
      <c r="AF74"/>
      <c r="AG74"/>
      <c r="AH74"/>
      <c r="AI74"/>
      <c r="AJ74"/>
      <c r="AK74"/>
      <c r="AL74"/>
      <c r="AM74"/>
      <c r="AN74"/>
      <c r="AO74"/>
      <c r="AP74"/>
      <c r="AQ74"/>
      <c r="AR74"/>
      <c r="AS74"/>
      <c r="AT74" s="12"/>
      <c r="AU74" s="12"/>
      <c r="AV74" s="12"/>
      <c r="AW74" s="12"/>
    </row>
    <row r="75" spans="2:49" ht="15">
      <c r="P75"/>
      <c r="Q75"/>
      <c r="R75"/>
      <c r="S75"/>
      <c r="T75"/>
      <c r="U75"/>
      <c r="V75"/>
      <c r="W75"/>
      <c r="X75"/>
      <c r="Y75"/>
      <c r="Z75"/>
      <c r="AA75"/>
      <c r="AB75"/>
      <c r="AC75"/>
      <c r="AD75"/>
      <c r="AE75"/>
      <c r="AF75"/>
      <c r="AG75"/>
      <c r="AH75"/>
      <c r="AI75"/>
      <c r="AJ75"/>
      <c r="AK75"/>
      <c r="AL75"/>
      <c r="AM75"/>
      <c r="AN75"/>
      <c r="AO75"/>
      <c r="AP75"/>
      <c r="AQ75"/>
      <c r="AR75"/>
      <c r="AS75"/>
      <c r="AT75" s="12"/>
      <c r="AU75" s="12"/>
      <c r="AV75" s="12"/>
      <c r="AW75" s="12"/>
    </row>
    <row r="76" spans="2:49" ht="15">
      <c r="P76"/>
      <c r="Q76"/>
      <c r="R76"/>
      <c r="S76"/>
      <c r="T76"/>
      <c r="U76"/>
      <c r="V76"/>
      <c r="W76"/>
      <c r="X76"/>
      <c r="Y76"/>
      <c r="Z76"/>
      <c r="AA76"/>
      <c r="AB76"/>
      <c r="AC76"/>
      <c r="AD76"/>
      <c r="AE76"/>
      <c r="AF76"/>
      <c r="AG76"/>
      <c r="AH76"/>
      <c r="AI76"/>
      <c r="AJ76"/>
      <c r="AK76"/>
      <c r="AL76"/>
      <c r="AM76"/>
      <c r="AN76"/>
      <c r="AO76"/>
      <c r="AP76"/>
      <c r="AQ76"/>
      <c r="AR76"/>
      <c r="AS76"/>
      <c r="AT76" s="12"/>
      <c r="AU76" s="12"/>
      <c r="AV76" s="12"/>
      <c r="AW76" s="12"/>
    </row>
    <row r="77" spans="2:49" ht="15">
      <c r="P77"/>
      <c r="Q77"/>
      <c r="R77"/>
      <c r="S77"/>
      <c r="T77"/>
      <c r="U77"/>
      <c r="V77"/>
      <c r="W77"/>
      <c r="X77"/>
      <c r="Y77"/>
      <c r="Z77"/>
      <c r="AA77"/>
      <c r="AB77"/>
      <c r="AC77"/>
      <c r="AD77"/>
      <c r="AE77"/>
      <c r="AF77"/>
      <c r="AG77"/>
      <c r="AH77"/>
      <c r="AI77"/>
      <c r="AJ77"/>
      <c r="AK77"/>
      <c r="AL77"/>
      <c r="AM77"/>
      <c r="AN77"/>
      <c r="AO77"/>
      <c r="AP77"/>
      <c r="AQ77"/>
      <c r="AR77"/>
      <c r="AS77"/>
      <c r="AT77" s="12"/>
      <c r="AU77" s="12"/>
      <c r="AV77" s="12"/>
      <c r="AW77" s="12"/>
    </row>
    <row r="78" spans="2:49" ht="15">
      <c r="C78" s="14"/>
      <c r="D78" s="14"/>
      <c r="E78" s="14"/>
      <c r="F78" s="14"/>
      <c r="G78" s="14"/>
      <c r="H78" s="14"/>
      <c r="N78" s="14"/>
      <c r="P78"/>
      <c r="Q78"/>
      <c r="R78"/>
      <c r="S78"/>
      <c r="T78"/>
      <c r="U78"/>
      <c r="V78"/>
      <c r="W78"/>
      <c r="X78"/>
      <c r="Y78"/>
      <c r="Z78"/>
      <c r="AA78"/>
      <c r="AB78"/>
      <c r="AC78"/>
      <c r="AD78"/>
      <c r="AE78"/>
      <c r="AF78"/>
      <c r="AG78"/>
      <c r="AH78"/>
      <c r="AI78"/>
      <c r="AJ78"/>
      <c r="AK78"/>
      <c r="AL78"/>
      <c r="AM78"/>
      <c r="AN78"/>
      <c r="AO78"/>
      <c r="AP78"/>
      <c r="AQ78"/>
      <c r="AR78"/>
      <c r="AS78"/>
      <c r="AT78" s="12"/>
      <c r="AU78" s="12"/>
      <c r="AV78" s="12"/>
      <c r="AW78" s="12"/>
    </row>
    <row r="79" spans="2:49" ht="15">
      <c r="C79" s="14"/>
      <c r="D79" s="14"/>
      <c r="E79" s="14"/>
      <c r="F79" s="14"/>
      <c r="G79" s="14"/>
      <c r="H79" s="14"/>
      <c r="N79" s="14"/>
      <c r="P79"/>
      <c r="Q79"/>
      <c r="R79"/>
      <c r="S79"/>
      <c r="T79"/>
      <c r="U79"/>
      <c r="V79"/>
      <c r="W79"/>
      <c r="X79"/>
      <c r="Y79"/>
      <c r="Z79"/>
      <c r="AA79"/>
      <c r="AB79"/>
      <c r="AC79"/>
      <c r="AD79"/>
      <c r="AE79"/>
      <c r="AF79"/>
      <c r="AG79"/>
      <c r="AH79"/>
      <c r="AI79"/>
      <c r="AJ79"/>
      <c r="AK79"/>
      <c r="AL79"/>
      <c r="AM79"/>
      <c r="AN79"/>
      <c r="AO79"/>
      <c r="AP79"/>
      <c r="AQ79"/>
      <c r="AR79"/>
      <c r="AS79"/>
      <c r="AT79" s="12"/>
      <c r="AU79" s="12"/>
      <c r="AV79" s="12"/>
      <c r="AW79" s="12"/>
    </row>
    <row r="80" spans="2:49" ht="15">
      <c r="I80" s="14"/>
      <c r="J80" s="14"/>
      <c r="P80"/>
      <c r="Q80"/>
      <c r="R80"/>
      <c r="S80"/>
      <c r="T80"/>
      <c r="U80"/>
      <c r="V80"/>
      <c r="W80"/>
      <c r="X80"/>
      <c r="Y80"/>
      <c r="Z80"/>
      <c r="AA80"/>
      <c r="AB80"/>
      <c r="AC80"/>
      <c r="AD80"/>
      <c r="AE80"/>
      <c r="AF80"/>
      <c r="AG80"/>
      <c r="AH80"/>
      <c r="AI80"/>
      <c r="AJ80"/>
      <c r="AK80"/>
      <c r="AL80"/>
      <c r="AM80"/>
      <c r="AN80"/>
      <c r="AO80"/>
      <c r="AP80"/>
      <c r="AQ80"/>
      <c r="AR80"/>
      <c r="AS80"/>
      <c r="AT80" s="12"/>
      <c r="AU80" s="12"/>
      <c r="AV80" s="12"/>
      <c r="AW80" s="12"/>
    </row>
    <row r="81" spans="2:49" ht="15">
      <c r="P81"/>
      <c r="Q81"/>
      <c r="R81"/>
      <c r="S81"/>
      <c r="T81"/>
      <c r="U81"/>
      <c r="V81"/>
      <c r="W81"/>
      <c r="X81"/>
      <c r="Y81"/>
      <c r="Z81"/>
      <c r="AA81"/>
      <c r="AB81"/>
      <c r="AC81"/>
      <c r="AD81"/>
      <c r="AE81"/>
      <c r="AF81"/>
      <c r="AG81"/>
      <c r="AH81"/>
      <c r="AI81"/>
      <c r="AJ81"/>
      <c r="AK81"/>
      <c r="AL81"/>
      <c r="AM81"/>
      <c r="AN81"/>
      <c r="AO81"/>
      <c r="AP81"/>
      <c r="AQ81"/>
      <c r="AR81"/>
      <c r="AS81"/>
      <c r="AT81" s="12"/>
      <c r="AU81" s="12"/>
      <c r="AV81" s="12"/>
      <c r="AW81" s="12"/>
    </row>
    <row r="82" spans="2:49" ht="15">
      <c r="C82" s="48"/>
      <c r="D82" s="48"/>
      <c r="E82" s="48"/>
      <c r="F82" s="48"/>
      <c r="G82" s="48"/>
      <c r="H82" s="48"/>
      <c r="I82" s="48"/>
      <c r="J82" s="48"/>
      <c r="N82" s="48"/>
      <c r="P82"/>
      <c r="Q82"/>
      <c r="R82"/>
      <c r="S82"/>
      <c r="T82"/>
      <c r="U82"/>
      <c r="V82"/>
      <c r="W82"/>
      <c r="X82"/>
      <c r="Y82"/>
      <c r="Z82"/>
      <c r="AA82"/>
      <c r="AB82"/>
      <c r="AC82"/>
      <c r="AD82"/>
      <c r="AE82"/>
      <c r="AF82"/>
      <c r="AG82"/>
      <c r="AH82"/>
      <c r="AI82"/>
      <c r="AJ82"/>
      <c r="AK82"/>
      <c r="AL82"/>
      <c r="AM82"/>
      <c r="AN82"/>
      <c r="AO82"/>
      <c r="AP82"/>
      <c r="AQ82"/>
      <c r="AR82"/>
      <c r="AS82"/>
      <c r="AT82" s="12"/>
      <c r="AU82" s="12"/>
      <c r="AV82" s="12"/>
      <c r="AW82" s="12"/>
    </row>
    <row r="83" spans="2:49" ht="15">
      <c r="C83" s="48"/>
      <c r="D83" s="48"/>
      <c r="E83" s="48"/>
      <c r="F83" s="48"/>
      <c r="G83" s="48"/>
      <c r="H83" s="48"/>
      <c r="I83" s="48"/>
      <c r="J83" s="48"/>
      <c r="N83" s="48"/>
      <c r="P83"/>
      <c r="Q83"/>
      <c r="R83"/>
      <c r="S83"/>
      <c r="T83"/>
      <c r="U83"/>
      <c r="V83"/>
      <c r="W83"/>
      <c r="X83"/>
      <c r="Y83"/>
      <c r="Z83"/>
      <c r="AA83"/>
      <c r="AB83"/>
      <c r="AC83"/>
      <c r="AD83"/>
      <c r="AE83"/>
      <c r="AF83"/>
      <c r="AG83"/>
      <c r="AH83"/>
      <c r="AI83"/>
      <c r="AJ83"/>
      <c r="AK83"/>
      <c r="AL83"/>
      <c r="AM83"/>
      <c r="AN83"/>
      <c r="AO83"/>
      <c r="AP83"/>
      <c r="AQ83"/>
      <c r="AR83"/>
      <c r="AS83"/>
      <c r="AT83" s="12"/>
      <c r="AU83" s="12"/>
      <c r="AV83" s="12"/>
      <c r="AW83" s="12"/>
    </row>
    <row r="84" spans="2:49" ht="15">
      <c r="P84"/>
      <c r="Q84"/>
      <c r="R84"/>
      <c r="S84"/>
      <c r="T84"/>
      <c r="U84"/>
      <c r="V84"/>
      <c r="W84"/>
      <c r="X84"/>
      <c r="Y84"/>
      <c r="Z84"/>
      <c r="AA84"/>
      <c r="AB84"/>
      <c r="AC84"/>
      <c r="AD84"/>
      <c r="AE84"/>
      <c r="AF84"/>
      <c r="AG84"/>
      <c r="AH84"/>
      <c r="AI84"/>
      <c r="AJ84"/>
      <c r="AK84"/>
      <c r="AL84"/>
      <c r="AM84"/>
      <c r="AN84"/>
      <c r="AO84"/>
      <c r="AP84"/>
      <c r="AQ84"/>
      <c r="AR84"/>
      <c r="AS84"/>
      <c r="AT84" s="12"/>
      <c r="AU84" s="12"/>
      <c r="AV84" s="12"/>
      <c r="AW84" s="12"/>
    </row>
    <row r="85" spans="2:49" ht="15">
      <c r="P85"/>
      <c r="Q85"/>
      <c r="R85"/>
      <c r="S85"/>
      <c r="T85"/>
      <c r="U85"/>
      <c r="V85"/>
      <c r="W85"/>
      <c r="X85"/>
      <c r="Y85"/>
      <c r="Z85"/>
      <c r="AA85"/>
      <c r="AB85"/>
      <c r="AC85"/>
      <c r="AD85"/>
      <c r="AE85"/>
      <c r="AF85"/>
      <c r="AG85"/>
      <c r="AH85"/>
      <c r="AI85"/>
      <c r="AJ85"/>
      <c r="AK85"/>
      <c r="AL85"/>
      <c r="AM85"/>
      <c r="AN85"/>
      <c r="AO85"/>
      <c r="AP85"/>
      <c r="AQ85"/>
      <c r="AR85"/>
      <c r="AS85"/>
      <c r="AT85" s="12"/>
      <c r="AU85" s="12"/>
      <c r="AV85" s="12"/>
      <c r="AW85" s="12"/>
    </row>
    <row r="86" spans="2:49" ht="15">
      <c r="P86"/>
      <c r="Q86"/>
      <c r="R86"/>
      <c r="S86"/>
      <c r="T86"/>
      <c r="U86"/>
      <c r="V86"/>
      <c r="W86"/>
      <c r="X86"/>
      <c r="Y86"/>
      <c r="Z86"/>
      <c r="AA86"/>
      <c r="AB86"/>
      <c r="AC86"/>
      <c r="AD86"/>
      <c r="AE86"/>
      <c r="AF86"/>
      <c r="AG86"/>
      <c r="AH86"/>
      <c r="AI86"/>
      <c r="AJ86"/>
      <c r="AK86"/>
      <c r="AL86"/>
      <c r="AM86"/>
      <c r="AN86"/>
      <c r="AO86"/>
      <c r="AP86"/>
      <c r="AQ86"/>
      <c r="AR86"/>
      <c r="AS86"/>
      <c r="AT86" s="12"/>
      <c r="AU86" s="12"/>
      <c r="AV86" s="12"/>
      <c r="AW86" s="12"/>
    </row>
    <row r="87" spans="2:49" ht="15">
      <c r="P87"/>
      <c r="Q87"/>
      <c r="R87"/>
      <c r="S87"/>
      <c r="T87"/>
      <c r="U87"/>
      <c r="V87"/>
      <c r="W87"/>
      <c r="X87"/>
      <c r="Y87"/>
      <c r="Z87"/>
      <c r="AA87"/>
      <c r="AB87"/>
      <c r="AC87"/>
      <c r="AD87"/>
      <c r="AE87"/>
      <c r="AF87"/>
      <c r="AG87"/>
      <c r="AH87"/>
      <c r="AI87"/>
      <c r="AJ87"/>
      <c r="AK87"/>
      <c r="AL87"/>
      <c r="AM87"/>
      <c r="AN87"/>
      <c r="AO87"/>
      <c r="AP87"/>
      <c r="AQ87"/>
      <c r="AR87"/>
      <c r="AS87"/>
      <c r="AT87" s="12"/>
      <c r="AU87" s="12"/>
      <c r="AV87" s="12"/>
      <c r="AW87" s="12"/>
    </row>
    <row r="88" spans="2:49" ht="15">
      <c r="P88"/>
      <c r="Q88"/>
      <c r="R88"/>
      <c r="S88"/>
      <c r="T88"/>
      <c r="U88"/>
      <c r="V88"/>
      <c r="W88"/>
      <c r="X88"/>
      <c r="Y88"/>
      <c r="Z88"/>
      <c r="AA88"/>
      <c r="AB88"/>
      <c r="AC88"/>
      <c r="AD88"/>
      <c r="AE88"/>
      <c r="AF88"/>
      <c r="AG88"/>
      <c r="AH88"/>
      <c r="AI88"/>
      <c r="AJ88"/>
      <c r="AK88"/>
      <c r="AL88"/>
      <c r="AM88"/>
      <c r="AN88"/>
      <c r="AO88"/>
      <c r="AP88"/>
      <c r="AQ88"/>
      <c r="AR88"/>
      <c r="AS88"/>
      <c r="AT88" s="12"/>
      <c r="AU88" s="12"/>
      <c r="AV88" s="12"/>
      <c r="AW88" s="12"/>
    </row>
    <row r="89" spans="2:49" ht="15">
      <c r="P89"/>
      <c r="Q89"/>
      <c r="R89"/>
      <c r="S89"/>
      <c r="T89"/>
      <c r="U89"/>
      <c r="V89"/>
      <c r="W89"/>
      <c r="X89"/>
      <c r="Y89"/>
      <c r="Z89"/>
      <c r="AA89"/>
      <c r="AB89"/>
      <c r="AC89"/>
      <c r="AD89"/>
      <c r="AE89"/>
      <c r="AF89"/>
      <c r="AG89"/>
      <c r="AH89"/>
      <c r="AI89"/>
      <c r="AJ89"/>
      <c r="AK89"/>
      <c r="AL89"/>
      <c r="AM89"/>
      <c r="AN89"/>
      <c r="AO89"/>
      <c r="AP89"/>
      <c r="AQ89"/>
      <c r="AR89"/>
      <c r="AS89"/>
      <c r="AT89" s="12"/>
      <c r="AU89" s="12"/>
      <c r="AV89" s="12"/>
      <c r="AW89" s="12"/>
    </row>
    <row r="90" spans="2:49" ht="15">
      <c r="B90" s="18"/>
      <c r="P90"/>
      <c r="Q90"/>
      <c r="R90"/>
      <c r="S90"/>
      <c r="T90"/>
      <c r="U90"/>
      <c r="V90"/>
      <c r="W90"/>
      <c r="X90"/>
      <c r="Y90"/>
      <c r="Z90"/>
      <c r="AA90"/>
      <c r="AB90"/>
      <c r="AC90"/>
      <c r="AD90"/>
      <c r="AE90"/>
      <c r="AF90"/>
      <c r="AG90"/>
      <c r="AH90"/>
      <c r="AI90"/>
      <c r="AJ90"/>
      <c r="AK90"/>
      <c r="AL90"/>
      <c r="AM90"/>
      <c r="AN90"/>
      <c r="AO90"/>
      <c r="AP90"/>
      <c r="AQ90"/>
      <c r="AR90"/>
      <c r="AS90"/>
      <c r="AT90" s="12"/>
      <c r="AU90" s="12"/>
      <c r="AV90" s="12"/>
      <c r="AW90" s="12"/>
    </row>
    <row r="91" spans="2:49" ht="15">
      <c r="B91" s="18"/>
      <c r="P91"/>
      <c r="Q91"/>
      <c r="R91"/>
      <c r="S91"/>
      <c r="T91"/>
      <c r="U91"/>
      <c r="V91"/>
      <c r="W91"/>
      <c r="X91"/>
      <c r="Y91"/>
      <c r="Z91"/>
      <c r="AA91"/>
      <c r="AB91"/>
      <c r="AC91"/>
      <c r="AD91"/>
      <c r="AE91"/>
      <c r="AF91"/>
      <c r="AG91"/>
      <c r="AH91"/>
      <c r="AI91"/>
      <c r="AJ91"/>
      <c r="AK91"/>
      <c r="AL91"/>
      <c r="AM91"/>
      <c r="AN91"/>
      <c r="AO91"/>
      <c r="AP91"/>
      <c r="AQ91"/>
      <c r="AR91"/>
      <c r="AS91"/>
      <c r="AT91" s="12"/>
      <c r="AU91" s="12"/>
      <c r="AV91" s="12"/>
      <c r="AW91" s="12"/>
    </row>
    <row r="92" spans="2:49" ht="15">
      <c r="B92" s="18"/>
      <c r="P92"/>
      <c r="Q92"/>
      <c r="R92"/>
      <c r="S92"/>
      <c r="T92"/>
      <c r="U92"/>
      <c r="V92"/>
      <c r="W92"/>
      <c r="X92"/>
      <c r="Y92"/>
      <c r="Z92"/>
      <c r="AA92"/>
      <c r="AB92"/>
      <c r="AC92"/>
      <c r="AD92"/>
      <c r="AE92"/>
      <c r="AF92"/>
      <c r="AG92"/>
      <c r="AH92"/>
      <c r="AI92"/>
      <c r="AJ92"/>
      <c r="AK92"/>
      <c r="AL92"/>
      <c r="AM92"/>
      <c r="AN92"/>
      <c r="AO92"/>
      <c r="AP92"/>
      <c r="AQ92"/>
      <c r="AR92"/>
      <c r="AS92"/>
      <c r="AT92" s="12"/>
      <c r="AU92" s="12"/>
      <c r="AV92" s="12"/>
      <c r="AW92" s="12"/>
    </row>
    <row r="93" spans="2:49" ht="15">
      <c r="B93" s="18"/>
      <c r="P93"/>
      <c r="Q93"/>
      <c r="R93"/>
      <c r="S93"/>
      <c r="T93"/>
      <c r="U93"/>
      <c r="V93"/>
      <c r="W93"/>
      <c r="X93"/>
      <c r="Y93"/>
      <c r="Z93"/>
      <c r="AA93"/>
      <c r="AB93"/>
      <c r="AC93"/>
      <c r="AD93"/>
      <c r="AE93"/>
      <c r="AF93"/>
      <c r="AG93"/>
      <c r="AH93"/>
      <c r="AI93"/>
      <c r="AJ93"/>
      <c r="AK93"/>
      <c r="AL93"/>
      <c r="AM93"/>
      <c r="AN93"/>
      <c r="AO93"/>
      <c r="AP93"/>
      <c r="AQ93"/>
      <c r="AR93"/>
      <c r="AS93"/>
      <c r="AT93" s="12"/>
      <c r="AU93" s="12"/>
      <c r="AV93" s="12"/>
      <c r="AW93" s="12"/>
    </row>
    <row r="94" spans="2:49" ht="15">
      <c r="B94" s="18"/>
      <c r="C94" s="14"/>
      <c r="D94" s="14"/>
      <c r="E94" s="14"/>
      <c r="F94" s="14"/>
      <c r="G94" s="14"/>
      <c r="H94" s="14"/>
      <c r="N94" s="14"/>
      <c r="P94"/>
      <c r="Q94"/>
      <c r="R94"/>
      <c r="S94"/>
      <c r="T94"/>
      <c r="U94"/>
      <c r="V94"/>
      <c r="W94"/>
      <c r="X94"/>
      <c r="Y94"/>
      <c r="Z94"/>
      <c r="AA94"/>
      <c r="AB94"/>
      <c r="AC94"/>
      <c r="AD94"/>
      <c r="AE94"/>
      <c r="AF94"/>
      <c r="AG94"/>
      <c r="AH94"/>
      <c r="AI94"/>
      <c r="AJ94"/>
      <c r="AK94"/>
      <c r="AL94"/>
      <c r="AM94"/>
      <c r="AN94"/>
      <c r="AO94"/>
      <c r="AP94"/>
      <c r="AQ94"/>
      <c r="AR94"/>
      <c r="AS94"/>
      <c r="AT94" s="12"/>
      <c r="AU94" s="12"/>
      <c r="AV94" s="12"/>
      <c r="AW94" s="12"/>
    </row>
    <row r="95" spans="2:49" ht="15">
      <c r="B95" s="18"/>
      <c r="C95" s="14"/>
      <c r="D95" s="14"/>
      <c r="E95" s="14"/>
      <c r="F95" s="14"/>
      <c r="G95" s="14"/>
      <c r="H95" s="14"/>
      <c r="N95" s="14"/>
      <c r="P95"/>
      <c r="Q95"/>
      <c r="R95"/>
      <c r="S95"/>
      <c r="T95"/>
      <c r="U95"/>
      <c r="V95"/>
      <c r="W95"/>
      <c r="X95"/>
      <c r="Y95"/>
      <c r="Z95"/>
      <c r="AA95"/>
      <c r="AB95"/>
      <c r="AC95"/>
      <c r="AD95"/>
      <c r="AE95"/>
      <c r="AF95"/>
      <c r="AG95"/>
      <c r="AH95"/>
      <c r="AI95"/>
      <c r="AJ95"/>
      <c r="AK95"/>
      <c r="AL95"/>
      <c r="AM95"/>
      <c r="AN95"/>
      <c r="AO95"/>
      <c r="AP95"/>
      <c r="AQ95"/>
      <c r="AR95"/>
      <c r="AS95"/>
      <c r="AT95" s="12"/>
      <c r="AU95" s="12"/>
      <c r="AV95" s="12"/>
      <c r="AW95" s="12"/>
    </row>
    <row r="96" spans="2:49" ht="15">
      <c r="B96" s="18"/>
      <c r="C96" s="15"/>
      <c r="D96" s="15"/>
      <c r="E96" s="15"/>
      <c r="F96" s="15"/>
      <c r="G96" s="15"/>
      <c r="H96" s="15"/>
      <c r="N96" s="15"/>
      <c r="P96"/>
      <c r="Q96"/>
      <c r="R96"/>
      <c r="S96"/>
      <c r="T96"/>
      <c r="U96"/>
      <c r="V96"/>
      <c r="W96"/>
      <c r="X96"/>
      <c r="Y96"/>
      <c r="Z96"/>
      <c r="AA96"/>
      <c r="AB96"/>
      <c r="AC96"/>
      <c r="AD96"/>
      <c r="AE96"/>
      <c r="AF96"/>
      <c r="AG96"/>
      <c r="AH96"/>
      <c r="AI96"/>
      <c r="AJ96"/>
      <c r="AK96"/>
      <c r="AL96"/>
      <c r="AM96"/>
      <c r="AN96"/>
      <c r="AO96"/>
      <c r="AP96"/>
      <c r="AQ96"/>
      <c r="AR96"/>
      <c r="AS96"/>
      <c r="AT96" s="12"/>
      <c r="AU96" s="12"/>
      <c r="AV96" s="12"/>
      <c r="AW96" s="12"/>
    </row>
    <row r="97" spans="2:49" ht="15">
      <c r="B97" s="41"/>
      <c r="C97" s="41"/>
      <c r="D97" s="41"/>
      <c r="E97" s="41"/>
      <c r="F97" s="41"/>
      <c r="G97" s="41"/>
      <c r="H97" s="41"/>
      <c r="N97" s="41"/>
      <c r="P97"/>
      <c r="Q97"/>
      <c r="R97"/>
      <c r="S97"/>
      <c r="T97"/>
      <c r="U97"/>
      <c r="V97"/>
      <c r="W97"/>
      <c r="X97"/>
      <c r="Y97"/>
      <c r="Z97"/>
      <c r="AA97"/>
      <c r="AB97"/>
      <c r="AC97"/>
      <c r="AD97"/>
      <c r="AE97"/>
      <c r="AF97"/>
      <c r="AG97"/>
      <c r="AH97"/>
      <c r="AI97"/>
      <c r="AJ97"/>
      <c r="AK97"/>
      <c r="AL97"/>
      <c r="AM97"/>
      <c r="AN97"/>
      <c r="AO97"/>
      <c r="AP97"/>
      <c r="AQ97"/>
      <c r="AR97"/>
      <c r="AS97"/>
      <c r="AT97" s="12"/>
      <c r="AU97" s="12"/>
      <c r="AV97" s="12"/>
      <c r="AW97" s="12"/>
    </row>
    <row r="98" spans="2:49" ht="15">
      <c r="C98" s="42"/>
      <c r="D98" s="42"/>
      <c r="E98" s="42"/>
      <c r="F98" s="42"/>
      <c r="G98" s="42"/>
      <c r="H98" s="42"/>
      <c r="N98" s="42"/>
      <c r="P98"/>
      <c r="Q98"/>
      <c r="R98"/>
      <c r="S98"/>
      <c r="T98"/>
      <c r="U98"/>
      <c r="V98"/>
      <c r="W98"/>
      <c r="X98"/>
      <c r="Y98"/>
      <c r="Z98"/>
      <c r="AA98"/>
      <c r="AB98"/>
      <c r="AC98"/>
      <c r="AD98"/>
      <c r="AE98"/>
      <c r="AF98"/>
      <c r="AG98"/>
      <c r="AH98"/>
      <c r="AI98"/>
      <c r="AJ98"/>
      <c r="AK98"/>
      <c r="AL98"/>
      <c r="AM98"/>
      <c r="AN98"/>
      <c r="AO98"/>
      <c r="AP98"/>
      <c r="AQ98"/>
      <c r="AR98"/>
      <c r="AS98"/>
      <c r="AT98" s="12"/>
      <c r="AU98" s="12"/>
      <c r="AV98" s="12"/>
      <c r="AW98" s="12"/>
    </row>
    <row r="99" spans="2:49" ht="15">
      <c r="C99" s="42"/>
      <c r="D99" s="42"/>
      <c r="E99" s="42"/>
      <c r="F99" s="42"/>
      <c r="G99" s="42"/>
      <c r="H99" s="42"/>
      <c r="N99" s="42"/>
      <c r="P99"/>
      <c r="Q99"/>
      <c r="R99"/>
      <c r="S99"/>
      <c r="T99"/>
      <c r="U99"/>
      <c r="V99"/>
      <c r="W99"/>
      <c r="X99"/>
      <c r="Y99"/>
      <c r="Z99"/>
      <c r="AA99"/>
      <c r="AB99"/>
      <c r="AC99"/>
      <c r="AD99"/>
      <c r="AE99"/>
      <c r="AF99"/>
      <c r="AG99"/>
      <c r="AH99"/>
      <c r="AI99"/>
      <c r="AJ99"/>
      <c r="AK99"/>
      <c r="AL99"/>
      <c r="AM99"/>
      <c r="AN99"/>
      <c r="AO99"/>
      <c r="AP99"/>
      <c r="AQ99"/>
      <c r="AR99"/>
      <c r="AS99"/>
      <c r="AT99" s="12"/>
      <c r="AU99" s="12"/>
      <c r="AV99" s="12"/>
      <c r="AW99" s="12"/>
    </row>
    <row r="100" spans="2:49" ht="15">
      <c r="C100" s="42"/>
      <c r="D100" s="42"/>
      <c r="E100" s="42"/>
      <c r="F100" s="42"/>
      <c r="G100" s="42"/>
      <c r="H100" s="42"/>
      <c r="N100" s="42"/>
      <c r="P100"/>
      <c r="Q100"/>
      <c r="R100"/>
      <c r="S100"/>
      <c r="T100"/>
      <c r="U100"/>
      <c r="V100"/>
      <c r="W100"/>
      <c r="X100"/>
      <c r="Y100"/>
      <c r="Z100"/>
      <c r="AA100"/>
      <c r="AB100"/>
      <c r="AC100"/>
      <c r="AD100"/>
      <c r="AE100"/>
      <c r="AF100"/>
      <c r="AG100"/>
      <c r="AH100"/>
      <c r="AI100"/>
      <c r="AJ100"/>
      <c r="AK100"/>
      <c r="AL100"/>
      <c r="AM100"/>
      <c r="AN100"/>
      <c r="AO100"/>
      <c r="AP100"/>
      <c r="AQ100"/>
      <c r="AR100"/>
      <c r="AS100"/>
      <c r="AT100" s="12"/>
      <c r="AU100" s="12"/>
      <c r="AV100" s="12"/>
      <c r="AW100" s="12"/>
    </row>
    <row r="101" spans="2:49" ht="15">
      <c r="C101" s="42"/>
      <c r="D101" s="42"/>
      <c r="E101" s="42"/>
      <c r="F101" s="42"/>
      <c r="G101" s="42"/>
      <c r="H101" s="42"/>
      <c r="N101" s="42"/>
      <c r="P101"/>
      <c r="Q101"/>
      <c r="R101"/>
      <c r="S101"/>
      <c r="T101"/>
      <c r="U101"/>
      <c r="V101"/>
      <c r="W101"/>
      <c r="X101"/>
      <c r="Y101"/>
      <c r="Z101"/>
      <c r="AA101"/>
      <c r="AB101"/>
      <c r="AC101"/>
      <c r="AD101"/>
      <c r="AE101"/>
      <c r="AF101"/>
      <c r="AG101"/>
      <c r="AH101"/>
      <c r="AI101"/>
      <c r="AJ101"/>
      <c r="AK101"/>
      <c r="AL101"/>
      <c r="AM101"/>
      <c r="AN101"/>
      <c r="AO101"/>
      <c r="AP101"/>
      <c r="AQ101"/>
      <c r="AR101"/>
      <c r="AS101"/>
      <c r="AT101" s="12"/>
      <c r="AU101" s="12"/>
      <c r="AV101" s="12"/>
      <c r="AW101" s="12"/>
    </row>
    <row r="102" spans="2:49" ht="15">
      <c r="C102" s="42"/>
      <c r="D102" s="42"/>
      <c r="E102" s="42"/>
      <c r="F102" s="42"/>
      <c r="G102" s="42"/>
      <c r="H102" s="42"/>
      <c r="N102" s="42"/>
      <c r="P102"/>
      <c r="Q102"/>
      <c r="R102"/>
      <c r="S102"/>
      <c r="T102"/>
      <c r="U102"/>
      <c r="V102"/>
      <c r="W102"/>
      <c r="X102"/>
      <c r="Y102"/>
      <c r="Z102"/>
      <c r="AA102"/>
      <c r="AB102"/>
      <c r="AC102"/>
      <c r="AD102"/>
      <c r="AE102"/>
      <c r="AF102"/>
      <c r="AG102"/>
      <c r="AH102"/>
      <c r="AI102"/>
      <c r="AJ102"/>
      <c r="AK102"/>
      <c r="AL102"/>
      <c r="AM102"/>
      <c r="AN102"/>
      <c r="AO102"/>
      <c r="AP102"/>
      <c r="AQ102"/>
      <c r="AR102"/>
      <c r="AS102"/>
      <c r="AT102" s="12"/>
      <c r="AU102" s="12"/>
      <c r="AV102" s="12"/>
      <c r="AW102" s="12"/>
    </row>
    <row r="103" spans="2:49" ht="15">
      <c r="C103" s="42"/>
      <c r="D103" s="42"/>
      <c r="E103" s="42"/>
      <c r="F103" s="42"/>
      <c r="G103" s="42"/>
      <c r="H103" s="42"/>
      <c r="N103" s="42"/>
      <c r="P103"/>
      <c r="Q103"/>
      <c r="R103"/>
      <c r="S103"/>
      <c r="T103"/>
      <c r="U103"/>
      <c r="V103"/>
      <c r="W103"/>
      <c r="X103"/>
      <c r="Y103"/>
      <c r="Z103"/>
      <c r="AA103"/>
      <c r="AB103"/>
      <c r="AC103"/>
      <c r="AD103"/>
      <c r="AE103"/>
      <c r="AF103"/>
      <c r="AG103"/>
      <c r="AH103"/>
      <c r="AI103"/>
      <c r="AJ103"/>
      <c r="AK103"/>
      <c r="AL103"/>
      <c r="AM103"/>
      <c r="AN103"/>
      <c r="AO103"/>
      <c r="AP103"/>
      <c r="AQ103"/>
      <c r="AR103"/>
      <c r="AS103"/>
      <c r="AT103" s="12"/>
      <c r="AU103" s="12"/>
      <c r="AV103" s="12"/>
      <c r="AW103" s="12"/>
    </row>
    <row r="104" spans="2:49" ht="15">
      <c r="C104" s="42"/>
      <c r="D104" s="42"/>
      <c r="E104" s="42"/>
      <c r="F104" s="42"/>
      <c r="G104" s="42"/>
      <c r="H104" s="42"/>
      <c r="N104" s="42"/>
      <c r="P104"/>
      <c r="Q104"/>
      <c r="R104"/>
      <c r="S104"/>
      <c r="T104"/>
      <c r="U104"/>
      <c r="V104"/>
      <c r="W104"/>
      <c r="X104"/>
      <c r="Y104"/>
      <c r="Z104"/>
      <c r="AA104"/>
      <c r="AB104"/>
      <c r="AC104"/>
      <c r="AD104"/>
      <c r="AE104"/>
      <c r="AF104"/>
      <c r="AG104"/>
      <c r="AH104"/>
      <c r="AI104"/>
      <c r="AJ104"/>
      <c r="AK104"/>
      <c r="AL104"/>
      <c r="AM104"/>
      <c r="AN104"/>
      <c r="AO104"/>
      <c r="AP104"/>
      <c r="AQ104"/>
      <c r="AR104"/>
      <c r="AS104"/>
      <c r="AT104" s="12"/>
      <c r="AU104" s="12"/>
      <c r="AV104" s="12"/>
      <c r="AW104" s="12"/>
    </row>
    <row r="105" spans="2:49" ht="15">
      <c r="C105" s="42"/>
      <c r="D105" s="42"/>
      <c r="E105" s="42"/>
      <c r="F105" s="42"/>
      <c r="G105" s="42"/>
      <c r="H105" s="42"/>
      <c r="N105" s="42"/>
      <c r="P105"/>
      <c r="Q105"/>
      <c r="R105"/>
      <c r="S105"/>
      <c r="T105"/>
      <c r="U105"/>
      <c r="V105"/>
      <c r="W105"/>
      <c r="X105"/>
      <c r="Y105"/>
      <c r="Z105"/>
      <c r="AA105"/>
      <c r="AB105"/>
      <c r="AC105"/>
      <c r="AD105"/>
      <c r="AE105"/>
      <c r="AF105"/>
      <c r="AG105"/>
      <c r="AH105"/>
      <c r="AI105"/>
      <c r="AJ105"/>
      <c r="AK105"/>
      <c r="AL105"/>
      <c r="AM105"/>
      <c r="AN105"/>
      <c r="AO105"/>
      <c r="AP105"/>
      <c r="AQ105"/>
      <c r="AR105"/>
      <c r="AS105"/>
      <c r="AT105" s="12"/>
      <c r="AU105" s="12"/>
      <c r="AV105" s="12"/>
      <c r="AW105" s="12"/>
    </row>
    <row r="106" spans="2:49" ht="15">
      <c r="C106" s="42"/>
      <c r="D106" s="42"/>
      <c r="E106" s="42"/>
      <c r="F106" s="42"/>
      <c r="G106" s="42"/>
      <c r="H106" s="42"/>
      <c r="N106" s="42"/>
      <c r="P106"/>
      <c r="Q106"/>
      <c r="R106"/>
      <c r="S106"/>
      <c r="T106"/>
      <c r="U106"/>
      <c r="V106"/>
      <c r="W106"/>
      <c r="X106"/>
      <c r="Y106"/>
      <c r="Z106"/>
      <c r="AA106"/>
      <c r="AB106"/>
      <c r="AC106"/>
      <c r="AD106"/>
      <c r="AE106"/>
      <c r="AF106"/>
      <c r="AG106"/>
      <c r="AH106"/>
      <c r="AI106"/>
      <c r="AJ106"/>
      <c r="AK106"/>
      <c r="AL106"/>
      <c r="AM106"/>
      <c r="AN106"/>
      <c r="AO106"/>
      <c r="AP106"/>
      <c r="AQ106"/>
      <c r="AR106"/>
      <c r="AS106"/>
      <c r="AT106" s="12"/>
      <c r="AU106" s="12"/>
      <c r="AV106" s="12"/>
      <c r="AW106" s="12"/>
    </row>
    <row r="107" spans="2:49" ht="15">
      <c r="C107" s="42"/>
      <c r="D107" s="42"/>
      <c r="E107" s="42"/>
      <c r="F107" s="42"/>
      <c r="G107" s="42"/>
      <c r="H107" s="42"/>
      <c r="N107" s="42"/>
      <c r="P107"/>
      <c r="Q107"/>
      <c r="R107"/>
      <c r="S107"/>
      <c r="T107"/>
      <c r="U107"/>
      <c r="V107"/>
      <c r="W107"/>
      <c r="X107"/>
      <c r="Y107"/>
      <c r="Z107"/>
      <c r="AA107"/>
      <c r="AB107"/>
      <c r="AC107"/>
      <c r="AD107"/>
      <c r="AE107"/>
      <c r="AF107"/>
      <c r="AG107"/>
      <c r="AH107"/>
      <c r="AI107"/>
      <c r="AJ107"/>
      <c r="AK107"/>
      <c r="AL107"/>
      <c r="AM107"/>
      <c r="AN107"/>
      <c r="AO107"/>
      <c r="AP107"/>
      <c r="AQ107"/>
      <c r="AR107"/>
      <c r="AS107"/>
      <c r="AT107" s="12"/>
      <c r="AU107" s="12"/>
      <c r="AV107" s="12"/>
      <c r="AW107" s="12"/>
    </row>
    <row r="108" spans="2:49" ht="15">
      <c r="C108" s="42"/>
      <c r="D108" s="42"/>
      <c r="E108" s="42"/>
      <c r="F108" s="42"/>
      <c r="G108" s="42"/>
      <c r="H108" s="42"/>
      <c r="N108" s="42"/>
      <c r="P108"/>
      <c r="Q108"/>
      <c r="R108"/>
      <c r="S108"/>
      <c r="T108"/>
      <c r="U108"/>
      <c r="V108"/>
      <c r="W108"/>
      <c r="X108"/>
      <c r="Y108"/>
      <c r="Z108"/>
      <c r="AA108"/>
      <c r="AB108"/>
      <c r="AC108"/>
      <c r="AD108"/>
      <c r="AE108"/>
      <c r="AF108"/>
      <c r="AG108"/>
      <c r="AH108"/>
      <c r="AI108"/>
      <c r="AJ108"/>
      <c r="AK108"/>
      <c r="AL108"/>
      <c r="AM108"/>
      <c r="AN108"/>
      <c r="AO108"/>
      <c r="AP108"/>
      <c r="AQ108"/>
      <c r="AR108"/>
      <c r="AS108"/>
      <c r="AT108" s="12"/>
      <c r="AU108" s="12"/>
      <c r="AV108" s="12"/>
      <c r="AW108" s="12"/>
    </row>
    <row r="109" spans="2:49" ht="15">
      <c r="C109" s="42"/>
      <c r="D109" s="42"/>
      <c r="E109" s="42"/>
      <c r="F109" s="42"/>
      <c r="G109" s="42"/>
      <c r="H109" s="42"/>
      <c r="N109" s="42"/>
      <c r="P109"/>
      <c r="Q109"/>
      <c r="R109"/>
      <c r="S109"/>
      <c r="T109"/>
      <c r="U109"/>
      <c r="V109"/>
      <c r="W109"/>
      <c r="X109"/>
      <c r="Y109"/>
      <c r="Z109"/>
      <c r="AA109"/>
      <c r="AB109"/>
      <c r="AC109"/>
      <c r="AD109"/>
      <c r="AE109"/>
      <c r="AF109"/>
      <c r="AG109"/>
      <c r="AH109"/>
      <c r="AI109"/>
      <c r="AJ109"/>
      <c r="AK109"/>
      <c r="AL109"/>
      <c r="AM109"/>
      <c r="AN109"/>
      <c r="AO109"/>
      <c r="AP109"/>
      <c r="AQ109"/>
      <c r="AR109"/>
      <c r="AS109"/>
      <c r="AT109" s="12"/>
      <c r="AU109" s="12"/>
      <c r="AV109" s="12"/>
      <c r="AW109" s="12"/>
    </row>
    <row r="110" spans="2:49" ht="15">
      <c r="C110" s="42"/>
      <c r="D110" s="42"/>
      <c r="E110" s="42"/>
      <c r="F110" s="42"/>
      <c r="G110" s="42"/>
      <c r="H110" s="42"/>
      <c r="N110" s="42"/>
      <c r="P110"/>
      <c r="Q110"/>
      <c r="R110"/>
      <c r="S110"/>
      <c r="T110"/>
      <c r="U110"/>
      <c r="V110"/>
      <c r="W110"/>
      <c r="X110"/>
      <c r="Y110"/>
      <c r="Z110"/>
      <c r="AA110"/>
      <c r="AB110"/>
      <c r="AC110"/>
      <c r="AD110"/>
      <c r="AE110"/>
      <c r="AF110"/>
      <c r="AG110"/>
      <c r="AH110"/>
      <c r="AI110"/>
      <c r="AJ110"/>
      <c r="AK110"/>
      <c r="AL110"/>
      <c r="AM110"/>
      <c r="AN110"/>
      <c r="AO110"/>
      <c r="AP110"/>
      <c r="AQ110"/>
      <c r="AR110"/>
      <c r="AS110"/>
      <c r="AT110" s="12"/>
      <c r="AU110" s="12"/>
      <c r="AV110" s="12"/>
      <c r="AW110" s="12"/>
    </row>
    <row r="111" spans="2:49" ht="15">
      <c r="C111" s="42"/>
      <c r="D111" s="42"/>
      <c r="E111" s="42"/>
      <c r="F111" s="42"/>
      <c r="G111" s="42"/>
      <c r="H111" s="42"/>
      <c r="N111" s="42"/>
      <c r="P111"/>
      <c r="Q111"/>
      <c r="R111"/>
      <c r="S111"/>
      <c r="T111"/>
      <c r="U111"/>
      <c r="V111"/>
      <c r="W111"/>
      <c r="X111"/>
      <c r="Y111"/>
      <c r="Z111"/>
      <c r="AA111"/>
      <c r="AB111"/>
      <c r="AC111"/>
      <c r="AD111"/>
      <c r="AE111"/>
      <c r="AF111"/>
      <c r="AG111"/>
      <c r="AH111"/>
      <c r="AI111"/>
      <c r="AJ111"/>
      <c r="AK111"/>
      <c r="AL111"/>
      <c r="AM111"/>
      <c r="AN111"/>
      <c r="AO111"/>
      <c r="AP111"/>
      <c r="AQ111"/>
      <c r="AR111"/>
      <c r="AS111"/>
      <c r="AT111" s="12"/>
      <c r="AU111" s="12"/>
      <c r="AV111" s="12"/>
      <c r="AW111" s="12"/>
    </row>
    <row r="112" spans="2:49" ht="15">
      <c r="C112" s="42"/>
      <c r="D112" s="42"/>
      <c r="E112" s="42"/>
      <c r="F112" s="42"/>
      <c r="G112" s="42"/>
      <c r="H112" s="42"/>
      <c r="N112" s="42"/>
      <c r="P112"/>
      <c r="Q112"/>
      <c r="R112"/>
      <c r="S112"/>
      <c r="T112"/>
      <c r="U112"/>
      <c r="V112"/>
      <c r="W112"/>
      <c r="X112"/>
      <c r="Y112"/>
      <c r="Z112"/>
      <c r="AA112"/>
      <c r="AB112"/>
      <c r="AC112"/>
      <c r="AD112"/>
      <c r="AE112"/>
      <c r="AF112"/>
      <c r="AG112"/>
      <c r="AH112"/>
      <c r="AI112"/>
      <c r="AJ112"/>
      <c r="AK112"/>
      <c r="AL112"/>
      <c r="AM112"/>
      <c r="AN112"/>
      <c r="AO112"/>
      <c r="AP112"/>
      <c r="AQ112"/>
      <c r="AR112"/>
      <c r="AS112"/>
      <c r="AT112" s="12"/>
      <c r="AU112" s="12"/>
      <c r="AV112" s="12"/>
      <c r="AW112" s="12"/>
    </row>
    <row r="113" spans="2:49" ht="15">
      <c r="C113" s="42"/>
      <c r="D113" s="42"/>
      <c r="E113" s="42"/>
      <c r="F113" s="42"/>
      <c r="G113" s="42"/>
      <c r="H113" s="42"/>
      <c r="N113" s="42"/>
      <c r="P113"/>
      <c r="Q113"/>
      <c r="R113"/>
      <c r="S113"/>
      <c r="T113"/>
      <c r="U113"/>
      <c r="V113"/>
      <c r="W113"/>
      <c r="X113"/>
      <c r="Y113"/>
      <c r="Z113"/>
      <c r="AA113"/>
      <c r="AB113"/>
      <c r="AC113"/>
      <c r="AD113"/>
      <c r="AE113"/>
      <c r="AF113"/>
      <c r="AG113"/>
      <c r="AH113"/>
      <c r="AI113"/>
      <c r="AJ113"/>
      <c r="AK113"/>
      <c r="AL113"/>
      <c r="AM113"/>
      <c r="AN113"/>
      <c r="AO113"/>
      <c r="AP113"/>
      <c r="AQ113"/>
      <c r="AR113"/>
      <c r="AS113"/>
      <c r="AT113" s="12"/>
      <c r="AU113" s="12"/>
      <c r="AV113" s="12"/>
      <c r="AW113" s="12"/>
    </row>
    <row r="114" spans="2:49" ht="15">
      <c r="C114" s="42"/>
      <c r="D114" s="42"/>
      <c r="E114" s="42"/>
      <c r="F114" s="42"/>
      <c r="G114" s="42"/>
      <c r="H114" s="42"/>
      <c r="N114" s="42"/>
      <c r="P114"/>
      <c r="Q114"/>
      <c r="R114"/>
      <c r="S114"/>
      <c r="T114"/>
      <c r="U114"/>
      <c r="V114"/>
      <c r="W114"/>
      <c r="X114"/>
      <c r="Y114"/>
      <c r="Z114"/>
      <c r="AA114"/>
      <c r="AB114"/>
      <c r="AC114"/>
      <c r="AD114"/>
      <c r="AE114"/>
      <c r="AF114"/>
      <c r="AG114"/>
      <c r="AH114"/>
      <c r="AI114"/>
      <c r="AJ114"/>
      <c r="AK114"/>
      <c r="AL114"/>
      <c r="AM114"/>
      <c r="AN114"/>
      <c r="AO114"/>
      <c r="AP114"/>
      <c r="AQ114"/>
      <c r="AR114"/>
      <c r="AS114"/>
      <c r="AT114" s="12"/>
      <c r="AU114" s="12"/>
      <c r="AV114" s="12"/>
      <c r="AW114" s="12"/>
    </row>
    <row r="115" spans="2:49" ht="15">
      <c r="C115" s="42"/>
      <c r="D115" s="42"/>
      <c r="E115" s="42"/>
      <c r="F115" s="42"/>
      <c r="G115" s="42"/>
      <c r="H115" s="42"/>
      <c r="N115" s="42"/>
      <c r="P115"/>
      <c r="Q115"/>
      <c r="R115"/>
      <c r="S115"/>
      <c r="T115"/>
      <c r="U115"/>
      <c r="V115"/>
      <c r="W115"/>
      <c r="X115"/>
      <c r="Y115"/>
      <c r="Z115"/>
      <c r="AA115"/>
      <c r="AB115"/>
      <c r="AC115"/>
      <c r="AD115"/>
      <c r="AE115"/>
      <c r="AF115"/>
      <c r="AG115"/>
      <c r="AH115"/>
      <c r="AI115"/>
      <c r="AJ115"/>
      <c r="AK115"/>
      <c r="AL115"/>
      <c r="AM115"/>
      <c r="AN115"/>
      <c r="AO115"/>
      <c r="AP115"/>
      <c r="AQ115"/>
      <c r="AR115"/>
      <c r="AS115"/>
      <c r="AT115" s="12"/>
      <c r="AU115" s="12"/>
      <c r="AV115" s="12"/>
      <c r="AW115" s="12"/>
    </row>
    <row r="116" spans="2:49" ht="15">
      <c r="C116" s="42"/>
      <c r="D116" s="42"/>
      <c r="E116" s="42"/>
      <c r="F116" s="42"/>
      <c r="G116" s="42"/>
      <c r="H116" s="42"/>
      <c r="N116" s="42"/>
      <c r="P116"/>
      <c r="Q116"/>
      <c r="R116"/>
      <c r="S116"/>
      <c r="T116"/>
      <c r="U116"/>
      <c r="V116"/>
      <c r="W116"/>
      <c r="X116"/>
      <c r="Y116"/>
      <c r="Z116"/>
      <c r="AA116"/>
      <c r="AB116"/>
      <c r="AC116"/>
      <c r="AD116"/>
      <c r="AE116"/>
      <c r="AF116"/>
      <c r="AG116"/>
      <c r="AH116"/>
      <c r="AI116"/>
      <c r="AJ116"/>
      <c r="AK116"/>
      <c r="AL116"/>
      <c r="AM116"/>
      <c r="AN116"/>
      <c r="AO116"/>
      <c r="AP116"/>
      <c r="AQ116"/>
      <c r="AR116"/>
      <c r="AS116"/>
      <c r="AT116" s="12"/>
      <c r="AU116" s="12"/>
      <c r="AV116" s="12"/>
      <c r="AW116" s="12"/>
    </row>
    <row r="117" spans="2:49" ht="15">
      <c r="C117" s="42"/>
      <c r="D117" s="42"/>
      <c r="E117" s="42"/>
      <c r="F117" s="42"/>
      <c r="G117" s="42"/>
      <c r="H117" s="42"/>
      <c r="N117" s="42"/>
      <c r="P117"/>
      <c r="Q117"/>
      <c r="R117"/>
      <c r="S117"/>
      <c r="T117"/>
      <c r="U117"/>
      <c r="V117"/>
      <c r="W117"/>
      <c r="X117"/>
      <c r="Y117"/>
      <c r="Z117"/>
      <c r="AA117"/>
      <c r="AB117"/>
      <c r="AC117"/>
      <c r="AD117"/>
      <c r="AE117"/>
      <c r="AF117"/>
      <c r="AG117"/>
      <c r="AH117"/>
      <c r="AI117"/>
      <c r="AJ117"/>
      <c r="AK117"/>
      <c r="AL117"/>
      <c r="AM117"/>
      <c r="AN117"/>
      <c r="AO117"/>
      <c r="AP117"/>
      <c r="AQ117"/>
      <c r="AR117"/>
      <c r="AS117"/>
      <c r="AT117" s="12"/>
      <c r="AU117" s="12"/>
      <c r="AV117" s="12"/>
      <c r="AW117" s="12"/>
    </row>
    <row r="118" spans="2:49" ht="15">
      <c r="C118" s="42"/>
      <c r="D118" s="42"/>
      <c r="E118" s="42"/>
      <c r="F118" s="42"/>
      <c r="G118" s="42"/>
      <c r="H118" s="42"/>
      <c r="N118" s="42"/>
      <c r="P118"/>
      <c r="Q118"/>
      <c r="R118"/>
      <c r="S118"/>
      <c r="T118"/>
      <c r="U118"/>
      <c r="V118"/>
      <c r="W118"/>
      <c r="X118"/>
      <c r="Y118"/>
      <c r="Z118"/>
      <c r="AA118"/>
      <c r="AB118"/>
      <c r="AC118"/>
      <c r="AD118"/>
      <c r="AE118"/>
      <c r="AF118"/>
      <c r="AG118"/>
      <c r="AH118"/>
      <c r="AI118"/>
      <c r="AJ118"/>
      <c r="AK118"/>
      <c r="AL118"/>
      <c r="AM118"/>
      <c r="AN118"/>
      <c r="AO118"/>
      <c r="AP118"/>
      <c r="AQ118"/>
      <c r="AR118"/>
      <c r="AS118"/>
      <c r="AT118" s="12"/>
      <c r="AU118" s="12"/>
      <c r="AV118" s="12"/>
      <c r="AW118" s="12"/>
    </row>
    <row r="119" spans="2:49" ht="15">
      <c r="C119" s="42"/>
      <c r="D119" s="42"/>
      <c r="E119" s="42"/>
      <c r="F119" s="42"/>
      <c r="G119" s="42"/>
      <c r="H119" s="42"/>
      <c r="N119" s="42"/>
      <c r="P119"/>
      <c r="Q119"/>
      <c r="R119"/>
      <c r="S119"/>
      <c r="T119"/>
      <c r="U119"/>
      <c r="V119"/>
      <c r="W119"/>
      <c r="X119"/>
      <c r="Y119"/>
      <c r="Z119"/>
      <c r="AA119"/>
      <c r="AB119"/>
      <c r="AC119"/>
      <c r="AD119"/>
      <c r="AE119"/>
      <c r="AF119"/>
      <c r="AG119"/>
      <c r="AH119"/>
      <c r="AI119"/>
      <c r="AJ119"/>
      <c r="AK119"/>
      <c r="AL119"/>
      <c r="AM119"/>
      <c r="AN119"/>
      <c r="AO119"/>
      <c r="AP119"/>
      <c r="AQ119"/>
      <c r="AR119"/>
      <c r="AS119"/>
      <c r="AT119" s="12"/>
      <c r="AU119" s="12"/>
      <c r="AV119" s="12"/>
      <c r="AW119" s="12"/>
    </row>
    <row r="120" spans="2:49" ht="15">
      <c r="C120" s="42"/>
      <c r="D120" s="42"/>
      <c r="E120" s="42"/>
      <c r="F120" s="42"/>
      <c r="G120" s="42"/>
      <c r="H120" s="42"/>
      <c r="N120" s="42"/>
      <c r="P120"/>
      <c r="Q120"/>
      <c r="R120"/>
      <c r="S120"/>
      <c r="T120"/>
      <c r="U120"/>
      <c r="V120"/>
      <c r="W120"/>
      <c r="X120"/>
      <c r="Y120"/>
      <c r="Z120"/>
      <c r="AA120"/>
      <c r="AB120"/>
      <c r="AC120"/>
      <c r="AD120"/>
      <c r="AE120"/>
      <c r="AF120"/>
      <c r="AG120"/>
      <c r="AH120"/>
      <c r="AI120"/>
      <c r="AJ120"/>
      <c r="AK120"/>
      <c r="AL120"/>
      <c r="AM120"/>
      <c r="AN120"/>
      <c r="AO120"/>
      <c r="AP120"/>
      <c r="AQ120"/>
      <c r="AR120"/>
      <c r="AS120"/>
      <c r="AT120" s="12"/>
      <c r="AU120" s="12"/>
      <c r="AV120" s="12"/>
      <c r="AW120" s="12"/>
    </row>
    <row r="121" spans="2:49" ht="15">
      <c r="C121" s="42"/>
      <c r="D121" s="42"/>
      <c r="E121" s="42"/>
      <c r="F121" s="42"/>
      <c r="G121" s="42"/>
      <c r="H121" s="42"/>
      <c r="N121" s="42"/>
      <c r="P121"/>
      <c r="Q121"/>
      <c r="R121"/>
      <c r="S121"/>
      <c r="T121"/>
      <c r="U121"/>
      <c r="V121"/>
      <c r="W121"/>
      <c r="X121"/>
      <c r="Y121"/>
      <c r="Z121"/>
      <c r="AA121"/>
      <c r="AB121"/>
      <c r="AC121"/>
      <c r="AD121"/>
      <c r="AE121"/>
      <c r="AF121"/>
      <c r="AG121"/>
      <c r="AH121"/>
      <c r="AI121"/>
      <c r="AJ121"/>
      <c r="AK121"/>
      <c r="AL121"/>
      <c r="AM121"/>
      <c r="AN121"/>
      <c r="AO121"/>
      <c r="AP121"/>
      <c r="AQ121"/>
      <c r="AR121"/>
      <c r="AS121"/>
      <c r="AT121" s="12"/>
      <c r="AU121" s="12"/>
      <c r="AV121" s="12"/>
      <c r="AW121" s="12"/>
    </row>
    <row r="122" spans="2:49" ht="15">
      <c r="B122" s="41"/>
      <c r="C122" s="41"/>
      <c r="D122" s="41"/>
      <c r="E122" s="41"/>
      <c r="F122" s="41"/>
      <c r="G122" s="41"/>
      <c r="H122" s="41"/>
      <c r="P122"/>
      <c r="Q122"/>
      <c r="R122"/>
      <c r="S122"/>
      <c r="T122"/>
      <c r="U122"/>
      <c r="V122"/>
      <c r="W122"/>
      <c r="X122"/>
      <c r="Y122"/>
      <c r="Z122"/>
      <c r="AA122"/>
      <c r="AB122"/>
      <c r="AC122"/>
      <c r="AD122"/>
      <c r="AE122"/>
      <c r="AF122"/>
      <c r="AG122"/>
      <c r="AH122"/>
      <c r="AI122"/>
      <c r="AJ122"/>
      <c r="AK122"/>
      <c r="AL122"/>
      <c r="AM122"/>
      <c r="AN122"/>
      <c r="AO122"/>
      <c r="AP122"/>
      <c r="AQ122"/>
      <c r="AR122"/>
      <c r="AS122"/>
      <c r="AT122" s="12"/>
      <c r="AU122" s="12"/>
      <c r="AV122" s="12"/>
      <c r="AW122" s="12"/>
    </row>
    <row r="123" spans="2:49" ht="15">
      <c r="P123"/>
      <c r="Q123"/>
      <c r="R123"/>
      <c r="S123"/>
      <c r="T123"/>
      <c r="U123"/>
      <c r="V123"/>
      <c r="W123"/>
      <c r="X123"/>
      <c r="Y123"/>
      <c r="Z123"/>
      <c r="AA123"/>
      <c r="AB123"/>
      <c r="AC123"/>
      <c r="AD123"/>
      <c r="AE123"/>
      <c r="AF123"/>
      <c r="AG123"/>
      <c r="AH123"/>
      <c r="AI123"/>
      <c r="AJ123"/>
      <c r="AK123"/>
      <c r="AL123"/>
      <c r="AM123"/>
      <c r="AN123"/>
      <c r="AO123"/>
      <c r="AP123"/>
      <c r="AQ123"/>
      <c r="AR123"/>
      <c r="AS123"/>
      <c r="AT123" s="12"/>
      <c r="AU123" s="12"/>
      <c r="AV123" s="12"/>
      <c r="AW123" s="12"/>
    </row>
    <row r="124" spans="2:49" ht="15">
      <c r="P124"/>
      <c r="Q124"/>
      <c r="R124"/>
      <c r="S124"/>
      <c r="T124"/>
      <c r="U124"/>
      <c r="V124"/>
      <c r="W124"/>
      <c r="X124"/>
      <c r="Y124"/>
      <c r="Z124"/>
      <c r="AA124"/>
      <c r="AB124"/>
      <c r="AC124"/>
      <c r="AD124"/>
      <c r="AE124"/>
      <c r="AF124"/>
      <c r="AG124"/>
      <c r="AH124"/>
      <c r="AI124"/>
      <c r="AJ124"/>
      <c r="AK124"/>
      <c r="AL124"/>
      <c r="AM124"/>
      <c r="AN124"/>
      <c r="AO124"/>
      <c r="AP124"/>
      <c r="AQ124"/>
      <c r="AR124"/>
      <c r="AS124"/>
      <c r="AT124" s="12"/>
      <c r="AU124" s="12"/>
      <c r="AV124" s="12"/>
      <c r="AW124" s="12"/>
    </row>
    <row r="125" spans="2:49" ht="15">
      <c r="P125"/>
      <c r="Q125"/>
      <c r="R125"/>
      <c r="S125"/>
      <c r="T125"/>
      <c r="U125"/>
      <c r="V125"/>
      <c r="W125"/>
      <c r="X125"/>
      <c r="Y125"/>
      <c r="Z125"/>
      <c r="AA125"/>
      <c r="AB125"/>
      <c r="AC125"/>
      <c r="AD125"/>
      <c r="AE125"/>
      <c r="AF125"/>
      <c r="AG125"/>
      <c r="AH125"/>
      <c r="AI125"/>
      <c r="AJ125"/>
      <c r="AK125"/>
      <c r="AL125"/>
      <c r="AM125"/>
      <c r="AN125"/>
      <c r="AO125"/>
      <c r="AP125"/>
      <c r="AQ125"/>
      <c r="AR125"/>
      <c r="AS125"/>
      <c r="AT125" s="12"/>
      <c r="AU125" s="12"/>
      <c r="AV125" s="12"/>
      <c r="AW125" s="12"/>
    </row>
    <row r="126" spans="2:49" ht="15">
      <c r="P126"/>
      <c r="Q126"/>
      <c r="R126"/>
      <c r="S126"/>
      <c r="T126"/>
      <c r="U126"/>
      <c r="V126"/>
      <c r="W126"/>
      <c r="X126"/>
      <c r="Y126"/>
      <c r="Z126"/>
      <c r="AA126"/>
      <c r="AB126"/>
      <c r="AC126"/>
      <c r="AD126"/>
      <c r="AE126"/>
      <c r="AF126"/>
      <c r="AG126"/>
      <c r="AH126"/>
      <c r="AI126"/>
      <c r="AJ126"/>
      <c r="AK126"/>
      <c r="AL126"/>
      <c r="AM126"/>
      <c r="AN126"/>
      <c r="AO126"/>
      <c r="AP126"/>
      <c r="AQ126"/>
      <c r="AR126"/>
      <c r="AS126"/>
      <c r="AT126" s="12"/>
      <c r="AU126" s="12"/>
      <c r="AV126" s="12"/>
      <c r="AW126" s="12"/>
    </row>
    <row r="127" spans="2:49" ht="15">
      <c r="P127"/>
      <c r="Q127"/>
      <c r="R127"/>
      <c r="S127"/>
      <c r="T127"/>
      <c r="U127"/>
      <c r="V127"/>
      <c r="W127"/>
      <c r="X127"/>
      <c r="Y127"/>
      <c r="Z127"/>
      <c r="AA127"/>
      <c r="AB127"/>
      <c r="AC127"/>
      <c r="AD127"/>
      <c r="AE127"/>
      <c r="AF127"/>
      <c r="AG127"/>
      <c r="AH127"/>
      <c r="AI127"/>
      <c r="AJ127"/>
      <c r="AK127"/>
      <c r="AL127"/>
      <c r="AM127"/>
      <c r="AN127"/>
      <c r="AO127"/>
      <c r="AP127"/>
      <c r="AQ127"/>
      <c r="AR127"/>
      <c r="AS127"/>
      <c r="AT127" s="12"/>
      <c r="AU127" s="12"/>
      <c r="AV127" s="12"/>
      <c r="AW127" s="12"/>
    </row>
    <row r="128" spans="2:49" ht="15">
      <c r="P128"/>
      <c r="Q128"/>
      <c r="R128"/>
      <c r="S128"/>
      <c r="T128"/>
      <c r="U128"/>
      <c r="V128"/>
      <c r="W128"/>
      <c r="X128"/>
      <c r="Y128"/>
      <c r="Z128"/>
      <c r="AA128"/>
      <c r="AB128"/>
      <c r="AC128"/>
      <c r="AD128"/>
      <c r="AE128"/>
      <c r="AF128"/>
      <c r="AG128"/>
      <c r="AH128"/>
      <c r="AI128"/>
      <c r="AJ128"/>
      <c r="AK128"/>
      <c r="AL128"/>
      <c r="AM128"/>
      <c r="AN128"/>
      <c r="AO128"/>
      <c r="AP128"/>
      <c r="AQ128"/>
      <c r="AR128"/>
      <c r="AS128"/>
      <c r="AT128" s="12"/>
      <c r="AU128" s="12"/>
      <c r="AV128" s="12"/>
      <c r="AW128" s="12"/>
    </row>
    <row r="129" spans="2:49" ht="15">
      <c r="P129"/>
      <c r="Q129"/>
      <c r="R129"/>
      <c r="S129"/>
      <c r="T129"/>
      <c r="U129"/>
      <c r="V129"/>
      <c r="W129"/>
      <c r="X129"/>
      <c r="Y129"/>
      <c r="Z129"/>
      <c r="AA129"/>
      <c r="AB129"/>
      <c r="AC129"/>
      <c r="AD129"/>
      <c r="AE129"/>
      <c r="AF129"/>
      <c r="AG129"/>
      <c r="AH129"/>
      <c r="AI129"/>
      <c r="AJ129"/>
      <c r="AK129"/>
      <c r="AL129"/>
      <c r="AM129"/>
      <c r="AN129"/>
      <c r="AO129"/>
      <c r="AP129"/>
      <c r="AQ129"/>
      <c r="AR129"/>
      <c r="AS129"/>
      <c r="AT129" s="12"/>
      <c r="AU129" s="12"/>
      <c r="AV129" s="12"/>
      <c r="AW129" s="12"/>
    </row>
    <row r="130" spans="2:49" ht="15">
      <c r="B130" s="18"/>
      <c r="P130"/>
      <c r="Q130"/>
      <c r="R130"/>
      <c r="S130"/>
      <c r="T130"/>
      <c r="U130"/>
      <c r="V130"/>
      <c r="W130"/>
      <c r="X130"/>
      <c r="Y130"/>
      <c r="Z130"/>
      <c r="AA130"/>
      <c r="AB130"/>
      <c r="AC130"/>
      <c r="AD130"/>
      <c r="AE130"/>
      <c r="AF130"/>
      <c r="AG130"/>
      <c r="AH130"/>
      <c r="AI130"/>
      <c r="AJ130"/>
      <c r="AK130"/>
      <c r="AL130"/>
      <c r="AM130"/>
      <c r="AN130"/>
      <c r="AO130"/>
      <c r="AP130"/>
      <c r="AQ130"/>
      <c r="AR130"/>
      <c r="AS130"/>
      <c r="AT130" s="12"/>
      <c r="AU130" s="12"/>
      <c r="AV130" s="12"/>
      <c r="AW130" s="12"/>
    </row>
    <row r="131" spans="2:49" ht="15">
      <c r="B131" s="18"/>
      <c r="P131"/>
      <c r="Q131"/>
      <c r="R131"/>
      <c r="S131"/>
      <c r="T131"/>
      <c r="U131"/>
      <c r="V131"/>
      <c r="W131"/>
      <c r="X131"/>
      <c r="Y131"/>
      <c r="Z131"/>
      <c r="AA131"/>
      <c r="AB131"/>
      <c r="AC131"/>
      <c r="AD131"/>
      <c r="AE131"/>
      <c r="AF131"/>
      <c r="AG131"/>
      <c r="AH131"/>
      <c r="AI131"/>
      <c r="AJ131"/>
      <c r="AK131"/>
      <c r="AL131"/>
      <c r="AM131"/>
      <c r="AN131"/>
      <c r="AO131"/>
      <c r="AP131"/>
      <c r="AQ131"/>
      <c r="AR131"/>
      <c r="AS131"/>
      <c r="AT131" s="12"/>
      <c r="AU131" s="12"/>
      <c r="AV131" s="12"/>
      <c r="AW131" s="12"/>
    </row>
    <row r="132" spans="2:49" ht="15">
      <c r="B132" s="18"/>
      <c r="P132"/>
      <c r="Q132"/>
      <c r="R132"/>
      <c r="S132"/>
      <c r="T132"/>
      <c r="U132"/>
      <c r="V132"/>
      <c r="W132"/>
      <c r="X132"/>
      <c r="Y132"/>
      <c r="Z132"/>
      <c r="AA132"/>
      <c r="AB132"/>
      <c r="AC132"/>
      <c r="AD132"/>
      <c r="AE132"/>
      <c r="AF132"/>
      <c r="AG132"/>
      <c r="AH132"/>
      <c r="AI132"/>
      <c r="AJ132"/>
      <c r="AK132"/>
      <c r="AL132"/>
      <c r="AM132"/>
      <c r="AN132"/>
      <c r="AO132"/>
      <c r="AP132"/>
      <c r="AQ132"/>
      <c r="AR132"/>
      <c r="AS132"/>
      <c r="AT132" s="12"/>
      <c r="AU132" s="12"/>
      <c r="AV132" s="12"/>
      <c r="AW132" s="12"/>
    </row>
    <row r="133" spans="2:49" ht="15">
      <c r="B133" s="18"/>
      <c r="N133" s="15"/>
      <c r="P133"/>
      <c r="Q133"/>
      <c r="R133"/>
      <c r="S133"/>
      <c r="T133"/>
      <c r="U133"/>
      <c r="V133"/>
      <c r="W133"/>
      <c r="X133"/>
      <c r="Y133"/>
      <c r="Z133"/>
      <c r="AA133"/>
      <c r="AB133"/>
      <c r="AC133"/>
      <c r="AD133"/>
      <c r="AE133"/>
      <c r="AF133"/>
      <c r="AG133"/>
      <c r="AH133"/>
      <c r="AI133"/>
      <c r="AJ133"/>
      <c r="AK133"/>
      <c r="AL133"/>
      <c r="AM133"/>
      <c r="AN133"/>
      <c r="AO133"/>
      <c r="AP133"/>
      <c r="AQ133"/>
      <c r="AR133"/>
      <c r="AS133"/>
      <c r="AT133" s="12"/>
      <c r="AU133" s="12"/>
      <c r="AV133" s="12"/>
      <c r="AW133" s="12"/>
    </row>
    <row r="134" spans="2:49" ht="15">
      <c r="B134" s="18"/>
      <c r="C134" s="14"/>
      <c r="D134" s="14"/>
      <c r="E134" s="14"/>
      <c r="F134" s="14"/>
      <c r="G134" s="14"/>
      <c r="H134" s="14"/>
      <c r="N134" s="14"/>
      <c r="P134"/>
      <c r="Q134"/>
      <c r="R134"/>
      <c r="S134"/>
      <c r="T134"/>
      <c r="U134"/>
      <c r="V134"/>
      <c r="W134"/>
      <c r="X134"/>
      <c r="Y134"/>
      <c r="Z134"/>
      <c r="AA134"/>
      <c r="AB134"/>
      <c r="AC134"/>
      <c r="AD134"/>
      <c r="AE134"/>
      <c r="AF134"/>
      <c r="AG134"/>
      <c r="AH134"/>
      <c r="AI134"/>
      <c r="AJ134"/>
      <c r="AK134"/>
      <c r="AL134"/>
      <c r="AM134"/>
      <c r="AN134"/>
      <c r="AO134"/>
      <c r="AP134"/>
      <c r="AQ134"/>
      <c r="AR134"/>
      <c r="AS134"/>
      <c r="AT134" s="12"/>
      <c r="AU134" s="12"/>
      <c r="AV134" s="12"/>
      <c r="AW134" s="12"/>
    </row>
    <row r="135" spans="2:49" ht="15">
      <c r="B135" s="18"/>
      <c r="C135" s="14"/>
      <c r="D135" s="14"/>
      <c r="E135" s="14"/>
      <c r="F135" s="14"/>
      <c r="G135" s="14"/>
      <c r="H135" s="14"/>
      <c r="N135" s="14"/>
      <c r="P135"/>
      <c r="Q135"/>
      <c r="R135"/>
      <c r="S135"/>
      <c r="T135"/>
      <c r="U135"/>
      <c r="V135"/>
      <c r="W135"/>
      <c r="X135"/>
      <c r="Y135"/>
      <c r="Z135"/>
      <c r="AA135"/>
      <c r="AB135"/>
      <c r="AC135"/>
      <c r="AD135"/>
      <c r="AE135"/>
      <c r="AF135"/>
      <c r="AG135"/>
      <c r="AH135"/>
      <c r="AI135"/>
      <c r="AJ135"/>
      <c r="AK135"/>
      <c r="AL135"/>
      <c r="AM135"/>
      <c r="AN135"/>
      <c r="AO135"/>
      <c r="AP135"/>
      <c r="AQ135"/>
      <c r="AR135"/>
      <c r="AS135"/>
      <c r="AT135" s="12"/>
      <c r="AU135" s="12"/>
      <c r="AV135" s="12"/>
      <c r="AW135" s="12"/>
    </row>
    <row r="136" spans="2:49" ht="15">
      <c r="B136" s="18"/>
      <c r="C136" s="15"/>
      <c r="D136" s="15"/>
      <c r="E136" s="15"/>
      <c r="F136" s="15"/>
      <c r="G136" s="15"/>
      <c r="H136" s="15"/>
      <c r="N136" s="15"/>
      <c r="P136"/>
      <c r="Q136"/>
      <c r="R136"/>
      <c r="S136"/>
      <c r="T136"/>
      <c r="U136"/>
      <c r="V136"/>
      <c r="W136"/>
      <c r="X136"/>
      <c r="Y136"/>
      <c r="Z136"/>
      <c r="AA136"/>
      <c r="AB136"/>
      <c r="AC136"/>
      <c r="AD136"/>
      <c r="AE136"/>
      <c r="AF136"/>
      <c r="AG136"/>
      <c r="AH136"/>
      <c r="AI136"/>
      <c r="AJ136"/>
      <c r="AK136"/>
      <c r="AL136"/>
      <c r="AM136"/>
      <c r="AN136"/>
      <c r="AO136"/>
      <c r="AP136"/>
      <c r="AQ136"/>
      <c r="AR136"/>
      <c r="AS136"/>
      <c r="AT136" s="12"/>
      <c r="AU136" s="12"/>
      <c r="AV136" s="12"/>
      <c r="AW136" s="12"/>
    </row>
    <row r="137" spans="2:49" ht="15">
      <c r="B137" s="41"/>
      <c r="C137" s="41"/>
      <c r="D137" s="41"/>
      <c r="E137" s="41"/>
      <c r="F137" s="41"/>
      <c r="G137" s="41"/>
      <c r="H137" s="41"/>
      <c r="N137" s="41"/>
      <c r="P137"/>
      <c r="Q137"/>
      <c r="R137"/>
      <c r="S137"/>
      <c r="T137"/>
      <c r="U137"/>
      <c r="V137"/>
      <c r="W137"/>
      <c r="X137"/>
      <c r="Y137"/>
      <c r="Z137"/>
      <c r="AA137"/>
      <c r="AB137"/>
      <c r="AC137"/>
      <c r="AD137"/>
      <c r="AE137"/>
      <c r="AF137"/>
      <c r="AG137"/>
      <c r="AH137"/>
      <c r="AI137"/>
      <c r="AJ137"/>
      <c r="AK137"/>
      <c r="AL137"/>
      <c r="AM137"/>
      <c r="AN137"/>
      <c r="AO137"/>
      <c r="AP137"/>
      <c r="AQ137"/>
      <c r="AR137"/>
      <c r="AS137"/>
      <c r="AT137" s="12"/>
      <c r="AU137" s="12"/>
      <c r="AV137" s="12"/>
      <c r="AW137" s="12"/>
    </row>
    <row r="138" spans="2:49" ht="15">
      <c r="C138" s="42"/>
      <c r="D138" s="42"/>
      <c r="E138" s="42"/>
      <c r="F138" s="42"/>
      <c r="G138" s="42"/>
      <c r="H138" s="42"/>
      <c r="N138" s="42"/>
      <c r="P138"/>
      <c r="Q138"/>
      <c r="R138"/>
      <c r="S138"/>
      <c r="T138"/>
      <c r="U138"/>
      <c r="V138"/>
      <c r="W138"/>
      <c r="X138"/>
      <c r="Y138"/>
      <c r="Z138"/>
      <c r="AA138"/>
      <c r="AB138"/>
      <c r="AC138"/>
      <c r="AD138"/>
      <c r="AE138"/>
      <c r="AF138"/>
      <c r="AG138"/>
      <c r="AH138"/>
      <c r="AI138"/>
      <c r="AJ138"/>
      <c r="AK138"/>
      <c r="AL138"/>
      <c r="AM138"/>
      <c r="AN138"/>
      <c r="AO138"/>
      <c r="AP138"/>
      <c r="AQ138"/>
      <c r="AR138"/>
      <c r="AS138"/>
      <c r="AT138" s="12"/>
      <c r="AU138" s="12"/>
      <c r="AV138" s="12"/>
      <c r="AW138" s="12"/>
    </row>
    <row r="139" spans="2:49" ht="15">
      <c r="C139" s="42"/>
      <c r="D139" s="42"/>
      <c r="E139" s="42"/>
      <c r="F139" s="42"/>
      <c r="G139" s="42"/>
      <c r="H139" s="42"/>
      <c r="N139" s="42"/>
      <c r="P139"/>
      <c r="Q139"/>
      <c r="R139"/>
      <c r="S139"/>
      <c r="T139"/>
      <c r="U139"/>
      <c r="V139"/>
      <c r="W139"/>
      <c r="X139"/>
      <c r="Y139"/>
      <c r="Z139"/>
      <c r="AA139"/>
      <c r="AB139"/>
      <c r="AC139"/>
      <c r="AD139"/>
      <c r="AE139"/>
      <c r="AF139"/>
      <c r="AG139"/>
      <c r="AH139"/>
      <c r="AI139"/>
      <c r="AJ139"/>
      <c r="AK139"/>
      <c r="AL139"/>
      <c r="AM139"/>
      <c r="AN139"/>
      <c r="AO139"/>
      <c r="AP139"/>
      <c r="AQ139"/>
      <c r="AR139"/>
      <c r="AS139"/>
      <c r="AT139" s="12"/>
      <c r="AU139" s="12"/>
      <c r="AV139" s="12"/>
      <c r="AW139" s="12"/>
    </row>
    <row r="140" spans="2:49" ht="15">
      <c r="C140" s="42"/>
      <c r="D140" s="42"/>
      <c r="E140" s="42"/>
      <c r="F140" s="42"/>
      <c r="G140" s="42"/>
      <c r="H140" s="42"/>
      <c r="N140" s="42"/>
      <c r="P140"/>
      <c r="Q140"/>
      <c r="R140"/>
      <c r="S140"/>
      <c r="T140"/>
      <c r="U140"/>
      <c r="V140"/>
      <c r="W140"/>
      <c r="X140"/>
      <c r="Y140"/>
      <c r="Z140"/>
      <c r="AA140"/>
      <c r="AB140"/>
      <c r="AC140"/>
      <c r="AD140"/>
      <c r="AE140"/>
      <c r="AF140"/>
      <c r="AG140"/>
      <c r="AH140"/>
      <c r="AI140"/>
      <c r="AJ140"/>
      <c r="AK140"/>
      <c r="AL140"/>
      <c r="AM140"/>
      <c r="AN140"/>
      <c r="AO140"/>
      <c r="AP140"/>
      <c r="AQ140"/>
      <c r="AR140"/>
      <c r="AS140"/>
      <c r="AT140" s="12"/>
      <c r="AU140" s="12"/>
      <c r="AV140" s="12"/>
      <c r="AW140" s="12"/>
    </row>
    <row r="141" spans="2:49" ht="15">
      <c r="C141" s="42"/>
      <c r="D141" s="42"/>
      <c r="E141" s="42"/>
      <c r="F141" s="42"/>
      <c r="G141" s="42"/>
      <c r="H141" s="42"/>
      <c r="N141" s="42"/>
      <c r="P141"/>
      <c r="Q141"/>
      <c r="R141"/>
      <c r="S141"/>
      <c r="T141"/>
      <c r="U141"/>
      <c r="V141"/>
      <c r="W141"/>
      <c r="X141"/>
      <c r="Y141"/>
      <c r="Z141"/>
      <c r="AA141"/>
      <c r="AB141"/>
      <c r="AC141"/>
      <c r="AD141"/>
      <c r="AE141"/>
      <c r="AF141"/>
      <c r="AG141"/>
      <c r="AH141"/>
      <c r="AI141"/>
      <c r="AJ141"/>
      <c r="AK141"/>
      <c r="AL141"/>
      <c r="AM141"/>
      <c r="AN141"/>
      <c r="AO141"/>
      <c r="AP141"/>
      <c r="AQ141"/>
      <c r="AR141"/>
      <c r="AS141"/>
      <c r="AT141" s="12"/>
      <c r="AU141" s="12"/>
      <c r="AV141" s="12"/>
      <c r="AW141" s="12"/>
    </row>
    <row r="142" spans="2:49" ht="15">
      <c r="C142" s="42"/>
      <c r="D142" s="42"/>
      <c r="E142" s="42"/>
      <c r="F142" s="42"/>
      <c r="G142" s="42"/>
      <c r="H142" s="42"/>
      <c r="N142" s="42"/>
      <c r="P142"/>
      <c r="Q142"/>
      <c r="R142"/>
      <c r="S142"/>
      <c r="T142"/>
      <c r="U142"/>
      <c r="V142"/>
      <c r="W142"/>
      <c r="X142"/>
      <c r="Y142"/>
      <c r="Z142"/>
      <c r="AA142"/>
      <c r="AB142"/>
      <c r="AC142"/>
      <c r="AD142"/>
      <c r="AE142"/>
      <c r="AF142"/>
      <c r="AG142"/>
      <c r="AH142"/>
      <c r="AI142"/>
      <c r="AJ142"/>
      <c r="AK142"/>
      <c r="AL142"/>
      <c r="AM142"/>
      <c r="AN142"/>
      <c r="AO142"/>
      <c r="AP142"/>
      <c r="AQ142"/>
      <c r="AR142"/>
      <c r="AS142"/>
      <c r="AT142" s="12"/>
      <c r="AU142" s="12"/>
      <c r="AV142" s="12"/>
      <c r="AW142" s="12"/>
    </row>
    <row r="143" spans="2:49" ht="15">
      <c r="C143" s="42"/>
      <c r="D143" s="42"/>
      <c r="E143" s="42"/>
      <c r="F143" s="42"/>
      <c r="G143" s="42"/>
      <c r="H143" s="42"/>
      <c r="N143" s="42"/>
      <c r="P143"/>
      <c r="Q143"/>
      <c r="R143"/>
      <c r="S143"/>
      <c r="T143"/>
      <c r="U143"/>
      <c r="V143"/>
      <c r="W143"/>
      <c r="X143"/>
      <c r="Y143"/>
      <c r="Z143"/>
      <c r="AA143"/>
      <c r="AB143"/>
      <c r="AC143"/>
      <c r="AD143"/>
      <c r="AE143"/>
      <c r="AF143"/>
      <c r="AG143"/>
      <c r="AH143"/>
      <c r="AI143"/>
      <c r="AJ143"/>
      <c r="AK143"/>
      <c r="AL143"/>
      <c r="AM143"/>
      <c r="AN143"/>
      <c r="AO143"/>
      <c r="AP143"/>
      <c r="AQ143"/>
      <c r="AR143"/>
      <c r="AS143"/>
      <c r="AT143" s="12"/>
      <c r="AU143" s="12"/>
      <c r="AV143" s="12"/>
      <c r="AW143" s="12"/>
    </row>
    <row r="144" spans="2:49" ht="15">
      <c r="C144" s="42"/>
      <c r="D144" s="42"/>
      <c r="E144" s="42"/>
      <c r="F144" s="42"/>
      <c r="G144" s="42"/>
      <c r="H144" s="42"/>
      <c r="N144" s="42"/>
      <c r="P144"/>
      <c r="Q144"/>
      <c r="R144"/>
      <c r="S144"/>
      <c r="T144"/>
      <c r="U144"/>
      <c r="V144"/>
      <c r="W144"/>
      <c r="X144"/>
      <c r="Y144"/>
      <c r="Z144"/>
      <c r="AA144"/>
      <c r="AB144"/>
      <c r="AC144"/>
      <c r="AD144"/>
      <c r="AE144"/>
      <c r="AF144"/>
      <c r="AG144"/>
      <c r="AH144"/>
      <c r="AI144"/>
      <c r="AJ144"/>
      <c r="AK144"/>
      <c r="AL144"/>
      <c r="AM144"/>
      <c r="AN144"/>
      <c r="AO144"/>
      <c r="AP144"/>
      <c r="AQ144"/>
      <c r="AR144"/>
      <c r="AS144"/>
      <c r="AT144" s="12"/>
      <c r="AU144" s="12"/>
      <c r="AV144" s="12"/>
      <c r="AW144" s="12"/>
    </row>
    <row r="145" spans="3:49" ht="15">
      <c r="C145" s="42"/>
      <c r="D145" s="42"/>
      <c r="E145" s="42"/>
      <c r="F145" s="42"/>
      <c r="G145" s="42"/>
      <c r="H145" s="42"/>
      <c r="N145" s="42"/>
      <c r="P145"/>
      <c r="Q145"/>
      <c r="R145"/>
      <c r="S145"/>
      <c r="T145"/>
      <c r="U145"/>
      <c r="V145"/>
      <c r="W145"/>
      <c r="X145"/>
      <c r="Y145"/>
      <c r="Z145"/>
      <c r="AA145"/>
      <c r="AB145"/>
      <c r="AC145"/>
      <c r="AD145"/>
      <c r="AE145"/>
      <c r="AF145"/>
      <c r="AG145"/>
      <c r="AH145"/>
      <c r="AI145"/>
      <c r="AJ145"/>
      <c r="AK145"/>
      <c r="AL145"/>
      <c r="AM145"/>
      <c r="AN145"/>
      <c r="AO145"/>
      <c r="AP145"/>
      <c r="AQ145"/>
      <c r="AR145"/>
      <c r="AS145"/>
      <c r="AT145" s="12"/>
      <c r="AU145" s="12"/>
      <c r="AV145" s="12"/>
      <c r="AW145" s="12"/>
    </row>
    <row r="146" spans="3:49" ht="15">
      <c r="C146" s="42"/>
      <c r="D146" s="42"/>
      <c r="E146" s="42"/>
      <c r="F146" s="42"/>
      <c r="G146" s="42"/>
      <c r="H146" s="42"/>
      <c r="N146" s="42"/>
      <c r="P146"/>
      <c r="Q146"/>
      <c r="R146"/>
      <c r="S146"/>
      <c r="T146"/>
      <c r="U146"/>
      <c r="V146"/>
      <c r="W146"/>
      <c r="X146"/>
      <c r="Y146"/>
      <c r="Z146"/>
      <c r="AA146"/>
      <c r="AB146"/>
      <c r="AC146"/>
      <c r="AD146"/>
      <c r="AE146"/>
      <c r="AF146"/>
      <c r="AG146"/>
      <c r="AH146"/>
      <c r="AI146"/>
      <c r="AJ146"/>
      <c r="AK146"/>
      <c r="AL146"/>
      <c r="AM146"/>
      <c r="AN146"/>
      <c r="AO146"/>
      <c r="AP146"/>
      <c r="AQ146"/>
      <c r="AR146"/>
      <c r="AS146"/>
      <c r="AT146" s="12"/>
      <c r="AU146" s="12"/>
      <c r="AV146" s="12"/>
      <c r="AW146" s="12"/>
    </row>
    <row r="147" spans="3:49" ht="15">
      <c r="C147" s="42"/>
      <c r="D147" s="42"/>
      <c r="E147" s="42"/>
      <c r="F147" s="42"/>
      <c r="G147" s="42"/>
      <c r="H147" s="42"/>
      <c r="N147" s="42"/>
      <c r="P147"/>
      <c r="Q147"/>
      <c r="R147"/>
      <c r="S147"/>
      <c r="T147"/>
      <c r="U147"/>
      <c r="V147"/>
      <c r="W147"/>
      <c r="X147"/>
      <c r="Y147"/>
      <c r="Z147"/>
      <c r="AA147"/>
      <c r="AB147"/>
      <c r="AC147"/>
      <c r="AD147"/>
      <c r="AE147"/>
      <c r="AF147"/>
      <c r="AG147"/>
      <c r="AH147"/>
      <c r="AI147"/>
      <c r="AJ147"/>
      <c r="AK147"/>
      <c r="AL147"/>
      <c r="AM147"/>
      <c r="AN147"/>
      <c r="AO147"/>
      <c r="AP147"/>
      <c r="AQ147"/>
      <c r="AR147"/>
      <c r="AS147"/>
      <c r="AT147" s="12"/>
      <c r="AU147" s="12"/>
      <c r="AV147" s="12"/>
      <c r="AW147" s="12"/>
    </row>
    <row r="148" spans="3:49" ht="15">
      <c r="C148" s="42"/>
      <c r="D148" s="42"/>
      <c r="E148" s="42"/>
      <c r="F148" s="42"/>
      <c r="G148" s="42"/>
      <c r="H148" s="42"/>
      <c r="N148" s="42"/>
      <c r="P148"/>
      <c r="Q148"/>
      <c r="R148"/>
      <c r="S148"/>
      <c r="T148"/>
      <c r="U148"/>
      <c r="V148"/>
      <c r="W148"/>
      <c r="X148"/>
      <c r="Y148"/>
      <c r="Z148"/>
      <c r="AA148"/>
      <c r="AB148"/>
      <c r="AC148"/>
      <c r="AD148"/>
      <c r="AE148"/>
      <c r="AF148"/>
      <c r="AG148"/>
      <c r="AH148"/>
      <c r="AI148"/>
      <c r="AJ148"/>
      <c r="AK148"/>
      <c r="AL148"/>
      <c r="AM148"/>
      <c r="AN148"/>
      <c r="AO148"/>
      <c r="AP148"/>
      <c r="AQ148"/>
      <c r="AR148"/>
      <c r="AS148"/>
      <c r="AT148" s="12"/>
      <c r="AU148" s="12"/>
      <c r="AV148" s="12"/>
      <c r="AW148" s="12"/>
    </row>
    <row r="149" spans="3:49" ht="15">
      <c r="C149" s="42"/>
      <c r="D149" s="42"/>
      <c r="E149" s="42"/>
      <c r="F149" s="42"/>
      <c r="G149" s="42"/>
      <c r="H149" s="42"/>
      <c r="N149" s="42"/>
      <c r="P149"/>
      <c r="Q149"/>
      <c r="R149"/>
      <c r="S149"/>
      <c r="T149"/>
      <c r="U149"/>
      <c r="V149"/>
      <c r="W149"/>
      <c r="X149"/>
      <c r="Y149"/>
      <c r="Z149"/>
      <c r="AA149"/>
      <c r="AB149"/>
      <c r="AC149"/>
      <c r="AD149"/>
      <c r="AE149"/>
      <c r="AF149"/>
      <c r="AG149"/>
      <c r="AH149"/>
      <c r="AI149"/>
      <c r="AJ149"/>
      <c r="AK149"/>
      <c r="AL149"/>
      <c r="AM149"/>
      <c r="AN149"/>
      <c r="AO149"/>
      <c r="AP149"/>
      <c r="AQ149"/>
      <c r="AR149"/>
      <c r="AS149"/>
      <c r="AT149" s="12"/>
      <c r="AU149" s="12"/>
      <c r="AV149" s="12"/>
      <c r="AW149" s="12"/>
    </row>
    <row r="150" spans="3:49" ht="15">
      <c r="C150" s="42"/>
      <c r="D150" s="42"/>
      <c r="E150" s="42"/>
      <c r="F150" s="42"/>
      <c r="G150" s="42"/>
      <c r="H150" s="42"/>
      <c r="N150" s="42"/>
      <c r="P150"/>
      <c r="Q150"/>
      <c r="R150"/>
      <c r="S150"/>
      <c r="T150"/>
      <c r="U150"/>
      <c r="V150"/>
      <c r="W150"/>
      <c r="X150"/>
      <c r="Y150"/>
      <c r="Z150"/>
      <c r="AA150"/>
      <c r="AB150"/>
      <c r="AC150"/>
      <c r="AD150"/>
      <c r="AE150"/>
      <c r="AF150"/>
      <c r="AG150"/>
      <c r="AH150"/>
      <c r="AI150"/>
      <c r="AJ150"/>
      <c r="AK150"/>
      <c r="AL150"/>
      <c r="AM150"/>
      <c r="AN150"/>
      <c r="AO150"/>
      <c r="AP150"/>
      <c r="AQ150"/>
      <c r="AR150"/>
      <c r="AS150"/>
      <c r="AT150" s="12"/>
      <c r="AU150" s="12"/>
      <c r="AV150" s="12"/>
      <c r="AW150" s="12"/>
    </row>
    <row r="151" spans="3:49" ht="15">
      <c r="C151" s="42"/>
      <c r="D151" s="42"/>
      <c r="E151" s="42"/>
      <c r="F151" s="42"/>
      <c r="G151" s="42"/>
      <c r="H151" s="42"/>
      <c r="N151" s="42"/>
      <c r="P151"/>
      <c r="Q151"/>
      <c r="R151"/>
      <c r="S151"/>
      <c r="T151"/>
      <c r="U151"/>
      <c r="V151"/>
      <c r="W151"/>
      <c r="X151"/>
      <c r="Y151"/>
      <c r="Z151"/>
      <c r="AA151"/>
      <c r="AB151"/>
      <c r="AC151"/>
      <c r="AD151"/>
      <c r="AE151"/>
      <c r="AF151"/>
      <c r="AG151"/>
      <c r="AH151"/>
      <c r="AI151"/>
      <c r="AJ151"/>
      <c r="AK151"/>
      <c r="AL151"/>
      <c r="AM151"/>
      <c r="AN151"/>
      <c r="AO151"/>
      <c r="AP151"/>
      <c r="AQ151"/>
      <c r="AR151"/>
      <c r="AS151"/>
      <c r="AT151" s="12"/>
      <c r="AU151" s="12"/>
      <c r="AV151" s="12"/>
      <c r="AW151" s="12"/>
    </row>
    <row r="152" spans="3:49" ht="15">
      <c r="C152" s="42"/>
      <c r="D152" s="42"/>
      <c r="E152" s="42"/>
      <c r="F152" s="42"/>
      <c r="G152" s="42"/>
      <c r="H152" s="42"/>
      <c r="N152" s="42"/>
      <c r="P152"/>
      <c r="Q152"/>
      <c r="R152"/>
      <c r="S152"/>
      <c r="T152"/>
      <c r="U152"/>
      <c r="V152"/>
      <c r="W152"/>
      <c r="X152"/>
      <c r="Y152"/>
      <c r="Z152"/>
      <c r="AA152"/>
      <c r="AB152"/>
      <c r="AC152"/>
      <c r="AD152"/>
      <c r="AE152"/>
      <c r="AF152"/>
      <c r="AG152"/>
      <c r="AH152"/>
      <c r="AI152"/>
      <c r="AJ152"/>
      <c r="AK152"/>
      <c r="AL152"/>
      <c r="AM152"/>
      <c r="AN152"/>
      <c r="AO152"/>
      <c r="AP152"/>
      <c r="AQ152"/>
      <c r="AR152"/>
      <c r="AS152"/>
      <c r="AT152" s="12"/>
      <c r="AU152" s="12"/>
      <c r="AV152" s="12"/>
      <c r="AW152" s="12"/>
    </row>
    <row r="153" spans="3:49" ht="15">
      <c r="C153" s="42"/>
      <c r="D153" s="42"/>
      <c r="E153" s="42"/>
      <c r="F153" s="42"/>
      <c r="G153" s="42"/>
      <c r="H153" s="42"/>
      <c r="N153" s="42"/>
      <c r="P153"/>
      <c r="Q153"/>
      <c r="R153"/>
      <c r="S153"/>
      <c r="T153"/>
      <c r="U153"/>
      <c r="V153"/>
      <c r="W153"/>
      <c r="X153"/>
      <c r="Y153"/>
      <c r="Z153"/>
      <c r="AA153"/>
      <c r="AB153"/>
      <c r="AC153"/>
      <c r="AD153"/>
      <c r="AE153"/>
      <c r="AF153"/>
      <c r="AG153"/>
      <c r="AH153"/>
      <c r="AI153"/>
      <c r="AJ153"/>
      <c r="AK153"/>
      <c r="AL153"/>
      <c r="AM153"/>
      <c r="AN153"/>
      <c r="AO153"/>
      <c r="AP153"/>
      <c r="AQ153"/>
      <c r="AR153"/>
      <c r="AS153"/>
      <c r="AT153" s="12"/>
      <c r="AU153" s="12"/>
      <c r="AV153" s="12"/>
      <c r="AW153" s="12"/>
    </row>
    <row r="154" spans="3:49" ht="15">
      <c r="C154" s="42"/>
      <c r="D154" s="42"/>
      <c r="E154" s="42"/>
      <c r="F154" s="42"/>
      <c r="G154" s="42"/>
      <c r="H154" s="42"/>
      <c r="N154" s="42"/>
      <c r="P154"/>
      <c r="Q154"/>
      <c r="R154"/>
      <c r="S154"/>
      <c r="T154"/>
      <c r="U154"/>
      <c r="V154"/>
      <c r="W154"/>
      <c r="X154"/>
      <c r="Y154"/>
      <c r="Z154"/>
      <c r="AA154"/>
      <c r="AB154"/>
      <c r="AC154"/>
      <c r="AD154"/>
      <c r="AE154"/>
      <c r="AF154"/>
      <c r="AG154"/>
      <c r="AH154"/>
      <c r="AI154"/>
      <c r="AJ154"/>
      <c r="AK154"/>
      <c r="AL154"/>
      <c r="AM154"/>
      <c r="AN154"/>
      <c r="AO154"/>
      <c r="AP154"/>
      <c r="AQ154"/>
      <c r="AR154"/>
      <c r="AS154"/>
      <c r="AT154" s="12"/>
      <c r="AU154" s="12"/>
      <c r="AV154" s="12"/>
      <c r="AW154" s="12"/>
    </row>
    <row r="155" spans="3:49" ht="15">
      <c r="C155" s="42"/>
      <c r="D155" s="42"/>
      <c r="E155" s="42"/>
      <c r="F155" s="42"/>
      <c r="G155" s="42"/>
      <c r="H155" s="42"/>
      <c r="N155" s="42"/>
      <c r="P155"/>
      <c r="Q155"/>
      <c r="R155"/>
      <c r="S155"/>
      <c r="T155"/>
      <c r="U155"/>
      <c r="V155"/>
      <c r="W155"/>
      <c r="X155"/>
      <c r="Y155"/>
      <c r="Z155"/>
      <c r="AA155"/>
      <c r="AB155"/>
      <c r="AC155"/>
      <c r="AD155"/>
      <c r="AE155"/>
      <c r="AF155"/>
      <c r="AG155"/>
      <c r="AH155"/>
      <c r="AI155"/>
      <c r="AJ155"/>
      <c r="AK155"/>
      <c r="AL155"/>
      <c r="AM155"/>
      <c r="AN155"/>
      <c r="AO155"/>
      <c r="AP155"/>
      <c r="AQ155"/>
      <c r="AR155"/>
      <c r="AS155"/>
      <c r="AT155" s="12"/>
      <c r="AU155" s="12"/>
      <c r="AV155" s="12"/>
      <c r="AW155" s="12"/>
    </row>
    <row r="156" spans="3:49" ht="15">
      <c r="C156" s="42"/>
      <c r="D156" s="42"/>
      <c r="E156" s="42"/>
      <c r="F156" s="42"/>
      <c r="G156" s="42"/>
      <c r="H156" s="42"/>
      <c r="N156" s="42"/>
      <c r="P156"/>
      <c r="Q156"/>
      <c r="R156"/>
      <c r="S156"/>
      <c r="T156"/>
      <c r="U156"/>
      <c r="V156"/>
      <c r="W156"/>
      <c r="X156"/>
      <c r="Y156"/>
      <c r="Z156"/>
      <c r="AA156"/>
      <c r="AB156"/>
      <c r="AC156"/>
      <c r="AD156"/>
      <c r="AE156"/>
      <c r="AF156"/>
      <c r="AG156"/>
      <c r="AH156"/>
      <c r="AI156"/>
      <c r="AJ156"/>
      <c r="AK156"/>
      <c r="AL156"/>
      <c r="AM156"/>
      <c r="AN156"/>
      <c r="AO156"/>
      <c r="AP156"/>
      <c r="AQ156"/>
      <c r="AR156"/>
      <c r="AS156"/>
      <c r="AT156" s="12"/>
      <c r="AU156" s="12"/>
      <c r="AV156" s="12"/>
      <c r="AW156" s="12"/>
    </row>
    <row r="157" spans="3:49" ht="15">
      <c r="C157" s="42"/>
      <c r="D157" s="42"/>
      <c r="E157" s="42"/>
      <c r="F157" s="42"/>
      <c r="G157" s="42"/>
      <c r="H157" s="42"/>
      <c r="N157" s="42"/>
      <c r="P157"/>
      <c r="Q157"/>
      <c r="R157"/>
      <c r="S157"/>
      <c r="T157"/>
      <c r="U157"/>
      <c r="V157"/>
      <c r="W157"/>
      <c r="X157"/>
      <c r="Y157"/>
      <c r="Z157"/>
      <c r="AA157"/>
      <c r="AB157"/>
      <c r="AC157"/>
      <c r="AD157"/>
      <c r="AE157"/>
      <c r="AF157"/>
      <c r="AG157"/>
      <c r="AH157"/>
      <c r="AI157"/>
      <c r="AJ157"/>
      <c r="AK157"/>
      <c r="AL157"/>
      <c r="AM157"/>
      <c r="AN157"/>
      <c r="AO157"/>
      <c r="AP157"/>
      <c r="AQ157"/>
      <c r="AR157"/>
      <c r="AS157"/>
      <c r="AT157" s="12"/>
      <c r="AU157" s="12"/>
      <c r="AV157" s="12"/>
      <c r="AW157" s="12"/>
    </row>
    <row r="158" spans="3:49" ht="15">
      <c r="C158" s="42"/>
      <c r="D158" s="42"/>
      <c r="E158" s="42"/>
      <c r="F158" s="42"/>
      <c r="G158" s="42"/>
      <c r="H158" s="42"/>
      <c r="N158" s="42"/>
      <c r="P158"/>
      <c r="Q158"/>
      <c r="R158"/>
      <c r="S158"/>
      <c r="T158"/>
      <c r="U158"/>
      <c r="V158"/>
      <c r="W158"/>
      <c r="X158"/>
      <c r="Y158"/>
      <c r="Z158"/>
      <c r="AA158"/>
      <c r="AB158"/>
      <c r="AC158"/>
      <c r="AD158"/>
      <c r="AE158"/>
      <c r="AF158"/>
      <c r="AG158"/>
      <c r="AH158"/>
      <c r="AI158"/>
      <c r="AJ158"/>
      <c r="AK158"/>
      <c r="AL158"/>
      <c r="AM158"/>
      <c r="AN158"/>
      <c r="AO158"/>
      <c r="AP158"/>
      <c r="AQ158"/>
      <c r="AR158"/>
      <c r="AS158"/>
      <c r="AT158" s="12"/>
      <c r="AU158" s="12"/>
      <c r="AV158" s="12"/>
      <c r="AW158" s="12"/>
    </row>
    <row r="159" spans="3:49" ht="15">
      <c r="C159" s="42"/>
      <c r="D159" s="42"/>
      <c r="E159" s="42"/>
      <c r="F159" s="42"/>
      <c r="G159" s="42"/>
      <c r="H159" s="42"/>
      <c r="N159" s="42"/>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3:49" ht="15">
      <c r="C160" s="42"/>
      <c r="D160" s="42"/>
      <c r="E160" s="42"/>
      <c r="F160" s="42"/>
      <c r="G160" s="42"/>
      <c r="H160" s="42"/>
      <c r="N160" s="42"/>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2:49" ht="15">
      <c r="C161" s="42"/>
      <c r="D161" s="42"/>
      <c r="E161" s="42"/>
      <c r="F161" s="42"/>
      <c r="G161" s="42"/>
      <c r="H161" s="42"/>
      <c r="N161" s="42"/>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2:49" ht="15">
      <c r="B162" s="41"/>
      <c r="C162" s="41"/>
      <c r="D162" s="41"/>
      <c r="E162" s="41"/>
      <c r="F162" s="41"/>
      <c r="G162" s="41"/>
      <c r="H162" s="41"/>
      <c r="N162" s="41"/>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2:49" ht="15">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2:49" ht="15">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2:49" ht="15">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2:49" ht="15">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2:49" ht="15">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2:49" ht="15">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2:49" ht="15">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2:49" ht="15">
      <c r="B170" s="18"/>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2:49" ht="15">
      <c r="B171" s="18"/>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2:49" ht="15">
      <c r="B172" s="18"/>
      <c r="N172" s="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2:49" ht="15">
      <c r="B173" s="18"/>
      <c r="N173" s="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2:49" ht="15">
      <c r="B174" s="18"/>
      <c r="C174" s="14"/>
      <c r="D174" s="14"/>
      <c r="E174" s="14"/>
      <c r="F174" s="14"/>
      <c r="G174" s="14"/>
      <c r="H174" s="14"/>
      <c r="N174" s="14"/>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2:49" ht="15">
      <c r="B175" s="18"/>
      <c r="C175" s="14"/>
      <c r="D175" s="14"/>
      <c r="E175" s="14"/>
      <c r="F175" s="14"/>
      <c r="G175" s="14"/>
      <c r="H175" s="14"/>
      <c r="N175" s="14"/>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2:49" ht="15">
      <c r="B176" s="18"/>
      <c r="C176" s="15"/>
      <c r="D176" s="15"/>
      <c r="E176" s="15"/>
      <c r="F176" s="15"/>
      <c r="G176" s="15"/>
      <c r="H176" s="15"/>
      <c r="N176" s="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ht="15">
      <c r="B177" s="41"/>
      <c r="C177" s="41"/>
      <c r="D177" s="41"/>
      <c r="E177" s="41"/>
      <c r="F177" s="41"/>
      <c r="G177" s="41"/>
      <c r="H177" s="41"/>
      <c r="N177" s="41"/>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ht="15">
      <c r="C178" s="42"/>
      <c r="D178" s="42"/>
      <c r="E178" s="42"/>
      <c r="F178" s="42"/>
      <c r="G178" s="42"/>
      <c r="H178" s="42"/>
      <c r="N178" s="42"/>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ht="15">
      <c r="C179" s="42"/>
      <c r="D179" s="42"/>
      <c r="E179" s="42"/>
      <c r="F179" s="42"/>
      <c r="G179" s="42"/>
      <c r="H179" s="42"/>
      <c r="N179" s="42"/>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ht="15">
      <c r="C180" s="42"/>
      <c r="D180" s="42"/>
      <c r="E180" s="42"/>
      <c r="F180" s="42"/>
      <c r="G180" s="42"/>
      <c r="H180" s="42"/>
      <c r="N180" s="42"/>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ht="15">
      <c r="C181" s="42"/>
      <c r="D181" s="42"/>
      <c r="E181" s="42"/>
      <c r="F181" s="42"/>
      <c r="G181" s="42"/>
      <c r="H181" s="42"/>
      <c r="N181" s="42"/>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ht="15">
      <c r="C182" s="42"/>
      <c r="D182" s="42"/>
      <c r="E182" s="42"/>
      <c r="F182" s="42"/>
      <c r="G182" s="42"/>
      <c r="H182" s="42"/>
      <c r="N182" s="42"/>
      <c r="P182"/>
      <c r="Q182"/>
      <c r="R182"/>
      <c r="S182"/>
      <c r="T182"/>
      <c r="U182"/>
      <c r="V182"/>
      <c r="W182"/>
      <c r="X182"/>
      <c r="Y182"/>
      <c r="Z182"/>
      <c r="AA182"/>
      <c r="AB182"/>
      <c r="AC182"/>
      <c r="AD182"/>
      <c r="AE182"/>
      <c r="AF182"/>
      <c r="AG182"/>
      <c r="AH182"/>
      <c r="AI182"/>
      <c r="AJ182"/>
      <c r="AK182"/>
      <c r="AL182"/>
      <c r="AM182"/>
      <c r="AN182"/>
      <c r="AO182"/>
      <c r="AP182"/>
      <c r="AQ182"/>
      <c r="AR182"/>
      <c r="AS182"/>
    </row>
    <row r="183" spans="2:49" ht="15">
      <c r="C183" s="42"/>
      <c r="D183" s="42"/>
      <c r="E183" s="42"/>
      <c r="F183" s="42"/>
      <c r="G183" s="42"/>
      <c r="H183" s="42"/>
      <c r="N183" s="42"/>
      <c r="P183"/>
      <c r="Q183"/>
      <c r="R183"/>
      <c r="S183"/>
      <c r="T183"/>
      <c r="U183"/>
      <c r="V183"/>
      <c r="W183"/>
      <c r="X183"/>
      <c r="Y183"/>
      <c r="Z183"/>
      <c r="AA183"/>
      <c r="AB183"/>
      <c r="AC183"/>
      <c r="AD183"/>
      <c r="AE183"/>
      <c r="AF183"/>
      <c r="AG183"/>
      <c r="AH183"/>
      <c r="AI183"/>
      <c r="AJ183"/>
      <c r="AK183"/>
      <c r="AL183"/>
      <c r="AM183"/>
      <c r="AN183"/>
      <c r="AO183"/>
      <c r="AP183"/>
      <c r="AQ183"/>
      <c r="AR183"/>
      <c r="AS183"/>
    </row>
    <row r="184" spans="2:49" ht="15">
      <c r="C184" s="42"/>
      <c r="D184" s="42"/>
      <c r="E184" s="42"/>
      <c r="F184" s="42"/>
      <c r="G184" s="42"/>
      <c r="H184" s="42"/>
      <c r="N184" s="42"/>
      <c r="P184"/>
      <c r="Q184"/>
      <c r="R184"/>
      <c r="S184"/>
      <c r="T184"/>
      <c r="U184"/>
      <c r="V184"/>
      <c r="W184"/>
      <c r="X184"/>
      <c r="Y184"/>
      <c r="Z184"/>
      <c r="AA184"/>
      <c r="AB184"/>
      <c r="AC184"/>
      <c r="AD184"/>
      <c r="AE184"/>
      <c r="AF184"/>
      <c r="AG184"/>
      <c r="AH184"/>
      <c r="AI184"/>
      <c r="AJ184"/>
      <c r="AK184"/>
      <c r="AL184"/>
      <c r="AM184"/>
      <c r="AN184"/>
      <c r="AO184"/>
      <c r="AP184"/>
      <c r="AQ184"/>
      <c r="AR184"/>
      <c r="AS184"/>
    </row>
    <row r="185" spans="2:49" ht="15">
      <c r="C185" s="42"/>
      <c r="D185" s="42"/>
      <c r="E185" s="42"/>
      <c r="F185" s="42"/>
      <c r="G185" s="42"/>
      <c r="H185" s="42"/>
      <c r="N185" s="42"/>
      <c r="P185"/>
      <c r="Q185"/>
      <c r="R185"/>
      <c r="S185"/>
      <c r="T185"/>
      <c r="U185"/>
      <c r="V185"/>
      <c r="W185"/>
      <c r="X185"/>
      <c r="Y185"/>
      <c r="Z185"/>
      <c r="AA185"/>
      <c r="AB185"/>
      <c r="AC185"/>
      <c r="AD185"/>
      <c r="AE185"/>
      <c r="AF185"/>
      <c r="AG185"/>
      <c r="AH185"/>
      <c r="AI185"/>
      <c r="AJ185"/>
      <c r="AK185"/>
      <c r="AL185"/>
      <c r="AM185"/>
      <c r="AN185"/>
      <c r="AO185"/>
      <c r="AP185"/>
      <c r="AQ185"/>
      <c r="AR185"/>
      <c r="AS185"/>
    </row>
    <row r="186" spans="2:49" ht="15">
      <c r="C186" s="42"/>
      <c r="D186" s="42"/>
      <c r="E186" s="42"/>
      <c r="F186" s="42"/>
      <c r="G186" s="42"/>
      <c r="H186" s="42"/>
      <c r="N186" s="42"/>
      <c r="P186"/>
      <c r="Q186"/>
      <c r="R186"/>
      <c r="S186"/>
      <c r="T186"/>
      <c r="U186"/>
      <c r="V186"/>
      <c r="W186"/>
      <c r="X186"/>
      <c r="Y186"/>
      <c r="Z186"/>
      <c r="AA186"/>
      <c r="AB186"/>
      <c r="AC186"/>
      <c r="AD186"/>
      <c r="AE186"/>
      <c r="AF186"/>
      <c r="AG186"/>
      <c r="AH186"/>
      <c r="AI186"/>
      <c r="AJ186"/>
      <c r="AK186"/>
      <c r="AL186"/>
      <c r="AM186"/>
      <c r="AN186"/>
      <c r="AO186"/>
      <c r="AP186"/>
      <c r="AQ186"/>
      <c r="AR186"/>
      <c r="AS186"/>
    </row>
    <row r="187" spans="2:49" ht="15">
      <c r="C187" s="42"/>
      <c r="D187" s="42"/>
      <c r="E187" s="42"/>
      <c r="F187" s="42"/>
      <c r="G187" s="42"/>
      <c r="H187" s="42"/>
      <c r="N187" s="42"/>
      <c r="P187"/>
      <c r="Q187"/>
      <c r="R187"/>
      <c r="S187"/>
      <c r="T187"/>
      <c r="U187"/>
      <c r="V187"/>
      <c r="W187"/>
      <c r="X187"/>
      <c r="Y187"/>
      <c r="Z187"/>
      <c r="AA187"/>
      <c r="AB187"/>
      <c r="AC187"/>
      <c r="AD187"/>
      <c r="AE187"/>
      <c r="AF187"/>
      <c r="AG187"/>
      <c r="AH187"/>
      <c r="AI187"/>
      <c r="AJ187"/>
      <c r="AK187"/>
      <c r="AL187"/>
      <c r="AM187"/>
      <c r="AN187"/>
      <c r="AO187"/>
      <c r="AP187"/>
      <c r="AQ187"/>
      <c r="AR187"/>
      <c r="AS187"/>
    </row>
    <row r="188" spans="2:49" ht="15">
      <c r="C188" s="42"/>
      <c r="D188" s="42"/>
      <c r="E188" s="42"/>
      <c r="F188" s="42"/>
      <c r="G188" s="42"/>
      <c r="H188" s="42"/>
      <c r="N188" s="42"/>
      <c r="P188"/>
      <c r="Q188"/>
      <c r="R188"/>
      <c r="S188"/>
      <c r="T188"/>
      <c r="U188"/>
      <c r="V188"/>
      <c r="W188"/>
      <c r="X188"/>
      <c r="Y188"/>
      <c r="Z188"/>
      <c r="AA188"/>
      <c r="AB188"/>
      <c r="AC188"/>
      <c r="AD188"/>
      <c r="AE188"/>
      <c r="AF188"/>
      <c r="AG188"/>
      <c r="AH188"/>
      <c r="AI188"/>
      <c r="AJ188"/>
      <c r="AK188"/>
      <c r="AL188"/>
      <c r="AM188"/>
      <c r="AN188"/>
      <c r="AO188"/>
      <c r="AP188"/>
      <c r="AQ188"/>
      <c r="AR188"/>
      <c r="AS188"/>
    </row>
    <row r="189" spans="2:49" ht="15">
      <c r="C189" s="42"/>
      <c r="D189" s="42"/>
      <c r="E189" s="42"/>
      <c r="F189" s="42"/>
      <c r="G189" s="42"/>
      <c r="H189" s="42"/>
      <c r="N189" s="42"/>
      <c r="P189"/>
      <c r="Q189"/>
      <c r="R189"/>
      <c r="S189"/>
      <c r="T189"/>
      <c r="U189"/>
      <c r="V189"/>
      <c r="W189"/>
      <c r="X189"/>
      <c r="Y189"/>
      <c r="Z189"/>
      <c r="AA189"/>
      <c r="AB189"/>
      <c r="AC189"/>
      <c r="AD189"/>
      <c r="AE189"/>
      <c r="AF189"/>
      <c r="AG189"/>
      <c r="AH189"/>
      <c r="AI189"/>
      <c r="AJ189"/>
      <c r="AK189"/>
      <c r="AL189"/>
      <c r="AM189"/>
      <c r="AN189"/>
      <c r="AO189"/>
      <c r="AP189"/>
      <c r="AQ189"/>
      <c r="AR189"/>
      <c r="AS189"/>
    </row>
    <row r="190" spans="2:49" ht="15">
      <c r="C190" s="42"/>
      <c r="D190" s="42"/>
      <c r="E190" s="42"/>
      <c r="F190" s="42"/>
      <c r="G190" s="42"/>
      <c r="H190" s="42"/>
      <c r="N190" s="42"/>
      <c r="P190"/>
      <c r="Q190"/>
      <c r="R190"/>
      <c r="S190"/>
      <c r="T190"/>
      <c r="U190"/>
      <c r="V190"/>
      <c r="W190"/>
      <c r="X190"/>
      <c r="Y190"/>
      <c r="Z190"/>
      <c r="AA190"/>
      <c r="AB190"/>
      <c r="AC190"/>
      <c r="AD190"/>
      <c r="AE190"/>
      <c r="AF190"/>
      <c r="AG190"/>
      <c r="AH190"/>
      <c r="AI190"/>
      <c r="AJ190"/>
      <c r="AK190"/>
      <c r="AL190"/>
      <c r="AM190"/>
      <c r="AN190"/>
      <c r="AO190"/>
      <c r="AP190"/>
      <c r="AQ190"/>
      <c r="AR190"/>
      <c r="AS190"/>
    </row>
    <row r="191" spans="2:49" ht="15">
      <c r="C191" s="42"/>
      <c r="D191" s="42"/>
      <c r="E191" s="42"/>
      <c r="F191" s="42"/>
      <c r="G191" s="42"/>
      <c r="H191" s="42"/>
      <c r="N191" s="42"/>
      <c r="P191"/>
      <c r="Q191"/>
      <c r="R191"/>
      <c r="S191"/>
      <c r="T191"/>
      <c r="U191"/>
      <c r="V191"/>
      <c r="W191"/>
      <c r="X191"/>
      <c r="Y191"/>
      <c r="Z191"/>
      <c r="AA191"/>
      <c r="AB191"/>
      <c r="AC191"/>
      <c r="AD191"/>
      <c r="AE191"/>
      <c r="AF191"/>
      <c r="AG191"/>
      <c r="AH191"/>
      <c r="AI191"/>
      <c r="AJ191"/>
      <c r="AK191"/>
      <c r="AL191"/>
      <c r="AM191"/>
      <c r="AN191"/>
      <c r="AO191"/>
      <c r="AP191"/>
      <c r="AQ191"/>
      <c r="AR191"/>
      <c r="AS191"/>
    </row>
    <row r="192" spans="2:49" ht="15">
      <c r="C192" s="42"/>
      <c r="D192" s="42"/>
      <c r="E192" s="42"/>
      <c r="F192" s="42"/>
      <c r="G192" s="42"/>
      <c r="H192" s="42"/>
      <c r="N192" s="42"/>
      <c r="P192"/>
      <c r="Q192"/>
      <c r="R192"/>
      <c r="S192"/>
      <c r="T192"/>
      <c r="U192"/>
      <c r="V192"/>
      <c r="W192"/>
      <c r="X192"/>
      <c r="Y192"/>
      <c r="Z192"/>
      <c r="AA192"/>
      <c r="AB192"/>
      <c r="AC192"/>
      <c r="AD192"/>
      <c r="AE192"/>
      <c r="AF192"/>
      <c r="AG192"/>
      <c r="AH192"/>
      <c r="AI192"/>
      <c r="AJ192"/>
      <c r="AK192"/>
      <c r="AL192"/>
      <c r="AM192"/>
      <c r="AN192"/>
      <c r="AO192"/>
      <c r="AP192"/>
      <c r="AQ192"/>
      <c r="AR192"/>
      <c r="AS192"/>
    </row>
    <row r="193" spans="2:45" ht="15">
      <c r="C193" s="42"/>
      <c r="D193" s="42"/>
      <c r="E193" s="42"/>
      <c r="F193" s="42"/>
      <c r="G193" s="42"/>
      <c r="H193" s="42"/>
      <c r="N193" s="42"/>
      <c r="P193"/>
      <c r="Q193"/>
      <c r="R193"/>
      <c r="S193"/>
      <c r="T193"/>
      <c r="U193"/>
      <c r="V193"/>
      <c r="W193"/>
      <c r="X193"/>
      <c r="Y193"/>
      <c r="Z193"/>
      <c r="AA193"/>
      <c r="AB193"/>
      <c r="AC193"/>
      <c r="AD193"/>
      <c r="AE193"/>
      <c r="AF193"/>
      <c r="AG193"/>
      <c r="AH193"/>
      <c r="AI193"/>
      <c r="AJ193"/>
      <c r="AK193"/>
      <c r="AL193"/>
      <c r="AM193"/>
      <c r="AN193"/>
      <c r="AO193"/>
      <c r="AP193"/>
      <c r="AQ193"/>
      <c r="AR193"/>
      <c r="AS193"/>
    </row>
    <row r="194" spans="2:45" ht="15">
      <c r="C194" s="42"/>
      <c r="D194" s="42"/>
      <c r="E194" s="42"/>
      <c r="F194" s="42"/>
      <c r="G194" s="42"/>
      <c r="H194" s="42"/>
      <c r="N194" s="42"/>
      <c r="P194"/>
      <c r="Q194"/>
      <c r="R194"/>
      <c r="S194"/>
      <c r="T194"/>
      <c r="U194"/>
      <c r="V194"/>
      <c r="W194"/>
      <c r="X194"/>
      <c r="Y194"/>
      <c r="Z194"/>
      <c r="AA194"/>
      <c r="AB194"/>
      <c r="AC194"/>
      <c r="AD194"/>
      <c r="AE194"/>
      <c r="AF194"/>
      <c r="AG194"/>
      <c r="AH194"/>
      <c r="AI194"/>
      <c r="AJ194"/>
      <c r="AK194"/>
      <c r="AL194"/>
      <c r="AM194"/>
      <c r="AN194"/>
      <c r="AO194"/>
      <c r="AP194"/>
      <c r="AQ194"/>
      <c r="AR194"/>
      <c r="AS194"/>
    </row>
    <row r="195" spans="2:45" ht="15">
      <c r="C195" s="42"/>
      <c r="D195" s="42"/>
      <c r="E195" s="42"/>
      <c r="F195" s="42"/>
      <c r="G195" s="42"/>
      <c r="H195" s="42"/>
      <c r="N195" s="42"/>
      <c r="P195"/>
      <c r="Q195"/>
      <c r="R195"/>
      <c r="S195"/>
      <c r="T195"/>
      <c r="U195"/>
      <c r="V195"/>
      <c r="W195"/>
      <c r="X195"/>
      <c r="Y195"/>
      <c r="Z195"/>
      <c r="AA195"/>
      <c r="AB195"/>
      <c r="AC195"/>
      <c r="AD195"/>
      <c r="AE195"/>
      <c r="AF195"/>
      <c r="AG195"/>
      <c r="AH195"/>
      <c r="AI195"/>
      <c r="AJ195"/>
      <c r="AK195"/>
      <c r="AL195"/>
      <c r="AM195"/>
      <c r="AN195"/>
      <c r="AO195"/>
      <c r="AP195"/>
      <c r="AQ195"/>
      <c r="AR195"/>
      <c r="AS195"/>
    </row>
    <row r="196" spans="2:45" ht="15">
      <c r="C196" s="42"/>
      <c r="D196" s="42"/>
      <c r="E196" s="42"/>
      <c r="F196" s="42"/>
      <c r="G196" s="42"/>
      <c r="H196" s="42"/>
      <c r="N196" s="42"/>
      <c r="P196"/>
      <c r="Q196"/>
      <c r="R196"/>
      <c r="S196"/>
      <c r="T196"/>
      <c r="U196"/>
      <c r="V196"/>
      <c r="W196"/>
      <c r="X196"/>
      <c r="Y196"/>
      <c r="Z196"/>
      <c r="AA196"/>
      <c r="AB196"/>
      <c r="AC196"/>
      <c r="AD196"/>
      <c r="AE196"/>
      <c r="AF196"/>
      <c r="AG196"/>
      <c r="AH196"/>
      <c r="AI196"/>
      <c r="AJ196"/>
      <c r="AK196"/>
      <c r="AL196"/>
      <c r="AM196"/>
      <c r="AN196"/>
      <c r="AO196"/>
      <c r="AP196"/>
      <c r="AQ196"/>
      <c r="AR196"/>
      <c r="AS196"/>
    </row>
    <row r="197" spans="2:45" ht="15">
      <c r="C197" s="42"/>
      <c r="D197" s="42"/>
      <c r="E197" s="42"/>
      <c r="F197" s="42"/>
      <c r="G197" s="42"/>
      <c r="H197" s="42"/>
      <c r="N197" s="42"/>
      <c r="P197"/>
      <c r="Q197"/>
      <c r="R197"/>
      <c r="S197"/>
      <c r="T197"/>
      <c r="U197"/>
      <c r="V197"/>
      <c r="W197"/>
      <c r="X197"/>
      <c r="Y197"/>
      <c r="Z197"/>
      <c r="AA197"/>
      <c r="AB197"/>
      <c r="AC197"/>
      <c r="AD197"/>
      <c r="AE197"/>
      <c r="AF197"/>
      <c r="AG197"/>
      <c r="AH197"/>
      <c r="AI197"/>
      <c r="AJ197"/>
      <c r="AK197"/>
      <c r="AL197"/>
      <c r="AM197"/>
      <c r="AN197"/>
      <c r="AO197"/>
      <c r="AP197"/>
      <c r="AQ197"/>
      <c r="AR197"/>
      <c r="AS197"/>
    </row>
    <row r="198" spans="2:45" ht="15">
      <c r="C198" s="42"/>
      <c r="D198" s="42"/>
      <c r="E198" s="42"/>
      <c r="F198" s="42"/>
      <c r="G198" s="42"/>
      <c r="H198" s="42"/>
      <c r="N198" s="42"/>
      <c r="P198"/>
      <c r="Q198"/>
      <c r="R198"/>
      <c r="S198"/>
      <c r="T198"/>
      <c r="U198"/>
      <c r="V198"/>
      <c r="W198"/>
      <c r="X198"/>
      <c r="Y198"/>
      <c r="Z198"/>
      <c r="AA198"/>
      <c r="AB198"/>
      <c r="AC198"/>
      <c r="AD198"/>
      <c r="AE198"/>
      <c r="AF198"/>
      <c r="AG198"/>
      <c r="AH198"/>
      <c r="AI198"/>
      <c r="AJ198"/>
      <c r="AK198"/>
      <c r="AL198"/>
      <c r="AM198"/>
      <c r="AN198"/>
      <c r="AO198"/>
      <c r="AP198"/>
      <c r="AQ198"/>
      <c r="AR198"/>
      <c r="AS198"/>
    </row>
    <row r="199" spans="2:45" ht="15">
      <c r="C199" s="42"/>
      <c r="D199" s="42"/>
      <c r="E199" s="42"/>
      <c r="F199" s="42"/>
      <c r="G199" s="42"/>
      <c r="H199" s="42"/>
      <c r="N199" s="42"/>
      <c r="P199"/>
      <c r="Q199"/>
      <c r="R199"/>
      <c r="S199"/>
      <c r="T199"/>
      <c r="U199"/>
      <c r="V199"/>
      <c r="W199"/>
      <c r="X199"/>
      <c r="Y199"/>
      <c r="Z199"/>
      <c r="AA199"/>
      <c r="AB199"/>
      <c r="AC199"/>
      <c r="AD199"/>
      <c r="AE199"/>
      <c r="AF199"/>
      <c r="AG199"/>
      <c r="AH199"/>
      <c r="AI199"/>
      <c r="AJ199"/>
      <c r="AK199"/>
      <c r="AL199"/>
      <c r="AM199"/>
      <c r="AN199"/>
      <c r="AO199"/>
      <c r="AP199"/>
      <c r="AQ199"/>
      <c r="AR199"/>
      <c r="AS199"/>
    </row>
    <row r="200" spans="2:45" ht="15">
      <c r="C200" s="42"/>
      <c r="D200" s="42"/>
      <c r="E200" s="42"/>
      <c r="F200" s="42"/>
      <c r="G200" s="42"/>
      <c r="H200" s="42"/>
      <c r="N200" s="42"/>
      <c r="P200"/>
      <c r="Q200"/>
      <c r="R200"/>
      <c r="S200"/>
      <c r="T200"/>
      <c r="U200"/>
      <c r="V200"/>
      <c r="W200"/>
      <c r="X200"/>
      <c r="Y200"/>
      <c r="Z200"/>
      <c r="AA200"/>
      <c r="AB200"/>
      <c r="AC200"/>
      <c r="AD200"/>
      <c r="AE200"/>
      <c r="AF200"/>
      <c r="AG200"/>
      <c r="AH200"/>
      <c r="AI200"/>
      <c r="AJ200"/>
      <c r="AK200"/>
      <c r="AL200"/>
      <c r="AM200"/>
      <c r="AN200"/>
      <c r="AO200"/>
      <c r="AP200"/>
      <c r="AQ200"/>
      <c r="AR200"/>
      <c r="AS200"/>
    </row>
    <row r="201" spans="2:45" ht="15">
      <c r="C201" s="42"/>
      <c r="D201" s="42"/>
      <c r="E201" s="42"/>
      <c r="F201" s="42"/>
      <c r="G201" s="42"/>
      <c r="H201" s="42"/>
      <c r="N201" s="42"/>
      <c r="P201"/>
      <c r="Q201"/>
      <c r="R201"/>
      <c r="S201"/>
      <c r="T201"/>
      <c r="U201"/>
      <c r="V201"/>
      <c r="W201"/>
      <c r="X201"/>
      <c r="Y201"/>
      <c r="Z201"/>
      <c r="AA201"/>
      <c r="AB201"/>
      <c r="AC201"/>
      <c r="AD201"/>
      <c r="AE201"/>
      <c r="AF201"/>
      <c r="AG201"/>
      <c r="AH201"/>
      <c r="AI201"/>
      <c r="AJ201"/>
      <c r="AK201"/>
      <c r="AL201"/>
      <c r="AM201"/>
      <c r="AN201"/>
      <c r="AO201"/>
      <c r="AP201"/>
      <c r="AQ201"/>
      <c r="AR201"/>
      <c r="AS201"/>
    </row>
    <row r="202" spans="2:45" ht="15">
      <c r="B202" s="41"/>
      <c r="C202" s="41"/>
      <c r="D202" s="41"/>
      <c r="E202" s="41"/>
      <c r="F202" s="41"/>
      <c r="G202" s="41"/>
      <c r="H202" s="41"/>
      <c r="N202" s="41"/>
      <c r="P202"/>
      <c r="Q202"/>
      <c r="R202"/>
      <c r="S202"/>
      <c r="T202"/>
      <c r="U202"/>
      <c r="V202"/>
      <c r="W202"/>
      <c r="X202"/>
      <c r="Y202"/>
      <c r="Z202"/>
      <c r="AA202"/>
      <c r="AB202"/>
      <c r="AC202"/>
      <c r="AD202"/>
      <c r="AE202"/>
      <c r="AF202"/>
      <c r="AG202"/>
      <c r="AH202"/>
      <c r="AI202"/>
      <c r="AJ202"/>
      <c r="AK202"/>
      <c r="AL202"/>
      <c r="AM202"/>
      <c r="AN202"/>
      <c r="AO202"/>
      <c r="AP202"/>
      <c r="AQ202"/>
      <c r="AR202"/>
      <c r="AS202"/>
    </row>
    <row r="203" spans="2:45" ht="15">
      <c r="P203"/>
      <c r="Q203"/>
      <c r="R203"/>
      <c r="S203"/>
      <c r="T203"/>
      <c r="U203"/>
      <c r="V203"/>
      <c r="W203"/>
      <c r="X203"/>
      <c r="Y203"/>
      <c r="Z203"/>
      <c r="AA203"/>
      <c r="AB203"/>
      <c r="AC203"/>
      <c r="AD203"/>
      <c r="AE203"/>
      <c r="AF203"/>
      <c r="AG203"/>
      <c r="AH203"/>
      <c r="AI203"/>
      <c r="AJ203"/>
      <c r="AK203"/>
      <c r="AL203"/>
      <c r="AM203"/>
      <c r="AN203"/>
      <c r="AO203"/>
      <c r="AP203"/>
      <c r="AQ203"/>
      <c r="AR203"/>
      <c r="AS203"/>
    </row>
    <row r="204" spans="2:45" ht="15">
      <c r="P204"/>
      <c r="Q204"/>
      <c r="R204"/>
      <c r="S204"/>
      <c r="T204"/>
      <c r="U204"/>
      <c r="V204"/>
      <c r="W204"/>
      <c r="X204"/>
      <c r="Y204"/>
      <c r="Z204"/>
      <c r="AA204"/>
      <c r="AB204"/>
      <c r="AC204"/>
      <c r="AD204"/>
      <c r="AE204"/>
      <c r="AF204"/>
      <c r="AG204"/>
      <c r="AH204"/>
      <c r="AI204"/>
      <c r="AJ204"/>
      <c r="AK204"/>
      <c r="AL204"/>
      <c r="AM204"/>
      <c r="AN204"/>
      <c r="AO204"/>
      <c r="AP204"/>
      <c r="AQ204"/>
      <c r="AR204"/>
      <c r="AS204"/>
    </row>
    <row r="205" spans="2:45" ht="15">
      <c r="P205"/>
      <c r="Q205"/>
      <c r="R205"/>
      <c r="S205"/>
      <c r="T205"/>
      <c r="U205"/>
      <c r="V205"/>
      <c r="W205"/>
      <c r="X205"/>
      <c r="Y205"/>
      <c r="Z205"/>
      <c r="AA205"/>
      <c r="AB205"/>
      <c r="AC205"/>
      <c r="AD205"/>
      <c r="AE205"/>
      <c r="AF205"/>
      <c r="AG205"/>
      <c r="AH205"/>
      <c r="AI205"/>
      <c r="AJ205"/>
      <c r="AK205"/>
      <c r="AL205"/>
      <c r="AM205"/>
      <c r="AN205"/>
      <c r="AO205"/>
      <c r="AP205"/>
      <c r="AQ205"/>
      <c r="AR205"/>
      <c r="AS205"/>
    </row>
    <row r="206" spans="2:45" ht="15">
      <c r="P206"/>
      <c r="Q206"/>
      <c r="R206"/>
      <c r="S206"/>
      <c r="T206"/>
      <c r="U206"/>
      <c r="V206"/>
      <c r="W206"/>
      <c r="X206"/>
      <c r="Y206"/>
      <c r="Z206"/>
      <c r="AA206"/>
      <c r="AB206"/>
      <c r="AC206"/>
      <c r="AD206"/>
      <c r="AE206"/>
      <c r="AF206"/>
      <c r="AG206"/>
      <c r="AH206"/>
      <c r="AI206"/>
      <c r="AJ206"/>
      <c r="AK206"/>
      <c r="AL206"/>
      <c r="AM206"/>
      <c r="AN206"/>
      <c r="AO206"/>
      <c r="AP206"/>
      <c r="AQ206"/>
      <c r="AR206"/>
      <c r="AS206"/>
    </row>
    <row r="207" spans="2:45" ht="15">
      <c r="P207"/>
      <c r="Q207"/>
      <c r="R207"/>
      <c r="S207"/>
      <c r="T207"/>
      <c r="U207"/>
      <c r="V207"/>
      <c r="W207"/>
      <c r="X207"/>
      <c r="Y207"/>
      <c r="Z207"/>
      <c r="AA207"/>
      <c r="AB207"/>
      <c r="AC207"/>
      <c r="AD207"/>
      <c r="AE207"/>
      <c r="AF207"/>
      <c r="AG207"/>
      <c r="AH207"/>
      <c r="AI207"/>
      <c r="AJ207"/>
      <c r="AK207"/>
      <c r="AL207"/>
      <c r="AM207"/>
      <c r="AN207"/>
      <c r="AO207"/>
      <c r="AP207"/>
      <c r="AQ207"/>
      <c r="AR207"/>
      <c r="AS207"/>
    </row>
    <row r="208" spans="2:45" ht="15">
      <c r="P208"/>
      <c r="Q208"/>
      <c r="R208"/>
      <c r="S208"/>
      <c r="T208"/>
      <c r="U208"/>
      <c r="V208"/>
      <c r="W208"/>
      <c r="X208"/>
      <c r="Y208"/>
      <c r="Z208"/>
      <c r="AA208"/>
      <c r="AB208"/>
      <c r="AC208"/>
      <c r="AD208"/>
      <c r="AE208"/>
      <c r="AF208"/>
      <c r="AG208"/>
      <c r="AH208"/>
      <c r="AI208"/>
      <c r="AJ208"/>
      <c r="AK208"/>
      <c r="AL208"/>
      <c r="AM208"/>
      <c r="AN208"/>
      <c r="AO208"/>
      <c r="AP208"/>
      <c r="AQ208"/>
      <c r="AR208"/>
      <c r="AS208"/>
    </row>
    <row r="209" spans="2:45" ht="15">
      <c r="P209"/>
      <c r="Q209"/>
      <c r="R209"/>
      <c r="S209"/>
      <c r="T209"/>
      <c r="U209"/>
      <c r="V209"/>
      <c r="W209"/>
      <c r="X209"/>
      <c r="Y209"/>
      <c r="Z209"/>
      <c r="AA209"/>
      <c r="AB209"/>
      <c r="AC209"/>
      <c r="AD209"/>
      <c r="AE209"/>
      <c r="AF209"/>
      <c r="AG209"/>
      <c r="AH209"/>
      <c r="AI209"/>
      <c r="AJ209"/>
      <c r="AK209"/>
      <c r="AL209"/>
      <c r="AM209"/>
      <c r="AN209"/>
      <c r="AO209"/>
      <c r="AP209"/>
      <c r="AQ209"/>
      <c r="AR209"/>
      <c r="AS209"/>
    </row>
    <row r="210" spans="2:45" ht="15">
      <c r="B210" s="18"/>
      <c r="P210"/>
      <c r="Q210"/>
      <c r="R210"/>
      <c r="S210"/>
      <c r="T210"/>
      <c r="U210"/>
      <c r="V210"/>
      <c r="W210"/>
      <c r="X210"/>
      <c r="Y210"/>
      <c r="Z210"/>
      <c r="AA210"/>
      <c r="AB210"/>
      <c r="AC210"/>
      <c r="AD210"/>
      <c r="AE210"/>
      <c r="AF210"/>
      <c r="AG210"/>
      <c r="AH210"/>
      <c r="AI210"/>
      <c r="AJ210"/>
      <c r="AK210"/>
      <c r="AL210"/>
      <c r="AM210"/>
      <c r="AN210"/>
      <c r="AO210"/>
      <c r="AP210"/>
      <c r="AQ210"/>
      <c r="AR210"/>
      <c r="AS210"/>
    </row>
    <row r="211" spans="2:45" ht="15">
      <c r="B211" s="18"/>
      <c r="N211" s="15"/>
      <c r="P211"/>
      <c r="Q211"/>
      <c r="R211"/>
      <c r="S211"/>
      <c r="T211"/>
      <c r="U211"/>
      <c r="V211"/>
      <c r="W211"/>
      <c r="X211"/>
      <c r="Y211"/>
      <c r="Z211"/>
      <c r="AA211"/>
      <c r="AB211"/>
      <c r="AC211"/>
      <c r="AD211"/>
      <c r="AE211"/>
      <c r="AF211"/>
      <c r="AG211"/>
      <c r="AH211"/>
      <c r="AI211"/>
      <c r="AJ211"/>
      <c r="AK211"/>
      <c r="AL211"/>
      <c r="AM211"/>
      <c r="AN211"/>
      <c r="AO211"/>
      <c r="AP211"/>
      <c r="AQ211"/>
      <c r="AR211"/>
      <c r="AS211"/>
    </row>
    <row r="212" spans="2:45" ht="15">
      <c r="B212" s="18"/>
      <c r="N212" s="15"/>
      <c r="P212"/>
      <c r="Q212"/>
      <c r="R212"/>
      <c r="S212"/>
      <c r="T212"/>
      <c r="U212"/>
      <c r="V212"/>
      <c r="W212"/>
      <c r="X212"/>
      <c r="Y212"/>
      <c r="Z212"/>
      <c r="AA212"/>
      <c r="AB212"/>
      <c r="AC212"/>
      <c r="AD212"/>
      <c r="AE212"/>
      <c r="AF212"/>
      <c r="AG212"/>
      <c r="AH212"/>
      <c r="AI212"/>
      <c r="AJ212"/>
      <c r="AK212"/>
      <c r="AL212"/>
      <c r="AM212"/>
      <c r="AN212"/>
      <c r="AO212"/>
      <c r="AP212"/>
      <c r="AQ212"/>
      <c r="AR212"/>
      <c r="AS212"/>
    </row>
    <row r="213" spans="2:45" ht="15">
      <c r="B213" s="18"/>
      <c r="N213" s="15"/>
      <c r="P213"/>
      <c r="Q213"/>
      <c r="R213"/>
      <c r="S213"/>
      <c r="T213"/>
      <c r="U213"/>
      <c r="V213"/>
      <c r="W213"/>
      <c r="X213"/>
      <c r="Y213"/>
      <c r="Z213"/>
      <c r="AA213"/>
      <c r="AB213"/>
      <c r="AC213"/>
      <c r="AD213"/>
      <c r="AE213"/>
      <c r="AF213"/>
      <c r="AG213"/>
      <c r="AH213"/>
      <c r="AI213"/>
      <c r="AJ213"/>
      <c r="AK213"/>
      <c r="AL213"/>
      <c r="AM213"/>
      <c r="AN213"/>
      <c r="AO213"/>
      <c r="AP213"/>
      <c r="AQ213"/>
      <c r="AR213"/>
      <c r="AS213"/>
    </row>
    <row r="214" spans="2:45" ht="15">
      <c r="B214" s="18"/>
      <c r="C214" s="14"/>
      <c r="D214" s="14"/>
      <c r="E214" s="14"/>
      <c r="F214" s="14"/>
      <c r="G214" s="14"/>
      <c r="H214" s="14"/>
      <c r="N214" s="14"/>
      <c r="P214"/>
      <c r="Q214"/>
      <c r="R214"/>
      <c r="S214"/>
      <c r="T214"/>
      <c r="U214"/>
      <c r="V214"/>
      <c r="W214"/>
      <c r="X214"/>
      <c r="Y214"/>
      <c r="Z214"/>
      <c r="AA214"/>
      <c r="AB214"/>
      <c r="AC214"/>
      <c r="AD214"/>
      <c r="AE214"/>
      <c r="AF214"/>
      <c r="AG214"/>
      <c r="AH214"/>
      <c r="AI214"/>
      <c r="AJ214"/>
      <c r="AK214"/>
      <c r="AL214"/>
      <c r="AM214"/>
      <c r="AN214"/>
      <c r="AO214"/>
      <c r="AP214"/>
      <c r="AQ214"/>
      <c r="AR214"/>
      <c r="AS214"/>
    </row>
    <row r="215" spans="2:45" ht="15">
      <c r="B215" s="18"/>
      <c r="C215" s="14"/>
      <c r="D215" s="14"/>
      <c r="E215" s="14"/>
      <c r="F215" s="14"/>
      <c r="G215" s="14"/>
      <c r="H215" s="14"/>
      <c r="N215" s="14"/>
      <c r="P215"/>
      <c r="Q215"/>
      <c r="R215"/>
      <c r="S215"/>
      <c r="T215"/>
      <c r="U215"/>
      <c r="V215"/>
      <c r="W215"/>
      <c r="X215"/>
      <c r="Y215"/>
      <c r="Z215"/>
      <c r="AA215"/>
      <c r="AB215"/>
      <c r="AC215"/>
      <c r="AD215"/>
      <c r="AE215"/>
      <c r="AF215"/>
      <c r="AG215"/>
      <c r="AH215"/>
      <c r="AI215"/>
      <c r="AJ215"/>
      <c r="AK215"/>
      <c r="AL215"/>
      <c r="AM215"/>
      <c r="AN215"/>
      <c r="AO215"/>
      <c r="AP215"/>
      <c r="AQ215"/>
      <c r="AR215"/>
      <c r="AS215"/>
    </row>
    <row r="216" spans="2:45" ht="15">
      <c r="B216" s="18"/>
      <c r="C216" s="15"/>
      <c r="D216" s="15"/>
      <c r="E216" s="15"/>
      <c r="F216" s="15"/>
      <c r="G216" s="15"/>
      <c r="H216" s="15"/>
      <c r="N216" s="15"/>
      <c r="P216"/>
      <c r="Q216"/>
      <c r="R216"/>
      <c r="S216"/>
      <c r="T216"/>
      <c r="U216"/>
      <c r="V216"/>
      <c r="W216"/>
      <c r="X216"/>
      <c r="Y216"/>
      <c r="Z216"/>
      <c r="AA216"/>
      <c r="AB216"/>
      <c r="AC216"/>
      <c r="AD216"/>
      <c r="AE216"/>
      <c r="AF216"/>
      <c r="AG216"/>
      <c r="AH216"/>
      <c r="AI216"/>
      <c r="AJ216"/>
      <c r="AK216"/>
      <c r="AL216"/>
      <c r="AM216"/>
      <c r="AN216"/>
      <c r="AO216"/>
      <c r="AP216"/>
      <c r="AQ216"/>
      <c r="AR216"/>
      <c r="AS216"/>
    </row>
    <row r="217" spans="2:45" ht="15">
      <c r="B217" s="41"/>
      <c r="C217" s="41"/>
      <c r="D217" s="41"/>
      <c r="E217" s="41"/>
      <c r="F217" s="41"/>
      <c r="G217" s="41"/>
      <c r="H217" s="41"/>
      <c r="N217" s="41"/>
      <c r="P217"/>
      <c r="Q217"/>
      <c r="R217"/>
      <c r="S217"/>
      <c r="T217"/>
      <c r="U217"/>
      <c r="V217"/>
      <c r="W217"/>
      <c r="X217"/>
      <c r="Y217"/>
      <c r="Z217"/>
      <c r="AA217"/>
      <c r="AB217"/>
      <c r="AC217"/>
      <c r="AD217"/>
      <c r="AE217"/>
      <c r="AF217"/>
      <c r="AG217"/>
      <c r="AH217"/>
      <c r="AI217"/>
      <c r="AJ217"/>
      <c r="AK217"/>
      <c r="AL217"/>
      <c r="AM217"/>
      <c r="AN217"/>
      <c r="AO217"/>
      <c r="AP217"/>
      <c r="AQ217"/>
      <c r="AR217"/>
      <c r="AS217"/>
    </row>
    <row r="218" spans="2:45" ht="15">
      <c r="C218" s="42"/>
      <c r="D218" s="42"/>
      <c r="E218" s="42"/>
      <c r="F218" s="42"/>
      <c r="G218" s="42"/>
      <c r="H218" s="42"/>
      <c r="N218" s="42"/>
      <c r="P218"/>
      <c r="Q218"/>
      <c r="R218"/>
      <c r="S218"/>
      <c r="T218"/>
      <c r="U218"/>
      <c r="V218"/>
      <c r="W218"/>
      <c r="X218"/>
      <c r="Y218"/>
      <c r="Z218"/>
      <c r="AA218"/>
      <c r="AB218"/>
      <c r="AC218"/>
      <c r="AD218"/>
      <c r="AE218"/>
      <c r="AF218"/>
      <c r="AG218"/>
      <c r="AH218"/>
      <c r="AI218"/>
      <c r="AJ218"/>
      <c r="AK218"/>
      <c r="AL218"/>
      <c r="AM218"/>
      <c r="AN218"/>
      <c r="AO218"/>
      <c r="AP218"/>
      <c r="AQ218"/>
      <c r="AR218"/>
      <c r="AS218"/>
    </row>
    <row r="219" spans="2:45" ht="15">
      <c r="C219" s="42"/>
      <c r="D219" s="42"/>
      <c r="E219" s="42"/>
      <c r="F219" s="42"/>
      <c r="G219" s="42"/>
      <c r="H219" s="42"/>
      <c r="N219" s="42"/>
      <c r="P219"/>
      <c r="Q219"/>
      <c r="R219"/>
      <c r="S219"/>
      <c r="T219"/>
      <c r="U219"/>
      <c r="V219"/>
      <c r="W219"/>
      <c r="X219"/>
      <c r="Y219"/>
      <c r="Z219"/>
      <c r="AA219"/>
      <c r="AB219"/>
      <c r="AC219"/>
      <c r="AD219"/>
      <c r="AE219"/>
      <c r="AF219"/>
      <c r="AG219"/>
      <c r="AH219"/>
      <c r="AI219"/>
      <c r="AJ219"/>
      <c r="AK219"/>
      <c r="AL219"/>
      <c r="AM219"/>
      <c r="AN219"/>
      <c r="AO219"/>
      <c r="AP219"/>
      <c r="AQ219"/>
      <c r="AR219"/>
      <c r="AS219"/>
    </row>
    <row r="220" spans="2:45" ht="15">
      <c r="C220" s="42"/>
      <c r="D220" s="42"/>
      <c r="E220" s="42"/>
      <c r="F220" s="42"/>
      <c r="G220" s="42"/>
      <c r="H220" s="42"/>
      <c r="N220" s="42"/>
      <c r="P220"/>
      <c r="Q220"/>
      <c r="R220"/>
      <c r="S220"/>
      <c r="T220"/>
      <c r="U220"/>
      <c r="V220"/>
      <c r="W220"/>
      <c r="X220"/>
      <c r="Y220"/>
      <c r="Z220"/>
      <c r="AA220"/>
      <c r="AB220"/>
      <c r="AC220"/>
      <c r="AD220"/>
      <c r="AE220"/>
      <c r="AF220"/>
      <c r="AG220"/>
      <c r="AH220"/>
      <c r="AI220"/>
      <c r="AJ220"/>
      <c r="AK220"/>
      <c r="AL220"/>
      <c r="AM220"/>
      <c r="AN220"/>
      <c r="AO220"/>
      <c r="AP220"/>
      <c r="AQ220"/>
      <c r="AR220"/>
      <c r="AS220"/>
    </row>
    <row r="221" spans="2:45" ht="15">
      <c r="C221" s="42"/>
      <c r="D221" s="42"/>
      <c r="E221" s="42"/>
      <c r="F221" s="42"/>
      <c r="G221" s="42"/>
      <c r="H221" s="42"/>
      <c r="N221" s="42"/>
      <c r="P221"/>
      <c r="Q221"/>
      <c r="R221"/>
      <c r="S221"/>
      <c r="T221"/>
      <c r="U221"/>
      <c r="V221"/>
      <c r="W221"/>
      <c r="X221"/>
      <c r="Y221"/>
      <c r="Z221"/>
      <c r="AA221"/>
      <c r="AB221"/>
      <c r="AC221"/>
      <c r="AD221"/>
      <c r="AE221"/>
      <c r="AF221"/>
      <c r="AG221"/>
      <c r="AH221"/>
      <c r="AI221"/>
      <c r="AJ221"/>
      <c r="AK221"/>
      <c r="AL221"/>
      <c r="AM221"/>
      <c r="AN221"/>
      <c r="AO221"/>
      <c r="AP221"/>
      <c r="AQ221"/>
      <c r="AR221"/>
      <c r="AS221"/>
    </row>
    <row r="222" spans="2:45" ht="15">
      <c r="C222" s="42"/>
      <c r="D222" s="42"/>
      <c r="E222" s="42"/>
      <c r="F222" s="42"/>
      <c r="G222" s="42"/>
      <c r="H222" s="42"/>
      <c r="N222" s="42"/>
      <c r="P222"/>
      <c r="Q222"/>
      <c r="R222"/>
      <c r="S222"/>
      <c r="T222"/>
      <c r="U222"/>
      <c r="V222"/>
      <c r="W222"/>
      <c r="X222"/>
      <c r="Y222"/>
      <c r="Z222"/>
      <c r="AA222"/>
      <c r="AB222"/>
      <c r="AC222"/>
      <c r="AD222"/>
      <c r="AE222"/>
      <c r="AF222"/>
      <c r="AG222"/>
      <c r="AH222"/>
      <c r="AI222"/>
      <c r="AJ222"/>
      <c r="AK222"/>
      <c r="AL222"/>
      <c r="AM222"/>
      <c r="AN222"/>
      <c r="AO222"/>
      <c r="AP222"/>
      <c r="AQ222"/>
      <c r="AR222"/>
      <c r="AS222"/>
    </row>
    <row r="223" spans="2:45" ht="15">
      <c r="C223" s="42"/>
      <c r="D223" s="42"/>
      <c r="E223" s="42"/>
      <c r="F223" s="42"/>
      <c r="G223" s="42"/>
      <c r="H223" s="42"/>
      <c r="N223" s="42"/>
      <c r="P223"/>
      <c r="Q223"/>
      <c r="R223"/>
      <c r="S223"/>
      <c r="T223"/>
      <c r="U223"/>
      <c r="V223"/>
      <c r="W223"/>
      <c r="X223"/>
      <c r="Y223"/>
      <c r="Z223"/>
      <c r="AA223"/>
      <c r="AB223"/>
      <c r="AC223"/>
      <c r="AD223"/>
      <c r="AE223"/>
      <c r="AF223"/>
      <c r="AG223"/>
      <c r="AH223"/>
      <c r="AI223"/>
      <c r="AJ223"/>
      <c r="AK223"/>
      <c r="AL223"/>
      <c r="AM223"/>
      <c r="AN223"/>
      <c r="AO223"/>
      <c r="AP223"/>
      <c r="AQ223"/>
      <c r="AR223"/>
      <c r="AS223"/>
    </row>
    <row r="224" spans="2:45" ht="15">
      <c r="C224" s="42"/>
      <c r="D224" s="42"/>
      <c r="E224" s="42"/>
      <c r="F224" s="42"/>
      <c r="G224" s="42"/>
      <c r="H224" s="42"/>
      <c r="N224" s="42"/>
      <c r="P224"/>
      <c r="Q224"/>
      <c r="R224"/>
      <c r="S224"/>
      <c r="T224"/>
      <c r="U224"/>
      <c r="V224"/>
      <c r="W224"/>
      <c r="X224"/>
      <c r="Y224"/>
      <c r="Z224"/>
      <c r="AA224"/>
      <c r="AB224"/>
      <c r="AC224"/>
      <c r="AD224"/>
      <c r="AE224"/>
      <c r="AF224"/>
      <c r="AG224"/>
      <c r="AH224"/>
      <c r="AI224"/>
      <c r="AJ224"/>
      <c r="AK224"/>
      <c r="AL224"/>
      <c r="AM224"/>
      <c r="AN224"/>
      <c r="AO224"/>
      <c r="AP224"/>
      <c r="AQ224"/>
      <c r="AR224"/>
      <c r="AS224"/>
    </row>
    <row r="225" spans="3:49" ht="15">
      <c r="C225" s="42"/>
      <c r="D225" s="42"/>
      <c r="E225" s="42"/>
      <c r="F225" s="42"/>
      <c r="G225" s="42"/>
      <c r="H225" s="42"/>
      <c r="N225" s="42"/>
      <c r="P225"/>
      <c r="Q225"/>
      <c r="R225"/>
      <c r="S225"/>
      <c r="T225"/>
      <c r="U225"/>
      <c r="V225"/>
      <c r="W225"/>
      <c r="X225"/>
      <c r="Y225"/>
      <c r="Z225"/>
      <c r="AA225"/>
      <c r="AB225"/>
      <c r="AC225"/>
      <c r="AD225"/>
      <c r="AE225"/>
      <c r="AF225"/>
      <c r="AG225"/>
      <c r="AH225"/>
      <c r="AI225"/>
      <c r="AJ225"/>
      <c r="AK225"/>
      <c r="AL225"/>
      <c r="AM225"/>
      <c r="AN225"/>
      <c r="AO225"/>
      <c r="AP225"/>
      <c r="AQ225"/>
      <c r="AR225"/>
      <c r="AS225"/>
    </row>
    <row r="226" spans="3:49">
      <c r="C226" s="42"/>
      <c r="D226" s="42"/>
      <c r="E226" s="42"/>
      <c r="F226" s="42"/>
      <c r="G226" s="42"/>
      <c r="H226" s="42"/>
      <c r="N226" s="42"/>
    </row>
    <row r="227" spans="3:49">
      <c r="C227" s="42"/>
      <c r="D227" s="42"/>
      <c r="E227" s="42"/>
      <c r="F227" s="42"/>
      <c r="G227" s="42"/>
      <c r="H227" s="42"/>
      <c r="N227" s="42"/>
    </row>
    <row r="228" spans="3:49">
      <c r="C228" s="42"/>
      <c r="D228" s="42"/>
      <c r="E228" s="42"/>
      <c r="F228" s="42"/>
      <c r="G228" s="42"/>
      <c r="H228" s="42"/>
      <c r="N228" s="42"/>
    </row>
    <row r="229" spans="3:49">
      <c r="C229" s="42"/>
      <c r="D229" s="42"/>
      <c r="E229" s="42"/>
      <c r="F229" s="42"/>
      <c r="G229" s="42"/>
      <c r="H229" s="42"/>
      <c r="N229" s="42"/>
    </row>
    <row r="230" spans="3:49">
      <c r="C230" s="42"/>
      <c r="D230" s="42"/>
      <c r="E230" s="42"/>
      <c r="F230" s="42"/>
      <c r="G230" s="42"/>
      <c r="H230" s="42"/>
      <c r="N230" s="42"/>
    </row>
    <row r="231" spans="3:49">
      <c r="C231" s="42"/>
      <c r="D231" s="42"/>
      <c r="E231" s="42"/>
      <c r="F231" s="42"/>
      <c r="G231" s="42"/>
      <c r="H231" s="42"/>
      <c r="N231" s="42"/>
    </row>
    <row r="232" spans="3:49">
      <c r="C232" s="42"/>
      <c r="D232" s="42"/>
      <c r="E232" s="42"/>
      <c r="F232" s="42"/>
      <c r="G232" s="42"/>
      <c r="H232" s="42"/>
      <c r="N232" s="42"/>
    </row>
    <row r="233" spans="3:49">
      <c r="C233" s="42"/>
      <c r="D233" s="42"/>
      <c r="E233" s="42"/>
      <c r="F233" s="42"/>
      <c r="G233" s="42"/>
      <c r="H233" s="42"/>
      <c r="N233" s="42"/>
    </row>
    <row r="234" spans="3:49" s="12" customFormat="1">
      <c r="C234" s="42"/>
      <c r="D234" s="42"/>
      <c r="E234" s="42"/>
      <c r="F234" s="42"/>
      <c r="G234" s="42"/>
      <c r="H234" s="42"/>
      <c r="N234" s="42"/>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3:49" s="12" customFormat="1">
      <c r="C235" s="42"/>
      <c r="D235" s="42"/>
      <c r="E235" s="42"/>
      <c r="F235" s="42"/>
      <c r="G235" s="42"/>
      <c r="H235" s="42"/>
      <c r="N235" s="42"/>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3:49" s="12" customFormat="1">
      <c r="C236" s="42"/>
      <c r="D236" s="42"/>
      <c r="E236" s="42"/>
      <c r="F236" s="42"/>
      <c r="G236" s="42"/>
      <c r="H236" s="42"/>
      <c r="N236" s="42"/>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3:49" s="12" customFormat="1">
      <c r="C237" s="42"/>
      <c r="D237" s="42"/>
      <c r="E237" s="42"/>
      <c r="F237" s="42"/>
      <c r="G237" s="42"/>
      <c r="H237" s="42"/>
      <c r="N237" s="42"/>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3:49" s="12" customFormat="1">
      <c r="C238" s="42"/>
      <c r="D238" s="42"/>
      <c r="E238" s="42"/>
      <c r="F238" s="42"/>
      <c r="G238" s="42"/>
      <c r="H238" s="42"/>
      <c r="N238" s="42"/>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3:49" s="12" customFormat="1">
      <c r="C239" s="42"/>
      <c r="D239" s="42"/>
      <c r="E239" s="42"/>
      <c r="F239" s="42"/>
      <c r="G239" s="42"/>
      <c r="H239" s="42"/>
      <c r="N239" s="42"/>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3:49" s="12" customFormat="1">
      <c r="C240" s="42"/>
      <c r="D240" s="42"/>
      <c r="E240" s="42"/>
      <c r="F240" s="42"/>
      <c r="G240" s="42"/>
      <c r="H240" s="42"/>
      <c r="N240" s="42"/>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2:49" s="12" customFormat="1">
      <c r="C241" s="42"/>
      <c r="D241" s="42"/>
      <c r="E241" s="42"/>
      <c r="F241" s="42"/>
      <c r="G241" s="42"/>
      <c r="H241" s="42"/>
      <c r="N241" s="42"/>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2:49" s="12" customFormat="1">
      <c r="B242" s="41"/>
      <c r="C242" s="41"/>
      <c r="D242" s="41"/>
      <c r="E242" s="41"/>
      <c r="F242" s="41"/>
      <c r="G242" s="41"/>
      <c r="H242" s="41"/>
      <c r="N242" s="41"/>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2:49" s="12" customFormat="1">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2:49" s="12" customFormat="1">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2:49" s="12" customFormat="1">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2:49" s="12" customFormat="1">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2:49" s="12" customFormat="1">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2:49" s="12" customFormat="1">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2:49" s="12" customFormat="1">
      <c r="N249" s="15"/>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2:49" s="12" customFormat="1">
      <c r="B250" s="18"/>
      <c r="N250" s="15"/>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2:49" s="12" customFormat="1">
      <c r="B251" s="18"/>
      <c r="N251" s="18"/>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2:49" s="12" customFormat="1">
      <c r="B252" s="18"/>
      <c r="N252" s="41"/>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2:49" s="12" customFormat="1">
      <c r="B253" s="18"/>
      <c r="C253" s="14"/>
      <c r="D253" s="14"/>
      <c r="E253" s="14"/>
      <c r="F253" s="14"/>
      <c r="G253" s="14"/>
      <c r="H253" s="14"/>
      <c r="N253" s="14"/>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2:49" s="12" customFormat="1">
      <c r="B254" s="18"/>
      <c r="C254" s="14"/>
      <c r="D254" s="14"/>
      <c r="E254" s="14"/>
      <c r="F254" s="14"/>
      <c r="G254" s="14"/>
      <c r="H254" s="14"/>
      <c r="N254" s="14"/>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2:49" s="12" customFormat="1">
      <c r="B255" s="18"/>
      <c r="C255" s="18"/>
      <c r="D255" s="18"/>
      <c r="E255" s="18"/>
      <c r="F255" s="18"/>
      <c r="G255" s="18"/>
      <c r="H255" s="18"/>
      <c r="N255" s="18"/>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2:49" s="12" customFormat="1">
      <c r="B256" s="41"/>
      <c r="C256" s="41"/>
      <c r="D256" s="41"/>
      <c r="E256" s="41"/>
      <c r="F256" s="41"/>
      <c r="G256" s="41"/>
      <c r="H256" s="41"/>
      <c r="N256" s="41"/>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3:49" s="12" customFormat="1">
      <c r="C257" s="43"/>
      <c r="D257" s="43"/>
      <c r="E257" s="43"/>
      <c r="F257" s="43"/>
      <c r="G257" s="43"/>
      <c r="H257" s="43"/>
      <c r="N257" s="43"/>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3:49" s="12" customFormat="1">
      <c r="C258" s="43"/>
      <c r="D258" s="43"/>
      <c r="E258" s="43"/>
      <c r="F258" s="43"/>
      <c r="G258" s="43"/>
      <c r="H258" s="43"/>
      <c r="N258" s="43"/>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3:49" s="12" customFormat="1">
      <c r="C259" s="43"/>
      <c r="D259" s="43"/>
      <c r="E259" s="43"/>
      <c r="F259" s="43"/>
      <c r="G259" s="43"/>
      <c r="H259" s="43"/>
      <c r="N259" s="43"/>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3:49" s="12" customFormat="1">
      <c r="C260" s="43"/>
      <c r="D260" s="43"/>
      <c r="E260" s="43"/>
      <c r="F260" s="43"/>
      <c r="G260" s="43"/>
      <c r="H260" s="43"/>
      <c r="N260" s="43"/>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3:49" s="12" customFormat="1">
      <c r="C261" s="43"/>
      <c r="D261" s="43"/>
      <c r="E261" s="43"/>
      <c r="F261" s="43"/>
      <c r="G261" s="43"/>
      <c r="H261" s="43"/>
      <c r="N261" s="43"/>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3:49" s="12" customFormat="1">
      <c r="C262" s="43"/>
      <c r="D262" s="43"/>
      <c r="E262" s="43"/>
      <c r="F262" s="43"/>
      <c r="G262" s="43"/>
      <c r="H262" s="43"/>
      <c r="N262" s="43"/>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3:49" s="12" customFormat="1">
      <c r="C263" s="43"/>
      <c r="D263" s="43"/>
      <c r="E263" s="43"/>
      <c r="F263" s="43"/>
      <c r="G263" s="43"/>
      <c r="H263" s="43"/>
      <c r="N263" s="43"/>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3:49" s="12" customFormat="1">
      <c r="C264" s="43"/>
      <c r="D264" s="43"/>
      <c r="E264" s="43"/>
      <c r="F264" s="43"/>
      <c r="G264" s="43"/>
      <c r="H264" s="43"/>
      <c r="N264" s="43"/>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3:49" s="12" customFormat="1">
      <c r="C265" s="43"/>
      <c r="D265" s="43"/>
      <c r="E265" s="43"/>
      <c r="F265" s="43"/>
      <c r="G265" s="43"/>
      <c r="H265" s="43"/>
      <c r="N265" s="43"/>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3:49" s="12" customFormat="1">
      <c r="C266" s="43"/>
      <c r="D266" s="43"/>
      <c r="E266" s="43"/>
      <c r="F266" s="43"/>
      <c r="G266" s="43"/>
      <c r="H266" s="43"/>
      <c r="N266" s="43"/>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3:49" s="12" customFormat="1">
      <c r="C267" s="43"/>
      <c r="D267" s="43"/>
      <c r="E267" s="43"/>
      <c r="F267" s="43"/>
      <c r="G267" s="43"/>
      <c r="H267" s="43"/>
      <c r="N267" s="43"/>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3:49" s="12" customFormat="1">
      <c r="C268" s="43"/>
      <c r="D268" s="43"/>
      <c r="E268" s="43"/>
      <c r="F268" s="43"/>
      <c r="G268" s="43"/>
      <c r="H268" s="43"/>
      <c r="N268" s="43"/>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3:49" s="12" customFormat="1">
      <c r="C269" s="43"/>
      <c r="D269" s="43"/>
      <c r="E269" s="43"/>
      <c r="F269" s="43"/>
      <c r="G269" s="43"/>
      <c r="H269" s="43"/>
      <c r="N269" s="43"/>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3:49" s="12" customFormat="1">
      <c r="C270" s="43"/>
      <c r="D270" s="43"/>
      <c r="E270" s="43"/>
      <c r="F270" s="43"/>
      <c r="G270" s="43"/>
      <c r="H270" s="43"/>
      <c r="N270" s="43"/>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3:49" s="12" customFormat="1">
      <c r="C271" s="43"/>
      <c r="D271" s="43"/>
      <c r="E271" s="43"/>
      <c r="F271" s="43"/>
      <c r="G271" s="43"/>
      <c r="H271" s="43"/>
      <c r="N271" s="43"/>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3:49" s="12" customFormat="1">
      <c r="C272" s="43"/>
      <c r="D272" s="43"/>
      <c r="E272" s="43"/>
      <c r="F272" s="43"/>
      <c r="G272" s="43"/>
      <c r="H272" s="43"/>
      <c r="N272" s="43"/>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2:49" s="12" customFormat="1">
      <c r="C273" s="43"/>
      <c r="D273" s="43"/>
      <c r="E273" s="43"/>
      <c r="F273" s="43"/>
      <c r="G273" s="43"/>
      <c r="H273" s="43"/>
      <c r="N273" s="43"/>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2:49" s="12" customFormat="1">
      <c r="C274" s="43"/>
      <c r="D274" s="43"/>
      <c r="E274" s="43"/>
      <c r="F274" s="43"/>
      <c r="G274" s="43"/>
      <c r="H274" s="43"/>
      <c r="N274" s="43"/>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2:49" s="12" customFormat="1">
      <c r="C275" s="43"/>
      <c r="D275" s="43"/>
      <c r="E275" s="43"/>
      <c r="F275" s="43"/>
      <c r="G275" s="43"/>
      <c r="H275" s="43"/>
      <c r="N275" s="43"/>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2:49" s="12" customFormat="1">
      <c r="C276" s="43"/>
      <c r="D276" s="43"/>
      <c r="E276" s="43"/>
      <c r="F276" s="43"/>
      <c r="G276" s="43"/>
      <c r="H276" s="43"/>
      <c r="N276" s="43"/>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2:49" s="12" customFormat="1">
      <c r="C277" s="43"/>
      <c r="D277" s="43"/>
      <c r="E277" s="43"/>
      <c r="F277" s="43"/>
      <c r="G277" s="43"/>
      <c r="H277" s="43"/>
      <c r="N277" s="43"/>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2:49" s="12" customFormat="1">
      <c r="C278" s="43"/>
      <c r="D278" s="43"/>
      <c r="E278" s="43"/>
      <c r="F278" s="43"/>
      <c r="G278" s="43"/>
      <c r="H278" s="43"/>
      <c r="N278" s="43"/>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2:49" s="12" customFormat="1">
      <c r="C279" s="43"/>
      <c r="D279" s="43"/>
      <c r="E279" s="43"/>
      <c r="F279" s="43"/>
      <c r="G279" s="43"/>
      <c r="H279" s="43"/>
      <c r="N279" s="43"/>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2:49" s="12" customFormat="1">
      <c r="C280" s="43"/>
      <c r="D280" s="43"/>
      <c r="E280" s="43"/>
      <c r="F280" s="43"/>
      <c r="G280" s="43"/>
      <c r="H280" s="43"/>
      <c r="N280" s="43"/>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2:49" s="12" customFormat="1">
      <c r="B281" s="41"/>
      <c r="C281" s="44"/>
      <c r="D281" s="44"/>
      <c r="E281" s="41"/>
      <c r="F281" s="41"/>
      <c r="G281" s="41"/>
      <c r="H281" s="41"/>
      <c r="N281" s="41"/>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2:49" s="12" customFormat="1">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2:49" s="12" customFormat="1">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2:49" s="12" customFormat="1">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2:49" s="12" customFormat="1">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2:49" s="12" customFormat="1">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2:49" s="12" customFormat="1">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2:49" s="12" customFormat="1">
      <c r="N288" s="15"/>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2:49" s="12" customFormat="1">
      <c r="N289" s="15"/>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2:49" s="12" customFormat="1">
      <c r="B290" s="18"/>
      <c r="N290" s="18"/>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2:49" s="12" customFormat="1">
      <c r="B291" s="18"/>
      <c r="N291" s="41"/>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2:49" s="12" customFormat="1">
      <c r="B292" s="18"/>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2:49" s="12" customFormat="1">
      <c r="B293" s="18"/>
      <c r="C293" s="14"/>
      <c r="D293" s="14"/>
      <c r="E293" s="14"/>
      <c r="F293" s="14"/>
      <c r="G293" s="14"/>
      <c r="H293" s="14"/>
      <c r="N293" s="14"/>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2:49" s="12" customFormat="1">
      <c r="B294" s="18"/>
      <c r="C294" s="14"/>
      <c r="D294" s="14"/>
      <c r="E294" s="14"/>
      <c r="F294" s="14"/>
      <c r="G294" s="14"/>
      <c r="H294" s="14"/>
      <c r="N294" s="14"/>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2:49" s="12" customFormat="1">
      <c r="B295" s="18"/>
      <c r="C295" s="45"/>
      <c r="D295" s="45"/>
      <c r="E295" s="18"/>
      <c r="F295" s="18"/>
      <c r="G295" s="18"/>
      <c r="H295" s="18"/>
      <c r="N295" s="18"/>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2:49" s="12" customFormat="1">
      <c r="B296" s="41"/>
      <c r="C296" s="44"/>
      <c r="D296" s="44"/>
      <c r="E296" s="41"/>
      <c r="F296" s="41"/>
      <c r="G296" s="41"/>
      <c r="H296" s="41"/>
      <c r="N296" s="41"/>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2:49" s="12" customFormat="1">
      <c r="C297" s="43"/>
      <c r="D297" s="43"/>
      <c r="E297" s="43"/>
      <c r="F297" s="43"/>
      <c r="G297" s="43"/>
      <c r="H297" s="43"/>
      <c r="N297" s="43"/>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2:49" s="12" customFormat="1">
      <c r="C298" s="43"/>
      <c r="D298" s="43"/>
      <c r="E298" s="43"/>
      <c r="F298" s="43"/>
      <c r="G298" s="43"/>
      <c r="H298" s="43"/>
      <c r="N298" s="43"/>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2:49" s="12" customFormat="1">
      <c r="C299" s="43"/>
      <c r="D299" s="43"/>
      <c r="E299" s="43"/>
      <c r="F299" s="43"/>
      <c r="G299" s="43"/>
      <c r="H299" s="43"/>
      <c r="N299" s="43"/>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2:49" s="12" customFormat="1">
      <c r="C300" s="43"/>
      <c r="D300" s="43"/>
      <c r="E300" s="43"/>
      <c r="F300" s="43"/>
      <c r="G300" s="43"/>
      <c r="H300" s="43"/>
      <c r="N300" s="43"/>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2:49" s="12" customFormat="1">
      <c r="C301" s="43"/>
      <c r="D301" s="43"/>
      <c r="E301" s="43"/>
      <c r="F301" s="43"/>
      <c r="G301" s="43"/>
      <c r="H301" s="43"/>
      <c r="N301" s="43"/>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2:49" s="12" customFormat="1">
      <c r="C302" s="43"/>
      <c r="D302" s="43"/>
      <c r="E302" s="43"/>
      <c r="F302" s="43"/>
      <c r="G302" s="43"/>
      <c r="H302" s="43"/>
      <c r="N302" s="43"/>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2:49" s="12" customFormat="1">
      <c r="C303" s="43"/>
      <c r="D303" s="43"/>
      <c r="E303" s="43"/>
      <c r="F303" s="43"/>
      <c r="G303" s="43"/>
      <c r="H303" s="43"/>
      <c r="N303" s="43"/>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2:49" s="12" customFormat="1">
      <c r="C304" s="43"/>
      <c r="D304" s="43"/>
      <c r="E304" s="43"/>
      <c r="F304" s="43"/>
      <c r="G304" s="43"/>
      <c r="H304" s="43"/>
      <c r="N304" s="43"/>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3:49" s="12" customFormat="1">
      <c r="C305" s="43"/>
      <c r="D305" s="43"/>
      <c r="E305" s="43"/>
      <c r="F305" s="43"/>
      <c r="G305" s="43"/>
      <c r="H305" s="43"/>
      <c r="N305" s="43"/>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3:49" s="12" customFormat="1">
      <c r="C306" s="43"/>
      <c r="D306" s="43"/>
      <c r="E306" s="43"/>
      <c r="F306" s="43"/>
      <c r="G306" s="43"/>
      <c r="H306" s="43"/>
      <c r="N306" s="43"/>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3:49" s="12" customFormat="1">
      <c r="C307" s="43"/>
      <c r="D307" s="43"/>
      <c r="E307" s="43"/>
      <c r="F307" s="43"/>
      <c r="G307" s="43"/>
      <c r="H307" s="43"/>
      <c r="N307" s="43"/>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3:49" s="12" customFormat="1">
      <c r="C308" s="43"/>
      <c r="D308" s="43"/>
      <c r="E308" s="43"/>
      <c r="F308" s="43"/>
      <c r="G308" s="43"/>
      <c r="H308" s="43"/>
      <c r="N308" s="43"/>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3:49" s="12" customFormat="1">
      <c r="C309" s="43"/>
      <c r="D309" s="43"/>
      <c r="E309" s="43"/>
      <c r="F309" s="43"/>
      <c r="G309" s="43"/>
      <c r="H309" s="43"/>
      <c r="N309" s="43"/>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3:49" s="12" customFormat="1">
      <c r="C310" s="43"/>
      <c r="D310" s="43"/>
      <c r="E310" s="43"/>
      <c r="F310" s="43"/>
      <c r="G310" s="43"/>
      <c r="H310" s="43"/>
      <c r="N310" s="43"/>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3:49" s="12" customFormat="1">
      <c r="C311" s="43"/>
      <c r="D311" s="43"/>
      <c r="E311" s="43"/>
      <c r="F311" s="43"/>
      <c r="G311" s="43"/>
      <c r="H311" s="43"/>
      <c r="N311" s="43"/>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3:49" s="12" customFormat="1">
      <c r="C312" s="43"/>
      <c r="D312" s="43"/>
      <c r="E312" s="43"/>
      <c r="F312" s="43"/>
      <c r="G312" s="43"/>
      <c r="H312" s="43"/>
      <c r="N312" s="43"/>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3:49" s="12" customFormat="1">
      <c r="C313" s="43"/>
      <c r="D313" s="43"/>
      <c r="E313" s="43"/>
      <c r="F313" s="43"/>
      <c r="G313" s="43"/>
      <c r="H313" s="43"/>
      <c r="N313" s="43"/>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3:49" s="12" customFormat="1">
      <c r="C314" s="43"/>
      <c r="D314" s="43"/>
      <c r="E314" s="43"/>
      <c r="F314" s="43"/>
      <c r="G314" s="43"/>
      <c r="H314" s="43"/>
      <c r="N314" s="43"/>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3:49" s="12" customFormat="1">
      <c r="C315" s="43"/>
      <c r="D315" s="43"/>
      <c r="E315" s="43"/>
      <c r="F315" s="43"/>
      <c r="G315" s="43"/>
      <c r="H315" s="43"/>
      <c r="N315" s="43"/>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3:49" s="12" customFormat="1">
      <c r="C316" s="43"/>
      <c r="D316" s="43"/>
      <c r="E316" s="43"/>
      <c r="F316" s="43"/>
      <c r="G316" s="43"/>
      <c r="H316" s="43"/>
      <c r="N316" s="43"/>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3:49" s="12" customFormat="1">
      <c r="C317" s="43"/>
      <c r="D317" s="43"/>
      <c r="E317" s="43"/>
      <c r="F317" s="43"/>
      <c r="G317" s="43"/>
      <c r="H317" s="43"/>
      <c r="N317" s="43"/>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3:49" s="12" customFormat="1">
      <c r="C318" s="43"/>
      <c r="D318" s="43"/>
      <c r="E318" s="43"/>
      <c r="F318" s="43"/>
      <c r="G318" s="43"/>
      <c r="H318" s="43"/>
      <c r="N318" s="43"/>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3:49" s="12" customFormat="1">
      <c r="C319" s="43"/>
      <c r="D319" s="43"/>
      <c r="E319" s="43"/>
      <c r="F319" s="43"/>
      <c r="G319" s="43"/>
      <c r="H319" s="43"/>
      <c r="N319" s="43"/>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3:49" s="12" customFormat="1">
      <c r="C320" s="43"/>
      <c r="D320" s="43"/>
      <c r="E320" s="43"/>
      <c r="F320" s="43"/>
      <c r="G320" s="43"/>
      <c r="H320" s="43"/>
      <c r="N320" s="43"/>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2:49" s="12" customFormat="1">
      <c r="B321" s="41"/>
      <c r="C321" s="44"/>
      <c r="D321" s="44"/>
      <c r="E321" s="41"/>
      <c r="F321" s="41"/>
      <c r="G321" s="41"/>
      <c r="H321" s="41"/>
      <c r="N321" s="41"/>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2:49" s="12" customFormat="1">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2:49" s="12" customFormat="1">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2:49" s="12" customFormat="1">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2:49" s="12" customFormat="1">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2:49" s="12" customFormat="1">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2:49" s="12" customFormat="1">
      <c r="N327" s="15"/>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2:49" s="12" customFormat="1">
      <c r="N328" s="15"/>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2:49" s="12" customFormat="1">
      <c r="N329" s="18"/>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2:49" s="12" customFormat="1">
      <c r="B330" s="18"/>
      <c r="N330" s="41"/>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2:49" s="12" customFormat="1">
      <c r="B331" s="18"/>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2:49" s="12" customFormat="1">
      <c r="B332" s="18"/>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2:49" s="12" customFormat="1">
      <c r="B333" s="18"/>
      <c r="C333" s="14"/>
      <c r="D333" s="14"/>
      <c r="E333" s="14"/>
      <c r="F333" s="14"/>
      <c r="G333" s="14"/>
      <c r="H333" s="14"/>
      <c r="N333" s="14"/>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2:49" s="12" customFormat="1">
      <c r="B334" s="18"/>
      <c r="C334" s="14"/>
      <c r="D334" s="14"/>
      <c r="E334" s="14"/>
      <c r="F334" s="14"/>
      <c r="G334" s="14"/>
      <c r="H334" s="14"/>
      <c r="N334" s="14"/>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2:49" s="12" customFormat="1">
      <c r="B335" s="18"/>
      <c r="C335" s="45"/>
      <c r="D335" s="45"/>
      <c r="E335" s="18"/>
      <c r="F335" s="18"/>
      <c r="G335" s="18"/>
      <c r="H335" s="18"/>
      <c r="N335" s="18"/>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2:49" s="12" customFormat="1">
      <c r="B336" s="41"/>
      <c r="C336" s="44"/>
      <c r="D336" s="44"/>
      <c r="E336" s="41"/>
      <c r="F336" s="41"/>
      <c r="G336" s="41"/>
      <c r="H336" s="41"/>
      <c r="N336" s="41"/>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3:49" s="12" customFormat="1">
      <c r="C337" s="46"/>
      <c r="D337" s="46"/>
      <c r="E337" s="46"/>
      <c r="F337" s="46"/>
      <c r="G337" s="46"/>
      <c r="H337" s="46"/>
      <c r="N337" s="46"/>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3:49" s="12" customFormat="1">
      <c r="C338" s="46"/>
      <c r="D338" s="46"/>
      <c r="E338" s="46"/>
      <c r="F338" s="46"/>
      <c r="G338" s="46"/>
      <c r="H338" s="46"/>
      <c r="N338" s="46"/>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3:49" s="12" customFormat="1">
      <c r="C339" s="46"/>
      <c r="D339" s="46"/>
      <c r="E339" s="46"/>
      <c r="F339" s="46"/>
      <c r="G339" s="46"/>
      <c r="H339" s="46"/>
      <c r="N339" s="46"/>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3:49" s="12" customFormat="1">
      <c r="C340" s="46"/>
      <c r="D340" s="46"/>
      <c r="E340" s="46"/>
      <c r="F340" s="46"/>
      <c r="G340" s="46"/>
      <c r="H340" s="46"/>
      <c r="N340" s="46"/>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3:49" s="12" customFormat="1">
      <c r="C341" s="46"/>
      <c r="D341" s="46"/>
      <c r="E341" s="46"/>
      <c r="F341" s="46"/>
      <c r="G341" s="46"/>
      <c r="H341" s="46"/>
      <c r="N341" s="46"/>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3:49" s="12" customFormat="1">
      <c r="C342" s="46"/>
      <c r="D342" s="46"/>
      <c r="E342" s="46"/>
      <c r="F342" s="46"/>
      <c r="G342" s="46"/>
      <c r="H342" s="46"/>
      <c r="N342" s="46"/>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3:49" s="12" customFormat="1">
      <c r="C343" s="46"/>
      <c r="D343" s="46"/>
      <c r="E343" s="46"/>
      <c r="F343" s="46"/>
      <c r="G343" s="46"/>
      <c r="H343" s="46"/>
      <c r="N343" s="46"/>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3:49" s="12" customFormat="1">
      <c r="C344" s="46"/>
      <c r="D344" s="46"/>
      <c r="E344" s="46"/>
      <c r="F344" s="46"/>
      <c r="G344" s="46"/>
      <c r="H344" s="46"/>
      <c r="N344" s="46"/>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3:49" s="12" customFormat="1">
      <c r="C345" s="46"/>
      <c r="D345" s="46"/>
      <c r="E345" s="46"/>
      <c r="F345" s="46"/>
      <c r="G345" s="46"/>
      <c r="H345" s="46"/>
      <c r="N345" s="46"/>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3:49" s="12" customFormat="1">
      <c r="C346" s="46"/>
      <c r="D346" s="46"/>
      <c r="E346" s="46"/>
      <c r="F346" s="46"/>
      <c r="G346" s="46"/>
      <c r="H346" s="46"/>
      <c r="N346" s="46"/>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3:49" s="12" customFormat="1">
      <c r="C347" s="46"/>
      <c r="D347" s="46"/>
      <c r="E347" s="46"/>
      <c r="F347" s="46"/>
      <c r="G347" s="46"/>
      <c r="H347" s="46"/>
      <c r="N347" s="46"/>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3:49" s="12" customFormat="1">
      <c r="C348" s="46"/>
      <c r="D348" s="46"/>
      <c r="E348" s="46"/>
      <c r="F348" s="46"/>
      <c r="G348" s="46"/>
      <c r="H348" s="46"/>
      <c r="N348" s="46"/>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3:49" s="12" customFormat="1">
      <c r="C349" s="46"/>
      <c r="D349" s="46"/>
      <c r="E349" s="46"/>
      <c r="F349" s="46"/>
      <c r="G349" s="46"/>
      <c r="H349" s="46"/>
      <c r="N349" s="46"/>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3:49" s="12" customFormat="1">
      <c r="C350" s="46"/>
      <c r="D350" s="46"/>
      <c r="E350" s="46"/>
      <c r="F350" s="46"/>
      <c r="G350" s="46"/>
      <c r="H350" s="46"/>
      <c r="N350" s="46"/>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3:49" s="12" customFormat="1">
      <c r="C351" s="46"/>
      <c r="D351" s="46"/>
      <c r="E351" s="46"/>
      <c r="F351" s="46"/>
      <c r="G351" s="46"/>
      <c r="H351" s="46"/>
      <c r="N351" s="46"/>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3:49" s="12" customFormat="1">
      <c r="C352" s="46"/>
      <c r="D352" s="46"/>
      <c r="E352" s="46"/>
      <c r="F352" s="46"/>
      <c r="G352" s="46"/>
      <c r="H352" s="46"/>
      <c r="N352" s="46"/>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2:49" s="12" customFormat="1">
      <c r="C353" s="46"/>
      <c r="D353" s="46"/>
      <c r="E353" s="46"/>
      <c r="F353" s="46"/>
      <c r="G353" s="46"/>
      <c r="H353" s="46"/>
      <c r="N353" s="46"/>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2:49" s="12" customFormat="1">
      <c r="C354" s="46"/>
      <c r="D354" s="46"/>
      <c r="E354" s="46"/>
      <c r="F354" s="46"/>
      <c r="G354" s="46"/>
      <c r="H354" s="46"/>
      <c r="N354" s="46"/>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2:49" s="12" customFormat="1">
      <c r="C355" s="46"/>
      <c r="D355" s="46"/>
      <c r="E355" s="46"/>
      <c r="F355" s="46"/>
      <c r="G355" s="46"/>
      <c r="H355" s="46"/>
      <c r="N355" s="46"/>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2:49" s="12" customFormat="1">
      <c r="C356" s="46"/>
      <c r="D356" s="46"/>
      <c r="E356" s="46"/>
      <c r="F356" s="46"/>
      <c r="G356" s="46"/>
      <c r="H356" s="46"/>
      <c r="N356" s="46"/>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2:49" s="12" customFormat="1">
      <c r="C357" s="46"/>
      <c r="D357" s="46"/>
      <c r="E357" s="46"/>
      <c r="F357" s="46"/>
      <c r="G357" s="46"/>
      <c r="H357" s="46"/>
      <c r="N357" s="46"/>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2:49" s="12" customFormat="1">
      <c r="C358" s="46"/>
      <c r="D358" s="46"/>
      <c r="E358" s="46"/>
      <c r="F358" s="46"/>
      <c r="G358" s="46"/>
      <c r="H358" s="46"/>
      <c r="N358" s="46"/>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2:49" s="12" customFormat="1">
      <c r="C359" s="46"/>
      <c r="D359" s="46"/>
      <c r="E359" s="46"/>
      <c r="F359" s="46"/>
      <c r="G359" s="46"/>
      <c r="H359" s="46"/>
      <c r="N359" s="46"/>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2:49" s="12" customFormat="1">
      <c r="C360" s="46"/>
      <c r="D360" s="46"/>
      <c r="E360" s="46"/>
      <c r="F360" s="46"/>
      <c r="G360" s="46"/>
      <c r="H360" s="46"/>
      <c r="N360" s="46"/>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2:49" s="12" customFormat="1">
      <c r="B361" s="41"/>
      <c r="C361" s="44"/>
      <c r="D361" s="44"/>
      <c r="E361" s="41"/>
      <c r="F361" s="41"/>
      <c r="G361" s="41"/>
      <c r="H361" s="41"/>
      <c r="N361" s="41"/>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2:49" s="12" customFormat="1">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2:49" s="12" customFormat="1">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2:49" s="12" customFormat="1">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2:49" s="12" customFormat="1">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2:49" s="12" customFormat="1">
      <c r="N366" s="15"/>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2:49" s="12" customFormat="1">
      <c r="N367" s="15"/>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2:49" s="12" customFormat="1">
      <c r="N368" s="18"/>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2:49" s="12" customFormat="1">
      <c r="N369" s="41"/>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2:49" s="12" customFormat="1">
      <c r="B370" s="18"/>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2:49" s="12" customFormat="1">
      <c r="B371" s="18"/>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2:49" s="12" customFormat="1">
      <c r="B372" s="18"/>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2:49" s="12" customFormat="1">
      <c r="B373" s="18"/>
      <c r="C373" s="14"/>
      <c r="D373" s="14"/>
      <c r="E373" s="14"/>
      <c r="F373" s="14"/>
      <c r="G373" s="14"/>
      <c r="H373" s="14"/>
      <c r="N373" s="14"/>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2:49" s="12" customFormat="1">
      <c r="B374" s="18"/>
      <c r="C374" s="14"/>
      <c r="D374" s="14"/>
      <c r="E374" s="14"/>
      <c r="F374" s="14"/>
      <c r="G374" s="14"/>
      <c r="H374" s="14"/>
      <c r="N374" s="14"/>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2:49" s="12" customFormat="1">
      <c r="B375" s="18"/>
      <c r="C375" s="45"/>
      <c r="D375" s="45"/>
      <c r="E375" s="18"/>
      <c r="F375" s="18"/>
      <c r="G375" s="18"/>
      <c r="H375" s="18"/>
      <c r="N375" s="18"/>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2:49" s="12" customFormat="1">
      <c r="B376" s="41"/>
      <c r="C376" s="44"/>
      <c r="D376" s="44"/>
      <c r="E376" s="41"/>
      <c r="F376" s="41"/>
      <c r="G376" s="41"/>
      <c r="H376" s="41"/>
      <c r="N376" s="41"/>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2:49" s="12" customFormat="1">
      <c r="C377" s="46"/>
      <c r="D377" s="46"/>
      <c r="E377" s="46"/>
      <c r="F377" s="46"/>
      <c r="G377" s="46"/>
      <c r="H377" s="46"/>
      <c r="N377" s="46"/>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2:49" s="12" customFormat="1">
      <c r="C378" s="46"/>
      <c r="D378" s="46"/>
      <c r="E378" s="46"/>
      <c r="F378" s="46"/>
      <c r="G378" s="46"/>
      <c r="H378" s="46"/>
      <c r="N378" s="46"/>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2:49" s="12" customFormat="1">
      <c r="C379" s="46"/>
      <c r="D379" s="46"/>
      <c r="E379" s="46"/>
      <c r="F379" s="46"/>
      <c r="G379" s="46"/>
      <c r="H379" s="46"/>
      <c r="N379" s="46"/>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2:49" s="12" customFormat="1">
      <c r="C380" s="46"/>
      <c r="D380" s="46"/>
      <c r="E380" s="46"/>
      <c r="F380" s="46"/>
      <c r="G380" s="46"/>
      <c r="H380" s="46"/>
      <c r="N380" s="46"/>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2:49" s="12" customFormat="1">
      <c r="C381" s="46"/>
      <c r="D381" s="46"/>
      <c r="E381" s="46"/>
      <c r="F381" s="46"/>
      <c r="G381" s="46"/>
      <c r="H381" s="46"/>
      <c r="N381" s="46"/>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2:49" s="12" customFormat="1">
      <c r="C382" s="46"/>
      <c r="D382" s="46"/>
      <c r="E382" s="46"/>
      <c r="F382" s="46"/>
      <c r="G382" s="46"/>
      <c r="H382" s="46"/>
      <c r="N382" s="46"/>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2:49" s="12" customFormat="1">
      <c r="C383" s="46"/>
      <c r="D383" s="46"/>
      <c r="E383" s="46"/>
      <c r="F383" s="46"/>
      <c r="G383" s="46"/>
      <c r="H383" s="46"/>
      <c r="N383" s="46"/>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2:49" s="12" customFormat="1">
      <c r="C384" s="46"/>
      <c r="D384" s="46"/>
      <c r="E384" s="46"/>
      <c r="F384" s="46"/>
      <c r="G384" s="46"/>
      <c r="H384" s="46"/>
      <c r="N384" s="46"/>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3:49" s="12" customFormat="1">
      <c r="C385" s="46"/>
      <c r="D385" s="46"/>
      <c r="E385" s="46"/>
      <c r="F385" s="46"/>
      <c r="G385" s="46"/>
      <c r="H385" s="46"/>
      <c r="N385" s="46"/>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3:49" s="12" customFormat="1">
      <c r="C386" s="46"/>
      <c r="D386" s="46"/>
      <c r="E386" s="46"/>
      <c r="F386" s="46"/>
      <c r="G386" s="46"/>
      <c r="H386" s="46"/>
      <c r="N386" s="46"/>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3:49" s="12" customFormat="1">
      <c r="C387" s="46"/>
      <c r="D387" s="46"/>
      <c r="E387" s="46"/>
      <c r="F387" s="46"/>
      <c r="G387" s="46"/>
      <c r="H387" s="46"/>
      <c r="N387" s="46"/>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3:49" s="12" customFormat="1">
      <c r="C388" s="46"/>
      <c r="D388" s="46"/>
      <c r="E388" s="46"/>
      <c r="F388" s="46"/>
      <c r="G388" s="46"/>
      <c r="H388" s="46"/>
      <c r="N388" s="46"/>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3:49" s="12" customFormat="1">
      <c r="C389" s="46"/>
      <c r="D389" s="46"/>
      <c r="E389" s="46"/>
      <c r="F389" s="46"/>
      <c r="G389" s="46"/>
      <c r="H389" s="46"/>
      <c r="N389" s="46"/>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3:49" s="12" customFormat="1">
      <c r="C390" s="46"/>
      <c r="D390" s="46"/>
      <c r="E390" s="46"/>
      <c r="F390" s="46"/>
      <c r="G390" s="46"/>
      <c r="H390" s="46"/>
      <c r="N390" s="46"/>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3:49" s="12" customFormat="1">
      <c r="C391" s="46"/>
      <c r="D391" s="46"/>
      <c r="E391" s="46"/>
      <c r="F391" s="46"/>
      <c r="G391" s="46"/>
      <c r="H391" s="46"/>
      <c r="N391" s="46"/>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3:49" s="12" customFormat="1">
      <c r="C392" s="46"/>
      <c r="D392" s="46"/>
      <c r="E392" s="46"/>
      <c r="F392" s="46"/>
      <c r="G392" s="46"/>
      <c r="H392" s="46"/>
      <c r="N392" s="46"/>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3:49" s="12" customFormat="1">
      <c r="C393" s="46"/>
      <c r="D393" s="46"/>
      <c r="E393" s="46"/>
      <c r="F393" s="46"/>
      <c r="G393" s="46"/>
      <c r="H393" s="46"/>
      <c r="N393" s="46"/>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3:49" s="12" customFormat="1">
      <c r="C394" s="46"/>
      <c r="D394" s="46"/>
      <c r="E394" s="46"/>
      <c r="F394" s="46"/>
      <c r="G394" s="46"/>
      <c r="H394" s="46"/>
      <c r="N394" s="46"/>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3:49" s="12" customFormat="1">
      <c r="C395" s="46"/>
      <c r="D395" s="46"/>
      <c r="E395" s="46"/>
      <c r="F395" s="46"/>
      <c r="G395" s="46"/>
      <c r="H395" s="46"/>
      <c r="N395" s="46"/>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3:49" s="12" customFormat="1">
      <c r="C396" s="46"/>
      <c r="D396" s="46"/>
      <c r="E396" s="46"/>
      <c r="F396" s="46"/>
      <c r="G396" s="46"/>
      <c r="H396" s="46"/>
      <c r="N396" s="46"/>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3:49" s="12" customFormat="1">
      <c r="C397" s="46"/>
      <c r="D397" s="46"/>
      <c r="E397" s="46"/>
      <c r="F397" s="46"/>
      <c r="G397" s="46"/>
      <c r="H397" s="46"/>
      <c r="N397" s="46"/>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3:49" s="12" customFormat="1">
      <c r="C398" s="46"/>
      <c r="D398" s="46"/>
      <c r="E398" s="46"/>
      <c r="F398" s="46"/>
      <c r="G398" s="46"/>
      <c r="H398" s="46"/>
      <c r="N398" s="46"/>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3:49" s="12" customFormat="1">
      <c r="C399" s="46"/>
      <c r="D399" s="46"/>
      <c r="E399" s="46"/>
      <c r="F399" s="46"/>
      <c r="G399" s="46"/>
      <c r="H399" s="46"/>
      <c r="N399" s="46"/>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3:49" s="12" customFormat="1">
      <c r="C400" s="46"/>
      <c r="D400" s="46"/>
      <c r="E400" s="46"/>
      <c r="F400" s="46"/>
      <c r="G400" s="46"/>
      <c r="H400" s="46"/>
      <c r="N400" s="46"/>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2:49" s="12" customFormat="1">
      <c r="B401" s="41"/>
      <c r="C401" s="41"/>
      <c r="D401" s="41"/>
      <c r="E401" s="41"/>
      <c r="F401" s="41"/>
      <c r="G401" s="41"/>
      <c r="H401" s="41"/>
      <c r="N401" s="41"/>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2:49" s="12" customFormat="1">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2:49" s="12" customFormat="1">
      <c r="AB403" s="1"/>
      <c r="AC403" s="1"/>
      <c r="AD403" s="1"/>
      <c r="AE403" s="1"/>
      <c r="AF403" s="1"/>
      <c r="AG403" s="1"/>
      <c r="AH403" s="1"/>
      <c r="AI403" s="1"/>
      <c r="AJ403" s="1"/>
      <c r="AK403" s="1"/>
      <c r="AL403" s="1"/>
      <c r="AM403" s="1"/>
      <c r="AN403" s="1"/>
      <c r="AO403" s="1"/>
      <c r="AP403" s="1"/>
      <c r="AQ403" s="1"/>
      <c r="AR403" s="1"/>
      <c r="AS403" s="1"/>
      <c r="AT403" s="1"/>
      <c r="AU403" s="1"/>
      <c r="AV403" s="1"/>
      <c r="AW403" s="1"/>
    </row>
    <row r="404" spans="2:49" s="12" customFormat="1">
      <c r="AB404" s="1"/>
      <c r="AC404" s="1"/>
      <c r="AD404" s="1"/>
      <c r="AE404" s="1"/>
      <c r="AF404" s="1"/>
      <c r="AG404" s="1"/>
      <c r="AH404" s="1"/>
      <c r="AI404" s="1"/>
      <c r="AJ404" s="1"/>
      <c r="AK404" s="1"/>
      <c r="AL404" s="1"/>
      <c r="AM404" s="1"/>
      <c r="AN404" s="1"/>
      <c r="AO404" s="1"/>
      <c r="AP404" s="1"/>
      <c r="AQ404" s="1"/>
      <c r="AR404" s="1"/>
      <c r="AS404" s="1"/>
      <c r="AT404" s="1"/>
      <c r="AU404" s="1"/>
      <c r="AV404" s="1"/>
      <c r="AW404" s="1"/>
    </row>
    <row r="405" spans="2:49" s="12" customFormat="1">
      <c r="N405" s="15"/>
      <c r="AB405" s="1"/>
      <c r="AC405" s="1"/>
      <c r="AD405" s="1"/>
      <c r="AE405" s="1"/>
      <c r="AF405" s="1"/>
      <c r="AG405" s="1"/>
      <c r="AH405" s="1"/>
      <c r="AI405" s="1"/>
      <c r="AJ405" s="1"/>
      <c r="AK405" s="1"/>
      <c r="AL405" s="1"/>
      <c r="AM405" s="1"/>
      <c r="AN405" s="1"/>
      <c r="AO405" s="1"/>
      <c r="AP405" s="1"/>
      <c r="AQ405" s="1"/>
      <c r="AR405" s="1"/>
      <c r="AS405" s="1"/>
      <c r="AT405" s="1"/>
      <c r="AU405" s="1"/>
      <c r="AV405" s="1"/>
      <c r="AW405" s="1"/>
    </row>
    <row r="406" spans="2:49" s="12" customFormat="1">
      <c r="N406" s="15"/>
      <c r="AB406" s="1"/>
      <c r="AC406" s="1"/>
      <c r="AD406" s="1"/>
      <c r="AE406" s="1"/>
      <c r="AF406" s="1"/>
      <c r="AG406" s="1"/>
      <c r="AH406" s="1"/>
      <c r="AI406" s="1"/>
      <c r="AJ406" s="1"/>
      <c r="AK406" s="1"/>
      <c r="AL406" s="1"/>
      <c r="AM406" s="1"/>
      <c r="AN406" s="1"/>
      <c r="AO406" s="1"/>
      <c r="AP406" s="1"/>
      <c r="AQ406" s="1"/>
      <c r="AR406" s="1"/>
      <c r="AS406" s="1"/>
      <c r="AT406" s="1"/>
      <c r="AU406" s="1"/>
      <c r="AV406" s="1"/>
      <c r="AW406" s="1"/>
    </row>
    <row r="407" spans="2:49" s="12" customFormat="1">
      <c r="N407" s="15"/>
      <c r="AB407" s="1"/>
      <c r="AC407" s="1"/>
      <c r="AD407" s="1"/>
      <c r="AE407" s="1"/>
      <c r="AF407" s="1"/>
      <c r="AG407" s="1"/>
      <c r="AH407" s="1"/>
      <c r="AI407" s="1"/>
      <c r="AJ407" s="1"/>
      <c r="AK407" s="1"/>
      <c r="AL407" s="1"/>
      <c r="AM407" s="1"/>
      <c r="AN407" s="1"/>
      <c r="AO407" s="1"/>
      <c r="AP407" s="1"/>
      <c r="AQ407" s="1"/>
      <c r="AR407" s="1"/>
      <c r="AS407" s="1"/>
      <c r="AT407" s="1"/>
      <c r="AU407" s="1"/>
      <c r="AV407" s="1"/>
      <c r="AW407" s="1"/>
    </row>
    <row r="408" spans="2:49" s="12" customFormat="1">
      <c r="N408" s="41"/>
      <c r="AB408" s="1"/>
      <c r="AC408" s="1"/>
      <c r="AD408" s="1"/>
      <c r="AE408" s="1"/>
      <c r="AF408" s="1"/>
      <c r="AG408" s="1"/>
      <c r="AH408" s="1"/>
      <c r="AI408" s="1"/>
      <c r="AJ408" s="1"/>
      <c r="AK408" s="1"/>
      <c r="AL408" s="1"/>
      <c r="AM408" s="1"/>
      <c r="AN408" s="1"/>
      <c r="AO408" s="1"/>
      <c r="AP408" s="1"/>
      <c r="AQ408" s="1"/>
      <c r="AR408" s="1"/>
      <c r="AS408" s="1"/>
      <c r="AT408" s="1"/>
      <c r="AU408" s="1"/>
      <c r="AV408" s="1"/>
      <c r="AW408" s="1"/>
    </row>
    <row r="409" spans="2:49" s="12" customFormat="1">
      <c r="AB409" s="1"/>
      <c r="AC409" s="1"/>
      <c r="AD409" s="1"/>
      <c r="AE409" s="1"/>
      <c r="AF409" s="1"/>
      <c r="AG409" s="1"/>
      <c r="AH409" s="1"/>
      <c r="AI409" s="1"/>
      <c r="AJ409" s="1"/>
      <c r="AK409" s="1"/>
      <c r="AL409" s="1"/>
      <c r="AM409" s="1"/>
      <c r="AN409" s="1"/>
      <c r="AO409" s="1"/>
      <c r="AP409" s="1"/>
      <c r="AQ409" s="1"/>
      <c r="AR409" s="1"/>
      <c r="AS409" s="1"/>
      <c r="AT409" s="1"/>
      <c r="AU409" s="1"/>
      <c r="AV409" s="1"/>
      <c r="AW409" s="1"/>
    </row>
    <row r="410" spans="2:49" s="12" customFormat="1">
      <c r="B410" s="18"/>
      <c r="AB410" s="1"/>
      <c r="AC410" s="1"/>
      <c r="AD410" s="1"/>
      <c r="AE410" s="1"/>
      <c r="AF410" s="1"/>
      <c r="AG410" s="1"/>
      <c r="AH410" s="1"/>
      <c r="AI410" s="1"/>
      <c r="AJ410" s="1"/>
      <c r="AK410" s="1"/>
      <c r="AL410" s="1"/>
      <c r="AM410" s="1"/>
      <c r="AN410" s="1"/>
      <c r="AO410" s="1"/>
      <c r="AP410" s="1"/>
      <c r="AQ410" s="1"/>
      <c r="AR410" s="1"/>
      <c r="AS410" s="1"/>
      <c r="AT410" s="1"/>
      <c r="AU410" s="1"/>
      <c r="AV410" s="1"/>
      <c r="AW410" s="1"/>
    </row>
    <row r="411" spans="2:49" s="12" customFormat="1">
      <c r="B411" s="18"/>
      <c r="AB411" s="1"/>
      <c r="AC411" s="1"/>
      <c r="AD411" s="1"/>
      <c r="AE411" s="1"/>
      <c r="AF411" s="1"/>
      <c r="AG411" s="1"/>
      <c r="AH411" s="1"/>
      <c r="AI411" s="1"/>
      <c r="AJ411" s="1"/>
      <c r="AK411" s="1"/>
      <c r="AL411" s="1"/>
      <c r="AM411" s="1"/>
      <c r="AN411" s="1"/>
      <c r="AO411" s="1"/>
      <c r="AP411" s="1"/>
      <c r="AQ411" s="1"/>
      <c r="AR411" s="1"/>
      <c r="AS411" s="1"/>
      <c r="AT411" s="1"/>
      <c r="AU411" s="1"/>
      <c r="AV411" s="1"/>
      <c r="AW411" s="1"/>
    </row>
    <row r="412" spans="2:49" s="12" customFormat="1">
      <c r="B412" s="18"/>
      <c r="AB412" s="1"/>
      <c r="AC412" s="1"/>
      <c r="AD412" s="1"/>
      <c r="AE412" s="1"/>
      <c r="AF412" s="1"/>
      <c r="AG412" s="1"/>
      <c r="AH412" s="1"/>
      <c r="AI412" s="1"/>
      <c r="AJ412" s="1"/>
      <c r="AK412" s="1"/>
      <c r="AL412" s="1"/>
      <c r="AM412" s="1"/>
      <c r="AN412" s="1"/>
      <c r="AO412" s="1"/>
      <c r="AP412" s="1"/>
      <c r="AQ412" s="1"/>
      <c r="AR412" s="1"/>
      <c r="AS412" s="1"/>
      <c r="AT412" s="1"/>
      <c r="AU412" s="1"/>
      <c r="AV412" s="1"/>
      <c r="AW412" s="1"/>
    </row>
    <row r="413" spans="2:49" s="12" customFormat="1">
      <c r="B413" s="18"/>
      <c r="C413" s="14"/>
      <c r="D413" s="14"/>
      <c r="E413" s="14"/>
      <c r="F413" s="14"/>
      <c r="G413" s="14"/>
      <c r="H413" s="14"/>
      <c r="N413" s="14"/>
      <c r="AB413" s="1"/>
      <c r="AC413" s="1"/>
      <c r="AD413" s="1"/>
      <c r="AE413" s="1"/>
      <c r="AF413" s="1"/>
      <c r="AG413" s="1"/>
      <c r="AH413" s="1"/>
      <c r="AI413" s="1"/>
      <c r="AJ413" s="1"/>
      <c r="AK413" s="1"/>
      <c r="AL413" s="1"/>
      <c r="AM413" s="1"/>
      <c r="AN413" s="1"/>
      <c r="AO413" s="1"/>
      <c r="AP413" s="1"/>
      <c r="AQ413" s="1"/>
      <c r="AR413" s="1"/>
      <c r="AS413" s="1"/>
      <c r="AT413" s="1"/>
      <c r="AU413" s="1"/>
      <c r="AV413" s="1"/>
      <c r="AW413" s="1"/>
    </row>
    <row r="414" spans="2:49" s="12" customFormat="1">
      <c r="B414" s="18"/>
      <c r="C414" s="14"/>
      <c r="D414" s="14"/>
      <c r="E414" s="14"/>
      <c r="F414" s="14"/>
      <c r="G414" s="14"/>
      <c r="H414" s="14"/>
      <c r="N414" s="14"/>
      <c r="AB414" s="1"/>
      <c r="AC414" s="1"/>
      <c r="AD414" s="1"/>
      <c r="AE414" s="1"/>
      <c r="AF414" s="1"/>
      <c r="AG414" s="1"/>
      <c r="AH414" s="1"/>
      <c r="AI414" s="1"/>
      <c r="AJ414" s="1"/>
      <c r="AK414" s="1"/>
      <c r="AL414" s="1"/>
      <c r="AM414" s="1"/>
      <c r="AN414" s="1"/>
      <c r="AO414" s="1"/>
      <c r="AP414" s="1"/>
      <c r="AQ414" s="1"/>
      <c r="AR414" s="1"/>
      <c r="AS414" s="1"/>
      <c r="AT414" s="1"/>
      <c r="AU414" s="1"/>
      <c r="AV414" s="1"/>
      <c r="AW414" s="1"/>
    </row>
    <row r="415" spans="2:49" s="12" customFormat="1">
      <c r="B415" s="18"/>
      <c r="C415" s="15"/>
      <c r="D415" s="15"/>
      <c r="E415" s="15"/>
      <c r="F415" s="15"/>
      <c r="G415" s="15"/>
      <c r="H415" s="15"/>
      <c r="N415" s="15"/>
      <c r="AB415" s="1"/>
      <c r="AC415" s="1"/>
      <c r="AD415" s="1"/>
      <c r="AE415" s="1"/>
      <c r="AF415" s="1"/>
      <c r="AG415" s="1"/>
      <c r="AH415" s="1"/>
      <c r="AI415" s="1"/>
      <c r="AJ415" s="1"/>
      <c r="AK415" s="1"/>
      <c r="AL415" s="1"/>
      <c r="AM415" s="1"/>
      <c r="AN415" s="1"/>
      <c r="AO415" s="1"/>
      <c r="AP415" s="1"/>
      <c r="AQ415" s="1"/>
      <c r="AR415" s="1"/>
      <c r="AS415" s="1"/>
      <c r="AT415" s="1"/>
      <c r="AU415" s="1"/>
      <c r="AV415" s="1"/>
      <c r="AW415" s="1"/>
    </row>
    <row r="416" spans="2:49" s="12" customFormat="1">
      <c r="B416" s="41"/>
      <c r="C416" s="41"/>
      <c r="D416" s="41"/>
      <c r="E416" s="41"/>
      <c r="F416" s="41"/>
      <c r="G416" s="41"/>
      <c r="H416" s="41"/>
      <c r="N416" s="41"/>
      <c r="AB416" s="1"/>
      <c r="AC416" s="1"/>
      <c r="AD416" s="1"/>
      <c r="AE416" s="1"/>
      <c r="AF416" s="1"/>
      <c r="AG416" s="1"/>
      <c r="AH416" s="1"/>
      <c r="AI416" s="1"/>
      <c r="AJ416" s="1"/>
      <c r="AK416" s="1"/>
      <c r="AL416" s="1"/>
      <c r="AM416" s="1"/>
      <c r="AN416" s="1"/>
      <c r="AO416" s="1"/>
      <c r="AP416" s="1"/>
      <c r="AQ416" s="1"/>
      <c r="AR416" s="1"/>
      <c r="AS416" s="1"/>
      <c r="AT416" s="1"/>
      <c r="AU416" s="1"/>
      <c r="AV416" s="1"/>
      <c r="AW416" s="1"/>
    </row>
    <row r="417" spans="3:49" s="12" customFormat="1">
      <c r="C417" s="43"/>
      <c r="D417" s="43"/>
      <c r="E417" s="43"/>
      <c r="F417" s="43"/>
      <c r="G417" s="43"/>
      <c r="H417" s="43"/>
      <c r="N417" s="43"/>
      <c r="AB417" s="1"/>
      <c r="AC417" s="1"/>
      <c r="AD417" s="1"/>
      <c r="AE417" s="1"/>
      <c r="AF417" s="1"/>
      <c r="AG417" s="1"/>
      <c r="AH417" s="1"/>
      <c r="AI417" s="1"/>
      <c r="AJ417" s="1"/>
      <c r="AK417" s="1"/>
      <c r="AL417" s="1"/>
      <c r="AM417" s="1"/>
      <c r="AN417" s="1"/>
      <c r="AO417" s="1"/>
      <c r="AP417" s="1"/>
      <c r="AQ417" s="1"/>
      <c r="AR417" s="1"/>
      <c r="AS417" s="1"/>
      <c r="AT417" s="1"/>
      <c r="AU417" s="1"/>
      <c r="AV417" s="1"/>
      <c r="AW417" s="1"/>
    </row>
    <row r="418" spans="3:49" s="12" customFormat="1">
      <c r="C418" s="43"/>
      <c r="D418" s="43"/>
      <c r="E418" s="43"/>
      <c r="F418" s="43"/>
      <c r="G418" s="43"/>
      <c r="H418" s="43"/>
      <c r="N418" s="43"/>
      <c r="AB418" s="1"/>
      <c r="AC418" s="1"/>
      <c r="AD418" s="1"/>
      <c r="AE418" s="1"/>
      <c r="AF418" s="1"/>
      <c r="AG418" s="1"/>
      <c r="AH418" s="1"/>
      <c r="AI418" s="1"/>
      <c r="AJ418" s="1"/>
      <c r="AK418" s="1"/>
      <c r="AL418" s="1"/>
      <c r="AM418" s="1"/>
      <c r="AN418" s="1"/>
      <c r="AO418" s="1"/>
      <c r="AP418" s="1"/>
      <c r="AQ418" s="1"/>
      <c r="AR418" s="1"/>
      <c r="AS418" s="1"/>
      <c r="AT418" s="1"/>
      <c r="AU418" s="1"/>
      <c r="AV418" s="1"/>
      <c r="AW418" s="1"/>
    </row>
    <row r="419" spans="3:49" s="12" customFormat="1">
      <c r="C419" s="43"/>
      <c r="D419" s="43"/>
      <c r="E419" s="43"/>
      <c r="F419" s="43"/>
      <c r="G419" s="43"/>
      <c r="H419" s="43"/>
      <c r="N419" s="43"/>
      <c r="AB419" s="1"/>
      <c r="AC419" s="1"/>
      <c r="AD419" s="1"/>
      <c r="AE419" s="1"/>
      <c r="AF419" s="1"/>
      <c r="AG419" s="1"/>
      <c r="AH419" s="1"/>
      <c r="AI419" s="1"/>
      <c r="AJ419" s="1"/>
      <c r="AK419" s="1"/>
      <c r="AL419" s="1"/>
      <c r="AM419" s="1"/>
      <c r="AN419" s="1"/>
      <c r="AO419" s="1"/>
      <c r="AP419" s="1"/>
      <c r="AQ419" s="1"/>
      <c r="AR419" s="1"/>
      <c r="AS419" s="1"/>
      <c r="AT419" s="1"/>
      <c r="AU419" s="1"/>
      <c r="AV419" s="1"/>
      <c r="AW419" s="1"/>
    </row>
    <row r="420" spans="3:49" s="12" customFormat="1">
      <c r="C420" s="43"/>
      <c r="D420" s="43"/>
      <c r="E420" s="43"/>
      <c r="F420" s="43"/>
      <c r="G420" s="43"/>
      <c r="H420" s="43"/>
      <c r="N420" s="43"/>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3:49" s="12" customFormat="1">
      <c r="C421" s="43"/>
      <c r="D421" s="43"/>
      <c r="E421" s="43"/>
      <c r="F421" s="43"/>
      <c r="G421" s="43"/>
      <c r="H421" s="43"/>
      <c r="N421" s="43"/>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3:49" s="12" customFormat="1">
      <c r="C422" s="43"/>
      <c r="D422" s="43"/>
      <c r="E422" s="43"/>
      <c r="F422" s="43"/>
      <c r="G422" s="43"/>
      <c r="H422" s="43"/>
      <c r="N422" s="43"/>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3:49" s="12" customFormat="1">
      <c r="C423" s="43"/>
      <c r="D423" s="43"/>
      <c r="E423" s="43"/>
      <c r="F423" s="43"/>
      <c r="G423" s="43"/>
      <c r="H423" s="43"/>
      <c r="N423" s="43"/>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3:49" s="12" customFormat="1">
      <c r="C424" s="43"/>
      <c r="D424" s="43"/>
      <c r="E424" s="43"/>
      <c r="F424" s="43"/>
      <c r="G424" s="43"/>
      <c r="H424" s="43"/>
      <c r="N424" s="43"/>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3:49" s="12" customFormat="1">
      <c r="C425" s="43"/>
      <c r="D425" s="43"/>
      <c r="E425" s="43"/>
      <c r="F425" s="43"/>
      <c r="G425" s="43"/>
      <c r="H425" s="43"/>
      <c r="N425" s="43"/>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3:49" s="12" customFormat="1">
      <c r="C426" s="43"/>
      <c r="D426" s="43"/>
      <c r="E426" s="43"/>
      <c r="F426" s="43"/>
      <c r="G426" s="43"/>
      <c r="H426" s="43"/>
      <c r="N426" s="43"/>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3:49" s="12" customFormat="1">
      <c r="C427" s="43"/>
      <c r="D427" s="43"/>
      <c r="E427" s="43"/>
      <c r="F427" s="43"/>
      <c r="G427" s="43"/>
      <c r="H427" s="43"/>
      <c r="N427" s="43"/>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3:49" s="12" customFormat="1">
      <c r="C428" s="43"/>
      <c r="D428" s="43"/>
      <c r="E428" s="43"/>
      <c r="F428" s="43"/>
      <c r="G428" s="43"/>
      <c r="H428" s="43"/>
      <c r="N428" s="43"/>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3:49" s="12" customFormat="1">
      <c r="C429" s="43"/>
      <c r="D429" s="43"/>
      <c r="E429" s="43"/>
      <c r="F429" s="43"/>
      <c r="G429" s="43"/>
      <c r="H429" s="43"/>
      <c r="N429" s="43"/>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3:49" s="12" customFormat="1">
      <c r="C430" s="43"/>
      <c r="D430" s="43"/>
      <c r="E430" s="43"/>
      <c r="F430" s="43"/>
      <c r="G430" s="43"/>
      <c r="H430" s="43"/>
      <c r="N430" s="43"/>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3:49" s="12" customFormat="1">
      <c r="C431" s="43"/>
      <c r="D431" s="43"/>
      <c r="E431" s="43"/>
      <c r="F431" s="43"/>
      <c r="G431" s="43"/>
      <c r="H431" s="43"/>
      <c r="N431" s="43"/>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3:49" s="12" customFormat="1">
      <c r="C432" s="43"/>
      <c r="D432" s="43"/>
      <c r="E432" s="43"/>
      <c r="F432" s="43"/>
      <c r="G432" s="43"/>
      <c r="H432" s="43"/>
      <c r="N432" s="43"/>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2:49" s="12" customFormat="1">
      <c r="C433" s="43"/>
      <c r="D433" s="43"/>
      <c r="E433" s="43"/>
      <c r="F433" s="43"/>
      <c r="G433" s="43"/>
      <c r="H433" s="43"/>
      <c r="N433" s="43"/>
      <c r="AB433" s="1"/>
      <c r="AC433" s="1"/>
      <c r="AD433" s="1"/>
      <c r="AE433" s="1"/>
      <c r="AF433" s="1"/>
      <c r="AG433" s="1"/>
      <c r="AH433" s="1"/>
      <c r="AI433" s="1"/>
      <c r="AJ433" s="1"/>
      <c r="AK433" s="1"/>
      <c r="AL433" s="1"/>
      <c r="AM433" s="1"/>
      <c r="AN433" s="1"/>
      <c r="AO433" s="1"/>
      <c r="AP433" s="1"/>
      <c r="AQ433" s="1"/>
      <c r="AR433" s="1"/>
      <c r="AS433" s="1"/>
      <c r="AT433" s="1"/>
      <c r="AU433" s="1"/>
      <c r="AV433" s="1"/>
      <c r="AW433" s="1"/>
    </row>
    <row r="434" spans="2:49" s="12" customFormat="1">
      <c r="C434" s="43"/>
      <c r="D434" s="43"/>
      <c r="E434" s="43"/>
      <c r="F434" s="43"/>
      <c r="G434" s="43"/>
      <c r="H434" s="43"/>
      <c r="N434" s="43"/>
      <c r="AB434" s="1"/>
      <c r="AC434" s="1"/>
      <c r="AD434" s="1"/>
      <c r="AE434" s="1"/>
      <c r="AF434" s="1"/>
      <c r="AG434" s="1"/>
      <c r="AH434" s="1"/>
      <c r="AI434" s="1"/>
      <c r="AJ434" s="1"/>
      <c r="AK434" s="1"/>
      <c r="AL434" s="1"/>
      <c r="AM434" s="1"/>
      <c r="AN434" s="1"/>
      <c r="AO434" s="1"/>
      <c r="AP434" s="1"/>
      <c r="AQ434" s="1"/>
      <c r="AR434" s="1"/>
      <c r="AS434" s="1"/>
      <c r="AT434" s="1"/>
      <c r="AU434" s="1"/>
      <c r="AV434" s="1"/>
      <c r="AW434" s="1"/>
    </row>
    <row r="435" spans="2:49" s="12" customFormat="1">
      <c r="C435" s="43"/>
      <c r="D435" s="43"/>
      <c r="E435" s="43"/>
      <c r="F435" s="43"/>
      <c r="G435" s="43"/>
      <c r="H435" s="43"/>
      <c r="N435" s="43"/>
      <c r="AB435" s="1"/>
      <c r="AC435" s="1"/>
      <c r="AD435" s="1"/>
      <c r="AE435" s="1"/>
      <c r="AF435" s="1"/>
      <c r="AG435" s="1"/>
      <c r="AH435" s="1"/>
      <c r="AI435" s="1"/>
      <c r="AJ435" s="1"/>
      <c r="AK435" s="1"/>
      <c r="AL435" s="1"/>
      <c r="AM435" s="1"/>
      <c r="AN435" s="1"/>
      <c r="AO435" s="1"/>
      <c r="AP435" s="1"/>
      <c r="AQ435" s="1"/>
      <c r="AR435" s="1"/>
      <c r="AS435" s="1"/>
      <c r="AT435" s="1"/>
      <c r="AU435" s="1"/>
      <c r="AV435" s="1"/>
      <c r="AW435" s="1"/>
    </row>
    <row r="436" spans="2:49" s="12" customFormat="1">
      <c r="C436" s="43"/>
      <c r="D436" s="43"/>
      <c r="E436" s="43"/>
      <c r="F436" s="43"/>
      <c r="G436" s="43"/>
      <c r="H436" s="43"/>
      <c r="N436" s="43"/>
      <c r="AB436" s="1"/>
      <c r="AC436" s="1"/>
      <c r="AD436" s="1"/>
      <c r="AE436" s="1"/>
      <c r="AF436" s="1"/>
      <c r="AG436" s="1"/>
      <c r="AH436" s="1"/>
      <c r="AI436" s="1"/>
      <c r="AJ436" s="1"/>
      <c r="AK436" s="1"/>
      <c r="AL436" s="1"/>
      <c r="AM436" s="1"/>
      <c r="AN436" s="1"/>
      <c r="AO436" s="1"/>
      <c r="AP436" s="1"/>
      <c r="AQ436" s="1"/>
      <c r="AR436" s="1"/>
      <c r="AS436" s="1"/>
      <c r="AT436" s="1"/>
      <c r="AU436" s="1"/>
      <c r="AV436" s="1"/>
      <c r="AW436" s="1"/>
    </row>
    <row r="437" spans="2:49" s="12" customFormat="1">
      <c r="C437" s="43"/>
      <c r="D437" s="43"/>
      <c r="E437" s="43"/>
      <c r="F437" s="43"/>
      <c r="G437" s="43"/>
      <c r="H437" s="43"/>
      <c r="N437" s="43"/>
      <c r="AB437" s="1"/>
      <c r="AC437" s="1"/>
      <c r="AD437" s="1"/>
      <c r="AE437" s="1"/>
      <c r="AF437" s="1"/>
      <c r="AG437" s="1"/>
      <c r="AH437" s="1"/>
      <c r="AI437" s="1"/>
      <c r="AJ437" s="1"/>
      <c r="AK437" s="1"/>
      <c r="AL437" s="1"/>
      <c r="AM437" s="1"/>
      <c r="AN437" s="1"/>
      <c r="AO437" s="1"/>
      <c r="AP437" s="1"/>
      <c r="AQ437" s="1"/>
      <c r="AR437" s="1"/>
      <c r="AS437" s="1"/>
      <c r="AT437" s="1"/>
      <c r="AU437" s="1"/>
      <c r="AV437" s="1"/>
      <c r="AW437" s="1"/>
    </row>
    <row r="438" spans="2:49" s="12" customFormat="1">
      <c r="C438" s="43"/>
      <c r="D438" s="43"/>
      <c r="E438" s="43"/>
      <c r="F438" s="43"/>
      <c r="G438" s="43"/>
      <c r="H438" s="43"/>
      <c r="N438" s="43"/>
      <c r="AB438" s="1"/>
      <c r="AC438" s="1"/>
      <c r="AD438" s="1"/>
      <c r="AE438" s="1"/>
      <c r="AF438" s="1"/>
      <c r="AG438" s="1"/>
      <c r="AH438" s="1"/>
      <c r="AI438" s="1"/>
      <c r="AJ438" s="1"/>
      <c r="AK438" s="1"/>
      <c r="AL438" s="1"/>
      <c r="AM438" s="1"/>
      <c r="AN438" s="1"/>
      <c r="AO438" s="1"/>
      <c r="AP438" s="1"/>
      <c r="AQ438" s="1"/>
      <c r="AR438" s="1"/>
      <c r="AS438" s="1"/>
      <c r="AT438" s="1"/>
      <c r="AU438" s="1"/>
      <c r="AV438" s="1"/>
      <c r="AW438" s="1"/>
    </row>
    <row r="439" spans="2:49" s="12" customFormat="1">
      <c r="C439" s="43"/>
      <c r="D439" s="43"/>
      <c r="E439" s="43"/>
      <c r="F439" s="43"/>
      <c r="G439" s="43"/>
      <c r="H439" s="43"/>
      <c r="N439" s="43"/>
      <c r="AB439" s="1"/>
      <c r="AC439" s="1"/>
      <c r="AD439" s="1"/>
      <c r="AE439" s="1"/>
      <c r="AF439" s="1"/>
      <c r="AG439" s="1"/>
      <c r="AH439" s="1"/>
      <c r="AI439" s="1"/>
      <c r="AJ439" s="1"/>
      <c r="AK439" s="1"/>
      <c r="AL439" s="1"/>
      <c r="AM439" s="1"/>
      <c r="AN439" s="1"/>
      <c r="AO439" s="1"/>
      <c r="AP439" s="1"/>
      <c r="AQ439" s="1"/>
      <c r="AR439" s="1"/>
      <c r="AS439" s="1"/>
      <c r="AT439" s="1"/>
      <c r="AU439" s="1"/>
      <c r="AV439" s="1"/>
      <c r="AW439" s="1"/>
    </row>
    <row r="440" spans="2:49" s="12" customFormat="1">
      <c r="C440" s="43"/>
      <c r="D440" s="43"/>
      <c r="E440" s="43"/>
      <c r="F440" s="43"/>
      <c r="G440" s="43"/>
      <c r="H440" s="43"/>
      <c r="N440" s="43"/>
      <c r="AB440" s="1"/>
      <c r="AC440" s="1"/>
      <c r="AD440" s="1"/>
      <c r="AE440" s="1"/>
      <c r="AF440" s="1"/>
      <c r="AG440" s="1"/>
      <c r="AH440" s="1"/>
      <c r="AI440" s="1"/>
      <c r="AJ440" s="1"/>
      <c r="AK440" s="1"/>
      <c r="AL440" s="1"/>
      <c r="AM440" s="1"/>
      <c r="AN440" s="1"/>
      <c r="AO440" s="1"/>
      <c r="AP440" s="1"/>
      <c r="AQ440" s="1"/>
      <c r="AR440" s="1"/>
      <c r="AS440" s="1"/>
      <c r="AT440" s="1"/>
      <c r="AU440" s="1"/>
      <c r="AV440" s="1"/>
      <c r="AW440" s="1"/>
    </row>
    <row r="441" spans="2:49" s="12" customFormat="1">
      <c r="B441" s="41"/>
      <c r="C441" s="41"/>
      <c r="D441" s="41"/>
      <c r="E441" s="41"/>
      <c r="F441" s="41"/>
      <c r="G441" s="41"/>
      <c r="H441" s="41"/>
      <c r="N441" s="41"/>
      <c r="AB441" s="1"/>
      <c r="AC441" s="1"/>
      <c r="AD441" s="1"/>
      <c r="AE441" s="1"/>
      <c r="AF441" s="1"/>
      <c r="AG441" s="1"/>
      <c r="AH441" s="1"/>
      <c r="AI441" s="1"/>
      <c r="AJ441" s="1"/>
      <c r="AK441" s="1"/>
      <c r="AL441" s="1"/>
      <c r="AM441" s="1"/>
      <c r="AN441" s="1"/>
      <c r="AO441" s="1"/>
      <c r="AP441" s="1"/>
      <c r="AQ441" s="1"/>
      <c r="AR441" s="1"/>
      <c r="AS441" s="1"/>
      <c r="AT441" s="1"/>
      <c r="AU441" s="1"/>
      <c r="AV441" s="1"/>
      <c r="AW441" s="1"/>
    </row>
    <row r="442" spans="2:49" s="12" customFormat="1">
      <c r="AB442" s="1"/>
      <c r="AC442" s="1"/>
      <c r="AD442" s="1"/>
      <c r="AE442" s="1"/>
      <c r="AF442" s="1"/>
      <c r="AG442" s="1"/>
      <c r="AH442" s="1"/>
      <c r="AI442" s="1"/>
      <c r="AJ442" s="1"/>
      <c r="AK442" s="1"/>
      <c r="AL442" s="1"/>
      <c r="AM442" s="1"/>
      <c r="AN442" s="1"/>
      <c r="AO442" s="1"/>
      <c r="AP442" s="1"/>
      <c r="AQ442" s="1"/>
      <c r="AR442" s="1"/>
      <c r="AS442" s="1"/>
      <c r="AT442" s="1"/>
      <c r="AU442" s="1"/>
      <c r="AV442" s="1"/>
      <c r="AW442" s="1"/>
    </row>
    <row r="443" spans="2:49" s="12" customFormat="1">
      <c r="AB443" s="1"/>
      <c r="AC443" s="1"/>
      <c r="AD443" s="1"/>
      <c r="AE443" s="1"/>
      <c r="AF443" s="1"/>
      <c r="AG443" s="1"/>
      <c r="AH443" s="1"/>
      <c r="AI443" s="1"/>
      <c r="AJ443" s="1"/>
      <c r="AK443" s="1"/>
      <c r="AL443" s="1"/>
      <c r="AM443" s="1"/>
      <c r="AN443" s="1"/>
      <c r="AO443" s="1"/>
      <c r="AP443" s="1"/>
      <c r="AQ443" s="1"/>
      <c r="AR443" s="1"/>
      <c r="AS443" s="1"/>
      <c r="AT443" s="1"/>
      <c r="AU443" s="1"/>
      <c r="AV443" s="1"/>
      <c r="AW443" s="1"/>
    </row>
    <row r="444" spans="2:49" s="12" customFormat="1">
      <c r="N444" s="15"/>
      <c r="AB444" s="1"/>
      <c r="AC444" s="1"/>
      <c r="AD444" s="1"/>
      <c r="AE444" s="1"/>
      <c r="AF444" s="1"/>
      <c r="AG444" s="1"/>
      <c r="AH444" s="1"/>
      <c r="AI444" s="1"/>
      <c r="AJ444" s="1"/>
      <c r="AK444" s="1"/>
      <c r="AL444" s="1"/>
      <c r="AM444" s="1"/>
      <c r="AN444" s="1"/>
      <c r="AO444" s="1"/>
      <c r="AP444" s="1"/>
      <c r="AQ444" s="1"/>
      <c r="AR444" s="1"/>
      <c r="AS444" s="1"/>
      <c r="AT444" s="1"/>
      <c r="AU444" s="1"/>
      <c r="AV444" s="1"/>
      <c r="AW444" s="1"/>
    </row>
    <row r="445" spans="2:49" s="12" customFormat="1">
      <c r="N445" s="15"/>
      <c r="AB445" s="1"/>
      <c r="AC445" s="1"/>
      <c r="AD445" s="1"/>
      <c r="AE445" s="1"/>
      <c r="AF445" s="1"/>
      <c r="AG445" s="1"/>
      <c r="AH445" s="1"/>
      <c r="AI445" s="1"/>
      <c r="AJ445" s="1"/>
      <c r="AK445" s="1"/>
      <c r="AL445" s="1"/>
      <c r="AM445" s="1"/>
      <c r="AN445" s="1"/>
      <c r="AO445" s="1"/>
      <c r="AP445" s="1"/>
      <c r="AQ445" s="1"/>
      <c r="AR445" s="1"/>
      <c r="AS445" s="1"/>
      <c r="AT445" s="1"/>
      <c r="AU445" s="1"/>
      <c r="AV445" s="1"/>
      <c r="AW445" s="1"/>
    </row>
    <row r="446" spans="2:49" s="12" customFormat="1">
      <c r="N446" s="15"/>
      <c r="AB446" s="1"/>
      <c r="AC446" s="1"/>
      <c r="AD446" s="1"/>
      <c r="AE446" s="1"/>
      <c r="AF446" s="1"/>
      <c r="AG446" s="1"/>
      <c r="AH446" s="1"/>
      <c r="AI446" s="1"/>
      <c r="AJ446" s="1"/>
      <c r="AK446" s="1"/>
      <c r="AL446" s="1"/>
      <c r="AM446" s="1"/>
      <c r="AN446" s="1"/>
      <c r="AO446" s="1"/>
      <c r="AP446" s="1"/>
      <c r="AQ446" s="1"/>
      <c r="AR446" s="1"/>
      <c r="AS446" s="1"/>
      <c r="AT446" s="1"/>
      <c r="AU446" s="1"/>
      <c r="AV446" s="1"/>
      <c r="AW446" s="1"/>
    </row>
    <row r="447" spans="2:49" s="12" customFormat="1">
      <c r="N447" s="41"/>
      <c r="AB447" s="1"/>
      <c r="AC447" s="1"/>
      <c r="AD447" s="1"/>
      <c r="AE447" s="1"/>
      <c r="AF447" s="1"/>
      <c r="AG447" s="1"/>
      <c r="AH447" s="1"/>
      <c r="AI447" s="1"/>
      <c r="AJ447" s="1"/>
      <c r="AK447" s="1"/>
      <c r="AL447" s="1"/>
      <c r="AM447" s="1"/>
      <c r="AN447" s="1"/>
      <c r="AO447" s="1"/>
      <c r="AP447" s="1"/>
      <c r="AQ447" s="1"/>
      <c r="AR447" s="1"/>
      <c r="AS447" s="1"/>
      <c r="AT447" s="1"/>
      <c r="AU447" s="1"/>
      <c r="AV447" s="1"/>
      <c r="AW447" s="1"/>
    </row>
    <row r="448" spans="2:49" s="12" customFormat="1">
      <c r="AB448" s="1"/>
      <c r="AC448" s="1"/>
      <c r="AD448" s="1"/>
      <c r="AE448" s="1"/>
      <c r="AF448" s="1"/>
      <c r="AG448" s="1"/>
      <c r="AH448" s="1"/>
      <c r="AI448" s="1"/>
      <c r="AJ448" s="1"/>
      <c r="AK448" s="1"/>
      <c r="AL448" s="1"/>
      <c r="AM448" s="1"/>
      <c r="AN448" s="1"/>
      <c r="AO448" s="1"/>
      <c r="AP448" s="1"/>
      <c r="AQ448" s="1"/>
      <c r="AR448" s="1"/>
      <c r="AS448" s="1"/>
      <c r="AT448" s="1"/>
      <c r="AU448" s="1"/>
      <c r="AV448" s="1"/>
      <c r="AW448" s="1"/>
    </row>
    <row r="449" spans="2:49" s="12" customFormat="1">
      <c r="AB449" s="1"/>
      <c r="AC449" s="1"/>
      <c r="AD449" s="1"/>
      <c r="AE449" s="1"/>
      <c r="AF449" s="1"/>
      <c r="AG449" s="1"/>
      <c r="AH449" s="1"/>
      <c r="AI449" s="1"/>
      <c r="AJ449" s="1"/>
      <c r="AK449" s="1"/>
      <c r="AL449" s="1"/>
      <c r="AM449" s="1"/>
      <c r="AN449" s="1"/>
      <c r="AO449" s="1"/>
      <c r="AP449" s="1"/>
      <c r="AQ449" s="1"/>
      <c r="AR449" s="1"/>
      <c r="AS449" s="1"/>
      <c r="AT449" s="1"/>
      <c r="AU449" s="1"/>
      <c r="AV449" s="1"/>
      <c r="AW449" s="1"/>
    </row>
    <row r="450" spans="2:49" s="12" customFormat="1">
      <c r="B450" s="18"/>
      <c r="AB450" s="1"/>
      <c r="AC450" s="1"/>
      <c r="AD450" s="1"/>
      <c r="AE450" s="1"/>
      <c r="AF450" s="1"/>
      <c r="AG450" s="1"/>
      <c r="AH450" s="1"/>
      <c r="AI450" s="1"/>
      <c r="AJ450" s="1"/>
      <c r="AK450" s="1"/>
      <c r="AL450" s="1"/>
      <c r="AM450" s="1"/>
      <c r="AN450" s="1"/>
      <c r="AO450" s="1"/>
      <c r="AP450" s="1"/>
      <c r="AQ450" s="1"/>
      <c r="AR450" s="1"/>
      <c r="AS450" s="1"/>
      <c r="AT450" s="1"/>
      <c r="AU450" s="1"/>
      <c r="AV450" s="1"/>
      <c r="AW450" s="1"/>
    </row>
    <row r="451" spans="2:49" s="12" customFormat="1">
      <c r="B451" s="18"/>
      <c r="AB451" s="1"/>
      <c r="AC451" s="1"/>
      <c r="AD451" s="1"/>
      <c r="AE451" s="1"/>
      <c r="AF451" s="1"/>
      <c r="AG451" s="1"/>
      <c r="AH451" s="1"/>
      <c r="AI451" s="1"/>
      <c r="AJ451" s="1"/>
      <c r="AK451" s="1"/>
      <c r="AL451" s="1"/>
      <c r="AM451" s="1"/>
      <c r="AN451" s="1"/>
      <c r="AO451" s="1"/>
      <c r="AP451" s="1"/>
      <c r="AQ451" s="1"/>
      <c r="AR451" s="1"/>
      <c r="AS451" s="1"/>
      <c r="AT451" s="1"/>
      <c r="AU451" s="1"/>
      <c r="AV451" s="1"/>
      <c r="AW451" s="1"/>
    </row>
    <row r="452" spans="2:49" s="12" customFormat="1">
      <c r="B452" s="18"/>
      <c r="AB452" s="1"/>
      <c r="AC452" s="1"/>
      <c r="AD452" s="1"/>
      <c r="AE452" s="1"/>
      <c r="AF452" s="1"/>
      <c r="AG452" s="1"/>
      <c r="AH452" s="1"/>
      <c r="AI452" s="1"/>
      <c r="AJ452" s="1"/>
      <c r="AK452" s="1"/>
      <c r="AL452" s="1"/>
      <c r="AM452" s="1"/>
      <c r="AN452" s="1"/>
      <c r="AO452" s="1"/>
      <c r="AP452" s="1"/>
      <c r="AQ452" s="1"/>
      <c r="AR452" s="1"/>
      <c r="AS452" s="1"/>
      <c r="AT452" s="1"/>
      <c r="AU452" s="1"/>
      <c r="AV452" s="1"/>
      <c r="AW452" s="1"/>
    </row>
    <row r="453" spans="2:49" s="12" customFormat="1">
      <c r="B453" s="18"/>
      <c r="C453" s="14"/>
      <c r="D453" s="14"/>
      <c r="E453" s="14"/>
      <c r="F453" s="14"/>
      <c r="G453" s="14"/>
      <c r="H453" s="14"/>
      <c r="N453" s="14"/>
      <c r="AB453" s="1"/>
      <c r="AC453" s="1"/>
      <c r="AD453" s="1"/>
      <c r="AE453" s="1"/>
      <c r="AF453" s="1"/>
      <c r="AG453" s="1"/>
      <c r="AH453" s="1"/>
      <c r="AI453" s="1"/>
      <c r="AJ453" s="1"/>
      <c r="AK453" s="1"/>
      <c r="AL453" s="1"/>
      <c r="AM453" s="1"/>
      <c r="AN453" s="1"/>
      <c r="AO453" s="1"/>
      <c r="AP453" s="1"/>
      <c r="AQ453" s="1"/>
      <c r="AR453" s="1"/>
      <c r="AS453" s="1"/>
      <c r="AT453" s="1"/>
      <c r="AU453" s="1"/>
      <c r="AV453" s="1"/>
      <c r="AW453" s="1"/>
    </row>
    <row r="454" spans="2:49" s="12" customFormat="1">
      <c r="B454" s="18"/>
      <c r="C454" s="14"/>
      <c r="D454" s="14"/>
      <c r="E454" s="14"/>
      <c r="F454" s="14"/>
      <c r="G454" s="14"/>
      <c r="H454" s="14"/>
      <c r="N454" s="14"/>
      <c r="AB454" s="1"/>
      <c r="AC454" s="1"/>
      <c r="AD454" s="1"/>
      <c r="AE454" s="1"/>
      <c r="AF454" s="1"/>
      <c r="AG454" s="1"/>
      <c r="AH454" s="1"/>
      <c r="AI454" s="1"/>
      <c r="AJ454" s="1"/>
      <c r="AK454" s="1"/>
      <c r="AL454" s="1"/>
      <c r="AM454" s="1"/>
      <c r="AN454" s="1"/>
      <c r="AO454" s="1"/>
      <c r="AP454" s="1"/>
      <c r="AQ454" s="1"/>
      <c r="AR454" s="1"/>
      <c r="AS454" s="1"/>
      <c r="AT454" s="1"/>
      <c r="AU454" s="1"/>
      <c r="AV454" s="1"/>
      <c r="AW454" s="1"/>
    </row>
    <row r="455" spans="2:49" s="12" customFormat="1">
      <c r="B455" s="18"/>
      <c r="C455" s="15"/>
      <c r="D455" s="15"/>
      <c r="E455" s="15"/>
      <c r="F455" s="15"/>
      <c r="G455" s="15"/>
      <c r="H455" s="15"/>
      <c r="N455" s="15"/>
      <c r="AB455" s="1"/>
      <c r="AC455" s="1"/>
      <c r="AD455" s="1"/>
      <c r="AE455" s="1"/>
      <c r="AF455" s="1"/>
      <c r="AG455" s="1"/>
      <c r="AH455" s="1"/>
      <c r="AI455" s="1"/>
      <c r="AJ455" s="1"/>
      <c r="AK455" s="1"/>
      <c r="AL455" s="1"/>
      <c r="AM455" s="1"/>
      <c r="AN455" s="1"/>
      <c r="AO455" s="1"/>
      <c r="AP455" s="1"/>
      <c r="AQ455" s="1"/>
      <c r="AR455" s="1"/>
      <c r="AS455" s="1"/>
      <c r="AT455" s="1"/>
      <c r="AU455" s="1"/>
      <c r="AV455" s="1"/>
      <c r="AW455" s="1"/>
    </row>
    <row r="456" spans="2:49" s="12" customFormat="1">
      <c r="B456" s="41"/>
      <c r="C456" s="41"/>
      <c r="D456" s="41"/>
      <c r="E456" s="41"/>
      <c r="F456" s="41"/>
      <c r="G456" s="41"/>
      <c r="H456" s="41"/>
      <c r="N456" s="41"/>
      <c r="AB456" s="1"/>
      <c r="AC456" s="1"/>
      <c r="AD456" s="1"/>
      <c r="AE456" s="1"/>
      <c r="AF456" s="1"/>
      <c r="AG456" s="1"/>
      <c r="AH456" s="1"/>
      <c r="AI456" s="1"/>
      <c r="AJ456" s="1"/>
      <c r="AK456" s="1"/>
      <c r="AL456" s="1"/>
      <c r="AM456" s="1"/>
      <c r="AN456" s="1"/>
      <c r="AO456" s="1"/>
      <c r="AP456" s="1"/>
      <c r="AQ456" s="1"/>
      <c r="AR456" s="1"/>
      <c r="AS456" s="1"/>
      <c r="AT456" s="1"/>
      <c r="AU456" s="1"/>
      <c r="AV456" s="1"/>
      <c r="AW456" s="1"/>
    </row>
    <row r="457" spans="2:49" s="12" customFormat="1">
      <c r="C457" s="43"/>
      <c r="D457" s="43"/>
      <c r="E457" s="43"/>
      <c r="F457" s="43"/>
      <c r="G457" s="43"/>
      <c r="H457" s="43"/>
      <c r="N457" s="43"/>
      <c r="AB457" s="1"/>
      <c r="AC457" s="1"/>
      <c r="AD457" s="1"/>
      <c r="AE457" s="1"/>
      <c r="AF457" s="1"/>
      <c r="AG457" s="1"/>
      <c r="AH457" s="1"/>
      <c r="AI457" s="1"/>
      <c r="AJ457" s="1"/>
      <c r="AK457" s="1"/>
      <c r="AL457" s="1"/>
      <c r="AM457" s="1"/>
      <c r="AN457" s="1"/>
      <c r="AO457" s="1"/>
      <c r="AP457" s="1"/>
      <c r="AQ457" s="1"/>
      <c r="AR457" s="1"/>
      <c r="AS457" s="1"/>
      <c r="AT457" s="1"/>
      <c r="AU457" s="1"/>
      <c r="AV457" s="1"/>
      <c r="AW457" s="1"/>
    </row>
    <row r="458" spans="2:49" s="12" customFormat="1">
      <c r="C458" s="43"/>
      <c r="D458" s="43"/>
      <c r="E458" s="43"/>
      <c r="F458" s="43"/>
      <c r="G458" s="43"/>
      <c r="H458" s="43"/>
      <c r="N458" s="43"/>
      <c r="AB458" s="1"/>
      <c r="AC458" s="1"/>
      <c r="AD458" s="1"/>
      <c r="AE458" s="1"/>
      <c r="AF458" s="1"/>
      <c r="AG458" s="1"/>
      <c r="AH458" s="1"/>
      <c r="AI458" s="1"/>
      <c r="AJ458" s="1"/>
      <c r="AK458" s="1"/>
      <c r="AL458" s="1"/>
      <c r="AM458" s="1"/>
      <c r="AN458" s="1"/>
      <c r="AO458" s="1"/>
      <c r="AP458" s="1"/>
      <c r="AQ458" s="1"/>
      <c r="AR458" s="1"/>
      <c r="AS458" s="1"/>
      <c r="AT458" s="1"/>
      <c r="AU458" s="1"/>
      <c r="AV458" s="1"/>
      <c r="AW458" s="1"/>
    </row>
    <row r="459" spans="2:49" s="12" customFormat="1">
      <c r="C459" s="43"/>
      <c r="D459" s="43"/>
      <c r="E459" s="43"/>
      <c r="F459" s="43"/>
      <c r="G459" s="43"/>
      <c r="H459" s="43"/>
      <c r="N459" s="43"/>
      <c r="AB459" s="1"/>
      <c r="AC459" s="1"/>
      <c r="AD459" s="1"/>
      <c r="AE459" s="1"/>
      <c r="AF459" s="1"/>
      <c r="AG459" s="1"/>
      <c r="AH459" s="1"/>
      <c r="AI459" s="1"/>
      <c r="AJ459" s="1"/>
      <c r="AK459" s="1"/>
      <c r="AL459" s="1"/>
      <c r="AM459" s="1"/>
      <c r="AN459" s="1"/>
      <c r="AO459" s="1"/>
      <c r="AP459" s="1"/>
      <c r="AQ459" s="1"/>
      <c r="AR459" s="1"/>
      <c r="AS459" s="1"/>
      <c r="AT459" s="1"/>
      <c r="AU459" s="1"/>
      <c r="AV459" s="1"/>
      <c r="AW459" s="1"/>
    </row>
    <row r="460" spans="2:49" s="12" customFormat="1">
      <c r="C460" s="43"/>
      <c r="D460" s="43"/>
      <c r="E460" s="43"/>
      <c r="F460" s="43"/>
      <c r="G460" s="43"/>
      <c r="H460" s="43"/>
      <c r="N460" s="43"/>
      <c r="AB460" s="1"/>
      <c r="AC460" s="1"/>
      <c r="AD460" s="1"/>
      <c r="AE460" s="1"/>
      <c r="AF460" s="1"/>
      <c r="AG460" s="1"/>
      <c r="AH460" s="1"/>
      <c r="AI460" s="1"/>
      <c r="AJ460" s="1"/>
      <c r="AK460" s="1"/>
      <c r="AL460" s="1"/>
      <c r="AM460" s="1"/>
      <c r="AN460" s="1"/>
      <c r="AO460" s="1"/>
      <c r="AP460" s="1"/>
      <c r="AQ460" s="1"/>
      <c r="AR460" s="1"/>
      <c r="AS460" s="1"/>
      <c r="AT460" s="1"/>
      <c r="AU460" s="1"/>
      <c r="AV460" s="1"/>
      <c r="AW460" s="1"/>
    </row>
    <row r="461" spans="2:49" s="12" customFormat="1">
      <c r="C461" s="43"/>
      <c r="D461" s="43"/>
      <c r="E461" s="43"/>
      <c r="F461" s="43"/>
      <c r="G461" s="43"/>
      <c r="H461" s="43"/>
      <c r="N461" s="43"/>
      <c r="AB461" s="1"/>
      <c r="AC461" s="1"/>
      <c r="AD461" s="1"/>
      <c r="AE461" s="1"/>
      <c r="AF461" s="1"/>
      <c r="AG461" s="1"/>
      <c r="AH461" s="1"/>
      <c r="AI461" s="1"/>
      <c r="AJ461" s="1"/>
      <c r="AK461" s="1"/>
      <c r="AL461" s="1"/>
      <c r="AM461" s="1"/>
      <c r="AN461" s="1"/>
      <c r="AO461" s="1"/>
      <c r="AP461" s="1"/>
      <c r="AQ461" s="1"/>
      <c r="AR461" s="1"/>
      <c r="AS461" s="1"/>
      <c r="AT461" s="1"/>
      <c r="AU461" s="1"/>
      <c r="AV461" s="1"/>
      <c r="AW461" s="1"/>
    </row>
    <row r="462" spans="2:49" s="12" customFormat="1">
      <c r="C462" s="43"/>
      <c r="D462" s="43"/>
      <c r="E462" s="43"/>
      <c r="F462" s="43"/>
      <c r="G462" s="43"/>
      <c r="H462" s="43"/>
      <c r="N462" s="43"/>
      <c r="AB462" s="1"/>
      <c r="AC462" s="1"/>
      <c r="AD462" s="1"/>
      <c r="AE462" s="1"/>
      <c r="AF462" s="1"/>
      <c r="AG462" s="1"/>
      <c r="AH462" s="1"/>
      <c r="AI462" s="1"/>
      <c r="AJ462" s="1"/>
      <c r="AK462" s="1"/>
      <c r="AL462" s="1"/>
      <c r="AM462" s="1"/>
      <c r="AN462" s="1"/>
      <c r="AO462" s="1"/>
      <c r="AP462" s="1"/>
      <c r="AQ462" s="1"/>
      <c r="AR462" s="1"/>
      <c r="AS462" s="1"/>
      <c r="AT462" s="1"/>
      <c r="AU462" s="1"/>
      <c r="AV462" s="1"/>
      <c r="AW462" s="1"/>
    </row>
    <row r="463" spans="2:49" s="12" customFormat="1">
      <c r="C463" s="43"/>
      <c r="D463" s="43"/>
      <c r="E463" s="43"/>
      <c r="F463" s="43"/>
      <c r="G463" s="43"/>
      <c r="H463" s="43"/>
      <c r="N463" s="43"/>
      <c r="AB463" s="1"/>
      <c r="AC463" s="1"/>
      <c r="AD463" s="1"/>
      <c r="AE463" s="1"/>
      <c r="AF463" s="1"/>
      <c r="AG463" s="1"/>
      <c r="AH463" s="1"/>
      <c r="AI463" s="1"/>
      <c r="AJ463" s="1"/>
      <c r="AK463" s="1"/>
      <c r="AL463" s="1"/>
      <c r="AM463" s="1"/>
      <c r="AN463" s="1"/>
      <c r="AO463" s="1"/>
      <c r="AP463" s="1"/>
      <c r="AQ463" s="1"/>
      <c r="AR463" s="1"/>
      <c r="AS463" s="1"/>
      <c r="AT463" s="1"/>
      <c r="AU463" s="1"/>
      <c r="AV463" s="1"/>
      <c r="AW463" s="1"/>
    </row>
    <row r="464" spans="2:49" s="12" customFormat="1">
      <c r="C464" s="43"/>
      <c r="D464" s="43"/>
      <c r="E464" s="43"/>
      <c r="F464" s="43"/>
      <c r="G464" s="43"/>
      <c r="H464" s="43"/>
      <c r="N464" s="43"/>
      <c r="AB464" s="1"/>
      <c r="AC464" s="1"/>
      <c r="AD464" s="1"/>
      <c r="AE464" s="1"/>
      <c r="AF464" s="1"/>
      <c r="AG464" s="1"/>
      <c r="AH464" s="1"/>
      <c r="AI464" s="1"/>
      <c r="AJ464" s="1"/>
      <c r="AK464" s="1"/>
      <c r="AL464" s="1"/>
      <c r="AM464" s="1"/>
      <c r="AN464" s="1"/>
      <c r="AO464" s="1"/>
      <c r="AP464" s="1"/>
      <c r="AQ464" s="1"/>
      <c r="AR464" s="1"/>
      <c r="AS464" s="1"/>
      <c r="AT464" s="1"/>
      <c r="AU464" s="1"/>
      <c r="AV464" s="1"/>
      <c r="AW464" s="1"/>
    </row>
    <row r="465" spans="3:49" s="12" customFormat="1">
      <c r="C465" s="43"/>
      <c r="D465" s="43"/>
      <c r="E465" s="43"/>
      <c r="F465" s="43"/>
      <c r="G465" s="43"/>
      <c r="H465" s="43"/>
      <c r="N465" s="43"/>
      <c r="AB465" s="1"/>
      <c r="AC465" s="1"/>
      <c r="AD465" s="1"/>
      <c r="AE465" s="1"/>
      <c r="AF465" s="1"/>
      <c r="AG465" s="1"/>
      <c r="AH465" s="1"/>
      <c r="AI465" s="1"/>
      <c r="AJ465" s="1"/>
      <c r="AK465" s="1"/>
      <c r="AL465" s="1"/>
      <c r="AM465" s="1"/>
      <c r="AN465" s="1"/>
      <c r="AO465" s="1"/>
      <c r="AP465" s="1"/>
      <c r="AQ465" s="1"/>
      <c r="AR465" s="1"/>
      <c r="AS465" s="1"/>
      <c r="AT465" s="1"/>
      <c r="AU465" s="1"/>
      <c r="AV465" s="1"/>
      <c r="AW465" s="1"/>
    </row>
    <row r="466" spans="3:49" s="12" customFormat="1">
      <c r="C466" s="43"/>
      <c r="D466" s="43"/>
      <c r="E466" s="43"/>
      <c r="F466" s="43"/>
      <c r="G466" s="43"/>
      <c r="H466" s="43"/>
      <c r="N466" s="43"/>
      <c r="AB466" s="1"/>
      <c r="AC466" s="1"/>
      <c r="AD466" s="1"/>
      <c r="AE466" s="1"/>
      <c r="AF466" s="1"/>
      <c r="AG466" s="1"/>
      <c r="AH466" s="1"/>
      <c r="AI466" s="1"/>
      <c r="AJ466" s="1"/>
      <c r="AK466" s="1"/>
      <c r="AL466" s="1"/>
      <c r="AM466" s="1"/>
      <c r="AN466" s="1"/>
      <c r="AO466" s="1"/>
      <c r="AP466" s="1"/>
      <c r="AQ466" s="1"/>
      <c r="AR466" s="1"/>
      <c r="AS466" s="1"/>
      <c r="AT466" s="1"/>
      <c r="AU466" s="1"/>
      <c r="AV466" s="1"/>
      <c r="AW466" s="1"/>
    </row>
    <row r="467" spans="3:49" s="12" customFormat="1">
      <c r="C467" s="43"/>
      <c r="D467" s="43"/>
      <c r="E467" s="43"/>
      <c r="F467" s="43"/>
      <c r="G467" s="43"/>
      <c r="H467" s="43"/>
      <c r="N467" s="43"/>
      <c r="AB467" s="1"/>
      <c r="AC467" s="1"/>
      <c r="AD467" s="1"/>
      <c r="AE467" s="1"/>
      <c r="AF467" s="1"/>
      <c r="AG467" s="1"/>
      <c r="AH467" s="1"/>
      <c r="AI467" s="1"/>
      <c r="AJ467" s="1"/>
      <c r="AK467" s="1"/>
      <c r="AL467" s="1"/>
      <c r="AM467" s="1"/>
      <c r="AN467" s="1"/>
      <c r="AO467" s="1"/>
      <c r="AP467" s="1"/>
      <c r="AQ467" s="1"/>
      <c r="AR467" s="1"/>
      <c r="AS467" s="1"/>
      <c r="AT467" s="1"/>
      <c r="AU467" s="1"/>
      <c r="AV467" s="1"/>
      <c r="AW467" s="1"/>
    </row>
    <row r="468" spans="3:49" s="12" customFormat="1">
      <c r="C468" s="43"/>
      <c r="D468" s="43"/>
      <c r="E468" s="43"/>
      <c r="F468" s="43"/>
      <c r="G468" s="43"/>
      <c r="H468" s="43"/>
      <c r="N468" s="43"/>
      <c r="AB468" s="1"/>
      <c r="AC468" s="1"/>
      <c r="AD468" s="1"/>
      <c r="AE468" s="1"/>
      <c r="AF468" s="1"/>
      <c r="AG468" s="1"/>
      <c r="AH468" s="1"/>
      <c r="AI468" s="1"/>
      <c r="AJ468" s="1"/>
      <c r="AK468" s="1"/>
      <c r="AL468" s="1"/>
      <c r="AM468" s="1"/>
      <c r="AN468" s="1"/>
      <c r="AO468" s="1"/>
      <c r="AP468" s="1"/>
      <c r="AQ468" s="1"/>
      <c r="AR468" s="1"/>
      <c r="AS468" s="1"/>
      <c r="AT468" s="1"/>
      <c r="AU468" s="1"/>
      <c r="AV468" s="1"/>
      <c r="AW468" s="1"/>
    </row>
    <row r="469" spans="3:49" s="12" customFormat="1">
      <c r="C469" s="43"/>
      <c r="D469" s="43"/>
      <c r="E469" s="43"/>
      <c r="F469" s="43"/>
      <c r="G469" s="43"/>
      <c r="H469" s="43"/>
      <c r="N469" s="43"/>
      <c r="AB469" s="1"/>
      <c r="AC469" s="1"/>
      <c r="AD469" s="1"/>
      <c r="AE469" s="1"/>
      <c r="AF469" s="1"/>
      <c r="AG469" s="1"/>
      <c r="AH469" s="1"/>
      <c r="AI469" s="1"/>
      <c r="AJ469" s="1"/>
      <c r="AK469" s="1"/>
      <c r="AL469" s="1"/>
      <c r="AM469" s="1"/>
      <c r="AN469" s="1"/>
      <c r="AO469" s="1"/>
      <c r="AP469" s="1"/>
      <c r="AQ469" s="1"/>
      <c r="AR469" s="1"/>
      <c r="AS469" s="1"/>
      <c r="AT469" s="1"/>
      <c r="AU469" s="1"/>
      <c r="AV469" s="1"/>
      <c r="AW469" s="1"/>
    </row>
    <row r="470" spans="3:49" s="12" customFormat="1">
      <c r="C470" s="43"/>
      <c r="D470" s="43"/>
      <c r="E470" s="43"/>
      <c r="F470" s="43"/>
      <c r="G470" s="43"/>
      <c r="H470" s="43"/>
      <c r="N470" s="43"/>
      <c r="AB470" s="1"/>
      <c r="AC470" s="1"/>
      <c r="AD470" s="1"/>
      <c r="AE470" s="1"/>
      <c r="AF470" s="1"/>
      <c r="AG470" s="1"/>
      <c r="AH470" s="1"/>
      <c r="AI470" s="1"/>
      <c r="AJ470" s="1"/>
      <c r="AK470" s="1"/>
      <c r="AL470" s="1"/>
      <c r="AM470" s="1"/>
      <c r="AN470" s="1"/>
      <c r="AO470" s="1"/>
      <c r="AP470" s="1"/>
      <c r="AQ470" s="1"/>
      <c r="AR470" s="1"/>
      <c r="AS470" s="1"/>
      <c r="AT470" s="1"/>
      <c r="AU470" s="1"/>
      <c r="AV470" s="1"/>
      <c r="AW470" s="1"/>
    </row>
    <row r="471" spans="3:49" s="12" customFormat="1">
      <c r="C471" s="43"/>
      <c r="D471" s="43"/>
      <c r="E471" s="43"/>
      <c r="F471" s="43"/>
      <c r="G471" s="43"/>
      <c r="H471" s="43"/>
      <c r="N471" s="43"/>
      <c r="AB471" s="1"/>
      <c r="AC471" s="1"/>
      <c r="AD471" s="1"/>
      <c r="AE471" s="1"/>
      <c r="AF471" s="1"/>
      <c r="AG471" s="1"/>
      <c r="AH471" s="1"/>
      <c r="AI471" s="1"/>
      <c r="AJ471" s="1"/>
      <c r="AK471" s="1"/>
      <c r="AL471" s="1"/>
      <c r="AM471" s="1"/>
      <c r="AN471" s="1"/>
      <c r="AO471" s="1"/>
      <c r="AP471" s="1"/>
      <c r="AQ471" s="1"/>
      <c r="AR471" s="1"/>
      <c r="AS471" s="1"/>
      <c r="AT471" s="1"/>
      <c r="AU471" s="1"/>
      <c r="AV471" s="1"/>
      <c r="AW471" s="1"/>
    </row>
    <row r="472" spans="3:49" s="12" customFormat="1">
      <c r="C472" s="43"/>
      <c r="D472" s="43"/>
      <c r="E472" s="43"/>
      <c r="F472" s="43"/>
      <c r="G472" s="43"/>
      <c r="H472" s="43"/>
      <c r="N472" s="43"/>
      <c r="AB472" s="1"/>
      <c r="AC472" s="1"/>
      <c r="AD472" s="1"/>
      <c r="AE472" s="1"/>
      <c r="AF472" s="1"/>
      <c r="AG472" s="1"/>
      <c r="AH472" s="1"/>
      <c r="AI472" s="1"/>
      <c r="AJ472" s="1"/>
      <c r="AK472" s="1"/>
      <c r="AL472" s="1"/>
      <c r="AM472" s="1"/>
      <c r="AN472" s="1"/>
      <c r="AO472" s="1"/>
      <c r="AP472" s="1"/>
      <c r="AQ472" s="1"/>
      <c r="AR472" s="1"/>
      <c r="AS472" s="1"/>
      <c r="AT472" s="1"/>
      <c r="AU472" s="1"/>
      <c r="AV472" s="1"/>
      <c r="AW472" s="1"/>
    </row>
    <row r="473" spans="3:49" s="12" customFormat="1">
      <c r="C473" s="43"/>
      <c r="D473" s="43"/>
      <c r="E473" s="43"/>
      <c r="F473" s="43"/>
      <c r="G473" s="43"/>
      <c r="H473" s="43"/>
      <c r="N473" s="43"/>
      <c r="AB473" s="1"/>
      <c r="AC473" s="1"/>
      <c r="AD473" s="1"/>
      <c r="AE473" s="1"/>
      <c r="AF473" s="1"/>
      <c r="AG473" s="1"/>
      <c r="AH473" s="1"/>
      <c r="AI473" s="1"/>
      <c r="AJ473" s="1"/>
      <c r="AK473" s="1"/>
      <c r="AL473" s="1"/>
      <c r="AM473" s="1"/>
      <c r="AN473" s="1"/>
      <c r="AO473" s="1"/>
      <c r="AP473" s="1"/>
      <c r="AQ473" s="1"/>
      <c r="AR473" s="1"/>
      <c r="AS473" s="1"/>
      <c r="AT473" s="1"/>
      <c r="AU473" s="1"/>
      <c r="AV473" s="1"/>
      <c r="AW473" s="1"/>
    </row>
    <row r="474" spans="3:49" s="12" customFormat="1">
      <c r="C474" s="43"/>
      <c r="D474" s="43"/>
      <c r="E474" s="43"/>
      <c r="F474" s="43"/>
      <c r="G474" s="43"/>
      <c r="H474" s="43"/>
      <c r="N474" s="43"/>
      <c r="AB474" s="1"/>
      <c r="AC474" s="1"/>
      <c r="AD474" s="1"/>
      <c r="AE474" s="1"/>
      <c r="AF474" s="1"/>
      <c r="AG474" s="1"/>
      <c r="AH474" s="1"/>
      <c r="AI474" s="1"/>
      <c r="AJ474" s="1"/>
      <c r="AK474" s="1"/>
      <c r="AL474" s="1"/>
      <c r="AM474" s="1"/>
      <c r="AN474" s="1"/>
      <c r="AO474" s="1"/>
      <c r="AP474" s="1"/>
      <c r="AQ474" s="1"/>
      <c r="AR474" s="1"/>
      <c r="AS474" s="1"/>
      <c r="AT474" s="1"/>
      <c r="AU474" s="1"/>
      <c r="AV474" s="1"/>
      <c r="AW474" s="1"/>
    </row>
    <row r="475" spans="3:49" s="12" customFormat="1">
      <c r="C475" s="43"/>
      <c r="D475" s="43"/>
      <c r="E475" s="43"/>
      <c r="F475" s="43"/>
      <c r="G475" s="43"/>
      <c r="H475" s="43"/>
      <c r="N475" s="43"/>
      <c r="AB475" s="1"/>
      <c r="AC475" s="1"/>
      <c r="AD475" s="1"/>
      <c r="AE475" s="1"/>
      <c r="AF475" s="1"/>
      <c r="AG475" s="1"/>
      <c r="AH475" s="1"/>
      <c r="AI475" s="1"/>
      <c r="AJ475" s="1"/>
      <c r="AK475" s="1"/>
      <c r="AL475" s="1"/>
      <c r="AM475" s="1"/>
      <c r="AN475" s="1"/>
      <c r="AO475" s="1"/>
      <c r="AP475" s="1"/>
      <c r="AQ475" s="1"/>
      <c r="AR475" s="1"/>
      <c r="AS475" s="1"/>
      <c r="AT475" s="1"/>
      <c r="AU475" s="1"/>
      <c r="AV475" s="1"/>
      <c r="AW475" s="1"/>
    </row>
    <row r="476" spans="3:49" s="12" customFormat="1">
      <c r="C476" s="43"/>
      <c r="D476" s="43"/>
      <c r="E476" s="43"/>
      <c r="F476" s="43"/>
      <c r="G476" s="43"/>
      <c r="H476" s="43"/>
      <c r="N476" s="43"/>
      <c r="AB476" s="1"/>
      <c r="AC476" s="1"/>
      <c r="AD476" s="1"/>
      <c r="AE476" s="1"/>
      <c r="AF476" s="1"/>
      <c r="AG476" s="1"/>
      <c r="AH476" s="1"/>
      <c r="AI476" s="1"/>
      <c r="AJ476" s="1"/>
      <c r="AK476" s="1"/>
      <c r="AL476" s="1"/>
      <c r="AM476" s="1"/>
      <c r="AN476" s="1"/>
      <c r="AO476" s="1"/>
      <c r="AP476" s="1"/>
      <c r="AQ476" s="1"/>
      <c r="AR476" s="1"/>
      <c r="AS476" s="1"/>
      <c r="AT476" s="1"/>
      <c r="AU476" s="1"/>
      <c r="AV476" s="1"/>
      <c r="AW476" s="1"/>
    </row>
    <row r="477" spans="3:49" s="12" customFormat="1">
      <c r="C477" s="43"/>
      <c r="D477" s="43"/>
      <c r="E477" s="43"/>
      <c r="F477" s="43"/>
      <c r="G477" s="43"/>
      <c r="H477" s="43"/>
      <c r="N477" s="43"/>
      <c r="AB477" s="1"/>
      <c r="AC477" s="1"/>
      <c r="AD477" s="1"/>
      <c r="AE477" s="1"/>
      <c r="AF477" s="1"/>
      <c r="AG477" s="1"/>
      <c r="AH477" s="1"/>
      <c r="AI477" s="1"/>
      <c r="AJ477" s="1"/>
      <c r="AK477" s="1"/>
      <c r="AL477" s="1"/>
      <c r="AM477" s="1"/>
      <c r="AN477" s="1"/>
      <c r="AO477" s="1"/>
      <c r="AP477" s="1"/>
      <c r="AQ477" s="1"/>
      <c r="AR477" s="1"/>
      <c r="AS477" s="1"/>
      <c r="AT477" s="1"/>
      <c r="AU477" s="1"/>
      <c r="AV477" s="1"/>
      <c r="AW477" s="1"/>
    </row>
    <row r="478" spans="3:49" s="12" customFormat="1">
      <c r="C478" s="43"/>
      <c r="D478" s="43"/>
      <c r="E478" s="43"/>
      <c r="F478" s="43"/>
      <c r="G478" s="43"/>
      <c r="H478" s="43"/>
      <c r="N478" s="43"/>
      <c r="AB478" s="1"/>
      <c r="AC478" s="1"/>
      <c r="AD478" s="1"/>
      <c r="AE478" s="1"/>
      <c r="AF478" s="1"/>
      <c r="AG478" s="1"/>
      <c r="AH478" s="1"/>
      <c r="AI478" s="1"/>
      <c r="AJ478" s="1"/>
      <c r="AK478" s="1"/>
      <c r="AL478" s="1"/>
      <c r="AM478" s="1"/>
      <c r="AN478" s="1"/>
      <c r="AO478" s="1"/>
      <c r="AP478" s="1"/>
      <c r="AQ478" s="1"/>
      <c r="AR478" s="1"/>
      <c r="AS478" s="1"/>
      <c r="AT478" s="1"/>
      <c r="AU478" s="1"/>
      <c r="AV478" s="1"/>
      <c r="AW478" s="1"/>
    </row>
    <row r="479" spans="3:49" s="12" customFormat="1">
      <c r="C479" s="43"/>
      <c r="D479" s="43"/>
      <c r="E479" s="43"/>
      <c r="F479" s="43"/>
      <c r="G479" s="43"/>
      <c r="H479" s="43"/>
      <c r="N479" s="43"/>
      <c r="AB479" s="1"/>
      <c r="AC479" s="1"/>
      <c r="AD479" s="1"/>
      <c r="AE479" s="1"/>
      <c r="AF479" s="1"/>
      <c r="AG479" s="1"/>
      <c r="AH479" s="1"/>
      <c r="AI479" s="1"/>
      <c r="AJ479" s="1"/>
      <c r="AK479" s="1"/>
      <c r="AL479" s="1"/>
      <c r="AM479" s="1"/>
      <c r="AN479" s="1"/>
      <c r="AO479" s="1"/>
      <c r="AP479" s="1"/>
      <c r="AQ479" s="1"/>
      <c r="AR479" s="1"/>
      <c r="AS479" s="1"/>
      <c r="AT479" s="1"/>
      <c r="AU479" s="1"/>
      <c r="AV479" s="1"/>
      <c r="AW479" s="1"/>
    </row>
    <row r="480" spans="3:49" s="12" customFormat="1">
      <c r="C480" s="43"/>
      <c r="D480" s="43"/>
      <c r="E480" s="43"/>
      <c r="F480" s="43"/>
      <c r="G480" s="43"/>
      <c r="H480" s="43"/>
      <c r="N480" s="43"/>
      <c r="AB480" s="1"/>
      <c r="AC480" s="1"/>
      <c r="AD480" s="1"/>
      <c r="AE480" s="1"/>
      <c r="AF480" s="1"/>
      <c r="AG480" s="1"/>
      <c r="AH480" s="1"/>
      <c r="AI480" s="1"/>
      <c r="AJ480" s="1"/>
      <c r="AK480" s="1"/>
      <c r="AL480" s="1"/>
      <c r="AM480" s="1"/>
      <c r="AN480" s="1"/>
      <c r="AO480" s="1"/>
      <c r="AP480" s="1"/>
      <c r="AQ480" s="1"/>
      <c r="AR480" s="1"/>
      <c r="AS480" s="1"/>
      <c r="AT480" s="1"/>
      <c r="AU480" s="1"/>
      <c r="AV480" s="1"/>
      <c r="AW480" s="1"/>
    </row>
    <row r="481" spans="2:49" s="12" customFormat="1">
      <c r="B481" s="41"/>
      <c r="C481" s="41"/>
      <c r="D481" s="41"/>
      <c r="E481" s="41"/>
      <c r="F481" s="41"/>
      <c r="G481" s="41"/>
      <c r="H481" s="41"/>
      <c r="N481" s="41"/>
      <c r="AB481" s="1"/>
      <c r="AC481" s="1"/>
      <c r="AD481" s="1"/>
      <c r="AE481" s="1"/>
      <c r="AF481" s="1"/>
      <c r="AG481" s="1"/>
      <c r="AH481" s="1"/>
      <c r="AI481" s="1"/>
      <c r="AJ481" s="1"/>
      <c r="AK481" s="1"/>
      <c r="AL481" s="1"/>
      <c r="AM481" s="1"/>
      <c r="AN481" s="1"/>
      <c r="AO481" s="1"/>
      <c r="AP481" s="1"/>
      <c r="AQ481" s="1"/>
      <c r="AR481" s="1"/>
      <c r="AS481" s="1"/>
      <c r="AT481" s="1"/>
      <c r="AU481" s="1"/>
      <c r="AV481" s="1"/>
      <c r="AW481" s="1"/>
    </row>
    <row r="482" spans="2:49" s="12" customFormat="1">
      <c r="AB482" s="1"/>
      <c r="AC482" s="1"/>
      <c r="AD482" s="1"/>
      <c r="AE482" s="1"/>
      <c r="AF482" s="1"/>
      <c r="AG482" s="1"/>
      <c r="AH482" s="1"/>
      <c r="AI482" s="1"/>
      <c r="AJ482" s="1"/>
      <c r="AK482" s="1"/>
      <c r="AL482" s="1"/>
      <c r="AM482" s="1"/>
      <c r="AN482" s="1"/>
      <c r="AO482" s="1"/>
      <c r="AP482" s="1"/>
      <c r="AQ482" s="1"/>
      <c r="AR482" s="1"/>
      <c r="AS482" s="1"/>
      <c r="AT482" s="1"/>
      <c r="AU482" s="1"/>
      <c r="AV482" s="1"/>
      <c r="AW482" s="1"/>
    </row>
    <row r="483" spans="2:49" s="12" customFormat="1">
      <c r="AB483" s="1"/>
      <c r="AC483" s="1"/>
      <c r="AD483" s="1"/>
      <c r="AE483" s="1"/>
      <c r="AF483" s="1"/>
      <c r="AG483" s="1"/>
      <c r="AH483" s="1"/>
      <c r="AI483" s="1"/>
      <c r="AJ483" s="1"/>
      <c r="AK483" s="1"/>
      <c r="AL483" s="1"/>
      <c r="AM483" s="1"/>
      <c r="AN483" s="1"/>
      <c r="AO483" s="1"/>
      <c r="AP483" s="1"/>
      <c r="AQ483" s="1"/>
      <c r="AR483" s="1"/>
      <c r="AS483" s="1"/>
      <c r="AT483" s="1"/>
      <c r="AU483" s="1"/>
      <c r="AV483" s="1"/>
      <c r="AW483" s="1"/>
    </row>
    <row r="484" spans="2:49" s="12" customFormat="1">
      <c r="AB484" s="1"/>
      <c r="AC484" s="1"/>
      <c r="AD484" s="1"/>
      <c r="AE484" s="1"/>
      <c r="AF484" s="1"/>
      <c r="AG484" s="1"/>
      <c r="AH484" s="1"/>
      <c r="AI484" s="1"/>
      <c r="AJ484" s="1"/>
      <c r="AK484" s="1"/>
      <c r="AL484" s="1"/>
      <c r="AM484" s="1"/>
      <c r="AN484" s="1"/>
      <c r="AO484" s="1"/>
      <c r="AP484" s="1"/>
      <c r="AQ484" s="1"/>
      <c r="AR484" s="1"/>
      <c r="AS484" s="1"/>
      <c r="AT484" s="1"/>
      <c r="AU484" s="1"/>
      <c r="AV484" s="1"/>
      <c r="AW484" s="1"/>
    </row>
    <row r="485" spans="2:49" s="12" customFormat="1">
      <c r="AB485" s="1"/>
      <c r="AC485" s="1"/>
      <c r="AD485" s="1"/>
      <c r="AE485" s="1"/>
      <c r="AF485" s="1"/>
      <c r="AG485" s="1"/>
      <c r="AH485" s="1"/>
      <c r="AI485" s="1"/>
      <c r="AJ485" s="1"/>
      <c r="AK485" s="1"/>
      <c r="AL485" s="1"/>
      <c r="AM485" s="1"/>
      <c r="AN485" s="1"/>
      <c r="AO485" s="1"/>
      <c r="AP485" s="1"/>
      <c r="AQ485" s="1"/>
      <c r="AR485" s="1"/>
      <c r="AS485" s="1"/>
      <c r="AT485" s="1"/>
      <c r="AU485" s="1"/>
      <c r="AV485" s="1"/>
      <c r="AW485" s="1"/>
    </row>
    <row r="486" spans="2:49" s="12" customFormat="1">
      <c r="AB486" s="1"/>
      <c r="AC486" s="1"/>
      <c r="AD486" s="1"/>
      <c r="AE486" s="1"/>
      <c r="AF486" s="1"/>
      <c r="AG486" s="1"/>
      <c r="AH486" s="1"/>
      <c r="AI486" s="1"/>
      <c r="AJ486" s="1"/>
      <c r="AK486" s="1"/>
      <c r="AL486" s="1"/>
      <c r="AM486" s="1"/>
      <c r="AN486" s="1"/>
      <c r="AO486" s="1"/>
      <c r="AP486" s="1"/>
      <c r="AQ486" s="1"/>
      <c r="AR486" s="1"/>
      <c r="AS486" s="1"/>
      <c r="AT486" s="1"/>
      <c r="AU486" s="1"/>
      <c r="AV486" s="1"/>
      <c r="AW486" s="1"/>
    </row>
    <row r="487" spans="2:49" s="12" customFormat="1">
      <c r="AB487" s="1"/>
      <c r="AC487" s="1"/>
      <c r="AD487" s="1"/>
      <c r="AE487" s="1"/>
      <c r="AF487" s="1"/>
      <c r="AG487" s="1"/>
      <c r="AH487" s="1"/>
      <c r="AI487" s="1"/>
      <c r="AJ487" s="1"/>
      <c r="AK487" s="1"/>
      <c r="AL487" s="1"/>
      <c r="AM487" s="1"/>
      <c r="AN487" s="1"/>
      <c r="AO487" s="1"/>
      <c r="AP487" s="1"/>
      <c r="AQ487" s="1"/>
      <c r="AR487" s="1"/>
      <c r="AS487" s="1"/>
      <c r="AT487" s="1"/>
      <c r="AU487" s="1"/>
      <c r="AV487" s="1"/>
      <c r="AW487" s="1"/>
    </row>
    <row r="488" spans="2:49" s="12" customFormat="1">
      <c r="AB488" s="1"/>
      <c r="AC488" s="1"/>
      <c r="AD488" s="1"/>
      <c r="AE488" s="1"/>
      <c r="AF488" s="1"/>
      <c r="AG488" s="1"/>
      <c r="AH488" s="1"/>
      <c r="AI488" s="1"/>
      <c r="AJ488" s="1"/>
      <c r="AK488" s="1"/>
      <c r="AL488" s="1"/>
      <c r="AM488" s="1"/>
      <c r="AN488" s="1"/>
      <c r="AO488" s="1"/>
      <c r="AP488" s="1"/>
      <c r="AQ488" s="1"/>
      <c r="AR488" s="1"/>
      <c r="AS488" s="1"/>
      <c r="AT488" s="1"/>
      <c r="AU488" s="1"/>
      <c r="AV488" s="1"/>
      <c r="AW488" s="1"/>
    </row>
    <row r="489" spans="2:49" s="12" customFormat="1">
      <c r="AB489" s="1"/>
      <c r="AC489" s="1"/>
      <c r="AD489" s="1"/>
      <c r="AE489" s="1"/>
      <c r="AF489" s="1"/>
      <c r="AG489" s="1"/>
      <c r="AH489" s="1"/>
      <c r="AI489" s="1"/>
      <c r="AJ489" s="1"/>
      <c r="AK489" s="1"/>
      <c r="AL489" s="1"/>
      <c r="AM489" s="1"/>
      <c r="AN489" s="1"/>
      <c r="AO489" s="1"/>
      <c r="AP489" s="1"/>
      <c r="AQ489" s="1"/>
      <c r="AR489" s="1"/>
      <c r="AS489" s="1"/>
      <c r="AT489" s="1"/>
      <c r="AU489" s="1"/>
      <c r="AV489" s="1"/>
      <c r="AW489" s="1"/>
    </row>
    <row r="490" spans="2:49" s="12" customFormat="1">
      <c r="B490" s="18"/>
      <c r="AB490" s="1"/>
      <c r="AC490" s="1"/>
      <c r="AD490" s="1"/>
      <c r="AE490" s="1"/>
      <c r="AF490" s="1"/>
      <c r="AG490" s="1"/>
      <c r="AH490" s="1"/>
      <c r="AI490" s="1"/>
      <c r="AJ490" s="1"/>
      <c r="AK490" s="1"/>
      <c r="AL490" s="1"/>
      <c r="AM490" s="1"/>
      <c r="AN490" s="1"/>
      <c r="AO490" s="1"/>
      <c r="AP490" s="1"/>
      <c r="AQ490" s="1"/>
      <c r="AR490" s="1"/>
      <c r="AS490" s="1"/>
      <c r="AT490" s="1"/>
      <c r="AU490" s="1"/>
      <c r="AV490" s="1"/>
      <c r="AW490" s="1"/>
    </row>
    <row r="491" spans="2:49" s="12" customFormat="1">
      <c r="B491" s="18"/>
      <c r="AB491" s="1"/>
      <c r="AC491" s="1"/>
      <c r="AD491" s="1"/>
      <c r="AE491" s="1"/>
      <c r="AF491" s="1"/>
      <c r="AG491" s="1"/>
      <c r="AH491" s="1"/>
      <c r="AI491" s="1"/>
      <c r="AJ491" s="1"/>
      <c r="AK491" s="1"/>
      <c r="AL491" s="1"/>
      <c r="AM491" s="1"/>
      <c r="AN491" s="1"/>
      <c r="AO491" s="1"/>
      <c r="AP491" s="1"/>
      <c r="AQ491" s="1"/>
      <c r="AR491" s="1"/>
      <c r="AS491" s="1"/>
      <c r="AT491" s="1"/>
      <c r="AU491" s="1"/>
      <c r="AV491" s="1"/>
      <c r="AW491" s="1"/>
    </row>
    <row r="492" spans="2:49" s="12" customFormat="1">
      <c r="B492" s="18"/>
      <c r="AB492" s="1"/>
      <c r="AC492" s="1"/>
      <c r="AD492" s="1"/>
      <c r="AE492" s="1"/>
      <c r="AF492" s="1"/>
      <c r="AG492" s="1"/>
      <c r="AH492" s="1"/>
      <c r="AI492" s="1"/>
      <c r="AJ492" s="1"/>
      <c r="AK492" s="1"/>
      <c r="AL492" s="1"/>
      <c r="AM492" s="1"/>
      <c r="AN492" s="1"/>
      <c r="AO492" s="1"/>
      <c r="AP492" s="1"/>
      <c r="AQ492" s="1"/>
      <c r="AR492" s="1"/>
      <c r="AS492" s="1"/>
      <c r="AT492" s="1"/>
      <c r="AU492" s="1"/>
      <c r="AV492" s="1"/>
      <c r="AW492" s="1"/>
    </row>
    <row r="493" spans="2:49" s="12" customFormat="1">
      <c r="B493" s="18"/>
      <c r="AB493" s="1"/>
      <c r="AC493" s="1"/>
      <c r="AD493" s="1"/>
      <c r="AE493" s="1"/>
      <c r="AF493" s="1"/>
      <c r="AG493" s="1"/>
      <c r="AH493" s="1"/>
      <c r="AI493" s="1"/>
      <c r="AJ493" s="1"/>
      <c r="AK493" s="1"/>
      <c r="AL493" s="1"/>
      <c r="AM493" s="1"/>
      <c r="AN493" s="1"/>
      <c r="AO493" s="1"/>
      <c r="AP493" s="1"/>
      <c r="AQ493" s="1"/>
      <c r="AR493" s="1"/>
      <c r="AS493" s="1"/>
      <c r="AT493" s="1"/>
      <c r="AU493" s="1"/>
      <c r="AV493" s="1"/>
      <c r="AW493" s="1"/>
    </row>
    <row r="494" spans="2:49" s="12" customFormat="1">
      <c r="B494" s="18"/>
      <c r="C494" s="14"/>
      <c r="D494" s="14"/>
      <c r="E494" s="14"/>
      <c r="F494" s="14"/>
      <c r="G494" s="14"/>
      <c r="H494" s="14"/>
      <c r="J494" s="15"/>
      <c r="N494" s="14"/>
      <c r="AB494" s="1"/>
      <c r="AC494" s="1"/>
      <c r="AD494" s="1"/>
      <c r="AE494" s="1"/>
      <c r="AF494" s="1"/>
      <c r="AG494" s="1"/>
      <c r="AH494" s="1"/>
      <c r="AI494" s="1"/>
      <c r="AJ494" s="1"/>
      <c r="AK494" s="1"/>
      <c r="AL494" s="1"/>
      <c r="AM494" s="1"/>
      <c r="AN494" s="1"/>
      <c r="AO494" s="1"/>
      <c r="AP494" s="1"/>
      <c r="AQ494" s="1"/>
      <c r="AR494" s="1"/>
      <c r="AS494" s="1"/>
      <c r="AT494" s="1"/>
      <c r="AU494" s="1"/>
      <c r="AV494" s="1"/>
      <c r="AW494" s="1"/>
    </row>
    <row r="495" spans="2:49" s="12" customFormat="1">
      <c r="B495" s="18"/>
      <c r="C495" s="14"/>
      <c r="D495" s="14"/>
      <c r="E495" s="14"/>
      <c r="F495" s="14"/>
      <c r="G495" s="14"/>
      <c r="H495" s="14"/>
      <c r="J495" s="15"/>
      <c r="N495" s="14"/>
      <c r="AB495" s="1"/>
      <c r="AC495" s="1"/>
      <c r="AD495" s="1"/>
      <c r="AE495" s="1"/>
      <c r="AF495" s="1"/>
      <c r="AG495" s="1"/>
      <c r="AH495" s="1"/>
      <c r="AI495" s="1"/>
      <c r="AJ495" s="1"/>
      <c r="AK495" s="1"/>
      <c r="AL495" s="1"/>
      <c r="AM495" s="1"/>
      <c r="AN495" s="1"/>
      <c r="AO495" s="1"/>
      <c r="AP495" s="1"/>
      <c r="AQ495" s="1"/>
      <c r="AR495" s="1"/>
      <c r="AS495" s="1"/>
      <c r="AT495" s="1"/>
      <c r="AU495" s="1"/>
      <c r="AV495" s="1"/>
      <c r="AW495" s="1"/>
    </row>
    <row r="496" spans="2:49" s="12" customFormat="1">
      <c r="B496" s="18"/>
      <c r="C496" s="15"/>
      <c r="D496" s="15"/>
      <c r="E496" s="15"/>
      <c r="F496" s="15"/>
      <c r="G496" s="15"/>
      <c r="H496" s="15"/>
      <c r="J496" s="15"/>
      <c r="N496" s="15"/>
      <c r="AB496" s="1"/>
      <c r="AC496" s="1"/>
      <c r="AD496" s="1"/>
      <c r="AE496" s="1"/>
      <c r="AF496" s="1"/>
      <c r="AG496" s="1"/>
      <c r="AH496" s="1"/>
      <c r="AI496" s="1"/>
      <c r="AJ496" s="1"/>
      <c r="AK496" s="1"/>
      <c r="AL496" s="1"/>
      <c r="AM496" s="1"/>
      <c r="AN496" s="1"/>
      <c r="AO496" s="1"/>
      <c r="AP496" s="1"/>
      <c r="AQ496" s="1"/>
      <c r="AR496" s="1"/>
      <c r="AS496" s="1"/>
      <c r="AT496" s="1"/>
      <c r="AU496" s="1"/>
      <c r="AV496" s="1"/>
      <c r="AW496" s="1"/>
    </row>
    <row r="497" spans="2:49" s="12" customFormat="1">
      <c r="B497" s="41"/>
      <c r="C497" s="41"/>
      <c r="D497" s="41"/>
      <c r="E497" s="41"/>
      <c r="F497" s="41"/>
      <c r="G497" s="41"/>
      <c r="H497" s="41"/>
      <c r="J497" s="41"/>
      <c r="N497" s="41"/>
      <c r="AB497" s="1"/>
      <c r="AC497" s="1"/>
      <c r="AD497" s="1"/>
      <c r="AE497" s="1"/>
      <c r="AF497" s="1"/>
      <c r="AG497" s="1"/>
      <c r="AH497" s="1"/>
      <c r="AI497" s="1"/>
      <c r="AJ497" s="1"/>
      <c r="AK497" s="1"/>
      <c r="AL497" s="1"/>
      <c r="AM497" s="1"/>
      <c r="AN497" s="1"/>
      <c r="AO497" s="1"/>
      <c r="AP497" s="1"/>
      <c r="AQ497" s="1"/>
      <c r="AR497" s="1"/>
      <c r="AS497" s="1"/>
      <c r="AT497" s="1"/>
      <c r="AU497" s="1"/>
      <c r="AV497" s="1"/>
      <c r="AW497" s="1"/>
    </row>
    <row r="498" spans="2:49" s="12" customFormat="1">
      <c r="AB498" s="1"/>
      <c r="AC498" s="1"/>
      <c r="AD498" s="1"/>
      <c r="AE498" s="1"/>
      <c r="AF498" s="1"/>
      <c r="AG498" s="1"/>
      <c r="AH498" s="1"/>
      <c r="AI498" s="1"/>
      <c r="AJ498" s="1"/>
      <c r="AK498" s="1"/>
      <c r="AL498" s="1"/>
      <c r="AM498" s="1"/>
      <c r="AN498" s="1"/>
      <c r="AO498" s="1"/>
      <c r="AP498" s="1"/>
      <c r="AQ498" s="1"/>
      <c r="AR498" s="1"/>
      <c r="AS498" s="1"/>
      <c r="AT498" s="1"/>
      <c r="AU498" s="1"/>
      <c r="AV498" s="1"/>
      <c r="AW498" s="1"/>
    </row>
    <row r="499" spans="2:49" s="12" customFormat="1">
      <c r="AB499" s="1"/>
      <c r="AC499" s="1"/>
      <c r="AD499" s="1"/>
      <c r="AE499" s="1"/>
      <c r="AF499" s="1"/>
      <c r="AG499" s="1"/>
      <c r="AH499" s="1"/>
      <c r="AI499" s="1"/>
      <c r="AJ499" s="1"/>
      <c r="AK499" s="1"/>
      <c r="AL499" s="1"/>
      <c r="AM499" s="1"/>
      <c r="AN499" s="1"/>
      <c r="AO499" s="1"/>
      <c r="AP499" s="1"/>
      <c r="AQ499" s="1"/>
      <c r="AR499" s="1"/>
      <c r="AS499" s="1"/>
      <c r="AT499" s="1"/>
      <c r="AU499" s="1"/>
      <c r="AV499" s="1"/>
      <c r="AW499" s="1"/>
    </row>
    <row r="500" spans="2:49" s="12" customFormat="1">
      <c r="AB500" s="1"/>
      <c r="AC500" s="1"/>
      <c r="AD500" s="1"/>
      <c r="AE500" s="1"/>
      <c r="AF500" s="1"/>
      <c r="AG500" s="1"/>
      <c r="AH500" s="1"/>
      <c r="AI500" s="1"/>
      <c r="AJ500" s="1"/>
      <c r="AK500" s="1"/>
      <c r="AL500" s="1"/>
      <c r="AM500" s="1"/>
      <c r="AN500" s="1"/>
      <c r="AO500" s="1"/>
      <c r="AP500" s="1"/>
      <c r="AQ500" s="1"/>
      <c r="AR500" s="1"/>
      <c r="AS500" s="1"/>
      <c r="AT500" s="1"/>
      <c r="AU500" s="1"/>
      <c r="AV500" s="1"/>
      <c r="AW500" s="1"/>
    </row>
    <row r="501" spans="2:49" s="12" customFormat="1">
      <c r="AB501" s="1"/>
      <c r="AC501" s="1"/>
      <c r="AD501" s="1"/>
      <c r="AE501" s="1"/>
      <c r="AF501" s="1"/>
      <c r="AG501" s="1"/>
      <c r="AH501" s="1"/>
      <c r="AI501" s="1"/>
      <c r="AJ501" s="1"/>
      <c r="AK501" s="1"/>
      <c r="AL501" s="1"/>
      <c r="AM501" s="1"/>
      <c r="AN501" s="1"/>
      <c r="AO501" s="1"/>
      <c r="AP501" s="1"/>
      <c r="AQ501" s="1"/>
      <c r="AR501" s="1"/>
      <c r="AS501" s="1"/>
      <c r="AT501" s="1"/>
      <c r="AU501" s="1"/>
      <c r="AV501" s="1"/>
      <c r="AW501" s="1"/>
    </row>
    <row r="502" spans="2:49" s="12" customFormat="1">
      <c r="AB502" s="1"/>
      <c r="AC502" s="1"/>
      <c r="AD502" s="1"/>
      <c r="AE502" s="1"/>
      <c r="AF502" s="1"/>
      <c r="AG502" s="1"/>
      <c r="AH502" s="1"/>
      <c r="AI502" s="1"/>
      <c r="AJ502" s="1"/>
      <c r="AK502" s="1"/>
      <c r="AL502" s="1"/>
      <c r="AM502" s="1"/>
      <c r="AN502" s="1"/>
      <c r="AO502" s="1"/>
      <c r="AP502" s="1"/>
      <c r="AQ502" s="1"/>
      <c r="AR502" s="1"/>
      <c r="AS502" s="1"/>
      <c r="AT502" s="1"/>
      <c r="AU502" s="1"/>
      <c r="AV502" s="1"/>
      <c r="AW502" s="1"/>
    </row>
    <row r="503" spans="2:49" s="12" customFormat="1">
      <c r="AB503" s="1"/>
      <c r="AC503" s="1"/>
      <c r="AD503" s="1"/>
      <c r="AE503" s="1"/>
      <c r="AF503" s="1"/>
      <c r="AG503" s="1"/>
      <c r="AH503" s="1"/>
      <c r="AI503" s="1"/>
      <c r="AJ503" s="1"/>
      <c r="AK503" s="1"/>
      <c r="AL503" s="1"/>
      <c r="AM503" s="1"/>
      <c r="AN503" s="1"/>
      <c r="AO503" s="1"/>
      <c r="AP503" s="1"/>
      <c r="AQ503" s="1"/>
      <c r="AR503" s="1"/>
      <c r="AS503" s="1"/>
      <c r="AT503" s="1"/>
      <c r="AU503" s="1"/>
      <c r="AV503" s="1"/>
      <c r="AW503" s="1"/>
    </row>
    <row r="504" spans="2:49" s="12" customFormat="1">
      <c r="I504" s="18"/>
      <c r="AB504" s="1"/>
      <c r="AC504" s="1"/>
      <c r="AD504" s="1"/>
      <c r="AE504" s="1"/>
      <c r="AF504" s="1"/>
      <c r="AG504" s="1"/>
      <c r="AH504" s="1"/>
      <c r="AI504" s="1"/>
      <c r="AJ504" s="1"/>
      <c r="AK504" s="1"/>
      <c r="AL504" s="1"/>
      <c r="AM504" s="1"/>
      <c r="AN504" s="1"/>
      <c r="AO504" s="1"/>
      <c r="AP504" s="1"/>
      <c r="AQ504" s="1"/>
      <c r="AR504" s="1"/>
      <c r="AS504" s="1"/>
      <c r="AT504" s="1"/>
      <c r="AU504" s="1"/>
      <c r="AV504" s="1"/>
      <c r="AW504" s="1"/>
    </row>
    <row r="505" spans="2:49" s="12" customFormat="1">
      <c r="I505" s="18"/>
      <c r="AB505" s="1"/>
      <c r="AC505" s="1"/>
      <c r="AD505" s="1"/>
      <c r="AE505" s="1"/>
      <c r="AF505" s="1"/>
      <c r="AG505" s="1"/>
      <c r="AH505" s="1"/>
      <c r="AI505" s="1"/>
      <c r="AJ505" s="1"/>
      <c r="AK505" s="1"/>
      <c r="AL505" s="1"/>
      <c r="AM505" s="1"/>
      <c r="AN505" s="1"/>
      <c r="AO505" s="1"/>
      <c r="AP505" s="1"/>
      <c r="AQ505" s="1"/>
      <c r="AR505" s="1"/>
      <c r="AS505" s="1"/>
      <c r="AT505" s="1"/>
      <c r="AU505" s="1"/>
      <c r="AV505" s="1"/>
      <c r="AW505" s="1"/>
    </row>
    <row r="506" spans="2:49" s="12" customFormat="1">
      <c r="I506" s="15"/>
      <c r="AB506" s="1"/>
      <c r="AC506" s="1"/>
      <c r="AD506" s="1"/>
      <c r="AE506" s="1"/>
      <c r="AF506" s="1"/>
      <c r="AG506" s="1"/>
      <c r="AH506" s="1"/>
      <c r="AI506" s="1"/>
      <c r="AJ506" s="1"/>
      <c r="AK506" s="1"/>
      <c r="AL506" s="1"/>
      <c r="AM506" s="1"/>
      <c r="AN506" s="1"/>
      <c r="AO506" s="1"/>
      <c r="AP506" s="1"/>
      <c r="AQ506" s="1"/>
      <c r="AR506" s="1"/>
      <c r="AS506" s="1"/>
      <c r="AT506" s="1"/>
      <c r="AU506" s="1"/>
      <c r="AV506" s="1"/>
      <c r="AW506" s="1"/>
    </row>
    <row r="507" spans="2:49" s="12" customFormat="1">
      <c r="I507" s="41"/>
      <c r="AB507" s="1"/>
      <c r="AC507" s="1"/>
      <c r="AD507" s="1"/>
      <c r="AE507" s="1"/>
      <c r="AF507" s="1"/>
      <c r="AG507" s="1"/>
      <c r="AH507" s="1"/>
      <c r="AI507" s="1"/>
      <c r="AJ507" s="1"/>
      <c r="AK507" s="1"/>
      <c r="AL507" s="1"/>
      <c r="AM507" s="1"/>
      <c r="AN507" s="1"/>
      <c r="AO507" s="1"/>
      <c r="AP507" s="1"/>
      <c r="AQ507" s="1"/>
      <c r="AR507" s="1"/>
      <c r="AS507" s="1"/>
      <c r="AT507" s="1"/>
      <c r="AU507" s="1"/>
      <c r="AV507" s="1"/>
      <c r="AW507" s="1"/>
    </row>
    <row r="508" spans="2:49" s="12" customFormat="1">
      <c r="AB508" s="1"/>
      <c r="AC508" s="1"/>
      <c r="AD508" s="1"/>
      <c r="AE508" s="1"/>
      <c r="AF508" s="1"/>
      <c r="AG508" s="1"/>
      <c r="AH508" s="1"/>
      <c r="AI508" s="1"/>
      <c r="AJ508" s="1"/>
      <c r="AK508" s="1"/>
      <c r="AL508" s="1"/>
      <c r="AM508" s="1"/>
      <c r="AN508" s="1"/>
      <c r="AO508" s="1"/>
      <c r="AP508" s="1"/>
      <c r="AQ508" s="1"/>
      <c r="AR508" s="1"/>
      <c r="AS508" s="1"/>
      <c r="AT508" s="1"/>
      <c r="AU508" s="1"/>
      <c r="AV508" s="1"/>
      <c r="AW508" s="1"/>
    </row>
    <row r="509" spans="2:49" s="12" customFormat="1">
      <c r="AB509" s="1"/>
      <c r="AC509" s="1"/>
      <c r="AD509" s="1"/>
      <c r="AE509" s="1"/>
      <c r="AF509" s="1"/>
      <c r="AG509" s="1"/>
      <c r="AH509" s="1"/>
      <c r="AI509" s="1"/>
      <c r="AJ509" s="1"/>
      <c r="AK509" s="1"/>
      <c r="AL509" s="1"/>
      <c r="AM509" s="1"/>
      <c r="AN509" s="1"/>
      <c r="AO509" s="1"/>
      <c r="AP509" s="1"/>
      <c r="AQ509" s="1"/>
      <c r="AR509" s="1"/>
      <c r="AS509" s="1"/>
      <c r="AT509" s="1"/>
      <c r="AU509" s="1"/>
      <c r="AV509" s="1"/>
      <c r="AW509" s="1"/>
    </row>
    <row r="510" spans="2:49" s="12" customFormat="1">
      <c r="AB510" s="1"/>
      <c r="AC510" s="1"/>
      <c r="AD510" s="1"/>
      <c r="AE510" s="1"/>
      <c r="AF510" s="1"/>
      <c r="AG510" s="1"/>
      <c r="AH510" s="1"/>
      <c r="AI510" s="1"/>
      <c r="AJ510" s="1"/>
      <c r="AK510" s="1"/>
      <c r="AL510" s="1"/>
      <c r="AM510" s="1"/>
      <c r="AN510" s="1"/>
      <c r="AO510" s="1"/>
      <c r="AP510" s="1"/>
      <c r="AQ510" s="1"/>
      <c r="AR510" s="1"/>
      <c r="AS510" s="1"/>
      <c r="AT510" s="1"/>
      <c r="AU510" s="1"/>
      <c r="AV510" s="1"/>
      <c r="AW510" s="1"/>
    </row>
    <row r="511" spans="2:49" s="12" customFormat="1">
      <c r="AB511" s="1"/>
      <c r="AC511" s="1"/>
      <c r="AD511" s="1"/>
      <c r="AE511" s="1"/>
      <c r="AF511" s="1"/>
      <c r="AG511" s="1"/>
      <c r="AH511" s="1"/>
      <c r="AI511" s="1"/>
      <c r="AJ511" s="1"/>
      <c r="AK511" s="1"/>
      <c r="AL511" s="1"/>
      <c r="AM511" s="1"/>
      <c r="AN511" s="1"/>
      <c r="AO511" s="1"/>
      <c r="AP511" s="1"/>
      <c r="AQ511" s="1"/>
      <c r="AR511" s="1"/>
      <c r="AS511" s="1"/>
      <c r="AT511" s="1"/>
      <c r="AU511" s="1"/>
      <c r="AV511" s="1"/>
      <c r="AW511" s="1"/>
    </row>
    <row r="512" spans="2:49" s="12" customFormat="1">
      <c r="AB512" s="1"/>
      <c r="AC512" s="1"/>
      <c r="AD512" s="1"/>
      <c r="AE512" s="1"/>
      <c r="AF512" s="1"/>
      <c r="AG512" s="1"/>
      <c r="AH512" s="1"/>
      <c r="AI512" s="1"/>
      <c r="AJ512" s="1"/>
      <c r="AK512" s="1"/>
      <c r="AL512" s="1"/>
      <c r="AM512" s="1"/>
      <c r="AN512" s="1"/>
      <c r="AO512" s="1"/>
      <c r="AP512" s="1"/>
      <c r="AQ512" s="1"/>
      <c r="AR512" s="1"/>
      <c r="AS512" s="1"/>
      <c r="AT512" s="1"/>
      <c r="AU512" s="1"/>
      <c r="AV512" s="1"/>
      <c r="AW512" s="1"/>
    </row>
    <row r="513" spans="28:49" s="12" customFormat="1">
      <c r="AB513" s="1"/>
      <c r="AC513" s="1"/>
      <c r="AD513" s="1"/>
      <c r="AE513" s="1"/>
      <c r="AF513" s="1"/>
      <c r="AG513" s="1"/>
      <c r="AH513" s="1"/>
      <c r="AI513" s="1"/>
      <c r="AJ513" s="1"/>
      <c r="AK513" s="1"/>
      <c r="AL513" s="1"/>
      <c r="AM513" s="1"/>
      <c r="AN513" s="1"/>
      <c r="AO513" s="1"/>
      <c r="AP513" s="1"/>
      <c r="AQ513" s="1"/>
      <c r="AR513" s="1"/>
      <c r="AS513" s="1"/>
      <c r="AT513" s="1"/>
      <c r="AU513" s="1"/>
      <c r="AV513" s="1"/>
      <c r="AW513" s="1"/>
    </row>
    <row r="514" spans="28:49" s="12" customFormat="1">
      <c r="AB514" s="1"/>
      <c r="AC514" s="1"/>
      <c r="AD514" s="1"/>
      <c r="AE514" s="1"/>
      <c r="AF514" s="1"/>
      <c r="AG514" s="1"/>
      <c r="AH514" s="1"/>
      <c r="AI514" s="1"/>
      <c r="AJ514" s="1"/>
      <c r="AK514" s="1"/>
      <c r="AL514" s="1"/>
      <c r="AM514" s="1"/>
      <c r="AN514" s="1"/>
      <c r="AO514" s="1"/>
      <c r="AP514" s="1"/>
      <c r="AQ514" s="1"/>
      <c r="AR514" s="1"/>
      <c r="AS514" s="1"/>
      <c r="AT514" s="1"/>
      <c r="AU514" s="1"/>
      <c r="AV514" s="1"/>
      <c r="AW514" s="1"/>
    </row>
    <row r="515" spans="28:49" s="12" customFormat="1">
      <c r="AB515" s="1"/>
      <c r="AC515" s="1"/>
      <c r="AD515" s="1"/>
      <c r="AE515" s="1"/>
      <c r="AF515" s="1"/>
      <c r="AG515" s="1"/>
      <c r="AH515" s="1"/>
      <c r="AI515" s="1"/>
      <c r="AJ515" s="1"/>
      <c r="AK515" s="1"/>
      <c r="AL515" s="1"/>
      <c r="AM515" s="1"/>
      <c r="AN515" s="1"/>
      <c r="AO515" s="1"/>
      <c r="AP515" s="1"/>
      <c r="AQ515" s="1"/>
      <c r="AR515" s="1"/>
      <c r="AS515" s="1"/>
      <c r="AT515" s="1"/>
      <c r="AU515" s="1"/>
      <c r="AV515" s="1"/>
      <c r="AW515" s="1"/>
    </row>
    <row r="516" spans="28:49" s="12" customFormat="1">
      <c r="AB516" s="1"/>
      <c r="AC516" s="1"/>
      <c r="AD516" s="1"/>
      <c r="AE516" s="1"/>
      <c r="AF516" s="1"/>
      <c r="AG516" s="1"/>
      <c r="AH516" s="1"/>
      <c r="AI516" s="1"/>
      <c r="AJ516" s="1"/>
      <c r="AK516" s="1"/>
      <c r="AL516" s="1"/>
      <c r="AM516" s="1"/>
      <c r="AN516" s="1"/>
      <c r="AO516" s="1"/>
      <c r="AP516" s="1"/>
      <c r="AQ516" s="1"/>
      <c r="AR516" s="1"/>
      <c r="AS516" s="1"/>
      <c r="AT516" s="1"/>
      <c r="AU516" s="1"/>
      <c r="AV516" s="1"/>
      <c r="AW516" s="1"/>
    </row>
    <row r="517" spans="28:49" s="12" customFormat="1">
      <c r="AB517" s="1"/>
      <c r="AC517" s="1"/>
      <c r="AD517" s="1"/>
      <c r="AE517" s="1"/>
      <c r="AF517" s="1"/>
      <c r="AG517" s="1"/>
      <c r="AH517" s="1"/>
      <c r="AI517" s="1"/>
      <c r="AJ517" s="1"/>
      <c r="AK517" s="1"/>
      <c r="AL517" s="1"/>
      <c r="AM517" s="1"/>
      <c r="AN517" s="1"/>
      <c r="AO517" s="1"/>
      <c r="AP517" s="1"/>
      <c r="AQ517" s="1"/>
      <c r="AR517" s="1"/>
      <c r="AS517" s="1"/>
      <c r="AT517" s="1"/>
      <c r="AU517" s="1"/>
      <c r="AV517" s="1"/>
      <c r="AW517" s="1"/>
    </row>
    <row r="518" spans="28:49" s="12" customFormat="1">
      <c r="AB518" s="1"/>
      <c r="AC518" s="1"/>
      <c r="AD518" s="1"/>
      <c r="AE518" s="1"/>
      <c r="AF518" s="1"/>
      <c r="AG518" s="1"/>
      <c r="AH518" s="1"/>
      <c r="AI518" s="1"/>
      <c r="AJ518" s="1"/>
      <c r="AK518" s="1"/>
      <c r="AL518" s="1"/>
      <c r="AM518" s="1"/>
      <c r="AN518" s="1"/>
      <c r="AO518" s="1"/>
      <c r="AP518" s="1"/>
      <c r="AQ518" s="1"/>
      <c r="AR518" s="1"/>
      <c r="AS518" s="1"/>
      <c r="AT518" s="1"/>
      <c r="AU518" s="1"/>
      <c r="AV518" s="1"/>
      <c r="AW518" s="1"/>
    </row>
    <row r="519" spans="28:49" s="12" customFormat="1">
      <c r="AB519" s="1"/>
      <c r="AC519" s="1"/>
      <c r="AD519" s="1"/>
      <c r="AE519" s="1"/>
      <c r="AF519" s="1"/>
      <c r="AG519" s="1"/>
      <c r="AH519" s="1"/>
      <c r="AI519" s="1"/>
      <c r="AJ519" s="1"/>
      <c r="AK519" s="1"/>
      <c r="AL519" s="1"/>
      <c r="AM519" s="1"/>
      <c r="AN519" s="1"/>
      <c r="AO519" s="1"/>
      <c r="AP519" s="1"/>
      <c r="AQ519" s="1"/>
      <c r="AR519" s="1"/>
      <c r="AS519" s="1"/>
      <c r="AT519" s="1"/>
      <c r="AU519" s="1"/>
      <c r="AV519" s="1"/>
      <c r="AW519" s="1"/>
    </row>
    <row r="520" spans="28:49" s="12" customFormat="1">
      <c r="AB520" s="1"/>
      <c r="AC520" s="1"/>
      <c r="AD520" s="1"/>
      <c r="AE520" s="1"/>
      <c r="AF520" s="1"/>
      <c r="AG520" s="1"/>
      <c r="AH520" s="1"/>
      <c r="AI520" s="1"/>
      <c r="AJ520" s="1"/>
      <c r="AK520" s="1"/>
      <c r="AL520" s="1"/>
      <c r="AM520" s="1"/>
      <c r="AN520" s="1"/>
      <c r="AO520" s="1"/>
      <c r="AP520" s="1"/>
      <c r="AQ520" s="1"/>
      <c r="AR520" s="1"/>
      <c r="AS520" s="1"/>
      <c r="AT520" s="1"/>
      <c r="AU520" s="1"/>
      <c r="AV520" s="1"/>
      <c r="AW520" s="1"/>
    </row>
    <row r="521" spans="28:49" s="12" customFormat="1">
      <c r="AB521" s="1"/>
      <c r="AC521" s="1"/>
      <c r="AD521" s="1"/>
      <c r="AE521" s="1"/>
      <c r="AF521" s="1"/>
      <c r="AG521" s="1"/>
      <c r="AH521" s="1"/>
      <c r="AI521" s="1"/>
      <c r="AJ521" s="1"/>
      <c r="AK521" s="1"/>
      <c r="AL521" s="1"/>
      <c r="AM521" s="1"/>
      <c r="AN521" s="1"/>
      <c r="AO521" s="1"/>
      <c r="AP521" s="1"/>
      <c r="AQ521" s="1"/>
      <c r="AR521" s="1"/>
      <c r="AS521" s="1"/>
      <c r="AT521" s="1"/>
      <c r="AU521" s="1"/>
      <c r="AV521" s="1"/>
      <c r="AW521" s="1"/>
    </row>
    <row r="522" spans="28:49" s="12" customFormat="1">
      <c r="AB522" s="1"/>
      <c r="AC522" s="1"/>
      <c r="AD522" s="1"/>
      <c r="AE522" s="1"/>
      <c r="AF522" s="1"/>
      <c r="AG522" s="1"/>
      <c r="AH522" s="1"/>
      <c r="AI522" s="1"/>
      <c r="AJ522" s="1"/>
      <c r="AK522" s="1"/>
      <c r="AL522" s="1"/>
      <c r="AM522" s="1"/>
      <c r="AN522" s="1"/>
      <c r="AO522" s="1"/>
      <c r="AP522" s="1"/>
      <c r="AQ522" s="1"/>
      <c r="AR522" s="1"/>
      <c r="AS522" s="1"/>
      <c r="AT522" s="1"/>
      <c r="AU522" s="1"/>
      <c r="AV522" s="1"/>
      <c r="AW522" s="1"/>
    </row>
    <row r="523" spans="28:49" s="12" customFormat="1">
      <c r="AB523" s="1"/>
      <c r="AC523" s="1"/>
      <c r="AD523" s="1"/>
      <c r="AE523" s="1"/>
      <c r="AF523" s="1"/>
      <c r="AG523" s="1"/>
      <c r="AH523" s="1"/>
      <c r="AI523" s="1"/>
      <c r="AJ523" s="1"/>
      <c r="AK523" s="1"/>
      <c r="AL523" s="1"/>
      <c r="AM523" s="1"/>
      <c r="AN523" s="1"/>
      <c r="AO523" s="1"/>
      <c r="AP523" s="1"/>
      <c r="AQ523" s="1"/>
      <c r="AR523" s="1"/>
      <c r="AS523" s="1"/>
      <c r="AT523" s="1"/>
      <c r="AU523" s="1"/>
      <c r="AV523" s="1"/>
      <c r="AW523" s="1"/>
    </row>
    <row r="524" spans="28:49" s="12" customFormat="1">
      <c r="AB524" s="1"/>
      <c r="AC524" s="1"/>
      <c r="AD524" s="1"/>
      <c r="AE524" s="1"/>
      <c r="AF524" s="1"/>
      <c r="AG524" s="1"/>
      <c r="AH524" s="1"/>
      <c r="AI524" s="1"/>
      <c r="AJ524" s="1"/>
      <c r="AK524" s="1"/>
      <c r="AL524" s="1"/>
      <c r="AM524" s="1"/>
      <c r="AN524" s="1"/>
      <c r="AO524" s="1"/>
      <c r="AP524" s="1"/>
      <c r="AQ524" s="1"/>
      <c r="AR524" s="1"/>
      <c r="AS524" s="1"/>
      <c r="AT524" s="1"/>
      <c r="AU524" s="1"/>
      <c r="AV524" s="1"/>
      <c r="AW524" s="1"/>
    </row>
    <row r="525" spans="28:49" s="12" customFormat="1">
      <c r="AB525" s="1"/>
      <c r="AC525" s="1"/>
      <c r="AD525" s="1"/>
      <c r="AE525" s="1"/>
      <c r="AF525" s="1"/>
      <c r="AG525" s="1"/>
      <c r="AH525" s="1"/>
      <c r="AI525" s="1"/>
      <c r="AJ525" s="1"/>
      <c r="AK525" s="1"/>
      <c r="AL525" s="1"/>
      <c r="AM525" s="1"/>
      <c r="AN525" s="1"/>
      <c r="AO525" s="1"/>
      <c r="AP525" s="1"/>
      <c r="AQ525" s="1"/>
      <c r="AR525" s="1"/>
      <c r="AS525" s="1"/>
      <c r="AT525" s="1"/>
      <c r="AU525" s="1"/>
      <c r="AV525" s="1"/>
      <c r="AW525" s="1"/>
    </row>
    <row r="526" spans="28:49" s="12" customFormat="1">
      <c r="AB526" s="1"/>
      <c r="AC526" s="1"/>
      <c r="AD526" s="1"/>
      <c r="AE526" s="1"/>
      <c r="AF526" s="1"/>
      <c r="AG526" s="1"/>
      <c r="AH526" s="1"/>
      <c r="AI526" s="1"/>
      <c r="AJ526" s="1"/>
      <c r="AK526" s="1"/>
      <c r="AL526" s="1"/>
      <c r="AM526" s="1"/>
      <c r="AN526" s="1"/>
      <c r="AO526" s="1"/>
      <c r="AP526" s="1"/>
      <c r="AQ526" s="1"/>
      <c r="AR526" s="1"/>
      <c r="AS526" s="1"/>
      <c r="AT526" s="1"/>
      <c r="AU526" s="1"/>
      <c r="AV526" s="1"/>
      <c r="AW526" s="1"/>
    </row>
    <row r="527" spans="28:49" s="12" customFormat="1">
      <c r="AB527" s="1"/>
      <c r="AC527" s="1"/>
      <c r="AD527" s="1"/>
      <c r="AE527" s="1"/>
      <c r="AF527" s="1"/>
      <c r="AG527" s="1"/>
      <c r="AH527" s="1"/>
      <c r="AI527" s="1"/>
      <c r="AJ527" s="1"/>
      <c r="AK527" s="1"/>
      <c r="AL527" s="1"/>
      <c r="AM527" s="1"/>
      <c r="AN527" s="1"/>
      <c r="AO527" s="1"/>
      <c r="AP527" s="1"/>
      <c r="AQ527" s="1"/>
      <c r="AR527" s="1"/>
      <c r="AS527" s="1"/>
      <c r="AT527" s="1"/>
      <c r="AU527" s="1"/>
      <c r="AV527" s="1"/>
      <c r="AW527" s="1"/>
    </row>
    <row r="528" spans="28:49" s="12" customFormat="1">
      <c r="AB528" s="1"/>
      <c r="AC528" s="1"/>
      <c r="AD528" s="1"/>
      <c r="AE528" s="1"/>
      <c r="AF528" s="1"/>
      <c r="AG528" s="1"/>
      <c r="AH528" s="1"/>
      <c r="AI528" s="1"/>
      <c r="AJ528" s="1"/>
      <c r="AK528" s="1"/>
      <c r="AL528" s="1"/>
      <c r="AM528" s="1"/>
      <c r="AN528" s="1"/>
      <c r="AO528" s="1"/>
      <c r="AP528" s="1"/>
      <c r="AQ528" s="1"/>
      <c r="AR528" s="1"/>
      <c r="AS528" s="1"/>
      <c r="AT528" s="1"/>
      <c r="AU528" s="1"/>
      <c r="AV528" s="1"/>
      <c r="AW528" s="1"/>
    </row>
    <row r="529" spans="28:49" s="12" customFormat="1">
      <c r="AB529" s="1"/>
      <c r="AC529" s="1"/>
      <c r="AD529" s="1"/>
      <c r="AE529" s="1"/>
      <c r="AF529" s="1"/>
      <c r="AG529" s="1"/>
      <c r="AH529" s="1"/>
      <c r="AI529" s="1"/>
      <c r="AJ529" s="1"/>
      <c r="AK529" s="1"/>
      <c r="AL529" s="1"/>
      <c r="AM529" s="1"/>
      <c r="AN529" s="1"/>
      <c r="AO529" s="1"/>
      <c r="AP529" s="1"/>
      <c r="AQ529" s="1"/>
      <c r="AR529" s="1"/>
      <c r="AS529" s="1"/>
      <c r="AT529" s="1"/>
      <c r="AU529" s="1"/>
      <c r="AV529" s="1"/>
      <c r="AW529" s="1"/>
    </row>
    <row r="530" spans="28:49" s="12" customFormat="1">
      <c r="AB530" s="1"/>
      <c r="AC530" s="1"/>
      <c r="AD530" s="1"/>
      <c r="AE530" s="1"/>
      <c r="AF530" s="1"/>
      <c r="AG530" s="1"/>
      <c r="AH530" s="1"/>
      <c r="AI530" s="1"/>
      <c r="AJ530" s="1"/>
      <c r="AK530" s="1"/>
      <c r="AL530" s="1"/>
      <c r="AM530" s="1"/>
      <c r="AN530" s="1"/>
      <c r="AO530" s="1"/>
      <c r="AP530" s="1"/>
      <c r="AQ530" s="1"/>
      <c r="AR530" s="1"/>
      <c r="AS530" s="1"/>
      <c r="AT530" s="1"/>
      <c r="AU530" s="1"/>
      <c r="AV530" s="1"/>
      <c r="AW530" s="1"/>
    </row>
    <row r="531" spans="28:49" s="12" customFormat="1">
      <c r="AB531" s="1"/>
      <c r="AC531" s="1"/>
      <c r="AD531" s="1"/>
      <c r="AE531" s="1"/>
      <c r="AF531" s="1"/>
      <c r="AG531" s="1"/>
      <c r="AH531" s="1"/>
      <c r="AI531" s="1"/>
      <c r="AJ531" s="1"/>
      <c r="AK531" s="1"/>
      <c r="AL531" s="1"/>
      <c r="AM531" s="1"/>
      <c r="AN531" s="1"/>
      <c r="AO531" s="1"/>
      <c r="AP531" s="1"/>
      <c r="AQ531" s="1"/>
      <c r="AR531" s="1"/>
      <c r="AS531" s="1"/>
      <c r="AT531" s="1"/>
      <c r="AU531" s="1"/>
      <c r="AV531" s="1"/>
      <c r="AW531" s="1"/>
    </row>
    <row r="532" spans="28:49" s="12" customFormat="1">
      <c r="AB532" s="1"/>
      <c r="AC532" s="1"/>
      <c r="AD532" s="1"/>
      <c r="AE532" s="1"/>
      <c r="AF532" s="1"/>
      <c r="AG532" s="1"/>
      <c r="AH532" s="1"/>
      <c r="AI532" s="1"/>
      <c r="AJ532" s="1"/>
      <c r="AK532" s="1"/>
      <c r="AL532" s="1"/>
      <c r="AM532" s="1"/>
      <c r="AN532" s="1"/>
      <c r="AO532" s="1"/>
      <c r="AP532" s="1"/>
      <c r="AQ532" s="1"/>
      <c r="AR532" s="1"/>
      <c r="AS532" s="1"/>
      <c r="AT532" s="1"/>
      <c r="AU532" s="1"/>
      <c r="AV532" s="1"/>
      <c r="AW532" s="1"/>
    </row>
    <row r="533" spans="28:49" s="12" customFormat="1">
      <c r="AB533" s="1"/>
      <c r="AC533" s="1"/>
      <c r="AD533" s="1"/>
      <c r="AE533" s="1"/>
      <c r="AF533" s="1"/>
      <c r="AG533" s="1"/>
      <c r="AH533" s="1"/>
      <c r="AI533" s="1"/>
      <c r="AJ533" s="1"/>
      <c r="AK533" s="1"/>
      <c r="AL533" s="1"/>
      <c r="AM533" s="1"/>
      <c r="AN533" s="1"/>
      <c r="AO533" s="1"/>
      <c r="AP533" s="1"/>
      <c r="AQ533" s="1"/>
      <c r="AR533" s="1"/>
      <c r="AS533" s="1"/>
      <c r="AT533" s="1"/>
      <c r="AU533" s="1"/>
      <c r="AV533" s="1"/>
      <c r="AW533" s="1"/>
    </row>
    <row r="534" spans="28:49" s="12" customFormat="1">
      <c r="AB534" s="1"/>
      <c r="AC534" s="1"/>
      <c r="AD534" s="1"/>
      <c r="AE534" s="1"/>
      <c r="AF534" s="1"/>
      <c r="AG534" s="1"/>
      <c r="AH534" s="1"/>
      <c r="AI534" s="1"/>
      <c r="AJ534" s="1"/>
      <c r="AK534" s="1"/>
      <c r="AL534" s="1"/>
      <c r="AM534" s="1"/>
      <c r="AN534" s="1"/>
      <c r="AO534" s="1"/>
      <c r="AP534" s="1"/>
      <c r="AQ534" s="1"/>
      <c r="AR534" s="1"/>
      <c r="AS534" s="1"/>
      <c r="AT534" s="1"/>
      <c r="AU534" s="1"/>
      <c r="AV534" s="1"/>
      <c r="AW534" s="1"/>
    </row>
    <row r="535" spans="28:49" s="12" customFormat="1">
      <c r="AB535" s="1"/>
      <c r="AC535" s="1"/>
      <c r="AD535" s="1"/>
      <c r="AE535" s="1"/>
      <c r="AF535" s="1"/>
      <c r="AG535" s="1"/>
      <c r="AH535" s="1"/>
      <c r="AI535" s="1"/>
      <c r="AJ535" s="1"/>
      <c r="AK535" s="1"/>
      <c r="AL535" s="1"/>
      <c r="AM535" s="1"/>
      <c r="AN535" s="1"/>
      <c r="AO535" s="1"/>
      <c r="AP535" s="1"/>
      <c r="AQ535" s="1"/>
      <c r="AR535" s="1"/>
      <c r="AS535" s="1"/>
      <c r="AT535" s="1"/>
      <c r="AU535" s="1"/>
      <c r="AV535" s="1"/>
      <c r="AW535" s="1"/>
    </row>
    <row r="536" spans="28:49" s="12" customFormat="1">
      <c r="AB536" s="1"/>
      <c r="AC536" s="1"/>
      <c r="AD536" s="1"/>
      <c r="AE536" s="1"/>
      <c r="AF536" s="1"/>
      <c r="AG536" s="1"/>
      <c r="AH536" s="1"/>
      <c r="AI536" s="1"/>
      <c r="AJ536" s="1"/>
      <c r="AK536" s="1"/>
      <c r="AL536" s="1"/>
      <c r="AM536" s="1"/>
      <c r="AN536" s="1"/>
      <c r="AO536" s="1"/>
      <c r="AP536" s="1"/>
      <c r="AQ536" s="1"/>
      <c r="AR536" s="1"/>
      <c r="AS536" s="1"/>
      <c r="AT536" s="1"/>
      <c r="AU536" s="1"/>
      <c r="AV536" s="1"/>
      <c r="AW536" s="1"/>
    </row>
    <row r="537" spans="28:49" s="12" customFormat="1">
      <c r="AB537" s="1"/>
      <c r="AC537" s="1"/>
      <c r="AD537" s="1"/>
      <c r="AE537" s="1"/>
      <c r="AF537" s="1"/>
      <c r="AG537" s="1"/>
      <c r="AH537" s="1"/>
      <c r="AI537" s="1"/>
      <c r="AJ537" s="1"/>
      <c r="AK537" s="1"/>
      <c r="AL537" s="1"/>
      <c r="AM537" s="1"/>
      <c r="AN537" s="1"/>
      <c r="AO537" s="1"/>
      <c r="AP537" s="1"/>
      <c r="AQ537" s="1"/>
      <c r="AR537" s="1"/>
      <c r="AS537" s="1"/>
      <c r="AT537" s="1"/>
      <c r="AU537" s="1"/>
      <c r="AV537" s="1"/>
      <c r="AW537" s="1"/>
    </row>
    <row r="538" spans="28:49" s="12" customFormat="1">
      <c r="AB538" s="1"/>
      <c r="AC538" s="1"/>
      <c r="AD538" s="1"/>
      <c r="AE538" s="1"/>
      <c r="AF538" s="1"/>
      <c r="AG538" s="1"/>
      <c r="AH538" s="1"/>
      <c r="AI538" s="1"/>
      <c r="AJ538" s="1"/>
      <c r="AK538" s="1"/>
      <c r="AL538" s="1"/>
      <c r="AM538" s="1"/>
      <c r="AN538" s="1"/>
      <c r="AO538" s="1"/>
      <c r="AP538" s="1"/>
      <c r="AQ538" s="1"/>
      <c r="AR538" s="1"/>
      <c r="AS538" s="1"/>
      <c r="AT538" s="1"/>
      <c r="AU538" s="1"/>
      <c r="AV538" s="1"/>
      <c r="AW538" s="1"/>
    </row>
    <row r="539" spans="28:49" s="12" customFormat="1">
      <c r="AB539" s="1"/>
      <c r="AC539" s="1"/>
      <c r="AD539" s="1"/>
      <c r="AE539" s="1"/>
      <c r="AF539" s="1"/>
      <c r="AG539" s="1"/>
      <c r="AH539" s="1"/>
      <c r="AI539" s="1"/>
      <c r="AJ539" s="1"/>
      <c r="AK539" s="1"/>
      <c r="AL539" s="1"/>
      <c r="AM539" s="1"/>
      <c r="AN539" s="1"/>
      <c r="AO539" s="1"/>
      <c r="AP539" s="1"/>
      <c r="AQ539" s="1"/>
      <c r="AR539" s="1"/>
      <c r="AS539" s="1"/>
      <c r="AT539" s="1"/>
      <c r="AU539" s="1"/>
      <c r="AV539" s="1"/>
      <c r="AW539" s="1"/>
    </row>
    <row r="540" spans="28:49" s="12" customFormat="1">
      <c r="AB540" s="1"/>
      <c r="AC540" s="1"/>
      <c r="AD540" s="1"/>
      <c r="AE540" s="1"/>
      <c r="AF540" s="1"/>
      <c r="AG540" s="1"/>
      <c r="AH540" s="1"/>
      <c r="AI540" s="1"/>
      <c r="AJ540" s="1"/>
      <c r="AK540" s="1"/>
      <c r="AL540" s="1"/>
      <c r="AM540" s="1"/>
      <c r="AN540" s="1"/>
      <c r="AO540" s="1"/>
      <c r="AP540" s="1"/>
      <c r="AQ540" s="1"/>
      <c r="AR540" s="1"/>
      <c r="AS540" s="1"/>
      <c r="AT540" s="1"/>
      <c r="AU540" s="1"/>
      <c r="AV540" s="1"/>
      <c r="AW540" s="1"/>
    </row>
    <row r="541" spans="28:49" s="12" customFormat="1">
      <c r="AB541" s="1"/>
      <c r="AC541" s="1"/>
      <c r="AD541" s="1"/>
      <c r="AE541" s="1"/>
      <c r="AF541" s="1"/>
      <c r="AG541" s="1"/>
      <c r="AH541" s="1"/>
      <c r="AI541" s="1"/>
      <c r="AJ541" s="1"/>
      <c r="AK541" s="1"/>
      <c r="AL541" s="1"/>
      <c r="AM541" s="1"/>
      <c r="AN541" s="1"/>
      <c r="AO541" s="1"/>
      <c r="AP541" s="1"/>
      <c r="AQ541" s="1"/>
      <c r="AR541" s="1"/>
      <c r="AS541" s="1"/>
      <c r="AT541" s="1"/>
      <c r="AU541" s="1"/>
      <c r="AV541" s="1"/>
      <c r="AW541" s="1"/>
    </row>
    <row r="542" spans="28:49" s="12" customFormat="1">
      <c r="AB542" s="1"/>
      <c r="AC542" s="1"/>
      <c r="AD542" s="1"/>
      <c r="AE542" s="1"/>
      <c r="AF542" s="1"/>
      <c r="AG542" s="1"/>
      <c r="AH542" s="1"/>
      <c r="AI542" s="1"/>
      <c r="AJ542" s="1"/>
      <c r="AK542" s="1"/>
      <c r="AL542" s="1"/>
      <c r="AM542" s="1"/>
      <c r="AN542" s="1"/>
      <c r="AO542" s="1"/>
      <c r="AP542" s="1"/>
      <c r="AQ542" s="1"/>
      <c r="AR542" s="1"/>
      <c r="AS542" s="1"/>
      <c r="AT542" s="1"/>
      <c r="AU542" s="1"/>
      <c r="AV542" s="1"/>
      <c r="AW542" s="1"/>
    </row>
    <row r="543" spans="28:49" s="12" customFormat="1">
      <c r="AB543" s="1"/>
      <c r="AC543" s="1"/>
      <c r="AD543" s="1"/>
      <c r="AE543" s="1"/>
      <c r="AF543" s="1"/>
      <c r="AG543" s="1"/>
      <c r="AH543" s="1"/>
      <c r="AI543" s="1"/>
      <c r="AJ543" s="1"/>
      <c r="AK543" s="1"/>
      <c r="AL543" s="1"/>
      <c r="AM543" s="1"/>
      <c r="AN543" s="1"/>
      <c r="AO543" s="1"/>
      <c r="AP543" s="1"/>
      <c r="AQ543" s="1"/>
      <c r="AR543" s="1"/>
      <c r="AS543" s="1"/>
      <c r="AT543" s="1"/>
      <c r="AU543" s="1"/>
      <c r="AV543" s="1"/>
      <c r="AW543" s="1"/>
    </row>
    <row r="544" spans="28:49" s="12" customFormat="1">
      <c r="AB544" s="1"/>
      <c r="AC544" s="1"/>
      <c r="AD544" s="1"/>
      <c r="AE544" s="1"/>
      <c r="AF544" s="1"/>
      <c r="AG544" s="1"/>
      <c r="AH544" s="1"/>
      <c r="AI544" s="1"/>
      <c r="AJ544" s="1"/>
      <c r="AK544" s="1"/>
      <c r="AL544" s="1"/>
      <c r="AM544" s="1"/>
      <c r="AN544" s="1"/>
      <c r="AO544" s="1"/>
      <c r="AP544" s="1"/>
      <c r="AQ544" s="1"/>
      <c r="AR544" s="1"/>
      <c r="AS544" s="1"/>
      <c r="AT544" s="1"/>
      <c r="AU544" s="1"/>
      <c r="AV544" s="1"/>
      <c r="AW544" s="1"/>
    </row>
    <row r="545" spans="28:49" s="12" customFormat="1">
      <c r="AB545" s="1"/>
      <c r="AC545" s="1"/>
      <c r="AD545" s="1"/>
      <c r="AE545" s="1"/>
      <c r="AF545" s="1"/>
      <c r="AG545" s="1"/>
      <c r="AH545" s="1"/>
      <c r="AI545" s="1"/>
      <c r="AJ545" s="1"/>
      <c r="AK545" s="1"/>
      <c r="AL545" s="1"/>
      <c r="AM545" s="1"/>
      <c r="AN545" s="1"/>
      <c r="AO545" s="1"/>
      <c r="AP545" s="1"/>
      <c r="AQ545" s="1"/>
      <c r="AR545" s="1"/>
      <c r="AS545" s="1"/>
      <c r="AT545" s="1"/>
      <c r="AU545" s="1"/>
      <c r="AV545" s="1"/>
      <c r="AW545" s="1"/>
    </row>
    <row r="546" spans="28:49" s="12" customFormat="1">
      <c r="AB546" s="1"/>
      <c r="AC546" s="1"/>
      <c r="AD546" s="1"/>
      <c r="AE546" s="1"/>
      <c r="AF546" s="1"/>
      <c r="AG546" s="1"/>
      <c r="AH546" s="1"/>
      <c r="AI546" s="1"/>
      <c r="AJ546" s="1"/>
      <c r="AK546" s="1"/>
      <c r="AL546" s="1"/>
      <c r="AM546" s="1"/>
      <c r="AN546" s="1"/>
      <c r="AO546" s="1"/>
      <c r="AP546" s="1"/>
      <c r="AQ546" s="1"/>
      <c r="AR546" s="1"/>
      <c r="AS546" s="1"/>
      <c r="AT546" s="1"/>
      <c r="AU546" s="1"/>
      <c r="AV546" s="1"/>
      <c r="AW546" s="1"/>
    </row>
    <row r="547" spans="28:49" s="12" customFormat="1">
      <c r="AB547" s="1"/>
      <c r="AC547" s="1"/>
      <c r="AD547" s="1"/>
      <c r="AE547" s="1"/>
      <c r="AF547" s="1"/>
      <c r="AG547" s="1"/>
      <c r="AH547" s="1"/>
      <c r="AI547" s="1"/>
      <c r="AJ547" s="1"/>
      <c r="AK547" s="1"/>
      <c r="AL547" s="1"/>
      <c r="AM547" s="1"/>
      <c r="AN547" s="1"/>
      <c r="AO547" s="1"/>
      <c r="AP547" s="1"/>
      <c r="AQ547" s="1"/>
      <c r="AR547" s="1"/>
      <c r="AS547" s="1"/>
      <c r="AT547" s="1"/>
      <c r="AU547" s="1"/>
      <c r="AV547" s="1"/>
      <c r="AW547" s="1"/>
    </row>
    <row r="548" spans="28:49" s="12" customFormat="1">
      <c r="AB548" s="1"/>
      <c r="AC548" s="1"/>
      <c r="AD548" s="1"/>
      <c r="AE548" s="1"/>
      <c r="AF548" s="1"/>
      <c r="AG548" s="1"/>
      <c r="AH548" s="1"/>
      <c r="AI548" s="1"/>
      <c r="AJ548" s="1"/>
      <c r="AK548" s="1"/>
      <c r="AL548" s="1"/>
      <c r="AM548" s="1"/>
      <c r="AN548" s="1"/>
      <c r="AO548" s="1"/>
      <c r="AP548" s="1"/>
      <c r="AQ548" s="1"/>
      <c r="AR548" s="1"/>
      <c r="AS548" s="1"/>
      <c r="AT548" s="1"/>
      <c r="AU548" s="1"/>
      <c r="AV548" s="1"/>
      <c r="AW548" s="1"/>
    </row>
    <row r="549" spans="28:49" s="12" customFormat="1">
      <c r="AB549" s="1"/>
      <c r="AC549" s="1"/>
      <c r="AD549" s="1"/>
      <c r="AE549" s="1"/>
      <c r="AF549" s="1"/>
      <c r="AG549" s="1"/>
      <c r="AH549" s="1"/>
      <c r="AI549" s="1"/>
      <c r="AJ549" s="1"/>
      <c r="AK549" s="1"/>
      <c r="AL549" s="1"/>
      <c r="AM549" s="1"/>
      <c r="AN549" s="1"/>
      <c r="AO549" s="1"/>
      <c r="AP549" s="1"/>
      <c r="AQ549" s="1"/>
      <c r="AR549" s="1"/>
      <c r="AS549" s="1"/>
      <c r="AT549" s="1"/>
      <c r="AU549" s="1"/>
      <c r="AV549" s="1"/>
      <c r="AW549" s="1"/>
    </row>
    <row r="550" spans="28:49" s="12" customFormat="1">
      <c r="AB550" s="1"/>
      <c r="AC550" s="1"/>
      <c r="AD550" s="1"/>
      <c r="AE550" s="1"/>
      <c r="AF550" s="1"/>
      <c r="AG550" s="1"/>
      <c r="AH550" s="1"/>
      <c r="AI550" s="1"/>
      <c r="AJ550" s="1"/>
      <c r="AK550" s="1"/>
      <c r="AL550" s="1"/>
      <c r="AM550" s="1"/>
      <c r="AN550" s="1"/>
      <c r="AO550" s="1"/>
      <c r="AP550" s="1"/>
      <c r="AQ550" s="1"/>
      <c r="AR550" s="1"/>
      <c r="AS550" s="1"/>
      <c r="AT550" s="1"/>
      <c r="AU550" s="1"/>
      <c r="AV550" s="1"/>
      <c r="AW550" s="1"/>
    </row>
    <row r="551" spans="28:49" s="12" customFormat="1">
      <c r="AB551" s="1"/>
      <c r="AC551" s="1"/>
      <c r="AD551" s="1"/>
      <c r="AE551" s="1"/>
      <c r="AF551" s="1"/>
      <c r="AG551" s="1"/>
      <c r="AH551" s="1"/>
      <c r="AI551" s="1"/>
      <c r="AJ551" s="1"/>
      <c r="AK551" s="1"/>
      <c r="AL551" s="1"/>
      <c r="AM551" s="1"/>
      <c r="AN551" s="1"/>
      <c r="AO551" s="1"/>
      <c r="AP551" s="1"/>
      <c r="AQ551" s="1"/>
      <c r="AR551" s="1"/>
      <c r="AS551" s="1"/>
      <c r="AT551" s="1"/>
      <c r="AU551" s="1"/>
      <c r="AV551" s="1"/>
      <c r="AW551" s="1"/>
    </row>
    <row r="552" spans="28:49" s="12" customFormat="1">
      <c r="AB552" s="1"/>
      <c r="AC552" s="1"/>
      <c r="AD552" s="1"/>
      <c r="AE552" s="1"/>
      <c r="AF552" s="1"/>
      <c r="AG552" s="1"/>
      <c r="AH552" s="1"/>
      <c r="AI552" s="1"/>
      <c r="AJ552" s="1"/>
      <c r="AK552" s="1"/>
      <c r="AL552" s="1"/>
      <c r="AM552" s="1"/>
      <c r="AN552" s="1"/>
      <c r="AO552" s="1"/>
      <c r="AP552" s="1"/>
      <c r="AQ552" s="1"/>
      <c r="AR552" s="1"/>
      <c r="AS552" s="1"/>
      <c r="AT552" s="1"/>
      <c r="AU552" s="1"/>
      <c r="AV552" s="1"/>
      <c r="AW552" s="1"/>
    </row>
    <row r="553" spans="28:49" s="12" customFormat="1">
      <c r="AB553" s="1"/>
      <c r="AC553" s="1"/>
      <c r="AD553" s="1"/>
      <c r="AE553" s="1"/>
      <c r="AF553" s="1"/>
      <c r="AG553" s="1"/>
      <c r="AH553" s="1"/>
      <c r="AI553" s="1"/>
      <c r="AJ553" s="1"/>
      <c r="AK553" s="1"/>
      <c r="AL553" s="1"/>
      <c r="AM553" s="1"/>
      <c r="AN553" s="1"/>
      <c r="AO553" s="1"/>
      <c r="AP553" s="1"/>
      <c r="AQ553" s="1"/>
      <c r="AR553" s="1"/>
      <c r="AS553" s="1"/>
      <c r="AT553" s="1"/>
      <c r="AU553" s="1"/>
      <c r="AV553" s="1"/>
      <c r="AW553" s="1"/>
    </row>
    <row r="554" spans="28:49" s="12" customFormat="1">
      <c r="AB554" s="1"/>
      <c r="AC554" s="1"/>
      <c r="AD554" s="1"/>
      <c r="AE554" s="1"/>
      <c r="AF554" s="1"/>
      <c r="AG554" s="1"/>
      <c r="AH554" s="1"/>
      <c r="AI554" s="1"/>
      <c r="AJ554" s="1"/>
      <c r="AK554" s="1"/>
      <c r="AL554" s="1"/>
      <c r="AM554" s="1"/>
      <c r="AN554" s="1"/>
      <c r="AO554" s="1"/>
      <c r="AP554" s="1"/>
      <c r="AQ554" s="1"/>
      <c r="AR554" s="1"/>
      <c r="AS554" s="1"/>
      <c r="AT554" s="1"/>
      <c r="AU554" s="1"/>
      <c r="AV554" s="1"/>
      <c r="AW554" s="1"/>
    </row>
    <row r="555" spans="28:49" s="12" customFormat="1">
      <c r="AB555" s="1"/>
      <c r="AC555" s="1"/>
      <c r="AD555" s="1"/>
      <c r="AE555" s="1"/>
      <c r="AF555" s="1"/>
      <c r="AG555" s="1"/>
      <c r="AH555" s="1"/>
      <c r="AI555" s="1"/>
      <c r="AJ555" s="1"/>
      <c r="AK555" s="1"/>
      <c r="AL555" s="1"/>
      <c r="AM555" s="1"/>
      <c r="AN555" s="1"/>
      <c r="AO555" s="1"/>
      <c r="AP555" s="1"/>
      <c r="AQ555" s="1"/>
      <c r="AR555" s="1"/>
      <c r="AS555" s="1"/>
      <c r="AT555" s="1"/>
      <c r="AU555" s="1"/>
      <c r="AV555" s="1"/>
      <c r="AW555" s="1"/>
    </row>
    <row r="556" spans="28:49" s="12" customFormat="1">
      <c r="AB556" s="1"/>
      <c r="AC556" s="1"/>
      <c r="AD556" s="1"/>
      <c r="AE556" s="1"/>
      <c r="AF556" s="1"/>
      <c r="AG556" s="1"/>
      <c r="AH556" s="1"/>
      <c r="AI556" s="1"/>
      <c r="AJ556" s="1"/>
      <c r="AK556" s="1"/>
      <c r="AL556" s="1"/>
      <c r="AM556" s="1"/>
      <c r="AN556" s="1"/>
      <c r="AO556" s="1"/>
      <c r="AP556" s="1"/>
      <c r="AQ556" s="1"/>
      <c r="AR556" s="1"/>
      <c r="AS556" s="1"/>
      <c r="AT556" s="1"/>
      <c r="AU556" s="1"/>
      <c r="AV556" s="1"/>
      <c r="AW556" s="1"/>
    </row>
    <row r="557" spans="28:49" s="12" customFormat="1">
      <c r="AB557" s="1"/>
      <c r="AC557" s="1"/>
      <c r="AD557" s="1"/>
      <c r="AE557" s="1"/>
      <c r="AF557" s="1"/>
      <c r="AG557" s="1"/>
      <c r="AH557" s="1"/>
      <c r="AI557" s="1"/>
      <c r="AJ557" s="1"/>
      <c r="AK557" s="1"/>
      <c r="AL557" s="1"/>
      <c r="AM557" s="1"/>
      <c r="AN557" s="1"/>
      <c r="AO557" s="1"/>
      <c r="AP557" s="1"/>
      <c r="AQ557" s="1"/>
      <c r="AR557" s="1"/>
      <c r="AS557" s="1"/>
      <c r="AT557" s="1"/>
      <c r="AU557" s="1"/>
      <c r="AV557" s="1"/>
      <c r="AW557" s="1"/>
    </row>
    <row r="558" spans="28:49" s="12" customFormat="1">
      <c r="AB558" s="1"/>
      <c r="AC558" s="1"/>
      <c r="AD558" s="1"/>
      <c r="AE558" s="1"/>
      <c r="AF558" s="1"/>
      <c r="AG558" s="1"/>
      <c r="AH558" s="1"/>
      <c r="AI558" s="1"/>
      <c r="AJ558" s="1"/>
      <c r="AK558" s="1"/>
      <c r="AL558" s="1"/>
      <c r="AM558" s="1"/>
      <c r="AN558" s="1"/>
      <c r="AO558" s="1"/>
      <c r="AP558" s="1"/>
      <c r="AQ558" s="1"/>
      <c r="AR558" s="1"/>
      <c r="AS558" s="1"/>
      <c r="AT558" s="1"/>
      <c r="AU558" s="1"/>
      <c r="AV558" s="1"/>
      <c r="AW558" s="1"/>
    </row>
    <row r="559" spans="28:49" s="12" customFormat="1">
      <c r="AB559" s="1"/>
      <c r="AC559" s="1"/>
      <c r="AD559" s="1"/>
      <c r="AE559" s="1"/>
      <c r="AF559" s="1"/>
      <c r="AG559" s="1"/>
      <c r="AH559" s="1"/>
      <c r="AI559" s="1"/>
      <c r="AJ559" s="1"/>
      <c r="AK559" s="1"/>
      <c r="AL559" s="1"/>
      <c r="AM559" s="1"/>
      <c r="AN559" s="1"/>
      <c r="AO559" s="1"/>
      <c r="AP559" s="1"/>
      <c r="AQ559" s="1"/>
      <c r="AR559" s="1"/>
      <c r="AS559" s="1"/>
      <c r="AT559" s="1"/>
      <c r="AU559" s="1"/>
      <c r="AV559" s="1"/>
      <c r="AW559" s="1"/>
    </row>
    <row r="560" spans="28:49" s="12" customFormat="1">
      <c r="AB560" s="1"/>
      <c r="AC560" s="1"/>
      <c r="AD560" s="1"/>
      <c r="AE560" s="1"/>
      <c r="AF560" s="1"/>
      <c r="AG560" s="1"/>
      <c r="AH560" s="1"/>
      <c r="AI560" s="1"/>
      <c r="AJ560" s="1"/>
      <c r="AK560" s="1"/>
      <c r="AL560" s="1"/>
      <c r="AM560" s="1"/>
      <c r="AN560" s="1"/>
      <c r="AO560" s="1"/>
      <c r="AP560" s="1"/>
      <c r="AQ560" s="1"/>
      <c r="AR560" s="1"/>
      <c r="AS560" s="1"/>
      <c r="AT560" s="1"/>
      <c r="AU560" s="1"/>
      <c r="AV560" s="1"/>
      <c r="AW560" s="1"/>
    </row>
    <row r="561" spans="28:49" s="12" customFormat="1">
      <c r="AB561" s="1"/>
      <c r="AC561" s="1"/>
      <c r="AD561" s="1"/>
      <c r="AE561" s="1"/>
      <c r="AF561" s="1"/>
      <c r="AG561" s="1"/>
      <c r="AH561" s="1"/>
      <c r="AI561" s="1"/>
      <c r="AJ561" s="1"/>
      <c r="AK561" s="1"/>
      <c r="AL561" s="1"/>
      <c r="AM561" s="1"/>
      <c r="AN561" s="1"/>
      <c r="AO561" s="1"/>
      <c r="AP561" s="1"/>
      <c r="AQ561" s="1"/>
      <c r="AR561" s="1"/>
      <c r="AS561" s="1"/>
      <c r="AT561" s="1"/>
      <c r="AU561" s="1"/>
      <c r="AV561" s="1"/>
      <c r="AW561" s="1"/>
    </row>
    <row r="562" spans="28:49" s="12" customFormat="1">
      <c r="AB562" s="1"/>
      <c r="AC562" s="1"/>
      <c r="AD562" s="1"/>
      <c r="AE562" s="1"/>
      <c r="AF562" s="1"/>
      <c r="AG562" s="1"/>
      <c r="AH562" s="1"/>
      <c r="AI562" s="1"/>
      <c r="AJ562" s="1"/>
      <c r="AK562" s="1"/>
      <c r="AL562" s="1"/>
      <c r="AM562" s="1"/>
      <c r="AN562" s="1"/>
      <c r="AO562" s="1"/>
      <c r="AP562" s="1"/>
      <c r="AQ562" s="1"/>
      <c r="AR562" s="1"/>
      <c r="AS562" s="1"/>
      <c r="AT562" s="1"/>
      <c r="AU562" s="1"/>
      <c r="AV562" s="1"/>
      <c r="AW562" s="1"/>
    </row>
    <row r="563" spans="28:49" s="12" customFormat="1">
      <c r="AB563" s="1"/>
      <c r="AC563" s="1"/>
      <c r="AD563" s="1"/>
      <c r="AE563" s="1"/>
      <c r="AF563" s="1"/>
      <c r="AG563" s="1"/>
      <c r="AH563" s="1"/>
      <c r="AI563" s="1"/>
      <c r="AJ563" s="1"/>
      <c r="AK563" s="1"/>
      <c r="AL563" s="1"/>
      <c r="AM563" s="1"/>
      <c r="AN563" s="1"/>
      <c r="AO563" s="1"/>
      <c r="AP563" s="1"/>
      <c r="AQ563" s="1"/>
      <c r="AR563" s="1"/>
      <c r="AS563" s="1"/>
      <c r="AT563" s="1"/>
      <c r="AU563" s="1"/>
      <c r="AV563" s="1"/>
      <c r="AW563" s="1"/>
    </row>
    <row r="564" spans="28:49" s="12" customFormat="1">
      <c r="AB564" s="1"/>
      <c r="AC564" s="1"/>
      <c r="AD564" s="1"/>
      <c r="AE564" s="1"/>
      <c r="AF564" s="1"/>
      <c r="AG564" s="1"/>
      <c r="AH564" s="1"/>
      <c r="AI564" s="1"/>
      <c r="AJ564" s="1"/>
      <c r="AK564" s="1"/>
      <c r="AL564" s="1"/>
      <c r="AM564" s="1"/>
      <c r="AN564" s="1"/>
      <c r="AO564" s="1"/>
      <c r="AP564" s="1"/>
      <c r="AQ564" s="1"/>
      <c r="AR564" s="1"/>
      <c r="AS564" s="1"/>
      <c r="AT564" s="1"/>
      <c r="AU564" s="1"/>
      <c r="AV564" s="1"/>
      <c r="AW564" s="1"/>
    </row>
    <row r="565" spans="28:49" s="12" customFormat="1">
      <c r="AB565" s="1"/>
      <c r="AC565" s="1"/>
      <c r="AD565" s="1"/>
      <c r="AE565" s="1"/>
      <c r="AF565" s="1"/>
      <c r="AG565" s="1"/>
      <c r="AH565" s="1"/>
      <c r="AI565" s="1"/>
      <c r="AJ565" s="1"/>
      <c r="AK565" s="1"/>
      <c r="AL565" s="1"/>
      <c r="AM565" s="1"/>
      <c r="AN565" s="1"/>
      <c r="AO565" s="1"/>
      <c r="AP565" s="1"/>
      <c r="AQ565" s="1"/>
      <c r="AR565" s="1"/>
      <c r="AS565" s="1"/>
      <c r="AT565" s="1"/>
      <c r="AU565" s="1"/>
      <c r="AV565" s="1"/>
      <c r="AW565" s="1"/>
    </row>
    <row r="566" spans="28:49" s="12" customFormat="1">
      <c r="AB566" s="1"/>
      <c r="AC566" s="1"/>
      <c r="AD566" s="1"/>
      <c r="AE566" s="1"/>
      <c r="AF566" s="1"/>
      <c r="AG566" s="1"/>
      <c r="AH566" s="1"/>
      <c r="AI566" s="1"/>
      <c r="AJ566" s="1"/>
      <c r="AK566" s="1"/>
      <c r="AL566" s="1"/>
      <c r="AM566" s="1"/>
      <c r="AN566" s="1"/>
      <c r="AO566" s="1"/>
      <c r="AP566" s="1"/>
      <c r="AQ566" s="1"/>
      <c r="AR566" s="1"/>
      <c r="AS566" s="1"/>
      <c r="AT566" s="1"/>
      <c r="AU566" s="1"/>
      <c r="AV566" s="1"/>
      <c r="AW566" s="1"/>
    </row>
    <row r="567" spans="28:49" s="12" customFormat="1">
      <c r="AB567" s="1"/>
      <c r="AC567" s="1"/>
      <c r="AD567" s="1"/>
      <c r="AE567" s="1"/>
      <c r="AF567" s="1"/>
      <c r="AG567" s="1"/>
      <c r="AH567" s="1"/>
      <c r="AI567" s="1"/>
      <c r="AJ567" s="1"/>
      <c r="AK567" s="1"/>
      <c r="AL567" s="1"/>
      <c r="AM567" s="1"/>
      <c r="AN567" s="1"/>
      <c r="AO567" s="1"/>
      <c r="AP567" s="1"/>
      <c r="AQ567" s="1"/>
      <c r="AR567" s="1"/>
      <c r="AS567" s="1"/>
      <c r="AT567" s="1"/>
      <c r="AU567" s="1"/>
      <c r="AV567" s="1"/>
      <c r="AW567" s="1"/>
    </row>
    <row r="568" spans="28:49" s="12" customFormat="1">
      <c r="AB568" s="1"/>
      <c r="AC568" s="1"/>
      <c r="AD568" s="1"/>
      <c r="AE568" s="1"/>
      <c r="AF568" s="1"/>
      <c r="AG568" s="1"/>
      <c r="AH568" s="1"/>
      <c r="AI568" s="1"/>
      <c r="AJ568" s="1"/>
      <c r="AK568" s="1"/>
      <c r="AL568" s="1"/>
      <c r="AM568" s="1"/>
      <c r="AN568" s="1"/>
      <c r="AO568" s="1"/>
      <c r="AP568" s="1"/>
      <c r="AQ568" s="1"/>
      <c r="AR568" s="1"/>
      <c r="AS568" s="1"/>
      <c r="AT568" s="1"/>
      <c r="AU568" s="1"/>
      <c r="AV568" s="1"/>
      <c r="AW568" s="1"/>
    </row>
    <row r="569" spans="28:49" s="12" customFormat="1">
      <c r="AB569" s="1"/>
      <c r="AC569" s="1"/>
      <c r="AD569" s="1"/>
      <c r="AE569" s="1"/>
      <c r="AF569" s="1"/>
      <c r="AG569" s="1"/>
      <c r="AH569" s="1"/>
      <c r="AI569" s="1"/>
      <c r="AJ569" s="1"/>
      <c r="AK569" s="1"/>
      <c r="AL569" s="1"/>
      <c r="AM569" s="1"/>
      <c r="AN569" s="1"/>
      <c r="AO569" s="1"/>
      <c r="AP569" s="1"/>
      <c r="AQ569" s="1"/>
      <c r="AR569" s="1"/>
      <c r="AS569" s="1"/>
      <c r="AT569" s="1"/>
      <c r="AU569" s="1"/>
      <c r="AV569" s="1"/>
      <c r="AW569" s="1"/>
    </row>
    <row r="570" spans="28:49" s="12" customFormat="1">
      <c r="AB570" s="1"/>
      <c r="AC570" s="1"/>
      <c r="AD570" s="1"/>
      <c r="AE570" s="1"/>
      <c r="AF570" s="1"/>
      <c r="AG570" s="1"/>
      <c r="AH570" s="1"/>
      <c r="AI570" s="1"/>
      <c r="AJ570" s="1"/>
      <c r="AK570" s="1"/>
      <c r="AL570" s="1"/>
      <c r="AM570" s="1"/>
      <c r="AN570" s="1"/>
      <c r="AO570" s="1"/>
      <c r="AP570" s="1"/>
      <c r="AQ570" s="1"/>
      <c r="AR570" s="1"/>
      <c r="AS570" s="1"/>
      <c r="AT570" s="1"/>
      <c r="AU570" s="1"/>
      <c r="AV570" s="1"/>
      <c r="AW570" s="1"/>
    </row>
    <row r="571" spans="28:49" s="12" customFormat="1">
      <c r="AB571" s="1"/>
      <c r="AC571" s="1"/>
      <c r="AD571" s="1"/>
      <c r="AE571" s="1"/>
      <c r="AF571" s="1"/>
      <c r="AG571" s="1"/>
      <c r="AH571" s="1"/>
      <c r="AI571" s="1"/>
      <c r="AJ571" s="1"/>
      <c r="AK571" s="1"/>
      <c r="AL571" s="1"/>
      <c r="AM571" s="1"/>
      <c r="AN571" s="1"/>
      <c r="AO571" s="1"/>
      <c r="AP571" s="1"/>
      <c r="AQ571" s="1"/>
      <c r="AR571" s="1"/>
      <c r="AS571" s="1"/>
      <c r="AT571" s="1"/>
      <c r="AU571" s="1"/>
      <c r="AV571" s="1"/>
      <c r="AW571" s="1"/>
    </row>
    <row r="572" spans="28:49" s="12" customFormat="1">
      <c r="AB572" s="1"/>
      <c r="AC572" s="1"/>
      <c r="AD572" s="1"/>
      <c r="AE572" s="1"/>
      <c r="AF572" s="1"/>
      <c r="AG572" s="1"/>
      <c r="AH572" s="1"/>
      <c r="AI572" s="1"/>
      <c r="AJ572" s="1"/>
      <c r="AK572" s="1"/>
      <c r="AL572" s="1"/>
      <c r="AM572" s="1"/>
      <c r="AN572" s="1"/>
      <c r="AO572" s="1"/>
      <c r="AP572" s="1"/>
      <c r="AQ572" s="1"/>
      <c r="AR572" s="1"/>
      <c r="AS572" s="1"/>
      <c r="AT572" s="1"/>
      <c r="AU572" s="1"/>
      <c r="AV572" s="1"/>
      <c r="AW572" s="1"/>
    </row>
    <row r="573" spans="28:49" s="12" customFormat="1">
      <c r="AB573" s="1"/>
      <c r="AC573" s="1"/>
      <c r="AD573" s="1"/>
      <c r="AE573" s="1"/>
      <c r="AF573" s="1"/>
      <c r="AG573" s="1"/>
      <c r="AH573" s="1"/>
      <c r="AI573" s="1"/>
      <c r="AJ573" s="1"/>
      <c r="AK573" s="1"/>
      <c r="AL573" s="1"/>
      <c r="AM573" s="1"/>
      <c r="AN573" s="1"/>
      <c r="AO573" s="1"/>
      <c r="AP573" s="1"/>
      <c r="AQ573" s="1"/>
      <c r="AR573" s="1"/>
      <c r="AS573" s="1"/>
      <c r="AT573" s="1"/>
      <c r="AU573" s="1"/>
      <c r="AV573" s="1"/>
      <c r="AW573" s="1"/>
    </row>
    <row r="574" spans="28:49" s="12" customFormat="1">
      <c r="AB574" s="1"/>
      <c r="AC574" s="1"/>
      <c r="AD574" s="1"/>
      <c r="AE574" s="1"/>
      <c r="AF574" s="1"/>
      <c r="AG574" s="1"/>
      <c r="AH574" s="1"/>
      <c r="AI574" s="1"/>
      <c r="AJ574" s="1"/>
      <c r="AK574" s="1"/>
      <c r="AL574" s="1"/>
      <c r="AM574" s="1"/>
      <c r="AN574" s="1"/>
      <c r="AO574" s="1"/>
      <c r="AP574" s="1"/>
      <c r="AQ574" s="1"/>
      <c r="AR574" s="1"/>
      <c r="AS574" s="1"/>
      <c r="AT574" s="1"/>
      <c r="AU574" s="1"/>
      <c r="AV574" s="1"/>
      <c r="AW574" s="1"/>
    </row>
    <row r="575" spans="28:49" s="12" customFormat="1">
      <c r="AB575" s="1"/>
      <c r="AC575" s="1"/>
      <c r="AD575" s="1"/>
      <c r="AE575" s="1"/>
      <c r="AF575" s="1"/>
      <c r="AG575" s="1"/>
      <c r="AH575" s="1"/>
      <c r="AI575" s="1"/>
      <c r="AJ575" s="1"/>
      <c r="AK575" s="1"/>
      <c r="AL575" s="1"/>
      <c r="AM575" s="1"/>
      <c r="AN575" s="1"/>
      <c r="AO575" s="1"/>
      <c r="AP575" s="1"/>
      <c r="AQ575" s="1"/>
      <c r="AR575" s="1"/>
      <c r="AS575" s="1"/>
      <c r="AT575" s="1"/>
      <c r="AU575" s="1"/>
      <c r="AV575" s="1"/>
      <c r="AW575" s="1"/>
    </row>
    <row r="576" spans="28:49" s="12" customFormat="1">
      <c r="AB576" s="1"/>
      <c r="AC576" s="1"/>
      <c r="AD576" s="1"/>
      <c r="AE576" s="1"/>
      <c r="AF576" s="1"/>
      <c r="AG576" s="1"/>
      <c r="AH576" s="1"/>
      <c r="AI576" s="1"/>
      <c r="AJ576" s="1"/>
      <c r="AK576" s="1"/>
      <c r="AL576" s="1"/>
      <c r="AM576" s="1"/>
      <c r="AN576" s="1"/>
      <c r="AO576" s="1"/>
      <c r="AP576" s="1"/>
      <c r="AQ576" s="1"/>
      <c r="AR576" s="1"/>
      <c r="AS576" s="1"/>
      <c r="AT576" s="1"/>
      <c r="AU576" s="1"/>
      <c r="AV576" s="1"/>
      <c r="AW576" s="1"/>
    </row>
    <row r="577" spans="28:49" s="12" customFormat="1">
      <c r="AB577" s="1"/>
      <c r="AC577" s="1"/>
      <c r="AD577" s="1"/>
      <c r="AE577" s="1"/>
      <c r="AF577" s="1"/>
      <c r="AG577" s="1"/>
      <c r="AH577" s="1"/>
      <c r="AI577" s="1"/>
      <c r="AJ577" s="1"/>
      <c r="AK577" s="1"/>
      <c r="AL577" s="1"/>
      <c r="AM577" s="1"/>
      <c r="AN577" s="1"/>
      <c r="AO577" s="1"/>
      <c r="AP577" s="1"/>
      <c r="AQ577" s="1"/>
      <c r="AR577" s="1"/>
      <c r="AS577" s="1"/>
      <c r="AT577" s="1"/>
      <c r="AU577" s="1"/>
      <c r="AV577" s="1"/>
      <c r="AW577" s="1"/>
    </row>
    <row r="578" spans="28:49" s="12" customFormat="1">
      <c r="AB578" s="1"/>
      <c r="AC578" s="1"/>
      <c r="AD578" s="1"/>
      <c r="AE578" s="1"/>
      <c r="AF578" s="1"/>
      <c r="AG578" s="1"/>
      <c r="AH578" s="1"/>
      <c r="AI578" s="1"/>
      <c r="AJ578" s="1"/>
      <c r="AK578" s="1"/>
      <c r="AL578" s="1"/>
      <c r="AM578" s="1"/>
      <c r="AN578" s="1"/>
      <c r="AO578" s="1"/>
      <c r="AP578" s="1"/>
      <c r="AQ578" s="1"/>
      <c r="AR578" s="1"/>
      <c r="AS578" s="1"/>
      <c r="AT578" s="1"/>
      <c r="AU578" s="1"/>
      <c r="AV578" s="1"/>
      <c r="AW578" s="1"/>
    </row>
    <row r="579" spans="28:49" s="12" customFormat="1">
      <c r="AB579" s="1"/>
      <c r="AC579" s="1"/>
      <c r="AD579" s="1"/>
      <c r="AE579" s="1"/>
      <c r="AF579" s="1"/>
      <c r="AG579" s="1"/>
      <c r="AH579" s="1"/>
      <c r="AI579" s="1"/>
      <c r="AJ579" s="1"/>
      <c r="AK579" s="1"/>
      <c r="AL579" s="1"/>
      <c r="AM579" s="1"/>
      <c r="AN579" s="1"/>
      <c r="AO579" s="1"/>
      <c r="AP579" s="1"/>
      <c r="AQ579" s="1"/>
      <c r="AR579" s="1"/>
      <c r="AS579" s="1"/>
      <c r="AT579" s="1"/>
      <c r="AU579" s="1"/>
      <c r="AV579" s="1"/>
      <c r="AW579" s="1"/>
    </row>
    <row r="580" spans="28:49" s="12" customFormat="1">
      <c r="AB580" s="1"/>
      <c r="AC580" s="1"/>
      <c r="AD580" s="1"/>
      <c r="AE580" s="1"/>
      <c r="AF580" s="1"/>
      <c r="AG580" s="1"/>
      <c r="AH580" s="1"/>
      <c r="AI580" s="1"/>
      <c r="AJ580" s="1"/>
      <c r="AK580" s="1"/>
      <c r="AL580" s="1"/>
      <c r="AM580" s="1"/>
      <c r="AN580" s="1"/>
      <c r="AO580" s="1"/>
      <c r="AP580" s="1"/>
      <c r="AQ580" s="1"/>
      <c r="AR580" s="1"/>
      <c r="AS580" s="1"/>
      <c r="AT580" s="1"/>
      <c r="AU580" s="1"/>
      <c r="AV580" s="1"/>
      <c r="AW580" s="1"/>
    </row>
    <row r="581" spans="28:49" s="12" customFormat="1">
      <c r="AB581" s="1"/>
      <c r="AC581" s="1"/>
      <c r="AD581" s="1"/>
      <c r="AE581" s="1"/>
      <c r="AF581" s="1"/>
      <c r="AG581" s="1"/>
      <c r="AH581" s="1"/>
      <c r="AI581" s="1"/>
      <c r="AJ581" s="1"/>
      <c r="AK581" s="1"/>
      <c r="AL581" s="1"/>
      <c r="AM581" s="1"/>
      <c r="AN581" s="1"/>
      <c r="AO581" s="1"/>
      <c r="AP581" s="1"/>
      <c r="AQ581" s="1"/>
      <c r="AR581" s="1"/>
      <c r="AS581" s="1"/>
      <c r="AT581" s="1"/>
      <c r="AU581" s="1"/>
      <c r="AV581" s="1"/>
      <c r="AW581" s="1"/>
    </row>
    <row r="582" spans="28:49" s="12" customFormat="1">
      <c r="AB582" s="1"/>
      <c r="AC582" s="1"/>
      <c r="AD582" s="1"/>
      <c r="AE582" s="1"/>
      <c r="AF582" s="1"/>
      <c r="AG582" s="1"/>
      <c r="AH582" s="1"/>
      <c r="AI582" s="1"/>
      <c r="AJ582" s="1"/>
      <c r="AK582" s="1"/>
      <c r="AL582" s="1"/>
      <c r="AM582" s="1"/>
      <c r="AN582" s="1"/>
      <c r="AO582" s="1"/>
      <c r="AP582" s="1"/>
      <c r="AQ582" s="1"/>
      <c r="AR582" s="1"/>
      <c r="AS582" s="1"/>
      <c r="AT582" s="1"/>
      <c r="AU582" s="1"/>
      <c r="AV582" s="1"/>
      <c r="AW582" s="1"/>
    </row>
    <row r="583" spans="28:49" s="12" customFormat="1">
      <c r="AB583" s="1"/>
      <c r="AC583" s="1"/>
      <c r="AD583" s="1"/>
      <c r="AE583" s="1"/>
      <c r="AF583" s="1"/>
      <c r="AG583" s="1"/>
      <c r="AH583" s="1"/>
      <c r="AI583" s="1"/>
      <c r="AJ583" s="1"/>
      <c r="AK583" s="1"/>
      <c r="AL583" s="1"/>
      <c r="AM583" s="1"/>
      <c r="AN583" s="1"/>
      <c r="AO583" s="1"/>
      <c r="AP583" s="1"/>
      <c r="AQ583" s="1"/>
      <c r="AR583" s="1"/>
      <c r="AS583" s="1"/>
      <c r="AT583" s="1"/>
      <c r="AU583" s="1"/>
      <c r="AV583" s="1"/>
      <c r="AW583" s="1"/>
    </row>
    <row r="584" spans="28:49" s="12" customFormat="1">
      <c r="AB584" s="1"/>
      <c r="AC584" s="1"/>
      <c r="AD584" s="1"/>
      <c r="AE584" s="1"/>
      <c r="AF584" s="1"/>
      <c r="AG584" s="1"/>
      <c r="AH584" s="1"/>
      <c r="AI584" s="1"/>
      <c r="AJ584" s="1"/>
      <c r="AK584" s="1"/>
      <c r="AL584" s="1"/>
      <c r="AM584" s="1"/>
      <c r="AN584" s="1"/>
      <c r="AO584" s="1"/>
      <c r="AP584" s="1"/>
      <c r="AQ584" s="1"/>
      <c r="AR584" s="1"/>
      <c r="AS584" s="1"/>
      <c r="AT584" s="1"/>
      <c r="AU584" s="1"/>
      <c r="AV584" s="1"/>
      <c r="AW584" s="1"/>
    </row>
    <row r="585" spans="28:49" s="12" customFormat="1">
      <c r="AB585" s="1"/>
      <c r="AC585" s="1"/>
      <c r="AD585" s="1"/>
      <c r="AE585" s="1"/>
      <c r="AF585" s="1"/>
      <c r="AG585" s="1"/>
      <c r="AH585" s="1"/>
      <c r="AI585" s="1"/>
      <c r="AJ585" s="1"/>
      <c r="AK585" s="1"/>
      <c r="AL585" s="1"/>
      <c r="AM585" s="1"/>
      <c r="AN585" s="1"/>
      <c r="AO585" s="1"/>
      <c r="AP585" s="1"/>
      <c r="AQ585" s="1"/>
      <c r="AR585" s="1"/>
      <c r="AS585" s="1"/>
      <c r="AT585" s="1"/>
      <c r="AU585" s="1"/>
      <c r="AV585" s="1"/>
      <c r="AW585" s="1"/>
    </row>
    <row r="586" spans="28:49" s="12" customFormat="1">
      <c r="AB586" s="1"/>
      <c r="AC586" s="1"/>
      <c r="AD586" s="1"/>
      <c r="AE586" s="1"/>
      <c r="AF586" s="1"/>
      <c r="AG586" s="1"/>
      <c r="AH586" s="1"/>
      <c r="AI586" s="1"/>
      <c r="AJ586" s="1"/>
      <c r="AK586" s="1"/>
      <c r="AL586" s="1"/>
      <c r="AM586" s="1"/>
      <c r="AN586" s="1"/>
      <c r="AO586" s="1"/>
      <c r="AP586" s="1"/>
      <c r="AQ586" s="1"/>
      <c r="AR586" s="1"/>
      <c r="AS586" s="1"/>
      <c r="AT586" s="1"/>
      <c r="AU586" s="1"/>
      <c r="AV586" s="1"/>
      <c r="AW586" s="1"/>
    </row>
    <row r="587" spans="28:49" s="12" customFormat="1">
      <c r="AB587" s="1"/>
      <c r="AC587" s="1"/>
      <c r="AD587" s="1"/>
      <c r="AE587" s="1"/>
      <c r="AF587" s="1"/>
      <c r="AG587" s="1"/>
      <c r="AH587" s="1"/>
      <c r="AI587" s="1"/>
      <c r="AJ587" s="1"/>
      <c r="AK587" s="1"/>
      <c r="AL587" s="1"/>
      <c r="AM587" s="1"/>
      <c r="AN587" s="1"/>
      <c r="AO587" s="1"/>
      <c r="AP587" s="1"/>
      <c r="AQ587" s="1"/>
      <c r="AR587" s="1"/>
      <c r="AS587" s="1"/>
      <c r="AT587" s="1"/>
      <c r="AU587" s="1"/>
      <c r="AV587" s="1"/>
      <c r="AW587" s="1"/>
    </row>
    <row r="588" spans="28:49" s="12" customFormat="1">
      <c r="AB588" s="1"/>
      <c r="AC588" s="1"/>
      <c r="AD588" s="1"/>
      <c r="AE588" s="1"/>
      <c r="AF588" s="1"/>
      <c r="AG588" s="1"/>
      <c r="AH588" s="1"/>
      <c r="AI588" s="1"/>
      <c r="AJ588" s="1"/>
      <c r="AK588" s="1"/>
      <c r="AL588" s="1"/>
      <c r="AM588" s="1"/>
      <c r="AN588" s="1"/>
      <c r="AO588" s="1"/>
      <c r="AP588" s="1"/>
      <c r="AQ588" s="1"/>
      <c r="AR588" s="1"/>
      <c r="AS588" s="1"/>
      <c r="AT588" s="1"/>
      <c r="AU588" s="1"/>
      <c r="AV588" s="1"/>
      <c r="AW588" s="1"/>
    </row>
    <row r="589" spans="28:49" s="12" customFormat="1">
      <c r="AB589" s="1"/>
      <c r="AC589" s="1"/>
      <c r="AD589" s="1"/>
      <c r="AE589" s="1"/>
      <c r="AF589" s="1"/>
      <c r="AG589" s="1"/>
      <c r="AH589" s="1"/>
      <c r="AI589" s="1"/>
      <c r="AJ589" s="1"/>
      <c r="AK589" s="1"/>
      <c r="AL589" s="1"/>
      <c r="AM589" s="1"/>
      <c r="AN589" s="1"/>
      <c r="AO589" s="1"/>
      <c r="AP589" s="1"/>
      <c r="AQ589" s="1"/>
      <c r="AR589" s="1"/>
      <c r="AS589" s="1"/>
      <c r="AT589" s="1"/>
      <c r="AU589" s="1"/>
      <c r="AV589" s="1"/>
      <c r="AW589" s="1"/>
    </row>
    <row r="590" spans="28:49" s="12" customFormat="1">
      <c r="AB590" s="1"/>
      <c r="AC590" s="1"/>
      <c r="AD590" s="1"/>
      <c r="AE590" s="1"/>
      <c r="AF590" s="1"/>
      <c r="AG590" s="1"/>
      <c r="AH590" s="1"/>
      <c r="AI590" s="1"/>
      <c r="AJ590" s="1"/>
      <c r="AK590" s="1"/>
      <c r="AL590" s="1"/>
      <c r="AM590" s="1"/>
      <c r="AN590" s="1"/>
      <c r="AO590" s="1"/>
      <c r="AP590" s="1"/>
      <c r="AQ590" s="1"/>
      <c r="AR590" s="1"/>
      <c r="AS590" s="1"/>
      <c r="AT590" s="1"/>
      <c r="AU590" s="1"/>
      <c r="AV590" s="1"/>
      <c r="AW590" s="1"/>
    </row>
    <row r="591" spans="28:49" s="12" customFormat="1">
      <c r="AB591" s="1"/>
      <c r="AC591" s="1"/>
      <c r="AD591" s="1"/>
      <c r="AE591" s="1"/>
      <c r="AF591" s="1"/>
      <c r="AG591" s="1"/>
      <c r="AH591" s="1"/>
      <c r="AI591" s="1"/>
      <c r="AJ591" s="1"/>
      <c r="AK591" s="1"/>
      <c r="AL591" s="1"/>
      <c r="AM591" s="1"/>
      <c r="AN591" s="1"/>
      <c r="AO591" s="1"/>
      <c r="AP591" s="1"/>
      <c r="AQ591" s="1"/>
      <c r="AR591" s="1"/>
      <c r="AS591" s="1"/>
      <c r="AT591" s="1"/>
      <c r="AU591" s="1"/>
      <c r="AV591" s="1"/>
      <c r="AW591" s="1"/>
    </row>
    <row r="592" spans="28:49" s="12" customFormat="1">
      <c r="AB592" s="1"/>
      <c r="AC592" s="1"/>
      <c r="AD592" s="1"/>
      <c r="AE592" s="1"/>
      <c r="AF592" s="1"/>
      <c r="AG592" s="1"/>
      <c r="AH592" s="1"/>
      <c r="AI592" s="1"/>
      <c r="AJ592" s="1"/>
      <c r="AK592" s="1"/>
      <c r="AL592" s="1"/>
      <c r="AM592" s="1"/>
      <c r="AN592" s="1"/>
      <c r="AO592" s="1"/>
      <c r="AP592" s="1"/>
      <c r="AQ592" s="1"/>
      <c r="AR592" s="1"/>
      <c r="AS592" s="1"/>
      <c r="AT592" s="1"/>
      <c r="AU592" s="1"/>
      <c r="AV592" s="1"/>
      <c r="AW592" s="1"/>
    </row>
    <row r="593" spans="28:49" s="12" customFormat="1">
      <c r="AB593" s="1"/>
      <c r="AC593" s="1"/>
      <c r="AD593" s="1"/>
      <c r="AE593" s="1"/>
      <c r="AF593" s="1"/>
      <c r="AG593" s="1"/>
      <c r="AH593" s="1"/>
      <c r="AI593" s="1"/>
      <c r="AJ593" s="1"/>
      <c r="AK593" s="1"/>
      <c r="AL593" s="1"/>
      <c r="AM593" s="1"/>
      <c r="AN593" s="1"/>
      <c r="AO593" s="1"/>
      <c r="AP593" s="1"/>
      <c r="AQ593" s="1"/>
      <c r="AR593" s="1"/>
      <c r="AS593" s="1"/>
      <c r="AT593" s="1"/>
      <c r="AU593" s="1"/>
      <c r="AV593" s="1"/>
      <c r="AW593" s="1"/>
    </row>
    <row r="594" spans="28:49" s="12" customFormat="1">
      <c r="AB594" s="1"/>
      <c r="AC594" s="1"/>
      <c r="AD594" s="1"/>
      <c r="AE594" s="1"/>
      <c r="AF594" s="1"/>
      <c r="AG594" s="1"/>
      <c r="AH594" s="1"/>
      <c r="AI594" s="1"/>
      <c r="AJ594" s="1"/>
      <c r="AK594" s="1"/>
      <c r="AL594" s="1"/>
      <c r="AM594" s="1"/>
      <c r="AN594" s="1"/>
      <c r="AO594" s="1"/>
      <c r="AP594" s="1"/>
      <c r="AQ594" s="1"/>
      <c r="AR594" s="1"/>
      <c r="AS594" s="1"/>
      <c r="AT594" s="1"/>
      <c r="AU594" s="1"/>
      <c r="AV594" s="1"/>
      <c r="AW594" s="1"/>
    </row>
    <row r="595" spans="28:49" s="12" customFormat="1">
      <c r="AB595" s="1"/>
      <c r="AC595" s="1"/>
      <c r="AD595" s="1"/>
      <c r="AE595" s="1"/>
      <c r="AF595" s="1"/>
      <c r="AG595" s="1"/>
      <c r="AH595" s="1"/>
      <c r="AI595" s="1"/>
      <c r="AJ595" s="1"/>
      <c r="AK595" s="1"/>
      <c r="AL595" s="1"/>
      <c r="AM595" s="1"/>
      <c r="AN595" s="1"/>
      <c r="AO595" s="1"/>
      <c r="AP595" s="1"/>
      <c r="AQ595" s="1"/>
      <c r="AR595" s="1"/>
      <c r="AS595" s="1"/>
      <c r="AT595" s="1"/>
      <c r="AU595" s="1"/>
      <c r="AV595" s="1"/>
      <c r="AW595" s="1"/>
    </row>
    <row r="596" spans="28:49" s="12" customFormat="1">
      <c r="AB596" s="1"/>
      <c r="AC596" s="1"/>
      <c r="AD596" s="1"/>
      <c r="AE596" s="1"/>
      <c r="AF596" s="1"/>
      <c r="AG596" s="1"/>
      <c r="AH596" s="1"/>
      <c r="AI596" s="1"/>
      <c r="AJ596" s="1"/>
      <c r="AK596" s="1"/>
      <c r="AL596" s="1"/>
      <c r="AM596" s="1"/>
      <c r="AN596" s="1"/>
      <c r="AO596" s="1"/>
      <c r="AP596" s="1"/>
      <c r="AQ596" s="1"/>
      <c r="AR596" s="1"/>
      <c r="AS596" s="1"/>
      <c r="AT596" s="1"/>
      <c r="AU596" s="1"/>
      <c r="AV596" s="1"/>
      <c r="AW596" s="1"/>
    </row>
    <row r="597" spans="28:49" s="12" customFormat="1">
      <c r="AB597" s="1"/>
      <c r="AC597" s="1"/>
      <c r="AD597" s="1"/>
      <c r="AE597" s="1"/>
      <c r="AF597" s="1"/>
      <c r="AG597" s="1"/>
      <c r="AH597" s="1"/>
      <c r="AI597" s="1"/>
      <c r="AJ597" s="1"/>
      <c r="AK597" s="1"/>
      <c r="AL597" s="1"/>
      <c r="AM597" s="1"/>
      <c r="AN597" s="1"/>
      <c r="AO597" s="1"/>
      <c r="AP597" s="1"/>
      <c r="AQ597" s="1"/>
      <c r="AR597" s="1"/>
      <c r="AS597" s="1"/>
      <c r="AT597" s="1"/>
      <c r="AU597" s="1"/>
      <c r="AV597" s="1"/>
      <c r="AW597" s="1"/>
    </row>
    <row r="598" spans="28:49" s="12" customFormat="1">
      <c r="AB598" s="1"/>
      <c r="AC598" s="1"/>
      <c r="AD598" s="1"/>
      <c r="AE598" s="1"/>
      <c r="AF598" s="1"/>
      <c r="AG598" s="1"/>
      <c r="AH598" s="1"/>
      <c r="AI598" s="1"/>
      <c r="AJ598" s="1"/>
      <c r="AK598" s="1"/>
      <c r="AL598" s="1"/>
      <c r="AM598" s="1"/>
      <c r="AN598" s="1"/>
      <c r="AO598" s="1"/>
      <c r="AP598" s="1"/>
      <c r="AQ598" s="1"/>
      <c r="AR598" s="1"/>
      <c r="AS598" s="1"/>
      <c r="AT598" s="1"/>
      <c r="AU598" s="1"/>
      <c r="AV598" s="1"/>
      <c r="AW598" s="1"/>
    </row>
    <row r="599" spans="28:49" s="12" customFormat="1">
      <c r="AB599" s="1"/>
      <c r="AC599" s="1"/>
      <c r="AD599" s="1"/>
      <c r="AE599" s="1"/>
      <c r="AF599" s="1"/>
      <c r="AG599" s="1"/>
      <c r="AH599" s="1"/>
      <c r="AI599" s="1"/>
      <c r="AJ599" s="1"/>
      <c r="AK599" s="1"/>
      <c r="AL599" s="1"/>
      <c r="AM599" s="1"/>
      <c r="AN599" s="1"/>
      <c r="AO599" s="1"/>
      <c r="AP599" s="1"/>
      <c r="AQ599" s="1"/>
      <c r="AR599" s="1"/>
      <c r="AS599" s="1"/>
      <c r="AT599" s="1"/>
      <c r="AU599" s="1"/>
      <c r="AV599" s="1"/>
      <c r="AW599" s="1"/>
    </row>
    <row r="600" spans="28:49" s="12" customFormat="1">
      <c r="AB600" s="1"/>
      <c r="AC600" s="1"/>
      <c r="AD600" s="1"/>
      <c r="AE600" s="1"/>
      <c r="AF600" s="1"/>
      <c r="AG600" s="1"/>
      <c r="AH600" s="1"/>
      <c r="AI600" s="1"/>
      <c r="AJ600" s="1"/>
      <c r="AK600" s="1"/>
      <c r="AL600" s="1"/>
      <c r="AM600" s="1"/>
      <c r="AN600" s="1"/>
      <c r="AO600" s="1"/>
      <c r="AP600" s="1"/>
      <c r="AQ600" s="1"/>
      <c r="AR600" s="1"/>
      <c r="AS600" s="1"/>
      <c r="AT600" s="1"/>
      <c r="AU600" s="1"/>
      <c r="AV600" s="1"/>
      <c r="AW600" s="1"/>
    </row>
    <row r="601" spans="28:49" s="12" customFormat="1">
      <c r="AB601" s="1"/>
      <c r="AC601" s="1"/>
      <c r="AD601" s="1"/>
      <c r="AE601" s="1"/>
      <c r="AF601" s="1"/>
      <c r="AG601" s="1"/>
      <c r="AH601" s="1"/>
      <c r="AI601" s="1"/>
      <c r="AJ601" s="1"/>
      <c r="AK601" s="1"/>
      <c r="AL601" s="1"/>
      <c r="AM601" s="1"/>
      <c r="AN601" s="1"/>
      <c r="AO601" s="1"/>
      <c r="AP601" s="1"/>
      <c r="AQ601" s="1"/>
      <c r="AR601" s="1"/>
      <c r="AS601" s="1"/>
      <c r="AT601" s="1"/>
      <c r="AU601" s="1"/>
      <c r="AV601" s="1"/>
      <c r="AW601" s="1"/>
    </row>
    <row r="602" spans="28:49" s="12" customFormat="1">
      <c r="AB602" s="1"/>
      <c r="AC602" s="1"/>
      <c r="AD602" s="1"/>
      <c r="AE602" s="1"/>
      <c r="AF602" s="1"/>
      <c r="AG602" s="1"/>
      <c r="AH602" s="1"/>
      <c r="AI602" s="1"/>
      <c r="AJ602" s="1"/>
      <c r="AK602" s="1"/>
      <c r="AL602" s="1"/>
      <c r="AM602" s="1"/>
      <c r="AN602" s="1"/>
      <c r="AO602" s="1"/>
      <c r="AP602" s="1"/>
      <c r="AQ602" s="1"/>
      <c r="AR602" s="1"/>
      <c r="AS602" s="1"/>
      <c r="AT602" s="1"/>
      <c r="AU602" s="1"/>
      <c r="AV602" s="1"/>
      <c r="AW602" s="1"/>
    </row>
    <row r="603" spans="28:49" s="12" customFormat="1">
      <c r="AB603" s="1"/>
      <c r="AC603" s="1"/>
      <c r="AD603" s="1"/>
      <c r="AE603" s="1"/>
      <c r="AF603" s="1"/>
      <c r="AG603" s="1"/>
      <c r="AH603" s="1"/>
      <c r="AI603" s="1"/>
      <c r="AJ603" s="1"/>
      <c r="AK603" s="1"/>
      <c r="AL603" s="1"/>
      <c r="AM603" s="1"/>
      <c r="AN603" s="1"/>
      <c r="AO603" s="1"/>
      <c r="AP603" s="1"/>
      <c r="AQ603" s="1"/>
      <c r="AR603" s="1"/>
      <c r="AS603" s="1"/>
      <c r="AT603" s="1"/>
      <c r="AU603" s="1"/>
      <c r="AV603" s="1"/>
      <c r="AW603" s="1"/>
    </row>
    <row r="604" spans="28:49" s="12" customFormat="1">
      <c r="AB604" s="1"/>
      <c r="AC604" s="1"/>
      <c r="AD604" s="1"/>
      <c r="AE604" s="1"/>
      <c r="AF604" s="1"/>
      <c r="AG604" s="1"/>
      <c r="AH604" s="1"/>
      <c r="AI604" s="1"/>
      <c r="AJ604" s="1"/>
      <c r="AK604" s="1"/>
      <c r="AL604" s="1"/>
      <c r="AM604" s="1"/>
      <c r="AN604" s="1"/>
      <c r="AO604" s="1"/>
      <c r="AP604" s="1"/>
      <c r="AQ604" s="1"/>
      <c r="AR604" s="1"/>
      <c r="AS604" s="1"/>
      <c r="AT604" s="1"/>
      <c r="AU604" s="1"/>
      <c r="AV604" s="1"/>
      <c r="AW604" s="1"/>
    </row>
    <row r="605" spans="28:49" s="12" customFormat="1">
      <c r="AB605" s="1"/>
      <c r="AC605" s="1"/>
      <c r="AD605" s="1"/>
      <c r="AE605" s="1"/>
      <c r="AF605" s="1"/>
      <c r="AG605" s="1"/>
      <c r="AH605" s="1"/>
      <c r="AI605" s="1"/>
      <c r="AJ605" s="1"/>
      <c r="AK605" s="1"/>
      <c r="AL605" s="1"/>
      <c r="AM605" s="1"/>
      <c r="AN605" s="1"/>
      <c r="AO605" s="1"/>
      <c r="AP605" s="1"/>
      <c r="AQ605" s="1"/>
      <c r="AR605" s="1"/>
      <c r="AS605" s="1"/>
      <c r="AT605" s="1"/>
      <c r="AU605" s="1"/>
      <c r="AV605" s="1"/>
      <c r="AW605" s="1"/>
    </row>
    <row r="606" spans="28:49" s="12" customFormat="1">
      <c r="AB606" s="1"/>
      <c r="AC606" s="1"/>
      <c r="AD606" s="1"/>
      <c r="AE606" s="1"/>
      <c r="AF606" s="1"/>
      <c r="AG606" s="1"/>
      <c r="AH606" s="1"/>
      <c r="AI606" s="1"/>
      <c r="AJ606" s="1"/>
      <c r="AK606" s="1"/>
      <c r="AL606" s="1"/>
      <c r="AM606" s="1"/>
      <c r="AN606" s="1"/>
      <c r="AO606" s="1"/>
      <c r="AP606" s="1"/>
      <c r="AQ606" s="1"/>
      <c r="AR606" s="1"/>
      <c r="AS606" s="1"/>
      <c r="AT606" s="1"/>
      <c r="AU606" s="1"/>
      <c r="AV606" s="1"/>
      <c r="AW606" s="1"/>
    </row>
    <row r="607" spans="28:49" s="12" customFormat="1">
      <c r="AB607" s="1"/>
      <c r="AC607" s="1"/>
      <c r="AD607" s="1"/>
      <c r="AE607" s="1"/>
      <c r="AF607" s="1"/>
      <c r="AG607" s="1"/>
      <c r="AH607" s="1"/>
      <c r="AI607" s="1"/>
      <c r="AJ607" s="1"/>
      <c r="AK607" s="1"/>
      <c r="AL607" s="1"/>
      <c r="AM607" s="1"/>
      <c r="AN607" s="1"/>
      <c r="AO607" s="1"/>
      <c r="AP607" s="1"/>
      <c r="AQ607" s="1"/>
      <c r="AR607" s="1"/>
      <c r="AS607" s="1"/>
      <c r="AT607" s="1"/>
      <c r="AU607" s="1"/>
      <c r="AV607" s="1"/>
      <c r="AW607" s="1"/>
    </row>
    <row r="608" spans="28:49" s="12" customFormat="1">
      <c r="AB608" s="1"/>
      <c r="AC608" s="1"/>
      <c r="AD608" s="1"/>
      <c r="AE608" s="1"/>
      <c r="AF608" s="1"/>
      <c r="AG608" s="1"/>
      <c r="AH608" s="1"/>
      <c r="AI608" s="1"/>
      <c r="AJ608" s="1"/>
      <c r="AK608" s="1"/>
      <c r="AL608" s="1"/>
      <c r="AM608" s="1"/>
      <c r="AN608" s="1"/>
      <c r="AO608" s="1"/>
      <c r="AP608" s="1"/>
      <c r="AQ608" s="1"/>
      <c r="AR608" s="1"/>
      <c r="AS608" s="1"/>
      <c r="AT608" s="1"/>
      <c r="AU608" s="1"/>
      <c r="AV608" s="1"/>
      <c r="AW608" s="1"/>
    </row>
    <row r="609" spans="28:49" s="12" customFormat="1">
      <c r="AB609" s="1"/>
      <c r="AC609" s="1"/>
      <c r="AD609" s="1"/>
      <c r="AE609" s="1"/>
      <c r="AF609" s="1"/>
      <c r="AG609" s="1"/>
      <c r="AH609" s="1"/>
      <c r="AI609" s="1"/>
      <c r="AJ609" s="1"/>
      <c r="AK609" s="1"/>
      <c r="AL609" s="1"/>
      <c r="AM609" s="1"/>
      <c r="AN609" s="1"/>
      <c r="AO609" s="1"/>
      <c r="AP609" s="1"/>
      <c r="AQ609" s="1"/>
      <c r="AR609" s="1"/>
      <c r="AS609" s="1"/>
      <c r="AT609" s="1"/>
      <c r="AU609" s="1"/>
      <c r="AV609" s="1"/>
      <c r="AW609" s="1"/>
    </row>
    <row r="610" spans="28:49" s="12" customFormat="1">
      <c r="AB610" s="1"/>
      <c r="AC610" s="1"/>
      <c r="AD610" s="1"/>
      <c r="AE610" s="1"/>
      <c r="AF610" s="1"/>
      <c r="AG610" s="1"/>
      <c r="AH610" s="1"/>
      <c r="AI610" s="1"/>
      <c r="AJ610" s="1"/>
      <c r="AK610" s="1"/>
      <c r="AL610" s="1"/>
      <c r="AM610" s="1"/>
      <c r="AN610" s="1"/>
      <c r="AO610" s="1"/>
      <c r="AP610" s="1"/>
      <c r="AQ610" s="1"/>
      <c r="AR610" s="1"/>
      <c r="AS610" s="1"/>
      <c r="AT610" s="1"/>
      <c r="AU610" s="1"/>
      <c r="AV610" s="1"/>
      <c r="AW610" s="1"/>
    </row>
    <row r="611" spans="28:49" s="12" customFormat="1">
      <c r="AB611" s="1"/>
      <c r="AC611" s="1"/>
      <c r="AD611" s="1"/>
      <c r="AE611" s="1"/>
      <c r="AF611" s="1"/>
      <c r="AG611" s="1"/>
      <c r="AH611" s="1"/>
      <c r="AI611" s="1"/>
      <c r="AJ611" s="1"/>
      <c r="AK611" s="1"/>
      <c r="AL611" s="1"/>
      <c r="AM611" s="1"/>
      <c r="AN611" s="1"/>
      <c r="AO611" s="1"/>
      <c r="AP611" s="1"/>
      <c r="AQ611" s="1"/>
      <c r="AR611" s="1"/>
      <c r="AS611" s="1"/>
      <c r="AT611" s="1"/>
      <c r="AU611" s="1"/>
      <c r="AV611" s="1"/>
      <c r="AW611" s="1"/>
    </row>
    <row r="612" spans="28:49" s="12" customFormat="1">
      <c r="AB612" s="1"/>
      <c r="AC612" s="1"/>
      <c r="AD612" s="1"/>
      <c r="AE612" s="1"/>
      <c r="AF612" s="1"/>
      <c r="AG612" s="1"/>
      <c r="AH612" s="1"/>
      <c r="AI612" s="1"/>
      <c r="AJ612" s="1"/>
      <c r="AK612" s="1"/>
      <c r="AL612" s="1"/>
      <c r="AM612" s="1"/>
      <c r="AN612" s="1"/>
      <c r="AO612" s="1"/>
      <c r="AP612" s="1"/>
      <c r="AQ612" s="1"/>
      <c r="AR612" s="1"/>
      <c r="AS612" s="1"/>
      <c r="AT612" s="1"/>
      <c r="AU612" s="1"/>
      <c r="AV612" s="1"/>
      <c r="AW612" s="1"/>
    </row>
    <row r="613" spans="28:49" s="12" customFormat="1">
      <c r="AB613" s="1"/>
      <c r="AC613" s="1"/>
      <c r="AD613" s="1"/>
      <c r="AE613" s="1"/>
      <c r="AF613" s="1"/>
      <c r="AG613" s="1"/>
      <c r="AH613" s="1"/>
      <c r="AI613" s="1"/>
      <c r="AJ613" s="1"/>
      <c r="AK613" s="1"/>
      <c r="AL613" s="1"/>
      <c r="AM613" s="1"/>
      <c r="AN613" s="1"/>
      <c r="AO613" s="1"/>
      <c r="AP613" s="1"/>
      <c r="AQ613" s="1"/>
      <c r="AR613" s="1"/>
      <c r="AS613" s="1"/>
      <c r="AT613" s="1"/>
      <c r="AU613" s="1"/>
      <c r="AV613" s="1"/>
      <c r="AW613" s="1"/>
    </row>
    <row r="614" spans="28:49" s="12" customFormat="1">
      <c r="AB614" s="1"/>
      <c r="AC614" s="1"/>
      <c r="AD614" s="1"/>
      <c r="AE614" s="1"/>
      <c r="AF614" s="1"/>
      <c r="AG614" s="1"/>
      <c r="AH614" s="1"/>
      <c r="AI614" s="1"/>
      <c r="AJ614" s="1"/>
      <c r="AK614" s="1"/>
      <c r="AL614" s="1"/>
      <c r="AM614" s="1"/>
      <c r="AN614" s="1"/>
      <c r="AO614" s="1"/>
      <c r="AP614" s="1"/>
      <c r="AQ614" s="1"/>
      <c r="AR614" s="1"/>
      <c r="AS614" s="1"/>
      <c r="AT614" s="1"/>
      <c r="AU614" s="1"/>
      <c r="AV614" s="1"/>
      <c r="AW614" s="1"/>
    </row>
    <row r="615" spans="28:49" s="12" customFormat="1">
      <c r="AB615" s="1"/>
      <c r="AC615" s="1"/>
      <c r="AD615" s="1"/>
      <c r="AE615" s="1"/>
      <c r="AF615" s="1"/>
      <c r="AG615" s="1"/>
      <c r="AH615" s="1"/>
      <c r="AI615" s="1"/>
      <c r="AJ615" s="1"/>
      <c r="AK615" s="1"/>
      <c r="AL615" s="1"/>
      <c r="AM615" s="1"/>
      <c r="AN615" s="1"/>
      <c r="AO615" s="1"/>
      <c r="AP615" s="1"/>
      <c r="AQ615" s="1"/>
      <c r="AR615" s="1"/>
      <c r="AS615" s="1"/>
      <c r="AT615" s="1"/>
      <c r="AU615" s="1"/>
      <c r="AV615" s="1"/>
      <c r="AW615" s="1"/>
    </row>
    <row r="616" spans="28:49" s="12" customFormat="1">
      <c r="AB616" s="1"/>
      <c r="AC616" s="1"/>
      <c r="AD616" s="1"/>
      <c r="AE616" s="1"/>
      <c r="AF616" s="1"/>
      <c r="AG616" s="1"/>
      <c r="AH616" s="1"/>
      <c r="AI616" s="1"/>
      <c r="AJ616" s="1"/>
      <c r="AK616" s="1"/>
      <c r="AL616" s="1"/>
      <c r="AM616" s="1"/>
      <c r="AN616" s="1"/>
      <c r="AO616" s="1"/>
      <c r="AP616" s="1"/>
      <c r="AQ616" s="1"/>
      <c r="AR616" s="1"/>
      <c r="AS616" s="1"/>
      <c r="AT616" s="1"/>
      <c r="AU616" s="1"/>
      <c r="AV616" s="1"/>
      <c r="AW616" s="1"/>
    </row>
    <row r="617" spans="28:49" s="12" customFormat="1">
      <c r="AB617" s="1"/>
      <c r="AC617" s="1"/>
      <c r="AD617" s="1"/>
      <c r="AE617" s="1"/>
      <c r="AF617" s="1"/>
      <c r="AG617" s="1"/>
      <c r="AH617" s="1"/>
      <c r="AI617" s="1"/>
      <c r="AJ617" s="1"/>
      <c r="AK617" s="1"/>
      <c r="AL617" s="1"/>
      <c r="AM617" s="1"/>
      <c r="AN617" s="1"/>
      <c r="AO617" s="1"/>
      <c r="AP617" s="1"/>
      <c r="AQ617" s="1"/>
      <c r="AR617" s="1"/>
      <c r="AS617" s="1"/>
      <c r="AT617" s="1"/>
      <c r="AU617" s="1"/>
      <c r="AV617" s="1"/>
      <c r="AW617" s="1"/>
    </row>
    <row r="618" spans="28:49" s="12" customFormat="1">
      <c r="AB618" s="1"/>
      <c r="AC618" s="1"/>
      <c r="AD618" s="1"/>
      <c r="AE618" s="1"/>
      <c r="AF618" s="1"/>
      <c r="AG618" s="1"/>
      <c r="AH618" s="1"/>
      <c r="AI618" s="1"/>
      <c r="AJ618" s="1"/>
      <c r="AK618" s="1"/>
      <c r="AL618" s="1"/>
      <c r="AM618" s="1"/>
      <c r="AN618" s="1"/>
      <c r="AO618" s="1"/>
      <c r="AP618" s="1"/>
      <c r="AQ618" s="1"/>
      <c r="AR618" s="1"/>
      <c r="AS618" s="1"/>
      <c r="AT618" s="1"/>
      <c r="AU618" s="1"/>
      <c r="AV618" s="1"/>
      <c r="AW618" s="1"/>
    </row>
    <row r="619" spans="28:49" s="12" customFormat="1">
      <c r="AB619" s="1"/>
      <c r="AC619" s="1"/>
      <c r="AD619" s="1"/>
      <c r="AE619" s="1"/>
      <c r="AF619" s="1"/>
      <c r="AG619" s="1"/>
      <c r="AH619" s="1"/>
      <c r="AI619" s="1"/>
      <c r="AJ619" s="1"/>
      <c r="AK619" s="1"/>
      <c r="AL619" s="1"/>
      <c r="AM619" s="1"/>
      <c r="AN619" s="1"/>
      <c r="AO619" s="1"/>
      <c r="AP619" s="1"/>
      <c r="AQ619" s="1"/>
      <c r="AR619" s="1"/>
      <c r="AS619" s="1"/>
      <c r="AT619" s="1"/>
      <c r="AU619" s="1"/>
      <c r="AV619" s="1"/>
      <c r="AW619" s="1"/>
    </row>
    <row r="620" spans="28:49" s="12" customFormat="1">
      <c r="AB620" s="1"/>
      <c r="AC620" s="1"/>
      <c r="AD620" s="1"/>
      <c r="AE620" s="1"/>
      <c r="AF620" s="1"/>
      <c r="AG620" s="1"/>
      <c r="AH620" s="1"/>
      <c r="AI620" s="1"/>
      <c r="AJ620" s="1"/>
      <c r="AK620" s="1"/>
      <c r="AL620" s="1"/>
      <c r="AM620" s="1"/>
      <c r="AN620" s="1"/>
      <c r="AO620" s="1"/>
      <c r="AP620" s="1"/>
      <c r="AQ620" s="1"/>
      <c r="AR620" s="1"/>
      <c r="AS620" s="1"/>
      <c r="AT620" s="1"/>
      <c r="AU620" s="1"/>
      <c r="AV620" s="1"/>
      <c r="AW620" s="1"/>
    </row>
    <row r="621" spans="28:49" s="12" customFormat="1">
      <c r="AB621" s="1"/>
      <c r="AC621" s="1"/>
      <c r="AD621" s="1"/>
      <c r="AE621" s="1"/>
      <c r="AF621" s="1"/>
      <c r="AG621" s="1"/>
      <c r="AH621" s="1"/>
      <c r="AI621" s="1"/>
      <c r="AJ621" s="1"/>
      <c r="AK621" s="1"/>
      <c r="AL621" s="1"/>
      <c r="AM621" s="1"/>
      <c r="AN621" s="1"/>
      <c r="AO621" s="1"/>
      <c r="AP621" s="1"/>
      <c r="AQ621" s="1"/>
      <c r="AR621" s="1"/>
      <c r="AS621" s="1"/>
      <c r="AT621" s="1"/>
      <c r="AU621" s="1"/>
      <c r="AV621" s="1"/>
      <c r="AW621" s="1"/>
    </row>
    <row r="622" spans="28:49" s="12" customFormat="1">
      <c r="AB622" s="1"/>
      <c r="AC622" s="1"/>
      <c r="AD622" s="1"/>
      <c r="AE622" s="1"/>
      <c r="AF622" s="1"/>
      <c r="AG622" s="1"/>
      <c r="AH622" s="1"/>
      <c r="AI622" s="1"/>
      <c r="AJ622" s="1"/>
      <c r="AK622" s="1"/>
      <c r="AL622" s="1"/>
      <c r="AM622" s="1"/>
      <c r="AN622" s="1"/>
      <c r="AO622" s="1"/>
      <c r="AP622" s="1"/>
      <c r="AQ622" s="1"/>
      <c r="AR622" s="1"/>
      <c r="AS622" s="1"/>
      <c r="AT622" s="1"/>
      <c r="AU622" s="1"/>
      <c r="AV622" s="1"/>
      <c r="AW622" s="1"/>
    </row>
    <row r="623" spans="28:49" s="12" customFormat="1">
      <c r="AB623" s="1"/>
      <c r="AC623" s="1"/>
      <c r="AD623" s="1"/>
      <c r="AE623" s="1"/>
      <c r="AF623" s="1"/>
      <c r="AG623" s="1"/>
      <c r="AH623" s="1"/>
      <c r="AI623" s="1"/>
      <c r="AJ623" s="1"/>
      <c r="AK623" s="1"/>
      <c r="AL623" s="1"/>
      <c r="AM623" s="1"/>
      <c r="AN623" s="1"/>
      <c r="AO623" s="1"/>
      <c r="AP623" s="1"/>
      <c r="AQ623" s="1"/>
      <c r="AR623" s="1"/>
      <c r="AS623" s="1"/>
      <c r="AT623" s="1"/>
      <c r="AU623" s="1"/>
      <c r="AV623" s="1"/>
      <c r="AW623" s="1"/>
    </row>
    <row r="624" spans="28:49" s="12" customFormat="1">
      <c r="AB624" s="1"/>
      <c r="AC624" s="1"/>
      <c r="AD624" s="1"/>
      <c r="AE624" s="1"/>
      <c r="AF624" s="1"/>
      <c r="AG624" s="1"/>
      <c r="AH624" s="1"/>
      <c r="AI624" s="1"/>
      <c r="AJ624" s="1"/>
      <c r="AK624" s="1"/>
      <c r="AL624" s="1"/>
      <c r="AM624" s="1"/>
      <c r="AN624" s="1"/>
      <c r="AO624" s="1"/>
      <c r="AP624" s="1"/>
      <c r="AQ624" s="1"/>
      <c r="AR624" s="1"/>
      <c r="AS624" s="1"/>
      <c r="AT624" s="1"/>
      <c r="AU624" s="1"/>
      <c r="AV624" s="1"/>
      <c r="AW624" s="1"/>
    </row>
    <row r="625" spans="28:49" s="12" customFormat="1">
      <c r="AB625" s="1"/>
      <c r="AC625" s="1"/>
      <c r="AD625" s="1"/>
      <c r="AE625" s="1"/>
      <c r="AF625" s="1"/>
      <c r="AG625" s="1"/>
      <c r="AH625" s="1"/>
      <c r="AI625" s="1"/>
      <c r="AJ625" s="1"/>
      <c r="AK625" s="1"/>
      <c r="AL625" s="1"/>
      <c r="AM625" s="1"/>
      <c r="AN625" s="1"/>
      <c r="AO625" s="1"/>
      <c r="AP625" s="1"/>
      <c r="AQ625" s="1"/>
      <c r="AR625" s="1"/>
      <c r="AS625" s="1"/>
      <c r="AT625" s="1"/>
      <c r="AU625" s="1"/>
      <c r="AV625" s="1"/>
      <c r="AW625" s="1"/>
    </row>
    <row r="626" spans="28:49" s="12" customFormat="1">
      <c r="AB626" s="1"/>
      <c r="AC626" s="1"/>
      <c r="AD626" s="1"/>
      <c r="AE626" s="1"/>
      <c r="AF626" s="1"/>
      <c r="AG626" s="1"/>
      <c r="AH626" s="1"/>
      <c r="AI626" s="1"/>
      <c r="AJ626" s="1"/>
      <c r="AK626" s="1"/>
      <c r="AL626" s="1"/>
      <c r="AM626" s="1"/>
      <c r="AN626" s="1"/>
      <c r="AO626" s="1"/>
      <c r="AP626" s="1"/>
      <c r="AQ626" s="1"/>
      <c r="AR626" s="1"/>
      <c r="AS626" s="1"/>
      <c r="AT626" s="1"/>
      <c r="AU626" s="1"/>
      <c r="AV626" s="1"/>
      <c r="AW626" s="1"/>
    </row>
    <row r="627" spans="28:49" s="12" customFormat="1">
      <c r="AB627" s="1"/>
      <c r="AC627" s="1"/>
      <c r="AD627" s="1"/>
      <c r="AE627" s="1"/>
      <c r="AF627" s="1"/>
      <c r="AG627" s="1"/>
      <c r="AH627" s="1"/>
      <c r="AI627" s="1"/>
      <c r="AJ627" s="1"/>
      <c r="AK627" s="1"/>
      <c r="AL627" s="1"/>
      <c r="AM627" s="1"/>
      <c r="AN627" s="1"/>
      <c r="AO627" s="1"/>
      <c r="AP627" s="1"/>
      <c r="AQ627" s="1"/>
      <c r="AR627" s="1"/>
      <c r="AS627" s="1"/>
      <c r="AT627" s="1"/>
      <c r="AU627" s="1"/>
      <c r="AV627" s="1"/>
      <c r="AW627" s="1"/>
    </row>
    <row r="628" spans="28:49" s="12" customFormat="1">
      <c r="AB628" s="1"/>
      <c r="AC628" s="1"/>
      <c r="AD628" s="1"/>
      <c r="AE628" s="1"/>
      <c r="AF628" s="1"/>
      <c r="AG628" s="1"/>
      <c r="AH628" s="1"/>
      <c r="AI628" s="1"/>
      <c r="AJ628" s="1"/>
      <c r="AK628" s="1"/>
      <c r="AL628" s="1"/>
      <c r="AM628" s="1"/>
      <c r="AN628" s="1"/>
      <c r="AO628" s="1"/>
      <c r="AP628" s="1"/>
      <c r="AQ628" s="1"/>
      <c r="AR628" s="1"/>
      <c r="AS628" s="1"/>
      <c r="AT628" s="1"/>
      <c r="AU628" s="1"/>
      <c r="AV628" s="1"/>
      <c r="AW628" s="1"/>
    </row>
    <row r="629" spans="28:49" s="12" customFormat="1">
      <c r="AB629" s="1"/>
      <c r="AC629" s="1"/>
      <c r="AD629" s="1"/>
      <c r="AE629" s="1"/>
      <c r="AF629" s="1"/>
      <c r="AG629" s="1"/>
      <c r="AH629" s="1"/>
      <c r="AI629" s="1"/>
      <c r="AJ629" s="1"/>
      <c r="AK629" s="1"/>
      <c r="AL629" s="1"/>
      <c r="AM629" s="1"/>
      <c r="AN629" s="1"/>
      <c r="AO629" s="1"/>
      <c r="AP629" s="1"/>
      <c r="AQ629" s="1"/>
      <c r="AR629" s="1"/>
      <c r="AS629" s="1"/>
      <c r="AT629" s="1"/>
      <c r="AU629" s="1"/>
      <c r="AV629" s="1"/>
      <c r="AW629" s="1"/>
    </row>
    <row r="630" spans="28:49" s="12" customFormat="1">
      <c r="AB630" s="1"/>
      <c r="AC630" s="1"/>
      <c r="AD630" s="1"/>
      <c r="AE630" s="1"/>
      <c r="AF630" s="1"/>
      <c r="AG630" s="1"/>
      <c r="AH630" s="1"/>
      <c r="AI630" s="1"/>
      <c r="AJ630" s="1"/>
      <c r="AK630" s="1"/>
      <c r="AL630" s="1"/>
      <c r="AM630" s="1"/>
      <c r="AN630" s="1"/>
      <c r="AO630" s="1"/>
      <c r="AP630" s="1"/>
      <c r="AQ630" s="1"/>
      <c r="AR630" s="1"/>
      <c r="AS630" s="1"/>
      <c r="AT630" s="1"/>
      <c r="AU630" s="1"/>
      <c r="AV630" s="1"/>
      <c r="AW630" s="1"/>
    </row>
    <row r="631" spans="28:49" s="12" customFormat="1">
      <c r="AB631" s="1"/>
      <c r="AC631" s="1"/>
      <c r="AD631" s="1"/>
      <c r="AE631" s="1"/>
      <c r="AF631" s="1"/>
      <c r="AG631" s="1"/>
      <c r="AH631" s="1"/>
      <c r="AI631" s="1"/>
      <c r="AJ631" s="1"/>
      <c r="AK631" s="1"/>
      <c r="AL631" s="1"/>
      <c r="AM631" s="1"/>
      <c r="AN631" s="1"/>
      <c r="AO631" s="1"/>
      <c r="AP631" s="1"/>
      <c r="AQ631" s="1"/>
      <c r="AR631" s="1"/>
      <c r="AS631" s="1"/>
      <c r="AT631" s="1"/>
      <c r="AU631" s="1"/>
      <c r="AV631" s="1"/>
      <c r="AW631" s="1"/>
    </row>
    <row r="632" spans="28:49" s="12" customFormat="1">
      <c r="AB632" s="1"/>
      <c r="AC632" s="1"/>
      <c r="AD632" s="1"/>
      <c r="AE632" s="1"/>
      <c r="AF632" s="1"/>
      <c r="AG632" s="1"/>
      <c r="AH632" s="1"/>
      <c r="AI632" s="1"/>
      <c r="AJ632" s="1"/>
      <c r="AK632" s="1"/>
      <c r="AL632" s="1"/>
      <c r="AM632" s="1"/>
      <c r="AN632" s="1"/>
      <c r="AO632" s="1"/>
      <c r="AP632" s="1"/>
      <c r="AQ632" s="1"/>
      <c r="AR632" s="1"/>
      <c r="AS632" s="1"/>
      <c r="AT632" s="1"/>
      <c r="AU632" s="1"/>
      <c r="AV632" s="1"/>
      <c r="AW632" s="1"/>
    </row>
    <row r="633" spans="28:49" s="12" customFormat="1">
      <c r="AB633" s="1"/>
      <c r="AC633" s="1"/>
      <c r="AD633" s="1"/>
      <c r="AE633" s="1"/>
      <c r="AF633" s="1"/>
      <c r="AG633" s="1"/>
      <c r="AH633" s="1"/>
      <c r="AI633" s="1"/>
      <c r="AJ633" s="1"/>
      <c r="AK633" s="1"/>
      <c r="AL633" s="1"/>
      <c r="AM633" s="1"/>
      <c r="AN633" s="1"/>
      <c r="AO633" s="1"/>
      <c r="AP633" s="1"/>
      <c r="AQ633" s="1"/>
      <c r="AR633" s="1"/>
      <c r="AS633" s="1"/>
      <c r="AT633" s="1"/>
      <c r="AU633" s="1"/>
      <c r="AV633" s="1"/>
      <c r="AW633" s="1"/>
    </row>
    <row r="634" spans="28:49" s="12" customFormat="1">
      <c r="AB634" s="1"/>
      <c r="AC634" s="1"/>
      <c r="AD634" s="1"/>
      <c r="AE634" s="1"/>
      <c r="AF634" s="1"/>
      <c r="AG634" s="1"/>
      <c r="AH634" s="1"/>
      <c r="AI634" s="1"/>
      <c r="AJ634" s="1"/>
      <c r="AK634" s="1"/>
      <c r="AL634" s="1"/>
      <c r="AM634" s="1"/>
      <c r="AN634" s="1"/>
      <c r="AO634" s="1"/>
      <c r="AP634" s="1"/>
      <c r="AQ634" s="1"/>
      <c r="AR634" s="1"/>
      <c r="AS634" s="1"/>
      <c r="AT634" s="1"/>
      <c r="AU634" s="1"/>
      <c r="AV634" s="1"/>
      <c r="AW634" s="1"/>
    </row>
    <row r="635" spans="28:49" s="12" customFormat="1">
      <c r="AB635" s="1"/>
      <c r="AC635" s="1"/>
      <c r="AD635" s="1"/>
      <c r="AE635" s="1"/>
      <c r="AF635" s="1"/>
      <c r="AG635" s="1"/>
      <c r="AH635" s="1"/>
      <c r="AI635" s="1"/>
      <c r="AJ635" s="1"/>
      <c r="AK635" s="1"/>
      <c r="AL635" s="1"/>
      <c r="AM635" s="1"/>
      <c r="AN635" s="1"/>
      <c r="AO635" s="1"/>
      <c r="AP635" s="1"/>
      <c r="AQ635" s="1"/>
      <c r="AR635" s="1"/>
      <c r="AS635" s="1"/>
      <c r="AT635" s="1"/>
      <c r="AU635" s="1"/>
      <c r="AV635" s="1"/>
      <c r="AW635" s="1"/>
    </row>
    <row r="636" spans="28:49" s="12" customFormat="1">
      <c r="AB636" s="1"/>
      <c r="AC636" s="1"/>
      <c r="AD636" s="1"/>
      <c r="AE636" s="1"/>
      <c r="AF636" s="1"/>
      <c r="AG636" s="1"/>
      <c r="AH636" s="1"/>
      <c r="AI636" s="1"/>
      <c r="AJ636" s="1"/>
      <c r="AK636" s="1"/>
      <c r="AL636" s="1"/>
      <c r="AM636" s="1"/>
      <c r="AN636" s="1"/>
      <c r="AO636" s="1"/>
      <c r="AP636" s="1"/>
      <c r="AQ636" s="1"/>
      <c r="AR636" s="1"/>
      <c r="AS636" s="1"/>
      <c r="AT636" s="1"/>
      <c r="AU636" s="1"/>
      <c r="AV636" s="1"/>
      <c r="AW636" s="1"/>
    </row>
    <row r="637" spans="28:49" s="12" customFormat="1">
      <c r="AB637" s="1"/>
      <c r="AC637" s="1"/>
      <c r="AD637" s="1"/>
      <c r="AE637" s="1"/>
      <c r="AF637" s="1"/>
      <c r="AG637" s="1"/>
      <c r="AH637" s="1"/>
      <c r="AI637" s="1"/>
      <c r="AJ637" s="1"/>
      <c r="AK637" s="1"/>
      <c r="AL637" s="1"/>
      <c r="AM637" s="1"/>
      <c r="AN637" s="1"/>
      <c r="AO637" s="1"/>
      <c r="AP637" s="1"/>
      <c r="AQ637" s="1"/>
      <c r="AR637" s="1"/>
      <c r="AS637" s="1"/>
      <c r="AT637" s="1"/>
      <c r="AU637" s="1"/>
      <c r="AV637" s="1"/>
      <c r="AW637" s="1"/>
    </row>
    <row r="638" spans="28:49" s="12" customFormat="1">
      <c r="AB638" s="1"/>
      <c r="AC638" s="1"/>
      <c r="AD638" s="1"/>
      <c r="AE638" s="1"/>
      <c r="AF638" s="1"/>
      <c r="AG638" s="1"/>
      <c r="AH638" s="1"/>
      <c r="AI638" s="1"/>
      <c r="AJ638" s="1"/>
      <c r="AK638" s="1"/>
      <c r="AL638" s="1"/>
      <c r="AM638" s="1"/>
      <c r="AN638" s="1"/>
      <c r="AO638" s="1"/>
      <c r="AP638" s="1"/>
      <c r="AQ638" s="1"/>
      <c r="AR638" s="1"/>
      <c r="AS638" s="1"/>
      <c r="AT638" s="1"/>
      <c r="AU638" s="1"/>
      <c r="AV638" s="1"/>
      <c r="AW638" s="1"/>
    </row>
    <row r="639" spans="28:49" s="12" customFormat="1">
      <c r="AB639" s="1"/>
      <c r="AC639" s="1"/>
      <c r="AD639" s="1"/>
      <c r="AE639" s="1"/>
      <c r="AF639" s="1"/>
      <c r="AG639" s="1"/>
      <c r="AH639" s="1"/>
      <c r="AI639" s="1"/>
      <c r="AJ639" s="1"/>
      <c r="AK639" s="1"/>
      <c r="AL639" s="1"/>
      <c r="AM639" s="1"/>
      <c r="AN639" s="1"/>
      <c r="AO639" s="1"/>
      <c r="AP639" s="1"/>
      <c r="AQ639" s="1"/>
      <c r="AR639" s="1"/>
      <c r="AS639" s="1"/>
      <c r="AT639" s="1"/>
      <c r="AU639" s="1"/>
      <c r="AV639" s="1"/>
      <c r="AW639" s="1"/>
    </row>
    <row r="640" spans="28:49" s="12" customFormat="1">
      <c r="AB640" s="1"/>
      <c r="AC640" s="1"/>
      <c r="AD640" s="1"/>
      <c r="AE640" s="1"/>
      <c r="AF640" s="1"/>
      <c r="AG640" s="1"/>
      <c r="AH640" s="1"/>
      <c r="AI640" s="1"/>
      <c r="AJ640" s="1"/>
      <c r="AK640" s="1"/>
      <c r="AL640" s="1"/>
      <c r="AM640" s="1"/>
      <c r="AN640" s="1"/>
      <c r="AO640" s="1"/>
      <c r="AP640" s="1"/>
      <c r="AQ640" s="1"/>
      <c r="AR640" s="1"/>
      <c r="AS640" s="1"/>
      <c r="AT640" s="1"/>
      <c r="AU640" s="1"/>
      <c r="AV640" s="1"/>
      <c r="AW640" s="1"/>
    </row>
    <row r="641" spans="2:49" s="12" customFormat="1">
      <c r="AB641" s="1"/>
      <c r="AC641" s="1"/>
      <c r="AD641" s="1"/>
      <c r="AE641" s="1"/>
      <c r="AF641" s="1"/>
      <c r="AG641" s="1"/>
      <c r="AH641" s="1"/>
      <c r="AI641" s="1"/>
      <c r="AJ641" s="1"/>
      <c r="AK641" s="1"/>
      <c r="AL641" s="1"/>
      <c r="AM641" s="1"/>
      <c r="AN641" s="1"/>
      <c r="AO641" s="1"/>
      <c r="AP641" s="1"/>
      <c r="AQ641" s="1"/>
      <c r="AR641" s="1"/>
      <c r="AS641" s="1"/>
      <c r="AT641" s="1"/>
      <c r="AU641" s="1"/>
      <c r="AV641" s="1"/>
      <c r="AW641" s="1"/>
    </row>
    <row r="642" spans="2:49" s="12" customFormat="1">
      <c r="AB642" s="1"/>
      <c r="AC642" s="1"/>
      <c r="AD642" s="1"/>
      <c r="AE642" s="1"/>
      <c r="AF642" s="1"/>
      <c r="AG642" s="1"/>
      <c r="AH642" s="1"/>
      <c r="AI642" s="1"/>
      <c r="AJ642" s="1"/>
      <c r="AK642" s="1"/>
      <c r="AL642" s="1"/>
      <c r="AM642" s="1"/>
      <c r="AN642" s="1"/>
      <c r="AO642" s="1"/>
      <c r="AP642" s="1"/>
      <c r="AQ642" s="1"/>
      <c r="AR642" s="1"/>
      <c r="AS642" s="1"/>
      <c r="AT642" s="1"/>
      <c r="AU642" s="1"/>
      <c r="AV642" s="1"/>
      <c r="AW642" s="1"/>
    </row>
    <row r="643" spans="2:49" s="12" customFormat="1">
      <c r="AB643" s="1"/>
      <c r="AC643" s="1"/>
      <c r="AD643" s="1"/>
      <c r="AE643" s="1"/>
      <c r="AF643" s="1"/>
      <c r="AG643" s="1"/>
      <c r="AH643" s="1"/>
      <c r="AI643" s="1"/>
      <c r="AJ643" s="1"/>
      <c r="AK643" s="1"/>
      <c r="AL643" s="1"/>
      <c r="AM643" s="1"/>
      <c r="AN643" s="1"/>
      <c r="AO643" s="1"/>
      <c r="AP643" s="1"/>
      <c r="AQ643" s="1"/>
      <c r="AR643" s="1"/>
      <c r="AS643" s="1"/>
      <c r="AT643" s="1"/>
      <c r="AU643" s="1"/>
      <c r="AV643" s="1"/>
      <c r="AW643" s="1"/>
    </row>
    <row r="644" spans="2:49" s="12" customFormat="1">
      <c r="AB644" s="1"/>
      <c r="AC644" s="1"/>
      <c r="AD644" s="1"/>
      <c r="AE644" s="1"/>
      <c r="AF644" s="1"/>
      <c r="AG644" s="1"/>
      <c r="AH644" s="1"/>
      <c r="AI644" s="1"/>
      <c r="AJ644" s="1"/>
      <c r="AK644" s="1"/>
      <c r="AL644" s="1"/>
      <c r="AM644" s="1"/>
      <c r="AN644" s="1"/>
      <c r="AO644" s="1"/>
      <c r="AP644" s="1"/>
      <c r="AQ644" s="1"/>
      <c r="AR644" s="1"/>
      <c r="AS644" s="1"/>
      <c r="AT644" s="1"/>
      <c r="AU644" s="1"/>
      <c r="AV644" s="1"/>
      <c r="AW644" s="1"/>
    </row>
    <row r="645" spans="2:49" s="12" customFormat="1">
      <c r="AB645" s="1"/>
      <c r="AC645" s="1"/>
      <c r="AD645" s="1"/>
      <c r="AE645" s="1"/>
      <c r="AF645" s="1"/>
      <c r="AG645" s="1"/>
      <c r="AH645" s="1"/>
      <c r="AI645" s="1"/>
      <c r="AJ645" s="1"/>
      <c r="AK645" s="1"/>
      <c r="AL645" s="1"/>
      <c r="AM645" s="1"/>
      <c r="AN645" s="1"/>
      <c r="AO645" s="1"/>
      <c r="AP645" s="1"/>
      <c r="AQ645" s="1"/>
      <c r="AR645" s="1"/>
      <c r="AS645" s="1"/>
      <c r="AT645" s="1"/>
      <c r="AU645" s="1"/>
      <c r="AV645" s="1"/>
      <c r="AW645" s="1"/>
    </row>
    <row r="646" spans="2:49" s="12" customFormat="1">
      <c r="AB646" s="1"/>
      <c r="AC646" s="1"/>
      <c r="AD646" s="1"/>
      <c r="AE646" s="1"/>
      <c r="AF646" s="1"/>
      <c r="AG646" s="1"/>
      <c r="AH646" s="1"/>
      <c r="AI646" s="1"/>
      <c r="AJ646" s="1"/>
      <c r="AK646" s="1"/>
      <c r="AL646" s="1"/>
      <c r="AM646" s="1"/>
      <c r="AN646" s="1"/>
      <c r="AO646" s="1"/>
      <c r="AP646" s="1"/>
      <c r="AQ646" s="1"/>
      <c r="AR646" s="1"/>
      <c r="AS646" s="1"/>
      <c r="AT646" s="1"/>
      <c r="AU646" s="1"/>
      <c r="AV646" s="1"/>
      <c r="AW646" s="1"/>
    </row>
    <row r="647" spans="2:49" s="12" customFormat="1">
      <c r="B647" s="41"/>
      <c r="C647" s="41"/>
      <c r="D647" s="41"/>
      <c r="E647" s="41"/>
      <c r="F647" s="41"/>
      <c r="G647" s="41"/>
      <c r="H647" s="41"/>
      <c r="N647" s="41"/>
      <c r="AB647" s="1"/>
      <c r="AC647" s="1"/>
      <c r="AD647" s="1"/>
      <c r="AE647" s="1"/>
      <c r="AF647" s="1"/>
      <c r="AG647" s="1"/>
      <c r="AH647" s="1"/>
      <c r="AI647" s="1"/>
      <c r="AJ647" s="1"/>
      <c r="AK647" s="1"/>
      <c r="AL647" s="1"/>
      <c r="AM647" s="1"/>
      <c r="AN647" s="1"/>
      <c r="AO647" s="1"/>
      <c r="AP647" s="1"/>
      <c r="AQ647" s="1"/>
      <c r="AR647" s="1"/>
      <c r="AS647" s="1"/>
      <c r="AT647" s="1"/>
      <c r="AU647" s="1"/>
      <c r="AV647" s="1"/>
      <c r="AW647" s="1"/>
    </row>
    <row r="648" spans="2:49" s="12" customFormat="1">
      <c r="B648" s="41"/>
      <c r="C648" s="41"/>
      <c r="D648" s="41"/>
      <c r="E648" s="41"/>
      <c r="F648" s="41"/>
      <c r="G648" s="41"/>
      <c r="H648" s="41"/>
      <c r="N648" s="41"/>
      <c r="AB648" s="1"/>
      <c r="AC648" s="1"/>
      <c r="AD648" s="1"/>
      <c r="AE648" s="1"/>
      <c r="AF648" s="1"/>
      <c r="AG648" s="1"/>
      <c r="AH648" s="1"/>
      <c r="AI648" s="1"/>
      <c r="AJ648" s="1"/>
      <c r="AK648" s="1"/>
      <c r="AL648" s="1"/>
      <c r="AM648" s="1"/>
      <c r="AN648" s="1"/>
      <c r="AO648" s="1"/>
      <c r="AP648" s="1"/>
      <c r="AQ648" s="1"/>
      <c r="AR648" s="1"/>
      <c r="AS648" s="1"/>
      <c r="AT648" s="1"/>
      <c r="AU648" s="1"/>
      <c r="AV648" s="1"/>
      <c r="AW648" s="1"/>
    </row>
    <row r="649" spans="2:49" s="12" customFormat="1">
      <c r="B649" s="41"/>
      <c r="C649" s="41"/>
      <c r="D649" s="41"/>
      <c r="E649" s="41"/>
      <c r="F649" s="41"/>
      <c r="G649" s="41"/>
      <c r="H649" s="41"/>
      <c r="N649" s="41"/>
      <c r="AB649" s="1"/>
      <c r="AC649" s="1"/>
      <c r="AD649" s="1"/>
      <c r="AE649" s="1"/>
      <c r="AF649" s="1"/>
      <c r="AG649" s="1"/>
      <c r="AH649" s="1"/>
      <c r="AI649" s="1"/>
      <c r="AJ649" s="1"/>
      <c r="AK649" s="1"/>
      <c r="AL649" s="1"/>
      <c r="AM649" s="1"/>
      <c r="AN649" s="1"/>
      <c r="AO649" s="1"/>
      <c r="AP649" s="1"/>
      <c r="AQ649" s="1"/>
      <c r="AR649" s="1"/>
      <c r="AS649" s="1"/>
      <c r="AT649" s="1"/>
      <c r="AU649" s="1"/>
      <c r="AV649" s="1"/>
      <c r="AW649" s="1"/>
    </row>
    <row r="650" spans="2:49" s="12" customFormat="1">
      <c r="B650" s="41"/>
      <c r="C650" s="41"/>
      <c r="D650" s="41"/>
      <c r="E650" s="41"/>
      <c r="F650" s="41"/>
      <c r="G650" s="41"/>
      <c r="H650" s="41"/>
      <c r="N650" s="41"/>
      <c r="AB650" s="1"/>
      <c r="AC650" s="1"/>
      <c r="AD650" s="1"/>
      <c r="AE650" s="1"/>
      <c r="AF650" s="1"/>
      <c r="AG650" s="1"/>
      <c r="AH650" s="1"/>
      <c r="AI650" s="1"/>
      <c r="AJ650" s="1"/>
      <c r="AK650" s="1"/>
      <c r="AL650" s="1"/>
      <c r="AM650" s="1"/>
      <c r="AN650" s="1"/>
      <c r="AO650" s="1"/>
      <c r="AP650" s="1"/>
      <c r="AQ650" s="1"/>
      <c r="AR650" s="1"/>
      <c r="AS650" s="1"/>
      <c r="AT650" s="1"/>
      <c r="AU650" s="1"/>
      <c r="AV650" s="1"/>
      <c r="AW650" s="1"/>
    </row>
    <row r="651" spans="2:49" s="12" customFormat="1">
      <c r="AB651" s="1"/>
      <c r="AC651" s="1"/>
      <c r="AD651" s="1"/>
      <c r="AE651" s="1"/>
      <c r="AF651" s="1"/>
      <c r="AG651" s="1"/>
      <c r="AH651" s="1"/>
      <c r="AI651" s="1"/>
      <c r="AJ651" s="1"/>
      <c r="AK651" s="1"/>
      <c r="AL651" s="1"/>
      <c r="AM651" s="1"/>
      <c r="AN651" s="1"/>
      <c r="AO651" s="1"/>
      <c r="AP651" s="1"/>
      <c r="AQ651" s="1"/>
      <c r="AR651" s="1"/>
      <c r="AS651" s="1"/>
      <c r="AT651" s="1"/>
      <c r="AU651" s="1"/>
      <c r="AV651" s="1"/>
      <c r="AW651" s="1"/>
    </row>
    <row r="652" spans="2:49" s="12" customFormat="1">
      <c r="AB652" s="1"/>
      <c r="AC652" s="1"/>
      <c r="AD652" s="1"/>
      <c r="AE652" s="1"/>
      <c r="AF652" s="1"/>
      <c r="AG652" s="1"/>
      <c r="AH652" s="1"/>
      <c r="AI652" s="1"/>
      <c r="AJ652" s="1"/>
      <c r="AK652" s="1"/>
      <c r="AL652" s="1"/>
      <c r="AM652" s="1"/>
      <c r="AN652" s="1"/>
      <c r="AO652" s="1"/>
      <c r="AP652" s="1"/>
      <c r="AQ652" s="1"/>
      <c r="AR652" s="1"/>
      <c r="AS652" s="1"/>
      <c r="AT652" s="1"/>
      <c r="AU652" s="1"/>
      <c r="AV652" s="1"/>
      <c r="AW652" s="1"/>
    </row>
    <row r="653" spans="2:49" s="12" customFormat="1">
      <c r="AB653" s="1"/>
      <c r="AC653" s="1"/>
      <c r="AD653" s="1"/>
      <c r="AE653" s="1"/>
      <c r="AF653" s="1"/>
      <c r="AG653" s="1"/>
      <c r="AH653" s="1"/>
      <c r="AI653" s="1"/>
      <c r="AJ653" s="1"/>
      <c r="AK653" s="1"/>
      <c r="AL653" s="1"/>
      <c r="AM653" s="1"/>
      <c r="AN653" s="1"/>
      <c r="AO653" s="1"/>
      <c r="AP653" s="1"/>
      <c r="AQ653" s="1"/>
      <c r="AR653" s="1"/>
      <c r="AS653" s="1"/>
      <c r="AT653" s="1"/>
      <c r="AU653" s="1"/>
      <c r="AV653" s="1"/>
      <c r="AW653" s="1"/>
    </row>
    <row r="654" spans="2:49" s="12" customFormat="1">
      <c r="AB654" s="1"/>
      <c r="AC654" s="1"/>
      <c r="AD654" s="1"/>
      <c r="AE654" s="1"/>
      <c r="AF654" s="1"/>
      <c r="AG654" s="1"/>
      <c r="AH654" s="1"/>
      <c r="AI654" s="1"/>
      <c r="AJ654" s="1"/>
      <c r="AK654" s="1"/>
      <c r="AL654" s="1"/>
      <c r="AM654" s="1"/>
      <c r="AN654" s="1"/>
      <c r="AO654" s="1"/>
      <c r="AP654" s="1"/>
      <c r="AQ654" s="1"/>
      <c r="AR654" s="1"/>
      <c r="AS654" s="1"/>
      <c r="AT654" s="1"/>
      <c r="AU654" s="1"/>
      <c r="AV654" s="1"/>
      <c r="AW654" s="1"/>
    </row>
    <row r="655" spans="2:49" s="12" customFormat="1">
      <c r="AB655" s="1"/>
      <c r="AC655" s="1"/>
      <c r="AD655" s="1"/>
      <c r="AE655" s="1"/>
      <c r="AF655" s="1"/>
      <c r="AG655" s="1"/>
      <c r="AH655" s="1"/>
      <c r="AI655" s="1"/>
      <c r="AJ655" s="1"/>
      <c r="AK655" s="1"/>
      <c r="AL655" s="1"/>
      <c r="AM655" s="1"/>
      <c r="AN655" s="1"/>
      <c r="AO655" s="1"/>
      <c r="AP655" s="1"/>
      <c r="AQ655" s="1"/>
      <c r="AR655" s="1"/>
      <c r="AS655" s="1"/>
      <c r="AT655" s="1"/>
      <c r="AU655" s="1"/>
      <c r="AV655" s="1"/>
      <c r="AW655" s="1"/>
    </row>
    <row r="656" spans="2:49" s="12" customFormat="1">
      <c r="AB656" s="1"/>
      <c r="AC656" s="1"/>
      <c r="AD656" s="1"/>
      <c r="AE656" s="1"/>
      <c r="AF656" s="1"/>
      <c r="AG656" s="1"/>
      <c r="AH656" s="1"/>
      <c r="AI656" s="1"/>
      <c r="AJ656" s="1"/>
      <c r="AK656" s="1"/>
      <c r="AL656" s="1"/>
      <c r="AM656" s="1"/>
      <c r="AN656" s="1"/>
      <c r="AO656" s="1"/>
      <c r="AP656" s="1"/>
      <c r="AQ656" s="1"/>
      <c r="AR656" s="1"/>
      <c r="AS656" s="1"/>
      <c r="AT656" s="1"/>
      <c r="AU656" s="1"/>
      <c r="AV656" s="1"/>
      <c r="AW656" s="1"/>
    </row>
    <row r="657" spans="9:49" s="12" customFormat="1">
      <c r="I657" s="41"/>
      <c r="AB657" s="1"/>
      <c r="AC657" s="1"/>
      <c r="AD657" s="1"/>
      <c r="AE657" s="1"/>
      <c r="AF657" s="1"/>
      <c r="AG657" s="1"/>
      <c r="AH657" s="1"/>
      <c r="AI657" s="1"/>
      <c r="AJ657" s="1"/>
      <c r="AK657" s="1"/>
      <c r="AL657" s="1"/>
      <c r="AM657" s="1"/>
      <c r="AN657" s="1"/>
      <c r="AO657" s="1"/>
      <c r="AP657" s="1"/>
      <c r="AQ657" s="1"/>
      <c r="AR657" s="1"/>
      <c r="AS657" s="1"/>
      <c r="AT657" s="1"/>
      <c r="AU657" s="1"/>
      <c r="AV657" s="1"/>
      <c r="AW657" s="1"/>
    </row>
    <row r="658" spans="9:49" s="12" customFormat="1">
      <c r="I658" s="41"/>
      <c r="AB658" s="1"/>
      <c r="AC658" s="1"/>
      <c r="AD658" s="1"/>
      <c r="AE658" s="1"/>
      <c r="AF658" s="1"/>
      <c r="AG658" s="1"/>
      <c r="AH658" s="1"/>
      <c r="AI658" s="1"/>
      <c r="AJ658" s="1"/>
      <c r="AK658" s="1"/>
      <c r="AL658" s="1"/>
      <c r="AM658" s="1"/>
      <c r="AN658" s="1"/>
      <c r="AO658" s="1"/>
      <c r="AP658" s="1"/>
      <c r="AQ658" s="1"/>
      <c r="AR658" s="1"/>
      <c r="AS658" s="1"/>
      <c r="AT658" s="1"/>
      <c r="AU658" s="1"/>
      <c r="AV658" s="1"/>
      <c r="AW658" s="1"/>
    </row>
    <row r="659" spans="9:49" s="12" customFormat="1">
      <c r="I659" s="41"/>
      <c r="AB659" s="1"/>
      <c r="AC659" s="1"/>
      <c r="AD659" s="1"/>
      <c r="AE659" s="1"/>
      <c r="AF659" s="1"/>
      <c r="AG659" s="1"/>
      <c r="AH659" s="1"/>
      <c r="AI659" s="1"/>
      <c r="AJ659" s="1"/>
      <c r="AK659" s="1"/>
      <c r="AL659" s="1"/>
      <c r="AM659" s="1"/>
      <c r="AN659" s="1"/>
      <c r="AO659" s="1"/>
      <c r="AP659" s="1"/>
      <c r="AQ659" s="1"/>
      <c r="AR659" s="1"/>
      <c r="AS659" s="1"/>
      <c r="AT659" s="1"/>
      <c r="AU659" s="1"/>
      <c r="AV659" s="1"/>
      <c r="AW659" s="1"/>
    </row>
    <row r="660" spans="9:49" s="12" customFormat="1">
      <c r="I660" s="41"/>
      <c r="AB660" s="1"/>
      <c r="AC660" s="1"/>
      <c r="AD660" s="1"/>
      <c r="AE660" s="1"/>
      <c r="AF660" s="1"/>
      <c r="AG660" s="1"/>
      <c r="AH660" s="1"/>
      <c r="AI660" s="1"/>
      <c r="AJ660" s="1"/>
      <c r="AK660" s="1"/>
      <c r="AL660" s="1"/>
      <c r="AM660" s="1"/>
      <c r="AN660" s="1"/>
      <c r="AO660" s="1"/>
      <c r="AP660" s="1"/>
      <c r="AQ660" s="1"/>
      <c r="AR660" s="1"/>
      <c r="AS660" s="1"/>
      <c r="AT660" s="1"/>
      <c r="AU660" s="1"/>
      <c r="AV660" s="1"/>
      <c r="AW660" s="1"/>
    </row>
  </sheetData>
  <mergeCells count="5">
    <mergeCell ref="B1:N1"/>
    <mergeCell ref="B2:N2"/>
    <mergeCell ref="B3:N3"/>
    <mergeCell ref="I8:L8"/>
    <mergeCell ref="I39:L39"/>
  </mergeCells>
  <pageMargins left="0.75" right="0.75" top="0.25" bottom="0" header="0.25" footer="0"/>
  <pageSetup scale="74" orientation="portrait" r:id="rId1"/>
  <headerFooter alignWithMargins="0"/>
  <rowBreaks count="6" manualBreakCount="6">
    <brk id="43" max="16383" man="1"/>
    <brk id="82" max="16383" man="1"/>
    <brk id="164" max="16383" man="1"/>
    <brk id="243" max="16383" man="1"/>
    <brk id="323" max="16383" man="1"/>
    <brk id="4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yncVertical="1" syncRef="A1" transitionEvaluation="1" codeName="Sheet25">
    <pageSetUpPr fitToPage="1"/>
  </sheetPr>
  <dimension ref="A1:BI656"/>
  <sheetViews>
    <sheetView showGridLines="0" zoomScale="80" zoomScaleNormal="80" workbookViewId="0"/>
  </sheetViews>
  <sheetFormatPr defaultColWidth="9.77734375" defaultRowHeight="12.75"/>
  <cols>
    <col min="1" max="1" width="2.5546875" style="1" customWidth="1"/>
    <col min="2" max="2" width="12.44140625" style="12" customWidth="1"/>
    <col min="3" max="3" width="5" style="12" customWidth="1"/>
    <col min="4" max="5" width="3.109375" style="12" customWidth="1"/>
    <col min="6" max="6" width="5" style="12" customWidth="1"/>
    <col min="7" max="8" width="3.109375" style="12" customWidth="1"/>
    <col min="9" max="9" width="5" style="12" customWidth="1"/>
    <col min="10" max="11" width="3.109375" style="12" customWidth="1"/>
    <col min="12" max="12" width="5" style="12" customWidth="1"/>
    <col min="13" max="14" width="3.109375" style="12" customWidth="1"/>
    <col min="15" max="15" width="5" style="12" customWidth="1"/>
    <col min="16" max="17" width="3.109375" style="12" customWidth="1"/>
    <col min="18" max="18" width="5" style="12" customWidth="1"/>
    <col min="19" max="20" width="3.109375" style="12" customWidth="1"/>
    <col min="21" max="23" width="5.5546875" style="12" customWidth="1"/>
    <col min="24" max="24" width="8.33203125" style="12" customWidth="1"/>
    <col min="25" max="25" width="0.6640625" style="12" customWidth="1"/>
    <col min="26" max="26" width="5" style="12" customWidth="1"/>
    <col min="27" max="28" width="3.109375" style="12" customWidth="1"/>
    <col min="29" max="29" width="2.77734375" style="12" customWidth="1"/>
    <col min="30" max="30" width="3.33203125" style="12" customWidth="1"/>
    <col min="31" max="31" width="4.5546875" style="12" customWidth="1"/>
    <col min="32" max="32" width="4.88671875" style="12" customWidth="1"/>
    <col min="33" max="36" width="9.77734375" style="12"/>
    <col min="37" max="37" width="10.33203125" style="12" customWidth="1"/>
    <col min="38" max="39" width="9.77734375" style="12"/>
    <col min="40" max="40" width="9.77734375" style="1"/>
    <col min="41" max="41" width="9.77734375" style="1" customWidth="1"/>
    <col min="42" max="16384" width="9.77734375" style="1"/>
  </cols>
  <sheetData>
    <row r="1" spans="2:59">
      <c r="B1" s="955" t="str">
        <f>'Title Page'!$B$30</f>
        <v>ASHRAE Standard 140-2023, Informative Annex B8, Section B8.1</v>
      </c>
      <c r="C1" s="955"/>
      <c r="D1" s="955"/>
      <c r="E1" s="955"/>
      <c r="F1" s="955"/>
      <c r="G1" s="955"/>
      <c r="H1" s="955"/>
      <c r="I1" s="955"/>
      <c r="J1" s="955"/>
      <c r="K1" s="955"/>
      <c r="L1" s="955"/>
      <c r="M1" s="955"/>
      <c r="N1" s="955"/>
      <c r="O1" s="955"/>
      <c r="P1" s="955"/>
      <c r="Q1" s="955"/>
      <c r="R1" s="955"/>
      <c r="S1" s="955"/>
      <c r="T1" s="955"/>
      <c r="U1" s="955"/>
      <c r="V1" s="955"/>
      <c r="W1" s="955"/>
      <c r="X1" s="955"/>
    </row>
    <row r="2" spans="2:59">
      <c r="B2" s="955" t="str">
        <f>'Title Page'!$B$32</f>
        <v>Example Results for Section 7 - Building Thermal Envelope and Fabric Load Cases 195-995 &amp; 600FF-980FF</v>
      </c>
      <c r="C2" s="955"/>
      <c r="D2" s="955"/>
      <c r="E2" s="955"/>
      <c r="F2" s="955"/>
      <c r="G2" s="955"/>
      <c r="H2" s="955"/>
      <c r="I2" s="955"/>
      <c r="J2" s="955"/>
      <c r="K2" s="955"/>
      <c r="L2" s="955"/>
      <c r="M2" s="955"/>
      <c r="N2" s="955"/>
      <c r="O2" s="955"/>
      <c r="P2" s="955"/>
      <c r="Q2" s="955"/>
      <c r="R2" s="955"/>
      <c r="S2" s="955"/>
      <c r="T2" s="955"/>
      <c r="U2" s="955"/>
      <c r="V2" s="955"/>
      <c r="W2" s="955"/>
      <c r="X2" s="955"/>
    </row>
    <row r="3" spans="2:59">
      <c r="B3" s="955" t="str">
        <f>'Title Page'!$B$34</f>
        <v/>
      </c>
      <c r="C3" s="955"/>
      <c r="D3" s="955"/>
      <c r="E3" s="955"/>
      <c r="F3" s="955"/>
      <c r="G3" s="955"/>
      <c r="H3" s="955"/>
      <c r="I3" s="955"/>
      <c r="J3" s="955"/>
      <c r="K3" s="955"/>
      <c r="L3" s="955"/>
      <c r="M3" s="955"/>
      <c r="N3" s="955"/>
      <c r="O3" s="955"/>
      <c r="P3" s="955"/>
      <c r="Q3" s="955"/>
      <c r="R3" s="955"/>
      <c r="S3" s="955"/>
      <c r="T3" s="955"/>
      <c r="U3" s="955"/>
      <c r="V3" s="955"/>
      <c r="W3" s="955"/>
      <c r="X3" s="955"/>
    </row>
    <row r="4" spans="2:59" ht="15" customHeight="1">
      <c r="F4" s="196" t="s">
        <v>1389</v>
      </c>
    </row>
    <row r="5" spans="2:59" ht="10.5" customHeight="1">
      <c r="F5" s="196" t="s">
        <v>233</v>
      </c>
    </row>
    <row r="6" spans="2:59" ht="5.25" customHeight="1"/>
    <row r="7" spans="2:59" ht="16.5" thickBot="1">
      <c r="B7" s="133" t="s">
        <v>1176</v>
      </c>
      <c r="W7" s="16"/>
      <c r="Z7" s="17"/>
      <c r="AC7"/>
      <c r="AD7"/>
      <c r="AE7"/>
      <c r="AF7"/>
      <c r="AG7"/>
      <c r="AH7" s="7" t="s">
        <v>921</v>
      </c>
      <c r="AN7" s="12"/>
      <c r="AO7" s="12"/>
      <c r="AP7"/>
      <c r="AQ7"/>
      <c r="AR7"/>
      <c r="AS7"/>
      <c r="AT7"/>
      <c r="AU7"/>
      <c r="AV7"/>
      <c r="AW7"/>
      <c r="AX7"/>
      <c r="AY7"/>
      <c r="AZ7"/>
      <c r="BA7"/>
      <c r="BB7"/>
      <c r="BC7"/>
      <c r="BD7"/>
      <c r="BE7"/>
    </row>
    <row r="8" spans="2:59" ht="15.75" thickTop="1">
      <c r="B8" s="500" t="s">
        <v>559</v>
      </c>
      <c r="C8" s="255" t="str">
        <f ca="1">'DATA for charts'!C$6</f>
        <v>BSIMAC</v>
      </c>
      <c r="D8" s="369"/>
      <c r="E8" s="369"/>
      <c r="F8" s="255" t="str">
        <f ca="1">'DATA for charts'!D$6</f>
        <v>CSE</v>
      </c>
      <c r="G8" s="369"/>
      <c r="H8" s="370"/>
      <c r="I8" s="255" t="str">
        <f ca="1">'DATA for charts'!E$6</f>
        <v>DeST</v>
      </c>
      <c r="J8" s="369"/>
      <c r="K8" s="370"/>
      <c r="L8" s="255" t="str">
        <f ca="1">'DATA for charts'!F$6</f>
        <v>EnergyPlus</v>
      </c>
      <c r="M8" s="369"/>
      <c r="N8" s="370"/>
      <c r="O8" s="255" t="str">
        <f ca="1">'DATA for charts'!G$6</f>
        <v>ESP-r</v>
      </c>
      <c r="P8" s="369"/>
      <c r="Q8" s="369"/>
      <c r="R8" s="255" t="str">
        <f ca="1">'DATA for charts'!H$6</f>
        <v>TRNSYS</v>
      </c>
      <c r="S8" s="369"/>
      <c r="T8" s="370"/>
      <c r="U8" s="973" t="s">
        <v>556</v>
      </c>
      <c r="V8" s="974"/>
      <c r="W8" s="974"/>
      <c r="X8" s="975"/>
      <c r="Y8" s="146"/>
      <c r="Z8" s="371"/>
      <c r="AA8" s="350" t="str">
        <f ca="1">'DATA for charts'!$S$6</f>
        <v>Tested Prg</v>
      </c>
      <c r="AB8" s="372"/>
      <c r="AC8"/>
      <c r="AD8"/>
      <c r="AE8"/>
      <c r="AF8"/>
      <c r="AG8"/>
      <c r="AH8" s="254" t="str">
        <f ca="1">'DATA for charts'!$C$6</f>
        <v>BSIMAC</v>
      </c>
      <c r="AI8" s="254" t="str">
        <f ca="1">'DATA for charts'!$D$6</f>
        <v>CSE</v>
      </c>
      <c r="AJ8" s="254" t="str">
        <f ca="1">'DATA for charts'!$E$6</f>
        <v>DeST</v>
      </c>
      <c r="AK8" s="254" t="str">
        <f ca="1">'DATA for charts'!$F$6</f>
        <v>EnergyPlus</v>
      </c>
      <c r="AL8" s="254" t="str">
        <f ca="1">'DATA for charts'!$G$6</f>
        <v>ESP-r</v>
      </c>
      <c r="AM8" s="254" t="str">
        <f ca="1">'DATA for charts'!$H$6</f>
        <v>TRNSYS</v>
      </c>
      <c r="AN8" s="254" t="str">
        <f ca="1">'DATA for charts'!$I$6</f>
        <v>TestSpec-Alt</v>
      </c>
      <c r="AO8" s="254">
        <f ca="1">'DATA for charts'!$J$6</f>
        <v>0</v>
      </c>
      <c r="AP8"/>
      <c r="AQ8"/>
      <c r="AR8"/>
      <c r="AS8"/>
      <c r="AT8"/>
      <c r="AU8"/>
      <c r="AV8"/>
      <c r="AW8"/>
      <c r="AX8"/>
      <c r="AY8"/>
      <c r="AZ8"/>
      <c r="BA8"/>
      <c r="BB8"/>
      <c r="BC8"/>
      <c r="BD8"/>
      <c r="BE8"/>
    </row>
    <row r="9" spans="2:59" ht="15">
      <c r="B9" s="201"/>
      <c r="C9" s="373" t="str">
        <f ca="1">'DATA for charts'!C$7</f>
        <v/>
      </c>
      <c r="D9" s="374"/>
      <c r="E9" s="374"/>
      <c r="F9" s="373" t="str">
        <f ca="1">'DATA for charts'!D$7</f>
        <v/>
      </c>
      <c r="G9" s="374"/>
      <c r="H9" s="375"/>
      <c r="I9" s="373" t="str">
        <f ca="1">'DATA for charts'!E$7</f>
        <v/>
      </c>
      <c r="J9" s="374"/>
      <c r="K9" s="375"/>
      <c r="L9" s="373" t="str">
        <f ca="1">'DATA for charts'!F$7</f>
        <v/>
      </c>
      <c r="M9" s="374"/>
      <c r="N9" s="375"/>
      <c r="O9" s="197" t="str">
        <f ca="1">'DATA for charts'!G$7</f>
        <v/>
      </c>
      <c r="P9" s="214"/>
      <c r="Q9" s="374"/>
      <c r="R9" s="373" t="str">
        <f ca="1">'DATA for charts'!H$7</f>
        <v/>
      </c>
      <c r="S9" s="374"/>
      <c r="T9" s="375"/>
      <c r="U9" s="351" t="s">
        <v>254</v>
      </c>
      <c r="V9" s="352" t="s">
        <v>255</v>
      </c>
      <c r="W9" s="353" t="s">
        <v>256</v>
      </c>
      <c r="X9" s="159" t="s">
        <v>453</v>
      </c>
      <c r="Y9" s="146"/>
      <c r="Z9" s="376"/>
      <c r="AA9" s="218" t="str">
        <f ca="1">'DATA for charts'!$S$7</f>
        <v/>
      </c>
      <c r="AB9" s="377"/>
      <c r="AC9"/>
      <c r="AD9"/>
      <c r="AE9"/>
      <c r="AF9"/>
      <c r="AG9"/>
      <c r="AH9" s="254"/>
      <c r="AI9" s="254"/>
      <c r="AJ9" s="254"/>
      <c r="AK9" s="254"/>
      <c r="AL9" s="254"/>
      <c r="AM9" s="254"/>
      <c r="AN9" s="254"/>
      <c r="AO9" s="254"/>
      <c r="AP9"/>
      <c r="AQ9"/>
      <c r="AR9"/>
      <c r="AS9"/>
      <c r="AT9"/>
      <c r="AU9"/>
      <c r="AV9"/>
      <c r="AW9"/>
      <c r="AX9"/>
      <c r="AY9"/>
      <c r="AZ9"/>
      <c r="BA9"/>
      <c r="BB9"/>
      <c r="BC9"/>
      <c r="BD9"/>
      <c r="BE9"/>
    </row>
    <row r="10" spans="2:59" ht="15">
      <c r="B10" s="497" t="s">
        <v>851</v>
      </c>
      <c r="C10" s="162" t="s">
        <v>167</v>
      </c>
      <c r="D10" s="163" t="s">
        <v>673</v>
      </c>
      <c r="E10" s="164" t="s">
        <v>455</v>
      </c>
      <c r="F10" s="162" t="s">
        <v>167</v>
      </c>
      <c r="G10" s="163" t="s">
        <v>673</v>
      </c>
      <c r="H10" s="164" t="s">
        <v>455</v>
      </c>
      <c r="I10" s="162" t="s">
        <v>167</v>
      </c>
      <c r="J10" s="163" t="s">
        <v>673</v>
      </c>
      <c r="K10" s="164" t="s">
        <v>455</v>
      </c>
      <c r="L10" s="162" t="s">
        <v>167</v>
      </c>
      <c r="M10" s="163" t="s">
        <v>673</v>
      </c>
      <c r="N10" s="164" t="s">
        <v>455</v>
      </c>
      <c r="O10" s="162" t="s">
        <v>167</v>
      </c>
      <c r="P10" s="163" t="s">
        <v>673</v>
      </c>
      <c r="Q10" s="164" t="s">
        <v>455</v>
      </c>
      <c r="R10" s="162" t="s">
        <v>167</v>
      </c>
      <c r="S10" s="163" t="s">
        <v>673</v>
      </c>
      <c r="T10" s="164" t="s">
        <v>455</v>
      </c>
      <c r="U10" s="165" t="s">
        <v>167</v>
      </c>
      <c r="V10" s="166" t="s">
        <v>167</v>
      </c>
      <c r="W10" s="166" t="s">
        <v>167</v>
      </c>
      <c r="X10" s="261" t="s">
        <v>451</v>
      </c>
      <c r="Y10" s="146"/>
      <c r="Z10" s="165" t="s">
        <v>167</v>
      </c>
      <c r="AA10" s="163" t="s">
        <v>673</v>
      </c>
      <c r="AB10" s="261" t="s">
        <v>455</v>
      </c>
      <c r="AC10"/>
      <c r="AD10"/>
      <c r="AE10"/>
      <c r="AF10"/>
      <c r="AG10"/>
      <c r="AH10" s="536" t="s">
        <v>916</v>
      </c>
      <c r="AI10" s="166"/>
      <c r="AJ10" s="166"/>
      <c r="AK10" s="166"/>
      <c r="AL10" s="166"/>
      <c r="AM10" s="166"/>
      <c r="AN10" s="166"/>
      <c r="AO10" s="166"/>
      <c r="AP10"/>
      <c r="AQ10"/>
      <c r="AR10"/>
      <c r="AS10"/>
      <c r="AT10"/>
      <c r="AU10"/>
      <c r="AV10"/>
      <c r="AW10"/>
      <c r="AX10"/>
      <c r="AY10"/>
      <c r="AZ10"/>
      <c r="BA10"/>
      <c r="BB10"/>
      <c r="BC10"/>
      <c r="BD10"/>
      <c r="BE10"/>
    </row>
    <row r="11" spans="2:59" ht="15">
      <c r="B11" s="351" t="s">
        <v>143</v>
      </c>
      <c r="C11" s="378">
        <f ca="1">IF(ISNUMBER(OFFSET(INDIRECT("'"&amp;'DATA for charts'!$C$5&amp;"'!$e190"),$AF11,0)),OFFSET(INDIRECT("'"&amp;'DATA for charts'!$C$5&amp;"'!$e190"),$AF11,0),"")</f>
        <v>3.1</v>
      </c>
      <c r="D11" s="380">
        <f ca="1">IF(ISNUMBER(OFFSET(INDIRECT("'"&amp;'DATA for charts'!$C$5&amp;"'!$f190"),$AF11,0)),OFFSET(INDIRECT("'"&amp;'DATA for charts'!$C$5&amp;"'!$f190"),$AF11,0),"")</f>
        <v>29</v>
      </c>
      <c r="E11" s="381">
        <f ca="1">IF(ISNUMBER(OFFSET(INDIRECT("'"&amp;'DATA for charts'!$C$5&amp;"'!$g190"),$AF11,0)),OFFSET(INDIRECT("'"&amp;'DATA for charts'!$C$5&amp;"'!$g190"),$AF11,0),"")</f>
        <v>7</v>
      </c>
      <c r="F11" s="378">
        <f ca="1">IF(ISNUMBER(OFFSET(INDIRECT("'"&amp;'DATA for charts'!$D$5&amp;"'!$e190"),$AF11,0)),OFFSET(INDIRECT("'"&amp;'DATA for charts'!$D$5&amp;"'!$e190"),$AF11,0),"")</f>
        <v>3.0202330000000002</v>
      </c>
      <c r="G11" s="380">
        <f ca="1">IF(ISNUMBER(OFFSET(INDIRECT("'"&amp;'DATA for charts'!$D$5&amp;"'!$f190"),$AF11,0)),OFFSET(INDIRECT("'"&amp;'DATA for charts'!$D$5&amp;"'!$f190"),$AF11,0),"")</f>
        <v>1</v>
      </c>
      <c r="H11" s="381">
        <f ca="1">IF(ISNUMBER(OFFSET(INDIRECT("'"&amp;'DATA for charts'!$D$5&amp;"'!$g190"),$AF11,0)),OFFSET(INDIRECT("'"&amp;'DATA for charts'!$D$5&amp;"'!$g190"),$AF11,0),"")</f>
        <v>1</v>
      </c>
      <c r="I11" s="378">
        <f ca="1">IF(ISNUMBER(OFFSET(INDIRECT("'"&amp;'DATA for charts'!$E$5&amp;"'!$e190"),$AF11,0)),OFFSET(INDIRECT("'"&amp;'DATA for charts'!$E$5&amp;"'!$e190"),$AF11,0),"")</f>
        <v>3.036</v>
      </c>
      <c r="J11" s="380">
        <f ca="1">IF(ISNUMBER(OFFSET(INDIRECT("'"&amp;'DATA for charts'!$E$5&amp;"'!$f190"),$AF11,0)),OFFSET(INDIRECT("'"&amp;'DATA for charts'!$E$5&amp;"'!$f190"),$AF11,0),"")</f>
        <v>1</v>
      </c>
      <c r="K11" s="381">
        <f ca="1">IF(ISNUMBER(OFFSET(INDIRECT("'"&amp;'DATA for charts'!$E$5&amp;"'!$g190"),$AF11,0)),OFFSET(INDIRECT("'"&amp;'DATA for charts'!$E$5&amp;"'!$g190"),$AF11,0),"")</f>
        <v>0</v>
      </c>
      <c r="L11" s="378">
        <f ca="1">IF(ISNUMBER(OFFSET(INDIRECT("'"&amp;'DATA for charts'!$F$5&amp;"'!$e190"),$AF11,0)),OFFSET(INDIRECT("'"&amp;'DATA for charts'!$F$5&amp;"'!$e190"),$AF11,0),"")</f>
        <v>2.9775703307541388</v>
      </c>
      <c r="M11" s="380">
        <f ca="1">IF(ISNUMBER(OFFSET(INDIRECT("'"&amp;'DATA for charts'!$F$5&amp;"'!$f190"),$AF11,0)),OFFSET(INDIRECT("'"&amp;'DATA for charts'!$F$5&amp;"'!$f190"),$AF11,0),"")</f>
        <v>1</v>
      </c>
      <c r="N11" s="381">
        <f ca="1">IF(ISNUMBER(OFFSET(INDIRECT("'"&amp;'DATA for charts'!$F$5&amp;"'!$g190"),$AF11,0)),OFFSET(INDIRECT("'"&amp;'DATA for charts'!$F$5&amp;"'!$g190"),$AF11,0),"")</f>
        <v>3</v>
      </c>
      <c r="O11" s="378">
        <f ca="1">IF(ISNUMBER(OFFSET(INDIRECT("'"&amp;'DATA for charts'!$G$5&amp;"'!$e190"),$AF11,0)),OFFSET(INDIRECT("'"&amp;'DATA for charts'!$G$5&amp;"'!$e190"),$AF11,0),"")</f>
        <v>3.23</v>
      </c>
      <c r="P11" s="380">
        <f ca="1">IF(ISNUMBER(OFFSET(INDIRECT("'"&amp;'DATA for charts'!$G$5&amp;"'!$f190"),$AF11,0)),OFFSET(INDIRECT("'"&amp;'DATA for charts'!$G$5&amp;"'!$f190"),$AF11,0),"")</f>
        <v>1</v>
      </c>
      <c r="Q11" s="381">
        <f ca="1">IF(ISNUMBER(OFFSET(INDIRECT("'"&amp;'DATA for charts'!$G$5&amp;"'!$g190"),$AF11,0)),OFFSET(INDIRECT("'"&amp;'DATA for charts'!$G$5&amp;"'!$g190"),$AF11,0),"")</f>
        <v>1</v>
      </c>
      <c r="R11" s="378">
        <f ca="1">IF(ISNUMBER(OFFSET(INDIRECT("'"&amp;'DATA for charts'!$H$5&amp;"'!$e190"),$AF11,0)),OFFSET(INDIRECT("'"&amp;'DATA for charts'!$H$5&amp;"'!$e190"),$AF11,0),"")</f>
        <v>3.3588931189642999</v>
      </c>
      <c r="S11" s="380">
        <f ca="1">IF(ISNUMBER(OFFSET(INDIRECT("'"&amp;'DATA for charts'!$H$5&amp;"'!$f190"),$AF11,0)),OFFSET(INDIRECT("'"&amp;'DATA for charts'!$H$5&amp;"'!$f190"),$AF11,0),"")</f>
        <v>1</v>
      </c>
      <c r="T11" s="381">
        <f ca="1">IF(ISNUMBER(OFFSET(INDIRECT("'"&amp;'DATA for charts'!$H$5&amp;"'!$g190"),$AF11,0)),OFFSET(INDIRECT("'"&amp;'DATA for charts'!$H$5&amp;"'!$g190"),$AF11,0),"")</f>
        <v>1</v>
      </c>
      <c r="U11" s="383">
        <f ca="1">MIN(C11,F11,I11,L11,O11,R11)</f>
        <v>2.9775703307541388</v>
      </c>
      <c r="V11" s="378">
        <f ca="1">MAX(C11,F11,I11,L11,O11,R11)</f>
        <v>3.3588931189642999</v>
      </c>
      <c r="W11" s="384">
        <f ca="1">AVERAGE(C11,F11,I11,L11,O11,R11)</f>
        <v>3.1204494082864067</v>
      </c>
      <c r="X11" s="385">
        <f ca="1">IF(W11=0,"----",ABS((V11-U11)/W11))</f>
        <v>0.12220124037183615</v>
      </c>
      <c r="Y11" s="386"/>
      <c r="Z11" s="383" t="str">
        <f>IF(ISNUMBER(YourData!$E190),YourData!$E190,"")</f>
        <v/>
      </c>
      <c r="AA11" s="380" t="str">
        <f>IF(ISNUMBER(YourData!$F190),YourData!$F190,"")</f>
        <v/>
      </c>
      <c r="AB11" s="382" t="str">
        <f>IF(ISNUMBER(YourData!$G190),YourData!$G190,"")</f>
        <v/>
      </c>
      <c r="AC11"/>
      <c r="AD11"/>
      <c r="AE11"/>
      <c r="AF11">
        <v>0</v>
      </c>
      <c r="AH11" s="236">
        <f ca="1">MAX(C11:C22)</f>
        <v>3.2549999999999999</v>
      </c>
      <c r="AI11" s="236">
        <f ca="1">MAX(F11:F22)</f>
        <v>3.0202330000000002</v>
      </c>
      <c r="AJ11" s="236">
        <f ca="1">MAX(I11:I22)</f>
        <v>3.036</v>
      </c>
      <c r="AK11" s="236">
        <f ca="1">MAX(L11:L22)</f>
        <v>3.2044263169308609</v>
      </c>
      <c r="AL11" s="236">
        <f ca="1">MAX(O11:O22)</f>
        <v>3.23</v>
      </c>
      <c r="AM11" s="236">
        <f ca="1">MAX(R11:R22)</f>
        <v>3.3588931189642999</v>
      </c>
      <c r="AN11" s="236" t="e">
        <f>MAX(#REF!)</f>
        <v>#REF!</v>
      </c>
      <c r="AO11" s="236" t="e">
        <f>MAX(#REF!)</f>
        <v>#REF!</v>
      </c>
      <c r="AQ11" s="236"/>
      <c r="AR11" s="236"/>
      <c r="AU11" s="236"/>
      <c r="AV11" s="236"/>
      <c r="BD11" s="236"/>
      <c r="BE11" s="236"/>
      <c r="BF11" s="236"/>
      <c r="BG11" s="236"/>
    </row>
    <row r="12" spans="2:59" ht="15">
      <c r="B12" s="351" t="s">
        <v>145</v>
      </c>
      <c r="C12" s="256">
        <f ca="1">IF(ISNUMBER(OFFSET(INDIRECT("'"&amp;'DATA for charts'!$C$5&amp;"'!$e190"),$AF12,0)),OFFSET(INDIRECT("'"&amp;'DATA for charts'!$C$5&amp;"'!$e190"),$AF12,0),"")</f>
        <v>3.0409999999999999</v>
      </c>
      <c r="D12" s="222">
        <f ca="1">IF(ISNUMBER(OFFSET(INDIRECT("'"&amp;'DATA for charts'!$C$5&amp;"'!$f190"),$AF12,0)),OFFSET(INDIRECT("'"&amp;'DATA for charts'!$C$5&amp;"'!$f190"),$AF12,0),"")</f>
        <v>9</v>
      </c>
      <c r="E12" s="388">
        <f ca="1">IF(ISNUMBER(OFFSET(INDIRECT("'"&amp;'DATA for charts'!$C$5&amp;"'!$g190"),$AF12,0)),OFFSET(INDIRECT("'"&amp;'DATA for charts'!$C$5&amp;"'!$g190"),$AF12,0),"")</f>
        <v>7</v>
      </c>
      <c r="F12" s="256">
        <f ca="1">IF(ISNUMBER(OFFSET(INDIRECT("'"&amp;'DATA for charts'!$D$5&amp;"'!$e190"),$AF12,0)),OFFSET(INDIRECT("'"&amp;'DATA for charts'!$D$5&amp;"'!$e190"),$AF12,0),"")</f>
        <v>2.8996689999999998</v>
      </c>
      <c r="G12" s="222">
        <f ca="1">IF(ISNUMBER(OFFSET(INDIRECT("'"&amp;'DATA for charts'!$D$5&amp;"'!$f190"),$AF12,0)),OFFSET(INDIRECT("'"&amp;'DATA for charts'!$D$5&amp;"'!$f190"),$AF12,0),"")</f>
        <v>9</v>
      </c>
      <c r="H12" s="388">
        <f ca="1">IF(ISNUMBER(OFFSET(INDIRECT("'"&amp;'DATA for charts'!$D$5&amp;"'!$g190"),$AF12,0)),OFFSET(INDIRECT("'"&amp;'DATA for charts'!$D$5&amp;"'!$g190"),$AF12,0),"")</f>
        <v>6</v>
      </c>
      <c r="I12" s="256">
        <f ca="1">IF(ISNUMBER(OFFSET(INDIRECT("'"&amp;'DATA for charts'!$E$5&amp;"'!$e190"),$AF12,0)),OFFSET(INDIRECT("'"&amp;'DATA for charts'!$E$5&amp;"'!$e190"),$AF12,0),"")</f>
        <v>2.9220000000000002</v>
      </c>
      <c r="J12" s="222">
        <f ca="1">IF(ISNUMBER(OFFSET(INDIRECT("'"&amp;'DATA for charts'!$E$5&amp;"'!$f190"),$AF12,0)),OFFSET(INDIRECT("'"&amp;'DATA for charts'!$E$5&amp;"'!$f190"),$AF12,0),"")</f>
        <v>9</v>
      </c>
      <c r="K12" s="388">
        <f ca="1">IF(ISNUMBER(OFFSET(INDIRECT("'"&amp;'DATA for charts'!$E$5&amp;"'!$g190"),$AF12,0)),OFFSET(INDIRECT("'"&amp;'DATA for charts'!$E$5&amp;"'!$g190"),$AF12,0),"")</f>
        <v>5</v>
      </c>
      <c r="L12" s="256">
        <f ca="1">IF(ISNUMBER(OFFSET(INDIRECT("'"&amp;'DATA for charts'!$F$5&amp;"'!$e190"),$AF12,0)),OFFSET(INDIRECT("'"&amp;'DATA for charts'!$F$5&amp;"'!$e190"),$AF12,0),"")</f>
        <v>3.0666431562516387</v>
      </c>
      <c r="M12" s="222">
        <f ca="1">IF(ISNUMBER(OFFSET(INDIRECT("'"&amp;'DATA for charts'!$F$5&amp;"'!$f190"),$AF12,0)),OFFSET(INDIRECT("'"&amp;'DATA for charts'!$F$5&amp;"'!$f190"),$AF12,0),"")</f>
        <v>9</v>
      </c>
      <c r="N12" s="388">
        <f ca="1">IF(ISNUMBER(OFFSET(INDIRECT("'"&amp;'DATA for charts'!$F$5&amp;"'!$g190"),$AF12,0)),OFFSET(INDIRECT("'"&amp;'DATA for charts'!$F$5&amp;"'!$g190"),$AF12,0),"")</f>
        <v>6</v>
      </c>
      <c r="O12" s="256">
        <f ca="1">IF(ISNUMBER(OFFSET(INDIRECT("'"&amp;'DATA for charts'!$G$5&amp;"'!$e190"),$AF12,0)),OFFSET(INDIRECT("'"&amp;'DATA for charts'!$G$5&amp;"'!$e190"),$AF12,0),"")</f>
        <v>3.14</v>
      </c>
      <c r="P12" s="222">
        <f ca="1">IF(ISNUMBER(OFFSET(INDIRECT("'"&amp;'DATA for charts'!$G$5&amp;"'!$f190"),$AF12,0)),OFFSET(INDIRECT("'"&amp;'DATA for charts'!$G$5&amp;"'!$f190"),$AF12,0),"")</f>
        <v>9</v>
      </c>
      <c r="Q12" s="388">
        <f ca="1">IF(ISNUMBER(OFFSET(INDIRECT("'"&amp;'DATA for charts'!$G$5&amp;"'!$g190"),$AF12,0)),OFFSET(INDIRECT("'"&amp;'DATA for charts'!$G$5&amp;"'!$g190"),$AF12,0),"")</f>
        <v>6</v>
      </c>
      <c r="R12" s="256">
        <f ca="1">IF(ISNUMBER(OFFSET(INDIRECT("'"&amp;'DATA for charts'!$H$5&amp;"'!$e190"),$AF12,0)),OFFSET(INDIRECT("'"&amp;'DATA for charts'!$H$5&amp;"'!$e190"),$AF12,0),"")</f>
        <v>3.22517706976996</v>
      </c>
      <c r="S12" s="222">
        <f ca="1">IF(ISNUMBER(OFFSET(INDIRECT("'"&amp;'DATA for charts'!$H$5&amp;"'!$f190"),$AF12,0)),OFFSET(INDIRECT("'"&amp;'DATA for charts'!$H$5&amp;"'!$f190"),$AF12,0),"")</f>
        <v>9</v>
      </c>
      <c r="T12" s="388">
        <f ca="1">IF(ISNUMBER(OFFSET(INDIRECT("'"&amp;'DATA for charts'!$H$5&amp;"'!$g190"),$AF12,0)),OFFSET(INDIRECT("'"&amp;'DATA for charts'!$H$5&amp;"'!$g190"),$AF12,0),"")</f>
        <v>6</v>
      </c>
      <c r="U12" s="390">
        <f t="shared" ref="U12:U22" ca="1" si="0">MIN(C12,F12,I12,L12,O12,R12)</f>
        <v>2.8996689999999998</v>
      </c>
      <c r="V12" s="256">
        <f t="shared" ref="V12:V22" ca="1" si="1">MAX(C12,F12,I12,L12,O12,R12)</f>
        <v>3.22517706976996</v>
      </c>
      <c r="W12" s="254">
        <f t="shared" ref="W12:W22" ca="1" si="2">AVERAGE(C12,F12,I12,L12,O12,R12)</f>
        <v>3.0490815376702667</v>
      </c>
      <c r="X12" s="391">
        <f t="shared" ref="X12:X22" ca="1" si="3">IF(W12=0,"----",ABS((V12-U12)/W12))</f>
        <v>0.10675610532169416</v>
      </c>
      <c r="Y12" s="386"/>
      <c r="Z12" s="390" t="str">
        <f>IF(ISNUMBER(YourData!$E191),YourData!$E191,"")</f>
        <v/>
      </c>
      <c r="AA12" s="222" t="str">
        <f>IF(ISNUMBER(YourData!$F191),YourData!$F191,"")</f>
        <v/>
      </c>
      <c r="AB12" s="389" t="str">
        <f>IF(ISNUMBER(YourData!$G191),YourData!$G191,"")</f>
        <v/>
      </c>
      <c r="AC12"/>
      <c r="AD12"/>
      <c r="AE12"/>
      <c r="AF12">
        <f>AF11+1</f>
        <v>1</v>
      </c>
      <c r="AH12"/>
      <c r="AI12"/>
      <c r="AJ12"/>
      <c r="AK12"/>
      <c r="AL12"/>
      <c r="AM12"/>
      <c r="AN12"/>
      <c r="AO12"/>
      <c r="AP12"/>
      <c r="AQ12"/>
      <c r="AR12"/>
      <c r="AS12"/>
      <c r="AT12"/>
      <c r="AU12"/>
      <c r="AV12"/>
      <c r="BD12"/>
      <c r="BE12"/>
    </row>
    <row r="13" spans="2:59" ht="15">
      <c r="B13" s="351" t="s">
        <v>147</v>
      </c>
      <c r="C13" s="256">
        <f ca="1">IF(ISNUMBER(OFFSET(INDIRECT("'"&amp;'DATA for charts'!$C$5&amp;"'!$e190"),$AF13,0)),OFFSET(INDIRECT("'"&amp;'DATA for charts'!$C$5&amp;"'!$e190"),$AF13,0),"")</f>
        <v>2.2749999999999999</v>
      </c>
      <c r="D13" s="222">
        <f ca="1">IF(ISNUMBER(OFFSET(INDIRECT("'"&amp;'DATA for charts'!$C$5&amp;"'!$f190"),$AF13,0)),OFFSET(INDIRECT("'"&amp;'DATA for charts'!$C$5&amp;"'!$f190"),$AF13,0),"")</f>
        <v>2</v>
      </c>
      <c r="E13" s="388">
        <f ca="1">IF(ISNUMBER(OFFSET(INDIRECT("'"&amp;'DATA for charts'!$C$5&amp;"'!$g190"),$AF13,0)),OFFSET(INDIRECT("'"&amp;'DATA for charts'!$C$5&amp;"'!$g190"),$AF13,0),"")</f>
        <v>7</v>
      </c>
      <c r="F13" s="256">
        <f ca="1">IF(ISNUMBER(OFFSET(INDIRECT("'"&amp;'DATA for charts'!$D$5&amp;"'!$e190"),$AF13,0)),OFFSET(INDIRECT("'"&amp;'DATA for charts'!$D$5&amp;"'!$e190"),$AF13,0),"")</f>
        <v>2.034449</v>
      </c>
      <c r="G13" s="222">
        <f ca="1">IF(ISNUMBER(OFFSET(INDIRECT("'"&amp;'DATA for charts'!$D$5&amp;"'!$f190"),$AF13,0)),OFFSET(INDIRECT("'"&amp;'DATA for charts'!$D$5&amp;"'!$f190"),$AF13,0),"")</f>
        <v>17</v>
      </c>
      <c r="H13" s="388">
        <f ca="1">IF(ISNUMBER(OFFSET(INDIRECT("'"&amp;'DATA for charts'!$D$5&amp;"'!$g190"),$AF13,0)),OFFSET(INDIRECT("'"&amp;'DATA for charts'!$D$5&amp;"'!$g190"),$AF13,0),"")</f>
        <v>6</v>
      </c>
      <c r="I13" s="256">
        <f ca="1">IF(ISNUMBER(OFFSET(INDIRECT("'"&amp;'DATA for charts'!$E$5&amp;"'!$e190"),$AF13,0)),OFFSET(INDIRECT("'"&amp;'DATA for charts'!$E$5&amp;"'!$e190"),$AF13,0),"")</f>
        <v>2.0649999999999999</v>
      </c>
      <c r="J13" s="222">
        <f ca="1">IF(ISNUMBER(OFFSET(INDIRECT("'"&amp;'DATA for charts'!$E$5&amp;"'!$f190"),$AF13,0)),OFFSET(INDIRECT("'"&amp;'DATA for charts'!$E$5&amp;"'!$f190"),$AF13,0),"")</f>
        <v>17</v>
      </c>
      <c r="K13" s="388">
        <f ca="1">IF(ISNUMBER(OFFSET(INDIRECT("'"&amp;'DATA for charts'!$E$5&amp;"'!$g190"),$AF13,0)),OFFSET(INDIRECT("'"&amp;'DATA for charts'!$E$5&amp;"'!$g190"),$AF13,0),"")</f>
        <v>5</v>
      </c>
      <c r="L13" s="256">
        <f ca="1">IF(ISNUMBER(OFFSET(INDIRECT("'"&amp;'DATA for charts'!$F$5&amp;"'!$e190"),$AF13,0)),OFFSET(INDIRECT("'"&amp;'DATA for charts'!$F$5&amp;"'!$e190"),$AF13,0),"")</f>
        <v>2.1145564832492303</v>
      </c>
      <c r="M13" s="222">
        <f ca="1">IF(ISNUMBER(OFFSET(INDIRECT("'"&amp;'DATA for charts'!$F$5&amp;"'!$f190"),$AF13,0)),OFFSET(INDIRECT("'"&amp;'DATA for charts'!$F$5&amp;"'!$f190"),$AF13,0),"")</f>
        <v>17</v>
      </c>
      <c r="N13" s="388">
        <f ca="1">IF(ISNUMBER(OFFSET(INDIRECT("'"&amp;'DATA for charts'!$F$5&amp;"'!$g190"),$AF13,0)),OFFSET(INDIRECT("'"&amp;'DATA for charts'!$F$5&amp;"'!$g190"),$AF13,0),"")</f>
        <v>6</v>
      </c>
      <c r="O13" s="256">
        <f ca="1">IF(ISNUMBER(OFFSET(INDIRECT("'"&amp;'DATA for charts'!$G$5&amp;"'!$e190"),$AF13,0)),OFFSET(INDIRECT("'"&amp;'DATA for charts'!$G$5&amp;"'!$e190"),$AF13,0),"")</f>
        <v>2.23</v>
      </c>
      <c r="P13" s="222">
        <f ca="1">IF(ISNUMBER(OFFSET(INDIRECT("'"&amp;'DATA for charts'!$G$5&amp;"'!$f190"),$AF13,0)),OFFSET(INDIRECT("'"&amp;'DATA for charts'!$G$5&amp;"'!$f190"),$AF13,0),"")</f>
        <v>17</v>
      </c>
      <c r="Q13" s="388">
        <f ca="1">IF(ISNUMBER(OFFSET(INDIRECT("'"&amp;'DATA for charts'!$G$5&amp;"'!$g190"),$AF13,0)),OFFSET(INDIRECT("'"&amp;'DATA for charts'!$G$5&amp;"'!$g190"),$AF13,0),"")</f>
        <v>6</v>
      </c>
      <c r="R13" s="256">
        <f ca="1">IF(ISNUMBER(OFFSET(INDIRECT("'"&amp;'DATA for charts'!$H$5&amp;"'!$e190"),$AF13,0)),OFFSET(INDIRECT("'"&amp;'DATA for charts'!$H$5&amp;"'!$e190"),$AF13,0),"")</f>
        <v>2.2870116933186799</v>
      </c>
      <c r="S13" s="222">
        <f ca="1">IF(ISNUMBER(OFFSET(INDIRECT("'"&amp;'DATA for charts'!$H$5&amp;"'!$f190"),$AF13,0)),OFFSET(INDIRECT("'"&amp;'DATA for charts'!$H$5&amp;"'!$f190"),$AF13,0),"")</f>
        <v>17</v>
      </c>
      <c r="T13" s="388">
        <f ca="1">IF(ISNUMBER(OFFSET(INDIRECT("'"&amp;'DATA for charts'!$H$5&amp;"'!$g190"),$AF13,0)),OFFSET(INDIRECT("'"&amp;'DATA for charts'!$H$5&amp;"'!$g190"),$AF13,0),"")</f>
        <v>6</v>
      </c>
      <c r="U13" s="390">
        <f t="shared" ca="1" si="0"/>
        <v>2.034449</v>
      </c>
      <c r="V13" s="256">
        <f t="shared" ca="1" si="1"/>
        <v>2.2870116933186799</v>
      </c>
      <c r="W13" s="254">
        <f t="shared" ca="1" si="2"/>
        <v>2.1676695294279851</v>
      </c>
      <c r="X13" s="391">
        <f t="shared" ca="1" si="3"/>
        <v>0.11651346752349627</v>
      </c>
      <c r="Y13" s="386"/>
      <c r="Z13" s="390" t="str">
        <f>IF(ISNUMBER(YourData!$E192),YourData!$E192,"")</f>
        <v/>
      </c>
      <c r="AA13" s="222" t="str">
        <f>IF(ISNUMBER(YourData!$F192),YourData!$F192,"")</f>
        <v/>
      </c>
      <c r="AB13" s="389" t="str">
        <f>IF(ISNUMBER(YourData!$G192),YourData!$G192,"")</f>
        <v/>
      </c>
      <c r="AC13"/>
      <c r="AD13"/>
      <c r="AE13"/>
      <c r="AF13">
        <f t="shared" ref="AF13:AF22" si="4">AF12+1</f>
        <v>2</v>
      </c>
      <c r="AH13"/>
      <c r="AI13"/>
      <c r="AJ13"/>
      <c r="AK13"/>
      <c r="AL13"/>
      <c r="AM13"/>
      <c r="AN13"/>
      <c r="AO13"/>
      <c r="AP13"/>
      <c r="AQ13"/>
      <c r="AR13"/>
      <c r="AS13"/>
      <c r="AT13"/>
      <c r="AU13"/>
      <c r="AV13"/>
      <c r="AW13"/>
      <c r="AX13"/>
      <c r="AY13"/>
      <c r="AZ13"/>
      <c r="BA13"/>
      <c r="BB13"/>
      <c r="BC13"/>
      <c r="BD13"/>
      <c r="BE13"/>
    </row>
    <row r="14" spans="2:59" ht="15">
      <c r="B14" s="351" t="s">
        <v>149</v>
      </c>
      <c r="C14" s="256">
        <f ca="1">IF(ISNUMBER(OFFSET(INDIRECT("'"&amp;'DATA for charts'!$C$5&amp;"'!$e190"),$AF14,0)),OFFSET(INDIRECT("'"&amp;'DATA for charts'!$C$5&amp;"'!$e190"),$AF14,0),"")</f>
        <v>2.4460000000000002</v>
      </c>
      <c r="D14" s="222">
        <f ca="1">IF(ISNUMBER(OFFSET(INDIRECT("'"&amp;'DATA for charts'!$C$5&amp;"'!$f190"),$AF14,0)),OFFSET(INDIRECT("'"&amp;'DATA for charts'!$C$5&amp;"'!$f190"),$AF14,0),"")</f>
        <v>3</v>
      </c>
      <c r="E14" s="388">
        <f ca="1">IF(ISNUMBER(OFFSET(INDIRECT("'"&amp;'DATA for charts'!$C$5&amp;"'!$g190"),$AF14,0)),OFFSET(INDIRECT("'"&amp;'DATA for charts'!$C$5&amp;"'!$g190"),$AF14,0),"")</f>
        <v>6</v>
      </c>
      <c r="F14" s="256">
        <f ca="1">IF(ISNUMBER(OFFSET(INDIRECT("'"&amp;'DATA for charts'!$D$5&amp;"'!$e190"),$AF14,0)),OFFSET(INDIRECT("'"&amp;'DATA for charts'!$D$5&amp;"'!$e190"),$AF14,0),"")</f>
        <v>2.2072669999999999</v>
      </c>
      <c r="G14" s="222">
        <f ca="1">IF(ISNUMBER(OFFSET(INDIRECT("'"&amp;'DATA for charts'!$D$5&amp;"'!$f190"),$AF14,0)),OFFSET(INDIRECT("'"&amp;'DATA for charts'!$D$5&amp;"'!$f190"),$AF14,0),"")</f>
        <v>11</v>
      </c>
      <c r="H14" s="388">
        <f ca="1">IF(ISNUMBER(OFFSET(INDIRECT("'"&amp;'DATA for charts'!$D$5&amp;"'!$g190"),$AF14,0)),OFFSET(INDIRECT("'"&amp;'DATA for charts'!$D$5&amp;"'!$g190"),$AF14,0),"")</f>
        <v>6</v>
      </c>
      <c r="I14" s="256">
        <f ca="1">IF(ISNUMBER(OFFSET(INDIRECT("'"&amp;'DATA for charts'!$E$5&amp;"'!$e190"),$AF14,0)),OFFSET(INDIRECT("'"&amp;'DATA for charts'!$E$5&amp;"'!$e190"),$AF14,0),"")</f>
        <v>2.238</v>
      </c>
      <c r="J14" s="222">
        <f ca="1">IF(ISNUMBER(OFFSET(INDIRECT("'"&amp;'DATA for charts'!$E$5&amp;"'!$f190"),$AF14,0)),OFFSET(INDIRECT("'"&amp;'DATA for charts'!$E$5&amp;"'!$f190"),$AF14,0),"")</f>
        <v>11</v>
      </c>
      <c r="K14" s="388">
        <f ca="1">IF(ISNUMBER(OFFSET(INDIRECT("'"&amp;'DATA for charts'!$E$5&amp;"'!$g190"),$AF14,0)),OFFSET(INDIRECT("'"&amp;'DATA for charts'!$E$5&amp;"'!$g190"),$AF14,0),"")</f>
        <v>5</v>
      </c>
      <c r="L14" s="256">
        <f ca="1">IF(ISNUMBER(OFFSET(INDIRECT("'"&amp;'DATA for charts'!$F$5&amp;"'!$e190"),$AF14,0)),OFFSET(INDIRECT("'"&amp;'DATA for charts'!$F$5&amp;"'!$e190"),$AF14,0),"")</f>
        <v>2.3222876020014307</v>
      </c>
      <c r="M14" s="222">
        <f ca="1">IF(ISNUMBER(OFFSET(INDIRECT("'"&amp;'DATA for charts'!$F$5&amp;"'!$f190"),$AF14,0)),OFFSET(INDIRECT("'"&amp;'DATA for charts'!$F$5&amp;"'!$f190"),$AF14,0),"")</f>
        <v>11</v>
      </c>
      <c r="N14" s="388">
        <f ca="1">IF(ISNUMBER(OFFSET(INDIRECT("'"&amp;'DATA for charts'!$F$5&amp;"'!$g190"),$AF14,0)),OFFSET(INDIRECT("'"&amp;'DATA for charts'!$F$5&amp;"'!$g190"),$AF14,0),"")</f>
        <v>5</v>
      </c>
      <c r="O14" s="256">
        <f ca="1">IF(ISNUMBER(OFFSET(INDIRECT("'"&amp;'DATA for charts'!$G$5&amp;"'!$e190"),$AF14,0)),OFFSET(INDIRECT("'"&amp;'DATA for charts'!$G$5&amp;"'!$e190"),$AF14,0),"")</f>
        <v>2.38</v>
      </c>
      <c r="P14" s="222">
        <f ca="1">IF(ISNUMBER(OFFSET(INDIRECT("'"&amp;'DATA for charts'!$G$5&amp;"'!$f190"),$AF14,0)),OFFSET(INDIRECT("'"&amp;'DATA for charts'!$G$5&amp;"'!$f190"),$AF14,0),"")</f>
        <v>11</v>
      </c>
      <c r="Q14" s="388">
        <f ca="1">IF(ISNUMBER(OFFSET(INDIRECT("'"&amp;'DATA for charts'!$G$5&amp;"'!$g190"),$AF14,0)),OFFSET(INDIRECT("'"&amp;'DATA for charts'!$G$5&amp;"'!$g190"),$AF14,0),"")</f>
        <v>6</v>
      </c>
      <c r="R14" s="256">
        <f ca="1">IF(ISNUMBER(OFFSET(INDIRECT("'"&amp;'DATA for charts'!$H$5&amp;"'!$e190"),$AF14,0)),OFFSET(INDIRECT("'"&amp;'DATA for charts'!$H$5&amp;"'!$e190"),$AF14,0),"")</f>
        <v>2.4571832868787902</v>
      </c>
      <c r="S14" s="222">
        <f ca="1">IF(ISNUMBER(OFFSET(INDIRECT("'"&amp;'DATA for charts'!$H$5&amp;"'!$f190"),$AF14,0)),OFFSET(INDIRECT("'"&amp;'DATA for charts'!$H$5&amp;"'!$f190"),$AF14,0),"")</f>
        <v>11</v>
      </c>
      <c r="T14" s="388">
        <f ca="1">IF(ISNUMBER(OFFSET(INDIRECT("'"&amp;'DATA for charts'!$H$5&amp;"'!$g190"),$AF14,0)),OFFSET(INDIRECT("'"&amp;'DATA for charts'!$H$5&amp;"'!$g190"),$AF14,0),"")</f>
        <v>6</v>
      </c>
      <c r="U14" s="390">
        <f t="shared" ca="1" si="0"/>
        <v>2.2072669999999999</v>
      </c>
      <c r="V14" s="256">
        <f t="shared" ca="1" si="1"/>
        <v>2.4571832868787902</v>
      </c>
      <c r="W14" s="254">
        <f t="shared" ca="1" si="2"/>
        <v>2.3417896481467033</v>
      </c>
      <c r="X14" s="391">
        <f t="shared" ca="1" si="3"/>
        <v>0.10672021164521524</v>
      </c>
      <c r="Y14" s="386"/>
      <c r="Z14" s="390" t="str">
        <f>IF(ISNUMBER(YourData!$E193),YourData!$E193,"")</f>
        <v/>
      </c>
      <c r="AA14" s="222" t="str">
        <f>IF(ISNUMBER(YourData!$F193),YourData!$F193,"")</f>
        <v/>
      </c>
      <c r="AB14" s="389" t="str">
        <f>IF(ISNUMBER(YourData!$G193),YourData!$G193,"")</f>
        <v/>
      </c>
      <c r="AC14"/>
      <c r="AD14"/>
      <c r="AE14"/>
      <c r="AF14">
        <f t="shared" si="4"/>
        <v>3</v>
      </c>
      <c r="AH14"/>
      <c r="AI14"/>
      <c r="AJ14"/>
      <c r="AK14"/>
      <c r="AL14"/>
      <c r="AM14"/>
      <c r="AN14"/>
      <c r="AO14"/>
      <c r="AP14"/>
      <c r="AQ14"/>
      <c r="AR14"/>
      <c r="AS14"/>
      <c r="AT14"/>
      <c r="AU14"/>
      <c r="AV14"/>
      <c r="AW14"/>
      <c r="AX14"/>
      <c r="AY14"/>
      <c r="AZ14"/>
      <c r="BA14"/>
      <c r="BB14"/>
      <c r="BC14"/>
      <c r="BD14"/>
      <c r="BE14"/>
    </row>
    <row r="15" spans="2:59" ht="15">
      <c r="B15" s="351" t="s">
        <v>151</v>
      </c>
      <c r="C15" s="256">
        <f ca="1">IF(ISNUMBER(OFFSET(INDIRECT("'"&amp;'DATA for charts'!$C$5&amp;"'!$e190"),$AF15,0)),OFFSET(INDIRECT("'"&amp;'DATA for charts'!$C$5&amp;"'!$e190"),$AF15,0),"")</f>
        <v>1.645</v>
      </c>
      <c r="D15" s="222">
        <f ca="1">IF(ISNUMBER(OFFSET(INDIRECT("'"&amp;'DATA for charts'!$C$5&amp;"'!$f190"),$AF15,0)),OFFSET(INDIRECT("'"&amp;'DATA for charts'!$C$5&amp;"'!$f190"),$AF15,0),"")</f>
        <v>3</v>
      </c>
      <c r="E15" s="388">
        <f ca="1">IF(ISNUMBER(OFFSET(INDIRECT("'"&amp;'DATA for charts'!$C$5&amp;"'!$g190"),$AF15,0)),OFFSET(INDIRECT("'"&amp;'DATA for charts'!$C$5&amp;"'!$g190"),$AF15,0),"")</f>
        <v>5</v>
      </c>
      <c r="F15" s="256">
        <f ca="1">IF(ISNUMBER(OFFSET(INDIRECT("'"&amp;'DATA for charts'!$D$5&amp;"'!$e190"),$AF15,0)),OFFSET(INDIRECT("'"&amp;'DATA for charts'!$D$5&amp;"'!$e190"),$AF15,0),"")</f>
        <v>1.5922270000000001</v>
      </c>
      <c r="G15" s="222">
        <f ca="1">IF(ISNUMBER(OFFSET(INDIRECT("'"&amp;'DATA for charts'!$D$5&amp;"'!$f190"),$AF15,0)),OFFSET(INDIRECT("'"&amp;'DATA for charts'!$D$5&amp;"'!$f190"),$AF15,0),"")</f>
        <v>1</v>
      </c>
      <c r="H15" s="388">
        <f ca="1">IF(ISNUMBER(OFFSET(INDIRECT("'"&amp;'DATA for charts'!$D$5&amp;"'!$g190"),$AF15,0)),OFFSET(INDIRECT("'"&amp;'DATA for charts'!$D$5&amp;"'!$g190"),$AF15,0),"")</f>
        <v>5</v>
      </c>
      <c r="I15" s="256">
        <f ca="1">IF(ISNUMBER(OFFSET(INDIRECT("'"&amp;'DATA for charts'!$E$5&amp;"'!$e190"),$AF15,0)),OFFSET(INDIRECT("'"&amp;'DATA for charts'!$E$5&amp;"'!$e190"),$AF15,0),"")</f>
        <v>1.569</v>
      </c>
      <c r="J15" s="222">
        <f ca="1">IF(ISNUMBER(OFFSET(INDIRECT("'"&amp;'DATA for charts'!$E$5&amp;"'!$f190"),$AF15,0)),OFFSET(INDIRECT("'"&amp;'DATA for charts'!$E$5&amp;"'!$f190"),$AF15,0),"")</f>
        <v>1</v>
      </c>
      <c r="K15" s="388">
        <f ca="1">IF(ISNUMBER(OFFSET(INDIRECT("'"&amp;'DATA for charts'!$E$5&amp;"'!$g190"),$AF15,0)),OFFSET(INDIRECT("'"&amp;'DATA for charts'!$E$5&amp;"'!$g190"),$AF15,0),"")</f>
        <v>4</v>
      </c>
      <c r="L15" s="256">
        <f ca="1">IF(ISNUMBER(OFFSET(INDIRECT("'"&amp;'DATA for charts'!$F$5&amp;"'!$e190"),$AF15,0)),OFFSET(INDIRECT("'"&amp;'DATA for charts'!$F$5&amp;"'!$e190"),$AF15,0),"")</f>
        <v>1.6241275763121277</v>
      </c>
      <c r="M15" s="222">
        <f ca="1">IF(ISNUMBER(OFFSET(INDIRECT("'"&amp;'DATA for charts'!$F$5&amp;"'!$f190"),$AF15,0)),OFFSET(INDIRECT("'"&amp;'DATA for charts'!$F$5&amp;"'!$f190"),$AF15,0),"")</f>
        <v>1</v>
      </c>
      <c r="N15" s="388">
        <f ca="1">IF(ISNUMBER(OFFSET(INDIRECT("'"&amp;'DATA for charts'!$F$5&amp;"'!$g190"),$AF15,0)),OFFSET(INDIRECT("'"&amp;'DATA for charts'!$F$5&amp;"'!$g190"),$AF15,0),"")</f>
        <v>5</v>
      </c>
      <c r="O15" s="256">
        <f ca="1">IF(ISNUMBER(OFFSET(INDIRECT("'"&amp;'DATA for charts'!$G$5&amp;"'!$e190"),$AF15,0)),OFFSET(INDIRECT("'"&amp;'DATA for charts'!$G$5&amp;"'!$e190"),$AF15,0),"")</f>
        <v>1.75</v>
      </c>
      <c r="P15" s="222">
        <f ca="1">IF(ISNUMBER(OFFSET(INDIRECT("'"&amp;'DATA for charts'!$G$5&amp;"'!$f190"),$AF15,0)),OFFSET(INDIRECT("'"&amp;'DATA for charts'!$G$5&amp;"'!$f190"),$AF15,0),"")</f>
        <v>1</v>
      </c>
      <c r="Q15" s="388">
        <f ca="1">IF(ISNUMBER(OFFSET(INDIRECT("'"&amp;'DATA for charts'!$G$5&amp;"'!$g190"),$AF15,0)),OFFSET(INDIRECT("'"&amp;'DATA for charts'!$G$5&amp;"'!$g190"),$AF15,0),"")</f>
        <v>5</v>
      </c>
      <c r="R15" s="256">
        <f ca="1">IF(ISNUMBER(OFFSET(INDIRECT("'"&amp;'DATA for charts'!$H$5&amp;"'!$e190"),$AF15,0)),OFFSET(INDIRECT("'"&amp;'DATA for charts'!$H$5&amp;"'!$e190"),$AF15,0),"")</f>
        <v>1.77801697625054</v>
      </c>
      <c r="S15" s="222">
        <f ca="1">IF(ISNUMBER(OFFSET(INDIRECT("'"&amp;'DATA for charts'!$H$5&amp;"'!$f190"),$AF15,0)),OFFSET(INDIRECT("'"&amp;'DATA for charts'!$H$5&amp;"'!$f190"),$AF15,0),"")</f>
        <v>1</v>
      </c>
      <c r="T15" s="388">
        <f ca="1">IF(ISNUMBER(OFFSET(INDIRECT("'"&amp;'DATA for charts'!$H$5&amp;"'!$g190"),$AF15,0)),OFFSET(INDIRECT("'"&amp;'DATA for charts'!$H$5&amp;"'!$g190"),$AF15,0),"")</f>
        <v>5</v>
      </c>
      <c r="U15" s="390">
        <f t="shared" ca="1" si="0"/>
        <v>1.569</v>
      </c>
      <c r="V15" s="256">
        <f t="shared" ca="1" si="1"/>
        <v>1.77801697625054</v>
      </c>
      <c r="W15" s="254">
        <f t="shared" ca="1" si="2"/>
        <v>1.6597285920937779</v>
      </c>
      <c r="X15" s="391">
        <f t="shared" ca="1" si="3"/>
        <v>0.12593443123544756</v>
      </c>
      <c r="Y15" s="386"/>
      <c r="Z15" s="390" t="str">
        <f>IF(ISNUMBER(YourData!$E194),YourData!$E194,"")</f>
        <v/>
      </c>
      <c r="AA15" s="222" t="str">
        <f>IF(ISNUMBER(YourData!$F194),YourData!$F194,"")</f>
        <v/>
      </c>
      <c r="AB15" s="389" t="str">
        <f>IF(ISNUMBER(YourData!$G194),YourData!$G194,"")</f>
        <v/>
      </c>
      <c r="AC15"/>
      <c r="AD15"/>
      <c r="AE15"/>
      <c r="AF15">
        <f t="shared" si="4"/>
        <v>4</v>
      </c>
      <c r="AH15"/>
      <c r="AI15"/>
      <c r="AJ15"/>
      <c r="AK15"/>
      <c r="AL15"/>
      <c r="AM15"/>
      <c r="AN15"/>
      <c r="AO15"/>
      <c r="AP15"/>
      <c r="AQ15"/>
      <c r="AR15"/>
      <c r="AS15"/>
      <c r="AT15"/>
      <c r="AU15"/>
      <c r="AV15"/>
      <c r="AW15"/>
      <c r="AX15"/>
      <c r="AY15"/>
      <c r="AZ15"/>
      <c r="BA15"/>
      <c r="BB15"/>
      <c r="BC15"/>
      <c r="BD15"/>
      <c r="BE15"/>
    </row>
    <row r="16" spans="2:59" ht="15">
      <c r="B16" s="351" t="s">
        <v>153</v>
      </c>
      <c r="C16" s="256">
        <f ca="1">IF(ISNUMBER(OFFSET(INDIRECT("'"&amp;'DATA for charts'!$C$5&amp;"'!$e190"),$AF16,0)),OFFSET(INDIRECT("'"&amp;'DATA for charts'!$C$5&amp;"'!$e190"),$AF16,0),"")</f>
        <v>0.80500000000000005</v>
      </c>
      <c r="D16" s="222">
        <f ca="1">IF(ISNUMBER(OFFSET(INDIRECT("'"&amp;'DATA for charts'!$C$5&amp;"'!$f190"),$AF16,0)),OFFSET(INDIRECT("'"&amp;'DATA for charts'!$C$5&amp;"'!$f190"),$AF16,0),"")</f>
        <v>9</v>
      </c>
      <c r="E16" s="388">
        <f ca="1">IF(ISNUMBER(OFFSET(INDIRECT("'"&amp;'DATA for charts'!$C$5&amp;"'!$g190"),$AF16,0)),OFFSET(INDIRECT("'"&amp;'DATA for charts'!$C$5&amp;"'!$g190"),$AF16,0),"")</f>
        <v>5</v>
      </c>
      <c r="F16" s="256">
        <f ca="1">IF(ISNUMBER(OFFSET(INDIRECT("'"&amp;'DATA for charts'!$D$5&amp;"'!$e190"),$AF16,0)),OFFSET(INDIRECT("'"&amp;'DATA for charts'!$D$5&amp;"'!$e190"),$AF16,0),"")</f>
        <v>0.77848139999999977</v>
      </c>
      <c r="G16" s="222">
        <f ca="1">IF(ISNUMBER(OFFSET(INDIRECT("'"&amp;'DATA for charts'!$D$5&amp;"'!$f190"),$AF16,0)),OFFSET(INDIRECT("'"&amp;'DATA for charts'!$D$5&amp;"'!$f190"),$AF16,0),"")</f>
        <v>9</v>
      </c>
      <c r="H16" s="388">
        <f ca="1">IF(ISNUMBER(OFFSET(INDIRECT("'"&amp;'DATA for charts'!$D$5&amp;"'!$g190"),$AF16,0)),OFFSET(INDIRECT("'"&amp;'DATA for charts'!$D$5&amp;"'!$g190"),$AF16,0),"")</f>
        <v>5</v>
      </c>
      <c r="I16" s="256">
        <f ca="1">IF(ISNUMBER(OFFSET(INDIRECT("'"&amp;'DATA for charts'!$E$5&amp;"'!$e190"),$AF16,0)),OFFSET(INDIRECT("'"&amp;'DATA for charts'!$E$5&amp;"'!$e190"),$AF16,0),"")</f>
        <v>0.748</v>
      </c>
      <c r="J16" s="222">
        <f ca="1">IF(ISNUMBER(OFFSET(INDIRECT("'"&amp;'DATA for charts'!$E$5&amp;"'!$f190"),$AF16,0)),OFFSET(INDIRECT("'"&amp;'DATA for charts'!$E$5&amp;"'!$f190"),$AF16,0),"")</f>
        <v>9</v>
      </c>
      <c r="K16" s="388">
        <f ca="1">IF(ISNUMBER(OFFSET(INDIRECT("'"&amp;'DATA for charts'!$E$5&amp;"'!$g190"),$AF16,0)),OFFSET(INDIRECT("'"&amp;'DATA for charts'!$E$5&amp;"'!$g190"),$AF16,0),"")</f>
        <v>4</v>
      </c>
      <c r="L16" s="256">
        <f ca="1">IF(ISNUMBER(OFFSET(INDIRECT("'"&amp;'DATA for charts'!$F$5&amp;"'!$e190"),$AF16,0)),OFFSET(INDIRECT("'"&amp;'DATA for charts'!$F$5&amp;"'!$e190"),$AF16,0),"")</f>
        <v>0.7324294301144999</v>
      </c>
      <c r="M16" s="222">
        <f ca="1">IF(ISNUMBER(OFFSET(INDIRECT("'"&amp;'DATA for charts'!$F$5&amp;"'!$f190"),$AF16,0)),OFFSET(INDIRECT("'"&amp;'DATA for charts'!$F$5&amp;"'!$f190"),$AF16,0),"")</f>
        <v>9</v>
      </c>
      <c r="N16" s="388">
        <f ca="1">IF(ISNUMBER(OFFSET(INDIRECT("'"&amp;'DATA for charts'!$F$5&amp;"'!$g190"),$AF16,0)),OFFSET(INDIRECT("'"&amp;'DATA for charts'!$F$5&amp;"'!$g190"),$AF16,0),"")</f>
        <v>5</v>
      </c>
      <c r="O16" s="256">
        <f ca="1">IF(ISNUMBER(OFFSET(INDIRECT("'"&amp;'DATA for charts'!$G$5&amp;"'!$e190"),$AF16,0)),OFFSET(INDIRECT("'"&amp;'DATA for charts'!$G$5&amp;"'!$e190"),$AF16,0),"")</f>
        <v>0.76</v>
      </c>
      <c r="P16" s="222">
        <f ca="1">IF(ISNUMBER(OFFSET(INDIRECT("'"&amp;'DATA for charts'!$G$5&amp;"'!$f190"),$AF16,0)),OFFSET(INDIRECT("'"&amp;'DATA for charts'!$G$5&amp;"'!$f190"),$AF16,0),"")</f>
        <v>10</v>
      </c>
      <c r="Q16" s="388">
        <f ca="1">IF(ISNUMBER(OFFSET(INDIRECT("'"&amp;'DATA for charts'!$G$5&amp;"'!$g190"),$AF16,0)),OFFSET(INDIRECT("'"&amp;'DATA for charts'!$G$5&amp;"'!$g190"),$AF16,0),"")</f>
        <v>5</v>
      </c>
      <c r="R16" s="256">
        <f ca="1">IF(ISNUMBER(OFFSET(INDIRECT("'"&amp;'DATA for charts'!$H$5&amp;"'!$e190"),$AF16,0)),OFFSET(INDIRECT("'"&amp;'DATA for charts'!$H$5&amp;"'!$e190"),$AF16,0),"")</f>
        <v>0.85260333591037296</v>
      </c>
      <c r="S16" s="222">
        <f ca="1">IF(ISNUMBER(OFFSET(INDIRECT("'"&amp;'DATA for charts'!$H$5&amp;"'!$f190"),$AF16,0)),OFFSET(INDIRECT("'"&amp;'DATA for charts'!$H$5&amp;"'!$f190"),$AF16,0),"")</f>
        <v>9</v>
      </c>
      <c r="T16" s="388">
        <f ca="1">IF(ISNUMBER(OFFSET(INDIRECT("'"&amp;'DATA for charts'!$H$5&amp;"'!$g190"),$AF16,0)),OFFSET(INDIRECT("'"&amp;'DATA for charts'!$H$5&amp;"'!$g190"),$AF16,0),"")</f>
        <v>5</v>
      </c>
      <c r="U16" s="390">
        <f t="shared" ca="1" si="0"/>
        <v>0.7324294301144999</v>
      </c>
      <c r="V16" s="256">
        <f t="shared" ca="1" si="1"/>
        <v>0.85260333591037296</v>
      </c>
      <c r="W16" s="254">
        <f t="shared" ca="1" si="2"/>
        <v>0.77941902767081206</v>
      </c>
      <c r="X16" s="391">
        <f t="shared" ca="1" si="3"/>
        <v>0.15418395180189079</v>
      </c>
      <c r="Y16" s="386"/>
      <c r="Z16" s="390" t="str">
        <f>IF(ISNUMBER(YourData!$E195),YourData!$E195,"")</f>
        <v/>
      </c>
      <c r="AA16" s="222" t="str">
        <f>IF(ISNUMBER(YourData!$F195),YourData!$F195,"")</f>
        <v/>
      </c>
      <c r="AB16" s="389" t="str">
        <f>IF(ISNUMBER(YourData!$G195),YourData!$G195,"")</f>
        <v/>
      </c>
      <c r="AC16"/>
      <c r="AD16"/>
      <c r="AE16"/>
      <c r="AF16">
        <f t="shared" si="4"/>
        <v>5</v>
      </c>
      <c r="AH16"/>
      <c r="AI16"/>
      <c r="AJ16"/>
      <c r="AK16"/>
      <c r="AL16"/>
      <c r="AM16"/>
      <c r="AN16"/>
      <c r="AO16"/>
      <c r="AP16"/>
      <c r="AQ16"/>
      <c r="AR16"/>
      <c r="AS16"/>
      <c r="AT16"/>
      <c r="AU16"/>
      <c r="AV16"/>
      <c r="AW16"/>
      <c r="AX16"/>
      <c r="AY16"/>
      <c r="AZ16"/>
      <c r="BA16"/>
      <c r="BB16"/>
      <c r="BC16"/>
      <c r="BD16"/>
      <c r="BE16"/>
    </row>
    <row r="17" spans="2:57" ht="15">
      <c r="B17" s="351" t="s">
        <v>155</v>
      </c>
      <c r="C17" s="256">
        <f ca="1">IF(ISNUMBER(OFFSET(INDIRECT("'"&amp;'DATA for charts'!$C$5&amp;"'!$e190"),$AF17,0)),OFFSET(INDIRECT("'"&amp;'DATA for charts'!$C$5&amp;"'!$e190"),$AF17,0),"")</f>
        <v>0.59899999999999998</v>
      </c>
      <c r="D17" s="222">
        <f ca="1">IF(ISNUMBER(OFFSET(INDIRECT("'"&amp;'DATA for charts'!$C$5&amp;"'!$f190"),$AF17,0)),OFFSET(INDIRECT("'"&amp;'DATA for charts'!$C$5&amp;"'!$f190"),$AF17,0),"")</f>
        <v>25</v>
      </c>
      <c r="E17" s="388">
        <f ca="1">IF(ISNUMBER(OFFSET(INDIRECT("'"&amp;'DATA for charts'!$C$5&amp;"'!$g190"),$AF17,0)),OFFSET(INDIRECT("'"&amp;'DATA for charts'!$C$5&amp;"'!$g190"),$AF17,0),"")</f>
        <v>6</v>
      </c>
      <c r="F17" s="256">
        <f ca="1">IF(ISNUMBER(OFFSET(INDIRECT("'"&amp;'DATA for charts'!$D$5&amp;"'!$e190"),$AF17,0)),OFFSET(INDIRECT("'"&amp;'DATA for charts'!$D$5&amp;"'!$e190"),$AF17,0),"")</f>
        <v>0.53975119999999999</v>
      </c>
      <c r="G17" s="222">
        <f ca="1">IF(ISNUMBER(OFFSET(INDIRECT("'"&amp;'DATA for charts'!$D$5&amp;"'!$f190"),$AF17,0)),OFFSET(INDIRECT("'"&amp;'DATA for charts'!$D$5&amp;"'!$f190"),$AF17,0),"")</f>
        <v>26</v>
      </c>
      <c r="H17" s="388">
        <f ca="1">IF(ISNUMBER(OFFSET(INDIRECT("'"&amp;'DATA for charts'!$D$5&amp;"'!$g190"),$AF17,0)),OFFSET(INDIRECT("'"&amp;'DATA for charts'!$D$5&amp;"'!$g190"),$AF17,0),"")</f>
        <v>5</v>
      </c>
      <c r="I17" s="256">
        <f ca="1">IF(ISNUMBER(OFFSET(INDIRECT("'"&amp;'DATA for charts'!$E$5&amp;"'!$e190"),$AF17,0)),OFFSET(INDIRECT("'"&amp;'DATA for charts'!$E$5&amp;"'!$e190"),$AF17,0),"")</f>
        <v>0.51200000000000001</v>
      </c>
      <c r="J17" s="222">
        <f ca="1">IF(ISNUMBER(OFFSET(INDIRECT("'"&amp;'DATA for charts'!$E$5&amp;"'!$f190"),$AF17,0)),OFFSET(INDIRECT("'"&amp;'DATA for charts'!$E$5&amp;"'!$f190"),$AF17,0),"")</f>
        <v>26</v>
      </c>
      <c r="K17" s="388">
        <f ca="1">IF(ISNUMBER(OFFSET(INDIRECT("'"&amp;'DATA for charts'!$E$5&amp;"'!$g190"),$AF17,0)),OFFSET(INDIRECT("'"&amp;'DATA for charts'!$E$5&amp;"'!$g190"),$AF17,0),"")</f>
        <v>4</v>
      </c>
      <c r="L17" s="256">
        <f ca="1">IF(ISNUMBER(OFFSET(INDIRECT("'"&amp;'DATA for charts'!$F$5&amp;"'!$e190"),$AF17,0)),OFFSET(INDIRECT("'"&amp;'DATA for charts'!$F$5&amp;"'!$e190"),$AF17,0),"")</f>
        <v>0.5144490757031166</v>
      </c>
      <c r="M17" s="222">
        <f ca="1">IF(ISNUMBER(OFFSET(INDIRECT("'"&amp;'DATA for charts'!$F$5&amp;"'!$f190"),$AF17,0)),OFFSET(INDIRECT("'"&amp;'DATA for charts'!$F$5&amp;"'!$f190"),$AF17,0),"")</f>
        <v>26</v>
      </c>
      <c r="N17" s="388">
        <f ca="1">IF(ISNUMBER(OFFSET(INDIRECT("'"&amp;'DATA for charts'!$F$5&amp;"'!$g190"),$AF17,0)),OFFSET(INDIRECT("'"&amp;'DATA for charts'!$F$5&amp;"'!$g190"),$AF17,0),"")</f>
        <v>5</v>
      </c>
      <c r="O17" s="256">
        <f ca="1">IF(ISNUMBER(OFFSET(INDIRECT("'"&amp;'DATA for charts'!$G$5&amp;"'!$e190"),$AF17,0)),OFFSET(INDIRECT("'"&amp;'DATA for charts'!$G$5&amp;"'!$e190"),$AF17,0),"")</f>
        <v>0.56999999999999995</v>
      </c>
      <c r="P17" s="222">
        <f ca="1">IF(ISNUMBER(OFFSET(INDIRECT("'"&amp;'DATA for charts'!$G$5&amp;"'!$f190"),$AF17,0)),OFFSET(INDIRECT("'"&amp;'DATA for charts'!$G$5&amp;"'!$f190"),$AF17,0),"")</f>
        <v>26</v>
      </c>
      <c r="Q17" s="388">
        <f ca="1">IF(ISNUMBER(OFFSET(INDIRECT("'"&amp;'DATA for charts'!$G$5&amp;"'!$g190"),$AF17,0)),OFFSET(INDIRECT("'"&amp;'DATA for charts'!$G$5&amp;"'!$g190"),$AF17,0),"")</f>
        <v>5</v>
      </c>
      <c r="R17" s="256">
        <f ca="1">IF(ISNUMBER(OFFSET(INDIRECT("'"&amp;'DATA for charts'!$H$5&amp;"'!$e190"),$AF17,0)),OFFSET(INDIRECT("'"&amp;'DATA for charts'!$H$5&amp;"'!$e190"),$AF17,0),"")</f>
        <v>0.61893318176269496</v>
      </c>
      <c r="S17" s="222">
        <f ca="1">IF(ISNUMBER(OFFSET(INDIRECT("'"&amp;'DATA for charts'!$H$5&amp;"'!$f190"),$AF17,0)),OFFSET(INDIRECT("'"&amp;'DATA for charts'!$H$5&amp;"'!$f190"),$AF17,0),"")</f>
        <v>26</v>
      </c>
      <c r="T17" s="388">
        <f ca="1">IF(ISNUMBER(OFFSET(INDIRECT("'"&amp;'DATA for charts'!$H$5&amp;"'!$g190"),$AF17,0)),OFFSET(INDIRECT("'"&amp;'DATA for charts'!$H$5&amp;"'!$g190"),$AF17,0),"")</f>
        <v>5</v>
      </c>
      <c r="U17" s="390">
        <f t="shared" ca="1" si="0"/>
        <v>0.51200000000000001</v>
      </c>
      <c r="V17" s="256">
        <f t="shared" ca="1" si="1"/>
        <v>0.61893318176269496</v>
      </c>
      <c r="W17" s="254">
        <f t="shared" ca="1" si="2"/>
        <v>0.55902224291096858</v>
      </c>
      <c r="X17" s="391">
        <f t="shared" ca="1" si="3"/>
        <v>0.19128609481774309</v>
      </c>
      <c r="Y17" s="386"/>
      <c r="Z17" s="390" t="str">
        <f>IF(ISNUMBER(YourData!$E196),YourData!$E196,"")</f>
        <v/>
      </c>
      <c r="AA17" s="222" t="str">
        <f>IF(ISNUMBER(YourData!$F196),YourData!$F196,"")</f>
        <v/>
      </c>
      <c r="AB17" s="389" t="str">
        <f>IF(ISNUMBER(YourData!$G196),YourData!$G196,"")</f>
        <v/>
      </c>
      <c r="AC17"/>
      <c r="AD17"/>
      <c r="AE17"/>
      <c r="AF17">
        <f t="shared" si="4"/>
        <v>6</v>
      </c>
      <c r="AH17"/>
      <c r="AI17"/>
      <c r="AJ17"/>
      <c r="AK17"/>
      <c r="AL17"/>
      <c r="AM17"/>
      <c r="AN17"/>
      <c r="AO17"/>
      <c r="AP17"/>
      <c r="AQ17"/>
      <c r="AR17"/>
      <c r="AS17"/>
      <c r="AT17"/>
      <c r="AU17"/>
      <c r="AV17"/>
      <c r="AW17"/>
      <c r="AX17"/>
      <c r="AY17"/>
      <c r="AZ17"/>
      <c r="BA17"/>
      <c r="BB17"/>
      <c r="BC17"/>
      <c r="BD17"/>
      <c r="BE17"/>
    </row>
    <row r="18" spans="2:57" ht="15">
      <c r="B18" s="351" t="s">
        <v>157</v>
      </c>
      <c r="C18" s="256">
        <f ca="1">IF(ISNUMBER(OFFSET(INDIRECT("'"&amp;'DATA for charts'!$C$5&amp;"'!$e190"),$AF18,0)),OFFSET(INDIRECT("'"&amp;'DATA for charts'!$C$5&amp;"'!$e190"),$AF18,0),"")</f>
        <v>0.57199999999999995</v>
      </c>
      <c r="D18" s="222">
        <f ca="1">IF(ISNUMBER(OFFSET(INDIRECT("'"&amp;'DATA for charts'!$C$5&amp;"'!$f190"),$AF18,0)),OFFSET(INDIRECT("'"&amp;'DATA for charts'!$C$5&amp;"'!$f190"),$AF18,0),"")</f>
        <v>10</v>
      </c>
      <c r="E18" s="388">
        <f ca="1">IF(ISNUMBER(OFFSET(INDIRECT("'"&amp;'DATA for charts'!$C$5&amp;"'!$g190"),$AF18,0)),OFFSET(INDIRECT("'"&amp;'DATA for charts'!$C$5&amp;"'!$g190"),$AF18,0),"")</f>
        <v>7</v>
      </c>
      <c r="F18" s="256">
        <f ca="1">IF(ISNUMBER(OFFSET(INDIRECT("'"&amp;'DATA for charts'!$D$5&amp;"'!$e190"),$AF18,0)),OFFSET(INDIRECT("'"&amp;'DATA for charts'!$D$5&amp;"'!$e190"),$AF18,0),"")</f>
        <v>0.55338359999999998</v>
      </c>
      <c r="G18" s="222">
        <f ca="1">IF(ISNUMBER(OFFSET(INDIRECT("'"&amp;'DATA for charts'!$D$5&amp;"'!$f190"),$AF18,0)),OFFSET(INDIRECT("'"&amp;'DATA for charts'!$D$5&amp;"'!$f190"),$AF18,0),"")</f>
        <v>17</v>
      </c>
      <c r="H18" s="388">
        <f ca="1">IF(ISNUMBER(OFFSET(INDIRECT("'"&amp;'DATA for charts'!$D$5&amp;"'!$g190"),$AF18,0)),OFFSET(INDIRECT("'"&amp;'DATA for charts'!$D$5&amp;"'!$g190"),$AF18,0),"")</f>
        <v>6</v>
      </c>
      <c r="I18" s="256">
        <f ca="1">IF(ISNUMBER(OFFSET(INDIRECT("'"&amp;'DATA for charts'!$E$5&amp;"'!$e190"),$AF18,0)),OFFSET(INDIRECT("'"&amp;'DATA for charts'!$E$5&amp;"'!$e190"),$AF18,0),"")</f>
        <v>0.53200000000000003</v>
      </c>
      <c r="J18" s="222">
        <f ca="1">IF(ISNUMBER(OFFSET(INDIRECT("'"&amp;'DATA for charts'!$E$5&amp;"'!$f190"),$AF18,0)),OFFSET(INDIRECT("'"&amp;'DATA for charts'!$E$5&amp;"'!$f190"),$AF18,0),"")</f>
        <v>17</v>
      </c>
      <c r="K18" s="388">
        <f ca="1">IF(ISNUMBER(OFFSET(INDIRECT("'"&amp;'DATA for charts'!$E$5&amp;"'!$g190"),$AF18,0)),OFFSET(INDIRECT("'"&amp;'DATA for charts'!$E$5&amp;"'!$g190"),$AF18,0),"")</f>
        <v>5</v>
      </c>
      <c r="L18" s="256">
        <f ca="1">IF(ISNUMBER(OFFSET(INDIRECT("'"&amp;'DATA for charts'!$F$5&amp;"'!$e190"),$AF18,0)),OFFSET(INDIRECT("'"&amp;'DATA for charts'!$F$5&amp;"'!$e190"),$AF18,0),"")</f>
        <v>0.4785235323409695</v>
      </c>
      <c r="M18" s="222">
        <f ca="1">IF(ISNUMBER(OFFSET(INDIRECT("'"&amp;'DATA for charts'!$F$5&amp;"'!$f190"),$AF18,0)),OFFSET(INDIRECT("'"&amp;'DATA for charts'!$F$5&amp;"'!$f190"),$AF18,0),"")</f>
        <v>17</v>
      </c>
      <c r="N18" s="388">
        <f ca="1">IF(ISNUMBER(OFFSET(INDIRECT("'"&amp;'DATA for charts'!$F$5&amp;"'!$g190"),$AF18,0)),OFFSET(INDIRECT("'"&amp;'DATA for charts'!$F$5&amp;"'!$g190"),$AF18,0),"")</f>
        <v>6</v>
      </c>
      <c r="O18" s="256">
        <f ca="1">IF(ISNUMBER(OFFSET(INDIRECT("'"&amp;'DATA for charts'!$G$5&amp;"'!$e190"),$AF18,0)),OFFSET(INDIRECT("'"&amp;'DATA for charts'!$G$5&amp;"'!$e190"),$AF18,0),"")</f>
        <v>0.56000000000000005</v>
      </c>
      <c r="P18" s="222">
        <f ca="1">IF(ISNUMBER(OFFSET(INDIRECT("'"&amp;'DATA for charts'!$G$5&amp;"'!$f190"),$AF18,0)),OFFSET(INDIRECT("'"&amp;'DATA for charts'!$G$5&amp;"'!$f190"),$AF18,0),"")</f>
        <v>17</v>
      </c>
      <c r="Q18" s="388">
        <f ca="1">IF(ISNUMBER(OFFSET(INDIRECT("'"&amp;'DATA for charts'!$G$5&amp;"'!$g190"),$AF18,0)),OFFSET(INDIRECT("'"&amp;'DATA for charts'!$G$5&amp;"'!$g190"),$AF18,0),"")</f>
        <v>6</v>
      </c>
      <c r="R18" s="256">
        <f ca="1">IF(ISNUMBER(OFFSET(INDIRECT("'"&amp;'DATA for charts'!$H$5&amp;"'!$e190"),$AF18,0)),OFFSET(INDIRECT("'"&amp;'DATA for charts'!$H$5&amp;"'!$e190"),$AF18,0),"")</f>
        <v>0.59084537929958703</v>
      </c>
      <c r="S18" s="222">
        <f ca="1">IF(ISNUMBER(OFFSET(INDIRECT("'"&amp;'DATA for charts'!$H$5&amp;"'!$f190"),$AF18,0)),OFFSET(INDIRECT("'"&amp;'DATA for charts'!$H$5&amp;"'!$f190"),$AF18,0),"")</f>
        <v>17</v>
      </c>
      <c r="T18" s="388">
        <f ca="1">IF(ISNUMBER(OFFSET(INDIRECT("'"&amp;'DATA for charts'!$H$5&amp;"'!$g190"),$AF18,0)),OFFSET(INDIRECT("'"&amp;'DATA for charts'!$H$5&amp;"'!$g190"),$AF18,0),"")</f>
        <v>6</v>
      </c>
      <c r="U18" s="390">
        <f t="shared" ca="1" si="0"/>
        <v>0.4785235323409695</v>
      </c>
      <c r="V18" s="256">
        <f t="shared" ca="1" si="1"/>
        <v>0.59084537929958703</v>
      </c>
      <c r="W18" s="254">
        <f t="shared" ca="1" si="2"/>
        <v>0.54779208527342604</v>
      </c>
      <c r="X18" s="391">
        <f t="shared" ca="1" si="3"/>
        <v>0.20504466927913528</v>
      </c>
      <c r="Y18" s="386"/>
      <c r="Z18" s="390" t="str">
        <f>IF(ISNUMBER(YourData!$E197),YourData!$E197,"")</f>
        <v/>
      </c>
      <c r="AA18" s="222" t="str">
        <f>IF(ISNUMBER(YourData!$F197),YourData!$F197,"")</f>
        <v/>
      </c>
      <c r="AB18" s="389" t="str">
        <f>IF(ISNUMBER(YourData!$G197),YourData!$G197,"")</f>
        <v/>
      </c>
      <c r="AC18"/>
      <c r="AD18"/>
      <c r="AE18"/>
      <c r="AF18">
        <f t="shared" si="4"/>
        <v>7</v>
      </c>
      <c r="AH18"/>
      <c r="AI18"/>
      <c r="AJ18"/>
      <c r="AK18"/>
      <c r="AL18"/>
      <c r="AM18"/>
      <c r="AN18"/>
      <c r="AO18"/>
      <c r="AP18"/>
      <c r="AQ18"/>
      <c r="AR18"/>
      <c r="AS18"/>
      <c r="AT18"/>
      <c r="AU18"/>
      <c r="AV18"/>
      <c r="AW18"/>
      <c r="AX18"/>
      <c r="AY18"/>
      <c r="AZ18"/>
      <c r="BA18"/>
      <c r="BB18"/>
      <c r="BC18"/>
      <c r="BD18"/>
      <c r="BE18"/>
    </row>
    <row r="19" spans="2:57" ht="15">
      <c r="B19" s="351" t="s">
        <v>159</v>
      </c>
      <c r="C19" s="256">
        <f ca="1">IF(ISNUMBER(OFFSET(INDIRECT("'"&amp;'DATA for charts'!$C$5&amp;"'!$e190"),$AF19,0)),OFFSET(INDIRECT("'"&amp;'DATA for charts'!$C$5&amp;"'!$e190"),$AF19,0),"")</f>
        <v>1.2290000000000001</v>
      </c>
      <c r="D19" s="222">
        <f ca="1">IF(ISNUMBER(OFFSET(INDIRECT("'"&amp;'DATA for charts'!$C$5&amp;"'!$f190"),$AF19,0)),OFFSET(INDIRECT("'"&amp;'DATA for charts'!$C$5&amp;"'!$f190"),$AF19,0),"")</f>
        <v>28</v>
      </c>
      <c r="E19" s="388">
        <f ca="1">IF(ISNUMBER(OFFSET(INDIRECT("'"&amp;'DATA for charts'!$C$5&amp;"'!$g190"),$AF19,0)),OFFSET(INDIRECT("'"&amp;'DATA for charts'!$C$5&amp;"'!$g190"),$AF19,0),"")</f>
        <v>24</v>
      </c>
      <c r="F19" s="256">
        <f ca="1">IF(ISNUMBER(OFFSET(INDIRECT("'"&amp;'DATA for charts'!$D$5&amp;"'!$e190"),$AF19,0)),OFFSET(INDIRECT("'"&amp;'DATA for charts'!$D$5&amp;"'!$e190"),$AF19,0),"")</f>
        <v>1.1203609999999999</v>
      </c>
      <c r="G19" s="222">
        <f ca="1">IF(ISNUMBER(OFFSET(INDIRECT("'"&amp;'DATA for charts'!$D$5&amp;"'!$f190"),$AF19,0)),OFFSET(INDIRECT("'"&amp;'DATA for charts'!$D$5&amp;"'!$f190"),$AF19,0),"")</f>
        <v>29</v>
      </c>
      <c r="H19" s="388">
        <f ca="1">IF(ISNUMBER(OFFSET(INDIRECT("'"&amp;'DATA for charts'!$D$5&amp;"'!$g190"),$AF19,0)),OFFSET(INDIRECT("'"&amp;'DATA for charts'!$D$5&amp;"'!$g190"),$AF19,0),"")</f>
        <v>1</v>
      </c>
      <c r="I19" s="256">
        <f ca="1">IF(ISNUMBER(OFFSET(INDIRECT("'"&amp;'DATA for charts'!$E$5&amp;"'!$e190"),$AF19,0)),OFFSET(INDIRECT("'"&amp;'DATA for charts'!$E$5&amp;"'!$e190"),$AF19,0),"")</f>
        <v>1.1140000000000001</v>
      </c>
      <c r="J19" s="222">
        <f ca="1">IF(ISNUMBER(OFFSET(INDIRECT("'"&amp;'DATA for charts'!$E$5&amp;"'!$f190"),$AF19,0)),OFFSET(INDIRECT("'"&amp;'DATA for charts'!$E$5&amp;"'!$f190"),$AF19,0),"")</f>
        <v>29</v>
      </c>
      <c r="K19" s="388">
        <f ca="1">IF(ISNUMBER(OFFSET(INDIRECT("'"&amp;'DATA for charts'!$E$5&amp;"'!$g190"),$AF19,0)),OFFSET(INDIRECT("'"&amp;'DATA for charts'!$E$5&amp;"'!$g190"),$AF19,0),"")</f>
        <v>2</v>
      </c>
      <c r="L19" s="256">
        <f ca="1">IF(ISNUMBER(OFFSET(INDIRECT("'"&amp;'DATA for charts'!$F$5&amp;"'!$e190"),$AF19,0)),OFFSET(INDIRECT("'"&amp;'DATA for charts'!$F$5&amp;"'!$e190"),$AF19,0),"")</f>
        <v>1.1295497813086557</v>
      </c>
      <c r="M19" s="222">
        <f ca="1">IF(ISNUMBER(OFFSET(INDIRECT("'"&amp;'DATA for charts'!$F$5&amp;"'!$f190"),$AF19,0)),OFFSET(INDIRECT("'"&amp;'DATA for charts'!$F$5&amp;"'!$f190"),$AF19,0),"")</f>
        <v>28</v>
      </c>
      <c r="N19" s="388">
        <f ca="1">IF(ISNUMBER(OFFSET(INDIRECT("'"&amp;'DATA for charts'!$F$5&amp;"'!$g190"),$AF19,0)),OFFSET(INDIRECT("'"&amp;'DATA for charts'!$F$5&amp;"'!$g190"),$AF19,0),"")</f>
        <v>24</v>
      </c>
      <c r="O19" s="256">
        <f ca="1">IF(ISNUMBER(OFFSET(INDIRECT("'"&amp;'DATA for charts'!$G$5&amp;"'!$e190"),$AF19,0)),OFFSET(INDIRECT("'"&amp;'DATA for charts'!$G$5&amp;"'!$e190"),$AF19,0),"")</f>
        <v>1.19</v>
      </c>
      <c r="P19" s="222">
        <f ca="1">IF(ISNUMBER(OFFSET(INDIRECT("'"&amp;'DATA for charts'!$G$5&amp;"'!$f190"),$AF19,0)),OFFSET(INDIRECT("'"&amp;'DATA for charts'!$G$5&amp;"'!$f190"),$AF19,0),"")</f>
        <v>29</v>
      </c>
      <c r="Q19" s="388">
        <f ca="1">IF(ISNUMBER(OFFSET(INDIRECT("'"&amp;'DATA for charts'!$G$5&amp;"'!$g190"),$AF19,0)),OFFSET(INDIRECT("'"&amp;'DATA for charts'!$G$5&amp;"'!$g190"),$AF19,0),"")</f>
        <v>1</v>
      </c>
      <c r="R19" s="256">
        <f ca="1">IF(ISNUMBER(OFFSET(INDIRECT("'"&amp;'DATA for charts'!$H$5&amp;"'!$e190"),$AF19,0)),OFFSET(INDIRECT("'"&amp;'DATA for charts'!$H$5&amp;"'!$e190"),$AF19,0),"")</f>
        <v>1.2115812598334399</v>
      </c>
      <c r="S19" s="222">
        <f ca="1">IF(ISNUMBER(OFFSET(INDIRECT("'"&amp;'DATA for charts'!$H$5&amp;"'!$f190"),$AF19,0)),OFFSET(INDIRECT("'"&amp;'DATA for charts'!$H$5&amp;"'!$f190"),$AF19,0),"")</f>
        <v>28</v>
      </c>
      <c r="T19" s="388">
        <f ca="1">IF(ISNUMBER(OFFSET(INDIRECT("'"&amp;'DATA for charts'!$H$5&amp;"'!$g190"),$AF19,0)),OFFSET(INDIRECT("'"&amp;'DATA for charts'!$H$5&amp;"'!$g190"),$AF19,0),"")</f>
        <v>24</v>
      </c>
      <c r="U19" s="390">
        <f t="shared" ca="1" si="0"/>
        <v>1.1140000000000001</v>
      </c>
      <c r="V19" s="256">
        <f t="shared" ca="1" si="1"/>
        <v>1.2290000000000001</v>
      </c>
      <c r="W19" s="254">
        <f t="shared" ca="1" si="2"/>
        <v>1.1657486735236826</v>
      </c>
      <c r="X19" s="391">
        <f t="shared" ca="1" si="3"/>
        <v>9.8649050701805255E-2</v>
      </c>
      <c r="Y19" s="386"/>
      <c r="Z19" s="390" t="str">
        <f>IF(ISNUMBER(YourData!$E198),YourData!$E198,"")</f>
        <v/>
      </c>
      <c r="AA19" s="222" t="str">
        <f>IF(ISNUMBER(YourData!$F198),YourData!$F198,"")</f>
        <v/>
      </c>
      <c r="AB19" s="389" t="str">
        <f>IF(ISNUMBER(YourData!$G198),YourData!$G198,"")</f>
        <v/>
      </c>
      <c r="AC19"/>
      <c r="AD19"/>
      <c r="AE19"/>
      <c r="AF19">
        <f t="shared" si="4"/>
        <v>8</v>
      </c>
      <c r="AH19"/>
      <c r="AI19"/>
      <c r="AJ19"/>
      <c r="AK19"/>
      <c r="AL19"/>
      <c r="AM19"/>
      <c r="AN19"/>
      <c r="AO19"/>
      <c r="AP19"/>
      <c r="AQ19"/>
      <c r="AR19"/>
      <c r="AS19"/>
      <c r="AT19"/>
      <c r="AU19"/>
      <c r="AV19"/>
      <c r="AW19"/>
      <c r="AX19"/>
      <c r="AY19"/>
      <c r="AZ19"/>
      <c r="BA19"/>
      <c r="BB19"/>
      <c r="BC19"/>
      <c r="BD19"/>
      <c r="BE19"/>
    </row>
    <row r="20" spans="2:57" ht="15">
      <c r="B20" s="351" t="s">
        <v>161</v>
      </c>
      <c r="C20" s="256">
        <f ca="1">IF(ISNUMBER(OFFSET(INDIRECT("'"&amp;'DATA for charts'!$C$5&amp;"'!$e190"),$AF20,0)),OFFSET(INDIRECT("'"&amp;'DATA for charts'!$C$5&amp;"'!$e190"),$AF20,0),"")</f>
        <v>1.702</v>
      </c>
      <c r="D20" s="222">
        <f ca="1">IF(ISNUMBER(OFFSET(INDIRECT("'"&amp;'DATA for charts'!$C$5&amp;"'!$f190"),$AF20,0)),OFFSET(INDIRECT("'"&amp;'DATA for charts'!$C$5&amp;"'!$f190"),$AF20,0),"")</f>
        <v>6</v>
      </c>
      <c r="E20" s="388">
        <f ca="1">IF(ISNUMBER(OFFSET(INDIRECT("'"&amp;'DATA for charts'!$C$5&amp;"'!$g190"),$AF20,0)),OFFSET(INDIRECT("'"&amp;'DATA for charts'!$C$5&amp;"'!$g190"),$AF20,0),"")</f>
        <v>7</v>
      </c>
      <c r="F20" s="256">
        <f ca="1">IF(ISNUMBER(OFFSET(INDIRECT("'"&amp;'DATA for charts'!$D$5&amp;"'!$e190"),$AF20,0)),OFFSET(INDIRECT("'"&amp;'DATA for charts'!$D$5&amp;"'!$e190"),$AF20,0),"")</f>
        <v>1.6237010000000001</v>
      </c>
      <c r="G20" s="222">
        <f ca="1">IF(ISNUMBER(OFFSET(INDIRECT("'"&amp;'DATA for charts'!$D$5&amp;"'!$f190"),$AF20,0)),OFFSET(INDIRECT("'"&amp;'DATA for charts'!$D$5&amp;"'!$f190"),$AF20,0),"")</f>
        <v>15</v>
      </c>
      <c r="H20" s="388">
        <f ca="1">IF(ISNUMBER(OFFSET(INDIRECT("'"&amp;'DATA for charts'!$D$5&amp;"'!$g190"),$AF20,0)),OFFSET(INDIRECT("'"&amp;'DATA for charts'!$D$5&amp;"'!$g190"),$AF20,0),"")</f>
        <v>6</v>
      </c>
      <c r="I20" s="256">
        <f ca="1">IF(ISNUMBER(OFFSET(INDIRECT("'"&amp;'DATA for charts'!$E$5&amp;"'!$e190"),$AF20,0)),OFFSET(INDIRECT("'"&amp;'DATA for charts'!$E$5&amp;"'!$e190"),$AF20,0),"")</f>
        <v>1.619</v>
      </c>
      <c r="J20" s="222">
        <f ca="1">IF(ISNUMBER(OFFSET(INDIRECT("'"&amp;'DATA for charts'!$E$5&amp;"'!$f190"),$AF20,0)),OFFSET(INDIRECT("'"&amp;'DATA for charts'!$E$5&amp;"'!$f190"),$AF20,0),"")</f>
        <v>9</v>
      </c>
      <c r="K20" s="388">
        <f ca="1">IF(ISNUMBER(OFFSET(INDIRECT("'"&amp;'DATA for charts'!$E$5&amp;"'!$g190"),$AF20,0)),OFFSET(INDIRECT("'"&amp;'DATA for charts'!$E$5&amp;"'!$g190"),$AF20,0),"")</f>
        <v>5</v>
      </c>
      <c r="L20" s="256">
        <f ca="1">IF(ISNUMBER(OFFSET(INDIRECT("'"&amp;'DATA for charts'!$F$5&amp;"'!$e190"),$AF20,0)),OFFSET(INDIRECT("'"&amp;'DATA for charts'!$F$5&amp;"'!$e190"),$AF20,0),"")</f>
        <v>1.6819964022312111</v>
      </c>
      <c r="M20" s="222">
        <f ca="1">IF(ISNUMBER(OFFSET(INDIRECT("'"&amp;'DATA for charts'!$F$5&amp;"'!$f190"),$AF20,0)),OFFSET(INDIRECT("'"&amp;'DATA for charts'!$F$5&amp;"'!$f190"),$AF20,0),"")</f>
        <v>15</v>
      </c>
      <c r="N20" s="388">
        <f ca="1">IF(ISNUMBER(OFFSET(INDIRECT("'"&amp;'DATA for charts'!$F$5&amp;"'!$g190"),$AF20,0)),OFFSET(INDIRECT("'"&amp;'DATA for charts'!$F$5&amp;"'!$g190"),$AF20,0),"")</f>
        <v>5</v>
      </c>
      <c r="O20" s="256">
        <f ca="1">IF(ISNUMBER(OFFSET(INDIRECT("'"&amp;'DATA for charts'!$G$5&amp;"'!$e190"),$AF20,0)),OFFSET(INDIRECT("'"&amp;'DATA for charts'!$G$5&amp;"'!$e190"),$AF20,0),"")</f>
        <v>1.77</v>
      </c>
      <c r="P20" s="222">
        <f ca="1">IF(ISNUMBER(OFFSET(INDIRECT("'"&amp;'DATA for charts'!$G$5&amp;"'!$f190"),$AF20,0)),OFFSET(INDIRECT("'"&amp;'DATA for charts'!$G$5&amp;"'!$f190"),$AF20,0),"")</f>
        <v>9</v>
      </c>
      <c r="Q20" s="388">
        <f ca="1">IF(ISNUMBER(OFFSET(INDIRECT("'"&amp;'DATA for charts'!$G$5&amp;"'!$g190"),$AF20,0)),OFFSET(INDIRECT("'"&amp;'DATA for charts'!$G$5&amp;"'!$g190"),$AF20,0),"")</f>
        <v>6</v>
      </c>
      <c r="R20" s="256">
        <f ca="1">IF(ISNUMBER(OFFSET(INDIRECT("'"&amp;'DATA for charts'!$H$5&amp;"'!$e190"),$AF20,0)),OFFSET(INDIRECT("'"&amp;'DATA for charts'!$H$5&amp;"'!$e190"),$AF20,0),"")</f>
        <v>1.81320907592773</v>
      </c>
      <c r="S20" s="222">
        <f ca="1">IF(ISNUMBER(OFFSET(INDIRECT("'"&amp;'DATA for charts'!$H$5&amp;"'!$f190"),$AF20,0)),OFFSET(INDIRECT("'"&amp;'DATA for charts'!$H$5&amp;"'!$f190"),$AF20,0),"")</f>
        <v>15</v>
      </c>
      <c r="T20" s="388">
        <f ca="1">IF(ISNUMBER(OFFSET(INDIRECT("'"&amp;'DATA for charts'!$H$5&amp;"'!$g190"),$AF20,0)),OFFSET(INDIRECT("'"&amp;'DATA for charts'!$H$5&amp;"'!$g190"),$AF20,0),"")</f>
        <v>6</v>
      </c>
      <c r="U20" s="390">
        <f t="shared" ca="1" si="0"/>
        <v>1.619</v>
      </c>
      <c r="V20" s="256">
        <f t="shared" ca="1" si="1"/>
        <v>1.81320907592773</v>
      </c>
      <c r="W20" s="254">
        <f t="shared" ca="1" si="2"/>
        <v>1.701651079693157</v>
      </c>
      <c r="X20" s="391">
        <f t="shared" ca="1" si="3"/>
        <v>0.1141297873843502</v>
      </c>
      <c r="Y20" s="386"/>
      <c r="Z20" s="390" t="str">
        <f>IF(ISNUMBER(YourData!$E199),YourData!$E199,"")</f>
        <v/>
      </c>
      <c r="AA20" s="222" t="str">
        <f>IF(ISNUMBER(YourData!$F199),YourData!$F199,"")</f>
        <v/>
      </c>
      <c r="AB20" s="389" t="str">
        <f>IF(ISNUMBER(YourData!$G199),YourData!$G199,"")</f>
        <v/>
      </c>
      <c r="AC20"/>
      <c r="AD20"/>
      <c r="AE20"/>
      <c r="AF20">
        <f t="shared" si="4"/>
        <v>9</v>
      </c>
      <c r="AH20"/>
      <c r="AI20"/>
      <c r="AJ20"/>
      <c r="AK20"/>
      <c r="AL20"/>
      <c r="AM20"/>
      <c r="AN20"/>
      <c r="AO20"/>
      <c r="AP20"/>
      <c r="AQ20"/>
      <c r="AR20"/>
      <c r="AS20"/>
      <c r="AT20"/>
      <c r="AU20"/>
      <c r="AV20"/>
      <c r="AW20"/>
      <c r="AX20"/>
      <c r="AY20"/>
      <c r="AZ20"/>
      <c r="BA20"/>
      <c r="BB20"/>
      <c r="BC20"/>
      <c r="BD20"/>
      <c r="BE20"/>
    </row>
    <row r="21" spans="2:57" ht="15">
      <c r="B21" s="351" t="s">
        <v>163</v>
      </c>
      <c r="C21" s="256">
        <f ca="1">IF(ISNUMBER(OFFSET(INDIRECT("'"&amp;'DATA for charts'!$C$5&amp;"'!$e190"),$AF21,0)),OFFSET(INDIRECT("'"&amp;'DATA for charts'!$C$5&amp;"'!$e190"),$AF21,0),"")</f>
        <v>3.2549999999999999</v>
      </c>
      <c r="D21" s="222">
        <f ca="1">IF(ISNUMBER(OFFSET(INDIRECT("'"&amp;'DATA for charts'!$C$5&amp;"'!$f190"),$AF21,0)),OFFSET(INDIRECT("'"&amp;'DATA for charts'!$C$5&amp;"'!$f190"),$AF21,0),"")</f>
        <v>26</v>
      </c>
      <c r="E21" s="388">
        <f ca="1">IF(ISNUMBER(OFFSET(INDIRECT("'"&amp;'DATA for charts'!$C$5&amp;"'!$g190"),$AF21,0)),OFFSET(INDIRECT("'"&amp;'DATA for charts'!$C$5&amp;"'!$g190"),$AF21,0),"")</f>
        <v>8</v>
      </c>
      <c r="F21" s="256">
        <f ca="1">IF(ISNUMBER(OFFSET(INDIRECT("'"&amp;'DATA for charts'!$D$5&amp;"'!$e190"),$AF21,0)),OFFSET(INDIRECT("'"&amp;'DATA for charts'!$D$5&amp;"'!$e190"),$AF21,0),"")</f>
        <v>2.8502019999999999</v>
      </c>
      <c r="G21" s="222">
        <f ca="1">IF(ISNUMBER(OFFSET(INDIRECT("'"&amp;'DATA for charts'!$D$5&amp;"'!$f190"),$AF21,0)),OFFSET(INDIRECT("'"&amp;'DATA for charts'!$D$5&amp;"'!$f190"),$AF21,0),"")</f>
        <v>26</v>
      </c>
      <c r="H21" s="388">
        <f ca="1">IF(ISNUMBER(OFFSET(INDIRECT("'"&amp;'DATA for charts'!$D$5&amp;"'!$g190"),$AF21,0)),OFFSET(INDIRECT("'"&amp;'DATA for charts'!$D$5&amp;"'!$g190"),$AF21,0),"")</f>
        <v>8</v>
      </c>
      <c r="I21" s="256">
        <f ca="1">IF(ISNUMBER(OFFSET(INDIRECT("'"&amp;'DATA for charts'!$E$5&amp;"'!$e190"),$AF21,0)),OFFSET(INDIRECT("'"&amp;'DATA for charts'!$E$5&amp;"'!$e190"),$AF21,0),"")</f>
        <v>2.931</v>
      </c>
      <c r="J21" s="222">
        <f ca="1">IF(ISNUMBER(OFFSET(INDIRECT("'"&amp;'DATA for charts'!$E$5&amp;"'!$f190"),$AF21,0)),OFFSET(INDIRECT("'"&amp;'DATA for charts'!$E$5&amp;"'!$f190"),$AF21,0),"")</f>
        <v>26</v>
      </c>
      <c r="K21" s="388">
        <f ca="1">IF(ISNUMBER(OFFSET(INDIRECT("'"&amp;'DATA for charts'!$E$5&amp;"'!$g190"),$AF21,0)),OFFSET(INDIRECT("'"&amp;'DATA for charts'!$E$5&amp;"'!$g190"),$AF21,0),"")</f>
        <v>7</v>
      </c>
      <c r="L21" s="256">
        <f ca="1">IF(ISNUMBER(OFFSET(INDIRECT("'"&amp;'DATA for charts'!$F$5&amp;"'!$e190"),$AF21,0)),OFFSET(INDIRECT("'"&amp;'DATA for charts'!$F$5&amp;"'!$e190"),$AF21,0),"")</f>
        <v>3.1061123809166946</v>
      </c>
      <c r="M21" s="222">
        <f ca="1">IF(ISNUMBER(OFFSET(INDIRECT("'"&amp;'DATA for charts'!$F$5&amp;"'!$f190"),$AF21,0)),OFFSET(INDIRECT("'"&amp;'DATA for charts'!$F$5&amp;"'!$f190"),$AF21,0),"")</f>
        <v>26</v>
      </c>
      <c r="N21" s="388">
        <f ca="1">IF(ISNUMBER(OFFSET(INDIRECT("'"&amp;'DATA for charts'!$F$5&amp;"'!$g190"),$AF21,0)),OFFSET(INDIRECT("'"&amp;'DATA for charts'!$F$5&amp;"'!$g190"),$AF21,0),"")</f>
        <v>7</v>
      </c>
      <c r="O21" s="256">
        <f ca="1">IF(ISNUMBER(OFFSET(INDIRECT("'"&amp;'DATA for charts'!$G$5&amp;"'!$e190"),$AF21,0)),OFFSET(INDIRECT("'"&amp;'DATA for charts'!$G$5&amp;"'!$e190"),$AF21,0),"")</f>
        <v>3.11</v>
      </c>
      <c r="P21" s="222">
        <f ca="1">IF(ISNUMBER(OFFSET(INDIRECT("'"&amp;'DATA for charts'!$G$5&amp;"'!$f190"),$AF21,0)),OFFSET(INDIRECT("'"&amp;'DATA for charts'!$G$5&amp;"'!$f190"),$AF21,0),"")</f>
        <v>26</v>
      </c>
      <c r="Q21" s="388">
        <f ca="1">IF(ISNUMBER(OFFSET(INDIRECT("'"&amp;'DATA for charts'!$G$5&amp;"'!$g190"),$AF21,0)),OFFSET(INDIRECT("'"&amp;'DATA for charts'!$G$5&amp;"'!$g190"),$AF21,0),"")</f>
        <v>7</v>
      </c>
      <c r="R21" s="256">
        <f ca="1">IF(ISNUMBER(OFFSET(INDIRECT("'"&amp;'DATA for charts'!$H$5&amp;"'!$e190"),$AF21,0)),OFFSET(INDIRECT("'"&amp;'DATA for charts'!$H$5&amp;"'!$e190"),$AF21,0),"")</f>
        <v>3.2065828620062899</v>
      </c>
      <c r="S21" s="222">
        <f ca="1">IF(ISNUMBER(OFFSET(INDIRECT("'"&amp;'DATA for charts'!$H$5&amp;"'!$f190"),$AF21,0)),OFFSET(INDIRECT("'"&amp;'DATA for charts'!$H$5&amp;"'!$f190"),$AF21,0),"")</f>
        <v>26</v>
      </c>
      <c r="T21" s="388">
        <f ca="1">IF(ISNUMBER(OFFSET(INDIRECT("'"&amp;'DATA for charts'!$H$5&amp;"'!$g190"),$AF21,0)),OFFSET(INDIRECT("'"&amp;'DATA for charts'!$H$5&amp;"'!$g190"),$AF21,0),"")</f>
        <v>8</v>
      </c>
      <c r="U21" s="390">
        <f t="shared" ca="1" si="0"/>
        <v>2.8502019999999999</v>
      </c>
      <c r="V21" s="256">
        <f t="shared" ca="1" si="1"/>
        <v>3.2549999999999999</v>
      </c>
      <c r="W21" s="254">
        <f t="shared" ca="1" si="2"/>
        <v>3.0764828738204972</v>
      </c>
      <c r="X21" s="391">
        <f t="shared" ca="1" si="3"/>
        <v>0.13157817436419073</v>
      </c>
      <c r="Y21" s="386"/>
      <c r="Z21" s="390" t="str">
        <f>IF(ISNUMBER(YourData!$E200),YourData!$E200,"")</f>
        <v/>
      </c>
      <c r="AA21" s="222" t="str">
        <f>IF(ISNUMBER(YourData!$F200),YourData!$F200,"")</f>
        <v/>
      </c>
      <c r="AB21" s="389" t="str">
        <f>IF(ISNUMBER(YourData!$G200),YourData!$G200,"")</f>
        <v/>
      </c>
      <c r="AC21"/>
      <c r="AD21"/>
      <c r="AE21"/>
      <c r="AF21">
        <f t="shared" si="4"/>
        <v>10</v>
      </c>
      <c r="AH21"/>
      <c r="AI21"/>
      <c r="AJ21"/>
      <c r="AK21"/>
      <c r="AL21"/>
      <c r="AM21"/>
      <c r="AN21"/>
      <c r="AO21"/>
      <c r="AP21"/>
      <c r="AQ21"/>
      <c r="AR21"/>
      <c r="AS21"/>
      <c r="AT21"/>
      <c r="AU21"/>
      <c r="AV21"/>
      <c r="AW21"/>
      <c r="AX21"/>
      <c r="AY21"/>
      <c r="AZ21"/>
      <c r="BA21"/>
      <c r="BB21"/>
      <c r="BC21"/>
      <c r="BD21"/>
      <c r="BE21"/>
    </row>
    <row r="22" spans="2:57" ht="15.75" thickBot="1">
      <c r="B22" s="499" t="s">
        <v>165</v>
      </c>
      <c r="C22" s="403">
        <f ca="1">IF(ISNUMBER(OFFSET(INDIRECT("'"&amp;'DATA for charts'!$C$5&amp;"'!$e190"),$AF22,0)),OFFSET(INDIRECT("'"&amp;'DATA for charts'!$C$5&amp;"'!$e190"),$AF22,0),"")</f>
        <v>3.1709999999999998</v>
      </c>
      <c r="D22" s="401">
        <f ca="1">IF(ISNUMBER(OFFSET(INDIRECT("'"&amp;'DATA for charts'!$C$5&amp;"'!$f190"),$AF22,0)),OFFSET(INDIRECT("'"&amp;'DATA for charts'!$C$5&amp;"'!$f190"),$AF22,0),"")</f>
        <v>31</v>
      </c>
      <c r="E22" s="402">
        <f ca="1">IF(ISNUMBER(OFFSET(INDIRECT("'"&amp;'DATA for charts'!$C$5&amp;"'!$g190"),$AF22,0)),OFFSET(INDIRECT("'"&amp;'DATA for charts'!$C$5&amp;"'!$g190"),$AF22,0),"")</f>
        <v>24</v>
      </c>
      <c r="F22" s="403">
        <f ca="1">IF(ISNUMBER(OFFSET(INDIRECT("'"&amp;'DATA for charts'!$D$5&amp;"'!$e190"),$AF22,0)),OFFSET(INDIRECT("'"&amp;'DATA for charts'!$D$5&amp;"'!$e190"),$AF22,0),"")</f>
        <v>2.9412579999999999</v>
      </c>
      <c r="G22" s="401">
        <f ca="1">IF(ISNUMBER(OFFSET(INDIRECT("'"&amp;'DATA for charts'!$D$5&amp;"'!$f190"),$AF22,0)),OFFSET(INDIRECT("'"&amp;'DATA for charts'!$D$5&amp;"'!$f190"),$AF22,0),"")</f>
        <v>31</v>
      </c>
      <c r="H22" s="402">
        <f ca="1">IF(ISNUMBER(OFFSET(INDIRECT("'"&amp;'DATA for charts'!$D$5&amp;"'!$g190"),$AF22,0)),OFFSET(INDIRECT("'"&amp;'DATA for charts'!$D$5&amp;"'!$g190"),$AF22,0),"")</f>
        <v>24</v>
      </c>
      <c r="I22" s="403">
        <f ca="1">IF(ISNUMBER(OFFSET(INDIRECT("'"&amp;'DATA for charts'!$E$5&amp;"'!$e190"),$AF22,0)),OFFSET(INDIRECT("'"&amp;'DATA for charts'!$E$5&amp;"'!$e190"),$AF22,0),"")</f>
        <v>2.972</v>
      </c>
      <c r="J22" s="401">
        <f ca="1">IF(ISNUMBER(OFFSET(INDIRECT("'"&amp;'DATA for charts'!$E$5&amp;"'!$f190"),$AF22,0)),OFFSET(INDIRECT("'"&amp;'DATA for charts'!$E$5&amp;"'!$f190"),$AF22,0),"")</f>
        <v>31</v>
      </c>
      <c r="K22" s="402">
        <f ca="1">IF(ISNUMBER(OFFSET(INDIRECT("'"&amp;'DATA for charts'!$E$5&amp;"'!$g190"),$AF22,0)),OFFSET(INDIRECT("'"&amp;'DATA for charts'!$E$5&amp;"'!$g190"),$AF22,0),"")</f>
        <v>23</v>
      </c>
      <c r="L22" s="403">
        <f ca="1">IF(ISNUMBER(OFFSET(INDIRECT("'"&amp;'DATA for charts'!$F$5&amp;"'!$e190"),$AF22,0)),OFFSET(INDIRECT("'"&amp;'DATA for charts'!$F$5&amp;"'!$e190"),$AF22,0),"")</f>
        <v>3.2044263169308609</v>
      </c>
      <c r="M22" s="401">
        <f ca="1">IF(ISNUMBER(OFFSET(INDIRECT("'"&amp;'DATA for charts'!$F$5&amp;"'!$f190"),$AF22,0)),OFFSET(INDIRECT("'"&amp;'DATA for charts'!$F$5&amp;"'!$f190"),$AF22,0),"")</f>
        <v>31</v>
      </c>
      <c r="N22" s="402">
        <f ca="1">IF(ISNUMBER(OFFSET(INDIRECT("'"&amp;'DATA for charts'!$F$5&amp;"'!$g190"),$AF22,0)),OFFSET(INDIRECT("'"&amp;'DATA for charts'!$F$5&amp;"'!$g190"),$AF22,0),"")</f>
        <v>24</v>
      </c>
      <c r="O22" s="403">
        <f ca="1">IF(ISNUMBER(OFFSET(INDIRECT("'"&amp;'DATA for charts'!$G$5&amp;"'!$e190"),$AF22,0)),OFFSET(INDIRECT("'"&amp;'DATA for charts'!$G$5&amp;"'!$e190"),$AF22,0),"")</f>
        <v>3.17</v>
      </c>
      <c r="P22" s="401">
        <f ca="1">IF(ISNUMBER(OFFSET(INDIRECT("'"&amp;'DATA for charts'!$G$5&amp;"'!$f190"),$AF22,0)),OFFSET(INDIRECT("'"&amp;'DATA for charts'!$G$5&amp;"'!$f190"),$AF22,0),"")</f>
        <v>31</v>
      </c>
      <c r="Q22" s="402">
        <f ca="1">IF(ISNUMBER(OFFSET(INDIRECT("'"&amp;'DATA for charts'!$G$5&amp;"'!$g190"),$AF22,0)),OFFSET(INDIRECT("'"&amp;'DATA for charts'!$G$5&amp;"'!$g190"),$AF22,0),"")</f>
        <v>24</v>
      </c>
      <c r="R22" s="403">
        <f ca="1">IF(ISNUMBER(OFFSET(INDIRECT("'"&amp;'DATA for charts'!$H$5&amp;"'!$e190"),$AF22,0)),OFFSET(INDIRECT("'"&amp;'DATA for charts'!$H$5&amp;"'!$e190"),$AF22,0),"")</f>
        <v>3.27812311808268</v>
      </c>
      <c r="S22" s="401">
        <f ca="1">IF(ISNUMBER(OFFSET(INDIRECT("'"&amp;'DATA for charts'!$H$5&amp;"'!$f190"),$AF22,0)),OFFSET(INDIRECT("'"&amp;'DATA for charts'!$H$5&amp;"'!$f190"),$AF22,0),"")</f>
        <v>31</v>
      </c>
      <c r="T22" s="402">
        <f ca="1">IF(ISNUMBER(OFFSET(INDIRECT("'"&amp;'DATA for charts'!$H$5&amp;"'!$g190"),$AF22,0)),OFFSET(INDIRECT("'"&amp;'DATA for charts'!$H$5&amp;"'!$g190"),$AF22,0),"")</f>
        <v>24</v>
      </c>
      <c r="U22" s="404">
        <f t="shared" ca="1" si="0"/>
        <v>2.9412579999999999</v>
      </c>
      <c r="V22" s="403">
        <f t="shared" ca="1" si="1"/>
        <v>3.27812311808268</v>
      </c>
      <c r="W22" s="405">
        <f t="shared" ca="1" si="2"/>
        <v>3.1228012391689237</v>
      </c>
      <c r="X22" s="406">
        <f t="shared" ca="1" si="3"/>
        <v>0.1078727374183861</v>
      </c>
      <c r="Y22" s="386"/>
      <c r="Z22" s="404" t="str">
        <f>IF(ISNUMBER(YourData!$E201),YourData!$E201,"")</f>
        <v/>
      </c>
      <c r="AA22" s="401" t="str">
        <f>IF(ISNUMBER(YourData!$F201),YourData!$F201,"")</f>
        <v/>
      </c>
      <c r="AB22" s="407" t="str">
        <f>IF(ISNUMBER(YourData!$G201),YourData!$G201,"")</f>
        <v/>
      </c>
      <c r="AC22"/>
      <c r="AD22"/>
      <c r="AE22"/>
      <c r="AF22">
        <f t="shared" si="4"/>
        <v>11</v>
      </c>
      <c r="AH22"/>
      <c r="AI22"/>
      <c r="AJ22"/>
      <c r="AK22"/>
      <c r="AL22"/>
      <c r="AM22"/>
      <c r="AN22"/>
      <c r="AO22"/>
      <c r="AP22"/>
      <c r="AQ22"/>
      <c r="AR22"/>
      <c r="AS22"/>
      <c r="AT22"/>
      <c r="AU22"/>
      <c r="AV22"/>
      <c r="AW22"/>
      <c r="AX22"/>
      <c r="AY22"/>
      <c r="AZ22"/>
      <c r="BA22"/>
      <c r="BB22"/>
      <c r="BC22"/>
      <c r="BD22"/>
      <c r="BE22"/>
    </row>
    <row r="23" spans="2:57" ht="15.75" thickTop="1">
      <c r="B23" s="497" t="s">
        <v>852</v>
      </c>
      <c r="C23" s="162"/>
      <c r="D23" s="163"/>
      <c r="E23" s="164"/>
      <c r="F23" s="162"/>
      <c r="G23" s="163"/>
      <c r="H23" s="164"/>
      <c r="I23" s="162"/>
      <c r="J23" s="163"/>
      <c r="K23" s="164"/>
      <c r="L23" s="162"/>
      <c r="M23" s="163"/>
      <c r="N23" s="164"/>
      <c r="O23" s="162"/>
      <c r="P23" s="163"/>
      <c r="Q23" s="164"/>
      <c r="R23" s="162"/>
      <c r="S23" s="163"/>
      <c r="T23" s="164"/>
      <c r="U23" s="501"/>
      <c r="V23" s="498"/>
      <c r="W23" s="498"/>
      <c r="X23" s="461"/>
      <c r="Y23" s="146"/>
      <c r="Z23" s="501"/>
      <c r="AA23" s="502"/>
      <c r="AB23" s="461"/>
      <c r="AC23"/>
      <c r="AD23"/>
      <c r="AE23"/>
      <c r="AF23"/>
      <c r="AG23"/>
      <c r="AH23" s="536" t="s">
        <v>918</v>
      </c>
      <c r="AI23"/>
      <c r="AJ23"/>
      <c r="AK23"/>
      <c r="AL23"/>
      <c r="AM23"/>
      <c r="AN23"/>
      <c r="AO23"/>
      <c r="AP23"/>
      <c r="AQ23"/>
      <c r="AR23"/>
      <c r="AS23"/>
      <c r="AT23"/>
      <c r="AU23"/>
      <c r="AV23"/>
      <c r="AW23"/>
      <c r="AX23"/>
      <c r="AY23"/>
      <c r="AZ23"/>
      <c r="BA23"/>
      <c r="BB23"/>
      <c r="BC23"/>
      <c r="BD23"/>
      <c r="BE23"/>
    </row>
    <row r="24" spans="2:57" ht="15">
      <c r="B24" s="351" t="s">
        <v>143</v>
      </c>
      <c r="C24" s="378">
        <f ca="1">IF(ISNUMBER(OFFSET(INDIRECT("'"&amp;'DATA for charts'!$C$5&amp;"'!$M190"),$AF24,0)),OFFSET(INDIRECT("'"&amp;'DATA for charts'!$C$5&amp;"'!$M190"),$AF24,0),"")</f>
        <v>2.3220000000000001</v>
      </c>
      <c r="D24" s="380">
        <f ca="1">IF(ISNUMBER(OFFSET(INDIRECT("'"&amp;'DATA for charts'!$C$5&amp;"'!$N190"),$AF24,0)),OFFSET(INDIRECT("'"&amp;'DATA for charts'!$C$5&amp;"'!$N190"),$AF24,0),"")</f>
        <v>7</v>
      </c>
      <c r="E24" s="381">
        <f ca="1">IF(ISNUMBER(OFFSET(INDIRECT("'"&amp;'DATA for charts'!$C$5&amp;"'!$O190"),$AF24,0)),OFFSET(INDIRECT("'"&amp;'DATA for charts'!$C$5&amp;"'!$O190"),$AF24,0),"")</f>
        <v>7</v>
      </c>
      <c r="F24" s="378">
        <f ca="1">IF(ISNUMBER(OFFSET(INDIRECT("'"&amp;'DATA for charts'!$D$5&amp;"'!$M190"),$AF24,0)),OFFSET(INDIRECT("'"&amp;'DATA for charts'!$D$5&amp;"'!$M190"),$AF24,0),"")</f>
        <v>2.0774170000000001</v>
      </c>
      <c r="G24" s="380">
        <f ca="1">IF(ISNUMBER(OFFSET(INDIRECT("'"&amp;'DATA for charts'!$D$5&amp;"'!$N190"),$AF24,0)),OFFSET(INDIRECT("'"&amp;'DATA for charts'!$D$5&amp;"'!$N190"),$AF24,0),"")</f>
        <v>1</v>
      </c>
      <c r="H24" s="381">
        <f ca="1">IF(ISNUMBER(OFFSET(INDIRECT("'"&amp;'DATA for charts'!$D$5&amp;"'!$O190"),$AF24,0)),OFFSET(INDIRECT("'"&amp;'DATA for charts'!$D$5&amp;"'!$O190"),$AF24,0),"")</f>
        <v>5</v>
      </c>
      <c r="I24" s="378">
        <f ca="1">IF(ISNUMBER(OFFSET(INDIRECT("'"&amp;'DATA for charts'!$E$5&amp;"'!$M190"),$AF24,0)),OFFSET(INDIRECT("'"&amp;'DATA for charts'!$E$5&amp;"'!$M190"),$AF24,0),"")</f>
        <v>2.1779999999999999</v>
      </c>
      <c r="J24" s="380">
        <f ca="1">IF(ISNUMBER(OFFSET(INDIRECT("'"&amp;'DATA for charts'!$E$5&amp;"'!$N190"),$AF24,0)),OFFSET(INDIRECT("'"&amp;'DATA for charts'!$E$5&amp;"'!$N190"),$AF24,0),"")</f>
        <v>1</v>
      </c>
      <c r="K24" s="381">
        <f ca="1">IF(ISNUMBER(OFFSET(INDIRECT("'"&amp;'DATA for charts'!$E$5&amp;"'!$O190"),$AF24,0)),OFFSET(INDIRECT("'"&amp;'DATA for charts'!$E$5&amp;"'!$O190"),$AF24,0),"")</f>
        <v>4</v>
      </c>
      <c r="L24" s="378">
        <f ca="1">IF(ISNUMBER(OFFSET(INDIRECT("'"&amp;'DATA for charts'!$F$5&amp;"'!$M190"),$AF24,0)),OFFSET(INDIRECT("'"&amp;'DATA for charts'!$F$5&amp;"'!$M190"),$AF24,0),"")</f>
        <v>1.902809089863714</v>
      </c>
      <c r="M24" s="380">
        <f ca="1">IF(ISNUMBER(OFFSET(INDIRECT("'"&amp;'DATA for charts'!$F$5&amp;"'!$N190"),$AF24,0)),OFFSET(INDIRECT("'"&amp;'DATA for charts'!$F$5&amp;"'!$N190"),$AF24,0),"")</f>
        <v>29</v>
      </c>
      <c r="N24" s="381">
        <f ca="1">IF(ISNUMBER(OFFSET(INDIRECT("'"&amp;'DATA for charts'!$F$5&amp;"'!$O190"),$AF24,0)),OFFSET(INDIRECT("'"&amp;'DATA for charts'!$F$5&amp;"'!$O190"),$AF24,0),"")</f>
        <v>7</v>
      </c>
      <c r="O24" s="378">
        <f ca="1">IF(ISNUMBER(OFFSET(INDIRECT("'"&amp;'DATA for charts'!$G$5&amp;"'!$M190"),$AF24,0)),OFFSET(INDIRECT("'"&amp;'DATA for charts'!$G$5&amp;"'!$M190"),$AF24,0),"")</f>
        <v>2.2000000000000002</v>
      </c>
      <c r="P24" s="380">
        <f ca="1">IF(ISNUMBER(OFFSET(INDIRECT("'"&amp;'DATA for charts'!$G$5&amp;"'!$N190"),$AF24,0)),OFFSET(INDIRECT("'"&amp;'DATA for charts'!$G$5&amp;"'!$N190"),$AF24,0),"")</f>
        <v>1</v>
      </c>
      <c r="Q24" s="381">
        <f ca="1">IF(ISNUMBER(OFFSET(INDIRECT("'"&amp;'DATA for charts'!$G$5&amp;"'!$O190"),$AF24,0)),OFFSET(INDIRECT("'"&amp;'DATA for charts'!$G$5&amp;"'!$O190"),$AF24,0),"")</f>
        <v>5</v>
      </c>
      <c r="R24" s="378">
        <f ca="1">IF(ISNUMBER(OFFSET(INDIRECT("'"&amp;'DATA for charts'!$H$5&amp;"'!$M190"),$AF24,0)),OFFSET(INDIRECT("'"&amp;'DATA for charts'!$H$5&amp;"'!$M190"),$AF24,0),"")</f>
        <v>2.3786339399549599</v>
      </c>
      <c r="S24" s="380">
        <f ca="1">IF(ISNUMBER(OFFSET(INDIRECT("'"&amp;'DATA for charts'!$H$5&amp;"'!$N190"),$AF24,0)),OFFSET(INDIRECT("'"&amp;'DATA for charts'!$H$5&amp;"'!$N190"),$AF24,0),"")</f>
        <v>1</v>
      </c>
      <c r="T24" s="381">
        <f ca="1">IF(ISNUMBER(OFFSET(INDIRECT("'"&amp;'DATA for charts'!$H$5&amp;"'!$O190"),$AF24,0)),OFFSET(INDIRECT("'"&amp;'DATA for charts'!$H$5&amp;"'!$O190"),$AF24,0),"")</f>
        <v>5</v>
      </c>
      <c r="U24" s="383">
        <f t="shared" ref="U24:U35" ca="1" si="5">MIN(C24,F24,I24,L24,O24,R24)</f>
        <v>1.902809089863714</v>
      </c>
      <c r="V24" s="378">
        <f t="shared" ref="V24:V35" ca="1" si="6">MAX(C24,F24,I24,L24,O24,R24)</f>
        <v>2.3786339399549599</v>
      </c>
      <c r="W24" s="384">
        <f t="shared" ref="W24:W35" ca="1" si="7">AVERAGE(C24,F24,I24,L24,O24,R24)</f>
        <v>2.1764766716364452</v>
      </c>
      <c r="X24" s="385">
        <f t="shared" ref="X24:X35" ca="1" si="8">IF(W24=0,"----",ABS((V24-U24)/W24))</f>
        <v>0.21862161735622168</v>
      </c>
      <c r="Y24" s="386"/>
      <c r="Z24" s="383" t="str">
        <f>IF(ISNUMBER(YourData!$M190),YourData!$M190,"")</f>
        <v/>
      </c>
      <c r="AA24" s="380" t="str">
        <f>IF(ISNUMBER(YourData!$N190),YourData!$N190,"")</f>
        <v/>
      </c>
      <c r="AB24" s="382" t="str">
        <f>IF(ISNUMBER(YourData!$O190),YourData!$O190,"")</f>
        <v/>
      </c>
      <c r="AC24"/>
      <c r="AD24"/>
      <c r="AE24"/>
      <c r="AF24">
        <v>0</v>
      </c>
      <c r="AG24"/>
      <c r="AH24" s="236">
        <f ca="1">MAX(C24:C35)</f>
        <v>2.5510000000000002</v>
      </c>
      <c r="AI24" s="236">
        <f ca="1">MAX(F24:F35)</f>
        <v>2.44339</v>
      </c>
      <c r="AJ24" s="236">
        <f ca="1">MAX(I24:I35)</f>
        <v>2.4529999999999998</v>
      </c>
      <c r="AK24" s="236">
        <f ca="1">MAX(L24:L35)</f>
        <v>2.6874896063526754</v>
      </c>
      <c r="AL24" s="236">
        <f ca="1">MAX(O24:O35)</f>
        <v>2.63</v>
      </c>
      <c r="AM24" s="236">
        <f ca="1">MAX(R24:R35)</f>
        <v>2.7784780883789</v>
      </c>
      <c r="AN24" s="236" t="e">
        <f>MAX(#REF!)</f>
        <v>#REF!</v>
      </c>
      <c r="AO24" s="236" t="e">
        <f>MAX(#REF!)</f>
        <v>#REF!</v>
      </c>
      <c r="AP24"/>
      <c r="AQ24"/>
      <c r="AR24"/>
      <c r="AS24"/>
      <c r="AT24"/>
      <c r="AU24"/>
      <c r="AV24"/>
      <c r="AW24"/>
      <c r="AX24"/>
      <c r="AY24"/>
      <c r="AZ24"/>
      <c r="BA24"/>
      <c r="BB24"/>
      <c r="BC24"/>
      <c r="BD24"/>
      <c r="BE24"/>
    </row>
    <row r="25" spans="2:57" ht="15">
      <c r="B25" s="351" t="s">
        <v>145</v>
      </c>
      <c r="C25" s="256">
        <f ca="1">IF(ISNUMBER(OFFSET(INDIRECT("'"&amp;'DATA for charts'!$C$5&amp;"'!$M190"),$AF25,0)),OFFSET(INDIRECT("'"&amp;'DATA for charts'!$C$5&amp;"'!$M190"),$AF25,0),"")</f>
        <v>2.5510000000000002</v>
      </c>
      <c r="D25" s="222">
        <f ca="1">IF(ISNUMBER(OFFSET(INDIRECT("'"&amp;'DATA for charts'!$C$5&amp;"'!$N190"),$AF25,0)),OFFSET(INDIRECT("'"&amp;'DATA for charts'!$C$5&amp;"'!$N190"),$AF25,0),"")</f>
        <v>8</v>
      </c>
      <c r="E25" s="388">
        <f ca="1">IF(ISNUMBER(OFFSET(INDIRECT("'"&amp;'DATA for charts'!$C$5&amp;"'!$O190"),$AF25,0)),OFFSET(INDIRECT("'"&amp;'DATA for charts'!$C$5&amp;"'!$O190"),$AF25,0),"")</f>
        <v>24</v>
      </c>
      <c r="F25" s="256">
        <f ca="1">IF(ISNUMBER(OFFSET(INDIRECT("'"&amp;'DATA for charts'!$D$5&amp;"'!$M190"),$AF25,0)),OFFSET(INDIRECT("'"&amp;'DATA for charts'!$D$5&amp;"'!$M190"),$AF25,0),"")</f>
        <v>2.44339</v>
      </c>
      <c r="G25" s="222">
        <f ca="1">IF(ISNUMBER(OFFSET(INDIRECT("'"&amp;'DATA for charts'!$D$5&amp;"'!$N190"),$AF25,0)),OFFSET(INDIRECT("'"&amp;'DATA for charts'!$D$5&amp;"'!$N190"),$AF25,0),"")</f>
        <v>9</v>
      </c>
      <c r="H25" s="388">
        <f ca="1">IF(ISNUMBER(OFFSET(INDIRECT("'"&amp;'DATA for charts'!$D$5&amp;"'!$O190"),$AF25,0)),OFFSET(INDIRECT("'"&amp;'DATA for charts'!$D$5&amp;"'!$O190"),$AF25,0),"")</f>
        <v>6</v>
      </c>
      <c r="I25" s="256">
        <f ca="1">IF(ISNUMBER(OFFSET(INDIRECT("'"&amp;'DATA for charts'!$E$5&amp;"'!$M190"),$AF25,0)),OFFSET(INDIRECT("'"&amp;'DATA for charts'!$E$5&amp;"'!$M190"),$AF25,0),"")</f>
        <v>2.4529999999999998</v>
      </c>
      <c r="J25" s="222">
        <f ca="1">IF(ISNUMBER(OFFSET(INDIRECT("'"&amp;'DATA for charts'!$E$5&amp;"'!$N190"),$AF25,0)),OFFSET(INDIRECT("'"&amp;'DATA for charts'!$E$5&amp;"'!$N190"),$AF25,0),"")</f>
        <v>9</v>
      </c>
      <c r="K25" s="388">
        <f ca="1">IF(ISNUMBER(OFFSET(INDIRECT("'"&amp;'DATA for charts'!$E$5&amp;"'!$O190"),$AF25,0)),OFFSET(INDIRECT("'"&amp;'DATA for charts'!$E$5&amp;"'!$O190"),$AF25,0),"")</f>
        <v>5</v>
      </c>
      <c r="L25" s="256">
        <f ca="1">IF(ISNUMBER(OFFSET(INDIRECT("'"&amp;'DATA for charts'!$F$5&amp;"'!$M190"),$AF25,0)),OFFSET(INDIRECT("'"&amp;'DATA for charts'!$F$5&amp;"'!$M190"),$AF25,0),"")</f>
        <v>2.6874896063526754</v>
      </c>
      <c r="M25" s="222">
        <f ca="1">IF(ISNUMBER(OFFSET(INDIRECT("'"&amp;'DATA for charts'!$F$5&amp;"'!$N190"),$AF25,0)),OFFSET(INDIRECT("'"&amp;'DATA for charts'!$F$5&amp;"'!$N190"),$AF25,0),"")</f>
        <v>9</v>
      </c>
      <c r="N25" s="388">
        <f ca="1">IF(ISNUMBER(OFFSET(INDIRECT("'"&amp;'DATA for charts'!$F$5&amp;"'!$O190"),$AF25,0)),OFFSET(INDIRECT("'"&amp;'DATA for charts'!$F$5&amp;"'!$O190"),$AF25,0),"")</f>
        <v>6</v>
      </c>
      <c r="O25" s="256">
        <f ca="1">IF(ISNUMBER(OFFSET(INDIRECT("'"&amp;'DATA for charts'!$G$5&amp;"'!$M190"),$AF25,0)),OFFSET(INDIRECT("'"&amp;'DATA for charts'!$G$5&amp;"'!$M190"),$AF25,0),"")</f>
        <v>2.63</v>
      </c>
      <c r="P25" s="222">
        <f ca="1">IF(ISNUMBER(OFFSET(INDIRECT("'"&amp;'DATA for charts'!$G$5&amp;"'!$N190"),$AF25,0)),OFFSET(INDIRECT("'"&amp;'DATA for charts'!$G$5&amp;"'!$N190"),$AF25,0),"")</f>
        <v>9</v>
      </c>
      <c r="Q25" s="388">
        <f ca="1">IF(ISNUMBER(OFFSET(INDIRECT("'"&amp;'DATA for charts'!$G$5&amp;"'!$O190"),$AF25,0)),OFFSET(INDIRECT("'"&amp;'DATA for charts'!$G$5&amp;"'!$O190"),$AF25,0),"")</f>
        <v>7</v>
      </c>
      <c r="R25" s="256">
        <f ca="1">IF(ISNUMBER(OFFSET(INDIRECT("'"&amp;'DATA for charts'!$H$5&amp;"'!$M190"),$AF25,0)),OFFSET(INDIRECT("'"&amp;'DATA for charts'!$H$5&amp;"'!$M190"),$AF25,0),"")</f>
        <v>2.7784780883789</v>
      </c>
      <c r="S25" s="222">
        <f ca="1">IF(ISNUMBER(OFFSET(INDIRECT("'"&amp;'DATA for charts'!$H$5&amp;"'!$N190"),$AF25,0)),OFFSET(INDIRECT("'"&amp;'DATA for charts'!$H$5&amp;"'!$N190"),$AF25,0),"")</f>
        <v>9</v>
      </c>
      <c r="T25" s="388">
        <f ca="1">IF(ISNUMBER(OFFSET(INDIRECT("'"&amp;'DATA for charts'!$H$5&amp;"'!$O190"),$AF25,0)),OFFSET(INDIRECT("'"&amp;'DATA for charts'!$H$5&amp;"'!$O190"),$AF25,0),"")</f>
        <v>7</v>
      </c>
      <c r="U25" s="390">
        <f t="shared" ca="1" si="5"/>
        <v>2.44339</v>
      </c>
      <c r="V25" s="256">
        <f t="shared" ca="1" si="6"/>
        <v>2.7784780883789</v>
      </c>
      <c r="W25" s="254">
        <f t="shared" ca="1" si="7"/>
        <v>2.5905596157885959</v>
      </c>
      <c r="X25" s="391">
        <f t="shared" ca="1" si="8"/>
        <v>0.12934969198803611</v>
      </c>
      <c r="Y25" s="386"/>
      <c r="Z25" s="390" t="str">
        <f>IF(ISNUMBER(YourData!$M191),YourData!$M191,"")</f>
        <v/>
      </c>
      <c r="AA25" s="222" t="str">
        <f>IF(ISNUMBER(YourData!$N191),YourData!$N191,"")</f>
        <v/>
      </c>
      <c r="AB25" s="389" t="str">
        <f>IF(ISNUMBER(YourData!$O191),YourData!$O191,"")</f>
        <v/>
      </c>
      <c r="AC25"/>
      <c r="AD25"/>
      <c r="AE25"/>
      <c r="AF25">
        <f>AF24+1</f>
        <v>1</v>
      </c>
      <c r="AG25"/>
      <c r="AH25"/>
      <c r="AI25"/>
      <c r="AJ25"/>
      <c r="AK25"/>
      <c r="AL25"/>
      <c r="AM25"/>
      <c r="AN25"/>
      <c r="AO25"/>
      <c r="AP25"/>
      <c r="AQ25"/>
      <c r="AR25"/>
      <c r="AS25"/>
      <c r="AT25"/>
      <c r="AU25"/>
      <c r="AV25"/>
      <c r="AW25"/>
      <c r="AX25"/>
      <c r="AY25"/>
      <c r="AZ25"/>
      <c r="BA25"/>
      <c r="BB25"/>
      <c r="BC25"/>
      <c r="BD25"/>
      <c r="BE25"/>
    </row>
    <row r="26" spans="2:57" ht="15">
      <c r="B26" s="351" t="s">
        <v>147</v>
      </c>
      <c r="C26" s="256">
        <f ca="1">IF(ISNUMBER(OFFSET(INDIRECT("'"&amp;'DATA for charts'!$C$5&amp;"'!$M190"),$AF26,0)),OFFSET(INDIRECT("'"&amp;'DATA for charts'!$C$5&amp;"'!$M190"),$AF26,0),"")</f>
        <v>1.774</v>
      </c>
      <c r="D26" s="222">
        <f ca="1">IF(ISNUMBER(OFFSET(INDIRECT("'"&amp;'DATA for charts'!$C$5&amp;"'!$N190"),$AF26,0)),OFFSET(INDIRECT("'"&amp;'DATA for charts'!$C$5&amp;"'!$N190"),$AF26,0),"")</f>
        <v>16</v>
      </c>
      <c r="E26" s="388">
        <f ca="1">IF(ISNUMBER(OFFSET(INDIRECT("'"&amp;'DATA for charts'!$C$5&amp;"'!$O190"),$AF26,0)),OFFSET(INDIRECT("'"&amp;'DATA for charts'!$C$5&amp;"'!$O190"),$AF26,0),"")</f>
        <v>7</v>
      </c>
      <c r="F26" s="256">
        <f ca="1">IF(ISNUMBER(OFFSET(INDIRECT("'"&amp;'DATA for charts'!$D$5&amp;"'!$M190"),$AF26,0)),OFFSET(INDIRECT("'"&amp;'DATA for charts'!$D$5&amp;"'!$M190"),$AF26,0),"")</f>
        <v>1.6128739999999999</v>
      </c>
      <c r="G26" s="222">
        <f ca="1">IF(ISNUMBER(OFFSET(INDIRECT("'"&amp;'DATA for charts'!$D$5&amp;"'!$N190"),$AF26,0)),OFFSET(INDIRECT("'"&amp;'DATA for charts'!$D$5&amp;"'!$N190"),$AF26,0),"")</f>
        <v>17</v>
      </c>
      <c r="H26" s="388">
        <f ca="1">IF(ISNUMBER(OFFSET(INDIRECT("'"&amp;'DATA for charts'!$D$5&amp;"'!$O190"),$AF26,0)),OFFSET(INDIRECT("'"&amp;'DATA for charts'!$D$5&amp;"'!$O190"),$AF26,0),"")</f>
        <v>6</v>
      </c>
      <c r="I26" s="256">
        <f ca="1">IF(ISNUMBER(OFFSET(INDIRECT("'"&amp;'DATA for charts'!$E$5&amp;"'!$M190"),$AF26,0)),OFFSET(INDIRECT("'"&amp;'DATA for charts'!$E$5&amp;"'!$M190"),$AF26,0),"")</f>
        <v>1.6459999999999999</v>
      </c>
      <c r="J26" s="222">
        <f ca="1">IF(ISNUMBER(OFFSET(INDIRECT("'"&amp;'DATA for charts'!$E$5&amp;"'!$N190"),$AF26,0)),OFFSET(INDIRECT("'"&amp;'DATA for charts'!$E$5&amp;"'!$N190"),$AF26,0),"")</f>
        <v>17</v>
      </c>
      <c r="K26" s="388">
        <f ca="1">IF(ISNUMBER(OFFSET(INDIRECT("'"&amp;'DATA for charts'!$E$5&amp;"'!$O190"),$AF26,0)),OFFSET(INDIRECT("'"&amp;'DATA for charts'!$E$5&amp;"'!$O190"),$AF26,0),"")</f>
        <v>5</v>
      </c>
      <c r="L26" s="256">
        <f ca="1">IF(ISNUMBER(OFFSET(INDIRECT("'"&amp;'DATA for charts'!$F$5&amp;"'!$M190"),$AF26,0)),OFFSET(INDIRECT("'"&amp;'DATA for charts'!$F$5&amp;"'!$M190"),$AF26,0),"")</f>
        <v>1.7443477401977749</v>
      </c>
      <c r="M26" s="222">
        <f ca="1">IF(ISNUMBER(OFFSET(INDIRECT("'"&amp;'DATA for charts'!$F$5&amp;"'!$N190"),$AF26,0)),OFFSET(INDIRECT("'"&amp;'DATA for charts'!$F$5&amp;"'!$N190"),$AF26,0),"")</f>
        <v>17</v>
      </c>
      <c r="N26" s="388">
        <f ca="1">IF(ISNUMBER(OFFSET(INDIRECT("'"&amp;'DATA for charts'!$F$5&amp;"'!$O190"),$AF26,0)),OFFSET(INDIRECT("'"&amp;'DATA for charts'!$F$5&amp;"'!$O190"),$AF26,0),"")</f>
        <v>6</v>
      </c>
      <c r="O26" s="256">
        <f ca="1">IF(ISNUMBER(OFFSET(INDIRECT("'"&amp;'DATA for charts'!$G$5&amp;"'!$M190"),$AF26,0)),OFFSET(INDIRECT("'"&amp;'DATA for charts'!$G$5&amp;"'!$M190"),$AF26,0),"")</f>
        <v>1.76</v>
      </c>
      <c r="P26" s="222">
        <f ca="1">IF(ISNUMBER(OFFSET(INDIRECT("'"&amp;'DATA for charts'!$G$5&amp;"'!$N190"),$AF26,0)),OFFSET(INDIRECT("'"&amp;'DATA for charts'!$G$5&amp;"'!$N190"),$AF26,0),"")</f>
        <v>17</v>
      </c>
      <c r="Q26" s="388">
        <f ca="1">IF(ISNUMBER(OFFSET(INDIRECT("'"&amp;'DATA for charts'!$G$5&amp;"'!$O190"),$AF26,0)),OFFSET(INDIRECT("'"&amp;'DATA for charts'!$G$5&amp;"'!$O190"),$AF26,0),"")</f>
        <v>7</v>
      </c>
      <c r="R26" s="256">
        <f ca="1">IF(ISNUMBER(OFFSET(INDIRECT("'"&amp;'DATA for charts'!$H$5&amp;"'!$M190"),$AF26,0)),OFFSET(INDIRECT("'"&amp;'DATA for charts'!$H$5&amp;"'!$M190"),$AF26,0),"")</f>
        <v>1.8581880527072401</v>
      </c>
      <c r="S26" s="222">
        <f ca="1">IF(ISNUMBER(OFFSET(INDIRECT("'"&amp;'DATA for charts'!$H$5&amp;"'!$N190"),$AF26,0)),OFFSET(INDIRECT("'"&amp;'DATA for charts'!$H$5&amp;"'!$N190"),$AF26,0),"")</f>
        <v>17</v>
      </c>
      <c r="T26" s="388">
        <f ca="1">IF(ISNUMBER(OFFSET(INDIRECT("'"&amp;'DATA for charts'!$H$5&amp;"'!$O190"),$AF26,0)),OFFSET(INDIRECT("'"&amp;'DATA for charts'!$H$5&amp;"'!$O190"),$AF26,0),"")</f>
        <v>6</v>
      </c>
      <c r="U26" s="390">
        <f t="shared" ca="1" si="5"/>
        <v>1.6128739999999999</v>
      </c>
      <c r="V26" s="256">
        <f t="shared" ca="1" si="6"/>
        <v>1.8581880527072401</v>
      </c>
      <c r="W26" s="254">
        <f t="shared" ca="1" si="7"/>
        <v>1.7325682988175022</v>
      </c>
      <c r="X26" s="391">
        <f t="shared" ca="1" si="8"/>
        <v>0.14158983104716266</v>
      </c>
      <c r="Y26" s="386"/>
      <c r="Z26" s="390" t="str">
        <f>IF(ISNUMBER(YourData!$M192),YourData!$M192,"")</f>
        <v/>
      </c>
      <c r="AA26" s="222" t="str">
        <f>IF(ISNUMBER(YourData!$N192),YourData!$N192,"")</f>
        <v/>
      </c>
      <c r="AB26" s="389" t="str">
        <f>IF(ISNUMBER(YourData!$O192),YourData!$O192,"")</f>
        <v/>
      </c>
      <c r="AC26"/>
      <c r="AD26"/>
      <c r="AE26"/>
      <c r="AF26">
        <f t="shared" ref="AF26:AF35" si="9">AF25+1</f>
        <v>2</v>
      </c>
      <c r="AG26"/>
      <c r="AH26"/>
      <c r="AI26"/>
      <c r="AJ26"/>
      <c r="AK26"/>
      <c r="AL26"/>
      <c r="AM26"/>
      <c r="AN26"/>
      <c r="AO26"/>
      <c r="AP26"/>
      <c r="AQ26"/>
      <c r="AR26"/>
      <c r="AS26"/>
      <c r="AT26"/>
      <c r="AU26"/>
      <c r="AV26"/>
      <c r="AW26"/>
      <c r="AX26"/>
      <c r="AY26"/>
      <c r="AZ26"/>
      <c r="BA26"/>
      <c r="BB26"/>
      <c r="BC26"/>
      <c r="BD26"/>
      <c r="BE26"/>
    </row>
    <row r="27" spans="2:57" ht="15">
      <c r="B27" s="351" t="s">
        <v>149</v>
      </c>
      <c r="C27" s="256">
        <f ca="1">IF(ISNUMBER(OFFSET(INDIRECT("'"&amp;'DATA for charts'!$C$5&amp;"'!$M190"),$AF27,0)),OFFSET(INDIRECT("'"&amp;'DATA for charts'!$C$5&amp;"'!$M190"),$AF27,0),"")</f>
        <v>1.9970000000000001</v>
      </c>
      <c r="D27" s="222">
        <f ca="1">IF(ISNUMBER(OFFSET(INDIRECT("'"&amp;'DATA for charts'!$C$5&amp;"'!$N190"),$AF27,0)),OFFSET(INDIRECT("'"&amp;'DATA for charts'!$C$5&amp;"'!$N190"),$AF27,0),"")</f>
        <v>2</v>
      </c>
      <c r="E27" s="388">
        <f ca="1">IF(ISNUMBER(OFFSET(INDIRECT("'"&amp;'DATA for charts'!$C$5&amp;"'!$O190"),$AF27,0)),OFFSET(INDIRECT("'"&amp;'DATA for charts'!$C$5&amp;"'!$O190"),$AF27,0),"")</f>
        <v>7</v>
      </c>
      <c r="F27" s="256">
        <f ca="1">IF(ISNUMBER(OFFSET(INDIRECT("'"&amp;'DATA for charts'!$D$5&amp;"'!$M190"),$AF27,0)),OFFSET(INDIRECT("'"&amp;'DATA for charts'!$D$5&amp;"'!$M190"),$AF27,0),"")</f>
        <v>1.770575</v>
      </c>
      <c r="G27" s="222">
        <f ca="1">IF(ISNUMBER(OFFSET(INDIRECT("'"&amp;'DATA for charts'!$D$5&amp;"'!$N190"),$AF27,0)),OFFSET(INDIRECT("'"&amp;'DATA for charts'!$D$5&amp;"'!$N190"),$AF27,0),"")</f>
        <v>3</v>
      </c>
      <c r="H27" s="388">
        <f ca="1">IF(ISNUMBER(OFFSET(INDIRECT("'"&amp;'DATA for charts'!$D$5&amp;"'!$O190"),$AF27,0)),OFFSET(INDIRECT("'"&amp;'DATA for charts'!$D$5&amp;"'!$O190"),$AF27,0),"")</f>
        <v>4</v>
      </c>
      <c r="I27" s="256">
        <f ca="1">IF(ISNUMBER(OFFSET(INDIRECT("'"&amp;'DATA for charts'!$E$5&amp;"'!$M190"),$AF27,0)),OFFSET(INDIRECT("'"&amp;'DATA for charts'!$E$5&amp;"'!$M190"),$AF27,0),"")</f>
        <v>1.7250000000000001</v>
      </c>
      <c r="J27" s="222">
        <f ca="1">IF(ISNUMBER(OFFSET(INDIRECT("'"&amp;'DATA for charts'!$E$5&amp;"'!$N190"),$AF27,0)),OFFSET(INDIRECT("'"&amp;'DATA for charts'!$E$5&amp;"'!$N190"),$AF27,0),"")</f>
        <v>3</v>
      </c>
      <c r="K27" s="388">
        <f ca="1">IF(ISNUMBER(OFFSET(INDIRECT("'"&amp;'DATA for charts'!$E$5&amp;"'!$O190"),$AF27,0)),OFFSET(INDIRECT("'"&amp;'DATA for charts'!$E$5&amp;"'!$O190"),$AF27,0),"")</f>
        <v>3</v>
      </c>
      <c r="L27" s="256">
        <f ca="1">IF(ISNUMBER(OFFSET(INDIRECT("'"&amp;'DATA for charts'!$F$5&amp;"'!$M190"),$AF27,0)),OFFSET(INDIRECT("'"&amp;'DATA for charts'!$F$5&amp;"'!$M190"),$AF27,0),"")</f>
        <v>2.003638658557386</v>
      </c>
      <c r="M27" s="222">
        <f ca="1">IF(ISNUMBER(OFFSET(INDIRECT("'"&amp;'DATA for charts'!$F$5&amp;"'!$N190"),$AF27,0)),OFFSET(INDIRECT("'"&amp;'DATA for charts'!$F$5&amp;"'!$N190"),$AF27,0),"")</f>
        <v>3</v>
      </c>
      <c r="N27" s="388">
        <f ca="1">IF(ISNUMBER(OFFSET(INDIRECT("'"&amp;'DATA for charts'!$F$5&amp;"'!$O190"),$AF27,0)),OFFSET(INDIRECT("'"&amp;'DATA for charts'!$F$5&amp;"'!$O190"),$AF27,0),"")</f>
        <v>4</v>
      </c>
      <c r="O27" s="256">
        <f ca="1">IF(ISNUMBER(OFFSET(INDIRECT("'"&amp;'DATA for charts'!$G$5&amp;"'!$M190"),$AF27,0)),OFFSET(INDIRECT("'"&amp;'DATA for charts'!$G$5&amp;"'!$M190"),$AF27,0),"")</f>
        <v>1.93</v>
      </c>
      <c r="P27" s="222">
        <f ca="1">IF(ISNUMBER(OFFSET(INDIRECT("'"&amp;'DATA for charts'!$G$5&amp;"'!$N190"),$AF27,0)),OFFSET(INDIRECT("'"&amp;'DATA for charts'!$G$5&amp;"'!$N190"),$AF27,0),"")</f>
        <v>3</v>
      </c>
      <c r="Q27" s="388">
        <f ca="1">IF(ISNUMBER(OFFSET(INDIRECT("'"&amp;'DATA for charts'!$G$5&amp;"'!$O190"),$AF27,0)),OFFSET(INDIRECT("'"&amp;'DATA for charts'!$G$5&amp;"'!$O190"),$AF27,0),"")</f>
        <v>4</v>
      </c>
      <c r="R27" s="256">
        <f ca="1">IF(ISNUMBER(OFFSET(INDIRECT("'"&amp;'DATA for charts'!$H$5&amp;"'!$M190"),$AF27,0)),OFFSET(INDIRECT("'"&amp;'DATA for charts'!$H$5&amp;"'!$M190"),$AF27,0),"")</f>
        <v>2.03593506707085</v>
      </c>
      <c r="S27" s="222">
        <f ca="1">IF(ISNUMBER(OFFSET(INDIRECT("'"&amp;'DATA for charts'!$H$5&amp;"'!$N190"),$AF27,0)),OFFSET(INDIRECT("'"&amp;'DATA for charts'!$H$5&amp;"'!$N190"),$AF27,0),"")</f>
        <v>3</v>
      </c>
      <c r="T27" s="388">
        <f ca="1">IF(ISNUMBER(OFFSET(INDIRECT("'"&amp;'DATA for charts'!$H$5&amp;"'!$O190"),$AF27,0)),OFFSET(INDIRECT("'"&amp;'DATA for charts'!$H$5&amp;"'!$O190"),$AF27,0),"")</f>
        <v>4</v>
      </c>
      <c r="U27" s="390">
        <f t="shared" ca="1" si="5"/>
        <v>1.7250000000000001</v>
      </c>
      <c r="V27" s="256">
        <f t="shared" ca="1" si="6"/>
        <v>2.03593506707085</v>
      </c>
      <c r="W27" s="254">
        <f t="shared" ca="1" si="7"/>
        <v>1.9103581209380396</v>
      </c>
      <c r="X27" s="391">
        <f t="shared" ca="1" si="8"/>
        <v>0.16276271117070557</v>
      </c>
      <c r="Y27" s="386"/>
      <c r="Z27" s="390" t="str">
        <f>IF(ISNUMBER(YourData!$M193),YourData!$M193,"")</f>
        <v/>
      </c>
      <c r="AA27" s="222" t="str">
        <f>IF(ISNUMBER(YourData!$N193),YourData!$N193,"")</f>
        <v/>
      </c>
      <c r="AB27" s="389" t="str">
        <f>IF(ISNUMBER(YourData!$O193),YourData!$O193,"")</f>
        <v/>
      </c>
      <c r="AC27"/>
      <c r="AD27"/>
      <c r="AE27"/>
      <c r="AF27">
        <f t="shared" si="9"/>
        <v>3</v>
      </c>
      <c r="AG27"/>
      <c r="AH27"/>
      <c r="AI27"/>
      <c r="AJ27"/>
      <c r="AK27"/>
      <c r="AL27"/>
      <c r="AM27"/>
      <c r="AN27"/>
      <c r="AO27"/>
      <c r="AP27"/>
      <c r="AQ27"/>
      <c r="AR27"/>
      <c r="AS27"/>
      <c r="AT27"/>
      <c r="AU27"/>
      <c r="AV27"/>
      <c r="AW27"/>
      <c r="AX27"/>
      <c r="AY27"/>
      <c r="AZ27"/>
      <c r="BA27"/>
      <c r="BB27"/>
      <c r="BC27"/>
      <c r="BD27"/>
      <c r="BE27"/>
    </row>
    <row r="28" spans="2:57" ht="15">
      <c r="B28" s="351" t="s">
        <v>151</v>
      </c>
      <c r="C28" s="256">
        <f ca="1">IF(ISNUMBER(OFFSET(INDIRECT("'"&amp;'DATA for charts'!$C$5&amp;"'!$M190"),$AF28,0)),OFFSET(INDIRECT("'"&amp;'DATA for charts'!$C$5&amp;"'!$M190"),$AF28,0),"")</f>
        <v>1.2949999999999999</v>
      </c>
      <c r="D28" s="222">
        <f ca="1">IF(ISNUMBER(OFFSET(INDIRECT("'"&amp;'DATA for charts'!$C$5&amp;"'!$N190"),$AF28,0)),OFFSET(INDIRECT("'"&amp;'DATA for charts'!$C$5&amp;"'!$N190"),$AF28,0),"")</f>
        <v>4</v>
      </c>
      <c r="E28" s="388">
        <f ca="1">IF(ISNUMBER(OFFSET(INDIRECT("'"&amp;'DATA for charts'!$C$5&amp;"'!$O190"),$AF28,0)),OFFSET(INDIRECT("'"&amp;'DATA for charts'!$C$5&amp;"'!$O190"),$AF28,0),"")</f>
        <v>6</v>
      </c>
      <c r="F28" s="256">
        <f ca="1">IF(ISNUMBER(OFFSET(INDIRECT("'"&amp;'DATA for charts'!$D$5&amp;"'!$M190"),$AF28,0)),OFFSET(INDIRECT("'"&amp;'DATA for charts'!$D$5&amp;"'!$M190"),$AF28,0),"")</f>
        <v>1.1424639999999999</v>
      </c>
      <c r="G28" s="222">
        <f ca="1">IF(ISNUMBER(OFFSET(INDIRECT("'"&amp;'DATA for charts'!$D$5&amp;"'!$N190"),$AF28,0)),OFFSET(INDIRECT("'"&amp;'DATA for charts'!$D$5&amp;"'!$N190"),$AF28,0),"")</f>
        <v>1</v>
      </c>
      <c r="H28" s="388">
        <f ca="1">IF(ISNUMBER(OFFSET(INDIRECT("'"&amp;'DATA for charts'!$D$5&amp;"'!$O190"),$AF28,0)),OFFSET(INDIRECT("'"&amp;'DATA for charts'!$D$5&amp;"'!$O190"),$AF28,0),"")</f>
        <v>5</v>
      </c>
      <c r="I28" s="256">
        <f ca="1">IF(ISNUMBER(OFFSET(INDIRECT("'"&amp;'DATA for charts'!$E$5&amp;"'!$M190"),$AF28,0)),OFFSET(INDIRECT("'"&amp;'DATA for charts'!$E$5&amp;"'!$M190"),$AF28,0),"")</f>
        <v>1.1240000000000001</v>
      </c>
      <c r="J28" s="222">
        <f ca="1">IF(ISNUMBER(OFFSET(INDIRECT("'"&amp;'DATA for charts'!$E$5&amp;"'!$N190"),$AF28,0)),OFFSET(INDIRECT("'"&amp;'DATA for charts'!$E$5&amp;"'!$N190"),$AF28,0),"")</f>
        <v>1</v>
      </c>
      <c r="K28" s="388">
        <f ca="1">IF(ISNUMBER(OFFSET(INDIRECT("'"&amp;'DATA for charts'!$E$5&amp;"'!$O190"),$AF28,0)),OFFSET(INDIRECT("'"&amp;'DATA for charts'!$E$5&amp;"'!$O190"),$AF28,0),"")</f>
        <v>5</v>
      </c>
      <c r="L28" s="256">
        <f ca="1">IF(ISNUMBER(OFFSET(INDIRECT("'"&amp;'DATA for charts'!$F$5&amp;"'!$M190"),$AF28,0)),OFFSET(INDIRECT("'"&amp;'DATA for charts'!$F$5&amp;"'!$M190"),$AF28,0),"")</f>
        <v>1.2682445636841055</v>
      </c>
      <c r="M28" s="222">
        <f ca="1">IF(ISNUMBER(OFFSET(INDIRECT("'"&amp;'DATA for charts'!$F$5&amp;"'!$N190"),$AF28,0)),OFFSET(INDIRECT("'"&amp;'DATA for charts'!$F$5&amp;"'!$N190"),$AF28,0),"")</f>
        <v>1</v>
      </c>
      <c r="N28" s="388">
        <f ca="1">IF(ISNUMBER(OFFSET(INDIRECT("'"&amp;'DATA for charts'!$F$5&amp;"'!$O190"),$AF28,0)),OFFSET(INDIRECT("'"&amp;'DATA for charts'!$F$5&amp;"'!$O190"),$AF28,0),"")</f>
        <v>5</v>
      </c>
      <c r="O28" s="256">
        <f ca="1">IF(ISNUMBER(OFFSET(INDIRECT("'"&amp;'DATA for charts'!$G$5&amp;"'!$M190"),$AF28,0)),OFFSET(INDIRECT("'"&amp;'DATA for charts'!$G$5&amp;"'!$M190"),$AF28,0),"")</f>
        <v>1.23</v>
      </c>
      <c r="P28" s="222">
        <f ca="1">IF(ISNUMBER(OFFSET(INDIRECT("'"&amp;'DATA for charts'!$G$5&amp;"'!$N190"),$AF28,0)),OFFSET(INDIRECT("'"&amp;'DATA for charts'!$G$5&amp;"'!$N190"),$AF28,0),"")</f>
        <v>1</v>
      </c>
      <c r="Q28" s="388">
        <f ca="1">IF(ISNUMBER(OFFSET(INDIRECT("'"&amp;'DATA for charts'!$G$5&amp;"'!$O190"),$AF28,0)),OFFSET(INDIRECT("'"&amp;'DATA for charts'!$G$5&amp;"'!$O190"),$AF28,0),"")</f>
        <v>5</v>
      </c>
      <c r="R28" s="256">
        <f ca="1">IF(ISNUMBER(OFFSET(INDIRECT("'"&amp;'DATA for charts'!$H$5&amp;"'!$M190"),$AF28,0)),OFFSET(INDIRECT("'"&amp;'DATA for charts'!$H$5&amp;"'!$M190"),$AF28,0),"")</f>
        <v>1.32419806586371</v>
      </c>
      <c r="S28" s="222">
        <f ca="1">IF(ISNUMBER(OFFSET(INDIRECT("'"&amp;'DATA for charts'!$H$5&amp;"'!$N190"),$AF28,0)),OFFSET(INDIRECT("'"&amp;'DATA for charts'!$H$5&amp;"'!$N190"),$AF28,0),"")</f>
        <v>1</v>
      </c>
      <c r="T28" s="388">
        <f ca="1">IF(ISNUMBER(OFFSET(INDIRECT("'"&amp;'DATA for charts'!$H$5&amp;"'!$O190"),$AF28,0)),OFFSET(INDIRECT("'"&amp;'DATA for charts'!$H$5&amp;"'!$O190"),$AF28,0),"")</f>
        <v>5</v>
      </c>
      <c r="U28" s="390">
        <f t="shared" ca="1" si="5"/>
        <v>1.1240000000000001</v>
      </c>
      <c r="V28" s="256">
        <f t="shared" ca="1" si="6"/>
        <v>1.32419806586371</v>
      </c>
      <c r="W28" s="254">
        <f t="shared" ca="1" si="7"/>
        <v>1.230651104924636</v>
      </c>
      <c r="X28" s="391">
        <f t="shared" ca="1" si="8"/>
        <v>0.16267654176117599</v>
      </c>
      <c r="Y28" s="386"/>
      <c r="Z28" s="390" t="str">
        <f>IF(ISNUMBER(YourData!$M194),YourData!$M194,"")</f>
        <v/>
      </c>
      <c r="AA28" s="222" t="str">
        <f>IF(ISNUMBER(YourData!$N194),YourData!$N194,"")</f>
        <v/>
      </c>
      <c r="AB28" s="389" t="str">
        <f>IF(ISNUMBER(YourData!$O194),YourData!$O194,"")</f>
        <v/>
      </c>
      <c r="AC28"/>
      <c r="AD28"/>
      <c r="AE28"/>
      <c r="AF28">
        <f t="shared" si="9"/>
        <v>4</v>
      </c>
      <c r="AG28"/>
      <c r="AH28"/>
      <c r="AI28"/>
      <c r="AJ28"/>
      <c r="AK28"/>
      <c r="AL28"/>
      <c r="AM28"/>
      <c r="AN28"/>
      <c r="AO28"/>
      <c r="AP28"/>
      <c r="AQ28"/>
      <c r="AR28"/>
      <c r="AS28"/>
      <c r="AT28"/>
      <c r="AU28"/>
      <c r="AV28"/>
      <c r="AW28"/>
      <c r="AX28"/>
      <c r="AY28"/>
      <c r="AZ28"/>
      <c r="BA28"/>
      <c r="BB28"/>
      <c r="BC28"/>
      <c r="BD28"/>
      <c r="BE28"/>
    </row>
    <row r="29" spans="2:57" ht="15">
      <c r="B29" s="351" t="s">
        <v>153</v>
      </c>
      <c r="C29" s="256">
        <f ca="1">IF(ISNUMBER(OFFSET(INDIRECT("'"&amp;'DATA for charts'!$C$5&amp;"'!$M190"),$AF29,0)),OFFSET(INDIRECT("'"&amp;'DATA for charts'!$C$5&amp;"'!$M190"),$AF29,0),"")</f>
        <v>0</v>
      </c>
      <c r="D29" s="222" t="str">
        <f ca="1">IF(ISNUMBER(OFFSET(INDIRECT("'"&amp;'DATA for charts'!$C$5&amp;"'!$N190"),$AF29,0)),OFFSET(INDIRECT("'"&amp;'DATA for charts'!$C$5&amp;"'!$N190"),$AF29,0),"")</f>
        <v/>
      </c>
      <c r="E29" s="388" t="str">
        <f ca="1">IF(ISNUMBER(OFFSET(INDIRECT("'"&amp;'DATA for charts'!$C$5&amp;"'!$O190"),$AF29,0)),OFFSET(INDIRECT("'"&amp;'DATA for charts'!$C$5&amp;"'!$O190"),$AF29,0),"")</f>
        <v/>
      </c>
      <c r="F29" s="256">
        <f ca="1">IF(ISNUMBER(OFFSET(INDIRECT("'"&amp;'DATA for charts'!$D$5&amp;"'!$M190"),$AF29,0)),OFFSET(INDIRECT("'"&amp;'DATA for charts'!$D$5&amp;"'!$M190"),$AF29,0),"")</f>
        <v>0</v>
      </c>
      <c r="G29" s="222">
        <f ca="1">IF(ISNUMBER(OFFSET(INDIRECT("'"&amp;'DATA for charts'!$D$5&amp;"'!$N190"),$AF29,0)),OFFSET(INDIRECT("'"&amp;'DATA for charts'!$D$5&amp;"'!$N190"),$AF29,0),"")</f>
        <v>1</v>
      </c>
      <c r="H29" s="388">
        <f ca="1">IF(ISNUMBER(OFFSET(INDIRECT("'"&amp;'DATA for charts'!$D$5&amp;"'!$O190"),$AF29,0)),OFFSET(INDIRECT("'"&amp;'DATA for charts'!$D$5&amp;"'!$O190"),$AF29,0),"")</f>
        <v>1</v>
      </c>
      <c r="I29" s="256" t="str">
        <f ca="1">IF(ISNUMBER(OFFSET(INDIRECT("'"&amp;'DATA for charts'!$E$5&amp;"'!$M190"),$AF29,0)),OFFSET(INDIRECT("'"&amp;'DATA for charts'!$E$5&amp;"'!$M190"),$AF29,0),"")</f>
        <v/>
      </c>
      <c r="J29" s="222" t="str">
        <f ca="1">IF(ISNUMBER(OFFSET(INDIRECT("'"&amp;'DATA for charts'!$E$5&amp;"'!$N190"),$AF29,0)),OFFSET(INDIRECT("'"&amp;'DATA for charts'!$E$5&amp;"'!$N190"),$AF29,0),"")</f>
        <v/>
      </c>
      <c r="K29" s="388" t="str">
        <f ca="1">IF(ISNUMBER(OFFSET(INDIRECT("'"&amp;'DATA for charts'!$E$5&amp;"'!$O190"),$AF29,0)),OFFSET(INDIRECT("'"&amp;'DATA for charts'!$E$5&amp;"'!$O190"),$AF29,0),"")</f>
        <v/>
      </c>
      <c r="L29" s="256">
        <f ca="1">IF(ISNUMBER(OFFSET(INDIRECT("'"&amp;'DATA for charts'!$F$5&amp;"'!$M190"),$AF29,0)),OFFSET(INDIRECT("'"&amp;'DATA for charts'!$F$5&amp;"'!$M190"),$AF29,0),"")</f>
        <v>0</v>
      </c>
      <c r="M29" s="222">
        <f ca="1">IF(ISNUMBER(OFFSET(INDIRECT("'"&amp;'DATA for charts'!$F$5&amp;"'!$N190"),$AF29,0)),OFFSET(INDIRECT("'"&amp;'DATA for charts'!$F$5&amp;"'!$N190"),$AF29,0),"")</f>
        <v>1</v>
      </c>
      <c r="N29" s="388">
        <f ca="1">IF(ISNUMBER(OFFSET(INDIRECT("'"&amp;'DATA for charts'!$F$5&amp;"'!$O190"),$AF29,0)),OFFSET(INDIRECT("'"&amp;'DATA for charts'!$F$5&amp;"'!$O190"),$AF29,0),"")</f>
        <v>1</v>
      </c>
      <c r="O29" s="256">
        <f ca="1">IF(ISNUMBER(OFFSET(INDIRECT("'"&amp;'DATA for charts'!$G$5&amp;"'!$M190"),$AF29,0)),OFFSET(INDIRECT("'"&amp;'DATA for charts'!$G$5&amp;"'!$M190"),$AF29,0),"")</f>
        <v>0</v>
      </c>
      <c r="P29" s="222">
        <f ca="1">IF(ISNUMBER(OFFSET(INDIRECT("'"&amp;'DATA for charts'!$G$5&amp;"'!$N190"),$AF29,0)),OFFSET(INDIRECT("'"&amp;'DATA for charts'!$G$5&amp;"'!$N190"),$AF29,0),"")</f>
        <v>1</v>
      </c>
      <c r="Q29" s="388">
        <f ca="1">IF(ISNUMBER(OFFSET(INDIRECT("'"&amp;'DATA for charts'!$G$5&amp;"'!$O190"),$AF29,0)),OFFSET(INDIRECT("'"&amp;'DATA for charts'!$G$5&amp;"'!$O190"),$AF29,0),"")</f>
        <v>1</v>
      </c>
      <c r="R29" s="256">
        <f ca="1">IF(ISNUMBER(OFFSET(INDIRECT("'"&amp;'DATA for charts'!$H$5&amp;"'!$M190"),$AF29,0)),OFFSET(INDIRECT("'"&amp;'DATA for charts'!$H$5&amp;"'!$M190"),$AF29,0),"")</f>
        <v>0</v>
      </c>
      <c r="S29" s="222">
        <f ca="1">IF(ISNUMBER(OFFSET(INDIRECT("'"&amp;'DATA for charts'!$H$5&amp;"'!$N190"),$AF29,0)),OFFSET(INDIRECT("'"&amp;'DATA for charts'!$H$5&amp;"'!$N190"),$AF29,0),"")</f>
        <v>31</v>
      </c>
      <c r="T29" s="388">
        <f ca="1">IF(ISNUMBER(OFFSET(INDIRECT("'"&amp;'DATA for charts'!$H$5&amp;"'!$O190"),$AF29,0)),OFFSET(INDIRECT("'"&amp;'DATA for charts'!$H$5&amp;"'!$O190"),$AF29,0),"")</f>
        <v>0</v>
      </c>
      <c r="U29" s="390">
        <f t="shared" ca="1" si="5"/>
        <v>0</v>
      </c>
      <c r="V29" s="256">
        <f t="shared" ca="1" si="6"/>
        <v>0</v>
      </c>
      <c r="W29" s="254">
        <f t="shared" ca="1" si="7"/>
        <v>0</v>
      </c>
      <c r="X29" s="391" t="str">
        <f t="shared" ca="1" si="8"/>
        <v>----</v>
      </c>
      <c r="Y29" s="386"/>
      <c r="Z29" s="390" t="str">
        <f>IF(ISNUMBER(YourData!$M195),YourData!$M195,"")</f>
        <v/>
      </c>
      <c r="AA29" s="222" t="str">
        <f>IF(ISNUMBER(YourData!$N195),YourData!$N195,"")</f>
        <v/>
      </c>
      <c r="AB29" s="389" t="str">
        <f>IF(ISNUMBER(YourData!$O195),YourData!$O195,"")</f>
        <v/>
      </c>
      <c r="AC29"/>
      <c r="AD29"/>
      <c r="AE29"/>
      <c r="AF29">
        <f t="shared" si="9"/>
        <v>5</v>
      </c>
      <c r="AG29"/>
      <c r="AH29"/>
      <c r="AI29"/>
      <c r="AJ29"/>
      <c r="AK29"/>
      <c r="AL29"/>
      <c r="AM29"/>
      <c r="AN29"/>
      <c r="AO29"/>
      <c r="AP29"/>
      <c r="AQ29"/>
      <c r="AR29"/>
      <c r="AS29"/>
      <c r="AT29"/>
      <c r="AU29"/>
      <c r="AV29"/>
      <c r="AW29"/>
      <c r="AX29"/>
      <c r="AY29"/>
      <c r="AZ29"/>
      <c r="BA29"/>
      <c r="BB29"/>
      <c r="BC29"/>
      <c r="BD29"/>
      <c r="BE29"/>
    </row>
    <row r="30" spans="2:57" ht="15">
      <c r="B30" s="351" t="s">
        <v>155</v>
      </c>
      <c r="C30" s="256">
        <f ca="1">IF(ISNUMBER(OFFSET(INDIRECT("'"&amp;'DATA for charts'!$C$5&amp;"'!$M190"),$AF30,0)),OFFSET(INDIRECT("'"&amp;'DATA for charts'!$C$5&amp;"'!$M190"),$AF30,0),"")</f>
        <v>0</v>
      </c>
      <c r="D30" s="222" t="str">
        <f ca="1">IF(ISNUMBER(OFFSET(INDIRECT("'"&amp;'DATA for charts'!$C$5&amp;"'!$N190"),$AF30,0)),OFFSET(INDIRECT("'"&amp;'DATA for charts'!$C$5&amp;"'!$N190"),$AF30,0),"")</f>
        <v/>
      </c>
      <c r="E30" s="388" t="str">
        <f ca="1">IF(ISNUMBER(OFFSET(INDIRECT("'"&amp;'DATA for charts'!$C$5&amp;"'!$O190"),$AF30,0)),OFFSET(INDIRECT("'"&amp;'DATA for charts'!$C$5&amp;"'!$O190"),$AF30,0),"")</f>
        <v/>
      </c>
      <c r="F30" s="256">
        <f ca="1">IF(ISNUMBER(OFFSET(INDIRECT("'"&amp;'DATA for charts'!$D$5&amp;"'!$M190"),$AF30,0)),OFFSET(INDIRECT("'"&amp;'DATA for charts'!$D$5&amp;"'!$M190"),$AF30,0),"")</f>
        <v>0</v>
      </c>
      <c r="G30" s="222">
        <f ca="1">IF(ISNUMBER(OFFSET(INDIRECT("'"&amp;'DATA for charts'!$D$5&amp;"'!$N190"),$AF30,0)),OFFSET(INDIRECT("'"&amp;'DATA for charts'!$D$5&amp;"'!$N190"),$AF30,0),"")</f>
        <v>1</v>
      </c>
      <c r="H30" s="388">
        <f ca="1">IF(ISNUMBER(OFFSET(INDIRECT("'"&amp;'DATA for charts'!$D$5&amp;"'!$O190"),$AF30,0)),OFFSET(INDIRECT("'"&amp;'DATA for charts'!$D$5&amp;"'!$O190"),$AF30,0),"")</f>
        <v>1</v>
      </c>
      <c r="I30" s="256" t="str">
        <f ca="1">IF(ISNUMBER(OFFSET(INDIRECT("'"&amp;'DATA for charts'!$E$5&amp;"'!$M190"),$AF30,0)),OFFSET(INDIRECT("'"&amp;'DATA for charts'!$E$5&amp;"'!$M190"),$AF30,0),"")</f>
        <v/>
      </c>
      <c r="J30" s="222" t="str">
        <f ca="1">IF(ISNUMBER(OFFSET(INDIRECT("'"&amp;'DATA for charts'!$E$5&amp;"'!$N190"),$AF30,0)),OFFSET(INDIRECT("'"&amp;'DATA for charts'!$E$5&amp;"'!$N190"),$AF30,0),"")</f>
        <v/>
      </c>
      <c r="K30" s="388" t="str">
        <f ca="1">IF(ISNUMBER(OFFSET(INDIRECT("'"&amp;'DATA for charts'!$E$5&amp;"'!$O190"),$AF30,0)),OFFSET(INDIRECT("'"&amp;'DATA for charts'!$E$5&amp;"'!$O190"),$AF30,0),"")</f>
        <v/>
      </c>
      <c r="L30" s="256">
        <f ca="1">IF(ISNUMBER(OFFSET(INDIRECT("'"&amp;'DATA for charts'!$F$5&amp;"'!$M190"),$AF30,0)),OFFSET(INDIRECT("'"&amp;'DATA for charts'!$F$5&amp;"'!$M190"),$AF30,0),"")</f>
        <v>0</v>
      </c>
      <c r="M30" s="222">
        <f ca="1">IF(ISNUMBER(OFFSET(INDIRECT("'"&amp;'DATA for charts'!$F$5&amp;"'!$N190"),$AF30,0)),OFFSET(INDIRECT("'"&amp;'DATA for charts'!$F$5&amp;"'!$N190"),$AF30,0),"")</f>
        <v>1</v>
      </c>
      <c r="N30" s="388">
        <f ca="1">IF(ISNUMBER(OFFSET(INDIRECT("'"&amp;'DATA for charts'!$F$5&amp;"'!$O190"),$AF30,0)),OFFSET(INDIRECT("'"&amp;'DATA for charts'!$F$5&amp;"'!$O190"),$AF30,0),"")</f>
        <v>1</v>
      </c>
      <c r="O30" s="256">
        <f ca="1">IF(ISNUMBER(OFFSET(INDIRECT("'"&amp;'DATA for charts'!$G$5&amp;"'!$M190"),$AF30,0)),OFFSET(INDIRECT("'"&amp;'DATA for charts'!$G$5&amp;"'!$M190"),$AF30,0),"")</f>
        <v>0</v>
      </c>
      <c r="P30" s="222">
        <f ca="1">IF(ISNUMBER(OFFSET(INDIRECT("'"&amp;'DATA for charts'!$G$5&amp;"'!$N190"),$AF30,0)),OFFSET(INDIRECT("'"&amp;'DATA for charts'!$G$5&amp;"'!$N190"),$AF30,0),"")</f>
        <v>1</v>
      </c>
      <c r="Q30" s="388">
        <f ca="1">IF(ISNUMBER(OFFSET(INDIRECT("'"&amp;'DATA for charts'!$G$5&amp;"'!$O190"),$AF30,0)),OFFSET(INDIRECT("'"&amp;'DATA for charts'!$G$5&amp;"'!$O190"),$AF30,0),"")</f>
        <v>1</v>
      </c>
      <c r="R30" s="256">
        <f ca="1">IF(ISNUMBER(OFFSET(INDIRECT("'"&amp;'DATA for charts'!$H$5&amp;"'!$M190"),$AF30,0)),OFFSET(INDIRECT("'"&amp;'DATA for charts'!$H$5&amp;"'!$M190"),$AF30,0),"")</f>
        <v>0</v>
      </c>
      <c r="S30" s="222">
        <f ca="1">IF(ISNUMBER(OFFSET(INDIRECT("'"&amp;'DATA for charts'!$H$5&amp;"'!$N190"),$AF30,0)),OFFSET(INDIRECT("'"&amp;'DATA for charts'!$H$5&amp;"'!$N190"),$AF30,0),"")</f>
        <v>31</v>
      </c>
      <c r="T30" s="388">
        <f ca="1">IF(ISNUMBER(OFFSET(INDIRECT("'"&amp;'DATA for charts'!$H$5&amp;"'!$O190"),$AF30,0)),OFFSET(INDIRECT("'"&amp;'DATA for charts'!$H$5&amp;"'!$O190"),$AF30,0),"")</f>
        <v>0</v>
      </c>
      <c r="U30" s="390">
        <f t="shared" ca="1" si="5"/>
        <v>0</v>
      </c>
      <c r="V30" s="256">
        <f t="shared" ca="1" si="6"/>
        <v>0</v>
      </c>
      <c r="W30" s="254">
        <f t="shared" ca="1" si="7"/>
        <v>0</v>
      </c>
      <c r="X30" s="391" t="str">
        <f t="shared" ca="1" si="8"/>
        <v>----</v>
      </c>
      <c r="Y30" s="386"/>
      <c r="Z30" s="390" t="str">
        <f>IF(ISNUMBER(YourData!$M196),YourData!$M196,"")</f>
        <v/>
      </c>
      <c r="AA30" s="222" t="str">
        <f>IF(ISNUMBER(YourData!$N196),YourData!$N196,"")</f>
        <v/>
      </c>
      <c r="AB30" s="389" t="str">
        <f>IF(ISNUMBER(YourData!$O196),YourData!$O196,"")</f>
        <v/>
      </c>
      <c r="AC30"/>
      <c r="AD30"/>
      <c r="AE30"/>
      <c r="AF30">
        <f t="shared" si="9"/>
        <v>6</v>
      </c>
      <c r="AG30"/>
      <c r="AH30"/>
      <c r="AI30"/>
      <c r="AJ30"/>
      <c r="AK30"/>
      <c r="AL30"/>
      <c r="AM30"/>
      <c r="AN30"/>
      <c r="AO30"/>
      <c r="AP30"/>
      <c r="AQ30"/>
      <c r="AR30"/>
      <c r="AS30"/>
      <c r="AT30"/>
      <c r="AU30"/>
      <c r="AV30"/>
      <c r="AW30"/>
      <c r="AX30"/>
      <c r="AY30"/>
      <c r="AZ30"/>
      <c r="BA30"/>
      <c r="BB30"/>
      <c r="BC30"/>
      <c r="BD30"/>
      <c r="BE30"/>
    </row>
    <row r="31" spans="2:57" ht="15">
      <c r="B31" s="351" t="s">
        <v>157</v>
      </c>
      <c r="C31" s="256">
        <f ca="1">IF(ISNUMBER(OFFSET(INDIRECT("'"&amp;'DATA for charts'!$C$5&amp;"'!$M190"),$AF31,0)),OFFSET(INDIRECT("'"&amp;'DATA for charts'!$C$5&amp;"'!$M190"),$AF31,0),"")</f>
        <v>0</v>
      </c>
      <c r="D31" s="222" t="str">
        <f ca="1">IF(ISNUMBER(OFFSET(INDIRECT("'"&amp;'DATA for charts'!$C$5&amp;"'!$N190"),$AF31,0)),OFFSET(INDIRECT("'"&amp;'DATA for charts'!$C$5&amp;"'!$N190"),$AF31,0),"")</f>
        <v/>
      </c>
      <c r="E31" s="388" t="str">
        <f ca="1">IF(ISNUMBER(OFFSET(INDIRECT("'"&amp;'DATA for charts'!$C$5&amp;"'!$O190"),$AF31,0)),OFFSET(INDIRECT("'"&amp;'DATA for charts'!$C$5&amp;"'!$O190"),$AF31,0),"")</f>
        <v/>
      </c>
      <c r="F31" s="256">
        <f ca="1">IF(ISNUMBER(OFFSET(INDIRECT("'"&amp;'DATA for charts'!$D$5&amp;"'!$M190"),$AF31,0)),OFFSET(INDIRECT("'"&amp;'DATA for charts'!$D$5&amp;"'!$M190"),$AF31,0),"")</f>
        <v>0</v>
      </c>
      <c r="G31" s="222">
        <f ca="1">IF(ISNUMBER(OFFSET(INDIRECT("'"&amp;'DATA for charts'!$D$5&amp;"'!$N190"),$AF31,0)),OFFSET(INDIRECT("'"&amp;'DATA for charts'!$D$5&amp;"'!$N190"),$AF31,0),"")</f>
        <v>1</v>
      </c>
      <c r="H31" s="388">
        <f ca="1">IF(ISNUMBER(OFFSET(INDIRECT("'"&amp;'DATA for charts'!$D$5&amp;"'!$O190"),$AF31,0)),OFFSET(INDIRECT("'"&amp;'DATA for charts'!$D$5&amp;"'!$O190"),$AF31,0),"")</f>
        <v>1</v>
      </c>
      <c r="I31" s="256" t="str">
        <f ca="1">IF(ISNUMBER(OFFSET(INDIRECT("'"&amp;'DATA for charts'!$E$5&amp;"'!$M190"),$AF31,0)),OFFSET(INDIRECT("'"&amp;'DATA for charts'!$E$5&amp;"'!$M190"),$AF31,0),"")</f>
        <v/>
      </c>
      <c r="J31" s="222" t="str">
        <f ca="1">IF(ISNUMBER(OFFSET(INDIRECT("'"&amp;'DATA for charts'!$E$5&amp;"'!$N190"),$AF31,0)),OFFSET(INDIRECT("'"&amp;'DATA for charts'!$E$5&amp;"'!$N190"),$AF31,0),"")</f>
        <v/>
      </c>
      <c r="K31" s="388" t="str">
        <f ca="1">IF(ISNUMBER(OFFSET(INDIRECT("'"&amp;'DATA for charts'!$E$5&amp;"'!$O190"),$AF31,0)),OFFSET(INDIRECT("'"&amp;'DATA for charts'!$E$5&amp;"'!$O190"),$AF31,0),"")</f>
        <v/>
      </c>
      <c r="L31" s="256">
        <f ca="1">IF(ISNUMBER(OFFSET(INDIRECT("'"&amp;'DATA for charts'!$F$5&amp;"'!$M190"),$AF31,0)),OFFSET(INDIRECT("'"&amp;'DATA for charts'!$F$5&amp;"'!$M190"),$AF31,0),"")</f>
        <v>0</v>
      </c>
      <c r="M31" s="222">
        <f ca="1">IF(ISNUMBER(OFFSET(INDIRECT("'"&amp;'DATA for charts'!$F$5&amp;"'!$N190"),$AF31,0)),OFFSET(INDIRECT("'"&amp;'DATA for charts'!$F$5&amp;"'!$N190"),$AF31,0),"")</f>
        <v>1</v>
      </c>
      <c r="N31" s="388">
        <f ca="1">IF(ISNUMBER(OFFSET(INDIRECT("'"&amp;'DATA for charts'!$F$5&amp;"'!$O190"),$AF31,0)),OFFSET(INDIRECT("'"&amp;'DATA for charts'!$F$5&amp;"'!$O190"),$AF31,0),"")</f>
        <v>1</v>
      </c>
      <c r="O31" s="256">
        <f ca="1">IF(ISNUMBER(OFFSET(INDIRECT("'"&amp;'DATA for charts'!$G$5&amp;"'!$M190"),$AF31,0)),OFFSET(INDIRECT("'"&amp;'DATA for charts'!$G$5&amp;"'!$M190"),$AF31,0),"")</f>
        <v>0</v>
      </c>
      <c r="P31" s="222">
        <f ca="1">IF(ISNUMBER(OFFSET(INDIRECT("'"&amp;'DATA for charts'!$G$5&amp;"'!$N190"),$AF31,0)),OFFSET(INDIRECT("'"&amp;'DATA for charts'!$G$5&amp;"'!$N190"),$AF31,0),"")</f>
        <v>1</v>
      </c>
      <c r="Q31" s="388">
        <f ca="1">IF(ISNUMBER(OFFSET(INDIRECT("'"&amp;'DATA for charts'!$G$5&amp;"'!$O190"),$AF31,0)),OFFSET(INDIRECT("'"&amp;'DATA for charts'!$G$5&amp;"'!$O190"),$AF31,0),"")</f>
        <v>1</v>
      </c>
      <c r="R31" s="256">
        <f ca="1">IF(ISNUMBER(OFFSET(INDIRECT("'"&amp;'DATA for charts'!$H$5&amp;"'!$M190"),$AF31,0)),OFFSET(INDIRECT("'"&amp;'DATA for charts'!$H$5&amp;"'!$M190"),$AF31,0),"")</f>
        <v>0</v>
      </c>
      <c r="S31" s="222">
        <f ca="1">IF(ISNUMBER(OFFSET(INDIRECT("'"&amp;'DATA for charts'!$H$5&amp;"'!$N190"),$AF31,0)),OFFSET(INDIRECT("'"&amp;'DATA for charts'!$H$5&amp;"'!$N190"),$AF31,0),"")</f>
        <v>31</v>
      </c>
      <c r="T31" s="388">
        <f ca="1">IF(ISNUMBER(OFFSET(INDIRECT("'"&amp;'DATA for charts'!$H$5&amp;"'!$O190"),$AF31,0)),OFFSET(INDIRECT("'"&amp;'DATA for charts'!$H$5&amp;"'!$O190"),$AF31,0),"")</f>
        <v>0</v>
      </c>
      <c r="U31" s="390">
        <f t="shared" ca="1" si="5"/>
        <v>0</v>
      </c>
      <c r="V31" s="256">
        <f t="shared" ca="1" si="6"/>
        <v>0</v>
      </c>
      <c r="W31" s="254">
        <f t="shared" ca="1" si="7"/>
        <v>0</v>
      </c>
      <c r="X31" s="391" t="str">
        <f t="shared" ca="1" si="8"/>
        <v>----</v>
      </c>
      <c r="Y31" s="386"/>
      <c r="Z31" s="390" t="str">
        <f>IF(ISNUMBER(YourData!$M197),YourData!$M197,"")</f>
        <v/>
      </c>
      <c r="AA31" s="222" t="str">
        <f>IF(ISNUMBER(YourData!$N197),YourData!$N197,"")</f>
        <v/>
      </c>
      <c r="AB31" s="389" t="str">
        <f>IF(ISNUMBER(YourData!$O197),YourData!$O197,"")</f>
        <v/>
      </c>
      <c r="AC31"/>
      <c r="AD31"/>
      <c r="AE31"/>
      <c r="AF31">
        <f t="shared" si="9"/>
        <v>7</v>
      </c>
      <c r="AG31"/>
      <c r="AH31"/>
      <c r="AI31"/>
      <c r="AJ31"/>
      <c r="AK31"/>
      <c r="AL31"/>
      <c r="AM31"/>
      <c r="AN31"/>
      <c r="AO31"/>
      <c r="AP31"/>
      <c r="AQ31"/>
      <c r="AR31"/>
      <c r="AS31"/>
      <c r="AT31"/>
      <c r="AU31"/>
      <c r="AV31"/>
      <c r="AW31"/>
      <c r="AX31"/>
      <c r="AY31"/>
      <c r="AZ31"/>
      <c r="BA31"/>
      <c r="BB31"/>
      <c r="BC31"/>
      <c r="BD31"/>
      <c r="BE31"/>
    </row>
    <row r="32" spans="2:57" ht="15">
      <c r="B32" s="351" t="s">
        <v>159</v>
      </c>
      <c r="C32" s="256">
        <f ca="1">IF(ISNUMBER(OFFSET(INDIRECT("'"&amp;'DATA for charts'!$C$5&amp;"'!$M190"),$AF32,0)),OFFSET(INDIRECT("'"&amp;'DATA for charts'!$C$5&amp;"'!$M190"),$AF32,0),"")</f>
        <v>0.113</v>
      </c>
      <c r="D32" s="222">
        <f ca="1">IF(ISNUMBER(OFFSET(INDIRECT("'"&amp;'DATA for charts'!$C$5&amp;"'!$N190"),$AF32,0)),OFFSET(INDIRECT("'"&amp;'DATA for charts'!$C$5&amp;"'!$N190"),$AF32,0),"")</f>
        <v>28</v>
      </c>
      <c r="E32" s="388">
        <f ca="1">IF(ISNUMBER(OFFSET(INDIRECT("'"&amp;'DATA for charts'!$C$5&amp;"'!$O190"),$AF32,0)),OFFSET(INDIRECT("'"&amp;'DATA for charts'!$C$5&amp;"'!$O190"),$AF32,0),"")</f>
        <v>6</v>
      </c>
      <c r="F32" s="256">
        <f ca="1">IF(ISNUMBER(OFFSET(INDIRECT("'"&amp;'DATA for charts'!$D$5&amp;"'!$M190"),$AF32,0)),OFFSET(INDIRECT("'"&amp;'DATA for charts'!$D$5&amp;"'!$M190"),$AF32,0),"")</f>
        <v>0</v>
      </c>
      <c r="G32" s="222">
        <f ca="1">IF(ISNUMBER(OFFSET(INDIRECT("'"&amp;'DATA for charts'!$D$5&amp;"'!$N190"),$AF32,0)),OFFSET(INDIRECT("'"&amp;'DATA for charts'!$D$5&amp;"'!$N190"),$AF32,0),"")</f>
        <v>1</v>
      </c>
      <c r="H32" s="388">
        <f ca="1">IF(ISNUMBER(OFFSET(INDIRECT("'"&amp;'DATA for charts'!$D$5&amp;"'!$O190"),$AF32,0)),OFFSET(INDIRECT("'"&amp;'DATA for charts'!$D$5&amp;"'!$O190"),$AF32,0),"")</f>
        <v>1</v>
      </c>
      <c r="I32" s="256" t="str">
        <f ca="1">IF(ISNUMBER(OFFSET(INDIRECT("'"&amp;'DATA for charts'!$E$5&amp;"'!$M190"),$AF32,0)),OFFSET(INDIRECT("'"&amp;'DATA for charts'!$E$5&amp;"'!$M190"),$AF32,0),"")</f>
        <v/>
      </c>
      <c r="J32" s="222" t="str">
        <f ca="1">IF(ISNUMBER(OFFSET(INDIRECT("'"&amp;'DATA for charts'!$E$5&amp;"'!$N190"),$AF32,0)),OFFSET(INDIRECT("'"&amp;'DATA for charts'!$E$5&amp;"'!$N190"),$AF32,0),"")</f>
        <v/>
      </c>
      <c r="K32" s="388" t="str">
        <f ca="1">IF(ISNUMBER(OFFSET(INDIRECT("'"&amp;'DATA for charts'!$E$5&amp;"'!$O190"),$AF32,0)),OFFSET(INDIRECT("'"&amp;'DATA for charts'!$E$5&amp;"'!$O190"),$AF32,0),"")</f>
        <v/>
      </c>
      <c r="L32" s="256">
        <f ca="1">IF(ISNUMBER(OFFSET(INDIRECT("'"&amp;'DATA for charts'!$F$5&amp;"'!$M190"),$AF32,0)),OFFSET(INDIRECT("'"&amp;'DATA for charts'!$F$5&amp;"'!$M190"),$AF32,0),"")</f>
        <v>6.4156894330852504E-2</v>
      </c>
      <c r="M32" s="222">
        <f ca="1">IF(ISNUMBER(OFFSET(INDIRECT("'"&amp;'DATA for charts'!$F$5&amp;"'!$N190"),$AF32,0)),OFFSET(INDIRECT("'"&amp;'DATA for charts'!$F$5&amp;"'!$N190"),$AF32,0),"")</f>
        <v>29</v>
      </c>
      <c r="N32" s="388">
        <f ca="1">IF(ISNUMBER(OFFSET(INDIRECT("'"&amp;'DATA for charts'!$F$5&amp;"'!$O190"),$AF32,0)),OFFSET(INDIRECT("'"&amp;'DATA for charts'!$F$5&amp;"'!$O190"),$AF32,0),"")</f>
        <v>7</v>
      </c>
      <c r="O32" s="256">
        <f ca="1">IF(ISNUMBER(OFFSET(INDIRECT("'"&amp;'DATA for charts'!$G$5&amp;"'!$M190"),$AF32,0)),OFFSET(INDIRECT("'"&amp;'DATA for charts'!$G$5&amp;"'!$M190"),$AF32,0),"")</f>
        <v>0</v>
      </c>
      <c r="P32" s="222">
        <f ca="1">IF(ISNUMBER(OFFSET(INDIRECT("'"&amp;'DATA for charts'!$G$5&amp;"'!$N190"),$AF32,0)),OFFSET(INDIRECT("'"&amp;'DATA for charts'!$G$5&amp;"'!$N190"),$AF32,0),"")</f>
        <v>1</v>
      </c>
      <c r="Q32" s="388">
        <f ca="1">IF(ISNUMBER(OFFSET(INDIRECT("'"&amp;'DATA for charts'!$G$5&amp;"'!$O190"),$AF32,0)),OFFSET(INDIRECT("'"&amp;'DATA for charts'!$G$5&amp;"'!$O190"),$AF32,0),"")</f>
        <v>1</v>
      </c>
      <c r="R32" s="256">
        <f ca="1">IF(ISNUMBER(OFFSET(INDIRECT("'"&amp;'DATA for charts'!$H$5&amp;"'!$M190"),$AF32,0)),OFFSET(INDIRECT("'"&amp;'DATA for charts'!$H$5&amp;"'!$M190"),$AF32,0),"")</f>
        <v>0.194418614705403</v>
      </c>
      <c r="S32" s="222">
        <f ca="1">IF(ISNUMBER(OFFSET(INDIRECT("'"&amp;'DATA for charts'!$H$5&amp;"'!$N190"),$AF32,0)),OFFSET(INDIRECT("'"&amp;'DATA for charts'!$H$5&amp;"'!$N190"),$AF32,0),"")</f>
        <v>29</v>
      </c>
      <c r="T32" s="388">
        <f ca="1">IF(ISNUMBER(OFFSET(INDIRECT("'"&amp;'DATA for charts'!$H$5&amp;"'!$O190"),$AF32,0)),OFFSET(INDIRECT("'"&amp;'DATA for charts'!$H$5&amp;"'!$O190"),$AF32,0),"")</f>
        <v>7</v>
      </c>
      <c r="U32" s="390">
        <f t="shared" ca="1" si="5"/>
        <v>0</v>
      </c>
      <c r="V32" s="256">
        <f t="shared" ca="1" si="6"/>
        <v>0.194418614705403</v>
      </c>
      <c r="W32" s="254">
        <f t="shared" ca="1" si="7"/>
        <v>7.4315101807251108E-2</v>
      </c>
      <c r="X32" s="391">
        <f t="shared" ca="1" si="8"/>
        <v>2.6161387117474568</v>
      </c>
      <c r="Y32" s="386"/>
      <c r="Z32" s="390" t="str">
        <f>IF(ISNUMBER(YourData!$M198),YourData!$M198,"")</f>
        <v/>
      </c>
      <c r="AA32" s="222" t="str">
        <f>IF(ISNUMBER(YourData!$N198),YourData!$N198,"")</f>
        <v/>
      </c>
      <c r="AB32" s="389" t="str">
        <f>IF(ISNUMBER(YourData!$O198),YourData!$O198,"")</f>
        <v/>
      </c>
      <c r="AC32"/>
      <c r="AD32"/>
      <c r="AE32"/>
      <c r="AF32">
        <f t="shared" si="9"/>
        <v>8</v>
      </c>
      <c r="AG32"/>
      <c r="AH32"/>
      <c r="AI32"/>
      <c r="AJ32"/>
      <c r="AK32"/>
      <c r="AL32"/>
      <c r="AM32"/>
      <c r="AN32"/>
      <c r="AO32"/>
      <c r="AP32"/>
      <c r="AQ32"/>
      <c r="AR32"/>
      <c r="AS32"/>
      <c r="AT32"/>
      <c r="AU32"/>
      <c r="AV32"/>
      <c r="AW32"/>
      <c r="AX32"/>
      <c r="AY32"/>
      <c r="AZ32"/>
      <c r="BA32"/>
      <c r="BB32"/>
      <c r="BC32"/>
      <c r="BD32"/>
      <c r="BE32"/>
    </row>
    <row r="33" spans="2:57" ht="15">
      <c r="B33" s="351" t="s">
        <v>161</v>
      </c>
      <c r="C33" s="256">
        <f ca="1">IF(ISNUMBER(OFFSET(INDIRECT("'"&amp;'DATA for charts'!$C$5&amp;"'!$M190"),$AF33,0)),OFFSET(INDIRECT("'"&amp;'DATA for charts'!$C$5&amp;"'!$M190"),$AF33,0),"")</f>
        <v>1.2010000000000001</v>
      </c>
      <c r="D33" s="222">
        <f ca="1">IF(ISNUMBER(OFFSET(INDIRECT("'"&amp;'DATA for charts'!$C$5&amp;"'!$N190"),$AF33,0)),OFFSET(INDIRECT("'"&amp;'DATA for charts'!$C$5&amp;"'!$N190"),$AF33,0),"")</f>
        <v>6</v>
      </c>
      <c r="E33" s="388">
        <f ca="1">IF(ISNUMBER(OFFSET(INDIRECT("'"&amp;'DATA for charts'!$C$5&amp;"'!$O190"),$AF33,0)),OFFSET(INDIRECT("'"&amp;'DATA for charts'!$C$5&amp;"'!$O190"),$AF33,0),"")</f>
        <v>7</v>
      </c>
      <c r="F33" s="256">
        <f ca="1">IF(ISNUMBER(OFFSET(INDIRECT("'"&amp;'DATA for charts'!$D$5&amp;"'!$M190"),$AF33,0)),OFFSET(INDIRECT("'"&amp;'DATA for charts'!$D$5&amp;"'!$M190"),$AF33,0),"")</f>
        <v>1.188242</v>
      </c>
      <c r="G33" s="222">
        <f ca="1">IF(ISNUMBER(OFFSET(INDIRECT("'"&amp;'DATA for charts'!$D$5&amp;"'!$N190"),$AF33,0)),OFFSET(INDIRECT("'"&amp;'DATA for charts'!$D$5&amp;"'!$N190"),$AF33,0),"")</f>
        <v>7</v>
      </c>
      <c r="H33" s="388">
        <f ca="1">IF(ISNUMBER(OFFSET(INDIRECT("'"&amp;'DATA for charts'!$D$5&amp;"'!$O190"),$AF33,0)),OFFSET(INDIRECT("'"&amp;'DATA for charts'!$D$5&amp;"'!$O190"),$AF33,0),"")</f>
        <v>7</v>
      </c>
      <c r="I33" s="256">
        <f ca="1">IF(ISNUMBER(OFFSET(INDIRECT("'"&amp;'DATA for charts'!$E$5&amp;"'!$M190"),$AF33,0)),OFFSET(INDIRECT("'"&amp;'DATA for charts'!$E$5&amp;"'!$M190"),$AF33,0),"")</f>
        <v>1.1579999999999999</v>
      </c>
      <c r="J33" s="222">
        <f ca="1">IF(ISNUMBER(OFFSET(INDIRECT("'"&amp;'DATA for charts'!$E$5&amp;"'!$N190"),$AF33,0)),OFFSET(INDIRECT("'"&amp;'DATA for charts'!$E$5&amp;"'!$N190"),$AF33,0),"")</f>
        <v>7</v>
      </c>
      <c r="K33" s="388">
        <f ca="1">IF(ISNUMBER(OFFSET(INDIRECT("'"&amp;'DATA for charts'!$E$5&amp;"'!$O190"),$AF33,0)),OFFSET(INDIRECT("'"&amp;'DATA for charts'!$E$5&amp;"'!$O190"),$AF33,0),"")</f>
        <v>6</v>
      </c>
      <c r="L33" s="256">
        <f ca="1">IF(ISNUMBER(OFFSET(INDIRECT("'"&amp;'DATA for charts'!$F$5&amp;"'!$M190"),$AF33,0)),OFFSET(INDIRECT("'"&amp;'DATA for charts'!$F$5&amp;"'!$M190"),$AF33,0),"")</f>
        <v>1.3258428814740166</v>
      </c>
      <c r="M33" s="222">
        <f ca="1">IF(ISNUMBER(OFFSET(INDIRECT("'"&amp;'DATA for charts'!$F$5&amp;"'!$N190"),$AF33,0)),OFFSET(INDIRECT("'"&amp;'DATA for charts'!$F$5&amp;"'!$N190"),$AF33,0),"")</f>
        <v>7</v>
      </c>
      <c r="N33" s="388">
        <f ca="1">IF(ISNUMBER(OFFSET(INDIRECT("'"&amp;'DATA for charts'!$F$5&amp;"'!$O190"),$AF33,0)),OFFSET(INDIRECT("'"&amp;'DATA for charts'!$F$5&amp;"'!$O190"),$AF33,0),"")</f>
        <v>7</v>
      </c>
      <c r="O33" s="256">
        <f ca="1">IF(ISNUMBER(OFFSET(INDIRECT("'"&amp;'DATA for charts'!$G$5&amp;"'!$M190"),$AF33,0)),OFFSET(INDIRECT("'"&amp;'DATA for charts'!$G$5&amp;"'!$M190"),$AF33,0),"")</f>
        <v>1.21</v>
      </c>
      <c r="P33" s="222">
        <f ca="1">IF(ISNUMBER(OFFSET(INDIRECT("'"&amp;'DATA for charts'!$G$5&amp;"'!$N190"),$AF33,0)),OFFSET(INDIRECT("'"&amp;'DATA for charts'!$G$5&amp;"'!$N190"),$AF33,0),"")</f>
        <v>7</v>
      </c>
      <c r="Q33" s="388">
        <f ca="1">IF(ISNUMBER(OFFSET(INDIRECT("'"&amp;'DATA for charts'!$G$5&amp;"'!$O190"),$AF33,0)),OFFSET(INDIRECT("'"&amp;'DATA for charts'!$G$5&amp;"'!$O190"),$AF33,0),"")</f>
        <v>7</v>
      </c>
      <c r="R33" s="256">
        <f ca="1">IF(ISNUMBER(OFFSET(INDIRECT("'"&amp;'DATA for charts'!$H$5&amp;"'!$M190"),$AF33,0)),OFFSET(INDIRECT("'"&amp;'DATA for charts'!$H$5&amp;"'!$M190"),$AF33,0),"")</f>
        <v>1.3311046939425899</v>
      </c>
      <c r="S33" s="222">
        <f ca="1">IF(ISNUMBER(OFFSET(INDIRECT("'"&amp;'DATA for charts'!$H$5&amp;"'!$N190"),$AF33,0)),OFFSET(INDIRECT("'"&amp;'DATA for charts'!$H$5&amp;"'!$N190"),$AF33,0),"")</f>
        <v>7</v>
      </c>
      <c r="T33" s="388">
        <f ca="1">IF(ISNUMBER(OFFSET(INDIRECT("'"&amp;'DATA for charts'!$H$5&amp;"'!$O190"),$AF33,0)),OFFSET(INDIRECT("'"&amp;'DATA for charts'!$H$5&amp;"'!$O190"),$AF33,0),"")</f>
        <v>7</v>
      </c>
      <c r="U33" s="390">
        <f t="shared" ca="1" si="5"/>
        <v>1.1579999999999999</v>
      </c>
      <c r="V33" s="256">
        <f t="shared" ca="1" si="6"/>
        <v>1.3311046939425899</v>
      </c>
      <c r="W33" s="254">
        <f t="shared" ca="1" si="7"/>
        <v>1.2356982625694346</v>
      </c>
      <c r="X33" s="391">
        <f t="shared" ca="1" si="8"/>
        <v>0.14008653988284064</v>
      </c>
      <c r="Y33" s="386"/>
      <c r="Z33" s="390" t="str">
        <f>IF(ISNUMBER(YourData!$M199),YourData!$M199,"")</f>
        <v/>
      </c>
      <c r="AA33" s="222" t="str">
        <f>IF(ISNUMBER(YourData!$N199),YourData!$N199,"")</f>
        <v/>
      </c>
      <c r="AB33" s="389" t="str">
        <f>IF(ISNUMBER(YourData!$O199),YourData!$O199,"")</f>
        <v/>
      </c>
      <c r="AC33"/>
      <c r="AD33"/>
      <c r="AE33"/>
      <c r="AF33">
        <f t="shared" si="9"/>
        <v>9</v>
      </c>
      <c r="AG33"/>
      <c r="AH33"/>
      <c r="AI33"/>
      <c r="AJ33"/>
      <c r="AK33"/>
      <c r="AL33"/>
      <c r="AM33"/>
      <c r="AN33"/>
      <c r="AO33"/>
      <c r="AP33"/>
      <c r="AQ33"/>
      <c r="AR33"/>
      <c r="AS33"/>
      <c r="AT33"/>
      <c r="AU33"/>
      <c r="AV33"/>
      <c r="AW33"/>
      <c r="AX33"/>
      <c r="AY33"/>
      <c r="AZ33"/>
      <c r="BA33"/>
      <c r="BB33"/>
      <c r="BC33"/>
      <c r="BD33"/>
      <c r="BE33"/>
    </row>
    <row r="34" spans="2:57" ht="15">
      <c r="B34" s="351" t="s">
        <v>163</v>
      </c>
      <c r="C34" s="256">
        <f ca="1">IF(ISNUMBER(OFFSET(INDIRECT("'"&amp;'DATA for charts'!$C$5&amp;"'!$M190"),$AF34,0)),OFFSET(INDIRECT("'"&amp;'DATA for charts'!$C$5&amp;"'!$M190"),$AF34,0),"")</f>
        <v>2.427</v>
      </c>
      <c r="D34" s="222">
        <f ca="1">IF(ISNUMBER(OFFSET(INDIRECT("'"&amp;'DATA for charts'!$C$5&amp;"'!$N190"),$AF34,0)),OFFSET(INDIRECT("'"&amp;'DATA for charts'!$C$5&amp;"'!$N190"),$AF34,0),"")</f>
        <v>1</v>
      </c>
      <c r="E34" s="388">
        <f ca="1">IF(ISNUMBER(OFFSET(INDIRECT("'"&amp;'DATA for charts'!$C$5&amp;"'!$O190"),$AF34,0)),OFFSET(INDIRECT("'"&amp;'DATA for charts'!$C$5&amp;"'!$O190"),$AF34,0),"")</f>
        <v>7</v>
      </c>
      <c r="F34" s="256">
        <f ca="1">IF(ISNUMBER(OFFSET(INDIRECT("'"&amp;'DATA for charts'!$D$5&amp;"'!$M190"),$AF34,0)),OFFSET(INDIRECT("'"&amp;'DATA for charts'!$D$5&amp;"'!$M190"),$AF34,0),"")</f>
        <v>2.0863329999999989</v>
      </c>
      <c r="G34" s="222">
        <f ca="1">IF(ISNUMBER(OFFSET(INDIRECT("'"&amp;'DATA for charts'!$D$5&amp;"'!$N190"),$AF34,0)),OFFSET(INDIRECT("'"&amp;'DATA for charts'!$D$5&amp;"'!$N190"),$AF34,0),"")</f>
        <v>26</v>
      </c>
      <c r="H34" s="388">
        <f ca="1">IF(ISNUMBER(OFFSET(INDIRECT("'"&amp;'DATA for charts'!$D$5&amp;"'!$O190"),$AF34,0)),OFFSET(INDIRECT("'"&amp;'DATA for charts'!$D$5&amp;"'!$O190"),$AF34,0),"")</f>
        <v>8</v>
      </c>
      <c r="I34" s="256">
        <f ca="1">IF(ISNUMBER(OFFSET(INDIRECT("'"&amp;'DATA for charts'!$E$5&amp;"'!$M190"),$AF34,0)),OFFSET(INDIRECT("'"&amp;'DATA for charts'!$E$5&amp;"'!$M190"),$AF34,0),"")</f>
        <v>2.2010000000000001</v>
      </c>
      <c r="J34" s="222">
        <f ca="1">IF(ISNUMBER(OFFSET(INDIRECT("'"&amp;'DATA for charts'!$E$5&amp;"'!$N190"),$AF34,0)),OFFSET(INDIRECT("'"&amp;'DATA for charts'!$E$5&amp;"'!$N190"),$AF34,0),"")</f>
        <v>26</v>
      </c>
      <c r="K34" s="388">
        <f ca="1">IF(ISNUMBER(OFFSET(INDIRECT("'"&amp;'DATA for charts'!$E$5&amp;"'!$O190"),$AF34,0)),OFFSET(INDIRECT("'"&amp;'DATA for charts'!$E$5&amp;"'!$O190"),$AF34,0),"")</f>
        <v>7</v>
      </c>
      <c r="L34" s="256">
        <f ca="1">IF(ISNUMBER(OFFSET(INDIRECT("'"&amp;'DATA for charts'!$F$5&amp;"'!$M190"),$AF34,0)),OFFSET(INDIRECT("'"&amp;'DATA for charts'!$F$5&amp;"'!$M190"),$AF34,0),"")</f>
        <v>2.3161391069997248</v>
      </c>
      <c r="M34" s="222">
        <f ca="1">IF(ISNUMBER(OFFSET(INDIRECT("'"&amp;'DATA for charts'!$F$5&amp;"'!$N190"),$AF34,0)),OFFSET(INDIRECT("'"&amp;'DATA for charts'!$F$5&amp;"'!$N190"),$AF34,0),"")</f>
        <v>26</v>
      </c>
      <c r="N34" s="388">
        <f ca="1">IF(ISNUMBER(OFFSET(INDIRECT("'"&amp;'DATA for charts'!$F$5&amp;"'!$O190"),$AF34,0)),OFFSET(INDIRECT("'"&amp;'DATA for charts'!$F$5&amp;"'!$O190"),$AF34,0),"")</f>
        <v>7</v>
      </c>
      <c r="O34" s="256">
        <f ca="1">IF(ISNUMBER(OFFSET(INDIRECT("'"&amp;'DATA for charts'!$G$5&amp;"'!$M190"),$AF34,0)),OFFSET(INDIRECT("'"&amp;'DATA for charts'!$G$5&amp;"'!$M190"),$AF34,0),"")</f>
        <v>2.2799999999999998</v>
      </c>
      <c r="P34" s="222">
        <f ca="1">IF(ISNUMBER(OFFSET(INDIRECT("'"&amp;'DATA for charts'!$G$5&amp;"'!$N190"),$AF34,0)),OFFSET(INDIRECT("'"&amp;'DATA for charts'!$G$5&amp;"'!$N190"),$AF34,0),"")</f>
        <v>26</v>
      </c>
      <c r="Q34" s="388">
        <f ca="1">IF(ISNUMBER(OFFSET(INDIRECT("'"&amp;'DATA for charts'!$G$5&amp;"'!$O190"),$AF34,0)),OFFSET(INDIRECT("'"&amp;'DATA for charts'!$G$5&amp;"'!$O190"),$AF34,0),"")</f>
        <v>8</v>
      </c>
      <c r="R34" s="256">
        <f ca="1">IF(ISNUMBER(OFFSET(INDIRECT("'"&amp;'DATA for charts'!$H$5&amp;"'!$M190"),$AF34,0)),OFFSET(INDIRECT("'"&amp;'DATA for charts'!$H$5&amp;"'!$M190"),$AF34,0),"")</f>
        <v>2.4628762478298598</v>
      </c>
      <c r="S34" s="222">
        <f ca="1">IF(ISNUMBER(OFFSET(INDIRECT("'"&amp;'DATA for charts'!$H$5&amp;"'!$N190"),$AF34,0)),OFFSET(INDIRECT("'"&amp;'DATA for charts'!$H$5&amp;"'!$N190"),$AF34,0),"")</f>
        <v>26</v>
      </c>
      <c r="T34" s="388">
        <f ca="1">IF(ISNUMBER(OFFSET(INDIRECT("'"&amp;'DATA for charts'!$H$5&amp;"'!$O190"),$AF34,0)),OFFSET(INDIRECT("'"&amp;'DATA for charts'!$H$5&amp;"'!$O190"),$AF34,0),"")</f>
        <v>8</v>
      </c>
      <c r="U34" s="390">
        <f t="shared" ca="1" si="5"/>
        <v>2.0863329999999989</v>
      </c>
      <c r="V34" s="256">
        <f t="shared" ca="1" si="6"/>
        <v>2.4628762478298598</v>
      </c>
      <c r="W34" s="254">
        <f t="shared" ca="1" si="7"/>
        <v>2.2955580591382638</v>
      </c>
      <c r="X34" s="391">
        <f t="shared" ca="1" si="8"/>
        <v>0.16403124561842386</v>
      </c>
      <c r="Y34" s="386"/>
      <c r="Z34" s="390" t="str">
        <f>IF(ISNUMBER(YourData!$M200),YourData!$M200,"")</f>
        <v/>
      </c>
      <c r="AA34" s="222" t="str">
        <f>IF(ISNUMBER(YourData!$N200),YourData!$N200,"")</f>
        <v/>
      </c>
      <c r="AB34" s="389" t="str">
        <f>IF(ISNUMBER(YourData!$O200),YourData!$O200,"")</f>
        <v/>
      </c>
      <c r="AC34"/>
      <c r="AD34"/>
      <c r="AE34"/>
      <c r="AF34">
        <f t="shared" si="9"/>
        <v>10</v>
      </c>
      <c r="AG34"/>
      <c r="AH34"/>
      <c r="AI34"/>
      <c r="AJ34"/>
      <c r="AK34"/>
      <c r="AL34"/>
      <c r="AM34"/>
      <c r="AN34"/>
      <c r="AO34"/>
      <c r="AP34"/>
      <c r="AQ34"/>
      <c r="AR34"/>
      <c r="AS34"/>
      <c r="AT34"/>
      <c r="AU34"/>
      <c r="AV34"/>
      <c r="AW34"/>
      <c r="AX34"/>
      <c r="AY34"/>
      <c r="AZ34"/>
      <c r="BA34"/>
      <c r="BB34"/>
      <c r="BC34"/>
      <c r="BD34"/>
      <c r="BE34"/>
    </row>
    <row r="35" spans="2:57" ht="15.75" thickBot="1">
      <c r="B35" s="499" t="s">
        <v>165</v>
      </c>
      <c r="C35" s="403">
        <f ca="1">IF(ISNUMBER(OFFSET(INDIRECT("'"&amp;'DATA for charts'!$C$5&amp;"'!$M190"),$AF35,0)),OFFSET(INDIRECT("'"&amp;'DATA for charts'!$C$5&amp;"'!$M190"),$AF35,0),"")</f>
        <v>2.12</v>
      </c>
      <c r="D35" s="401">
        <f ca="1">IF(ISNUMBER(OFFSET(INDIRECT("'"&amp;'DATA for charts'!$C$5&amp;"'!$N190"),$AF35,0)),OFFSET(INDIRECT("'"&amp;'DATA for charts'!$C$5&amp;"'!$N190"),$AF35,0),"")</f>
        <v>31</v>
      </c>
      <c r="E35" s="402">
        <f ca="1">IF(ISNUMBER(OFFSET(INDIRECT("'"&amp;'DATA for charts'!$C$5&amp;"'!$O190"),$AF35,0)),OFFSET(INDIRECT("'"&amp;'DATA for charts'!$C$5&amp;"'!$O190"),$AF35,0),"")</f>
        <v>8</v>
      </c>
      <c r="F35" s="403">
        <f ca="1">IF(ISNUMBER(OFFSET(INDIRECT("'"&amp;'DATA for charts'!$D$5&amp;"'!$M190"),$AF35,0)),OFFSET(INDIRECT("'"&amp;'DATA for charts'!$D$5&amp;"'!$M190"),$AF35,0),"")</f>
        <v>1.926776</v>
      </c>
      <c r="G35" s="401">
        <f ca="1">IF(ISNUMBER(OFFSET(INDIRECT("'"&amp;'DATA for charts'!$D$5&amp;"'!$N190"),$AF35,0)),OFFSET(INDIRECT("'"&amp;'DATA for charts'!$D$5&amp;"'!$N190"),$AF35,0),"")</f>
        <v>31</v>
      </c>
      <c r="H35" s="402">
        <f ca="1">IF(ISNUMBER(OFFSET(INDIRECT("'"&amp;'DATA for charts'!$D$5&amp;"'!$O190"),$AF35,0)),OFFSET(INDIRECT("'"&amp;'DATA for charts'!$D$5&amp;"'!$O190"),$AF35,0),"")</f>
        <v>8</v>
      </c>
      <c r="I35" s="403">
        <f ca="1">IF(ISNUMBER(OFFSET(INDIRECT("'"&amp;'DATA for charts'!$E$5&amp;"'!$M190"),$AF35,0)),OFFSET(INDIRECT("'"&amp;'DATA for charts'!$E$5&amp;"'!$M190"),$AF35,0),"")</f>
        <v>1.9810000000000001</v>
      </c>
      <c r="J35" s="401">
        <f ca="1">IF(ISNUMBER(OFFSET(INDIRECT("'"&amp;'DATA for charts'!$E$5&amp;"'!$N190"),$AF35,0)),OFFSET(INDIRECT("'"&amp;'DATA for charts'!$E$5&amp;"'!$N190"),$AF35,0),"")</f>
        <v>9</v>
      </c>
      <c r="K35" s="402">
        <f ca="1">IF(ISNUMBER(OFFSET(INDIRECT("'"&amp;'DATA for charts'!$E$5&amp;"'!$O190"),$AF35,0)),OFFSET(INDIRECT("'"&amp;'DATA for charts'!$E$5&amp;"'!$O190"),$AF35,0),"")</f>
        <v>6</v>
      </c>
      <c r="L35" s="403">
        <f ca="1">IF(ISNUMBER(OFFSET(INDIRECT("'"&amp;'DATA for charts'!$F$5&amp;"'!$M190"),$AF35,0)),OFFSET(INDIRECT("'"&amp;'DATA for charts'!$F$5&amp;"'!$M190"),$AF35,0),"")</f>
        <v>2.1748745583667448</v>
      </c>
      <c r="M35" s="401">
        <f ca="1">IF(ISNUMBER(OFFSET(INDIRECT("'"&amp;'DATA for charts'!$F$5&amp;"'!$N190"),$AF35,0)),OFFSET(INDIRECT("'"&amp;'DATA for charts'!$F$5&amp;"'!$N190"),$AF35,0),"")</f>
        <v>31</v>
      </c>
      <c r="N35" s="402">
        <f ca="1">IF(ISNUMBER(OFFSET(INDIRECT("'"&amp;'DATA for charts'!$F$5&amp;"'!$O190"),$AF35,0)),OFFSET(INDIRECT("'"&amp;'DATA for charts'!$F$5&amp;"'!$O190"),$AF35,0),"")</f>
        <v>7</v>
      </c>
      <c r="O35" s="403">
        <f ca="1">IF(ISNUMBER(OFFSET(INDIRECT("'"&amp;'DATA for charts'!$G$5&amp;"'!$M190"),$AF35,0)),OFFSET(INDIRECT("'"&amp;'DATA for charts'!$G$5&amp;"'!$M190"),$AF35,0),"")</f>
        <v>2.04</v>
      </c>
      <c r="P35" s="401">
        <f ca="1">IF(ISNUMBER(OFFSET(INDIRECT("'"&amp;'DATA for charts'!$G$5&amp;"'!$N190"),$AF35,0)),OFFSET(INDIRECT("'"&amp;'DATA for charts'!$G$5&amp;"'!$N190"),$AF35,0),"")</f>
        <v>9</v>
      </c>
      <c r="Q35" s="402">
        <f ca="1">IF(ISNUMBER(OFFSET(INDIRECT("'"&amp;'DATA for charts'!$G$5&amp;"'!$O190"),$AF35,0)),OFFSET(INDIRECT("'"&amp;'DATA for charts'!$G$5&amp;"'!$O190"),$AF35,0),"")</f>
        <v>7</v>
      </c>
      <c r="R35" s="403">
        <f ca="1">IF(ISNUMBER(OFFSET(INDIRECT("'"&amp;'DATA for charts'!$H$5&amp;"'!$M190"),$AF35,0)),OFFSET(INDIRECT("'"&amp;'DATA for charts'!$H$5&amp;"'!$M190"),$AF35,0),"")</f>
        <v>2.18014296637641</v>
      </c>
      <c r="S35" s="401">
        <f ca="1">IF(ISNUMBER(OFFSET(INDIRECT("'"&amp;'DATA for charts'!$H$5&amp;"'!$N190"),$AF35,0)),OFFSET(INDIRECT("'"&amp;'DATA for charts'!$H$5&amp;"'!$N190"),$AF35,0),"")</f>
        <v>9</v>
      </c>
      <c r="T35" s="402">
        <f ca="1">IF(ISNUMBER(OFFSET(INDIRECT("'"&amp;'DATA for charts'!$H$5&amp;"'!$O190"),$AF35,0)),OFFSET(INDIRECT("'"&amp;'DATA for charts'!$H$5&amp;"'!$O190"),$AF35,0),"")</f>
        <v>7</v>
      </c>
      <c r="U35" s="404">
        <f t="shared" ca="1" si="5"/>
        <v>1.926776</v>
      </c>
      <c r="V35" s="403">
        <f t="shared" ca="1" si="6"/>
        <v>2.18014296637641</v>
      </c>
      <c r="W35" s="405">
        <f t="shared" ca="1" si="7"/>
        <v>2.0704655874571922</v>
      </c>
      <c r="X35" s="406">
        <f t="shared" ca="1" si="8"/>
        <v>0.12237197657922844</v>
      </c>
      <c r="Y35" s="386"/>
      <c r="Z35" s="404" t="str">
        <f>IF(ISNUMBER(YourData!$M201),YourData!$M201,"")</f>
        <v/>
      </c>
      <c r="AA35" s="401" t="str">
        <f>IF(ISNUMBER(YourData!$N201),YourData!$N201,"")</f>
        <v/>
      </c>
      <c r="AB35" s="407" t="str">
        <f>IF(ISNUMBER(YourData!$O201),YourData!$O201,"")</f>
        <v/>
      </c>
      <c r="AC35"/>
      <c r="AD35"/>
      <c r="AE35"/>
      <c r="AF35">
        <f t="shared" si="9"/>
        <v>11</v>
      </c>
      <c r="AG35"/>
      <c r="AH35"/>
      <c r="AI35"/>
      <c r="AJ35"/>
      <c r="AK35"/>
      <c r="AL35"/>
      <c r="AM35"/>
      <c r="AN35"/>
      <c r="AO35"/>
      <c r="AP35"/>
      <c r="AQ35"/>
      <c r="AR35"/>
      <c r="AS35"/>
      <c r="AT35"/>
      <c r="AU35"/>
      <c r="AV35"/>
      <c r="AW35"/>
      <c r="AX35"/>
      <c r="AY35"/>
      <c r="AZ35"/>
      <c r="BA35"/>
      <c r="BB35"/>
      <c r="BC35"/>
      <c r="BD35"/>
      <c r="BE35"/>
    </row>
    <row r="36" spans="2:57" ht="15.75" thickTop="1">
      <c r="B36" s="146" t="s">
        <v>555</v>
      </c>
      <c r="C36" s="65"/>
      <c r="D36" s="65"/>
      <c r="E36" s="65"/>
      <c r="F36" s="65"/>
      <c r="G36" s="65"/>
      <c r="H36" s="65"/>
      <c r="I36" s="65"/>
      <c r="J36" s="65"/>
      <c r="K36" s="65"/>
      <c r="L36" s="65"/>
      <c r="M36" s="65"/>
      <c r="N36" s="65"/>
      <c r="O36" s="65"/>
      <c r="P36" s="65"/>
      <c r="Q36" s="65"/>
      <c r="R36" s="65"/>
      <c r="S36" s="65"/>
      <c r="T36" s="65"/>
      <c r="U36" s="65"/>
      <c r="V36" s="65"/>
      <c r="W36" s="65"/>
      <c r="X36" s="65"/>
      <c r="Z36" s="65"/>
      <c r="AA36" s="65"/>
      <c r="AB36" s="65"/>
      <c r="AC36"/>
      <c r="AD36"/>
      <c r="AE36"/>
      <c r="AF36"/>
      <c r="AG36"/>
      <c r="AH36"/>
      <c r="AI36"/>
      <c r="AJ36"/>
      <c r="AK36"/>
      <c r="AL36"/>
      <c r="AM36"/>
      <c r="AN36"/>
      <c r="AO36"/>
      <c r="AP36"/>
      <c r="AQ36"/>
      <c r="AR36"/>
      <c r="AS36"/>
      <c r="AT36"/>
      <c r="AU36"/>
      <c r="AV36"/>
      <c r="AW36"/>
      <c r="AX36"/>
      <c r="AY36"/>
      <c r="AZ36"/>
      <c r="BA36"/>
      <c r="BB36"/>
      <c r="BC36"/>
      <c r="BD36"/>
      <c r="BE36"/>
    </row>
    <row r="37" spans="2:57" ht="15">
      <c r="C37" s="14"/>
      <c r="D37" s="14"/>
      <c r="E37" s="14"/>
      <c r="F37" s="14"/>
      <c r="G37" s="14"/>
      <c r="H37" s="14"/>
      <c r="I37" s="14"/>
      <c r="J37" s="14"/>
      <c r="K37" s="14"/>
      <c r="L37" s="14"/>
      <c r="M37" s="14"/>
      <c r="N37" s="14"/>
      <c r="O37" s="14"/>
      <c r="P37" s="14"/>
      <c r="Q37" s="14"/>
      <c r="R37" s="14"/>
      <c r="S37" s="14"/>
      <c r="T37" s="14"/>
      <c r="Z37" s="14"/>
      <c r="AA37" s="14"/>
      <c r="AB37" s="14"/>
      <c r="AC37"/>
      <c r="AD37"/>
      <c r="AE37"/>
      <c r="AF37"/>
      <c r="AG37"/>
      <c r="AH37"/>
      <c r="AI37"/>
      <c r="AJ37"/>
      <c r="AK37"/>
      <c r="AL37"/>
      <c r="AM37"/>
      <c r="AN37"/>
      <c r="AO37"/>
      <c r="AP37"/>
      <c r="AQ37"/>
      <c r="AR37"/>
      <c r="AS37"/>
      <c r="AT37"/>
      <c r="AU37"/>
      <c r="AV37"/>
      <c r="AW37"/>
      <c r="AX37"/>
      <c r="AY37"/>
      <c r="AZ37"/>
      <c r="BA37"/>
      <c r="BB37"/>
      <c r="BC37"/>
      <c r="BD37"/>
      <c r="BE37"/>
    </row>
    <row r="38" spans="2:57" ht="16.5" thickBot="1">
      <c r="B38" s="133" t="s">
        <v>1177</v>
      </c>
      <c r="W38" s="16"/>
      <c r="Z38" s="17"/>
      <c r="AC38"/>
      <c r="AD38"/>
      <c r="AE38"/>
      <c r="AF38"/>
      <c r="AG38"/>
      <c r="AH38"/>
      <c r="AI38"/>
      <c r="AJ38"/>
      <c r="AK38"/>
      <c r="AL38"/>
      <c r="AM38"/>
      <c r="AN38"/>
      <c r="AO38"/>
      <c r="AP38"/>
      <c r="AQ38"/>
      <c r="AR38"/>
      <c r="AS38"/>
      <c r="AT38"/>
      <c r="AU38"/>
      <c r="AV38"/>
      <c r="AW38"/>
      <c r="AX38"/>
      <c r="AY38"/>
      <c r="AZ38"/>
      <c r="BA38"/>
      <c r="BB38"/>
      <c r="BC38"/>
      <c r="BD38"/>
      <c r="BE38"/>
    </row>
    <row r="39" spans="2:57" ht="15.75" thickTop="1">
      <c r="B39" s="500" t="s">
        <v>559</v>
      </c>
      <c r="C39" s="255" t="str">
        <f ca="1">'DATA for charts'!C$6</f>
        <v>BSIMAC</v>
      </c>
      <c r="D39" s="369"/>
      <c r="E39" s="369"/>
      <c r="F39" s="255" t="str">
        <f ca="1">'DATA for charts'!D$6</f>
        <v>CSE</v>
      </c>
      <c r="G39" s="369"/>
      <c r="H39" s="370"/>
      <c r="I39" s="255" t="str">
        <f ca="1">'DATA for charts'!E$6</f>
        <v>DeST</v>
      </c>
      <c r="J39" s="369"/>
      <c r="K39" s="370"/>
      <c r="L39" s="255" t="str">
        <f ca="1">'DATA for charts'!F$6</f>
        <v>EnergyPlus</v>
      </c>
      <c r="M39" s="369"/>
      <c r="N39" s="370"/>
      <c r="O39" s="255" t="str">
        <f ca="1">'DATA for charts'!G$6</f>
        <v>ESP-r</v>
      </c>
      <c r="P39" s="369"/>
      <c r="Q39" s="369"/>
      <c r="R39" s="255" t="str">
        <f ca="1">'DATA for charts'!H$6</f>
        <v>TRNSYS</v>
      </c>
      <c r="S39" s="369"/>
      <c r="T39" s="370"/>
      <c r="U39" s="973" t="s">
        <v>556</v>
      </c>
      <c r="V39" s="974"/>
      <c r="W39" s="974"/>
      <c r="X39" s="975"/>
      <c r="Y39" s="146"/>
      <c r="Z39" s="371"/>
      <c r="AA39" s="350" t="str">
        <f ca="1">'DATA for charts'!$S$6</f>
        <v>Tested Prg</v>
      </c>
      <c r="AB39" s="372"/>
      <c r="AC39"/>
      <c r="AD39"/>
      <c r="AE39"/>
      <c r="AF39"/>
      <c r="AG39"/>
      <c r="AH39"/>
      <c r="AI39"/>
      <c r="AJ39"/>
      <c r="AK39"/>
      <c r="AL39"/>
      <c r="AM39"/>
      <c r="AN39"/>
      <c r="AO39"/>
      <c r="AP39"/>
      <c r="AQ39"/>
      <c r="AR39"/>
      <c r="AS39"/>
      <c r="AT39"/>
      <c r="AU39"/>
      <c r="AV39"/>
      <c r="AW39"/>
      <c r="AX39"/>
      <c r="AY39"/>
      <c r="AZ39"/>
      <c r="BA39"/>
      <c r="BB39"/>
      <c r="BC39"/>
      <c r="BD39"/>
      <c r="BE39"/>
    </row>
    <row r="40" spans="2:57" ht="15">
      <c r="B40" s="201"/>
      <c r="C40" s="373" t="str">
        <f ca="1">'DATA for charts'!C$7</f>
        <v/>
      </c>
      <c r="D40" s="374"/>
      <c r="E40" s="374"/>
      <c r="F40" s="373" t="str">
        <f ca="1">'DATA for charts'!D$7</f>
        <v/>
      </c>
      <c r="G40" s="374"/>
      <c r="H40" s="375"/>
      <c r="I40" s="373" t="str">
        <f ca="1">'DATA for charts'!E$7</f>
        <v/>
      </c>
      <c r="J40" s="374"/>
      <c r="K40" s="375"/>
      <c r="L40" s="373" t="str">
        <f ca="1">'DATA for charts'!F$7</f>
        <v/>
      </c>
      <c r="M40" s="374"/>
      <c r="N40" s="375"/>
      <c r="O40" s="197" t="str">
        <f ca="1">'DATA for charts'!G$7</f>
        <v/>
      </c>
      <c r="P40" s="214"/>
      <c r="Q40" s="374"/>
      <c r="R40" s="373" t="str">
        <f ca="1">'DATA for charts'!H$7</f>
        <v/>
      </c>
      <c r="S40" s="374"/>
      <c r="T40" s="375"/>
      <c r="U40" s="351" t="s">
        <v>254</v>
      </c>
      <c r="V40" s="352" t="s">
        <v>255</v>
      </c>
      <c r="W40" s="353" t="s">
        <v>256</v>
      </c>
      <c r="X40" s="159" t="s">
        <v>453</v>
      </c>
      <c r="Y40" s="146"/>
      <c r="Z40" s="376"/>
      <c r="AA40" s="218" t="str">
        <f ca="1">'DATA for charts'!$S$7</f>
        <v/>
      </c>
      <c r="AB40" s="377"/>
      <c r="AC40"/>
      <c r="AD40"/>
      <c r="AE40"/>
      <c r="AF40"/>
      <c r="AG40"/>
      <c r="AH40"/>
      <c r="AI40"/>
      <c r="AJ40"/>
      <c r="AK40"/>
      <c r="AL40"/>
      <c r="AM40"/>
      <c r="AN40"/>
      <c r="AO40"/>
      <c r="AP40"/>
      <c r="AQ40"/>
      <c r="AR40"/>
      <c r="AS40"/>
      <c r="AT40"/>
      <c r="AU40"/>
      <c r="AV40"/>
      <c r="AW40"/>
      <c r="AX40"/>
      <c r="AY40"/>
      <c r="AZ40"/>
      <c r="BA40"/>
      <c r="BB40"/>
      <c r="BC40"/>
      <c r="BD40"/>
      <c r="BE40"/>
    </row>
    <row r="41" spans="2:57" ht="15">
      <c r="B41" s="497" t="s">
        <v>851</v>
      </c>
      <c r="C41" s="162" t="s">
        <v>167</v>
      </c>
      <c r="D41" s="163" t="s">
        <v>673</v>
      </c>
      <c r="E41" s="164" t="s">
        <v>455</v>
      </c>
      <c r="F41" s="162" t="s">
        <v>167</v>
      </c>
      <c r="G41" s="163" t="s">
        <v>673</v>
      </c>
      <c r="H41" s="164" t="s">
        <v>455</v>
      </c>
      <c r="I41" s="162" t="s">
        <v>167</v>
      </c>
      <c r="J41" s="163" t="s">
        <v>673</v>
      </c>
      <c r="K41" s="164" t="s">
        <v>455</v>
      </c>
      <c r="L41" s="162" t="s">
        <v>167</v>
      </c>
      <c r="M41" s="163" t="s">
        <v>673</v>
      </c>
      <c r="N41" s="164" t="s">
        <v>455</v>
      </c>
      <c r="O41" s="162" t="s">
        <v>167</v>
      </c>
      <c r="P41" s="163" t="s">
        <v>673</v>
      </c>
      <c r="Q41" s="164" t="s">
        <v>455</v>
      </c>
      <c r="R41" s="162" t="s">
        <v>167</v>
      </c>
      <c r="S41" s="163" t="s">
        <v>673</v>
      </c>
      <c r="T41" s="164" t="s">
        <v>455</v>
      </c>
      <c r="U41" s="165" t="s">
        <v>167</v>
      </c>
      <c r="V41" s="166" t="s">
        <v>167</v>
      </c>
      <c r="W41" s="166" t="s">
        <v>167</v>
      </c>
      <c r="X41" s="261" t="s">
        <v>451</v>
      </c>
      <c r="Y41" s="146"/>
      <c r="Z41" s="165" t="s">
        <v>167</v>
      </c>
      <c r="AA41" s="163" t="s">
        <v>673</v>
      </c>
      <c r="AB41" s="261" t="s">
        <v>455</v>
      </c>
      <c r="AC41"/>
      <c r="AD41"/>
      <c r="AE41"/>
      <c r="AF41"/>
      <c r="AG41"/>
      <c r="AH41" s="536" t="s">
        <v>917</v>
      </c>
      <c r="AI41"/>
      <c r="AJ41"/>
      <c r="AK41"/>
      <c r="AL41"/>
      <c r="AM41"/>
      <c r="AN41"/>
      <c r="AO41"/>
      <c r="AP41"/>
      <c r="AQ41"/>
      <c r="AR41"/>
      <c r="AS41"/>
      <c r="AT41"/>
      <c r="AU41"/>
      <c r="AV41"/>
      <c r="AW41"/>
      <c r="AX41"/>
      <c r="AY41"/>
      <c r="AZ41"/>
      <c r="BA41"/>
      <c r="BB41"/>
      <c r="BC41"/>
      <c r="BD41"/>
      <c r="BE41"/>
    </row>
    <row r="42" spans="2:57" ht="15">
      <c r="B42" s="351" t="s">
        <v>143</v>
      </c>
      <c r="C42" s="378">
        <f ca="1">IF(ISNUMBER(OFFSET(INDIRECT("'"&amp;'DATA for charts'!$C$5&amp;"'!$h190"),$AF42,0)),OFFSET(INDIRECT("'"&amp;'DATA for charts'!$C$5&amp;"'!$h190"),$AF42,0),"")</f>
        <v>5.65</v>
      </c>
      <c r="D42" s="380">
        <f ca="1">IF(ISNUMBER(OFFSET(INDIRECT("'"&amp;'DATA for charts'!$C$5&amp;"'!$i190"),$AF42,0)),OFFSET(INDIRECT("'"&amp;'DATA for charts'!$C$5&amp;"'!$i190"),$AF42,0),"")</f>
        <v>22</v>
      </c>
      <c r="E42" s="381">
        <f ca="1">IF(ISNUMBER(OFFSET(INDIRECT("'"&amp;'DATA for charts'!$C$5&amp;"'!$j190"),$AF42,0)),OFFSET(INDIRECT("'"&amp;'DATA for charts'!$C$5&amp;"'!$j190"),$AF42,0),"")</f>
        <v>15</v>
      </c>
      <c r="F42" s="378">
        <f ca="1">IF(ISNUMBER(OFFSET(INDIRECT("'"&amp;'DATA for charts'!$D$5&amp;"'!$h190"),$AF42,0)),OFFSET(INDIRECT("'"&amp;'DATA for charts'!$D$5&amp;"'!$h190"),$AF42,0),"")</f>
        <v>6.4809919999999996</v>
      </c>
      <c r="G42" s="380">
        <f ca="1">IF(ISNUMBER(OFFSET(INDIRECT("'"&amp;'DATA for charts'!$D$5&amp;"'!$i190"),$AF42,0)),OFFSET(INDIRECT("'"&amp;'DATA for charts'!$D$5&amp;"'!$i190"),$AF42,0),"")</f>
        <v>22</v>
      </c>
      <c r="H42" s="381">
        <f ca="1">IF(ISNUMBER(OFFSET(INDIRECT("'"&amp;'DATA for charts'!$D$5&amp;"'!$j190"),$AF42,0)),OFFSET(INDIRECT("'"&amp;'DATA for charts'!$D$5&amp;"'!$j190"),$AF42,0),"")</f>
        <v>14</v>
      </c>
      <c r="I42" s="378">
        <f ca="1">IF(ISNUMBER(OFFSET(INDIRECT("'"&amp;'DATA for charts'!$E$5&amp;"'!$h190"),$AF42,0)),OFFSET(INDIRECT("'"&amp;'DATA for charts'!$E$5&amp;"'!$h190"),$AF42,0),"")</f>
        <v>5.4219999999999997</v>
      </c>
      <c r="J42" s="380">
        <f ca="1">IF(ISNUMBER(OFFSET(INDIRECT("'"&amp;'DATA for charts'!$E$5&amp;"'!$i190"),$AF42,0)),OFFSET(INDIRECT("'"&amp;'DATA for charts'!$E$5&amp;"'!$i190"),$AF42,0),"")</f>
        <v>22</v>
      </c>
      <c r="K42" s="381">
        <f ca="1">IF(ISNUMBER(OFFSET(INDIRECT("'"&amp;'DATA for charts'!$E$5&amp;"'!$j190"),$AF42,0)),OFFSET(INDIRECT("'"&amp;'DATA for charts'!$E$5&amp;"'!$j190"),$AF42,0),"")</f>
        <v>14</v>
      </c>
      <c r="L42" s="378">
        <f ca="1">IF(ISNUMBER(OFFSET(INDIRECT("'"&amp;'DATA for charts'!$F$5&amp;"'!$h190"),$AF42,0)),OFFSET(INDIRECT("'"&amp;'DATA for charts'!$F$5&amp;"'!$h190"),$AF42,0),"")</f>
        <v>6.3515671966931668</v>
      </c>
      <c r="M42" s="380">
        <f ca="1">IF(ISNUMBER(OFFSET(INDIRECT("'"&amp;'DATA for charts'!$F$5&amp;"'!$i190"),$AF42,0)),OFFSET(INDIRECT("'"&amp;'DATA for charts'!$F$5&amp;"'!$i190"),$AF42,0),"")</f>
        <v>22</v>
      </c>
      <c r="N42" s="381">
        <f ca="1">IF(ISNUMBER(OFFSET(INDIRECT("'"&amp;'DATA for charts'!$F$5&amp;"'!$j190"),$AF42,0)),OFFSET(INDIRECT("'"&amp;'DATA for charts'!$F$5&amp;"'!$j190"),$AF42,0),"")</f>
        <v>14</v>
      </c>
      <c r="O42" s="378">
        <f ca="1">IF(ISNUMBER(OFFSET(INDIRECT("'"&amp;'DATA for charts'!$G$5&amp;"'!$h190"),$AF42,0)),OFFSET(INDIRECT("'"&amp;'DATA for charts'!$G$5&amp;"'!$h190"),$AF42,0),"")</f>
        <v>6.19</v>
      </c>
      <c r="P42" s="380">
        <f ca="1">IF(ISNUMBER(OFFSET(INDIRECT("'"&amp;'DATA for charts'!$G$5&amp;"'!$i190"),$AF42,0)),OFFSET(INDIRECT("'"&amp;'DATA for charts'!$G$5&amp;"'!$i190"),$AF42,0),"")</f>
        <v>22</v>
      </c>
      <c r="Q42" s="381">
        <f ca="1">IF(ISNUMBER(OFFSET(INDIRECT("'"&amp;'DATA for charts'!$G$5&amp;"'!$j190"),$AF42,0)),OFFSET(INDIRECT("'"&amp;'DATA for charts'!$G$5&amp;"'!$j190"),$AF42,0),"")</f>
        <v>14</v>
      </c>
      <c r="R42" s="378">
        <f ca="1">IF(ISNUMBER(OFFSET(INDIRECT("'"&amp;'DATA for charts'!$H$5&amp;"'!$h190"),$AF42,0)),OFFSET(INDIRECT("'"&amp;'DATA for charts'!$H$5&amp;"'!$h190"),$AF42,0),"")</f>
        <v>6.0457454003227999</v>
      </c>
      <c r="S42" s="380">
        <f ca="1">IF(ISNUMBER(OFFSET(INDIRECT("'"&amp;'DATA for charts'!$H$5&amp;"'!$i190"),$AF42,0)),OFFSET(INDIRECT("'"&amp;'DATA for charts'!$H$5&amp;"'!$i190"),$AF42,0),"")</f>
        <v>22</v>
      </c>
      <c r="T42" s="381">
        <f ca="1">IF(ISNUMBER(OFFSET(INDIRECT("'"&amp;'DATA for charts'!$H$5&amp;"'!$j190"),$AF42,0)),OFFSET(INDIRECT("'"&amp;'DATA for charts'!$H$5&amp;"'!$j190"),$AF42,0),"")</f>
        <v>14</v>
      </c>
      <c r="U42" s="383">
        <f t="shared" ref="U42:U53" ca="1" si="10">MIN(C42,F42,I42,L42,O42,R42)</f>
        <v>5.4219999999999997</v>
      </c>
      <c r="V42" s="378">
        <f t="shared" ref="V42:V53" ca="1" si="11">MAX(C42,F42,I42,L42,O42,R42)</f>
        <v>6.4809919999999996</v>
      </c>
      <c r="W42" s="384">
        <f t="shared" ref="W42:W53" ca="1" si="12">AVERAGE(C42,F42,I42,L42,O42,R42)</f>
        <v>6.0233840995026613</v>
      </c>
      <c r="X42" s="385">
        <f t="shared" ref="X42:X53" ca="1" si="13">IF(W42=0,"----",ABS((V42-U42)/W42))</f>
        <v>0.17581346009254811</v>
      </c>
      <c r="Y42" s="386"/>
      <c r="Z42" s="383" t="str">
        <f>IF(ISNUMBER(YourData!$H190),YourData!$H190,"")</f>
        <v/>
      </c>
      <c r="AA42" s="380" t="str">
        <f>IF(ISNUMBER(YourData!$I190),YourData!$I190,"")</f>
        <v/>
      </c>
      <c r="AB42" s="382" t="str">
        <f>IF(ISNUMBER(YourData!$J190),YourData!$J190,"")</f>
        <v/>
      </c>
      <c r="AC42"/>
      <c r="AD42"/>
      <c r="AE42"/>
      <c r="AF42">
        <v>0</v>
      </c>
      <c r="AG42"/>
      <c r="AH42" s="236">
        <f ca="1">MAX(C42:C53)</f>
        <v>5.65</v>
      </c>
      <c r="AI42" s="236">
        <f ca="1">MAX(F42:F53)</f>
        <v>6.4809919999999996</v>
      </c>
      <c r="AJ42" s="236">
        <f ca="1">MAX(I42:I53)</f>
        <v>5.4219999999999997</v>
      </c>
      <c r="AK42" s="236">
        <f ca="1">MAX(L42:L53)</f>
        <v>6.3515671966931668</v>
      </c>
      <c r="AL42" s="236">
        <f ca="1">MAX(O42:O53)</f>
        <v>6.19</v>
      </c>
      <c r="AM42" s="236">
        <f ca="1">MAX(R42:R53)</f>
        <v>6.0457454003227999</v>
      </c>
      <c r="AN42" s="236" t="e">
        <f>MAX(#REF!)</f>
        <v>#REF!</v>
      </c>
      <c r="AO42" s="236" t="e">
        <f>MAX(#REF!)</f>
        <v>#REF!</v>
      </c>
      <c r="AP42"/>
      <c r="AQ42"/>
      <c r="AR42"/>
      <c r="AS42"/>
      <c r="AT42"/>
      <c r="AU42"/>
      <c r="AV42"/>
      <c r="AW42"/>
      <c r="AX42"/>
      <c r="AY42"/>
      <c r="AZ42"/>
      <c r="BA42"/>
      <c r="BB42"/>
      <c r="BC42"/>
      <c r="BD42"/>
      <c r="BE42"/>
    </row>
    <row r="43" spans="2:57" ht="15">
      <c r="B43" s="351" t="s">
        <v>145</v>
      </c>
      <c r="C43" s="256">
        <f ca="1">IF(ISNUMBER(OFFSET(INDIRECT("'"&amp;'DATA for charts'!$C$5&amp;"'!$h190"),$AF43,0)),OFFSET(INDIRECT("'"&amp;'DATA for charts'!$C$5&amp;"'!$h190"),$AF43,0),"")</f>
        <v>4.9210990990990986</v>
      </c>
      <c r="D43" s="222">
        <f ca="1">IF(ISNUMBER(OFFSET(INDIRECT("'"&amp;'DATA for charts'!$C$5&amp;"'!$i190"),$AF43,0)),OFFSET(INDIRECT("'"&amp;'DATA for charts'!$C$5&amp;"'!$i190"),$AF43,0),"")</f>
        <v>15</v>
      </c>
      <c r="E43" s="388">
        <f ca="1">IF(ISNUMBER(OFFSET(INDIRECT("'"&amp;'DATA for charts'!$C$5&amp;"'!$j190"),$AF43,0)),OFFSET(INDIRECT("'"&amp;'DATA for charts'!$C$5&amp;"'!$j190"),$AF43,0),"")</f>
        <v>15</v>
      </c>
      <c r="F43" s="256">
        <f ca="1">IF(ISNUMBER(OFFSET(INDIRECT("'"&amp;'DATA for charts'!$D$5&amp;"'!$h190"),$AF43,0)),OFFSET(INDIRECT("'"&amp;'DATA for charts'!$D$5&amp;"'!$h190"),$AF43,0),"")</f>
        <v>5.3927880000000004</v>
      </c>
      <c r="G43" s="222">
        <f ca="1">IF(ISNUMBER(OFFSET(INDIRECT("'"&amp;'DATA for charts'!$D$5&amp;"'!$i190"),$AF43,0)),OFFSET(INDIRECT("'"&amp;'DATA for charts'!$D$5&amp;"'!$i190"),$AF43,0),"")</f>
        <v>15</v>
      </c>
      <c r="H43" s="388">
        <f ca="1">IF(ISNUMBER(OFFSET(INDIRECT("'"&amp;'DATA for charts'!$D$5&amp;"'!$j190"),$AF43,0)),OFFSET(INDIRECT("'"&amp;'DATA for charts'!$D$5&amp;"'!$j190"),$AF43,0),"")</f>
        <v>14</v>
      </c>
      <c r="I43" s="256">
        <f ca="1">IF(ISNUMBER(OFFSET(INDIRECT("'"&amp;'DATA for charts'!$E$5&amp;"'!$h190"),$AF43,0)),OFFSET(INDIRECT("'"&amp;'DATA for charts'!$E$5&amp;"'!$h190"),$AF43,0),"")</f>
        <v>4.444</v>
      </c>
      <c r="J43" s="222">
        <f ca="1">IF(ISNUMBER(OFFSET(INDIRECT("'"&amp;'DATA for charts'!$E$5&amp;"'!$i190"),$AF43,0)),OFFSET(INDIRECT("'"&amp;'DATA for charts'!$E$5&amp;"'!$i190"),$AF43,0),"")</f>
        <v>15</v>
      </c>
      <c r="K43" s="388">
        <f ca="1">IF(ISNUMBER(OFFSET(INDIRECT("'"&amp;'DATA for charts'!$E$5&amp;"'!$j190"),$AF43,0)),OFFSET(INDIRECT("'"&amp;'DATA for charts'!$E$5&amp;"'!$j190"),$AF43,0),"")</f>
        <v>14</v>
      </c>
      <c r="L43" s="256">
        <f ca="1">IF(ISNUMBER(OFFSET(INDIRECT("'"&amp;'DATA for charts'!$F$5&amp;"'!$h190"),$AF43,0)),OFFSET(INDIRECT("'"&amp;'DATA for charts'!$F$5&amp;"'!$h190"),$AF43,0),"")</f>
        <v>5.5372543253138611</v>
      </c>
      <c r="M43" s="222">
        <f ca="1">IF(ISNUMBER(OFFSET(INDIRECT("'"&amp;'DATA for charts'!$F$5&amp;"'!$i190"),$AF43,0)),OFFSET(INDIRECT("'"&amp;'DATA for charts'!$F$5&amp;"'!$i190"),$AF43,0),"")</f>
        <v>2</v>
      </c>
      <c r="N43" s="388">
        <f ca="1">IF(ISNUMBER(OFFSET(INDIRECT("'"&amp;'DATA for charts'!$F$5&amp;"'!$j190"),$AF43,0)),OFFSET(INDIRECT("'"&amp;'DATA for charts'!$F$5&amp;"'!$j190"),$AF43,0),"")</f>
        <v>14</v>
      </c>
      <c r="O43" s="256">
        <f ca="1">IF(ISNUMBER(OFFSET(INDIRECT("'"&amp;'DATA for charts'!$G$5&amp;"'!$h190"),$AF43,0)),OFFSET(INDIRECT("'"&amp;'DATA for charts'!$G$5&amp;"'!$h190"),$AF43,0),"")</f>
        <v>5.42</v>
      </c>
      <c r="P43" s="222">
        <f ca="1">IF(ISNUMBER(OFFSET(INDIRECT("'"&amp;'DATA for charts'!$G$5&amp;"'!$i190"),$AF43,0)),OFFSET(INDIRECT("'"&amp;'DATA for charts'!$G$5&amp;"'!$i190"),$AF43,0),"")</f>
        <v>2</v>
      </c>
      <c r="Q43" s="388">
        <f ca="1">IF(ISNUMBER(OFFSET(INDIRECT("'"&amp;'DATA for charts'!$G$5&amp;"'!$j190"),$AF43,0)),OFFSET(INDIRECT("'"&amp;'DATA for charts'!$G$5&amp;"'!$j190"),$AF43,0),"")</f>
        <v>14</v>
      </c>
      <c r="R43" s="256">
        <f ca="1">IF(ISNUMBER(OFFSET(INDIRECT("'"&amp;'DATA for charts'!$H$5&amp;"'!$h190"),$AF43,0)),OFFSET(INDIRECT("'"&amp;'DATA for charts'!$H$5&amp;"'!$h190"),$AF43,0),"")</f>
        <v>5.1553413221571098</v>
      </c>
      <c r="S43" s="222">
        <f ca="1">IF(ISNUMBER(OFFSET(INDIRECT("'"&amp;'DATA for charts'!$H$5&amp;"'!$i190"),$AF43,0)),OFFSET(INDIRECT("'"&amp;'DATA for charts'!$H$5&amp;"'!$i190"),$AF43,0),"")</f>
        <v>2</v>
      </c>
      <c r="T43" s="388">
        <f ca="1">IF(ISNUMBER(OFFSET(INDIRECT("'"&amp;'DATA for charts'!$H$5&amp;"'!$j190"),$AF43,0)),OFFSET(INDIRECT("'"&amp;'DATA for charts'!$H$5&amp;"'!$j190"),$AF43,0),"")</f>
        <v>14</v>
      </c>
      <c r="U43" s="390">
        <f t="shared" ca="1" si="10"/>
        <v>4.444</v>
      </c>
      <c r="V43" s="256">
        <f t="shared" ca="1" si="11"/>
        <v>5.5372543253138611</v>
      </c>
      <c r="W43" s="254">
        <f t="shared" ca="1" si="12"/>
        <v>5.1450804577616776</v>
      </c>
      <c r="X43" s="391">
        <f t="shared" ca="1" si="13"/>
        <v>0.21248537011012494</v>
      </c>
      <c r="Y43" s="386"/>
      <c r="Z43" s="390" t="str">
        <f>IF(ISNUMBER(YourData!$H191),YourData!$H191,"")</f>
        <v/>
      </c>
      <c r="AA43" s="222" t="str">
        <f>IF(ISNUMBER(YourData!$I191),YourData!$I191,"")</f>
        <v/>
      </c>
      <c r="AB43" s="389" t="str">
        <f>IF(ISNUMBER(YourData!$J191),YourData!$J191,"")</f>
        <v/>
      </c>
      <c r="AC43"/>
      <c r="AD43"/>
      <c r="AE43"/>
      <c r="AF43">
        <f>AF42+1</f>
        <v>1</v>
      </c>
      <c r="AG43"/>
      <c r="AH43"/>
      <c r="AI43"/>
      <c r="AJ43"/>
      <c r="AK43"/>
      <c r="AL43"/>
      <c r="AM43"/>
      <c r="AN43"/>
      <c r="AO43"/>
      <c r="AP43"/>
      <c r="AQ43"/>
      <c r="AR43"/>
      <c r="AS43"/>
      <c r="AT43"/>
      <c r="AU43"/>
      <c r="AV43"/>
      <c r="AW43"/>
      <c r="AX43"/>
      <c r="AY43"/>
      <c r="AZ43"/>
      <c r="BA43"/>
      <c r="BB43"/>
      <c r="BC43"/>
      <c r="BD43"/>
      <c r="BE43"/>
    </row>
    <row r="44" spans="2:57" ht="15">
      <c r="B44" s="351" t="s">
        <v>147</v>
      </c>
      <c r="C44" s="256">
        <f ca="1">IF(ISNUMBER(OFFSET(INDIRECT("'"&amp;'DATA for charts'!$C$5&amp;"'!$h190"),$AF44,0)),OFFSET(INDIRECT("'"&amp;'DATA for charts'!$C$5&amp;"'!$h190"),$AF44,0),"")</f>
        <v>4.457900900900901</v>
      </c>
      <c r="D44" s="222">
        <f ca="1">IF(ISNUMBER(OFFSET(INDIRECT("'"&amp;'DATA for charts'!$C$5&amp;"'!$i190"),$AF44,0)),OFFSET(INDIRECT("'"&amp;'DATA for charts'!$C$5&amp;"'!$i190"),$AF44,0),"")</f>
        <v>24</v>
      </c>
      <c r="E44" s="388">
        <f ca="1">IF(ISNUMBER(OFFSET(INDIRECT("'"&amp;'DATA for charts'!$C$5&amp;"'!$j190"),$AF44,0)),OFFSET(INDIRECT("'"&amp;'DATA for charts'!$C$5&amp;"'!$j190"),$AF44,0),"")</f>
        <v>14</v>
      </c>
      <c r="F44" s="256">
        <f ca="1">IF(ISNUMBER(OFFSET(INDIRECT("'"&amp;'DATA for charts'!$D$5&amp;"'!$h190"),$AF44,0)),OFFSET(INDIRECT("'"&amp;'DATA for charts'!$D$5&amp;"'!$h190"),$AF44,0),"")</f>
        <v>5.1483140000000001</v>
      </c>
      <c r="G44" s="222">
        <f ca="1">IF(ISNUMBER(OFFSET(INDIRECT("'"&amp;'DATA for charts'!$D$5&amp;"'!$i190"),$AF44,0)),OFFSET(INDIRECT("'"&amp;'DATA for charts'!$D$5&amp;"'!$i190"),$AF44,0),"")</f>
        <v>24</v>
      </c>
      <c r="H44" s="388">
        <f ca="1">IF(ISNUMBER(OFFSET(INDIRECT("'"&amp;'DATA for charts'!$D$5&amp;"'!$j190"),$AF44,0)),OFFSET(INDIRECT("'"&amp;'DATA for charts'!$D$5&amp;"'!$j190"),$AF44,0),"")</f>
        <v>13</v>
      </c>
      <c r="I44" s="256">
        <f ca="1">IF(ISNUMBER(OFFSET(INDIRECT("'"&amp;'DATA for charts'!$E$5&amp;"'!$h190"),$AF44,0)),OFFSET(INDIRECT("'"&amp;'DATA for charts'!$E$5&amp;"'!$h190"),$AF44,0),"")</f>
        <v>4.2519999999999998</v>
      </c>
      <c r="J44" s="222">
        <f ca="1">IF(ISNUMBER(OFFSET(INDIRECT("'"&amp;'DATA for charts'!$E$5&amp;"'!$i190"),$AF44,0)),OFFSET(INDIRECT("'"&amp;'DATA for charts'!$E$5&amp;"'!$i190"),$AF44,0),"")</f>
        <v>9</v>
      </c>
      <c r="K44" s="388">
        <f ca="1">IF(ISNUMBER(OFFSET(INDIRECT("'"&amp;'DATA for charts'!$E$5&amp;"'!$j190"),$AF44,0)),OFFSET(INDIRECT("'"&amp;'DATA for charts'!$E$5&amp;"'!$j190"),$AF44,0),"")</f>
        <v>14</v>
      </c>
      <c r="L44" s="256">
        <f ca="1">IF(ISNUMBER(OFFSET(INDIRECT("'"&amp;'DATA for charts'!$F$5&amp;"'!$h190"),$AF44,0)),OFFSET(INDIRECT("'"&amp;'DATA for charts'!$F$5&amp;"'!$h190"),$AF44,0),"")</f>
        <v>5.0085325325644448</v>
      </c>
      <c r="M44" s="222">
        <f ca="1">IF(ISNUMBER(OFFSET(INDIRECT("'"&amp;'DATA for charts'!$F$5&amp;"'!$i190"),$AF44,0)),OFFSET(INDIRECT("'"&amp;'DATA for charts'!$F$5&amp;"'!$i190"),$AF44,0),"")</f>
        <v>9</v>
      </c>
      <c r="N44" s="388">
        <f ca="1">IF(ISNUMBER(OFFSET(INDIRECT("'"&amp;'DATA for charts'!$F$5&amp;"'!$j190"),$AF44,0)),OFFSET(INDIRECT("'"&amp;'DATA for charts'!$F$5&amp;"'!$j190"),$AF44,0),"")</f>
        <v>14</v>
      </c>
      <c r="O44" s="256">
        <f ca="1">IF(ISNUMBER(OFFSET(INDIRECT("'"&amp;'DATA for charts'!$G$5&amp;"'!$h190"),$AF44,0)),OFFSET(INDIRECT("'"&amp;'DATA for charts'!$G$5&amp;"'!$h190"),$AF44,0),"")</f>
        <v>5.04</v>
      </c>
      <c r="P44" s="222">
        <f ca="1">IF(ISNUMBER(OFFSET(INDIRECT("'"&amp;'DATA for charts'!$G$5&amp;"'!$i190"),$AF44,0)),OFFSET(INDIRECT("'"&amp;'DATA for charts'!$G$5&amp;"'!$i190"),$AF44,0),"")</f>
        <v>9</v>
      </c>
      <c r="Q44" s="388">
        <f ca="1">IF(ISNUMBER(OFFSET(INDIRECT("'"&amp;'DATA for charts'!$G$5&amp;"'!$j190"),$AF44,0)),OFFSET(INDIRECT("'"&amp;'DATA for charts'!$G$5&amp;"'!$j190"),$AF44,0),"")</f>
        <v>14</v>
      </c>
      <c r="R44" s="256">
        <f ca="1">IF(ISNUMBER(OFFSET(INDIRECT("'"&amp;'DATA for charts'!$H$5&amp;"'!$h190"),$AF44,0)),OFFSET(INDIRECT("'"&amp;'DATA for charts'!$H$5&amp;"'!$h190"),$AF44,0),"")</f>
        <v>4.7399218326144696</v>
      </c>
      <c r="S44" s="222">
        <f ca="1">IF(ISNUMBER(OFFSET(INDIRECT("'"&amp;'DATA for charts'!$H$5&amp;"'!$i190"),$AF44,0)),OFFSET(INDIRECT("'"&amp;'DATA for charts'!$H$5&amp;"'!$i190"),$AF44,0),"")</f>
        <v>9</v>
      </c>
      <c r="T44" s="388">
        <f ca="1">IF(ISNUMBER(OFFSET(INDIRECT("'"&amp;'DATA for charts'!$H$5&amp;"'!$j190"),$AF44,0)),OFFSET(INDIRECT("'"&amp;'DATA for charts'!$H$5&amp;"'!$j190"),$AF44,0),"")</f>
        <v>14</v>
      </c>
      <c r="U44" s="390">
        <f t="shared" ca="1" si="10"/>
        <v>4.2519999999999998</v>
      </c>
      <c r="V44" s="256">
        <f t="shared" ca="1" si="11"/>
        <v>5.1483140000000001</v>
      </c>
      <c r="W44" s="254">
        <f t="shared" ca="1" si="12"/>
        <v>4.7744448776799695</v>
      </c>
      <c r="X44" s="391">
        <f t="shared" ca="1" si="13"/>
        <v>0.1877315631373554</v>
      </c>
      <c r="Y44" s="386"/>
      <c r="Z44" s="390" t="str">
        <f>IF(ISNUMBER(YourData!$H192),YourData!$H192,"")</f>
        <v/>
      </c>
      <c r="AA44" s="222" t="str">
        <f>IF(ISNUMBER(YourData!$I192),YourData!$I192,"")</f>
        <v/>
      </c>
      <c r="AB44" s="389" t="str">
        <f>IF(ISNUMBER(YourData!$J192),YourData!$J192,"")</f>
        <v/>
      </c>
      <c r="AC44"/>
      <c r="AD44"/>
      <c r="AE44"/>
      <c r="AF44">
        <f t="shared" ref="AF44:AF53" si="14">AF43+1</f>
        <v>2</v>
      </c>
      <c r="AG44"/>
      <c r="AH44"/>
      <c r="AI44"/>
      <c r="AJ44"/>
      <c r="AK44"/>
      <c r="AL44"/>
      <c r="AM44"/>
      <c r="AN44"/>
      <c r="AO44"/>
      <c r="AP44"/>
      <c r="AQ44"/>
      <c r="AR44"/>
      <c r="AS44"/>
      <c r="AT44"/>
      <c r="AU44"/>
      <c r="AV44"/>
      <c r="AW44"/>
      <c r="AX44"/>
      <c r="AY44"/>
      <c r="AZ44"/>
      <c r="BA44"/>
      <c r="BB44"/>
      <c r="BC44"/>
      <c r="BD44"/>
      <c r="BE44"/>
    </row>
    <row r="45" spans="2:57" ht="15">
      <c r="B45" s="351" t="s">
        <v>149</v>
      </c>
      <c r="C45" s="256">
        <f ca="1">IF(ISNUMBER(OFFSET(INDIRECT("'"&amp;'DATA for charts'!$C$5&amp;"'!$h190"),$AF45,0)),OFFSET(INDIRECT("'"&amp;'DATA for charts'!$C$5&amp;"'!$h190"),$AF45,0),"")</f>
        <v>3.4734774774774775</v>
      </c>
      <c r="D45" s="222">
        <f ca="1">IF(ISNUMBER(OFFSET(INDIRECT("'"&amp;'DATA for charts'!$C$5&amp;"'!$i190"),$AF45,0)),OFFSET(INDIRECT("'"&amp;'DATA for charts'!$C$5&amp;"'!$i190"),$AF45,0),"")</f>
        <v>12</v>
      </c>
      <c r="E45" s="388">
        <f ca="1">IF(ISNUMBER(OFFSET(INDIRECT("'"&amp;'DATA for charts'!$C$5&amp;"'!$j190"),$AF45,0)),OFFSET(INDIRECT("'"&amp;'DATA for charts'!$C$5&amp;"'!$j190"),$AF45,0),"")</f>
        <v>14</v>
      </c>
      <c r="F45" s="256">
        <f ca="1">IF(ISNUMBER(OFFSET(INDIRECT("'"&amp;'DATA for charts'!$D$5&amp;"'!$h190"),$AF45,0)),OFFSET(INDIRECT("'"&amp;'DATA for charts'!$D$5&amp;"'!$h190"),$AF45,0),"")</f>
        <v>4.0150979999999992</v>
      </c>
      <c r="G45" s="222">
        <f ca="1">IF(ISNUMBER(OFFSET(INDIRECT("'"&amp;'DATA for charts'!$D$5&amp;"'!$i190"),$AF45,0)),OFFSET(INDIRECT("'"&amp;'DATA for charts'!$D$5&amp;"'!$i190"),$AF45,0),"")</f>
        <v>27</v>
      </c>
      <c r="H45" s="388">
        <f ca="1">IF(ISNUMBER(OFFSET(INDIRECT("'"&amp;'DATA for charts'!$D$5&amp;"'!$j190"),$AF45,0)),OFFSET(INDIRECT("'"&amp;'DATA for charts'!$D$5&amp;"'!$j190"),$AF45,0),"")</f>
        <v>14</v>
      </c>
      <c r="I45" s="256">
        <f ca="1">IF(ISNUMBER(OFFSET(INDIRECT("'"&amp;'DATA for charts'!$E$5&amp;"'!$h190"),$AF45,0)),OFFSET(INDIRECT("'"&amp;'DATA for charts'!$E$5&amp;"'!$h190"),$AF45,0),"")</f>
        <v>3.6</v>
      </c>
      <c r="J45" s="222">
        <f ca="1">IF(ISNUMBER(OFFSET(INDIRECT("'"&amp;'DATA for charts'!$E$5&amp;"'!$i190"),$AF45,0)),OFFSET(INDIRECT("'"&amp;'DATA for charts'!$E$5&amp;"'!$i190"),$AF45,0),"")</f>
        <v>7</v>
      </c>
      <c r="K45" s="388">
        <f ca="1">IF(ISNUMBER(OFFSET(INDIRECT("'"&amp;'DATA for charts'!$E$5&amp;"'!$j190"),$AF45,0)),OFFSET(INDIRECT("'"&amp;'DATA for charts'!$E$5&amp;"'!$j190"),$AF45,0),"")</f>
        <v>14</v>
      </c>
      <c r="L45" s="256">
        <f ca="1">IF(ISNUMBER(OFFSET(INDIRECT("'"&amp;'DATA for charts'!$F$5&amp;"'!$h190"),$AF45,0)),OFFSET(INDIRECT("'"&amp;'DATA for charts'!$F$5&amp;"'!$h190"),$AF45,0),"")</f>
        <v>3.9307295208213056</v>
      </c>
      <c r="M45" s="222">
        <f ca="1">IF(ISNUMBER(OFFSET(INDIRECT("'"&amp;'DATA for charts'!$F$5&amp;"'!$i190"),$AF45,0)),OFFSET(INDIRECT("'"&amp;'DATA for charts'!$F$5&amp;"'!$i190"),$AF45,0),"")</f>
        <v>12</v>
      </c>
      <c r="N45" s="388">
        <f ca="1">IF(ISNUMBER(OFFSET(INDIRECT("'"&amp;'DATA for charts'!$F$5&amp;"'!$j190"),$AF45,0)),OFFSET(INDIRECT("'"&amp;'DATA for charts'!$F$5&amp;"'!$j190"),$AF45,0),"")</f>
        <v>14</v>
      </c>
      <c r="O45" s="256">
        <f ca="1">IF(ISNUMBER(OFFSET(INDIRECT("'"&amp;'DATA for charts'!$G$5&amp;"'!$h190"),$AF45,0)),OFFSET(INDIRECT("'"&amp;'DATA for charts'!$G$5&amp;"'!$h190"),$AF45,0),"")</f>
        <v>4.04</v>
      </c>
      <c r="P45" s="222">
        <f ca="1">IF(ISNUMBER(OFFSET(INDIRECT("'"&amp;'DATA for charts'!$G$5&amp;"'!$i190"),$AF45,0)),OFFSET(INDIRECT("'"&amp;'DATA for charts'!$G$5&amp;"'!$i190"),$AF45,0),"")</f>
        <v>12</v>
      </c>
      <c r="Q45" s="388">
        <f ca="1">IF(ISNUMBER(OFFSET(INDIRECT("'"&amp;'DATA for charts'!$G$5&amp;"'!$j190"),$AF45,0)),OFFSET(INDIRECT("'"&amp;'DATA for charts'!$G$5&amp;"'!$j190"),$AF45,0),"")</f>
        <v>14</v>
      </c>
      <c r="R45" s="256">
        <f ca="1">IF(ISNUMBER(OFFSET(INDIRECT("'"&amp;'DATA for charts'!$H$5&amp;"'!$h190"),$AF45,0)),OFFSET(INDIRECT("'"&amp;'DATA for charts'!$H$5&amp;"'!$h190"),$AF45,0),"")</f>
        <v>3.8027391560872301</v>
      </c>
      <c r="S45" s="222">
        <f ca="1">IF(ISNUMBER(OFFSET(INDIRECT("'"&amp;'DATA for charts'!$H$5&amp;"'!$i190"),$AF45,0)),OFFSET(INDIRECT("'"&amp;'DATA for charts'!$H$5&amp;"'!$i190"),$AF45,0),"")</f>
        <v>12</v>
      </c>
      <c r="T45" s="388">
        <f ca="1">IF(ISNUMBER(OFFSET(INDIRECT("'"&amp;'DATA for charts'!$H$5&amp;"'!$j190"),$AF45,0)),OFFSET(INDIRECT("'"&amp;'DATA for charts'!$H$5&amp;"'!$j190"),$AF45,0),"")</f>
        <v>14</v>
      </c>
      <c r="U45" s="390">
        <f t="shared" ca="1" si="10"/>
        <v>3.4734774774774775</v>
      </c>
      <c r="V45" s="256">
        <f t="shared" ca="1" si="11"/>
        <v>4.04</v>
      </c>
      <c r="W45" s="254">
        <f t="shared" ca="1" si="12"/>
        <v>3.8103406923976686</v>
      </c>
      <c r="X45" s="391">
        <f t="shared" ca="1" si="13"/>
        <v>0.14868028038879549</v>
      </c>
      <c r="Y45" s="386"/>
      <c r="Z45" s="390" t="str">
        <f>IF(ISNUMBER(YourData!$H193),YourData!$H193,"")</f>
        <v/>
      </c>
      <c r="AA45" s="222" t="str">
        <f>IF(ISNUMBER(YourData!$I193),YourData!$I193,"")</f>
        <v/>
      </c>
      <c r="AB45" s="389" t="str">
        <f>IF(ISNUMBER(YourData!$J193),YourData!$J193,"")</f>
        <v/>
      </c>
      <c r="AC45"/>
      <c r="AD45"/>
      <c r="AE45"/>
      <c r="AF45">
        <f t="shared" si="14"/>
        <v>3</v>
      </c>
      <c r="AG45"/>
      <c r="AH45"/>
      <c r="AI45"/>
      <c r="AJ45"/>
      <c r="AK45"/>
      <c r="AL45"/>
      <c r="AM45"/>
      <c r="AN45"/>
      <c r="AO45"/>
      <c r="AP45"/>
      <c r="AQ45"/>
      <c r="AR45"/>
      <c r="AS45"/>
      <c r="AT45"/>
      <c r="AU45"/>
      <c r="AV45"/>
      <c r="AW45"/>
      <c r="AX45"/>
      <c r="AY45"/>
      <c r="AZ45"/>
      <c r="BA45"/>
      <c r="BB45"/>
      <c r="BC45"/>
      <c r="BD45"/>
      <c r="BE45"/>
    </row>
    <row r="46" spans="2:57" ht="15">
      <c r="B46" s="351" t="s">
        <v>151</v>
      </c>
      <c r="C46" s="256">
        <f ca="1">IF(ISNUMBER(OFFSET(INDIRECT("'"&amp;'DATA for charts'!$C$5&amp;"'!$h190"),$AF46,0)),OFFSET(INDIRECT("'"&amp;'DATA for charts'!$C$5&amp;"'!$h190"),$AF46,0),"")</f>
        <v>2.7740990990990992</v>
      </c>
      <c r="D46" s="222">
        <f ca="1">IF(ISNUMBER(OFFSET(INDIRECT("'"&amp;'DATA for charts'!$C$5&amp;"'!$i190"),$AF46,0)),OFFSET(INDIRECT("'"&amp;'DATA for charts'!$C$5&amp;"'!$i190"),$AF46,0),"")</f>
        <v>10</v>
      </c>
      <c r="E46" s="388">
        <f ca="1">IF(ISNUMBER(OFFSET(INDIRECT("'"&amp;'DATA for charts'!$C$5&amp;"'!$j190"),$AF46,0)),OFFSET(INDIRECT("'"&amp;'DATA for charts'!$C$5&amp;"'!$j190"),$AF46,0),"")</f>
        <v>14</v>
      </c>
      <c r="F46" s="256">
        <f ca="1">IF(ISNUMBER(OFFSET(INDIRECT("'"&amp;'DATA for charts'!$D$5&amp;"'!$h190"),$AF46,0)),OFFSET(INDIRECT("'"&amp;'DATA for charts'!$D$5&amp;"'!$h190"),$AF46,0),"")</f>
        <v>3.0796060000000001</v>
      </c>
      <c r="G46" s="222">
        <f ca="1">IF(ISNUMBER(OFFSET(INDIRECT("'"&amp;'DATA for charts'!$D$5&amp;"'!$i190"),$AF46,0)),OFFSET(INDIRECT("'"&amp;'DATA for charts'!$D$5&amp;"'!$i190"),$AF46,0),"")</f>
        <v>21</v>
      </c>
      <c r="H46" s="388">
        <f ca="1">IF(ISNUMBER(OFFSET(INDIRECT("'"&amp;'DATA for charts'!$D$5&amp;"'!$j190"),$AF46,0)),OFFSET(INDIRECT("'"&amp;'DATA for charts'!$D$5&amp;"'!$j190"),$AF46,0),"")</f>
        <v>14</v>
      </c>
      <c r="I46" s="256">
        <f ca="1">IF(ISNUMBER(OFFSET(INDIRECT("'"&amp;'DATA for charts'!$E$5&amp;"'!$h190"),$AF46,0)),OFFSET(INDIRECT("'"&amp;'DATA for charts'!$E$5&amp;"'!$h190"),$AF46,0),"")</f>
        <v>2.8940000000000001</v>
      </c>
      <c r="J46" s="222">
        <f ca="1">IF(ISNUMBER(OFFSET(INDIRECT("'"&amp;'DATA for charts'!$E$5&amp;"'!$i190"),$AF46,0)),OFFSET(INDIRECT("'"&amp;'DATA for charts'!$E$5&amp;"'!$i190"),$AF46,0),"")</f>
        <v>10</v>
      </c>
      <c r="K46" s="388">
        <f ca="1">IF(ISNUMBER(OFFSET(INDIRECT("'"&amp;'DATA for charts'!$E$5&amp;"'!$j190"),$AF46,0)),OFFSET(INDIRECT("'"&amp;'DATA for charts'!$E$5&amp;"'!$j190"),$AF46,0),"")</f>
        <v>14</v>
      </c>
      <c r="L46" s="256">
        <f ca="1">IF(ISNUMBER(OFFSET(INDIRECT("'"&amp;'DATA for charts'!$F$5&amp;"'!$h190"),$AF46,0)),OFFSET(INDIRECT("'"&amp;'DATA for charts'!$F$5&amp;"'!$h190"),$AF46,0),"")</f>
        <v>3.0863626002491671</v>
      </c>
      <c r="M46" s="222">
        <f ca="1">IF(ISNUMBER(OFFSET(INDIRECT("'"&amp;'DATA for charts'!$F$5&amp;"'!$i190"),$AF46,0)),OFFSET(INDIRECT("'"&amp;'DATA for charts'!$F$5&amp;"'!$i190"),$AF46,0),"")</f>
        <v>10</v>
      </c>
      <c r="N46" s="388">
        <f ca="1">IF(ISNUMBER(OFFSET(INDIRECT("'"&amp;'DATA for charts'!$F$5&amp;"'!$j190"),$AF46,0)),OFFSET(INDIRECT("'"&amp;'DATA for charts'!$F$5&amp;"'!$j190"),$AF46,0),"")</f>
        <v>13</v>
      </c>
      <c r="O46" s="256">
        <f ca="1">IF(ISNUMBER(OFFSET(INDIRECT("'"&amp;'DATA for charts'!$G$5&amp;"'!$h190"),$AF46,0)),OFFSET(INDIRECT("'"&amp;'DATA for charts'!$G$5&amp;"'!$h190"),$AF46,0),"")</f>
        <v>3.1</v>
      </c>
      <c r="P46" s="222">
        <f ca="1">IF(ISNUMBER(OFFSET(INDIRECT("'"&amp;'DATA for charts'!$G$5&amp;"'!$i190"),$AF46,0)),OFFSET(INDIRECT("'"&amp;'DATA for charts'!$G$5&amp;"'!$i190"),$AF46,0),"")</f>
        <v>10</v>
      </c>
      <c r="Q46" s="388">
        <f ca="1">IF(ISNUMBER(OFFSET(INDIRECT("'"&amp;'DATA for charts'!$G$5&amp;"'!$j190"),$AF46,0)),OFFSET(INDIRECT("'"&amp;'DATA for charts'!$G$5&amp;"'!$j190"),$AF46,0),"")</f>
        <v>14</v>
      </c>
      <c r="R46" s="256">
        <f ca="1">IF(ISNUMBER(OFFSET(INDIRECT("'"&amp;'DATA for charts'!$H$5&amp;"'!$h190"),$AF46,0)),OFFSET(INDIRECT("'"&amp;'DATA for charts'!$H$5&amp;"'!$h190"),$AF46,0),"")</f>
        <v>3.0404504479302301</v>
      </c>
      <c r="S46" s="222">
        <f ca="1">IF(ISNUMBER(OFFSET(INDIRECT("'"&amp;'DATA for charts'!$H$5&amp;"'!$i190"),$AF46,0)),OFFSET(INDIRECT("'"&amp;'DATA for charts'!$H$5&amp;"'!$i190"),$AF46,0),"")</f>
        <v>21</v>
      </c>
      <c r="T46" s="388">
        <f ca="1">IF(ISNUMBER(OFFSET(INDIRECT("'"&amp;'DATA for charts'!$H$5&amp;"'!$j190"),$AF46,0)),OFFSET(INDIRECT("'"&amp;'DATA for charts'!$H$5&amp;"'!$j190"),$AF46,0),"")</f>
        <v>14</v>
      </c>
      <c r="U46" s="390">
        <f t="shared" ca="1" si="10"/>
        <v>2.7740990990990992</v>
      </c>
      <c r="V46" s="256">
        <f t="shared" ca="1" si="11"/>
        <v>3.1</v>
      </c>
      <c r="W46" s="254">
        <f t="shared" ca="1" si="12"/>
        <v>2.9957530245464166</v>
      </c>
      <c r="X46" s="391">
        <f t="shared" ca="1" si="13"/>
        <v>0.10878763977889837</v>
      </c>
      <c r="Y46" s="386"/>
      <c r="Z46" s="390" t="str">
        <f>IF(ISNUMBER(YourData!$H194),YourData!$H194,"")</f>
        <v/>
      </c>
      <c r="AA46" s="222" t="str">
        <f>IF(ISNUMBER(YourData!$I194),YourData!$I194,"")</f>
        <v/>
      </c>
      <c r="AB46" s="389" t="str">
        <f>IF(ISNUMBER(YourData!$J194),YourData!$J194,"")</f>
        <v/>
      </c>
      <c r="AC46"/>
      <c r="AD46"/>
      <c r="AE46"/>
      <c r="AF46">
        <f t="shared" si="14"/>
        <v>4</v>
      </c>
      <c r="AG46"/>
      <c r="AH46"/>
      <c r="AI46"/>
      <c r="AJ46"/>
      <c r="AK46"/>
      <c r="AL46"/>
      <c r="AM46"/>
      <c r="AN46"/>
      <c r="AO46"/>
      <c r="AP46"/>
      <c r="AQ46"/>
      <c r="AR46"/>
      <c r="AS46"/>
      <c r="AT46"/>
      <c r="AU46"/>
      <c r="AV46"/>
      <c r="AW46"/>
      <c r="AX46"/>
      <c r="AY46"/>
      <c r="AZ46"/>
      <c r="BA46"/>
      <c r="BB46"/>
      <c r="BC46"/>
      <c r="BD46"/>
      <c r="BE46"/>
    </row>
    <row r="47" spans="2:57" ht="15">
      <c r="B47" s="351" t="s">
        <v>153</v>
      </c>
      <c r="C47" s="256">
        <f ca="1">IF(ISNUMBER(OFFSET(INDIRECT("'"&amp;'DATA for charts'!$C$5&amp;"'!$h190"),$AF47,0)),OFFSET(INDIRECT("'"&amp;'DATA for charts'!$C$5&amp;"'!$h190"),$AF47,0),"")</f>
        <v>3.2525675675675676</v>
      </c>
      <c r="D47" s="222">
        <f ca="1">IF(ISNUMBER(OFFSET(INDIRECT("'"&amp;'DATA for charts'!$C$5&amp;"'!$i190"),$AF47,0)),OFFSET(INDIRECT("'"&amp;'DATA for charts'!$C$5&amp;"'!$i190"),$AF47,0),"")</f>
        <v>26</v>
      </c>
      <c r="E47" s="388">
        <f ca="1">IF(ISNUMBER(OFFSET(INDIRECT("'"&amp;'DATA for charts'!$C$5&amp;"'!$j190"),$AF47,0)),OFFSET(INDIRECT("'"&amp;'DATA for charts'!$C$5&amp;"'!$j190"),$AF47,0),"")</f>
        <v>15</v>
      </c>
      <c r="F47" s="256">
        <f ca="1">IF(ISNUMBER(OFFSET(INDIRECT("'"&amp;'DATA for charts'!$D$5&amp;"'!$h190"),$AF47,0)),OFFSET(INDIRECT("'"&amp;'DATA for charts'!$D$5&amp;"'!$h190"),$AF47,0),"")</f>
        <v>3.2488410000000001</v>
      </c>
      <c r="G47" s="222">
        <f ca="1">IF(ISNUMBER(OFFSET(INDIRECT("'"&amp;'DATA for charts'!$D$5&amp;"'!$i190"),$AF47,0)),OFFSET(INDIRECT("'"&amp;'DATA for charts'!$D$5&amp;"'!$i190"),$AF47,0),"")</f>
        <v>13</v>
      </c>
      <c r="H47" s="388">
        <f ca="1">IF(ISNUMBER(OFFSET(INDIRECT("'"&amp;'DATA for charts'!$D$5&amp;"'!$j190"),$AF47,0)),OFFSET(INDIRECT("'"&amp;'DATA for charts'!$D$5&amp;"'!$j190"),$AF47,0),"")</f>
        <v>13</v>
      </c>
      <c r="I47" s="256">
        <f ca="1">IF(ISNUMBER(OFFSET(INDIRECT("'"&amp;'DATA for charts'!$E$5&amp;"'!$h190"),$AF47,0)),OFFSET(INDIRECT("'"&amp;'DATA for charts'!$E$5&amp;"'!$h190"),$AF47,0),"")</f>
        <v>3.0670000000000002</v>
      </c>
      <c r="J47" s="222">
        <f ca="1">IF(ISNUMBER(OFFSET(INDIRECT("'"&amp;'DATA for charts'!$E$5&amp;"'!$i190"),$AF47,0)),OFFSET(INDIRECT("'"&amp;'DATA for charts'!$E$5&amp;"'!$i190"),$AF47,0),"")</f>
        <v>14</v>
      </c>
      <c r="K47" s="388">
        <f ca="1">IF(ISNUMBER(OFFSET(INDIRECT("'"&amp;'DATA for charts'!$E$5&amp;"'!$j190"),$AF47,0)),OFFSET(INDIRECT("'"&amp;'DATA for charts'!$E$5&amp;"'!$j190"),$AF47,0),"")</f>
        <v>14</v>
      </c>
      <c r="L47" s="256">
        <f ca="1">IF(ISNUMBER(OFFSET(INDIRECT("'"&amp;'DATA for charts'!$F$5&amp;"'!$h190"),$AF47,0)),OFFSET(INDIRECT("'"&amp;'DATA for charts'!$F$5&amp;"'!$h190"),$AF47,0),"")</f>
        <v>3.4487326804979164</v>
      </c>
      <c r="M47" s="222">
        <f ca="1">IF(ISNUMBER(OFFSET(INDIRECT("'"&amp;'DATA for charts'!$F$5&amp;"'!$i190"),$AF47,0)),OFFSET(INDIRECT("'"&amp;'DATA for charts'!$F$5&amp;"'!$i190"),$AF47,0),"")</f>
        <v>13</v>
      </c>
      <c r="N47" s="388">
        <f ca="1">IF(ISNUMBER(OFFSET(INDIRECT("'"&amp;'DATA for charts'!$F$5&amp;"'!$j190"),$AF47,0)),OFFSET(INDIRECT("'"&amp;'DATA for charts'!$F$5&amp;"'!$j190"),$AF47,0),"")</f>
        <v>13</v>
      </c>
      <c r="O47" s="256">
        <f ca="1">IF(ISNUMBER(OFFSET(INDIRECT("'"&amp;'DATA for charts'!$G$5&amp;"'!$h190"),$AF47,0)),OFFSET(INDIRECT("'"&amp;'DATA for charts'!$G$5&amp;"'!$h190"),$AF47,0),"")</f>
        <v>3.43</v>
      </c>
      <c r="P47" s="222">
        <f ca="1">IF(ISNUMBER(OFFSET(INDIRECT("'"&amp;'DATA for charts'!$G$5&amp;"'!$i190"),$AF47,0)),OFFSET(INDIRECT("'"&amp;'DATA for charts'!$G$5&amp;"'!$i190"),$AF47,0),"")</f>
        <v>13</v>
      </c>
      <c r="Q47" s="388">
        <f ca="1">IF(ISNUMBER(OFFSET(INDIRECT("'"&amp;'DATA for charts'!$G$5&amp;"'!$j190"),$AF47,0)),OFFSET(INDIRECT("'"&amp;'DATA for charts'!$G$5&amp;"'!$j190"),$AF47,0),"")</f>
        <v>14</v>
      </c>
      <c r="R47" s="256">
        <f ca="1">IF(ISNUMBER(OFFSET(INDIRECT("'"&amp;'DATA for charts'!$H$5&amp;"'!$h190"),$AF47,0)),OFFSET(INDIRECT("'"&amp;'DATA for charts'!$H$5&amp;"'!$h190"),$AF47,0),"")</f>
        <v>3.3791996934678799</v>
      </c>
      <c r="S47" s="222">
        <f ca="1">IF(ISNUMBER(OFFSET(INDIRECT("'"&amp;'DATA for charts'!$H$5&amp;"'!$i190"),$AF47,0)),OFFSET(INDIRECT("'"&amp;'DATA for charts'!$H$5&amp;"'!$i190"),$AF47,0),"")</f>
        <v>13</v>
      </c>
      <c r="T47" s="388">
        <f ca="1">IF(ISNUMBER(OFFSET(INDIRECT("'"&amp;'DATA for charts'!$H$5&amp;"'!$j190"),$AF47,0)),OFFSET(INDIRECT("'"&amp;'DATA for charts'!$H$5&amp;"'!$j190"),$AF47,0),"")</f>
        <v>13</v>
      </c>
      <c r="U47" s="390">
        <f t="shared" ca="1" si="10"/>
        <v>3.0670000000000002</v>
      </c>
      <c r="V47" s="256">
        <f t="shared" ca="1" si="11"/>
        <v>3.4487326804979164</v>
      </c>
      <c r="W47" s="254">
        <f t="shared" ca="1" si="12"/>
        <v>3.3043901569222274</v>
      </c>
      <c r="X47" s="391">
        <f t="shared" ca="1" si="13"/>
        <v>0.11552288391194984</v>
      </c>
      <c r="Y47" s="386"/>
      <c r="Z47" s="390" t="str">
        <f>IF(ISNUMBER(YourData!$H195),YourData!$H195,"")</f>
        <v/>
      </c>
      <c r="AA47" s="222" t="str">
        <f>IF(ISNUMBER(YourData!$I195),YourData!$I195,"")</f>
        <v/>
      </c>
      <c r="AB47" s="389" t="str">
        <f>IF(ISNUMBER(YourData!$J195),YourData!$J195,"")</f>
        <v/>
      </c>
      <c r="AC47"/>
      <c r="AD47"/>
      <c r="AE47"/>
      <c r="AF47">
        <f t="shared" si="14"/>
        <v>5</v>
      </c>
      <c r="AG47"/>
      <c r="AH47"/>
      <c r="AI47"/>
      <c r="AJ47"/>
      <c r="AK47"/>
      <c r="AL47"/>
      <c r="AM47"/>
      <c r="AN47"/>
      <c r="AO47"/>
      <c r="AP47"/>
      <c r="AQ47"/>
      <c r="AR47"/>
      <c r="AS47"/>
      <c r="AT47"/>
      <c r="AU47"/>
      <c r="AV47"/>
      <c r="AW47"/>
      <c r="AX47"/>
      <c r="AY47"/>
      <c r="AZ47"/>
      <c r="BA47"/>
      <c r="BB47"/>
      <c r="BC47"/>
      <c r="BD47"/>
      <c r="BE47"/>
    </row>
    <row r="48" spans="2:57" ht="15">
      <c r="B48" s="351" t="s">
        <v>155</v>
      </c>
      <c r="C48" s="256">
        <f ca="1">IF(ISNUMBER(OFFSET(INDIRECT("'"&amp;'DATA for charts'!$C$5&amp;"'!$h190"),$AF48,0)),OFFSET(INDIRECT("'"&amp;'DATA for charts'!$C$5&amp;"'!$h190"),$AF48,0),"")</f>
        <v>3.3187387387387388</v>
      </c>
      <c r="D48" s="222">
        <f ca="1">IF(ISNUMBER(OFFSET(INDIRECT("'"&amp;'DATA for charts'!$C$5&amp;"'!$i190"),$AF48,0)),OFFSET(INDIRECT("'"&amp;'DATA for charts'!$C$5&amp;"'!$i190"),$AF48,0),"")</f>
        <v>17</v>
      </c>
      <c r="E48" s="388">
        <f ca="1">IF(ISNUMBER(OFFSET(INDIRECT("'"&amp;'DATA for charts'!$C$5&amp;"'!$j190"),$AF48,0)),OFFSET(INDIRECT("'"&amp;'DATA for charts'!$C$5&amp;"'!$j190"),$AF48,0),"")</f>
        <v>14</v>
      </c>
      <c r="F48" s="256">
        <f ca="1">IF(ISNUMBER(OFFSET(INDIRECT("'"&amp;'DATA for charts'!$D$5&amp;"'!$h190"),$AF48,0)),OFFSET(INDIRECT("'"&amp;'DATA for charts'!$D$5&amp;"'!$h190"),$AF48,0),"")</f>
        <v>3.290286</v>
      </c>
      <c r="G48" s="222">
        <f ca="1">IF(ISNUMBER(OFFSET(INDIRECT("'"&amp;'DATA for charts'!$D$5&amp;"'!$i190"),$AF48,0)),OFFSET(INDIRECT("'"&amp;'DATA for charts'!$D$5&amp;"'!$i190"),$AF48,0),"")</f>
        <v>17</v>
      </c>
      <c r="H48" s="388">
        <f ca="1">IF(ISNUMBER(OFFSET(INDIRECT("'"&amp;'DATA for charts'!$D$5&amp;"'!$j190"),$AF48,0)),OFFSET(INDIRECT("'"&amp;'DATA for charts'!$D$5&amp;"'!$j190"),$AF48,0),"")</f>
        <v>14</v>
      </c>
      <c r="I48" s="256">
        <f ca="1">IF(ISNUMBER(OFFSET(INDIRECT("'"&amp;'DATA for charts'!$E$5&amp;"'!$h190"),$AF48,0)),OFFSET(INDIRECT("'"&amp;'DATA for charts'!$E$5&amp;"'!$h190"),$AF48,0),"")</f>
        <v>3.1549999999999998</v>
      </c>
      <c r="J48" s="222">
        <f ca="1">IF(ISNUMBER(OFFSET(INDIRECT("'"&amp;'DATA for charts'!$E$5&amp;"'!$i190"),$AF48,0)),OFFSET(INDIRECT("'"&amp;'DATA for charts'!$E$5&amp;"'!$i190"),$AF48,0),"")</f>
        <v>29</v>
      </c>
      <c r="K48" s="388">
        <f ca="1">IF(ISNUMBER(OFFSET(INDIRECT("'"&amp;'DATA for charts'!$E$5&amp;"'!$j190"),$AF48,0)),OFFSET(INDIRECT("'"&amp;'DATA for charts'!$E$5&amp;"'!$j190"),$AF48,0),"")</f>
        <v>13</v>
      </c>
      <c r="L48" s="256">
        <f ca="1">IF(ISNUMBER(OFFSET(INDIRECT("'"&amp;'DATA for charts'!$F$5&amp;"'!$h190"),$AF48,0)),OFFSET(INDIRECT("'"&amp;'DATA for charts'!$F$5&amp;"'!$h190"),$AF48,0),"")</f>
        <v>3.6283710456183056</v>
      </c>
      <c r="M48" s="222">
        <f ca="1">IF(ISNUMBER(OFFSET(INDIRECT("'"&amp;'DATA for charts'!$F$5&amp;"'!$i190"),$AF48,0)),OFFSET(INDIRECT("'"&amp;'DATA for charts'!$F$5&amp;"'!$i190"),$AF48,0),"")</f>
        <v>17</v>
      </c>
      <c r="N48" s="388">
        <f ca="1">IF(ISNUMBER(OFFSET(INDIRECT("'"&amp;'DATA for charts'!$F$5&amp;"'!$j190"),$AF48,0)),OFFSET(INDIRECT("'"&amp;'DATA for charts'!$F$5&amp;"'!$j190"),$AF48,0),"")</f>
        <v>14</v>
      </c>
      <c r="O48" s="256">
        <f ca="1">IF(ISNUMBER(OFFSET(INDIRECT("'"&amp;'DATA for charts'!$G$5&amp;"'!$h190"),$AF48,0)),OFFSET(INDIRECT("'"&amp;'DATA for charts'!$G$5&amp;"'!$h190"),$AF48,0),"")</f>
        <v>3.64</v>
      </c>
      <c r="P48" s="222">
        <f ca="1">IF(ISNUMBER(OFFSET(INDIRECT("'"&amp;'DATA for charts'!$G$5&amp;"'!$i190"),$AF48,0)),OFFSET(INDIRECT("'"&amp;'DATA for charts'!$G$5&amp;"'!$i190"),$AF48,0),"")</f>
        <v>17</v>
      </c>
      <c r="Q48" s="388">
        <f ca="1">IF(ISNUMBER(OFFSET(INDIRECT("'"&amp;'DATA for charts'!$G$5&amp;"'!$j190"),$AF48,0)),OFFSET(INDIRECT("'"&amp;'DATA for charts'!$G$5&amp;"'!$j190"),$AF48,0),"")</f>
        <v>14</v>
      </c>
      <c r="R48" s="256">
        <f ca="1">IF(ISNUMBER(OFFSET(INDIRECT("'"&amp;'DATA for charts'!$H$5&amp;"'!$h190"),$AF48,0)),OFFSET(INDIRECT("'"&amp;'DATA for charts'!$H$5&amp;"'!$h190"),$AF48,0),"")</f>
        <v>3.4967169698079399</v>
      </c>
      <c r="S48" s="222">
        <f ca="1">IF(ISNUMBER(OFFSET(INDIRECT("'"&amp;'DATA for charts'!$H$5&amp;"'!$i190"),$AF48,0)),OFFSET(INDIRECT("'"&amp;'DATA for charts'!$H$5&amp;"'!$i190"),$AF48,0),"")</f>
        <v>17</v>
      </c>
      <c r="T48" s="388">
        <f ca="1">IF(ISNUMBER(OFFSET(INDIRECT("'"&amp;'DATA for charts'!$H$5&amp;"'!$j190"),$AF48,0)),OFFSET(INDIRECT("'"&amp;'DATA for charts'!$H$5&amp;"'!$j190"),$AF48,0),"")</f>
        <v>14</v>
      </c>
      <c r="U48" s="390">
        <f t="shared" ca="1" si="10"/>
        <v>3.1549999999999998</v>
      </c>
      <c r="V48" s="256">
        <f t="shared" ca="1" si="11"/>
        <v>3.64</v>
      </c>
      <c r="W48" s="254">
        <f t="shared" ca="1" si="12"/>
        <v>3.4215187923608306</v>
      </c>
      <c r="X48" s="391">
        <f t="shared" ca="1" si="13"/>
        <v>0.14174991558802832</v>
      </c>
      <c r="Y48" s="386"/>
      <c r="Z48" s="390" t="str">
        <f>IF(ISNUMBER(YourData!$H196),YourData!$H196,"")</f>
        <v/>
      </c>
      <c r="AA48" s="222" t="str">
        <f>IF(ISNUMBER(YourData!$I196),YourData!$I196,"")</f>
        <v/>
      </c>
      <c r="AB48" s="389" t="str">
        <f>IF(ISNUMBER(YourData!$J196),YourData!$J196,"")</f>
        <v/>
      </c>
      <c r="AC48"/>
      <c r="AD48"/>
      <c r="AE48"/>
      <c r="AF48">
        <f t="shared" si="14"/>
        <v>6</v>
      </c>
      <c r="AG48"/>
      <c r="AH48"/>
      <c r="AI48"/>
      <c r="AJ48"/>
      <c r="AK48"/>
      <c r="AL48"/>
      <c r="AM48"/>
      <c r="AN48"/>
      <c r="AO48"/>
      <c r="AP48"/>
      <c r="AQ48"/>
      <c r="AR48"/>
      <c r="AS48"/>
      <c r="AT48"/>
      <c r="AU48"/>
      <c r="AV48"/>
      <c r="AW48"/>
      <c r="AX48"/>
      <c r="AY48"/>
      <c r="AZ48"/>
      <c r="BA48"/>
      <c r="BB48"/>
      <c r="BC48"/>
      <c r="BD48"/>
      <c r="BE48"/>
    </row>
    <row r="49" spans="2:57" ht="15">
      <c r="B49" s="351" t="s">
        <v>157</v>
      </c>
      <c r="C49" s="256">
        <f ca="1">IF(ISNUMBER(OFFSET(INDIRECT("'"&amp;'DATA for charts'!$C$5&amp;"'!$h190"),$AF49,0)),OFFSET(INDIRECT("'"&amp;'DATA for charts'!$C$5&amp;"'!$h190"),$AF49,0),"")</f>
        <v>4.1921981981981986</v>
      </c>
      <c r="D49" s="222">
        <f ca="1">IF(ISNUMBER(OFFSET(INDIRECT("'"&amp;'DATA for charts'!$C$5&amp;"'!$i190"),$AF49,0)),OFFSET(INDIRECT("'"&amp;'DATA for charts'!$C$5&amp;"'!$i190"),$AF49,0),"")</f>
        <v>26</v>
      </c>
      <c r="E49" s="388">
        <f ca="1">IF(ISNUMBER(OFFSET(INDIRECT("'"&amp;'DATA for charts'!$C$5&amp;"'!$j190"),$AF49,0)),OFFSET(INDIRECT("'"&amp;'DATA for charts'!$C$5&amp;"'!$j190"),$AF49,0),"")</f>
        <v>14</v>
      </c>
      <c r="F49" s="256">
        <f ca="1">IF(ISNUMBER(OFFSET(INDIRECT("'"&amp;'DATA for charts'!$D$5&amp;"'!$h190"),$AF49,0)),OFFSET(INDIRECT("'"&amp;'DATA for charts'!$D$5&amp;"'!$h190"),$AF49,0),"")</f>
        <v>4.1195439999999994</v>
      </c>
      <c r="G49" s="222">
        <f ca="1">IF(ISNUMBER(OFFSET(INDIRECT("'"&amp;'DATA for charts'!$D$5&amp;"'!$i190"),$AF49,0)),OFFSET(INDIRECT("'"&amp;'DATA for charts'!$D$5&amp;"'!$i190"),$AF49,0),"")</f>
        <v>8</v>
      </c>
      <c r="H49" s="388">
        <f ca="1">IF(ISNUMBER(OFFSET(INDIRECT("'"&amp;'DATA for charts'!$D$5&amp;"'!$j190"),$AF49,0)),OFFSET(INDIRECT("'"&amp;'DATA for charts'!$D$5&amp;"'!$j190"),$AF49,0),"")</f>
        <v>14</v>
      </c>
      <c r="I49" s="256">
        <f ca="1">IF(ISNUMBER(OFFSET(INDIRECT("'"&amp;'DATA for charts'!$E$5&amp;"'!$h190"),$AF49,0)),OFFSET(INDIRECT("'"&amp;'DATA for charts'!$E$5&amp;"'!$h190"),$AF49,0),"")</f>
        <v>4.0380000000000003</v>
      </c>
      <c r="J49" s="222">
        <f ca="1">IF(ISNUMBER(OFFSET(INDIRECT("'"&amp;'DATA for charts'!$E$5&amp;"'!$i190"),$AF49,0)),OFFSET(INDIRECT("'"&amp;'DATA for charts'!$E$5&amp;"'!$i190"),$AF49,0),"")</f>
        <v>29</v>
      </c>
      <c r="K49" s="388">
        <f ca="1">IF(ISNUMBER(OFFSET(INDIRECT("'"&amp;'DATA for charts'!$E$5&amp;"'!$j190"),$AF49,0)),OFFSET(INDIRECT("'"&amp;'DATA for charts'!$E$5&amp;"'!$j190"),$AF49,0),"")</f>
        <v>13</v>
      </c>
      <c r="L49" s="256">
        <f ca="1">IF(ISNUMBER(OFFSET(INDIRECT("'"&amp;'DATA for charts'!$F$5&amp;"'!$h190"),$AF49,0)),OFFSET(INDIRECT("'"&amp;'DATA for charts'!$F$5&amp;"'!$h190"),$AF49,0),"")</f>
        <v>4.6719597500999726</v>
      </c>
      <c r="M49" s="222">
        <f ca="1">IF(ISNUMBER(OFFSET(INDIRECT("'"&amp;'DATA for charts'!$F$5&amp;"'!$i190"),$AF49,0)),OFFSET(INDIRECT("'"&amp;'DATA for charts'!$F$5&amp;"'!$i190"),$AF49,0),"")</f>
        <v>26</v>
      </c>
      <c r="N49" s="388">
        <f ca="1">IF(ISNUMBER(OFFSET(INDIRECT("'"&amp;'DATA for charts'!$F$5&amp;"'!$j190"),$AF49,0)),OFFSET(INDIRECT("'"&amp;'DATA for charts'!$F$5&amp;"'!$j190"),$AF49,0),"")</f>
        <v>14</v>
      </c>
      <c r="O49" s="256">
        <f ca="1">IF(ISNUMBER(OFFSET(INDIRECT("'"&amp;'DATA for charts'!$G$5&amp;"'!$h190"),$AF49,0)),OFFSET(INDIRECT("'"&amp;'DATA for charts'!$G$5&amp;"'!$h190"),$AF49,0),"")</f>
        <v>4.7</v>
      </c>
      <c r="P49" s="222">
        <f ca="1">IF(ISNUMBER(OFFSET(INDIRECT("'"&amp;'DATA for charts'!$G$5&amp;"'!$i190"),$AF49,0)),OFFSET(INDIRECT("'"&amp;'DATA for charts'!$G$5&amp;"'!$i190"),$AF49,0),"")</f>
        <v>29</v>
      </c>
      <c r="Q49" s="388">
        <f ca="1">IF(ISNUMBER(OFFSET(INDIRECT("'"&amp;'DATA for charts'!$G$5&amp;"'!$j190"),$AF49,0)),OFFSET(INDIRECT("'"&amp;'DATA for charts'!$G$5&amp;"'!$j190"),$AF49,0),"")</f>
        <v>14</v>
      </c>
      <c r="R49" s="256">
        <f ca="1">IF(ISNUMBER(OFFSET(INDIRECT("'"&amp;'DATA for charts'!$H$5&amp;"'!$h190"),$AF49,0)),OFFSET(INDIRECT("'"&amp;'DATA for charts'!$H$5&amp;"'!$h190"),$AF49,0),"")</f>
        <v>4.6505173238118402</v>
      </c>
      <c r="S49" s="222">
        <f ca="1">IF(ISNUMBER(OFFSET(INDIRECT("'"&amp;'DATA for charts'!$H$5&amp;"'!$i190"),$AF49,0)),OFFSET(INDIRECT("'"&amp;'DATA for charts'!$H$5&amp;"'!$i190"),$AF49,0),"")</f>
        <v>27</v>
      </c>
      <c r="T49" s="388">
        <f ca="1">IF(ISNUMBER(OFFSET(INDIRECT("'"&amp;'DATA for charts'!$H$5&amp;"'!$j190"),$AF49,0)),OFFSET(INDIRECT("'"&amp;'DATA for charts'!$H$5&amp;"'!$j190"),$AF49,0),"")</f>
        <v>13</v>
      </c>
      <c r="U49" s="390">
        <f t="shared" ca="1" si="10"/>
        <v>4.0380000000000003</v>
      </c>
      <c r="V49" s="256">
        <f t="shared" ca="1" si="11"/>
        <v>4.7</v>
      </c>
      <c r="W49" s="254">
        <f t="shared" ca="1" si="12"/>
        <v>4.3953698786850017</v>
      </c>
      <c r="X49" s="391">
        <f t="shared" ca="1" si="13"/>
        <v>0.15061303559691677</v>
      </c>
      <c r="Y49" s="386"/>
      <c r="Z49" s="390" t="str">
        <f>IF(ISNUMBER(YourData!$H197),YourData!$H197,"")</f>
        <v/>
      </c>
      <c r="AA49" s="222" t="str">
        <f>IF(ISNUMBER(YourData!$I197),YourData!$I197,"")</f>
        <v/>
      </c>
      <c r="AB49" s="389" t="str">
        <f>IF(ISNUMBER(YourData!$J197),YourData!$J197,"")</f>
        <v/>
      </c>
      <c r="AC49"/>
      <c r="AD49"/>
      <c r="AE49"/>
      <c r="AF49">
        <f t="shared" si="14"/>
        <v>7</v>
      </c>
      <c r="AG49"/>
      <c r="AH49"/>
      <c r="AI49"/>
      <c r="AJ49"/>
      <c r="AK49"/>
      <c r="AL49"/>
      <c r="AM49"/>
      <c r="AN49"/>
      <c r="AO49"/>
      <c r="AP49"/>
      <c r="AQ49"/>
      <c r="AR49"/>
      <c r="AS49"/>
      <c r="AT49"/>
      <c r="AU49"/>
      <c r="AV49"/>
      <c r="AW49"/>
      <c r="AX49"/>
      <c r="AY49"/>
      <c r="AZ49"/>
      <c r="BA49"/>
      <c r="BB49"/>
      <c r="BC49"/>
      <c r="BD49"/>
      <c r="BE49"/>
    </row>
    <row r="50" spans="2:57" ht="15">
      <c r="B50" s="351" t="s">
        <v>159</v>
      </c>
      <c r="C50" s="256">
        <f ca="1">IF(ISNUMBER(OFFSET(INDIRECT("'"&amp;'DATA for charts'!$C$5&amp;"'!$h190"),$AF50,0)),OFFSET(INDIRECT("'"&amp;'DATA for charts'!$C$5&amp;"'!$h190"),$AF50,0),"")</f>
        <v>5.0860180180180183</v>
      </c>
      <c r="D50" s="222">
        <f ca="1">IF(ISNUMBER(OFFSET(INDIRECT("'"&amp;'DATA for charts'!$C$5&amp;"'!$i190"),$AF50,0)),OFFSET(INDIRECT("'"&amp;'DATA for charts'!$C$5&amp;"'!$i190"),$AF50,0),"")</f>
        <v>30</v>
      </c>
      <c r="E50" s="388">
        <f ca="1">IF(ISNUMBER(OFFSET(INDIRECT("'"&amp;'DATA for charts'!$C$5&amp;"'!$j190"),$AF50,0)),OFFSET(INDIRECT("'"&amp;'DATA for charts'!$C$5&amp;"'!$j190"),$AF50,0),"")</f>
        <v>14</v>
      </c>
      <c r="F50" s="256">
        <f ca="1">IF(ISNUMBER(OFFSET(INDIRECT("'"&amp;'DATA for charts'!$D$5&amp;"'!$h190"),$AF50,0)),OFFSET(INDIRECT("'"&amp;'DATA for charts'!$D$5&amp;"'!$h190"),$AF50,0),"")</f>
        <v>5.4502549999999994</v>
      </c>
      <c r="G50" s="222">
        <f ca="1">IF(ISNUMBER(OFFSET(INDIRECT("'"&amp;'DATA for charts'!$D$5&amp;"'!$i190"),$AF50,0)),OFFSET(INDIRECT("'"&amp;'DATA for charts'!$D$5&amp;"'!$i190"),$AF50,0),"")</f>
        <v>2</v>
      </c>
      <c r="H50" s="388">
        <f ca="1">IF(ISNUMBER(OFFSET(INDIRECT("'"&amp;'DATA for charts'!$D$5&amp;"'!$j190"),$AF50,0)),OFFSET(INDIRECT("'"&amp;'DATA for charts'!$D$5&amp;"'!$j190"),$AF50,0),"")</f>
        <v>14</v>
      </c>
      <c r="I50" s="256">
        <f ca="1">IF(ISNUMBER(OFFSET(INDIRECT("'"&amp;'DATA for charts'!$E$5&amp;"'!$h190"),$AF50,0)),OFFSET(INDIRECT("'"&amp;'DATA for charts'!$E$5&amp;"'!$h190"),$AF50,0),"")</f>
        <v>4.9109999999999996</v>
      </c>
      <c r="J50" s="222">
        <f ca="1">IF(ISNUMBER(OFFSET(INDIRECT("'"&amp;'DATA for charts'!$E$5&amp;"'!$i190"),$AF50,0)),OFFSET(INDIRECT("'"&amp;'DATA for charts'!$E$5&amp;"'!$i190"),$AF50,0),"")</f>
        <v>30</v>
      </c>
      <c r="K50" s="388">
        <f ca="1">IF(ISNUMBER(OFFSET(INDIRECT("'"&amp;'DATA for charts'!$E$5&amp;"'!$j190"),$AF50,0)),OFFSET(INDIRECT("'"&amp;'DATA for charts'!$E$5&amp;"'!$j190"),$AF50,0),"")</f>
        <v>13</v>
      </c>
      <c r="L50" s="256">
        <f ca="1">IF(ISNUMBER(OFFSET(INDIRECT("'"&amp;'DATA for charts'!$F$5&amp;"'!$h190"),$AF50,0)),OFFSET(INDIRECT("'"&amp;'DATA for charts'!$F$5&amp;"'!$h190"),$AF50,0),"")</f>
        <v>5.7147972674268885</v>
      </c>
      <c r="M50" s="222">
        <f ca="1">IF(ISNUMBER(OFFSET(INDIRECT("'"&amp;'DATA for charts'!$F$5&amp;"'!$i190"),$AF50,0)),OFFSET(INDIRECT("'"&amp;'DATA for charts'!$F$5&amp;"'!$i190"),$AF50,0),"")</f>
        <v>30</v>
      </c>
      <c r="N50" s="388">
        <f ca="1">IF(ISNUMBER(OFFSET(INDIRECT("'"&amp;'DATA for charts'!$F$5&amp;"'!$j190"),$AF50,0)),OFFSET(INDIRECT("'"&amp;'DATA for charts'!$F$5&amp;"'!$j190"),$AF50,0),"")</f>
        <v>13</v>
      </c>
      <c r="O50" s="256">
        <f ca="1">IF(ISNUMBER(OFFSET(INDIRECT("'"&amp;'DATA for charts'!$G$5&amp;"'!$h190"),$AF50,0)),OFFSET(INDIRECT("'"&amp;'DATA for charts'!$G$5&amp;"'!$h190"),$AF50,0),"")</f>
        <v>5.58</v>
      </c>
      <c r="P50" s="222">
        <f ca="1">IF(ISNUMBER(OFFSET(INDIRECT("'"&amp;'DATA for charts'!$G$5&amp;"'!$i190"),$AF50,0)),OFFSET(INDIRECT("'"&amp;'DATA for charts'!$G$5&amp;"'!$i190"),$AF50,0),"")</f>
        <v>30</v>
      </c>
      <c r="Q50" s="388">
        <f ca="1">IF(ISNUMBER(OFFSET(INDIRECT("'"&amp;'DATA for charts'!$G$5&amp;"'!$j190"),$AF50,0)),OFFSET(INDIRECT("'"&amp;'DATA for charts'!$G$5&amp;"'!$j190"),$AF50,0),"")</f>
        <v>14</v>
      </c>
      <c r="R50" s="256">
        <f ca="1">IF(ISNUMBER(OFFSET(INDIRECT("'"&amp;'DATA for charts'!$H$5&amp;"'!$h190"),$AF50,0)),OFFSET(INDIRECT("'"&amp;'DATA for charts'!$H$5&amp;"'!$h190"),$AF50,0),"")</f>
        <v>5.4199267323811799</v>
      </c>
      <c r="S50" s="222">
        <f ca="1">IF(ISNUMBER(OFFSET(INDIRECT("'"&amp;'DATA for charts'!$H$5&amp;"'!$i190"),$AF50,0)),OFFSET(INDIRECT("'"&amp;'DATA for charts'!$H$5&amp;"'!$i190"),$AF50,0),"")</f>
        <v>30</v>
      </c>
      <c r="T50" s="388">
        <f ca="1">IF(ISNUMBER(OFFSET(INDIRECT("'"&amp;'DATA for charts'!$H$5&amp;"'!$j190"),$AF50,0)),OFFSET(INDIRECT("'"&amp;'DATA for charts'!$H$5&amp;"'!$j190"),$AF50,0),"")</f>
        <v>14</v>
      </c>
      <c r="U50" s="390">
        <f t="shared" ca="1" si="10"/>
        <v>4.9109999999999996</v>
      </c>
      <c r="V50" s="256">
        <f t="shared" ca="1" si="11"/>
        <v>5.7147972674268885</v>
      </c>
      <c r="W50" s="254">
        <f t="shared" ca="1" si="12"/>
        <v>5.3603328363043472</v>
      </c>
      <c r="X50" s="391">
        <f t="shared" ca="1" si="13"/>
        <v>0.14995286523682785</v>
      </c>
      <c r="Y50" s="386"/>
      <c r="Z50" s="390" t="str">
        <f>IF(ISNUMBER(YourData!$H198),YourData!$H198,"")</f>
        <v/>
      </c>
      <c r="AA50" s="222" t="str">
        <f>IF(ISNUMBER(YourData!$I198),YourData!$I198,"")</f>
        <v/>
      </c>
      <c r="AB50" s="389" t="str">
        <f>IF(ISNUMBER(YourData!$J198),YourData!$J198,"")</f>
        <v/>
      </c>
      <c r="AC50"/>
      <c r="AD50"/>
      <c r="AE50"/>
      <c r="AF50">
        <f t="shared" si="14"/>
        <v>8</v>
      </c>
      <c r="AG50"/>
      <c r="AH50"/>
      <c r="AI50"/>
      <c r="AJ50"/>
      <c r="AK50"/>
      <c r="AL50"/>
      <c r="AM50"/>
      <c r="AN50"/>
      <c r="AO50"/>
      <c r="AP50"/>
      <c r="AQ50"/>
      <c r="AR50"/>
      <c r="AS50"/>
      <c r="AT50"/>
      <c r="AU50"/>
      <c r="AV50"/>
      <c r="AW50"/>
      <c r="AX50"/>
      <c r="AY50"/>
      <c r="AZ50"/>
      <c r="BA50"/>
      <c r="BB50"/>
      <c r="BC50"/>
      <c r="BD50"/>
      <c r="BE50"/>
    </row>
    <row r="51" spans="2:57" ht="15">
      <c r="B51" s="351" t="s">
        <v>161</v>
      </c>
      <c r="C51" s="256">
        <f ca="1">IF(ISNUMBER(OFFSET(INDIRECT("'"&amp;'DATA for charts'!$C$5&amp;"'!$h190"),$AF51,0)),OFFSET(INDIRECT("'"&amp;'DATA for charts'!$C$5&amp;"'!$h190"),$AF51,0),"")</f>
        <v>5.5767027027027023</v>
      </c>
      <c r="D51" s="222">
        <f ca="1">IF(ISNUMBER(OFFSET(INDIRECT("'"&amp;'DATA for charts'!$C$5&amp;"'!$i190"),$AF51,0)),OFFSET(INDIRECT("'"&amp;'DATA for charts'!$C$5&amp;"'!$i190"),$AF51,0),"")</f>
        <v>18</v>
      </c>
      <c r="E51" s="388">
        <f ca="1">IF(ISNUMBER(OFFSET(INDIRECT("'"&amp;'DATA for charts'!$C$5&amp;"'!$j190"),$AF51,0)),OFFSET(INDIRECT("'"&amp;'DATA for charts'!$C$5&amp;"'!$j190"),$AF51,0),"")</f>
        <v>14</v>
      </c>
      <c r="F51" s="256">
        <f ca="1">IF(ISNUMBER(OFFSET(INDIRECT("'"&amp;'DATA for charts'!$D$5&amp;"'!$h190"),$AF51,0)),OFFSET(INDIRECT("'"&amp;'DATA for charts'!$D$5&amp;"'!$h190"),$AF51,0),"")</f>
        <v>6.2702109999999971</v>
      </c>
      <c r="G51" s="222">
        <f ca="1">IF(ISNUMBER(OFFSET(INDIRECT("'"&amp;'DATA for charts'!$D$5&amp;"'!$i190"),$AF51,0)),OFFSET(INDIRECT("'"&amp;'DATA for charts'!$D$5&amp;"'!$i190"),$AF51,0),"")</f>
        <v>1</v>
      </c>
      <c r="H51" s="388">
        <f ca="1">IF(ISNUMBER(OFFSET(INDIRECT("'"&amp;'DATA for charts'!$D$5&amp;"'!$j190"),$AF51,0)),OFFSET(INDIRECT("'"&amp;'DATA for charts'!$D$5&amp;"'!$j190"),$AF51,0),"")</f>
        <v>13</v>
      </c>
      <c r="I51" s="256">
        <f ca="1">IF(ISNUMBER(OFFSET(INDIRECT("'"&amp;'DATA for charts'!$E$5&amp;"'!$h190"),$AF51,0)),OFFSET(INDIRECT("'"&amp;'DATA for charts'!$E$5&amp;"'!$h190"),$AF51,0),"")</f>
        <v>5.2779999999999996</v>
      </c>
      <c r="J51" s="222">
        <f ca="1">IF(ISNUMBER(OFFSET(INDIRECT("'"&amp;'DATA for charts'!$E$5&amp;"'!$i190"),$AF51,0)),OFFSET(INDIRECT("'"&amp;'DATA for charts'!$E$5&amp;"'!$i190"),$AF51,0),"")</f>
        <v>10</v>
      </c>
      <c r="K51" s="388">
        <f ca="1">IF(ISNUMBER(OFFSET(INDIRECT("'"&amp;'DATA for charts'!$E$5&amp;"'!$j190"),$AF51,0)),OFFSET(INDIRECT("'"&amp;'DATA for charts'!$E$5&amp;"'!$j190"),$AF51,0),"")</f>
        <v>13</v>
      </c>
      <c r="L51" s="256">
        <f ca="1">IF(ISNUMBER(OFFSET(INDIRECT("'"&amp;'DATA for charts'!$F$5&amp;"'!$h190"),$AF51,0)),OFFSET(INDIRECT("'"&amp;'DATA for charts'!$F$5&amp;"'!$h190"),$AF51,0),"")</f>
        <v>6.2221109494864164</v>
      </c>
      <c r="M51" s="222">
        <f ca="1">IF(ISNUMBER(OFFSET(INDIRECT("'"&amp;'DATA for charts'!$F$5&amp;"'!$i190"),$AF51,0)),OFFSET(INDIRECT("'"&amp;'DATA for charts'!$F$5&amp;"'!$i190"),$AF51,0),"")</f>
        <v>18</v>
      </c>
      <c r="N51" s="388">
        <f ca="1">IF(ISNUMBER(OFFSET(INDIRECT("'"&amp;'DATA for charts'!$F$5&amp;"'!$j190"),$AF51,0)),OFFSET(INDIRECT("'"&amp;'DATA for charts'!$F$5&amp;"'!$j190"),$AF51,0),"")</f>
        <v>14</v>
      </c>
      <c r="O51" s="256">
        <f ca="1">IF(ISNUMBER(OFFSET(INDIRECT("'"&amp;'DATA for charts'!$G$5&amp;"'!$h190"),$AF51,0)),OFFSET(INDIRECT("'"&amp;'DATA for charts'!$G$5&amp;"'!$h190"),$AF51,0),"")</f>
        <v>6.07</v>
      </c>
      <c r="P51" s="222">
        <f ca="1">IF(ISNUMBER(OFFSET(INDIRECT("'"&amp;'DATA for charts'!$G$5&amp;"'!$i190"),$AF51,0)),OFFSET(INDIRECT("'"&amp;'DATA for charts'!$G$5&amp;"'!$i190"),$AF51,0),"")</f>
        <v>18</v>
      </c>
      <c r="Q51" s="388">
        <f ca="1">IF(ISNUMBER(OFFSET(INDIRECT("'"&amp;'DATA for charts'!$G$5&amp;"'!$j190"),$AF51,0)),OFFSET(INDIRECT("'"&amp;'DATA for charts'!$G$5&amp;"'!$j190"),$AF51,0),"")</f>
        <v>14</v>
      </c>
      <c r="R51" s="256">
        <f ca="1">IF(ISNUMBER(OFFSET(INDIRECT("'"&amp;'DATA for charts'!$H$5&amp;"'!$h190"),$AF51,0)),OFFSET(INDIRECT("'"&amp;'DATA for charts'!$H$5&amp;"'!$h190"),$AF51,0),"")</f>
        <v>5.9225700802273202</v>
      </c>
      <c r="S51" s="222">
        <f ca="1">IF(ISNUMBER(OFFSET(INDIRECT("'"&amp;'DATA for charts'!$H$5&amp;"'!$i190"),$AF51,0)),OFFSET(INDIRECT("'"&amp;'DATA for charts'!$H$5&amp;"'!$i190"),$AF51,0),"")</f>
        <v>18</v>
      </c>
      <c r="T51" s="388">
        <f ca="1">IF(ISNUMBER(OFFSET(INDIRECT("'"&amp;'DATA for charts'!$H$5&amp;"'!$j190"),$AF51,0)),OFFSET(INDIRECT("'"&amp;'DATA for charts'!$H$5&amp;"'!$j190"),$AF51,0),"")</f>
        <v>14</v>
      </c>
      <c r="U51" s="390">
        <f t="shared" ca="1" si="10"/>
        <v>5.2779999999999996</v>
      </c>
      <c r="V51" s="256">
        <f t="shared" ca="1" si="11"/>
        <v>6.2702109999999971</v>
      </c>
      <c r="W51" s="254">
        <f t="shared" ca="1" si="12"/>
        <v>5.8899324554027395</v>
      </c>
      <c r="X51" s="391">
        <f t="shared" ca="1" si="13"/>
        <v>0.16845880789173712</v>
      </c>
      <c r="Y51" s="386"/>
      <c r="Z51" s="390" t="str">
        <f>IF(ISNUMBER(YourData!$H199),YourData!$H199,"")</f>
        <v/>
      </c>
      <c r="AA51" s="222" t="str">
        <f>IF(ISNUMBER(YourData!$I199),YourData!$I199,"")</f>
        <v/>
      </c>
      <c r="AB51" s="389" t="str">
        <f>IF(ISNUMBER(YourData!$J199),YourData!$J199,"")</f>
        <v/>
      </c>
      <c r="AC51"/>
      <c r="AD51"/>
      <c r="AE51"/>
      <c r="AF51">
        <f t="shared" si="14"/>
        <v>9</v>
      </c>
      <c r="AG51"/>
      <c r="AH51"/>
      <c r="AI51"/>
      <c r="AJ51"/>
      <c r="AK51"/>
      <c r="AL51"/>
      <c r="AM51"/>
      <c r="AN51"/>
      <c r="AO51"/>
      <c r="AP51"/>
      <c r="AQ51"/>
      <c r="AR51"/>
      <c r="AS51"/>
      <c r="AT51"/>
      <c r="AU51"/>
      <c r="AV51"/>
      <c r="AW51"/>
      <c r="AX51"/>
      <c r="AY51"/>
      <c r="AZ51"/>
      <c r="BA51"/>
      <c r="BB51"/>
      <c r="BC51"/>
      <c r="BD51"/>
      <c r="BE51"/>
    </row>
    <row r="52" spans="2:57" ht="15">
      <c r="B52" s="351" t="s">
        <v>163</v>
      </c>
      <c r="C52" s="256">
        <f ca="1">IF(ISNUMBER(OFFSET(INDIRECT("'"&amp;'DATA for charts'!$C$5&amp;"'!$h190"),$AF52,0)),OFFSET(INDIRECT("'"&amp;'DATA for charts'!$C$5&amp;"'!$h190"),$AF52,0),"")</f>
        <v>5.4759189189189188</v>
      </c>
      <c r="D52" s="222">
        <f ca="1">IF(ISNUMBER(OFFSET(INDIRECT("'"&amp;'DATA for charts'!$C$5&amp;"'!$i190"),$AF52,0)),OFFSET(INDIRECT("'"&amp;'DATA for charts'!$C$5&amp;"'!$i190"),$AF52,0),"")</f>
        <v>28</v>
      </c>
      <c r="E52" s="388">
        <f ca="1">IF(ISNUMBER(OFFSET(INDIRECT("'"&amp;'DATA for charts'!$C$5&amp;"'!$j190"),$AF52,0)),OFFSET(INDIRECT("'"&amp;'DATA for charts'!$C$5&amp;"'!$j190"),$AF52,0),"")</f>
        <v>14</v>
      </c>
      <c r="F52" s="256">
        <f ca="1">IF(ISNUMBER(OFFSET(INDIRECT("'"&amp;'DATA for charts'!$D$5&amp;"'!$h190"),$AF52,0)),OFFSET(INDIRECT("'"&amp;'DATA for charts'!$D$5&amp;"'!$h190"),$AF52,0),"")</f>
        <v>6.1490109999999998</v>
      </c>
      <c r="G52" s="222">
        <f ca="1">IF(ISNUMBER(OFFSET(INDIRECT("'"&amp;'DATA for charts'!$D$5&amp;"'!$i190"),$AF52,0)),OFFSET(INDIRECT("'"&amp;'DATA for charts'!$D$5&amp;"'!$i190"),$AF52,0),"")</f>
        <v>28</v>
      </c>
      <c r="H52" s="388">
        <f ca="1">IF(ISNUMBER(OFFSET(INDIRECT("'"&amp;'DATA for charts'!$D$5&amp;"'!$j190"),$AF52,0)),OFFSET(INDIRECT("'"&amp;'DATA for charts'!$D$5&amp;"'!$j190"),$AF52,0),"")</f>
        <v>13</v>
      </c>
      <c r="I52" s="256">
        <f ca="1">IF(ISNUMBER(OFFSET(INDIRECT("'"&amp;'DATA for charts'!$E$5&amp;"'!$h190"),$AF52,0)),OFFSET(INDIRECT("'"&amp;'DATA for charts'!$E$5&amp;"'!$h190"),$AF52,0),"")</f>
        <v>5.2290000000000001</v>
      </c>
      <c r="J52" s="222">
        <f ca="1">IF(ISNUMBER(OFFSET(INDIRECT("'"&amp;'DATA for charts'!$E$5&amp;"'!$i190"),$AF52,0)),OFFSET(INDIRECT("'"&amp;'DATA for charts'!$E$5&amp;"'!$i190"),$AF52,0),"")</f>
        <v>29</v>
      </c>
      <c r="K52" s="388">
        <f ca="1">IF(ISNUMBER(OFFSET(INDIRECT("'"&amp;'DATA for charts'!$E$5&amp;"'!$j190"),$AF52,0)),OFFSET(INDIRECT("'"&amp;'DATA for charts'!$E$5&amp;"'!$j190"),$AF52,0),"")</f>
        <v>13</v>
      </c>
      <c r="L52" s="256">
        <f ca="1">IF(ISNUMBER(OFFSET(INDIRECT("'"&amp;'DATA for charts'!$F$5&amp;"'!$h190"),$AF52,0)),OFFSET(INDIRECT("'"&amp;'DATA for charts'!$F$5&amp;"'!$h190"),$AF52,0),"")</f>
        <v>6.193976005662666</v>
      </c>
      <c r="M52" s="222">
        <f ca="1">IF(ISNUMBER(OFFSET(INDIRECT("'"&amp;'DATA for charts'!$F$5&amp;"'!$i190"),$AF52,0)),OFFSET(INDIRECT("'"&amp;'DATA for charts'!$F$5&amp;"'!$i190"),$AF52,0),"")</f>
        <v>28</v>
      </c>
      <c r="N52" s="388">
        <f ca="1">IF(ISNUMBER(OFFSET(INDIRECT("'"&amp;'DATA for charts'!$F$5&amp;"'!$j190"),$AF52,0)),OFFSET(INDIRECT("'"&amp;'DATA for charts'!$F$5&amp;"'!$j190"),$AF52,0),"")</f>
        <v>13</v>
      </c>
      <c r="O52" s="256">
        <f ca="1">IF(ISNUMBER(OFFSET(INDIRECT("'"&amp;'DATA for charts'!$G$5&amp;"'!$h190"),$AF52,0)),OFFSET(INDIRECT("'"&amp;'DATA for charts'!$G$5&amp;"'!$h190"),$AF52,0),"")</f>
        <v>6.03</v>
      </c>
      <c r="P52" s="222">
        <f ca="1">IF(ISNUMBER(OFFSET(INDIRECT("'"&amp;'DATA for charts'!$G$5&amp;"'!$i190"),$AF52,0)),OFFSET(INDIRECT("'"&amp;'DATA for charts'!$G$5&amp;"'!$i190"),$AF52,0),"")</f>
        <v>28</v>
      </c>
      <c r="Q52" s="388">
        <f ca="1">IF(ISNUMBER(OFFSET(INDIRECT("'"&amp;'DATA for charts'!$G$5&amp;"'!$j190"),$AF52,0)),OFFSET(INDIRECT("'"&amp;'DATA for charts'!$G$5&amp;"'!$j190"),$AF52,0),"")</f>
        <v>14</v>
      </c>
      <c r="R52" s="256">
        <f ca="1">IF(ISNUMBER(OFFSET(INDIRECT("'"&amp;'DATA for charts'!$H$5&amp;"'!$h190"),$AF52,0)),OFFSET(INDIRECT("'"&amp;'DATA for charts'!$H$5&amp;"'!$h190"),$AF52,0),"")</f>
        <v>5.82402363247341</v>
      </c>
      <c r="S52" s="222">
        <f ca="1">IF(ISNUMBER(OFFSET(INDIRECT("'"&amp;'DATA for charts'!$H$5&amp;"'!$i190"),$AF52,0)),OFFSET(INDIRECT("'"&amp;'DATA for charts'!$H$5&amp;"'!$i190"),$AF52,0),"")</f>
        <v>28</v>
      </c>
      <c r="T52" s="388">
        <f ca="1">IF(ISNUMBER(OFFSET(INDIRECT("'"&amp;'DATA for charts'!$H$5&amp;"'!$j190"),$AF52,0)),OFFSET(INDIRECT("'"&amp;'DATA for charts'!$H$5&amp;"'!$j190"),$AF52,0),"")</f>
        <v>14</v>
      </c>
      <c r="U52" s="390">
        <f t="shared" ca="1" si="10"/>
        <v>5.2290000000000001</v>
      </c>
      <c r="V52" s="256">
        <f t="shared" ca="1" si="11"/>
        <v>6.193976005662666</v>
      </c>
      <c r="W52" s="254">
        <f t="shared" ca="1" si="12"/>
        <v>5.8169882595091664</v>
      </c>
      <c r="X52" s="391">
        <f t="shared" ca="1" si="13"/>
        <v>0.16588928198113467</v>
      </c>
      <c r="Y52" s="386"/>
      <c r="Z52" s="390" t="str">
        <f>IF(ISNUMBER(YourData!$H200),YourData!$H200,"")</f>
        <v/>
      </c>
      <c r="AA52" s="222" t="str">
        <f>IF(ISNUMBER(YourData!$I200),YourData!$I200,"")</f>
        <v/>
      </c>
      <c r="AB52" s="389" t="str">
        <f>IF(ISNUMBER(YourData!$J200),YourData!$J200,"")</f>
        <v/>
      </c>
      <c r="AC52"/>
      <c r="AD52"/>
      <c r="AE52"/>
      <c r="AF52">
        <f t="shared" si="14"/>
        <v>10</v>
      </c>
      <c r="AG52"/>
      <c r="AH52"/>
      <c r="AI52"/>
      <c r="AJ52"/>
      <c r="AK52"/>
      <c r="AL52"/>
      <c r="AM52"/>
      <c r="AN52"/>
      <c r="AO52"/>
      <c r="AP52"/>
      <c r="AQ52"/>
      <c r="AR52"/>
      <c r="AS52"/>
      <c r="AT52"/>
      <c r="AU52"/>
      <c r="AV52"/>
      <c r="AW52"/>
      <c r="AX52"/>
      <c r="AY52"/>
      <c r="AZ52"/>
      <c r="BA52"/>
      <c r="BB52"/>
      <c r="BC52"/>
      <c r="BD52"/>
      <c r="BE52"/>
    </row>
    <row r="53" spans="2:57" ht="15.75" thickBot="1">
      <c r="B53" s="499" t="s">
        <v>165</v>
      </c>
      <c r="C53" s="403">
        <f ca="1">IF(ISNUMBER(OFFSET(INDIRECT("'"&amp;'DATA for charts'!$C$5&amp;"'!$h190"),$AF53,0)),OFFSET(INDIRECT("'"&amp;'DATA for charts'!$C$5&amp;"'!$h190"),$AF53,0),"")</f>
        <v>5.5369999999999999</v>
      </c>
      <c r="D53" s="401">
        <f ca="1">IF(ISNUMBER(OFFSET(INDIRECT("'"&amp;'DATA for charts'!$C$5&amp;"'!$i190"),$AF53,0)),OFFSET(INDIRECT("'"&amp;'DATA for charts'!$C$5&amp;"'!$i190"),$AF53,0),"")</f>
        <v>1</v>
      </c>
      <c r="E53" s="402">
        <f ca="1">IF(ISNUMBER(OFFSET(INDIRECT("'"&amp;'DATA for charts'!$C$5&amp;"'!$j190"),$AF53,0)),OFFSET(INDIRECT("'"&amp;'DATA for charts'!$C$5&amp;"'!$j190"),$AF53,0),"")</f>
        <v>14</v>
      </c>
      <c r="F53" s="403">
        <f ca="1">IF(ISNUMBER(OFFSET(INDIRECT("'"&amp;'DATA for charts'!$D$5&amp;"'!$h190"),$AF53,0)),OFFSET(INDIRECT("'"&amp;'DATA for charts'!$D$5&amp;"'!$h190"),$AF53,0),"")</f>
        <v>6.4499759999999986</v>
      </c>
      <c r="G53" s="401">
        <f ca="1">IF(ISNUMBER(OFFSET(INDIRECT("'"&amp;'DATA for charts'!$D$5&amp;"'!$i190"),$AF53,0)),OFFSET(INDIRECT("'"&amp;'DATA for charts'!$D$5&amp;"'!$i190"),$AF53,0),"")</f>
        <v>1</v>
      </c>
      <c r="H53" s="402">
        <f ca="1">IF(ISNUMBER(OFFSET(INDIRECT("'"&amp;'DATA for charts'!$D$5&amp;"'!$j190"),$AF53,0)),OFFSET(INDIRECT("'"&amp;'DATA for charts'!$D$5&amp;"'!$j190"),$AF53,0),"")</f>
        <v>14</v>
      </c>
      <c r="I53" s="403">
        <f ca="1">IF(ISNUMBER(OFFSET(INDIRECT("'"&amp;'DATA for charts'!$E$5&amp;"'!$h190"),$AF53,0)),OFFSET(INDIRECT("'"&amp;'DATA for charts'!$E$5&amp;"'!$h190"),$AF53,0),"")</f>
        <v>5.2939999999999996</v>
      </c>
      <c r="J53" s="401">
        <f ca="1">IF(ISNUMBER(OFFSET(INDIRECT("'"&amp;'DATA for charts'!$E$5&amp;"'!$i190"),$AF53,0)),OFFSET(INDIRECT("'"&amp;'DATA for charts'!$E$5&amp;"'!$i190"),$AF53,0),"")</f>
        <v>1</v>
      </c>
      <c r="K53" s="402">
        <f ca="1">IF(ISNUMBER(OFFSET(INDIRECT("'"&amp;'DATA for charts'!$E$5&amp;"'!$j190"),$AF53,0)),OFFSET(INDIRECT("'"&amp;'DATA for charts'!$E$5&amp;"'!$j190"),$AF53,0),"")</f>
        <v>13</v>
      </c>
      <c r="L53" s="403">
        <f ca="1">IF(ISNUMBER(OFFSET(INDIRECT("'"&amp;'DATA for charts'!$F$5&amp;"'!$h190"),$AF53,0)),OFFSET(INDIRECT("'"&amp;'DATA for charts'!$F$5&amp;"'!$h190"),$AF53,0),"")</f>
        <v>6.2509574559818333</v>
      </c>
      <c r="M53" s="401">
        <f ca="1">IF(ISNUMBER(OFFSET(INDIRECT("'"&amp;'DATA for charts'!$F$5&amp;"'!$i190"),$AF53,0)),OFFSET(INDIRECT("'"&amp;'DATA for charts'!$F$5&amp;"'!$i190"),$AF53,0),"")</f>
        <v>1</v>
      </c>
      <c r="N53" s="402">
        <f ca="1">IF(ISNUMBER(OFFSET(INDIRECT("'"&amp;'DATA for charts'!$F$5&amp;"'!$j190"),$AF53,0)),OFFSET(INDIRECT("'"&amp;'DATA for charts'!$F$5&amp;"'!$j190"),$AF53,0),"")</f>
        <v>14</v>
      </c>
      <c r="O53" s="403">
        <f ca="1">IF(ISNUMBER(OFFSET(INDIRECT("'"&amp;'DATA for charts'!$G$5&amp;"'!$h190"),$AF53,0)),OFFSET(INDIRECT("'"&amp;'DATA for charts'!$G$5&amp;"'!$h190"),$AF53,0),"")</f>
        <v>6.12</v>
      </c>
      <c r="P53" s="401">
        <f ca="1">IF(ISNUMBER(OFFSET(INDIRECT("'"&amp;'DATA for charts'!$G$5&amp;"'!$i190"),$AF53,0)),OFFSET(INDIRECT("'"&amp;'DATA for charts'!$G$5&amp;"'!$i190"),$AF53,0),"")</f>
        <v>1</v>
      </c>
      <c r="Q53" s="402">
        <f ca="1">IF(ISNUMBER(OFFSET(INDIRECT("'"&amp;'DATA for charts'!$G$5&amp;"'!$j190"),$AF53,0)),OFFSET(INDIRECT("'"&amp;'DATA for charts'!$G$5&amp;"'!$j190"),$AF53,0),"")</f>
        <v>14</v>
      </c>
      <c r="R53" s="403">
        <f ca="1">IF(ISNUMBER(OFFSET(INDIRECT("'"&amp;'DATA for charts'!$H$5&amp;"'!$h190"),$AF53,0)),OFFSET(INDIRECT("'"&amp;'DATA for charts'!$H$5&amp;"'!$h190"),$AF53,0),"")</f>
        <v>5.94248537699381</v>
      </c>
      <c r="S53" s="401">
        <f ca="1">IF(ISNUMBER(OFFSET(INDIRECT("'"&amp;'DATA for charts'!$H$5&amp;"'!$i190"),$AF53,0)),OFFSET(INDIRECT("'"&amp;'DATA for charts'!$H$5&amp;"'!$i190"),$AF53,0),"")</f>
        <v>1</v>
      </c>
      <c r="T53" s="402">
        <f ca="1">IF(ISNUMBER(OFFSET(INDIRECT("'"&amp;'DATA for charts'!$H$5&amp;"'!$j190"),$AF53,0)),OFFSET(INDIRECT("'"&amp;'DATA for charts'!$H$5&amp;"'!$j190"),$AF53,0),"")</f>
        <v>14</v>
      </c>
      <c r="U53" s="404">
        <f t="shared" ca="1" si="10"/>
        <v>5.2939999999999996</v>
      </c>
      <c r="V53" s="403">
        <f t="shared" ca="1" si="11"/>
        <v>6.4499759999999986</v>
      </c>
      <c r="W53" s="405">
        <f t="shared" ca="1" si="12"/>
        <v>5.9324031388292733</v>
      </c>
      <c r="X53" s="406">
        <f t="shared" ca="1" si="13"/>
        <v>0.19485796446195738</v>
      </c>
      <c r="Y53" s="386"/>
      <c r="Z53" s="404" t="str">
        <f>IF(ISNUMBER(YourData!$H201),YourData!$H201,"")</f>
        <v/>
      </c>
      <c r="AA53" s="401" t="str">
        <f>IF(ISNUMBER(YourData!$I201),YourData!$I201,"")</f>
        <v/>
      </c>
      <c r="AB53" s="407" t="str">
        <f>IF(ISNUMBER(YourData!$J201),YourData!$J201,"")</f>
        <v/>
      </c>
      <c r="AC53"/>
      <c r="AD53"/>
      <c r="AE53"/>
      <c r="AF53">
        <f t="shared" si="14"/>
        <v>11</v>
      </c>
      <c r="AG53"/>
      <c r="AH53"/>
      <c r="AI53"/>
      <c r="AJ53"/>
      <c r="AK53"/>
      <c r="AL53"/>
      <c r="AM53"/>
      <c r="AN53"/>
      <c r="AO53"/>
      <c r="AP53"/>
      <c r="AQ53"/>
      <c r="AR53"/>
      <c r="AS53"/>
      <c r="AT53"/>
      <c r="AU53"/>
      <c r="AV53"/>
      <c r="AW53"/>
      <c r="AX53"/>
      <c r="AY53"/>
      <c r="AZ53"/>
      <c r="BA53"/>
      <c r="BB53"/>
      <c r="BC53"/>
      <c r="BD53"/>
      <c r="BE53"/>
    </row>
    <row r="54" spans="2:57" ht="15.75" thickTop="1">
      <c r="B54" s="497" t="s">
        <v>852</v>
      </c>
      <c r="C54" s="162"/>
      <c r="D54" s="163"/>
      <c r="E54" s="164"/>
      <c r="F54" s="162"/>
      <c r="G54" s="163"/>
      <c r="H54" s="164"/>
      <c r="I54" s="162"/>
      <c r="J54" s="163"/>
      <c r="K54" s="164"/>
      <c r="L54" s="162"/>
      <c r="M54" s="163"/>
      <c r="N54" s="164"/>
      <c r="O54" s="162"/>
      <c r="P54" s="163"/>
      <c r="Q54" s="164"/>
      <c r="R54" s="162"/>
      <c r="S54" s="163"/>
      <c r="T54" s="164"/>
      <c r="U54" s="501"/>
      <c r="V54" s="498"/>
      <c r="W54" s="498"/>
      <c r="X54" s="461"/>
      <c r="Y54" s="146"/>
      <c r="Z54" s="501"/>
      <c r="AA54" s="502"/>
      <c r="AB54" s="461"/>
      <c r="AC54"/>
      <c r="AD54"/>
      <c r="AE54"/>
      <c r="AF54"/>
      <c r="AG54"/>
      <c r="AH54" s="536" t="s">
        <v>919</v>
      </c>
      <c r="AI54"/>
      <c r="AJ54"/>
      <c r="AK54"/>
      <c r="AL54"/>
      <c r="AM54"/>
      <c r="AN54"/>
      <c r="AO54"/>
      <c r="AP54"/>
      <c r="AQ54"/>
      <c r="AR54"/>
      <c r="AS54"/>
      <c r="AT54"/>
      <c r="AU54"/>
      <c r="AV54"/>
      <c r="AW54"/>
      <c r="AX54"/>
      <c r="AY54"/>
      <c r="AZ54"/>
      <c r="BA54"/>
      <c r="BB54"/>
      <c r="BC54"/>
      <c r="BD54"/>
      <c r="BE54"/>
    </row>
    <row r="55" spans="2:57" ht="15">
      <c r="B55" s="351" t="s">
        <v>143</v>
      </c>
      <c r="C55" s="378">
        <f ca="1">IF(ISNUMBER(OFFSET(INDIRECT("'"&amp;'DATA for charts'!$C$5&amp;"'!$p190"),$AF55,0)),OFFSET(INDIRECT("'"&amp;'DATA for charts'!$C$5&amp;"'!$p190"),$AF55,0),"")</f>
        <v>1.982</v>
      </c>
      <c r="D55" s="380">
        <f ca="1">IF(ISNUMBER(OFFSET(INDIRECT("'"&amp;'DATA for charts'!$C$5&amp;"'!$q190"),$AF55,0)),OFFSET(INDIRECT("'"&amp;'DATA for charts'!$C$5&amp;"'!$q190"),$AF55,0),"")</f>
        <v>22</v>
      </c>
      <c r="E55" s="381">
        <f ca="1">IF(ISNUMBER(OFFSET(INDIRECT("'"&amp;'DATA for charts'!$C$5&amp;"'!$r190"),$AF55,0)),OFFSET(INDIRECT("'"&amp;'DATA for charts'!$C$5&amp;"'!$r190"),$AF55,0),"")</f>
        <v>16</v>
      </c>
      <c r="F55" s="378">
        <f ca="1">IF(ISNUMBER(OFFSET(INDIRECT("'"&amp;'DATA for charts'!$D$5&amp;"'!$p190"),$AF55,0)),OFFSET(INDIRECT("'"&amp;'DATA for charts'!$D$5&amp;"'!$p190"),$AF55,0),"")</f>
        <v>2.2416019999999999</v>
      </c>
      <c r="G55" s="380">
        <f ca="1">IF(ISNUMBER(OFFSET(INDIRECT("'"&amp;'DATA for charts'!$D$5&amp;"'!$q190"),$AF55,0)),OFFSET(INDIRECT("'"&amp;'DATA for charts'!$D$5&amp;"'!$q190"),$AF55,0),"")</f>
        <v>22</v>
      </c>
      <c r="H55" s="381">
        <f ca="1">IF(ISNUMBER(OFFSET(INDIRECT("'"&amp;'DATA for charts'!$D$5&amp;"'!$r190"),$AF55,0)),OFFSET(INDIRECT("'"&amp;'DATA for charts'!$D$5&amp;"'!$r190"),$AF55,0),"")</f>
        <v>15</v>
      </c>
      <c r="I55" s="378">
        <f ca="1">IF(ISNUMBER(OFFSET(INDIRECT("'"&amp;'DATA for charts'!$E$5&amp;"'!$p190"),$AF55,0)),OFFSET(INDIRECT("'"&amp;'DATA for charts'!$E$5&amp;"'!$p190"),$AF55,0),"")</f>
        <v>1.637</v>
      </c>
      <c r="J55" s="380">
        <f ca="1">IF(ISNUMBER(OFFSET(INDIRECT("'"&amp;'DATA for charts'!$E$5&amp;"'!$q190"),$AF55,0)),OFFSET(INDIRECT("'"&amp;'DATA for charts'!$E$5&amp;"'!$q190"),$AF55,0),"")</f>
        <v>22</v>
      </c>
      <c r="K55" s="381">
        <f ca="1">IF(ISNUMBER(OFFSET(INDIRECT("'"&amp;'DATA for charts'!$E$5&amp;"'!$r190"),$AF55,0)),OFFSET(INDIRECT("'"&amp;'DATA for charts'!$E$5&amp;"'!$r190"),$AF55,0),"")</f>
        <v>15</v>
      </c>
      <c r="L55" s="378">
        <f ca="1">IF(ISNUMBER(OFFSET(INDIRECT("'"&amp;'DATA for charts'!$F$5&amp;"'!$p190"),$AF55,0)),OFFSET(INDIRECT("'"&amp;'DATA for charts'!$F$5&amp;"'!$p190"),$AF55,0),"")</f>
        <v>2.0778820707979389</v>
      </c>
      <c r="M55" s="380">
        <f ca="1">IF(ISNUMBER(OFFSET(INDIRECT("'"&amp;'DATA for charts'!$F$5&amp;"'!$q190"),$AF55,0)),OFFSET(INDIRECT("'"&amp;'DATA for charts'!$F$5&amp;"'!$q190"),$AF55,0),"")</f>
        <v>22</v>
      </c>
      <c r="N55" s="381">
        <f ca="1">IF(ISNUMBER(OFFSET(INDIRECT("'"&amp;'DATA for charts'!$F$5&amp;"'!$r190"),$AF55,0)),OFFSET(INDIRECT("'"&amp;'DATA for charts'!$F$5&amp;"'!$r190"),$AF55,0),"")</f>
        <v>15</v>
      </c>
      <c r="O55" s="378">
        <f ca="1">IF(ISNUMBER(OFFSET(INDIRECT("'"&amp;'DATA for charts'!$G$5&amp;"'!$p190"),$AF55,0)),OFFSET(INDIRECT("'"&amp;'DATA for charts'!$G$5&amp;"'!$p190"),$AF55,0),"")</f>
        <v>1.81</v>
      </c>
      <c r="P55" s="380">
        <f ca="1">IF(ISNUMBER(OFFSET(INDIRECT("'"&amp;'DATA for charts'!$G$5&amp;"'!$q190"),$AF55,0)),OFFSET(INDIRECT("'"&amp;'DATA for charts'!$G$5&amp;"'!$q190"),$AF55,0),"")</f>
        <v>22</v>
      </c>
      <c r="Q55" s="381">
        <f ca="1">IF(ISNUMBER(OFFSET(INDIRECT("'"&amp;'DATA for charts'!$G$5&amp;"'!$r190"),$AF55,0)),OFFSET(INDIRECT("'"&amp;'DATA for charts'!$G$5&amp;"'!$r190"),$AF55,0),"")</f>
        <v>16</v>
      </c>
      <c r="R55" s="378">
        <f ca="1">IF(ISNUMBER(OFFSET(INDIRECT("'"&amp;'DATA for charts'!$H$5&amp;"'!$p190"),$AF55,0)),OFFSET(INDIRECT("'"&amp;'DATA for charts'!$H$5&amp;"'!$p190"),$AF55,0),"")</f>
        <v>1.8776377868652301</v>
      </c>
      <c r="S55" s="380">
        <f ca="1">IF(ISNUMBER(OFFSET(INDIRECT("'"&amp;'DATA for charts'!$H$5&amp;"'!$q190"),$AF55,0)),OFFSET(INDIRECT("'"&amp;'DATA for charts'!$H$5&amp;"'!$q190"),$AF55,0),"")</f>
        <v>22</v>
      </c>
      <c r="T55" s="381">
        <f ca="1">IF(ISNUMBER(OFFSET(INDIRECT("'"&amp;'DATA for charts'!$H$5&amp;"'!$r190"),$AF55,0)),OFFSET(INDIRECT("'"&amp;'DATA for charts'!$H$5&amp;"'!$r190"),$AF55,0),"")</f>
        <v>15</v>
      </c>
      <c r="U55" s="383">
        <f t="shared" ref="U55:U66" ca="1" si="15">MIN(C55,F55,I55,L55,O55,R55)</f>
        <v>1.637</v>
      </c>
      <c r="V55" s="378">
        <f t="shared" ref="V55:V66" ca="1" si="16">MAX(C55,F55,I55,L55,O55,R55)</f>
        <v>2.2416019999999999</v>
      </c>
      <c r="W55" s="384">
        <f t="shared" ref="W55:W66" ca="1" si="17">AVERAGE(C55,F55,I55,L55,O55,R55)</f>
        <v>1.9376869762771951</v>
      </c>
      <c r="X55" s="385">
        <f t="shared" ref="X55:X66" ca="1" si="18">IF(W55=0,"----",ABS((V55-U55)/W55))</f>
        <v>0.31202253377457223</v>
      </c>
      <c r="Y55" s="386"/>
      <c r="Z55" s="383" t="str">
        <f>IF(ISNUMBER(YourData!$P190),YourData!$P190,"")</f>
        <v/>
      </c>
      <c r="AA55" s="380" t="str">
        <f>IF(ISNUMBER(YourData!$Q190),YourData!$Q190,"")</f>
        <v/>
      </c>
      <c r="AB55" s="382" t="str">
        <f>IF(ISNUMBER(YourData!$R190),YourData!$R190,"")</f>
        <v/>
      </c>
      <c r="AC55"/>
      <c r="AD55"/>
      <c r="AE55"/>
      <c r="AF55">
        <v>0</v>
      </c>
      <c r="AG55"/>
      <c r="AH55" s="236">
        <f ca="1">MAX(C55:C66)</f>
        <v>3.0390000000000001</v>
      </c>
      <c r="AI55" s="236">
        <f ca="1">MAX(F55:F66)</f>
        <v>3.3764349999999999</v>
      </c>
      <c r="AJ55" s="236">
        <f ca="1">MAX(I55:I66)</f>
        <v>2.556</v>
      </c>
      <c r="AK55" s="236">
        <f ca="1">MAX(L55:L66)</f>
        <v>3.040447251546055</v>
      </c>
      <c r="AL55" s="236">
        <f ca="1">MAX(O55:O66)</f>
        <v>2.9</v>
      </c>
      <c r="AM55" s="236">
        <f ca="1">MAX(R55:R66)</f>
        <v>2.9400681135389499</v>
      </c>
      <c r="AN55" s="236" t="e">
        <f>MAX(#REF!)</f>
        <v>#REF!</v>
      </c>
      <c r="AO55" s="236" t="e">
        <f>MAX(#REF!)</f>
        <v>#REF!</v>
      </c>
      <c r="AP55"/>
      <c r="AQ55"/>
      <c r="AR55"/>
      <c r="AS55"/>
      <c r="AT55"/>
      <c r="AU55"/>
      <c r="AV55"/>
      <c r="AW55"/>
      <c r="AX55"/>
      <c r="AY55"/>
      <c r="AZ55"/>
      <c r="BA55"/>
      <c r="BB55"/>
      <c r="BC55"/>
      <c r="BD55"/>
      <c r="BE55"/>
    </row>
    <row r="56" spans="2:57" ht="15">
      <c r="B56" s="351" t="s">
        <v>145</v>
      </c>
      <c r="C56" s="256">
        <f ca="1">IF(ISNUMBER(OFFSET(INDIRECT("'"&amp;'DATA for charts'!$C$5&amp;"'!$p190"),$AF56,0)),OFFSET(INDIRECT("'"&amp;'DATA for charts'!$C$5&amp;"'!$p190"),$AF56,0),"")</f>
        <v>1.0960000000000001</v>
      </c>
      <c r="D56" s="222">
        <f ca="1">IF(ISNUMBER(OFFSET(INDIRECT("'"&amp;'DATA for charts'!$C$5&amp;"'!$q190"),$AF56,0)),OFFSET(INDIRECT("'"&amp;'DATA for charts'!$C$5&amp;"'!$q190"),$AF56,0),"")</f>
        <v>15</v>
      </c>
      <c r="E56" s="388">
        <f ca="1">IF(ISNUMBER(OFFSET(INDIRECT("'"&amp;'DATA for charts'!$C$5&amp;"'!$r190"),$AF56,0)),OFFSET(INDIRECT("'"&amp;'DATA for charts'!$C$5&amp;"'!$r190"),$AF56,0),"")</f>
        <v>16</v>
      </c>
      <c r="F56" s="256">
        <f ca="1">IF(ISNUMBER(OFFSET(INDIRECT("'"&amp;'DATA for charts'!$D$5&amp;"'!$p190"),$AF56,0)),OFFSET(INDIRECT("'"&amp;'DATA for charts'!$D$5&amp;"'!$p190"),$AF56,0),"")</f>
        <v>0.99616540000000009</v>
      </c>
      <c r="G56" s="222">
        <f ca="1">IF(ISNUMBER(OFFSET(INDIRECT("'"&amp;'DATA for charts'!$D$5&amp;"'!$q190"),$AF56,0)),OFFSET(INDIRECT("'"&amp;'DATA for charts'!$D$5&amp;"'!$q190"),$AF56,0),"")</f>
        <v>15</v>
      </c>
      <c r="H56" s="388">
        <f ca="1">IF(ISNUMBER(OFFSET(INDIRECT("'"&amp;'DATA for charts'!$D$5&amp;"'!$r190"),$AF56,0)),OFFSET(INDIRECT("'"&amp;'DATA for charts'!$D$5&amp;"'!$r190"),$AF56,0),"")</f>
        <v>15</v>
      </c>
      <c r="I56" s="256">
        <f ca="1">IF(ISNUMBER(OFFSET(INDIRECT("'"&amp;'DATA for charts'!$E$5&amp;"'!$p190"),$AF56,0)),OFFSET(INDIRECT("'"&amp;'DATA for charts'!$E$5&amp;"'!$p190"),$AF56,0),"")</f>
        <v>0.58799999999999997</v>
      </c>
      <c r="J56" s="222">
        <f ca="1">IF(ISNUMBER(OFFSET(INDIRECT("'"&amp;'DATA for charts'!$E$5&amp;"'!$q190"),$AF56,0)),OFFSET(INDIRECT("'"&amp;'DATA for charts'!$E$5&amp;"'!$q190"),$AF56,0),"")</f>
        <v>15</v>
      </c>
      <c r="K56" s="388">
        <f ca="1">IF(ISNUMBER(OFFSET(INDIRECT("'"&amp;'DATA for charts'!$E$5&amp;"'!$r190"),$AF56,0)),OFFSET(INDIRECT("'"&amp;'DATA for charts'!$E$5&amp;"'!$r190"),$AF56,0),"")</f>
        <v>15</v>
      </c>
      <c r="L56" s="256">
        <f ca="1">IF(ISNUMBER(OFFSET(INDIRECT("'"&amp;'DATA for charts'!$F$5&amp;"'!$p190"),$AF56,0)),OFFSET(INDIRECT("'"&amp;'DATA for charts'!$F$5&amp;"'!$p190"),$AF56,0),"")</f>
        <v>0.97943099104329445</v>
      </c>
      <c r="M56" s="222">
        <f ca="1">IF(ISNUMBER(OFFSET(INDIRECT("'"&amp;'DATA for charts'!$F$5&amp;"'!$q190"),$AF56,0)),OFFSET(INDIRECT("'"&amp;'DATA for charts'!$F$5&amp;"'!$q190"),$AF56,0),"")</f>
        <v>15</v>
      </c>
      <c r="N56" s="388">
        <f ca="1">IF(ISNUMBER(OFFSET(INDIRECT("'"&amp;'DATA for charts'!$F$5&amp;"'!$r190"),$AF56,0)),OFFSET(INDIRECT("'"&amp;'DATA for charts'!$F$5&amp;"'!$r190"),$AF56,0),"")</f>
        <v>15</v>
      </c>
      <c r="O56" s="256">
        <f ca="1">IF(ISNUMBER(OFFSET(INDIRECT("'"&amp;'DATA for charts'!$G$5&amp;"'!$p190"),$AF56,0)),OFFSET(INDIRECT("'"&amp;'DATA for charts'!$G$5&amp;"'!$p190"),$AF56,0),"")</f>
        <v>0.85</v>
      </c>
      <c r="P56" s="222">
        <f ca="1">IF(ISNUMBER(OFFSET(INDIRECT("'"&amp;'DATA for charts'!$G$5&amp;"'!$q190"),$AF56,0)),OFFSET(INDIRECT("'"&amp;'DATA for charts'!$G$5&amp;"'!$q190"),$AF56,0),"")</f>
        <v>15</v>
      </c>
      <c r="Q56" s="388">
        <f ca="1">IF(ISNUMBER(OFFSET(INDIRECT("'"&amp;'DATA for charts'!$G$5&amp;"'!$r190"),$AF56,0)),OFFSET(INDIRECT("'"&amp;'DATA for charts'!$G$5&amp;"'!$r190"),$AF56,0),"")</f>
        <v>16</v>
      </c>
      <c r="R56" s="256">
        <f ca="1">IF(ISNUMBER(OFFSET(INDIRECT("'"&amp;'DATA for charts'!$H$5&amp;"'!$p190"),$AF56,0)),OFFSET(INDIRECT("'"&amp;'DATA for charts'!$H$5&amp;"'!$p190"),$AF56,0),"")</f>
        <v>0.82937795850965701</v>
      </c>
      <c r="S56" s="222">
        <f ca="1">IF(ISNUMBER(OFFSET(INDIRECT("'"&amp;'DATA for charts'!$H$5&amp;"'!$q190"),$AF56,0)),OFFSET(INDIRECT("'"&amp;'DATA for charts'!$H$5&amp;"'!$q190"),$AF56,0),"")</f>
        <v>15</v>
      </c>
      <c r="T56" s="388">
        <f ca="1">IF(ISNUMBER(OFFSET(INDIRECT("'"&amp;'DATA for charts'!$H$5&amp;"'!$r190"),$AF56,0)),OFFSET(INDIRECT("'"&amp;'DATA for charts'!$H$5&amp;"'!$r190"),$AF56,0),"")</f>
        <v>15</v>
      </c>
      <c r="U56" s="390">
        <f t="shared" ca="1" si="15"/>
        <v>0.58799999999999997</v>
      </c>
      <c r="V56" s="256">
        <f t="shared" ca="1" si="16"/>
        <v>1.0960000000000001</v>
      </c>
      <c r="W56" s="254">
        <f t="shared" ca="1" si="17"/>
        <v>0.88982905825882541</v>
      </c>
      <c r="X56" s="391">
        <f t="shared" ca="1" si="18"/>
        <v>0.57089616852255876</v>
      </c>
      <c r="Y56" s="386"/>
      <c r="Z56" s="390" t="str">
        <f>IF(ISNUMBER(YourData!$P191),YourData!$P191,"")</f>
        <v/>
      </c>
      <c r="AA56" s="222" t="str">
        <f>IF(ISNUMBER(YourData!$Q191),YourData!$Q191,"")</f>
        <v/>
      </c>
      <c r="AB56" s="389" t="str">
        <f>IF(ISNUMBER(YourData!$R191),YourData!$R191,"")</f>
        <v/>
      </c>
      <c r="AC56"/>
      <c r="AD56"/>
      <c r="AE56"/>
      <c r="AF56">
        <f>AF55+1</f>
        <v>1</v>
      </c>
      <c r="AG56"/>
      <c r="AH56"/>
      <c r="AI56"/>
      <c r="AJ56"/>
      <c r="AK56"/>
      <c r="AL56"/>
      <c r="AM56"/>
      <c r="AN56"/>
      <c r="AO56"/>
      <c r="AP56"/>
      <c r="AQ56"/>
      <c r="AR56"/>
      <c r="AS56"/>
      <c r="AT56"/>
      <c r="AU56"/>
      <c r="AV56"/>
      <c r="AW56"/>
      <c r="AX56"/>
      <c r="AY56"/>
      <c r="AZ56"/>
      <c r="BA56"/>
      <c r="BB56"/>
      <c r="BC56"/>
      <c r="BD56"/>
      <c r="BE56"/>
    </row>
    <row r="57" spans="2:57" ht="15">
      <c r="B57" s="351" t="s">
        <v>147</v>
      </c>
      <c r="C57" s="256">
        <f ca="1">IF(ISNUMBER(OFFSET(INDIRECT("'"&amp;'DATA for charts'!$C$5&amp;"'!$p190"),$AF57,0)),OFFSET(INDIRECT("'"&amp;'DATA for charts'!$C$5&amp;"'!$p190"),$AF57,0),"")</f>
        <v>1.508</v>
      </c>
      <c r="D57" s="222">
        <f ca="1">IF(ISNUMBER(OFFSET(INDIRECT("'"&amp;'DATA for charts'!$C$5&amp;"'!$q190"),$AF57,0)),OFFSET(INDIRECT("'"&amp;'DATA for charts'!$C$5&amp;"'!$q190"),$AF57,0),"")</f>
        <v>10</v>
      </c>
      <c r="E57" s="388">
        <f ca="1">IF(ISNUMBER(OFFSET(INDIRECT("'"&amp;'DATA for charts'!$C$5&amp;"'!$r190"),$AF57,0)),OFFSET(INDIRECT("'"&amp;'DATA for charts'!$C$5&amp;"'!$r190"),$AF57,0),"")</f>
        <v>15</v>
      </c>
      <c r="F57" s="256">
        <f ca="1">IF(ISNUMBER(OFFSET(INDIRECT("'"&amp;'DATA for charts'!$D$5&amp;"'!$p190"),$AF57,0)),OFFSET(INDIRECT("'"&amp;'DATA for charts'!$D$5&amp;"'!$p190"),$AF57,0),"")</f>
        <v>1.4340539999999999</v>
      </c>
      <c r="G57" s="222">
        <f ca="1">IF(ISNUMBER(OFFSET(INDIRECT("'"&amp;'DATA for charts'!$D$5&amp;"'!$q190"),$AF57,0)),OFFSET(INDIRECT("'"&amp;'DATA for charts'!$D$5&amp;"'!$q190"),$AF57,0),"")</f>
        <v>24</v>
      </c>
      <c r="H57" s="388">
        <f ca="1">IF(ISNUMBER(OFFSET(INDIRECT("'"&amp;'DATA for charts'!$D$5&amp;"'!$r190"),$AF57,0)),OFFSET(INDIRECT("'"&amp;'DATA for charts'!$D$5&amp;"'!$r190"),$AF57,0),"")</f>
        <v>15</v>
      </c>
      <c r="I57" s="256">
        <f ca="1">IF(ISNUMBER(OFFSET(INDIRECT("'"&amp;'DATA for charts'!$E$5&amp;"'!$p190"),$AF57,0)),OFFSET(INDIRECT("'"&amp;'DATA for charts'!$E$5&amp;"'!$p190"),$AF57,0),"")</f>
        <v>1.143</v>
      </c>
      <c r="J57" s="222">
        <f ca="1">IF(ISNUMBER(OFFSET(INDIRECT("'"&amp;'DATA for charts'!$E$5&amp;"'!$q190"),$AF57,0)),OFFSET(INDIRECT("'"&amp;'DATA for charts'!$E$5&amp;"'!$q190"),$AF57,0),"")</f>
        <v>10</v>
      </c>
      <c r="K57" s="388">
        <f ca="1">IF(ISNUMBER(OFFSET(INDIRECT("'"&amp;'DATA for charts'!$E$5&amp;"'!$r190"),$AF57,0)),OFFSET(INDIRECT("'"&amp;'DATA for charts'!$E$5&amp;"'!$r190"),$AF57,0),"")</f>
        <v>14</v>
      </c>
      <c r="L57" s="256">
        <f ca="1">IF(ISNUMBER(OFFSET(INDIRECT("'"&amp;'DATA for charts'!$F$5&amp;"'!$p190"),$AF57,0)),OFFSET(INDIRECT("'"&amp;'DATA for charts'!$F$5&amp;"'!$p190"),$AF57,0),"")</f>
        <v>1.4930582677108557</v>
      </c>
      <c r="M57" s="222">
        <f ca="1">IF(ISNUMBER(OFFSET(INDIRECT("'"&amp;'DATA for charts'!$F$5&amp;"'!$q190"),$AF57,0)),OFFSET(INDIRECT("'"&amp;'DATA for charts'!$F$5&amp;"'!$q190"),$AF57,0),"")</f>
        <v>11</v>
      </c>
      <c r="N57" s="388">
        <f ca="1">IF(ISNUMBER(OFFSET(INDIRECT("'"&amp;'DATA for charts'!$F$5&amp;"'!$r190"),$AF57,0)),OFFSET(INDIRECT("'"&amp;'DATA for charts'!$F$5&amp;"'!$r190"),$AF57,0),"")</f>
        <v>14</v>
      </c>
      <c r="O57" s="256">
        <f ca="1">IF(ISNUMBER(OFFSET(INDIRECT("'"&amp;'DATA for charts'!$G$5&amp;"'!$p190"),$AF57,0)),OFFSET(INDIRECT("'"&amp;'DATA for charts'!$G$5&amp;"'!$p190"),$AF57,0),"")</f>
        <v>1.27</v>
      </c>
      <c r="P57" s="222">
        <f ca="1">IF(ISNUMBER(OFFSET(INDIRECT("'"&amp;'DATA for charts'!$G$5&amp;"'!$q190"),$AF57,0)),OFFSET(INDIRECT("'"&amp;'DATA for charts'!$G$5&amp;"'!$q190"),$AF57,0),"")</f>
        <v>10</v>
      </c>
      <c r="Q57" s="388">
        <f ca="1">IF(ISNUMBER(OFFSET(INDIRECT("'"&amp;'DATA for charts'!$G$5&amp;"'!$r190"),$AF57,0)),OFFSET(INDIRECT("'"&amp;'DATA for charts'!$G$5&amp;"'!$r190"),$AF57,0),"")</f>
        <v>15</v>
      </c>
      <c r="R57" s="256">
        <f ca="1">IF(ISNUMBER(OFFSET(INDIRECT("'"&amp;'DATA for charts'!$H$5&amp;"'!$p190"),$AF57,0)),OFFSET(INDIRECT("'"&amp;'DATA for charts'!$H$5&amp;"'!$p190"),$AF57,0),"")</f>
        <v>1.4257551405164901</v>
      </c>
      <c r="S57" s="222">
        <f ca="1">IF(ISNUMBER(OFFSET(INDIRECT("'"&amp;'DATA for charts'!$H$5&amp;"'!$q190"),$AF57,0)),OFFSET(INDIRECT("'"&amp;'DATA for charts'!$H$5&amp;"'!$q190"),$AF57,0),"")</f>
        <v>11</v>
      </c>
      <c r="T57" s="388">
        <f ca="1">IF(ISNUMBER(OFFSET(INDIRECT("'"&amp;'DATA for charts'!$H$5&amp;"'!$r190"),$AF57,0)),OFFSET(INDIRECT("'"&amp;'DATA for charts'!$H$5&amp;"'!$r190"),$AF57,0),"")</f>
        <v>14</v>
      </c>
      <c r="U57" s="390">
        <f t="shared" ca="1" si="15"/>
        <v>1.143</v>
      </c>
      <c r="V57" s="256">
        <f t="shared" ca="1" si="16"/>
        <v>1.508</v>
      </c>
      <c r="W57" s="254">
        <f t="shared" ca="1" si="17"/>
        <v>1.378977901371224</v>
      </c>
      <c r="X57" s="391">
        <f t="shared" ca="1" si="18"/>
        <v>0.26468879569212267</v>
      </c>
      <c r="Y57" s="386"/>
      <c r="Z57" s="390" t="str">
        <f>IF(ISNUMBER(YourData!$P192),YourData!$P192,"")</f>
        <v/>
      </c>
      <c r="AA57" s="222" t="str">
        <f>IF(ISNUMBER(YourData!$Q192),YourData!$Q192,"")</f>
        <v/>
      </c>
      <c r="AB57" s="389" t="str">
        <f>IF(ISNUMBER(YourData!$R192),YourData!$R192,"")</f>
        <v/>
      </c>
      <c r="AC57"/>
      <c r="AD57"/>
      <c r="AE57"/>
      <c r="AF57">
        <f t="shared" ref="AF57:AF66" si="19">AF56+1</f>
        <v>2</v>
      </c>
      <c r="AG57"/>
      <c r="AH57"/>
      <c r="AI57"/>
      <c r="AJ57"/>
      <c r="AK57"/>
      <c r="AL57"/>
      <c r="AM57"/>
      <c r="AN57"/>
      <c r="AO57"/>
      <c r="AP57"/>
      <c r="AQ57"/>
      <c r="AR57"/>
      <c r="AS57"/>
      <c r="AT57"/>
      <c r="AU57"/>
      <c r="AV57"/>
      <c r="AW57"/>
      <c r="AX57"/>
      <c r="AY57"/>
      <c r="AZ57"/>
      <c r="BA57"/>
      <c r="BB57"/>
      <c r="BC57"/>
      <c r="BD57"/>
      <c r="BE57"/>
    </row>
    <row r="58" spans="2:57" ht="15">
      <c r="B58" s="351" t="s">
        <v>149</v>
      </c>
      <c r="C58" s="256">
        <f ca="1">IF(ISNUMBER(OFFSET(INDIRECT("'"&amp;'DATA for charts'!$C$5&amp;"'!$p190"),$AF58,0)),OFFSET(INDIRECT("'"&amp;'DATA for charts'!$C$5&amp;"'!$p190"),$AF58,0),"")</f>
        <v>1.093</v>
      </c>
      <c r="D58" s="222">
        <f ca="1">IF(ISNUMBER(OFFSET(INDIRECT("'"&amp;'DATA for charts'!$C$5&amp;"'!$q190"),$AF58,0)),OFFSET(INDIRECT("'"&amp;'DATA for charts'!$C$5&amp;"'!$q190"),$AF58,0),"")</f>
        <v>7</v>
      </c>
      <c r="E58" s="388">
        <f ca="1">IF(ISNUMBER(OFFSET(INDIRECT("'"&amp;'DATA for charts'!$C$5&amp;"'!$r190"),$AF58,0)),OFFSET(INDIRECT("'"&amp;'DATA for charts'!$C$5&amp;"'!$r190"),$AF58,0),"")</f>
        <v>15</v>
      </c>
      <c r="F58" s="256">
        <f ca="1">IF(ISNUMBER(OFFSET(INDIRECT("'"&amp;'DATA for charts'!$D$5&amp;"'!$p190"),$AF58,0)),OFFSET(INDIRECT("'"&amp;'DATA for charts'!$D$5&amp;"'!$p190"),$AF58,0),"")</f>
        <v>0.63116240000000012</v>
      </c>
      <c r="G58" s="222">
        <f ca="1">IF(ISNUMBER(OFFSET(INDIRECT("'"&amp;'DATA for charts'!$D$5&amp;"'!$q190"),$AF58,0)),OFFSET(INDIRECT("'"&amp;'DATA for charts'!$D$5&amp;"'!$q190"),$AF58,0),"")</f>
        <v>19</v>
      </c>
      <c r="H58" s="388">
        <f ca="1">IF(ISNUMBER(OFFSET(INDIRECT("'"&amp;'DATA for charts'!$D$5&amp;"'!$r190"),$AF58,0)),OFFSET(INDIRECT("'"&amp;'DATA for charts'!$D$5&amp;"'!$r190"),$AF58,0),"")</f>
        <v>14</v>
      </c>
      <c r="I58" s="256">
        <f ca="1">IF(ISNUMBER(OFFSET(INDIRECT("'"&amp;'DATA for charts'!$E$5&amp;"'!$p190"),$AF58,0)),OFFSET(INDIRECT("'"&amp;'DATA for charts'!$E$5&amp;"'!$p190"),$AF58,0),"")</f>
        <v>1.032</v>
      </c>
      <c r="J58" s="222">
        <f ca="1">IF(ISNUMBER(OFFSET(INDIRECT("'"&amp;'DATA for charts'!$E$5&amp;"'!$q190"),$AF58,0)),OFFSET(INDIRECT("'"&amp;'DATA for charts'!$E$5&amp;"'!$q190"),$AF58,0),"")</f>
        <v>8</v>
      </c>
      <c r="K58" s="388">
        <f ca="1">IF(ISNUMBER(OFFSET(INDIRECT("'"&amp;'DATA for charts'!$E$5&amp;"'!$r190"),$AF58,0)),OFFSET(INDIRECT("'"&amp;'DATA for charts'!$E$5&amp;"'!$r190"),$AF58,0),"")</f>
        <v>14</v>
      </c>
      <c r="L58" s="256">
        <f ca="1">IF(ISNUMBER(OFFSET(INDIRECT("'"&amp;'DATA for charts'!$F$5&amp;"'!$p190"),$AF58,0)),OFFSET(INDIRECT("'"&amp;'DATA for charts'!$F$5&amp;"'!$p190"),$AF58,0),"")</f>
        <v>0.95261994138576389</v>
      </c>
      <c r="M58" s="222">
        <f ca="1">IF(ISNUMBER(OFFSET(INDIRECT("'"&amp;'DATA for charts'!$F$5&amp;"'!$q190"),$AF58,0)),OFFSET(INDIRECT("'"&amp;'DATA for charts'!$F$5&amp;"'!$q190"),$AF58,0),"")</f>
        <v>7</v>
      </c>
      <c r="N58" s="388">
        <f ca="1">IF(ISNUMBER(OFFSET(INDIRECT("'"&amp;'DATA for charts'!$F$5&amp;"'!$r190"),$AF58,0)),OFFSET(INDIRECT("'"&amp;'DATA for charts'!$F$5&amp;"'!$r190"),$AF58,0),"")</f>
        <v>15</v>
      </c>
      <c r="O58" s="256">
        <f ca="1">IF(ISNUMBER(OFFSET(INDIRECT("'"&amp;'DATA for charts'!$G$5&amp;"'!$p190"),$AF58,0)),OFFSET(INDIRECT("'"&amp;'DATA for charts'!$G$5&amp;"'!$p190"),$AF58,0),"")</f>
        <v>0.95</v>
      </c>
      <c r="P58" s="222">
        <f ca="1">IF(ISNUMBER(OFFSET(INDIRECT("'"&amp;'DATA for charts'!$G$5&amp;"'!$q190"),$AF58,0)),OFFSET(INDIRECT("'"&amp;'DATA for charts'!$G$5&amp;"'!$q190"),$AF58,0),"")</f>
        <v>8</v>
      </c>
      <c r="Q58" s="388">
        <f ca="1">IF(ISNUMBER(OFFSET(INDIRECT("'"&amp;'DATA for charts'!$G$5&amp;"'!$r190"),$AF58,0)),OFFSET(INDIRECT("'"&amp;'DATA for charts'!$G$5&amp;"'!$r190"),$AF58,0),"")</f>
        <v>15</v>
      </c>
      <c r="R58" s="256">
        <f ca="1">IF(ISNUMBER(OFFSET(INDIRECT("'"&amp;'DATA for charts'!$H$5&amp;"'!$p190"),$AF58,0)),OFFSET(INDIRECT("'"&amp;'DATA for charts'!$H$5&amp;"'!$p190"),$AF58,0),"")</f>
        <v>0.83719285753038097</v>
      </c>
      <c r="S58" s="222">
        <f ca="1">IF(ISNUMBER(OFFSET(INDIRECT("'"&amp;'DATA for charts'!$H$5&amp;"'!$q190"),$AF58,0)),OFFSET(INDIRECT("'"&amp;'DATA for charts'!$H$5&amp;"'!$q190"),$AF58,0),"")</f>
        <v>8</v>
      </c>
      <c r="T58" s="388">
        <f ca="1">IF(ISNUMBER(OFFSET(INDIRECT("'"&amp;'DATA for charts'!$H$5&amp;"'!$r190"),$AF58,0)),OFFSET(INDIRECT("'"&amp;'DATA for charts'!$H$5&amp;"'!$r190"),$AF58,0),"")</f>
        <v>15</v>
      </c>
      <c r="U58" s="390">
        <f t="shared" ca="1" si="15"/>
        <v>0.63116240000000012</v>
      </c>
      <c r="V58" s="256">
        <f t="shared" ca="1" si="16"/>
        <v>1.093</v>
      </c>
      <c r="W58" s="254">
        <f t="shared" ca="1" si="17"/>
        <v>0.91599586648602405</v>
      </c>
      <c r="X58" s="391">
        <f t="shared" ca="1" si="18"/>
        <v>0.50419179485134324</v>
      </c>
      <c r="Y58" s="386"/>
      <c r="Z58" s="390" t="str">
        <f>IF(ISNUMBER(YourData!$P193),YourData!$P193,"")</f>
        <v/>
      </c>
      <c r="AA58" s="222" t="str">
        <f>IF(ISNUMBER(YourData!$Q193),YourData!$Q193,"")</f>
        <v/>
      </c>
      <c r="AB58" s="389" t="str">
        <f>IF(ISNUMBER(YourData!$R193),YourData!$R193,"")</f>
        <v/>
      </c>
      <c r="AC58"/>
      <c r="AD58"/>
      <c r="AE58"/>
      <c r="AF58">
        <f t="shared" si="19"/>
        <v>3</v>
      </c>
      <c r="AG58"/>
      <c r="AH58"/>
      <c r="AI58"/>
      <c r="AJ58"/>
      <c r="AK58"/>
      <c r="AL58"/>
      <c r="AM58"/>
      <c r="AN58"/>
      <c r="AO58"/>
      <c r="AP58"/>
      <c r="AQ58"/>
      <c r="AR58"/>
      <c r="AS58"/>
      <c r="AT58"/>
      <c r="AU58"/>
      <c r="AV58"/>
      <c r="AW58"/>
      <c r="AX58"/>
      <c r="AY58"/>
      <c r="AZ58"/>
      <c r="BA58"/>
      <c r="BB58"/>
      <c r="BC58"/>
      <c r="BD58"/>
      <c r="BE58"/>
    </row>
    <row r="59" spans="2:57" ht="15">
      <c r="B59" s="351" t="s">
        <v>151</v>
      </c>
      <c r="C59" s="256">
        <f ca="1">IF(ISNUMBER(OFFSET(INDIRECT("'"&amp;'DATA for charts'!$C$5&amp;"'!$p190"),$AF59,0)),OFFSET(INDIRECT("'"&amp;'DATA for charts'!$C$5&amp;"'!$p190"),$AF59,0),"")</f>
        <v>1.5549999999999999</v>
      </c>
      <c r="D59" s="222">
        <f ca="1">IF(ISNUMBER(OFFSET(INDIRECT("'"&amp;'DATA for charts'!$C$5&amp;"'!$q190"),$AF59,0)),OFFSET(INDIRECT("'"&amp;'DATA for charts'!$C$5&amp;"'!$q190"),$AF59,0),"")</f>
        <v>11</v>
      </c>
      <c r="E59" s="388">
        <f ca="1">IF(ISNUMBER(OFFSET(INDIRECT("'"&amp;'DATA for charts'!$C$5&amp;"'!$r190"),$AF59,0)),OFFSET(INDIRECT("'"&amp;'DATA for charts'!$C$5&amp;"'!$r190"),$AF59,0),"")</f>
        <v>15</v>
      </c>
      <c r="F59" s="256">
        <f ca="1">IF(ISNUMBER(OFFSET(INDIRECT("'"&amp;'DATA for charts'!$D$5&amp;"'!$p190"),$AF59,0)),OFFSET(INDIRECT("'"&amp;'DATA for charts'!$D$5&amp;"'!$p190"),$AF59,0),"")</f>
        <v>1.4272370000000001</v>
      </c>
      <c r="G59" s="222">
        <f ca="1">IF(ISNUMBER(OFFSET(INDIRECT("'"&amp;'DATA for charts'!$D$5&amp;"'!$q190"),$AF59,0)),OFFSET(INDIRECT("'"&amp;'DATA for charts'!$D$5&amp;"'!$q190"),$AF59,0),"")</f>
        <v>21</v>
      </c>
      <c r="H59" s="388">
        <f ca="1">IF(ISNUMBER(OFFSET(INDIRECT("'"&amp;'DATA for charts'!$D$5&amp;"'!$r190"),$AF59,0)),OFFSET(INDIRECT("'"&amp;'DATA for charts'!$D$5&amp;"'!$r190"),$AF59,0),"")</f>
        <v>14</v>
      </c>
      <c r="I59" s="256">
        <f ca="1">IF(ISNUMBER(OFFSET(INDIRECT("'"&amp;'DATA for charts'!$E$5&amp;"'!$p190"),$AF59,0)),OFFSET(INDIRECT("'"&amp;'DATA for charts'!$E$5&amp;"'!$p190"),$AF59,0),"")</f>
        <v>1.446</v>
      </c>
      <c r="J59" s="222">
        <f ca="1">IF(ISNUMBER(OFFSET(INDIRECT("'"&amp;'DATA for charts'!$E$5&amp;"'!$q190"),$AF59,0)),OFFSET(INDIRECT("'"&amp;'DATA for charts'!$E$5&amp;"'!$q190"),$AF59,0),"")</f>
        <v>11</v>
      </c>
      <c r="K59" s="388">
        <f ca="1">IF(ISNUMBER(OFFSET(INDIRECT("'"&amp;'DATA for charts'!$E$5&amp;"'!$r190"),$AF59,0)),OFFSET(INDIRECT("'"&amp;'DATA for charts'!$E$5&amp;"'!$r190"),$AF59,0),"")</f>
        <v>14</v>
      </c>
      <c r="L59" s="256">
        <f ca="1">IF(ISNUMBER(OFFSET(INDIRECT("'"&amp;'DATA for charts'!$F$5&amp;"'!$p190"),$AF59,0)),OFFSET(INDIRECT("'"&amp;'DATA for charts'!$F$5&amp;"'!$p190"),$AF59,0),"")</f>
        <v>1.5338523322635667</v>
      </c>
      <c r="M59" s="222">
        <f ca="1">IF(ISNUMBER(OFFSET(INDIRECT("'"&amp;'DATA for charts'!$F$5&amp;"'!$q190"),$AF59,0)),OFFSET(INDIRECT("'"&amp;'DATA for charts'!$F$5&amp;"'!$q190"),$AF59,0),"")</f>
        <v>11</v>
      </c>
      <c r="N59" s="388">
        <f ca="1">IF(ISNUMBER(OFFSET(INDIRECT("'"&amp;'DATA for charts'!$F$5&amp;"'!$r190"),$AF59,0)),OFFSET(INDIRECT("'"&amp;'DATA for charts'!$F$5&amp;"'!$r190"),$AF59,0),"")</f>
        <v>14</v>
      </c>
      <c r="O59" s="256">
        <f ca="1">IF(ISNUMBER(OFFSET(INDIRECT("'"&amp;'DATA for charts'!$G$5&amp;"'!$p190"),$AF59,0)),OFFSET(INDIRECT("'"&amp;'DATA for charts'!$G$5&amp;"'!$p190"),$AF59,0),"")</f>
        <v>1.46</v>
      </c>
      <c r="P59" s="222">
        <f ca="1">IF(ISNUMBER(OFFSET(INDIRECT("'"&amp;'DATA for charts'!$G$5&amp;"'!$q190"),$AF59,0)),OFFSET(INDIRECT("'"&amp;'DATA for charts'!$G$5&amp;"'!$q190"),$AF59,0),"")</f>
        <v>11</v>
      </c>
      <c r="Q59" s="388">
        <f ca="1">IF(ISNUMBER(OFFSET(INDIRECT("'"&amp;'DATA for charts'!$G$5&amp;"'!$r190"),$AF59,0)),OFFSET(INDIRECT("'"&amp;'DATA for charts'!$G$5&amp;"'!$r190"),$AF59,0),"")</f>
        <v>15</v>
      </c>
      <c r="R59" s="256">
        <f ca="1">IF(ISNUMBER(OFFSET(INDIRECT("'"&amp;'DATA for charts'!$H$5&amp;"'!$p190"),$AF59,0)),OFFSET(INDIRECT("'"&amp;'DATA for charts'!$H$5&amp;"'!$p190"),$AF59,0),"")</f>
        <v>1.4645144144694</v>
      </c>
      <c r="S59" s="222">
        <f ca="1">IF(ISNUMBER(OFFSET(INDIRECT("'"&amp;'DATA for charts'!$H$5&amp;"'!$q190"),$AF59,0)),OFFSET(INDIRECT("'"&amp;'DATA for charts'!$H$5&amp;"'!$q190"),$AF59,0),"")</f>
        <v>11</v>
      </c>
      <c r="T59" s="388">
        <f ca="1">IF(ISNUMBER(OFFSET(INDIRECT("'"&amp;'DATA for charts'!$H$5&amp;"'!$r190"),$AF59,0)),OFFSET(INDIRECT("'"&amp;'DATA for charts'!$H$5&amp;"'!$r190"),$AF59,0),"")</f>
        <v>14</v>
      </c>
      <c r="U59" s="390">
        <f t="shared" ca="1" si="15"/>
        <v>1.4272370000000001</v>
      </c>
      <c r="V59" s="256">
        <f t="shared" ca="1" si="16"/>
        <v>1.5549999999999999</v>
      </c>
      <c r="W59" s="254">
        <f t="shared" ca="1" si="17"/>
        <v>1.4811006244554943</v>
      </c>
      <c r="X59" s="391">
        <f t="shared" ca="1" si="18"/>
        <v>8.6262201156636548E-2</v>
      </c>
      <c r="Y59" s="386"/>
      <c r="Z59" s="390" t="str">
        <f>IF(ISNUMBER(YourData!$P194),YourData!$P194,"")</f>
        <v/>
      </c>
      <c r="AA59" s="222" t="str">
        <f>IF(ISNUMBER(YourData!$Q194),YourData!$Q194,"")</f>
        <v/>
      </c>
      <c r="AB59" s="389" t="str">
        <f>IF(ISNUMBER(YourData!$R194),YourData!$R194,"")</f>
        <v/>
      </c>
      <c r="AC59"/>
      <c r="AD59"/>
      <c r="AE59"/>
      <c r="AF59">
        <f t="shared" si="19"/>
        <v>4</v>
      </c>
      <c r="AG59"/>
      <c r="AH59"/>
      <c r="AI59"/>
      <c r="AJ59"/>
      <c r="AK59"/>
      <c r="AL59"/>
      <c r="AM59"/>
      <c r="AN59"/>
      <c r="AO59"/>
      <c r="AP59"/>
      <c r="AQ59"/>
      <c r="AR59"/>
      <c r="AS59"/>
      <c r="AT59"/>
      <c r="AU59"/>
      <c r="AV59"/>
      <c r="AW59"/>
      <c r="AX59"/>
      <c r="AY59"/>
      <c r="AZ59"/>
      <c r="BA59"/>
      <c r="BB59"/>
      <c r="BC59"/>
      <c r="BD59"/>
      <c r="BE59"/>
    </row>
    <row r="60" spans="2:57" ht="15">
      <c r="B60" s="351" t="s">
        <v>153</v>
      </c>
      <c r="C60" s="256">
        <f ca="1">IF(ISNUMBER(OFFSET(INDIRECT("'"&amp;'DATA for charts'!$C$5&amp;"'!$p190"),$AF60,0)),OFFSET(INDIRECT("'"&amp;'DATA for charts'!$C$5&amp;"'!$p190"),$AF60,0),"")</f>
        <v>2.101</v>
      </c>
      <c r="D60" s="222">
        <f ca="1">IF(ISNUMBER(OFFSET(INDIRECT("'"&amp;'DATA for charts'!$C$5&amp;"'!$q190"),$AF60,0)),OFFSET(INDIRECT("'"&amp;'DATA for charts'!$C$5&amp;"'!$q190"),$AF60,0),"")</f>
        <v>26</v>
      </c>
      <c r="E60" s="388">
        <f ca="1">IF(ISNUMBER(OFFSET(INDIRECT("'"&amp;'DATA for charts'!$C$5&amp;"'!$r190"),$AF60,0)),OFFSET(INDIRECT("'"&amp;'DATA for charts'!$C$5&amp;"'!$r190"),$AF60,0),"")</f>
        <v>15</v>
      </c>
      <c r="F60" s="256">
        <f ca="1">IF(ISNUMBER(OFFSET(INDIRECT("'"&amp;'DATA for charts'!$D$5&amp;"'!$p190"),$AF60,0)),OFFSET(INDIRECT("'"&amp;'DATA for charts'!$D$5&amp;"'!$p190"),$AF60,0),"")</f>
        <v>1.8967020000000001</v>
      </c>
      <c r="G60" s="222">
        <f ca="1">IF(ISNUMBER(OFFSET(INDIRECT("'"&amp;'DATA for charts'!$D$5&amp;"'!$q190"),$AF60,0)),OFFSET(INDIRECT("'"&amp;'DATA for charts'!$D$5&amp;"'!$q190"),$AF60,0),"")</f>
        <v>14</v>
      </c>
      <c r="H60" s="388">
        <f ca="1">IF(ISNUMBER(OFFSET(INDIRECT("'"&amp;'DATA for charts'!$D$5&amp;"'!$r190"),$AF60,0)),OFFSET(INDIRECT("'"&amp;'DATA for charts'!$D$5&amp;"'!$r190"),$AF60,0),"")</f>
        <v>14</v>
      </c>
      <c r="I60" s="256">
        <f ca="1">IF(ISNUMBER(OFFSET(INDIRECT("'"&amp;'DATA for charts'!$E$5&amp;"'!$p190"),$AF60,0)),OFFSET(INDIRECT("'"&amp;'DATA for charts'!$E$5&amp;"'!$p190"),$AF60,0),"")</f>
        <v>1.873</v>
      </c>
      <c r="J60" s="222">
        <f ca="1">IF(ISNUMBER(OFFSET(INDIRECT("'"&amp;'DATA for charts'!$E$5&amp;"'!$q190"),$AF60,0)),OFFSET(INDIRECT("'"&amp;'DATA for charts'!$E$5&amp;"'!$q190"),$AF60,0),"")</f>
        <v>14</v>
      </c>
      <c r="K60" s="388">
        <f ca="1">IF(ISNUMBER(OFFSET(INDIRECT("'"&amp;'DATA for charts'!$E$5&amp;"'!$r190"),$AF60,0)),OFFSET(INDIRECT("'"&amp;'DATA for charts'!$E$5&amp;"'!$r190"),$AF60,0),"")</f>
        <v>14</v>
      </c>
      <c r="L60" s="256">
        <f ca="1">IF(ISNUMBER(OFFSET(INDIRECT("'"&amp;'DATA for charts'!$F$5&amp;"'!$p190"),$AF60,0)),OFFSET(INDIRECT("'"&amp;'DATA for charts'!$F$5&amp;"'!$p190"),$AF60,0),"")</f>
        <v>1.9655826116810278</v>
      </c>
      <c r="M60" s="222">
        <f ca="1">IF(ISNUMBER(OFFSET(INDIRECT("'"&amp;'DATA for charts'!$F$5&amp;"'!$q190"),$AF60,0)),OFFSET(INDIRECT("'"&amp;'DATA for charts'!$F$5&amp;"'!$q190"),$AF60,0),"")</f>
        <v>14</v>
      </c>
      <c r="N60" s="388">
        <f ca="1">IF(ISNUMBER(OFFSET(INDIRECT("'"&amp;'DATA for charts'!$F$5&amp;"'!$r190"),$AF60,0)),OFFSET(INDIRECT("'"&amp;'DATA for charts'!$F$5&amp;"'!$r190"),$AF60,0),"")</f>
        <v>14</v>
      </c>
      <c r="O60" s="256">
        <f ca="1">IF(ISNUMBER(OFFSET(INDIRECT("'"&amp;'DATA for charts'!$G$5&amp;"'!$p190"),$AF60,0)),OFFSET(INDIRECT("'"&amp;'DATA for charts'!$G$5&amp;"'!$p190"),$AF60,0),"")</f>
        <v>1.89</v>
      </c>
      <c r="P60" s="222">
        <f ca="1">IF(ISNUMBER(OFFSET(INDIRECT("'"&amp;'DATA for charts'!$G$5&amp;"'!$q190"),$AF60,0)),OFFSET(INDIRECT("'"&amp;'DATA for charts'!$G$5&amp;"'!$q190"),$AF60,0),"")</f>
        <v>14</v>
      </c>
      <c r="Q60" s="388">
        <f ca="1">IF(ISNUMBER(OFFSET(INDIRECT("'"&amp;'DATA for charts'!$G$5&amp;"'!$r190"),$AF60,0)),OFFSET(INDIRECT("'"&amp;'DATA for charts'!$G$5&amp;"'!$r190"),$AF60,0),"")</f>
        <v>15</v>
      </c>
      <c r="R60" s="256">
        <f ca="1">IF(ISNUMBER(OFFSET(INDIRECT("'"&amp;'DATA for charts'!$H$5&amp;"'!$p190"),$AF60,0)),OFFSET(INDIRECT("'"&amp;'DATA for charts'!$H$5&amp;"'!$p190"),$AF60,0),"")</f>
        <v>1.9742489030626</v>
      </c>
      <c r="S60" s="222">
        <f ca="1">IF(ISNUMBER(OFFSET(INDIRECT("'"&amp;'DATA for charts'!$H$5&amp;"'!$q190"),$AF60,0)),OFFSET(INDIRECT("'"&amp;'DATA for charts'!$H$5&amp;"'!$q190"),$AF60,0),"")</f>
        <v>14</v>
      </c>
      <c r="T60" s="388">
        <f ca="1">IF(ISNUMBER(OFFSET(INDIRECT("'"&amp;'DATA for charts'!$H$5&amp;"'!$r190"),$AF60,0)),OFFSET(INDIRECT("'"&amp;'DATA for charts'!$H$5&amp;"'!$r190"),$AF60,0),"")</f>
        <v>14</v>
      </c>
      <c r="U60" s="390">
        <f t="shared" ca="1" si="15"/>
        <v>1.873</v>
      </c>
      <c r="V60" s="256">
        <f t="shared" ca="1" si="16"/>
        <v>2.101</v>
      </c>
      <c r="W60" s="254">
        <f t="shared" ca="1" si="17"/>
        <v>1.9500889191239381</v>
      </c>
      <c r="X60" s="391">
        <f t="shared" ca="1" si="18"/>
        <v>0.11691774552640767</v>
      </c>
      <c r="Y60" s="386"/>
      <c r="Z60" s="390" t="str">
        <f>IF(ISNUMBER(YourData!$P195),YourData!$P195,"")</f>
        <v/>
      </c>
      <c r="AA60" s="222" t="str">
        <f>IF(ISNUMBER(YourData!$Q195),YourData!$Q195,"")</f>
        <v/>
      </c>
      <c r="AB60" s="389" t="str">
        <f>IF(ISNUMBER(YourData!$R195),YourData!$R195,"")</f>
        <v/>
      </c>
      <c r="AC60"/>
      <c r="AD60"/>
      <c r="AE60"/>
      <c r="AF60">
        <f t="shared" si="19"/>
        <v>5</v>
      </c>
      <c r="AG60"/>
      <c r="AH60"/>
      <c r="AI60"/>
      <c r="AJ60"/>
      <c r="AK60"/>
      <c r="AL60"/>
      <c r="AM60"/>
      <c r="AN60"/>
      <c r="AO60"/>
      <c r="AP60"/>
      <c r="AQ60"/>
      <c r="AR60"/>
      <c r="AS60"/>
      <c r="AT60"/>
      <c r="AU60"/>
      <c r="AV60"/>
      <c r="AW60"/>
      <c r="AX60"/>
      <c r="AY60"/>
      <c r="AZ60"/>
      <c r="BA60"/>
      <c r="BB60"/>
      <c r="BC60"/>
      <c r="BD60"/>
      <c r="BE60"/>
    </row>
    <row r="61" spans="2:57" ht="15">
      <c r="B61" s="351" t="s">
        <v>155</v>
      </c>
      <c r="C61" s="256">
        <f ca="1">IF(ISNUMBER(OFFSET(INDIRECT("'"&amp;'DATA for charts'!$C$5&amp;"'!$p190"),$AF61,0)),OFFSET(INDIRECT("'"&amp;'DATA for charts'!$C$5&amp;"'!$p190"),$AF61,0),"")</f>
        <v>2.14</v>
      </c>
      <c r="D61" s="222">
        <f ca="1">IF(ISNUMBER(OFFSET(INDIRECT("'"&amp;'DATA for charts'!$C$5&amp;"'!$q190"),$AF61,0)),OFFSET(INDIRECT("'"&amp;'DATA for charts'!$C$5&amp;"'!$q190"),$AF61,0),"")</f>
        <v>17</v>
      </c>
      <c r="E61" s="388">
        <f ca="1">IF(ISNUMBER(OFFSET(INDIRECT("'"&amp;'DATA for charts'!$C$5&amp;"'!$r190"),$AF61,0)),OFFSET(INDIRECT("'"&amp;'DATA for charts'!$C$5&amp;"'!$r190"),$AF61,0),"")</f>
        <v>15</v>
      </c>
      <c r="F61" s="256">
        <f ca="1">IF(ISNUMBER(OFFSET(INDIRECT("'"&amp;'DATA for charts'!$D$5&amp;"'!$p190"),$AF61,0)),OFFSET(INDIRECT("'"&amp;'DATA for charts'!$D$5&amp;"'!$p190"),$AF61,0),"")</f>
        <v>1.942987</v>
      </c>
      <c r="G61" s="222">
        <f ca="1">IF(ISNUMBER(OFFSET(INDIRECT("'"&amp;'DATA for charts'!$D$5&amp;"'!$q190"),$AF61,0)),OFFSET(INDIRECT("'"&amp;'DATA for charts'!$D$5&amp;"'!$q190"),$AF61,0),"")</f>
        <v>17</v>
      </c>
      <c r="H61" s="388">
        <f ca="1">IF(ISNUMBER(OFFSET(INDIRECT("'"&amp;'DATA for charts'!$D$5&amp;"'!$r190"),$AF61,0)),OFFSET(INDIRECT("'"&amp;'DATA for charts'!$D$5&amp;"'!$r190"),$AF61,0),"")</f>
        <v>14</v>
      </c>
      <c r="I61" s="256">
        <f ca="1">IF(ISNUMBER(OFFSET(INDIRECT("'"&amp;'DATA for charts'!$E$5&amp;"'!$p190"),$AF61,0)),OFFSET(INDIRECT("'"&amp;'DATA for charts'!$E$5&amp;"'!$p190"),$AF61,0),"")</f>
        <v>1.83</v>
      </c>
      <c r="J61" s="222">
        <f ca="1">IF(ISNUMBER(OFFSET(INDIRECT("'"&amp;'DATA for charts'!$E$5&amp;"'!$q190"),$AF61,0)),OFFSET(INDIRECT("'"&amp;'DATA for charts'!$E$5&amp;"'!$q190"),$AF61,0),"")</f>
        <v>17</v>
      </c>
      <c r="K61" s="388">
        <f ca="1">IF(ISNUMBER(OFFSET(INDIRECT("'"&amp;'DATA for charts'!$E$5&amp;"'!$r190"),$AF61,0)),OFFSET(INDIRECT("'"&amp;'DATA for charts'!$E$5&amp;"'!$r190"),$AF61,0),"")</f>
        <v>14</v>
      </c>
      <c r="L61" s="256">
        <f ca="1">IF(ISNUMBER(OFFSET(INDIRECT("'"&amp;'DATA for charts'!$F$5&amp;"'!$p190"),$AF61,0)),OFFSET(INDIRECT("'"&amp;'DATA for charts'!$F$5&amp;"'!$p190"),$AF61,0),"")</f>
        <v>2.0680600424329776</v>
      </c>
      <c r="M61" s="222">
        <f ca="1">IF(ISNUMBER(OFFSET(INDIRECT("'"&amp;'DATA for charts'!$F$5&amp;"'!$q190"),$AF61,0)),OFFSET(INDIRECT("'"&amp;'DATA for charts'!$F$5&amp;"'!$q190"),$AF61,0),"")</f>
        <v>17</v>
      </c>
      <c r="N61" s="388">
        <f ca="1">IF(ISNUMBER(OFFSET(INDIRECT("'"&amp;'DATA for charts'!$F$5&amp;"'!$r190"),$AF61,0)),OFFSET(INDIRECT("'"&amp;'DATA for charts'!$F$5&amp;"'!$r190"),$AF61,0),"")</f>
        <v>15</v>
      </c>
      <c r="O61" s="256">
        <f ca="1">IF(ISNUMBER(OFFSET(INDIRECT("'"&amp;'DATA for charts'!$G$5&amp;"'!$p190"),$AF61,0)),OFFSET(INDIRECT("'"&amp;'DATA for charts'!$G$5&amp;"'!$p190"),$AF61,0),"")</f>
        <v>1.97</v>
      </c>
      <c r="P61" s="222">
        <f ca="1">IF(ISNUMBER(OFFSET(INDIRECT("'"&amp;'DATA for charts'!$G$5&amp;"'!$q190"),$AF61,0)),OFFSET(INDIRECT("'"&amp;'DATA for charts'!$G$5&amp;"'!$q190"),$AF61,0),"")</f>
        <v>17</v>
      </c>
      <c r="Q61" s="388">
        <f ca="1">IF(ISNUMBER(OFFSET(INDIRECT("'"&amp;'DATA for charts'!$G$5&amp;"'!$r190"),$AF61,0)),OFFSET(INDIRECT("'"&amp;'DATA for charts'!$G$5&amp;"'!$r190"),$AF61,0),"")</f>
        <v>15</v>
      </c>
      <c r="R61" s="256">
        <f ca="1">IF(ISNUMBER(OFFSET(INDIRECT("'"&amp;'DATA for charts'!$H$5&amp;"'!$p190"),$AF61,0)),OFFSET(INDIRECT("'"&amp;'DATA for charts'!$H$5&amp;"'!$p190"),$AF61,0),"")</f>
        <v>1.9749672105577201</v>
      </c>
      <c r="S61" s="222">
        <f ca="1">IF(ISNUMBER(OFFSET(INDIRECT("'"&amp;'DATA for charts'!$H$5&amp;"'!$q190"),$AF61,0)),OFFSET(INDIRECT("'"&amp;'DATA for charts'!$H$5&amp;"'!$q190"),$AF61,0),"")</f>
        <v>17</v>
      </c>
      <c r="T61" s="388">
        <f ca="1">IF(ISNUMBER(OFFSET(INDIRECT("'"&amp;'DATA for charts'!$H$5&amp;"'!$r190"),$AF61,0)),OFFSET(INDIRECT("'"&amp;'DATA for charts'!$H$5&amp;"'!$r190"),$AF61,0),"")</f>
        <v>15</v>
      </c>
      <c r="U61" s="390">
        <f t="shared" ca="1" si="15"/>
        <v>1.83</v>
      </c>
      <c r="V61" s="256">
        <f t="shared" ca="1" si="16"/>
        <v>2.14</v>
      </c>
      <c r="W61" s="254">
        <f t="shared" ca="1" si="17"/>
        <v>1.9876690421651164</v>
      </c>
      <c r="X61" s="391">
        <f t="shared" ca="1" si="18"/>
        <v>0.15596157781998007</v>
      </c>
      <c r="Y61" s="386"/>
      <c r="Z61" s="390" t="str">
        <f>IF(ISNUMBER(YourData!$P196),YourData!$P196,"")</f>
        <v/>
      </c>
      <c r="AA61" s="222" t="str">
        <f>IF(ISNUMBER(YourData!$Q196),YourData!$Q196,"")</f>
        <v/>
      </c>
      <c r="AB61" s="389" t="str">
        <f>IF(ISNUMBER(YourData!$R196),YourData!$R196,"")</f>
        <v/>
      </c>
      <c r="AC61"/>
      <c r="AD61"/>
      <c r="AE61"/>
      <c r="AF61">
        <f t="shared" si="19"/>
        <v>6</v>
      </c>
      <c r="AG61"/>
      <c r="AH61"/>
      <c r="AI61"/>
      <c r="AJ61"/>
      <c r="AK61"/>
      <c r="AL61"/>
      <c r="AM61"/>
      <c r="AN61"/>
      <c r="AO61"/>
      <c r="AP61"/>
      <c r="AQ61"/>
      <c r="AR61"/>
      <c r="AS61"/>
      <c r="AT61"/>
      <c r="AU61"/>
      <c r="AV61"/>
      <c r="AW61"/>
      <c r="AX61"/>
      <c r="AY61"/>
      <c r="AZ61"/>
      <c r="BA61"/>
      <c r="BB61"/>
      <c r="BC61"/>
      <c r="BD61"/>
      <c r="BE61"/>
    </row>
    <row r="62" spans="2:57" ht="15">
      <c r="B62" s="351" t="s">
        <v>157</v>
      </c>
      <c r="C62" s="256">
        <f ca="1">IF(ISNUMBER(OFFSET(INDIRECT("'"&amp;'DATA for charts'!$C$5&amp;"'!$p190"),$AF62,0)),OFFSET(INDIRECT("'"&amp;'DATA for charts'!$C$5&amp;"'!$p190"),$AF62,0),"")</f>
        <v>2.6320000000000001</v>
      </c>
      <c r="D62" s="222">
        <f ca="1">IF(ISNUMBER(OFFSET(INDIRECT("'"&amp;'DATA for charts'!$C$5&amp;"'!$q190"),$AF62,0)),OFFSET(INDIRECT("'"&amp;'DATA for charts'!$C$5&amp;"'!$q190"),$AF62,0),"")</f>
        <v>26</v>
      </c>
      <c r="E62" s="388">
        <f ca="1">IF(ISNUMBER(OFFSET(INDIRECT("'"&amp;'DATA for charts'!$C$5&amp;"'!$r190"),$AF62,0)),OFFSET(INDIRECT("'"&amp;'DATA for charts'!$C$5&amp;"'!$r190"),$AF62,0),"")</f>
        <v>15</v>
      </c>
      <c r="F62" s="256">
        <f ca="1">IF(ISNUMBER(OFFSET(INDIRECT("'"&amp;'DATA for charts'!$D$5&amp;"'!$p190"),$AF62,0)),OFFSET(INDIRECT("'"&amp;'DATA for charts'!$D$5&amp;"'!$p190"),$AF62,0),"")</f>
        <v>2.4852249999999998</v>
      </c>
      <c r="G62" s="222">
        <f ca="1">IF(ISNUMBER(OFFSET(INDIRECT("'"&amp;'DATA for charts'!$D$5&amp;"'!$q190"),$AF62,0)),OFFSET(INDIRECT("'"&amp;'DATA for charts'!$D$5&amp;"'!$q190"),$AF62,0),"")</f>
        <v>5</v>
      </c>
      <c r="H62" s="388">
        <f ca="1">IF(ISNUMBER(OFFSET(INDIRECT("'"&amp;'DATA for charts'!$D$5&amp;"'!$r190"),$AF62,0)),OFFSET(INDIRECT("'"&amp;'DATA for charts'!$D$5&amp;"'!$r190"),$AF62,0),"")</f>
        <v>14</v>
      </c>
      <c r="I62" s="256">
        <f ca="1">IF(ISNUMBER(OFFSET(INDIRECT("'"&amp;'DATA for charts'!$E$5&amp;"'!$p190"),$AF62,0)),OFFSET(INDIRECT("'"&amp;'DATA for charts'!$E$5&amp;"'!$p190"),$AF62,0),"")</f>
        <v>2.2120000000000002</v>
      </c>
      <c r="J62" s="222">
        <f ca="1">IF(ISNUMBER(OFFSET(INDIRECT("'"&amp;'DATA for charts'!$E$5&amp;"'!$q190"),$AF62,0)),OFFSET(INDIRECT("'"&amp;'DATA for charts'!$E$5&amp;"'!$q190"),$AF62,0),"")</f>
        <v>29</v>
      </c>
      <c r="K62" s="388">
        <f ca="1">IF(ISNUMBER(OFFSET(INDIRECT("'"&amp;'DATA for charts'!$E$5&amp;"'!$r190"),$AF62,0)),OFFSET(INDIRECT("'"&amp;'DATA for charts'!$E$5&amp;"'!$r190"),$AF62,0),"")</f>
        <v>14</v>
      </c>
      <c r="L62" s="256">
        <f ca="1">IF(ISNUMBER(OFFSET(INDIRECT("'"&amp;'DATA for charts'!$F$5&amp;"'!$p190"),$AF62,0)),OFFSET(INDIRECT("'"&amp;'DATA for charts'!$F$5&amp;"'!$p190"),$AF62,0),"")</f>
        <v>2.5257826864474056</v>
      </c>
      <c r="M62" s="222">
        <f ca="1">IF(ISNUMBER(OFFSET(INDIRECT("'"&amp;'DATA for charts'!$F$5&amp;"'!$q190"),$AF62,0)),OFFSET(INDIRECT("'"&amp;'DATA for charts'!$F$5&amp;"'!$q190"),$AF62,0),"")</f>
        <v>29</v>
      </c>
      <c r="N62" s="388">
        <f ca="1">IF(ISNUMBER(OFFSET(INDIRECT("'"&amp;'DATA for charts'!$F$5&amp;"'!$r190"),$AF62,0)),OFFSET(INDIRECT("'"&amp;'DATA for charts'!$F$5&amp;"'!$r190"),$AF62,0),"")</f>
        <v>15</v>
      </c>
      <c r="O62" s="256">
        <f ca="1">IF(ISNUMBER(OFFSET(INDIRECT("'"&amp;'DATA for charts'!$G$5&amp;"'!$p190"),$AF62,0)),OFFSET(INDIRECT("'"&amp;'DATA for charts'!$G$5&amp;"'!$p190"),$AF62,0),"")</f>
        <v>2.5099999999999998</v>
      </c>
      <c r="P62" s="222">
        <f ca="1">IF(ISNUMBER(OFFSET(INDIRECT("'"&amp;'DATA for charts'!$G$5&amp;"'!$q190"),$AF62,0)),OFFSET(INDIRECT("'"&amp;'DATA for charts'!$G$5&amp;"'!$q190"),$AF62,0),"")</f>
        <v>29</v>
      </c>
      <c r="Q62" s="388">
        <f ca="1">IF(ISNUMBER(OFFSET(INDIRECT("'"&amp;'DATA for charts'!$G$5&amp;"'!$r190"),$AF62,0)),OFFSET(INDIRECT("'"&amp;'DATA for charts'!$G$5&amp;"'!$r190"),$AF62,0),"")</f>
        <v>15</v>
      </c>
      <c r="R62" s="256">
        <f ca="1">IF(ISNUMBER(OFFSET(INDIRECT("'"&amp;'DATA for charts'!$H$5&amp;"'!$p190"),$AF62,0)),OFFSET(INDIRECT("'"&amp;'DATA for charts'!$H$5&amp;"'!$p190"),$AF62,0),"")</f>
        <v>2.53373797098795</v>
      </c>
      <c r="S62" s="222">
        <f ca="1">IF(ISNUMBER(OFFSET(INDIRECT("'"&amp;'DATA for charts'!$H$5&amp;"'!$q190"),$AF62,0)),OFFSET(INDIRECT("'"&amp;'DATA for charts'!$H$5&amp;"'!$q190"),$AF62,0),"")</f>
        <v>29</v>
      </c>
      <c r="T62" s="388">
        <f ca="1">IF(ISNUMBER(OFFSET(INDIRECT("'"&amp;'DATA for charts'!$H$5&amp;"'!$r190"),$AF62,0)),OFFSET(INDIRECT("'"&amp;'DATA for charts'!$H$5&amp;"'!$r190"),$AF62,0),"")</f>
        <v>15</v>
      </c>
      <c r="U62" s="390">
        <f t="shared" ca="1" si="15"/>
        <v>2.2120000000000002</v>
      </c>
      <c r="V62" s="256">
        <f t="shared" ca="1" si="16"/>
        <v>2.6320000000000001</v>
      </c>
      <c r="W62" s="254">
        <f t="shared" ca="1" si="17"/>
        <v>2.4831242762392258</v>
      </c>
      <c r="X62" s="391">
        <f t="shared" ca="1" si="18"/>
        <v>0.16914175581904578</v>
      </c>
      <c r="Y62" s="386"/>
      <c r="Z62" s="390" t="str">
        <f>IF(ISNUMBER(YourData!$P197),YourData!$P197,"")</f>
        <v/>
      </c>
      <c r="AA62" s="222" t="str">
        <f>IF(ISNUMBER(YourData!$Q197),YourData!$Q197,"")</f>
        <v/>
      </c>
      <c r="AB62" s="389" t="str">
        <f>IF(ISNUMBER(YourData!$R197),YourData!$R197,"")</f>
        <v/>
      </c>
      <c r="AC62"/>
      <c r="AD62"/>
      <c r="AE62"/>
      <c r="AF62">
        <f t="shared" si="19"/>
        <v>7</v>
      </c>
      <c r="AG62"/>
      <c r="AH62"/>
      <c r="AI62"/>
      <c r="AJ62"/>
      <c r="AK62"/>
      <c r="AL62"/>
      <c r="AM62"/>
      <c r="AN62"/>
      <c r="AO62"/>
      <c r="AP62"/>
      <c r="AQ62"/>
      <c r="AR62"/>
      <c r="AS62"/>
      <c r="AT62"/>
      <c r="AU62"/>
      <c r="AV62"/>
      <c r="AW62"/>
      <c r="AX62"/>
      <c r="AY62"/>
      <c r="AZ62"/>
      <c r="BA62"/>
      <c r="BB62"/>
      <c r="BC62"/>
      <c r="BD62"/>
      <c r="BE62"/>
    </row>
    <row r="63" spans="2:57" ht="15">
      <c r="B63" s="351" t="s">
        <v>159</v>
      </c>
      <c r="C63" s="256">
        <f ca="1">IF(ISNUMBER(OFFSET(INDIRECT("'"&amp;'DATA for charts'!$C$5&amp;"'!$p190"),$AF63,0)),OFFSET(INDIRECT("'"&amp;'DATA for charts'!$C$5&amp;"'!$p190"),$AF63,0),"")</f>
        <v>2.9609999999999999</v>
      </c>
      <c r="D63" s="222">
        <f ca="1">IF(ISNUMBER(OFFSET(INDIRECT("'"&amp;'DATA for charts'!$C$5&amp;"'!$q190"),$AF63,0)),OFFSET(INDIRECT("'"&amp;'DATA for charts'!$C$5&amp;"'!$q190"),$AF63,0),"")</f>
        <v>30</v>
      </c>
      <c r="E63" s="388">
        <f ca="1">IF(ISNUMBER(OFFSET(INDIRECT("'"&amp;'DATA for charts'!$C$5&amp;"'!$r190"),$AF63,0)),OFFSET(INDIRECT("'"&amp;'DATA for charts'!$C$5&amp;"'!$r190"),$AF63,0),"")</f>
        <v>15</v>
      </c>
      <c r="F63" s="256">
        <f ca="1">IF(ISNUMBER(OFFSET(INDIRECT("'"&amp;'DATA for charts'!$D$5&amp;"'!$p190"),$AF63,0)),OFFSET(INDIRECT("'"&amp;'DATA for charts'!$D$5&amp;"'!$p190"),$AF63,0),"")</f>
        <v>3.1367720000000001</v>
      </c>
      <c r="G63" s="222">
        <f ca="1">IF(ISNUMBER(OFFSET(INDIRECT("'"&amp;'DATA for charts'!$D$5&amp;"'!$q190"),$AF63,0)),OFFSET(INDIRECT("'"&amp;'DATA for charts'!$D$5&amp;"'!$q190"),$AF63,0),"")</f>
        <v>4</v>
      </c>
      <c r="H63" s="388">
        <f ca="1">IF(ISNUMBER(OFFSET(INDIRECT("'"&amp;'DATA for charts'!$D$5&amp;"'!$r190"),$AF63,0)),OFFSET(INDIRECT("'"&amp;'DATA for charts'!$D$5&amp;"'!$r190"),$AF63,0),"")</f>
        <v>14</v>
      </c>
      <c r="I63" s="256">
        <f ca="1">IF(ISNUMBER(OFFSET(INDIRECT("'"&amp;'DATA for charts'!$E$5&amp;"'!$p190"),$AF63,0)),OFFSET(INDIRECT("'"&amp;'DATA for charts'!$E$5&amp;"'!$p190"),$AF63,0),"")</f>
        <v>2.556</v>
      </c>
      <c r="J63" s="222">
        <f ca="1">IF(ISNUMBER(OFFSET(INDIRECT("'"&amp;'DATA for charts'!$E$5&amp;"'!$q190"),$AF63,0)),OFFSET(INDIRECT("'"&amp;'DATA for charts'!$E$5&amp;"'!$q190"),$AF63,0),"")</f>
        <v>11</v>
      </c>
      <c r="K63" s="388">
        <f ca="1">IF(ISNUMBER(OFFSET(INDIRECT("'"&amp;'DATA for charts'!$E$5&amp;"'!$r190"),$AF63,0)),OFFSET(INDIRECT("'"&amp;'DATA for charts'!$E$5&amp;"'!$r190"),$AF63,0),"")</f>
        <v>14</v>
      </c>
      <c r="L63" s="256">
        <f ca="1">IF(ISNUMBER(OFFSET(INDIRECT("'"&amp;'DATA for charts'!$F$5&amp;"'!$p190"),$AF63,0)),OFFSET(INDIRECT("'"&amp;'DATA for charts'!$F$5&amp;"'!$p190"),$AF63,0),"")</f>
        <v>2.9887641100185558</v>
      </c>
      <c r="M63" s="222">
        <f ca="1">IF(ISNUMBER(OFFSET(INDIRECT("'"&amp;'DATA for charts'!$F$5&amp;"'!$q190"),$AF63,0)),OFFSET(INDIRECT("'"&amp;'DATA for charts'!$F$5&amp;"'!$q190"),$AF63,0),"")</f>
        <v>11</v>
      </c>
      <c r="N63" s="388">
        <f ca="1">IF(ISNUMBER(OFFSET(INDIRECT("'"&amp;'DATA for charts'!$F$5&amp;"'!$r190"),$AF63,0)),OFFSET(INDIRECT("'"&amp;'DATA for charts'!$F$5&amp;"'!$r190"),$AF63,0),"")</f>
        <v>15</v>
      </c>
      <c r="O63" s="256">
        <f ca="1">IF(ISNUMBER(OFFSET(INDIRECT("'"&amp;'DATA for charts'!$G$5&amp;"'!$p190"),$AF63,0)),OFFSET(INDIRECT("'"&amp;'DATA for charts'!$G$5&amp;"'!$p190"),$AF63,0),"")</f>
        <v>2.81</v>
      </c>
      <c r="P63" s="222">
        <f ca="1">IF(ISNUMBER(OFFSET(INDIRECT("'"&amp;'DATA for charts'!$G$5&amp;"'!$q190"),$AF63,0)),OFFSET(INDIRECT("'"&amp;'DATA for charts'!$G$5&amp;"'!$q190"),$AF63,0),"")</f>
        <v>11</v>
      </c>
      <c r="Q63" s="388">
        <f ca="1">IF(ISNUMBER(OFFSET(INDIRECT("'"&amp;'DATA for charts'!$G$5&amp;"'!$r190"),$AF63,0)),OFFSET(INDIRECT("'"&amp;'DATA for charts'!$G$5&amp;"'!$r190"),$AF63,0),"")</f>
        <v>15</v>
      </c>
      <c r="R63" s="256">
        <f ca="1">IF(ISNUMBER(OFFSET(INDIRECT("'"&amp;'DATA for charts'!$H$5&amp;"'!$p190"),$AF63,0)),OFFSET(INDIRECT("'"&amp;'DATA for charts'!$H$5&amp;"'!$p190"),$AF63,0),"")</f>
        <v>2.87117496066623</v>
      </c>
      <c r="S63" s="222">
        <f ca="1">IF(ISNUMBER(OFFSET(INDIRECT("'"&amp;'DATA for charts'!$H$5&amp;"'!$q190"),$AF63,0)),OFFSET(INDIRECT("'"&amp;'DATA for charts'!$H$5&amp;"'!$q190"),$AF63,0),"")</f>
        <v>11</v>
      </c>
      <c r="T63" s="388">
        <f ca="1">IF(ISNUMBER(OFFSET(INDIRECT("'"&amp;'DATA for charts'!$H$5&amp;"'!$r190"),$AF63,0)),OFFSET(INDIRECT("'"&amp;'DATA for charts'!$H$5&amp;"'!$r190"),$AF63,0),"")</f>
        <v>15</v>
      </c>
      <c r="U63" s="390">
        <f t="shared" ca="1" si="15"/>
        <v>2.556</v>
      </c>
      <c r="V63" s="256">
        <f t="shared" ca="1" si="16"/>
        <v>3.1367720000000001</v>
      </c>
      <c r="W63" s="254">
        <f t="shared" ca="1" si="17"/>
        <v>2.8872851784474647</v>
      </c>
      <c r="X63" s="391">
        <f t="shared" ca="1" si="18"/>
        <v>0.20114812500519594</v>
      </c>
      <c r="Y63" s="386"/>
      <c r="Z63" s="390" t="str">
        <f>IF(ISNUMBER(YourData!$P198),YourData!$P198,"")</f>
        <v/>
      </c>
      <c r="AA63" s="222" t="str">
        <f>IF(ISNUMBER(YourData!$Q198),YourData!$Q198,"")</f>
        <v/>
      </c>
      <c r="AB63" s="389" t="str">
        <f>IF(ISNUMBER(YourData!$R198),YourData!$R198,"")</f>
        <v/>
      </c>
      <c r="AC63"/>
      <c r="AD63"/>
      <c r="AE63"/>
      <c r="AF63">
        <f t="shared" si="19"/>
        <v>8</v>
      </c>
      <c r="AG63"/>
      <c r="AH63"/>
      <c r="AI63"/>
      <c r="AJ63"/>
      <c r="AK63"/>
      <c r="AL63"/>
      <c r="AM63"/>
      <c r="AN63"/>
      <c r="AO63"/>
      <c r="AP63"/>
      <c r="AQ63"/>
      <c r="AR63"/>
      <c r="AS63"/>
      <c r="AT63"/>
      <c r="AU63"/>
      <c r="AV63"/>
      <c r="AW63"/>
      <c r="AX63"/>
      <c r="AY63"/>
      <c r="AZ63"/>
      <c r="BA63"/>
      <c r="BB63"/>
      <c r="BC63"/>
      <c r="BD63"/>
      <c r="BE63"/>
    </row>
    <row r="64" spans="2:57" ht="15">
      <c r="B64" s="351" t="s">
        <v>161</v>
      </c>
      <c r="C64" s="256">
        <f ca="1">IF(ISNUMBER(OFFSET(INDIRECT("'"&amp;'DATA for charts'!$C$5&amp;"'!$p190"),$AF64,0)),OFFSET(INDIRECT("'"&amp;'DATA for charts'!$C$5&amp;"'!$p190"),$AF64,0),"")</f>
        <v>3.0390000000000001</v>
      </c>
      <c r="D64" s="222">
        <f ca="1">IF(ISNUMBER(OFFSET(INDIRECT("'"&amp;'DATA for charts'!$C$5&amp;"'!$q190"),$AF64,0)),OFFSET(INDIRECT("'"&amp;'DATA for charts'!$C$5&amp;"'!$q190"),$AF64,0),"")</f>
        <v>1</v>
      </c>
      <c r="E64" s="388">
        <f ca="1">IF(ISNUMBER(OFFSET(INDIRECT("'"&amp;'DATA for charts'!$C$5&amp;"'!$r190"),$AF64,0)),OFFSET(INDIRECT("'"&amp;'DATA for charts'!$C$5&amp;"'!$r190"),$AF64,0),"")</f>
        <v>15</v>
      </c>
      <c r="F64" s="256">
        <f ca="1">IF(ISNUMBER(OFFSET(INDIRECT("'"&amp;'DATA for charts'!$D$5&amp;"'!$p190"),$AF64,0)),OFFSET(INDIRECT("'"&amp;'DATA for charts'!$D$5&amp;"'!$p190"),$AF64,0),"")</f>
        <v>3.3764349999999999</v>
      </c>
      <c r="G64" s="222">
        <f ca="1">IF(ISNUMBER(OFFSET(INDIRECT("'"&amp;'DATA for charts'!$D$5&amp;"'!$q190"),$AF64,0)),OFFSET(INDIRECT("'"&amp;'DATA for charts'!$D$5&amp;"'!$q190"),$AF64,0),"")</f>
        <v>1</v>
      </c>
      <c r="H64" s="388">
        <f ca="1">IF(ISNUMBER(OFFSET(INDIRECT("'"&amp;'DATA for charts'!$D$5&amp;"'!$r190"),$AF64,0)),OFFSET(INDIRECT("'"&amp;'DATA for charts'!$D$5&amp;"'!$r190"),$AF64,0),"")</f>
        <v>14</v>
      </c>
      <c r="I64" s="256">
        <f ca="1">IF(ISNUMBER(OFFSET(INDIRECT("'"&amp;'DATA for charts'!$E$5&amp;"'!$p190"),$AF64,0)),OFFSET(INDIRECT("'"&amp;'DATA for charts'!$E$5&amp;"'!$p190"),$AF64,0),"")</f>
        <v>2.5489999999999999</v>
      </c>
      <c r="J64" s="222">
        <f ca="1">IF(ISNUMBER(OFFSET(INDIRECT("'"&amp;'DATA for charts'!$E$5&amp;"'!$q190"),$AF64,0)),OFFSET(INDIRECT("'"&amp;'DATA for charts'!$E$5&amp;"'!$q190"),$AF64,0),"")</f>
        <v>12</v>
      </c>
      <c r="K64" s="388">
        <f ca="1">IF(ISNUMBER(OFFSET(INDIRECT("'"&amp;'DATA for charts'!$E$5&amp;"'!$r190"),$AF64,0)),OFFSET(INDIRECT("'"&amp;'DATA for charts'!$E$5&amp;"'!$r190"),$AF64,0),"")</f>
        <v>14</v>
      </c>
      <c r="L64" s="256">
        <f ca="1">IF(ISNUMBER(OFFSET(INDIRECT("'"&amp;'DATA for charts'!$F$5&amp;"'!$p190"),$AF64,0)),OFFSET(INDIRECT("'"&amp;'DATA for charts'!$F$5&amp;"'!$p190"),$AF64,0),"")</f>
        <v>3.040447251546055</v>
      </c>
      <c r="M64" s="222">
        <f ca="1">IF(ISNUMBER(OFFSET(INDIRECT("'"&amp;'DATA for charts'!$F$5&amp;"'!$q190"),$AF64,0)),OFFSET(INDIRECT("'"&amp;'DATA for charts'!$F$5&amp;"'!$q190"),$AF64,0),"")</f>
        <v>1</v>
      </c>
      <c r="N64" s="388">
        <f ca="1">IF(ISNUMBER(OFFSET(INDIRECT("'"&amp;'DATA for charts'!$F$5&amp;"'!$r190"),$AF64,0)),OFFSET(INDIRECT("'"&amp;'DATA for charts'!$F$5&amp;"'!$r190"),$AF64,0),"")</f>
        <v>14</v>
      </c>
      <c r="O64" s="256">
        <f ca="1">IF(ISNUMBER(OFFSET(INDIRECT("'"&amp;'DATA for charts'!$G$5&amp;"'!$p190"),$AF64,0)),OFFSET(INDIRECT("'"&amp;'DATA for charts'!$G$5&amp;"'!$p190"),$AF64,0),"")</f>
        <v>2.9</v>
      </c>
      <c r="P64" s="222">
        <f ca="1">IF(ISNUMBER(OFFSET(INDIRECT("'"&amp;'DATA for charts'!$G$5&amp;"'!$q190"),$AF64,0)),OFFSET(INDIRECT("'"&amp;'DATA for charts'!$G$5&amp;"'!$q190"),$AF64,0),"")</f>
        <v>12</v>
      </c>
      <c r="Q64" s="388">
        <f ca="1">IF(ISNUMBER(OFFSET(INDIRECT("'"&amp;'DATA for charts'!$G$5&amp;"'!$r190"),$AF64,0)),OFFSET(INDIRECT("'"&amp;'DATA for charts'!$G$5&amp;"'!$r190"),$AF64,0),"")</f>
        <v>15</v>
      </c>
      <c r="R64" s="256">
        <f ca="1">IF(ISNUMBER(OFFSET(INDIRECT("'"&amp;'DATA for charts'!$H$5&amp;"'!$p190"),$AF64,0)),OFFSET(INDIRECT("'"&amp;'DATA for charts'!$H$5&amp;"'!$p190"),$AF64,0),"")</f>
        <v>2.9400681135389499</v>
      </c>
      <c r="S64" s="222">
        <f ca="1">IF(ISNUMBER(OFFSET(INDIRECT("'"&amp;'DATA for charts'!$H$5&amp;"'!$q190"),$AF64,0)),OFFSET(INDIRECT("'"&amp;'DATA for charts'!$H$5&amp;"'!$q190"),$AF64,0),"")</f>
        <v>1</v>
      </c>
      <c r="T64" s="388">
        <f ca="1">IF(ISNUMBER(OFFSET(INDIRECT("'"&amp;'DATA for charts'!$H$5&amp;"'!$r190"),$AF64,0)),OFFSET(INDIRECT("'"&amp;'DATA for charts'!$H$5&amp;"'!$r190"),$AF64,0),"")</f>
        <v>14</v>
      </c>
      <c r="U64" s="390">
        <f t="shared" ca="1" si="15"/>
        <v>2.5489999999999999</v>
      </c>
      <c r="V64" s="256">
        <f t="shared" ca="1" si="16"/>
        <v>3.3764349999999999</v>
      </c>
      <c r="W64" s="254">
        <f t="shared" ca="1" si="17"/>
        <v>2.9741583941808343</v>
      </c>
      <c r="X64" s="391">
        <f t="shared" ca="1" si="18"/>
        <v>0.27820811481289598</v>
      </c>
      <c r="Y64" s="386"/>
      <c r="Z64" s="390" t="str">
        <f>IF(ISNUMBER(YourData!$P199),YourData!$P199,"")</f>
        <v/>
      </c>
      <c r="AA64" s="222" t="str">
        <f>IF(ISNUMBER(YourData!$Q199),YourData!$Q199,"")</f>
        <v/>
      </c>
      <c r="AB64" s="389" t="str">
        <f>IF(ISNUMBER(YourData!$R199),YourData!$R199,"")</f>
        <v/>
      </c>
      <c r="AC64"/>
      <c r="AD64"/>
      <c r="AE64"/>
      <c r="AF64">
        <f t="shared" si="19"/>
        <v>9</v>
      </c>
      <c r="AG64"/>
      <c r="AH64"/>
      <c r="AI64"/>
      <c r="AJ64"/>
      <c r="AK64"/>
      <c r="AL64"/>
      <c r="AM64"/>
      <c r="AN64"/>
      <c r="AO64"/>
      <c r="AP64"/>
      <c r="AQ64"/>
      <c r="AR64"/>
      <c r="AS64"/>
      <c r="AT64"/>
      <c r="AU64"/>
      <c r="AV64"/>
      <c r="AW64"/>
      <c r="AX64"/>
      <c r="AY64"/>
      <c r="AZ64"/>
      <c r="BA64"/>
      <c r="BB64"/>
      <c r="BC64"/>
      <c r="BD64"/>
      <c r="BE64"/>
    </row>
    <row r="65" spans="2:61" ht="15">
      <c r="B65" s="351" t="s">
        <v>163</v>
      </c>
      <c r="C65" s="256">
        <f ca="1">IF(ISNUMBER(OFFSET(INDIRECT("'"&amp;'DATA for charts'!$C$5&amp;"'!$p190"),$AF65,0)),OFFSET(INDIRECT("'"&amp;'DATA for charts'!$C$5&amp;"'!$p190"),$AF65,0),"")</f>
        <v>1.982</v>
      </c>
      <c r="D65" s="222">
        <f ca="1">IF(ISNUMBER(OFFSET(INDIRECT("'"&amp;'DATA for charts'!$C$5&amp;"'!$q190"),$AF65,0)),OFFSET(INDIRECT("'"&amp;'DATA for charts'!$C$5&amp;"'!$q190"),$AF65,0),"")</f>
        <v>6</v>
      </c>
      <c r="E65" s="388">
        <f ca="1">IF(ISNUMBER(OFFSET(INDIRECT("'"&amp;'DATA for charts'!$C$5&amp;"'!$r190"),$AF65,0)),OFFSET(INDIRECT("'"&amp;'DATA for charts'!$C$5&amp;"'!$r190"),$AF65,0),"")</f>
        <v>15</v>
      </c>
      <c r="F65" s="256">
        <f ca="1">IF(ISNUMBER(OFFSET(INDIRECT("'"&amp;'DATA for charts'!$D$5&amp;"'!$p190"),$AF65,0)),OFFSET(INDIRECT("'"&amp;'DATA for charts'!$D$5&amp;"'!$p190"),$AF65,0),"")</f>
        <v>2.2328320000000001</v>
      </c>
      <c r="G65" s="222">
        <f ca="1">IF(ISNUMBER(OFFSET(INDIRECT("'"&amp;'DATA for charts'!$D$5&amp;"'!$q190"),$AF65,0)),OFFSET(INDIRECT("'"&amp;'DATA for charts'!$D$5&amp;"'!$q190"),$AF65,0),"")</f>
        <v>20</v>
      </c>
      <c r="H65" s="388">
        <f ca="1">IF(ISNUMBER(OFFSET(INDIRECT("'"&amp;'DATA for charts'!$D$5&amp;"'!$r190"),$AF65,0)),OFFSET(INDIRECT("'"&amp;'DATA for charts'!$D$5&amp;"'!$r190"),$AF65,0),"")</f>
        <v>15</v>
      </c>
      <c r="I65" s="256">
        <f ca="1">IF(ISNUMBER(OFFSET(INDIRECT("'"&amp;'DATA for charts'!$E$5&amp;"'!$p190"),$AF65,0)),OFFSET(INDIRECT("'"&amp;'DATA for charts'!$E$5&amp;"'!$p190"),$AF65,0),"")</f>
        <v>1.6830000000000001</v>
      </c>
      <c r="J65" s="222">
        <f ca="1">IF(ISNUMBER(OFFSET(INDIRECT("'"&amp;'DATA for charts'!$E$5&amp;"'!$q190"),$AF65,0)),OFFSET(INDIRECT("'"&amp;'DATA for charts'!$E$5&amp;"'!$q190"),$AF65,0),"")</f>
        <v>20</v>
      </c>
      <c r="K65" s="388">
        <f ca="1">IF(ISNUMBER(OFFSET(INDIRECT("'"&amp;'DATA for charts'!$E$5&amp;"'!$r190"),$AF65,0)),OFFSET(INDIRECT("'"&amp;'DATA for charts'!$E$5&amp;"'!$r190"),$AF65,0),"")</f>
        <v>14</v>
      </c>
      <c r="L65" s="256">
        <f ca="1">IF(ISNUMBER(OFFSET(INDIRECT("'"&amp;'DATA for charts'!$F$5&amp;"'!$p190"),$AF65,0)),OFFSET(INDIRECT("'"&amp;'DATA for charts'!$F$5&amp;"'!$p190"),$AF65,0),"")</f>
        <v>2.0017546132702639</v>
      </c>
      <c r="M65" s="222">
        <f ca="1">IF(ISNUMBER(OFFSET(INDIRECT("'"&amp;'DATA for charts'!$F$5&amp;"'!$q190"),$AF65,0)),OFFSET(INDIRECT("'"&amp;'DATA for charts'!$F$5&amp;"'!$q190"),$AF65,0),"")</f>
        <v>20</v>
      </c>
      <c r="N65" s="388">
        <f ca="1">IF(ISNUMBER(OFFSET(INDIRECT("'"&amp;'DATA for charts'!$F$5&amp;"'!$r190"),$AF65,0)),OFFSET(INDIRECT("'"&amp;'DATA for charts'!$F$5&amp;"'!$r190"),$AF65,0),"")</f>
        <v>15</v>
      </c>
      <c r="O65" s="256">
        <f ca="1">IF(ISNUMBER(OFFSET(INDIRECT("'"&amp;'DATA for charts'!$G$5&amp;"'!$p190"),$AF65,0)),OFFSET(INDIRECT("'"&amp;'DATA for charts'!$G$5&amp;"'!$p190"),$AF65,0),"")</f>
        <v>1.94</v>
      </c>
      <c r="P65" s="222">
        <f ca="1">IF(ISNUMBER(OFFSET(INDIRECT("'"&amp;'DATA for charts'!$G$5&amp;"'!$q190"),$AF65,0)),OFFSET(INDIRECT("'"&amp;'DATA for charts'!$G$5&amp;"'!$q190"),$AF65,0),"")</f>
        <v>20</v>
      </c>
      <c r="Q65" s="388">
        <f ca="1">IF(ISNUMBER(OFFSET(INDIRECT("'"&amp;'DATA for charts'!$G$5&amp;"'!$r190"),$AF65,0)),OFFSET(INDIRECT("'"&amp;'DATA for charts'!$G$5&amp;"'!$r190"),$AF65,0),"")</f>
        <v>15</v>
      </c>
      <c r="R65" s="256">
        <f ca="1">IF(ISNUMBER(OFFSET(INDIRECT("'"&amp;'DATA for charts'!$H$5&amp;"'!$p190"),$AF65,0)),OFFSET(INDIRECT("'"&amp;'DATA for charts'!$H$5&amp;"'!$p190"),$AF65,0),"")</f>
        <v>1.94060618082682</v>
      </c>
      <c r="S65" s="222">
        <f ca="1">IF(ISNUMBER(OFFSET(INDIRECT("'"&amp;'DATA for charts'!$H$5&amp;"'!$q190"),$AF65,0)),OFFSET(INDIRECT("'"&amp;'DATA for charts'!$H$5&amp;"'!$q190"),$AF65,0),"")</f>
        <v>22</v>
      </c>
      <c r="T65" s="388">
        <f ca="1">IF(ISNUMBER(OFFSET(INDIRECT("'"&amp;'DATA for charts'!$H$5&amp;"'!$r190"),$AF65,0)),OFFSET(INDIRECT("'"&amp;'DATA for charts'!$H$5&amp;"'!$r190"),$AF65,0),"")</f>
        <v>14</v>
      </c>
      <c r="U65" s="390">
        <f t="shared" ca="1" si="15"/>
        <v>1.6830000000000001</v>
      </c>
      <c r="V65" s="256">
        <f t="shared" ca="1" si="16"/>
        <v>2.2328320000000001</v>
      </c>
      <c r="W65" s="254">
        <f t="shared" ca="1" si="17"/>
        <v>1.9633654656828472</v>
      </c>
      <c r="X65" s="391">
        <f t="shared" ca="1" si="18"/>
        <v>0.28004567137925679</v>
      </c>
      <c r="Y65" s="386"/>
      <c r="Z65" s="390" t="str">
        <f>IF(ISNUMBER(YourData!$P200),YourData!$P200,"")</f>
        <v/>
      </c>
      <c r="AA65" s="222" t="str">
        <f>IF(ISNUMBER(YourData!$Q200),YourData!$Q200,"")</f>
        <v/>
      </c>
      <c r="AB65" s="389" t="str">
        <f>IF(ISNUMBER(YourData!$R200),YourData!$R200,"")</f>
        <v/>
      </c>
      <c r="AC65"/>
      <c r="AD65"/>
      <c r="AE65"/>
      <c r="AF65">
        <f t="shared" si="19"/>
        <v>10</v>
      </c>
      <c r="AG65"/>
      <c r="AH65"/>
      <c r="AI65"/>
      <c r="AJ65"/>
      <c r="AK65"/>
      <c r="AL65"/>
      <c r="AM65"/>
      <c r="AN65"/>
      <c r="AO65"/>
      <c r="AP65"/>
      <c r="AQ65"/>
      <c r="AR65"/>
      <c r="AS65"/>
      <c r="AT65"/>
      <c r="AU65"/>
      <c r="AV65"/>
      <c r="AW65"/>
      <c r="AX65"/>
      <c r="AY65"/>
      <c r="AZ65"/>
      <c r="BA65"/>
      <c r="BB65"/>
      <c r="BC65"/>
      <c r="BD65"/>
      <c r="BE65"/>
    </row>
    <row r="66" spans="2:61" ht="15.75" thickBot="1">
      <c r="B66" s="499" t="s">
        <v>165</v>
      </c>
      <c r="C66" s="403">
        <f ca="1">IF(ISNUMBER(OFFSET(INDIRECT("'"&amp;'DATA for charts'!$C$5&amp;"'!$p190"),$AF66,0)),OFFSET(INDIRECT("'"&amp;'DATA for charts'!$C$5&amp;"'!$p190"),$AF66,0),"")</f>
        <v>2.069</v>
      </c>
      <c r="D66" s="401">
        <f ca="1">IF(ISNUMBER(OFFSET(INDIRECT("'"&amp;'DATA for charts'!$C$5&amp;"'!$q190"),$AF66,0)),OFFSET(INDIRECT("'"&amp;'DATA for charts'!$C$5&amp;"'!$q190"),$AF66,0),"")</f>
        <v>1</v>
      </c>
      <c r="E66" s="402">
        <f ca="1">IF(ISNUMBER(OFFSET(INDIRECT("'"&amp;'DATA for charts'!$C$5&amp;"'!$r190"),$AF66,0)),OFFSET(INDIRECT("'"&amp;'DATA for charts'!$C$5&amp;"'!$r190"),$AF66,0),"")</f>
        <v>15</v>
      </c>
      <c r="F66" s="403">
        <f ca="1">IF(ISNUMBER(OFFSET(INDIRECT("'"&amp;'DATA for charts'!$D$5&amp;"'!$p190"),$AF66,0)),OFFSET(INDIRECT("'"&amp;'DATA for charts'!$D$5&amp;"'!$p190"),$AF66,0),"")</f>
        <v>2.1054059999999999</v>
      </c>
      <c r="G66" s="401">
        <f ca="1">IF(ISNUMBER(OFFSET(INDIRECT("'"&amp;'DATA for charts'!$D$5&amp;"'!$q190"),$AF66,0)),OFFSET(INDIRECT("'"&amp;'DATA for charts'!$D$5&amp;"'!$q190"),$AF66,0),"")</f>
        <v>1</v>
      </c>
      <c r="H66" s="402">
        <f ca="1">IF(ISNUMBER(OFFSET(INDIRECT("'"&amp;'DATA for charts'!$D$5&amp;"'!$r190"),$AF66,0)),OFFSET(INDIRECT("'"&amp;'DATA for charts'!$D$5&amp;"'!$r190"),$AF66,0),"")</f>
        <v>15</v>
      </c>
      <c r="I66" s="403">
        <f ca="1">IF(ISNUMBER(OFFSET(INDIRECT("'"&amp;'DATA for charts'!$E$5&amp;"'!$p190"),$AF66,0)),OFFSET(INDIRECT("'"&amp;'DATA for charts'!$E$5&amp;"'!$p190"),$AF66,0),"")</f>
        <v>1.595</v>
      </c>
      <c r="J66" s="401">
        <f ca="1">IF(ISNUMBER(OFFSET(INDIRECT("'"&amp;'DATA for charts'!$E$5&amp;"'!$q190"),$AF66,0)),OFFSET(INDIRECT("'"&amp;'DATA for charts'!$E$5&amp;"'!$q190"),$AF66,0),"")</f>
        <v>2</v>
      </c>
      <c r="K66" s="402">
        <f ca="1">IF(ISNUMBER(OFFSET(INDIRECT("'"&amp;'DATA for charts'!$E$5&amp;"'!$r190"),$AF66,0)),OFFSET(INDIRECT("'"&amp;'DATA for charts'!$E$5&amp;"'!$r190"),$AF66,0),"")</f>
        <v>14</v>
      </c>
      <c r="L66" s="403">
        <f ca="1">IF(ISNUMBER(OFFSET(INDIRECT("'"&amp;'DATA for charts'!$F$5&amp;"'!$p190"),$AF66,0)),OFFSET(INDIRECT("'"&amp;'DATA for charts'!$F$5&amp;"'!$p190"),$AF66,0),"")</f>
        <v>1.9681552954349222</v>
      </c>
      <c r="M66" s="401">
        <f ca="1">IF(ISNUMBER(OFFSET(INDIRECT("'"&amp;'DATA for charts'!$F$5&amp;"'!$q190"),$AF66,0)),OFFSET(INDIRECT("'"&amp;'DATA for charts'!$F$5&amp;"'!$q190"),$AF66,0),"")</f>
        <v>2</v>
      </c>
      <c r="N66" s="402">
        <f ca="1">IF(ISNUMBER(OFFSET(INDIRECT("'"&amp;'DATA for charts'!$F$5&amp;"'!$r190"),$AF66,0)),OFFSET(INDIRECT("'"&amp;'DATA for charts'!$F$5&amp;"'!$r190"),$AF66,0),"")</f>
        <v>15</v>
      </c>
      <c r="O66" s="403">
        <f ca="1">IF(ISNUMBER(OFFSET(INDIRECT("'"&amp;'DATA for charts'!$G$5&amp;"'!$p190"),$AF66,0)),OFFSET(INDIRECT("'"&amp;'DATA for charts'!$G$5&amp;"'!$p190"),$AF66,0),"")</f>
        <v>1.67</v>
      </c>
      <c r="P66" s="401">
        <f ca="1">IF(ISNUMBER(OFFSET(INDIRECT("'"&amp;'DATA for charts'!$G$5&amp;"'!$q190"),$AF66,0)),OFFSET(INDIRECT("'"&amp;'DATA for charts'!$G$5&amp;"'!$q190"),$AF66,0),"")</f>
        <v>2</v>
      </c>
      <c r="Q66" s="402">
        <f ca="1">IF(ISNUMBER(OFFSET(INDIRECT("'"&amp;'DATA for charts'!$G$5&amp;"'!$r190"),$AF66,0)),OFFSET(INDIRECT("'"&amp;'DATA for charts'!$G$5&amp;"'!$r190"),$AF66,0),"")</f>
        <v>15</v>
      </c>
      <c r="R66" s="403">
        <f ca="1">IF(ISNUMBER(OFFSET(INDIRECT("'"&amp;'DATA for charts'!$H$5&amp;"'!$p190"),$AF66,0)),OFFSET(INDIRECT("'"&amp;'DATA for charts'!$H$5&amp;"'!$p190"),$AF66,0),"")</f>
        <v>1.6903438822428301</v>
      </c>
      <c r="S66" s="401">
        <f ca="1">IF(ISNUMBER(OFFSET(INDIRECT("'"&amp;'DATA for charts'!$H$5&amp;"'!$q190"),$AF66,0)),OFFSET(INDIRECT("'"&amp;'DATA for charts'!$H$5&amp;"'!$q190"),$AF66,0),"")</f>
        <v>2</v>
      </c>
      <c r="T66" s="402">
        <f ca="1">IF(ISNUMBER(OFFSET(INDIRECT("'"&amp;'DATA for charts'!$H$5&amp;"'!$r190"),$AF66,0)),OFFSET(INDIRECT("'"&amp;'DATA for charts'!$H$5&amp;"'!$r190"),$AF66,0),"")</f>
        <v>15</v>
      </c>
      <c r="U66" s="404">
        <f t="shared" ca="1" si="15"/>
        <v>1.595</v>
      </c>
      <c r="V66" s="403">
        <f t="shared" ca="1" si="16"/>
        <v>2.1054059999999999</v>
      </c>
      <c r="W66" s="405">
        <f t="shared" ca="1" si="17"/>
        <v>1.8496508629462918</v>
      </c>
      <c r="X66" s="406">
        <f t="shared" ca="1" si="18"/>
        <v>0.27594721264692024</v>
      </c>
      <c r="Y66" s="386"/>
      <c r="Z66" s="404" t="str">
        <f>IF(ISNUMBER(YourData!$P201),YourData!$P201,"")</f>
        <v/>
      </c>
      <c r="AA66" s="401" t="str">
        <f>IF(ISNUMBER(YourData!$Q201),YourData!$Q201,"")</f>
        <v/>
      </c>
      <c r="AB66" s="407" t="str">
        <f>IF(ISNUMBER(YourData!$R201),YourData!$R201,"")</f>
        <v/>
      </c>
      <c r="AC66"/>
      <c r="AD66"/>
      <c r="AE66"/>
      <c r="AF66">
        <f t="shared" si="19"/>
        <v>11</v>
      </c>
      <c r="AG66"/>
      <c r="AH66"/>
      <c r="AI66"/>
      <c r="AJ66"/>
      <c r="AK66"/>
      <c r="AL66"/>
      <c r="AM66"/>
      <c r="AN66"/>
      <c r="AO66"/>
      <c r="AP66"/>
      <c r="AQ66"/>
      <c r="AR66"/>
      <c r="AS66"/>
      <c r="AT66"/>
      <c r="AU66"/>
      <c r="AV66"/>
      <c r="AW66"/>
      <c r="AX66"/>
      <c r="AY66"/>
      <c r="AZ66"/>
      <c r="BA66"/>
      <c r="BB66"/>
      <c r="BC66"/>
      <c r="BD66"/>
      <c r="BE66"/>
    </row>
    <row r="67" spans="2:61" ht="15.75" thickTop="1">
      <c r="B67" s="146" t="s">
        <v>555</v>
      </c>
      <c r="C67" s="65"/>
      <c r="D67" s="65"/>
      <c r="E67" s="65"/>
      <c r="F67" s="65"/>
      <c r="G67" s="65"/>
      <c r="H67" s="65"/>
      <c r="I67" s="65"/>
      <c r="J67" s="65"/>
      <c r="K67" s="65"/>
      <c r="L67" s="65"/>
      <c r="M67" s="65"/>
      <c r="N67" s="65"/>
      <c r="O67" s="65"/>
      <c r="P67" s="65"/>
      <c r="Q67" s="65"/>
      <c r="R67" s="65"/>
      <c r="S67" s="65"/>
      <c r="T67" s="65"/>
      <c r="U67" s="65"/>
      <c r="V67" s="65"/>
      <c r="W67" s="65"/>
      <c r="X67" s="65"/>
      <c r="Z67" s="65"/>
      <c r="AA67" s="65"/>
      <c r="AB67" s="65"/>
      <c r="AC67"/>
      <c r="AD67"/>
      <c r="AE67"/>
      <c r="AF67"/>
      <c r="AG67"/>
      <c r="AH67"/>
      <c r="AI67"/>
      <c r="AJ67"/>
      <c r="AK67"/>
      <c r="AL67"/>
      <c r="AM67"/>
      <c r="AN67"/>
      <c r="AO67"/>
      <c r="AP67"/>
      <c r="AQ67"/>
      <c r="AR67"/>
      <c r="AS67"/>
      <c r="AT67"/>
      <c r="AU67"/>
      <c r="AV67"/>
      <c r="AW67"/>
      <c r="AX67"/>
      <c r="AY67"/>
      <c r="AZ67"/>
      <c r="BA67"/>
      <c r="BB67"/>
      <c r="BC67"/>
      <c r="BD67"/>
      <c r="BE67"/>
    </row>
    <row r="68" spans="2:61" ht="15">
      <c r="AC68"/>
      <c r="AD68"/>
      <c r="AE68"/>
      <c r="AF68"/>
      <c r="AG68"/>
      <c r="AH68"/>
      <c r="AI68"/>
      <c r="AJ68"/>
      <c r="AK68"/>
      <c r="AL68"/>
      <c r="AM68"/>
      <c r="AN68"/>
      <c r="AO68"/>
      <c r="AP68"/>
      <c r="AQ68"/>
      <c r="AR68"/>
      <c r="AS68"/>
      <c r="AT68"/>
      <c r="AU68"/>
      <c r="AV68"/>
      <c r="AW68"/>
      <c r="AX68"/>
      <c r="AY68"/>
      <c r="AZ68"/>
      <c r="BA68"/>
      <c r="BB68"/>
      <c r="BC68"/>
      <c r="BD68"/>
      <c r="BE68"/>
    </row>
    <row r="69" spans="2:61" ht="15">
      <c r="AC69"/>
      <c r="AD69"/>
      <c r="AE69"/>
      <c r="AF69"/>
      <c r="AG69"/>
      <c r="AH69"/>
      <c r="AI69"/>
      <c r="AJ69"/>
      <c r="AK69"/>
      <c r="AL69"/>
      <c r="AM69"/>
      <c r="AN69"/>
      <c r="AO69"/>
      <c r="AP69"/>
      <c r="AQ69"/>
      <c r="AR69"/>
      <c r="AS69"/>
      <c r="AT69"/>
      <c r="AU69"/>
      <c r="AV69"/>
      <c r="AW69"/>
      <c r="AX69"/>
      <c r="AY69"/>
      <c r="AZ69"/>
      <c r="BA69"/>
      <c r="BB69"/>
      <c r="BC69"/>
      <c r="BD69"/>
      <c r="BE69"/>
      <c r="BF69" s="12"/>
      <c r="BG69" s="12"/>
      <c r="BH69" s="12"/>
      <c r="BI69" s="12"/>
    </row>
    <row r="70" spans="2:61" ht="15">
      <c r="AC70"/>
      <c r="AD70"/>
      <c r="AE70"/>
      <c r="AF70"/>
      <c r="AG70"/>
      <c r="AH70"/>
      <c r="AI70"/>
      <c r="AJ70"/>
      <c r="AK70"/>
      <c r="AL70"/>
      <c r="AM70"/>
      <c r="AN70"/>
      <c r="AO70"/>
      <c r="AP70"/>
      <c r="AQ70"/>
      <c r="AR70"/>
      <c r="AS70"/>
      <c r="AT70"/>
      <c r="AU70"/>
      <c r="AV70"/>
      <c r="AW70"/>
      <c r="AX70"/>
      <c r="AY70"/>
      <c r="AZ70"/>
      <c r="BA70"/>
      <c r="BB70"/>
      <c r="BC70"/>
      <c r="BD70"/>
      <c r="BE70"/>
      <c r="BF70" s="12"/>
      <c r="BG70" s="12"/>
      <c r="BH70" s="12"/>
      <c r="BI70" s="12"/>
    </row>
    <row r="71" spans="2:61" ht="15">
      <c r="AC71"/>
      <c r="AD71"/>
      <c r="AE71"/>
      <c r="AF71"/>
      <c r="AG71"/>
      <c r="AH71"/>
      <c r="AI71"/>
      <c r="AJ71"/>
      <c r="AK71"/>
      <c r="AL71"/>
      <c r="AM71"/>
      <c r="AN71"/>
      <c r="AO71"/>
      <c r="AP71"/>
      <c r="AQ71"/>
      <c r="AR71"/>
      <c r="AS71"/>
      <c r="AT71"/>
      <c r="AU71"/>
      <c r="AV71"/>
      <c r="AW71"/>
      <c r="AX71"/>
      <c r="AY71"/>
      <c r="AZ71"/>
      <c r="BA71"/>
      <c r="BB71"/>
      <c r="BC71"/>
      <c r="BD71"/>
      <c r="BE71"/>
      <c r="BF71" s="12"/>
      <c r="BG71" s="12"/>
      <c r="BH71" s="12"/>
      <c r="BI71" s="12"/>
    </row>
    <row r="72" spans="2:61" ht="15">
      <c r="AC72"/>
      <c r="AD72"/>
      <c r="AE72"/>
      <c r="AF72"/>
      <c r="AG72"/>
      <c r="AH72"/>
      <c r="AI72"/>
      <c r="AJ72"/>
      <c r="AK72"/>
      <c r="AL72"/>
      <c r="AM72"/>
      <c r="AN72"/>
      <c r="AO72"/>
      <c r="AP72"/>
      <c r="AQ72"/>
      <c r="AR72"/>
      <c r="AS72"/>
      <c r="AT72"/>
      <c r="AU72"/>
      <c r="AV72"/>
      <c r="AW72"/>
      <c r="AX72"/>
      <c r="AY72"/>
      <c r="AZ72"/>
      <c r="BA72"/>
      <c r="BB72"/>
      <c r="BC72"/>
      <c r="BD72"/>
      <c r="BE72"/>
      <c r="BF72" s="12"/>
      <c r="BG72" s="12"/>
      <c r="BH72" s="12"/>
      <c r="BI72" s="12"/>
    </row>
    <row r="73" spans="2:61" ht="15">
      <c r="AC73"/>
      <c r="AD73"/>
      <c r="AE73"/>
      <c r="AF73"/>
      <c r="AG73"/>
      <c r="AH73"/>
      <c r="AI73"/>
      <c r="AJ73"/>
      <c r="AK73"/>
      <c r="AL73"/>
      <c r="AM73"/>
      <c r="AN73"/>
      <c r="AO73"/>
      <c r="AP73"/>
      <c r="AQ73"/>
      <c r="AR73"/>
      <c r="AS73"/>
      <c r="AT73"/>
      <c r="AU73"/>
      <c r="AV73"/>
      <c r="AW73"/>
      <c r="AX73"/>
      <c r="AY73"/>
      <c r="AZ73"/>
      <c r="BA73"/>
      <c r="BB73"/>
      <c r="BC73"/>
      <c r="BD73"/>
      <c r="BE73"/>
      <c r="BF73" s="12"/>
      <c r="BG73" s="12"/>
      <c r="BH73" s="12"/>
      <c r="BI73" s="12"/>
    </row>
    <row r="74" spans="2:61" ht="15">
      <c r="AC74"/>
      <c r="AD74"/>
      <c r="AE74"/>
      <c r="AF74"/>
      <c r="AG74"/>
      <c r="AH74"/>
      <c r="AI74"/>
      <c r="AJ74"/>
      <c r="AK74"/>
      <c r="AL74"/>
      <c r="AM74"/>
      <c r="AN74"/>
      <c r="AO74"/>
      <c r="AP74"/>
      <c r="AQ74"/>
      <c r="AR74"/>
      <c r="AS74"/>
      <c r="AT74"/>
      <c r="AU74"/>
      <c r="AV74"/>
      <c r="AW74"/>
      <c r="AX74"/>
      <c r="AY74"/>
      <c r="AZ74"/>
      <c r="BA74"/>
      <c r="BB74"/>
      <c r="BC74"/>
      <c r="BD74"/>
      <c r="BE74"/>
      <c r="BF74" s="12"/>
      <c r="BG74" s="12"/>
      <c r="BH74" s="12"/>
      <c r="BI74" s="12"/>
    </row>
    <row r="75" spans="2:61" ht="15">
      <c r="C75" s="14"/>
      <c r="D75" s="14"/>
      <c r="E75" s="14"/>
      <c r="F75" s="14"/>
      <c r="G75" s="14"/>
      <c r="H75" s="14"/>
      <c r="I75" s="14"/>
      <c r="J75" s="14"/>
      <c r="K75" s="14"/>
      <c r="L75" s="14"/>
      <c r="M75" s="14"/>
      <c r="N75" s="14"/>
      <c r="O75" s="14"/>
      <c r="P75" s="14"/>
      <c r="Q75" s="14"/>
      <c r="R75" s="14"/>
      <c r="S75" s="14"/>
      <c r="T75" s="14"/>
      <c r="Z75" s="14"/>
      <c r="AA75" s="14"/>
      <c r="AB75" s="14"/>
      <c r="AC75"/>
      <c r="AD75"/>
      <c r="AE75"/>
      <c r="AF75"/>
      <c r="AG75"/>
      <c r="AH75"/>
      <c r="AI75"/>
      <c r="AJ75"/>
      <c r="AK75"/>
      <c r="AL75"/>
      <c r="AM75"/>
      <c r="AN75"/>
      <c r="AO75"/>
      <c r="AP75"/>
      <c r="AQ75"/>
      <c r="AR75"/>
      <c r="AS75"/>
      <c r="AT75"/>
      <c r="AU75"/>
      <c r="AV75"/>
      <c r="AW75"/>
      <c r="AX75"/>
      <c r="AY75"/>
      <c r="AZ75"/>
      <c r="BA75"/>
      <c r="BB75"/>
      <c r="BC75"/>
      <c r="BD75"/>
      <c r="BE75"/>
      <c r="BF75" s="12"/>
      <c r="BG75" s="12"/>
      <c r="BH75" s="12"/>
      <c r="BI75" s="12"/>
    </row>
    <row r="76" spans="2:61" ht="15">
      <c r="C76" s="14"/>
      <c r="D76" s="14"/>
      <c r="E76" s="14"/>
      <c r="F76" s="14"/>
      <c r="G76" s="14"/>
      <c r="H76" s="14"/>
      <c r="I76" s="14"/>
      <c r="J76" s="14"/>
      <c r="K76" s="14"/>
      <c r="L76" s="14"/>
      <c r="M76" s="14"/>
      <c r="N76" s="14"/>
      <c r="O76" s="14"/>
      <c r="P76" s="14"/>
      <c r="Q76" s="14"/>
      <c r="R76" s="14"/>
      <c r="S76" s="14"/>
      <c r="T76" s="14"/>
      <c r="Z76" s="14"/>
      <c r="AA76" s="14"/>
      <c r="AB76" s="14"/>
      <c r="AC76"/>
      <c r="AD76"/>
      <c r="AE76"/>
      <c r="AF76"/>
      <c r="AG76"/>
      <c r="AH76"/>
      <c r="AI76"/>
      <c r="AJ76"/>
      <c r="AK76"/>
      <c r="AL76"/>
      <c r="AM76"/>
      <c r="AN76"/>
      <c r="AO76"/>
      <c r="AP76"/>
      <c r="AQ76"/>
      <c r="AR76"/>
      <c r="AS76"/>
      <c r="AT76"/>
      <c r="AU76"/>
      <c r="AV76"/>
      <c r="AW76"/>
      <c r="AX76"/>
      <c r="AY76"/>
      <c r="AZ76"/>
      <c r="BA76"/>
      <c r="BB76"/>
      <c r="BC76"/>
      <c r="BD76"/>
      <c r="BE76"/>
      <c r="BF76" s="12"/>
      <c r="BG76" s="12"/>
      <c r="BH76" s="12"/>
      <c r="BI76" s="12"/>
    </row>
    <row r="77" spans="2:61" ht="15">
      <c r="AC77"/>
      <c r="AD77"/>
      <c r="AE77"/>
      <c r="AF77"/>
      <c r="AG77"/>
      <c r="AH77"/>
      <c r="AI77"/>
      <c r="AJ77"/>
      <c r="AK77"/>
      <c r="AL77"/>
      <c r="AM77"/>
      <c r="AN77"/>
      <c r="AO77"/>
      <c r="AP77"/>
      <c r="AQ77"/>
      <c r="AR77"/>
      <c r="AS77"/>
      <c r="AT77"/>
      <c r="AU77"/>
      <c r="AV77"/>
      <c r="AW77"/>
      <c r="AX77"/>
      <c r="AY77"/>
      <c r="AZ77"/>
      <c r="BA77"/>
      <c r="BB77"/>
      <c r="BC77"/>
      <c r="BD77"/>
      <c r="BE77"/>
      <c r="BF77" s="12"/>
      <c r="BG77" s="12"/>
      <c r="BH77" s="12"/>
      <c r="BI77" s="12"/>
    </row>
    <row r="78" spans="2:61" ht="15">
      <c r="C78" s="48"/>
      <c r="D78" s="48"/>
      <c r="E78" s="48"/>
      <c r="F78" s="48"/>
      <c r="G78" s="48"/>
      <c r="H78" s="48"/>
      <c r="I78" s="48"/>
      <c r="J78" s="48"/>
      <c r="K78" s="48"/>
      <c r="L78" s="48"/>
      <c r="M78" s="48"/>
      <c r="N78" s="48"/>
      <c r="O78" s="48"/>
      <c r="P78" s="48"/>
      <c r="Q78" s="48"/>
      <c r="R78" s="48"/>
      <c r="S78" s="48"/>
      <c r="T78" s="48"/>
      <c r="U78" s="48"/>
      <c r="V78" s="48"/>
      <c r="Z78" s="48"/>
      <c r="AA78" s="48"/>
      <c r="AB78" s="48"/>
      <c r="AC78"/>
      <c r="AD78"/>
      <c r="AE78"/>
      <c r="AF78"/>
      <c r="AG78"/>
      <c r="AH78"/>
      <c r="AI78"/>
      <c r="AJ78"/>
      <c r="AK78"/>
      <c r="AL78"/>
      <c r="AM78"/>
      <c r="AN78"/>
      <c r="AO78"/>
      <c r="AP78"/>
      <c r="AQ78"/>
      <c r="AR78"/>
      <c r="AS78"/>
      <c r="AT78"/>
      <c r="AU78"/>
      <c r="AV78"/>
      <c r="AW78"/>
      <c r="AX78"/>
      <c r="AY78"/>
      <c r="AZ78"/>
      <c r="BA78"/>
      <c r="BB78"/>
      <c r="BC78"/>
      <c r="BD78"/>
      <c r="BE78"/>
      <c r="BF78" s="12"/>
      <c r="BG78" s="12"/>
      <c r="BH78" s="12"/>
      <c r="BI78" s="12"/>
    </row>
    <row r="79" spans="2:61" ht="15">
      <c r="C79" s="48"/>
      <c r="D79" s="48"/>
      <c r="E79" s="48"/>
      <c r="F79" s="48"/>
      <c r="G79" s="48"/>
      <c r="H79" s="48"/>
      <c r="I79" s="48"/>
      <c r="J79" s="48"/>
      <c r="K79" s="48"/>
      <c r="L79" s="48"/>
      <c r="M79" s="48"/>
      <c r="N79" s="48"/>
      <c r="O79" s="48"/>
      <c r="P79" s="48"/>
      <c r="Q79" s="48"/>
      <c r="R79" s="48"/>
      <c r="S79" s="48"/>
      <c r="T79" s="48"/>
      <c r="U79" s="48"/>
      <c r="V79" s="48"/>
      <c r="Z79" s="48"/>
      <c r="AA79" s="48"/>
      <c r="AB79" s="48"/>
      <c r="AC79"/>
      <c r="AD79"/>
      <c r="AE79"/>
      <c r="AF79"/>
      <c r="AG79"/>
      <c r="AH79"/>
      <c r="AI79"/>
      <c r="AJ79"/>
      <c r="AK79"/>
      <c r="AL79"/>
      <c r="AM79"/>
      <c r="AN79"/>
      <c r="AO79"/>
      <c r="AP79"/>
      <c r="AQ79"/>
      <c r="AR79"/>
      <c r="AS79"/>
      <c r="AT79"/>
      <c r="AU79"/>
      <c r="AV79"/>
      <c r="AW79"/>
      <c r="AX79"/>
      <c r="AY79"/>
      <c r="AZ79"/>
      <c r="BA79"/>
      <c r="BB79"/>
      <c r="BC79"/>
      <c r="BD79"/>
      <c r="BE79"/>
      <c r="BF79" s="12"/>
      <c r="BG79" s="12"/>
      <c r="BH79" s="12"/>
      <c r="BI79" s="12"/>
    </row>
    <row r="80" spans="2:61" ht="15">
      <c r="AC80"/>
      <c r="AD80"/>
      <c r="AE80"/>
      <c r="AF80"/>
      <c r="AG80"/>
      <c r="AH80"/>
      <c r="AI80"/>
      <c r="AJ80"/>
      <c r="AK80"/>
      <c r="AL80"/>
      <c r="AM80"/>
      <c r="AN80"/>
      <c r="AO80"/>
      <c r="AP80"/>
      <c r="AQ80"/>
      <c r="AR80"/>
      <c r="AS80"/>
      <c r="AT80"/>
      <c r="AU80"/>
      <c r="AV80"/>
      <c r="AW80"/>
      <c r="AX80"/>
      <c r="AY80"/>
      <c r="AZ80"/>
      <c r="BA80"/>
      <c r="BB80"/>
      <c r="BC80"/>
      <c r="BD80"/>
      <c r="BE80"/>
      <c r="BF80" s="12"/>
      <c r="BG80" s="12"/>
      <c r="BH80" s="12"/>
      <c r="BI80" s="12"/>
    </row>
    <row r="81" spans="2:61" ht="15">
      <c r="AC81"/>
      <c r="AD81"/>
      <c r="AE81"/>
      <c r="AF81"/>
      <c r="AG81"/>
      <c r="AH81"/>
      <c r="AI81"/>
      <c r="AJ81"/>
      <c r="AK81"/>
      <c r="AL81"/>
      <c r="AM81"/>
      <c r="AN81"/>
      <c r="AO81"/>
      <c r="AP81"/>
      <c r="AQ81"/>
      <c r="AR81"/>
      <c r="AS81"/>
      <c r="AT81"/>
      <c r="AU81"/>
      <c r="AV81"/>
      <c r="AW81"/>
      <c r="AX81"/>
      <c r="AY81"/>
      <c r="AZ81"/>
      <c r="BA81"/>
      <c r="BB81"/>
      <c r="BC81"/>
      <c r="BD81"/>
      <c r="BE81"/>
      <c r="BF81" s="12"/>
      <c r="BG81" s="12"/>
      <c r="BH81" s="12"/>
      <c r="BI81" s="12"/>
    </row>
    <row r="82" spans="2:61" ht="15">
      <c r="AC82"/>
      <c r="AD82"/>
      <c r="AE82"/>
      <c r="AF82"/>
      <c r="AG82"/>
      <c r="AH82"/>
      <c r="AI82"/>
      <c r="AJ82"/>
      <c r="AK82"/>
      <c r="AL82"/>
      <c r="AM82"/>
      <c r="AN82"/>
      <c r="AO82"/>
      <c r="AP82"/>
      <c r="AQ82"/>
      <c r="AR82"/>
      <c r="AS82"/>
      <c r="AT82"/>
      <c r="AU82"/>
      <c r="AV82"/>
      <c r="AW82"/>
      <c r="AX82"/>
      <c r="AY82"/>
      <c r="AZ82"/>
      <c r="BA82"/>
      <c r="BB82"/>
      <c r="BC82"/>
      <c r="BD82"/>
      <c r="BE82"/>
      <c r="BF82" s="12"/>
      <c r="BG82" s="12"/>
      <c r="BH82" s="12"/>
      <c r="BI82" s="12"/>
    </row>
    <row r="83" spans="2:61" ht="15">
      <c r="AC83"/>
      <c r="AD83"/>
      <c r="AE83"/>
      <c r="AF83"/>
      <c r="AG83"/>
      <c r="AH83"/>
      <c r="AI83"/>
      <c r="AJ83"/>
      <c r="AK83"/>
      <c r="AL83"/>
      <c r="AM83"/>
      <c r="AN83"/>
      <c r="AO83"/>
      <c r="AP83"/>
      <c r="AQ83"/>
      <c r="AR83"/>
      <c r="AS83"/>
      <c r="AT83"/>
      <c r="AU83"/>
      <c r="AV83"/>
      <c r="AW83"/>
      <c r="AX83"/>
      <c r="AY83"/>
      <c r="AZ83"/>
      <c r="BA83"/>
      <c r="BB83"/>
      <c r="BC83"/>
      <c r="BD83"/>
      <c r="BE83"/>
      <c r="BF83" s="12"/>
      <c r="BG83" s="12"/>
      <c r="BH83" s="12"/>
      <c r="BI83" s="12"/>
    </row>
    <row r="84" spans="2:61" ht="15">
      <c r="AC84"/>
      <c r="AD84"/>
      <c r="AE84"/>
      <c r="AF84"/>
      <c r="AG84"/>
      <c r="AH84"/>
      <c r="AI84"/>
      <c r="AJ84"/>
      <c r="AK84"/>
      <c r="AL84"/>
      <c r="AM84"/>
      <c r="AN84"/>
      <c r="AO84"/>
      <c r="AP84"/>
      <c r="AQ84"/>
      <c r="AR84"/>
      <c r="AS84"/>
      <c r="AT84"/>
      <c r="AU84"/>
      <c r="AV84"/>
      <c r="AW84"/>
      <c r="AX84"/>
      <c r="AY84"/>
      <c r="AZ84"/>
      <c r="BA84"/>
      <c r="BB84"/>
      <c r="BC84"/>
      <c r="BD84"/>
      <c r="BE84"/>
      <c r="BF84" s="12"/>
      <c r="BG84" s="12"/>
      <c r="BH84" s="12"/>
      <c r="BI84" s="12"/>
    </row>
    <row r="85" spans="2:61" ht="15">
      <c r="AC85"/>
      <c r="AD85"/>
      <c r="AE85"/>
      <c r="AF85"/>
      <c r="AG85"/>
      <c r="AH85"/>
      <c r="AI85"/>
      <c r="AJ85"/>
      <c r="AK85"/>
      <c r="AL85"/>
      <c r="AM85"/>
      <c r="AN85"/>
      <c r="AO85"/>
      <c r="AP85"/>
      <c r="AQ85"/>
      <c r="AR85"/>
      <c r="AS85"/>
      <c r="AT85"/>
      <c r="AU85"/>
      <c r="AV85"/>
      <c r="AW85"/>
      <c r="AX85"/>
      <c r="AY85"/>
      <c r="AZ85"/>
      <c r="BA85"/>
      <c r="BB85"/>
      <c r="BC85"/>
      <c r="BD85"/>
      <c r="BE85"/>
      <c r="BF85" s="12"/>
      <c r="BG85" s="12"/>
      <c r="BH85" s="12"/>
      <c r="BI85" s="12"/>
    </row>
    <row r="86" spans="2:61" ht="15">
      <c r="B86" s="18"/>
      <c r="AC86"/>
      <c r="AD86"/>
      <c r="AE86"/>
      <c r="AF86"/>
      <c r="AG86"/>
      <c r="AH86"/>
      <c r="AI86"/>
      <c r="AJ86"/>
      <c r="AK86"/>
      <c r="AL86"/>
      <c r="AM86"/>
      <c r="AN86"/>
      <c r="AO86"/>
      <c r="AP86"/>
      <c r="AQ86"/>
      <c r="AR86"/>
      <c r="AS86"/>
      <c r="AT86"/>
      <c r="AU86"/>
      <c r="AV86"/>
      <c r="AW86"/>
      <c r="AX86"/>
      <c r="AY86"/>
      <c r="AZ86"/>
      <c r="BA86"/>
      <c r="BB86"/>
      <c r="BC86"/>
      <c r="BD86"/>
      <c r="BE86"/>
      <c r="BF86" s="12"/>
      <c r="BG86" s="12"/>
      <c r="BH86" s="12"/>
      <c r="BI86" s="12"/>
    </row>
    <row r="87" spans="2:61" ht="15">
      <c r="B87" s="18"/>
      <c r="AC87"/>
      <c r="AD87"/>
      <c r="AE87"/>
      <c r="AF87"/>
      <c r="AG87"/>
      <c r="AH87"/>
      <c r="AI87"/>
      <c r="AJ87"/>
      <c r="AK87"/>
      <c r="AL87"/>
      <c r="AM87"/>
      <c r="AN87"/>
      <c r="AO87"/>
      <c r="AP87"/>
      <c r="AQ87"/>
      <c r="AR87"/>
      <c r="AS87"/>
      <c r="AT87"/>
      <c r="AU87"/>
      <c r="AV87"/>
      <c r="AW87"/>
      <c r="AX87"/>
      <c r="AY87"/>
      <c r="AZ87"/>
      <c r="BA87"/>
      <c r="BB87"/>
      <c r="BC87"/>
      <c r="BD87"/>
      <c r="BE87"/>
      <c r="BF87" s="12"/>
      <c r="BG87" s="12"/>
      <c r="BH87" s="12"/>
      <c r="BI87" s="12"/>
    </row>
    <row r="88" spans="2:61" ht="15">
      <c r="B88" s="18"/>
      <c r="AC88"/>
      <c r="AD88"/>
      <c r="AE88"/>
      <c r="AF88"/>
      <c r="AG88"/>
      <c r="AH88"/>
      <c r="AI88"/>
      <c r="AJ88"/>
      <c r="AK88"/>
      <c r="AL88"/>
      <c r="AM88"/>
      <c r="AN88"/>
      <c r="AO88"/>
      <c r="AP88"/>
      <c r="AQ88"/>
      <c r="AR88"/>
      <c r="AS88"/>
      <c r="AT88"/>
      <c r="AU88"/>
      <c r="AV88"/>
      <c r="AW88"/>
      <c r="AX88"/>
      <c r="AY88"/>
      <c r="AZ88"/>
      <c r="BA88"/>
      <c r="BB88"/>
      <c r="BC88"/>
      <c r="BD88"/>
      <c r="BE88"/>
      <c r="BF88" s="12"/>
      <c r="BG88" s="12"/>
      <c r="BH88" s="12"/>
      <c r="BI88" s="12"/>
    </row>
    <row r="89" spans="2:61" ht="15">
      <c r="B89" s="18"/>
      <c r="AC89"/>
      <c r="AD89"/>
      <c r="AE89"/>
      <c r="AF89"/>
      <c r="AG89"/>
      <c r="AH89"/>
      <c r="AI89"/>
      <c r="AJ89"/>
      <c r="AK89"/>
      <c r="AL89"/>
      <c r="AM89"/>
      <c r="AN89"/>
      <c r="AO89"/>
      <c r="AP89"/>
      <c r="AQ89"/>
      <c r="AR89"/>
      <c r="AS89"/>
      <c r="AT89"/>
      <c r="AU89"/>
      <c r="AV89"/>
      <c r="AW89"/>
      <c r="AX89"/>
      <c r="AY89"/>
      <c r="AZ89"/>
      <c r="BA89"/>
      <c r="BB89"/>
      <c r="BC89"/>
      <c r="BD89"/>
      <c r="BE89"/>
      <c r="BF89" s="12"/>
      <c r="BG89" s="12"/>
      <c r="BH89" s="12"/>
      <c r="BI89" s="12"/>
    </row>
    <row r="90" spans="2:61" ht="15">
      <c r="B90" s="18"/>
      <c r="C90" s="14"/>
      <c r="D90" s="14"/>
      <c r="E90" s="14"/>
      <c r="F90" s="14"/>
      <c r="G90" s="14"/>
      <c r="H90" s="14"/>
      <c r="I90" s="14"/>
      <c r="J90" s="14"/>
      <c r="K90" s="14"/>
      <c r="L90" s="14"/>
      <c r="M90" s="14"/>
      <c r="N90" s="14"/>
      <c r="O90" s="14"/>
      <c r="P90" s="14"/>
      <c r="Q90" s="14"/>
      <c r="R90" s="14"/>
      <c r="S90" s="14"/>
      <c r="T90" s="14"/>
      <c r="Z90" s="14"/>
      <c r="AA90" s="14"/>
      <c r="AB90" s="14"/>
      <c r="AC90"/>
      <c r="AD90"/>
      <c r="AE90"/>
      <c r="AF90"/>
      <c r="AG90"/>
      <c r="AH90"/>
      <c r="AI90"/>
      <c r="AJ90"/>
      <c r="AK90"/>
      <c r="AL90"/>
      <c r="AM90"/>
      <c r="AN90"/>
      <c r="AO90"/>
      <c r="AP90"/>
      <c r="AQ90"/>
      <c r="AR90"/>
      <c r="AS90"/>
      <c r="AT90"/>
      <c r="AU90"/>
      <c r="AV90"/>
      <c r="AW90"/>
      <c r="AX90"/>
      <c r="AY90"/>
      <c r="AZ90"/>
      <c r="BA90"/>
      <c r="BB90"/>
      <c r="BC90"/>
      <c r="BD90"/>
      <c r="BE90"/>
      <c r="BF90" s="12"/>
      <c r="BG90" s="12"/>
      <c r="BH90" s="12"/>
      <c r="BI90" s="12"/>
    </row>
    <row r="91" spans="2:61" ht="15">
      <c r="B91" s="18"/>
      <c r="C91" s="14"/>
      <c r="D91" s="14"/>
      <c r="E91" s="14"/>
      <c r="F91" s="14"/>
      <c r="G91" s="14"/>
      <c r="H91" s="14"/>
      <c r="I91" s="14"/>
      <c r="J91" s="14"/>
      <c r="K91" s="14"/>
      <c r="L91" s="14"/>
      <c r="M91" s="14"/>
      <c r="N91" s="14"/>
      <c r="O91" s="14"/>
      <c r="P91" s="14"/>
      <c r="Q91" s="14"/>
      <c r="R91" s="14"/>
      <c r="S91" s="14"/>
      <c r="T91" s="14"/>
      <c r="Z91" s="14"/>
      <c r="AA91" s="14"/>
      <c r="AB91" s="14"/>
      <c r="AC91"/>
      <c r="AD91"/>
      <c r="AE91"/>
      <c r="AF91"/>
      <c r="AG91"/>
      <c r="AH91"/>
      <c r="AI91"/>
      <c r="AJ91"/>
      <c r="AK91"/>
      <c r="AL91"/>
      <c r="AM91"/>
      <c r="AN91"/>
      <c r="AO91"/>
      <c r="AP91"/>
      <c r="AQ91"/>
      <c r="AR91"/>
      <c r="AS91"/>
      <c r="AT91"/>
      <c r="AU91"/>
      <c r="AV91"/>
      <c r="AW91"/>
      <c r="AX91"/>
      <c r="AY91"/>
      <c r="AZ91"/>
      <c r="BA91"/>
      <c r="BB91"/>
      <c r="BC91"/>
      <c r="BD91"/>
      <c r="BE91"/>
      <c r="BF91" s="12"/>
      <c r="BG91" s="12"/>
      <c r="BH91" s="12"/>
      <c r="BI91" s="12"/>
    </row>
    <row r="92" spans="2:61" ht="15">
      <c r="B92" s="18"/>
      <c r="C92" s="15"/>
      <c r="D92" s="15"/>
      <c r="E92" s="15"/>
      <c r="F92" s="15"/>
      <c r="G92" s="15"/>
      <c r="H92" s="15"/>
      <c r="I92" s="15"/>
      <c r="J92" s="15"/>
      <c r="K92" s="15"/>
      <c r="L92" s="15"/>
      <c r="M92" s="15"/>
      <c r="N92" s="15"/>
      <c r="O92" s="15"/>
      <c r="P92" s="15"/>
      <c r="Q92" s="15"/>
      <c r="R92" s="15"/>
      <c r="S92" s="15"/>
      <c r="T92" s="15"/>
      <c r="Z92" s="15"/>
      <c r="AA92" s="15"/>
      <c r="AB92" s="15"/>
      <c r="AC92"/>
      <c r="AD92"/>
      <c r="AE92"/>
      <c r="AF92"/>
      <c r="AG92"/>
      <c r="AH92"/>
      <c r="AI92"/>
      <c r="AJ92"/>
      <c r="AK92"/>
      <c r="AL92"/>
      <c r="AM92"/>
      <c r="AN92"/>
      <c r="AO92"/>
      <c r="AP92"/>
      <c r="AQ92"/>
      <c r="AR92"/>
      <c r="AS92"/>
      <c r="AT92"/>
      <c r="AU92"/>
      <c r="AV92"/>
      <c r="AW92"/>
      <c r="AX92"/>
      <c r="AY92"/>
      <c r="AZ92"/>
      <c r="BA92"/>
      <c r="BB92"/>
      <c r="BC92"/>
      <c r="BD92"/>
      <c r="BE92"/>
      <c r="BF92" s="12"/>
      <c r="BG92" s="12"/>
      <c r="BH92" s="12"/>
      <c r="BI92" s="12"/>
    </row>
    <row r="93" spans="2:61" ht="15">
      <c r="B93" s="41"/>
      <c r="C93" s="41"/>
      <c r="D93" s="41"/>
      <c r="E93" s="41"/>
      <c r="F93" s="41"/>
      <c r="G93" s="41"/>
      <c r="H93" s="41"/>
      <c r="I93" s="41"/>
      <c r="J93" s="41"/>
      <c r="K93" s="41"/>
      <c r="L93" s="41"/>
      <c r="M93" s="41"/>
      <c r="N93" s="41"/>
      <c r="O93" s="41"/>
      <c r="P93" s="41"/>
      <c r="Q93" s="41"/>
      <c r="R93" s="41"/>
      <c r="S93" s="41"/>
      <c r="T93" s="41"/>
      <c r="Z93" s="41"/>
      <c r="AA93" s="41"/>
      <c r="AB93" s="41"/>
      <c r="AC93"/>
      <c r="AD93"/>
      <c r="AE93"/>
      <c r="AF93"/>
      <c r="AG93"/>
      <c r="AH93"/>
      <c r="AI93"/>
      <c r="AJ93"/>
      <c r="AK93"/>
      <c r="AL93"/>
      <c r="AM93"/>
      <c r="AN93"/>
      <c r="AO93"/>
      <c r="AP93"/>
      <c r="AQ93"/>
      <c r="AR93"/>
      <c r="AS93"/>
      <c r="AT93"/>
      <c r="AU93"/>
      <c r="AV93"/>
      <c r="AW93"/>
      <c r="AX93"/>
      <c r="AY93"/>
      <c r="AZ93"/>
      <c r="BA93"/>
      <c r="BB93"/>
      <c r="BC93"/>
      <c r="BD93"/>
      <c r="BE93"/>
      <c r="BF93" s="12"/>
      <c r="BG93" s="12"/>
      <c r="BH93" s="12"/>
      <c r="BI93" s="12"/>
    </row>
    <row r="94" spans="2:61" ht="15">
      <c r="C94" s="42"/>
      <c r="D94" s="42"/>
      <c r="E94" s="42"/>
      <c r="F94" s="42"/>
      <c r="G94" s="42"/>
      <c r="H94" s="42"/>
      <c r="I94" s="42"/>
      <c r="J94" s="42"/>
      <c r="K94" s="42"/>
      <c r="L94" s="42"/>
      <c r="M94" s="42"/>
      <c r="N94" s="42"/>
      <c r="O94" s="42"/>
      <c r="P94" s="42"/>
      <c r="Q94" s="42"/>
      <c r="R94" s="42"/>
      <c r="S94" s="42"/>
      <c r="T94" s="42"/>
      <c r="Z94" s="42"/>
      <c r="AA94" s="42"/>
      <c r="AB94" s="42"/>
      <c r="AC94"/>
      <c r="AD94"/>
      <c r="AE94"/>
      <c r="AF94"/>
      <c r="AG94"/>
      <c r="AH94"/>
      <c r="AI94"/>
      <c r="AJ94"/>
      <c r="AK94"/>
      <c r="AL94"/>
      <c r="AM94"/>
      <c r="AN94"/>
      <c r="AO94"/>
      <c r="AP94"/>
      <c r="AQ94"/>
      <c r="AR94"/>
      <c r="AS94"/>
      <c r="AT94"/>
      <c r="AU94"/>
      <c r="AV94"/>
      <c r="AW94"/>
      <c r="AX94"/>
      <c r="AY94"/>
      <c r="AZ94"/>
      <c r="BA94"/>
      <c r="BB94"/>
      <c r="BC94"/>
      <c r="BD94"/>
      <c r="BE94"/>
      <c r="BF94" s="12"/>
      <c r="BG94" s="12"/>
      <c r="BH94" s="12"/>
      <c r="BI94" s="12"/>
    </row>
    <row r="95" spans="2:61" ht="15">
      <c r="C95" s="42"/>
      <c r="D95" s="42"/>
      <c r="E95" s="42"/>
      <c r="F95" s="42"/>
      <c r="G95" s="42"/>
      <c r="H95" s="42"/>
      <c r="I95" s="42"/>
      <c r="J95" s="42"/>
      <c r="K95" s="42"/>
      <c r="L95" s="42"/>
      <c r="M95" s="42"/>
      <c r="N95" s="42"/>
      <c r="O95" s="42"/>
      <c r="P95" s="42"/>
      <c r="Q95" s="42"/>
      <c r="R95" s="42"/>
      <c r="S95" s="42"/>
      <c r="T95" s="42"/>
      <c r="Z95" s="42"/>
      <c r="AA95" s="42"/>
      <c r="AB95" s="42"/>
      <c r="AC95"/>
      <c r="AD95"/>
      <c r="AE95"/>
      <c r="AF95"/>
      <c r="AG95"/>
      <c r="AH95"/>
      <c r="AI95"/>
      <c r="AJ95"/>
      <c r="AK95"/>
      <c r="AL95"/>
      <c r="AM95"/>
      <c r="AN95"/>
      <c r="AO95"/>
      <c r="AP95"/>
      <c r="AQ95"/>
      <c r="AR95"/>
      <c r="AS95"/>
      <c r="AT95"/>
      <c r="AU95"/>
      <c r="AV95"/>
      <c r="AW95"/>
      <c r="AX95"/>
      <c r="AY95"/>
      <c r="AZ95"/>
      <c r="BA95"/>
      <c r="BB95"/>
      <c r="BC95"/>
      <c r="BD95"/>
      <c r="BE95"/>
      <c r="BF95" s="12"/>
      <c r="BG95" s="12"/>
      <c r="BH95" s="12"/>
      <c r="BI95" s="12"/>
    </row>
    <row r="96" spans="2:61" ht="15">
      <c r="C96" s="42"/>
      <c r="D96" s="42"/>
      <c r="E96" s="42"/>
      <c r="F96" s="42"/>
      <c r="G96" s="42"/>
      <c r="H96" s="42"/>
      <c r="I96" s="42"/>
      <c r="J96" s="42"/>
      <c r="K96" s="42"/>
      <c r="L96" s="42"/>
      <c r="M96" s="42"/>
      <c r="N96" s="42"/>
      <c r="O96" s="42"/>
      <c r="P96" s="42"/>
      <c r="Q96" s="42"/>
      <c r="R96" s="42"/>
      <c r="S96" s="42"/>
      <c r="T96" s="42"/>
      <c r="Z96" s="42"/>
      <c r="AA96" s="42"/>
      <c r="AB96" s="42"/>
      <c r="AC96"/>
      <c r="AD96"/>
      <c r="AE96"/>
      <c r="AF96"/>
      <c r="AG96"/>
      <c r="AH96"/>
      <c r="AI96"/>
      <c r="AJ96"/>
      <c r="AK96"/>
      <c r="AL96"/>
      <c r="AM96"/>
      <c r="AN96"/>
      <c r="AO96"/>
      <c r="AP96"/>
      <c r="AQ96"/>
      <c r="AR96"/>
      <c r="AS96"/>
      <c r="AT96"/>
      <c r="AU96"/>
      <c r="AV96"/>
      <c r="AW96"/>
      <c r="AX96"/>
      <c r="AY96"/>
      <c r="AZ96"/>
      <c r="BA96"/>
      <c r="BB96"/>
      <c r="BC96"/>
      <c r="BD96"/>
      <c r="BE96"/>
      <c r="BF96" s="12"/>
      <c r="BG96" s="12"/>
      <c r="BH96" s="12"/>
      <c r="BI96" s="12"/>
    </row>
    <row r="97" spans="3:61" ht="15">
      <c r="C97" s="42"/>
      <c r="D97" s="42"/>
      <c r="E97" s="42"/>
      <c r="F97" s="42"/>
      <c r="G97" s="42"/>
      <c r="H97" s="42"/>
      <c r="I97" s="42"/>
      <c r="J97" s="42"/>
      <c r="K97" s="42"/>
      <c r="L97" s="42"/>
      <c r="M97" s="42"/>
      <c r="N97" s="42"/>
      <c r="O97" s="42"/>
      <c r="P97" s="42"/>
      <c r="Q97" s="42"/>
      <c r="R97" s="42"/>
      <c r="S97" s="42"/>
      <c r="T97" s="42"/>
      <c r="Z97" s="42"/>
      <c r="AA97" s="42"/>
      <c r="AB97" s="42"/>
      <c r="AC97"/>
      <c r="AD97"/>
      <c r="AE97"/>
      <c r="AF97"/>
      <c r="AG97"/>
      <c r="AH97"/>
      <c r="AI97"/>
      <c r="AJ97"/>
      <c r="AK97"/>
      <c r="AL97"/>
      <c r="AM97"/>
      <c r="AN97"/>
      <c r="AO97"/>
      <c r="AP97"/>
      <c r="AQ97"/>
      <c r="AR97"/>
      <c r="AS97"/>
      <c r="AT97"/>
      <c r="AU97"/>
      <c r="AV97"/>
      <c r="AW97"/>
      <c r="AX97"/>
      <c r="AY97"/>
      <c r="AZ97"/>
      <c r="BA97"/>
      <c r="BB97"/>
      <c r="BC97"/>
      <c r="BD97"/>
      <c r="BE97"/>
      <c r="BF97" s="12"/>
      <c r="BG97" s="12"/>
      <c r="BH97" s="12"/>
      <c r="BI97" s="12"/>
    </row>
    <row r="98" spans="3:61" ht="15">
      <c r="C98" s="42"/>
      <c r="D98" s="42"/>
      <c r="E98" s="42"/>
      <c r="F98" s="42"/>
      <c r="G98" s="42"/>
      <c r="H98" s="42"/>
      <c r="I98" s="42"/>
      <c r="J98" s="42"/>
      <c r="K98" s="42"/>
      <c r="L98" s="42"/>
      <c r="M98" s="42"/>
      <c r="N98" s="42"/>
      <c r="O98" s="42"/>
      <c r="P98" s="42"/>
      <c r="Q98" s="42"/>
      <c r="R98" s="42"/>
      <c r="S98" s="42"/>
      <c r="T98" s="42"/>
      <c r="Z98" s="42"/>
      <c r="AA98" s="42"/>
      <c r="AB98" s="42"/>
      <c r="AC98"/>
      <c r="AD98"/>
      <c r="AE98"/>
      <c r="AF98"/>
      <c r="AG98"/>
      <c r="AH98"/>
      <c r="AI98"/>
      <c r="AJ98"/>
      <c r="AK98"/>
      <c r="AL98"/>
      <c r="AM98"/>
      <c r="AN98"/>
      <c r="AO98"/>
      <c r="AP98"/>
      <c r="AQ98"/>
      <c r="AR98"/>
      <c r="AS98"/>
      <c r="AT98"/>
      <c r="AU98"/>
      <c r="AV98"/>
      <c r="AW98"/>
      <c r="AX98"/>
      <c r="AY98"/>
      <c r="AZ98"/>
      <c r="BA98"/>
      <c r="BB98"/>
      <c r="BC98"/>
      <c r="BD98"/>
      <c r="BE98"/>
      <c r="BF98" s="12"/>
      <c r="BG98" s="12"/>
      <c r="BH98" s="12"/>
      <c r="BI98" s="12"/>
    </row>
    <row r="99" spans="3:61" ht="15">
      <c r="C99" s="42"/>
      <c r="D99" s="42"/>
      <c r="E99" s="42"/>
      <c r="F99" s="42"/>
      <c r="G99" s="42"/>
      <c r="H99" s="42"/>
      <c r="I99" s="42"/>
      <c r="J99" s="42"/>
      <c r="K99" s="42"/>
      <c r="L99" s="42"/>
      <c r="M99" s="42"/>
      <c r="N99" s="42"/>
      <c r="O99" s="42"/>
      <c r="P99" s="42"/>
      <c r="Q99" s="42"/>
      <c r="R99" s="42"/>
      <c r="S99" s="42"/>
      <c r="T99" s="42"/>
      <c r="Z99" s="42"/>
      <c r="AA99" s="42"/>
      <c r="AB99" s="42"/>
      <c r="AC99"/>
      <c r="AD99"/>
      <c r="AE99"/>
      <c r="AF99"/>
      <c r="AG99"/>
      <c r="AH99"/>
      <c r="AI99"/>
      <c r="AJ99"/>
      <c r="AK99"/>
      <c r="AL99"/>
      <c r="AM99"/>
      <c r="AN99"/>
      <c r="AO99"/>
      <c r="AP99"/>
      <c r="AQ99"/>
      <c r="AR99"/>
      <c r="AS99"/>
      <c r="AT99"/>
      <c r="AU99"/>
      <c r="AV99"/>
      <c r="AW99"/>
      <c r="AX99"/>
      <c r="AY99"/>
      <c r="AZ99"/>
      <c r="BA99"/>
      <c r="BB99"/>
      <c r="BC99"/>
      <c r="BD99"/>
      <c r="BE99"/>
      <c r="BF99" s="12"/>
      <c r="BG99" s="12"/>
      <c r="BH99" s="12"/>
      <c r="BI99" s="12"/>
    </row>
    <row r="100" spans="3:61" ht="15">
      <c r="C100" s="42"/>
      <c r="D100" s="42"/>
      <c r="E100" s="42"/>
      <c r="F100" s="42"/>
      <c r="G100" s="42"/>
      <c r="H100" s="42"/>
      <c r="I100" s="42"/>
      <c r="J100" s="42"/>
      <c r="K100" s="42"/>
      <c r="L100" s="42"/>
      <c r="M100" s="42"/>
      <c r="N100" s="42"/>
      <c r="O100" s="42"/>
      <c r="P100" s="42"/>
      <c r="Q100" s="42"/>
      <c r="R100" s="42"/>
      <c r="S100" s="42"/>
      <c r="T100" s="42"/>
      <c r="Z100" s="42"/>
      <c r="AA100" s="42"/>
      <c r="AB100" s="42"/>
      <c r="AC100"/>
      <c r="AD100"/>
      <c r="AE100"/>
      <c r="AF100"/>
      <c r="AG100"/>
      <c r="AH100"/>
      <c r="AI100"/>
      <c r="AJ100"/>
      <c r="AK100"/>
      <c r="AL100"/>
      <c r="AM100"/>
      <c r="AN100"/>
      <c r="AO100"/>
      <c r="AP100"/>
      <c r="AQ100"/>
      <c r="AR100"/>
      <c r="AS100"/>
      <c r="AT100"/>
      <c r="AU100"/>
      <c r="AV100"/>
      <c r="AW100"/>
      <c r="AX100"/>
      <c r="AY100"/>
      <c r="AZ100"/>
      <c r="BA100"/>
      <c r="BB100"/>
      <c r="BC100"/>
      <c r="BD100"/>
      <c r="BE100"/>
      <c r="BF100" s="12"/>
      <c r="BG100" s="12"/>
      <c r="BH100" s="12"/>
      <c r="BI100" s="12"/>
    </row>
    <row r="101" spans="3:61" ht="15">
      <c r="C101" s="42"/>
      <c r="D101" s="42"/>
      <c r="E101" s="42"/>
      <c r="F101" s="42"/>
      <c r="G101" s="42"/>
      <c r="H101" s="42"/>
      <c r="I101" s="42"/>
      <c r="J101" s="42"/>
      <c r="K101" s="42"/>
      <c r="L101" s="42"/>
      <c r="M101" s="42"/>
      <c r="N101" s="42"/>
      <c r="O101" s="42"/>
      <c r="P101" s="42"/>
      <c r="Q101" s="42"/>
      <c r="R101" s="42"/>
      <c r="S101" s="42"/>
      <c r="T101" s="42"/>
      <c r="Z101" s="42"/>
      <c r="AA101" s="42"/>
      <c r="AB101" s="42"/>
      <c r="AC101"/>
      <c r="AD101"/>
      <c r="AE101"/>
      <c r="AF101"/>
      <c r="AG101"/>
      <c r="AH101"/>
      <c r="AI101"/>
      <c r="AJ101"/>
      <c r="AK101"/>
      <c r="AL101"/>
      <c r="AM101"/>
      <c r="AN101"/>
      <c r="AO101"/>
      <c r="AP101"/>
      <c r="AQ101"/>
      <c r="AR101"/>
      <c r="AS101"/>
      <c r="AT101"/>
      <c r="AU101"/>
      <c r="AV101"/>
      <c r="AW101"/>
      <c r="AX101"/>
      <c r="AY101"/>
      <c r="AZ101"/>
      <c r="BA101"/>
      <c r="BB101"/>
      <c r="BC101"/>
      <c r="BD101"/>
      <c r="BE101"/>
      <c r="BF101" s="12"/>
      <c r="BG101" s="12"/>
      <c r="BH101" s="12"/>
      <c r="BI101" s="12"/>
    </row>
    <row r="102" spans="3:61" ht="15">
      <c r="C102" s="42"/>
      <c r="D102" s="42"/>
      <c r="E102" s="42"/>
      <c r="F102" s="42"/>
      <c r="G102" s="42"/>
      <c r="H102" s="42"/>
      <c r="I102" s="42"/>
      <c r="J102" s="42"/>
      <c r="K102" s="42"/>
      <c r="L102" s="42"/>
      <c r="M102" s="42"/>
      <c r="N102" s="42"/>
      <c r="O102" s="42"/>
      <c r="P102" s="42"/>
      <c r="Q102" s="42"/>
      <c r="R102" s="42"/>
      <c r="S102" s="42"/>
      <c r="T102" s="42"/>
      <c r="Z102" s="42"/>
      <c r="AA102" s="42"/>
      <c r="AB102" s="42"/>
      <c r="AC102"/>
      <c r="AD102"/>
      <c r="AE102"/>
      <c r="AF102"/>
      <c r="AG102"/>
      <c r="AH102"/>
      <c r="AI102"/>
      <c r="AJ102"/>
      <c r="AK102"/>
      <c r="AL102"/>
      <c r="AM102"/>
      <c r="AN102"/>
      <c r="AO102"/>
      <c r="AP102"/>
      <c r="AQ102"/>
      <c r="AR102"/>
      <c r="AS102"/>
      <c r="AT102"/>
      <c r="AU102"/>
      <c r="AV102"/>
      <c r="AW102"/>
      <c r="AX102"/>
      <c r="AY102"/>
      <c r="AZ102"/>
      <c r="BA102"/>
      <c r="BB102"/>
      <c r="BC102"/>
      <c r="BD102"/>
      <c r="BE102"/>
      <c r="BF102" s="12"/>
      <c r="BG102" s="12"/>
      <c r="BH102" s="12"/>
      <c r="BI102" s="12"/>
    </row>
    <row r="103" spans="3:61" ht="15">
      <c r="C103" s="42"/>
      <c r="D103" s="42"/>
      <c r="E103" s="42"/>
      <c r="F103" s="42"/>
      <c r="G103" s="42"/>
      <c r="H103" s="42"/>
      <c r="I103" s="42"/>
      <c r="J103" s="42"/>
      <c r="K103" s="42"/>
      <c r="L103" s="42"/>
      <c r="M103" s="42"/>
      <c r="N103" s="42"/>
      <c r="O103" s="42"/>
      <c r="P103" s="42"/>
      <c r="Q103" s="42"/>
      <c r="R103" s="42"/>
      <c r="S103" s="42"/>
      <c r="T103" s="42"/>
      <c r="Z103" s="42"/>
      <c r="AA103" s="42"/>
      <c r="AB103" s="42"/>
      <c r="AC103"/>
      <c r="AD103"/>
      <c r="AE103"/>
      <c r="AF103"/>
      <c r="AG103"/>
      <c r="AH103"/>
      <c r="AI103"/>
      <c r="AJ103"/>
      <c r="AK103"/>
      <c r="AL103"/>
      <c r="AM103"/>
      <c r="AN103"/>
      <c r="AO103"/>
      <c r="AP103"/>
      <c r="AQ103"/>
      <c r="AR103"/>
      <c r="AS103"/>
      <c r="AT103"/>
      <c r="AU103"/>
      <c r="AV103"/>
      <c r="AW103"/>
      <c r="AX103"/>
      <c r="AY103"/>
      <c r="AZ103"/>
      <c r="BA103"/>
      <c r="BB103"/>
      <c r="BC103"/>
      <c r="BD103"/>
      <c r="BE103"/>
      <c r="BF103" s="12"/>
      <c r="BG103" s="12"/>
      <c r="BH103" s="12"/>
      <c r="BI103" s="12"/>
    </row>
    <row r="104" spans="3:61" ht="15">
      <c r="C104" s="42"/>
      <c r="D104" s="42"/>
      <c r="E104" s="42"/>
      <c r="F104" s="42"/>
      <c r="G104" s="42"/>
      <c r="H104" s="42"/>
      <c r="I104" s="42"/>
      <c r="J104" s="42"/>
      <c r="K104" s="42"/>
      <c r="L104" s="42"/>
      <c r="M104" s="42"/>
      <c r="N104" s="42"/>
      <c r="O104" s="42"/>
      <c r="P104" s="42"/>
      <c r="Q104" s="42"/>
      <c r="R104" s="42"/>
      <c r="S104" s="42"/>
      <c r="T104" s="42"/>
      <c r="Z104" s="42"/>
      <c r="AA104" s="42"/>
      <c r="AB104" s="42"/>
      <c r="AC104"/>
      <c r="AD104"/>
      <c r="AE104"/>
      <c r="AF104"/>
      <c r="AG104"/>
      <c r="AH104"/>
      <c r="AI104"/>
      <c r="AJ104"/>
      <c r="AK104"/>
      <c r="AL104"/>
      <c r="AM104"/>
      <c r="AN104"/>
      <c r="AO104"/>
      <c r="AP104"/>
      <c r="AQ104"/>
      <c r="AR104"/>
      <c r="AS104"/>
      <c r="AT104"/>
      <c r="AU104"/>
      <c r="AV104"/>
      <c r="AW104"/>
      <c r="AX104"/>
      <c r="AY104"/>
      <c r="AZ104"/>
      <c r="BA104"/>
      <c r="BB104"/>
      <c r="BC104"/>
      <c r="BD104"/>
      <c r="BE104"/>
      <c r="BF104" s="12"/>
      <c r="BG104" s="12"/>
      <c r="BH104" s="12"/>
      <c r="BI104" s="12"/>
    </row>
    <row r="105" spans="3:61" ht="15">
      <c r="C105" s="42"/>
      <c r="D105" s="42"/>
      <c r="E105" s="42"/>
      <c r="F105" s="42"/>
      <c r="G105" s="42"/>
      <c r="H105" s="42"/>
      <c r="I105" s="42"/>
      <c r="J105" s="42"/>
      <c r="K105" s="42"/>
      <c r="L105" s="42"/>
      <c r="M105" s="42"/>
      <c r="N105" s="42"/>
      <c r="O105" s="42"/>
      <c r="P105" s="42"/>
      <c r="Q105" s="42"/>
      <c r="R105" s="42"/>
      <c r="S105" s="42"/>
      <c r="T105" s="42"/>
      <c r="Z105" s="42"/>
      <c r="AA105" s="42"/>
      <c r="AB105" s="42"/>
      <c r="AC105"/>
      <c r="AD105"/>
      <c r="AE105"/>
      <c r="AF105"/>
      <c r="AG105"/>
      <c r="AH105"/>
      <c r="AI105"/>
      <c r="AJ105"/>
      <c r="AK105"/>
      <c r="AL105"/>
      <c r="AM105"/>
      <c r="AN105"/>
      <c r="AO105"/>
      <c r="AP105"/>
      <c r="AQ105"/>
      <c r="AR105"/>
      <c r="AS105"/>
      <c r="AT105"/>
      <c r="AU105"/>
      <c r="AV105"/>
      <c r="AW105"/>
      <c r="AX105"/>
      <c r="AY105"/>
      <c r="AZ105"/>
      <c r="BA105"/>
      <c r="BB105"/>
      <c r="BC105"/>
      <c r="BD105"/>
      <c r="BE105"/>
      <c r="BF105" s="12"/>
      <c r="BG105" s="12"/>
      <c r="BH105" s="12"/>
      <c r="BI105" s="12"/>
    </row>
    <row r="106" spans="3:61" ht="15">
      <c r="C106" s="42"/>
      <c r="D106" s="42"/>
      <c r="E106" s="42"/>
      <c r="F106" s="42"/>
      <c r="G106" s="42"/>
      <c r="H106" s="42"/>
      <c r="I106" s="42"/>
      <c r="J106" s="42"/>
      <c r="K106" s="42"/>
      <c r="L106" s="42"/>
      <c r="M106" s="42"/>
      <c r="N106" s="42"/>
      <c r="O106" s="42"/>
      <c r="P106" s="42"/>
      <c r="Q106" s="42"/>
      <c r="R106" s="42"/>
      <c r="S106" s="42"/>
      <c r="T106" s="42"/>
      <c r="Z106" s="42"/>
      <c r="AA106" s="42"/>
      <c r="AB106" s="42"/>
      <c r="AC106"/>
      <c r="AD106"/>
      <c r="AE106"/>
      <c r="AF106"/>
      <c r="AG106"/>
      <c r="AH106"/>
      <c r="AI106"/>
      <c r="AJ106"/>
      <c r="AK106"/>
      <c r="AL106"/>
      <c r="AM106"/>
      <c r="AN106"/>
      <c r="AO106"/>
      <c r="AP106"/>
      <c r="AQ106"/>
      <c r="AR106"/>
      <c r="AS106"/>
      <c r="AT106"/>
      <c r="AU106"/>
      <c r="AV106"/>
      <c r="AW106"/>
      <c r="AX106"/>
      <c r="AY106"/>
      <c r="AZ106"/>
      <c r="BA106"/>
      <c r="BB106"/>
      <c r="BC106"/>
      <c r="BD106"/>
      <c r="BE106"/>
      <c r="BF106" s="12"/>
      <c r="BG106" s="12"/>
      <c r="BH106" s="12"/>
      <c r="BI106" s="12"/>
    </row>
    <row r="107" spans="3:61" ht="15">
      <c r="C107" s="42"/>
      <c r="D107" s="42"/>
      <c r="E107" s="42"/>
      <c r="F107" s="42"/>
      <c r="G107" s="42"/>
      <c r="H107" s="42"/>
      <c r="I107" s="42"/>
      <c r="J107" s="42"/>
      <c r="K107" s="42"/>
      <c r="L107" s="42"/>
      <c r="M107" s="42"/>
      <c r="N107" s="42"/>
      <c r="O107" s="42"/>
      <c r="P107" s="42"/>
      <c r="Q107" s="42"/>
      <c r="R107" s="42"/>
      <c r="S107" s="42"/>
      <c r="T107" s="42"/>
      <c r="Z107" s="42"/>
      <c r="AA107" s="42"/>
      <c r="AB107" s="42"/>
      <c r="AC107"/>
      <c r="AD107"/>
      <c r="AE107"/>
      <c r="AF107"/>
      <c r="AG107"/>
      <c r="AH107"/>
      <c r="AI107"/>
      <c r="AJ107"/>
      <c r="AK107"/>
      <c r="AL107"/>
      <c r="AM107"/>
      <c r="AN107"/>
      <c r="AO107"/>
      <c r="AP107"/>
      <c r="AQ107"/>
      <c r="AR107"/>
      <c r="AS107"/>
      <c r="AT107"/>
      <c r="AU107"/>
      <c r="AV107"/>
      <c r="AW107"/>
      <c r="AX107"/>
      <c r="AY107"/>
      <c r="AZ107"/>
      <c r="BA107"/>
      <c r="BB107"/>
      <c r="BC107"/>
      <c r="BD107"/>
      <c r="BE107"/>
      <c r="BF107" s="12"/>
      <c r="BG107" s="12"/>
      <c r="BH107" s="12"/>
      <c r="BI107" s="12"/>
    </row>
    <row r="108" spans="3:61" ht="15">
      <c r="C108" s="42"/>
      <c r="D108" s="42"/>
      <c r="E108" s="42"/>
      <c r="F108" s="42"/>
      <c r="G108" s="42"/>
      <c r="H108" s="42"/>
      <c r="I108" s="42"/>
      <c r="J108" s="42"/>
      <c r="K108" s="42"/>
      <c r="L108" s="42"/>
      <c r="M108" s="42"/>
      <c r="N108" s="42"/>
      <c r="O108" s="42"/>
      <c r="P108" s="42"/>
      <c r="Q108" s="42"/>
      <c r="R108" s="42"/>
      <c r="S108" s="42"/>
      <c r="T108" s="42"/>
      <c r="Z108" s="42"/>
      <c r="AA108" s="42"/>
      <c r="AB108" s="42"/>
      <c r="AC108"/>
      <c r="AD108"/>
      <c r="AE108"/>
      <c r="AF108"/>
      <c r="AG108"/>
      <c r="AH108"/>
      <c r="AI108"/>
      <c r="AJ108"/>
      <c r="AK108"/>
      <c r="AL108"/>
      <c r="AM108"/>
      <c r="AN108"/>
      <c r="AO108"/>
      <c r="AP108"/>
      <c r="AQ108"/>
      <c r="AR108"/>
      <c r="AS108"/>
      <c r="AT108"/>
      <c r="AU108"/>
      <c r="AV108"/>
      <c r="AW108"/>
      <c r="AX108"/>
      <c r="AY108"/>
      <c r="AZ108"/>
      <c r="BA108"/>
      <c r="BB108"/>
      <c r="BC108"/>
      <c r="BD108"/>
      <c r="BE108"/>
      <c r="BF108" s="12"/>
      <c r="BG108" s="12"/>
      <c r="BH108" s="12"/>
      <c r="BI108" s="12"/>
    </row>
    <row r="109" spans="3:61" ht="15">
      <c r="C109" s="42"/>
      <c r="D109" s="42"/>
      <c r="E109" s="42"/>
      <c r="F109" s="42"/>
      <c r="G109" s="42"/>
      <c r="H109" s="42"/>
      <c r="I109" s="42"/>
      <c r="J109" s="42"/>
      <c r="K109" s="42"/>
      <c r="L109" s="42"/>
      <c r="M109" s="42"/>
      <c r="N109" s="42"/>
      <c r="O109" s="42"/>
      <c r="P109" s="42"/>
      <c r="Q109" s="42"/>
      <c r="R109" s="42"/>
      <c r="S109" s="42"/>
      <c r="T109" s="42"/>
      <c r="Z109" s="42"/>
      <c r="AA109" s="42"/>
      <c r="AB109" s="42"/>
      <c r="AC109"/>
      <c r="AD109"/>
      <c r="AE109"/>
      <c r="AF109"/>
      <c r="AG109"/>
      <c r="AH109"/>
      <c r="AI109"/>
      <c r="AJ109"/>
      <c r="AK109"/>
      <c r="AL109"/>
      <c r="AM109"/>
      <c r="AN109"/>
      <c r="AO109"/>
      <c r="AP109"/>
      <c r="AQ109"/>
      <c r="AR109"/>
      <c r="AS109"/>
      <c r="AT109"/>
      <c r="AU109"/>
      <c r="AV109"/>
      <c r="AW109"/>
      <c r="AX109"/>
      <c r="AY109"/>
      <c r="AZ109"/>
      <c r="BA109"/>
      <c r="BB109"/>
      <c r="BC109"/>
      <c r="BD109"/>
      <c r="BE109"/>
      <c r="BF109" s="12"/>
      <c r="BG109" s="12"/>
      <c r="BH109" s="12"/>
      <c r="BI109" s="12"/>
    </row>
    <row r="110" spans="3:61" ht="15">
      <c r="C110" s="42"/>
      <c r="D110" s="42"/>
      <c r="E110" s="42"/>
      <c r="F110" s="42"/>
      <c r="G110" s="42"/>
      <c r="H110" s="42"/>
      <c r="I110" s="42"/>
      <c r="J110" s="42"/>
      <c r="K110" s="42"/>
      <c r="L110" s="42"/>
      <c r="M110" s="42"/>
      <c r="N110" s="42"/>
      <c r="O110" s="42"/>
      <c r="P110" s="42"/>
      <c r="Q110" s="42"/>
      <c r="R110" s="42"/>
      <c r="S110" s="42"/>
      <c r="T110" s="42"/>
      <c r="Z110" s="42"/>
      <c r="AA110" s="42"/>
      <c r="AB110" s="42"/>
      <c r="AC110"/>
      <c r="AD110"/>
      <c r="AE110"/>
      <c r="AF110"/>
      <c r="AG110"/>
      <c r="AH110"/>
      <c r="AI110"/>
      <c r="AJ110"/>
      <c r="AK110"/>
      <c r="AL110"/>
      <c r="AM110"/>
      <c r="AN110"/>
      <c r="AO110"/>
      <c r="AP110"/>
      <c r="AQ110"/>
      <c r="AR110"/>
      <c r="AS110"/>
      <c r="AT110"/>
      <c r="AU110"/>
      <c r="AV110"/>
      <c r="AW110"/>
      <c r="AX110"/>
      <c r="AY110"/>
      <c r="AZ110"/>
      <c r="BA110"/>
      <c r="BB110"/>
      <c r="BC110"/>
      <c r="BD110"/>
      <c r="BE110"/>
      <c r="BF110" s="12"/>
      <c r="BG110" s="12"/>
      <c r="BH110" s="12"/>
      <c r="BI110" s="12"/>
    </row>
    <row r="111" spans="3:61" ht="15">
      <c r="C111" s="42"/>
      <c r="D111" s="42"/>
      <c r="E111" s="42"/>
      <c r="F111" s="42"/>
      <c r="G111" s="42"/>
      <c r="H111" s="42"/>
      <c r="I111" s="42"/>
      <c r="J111" s="42"/>
      <c r="K111" s="42"/>
      <c r="L111" s="42"/>
      <c r="M111" s="42"/>
      <c r="N111" s="42"/>
      <c r="O111" s="42"/>
      <c r="P111" s="42"/>
      <c r="Q111" s="42"/>
      <c r="R111" s="42"/>
      <c r="S111" s="42"/>
      <c r="T111" s="42"/>
      <c r="Z111" s="42"/>
      <c r="AA111" s="42"/>
      <c r="AB111" s="42"/>
      <c r="AC111"/>
      <c r="AD111"/>
      <c r="AE111"/>
      <c r="AF111"/>
      <c r="AG111"/>
      <c r="AH111"/>
      <c r="AI111"/>
      <c r="AJ111"/>
      <c r="AK111"/>
      <c r="AL111"/>
      <c r="AM111"/>
      <c r="AN111"/>
      <c r="AO111"/>
      <c r="AP111"/>
      <c r="AQ111"/>
      <c r="AR111"/>
      <c r="AS111"/>
      <c r="AT111"/>
      <c r="AU111"/>
      <c r="AV111"/>
      <c r="AW111"/>
      <c r="AX111"/>
      <c r="AY111"/>
      <c r="AZ111"/>
      <c r="BA111"/>
      <c r="BB111"/>
      <c r="BC111"/>
      <c r="BD111"/>
      <c r="BE111"/>
      <c r="BF111" s="12"/>
      <c r="BG111" s="12"/>
      <c r="BH111" s="12"/>
      <c r="BI111" s="12"/>
    </row>
    <row r="112" spans="3:61" ht="15">
      <c r="C112" s="42"/>
      <c r="D112" s="42"/>
      <c r="E112" s="42"/>
      <c r="F112" s="42"/>
      <c r="G112" s="42"/>
      <c r="H112" s="42"/>
      <c r="I112" s="42"/>
      <c r="J112" s="42"/>
      <c r="K112" s="42"/>
      <c r="L112" s="42"/>
      <c r="M112" s="42"/>
      <c r="N112" s="42"/>
      <c r="O112" s="42"/>
      <c r="P112" s="42"/>
      <c r="Q112" s="42"/>
      <c r="R112" s="42"/>
      <c r="S112" s="42"/>
      <c r="T112" s="42"/>
      <c r="Z112" s="42"/>
      <c r="AA112" s="42"/>
      <c r="AB112" s="42"/>
      <c r="AC112"/>
      <c r="AD112"/>
      <c r="AE112"/>
      <c r="AF112"/>
      <c r="AG112"/>
      <c r="AH112"/>
      <c r="AI112"/>
      <c r="AJ112"/>
      <c r="AK112"/>
      <c r="AL112"/>
      <c r="AM112"/>
      <c r="AN112"/>
      <c r="AO112"/>
      <c r="AP112"/>
      <c r="AQ112"/>
      <c r="AR112"/>
      <c r="AS112"/>
      <c r="AT112"/>
      <c r="AU112"/>
      <c r="AV112"/>
      <c r="AW112"/>
      <c r="AX112"/>
      <c r="AY112"/>
      <c r="AZ112"/>
      <c r="BA112"/>
      <c r="BB112"/>
      <c r="BC112"/>
      <c r="BD112"/>
      <c r="BE112"/>
      <c r="BF112" s="12"/>
      <c r="BG112" s="12"/>
      <c r="BH112" s="12"/>
      <c r="BI112" s="12"/>
    </row>
    <row r="113" spans="2:61" ht="15">
      <c r="C113" s="42"/>
      <c r="D113" s="42"/>
      <c r="E113" s="42"/>
      <c r="F113" s="42"/>
      <c r="G113" s="42"/>
      <c r="H113" s="42"/>
      <c r="I113" s="42"/>
      <c r="J113" s="42"/>
      <c r="K113" s="42"/>
      <c r="L113" s="42"/>
      <c r="M113" s="42"/>
      <c r="N113" s="42"/>
      <c r="O113" s="42"/>
      <c r="P113" s="42"/>
      <c r="Q113" s="42"/>
      <c r="R113" s="42"/>
      <c r="S113" s="42"/>
      <c r="T113" s="42"/>
      <c r="Z113" s="42"/>
      <c r="AA113" s="42"/>
      <c r="AB113" s="42"/>
      <c r="AC113"/>
      <c r="AD113"/>
      <c r="AE113"/>
      <c r="AF113"/>
      <c r="AG113"/>
      <c r="AH113"/>
      <c r="AI113"/>
      <c r="AJ113"/>
      <c r="AK113"/>
      <c r="AL113"/>
      <c r="AM113"/>
      <c r="AN113"/>
      <c r="AO113"/>
      <c r="AP113"/>
      <c r="AQ113"/>
      <c r="AR113"/>
      <c r="AS113"/>
      <c r="AT113"/>
      <c r="AU113"/>
      <c r="AV113"/>
      <c r="AW113"/>
      <c r="AX113"/>
      <c r="AY113"/>
      <c r="AZ113"/>
      <c r="BA113"/>
      <c r="BB113"/>
      <c r="BC113"/>
      <c r="BD113"/>
      <c r="BE113"/>
      <c r="BF113" s="12"/>
      <c r="BG113" s="12"/>
      <c r="BH113" s="12"/>
      <c r="BI113" s="12"/>
    </row>
    <row r="114" spans="2:61" ht="15">
      <c r="C114" s="42"/>
      <c r="D114" s="42"/>
      <c r="E114" s="42"/>
      <c r="F114" s="42"/>
      <c r="G114" s="42"/>
      <c r="H114" s="42"/>
      <c r="I114" s="42"/>
      <c r="J114" s="42"/>
      <c r="K114" s="42"/>
      <c r="L114" s="42"/>
      <c r="M114" s="42"/>
      <c r="N114" s="42"/>
      <c r="O114" s="42"/>
      <c r="P114" s="42"/>
      <c r="Q114" s="42"/>
      <c r="R114" s="42"/>
      <c r="S114" s="42"/>
      <c r="T114" s="42"/>
      <c r="Z114" s="42"/>
      <c r="AA114" s="42"/>
      <c r="AB114" s="42"/>
      <c r="AC114"/>
      <c r="AD114"/>
      <c r="AE114"/>
      <c r="AF114"/>
      <c r="AG114"/>
      <c r="AH114"/>
      <c r="AI114"/>
      <c r="AJ114"/>
      <c r="AK114"/>
      <c r="AL114"/>
      <c r="AM114"/>
      <c r="AN114"/>
      <c r="AO114"/>
      <c r="AP114"/>
      <c r="AQ114"/>
      <c r="AR114"/>
      <c r="AS114"/>
      <c r="AT114"/>
      <c r="AU114"/>
      <c r="AV114"/>
      <c r="AW114"/>
      <c r="AX114"/>
      <c r="AY114"/>
      <c r="AZ114"/>
      <c r="BA114"/>
      <c r="BB114"/>
      <c r="BC114"/>
      <c r="BD114"/>
      <c r="BE114"/>
      <c r="BF114" s="12"/>
      <c r="BG114" s="12"/>
      <c r="BH114" s="12"/>
      <c r="BI114" s="12"/>
    </row>
    <row r="115" spans="2:61" ht="15">
      <c r="C115" s="42"/>
      <c r="D115" s="42"/>
      <c r="E115" s="42"/>
      <c r="F115" s="42"/>
      <c r="G115" s="42"/>
      <c r="H115" s="42"/>
      <c r="I115" s="42"/>
      <c r="J115" s="42"/>
      <c r="K115" s="42"/>
      <c r="L115" s="42"/>
      <c r="M115" s="42"/>
      <c r="N115" s="42"/>
      <c r="O115" s="42"/>
      <c r="P115" s="42"/>
      <c r="Q115" s="42"/>
      <c r="R115" s="42"/>
      <c r="S115" s="42"/>
      <c r="T115" s="42"/>
      <c r="Z115" s="42"/>
      <c r="AA115" s="42"/>
      <c r="AB115" s="42"/>
      <c r="AC115"/>
      <c r="AD115"/>
      <c r="AE115"/>
      <c r="AF115"/>
      <c r="AG115"/>
      <c r="AH115"/>
      <c r="AI115"/>
      <c r="AJ115"/>
      <c r="AK115"/>
      <c r="AL115"/>
      <c r="AM115"/>
      <c r="AN115"/>
      <c r="AO115"/>
      <c r="AP115"/>
      <c r="AQ115"/>
      <c r="AR115"/>
      <c r="AS115"/>
      <c r="AT115"/>
      <c r="AU115"/>
      <c r="AV115"/>
      <c r="AW115"/>
      <c r="AX115"/>
      <c r="AY115"/>
      <c r="AZ115"/>
      <c r="BA115"/>
      <c r="BB115"/>
      <c r="BC115"/>
      <c r="BD115"/>
      <c r="BE115"/>
      <c r="BF115" s="12"/>
      <c r="BG115" s="12"/>
      <c r="BH115" s="12"/>
      <c r="BI115" s="12"/>
    </row>
    <row r="116" spans="2:61" ht="15">
      <c r="C116" s="42"/>
      <c r="D116" s="42"/>
      <c r="E116" s="42"/>
      <c r="F116" s="42"/>
      <c r="G116" s="42"/>
      <c r="H116" s="42"/>
      <c r="I116" s="42"/>
      <c r="J116" s="42"/>
      <c r="K116" s="42"/>
      <c r="L116" s="42"/>
      <c r="M116" s="42"/>
      <c r="N116" s="42"/>
      <c r="O116" s="42"/>
      <c r="P116" s="42"/>
      <c r="Q116" s="42"/>
      <c r="R116" s="42"/>
      <c r="S116" s="42"/>
      <c r="T116" s="42"/>
      <c r="Z116" s="42"/>
      <c r="AA116" s="42"/>
      <c r="AB116" s="42"/>
      <c r="AC116"/>
      <c r="AD116"/>
      <c r="AE116"/>
      <c r="AF116"/>
      <c r="AG116"/>
      <c r="AH116"/>
      <c r="AI116"/>
      <c r="AJ116"/>
      <c r="AK116"/>
      <c r="AL116"/>
      <c r="AM116"/>
      <c r="AN116"/>
      <c r="AO116"/>
      <c r="AP116"/>
      <c r="AQ116"/>
      <c r="AR116"/>
      <c r="AS116"/>
      <c r="AT116"/>
      <c r="AU116"/>
      <c r="AV116"/>
      <c r="AW116"/>
      <c r="AX116"/>
      <c r="AY116"/>
      <c r="AZ116"/>
      <c r="BA116"/>
      <c r="BB116"/>
      <c r="BC116"/>
      <c r="BD116"/>
      <c r="BE116"/>
      <c r="BF116" s="12"/>
      <c r="BG116" s="12"/>
      <c r="BH116" s="12"/>
      <c r="BI116" s="12"/>
    </row>
    <row r="117" spans="2:61" ht="15">
      <c r="C117" s="42"/>
      <c r="D117" s="42"/>
      <c r="E117" s="42"/>
      <c r="F117" s="42"/>
      <c r="G117" s="42"/>
      <c r="H117" s="42"/>
      <c r="I117" s="42"/>
      <c r="J117" s="42"/>
      <c r="K117" s="42"/>
      <c r="L117" s="42"/>
      <c r="M117" s="42"/>
      <c r="N117" s="42"/>
      <c r="O117" s="42"/>
      <c r="P117" s="42"/>
      <c r="Q117" s="42"/>
      <c r="R117" s="42"/>
      <c r="S117" s="42"/>
      <c r="T117" s="42"/>
      <c r="Z117" s="42"/>
      <c r="AA117" s="42"/>
      <c r="AB117" s="42"/>
      <c r="AC117"/>
      <c r="AD117"/>
      <c r="AE117"/>
      <c r="AF117"/>
      <c r="AG117"/>
      <c r="AH117"/>
      <c r="AI117"/>
      <c r="AJ117"/>
      <c r="AK117"/>
      <c r="AL117"/>
      <c r="AM117"/>
      <c r="AN117"/>
      <c r="AO117"/>
      <c r="AP117"/>
      <c r="AQ117"/>
      <c r="AR117"/>
      <c r="AS117"/>
      <c r="AT117"/>
      <c r="AU117"/>
      <c r="AV117"/>
      <c r="AW117"/>
      <c r="AX117"/>
      <c r="AY117"/>
      <c r="AZ117"/>
      <c r="BA117"/>
      <c r="BB117"/>
      <c r="BC117"/>
      <c r="BD117"/>
      <c r="BE117"/>
      <c r="BF117" s="12"/>
      <c r="BG117" s="12"/>
      <c r="BH117" s="12"/>
      <c r="BI117" s="12"/>
    </row>
    <row r="118" spans="2:61" ht="15">
      <c r="B118" s="41"/>
      <c r="C118" s="41"/>
      <c r="D118" s="41"/>
      <c r="E118" s="41"/>
      <c r="F118" s="41"/>
      <c r="G118" s="41"/>
      <c r="H118" s="41"/>
      <c r="I118" s="41"/>
      <c r="J118" s="41"/>
      <c r="K118" s="41"/>
      <c r="L118" s="41"/>
      <c r="M118" s="41"/>
      <c r="N118" s="41"/>
      <c r="O118" s="41"/>
      <c r="P118" s="41"/>
      <c r="Q118" s="41"/>
      <c r="R118" s="41"/>
      <c r="S118" s="41"/>
      <c r="T118" s="41"/>
      <c r="AA118" s="41"/>
      <c r="AB118" s="41"/>
      <c r="AC118"/>
      <c r="AD118"/>
      <c r="AE118"/>
      <c r="AF118"/>
      <c r="AG118"/>
      <c r="AH118"/>
      <c r="AI118"/>
      <c r="AJ118"/>
      <c r="AK118"/>
      <c r="AL118"/>
      <c r="AM118"/>
      <c r="AN118"/>
      <c r="AO118"/>
      <c r="AP118"/>
      <c r="AQ118"/>
      <c r="AR118"/>
      <c r="AS118"/>
      <c r="AT118"/>
      <c r="AU118"/>
      <c r="AV118"/>
      <c r="AW118"/>
      <c r="AX118"/>
      <c r="AY118"/>
      <c r="AZ118"/>
      <c r="BA118"/>
      <c r="BB118"/>
      <c r="BC118"/>
      <c r="BD118"/>
      <c r="BE118"/>
      <c r="BF118" s="12"/>
      <c r="BG118" s="12"/>
      <c r="BH118" s="12"/>
      <c r="BI118" s="12"/>
    </row>
    <row r="119" spans="2:61" ht="15">
      <c r="AC119"/>
      <c r="AD119"/>
      <c r="AE119"/>
      <c r="AF119"/>
      <c r="AG119"/>
      <c r="AH119"/>
      <c r="AI119"/>
      <c r="AJ119"/>
      <c r="AK119"/>
      <c r="AL119"/>
      <c r="AM119"/>
      <c r="AN119"/>
      <c r="AO119"/>
      <c r="AP119"/>
      <c r="AQ119"/>
      <c r="AR119"/>
      <c r="AS119"/>
      <c r="AT119"/>
      <c r="AU119"/>
      <c r="AV119"/>
      <c r="AW119"/>
      <c r="AX119"/>
      <c r="AY119"/>
      <c r="AZ119"/>
      <c r="BA119"/>
      <c r="BB119"/>
      <c r="BC119"/>
      <c r="BD119"/>
      <c r="BE119"/>
      <c r="BF119" s="12"/>
      <c r="BG119" s="12"/>
      <c r="BH119" s="12"/>
      <c r="BI119" s="12"/>
    </row>
    <row r="120" spans="2:61" ht="15">
      <c r="AC120"/>
      <c r="AD120"/>
      <c r="AE120"/>
      <c r="AF120"/>
      <c r="AG120"/>
      <c r="AH120"/>
      <c r="AI120"/>
      <c r="AJ120"/>
      <c r="AK120"/>
      <c r="AL120"/>
      <c r="AM120"/>
      <c r="AN120"/>
      <c r="AO120"/>
      <c r="AP120"/>
      <c r="AQ120"/>
      <c r="AR120"/>
      <c r="AS120"/>
      <c r="AT120"/>
      <c r="AU120"/>
      <c r="AV120"/>
      <c r="AW120"/>
      <c r="AX120"/>
      <c r="AY120"/>
      <c r="AZ120"/>
      <c r="BA120"/>
      <c r="BB120"/>
      <c r="BC120"/>
      <c r="BD120"/>
      <c r="BE120"/>
      <c r="BF120" s="12"/>
      <c r="BG120" s="12"/>
      <c r="BH120" s="12"/>
      <c r="BI120" s="12"/>
    </row>
    <row r="121" spans="2:61" ht="15">
      <c r="AC121"/>
      <c r="AD121"/>
      <c r="AE121"/>
      <c r="AF121"/>
      <c r="AG121"/>
      <c r="AH121"/>
      <c r="AI121"/>
      <c r="AJ121"/>
      <c r="AK121"/>
      <c r="AL121"/>
      <c r="AM121"/>
      <c r="AN121"/>
      <c r="AO121"/>
      <c r="AP121"/>
      <c r="AQ121"/>
      <c r="AR121"/>
      <c r="AS121"/>
      <c r="AT121"/>
      <c r="AU121"/>
      <c r="AV121"/>
      <c r="AW121"/>
      <c r="AX121"/>
      <c r="AY121"/>
      <c r="AZ121"/>
      <c r="BA121"/>
      <c r="BB121"/>
      <c r="BC121"/>
      <c r="BD121"/>
      <c r="BE121"/>
      <c r="BF121" s="12"/>
      <c r="BG121" s="12"/>
      <c r="BH121" s="12"/>
      <c r="BI121" s="12"/>
    </row>
    <row r="122" spans="2:61" ht="15">
      <c r="AC122"/>
      <c r="AD122"/>
      <c r="AE122"/>
      <c r="AF122"/>
      <c r="AG122"/>
      <c r="AH122"/>
      <c r="AI122"/>
      <c r="AJ122"/>
      <c r="AK122"/>
      <c r="AL122"/>
      <c r="AM122"/>
      <c r="AN122"/>
      <c r="AO122"/>
      <c r="AP122"/>
      <c r="AQ122"/>
      <c r="AR122"/>
      <c r="AS122"/>
      <c r="AT122"/>
      <c r="AU122"/>
      <c r="AV122"/>
      <c r="AW122"/>
      <c r="AX122"/>
      <c r="AY122"/>
      <c r="AZ122"/>
      <c r="BA122"/>
      <c r="BB122"/>
      <c r="BC122"/>
      <c r="BD122"/>
      <c r="BE122"/>
      <c r="BF122" s="12"/>
      <c r="BG122" s="12"/>
      <c r="BH122" s="12"/>
      <c r="BI122" s="12"/>
    </row>
    <row r="123" spans="2:61" ht="15">
      <c r="AC123"/>
      <c r="AD123"/>
      <c r="AE123"/>
      <c r="AF123"/>
      <c r="AG123"/>
      <c r="AH123"/>
      <c r="AI123"/>
      <c r="AJ123"/>
      <c r="AK123"/>
      <c r="AL123"/>
      <c r="AM123"/>
      <c r="AN123"/>
      <c r="AO123"/>
      <c r="AP123"/>
      <c r="AQ123"/>
      <c r="AR123"/>
      <c r="AS123"/>
      <c r="AT123"/>
      <c r="AU123"/>
      <c r="AV123"/>
      <c r="AW123"/>
      <c r="AX123"/>
      <c r="AY123"/>
      <c r="AZ123"/>
      <c r="BA123"/>
      <c r="BB123"/>
      <c r="BC123"/>
      <c r="BD123"/>
      <c r="BE123"/>
      <c r="BF123" s="12"/>
      <c r="BG123" s="12"/>
      <c r="BH123" s="12"/>
      <c r="BI123" s="12"/>
    </row>
    <row r="124" spans="2:61" ht="15">
      <c r="AC124"/>
      <c r="AD124"/>
      <c r="AE124"/>
      <c r="AF124"/>
      <c r="AG124"/>
      <c r="AH124"/>
      <c r="AI124"/>
      <c r="AJ124"/>
      <c r="AK124"/>
      <c r="AL124"/>
      <c r="AM124"/>
      <c r="AN124"/>
      <c r="AO124"/>
      <c r="AP124"/>
      <c r="AQ124"/>
      <c r="AR124"/>
      <c r="AS124"/>
      <c r="AT124"/>
      <c r="AU124"/>
      <c r="AV124"/>
      <c r="AW124"/>
      <c r="AX124"/>
      <c r="AY124"/>
      <c r="AZ124"/>
      <c r="BA124"/>
      <c r="BB124"/>
      <c r="BC124"/>
      <c r="BD124"/>
      <c r="BE124"/>
      <c r="BF124" s="12"/>
      <c r="BG124" s="12"/>
      <c r="BH124" s="12"/>
      <c r="BI124" s="12"/>
    </row>
    <row r="125" spans="2:61" ht="15">
      <c r="AC125"/>
      <c r="AD125"/>
      <c r="AE125"/>
      <c r="AF125"/>
      <c r="AG125"/>
      <c r="AH125"/>
      <c r="AI125"/>
      <c r="AJ125"/>
      <c r="AK125"/>
      <c r="AL125"/>
      <c r="AM125"/>
      <c r="AN125"/>
      <c r="AO125"/>
      <c r="AP125"/>
      <c r="AQ125"/>
      <c r="AR125"/>
      <c r="AS125"/>
      <c r="AT125"/>
      <c r="AU125"/>
      <c r="AV125"/>
      <c r="AW125"/>
      <c r="AX125"/>
      <c r="AY125"/>
      <c r="AZ125"/>
      <c r="BA125"/>
      <c r="BB125"/>
      <c r="BC125"/>
      <c r="BD125"/>
      <c r="BE125"/>
      <c r="BF125" s="12"/>
      <c r="BG125" s="12"/>
      <c r="BH125" s="12"/>
      <c r="BI125" s="12"/>
    </row>
    <row r="126" spans="2:61" ht="15">
      <c r="B126" s="18"/>
      <c r="AC126"/>
      <c r="AD126"/>
      <c r="AE126"/>
      <c r="AF126"/>
      <c r="AG126"/>
      <c r="AH126"/>
      <c r="AI126"/>
      <c r="AJ126"/>
      <c r="AK126"/>
      <c r="AL126"/>
      <c r="AM126"/>
      <c r="AN126"/>
      <c r="AO126"/>
      <c r="AP126"/>
      <c r="AQ126"/>
      <c r="AR126"/>
      <c r="AS126"/>
      <c r="AT126"/>
      <c r="AU126"/>
      <c r="AV126"/>
      <c r="AW126"/>
      <c r="AX126"/>
      <c r="AY126"/>
      <c r="AZ126"/>
      <c r="BA126"/>
      <c r="BB126"/>
      <c r="BC126"/>
      <c r="BD126"/>
      <c r="BE126"/>
      <c r="BF126" s="12"/>
      <c r="BG126" s="12"/>
      <c r="BH126" s="12"/>
      <c r="BI126" s="12"/>
    </row>
    <row r="127" spans="2:61" ht="15">
      <c r="B127" s="18"/>
      <c r="AC127"/>
      <c r="AD127"/>
      <c r="AE127"/>
      <c r="AF127"/>
      <c r="AG127"/>
      <c r="AH127"/>
      <c r="AI127"/>
      <c r="AJ127"/>
      <c r="AK127"/>
      <c r="AL127"/>
      <c r="AM127"/>
      <c r="AN127"/>
      <c r="AO127"/>
      <c r="AP127"/>
      <c r="AQ127"/>
      <c r="AR127"/>
      <c r="AS127"/>
      <c r="AT127"/>
      <c r="AU127"/>
      <c r="AV127"/>
      <c r="AW127"/>
      <c r="AX127"/>
      <c r="AY127"/>
      <c r="AZ127"/>
      <c r="BA127"/>
      <c r="BB127"/>
      <c r="BC127"/>
      <c r="BD127"/>
      <c r="BE127"/>
      <c r="BF127" s="12"/>
      <c r="BG127" s="12"/>
      <c r="BH127" s="12"/>
      <c r="BI127" s="12"/>
    </row>
    <row r="128" spans="2:61" ht="15">
      <c r="B128" s="18"/>
      <c r="AC128"/>
      <c r="AD128"/>
      <c r="AE128"/>
      <c r="AF128"/>
      <c r="AG128"/>
      <c r="AH128"/>
      <c r="AI128"/>
      <c r="AJ128"/>
      <c r="AK128"/>
      <c r="AL128"/>
      <c r="AM128"/>
      <c r="AN128"/>
      <c r="AO128"/>
      <c r="AP128"/>
      <c r="AQ128"/>
      <c r="AR128"/>
      <c r="AS128"/>
      <c r="AT128"/>
      <c r="AU128"/>
      <c r="AV128"/>
      <c r="AW128"/>
      <c r="AX128"/>
      <c r="AY128"/>
      <c r="AZ128"/>
      <c r="BA128"/>
      <c r="BB128"/>
      <c r="BC128"/>
      <c r="BD128"/>
      <c r="BE128"/>
      <c r="BF128" s="12"/>
      <c r="BG128" s="12"/>
      <c r="BH128" s="12"/>
      <c r="BI128" s="12"/>
    </row>
    <row r="129" spans="2:61" ht="15">
      <c r="B129" s="18"/>
      <c r="Z129" s="15"/>
      <c r="AC129"/>
      <c r="AD129"/>
      <c r="AE129"/>
      <c r="AF129"/>
      <c r="AG129"/>
      <c r="AH129"/>
      <c r="AI129"/>
      <c r="AJ129"/>
      <c r="AK129"/>
      <c r="AL129"/>
      <c r="AM129"/>
      <c r="AN129"/>
      <c r="AO129"/>
      <c r="AP129"/>
      <c r="AQ129"/>
      <c r="AR129"/>
      <c r="AS129"/>
      <c r="AT129"/>
      <c r="AU129"/>
      <c r="AV129"/>
      <c r="AW129"/>
      <c r="AX129"/>
      <c r="AY129"/>
      <c r="AZ129"/>
      <c r="BA129"/>
      <c r="BB129"/>
      <c r="BC129"/>
      <c r="BD129"/>
      <c r="BE129"/>
      <c r="BF129" s="12"/>
      <c r="BG129" s="12"/>
      <c r="BH129" s="12"/>
      <c r="BI129" s="12"/>
    </row>
    <row r="130" spans="2:61" ht="15">
      <c r="B130" s="18"/>
      <c r="C130" s="14"/>
      <c r="D130" s="14"/>
      <c r="E130" s="14"/>
      <c r="F130" s="14"/>
      <c r="G130" s="14"/>
      <c r="H130" s="14"/>
      <c r="I130" s="14"/>
      <c r="J130" s="14"/>
      <c r="K130" s="14"/>
      <c r="L130" s="14"/>
      <c r="M130" s="14"/>
      <c r="N130" s="14"/>
      <c r="O130" s="14"/>
      <c r="P130" s="14"/>
      <c r="Q130" s="14"/>
      <c r="R130" s="14"/>
      <c r="S130" s="14"/>
      <c r="T130" s="14"/>
      <c r="Z130" s="14"/>
      <c r="AA130" s="14"/>
      <c r="AB130" s="14"/>
      <c r="AC130"/>
      <c r="AD130"/>
      <c r="AE130"/>
      <c r="AF130"/>
      <c r="AG130"/>
      <c r="AH130"/>
      <c r="AI130"/>
      <c r="AJ130"/>
      <c r="AK130"/>
      <c r="AL130"/>
      <c r="AM130"/>
      <c r="AN130"/>
      <c r="AO130"/>
      <c r="AP130"/>
      <c r="AQ130"/>
      <c r="AR130"/>
      <c r="AS130"/>
      <c r="AT130"/>
      <c r="AU130"/>
      <c r="AV130"/>
      <c r="AW130"/>
      <c r="AX130"/>
      <c r="AY130"/>
      <c r="AZ130"/>
      <c r="BA130"/>
      <c r="BB130"/>
      <c r="BC130"/>
      <c r="BD130"/>
      <c r="BE130"/>
      <c r="BF130" s="12"/>
      <c r="BG130" s="12"/>
      <c r="BH130" s="12"/>
      <c r="BI130" s="12"/>
    </row>
    <row r="131" spans="2:61" ht="15">
      <c r="B131" s="18"/>
      <c r="C131" s="14"/>
      <c r="D131" s="14"/>
      <c r="E131" s="14"/>
      <c r="F131" s="14"/>
      <c r="G131" s="14"/>
      <c r="H131" s="14"/>
      <c r="I131" s="14"/>
      <c r="J131" s="14"/>
      <c r="K131" s="14"/>
      <c r="L131" s="14"/>
      <c r="M131" s="14"/>
      <c r="N131" s="14"/>
      <c r="O131" s="14"/>
      <c r="P131" s="14"/>
      <c r="Q131" s="14"/>
      <c r="R131" s="14"/>
      <c r="S131" s="14"/>
      <c r="T131" s="14"/>
      <c r="Z131" s="14"/>
      <c r="AA131" s="14"/>
      <c r="AB131" s="14"/>
      <c r="AC131"/>
      <c r="AD131"/>
      <c r="AE131"/>
      <c r="AF131"/>
      <c r="AG131"/>
      <c r="AH131"/>
      <c r="AI131"/>
      <c r="AJ131"/>
      <c r="AK131"/>
      <c r="AL131"/>
      <c r="AM131"/>
      <c r="AN131"/>
      <c r="AO131"/>
      <c r="AP131"/>
      <c r="AQ131"/>
      <c r="AR131"/>
      <c r="AS131"/>
      <c r="AT131"/>
      <c r="AU131"/>
      <c r="AV131"/>
      <c r="AW131"/>
      <c r="AX131"/>
      <c r="AY131"/>
      <c r="AZ131"/>
      <c r="BA131"/>
      <c r="BB131"/>
      <c r="BC131"/>
      <c r="BD131"/>
      <c r="BE131"/>
      <c r="BF131" s="12"/>
      <c r="BG131" s="12"/>
      <c r="BH131" s="12"/>
      <c r="BI131" s="12"/>
    </row>
    <row r="132" spans="2:61" ht="15">
      <c r="B132" s="18"/>
      <c r="C132" s="15"/>
      <c r="D132" s="15"/>
      <c r="E132" s="15"/>
      <c r="F132" s="15"/>
      <c r="G132" s="15"/>
      <c r="H132" s="15"/>
      <c r="I132" s="15"/>
      <c r="J132" s="15"/>
      <c r="K132" s="15"/>
      <c r="L132" s="15"/>
      <c r="M132" s="15"/>
      <c r="N132" s="15"/>
      <c r="O132" s="15"/>
      <c r="P132" s="15"/>
      <c r="Q132" s="15"/>
      <c r="R132" s="15"/>
      <c r="S132" s="15"/>
      <c r="T132" s="15"/>
      <c r="Z132" s="15"/>
      <c r="AA132" s="15"/>
      <c r="AB132" s="15"/>
      <c r="AC132"/>
      <c r="AD132"/>
      <c r="AE132"/>
      <c r="AF132"/>
      <c r="AG132"/>
      <c r="AH132"/>
      <c r="AI132"/>
      <c r="AJ132"/>
      <c r="AK132"/>
      <c r="AL132"/>
      <c r="AM132"/>
      <c r="AN132"/>
      <c r="AO132"/>
      <c r="AP132"/>
      <c r="AQ132"/>
      <c r="AR132"/>
      <c r="AS132"/>
      <c r="AT132"/>
      <c r="AU132"/>
      <c r="AV132"/>
      <c r="AW132"/>
      <c r="AX132"/>
      <c r="AY132"/>
      <c r="AZ132"/>
      <c r="BA132"/>
      <c r="BB132"/>
      <c r="BC132"/>
      <c r="BD132"/>
      <c r="BE132"/>
      <c r="BF132" s="12"/>
      <c r="BG132" s="12"/>
      <c r="BH132" s="12"/>
      <c r="BI132" s="12"/>
    </row>
    <row r="133" spans="2:61" ht="15">
      <c r="B133" s="41"/>
      <c r="C133" s="41"/>
      <c r="D133" s="41"/>
      <c r="E133" s="41"/>
      <c r="F133" s="41"/>
      <c r="G133" s="41"/>
      <c r="H133" s="41"/>
      <c r="I133" s="41"/>
      <c r="J133" s="41"/>
      <c r="K133" s="41"/>
      <c r="L133" s="41"/>
      <c r="M133" s="41"/>
      <c r="N133" s="41"/>
      <c r="O133" s="41"/>
      <c r="P133" s="41"/>
      <c r="Q133" s="41"/>
      <c r="R133" s="41"/>
      <c r="S133" s="41"/>
      <c r="T133" s="41"/>
      <c r="Z133" s="41"/>
      <c r="AA133" s="41"/>
      <c r="AB133" s="41"/>
      <c r="AC133"/>
      <c r="AD133"/>
      <c r="AE133"/>
      <c r="AF133"/>
      <c r="AG133"/>
      <c r="AH133"/>
      <c r="AI133"/>
      <c r="AJ133"/>
      <c r="AK133"/>
      <c r="AL133"/>
      <c r="AM133"/>
      <c r="AN133"/>
      <c r="AO133"/>
      <c r="AP133"/>
      <c r="AQ133"/>
      <c r="AR133"/>
      <c r="AS133"/>
      <c r="AT133"/>
      <c r="AU133"/>
      <c r="AV133"/>
      <c r="AW133"/>
      <c r="AX133"/>
      <c r="AY133"/>
      <c r="AZ133"/>
      <c r="BA133"/>
      <c r="BB133"/>
      <c r="BC133"/>
      <c r="BD133"/>
      <c r="BE133"/>
      <c r="BF133" s="12"/>
      <c r="BG133" s="12"/>
      <c r="BH133" s="12"/>
      <c r="BI133" s="12"/>
    </row>
    <row r="134" spans="2:61" ht="15">
      <c r="C134" s="42"/>
      <c r="D134" s="42"/>
      <c r="E134" s="42"/>
      <c r="F134" s="42"/>
      <c r="G134" s="42"/>
      <c r="H134" s="42"/>
      <c r="I134" s="42"/>
      <c r="J134" s="42"/>
      <c r="K134" s="42"/>
      <c r="L134" s="42"/>
      <c r="M134" s="42"/>
      <c r="N134" s="42"/>
      <c r="O134" s="42"/>
      <c r="P134" s="42"/>
      <c r="Q134" s="42"/>
      <c r="R134" s="42"/>
      <c r="S134" s="42"/>
      <c r="T134" s="42"/>
      <c r="Z134" s="42"/>
      <c r="AA134" s="42"/>
      <c r="AB134" s="42"/>
      <c r="AC134"/>
      <c r="AD134"/>
      <c r="AE134"/>
      <c r="AF134"/>
      <c r="AG134"/>
      <c r="AH134"/>
      <c r="AI134"/>
      <c r="AJ134"/>
      <c r="AK134"/>
      <c r="AL134"/>
      <c r="AM134"/>
      <c r="AN134"/>
      <c r="AO134"/>
      <c r="AP134"/>
      <c r="AQ134"/>
      <c r="AR134"/>
      <c r="AS134"/>
      <c r="AT134"/>
      <c r="AU134"/>
      <c r="AV134"/>
      <c r="AW134"/>
      <c r="AX134"/>
      <c r="AY134"/>
      <c r="AZ134"/>
      <c r="BA134"/>
      <c r="BB134"/>
      <c r="BC134"/>
      <c r="BD134"/>
      <c r="BE134"/>
      <c r="BF134" s="12"/>
      <c r="BG134" s="12"/>
      <c r="BH134" s="12"/>
      <c r="BI134" s="12"/>
    </row>
    <row r="135" spans="2:61" ht="15">
      <c r="C135" s="42"/>
      <c r="D135" s="42"/>
      <c r="E135" s="42"/>
      <c r="F135" s="42"/>
      <c r="G135" s="42"/>
      <c r="H135" s="42"/>
      <c r="I135" s="42"/>
      <c r="J135" s="42"/>
      <c r="K135" s="42"/>
      <c r="L135" s="42"/>
      <c r="M135" s="42"/>
      <c r="N135" s="42"/>
      <c r="O135" s="42"/>
      <c r="P135" s="42"/>
      <c r="Q135" s="42"/>
      <c r="R135" s="42"/>
      <c r="S135" s="42"/>
      <c r="T135" s="42"/>
      <c r="Z135" s="42"/>
      <c r="AA135" s="42"/>
      <c r="AB135" s="42"/>
      <c r="AC135"/>
      <c r="AD135"/>
      <c r="AE135"/>
      <c r="AF135"/>
      <c r="AG135"/>
      <c r="AH135"/>
      <c r="AI135"/>
      <c r="AJ135"/>
      <c r="AK135"/>
      <c r="AL135"/>
      <c r="AM135"/>
      <c r="AN135"/>
      <c r="AO135"/>
      <c r="AP135"/>
      <c r="AQ135"/>
      <c r="AR135"/>
      <c r="AS135"/>
      <c r="AT135"/>
      <c r="AU135"/>
      <c r="AV135"/>
      <c r="AW135"/>
      <c r="AX135"/>
      <c r="AY135"/>
      <c r="AZ135"/>
      <c r="BA135"/>
      <c r="BB135"/>
      <c r="BC135"/>
      <c r="BD135"/>
      <c r="BE135"/>
      <c r="BF135" s="12"/>
      <c r="BG135" s="12"/>
      <c r="BH135" s="12"/>
      <c r="BI135" s="12"/>
    </row>
    <row r="136" spans="2:61" ht="15">
      <c r="C136" s="42"/>
      <c r="D136" s="42"/>
      <c r="E136" s="42"/>
      <c r="F136" s="42"/>
      <c r="G136" s="42"/>
      <c r="H136" s="42"/>
      <c r="I136" s="42"/>
      <c r="J136" s="42"/>
      <c r="K136" s="42"/>
      <c r="L136" s="42"/>
      <c r="M136" s="42"/>
      <c r="N136" s="42"/>
      <c r="O136" s="42"/>
      <c r="P136" s="42"/>
      <c r="Q136" s="42"/>
      <c r="R136" s="42"/>
      <c r="S136" s="42"/>
      <c r="T136" s="42"/>
      <c r="Z136" s="42"/>
      <c r="AA136" s="42"/>
      <c r="AB136" s="42"/>
      <c r="AC136"/>
      <c r="AD136"/>
      <c r="AE136"/>
      <c r="AF136"/>
      <c r="AG136"/>
      <c r="AH136"/>
      <c r="AI136"/>
      <c r="AJ136"/>
      <c r="AK136"/>
      <c r="AL136"/>
      <c r="AM136"/>
      <c r="AN136"/>
      <c r="AO136"/>
      <c r="AP136"/>
      <c r="AQ136"/>
      <c r="AR136"/>
      <c r="AS136"/>
      <c r="AT136"/>
      <c r="AU136"/>
      <c r="AV136"/>
      <c r="AW136"/>
      <c r="AX136"/>
      <c r="AY136"/>
      <c r="AZ136"/>
      <c r="BA136"/>
      <c r="BB136"/>
      <c r="BC136"/>
      <c r="BD136"/>
      <c r="BE136"/>
      <c r="BF136" s="12"/>
      <c r="BG136" s="12"/>
      <c r="BH136" s="12"/>
      <c r="BI136" s="12"/>
    </row>
    <row r="137" spans="2:61" ht="15">
      <c r="C137" s="42"/>
      <c r="D137" s="42"/>
      <c r="E137" s="42"/>
      <c r="F137" s="42"/>
      <c r="G137" s="42"/>
      <c r="H137" s="42"/>
      <c r="I137" s="42"/>
      <c r="J137" s="42"/>
      <c r="K137" s="42"/>
      <c r="L137" s="42"/>
      <c r="M137" s="42"/>
      <c r="N137" s="42"/>
      <c r="O137" s="42"/>
      <c r="P137" s="42"/>
      <c r="Q137" s="42"/>
      <c r="R137" s="42"/>
      <c r="S137" s="42"/>
      <c r="T137" s="42"/>
      <c r="Z137" s="42"/>
      <c r="AA137" s="42"/>
      <c r="AB137" s="42"/>
      <c r="AC137"/>
      <c r="AD137"/>
      <c r="AE137"/>
      <c r="AF137"/>
      <c r="AG137"/>
      <c r="AH137"/>
      <c r="AI137"/>
      <c r="AJ137"/>
      <c r="AK137"/>
      <c r="AL137"/>
      <c r="AM137"/>
      <c r="AN137"/>
      <c r="AO137"/>
      <c r="AP137"/>
      <c r="AQ137"/>
      <c r="AR137"/>
      <c r="AS137"/>
      <c r="AT137"/>
      <c r="AU137"/>
      <c r="AV137"/>
      <c r="AW137"/>
      <c r="AX137"/>
      <c r="AY137"/>
      <c r="AZ137"/>
      <c r="BA137"/>
      <c r="BB137"/>
      <c r="BC137"/>
      <c r="BD137"/>
      <c r="BE137"/>
      <c r="BF137" s="12"/>
      <c r="BG137" s="12"/>
      <c r="BH137" s="12"/>
      <c r="BI137" s="12"/>
    </row>
    <row r="138" spans="2:61" ht="15">
      <c r="C138" s="42"/>
      <c r="D138" s="42"/>
      <c r="E138" s="42"/>
      <c r="F138" s="42"/>
      <c r="G138" s="42"/>
      <c r="H138" s="42"/>
      <c r="I138" s="42"/>
      <c r="J138" s="42"/>
      <c r="K138" s="42"/>
      <c r="L138" s="42"/>
      <c r="M138" s="42"/>
      <c r="N138" s="42"/>
      <c r="O138" s="42"/>
      <c r="P138" s="42"/>
      <c r="Q138" s="42"/>
      <c r="R138" s="42"/>
      <c r="S138" s="42"/>
      <c r="T138" s="42"/>
      <c r="Z138" s="42"/>
      <c r="AA138" s="42"/>
      <c r="AB138" s="42"/>
      <c r="AC138"/>
      <c r="AD138"/>
      <c r="AE138"/>
      <c r="AF138"/>
      <c r="AG138"/>
      <c r="AH138"/>
      <c r="AI138"/>
      <c r="AJ138"/>
      <c r="AK138"/>
      <c r="AL138"/>
      <c r="AM138"/>
      <c r="AN138"/>
      <c r="AO138"/>
      <c r="AP138"/>
      <c r="AQ138"/>
      <c r="AR138"/>
      <c r="AS138"/>
      <c r="AT138"/>
      <c r="AU138"/>
      <c r="AV138"/>
      <c r="AW138"/>
      <c r="AX138"/>
      <c r="AY138"/>
      <c r="AZ138"/>
      <c r="BA138"/>
      <c r="BB138"/>
      <c r="BC138"/>
      <c r="BD138"/>
      <c r="BE138"/>
      <c r="BF138" s="12"/>
      <c r="BG138" s="12"/>
      <c r="BH138" s="12"/>
      <c r="BI138" s="12"/>
    </row>
    <row r="139" spans="2:61" ht="15">
      <c r="C139" s="42"/>
      <c r="D139" s="42"/>
      <c r="E139" s="42"/>
      <c r="F139" s="42"/>
      <c r="G139" s="42"/>
      <c r="H139" s="42"/>
      <c r="I139" s="42"/>
      <c r="J139" s="42"/>
      <c r="K139" s="42"/>
      <c r="L139" s="42"/>
      <c r="M139" s="42"/>
      <c r="N139" s="42"/>
      <c r="O139" s="42"/>
      <c r="P139" s="42"/>
      <c r="Q139" s="42"/>
      <c r="R139" s="42"/>
      <c r="S139" s="42"/>
      <c r="T139" s="42"/>
      <c r="Z139" s="42"/>
      <c r="AA139" s="42"/>
      <c r="AB139" s="42"/>
      <c r="AC139"/>
      <c r="AD139"/>
      <c r="AE139"/>
      <c r="AF139"/>
      <c r="AG139"/>
      <c r="AH139"/>
      <c r="AI139"/>
      <c r="AJ139"/>
      <c r="AK139"/>
      <c r="AL139"/>
      <c r="AM139"/>
      <c r="AN139"/>
      <c r="AO139"/>
      <c r="AP139"/>
      <c r="AQ139"/>
      <c r="AR139"/>
      <c r="AS139"/>
      <c r="AT139"/>
      <c r="AU139"/>
      <c r="AV139"/>
      <c r="AW139"/>
      <c r="AX139"/>
      <c r="AY139"/>
      <c r="AZ139"/>
      <c r="BA139"/>
      <c r="BB139"/>
      <c r="BC139"/>
      <c r="BD139"/>
      <c r="BE139"/>
      <c r="BF139" s="12"/>
      <c r="BG139" s="12"/>
      <c r="BH139" s="12"/>
      <c r="BI139" s="12"/>
    </row>
    <row r="140" spans="2:61" ht="15">
      <c r="C140" s="42"/>
      <c r="D140" s="42"/>
      <c r="E140" s="42"/>
      <c r="F140" s="42"/>
      <c r="G140" s="42"/>
      <c r="H140" s="42"/>
      <c r="I140" s="42"/>
      <c r="J140" s="42"/>
      <c r="K140" s="42"/>
      <c r="L140" s="42"/>
      <c r="M140" s="42"/>
      <c r="N140" s="42"/>
      <c r="O140" s="42"/>
      <c r="P140" s="42"/>
      <c r="Q140" s="42"/>
      <c r="R140" s="42"/>
      <c r="S140" s="42"/>
      <c r="T140" s="42"/>
      <c r="Z140" s="42"/>
      <c r="AA140" s="42"/>
      <c r="AB140" s="42"/>
      <c r="AC140"/>
      <c r="AD140"/>
      <c r="AE140"/>
      <c r="AF140"/>
      <c r="AG140"/>
      <c r="AH140"/>
      <c r="AI140"/>
      <c r="AJ140"/>
      <c r="AK140"/>
      <c r="AL140"/>
      <c r="AM140"/>
      <c r="AN140"/>
      <c r="AO140"/>
      <c r="AP140"/>
      <c r="AQ140"/>
      <c r="AR140"/>
      <c r="AS140"/>
      <c r="AT140"/>
      <c r="AU140"/>
      <c r="AV140"/>
      <c r="AW140"/>
      <c r="AX140"/>
      <c r="AY140"/>
      <c r="AZ140"/>
      <c r="BA140"/>
      <c r="BB140"/>
      <c r="BC140"/>
      <c r="BD140"/>
      <c r="BE140"/>
      <c r="BF140" s="12"/>
      <c r="BG140" s="12"/>
      <c r="BH140" s="12"/>
      <c r="BI140" s="12"/>
    </row>
    <row r="141" spans="2:61" ht="15">
      <c r="C141" s="42"/>
      <c r="D141" s="42"/>
      <c r="E141" s="42"/>
      <c r="F141" s="42"/>
      <c r="G141" s="42"/>
      <c r="H141" s="42"/>
      <c r="I141" s="42"/>
      <c r="J141" s="42"/>
      <c r="K141" s="42"/>
      <c r="L141" s="42"/>
      <c r="M141" s="42"/>
      <c r="N141" s="42"/>
      <c r="O141" s="42"/>
      <c r="P141" s="42"/>
      <c r="Q141" s="42"/>
      <c r="R141" s="42"/>
      <c r="S141" s="42"/>
      <c r="T141" s="42"/>
      <c r="Z141" s="42"/>
      <c r="AA141" s="42"/>
      <c r="AB141" s="42"/>
      <c r="AC141"/>
      <c r="AD141"/>
      <c r="AE141"/>
      <c r="AF141"/>
      <c r="AG141"/>
      <c r="AH141"/>
      <c r="AI141"/>
      <c r="AJ141"/>
      <c r="AK141"/>
      <c r="AL141"/>
      <c r="AM141"/>
      <c r="AN141"/>
      <c r="AO141"/>
      <c r="AP141"/>
      <c r="AQ141"/>
      <c r="AR141"/>
      <c r="AS141"/>
      <c r="AT141"/>
      <c r="AU141"/>
      <c r="AV141"/>
      <c r="AW141"/>
      <c r="AX141"/>
      <c r="AY141"/>
      <c r="AZ141"/>
      <c r="BA141"/>
      <c r="BB141"/>
      <c r="BC141"/>
      <c r="BD141"/>
      <c r="BE141"/>
      <c r="BF141" s="12"/>
      <c r="BG141" s="12"/>
      <c r="BH141" s="12"/>
      <c r="BI141" s="12"/>
    </row>
    <row r="142" spans="2:61" ht="15">
      <c r="C142" s="42"/>
      <c r="D142" s="42"/>
      <c r="E142" s="42"/>
      <c r="F142" s="42"/>
      <c r="G142" s="42"/>
      <c r="H142" s="42"/>
      <c r="I142" s="42"/>
      <c r="J142" s="42"/>
      <c r="K142" s="42"/>
      <c r="L142" s="42"/>
      <c r="M142" s="42"/>
      <c r="N142" s="42"/>
      <c r="O142" s="42"/>
      <c r="P142" s="42"/>
      <c r="Q142" s="42"/>
      <c r="R142" s="42"/>
      <c r="S142" s="42"/>
      <c r="T142" s="42"/>
      <c r="Z142" s="42"/>
      <c r="AA142" s="42"/>
      <c r="AB142" s="42"/>
      <c r="AC142"/>
      <c r="AD142"/>
      <c r="AE142"/>
      <c r="AF142"/>
      <c r="AG142"/>
      <c r="AH142"/>
      <c r="AI142"/>
      <c r="AJ142"/>
      <c r="AK142"/>
      <c r="AL142"/>
      <c r="AM142"/>
      <c r="AN142"/>
      <c r="AO142"/>
      <c r="AP142"/>
      <c r="AQ142"/>
      <c r="AR142"/>
      <c r="AS142"/>
      <c r="AT142"/>
      <c r="AU142"/>
      <c r="AV142"/>
      <c r="AW142"/>
      <c r="AX142"/>
      <c r="AY142"/>
      <c r="AZ142"/>
      <c r="BA142"/>
      <c r="BB142"/>
      <c r="BC142"/>
      <c r="BD142"/>
      <c r="BE142"/>
      <c r="BF142" s="12"/>
      <c r="BG142" s="12"/>
      <c r="BH142" s="12"/>
      <c r="BI142" s="12"/>
    </row>
    <row r="143" spans="2:61" ht="15">
      <c r="C143" s="42"/>
      <c r="D143" s="42"/>
      <c r="E143" s="42"/>
      <c r="F143" s="42"/>
      <c r="G143" s="42"/>
      <c r="H143" s="42"/>
      <c r="I143" s="42"/>
      <c r="J143" s="42"/>
      <c r="K143" s="42"/>
      <c r="L143" s="42"/>
      <c r="M143" s="42"/>
      <c r="N143" s="42"/>
      <c r="O143" s="42"/>
      <c r="P143" s="42"/>
      <c r="Q143" s="42"/>
      <c r="R143" s="42"/>
      <c r="S143" s="42"/>
      <c r="T143" s="42"/>
      <c r="Z143" s="42"/>
      <c r="AA143" s="42"/>
      <c r="AB143" s="42"/>
      <c r="AC143"/>
      <c r="AD143"/>
      <c r="AE143"/>
      <c r="AF143"/>
      <c r="AG143"/>
      <c r="AH143"/>
      <c r="AI143"/>
      <c r="AJ143"/>
      <c r="AK143"/>
      <c r="AL143"/>
      <c r="AM143"/>
      <c r="AN143"/>
      <c r="AO143"/>
      <c r="AP143"/>
      <c r="AQ143"/>
      <c r="AR143"/>
      <c r="AS143"/>
      <c r="AT143"/>
      <c r="AU143"/>
      <c r="AV143"/>
      <c r="AW143"/>
      <c r="AX143"/>
      <c r="AY143"/>
      <c r="AZ143"/>
      <c r="BA143"/>
      <c r="BB143"/>
      <c r="BC143"/>
      <c r="BD143"/>
      <c r="BE143"/>
      <c r="BF143" s="12"/>
      <c r="BG143" s="12"/>
      <c r="BH143" s="12"/>
      <c r="BI143" s="12"/>
    </row>
    <row r="144" spans="2:61" ht="15">
      <c r="C144" s="42"/>
      <c r="D144" s="42"/>
      <c r="E144" s="42"/>
      <c r="F144" s="42"/>
      <c r="G144" s="42"/>
      <c r="H144" s="42"/>
      <c r="I144" s="42"/>
      <c r="J144" s="42"/>
      <c r="K144" s="42"/>
      <c r="L144" s="42"/>
      <c r="M144" s="42"/>
      <c r="N144" s="42"/>
      <c r="O144" s="42"/>
      <c r="P144" s="42"/>
      <c r="Q144" s="42"/>
      <c r="R144" s="42"/>
      <c r="S144" s="42"/>
      <c r="T144" s="42"/>
      <c r="Z144" s="42"/>
      <c r="AA144" s="42"/>
      <c r="AB144" s="42"/>
      <c r="AC144"/>
      <c r="AD144"/>
      <c r="AE144"/>
      <c r="AF144"/>
      <c r="AG144"/>
      <c r="AH144"/>
      <c r="AI144"/>
      <c r="AJ144"/>
      <c r="AK144"/>
      <c r="AL144"/>
      <c r="AM144"/>
      <c r="AN144"/>
      <c r="AO144"/>
      <c r="AP144"/>
      <c r="AQ144"/>
      <c r="AR144"/>
      <c r="AS144"/>
      <c r="AT144"/>
      <c r="AU144"/>
      <c r="AV144"/>
      <c r="AW144"/>
      <c r="AX144"/>
      <c r="AY144"/>
      <c r="AZ144"/>
      <c r="BA144"/>
      <c r="BB144"/>
      <c r="BC144"/>
      <c r="BD144"/>
      <c r="BE144"/>
      <c r="BF144" s="12"/>
      <c r="BG144" s="12"/>
      <c r="BH144" s="12"/>
      <c r="BI144" s="12"/>
    </row>
    <row r="145" spans="2:61" ht="15">
      <c r="C145" s="42"/>
      <c r="D145" s="42"/>
      <c r="E145" s="42"/>
      <c r="F145" s="42"/>
      <c r="G145" s="42"/>
      <c r="H145" s="42"/>
      <c r="I145" s="42"/>
      <c r="J145" s="42"/>
      <c r="K145" s="42"/>
      <c r="L145" s="42"/>
      <c r="M145" s="42"/>
      <c r="N145" s="42"/>
      <c r="O145" s="42"/>
      <c r="P145" s="42"/>
      <c r="Q145" s="42"/>
      <c r="R145" s="42"/>
      <c r="S145" s="42"/>
      <c r="T145" s="42"/>
      <c r="Z145" s="42"/>
      <c r="AA145" s="42"/>
      <c r="AB145" s="42"/>
      <c r="AC145"/>
      <c r="AD145"/>
      <c r="AE145"/>
      <c r="AF145"/>
      <c r="AG145"/>
      <c r="AH145"/>
      <c r="AI145"/>
      <c r="AJ145"/>
      <c r="AK145"/>
      <c r="AL145"/>
      <c r="AM145"/>
      <c r="AN145"/>
      <c r="AO145"/>
      <c r="AP145"/>
      <c r="AQ145"/>
      <c r="AR145"/>
      <c r="AS145"/>
      <c r="AT145"/>
      <c r="AU145"/>
      <c r="AV145"/>
      <c r="AW145"/>
      <c r="AX145"/>
      <c r="AY145"/>
      <c r="AZ145"/>
      <c r="BA145"/>
      <c r="BB145"/>
      <c r="BC145"/>
      <c r="BD145"/>
      <c r="BE145"/>
      <c r="BF145" s="12"/>
      <c r="BG145" s="12"/>
      <c r="BH145" s="12"/>
      <c r="BI145" s="12"/>
    </row>
    <row r="146" spans="2:61" ht="15">
      <c r="C146" s="42"/>
      <c r="D146" s="42"/>
      <c r="E146" s="42"/>
      <c r="F146" s="42"/>
      <c r="G146" s="42"/>
      <c r="H146" s="42"/>
      <c r="I146" s="42"/>
      <c r="J146" s="42"/>
      <c r="K146" s="42"/>
      <c r="L146" s="42"/>
      <c r="M146" s="42"/>
      <c r="N146" s="42"/>
      <c r="O146" s="42"/>
      <c r="P146" s="42"/>
      <c r="Q146" s="42"/>
      <c r="R146" s="42"/>
      <c r="S146" s="42"/>
      <c r="T146" s="42"/>
      <c r="Z146" s="42"/>
      <c r="AA146" s="42"/>
      <c r="AB146" s="42"/>
      <c r="AC146"/>
      <c r="AD146"/>
      <c r="AE146"/>
      <c r="AF146"/>
      <c r="AG146"/>
      <c r="AH146"/>
      <c r="AI146"/>
      <c r="AJ146"/>
      <c r="AK146"/>
      <c r="AL146"/>
      <c r="AM146"/>
      <c r="AN146"/>
      <c r="AO146"/>
      <c r="AP146"/>
      <c r="AQ146"/>
      <c r="AR146"/>
      <c r="AS146"/>
      <c r="AT146"/>
      <c r="AU146"/>
      <c r="AV146"/>
      <c r="AW146"/>
      <c r="AX146"/>
      <c r="AY146"/>
      <c r="AZ146"/>
      <c r="BA146"/>
      <c r="BB146"/>
      <c r="BC146"/>
      <c r="BD146"/>
      <c r="BE146"/>
      <c r="BF146" s="12"/>
      <c r="BG146" s="12"/>
      <c r="BH146" s="12"/>
      <c r="BI146" s="12"/>
    </row>
    <row r="147" spans="2:61" ht="15">
      <c r="C147" s="42"/>
      <c r="D147" s="42"/>
      <c r="E147" s="42"/>
      <c r="F147" s="42"/>
      <c r="G147" s="42"/>
      <c r="H147" s="42"/>
      <c r="I147" s="42"/>
      <c r="J147" s="42"/>
      <c r="K147" s="42"/>
      <c r="L147" s="42"/>
      <c r="M147" s="42"/>
      <c r="N147" s="42"/>
      <c r="O147" s="42"/>
      <c r="P147" s="42"/>
      <c r="Q147" s="42"/>
      <c r="R147" s="42"/>
      <c r="S147" s="42"/>
      <c r="T147" s="42"/>
      <c r="Z147" s="42"/>
      <c r="AA147" s="42"/>
      <c r="AB147" s="42"/>
      <c r="AC147"/>
      <c r="AD147"/>
      <c r="AE147"/>
      <c r="AF147"/>
      <c r="AG147"/>
      <c r="AH147"/>
      <c r="AI147"/>
      <c r="AJ147"/>
      <c r="AK147"/>
      <c r="AL147"/>
      <c r="AM147"/>
      <c r="AN147"/>
      <c r="AO147"/>
      <c r="AP147"/>
      <c r="AQ147"/>
      <c r="AR147"/>
      <c r="AS147"/>
      <c r="AT147"/>
      <c r="AU147"/>
      <c r="AV147"/>
      <c r="AW147"/>
      <c r="AX147"/>
      <c r="AY147"/>
      <c r="AZ147"/>
      <c r="BA147"/>
      <c r="BB147"/>
      <c r="BC147"/>
      <c r="BD147"/>
      <c r="BE147"/>
      <c r="BF147" s="12"/>
      <c r="BG147" s="12"/>
      <c r="BH147" s="12"/>
      <c r="BI147" s="12"/>
    </row>
    <row r="148" spans="2:61" ht="15">
      <c r="C148" s="42"/>
      <c r="D148" s="42"/>
      <c r="E148" s="42"/>
      <c r="F148" s="42"/>
      <c r="G148" s="42"/>
      <c r="H148" s="42"/>
      <c r="I148" s="42"/>
      <c r="J148" s="42"/>
      <c r="K148" s="42"/>
      <c r="L148" s="42"/>
      <c r="M148" s="42"/>
      <c r="N148" s="42"/>
      <c r="O148" s="42"/>
      <c r="P148" s="42"/>
      <c r="Q148" s="42"/>
      <c r="R148" s="42"/>
      <c r="S148" s="42"/>
      <c r="T148" s="42"/>
      <c r="Z148" s="42"/>
      <c r="AA148" s="42"/>
      <c r="AB148" s="42"/>
      <c r="AC148"/>
      <c r="AD148"/>
      <c r="AE148"/>
      <c r="AF148"/>
      <c r="AG148"/>
      <c r="AH148"/>
      <c r="AI148"/>
      <c r="AJ148"/>
      <c r="AK148"/>
      <c r="AL148"/>
      <c r="AM148"/>
      <c r="AN148"/>
      <c r="AO148"/>
      <c r="AP148"/>
      <c r="AQ148"/>
      <c r="AR148"/>
      <c r="AS148"/>
      <c r="AT148"/>
      <c r="AU148"/>
      <c r="AV148"/>
      <c r="AW148"/>
      <c r="AX148"/>
      <c r="AY148"/>
      <c r="AZ148"/>
      <c r="BA148"/>
      <c r="BB148"/>
      <c r="BC148"/>
      <c r="BD148"/>
      <c r="BE148"/>
      <c r="BF148" s="12"/>
      <c r="BG148" s="12"/>
      <c r="BH148" s="12"/>
      <c r="BI148" s="12"/>
    </row>
    <row r="149" spans="2:61" ht="15">
      <c r="C149" s="42"/>
      <c r="D149" s="42"/>
      <c r="E149" s="42"/>
      <c r="F149" s="42"/>
      <c r="G149" s="42"/>
      <c r="H149" s="42"/>
      <c r="I149" s="42"/>
      <c r="J149" s="42"/>
      <c r="K149" s="42"/>
      <c r="L149" s="42"/>
      <c r="M149" s="42"/>
      <c r="N149" s="42"/>
      <c r="O149" s="42"/>
      <c r="P149" s="42"/>
      <c r="Q149" s="42"/>
      <c r="R149" s="42"/>
      <c r="S149" s="42"/>
      <c r="T149" s="42"/>
      <c r="Z149" s="42"/>
      <c r="AA149" s="42"/>
      <c r="AB149" s="42"/>
      <c r="AC149"/>
      <c r="AD149"/>
      <c r="AE149"/>
      <c r="AF149"/>
      <c r="AG149"/>
      <c r="AH149"/>
      <c r="AI149"/>
      <c r="AJ149"/>
      <c r="AK149"/>
      <c r="AL149"/>
      <c r="AM149"/>
      <c r="AN149"/>
      <c r="AO149"/>
      <c r="AP149"/>
      <c r="AQ149"/>
      <c r="AR149"/>
      <c r="AS149"/>
      <c r="AT149"/>
      <c r="AU149"/>
      <c r="AV149"/>
      <c r="AW149"/>
      <c r="AX149"/>
      <c r="AY149"/>
      <c r="AZ149"/>
      <c r="BA149"/>
      <c r="BB149"/>
      <c r="BC149"/>
      <c r="BD149"/>
      <c r="BE149"/>
      <c r="BF149" s="12"/>
      <c r="BG149" s="12"/>
      <c r="BH149" s="12"/>
      <c r="BI149" s="12"/>
    </row>
    <row r="150" spans="2:61" ht="15">
      <c r="C150" s="42"/>
      <c r="D150" s="42"/>
      <c r="E150" s="42"/>
      <c r="F150" s="42"/>
      <c r="G150" s="42"/>
      <c r="H150" s="42"/>
      <c r="I150" s="42"/>
      <c r="J150" s="42"/>
      <c r="K150" s="42"/>
      <c r="L150" s="42"/>
      <c r="M150" s="42"/>
      <c r="N150" s="42"/>
      <c r="O150" s="42"/>
      <c r="P150" s="42"/>
      <c r="Q150" s="42"/>
      <c r="R150" s="42"/>
      <c r="S150" s="42"/>
      <c r="T150" s="42"/>
      <c r="Z150" s="42"/>
      <c r="AA150" s="42"/>
      <c r="AB150" s="42"/>
      <c r="AC150"/>
      <c r="AD150"/>
      <c r="AE150"/>
      <c r="AF150"/>
      <c r="AG150"/>
      <c r="AH150"/>
      <c r="AI150"/>
      <c r="AJ150"/>
      <c r="AK150"/>
      <c r="AL150"/>
      <c r="AM150"/>
      <c r="AN150"/>
      <c r="AO150"/>
      <c r="AP150"/>
      <c r="AQ150"/>
      <c r="AR150"/>
      <c r="AS150"/>
      <c r="AT150"/>
      <c r="AU150"/>
      <c r="AV150"/>
      <c r="AW150"/>
      <c r="AX150"/>
      <c r="AY150"/>
      <c r="AZ150"/>
      <c r="BA150"/>
      <c r="BB150"/>
      <c r="BC150"/>
      <c r="BD150"/>
      <c r="BE150"/>
      <c r="BF150" s="12"/>
      <c r="BG150" s="12"/>
      <c r="BH150" s="12"/>
      <c r="BI150" s="12"/>
    </row>
    <row r="151" spans="2:61" ht="15">
      <c r="C151" s="42"/>
      <c r="D151" s="42"/>
      <c r="E151" s="42"/>
      <c r="F151" s="42"/>
      <c r="G151" s="42"/>
      <c r="H151" s="42"/>
      <c r="I151" s="42"/>
      <c r="J151" s="42"/>
      <c r="K151" s="42"/>
      <c r="L151" s="42"/>
      <c r="M151" s="42"/>
      <c r="N151" s="42"/>
      <c r="O151" s="42"/>
      <c r="P151" s="42"/>
      <c r="Q151" s="42"/>
      <c r="R151" s="42"/>
      <c r="S151" s="42"/>
      <c r="T151" s="42"/>
      <c r="Z151" s="42"/>
      <c r="AA151" s="42"/>
      <c r="AB151" s="42"/>
      <c r="AC151"/>
      <c r="AD151"/>
      <c r="AE151"/>
      <c r="AF151"/>
      <c r="AG151"/>
      <c r="AH151"/>
      <c r="AI151"/>
      <c r="AJ151"/>
      <c r="AK151"/>
      <c r="AL151"/>
      <c r="AM151"/>
      <c r="AN151"/>
      <c r="AO151"/>
      <c r="AP151"/>
      <c r="AQ151"/>
      <c r="AR151"/>
      <c r="AS151"/>
      <c r="AT151"/>
      <c r="AU151"/>
      <c r="AV151"/>
      <c r="AW151"/>
      <c r="AX151"/>
      <c r="AY151"/>
      <c r="AZ151"/>
      <c r="BA151"/>
      <c r="BB151"/>
      <c r="BC151"/>
      <c r="BD151"/>
      <c r="BE151"/>
      <c r="BF151" s="12"/>
      <c r="BG151" s="12"/>
      <c r="BH151" s="12"/>
      <c r="BI151" s="12"/>
    </row>
    <row r="152" spans="2:61" ht="15">
      <c r="C152" s="42"/>
      <c r="D152" s="42"/>
      <c r="E152" s="42"/>
      <c r="F152" s="42"/>
      <c r="G152" s="42"/>
      <c r="H152" s="42"/>
      <c r="I152" s="42"/>
      <c r="J152" s="42"/>
      <c r="K152" s="42"/>
      <c r="L152" s="42"/>
      <c r="M152" s="42"/>
      <c r="N152" s="42"/>
      <c r="O152" s="42"/>
      <c r="P152" s="42"/>
      <c r="Q152" s="42"/>
      <c r="R152" s="42"/>
      <c r="S152" s="42"/>
      <c r="T152" s="42"/>
      <c r="Z152" s="42"/>
      <c r="AA152" s="42"/>
      <c r="AB152" s="42"/>
      <c r="AC152"/>
      <c r="AD152"/>
      <c r="AE152"/>
      <c r="AF152"/>
      <c r="AG152"/>
      <c r="AH152"/>
      <c r="AI152"/>
      <c r="AJ152"/>
      <c r="AK152"/>
      <c r="AL152"/>
      <c r="AM152"/>
      <c r="AN152"/>
      <c r="AO152"/>
      <c r="AP152"/>
      <c r="AQ152"/>
      <c r="AR152"/>
      <c r="AS152"/>
      <c r="AT152"/>
      <c r="AU152"/>
      <c r="AV152"/>
      <c r="AW152"/>
      <c r="AX152"/>
      <c r="AY152"/>
      <c r="AZ152"/>
      <c r="BA152"/>
      <c r="BB152"/>
      <c r="BC152"/>
      <c r="BD152"/>
      <c r="BE152"/>
      <c r="BF152" s="12"/>
      <c r="BG152" s="12"/>
      <c r="BH152" s="12"/>
      <c r="BI152" s="12"/>
    </row>
    <row r="153" spans="2:61" ht="15">
      <c r="C153" s="42"/>
      <c r="D153" s="42"/>
      <c r="E153" s="42"/>
      <c r="F153" s="42"/>
      <c r="G153" s="42"/>
      <c r="H153" s="42"/>
      <c r="I153" s="42"/>
      <c r="J153" s="42"/>
      <c r="K153" s="42"/>
      <c r="L153" s="42"/>
      <c r="M153" s="42"/>
      <c r="N153" s="42"/>
      <c r="O153" s="42"/>
      <c r="P153" s="42"/>
      <c r="Q153" s="42"/>
      <c r="R153" s="42"/>
      <c r="S153" s="42"/>
      <c r="T153" s="42"/>
      <c r="Z153" s="42"/>
      <c r="AA153" s="42"/>
      <c r="AB153" s="42"/>
      <c r="AC153"/>
      <c r="AD153"/>
      <c r="AE153"/>
      <c r="AF153"/>
      <c r="AG153"/>
      <c r="AH153"/>
      <c r="AI153"/>
      <c r="AJ153"/>
      <c r="AK153"/>
      <c r="AL153"/>
      <c r="AM153"/>
      <c r="AN153"/>
      <c r="AO153"/>
      <c r="AP153"/>
      <c r="AQ153"/>
      <c r="AR153"/>
      <c r="AS153"/>
      <c r="AT153"/>
      <c r="AU153"/>
      <c r="AV153"/>
      <c r="AW153"/>
      <c r="AX153"/>
      <c r="AY153"/>
      <c r="AZ153"/>
      <c r="BA153"/>
      <c r="BB153"/>
      <c r="BC153"/>
      <c r="BD153"/>
      <c r="BE153"/>
      <c r="BF153" s="12"/>
      <c r="BG153" s="12"/>
      <c r="BH153" s="12"/>
      <c r="BI153" s="12"/>
    </row>
    <row r="154" spans="2:61" ht="15">
      <c r="C154" s="42"/>
      <c r="D154" s="42"/>
      <c r="E154" s="42"/>
      <c r="F154" s="42"/>
      <c r="G154" s="42"/>
      <c r="H154" s="42"/>
      <c r="I154" s="42"/>
      <c r="J154" s="42"/>
      <c r="K154" s="42"/>
      <c r="L154" s="42"/>
      <c r="M154" s="42"/>
      <c r="N154" s="42"/>
      <c r="O154" s="42"/>
      <c r="P154" s="42"/>
      <c r="Q154" s="42"/>
      <c r="R154" s="42"/>
      <c r="S154" s="42"/>
      <c r="T154" s="42"/>
      <c r="Z154" s="42"/>
      <c r="AA154" s="42"/>
      <c r="AB154" s="42"/>
      <c r="AC154"/>
      <c r="AD154"/>
      <c r="AE154"/>
      <c r="AF154"/>
      <c r="AG154"/>
      <c r="AH154"/>
      <c r="AI154"/>
      <c r="AJ154"/>
      <c r="AK154"/>
      <c r="AL154"/>
      <c r="AM154"/>
      <c r="AN154"/>
      <c r="AO154"/>
      <c r="AP154"/>
      <c r="AQ154"/>
      <c r="AR154"/>
      <c r="AS154"/>
      <c r="AT154"/>
      <c r="AU154"/>
      <c r="AV154"/>
      <c r="AW154"/>
      <c r="AX154"/>
      <c r="AY154"/>
      <c r="AZ154"/>
      <c r="BA154"/>
      <c r="BB154"/>
      <c r="BC154"/>
      <c r="BD154"/>
      <c r="BE154"/>
      <c r="BF154" s="12"/>
      <c r="BG154" s="12"/>
      <c r="BH154" s="12"/>
      <c r="BI154" s="12"/>
    </row>
    <row r="155" spans="2:61" ht="15">
      <c r="C155" s="42"/>
      <c r="D155" s="42"/>
      <c r="E155" s="42"/>
      <c r="F155" s="42"/>
      <c r="G155" s="42"/>
      <c r="H155" s="42"/>
      <c r="I155" s="42"/>
      <c r="J155" s="42"/>
      <c r="K155" s="42"/>
      <c r="L155" s="42"/>
      <c r="M155" s="42"/>
      <c r="N155" s="42"/>
      <c r="O155" s="42"/>
      <c r="P155" s="42"/>
      <c r="Q155" s="42"/>
      <c r="R155" s="42"/>
      <c r="S155" s="42"/>
      <c r="T155" s="42"/>
      <c r="Z155" s="42"/>
      <c r="AA155" s="42"/>
      <c r="AB155" s="42"/>
      <c r="AC155"/>
      <c r="AD155"/>
      <c r="AE155"/>
      <c r="AF155"/>
      <c r="AG155"/>
      <c r="AH155"/>
      <c r="AI155"/>
      <c r="AJ155"/>
      <c r="AK155"/>
      <c r="AL155"/>
      <c r="AM155"/>
      <c r="AN155"/>
      <c r="AO155"/>
      <c r="AP155"/>
      <c r="AQ155"/>
      <c r="AR155"/>
      <c r="AS155"/>
      <c r="AT155"/>
      <c r="AU155"/>
      <c r="AV155"/>
      <c r="AW155"/>
      <c r="AX155"/>
      <c r="AY155"/>
      <c r="AZ155"/>
      <c r="BA155"/>
      <c r="BB155"/>
      <c r="BC155"/>
      <c r="BD155"/>
      <c r="BE155"/>
      <c r="BF155" s="12"/>
      <c r="BG155" s="12"/>
      <c r="BH155" s="12"/>
      <c r="BI155" s="12"/>
    </row>
    <row r="156" spans="2:61" ht="15">
      <c r="C156" s="42"/>
      <c r="D156" s="42"/>
      <c r="E156" s="42"/>
      <c r="F156" s="42"/>
      <c r="G156" s="42"/>
      <c r="H156" s="42"/>
      <c r="I156" s="42"/>
      <c r="J156" s="42"/>
      <c r="K156" s="42"/>
      <c r="L156" s="42"/>
      <c r="M156" s="42"/>
      <c r="N156" s="42"/>
      <c r="O156" s="42"/>
      <c r="P156" s="42"/>
      <c r="Q156" s="42"/>
      <c r="R156" s="42"/>
      <c r="S156" s="42"/>
      <c r="T156" s="42"/>
      <c r="Z156" s="42"/>
      <c r="AA156" s="42"/>
      <c r="AB156" s="42"/>
      <c r="AC156"/>
      <c r="AD156"/>
      <c r="AE156"/>
      <c r="AF156"/>
      <c r="AG156"/>
      <c r="AH156"/>
      <c r="AI156"/>
      <c r="AJ156"/>
      <c r="AK156"/>
      <c r="AL156"/>
      <c r="AM156"/>
      <c r="AN156"/>
      <c r="AO156"/>
      <c r="AP156"/>
      <c r="AQ156"/>
      <c r="AR156"/>
      <c r="AS156"/>
      <c r="AT156"/>
      <c r="AU156"/>
      <c r="AV156"/>
      <c r="AW156"/>
      <c r="AX156"/>
      <c r="AY156"/>
      <c r="AZ156"/>
      <c r="BA156"/>
      <c r="BB156"/>
      <c r="BC156"/>
      <c r="BD156"/>
      <c r="BE156"/>
      <c r="BF156" s="12"/>
      <c r="BG156" s="12"/>
      <c r="BH156" s="12"/>
      <c r="BI156" s="12"/>
    </row>
    <row r="157" spans="2:61" ht="15">
      <c r="C157" s="42"/>
      <c r="D157" s="42"/>
      <c r="E157" s="42"/>
      <c r="F157" s="42"/>
      <c r="G157" s="42"/>
      <c r="H157" s="42"/>
      <c r="I157" s="42"/>
      <c r="J157" s="42"/>
      <c r="K157" s="42"/>
      <c r="L157" s="42"/>
      <c r="M157" s="42"/>
      <c r="N157" s="42"/>
      <c r="O157" s="42"/>
      <c r="P157" s="42"/>
      <c r="Q157" s="42"/>
      <c r="R157" s="42"/>
      <c r="S157" s="42"/>
      <c r="T157" s="42"/>
      <c r="Z157" s="42"/>
      <c r="AA157" s="42"/>
      <c r="AB157" s="42"/>
      <c r="AC157"/>
      <c r="AD157"/>
      <c r="AE157"/>
      <c r="AF157"/>
      <c r="AG157"/>
      <c r="AH157"/>
      <c r="AI157"/>
      <c r="AJ157"/>
      <c r="AK157"/>
      <c r="AL157"/>
      <c r="AM157"/>
      <c r="AN157"/>
      <c r="AO157"/>
      <c r="AP157"/>
      <c r="AQ157"/>
      <c r="AR157"/>
      <c r="AS157"/>
      <c r="AT157"/>
      <c r="AU157"/>
      <c r="AV157"/>
      <c r="AW157"/>
      <c r="AX157"/>
      <c r="AY157"/>
      <c r="AZ157"/>
      <c r="BA157"/>
      <c r="BB157"/>
      <c r="BC157"/>
      <c r="BD157"/>
      <c r="BE157"/>
      <c r="BF157" s="12"/>
      <c r="BG157" s="12"/>
      <c r="BH157" s="12"/>
      <c r="BI157" s="12"/>
    </row>
    <row r="158" spans="2:61" ht="15">
      <c r="B158" s="41"/>
      <c r="C158" s="41"/>
      <c r="D158" s="41"/>
      <c r="E158" s="41"/>
      <c r="F158" s="41"/>
      <c r="G158" s="41"/>
      <c r="H158" s="41"/>
      <c r="I158" s="41"/>
      <c r="J158" s="41"/>
      <c r="K158" s="41"/>
      <c r="L158" s="41"/>
      <c r="M158" s="41"/>
      <c r="N158" s="41"/>
      <c r="O158" s="41"/>
      <c r="P158" s="41"/>
      <c r="Q158" s="41"/>
      <c r="R158" s="41"/>
      <c r="S158" s="41"/>
      <c r="T158" s="41"/>
      <c r="Z158" s="41"/>
      <c r="AA158" s="41"/>
      <c r="AB158" s="41"/>
      <c r="AC158"/>
      <c r="AD158"/>
      <c r="AE158"/>
      <c r="AF158"/>
      <c r="AG158"/>
      <c r="AH158"/>
      <c r="AI158"/>
      <c r="AJ158"/>
      <c r="AK158"/>
      <c r="AL158"/>
      <c r="AM158"/>
      <c r="AN158"/>
      <c r="AO158"/>
      <c r="AP158"/>
      <c r="AQ158"/>
      <c r="AR158"/>
      <c r="AS158"/>
      <c r="AT158"/>
      <c r="AU158"/>
      <c r="AV158"/>
      <c r="AW158"/>
      <c r="AX158"/>
      <c r="AY158"/>
      <c r="AZ158"/>
      <c r="BA158"/>
      <c r="BB158"/>
      <c r="BC158"/>
      <c r="BD158"/>
      <c r="BE158"/>
      <c r="BF158" s="12"/>
      <c r="BG158" s="12"/>
      <c r="BH158" s="12"/>
      <c r="BI158" s="12"/>
    </row>
    <row r="159" spans="2:61" ht="15">
      <c r="AC159"/>
      <c r="AD159"/>
      <c r="AE159"/>
      <c r="AF159"/>
      <c r="AG159"/>
      <c r="AH159"/>
      <c r="AI159"/>
      <c r="AJ159"/>
      <c r="AK159"/>
      <c r="AL159"/>
      <c r="AM159"/>
      <c r="AN159"/>
      <c r="AO159"/>
      <c r="AP159"/>
      <c r="AQ159"/>
      <c r="AR159"/>
      <c r="AS159"/>
      <c r="AT159"/>
      <c r="AU159"/>
      <c r="AV159"/>
      <c r="AW159"/>
      <c r="AX159"/>
      <c r="AY159"/>
      <c r="AZ159"/>
      <c r="BA159"/>
      <c r="BB159"/>
      <c r="BC159"/>
      <c r="BD159"/>
      <c r="BE159"/>
      <c r="BF159" s="12"/>
      <c r="BG159" s="12"/>
      <c r="BH159" s="12"/>
      <c r="BI159" s="12"/>
    </row>
    <row r="160" spans="2:61" ht="15">
      <c r="AC160"/>
      <c r="AD160"/>
      <c r="AE160"/>
      <c r="AF160"/>
      <c r="AG160"/>
      <c r="AH160"/>
      <c r="AI160"/>
      <c r="AJ160"/>
      <c r="AK160"/>
      <c r="AL160"/>
      <c r="AM160"/>
      <c r="AN160"/>
      <c r="AO160"/>
      <c r="AP160"/>
      <c r="AQ160"/>
      <c r="AR160"/>
      <c r="AS160"/>
      <c r="AT160"/>
      <c r="AU160"/>
      <c r="AV160"/>
      <c r="AW160"/>
      <c r="AX160"/>
      <c r="AY160"/>
      <c r="AZ160"/>
      <c r="BA160"/>
      <c r="BB160"/>
      <c r="BC160"/>
      <c r="BD160"/>
      <c r="BE160"/>
      <c r="BF160" s="12"/>
      <c r="BG160" s="12"/>
      <c r="BH160" s="12"/>
      <c r="BI160" s="12"/>
    </row>
    <row r="161" spans="2:61" ht="15">
      <c r="AC161"/>
      <c r="AD161"/>
      <c r="AE161"/>
      <c r="AF161"/>
      <c r="AG161"/>
      <c r="AH161"/>
      <c r="AI161"/>
      <c r="AJ161"/>
      <c r="AK161"/>
      <c r="AL161"/>
      <c r="AM161"/>
      <c r="AN161"/>
      <c r="AO161"/>
      <c r="AP161"/>
      <c r="AQ161"/>
      <c r="AR161"/>
      <c r="AS161"/>
      <c r="AT161"/>
      <c r="AU161"/>
      <c r="AV161"/>
      <c r="AW161"/>
      <c r="AX161"/>
      <c r="AY161"/>
      <c r="AZ161"/>
      <c r="BA161"/>
      <c r="BB161"/>
      <c r="BC161"/>
      <c r="BD161"/>
      <c r="BE161"/>
      <c r="BF161" s="12"/>
      <c r="BG161" s="12"/>
      <c r="BH161" s="12"/>
      <c r="BI161" s="12"/>
    </row>
    <row r="162" spans="2:61" ht="15">
      <c r="AC162"/>
      <c r="AD162"/>
      <c r="AE162"/>
      <c r="AF162"/>
      <c r="AG162"/>
      <c r="AH162"/>
      <c r="AI162"/>
      <c r="AJ162"/>
      <c r="AK162"/>
      <c r="AL162"/>
      <c r="AM162"/>
      <c r="AN162"/>
      <c r="AO162"/>
      <c r="AP162"/>
      <c r="AQ162"/>
      <c r="AR162"/>
      <c r="AS162"/>
      <c r="AT162"/>
      <c r="AU162"/>
      <c r="AV162"/>
      <c r="AW162"/>
      <c r="AX162"/>
      <c r="AY162"/>
      <c r="AZ162"/>
      <c r="BA162"/>
      <c r="BB162"/>
      <c r="BC162"/>
      <c r="BD162"/>
      <c r="BE162"/>
      <c r="BF162" s="12"/>
      <c r="BG162" s="12"/>
      <c r="BH162" s="12"/>
      <c r="BI162" s="12"/>
    </row>
    <row r="163" spans="2:61" ht="15">
      <c r="AC163"/>
      <c r="AD163"/>
      <c r="AE163"/>
      <c r="AF163"/>
      <c r="AG163"/>
      <c r="AH163"/>
      <c r="AI163"/>
      <c r="AJ163"/>
      <c r="AK163"/>
      <c r="AL163"/>
      <c r="AM163"/>
      <c r="AN163"/>
      <c r="AO163"/>
      <c r="AP163"/>
      <c r="AQ163"/>
      <c r="AR163"/>
      <c r="AS163"/>
      <c r="AT163"/>
      <c r="AU163"/>
      <c r="AV163"/>
      <c r="AW163"/>
      <c r="AX163"/>
      <c r="AY163"/>
      <c r="AZ163"/>
      <c r="BA163"/>
      <c r="BB163"/>
      <c r="BC163"/>
      <c r="BD163"/>
      <c r="BE163"/>
      <c r="BF163" s="12"/>
      <c r="BG163" s="12"/>
      <c r="BH163" s="12"/>
      <c r="BI163" s="12"/>
    </row>
    <row r="164" spans="2:61" ht="15">
      <c r="AC164"/>
      <c r="AD164"/>
      <c r="AE164"/>
      <c r="AF164"/>
      <c r="AG164"/>
      <c r="AH164"/>
      <c r="AI164"/>
      <c r="AJ164"/>
      <c r="AK164"/>
      <c r="AL164"/>
      <c r="AM164"/>
      <c r="AN164"/>
      <c r="AO164"/>
      <c r="AP164"/>
      <c r="AQ164"/>
      <c r="AR164"/>
      <c r="AS164"/>
      <c r="AT164"/>
      <c r="AU164"/>
      <c r="AV164"/>
      <c r="AW164"/>
      <c r="AX164"/>
      <c r="AY164"/>
      <c r="AZ164"/>
      <c r="BA164"/>
      <c r="BB164"/>
      <c r="BC164"/>
      <c r="BD164"/>
      <c r="BE164"/>
      <c r="BF164" s="12"/>
      <c r="BG164" s="12"/>
      <c r="BH164" s="12"/>
      <c r="BI164" s="12"/>
    </row>
    <row r="165" spans="2:61" ht="15">
      <c r="AC165"/>
      <c r="AD165"/>
      <c r="AE165"/>
      <c r="AF165"/>
      <c r="AG165"/>
      <c r="AH165"/>
      <c r="AI165"/>
      <c r="AJ165"/>
      <c r="AK165"/>
      <c r="AL165"/>
      <c r="AM165"/>
      <c r="AN165"/>
      <c r="AO165"/>
      <c r="AP165"/>
      <c r="AQ165"/>
      <c r="AR165"/>
      <c r="AS165"/>
      <c r="AT165"/>
      <c r="AU165"/>
      <c r="AV165"/>
      <c r="AW165"/>
      <c r="AX165"/>
      <c r="AY165"/>
      <c r="AZ165"/>
      <c r="BA165"/>
      <c r="BB165"/>
      <c r="BC165"/>
      <c r="BD165"/>
      <c r="BE165"/>
      <c r="BF165" s="12"/>
      <c r="BG165" s="12"/>
      <c r="BH165" s="12"/>
      <c r="BI165" s="12"/>
    </row>
    <row r="166" spans="2:61" ht="15">
      <c r="B166" s="18"/>
      <c r="AC166"/>
      <c r="AD166"/>
      <c r="AE166"/>
      <c r="AF166"/>
      <c r="AG166"/>
      <c r="AH166"/>
      <c r="AI166"/>
      <c r="AJ166"/>
      <c r="AK166"/>
      <c r="AL166"/>
      <c r="AM166"/>
      <c r="AN166"/>
      <c r="AO166"/>
      <c r="AP166"/>
      <c r="AQ166"/>
      <c r="AR166"/>
      <c r="AS166"/>
      <c r="AT166"/>
      <c r="AU166"/>
      <c r="AV166"/>
      <c r="AW166"/>
      <c r="AX166"/>
      <c r="AY166"/>
      <c r="AZ166"/>
      <c r="BA166"/>
      <c r="BB166"/>
      <c r="BC166"/>
      <c r="BD166"/>
      <c r="BE166"/>
      <c r="BF166" s="12"/>
      <c r="BG166" s="12"/>
      <c r="BH166" s="12"/>
      <c r="BI166" s="12"/>
    </row>
    <row r="167" spans="2:61" ht="15">
      <c r="B167" s="18"/>
      <c r="AC167"/>
      <c r="AD167"/>
      <c r="AE167"/>
      <c r="AF167"/>
      <c r="AG167"/>
      <c r="AH167"/>
      <c r="AI167"/>
      <c r="AJ167"/>
      <c r="AK167"/>
      <c r="AL167"/>
      <c r="AM167"/>
      <c r="AN167"/>
      <c r="AO167"/>
      <c r="AP167"/>
      <c r="AQ167"/>
      <c r="AR167"/>
      <c r="AS167"/>
      <c r="AT167"/>
      <c r="AU167"/>
      <c r="AV167"/>
      <c r="AW167"/>
      <c r="AX167"/>
      <c r="AY167"/>
      <c r="AZ167"/>
      <c r="BA167"/>
      <c r="BB167"/>
      <c r="BC167"/>
      <c r="BD167"/>
      <c r="BE167"/>
      <c r="BF167" s="12"/>
      <c r="BG167" s="12"/>
      <c r="BH167" s="12"/>
      <c r="BI167" s="12"/>
    </row>
    <row r="168" spans="2:61" ht="15">
      <c r="B168" s="18"/>
      <c r="Z168" s="15"/>
      <c r="AC168"/>
      <c r="AD168"/>
      <c r="AE168"/>
      <c r="AF168"/>
      <c r="AG168"/>
      <c r="AH168"/>
      <c r="AI168"/>
      <c r="AJ168"/>
      <c r="AK168"/>
      <c r="AL168"/>
      <c r="AM168"/>
      <c r="AN168"/>
      <c r="AO168"/>
      <c r="AP168"/>
      <c r="AQ168"/>
      <c r="AR168"/>
      <c r="AS168"/>
      <c r="AT168"/>
      <c r="AU168"/>
      <c r="AV168"/>
      <c r="AW168"/>
      <c r="AX168"/>
      <c r="AY168"/>
      <c r="AZ168"/>
      <c r="BA168"/>
      <c r="BB168"/>
      <c r="BC168"/>
      <c r="BD168"/>
      <c r="BE168"/>
      <c r="BF168" s="12"/>
      <c r="BG168" s="12"/>
      <c r="BH168" s="12"/>
      <c r="BI168" s="12"/>
    </row>
    <row r="169" spans="2:61" ht="15">
      <c r="B169" s="18"/>
      <c r="Z169" s="15"/>
      <c r="AC169"/>
      <c r="AD169"/>
      <c r="AE169"/>
      <c r="AF169"/>
      <c r="AG169"/>
      <c r="AH169"/>
      <c r="AI169"/>
      <c r="AJ169"/>
      <c r="AK169"/>
      <c r="AL169"/>
      <c r="AM169"/>
      <c r="AN169"/>
      <c r="AO169"/>
      <c r="AP169"/>
      <c r="AQ169"/>
      <c r="AR169"/>
      <c r="AS169"/>
      <c r="AT169"/>
      <c r="AU169"/>
      <c r="AV169"/>
      <c r="AW169"/>
      <c r="AX169"/>
      <c r="AY169"/>
      <c r="AZ169"/>
      <c r="BA169"/>
      <c r="BB169"/>
      <c r="BC169"/>
      <c r="BD169"/>
      <c r="BE169"/>
      <c r="BF169" s="12"/>
      <c r="BG169" s="12"/>
      <c r="BH169" s="12"/>
      <c r="BI169" s="12"/>
    </row>
    <row r="170" spans="2:61" ht="15">
      <c r="B170" s="18"/>
      <c r="C170" s="14"/>
      <c r="D170" s="14"/>
      <c r="E170" s="14"/>
      <c r="F170" s="14"/>
      <c r="G170" s="14"/>
      <c r="H170" s="14"/>
      <c r="I170" s="14"/>
      <c r="J170" s="14"/>
      <c r="K170" s="14"/>
      <c r="L170" s="14"/>
      <c r="M170" s="14"/>
      <c r="N170" s="14"/>
      <c r="O170" s="14"/>
      <c r="P170" s="14"/>
      <c r="Q170" s="14"/>
      <c r="R170" s="14"/>
      <c r="S170" s="14"/>
      <c r="T170" s="14"/>
      <c r="Z170" s="14"/>
      <c r="AA170" s="14"/>
      <c r="AB170" s="14"/>
      <c r="AC170"/>
      <c r="AD170"/>
      <c r="AE170"/>
      <c r="AF170"/>
      <c r="AG170"/>
      <c r="AH170"/>
      <c r="AI170"/>
      <c r="AJ170"/>
      <c r="AK170"/>
      <c r="AL170"/>
      <c r="AM170"/>
      <c r="AN170"/>
      <c r="AO170"/>
      <c r="AP170"/>
      <c r="AQ170"/>
      <c r="AR170"/>
      <c r="AS170"/>
      <c r="AT170"/>
      <c r="AU170"/>
      <c r="AV170"/>
      <c r="AW170"/>
      <c r="AX170"/>
      <c r="AY170"/>
      <c r="AZ170"/>
      <c r="BA170"/>
      <c r="BB170"/>
      <c r="BC170"/>
      <c r="BD170"/>
      <c r="BE170"/>
      <c r="BF170" s="12"/>
      <c r="BG170" s="12"/>
      <c r="BH170" s="12"/>
      <c r="BI170" s="12"/>
    </row>
    <row r="171" spans="2:61" ht="15">
      <c r="B171" s="18"/>
      <c r="C171" s="14"/>
      <c r="D171" s="14"/>
      <c r="E171" s="14"/>
      <c r="F171" s="14"/>
      <c r="G171" s="14"/>
      <c r="H171" s="14"/>
      <c r="I171" s="14"/>
      <c r="J171" s="14"/>
      <c r="K171" s="14"/>
      <c r="L171" s="14"/>
      <c r="M171" s="14"/>
      <c r="N171" s="14"/>
      <c r="O171" s="14"/>
      <c r="P171" s="14"/>
      <c r="Q171" s="14"/>
      <c r="R171" s="14"/>
      <c r="S171" s="14"/>
      <c r="T171" s="14"/>
      <c r="Z171" s="14"/>
      <c r="AA171" s="14"/>
      <c r="AB171" s="14"/>
      <c r="AC171"/>
      <c r="AD171"/>
      <c r="AE171"/>
      <c r="AF171"/>
      <c r="AG171"/>
      <c r="AH171"/>
      <c r="AI171"/>
      <c r="AJ171"/>
      <c r="AK171"/>
      <c r="AL171"/>
      <c r="AM171"/>
      <c r="AN171"/>
      <c r="AO171"/>
      <c r="AP171"/>
      <c r="AQ171"/>
      <c r="AR171"/>
      <c r="AS171"/>
      <c r="AT171"/>
      <c r="AU171"/>
      <c r="AV171"/>
      <c r="AW171"/>
      <c r="AX171"/>
      <c r="AY171"/>
      <c r="AZ171"/>
      <c r="BA171"/>
      <c r="BB171"/>
      <c r="BC171"/>
      <c r="BD171"/>
      <c r="BE171"/>
      <c r="BF171" s="12"/>
      <c r="BG171" s="12"/>
      <c r="BH171" s="12"/>
      <c r="BI171" s="12"/>
    </row>
    <row r="172" spans="2:61" ht="15">
      <c r="B172" s="18"/>
      <c r="C172" s="15"/>
      <c r="D172" s="15"/>
      <c r="E172" s="15"/>
      <c r="F172" s="15"/>
      <c r="G172" s="15"/>
      <c r="H172" s="15"/>
      <c r="I172" s="15"/>
      <c r="J172" s="15"/>
      <c r="K172" s="15"/>
      <c r="L172" s="15"/>
      <c r="M172" s="15"/>
      <c r="N172" s="15"/>
      <c r="O172" s="15"/>
      <c r="P172" s="15"/>
      <c r="Q172" s="15"/>
      <c r="R172" s="15"/>
      <c r="S172" s="15"/>
      <c r="T172" s="15"/>
      <c r="Z172" s="15"/>
      <c r="AA172" s="15"/>
      <c r="AB172" s="15"/>
      <c r="AC172"/>
      <c r="AD172"/>
      <c r="AE172"/>
      <c r="AF172"/>
      <c r="AG172"/>
      <c r="AH172"/>
      <c r="AI172"/>
      <c r="AJ172"/>
      <c r="AK172"/>
      <c r="AL172"/>
      <c r="AM172"/>
      <c r="AN172"/>
      <c r="AO172"/>
      <c r="AP172"/>
      <c r="AQ172"/>
      <c r="AR172"/>
      <c r="AS172"/>
      <c r="AT172"/>
      <c r="AU172"/>
      <c r="AV172"/>
      <c r="AW172"/>
      <c r="AX172"/>
      <c r="AY172"/>
      <c r="AZ172"/>
      <c r="BA172"/>
      <c r="BB172"/>
      <c r="BC172"/>
      <c r="BD172"/>
      <c r="BE172"/>
      <c r="BF172" s="12"/>
      <c r="BG172" s="12"/>
      <c r="BH172" s="12"/>
      <c r="BI172" s="12"/>
    </row>
    <row r="173" spans="2:61" ht="15">
      <c r="B173" s="41"/>
      <c r="C173" s="41"/>
      <c r="D173" s="41"/>
      <c r="E173" s="41"/>
      <c r="F173" s="41"/>
      <c r="G173" s="41"/>
      <c r="H173" s="41"/>
      <c r="I173" s="41"/>
      <c r="J173" s="41"/>
      <c r="K173" s="41"/>
      <c r="L173" s="41"/>
      <c r="M173" s="41"/>
      <c r="N173" s="41"/>
      <c r="O173" s="41"/>
      <c r="P173" s="41"/>
      <c r="Q173" s="41"/>
      <c r="R173" s="41"/>
      <c r="S173" s="41"/>
      <c r="T173" s="41"/>
      <c r="Z173" s="41"/>
      <c r="AA173" s="41"/>
      <c r="AB173" s="41"/>
      <c r="AC173"/>
      <c r="AD173"/>
      <c r="AE173"/>
      <c r="AF173"/>
      <c r="AG173"/>
      <c r="AH173"/>
      <c r="AI173"/>
      <c r="AJ173"/>
      <c r="AK173"/>
      <c r="AL173"/>
      <c r="AM173"/>
      <c r="AN173"/>
      <c r="AO173"/>
      <c r="AP173"/>
      <c r="AQ173"/>
      <c r="AR173"/>
      <c r="AS173"/>
      <c r="AT173"/>
      <c r="AU173"/>
      <c r="AV173"/>
      <c r="AW173"/>
      <c r="AX173"/>
      <c r="AY173"/>
      <c r="AZ173"/>
      <c r="BA173"/>
      <c r="BB173"/>
      <c r="BC173"/>
      <c r="BD173"/>
      <c r="BE173"/>
      <c r="BF173" s="12"/>
      <c r="BG173" s="12"/>
      <c r="BH173" s="12"/>
      <c r="BI173" s="12"/>
    </row>
    <row r="174" spans="2:61" ht="15">
      <c r="C174" s="42"/>
      <c r="D174" s="42"/>
      <c r="E174" s="42"/>
      <c r="F174" s="42"/>
      <c r="G174" s="42"/>
      <c r="H174" s="42"/>
      <c r="I174" s="42"/>
      <c r="J174" s="42"/>
      <c r="K174" s="42"/>
      <c r="L174" s="42"/>
      <c r="M174" s="42"/>
      <c r="N174" s="42"/>
      <c r="O174" s="42"/>
      <c r="P174" s="42"/>
      <c r="Q174" s="42"/>
      <c r="R174" s="42"/>
      <c r="S174" s="42"/>
      <c r="T174" s="42"/>
      <c r="Z174" s="42"/>
      <c r="AA174" s="42"/>
      <c r="AB174" s="42"/>
      <c r="AC174"/>
      <c r="AD174"/>
      <c r="AE174"/>
      <c r="AF174"/>
      <c r="AG174"/>
      <c r="AH174"/>
      <c r="AI174"/>
      <c r="AJ174"/>
      <c r="AK174"/>
      <c r="AL174"/>
      <c r="AM174"/>
      <c r="AN174"/>
      <c r="AO174"/>
      <c r="AP174"/>
      <c r="AQ174"/>
      <c r="AR174"/>
      <c r="AS174"/>
      <c r="AT174"/>
      <c r="AU174"/>
      <c r="AV174"/>
      <c r="AW174"/>
      <c r="AX174"/>
      <c r="AY174"/>
      <c r="AZ174"/>
      <c r="BA174"/>
      <c r="BB174"/>
      <c r="BC174"/>
      <c r="BD174"/>
      <c r="BE174"/>
      <c r="BF174" s="12"/>
      <c r="BG174" s="12"/>
      <c r="BH174" s="12"/>
      <c r="BI174" s="12"/>
    </row>
    <row r="175" spans="2:61" ht="15">
      <c r="C175" s="42"/>
      <c r="D175" s="42"/>
      <c r="E175" s="42"/>
      <c r="F175" s="42"/>
      <c r="G175" s="42"/>
      <c r="H175" s="42"/>
      <c r="I175" s="42"/>
      <c r="J175" s="42"/>
      <c r="K175" s="42"/>
      <c r="L175" s="42"/>
      <c r="M175" s="42"/>
      <c r="N175" s="42"/>
      <c r="O175" s="42"/>
      <c r="P175" s="42"/>
      <c r="Q175" s="42"/>
      <c r="R175" s="42"/>
      <c r="S175" s="42"/>
      <c r="T175" s="42"/>
      <c r="Z175" s="42"/>
      <c r="AA175" s="42"/>
      <c r="AB175" s="42"/>
      <c r="AC175"/>
      <c r="AD175"/>
      <c r="AE175"/>
      <c r="AF175"/>
      <c r="AG175"/>
      <c r="AH175"/>
      <c r="AI175"/>
      <c r="AJ175"/>
      <c r="AK175"/>
      <c r="AL175"/>
      <c r="AM175"/>
      <c r="AN175"/>
      <c r="AO175"/>
      <c r="AP175"/>
      <c r="AQ175"/>
      <c r="AR175"/>
      <c r="AS175"/>
      <c r="AT175"/>
      <c r="AU175"/>
      <c r="AV175"/>
      <c r="AW175"/>
      <c r="AX175"/>
      <c r="AY175"/>
      <c r="AZ175"/>
      <c r="BA175"/>
      <c r="BB175"/>
      <c r="BC175"/>
      <c r="BD175"/>
      <c r="BE175"/>
      <c r="BF175" s="12"/>
      <c r="BG175" s="12"/>
      <c r="BH175" s="12"/>
      <c r="BI175" s="12"/>
    </row>
    <row r="176" spans="2:61" ht="15">
      <c r="C176" s="42"/>
      <c r="D176" s="42"/>
      <c r="E176" s="42"/>
      <c r="F176" s="42"/>
      <c r="G176" s="42"/>
      <c r="H176" s="42"/>
      <c r="I176" s="42"/>
      <c r="J176" s="42"/>
      <c r="K176" s="42"/>
      <c r="L176" s="42"/>
      <c r="M176" s="42"/>
      <c r="N176" s="42"/>
      <c r="O176" s="42"/>
      <c r="P176" s="42"/>
      <c r="Q176" s="42"/>
      <c r="R176" s="42"/>
      <c r="S176" s="42"/>
      <c r="T176" s="42"/>
      <c r="Z176" s="42"/>
      <c r="AA176" s="42"/>
      <c r="AB176" s="42"/>
      <c r="AC176"/>
      <c r="AD176"/>
      <c r="AE176"/>
      <c r="AF176"/>
      <c r="AG176"/>
      <c r="AH176"/>
      <c r="AI176"/>
      <c r="AJ176"/>
      <c r="AK176"/>
      <c r="AL176"/>
      <c r="AM176"/>
      <c r="AN176"/>
      <c r="AO176"/>
      <c r="AP176"/>
      <c r="AQ176"/>
      <c r="AR176"/>
      <c r="AS176"/>
      <c r="AT176"/>
      <c r="AU176"/>
      <c r="AV176"/>
      <c r="AW176"/>
      <c r="AX176"/>
      <c r="AY176"/>
      <c r="AZ176"/>
      <c r="BA176"/>
      <c r="BB176"/>
      <c r="BC176"/>
      <c r="BD176"/>
      <c r="BE176"/>
      <c r="BF176" s="12"/>
      <c r="BG176" s="12"/>
      <c r="BH176" s="12"/>
      <c r="BI176" s="12"/>
    </row>
    <row r="177" spans="3:61" ht="15">
      <c r="C177" s="42"/>
      <c r="D177" s="42"/>
      <c r="E177" s="42"/>
      <c r="F177" s="42"/>
      <c r="G177" s="42"/>
      <c r="H177" s="42"/>
      <c r="I177" s="42"/>
      <c r="J177" s="42"/>
      <c r="K177" s="42"/>
      <c r="L177" s="42"/>
      <c r="M177" s="42"/>
      <c r="N177" s="42"/>
      <c r="O177" s="42"/>
      <c r="P177" s="42"/>
      <c r="Q177" s="42"/>
      <c r="R177" s="42"/>
      <c r="S177" s="42"/>
      <c r="T177" s="42"/>
      <c r="Z177" s="42"/>
      <c r="AA177" s="42"/>
      <c r="AB177" s="42"/>
      <c r="AC177"/>
      <c r="AD177"/>
      <c r="AE177"/>
      <c r="AF177"/>
      <c r="AG177"/>
      <c r="AH177"/>
      <c r="AI177"/>
      <c r="AJ177"/>
      <c r="AK177"/>
      <c r="AL177"/>
      <c r="AM177"/>
      <c r="AN177"/>
      <c r="AO177"/>
      <c r="AP177"/>
      <c r="AQ177"/>
      <c r="AR177"/>
      <c r="AS177"/>
      <c r="AT177"/>
      <c r="AU177"/>
      <c r="AV177"/>
      <c r="AW177"/>
      <c r="AX177"/>
      <c r="AY177"/>
      <c r="AZ177"/>
      <c r="BA177"/>
      <c r="BB177"/>
      <c r="BC177"/>
      <c r="BD177"/>
      <c r="BE177"/>
      <c r="BF177" s="12"/>
      <c r="BG177" s="12"/>
      <c r="BH177" s="12"/>
      <c r="BI177" s="12"/>
    </row>
    <row r="178" spans="3:61" ht="15">
      <c r="C178" s="42"/>
      <c r="D178" s="42"/>
      <c r="E178" s="42"/>
      <c r="F178" s="42"/>
      <c r="G178" s="42"/>
      <c r="H178" s="42"/>
      <c r="I178" s="42"/>
      <c r="J178" s="42"/>
      <c r="K178" s="42"/>
      <c r="L178" s="42"/>
      <c r="M178" s="42"/>
      <c r="N178" s="42"/>
      <c r="O178" s="42"/>
      <c r="P178" s="42"/>
      <c r="Q178" s="42"/>
      <c r="R178" s="42"/>
      <c r="S178" s="42"/>
      <c r="T178" s="42"/>
      <c r="Z178" s="42"/>
      <c r="AA178" s="42"/>
      <c r="AB178" s="42"/>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3:61" ht="15">
      <c r="C179" s="42"/>
      <c r="D179" s="42"/>
      <c r="E179" s="42"/>
      <c r="F179" s="42"/>
      <c r="G179" s="42"/>
      <c r="H179" s="42"/>
      <c r="I179" s="42"/>
      <c r="J179" s="42"/>
      <c r="K179" s="42"/>
      <c r="L179" s="42"/>
      <c r="M179" s="42"/>
      <c r="N179" s="42"/>
      <c r="O179" s="42"/>
      <c r="P179" s="42"/>
      <c r="Q179" s="42"/>
      <c r="R179" s="42"/>
      <c r="S179" s="42"/>
      <c r="T179" s="42"/>
      <c r="Z179" s="42"/>
      <c r="AA179" s="42"/>
      <c r="AB179" s="42"/>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3:61" ht="15">
      <c r="C180" s="42"/>
      <c r="D180" s="42"/>
      <c r="E180" s="42"/>
      <c r="F180" s="42"/>
      <c r="G180" s="42"/>
      <c r="H180" s="42"/>
      <c r="I180" s="42"/>
      <c r="J180" s="42"/>
      <c r="K180" s="42"/>
      <c r="L180" s="42"/>
      <c r="M180" s="42"/>
      <c r="N180" s="42"/>
      <c r="O180" s="42"/>
      <c r="P180" s="42"/>
      <c r="Q180" s="42"/>
      <c r="R180" s="42"/>
      <c r="S180" s="42"/>
      <c r="T180" s="42"/>
      <c r="Z180" s="42"/>
      <c r="AA180" s="42"/>
      <c r="AB180" s="42"/>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3:61" ht="15">
      <c r="C181" s="42"/>
      <c r="D181" s="42"/>
      <c r="E181" s="42"/>
      <c r="F181" s="42"/>
      <c r="G181" s="42"/>
      <c r="H181" s="42"/>
      <c r="I181" s="42"/>
      <c r="J181" s="42"/>
      <c r="K181" s="42"/>
      <c r="L181" s="42"/>
      <c r="M181" s="42"/>
      <c r="N181" s="42"/>
      <c r="O181" s="42"/>
      <c r="P181" s="42"/>
      <c r="Q181" s="42"/>
      <c r="R181" s="42"/>
      <c r="S181" s="42"/>
      <c r="T181" s="42"/>
      <c r="Z181" s="42"/>
      <c r="AA181" s="42"/>
      <c r="AB181" s="42"/>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3:61" ht="15">
      <c r="C182" s="42"/>
      <c r="D182" s="42"/>
      <c r="E182" s="42"/>
      <c r="F182" s="42"/>
      <c r="G182" s="42"/>
      <c r="H182" s="42"/>
      <c r="I182" s="42"/>
      <c r="J182" s="42"/>
      <c r="K182" s="42"/>
      <c r="L182" s="42"/>
      <c r="M182" s="42"/>
      <c r="N182" s="42"/>
      <c r="O182" s="42"/>
      <c r="P182" s="42"/>
      <c r="Q182" s="42"/>
      <c r="R182" s="42"/>
      <c r="S182" s="42"/>
      <c r="T182" s="42"/>
      <c r="Z182" s="42"/>
      <c r="AA182" s="42"/>
      <c r="AB182" s="42"/>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3:61" ht="15">
      <c r="C183" s="42"/>
      <c r="D183" s="42"/>
      <c r="E183" s="42"/>
      <c r="F183" s="42"/>
      <c r="G183" s="42"/>
      <c r="H183" s="42"/>
      <c r="I183" s="42"/>
      <c r="J183" s="42"/>
      <c r="K183" s="42"/>
      <c r="L183" s="42"/>
      <c r="M183" s="42"/>
      <c r="N183" s="42"/>
      <c r="O183" s="42"/>
      <c r="P183" s="42"/>
      <c r="Q183" s="42"/>
      <c r="R183" s="42"/>
      <c r="S183" s="42"/>
      <c r="T183" s="42"/>
      <c r="Z183" s="42"/>
      <c r="AA183" s="42"/>
      <c r="AB183" s="42"/>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3:61" ht="15">
      <c r="C184" s="42"/>
      <c r="D184" s="42"/>
      <c r="E184" s="42"/>
      <c r="F184" s="42"/>
      <c r="G184" s="42"/>
      <c r="H184" s="42"/>
      <c r="I184" s="42"/>
      <c r="J184" s="42"/>
      <c r="K184" s="42"/>
      <c r="L184" s="42"/>
      <c r="M184" s="42"/>
      <c r="N184" s="42"/>
      <c r="O184" s="42"/>
      <c r="P184" s="42"/>
      <c r="Q184" s="42"/>
      <c r="R184" s="42"/>
      <c r="S184" s="42"/>
      <c r="T184" s="42"/>
      <c r="Z184" s="42"/>
      <c r="AA184" s="42"/>
      <c r="AB184" s="42"/>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3:61" ht="15">
      <c r="C185" s="42"/>
      <c r="D185" s="42"/>
      <c r="E185" s="42"/>
      <c r="F185" s="42"/>
      <c r="G185" s="42"/>
      <c r="H185" s="42"/>
      <c r="I185" s="42"/>
      <c r="J185" s="42"/>
      <c r="K185" s="42"/>
      <c r="L185" s="42"/>
      <c r="M185" s="42"/>
      <c r="N185" s="42"/>
      <c r="O185" s="42"/>
      <c r="P185" s="42"/>
      <c r="Q185" s="42"/>
      <c r="R185" s="42"/>
      <c r="S185" s="42"/>
      <c r="T185" s="42"/>
      <c r="Z185" s="42"/>
      <c r="AA185" s="42"/>
      <c r="AB185" s="42"/>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3:61" ht="15">
      <c r="C186" s="42"/>
      <c r="D186" s="42"/>
      <c r="E186" s="42"/>
      <c r="F186" s="42"/>
      <c r="G186" s="42"/>
      <c r="H186" s="42"/>
      <c r="I186" s="42"/>
      <c r="J186" s="42"/>
      <c r="K186" s="42"/>
      <c r="L186" s="42"/>
      <c r="M186" s="42"/>
      <c r="N186" s="42"/>
      <c r="O186" s="42"/>
      <c r="P186" s="42"/>
      <c r="Q186" s="42"/>
      <c r="R186" s="42"/>
      <c r="S186" s="42"/>
      <c r="T186" s="42"/>
      <c r="Z186" s="42"/>
      <c r="AA186" s="42"/>
      <c r="AB186" s="42"/>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3:61" ht="15">
      <c r="C187" s="42"/>
      <c r="D187" s="42"/>
      <c r="E187" s="42"/>
      <c r="F187" s="42"/>
      <c r="G187" s="42"/>
      <c r="H187" s="42"/>
      <c r="I187" s="42"/>
      <c r="J187" s="42"/>
      <c r="K187" s="42"/>
      <c r="L187" s="42"/>
      <c r="M187" s="42"/>
      <c r="N187" s="42"/>
      <c r="O187" s="42"/>
      <c r="P187" s="42"/>
      <c r="Q187" s="42"/>
      <c r="R187" s="42"/>
      <c r="S187" s="42"/>
      <c r="T187" s="42"/>
      <c r="Z187" s="42"/>
      <c r="AA187" s="42"/>
      <c r="AB187" s="42"/>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3:61" ht="15">
      <c r="C188" s="42"/>
      <c r="D188" s="42"/>
      <c r="E188" s="42"/>
      <c r="F188" s="42"/>
      <c r="G188" s="42"/>
      <c r="H188" s="42"/>
      <c r="I188" s="42"/>
      <c r="J188" s="42"/>
      <c r="K188" s="42"/>
      <c r="L188" s="42"/>
      <c r="M188" s="42"/>
      <c r="N188" s="42"/>
      <c r="O188" s="42"/>
      <c r="P188" s="42"/>
      <c r="Q188" s="42"/>
      <c r="R188" s="42"/>
      <c r="S188" s="42"/>
      <c r="T188" s="42"/>
      <c r="Z188" s="42"/>
      <c r="AA188" s="42"/>
      <c r="AB188" s="42"/>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3:61" ht="15">
      <c r="C189" s="42"/>
      <c r="D189" s="42"/>
      <c r="E189" s="42"/>
      <c r="F189" s="42"/>
      <c r="G189" s="42"/>
      <c r="H189" s="42"/>
      <c r="I189" s="42"/>
      <c r="J189" s="42"/>
      <c r="K189" s="42"/>
      <c r="L189" s="42"/>
      <c r="M189" s="42"/>
      <c r="N189" s="42"/>
      <c r="O189" s="42"/>
      <c r="P189" s="42"/>
      <c r="Q189" s="42"/>
      <c r="R189" s="42"/>
      <c r="S189" s="42"/>
      <c r="T189" s="42"/>
      <c r="Z189" s="42"/>
      <c r="AA189" s="42"/>
      <c r="AB189" s="42"/>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3:61" ht="15">
      <c r="C190" s="42"/>
      <c r="D190" s="42"/>
      <c r="E190" s="42"/>
      <c r="F190" s="42"/>
      <c r="G190" s="42"/>
      <c r="H190" s="42"/>
      <c r="I190" s="42"/>
      <c r="J190" s="42"/>
      <c r="K190" s="42"/>
      <c r="L190" s="42"/>
      <c r="M190" s="42"/>
      <c r="N190" s="42"/>
      <c r="O190" s="42"/>
      <c r="P190" s="42"/>
      <c r="Q190" s="42"/>
      <c r="R190" s="42"/>
      <c r="S190" s="42"/>
      <c r="T190" s="42"/>
      <c r="Z190" s="42"/>
      <c r="AA190" s="42"/>
      <c r="AB190" s="42"/>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3:61" ht="15">
      <c r="C191" s="42"/>
      <c r="D191" s="42"/>
      <c r="E191" s="42"/>
      <c r="F191" s="42"/>
      <c r="G191" s="42"/>
      <c r="H191" s="42"/>
      <c r="I191" s="42"/>
      <c r="J191" s="42"/>
      <c r="K191" s="42"/>
      <c r="L191" s="42"/>
      <c r="M191" s="42"/>
      <c r="N191" s="42"/>
      <c r="O191" s="42"/>
      <c r="P191" s="42"/>
      <c r="Q191" s="42"/>
      <c r="R191" s="42"/>
      <c r="S191" s="42"/>
      <c r="T191" s="42"/>
      <c r="Z191" s="42"/>
      <c r="AA191" s="42"/>
      <c r="AB191" s="42"/>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3:61" ht="15">
      <c r="C192" s="42"/>
      <c r="D192" s="42"/>
      <c r="E192" s="42"/>
      <c r="F192" s="42"/>
      <c r="G192" s="42"/>
      <c r="H192" s="42"/>
      <c r="I192" s="42"/>
      <c r="J192" s="42"/>
      <c r="K192" s="42"/>
      <c r="L192" s="42"/>
      <c r="M192" s="42"/>
      <c r="N192" s="42"/>
      <c r="O192" s="42"/>
      <c r="P192" s="42"/>
      <c r="Q192" s="42"/>
      <c r="R192" s="42"/>
      <c r="S192" s="42"/>
      <c r="T192" s="42"/>
      <c r="Z192" s="42"/>
      <c r="AA192" s="42"/>
      <c r="AB192" s="42"/>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2:57" ht="15">
      <c r="C193" s="42"/>
      <c r="D193" s="42"/>
      <c r="E193" s="42"/>
      <c r="F193" s="42"/>
      <c r="G193" s="42"/>
      <c r="H193" s="42"/>
      <c r="I193" s="42"/>
      <c r="J193" s="42"/>
      <c r="K193" s="42"/>
      <c r="L193" s="42"/>
      <c r="M193" s="42"/>
      <c r="N193" s="42"/>
      <c r="O193" s="42"/>
      <c r="P193" s="42"/>
      <c r="Q193" s="42"/>
      <c r="R193" s="42"/>
      <c r="S193" s="42"/>
      <c r="T193" s="42"/>
      <c r="Z193" s="42"/>
      <c r="AA193" s="42"/>
      <c r="AB193" s="42"/>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2:57" ht="15">
      <c r="C194" s="42"/>
      <c r="D194" s="42"/>
      <c r="E194" s="42"/>
      <c r="F194" s="42"/>
      <c r="G194" s="42"/>
      <c r="H194" s="42"/>
      <c r="I194" s="42"/>
      <c r="J194" s="42"/>
      <c r="K194" s="42"/>
      <c r="L194" s="42"/>
      <c r="M194" s="42"/>
      <c r="N194" s="42"/>
      <c r="O194" s="42"/>
      <c r="P194" s="42"/>
      <c r="Q194" s="42"/>
      <c r="R194" s="42"/>
      <c r="S194" s="42"/>
      <c r="T194" s="42"/>
      <c r="Z194" s="42"/>
      <c r="AA194" s="42"/>
      <c r="AB194" s="42"/>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2:57" ht="15">
      <c r="C195" s="42"/>
      <c r="D195" s="42"/>
      <c r="E195" s="42"/>
      <c r="F195" s="42"/>
      <c r="G195" s="42"/>
      <c r="H195" s="42"/>
      <c r="I195" s="42"/>
      <c r="J195" s="42"/>
      <c r="K195" s="42"/>
      <c r="L195" s="42"/>
      <c r="M195" s="42"/>
      <c r="N195" s="42"/>
      <c r="O195" s="42"/>
      <c r="P195" s="42"/>
      <c r="Q195" s="42"/>
      <c r="R195" s="42"/>
      <c r="S195" s="42"/>
      <c r="T195" s="42"/>
      <c r="Z195" s="42"/>
      <c r="AA195" s="42"/>
      <c r="AB195" s="42"/>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2:57" ht="15">
      <c r="C196" s="42"/>
      <c r="D196" s="42"/>
      <c r="E196" s="42"/>
      <c r="F196" s="42"/>
      <c r="G196" s="42"/>
      <c r="H196" s="42"/>
      <c r="I196" s="42"/>
      <c r="J196" s="42"/>
      <c r="K196" s="42"/>
      <c r="L196" s="42"/>
      <c r="M196" s="42"/>
      <c r="N196" s="42"/>
      <c r="O196" s="42"/>
      <c r="P196" s="42"/>
      <c r="Q196" s="42"/>
      <c r="R196" s="42"/>
      <c r="S196" s="42"/>
      <c r="T196" s="42"/>
      <c r="Z196" s="42"/>
      <c r="AA196" s="42"/>
      <c r="AB196" s="42"/>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2:57" ht="15">
      <c r="C197" s="42"/>
      <c r="D197" s="42"/>
      <c r="E197" s="42"/>
      <c r="F197" s="42"/>
      <c r="G197" s="42"/>
      <c r="H197" s="42"/>
      <c r="I197" s="42"/>
      <c r="J197" s="42"/>
      <c r="K197" s="42"/>
      <c r="L197" s="42"/>
      <c r="M197" s="42"/>
      <c r="N197" s="42"/>
      <c r="O197" s="42"/>
      <c r="P197" s="42"/>
      <c r="Q197" s="42"/>
      <c r="R197" s="42"/>
      <c r="S197" s="42"/>
      <c r="T197" s="42"/>
      <c r="Z197" s="42"/>
      <c r="AA197" s="42"/>
      <c r="AB197" s="42"/>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2:57" ht="15">
      <c r="B198" s="41"/>
      <c r="C198" s="41"/>
      <c r="D198" s="41"/>
      <c r="E198" s="41"/>
      <c r="F198" s="41"/>
      <c r="G198" s="41"/>
      <c r="H198" s="41"/>
      <c r="I198" s="41"/>
      <c r="J198" s="41"/>
      <c r="K198" s="41"/>
      <c r="L198" s="41"/>
      <c r="M198" s="41"/>
      <c r="N198" s="41"/>
      <c r="O198" s="41"/>
      <c r="P198" s="41"/>
      <c r="Q198" s="41"/>
      <c r="R198" s="41"/>
      <c r="S198" s="41"/>
      <c r="T198" s="41"/>
      <c r="Z198" s="41"/>
      <c r="AA198" s="41"/>
      <c r="AB198" s="41"/>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2:57" ht="15">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2:57" ht="15">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2:57" ht="15">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2:57" ht="15">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2:57" ht="15">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2:57" ht="15">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2:57" ht="15">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2:57" ht="15">
      <c r="B206" s="18"/>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2:57" ht="15">
      <c r="B207" s="18"/>
      <c r="Z207" s="15"/>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2:57" ht="15">
      <c r="B208" s="18"/>
      <c r="Z208" s="15"/>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2:57" ht="15">
      <c r="B209" s="18"/>
      <c r="Z209" s="15"/>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2:57" ht="15">
      <c r="B210" s="18"/>
      <c r="C210" s="14"/>
      <c r="D210" s="14"/>
      <c r="E210" s="14"/>
      <c r="F210" s="14"/>
      <c r="G210" s="14"/>
      <c r="H210" s="14"/>
      <c r="I210" s="14"/>
      <c r="J210" s="14"/>
      <c r="K210" s="14"/>
      <c r="L210" s="14"/>
      <c r="M210" s="14"/>
      <c r="N210" s="14"/>
      <c r="O210" s="14"/>
      <c r="P210" s="14"/>
      <c r="Q210" s="14"/>
      <c r="R210" s="14"/>
      <c r="S210" s="14"/>
      <c r="T210" s="14"/>
      <c r="Z210" s="14"/>
      <c r="AA210" s="14"/>
      <c r="AB210" s="14"/>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2:57" ht="15">
      <c r="B211" s="18"/>
      <c r="C211" s="14"/>
      <c r="D211" s="14"/>
      <c r="E211" s="14"/>
      <c r="F211" s="14"/>
      <c r="G211" s="14"/>
      <c r="H211" s="14"/>
      <c r="I211" s="14"/>
      <c r="J211" s="14"/>
      <c r="K211" s="14"/>
      <c r="L211" s="14"/>
      <c r="M211" s="14"/>
      <c r="N211" s="14"/>
      <c r="O211" s="14"/>
      <c r="P211" s="14"/>
      <c r="Q211" s="14"/>
      <c r="R211" s="14"/>
      <c r="S211" s="14"/>
      <c r="T211" s="14"/>
      <c r="Z211" s="14"/>
      <c r="AA211" s="14"/>
      <c r="AB211" s="14"/>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2:57" ht="15">
      <c r="B212" s="18"/>
      <c r="C212" s="15"/>
      <c r="D212" s="15"/>
      <c r="E212" s="15"/>
      <c r="F212" s="15"/>
      <c r="G212" s="15"/>
      <c r="H212" s="15"/>
      <c r="I212" s="15"/>
      <c r="J212" s="15"/>
      <c r="K212" s="15"/>
      <c r="L212" s="15"/>
      <c r="M212" s="15"/>
      <c r="N212" s="15"/>
      <c r="O212" s="15"/>
      <c r="P212" s="15"/>
      <c r="Q212" s="15"/>
      <c r="R212" s="15"/>
      <c r="S212" s="15"/>
      <c r="T212" s="15"/>
      <c r="Z212" s="15"/>
      <c r="AA212" s="15"/>
      <c r="AB212" s="15"/>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2:57" ht="15">
      <c r="B213" s="41"/>
      <c r="C213" s="41"/>
      <c r="D213" s="41"/>
      <c r="E213" s="41"/>
      <c r="F213" s="41"/>
      <c r="G213" s="41"/>
      <c r="H213" s="41"/>
      <c r="I213" s="41"/>
      <c r="J213" s="41"/>
      <c r="K213" s="41"/>
      <c r="L213" s="41"/>
      <c r="M213" s="41"/>
      <c r="N213" s="41"/>
      <c r="O213" s="41"/>
      <c r="P213" s="41"/>
      <c r="Q213" s="41"/>
      <c r="R213" s="41"/>
      <c r="S213" s="41"/>
      <c r="T213" s="41"/>
      <c r="Z213" s="41"/>
      <c r="AA213" s="41"/>
      <c r="AB213" s="41"/>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2:57" ht="15">
      <c r="C214" s="42"/>
      <c r="D214" s="42"/>
      <c r="E214" s="42"/>
      <c r="F214" s="42"/>
      <c r="G214" s="42"/>
      <c r="H214" s="42"/>
      <c r="I214" s="42"/>
      <c r="J214" s="42"/>
      <c r="K214" s="42"/>
      <c r="L214" s="42"/>
      <c r="M214" s="42"/>
      <c r="N214" s="42"/>
      <c r="O214" s="42"/>
      <c r="P214" s="42"/>
      <c r="Q214" s="42"/>
      <c r="R214" s="42"/>
      <c r="S214" s="42"/>
      <c r="T214" s="42"/>
      <c r="Z214" s="42"/>
      <c r="AA214" s="42"/>
      <c r="AB214" s="42"/>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2:57" ht="15">
      <c r="C215" s="42"/>
      <c r="D215" s="42"/>
      <c r="E215" s="42"/>
      <c r="F215" s="42"/>
      <c r="G215" s="42"/>
      <c r="H215" s="42"/>
      <c r="I215" s="42"/>
      <c r="J215" s="42"/>
      <c r="K215" s="42"/>
      <c r="L215" s="42"/>
      <c r="M215" s="42"/>
      <c r="N215" s="42"/>
      <c r="O215" s="42"/>
      <c r="P215" s="42"/>
      <c r="Q215" s="42"/>
      <c r="R215" s="42"/>
      <c r="S215" s="42"/>
      <c r="T215" s="42"/>
      <c r="Z215" s="42"/>
      <c r="AA215" s="42"/>
      <c r="AB215" s="42"/>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2:57" ht="15">
      <c r="C216" s="42"/>
      <c r="D216" s="42"/>
      <c r="E216" s="42"/>
      <c r="F216" s="42"/>
      <c r="G216" s="42"/>
      <c r="H216" s="42"/>
      <c r="I216" s="42"/>
      <c r="J216" s="42"/>
      <c r="K216" s="42"/>
      <c r="L216" s="42"/>
      <c r="M216" s="42"/>
      <c r="N216" s="42"/>
      <c r="O216" s="42"/>
      <c r="P216" s="42"/>
      <c r="Q216" s="42"/>
      <c r="R216" s="42"/>
      <c r="S216" s="42"/>
      <c r="T216" s="42"/>
      <c r="Z216" s="42"/>
      <c r="AA216" s="42"/>
      <c r="AB216" s="42"/>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2:57" ht="15">
      <c r="C217" s="42"/>
      <c r="D217" s="42"/>
      <c r="E217" s="42"/>
      <c r="F217" s="42"/>
      <c r="G217" s="42"/>
      <c r="H217" s="42"/>
      <c r="I217" s="42"/>
      <c r="J217" s="42"/>
      <c r="K217" s="42"/>
      <c r="L217" s="42"/>
      <c r="M217" s="42"/>
      <c r="N217" s="42"/>
      <c r="O217" s="42"/>
      <c r="P217" s="42"/>
      <c r="Q217" s="42"/>
      <c r="R217" s="42"/>
      <c r="S217" s="42"/>
      <c r="T217" s="42"/>
      <c r="Z217" s="42"/>
      <c r="AA217" s="42"/>
      <c r="AB217" s="42"/>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2:57" ht="15">
      <c r="C218" s="42"/>
      <c r="D218" s="42"/>
      <c r="E218" s="42"/>
      <c r="F218" s="42"/>
      <c r="G218" s="42"/>
      <c r="H218" s="42"/>
      <c r="I218" s="42"/>
      <c r="J218" s="42"/>
      <c r="K218" s="42"/>
      <c r="L218" s="42"/>
      <c r="M218" s="42"/>
      <c r="N218" s="42"/>
      <c r="O218" s="42"/>
      <c r="P218" s="42"/>
      <c r="Q218" s="42"/>
      <c r="R218" s="42"/>
      <c r="S218" s="42"/>
      <c r="T218" s="42"/>
      <c r="Z218" s="42"/>
      <c r="AA218" s="42"/>
      <c r="AB218" s="42"/>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2:57" ht="15">
      <c r="C219" s="42"/>
      <c r="D219" s="42"/>
      <c r="E219" s="42"/>
      <c r="F219" s="42"/>
      <c r="G219" s="42"/>
      <c r="H219" s="42"/>
      <c r="I219" s="42"/>
      <c r="J219" s="42"/>
      <c r="K219" s="42"/>
      <c r="L219" s="42"/>
      <c r="M219" s="42"/>
      <c r="N219" s="42"/>
      <c r="O219" s="42"/>
      <c r="P219" s="42"/>
      <c r="Q219" s="42"/>
      <c r="R219" s="42"/>
      <c r="S219" s="42"/>
      <c r="T219" s="42"/>
      <c r="Z219" s="42"/>
      <c r="AA219" s="42"/>
      <c r="AB219" s="42"/>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2:57" ht="15">
      <c r="C220" s="42"/>
      <c r="D220" s="42"/>
      <c r="E220" s="42"/>
      <c r="F220" s="42"/>
      <c r="G220" s="42"/>
      <c r="H220" s="42"/>
      <c r="I220" s="42"/>
      <c r="J220" s="42"/>
      <c r="K220" s="42"/>
      <c r="L220" s="42"/>
      <c r="M220" s="42"/>
      <c r="N220" s="42"/>
      <c r="O220" s="42"/>
      <c r="P220" s="42"/>
      <c r="Q220" s="42"/>
      <c r="R220" s="42"/>
      <c r="S220" s="42"/>
      <c r="T220" s="42"/>
      <c r="Z220" s="42"/>
      <c r="AA220" s="42"/>
      <c r="AB220" s="42"/>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2:57" ht="15">
      <c r="C221" s="42"/>
      <c r="D221" s="42"/>
      <c r="E221" s="42"/>
      <c r="F221" s="42"/>
      <c r="G221" s="42"/>
      <c r="H221" s="42"/>
      <c r="I221" s="42"/>
      <c r="J221" s="42"/>
      <c r="K221" s="42"/>
      <c r="L221" s="42"/>
      <c r="M221" s="42"/>
      <c r="N221" s="42"/>
      <c r="O221" s="42"/>
      <c r="P221" s="42"/>
      <c r="Q221" s="42"/>
      <c r="R221" s="42"/>
      <c r="S221" s="42"/>
      <c r="T221" s="42"/>
      <c r="Z221" s="42"/>
      <c r="AA221" s="42"/>
      <c r="AB221" s="42"/>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2:57">
      <c r="C222" s="42"/>
      <c r="D222" s="42"/>
      <c r="E222" s="42"/>
      <c r="F222" s="42"/>
      <c r="G222" s="42"/>
      <c r="H222" s="42"/>
      <c r="I222" s="42"/>
      <c r="J222" s="42"/>
      <c r="K222" s="42"/>
      <c r="L222" s="42"/>
      <c r="M222" s="42"/>
      <c r="N222" s="42"/>
      <c r="O222" s="42"/>
      <c r="P222" s="42"/>
      <c r="Q222" s="42"/>
      <c r="R222" s="42"/>
      <c r="S222" s="42"/>
      <c r="T222" s="42"/>
      <c r="Z222" s="42"/>
      <c r="AA222" s="42"/>
      <c r="AB222" s="42"/>
    </row>
    <row r="223" spans="2:57">
      <c r="C223" s="42"/>
      <c r="D223" s="42"/>
      <c r="E223" s="42"/>
      <c r="F223" s="42"/>
      <c r="G223" s="42"/>
      <c r="H223" s="42"/>
      <c r="I223" s="42"/>
      <c r="J223" s="42"/>
      <c r="K223" s="42"/>
      <c r="L223" s="42"/>
      <c r="M223" s="42"/>
      <c r="N223" s="42"/>
      <c r="O223" s="42"/>
      <c r="P223" s="42"/>
      <c r="Q223" s="42"/>
      <c r="R223" s="42"/>
      <c r="S223" s="42"/>
      <c r="T223" s="42"/>
      <c r="Z223" s="42"/>
      <c r="AA223" s="42"/>
      <c r="AB223" s="42"/>
    </row>
    <row r="224" spans="2:57">
      <c r="C224" s="42"/>
      <c r="D224" s="42"/>
      <c r="E224" s="42"/>
      <c r="F224" s="42"/>
      <c r="G224" s="42"/>
      <c r="H224" s="42"/>
      <c r="I224" s="42"/>
      <c r="J224" s="42"/>
      <c r="K224" s="42"/>
      <c r="L224" s="42"/>
      <c r="M224" s="42"/>
      <c r="N224" s="42"/>
      <c r="O224" s="42"/>
      <c r="P224" s="42"/>
      <c r="Q224" s="42"/>
      <c r="R224" s="42"/>
      <c r="S224" s="42"/>
      <c r="T224" s="42"/>
      <c r="Z224" s="42"/>
      <c r="AA224" s="42"/>
      <c r="AB224" s="42"/>
    </row>
    <row r="225" spans="1:61">
      <c r="C225" s="42"/>
      <c r="D225" s="42"/>
      <c r="E225" s="42"/>
      <c r="F225" s="42"/>
      <c r="G225" s="42"/>
      <c r="H225" s="42"/>
      <c r="I225" s="42"/>
      <c r="J225" s="42"/>
      <c r="K225" s="42"/>
      <c r="L225" s="42"/>
      <c r="M225" s="42"/>
      <c r="N225" s="42"/>
      <c r="O225" s="42"/>
      <c r="P225" s="42"/>
      <c r="Q225" s="42"/>
      <c r="R225" s="42"/>
      <c r="S225" s="42"/>
      <c r="T225" s="42"/>
      <c r="Z225" s="42"/>
      <c r="AA225" s="42"/>
      <c r="AB225" s="42"/>
    </row>
    <row r="226" spans="1:61">
      <c r="C226" s="42"/>
      <c r="D226" s="42"/>
      <c r="E226" s="42"/>
      <c r="F226" s="42"/>
      <c r="G226" s="42"/>
      <c r="H226" s="42"/>
      <c r="I226" s="42"/>
      <c r="J226" s="42"/>
      <c r="K226" s="42"/>
      <c r="L226" s="42"/>
      <c r="M226" s="42"/>
      <c r="N226" s="42"/>
      <c r="O226" s="42"/>
      <c r="P226" s="42"/>
      <c r="Q226" s="42"/>
      <c r="R226" s="42"/>
      <c r="S226" s="42"/>
      <c r="T226" s="42"/>
      <c r="Z226" s="42"/>
      <c r="AA226" s="42"/>
      <c r="AB226" s="42"/>
    </row>
    <row r="227" spans="1:61">
      <c r="C227" s="42"/>
      <c r="D227" s="42"/>
      <c r="E227" s="42"/>
      <c r="F227" s="42"/>
      <c r="G227" s="42"/>
      <c r="H227" s="42"/>
      <c r="I227" s="42"/>
      <c r="J227" s="42"/>
      <c r="K227" s="42"/>
      <c r="L227" s="42"/>
      <c r="M227" s="42"/>
      <c r="N227" s="42"/>
      <c r="O227" s="42"/>
      <c r="P227" s="42"/>
      <c r="Q227" s="42"/>
      <c r="R227" s="42"/>
      <c r="S227" s="42"/>
      <c r="T227" s="42"/>
      <c r="Z227" s="42"/>
      <c r="AA227" s="42"/>
      <c r="AB227" s="42"/>
    </row>
    <row r="228" spans="1:61">
      <c r="C228" s="42"/>
      <c r="D228" s="42"/>
      <c r="E228" s="42"/>
      <c r="F228" s="42"/>
      <c r="G228" s="42"/>
      <c r="H228" s="42"/>
      <c r="I228" s="42"/>
      <c r="J228" s="42"/>
      <c r="K228" s="42"/>
      <c r="L228" s="42"/>
      <c r="M228" s="42"/>
      <c r="N228" s="42"/>
      <c r="O228" s="42"/>
      <c r="P228" s="42"/>
      <c r="Q228" s="42"/>
      <c r="R228" s="42"/>
      <c r="S228" s="42"/>
      <c r="T228" s="42"/>
      <c r="Z228" s="42"/>
      <c r="AA228" s="42"/>
      <c r="AB228" s="42"/>
    </row>
    <row r="229" spans="1:61" s="12" customFormat="1">
      <c r="A229" s="1"/>
      <c r="C229" s="42"/>
      <c r="D229" s="42"/>
      <c r="E229" s="42"/>
      <c r="F229" s="42"/>
      <c r="G229" s="42"/>
      <c r="H229" s="42"/>
      <c r="I229" s="42"/>
      <c r="J229" s="42"/>
      <c r="K229" s="42"/>
      <c r="L229" s="42"/>
      <c r="M229" s="42"/>
      <c r="N229" s="42"/>
      <c r="O229" s="42"/>
      <c r="P229" s="42"/>
      <c r="Q229" s="42"/>
      <c r="R229" s="42"/>
      <c r="S229" s="42"/>
      <c r="T229" s="42"/>
      <c r="Z229" s="42"/>
      <c r="AA229" s="42"/>
      <c r="AB229" s="42"/>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12" customFormat="1">
      <c r="A230" s="1"/>
      <c r="C230" s="42"/>
      <c r="D230" s="42"/>
      <c r="E230" s="42"/>
      <c r="F230" s="42"/>
      <c r="G230" s="42"/>
      <c r="H230" s="42"/>
      <c r="I230" s="42"/>
      <c r="J230" s="42"/>
      <c r="K230" s="42"/>
      <c r="L230" s="42"/>
      <c r="M230" s="42"/>
      <c r="N230" s="42"/>
      <c r="O230" s="42"/>
      <c r="P230" s="42"/>
      <c r="Q230" s="42"/>
      <c r="R230" s="42"/>
      <c r="S230" s="42"/>
      <c r="T230" s="42"/>
      <c r="Z230" s="42"/>
      <c r="AA230" s="42"/>
      <c r="AB230" s="42"/>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12" customFormat="1">
      <c r="A231" s="1"/>
      <c r="C231" s="42"/>
      <c r="D231" s="42"/>
      <c r="E231" s="42"/>
      <c r="F231" s="42"/>
      <c r="G231" s="42"/>
      <c r="H231" s="42"/>
      <c r="I231" s="42"/>
      <c r="J231" s="42"/>
      <c r="K231" s="42"/>
      <c r="L231" s="42"/>
      <c r="M231" s="42"/>
      <c r="N231" s="42"/>
      <c r="O231" s="42"/>
      <c r="P231" s="42"/>
      <c r="Q231" s="42"/>
      <c r="R231" s="42"/>
      <c r="S231" s="42"/>
      <c r="T231" s="42"/>
      <c r="Z231" s="42"/>
      <c r="AA231" s="42"/>
      <c r="AB231" s="42"/>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12" customFormat="1">
      <c r="A232" s="1"/>
      <c r="C232" s="42"/>
      <c r="D232" s="42"/>
      <c r="E232" s="42"/>
      <c r="F232" s="42"/>
      <c r="G232" s="42"/>
      <c r="H232" s="42"/>
      <c r="I232" s="42"/>
      <c r="J232" s="42"/>
      <c r="K232" s="42"/>
      <c r="L232" s="42"/>
      <c r="M232" s="42"/>
      <c r="N232" s="42"/>
      <c r="O232" s="42"/>
      <c r="P232" s="42"/>
      <c r="Q232" s="42"/>
      <c r="R232" s="42"/>
      <c r="S232" s="42"/>
      <c r="T232" s="42"/>
      <c r="Z232" s="42"/>
      <c r="AA232" s="42"/>
      <c r="AB232" s="42"/>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12" customFormat="1">
      <c r="A233" s="1"/>
      <c r="C233" s="42"/>
      <c r="D233" s="42"/>
      <c r="E233" s="42"/>
      <c r="F233" s="42"/>
      <c r="G233" s="42"/>
      <c r="H233" s="42"/>
      <c r="I233" s="42"/>
      <c r="J233" s="42"/>
      <c r="K233" s="42"/>
      <c r="L233" s="42"/>
      <c r="M233" s="42"/>
      <c r="N233" s="42"/>
      <c r="O233" s="42"/>
      <c r="P233" s="42"/>
      <c r="Q233" s="42"/>
      <c r="R233" s="42"/>
      <c r="S233" s="42"/>
      <c r="T233" s="42"/>
      <c r="Z233" s="42"/>
      <c r="AA233" s="42"/>
      <c r="AB233" s="42"/>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12" customFormat="1">
      <c r="A234" s="1"/>
      <c r="C234" s="42"/>
      <c r="D234" s="42"/>
      <c r="E234" s="42"/>
      <c r="F234" s="42"/>
      <c r="G234" s="42"/>
      <c r="H234" s="42"/>
      <c r="I234" s="42"/>
      <c r="J234" s="42"/>
      <c r="K234" s="42"/>
      <c r="L234" s="42"/>
      <c r="M234" s="42"/>
      <c r="N234" s="42"/>
      <c r="O234" s="42"/>
      <c r="P234" s="42"/>
      <c r="Q234" s="42"/>
      <c r="R234" s="42"/>
      <c r="S234" s="42"/>
      <c r="T234" s="42"/>
      <c r="Z234" s="42"/>
      <c r="AA234" s="42"/>
      <c r="AB234" s="42"/>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12" customFormat="1">
      <c r="A235" s="1"/>
      <c r="C235" s="42"/>
      <c r="D235" s="42"/>
      <c r="E235" s="42"/>
      <c r="F235" s="42"/>
      <c r="G235" s="42"/>
      <c r="H235" s="42"/>
      <c r="I235" s="42"/>
      <c r="J235" s="42"/>
      <c r="K235" s="42"/>
      <c r="L235" s="42"/>
      <c r="M235" s="42"/>
      <c r="N235" s="42"/>
      <c r="O235" s="42"/>
      <c r="P235" s="42"/>
      <c r="Q235" s="42"/>
      <c r="R235" s="42"/>
      <c r="S235" s="42"/>
      <c r="T235" s="42"/>
      <c r="Z235" s="42"/>
      <c r="AA235" s="42"/>
      <c r="AB235" s="42"/>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12" customFormat="1">
      <c r="A236" s="1"/>
      <c r="C236" s="42"/>
      <c r="D236" s="42"/>
      <c r="E236" s="42"/>
      <c r="F236" s="42"/>
      <c r="G236" s="42"/>
      <c r="H236" s="42"/>
      <c r="I236" s="42"/>
      <c r="J236" s="42"/>
      <c r="K236" s="42"/>
      <c r="L236" s="42"/>
      <c r="M236" s="42"/>
      <c r="N236" s="42"/>
      <c r="O236" s="42"/>
      <c r="P236" s="42"/>
      <c r="Q236" s="42"/>
      <c r="R236" s="42"/>
      <c r="S236" s="42"/>
      <c r="T236" s="42"/>
      <c r="Z236" s="42"/>
      <c r="AA236" s="42"/>
      <c r="AB236" s="42"/>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12" customFormat="1">
      <c r="A237" s="1"/>
      <c r="C237" s="42"/>
      <c r="D237" s="42"/>
      <c r="E237" s="42"/>
      <c r="F237" s="42"/>
      <c r="G237" s="42"/>
      <c r="H237" s="42"/>
      <c r="I237" s="42"/>
      <c r="J237" s="42"/>
      <c r="K237" s="42"/>
      <c r="L237" s="42"/>
      <c r="M237" s="42"/>
      <c r="N237" s="42"/>
      <c r="O237" s="42"/>
      <c r="P237" s="42"/>
      <c r="Q237" s="42"/>
      <c r="R237" s="42"/>
      <c r="S237" s="42"/>
      <c r="T237" s="42"/>
      <c r="Z237" s="42"/>
      <c r="AA237" s="42"/>
      <c r="AB237" s="42"/>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12" customFormat="1">
      <c r="A238" s="1"/>
      <c r="B238" s="41"/>
      <c r="C238" s="41"/>
      <c r="D238" s="41"/>
      <c r="E238" s="41"/>
      <c r="F238" s="41"/>
      <c r="G238" s="41"/>
      <c r="H238" s="41"/>
      <c r="I238" s="41"/>
      <c r="J238" s="41"/>
      <c r="K238" s="41"/>
      <c r="L238" s="41"/>
      <c r="M238" s="41"/>
      <c r="N238" s="41"/>
      <c r="O238" s="41"/>
      <c r="P238" s="41"/>
      <c r="Q238" s="41"/>
      <c r="R238" s="41"/>
      <c r="S238" s="41"/>
      <c r="T238" s="41"/>
      <c r="Z238" s="41"/>
      <c r="AA238" s="41"/>
      <c r="AB238" s="41"/>
      <c r="AN238" s="1"/>
      <c r="AO238" s="1"/>
      <c r="AP238" s="1"/>
      <c r="AQ238" s="1"/>
      <c r="AR238" s="1"/>
      <c r="AS238" s="1"/>
      <c r="AT238" s="1"/>
      <c r="AU238" s="1"/>
      <c r="AV238" s="1"/>
      <c r="AW238" s="1"/>
      <c r="AX238" s="1"/>
      <c r="AY238" s="1"/>
      <c r="AZ238" s="1"/>
      <c r="BA238" s="1"/>
      <c r="BB238" s="1"/>
      <c r="BC238" s="1"/>
      <c r="BD238" s="1"/>
      <c r="BE238" s="1"/>
      <c r="BF238" s="1"/>
      <c r="BG238" s="1"/>
      <c r="BH238" s="1"/>
      <c r="BI238" s="1"/>
    </row>
    <row r="245" spans="1:61" s="12" customFormat="1">
      <c r="A245" s="1"/>
      <c r="Z245" s="15"/>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12" customFormat="1">
      <c r="A246" s="1"/>
      <c r="B246" s="18"/>
      <c r="Z246" s="15"/>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12" customFormat="1">
      <c r="A247" s="1"/>
      <c r="B247" s="18"/>
      <c r="Z247" s="18"/>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12" customFormat="1">
      <c r="A248" s="1"/>
      <c r="B248" s="18"/>
      <c r="Z248" s="4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12" customFormat="1">
      <c r="A249" s="1"/>
      <c r="B249" s="18"/>
      <c r="C249" s="14"/>
      <c r="D249" s="14"/>
      <c r="E249" s="14"/>
      <c r="F249" s="14"/>
      <c r="G249" s="14"/>
      <c r="H249" s="14"/>
      <c r="I249" s="14"/>
      <c r="J249" s="14"/>
      <c r="K249" s="14"/>
      <c r="L249" s="14"/>
      <c r="M249" s="14"/>
      <c r="N249" s="14"/>
      <c r="O249" s="14"/>
      <c r="P249" s="14"/>
      <c r="Q249" s="14"/>
      <c r="R249" s="14"/>
      <c r="S249" s="14"/>
      <c r="T249" s="14"/>
      <c r="Z249" s="14"/>
      <c r="AA249" s="14"/>
      <c r="AB249" s="14"/>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12" customFormat="1">
      <c r="A250" s="1"/>
      <c r="B250" s="18"/>
      <c r="C250" s="14"/>
      <c r="D250" s="14"/>
      <c r="E250" s="14"/>
      <c r="F250" s="14"/>
      <c r="G250" s="14"/>
      <c r="H250" s="14"/>
      <c r="I250" s="14"/>
      <c r="J250" s="14"/>
      <c r="K250" s="14"/>
      <c r="L250" s="14"/>
      <c r="M250" s="14"/>
      <c r="N250" s="14"/>
      <c r="O250" s="14"/>
      <c r="P250" s="14"/>
      <c r="Q250" s="14"/>
      <c r="R250" s="14"/>
      <c r="S250" s="14"/>
      <c r="T250" s="14"/>
      <c r="Z250" s="14"/>
      <c r="AA250" s="14"/>
      <c r="AB250" s="14"/>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12" customFormat="1">
      <c r="A251" s="1"/>
      <c r="B251" s="18"/>
      <c r="C251" s="18"/>
      <c r="D251" s="18"/>
      <c r="E251" s="18"/>
      <c r="F251" s="18"/>
      <c r="G251" s="18"/>
      <c r="H251" s="18"/>
      <c r="I251" s="18"/>
      <c r="J251" s="18"/>
      <c r="K251" s="18"/>
      <c r="L251" s="18"/>
      <c r="M251" s="18"/>
      <c r="N251" s="18"/>
      <c r="O251" s="18"/>
      <c r="P251" s="18"/>
      <c r="Q251" s="18"/>
      <c r="R251" s="18"/>
      <c r="S251" s="18"/>
      <c r="T251" s="18"/>
      <c r="Z251" s="18"/>
      <c r="AA251" s="18"/>
      <c r="AB251" s="18"/>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12" customFormat="1">
      <c r="A252" s="1"/>
      <c r="B252" s="41"/>
      <c r="C252" s="41"/>
      <c r="D252" s="41"/>
      <c r="E252" s="41"/>
      <c r="F252" s="41"/>
      <c r="G252" s="41"/>
      <c r="H252" s="41"/>
      <c r="I252" s="41"/>
      <c r="J252" s="41"/>
      <c r="K252" s="41"/>
      <c r="L252" s="41"/>
      <c r="M252" s="41"/>
      <c r="N252" s="41"/>
      <c r="O252" s="41"/>
      <c r="P252" s="41"/>
      <c r="Q252" s="41"/>
      <c r="R252" s="41"/>
      <c r="S252" s="41"/>
      <c r="T252" s="41"/>
      <c r="Z252" s="41"/>
      <c r="AA252" s="41"/>
      <c r="AB252" s="4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12" customFormat="1">
      <c r="A253" s="1"/>
      <c r="C253" s="43"/>
      <c r="D253" s="43"/>
      <c r="E253" s="43"/>
      <c r="F253" s="43"/>
      <c r="G253" s="43"/>
      <c r="H253" s="43"/>
      <c r="I253" s="43"/>
      <c r="J253" s="43"/>
      <c r="K253" s="43"/>
      <c r="L253" s="43"/>
      <c r="M253" s="43"/>
      <c r="N253" s="43"/>
      <c r="O253" s="43"/>
      <c r="P253" s="43"/>
      <c r="Q253" s="43"/>
      <c r="R253" s="43"/>
      <c r="S253" s="43"/>
      <c r="T253" s="43"/>
      <c r="Z253" s="43"/>
      <c r="AA253" s="43"/>
      <c r="AB253" s="43"/>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12" customFormat="1">
      <c r="A254" s="1"/>
      <c r="C254" s="43"/>
      <c r="D254" s="43"/>
      <c r="E254" s="43"/>
      <c r="F254" s="43"/>
      <c r="G254" s="43"/>
      <c r="H254" s="43"/>
      <c r="I254" s="43"/>
      <c r="J254" s="43"/>
      <c r="K254" s="43"/>
      <c r="L254" s="43"/>
      <c r="M254" s="43"/>
      <c r="N254" s="43"/>
      <c r="O254" s="43"/>
      <c r="P254" s="43"/>
      <c r="Q254" s="43"/>
      <c r="R254" s="43"/>
      <c r="S254" s="43"/>
      <c r="T254" s="43"/>
      <c r="Z254" s="43"/>
      <c r="AA254" s="43"/>
      <c r="AB254" s="43"/>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12" customFormat="1">
      <c r="A255" s="1"/>
      <c r="C255" s="43"/>
      <c r="D255" s="43"/>
      <c r="E255" s="43"/>
      <c r="F255" s="43"/>
      <c r="G255" s="43"/>
      <c r="H255" s="43"/>
      <c r="I255" s="43"/>
      <c r="J255" s="43"/>
      <c r="K255" s="43"/>
      <c r="L255" s="43"/>
      <c r="M255" s="43"/>
      <c r="N255" s="43"/>
      <c r="O255" s="43"/>
      <c r="P255" s="43"/>
      <c r="Q255" s="43"/>
      <c r="R255" s="43"/>
      <c r="S255" s="43"/>
      <c r="T255" s="43"/>
      <c r="Z255" s="43"/>
      <c r="AA255" s="43"/>
      <c r="AB255" s="43"/>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12" customFormat="1">
      <c r="A256" s="1"/>
      <c r="C256" s="43"/>
      <c r="D256" s="43"/>
      <c r="E256" s="43"/>
      <c r="F256" s="43"/>
      <c r="G256" s="43"/>
      <c r="H256" s="43"/>
      <c r="I256" s="43"/>
      <c r="J256" s="43"/>
      <c r="K256" s="43"/>
      <c r="L256" s="43"/>
      <c r="M256" s="43"/>
      <c r="N256" s="43"/>
      <c r="O256" s="43"/>
      <c r="P256" s="43"/>
      <c r="Q256" s="43"/>
      <c r="R256" s="43"/>
      <c r="S256" s="43"/>
      <c r="T256" s="43"/>
      <c r="Z256" s="43"/>
      <c r="AA256" s="43"/>
      <c r="AB256" s="43"/>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12" customFormat="1">
      <c r="A257" s="1"/>
      <c r="C257" s="43"/>
      <c r="D257" s="43"/>
      <c r="E257" s="43"/>
      <c r="F257" s="43"/>
      <c r="G257" s="43"/>
      <c r="H257" s="43"/>
      <c r="I257" s="43"/>
      <c r="J257" s="43"/>
      <c r="K257" s="43"/>
      <c r="L257" s="43"/>
      <c r="M257" s="43"/>
      <c r="N257" s="43"/>
      <c r="O257" s="43"/>
      <c r="P257" s="43"/>
      <c r="Q257" s="43"/>
      <c r="R257" s="43"/>
      <c r="S257" s="43"/>
      <c r="T257" s="43"/>
      <c r="Z257" s="43"/>
      <c r="AA257" s="43"/>
      <c r="AB257" s="43"/>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12" customFormat="1">
      <c r="A258" s="1"/>
      <c r="C258" s="43"/>
      <c r="D258" s="43"/>
      <c r="E258" s="43"/>
      <c r="F258" s="43"/>
      <c r="G258" s="43"/>
      <c r="H258" s="43"/>
      <c r="I258" s="43"/>
      <c r="J258" s="43"/>
      <c r="K258" s="43"/>
      <c r="L258" s="43"/>
      <c r="M258" s="43"/>
      <c r="N258" s="43"/>
      <c r="O258" s="43"/>
      <c r="P258" s="43"/>
      <c r="Q258" s="43"/>
      <c r="R258" s="43"/>
      <c r="S258" s="43"/>
      <c r="T258" s="43"/>
      <c r="Z258" s="43"/>
      <c r="AA258" s="43"/>
      <c r="AB258" s="43"/>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12" customFormat="1">
      <c r="A259" s="1"/>
      <c r="C259" s="43"/>
      <c r="D259" s="43"/>
      <c r="E259" s="43"/>
      <c r="F259" s="43"/>
      <c r="G259" s="43"/>
      <c r="H259" s="43"/>
      <c r="I259" s="43"/>
      <c r="J259" s="43"/>
      <c r="K259" s="43"/>
      <c r="L259" s="43"/>
      <c r="M259" s="43"/>
      <c r="N259" s="43"/>
      <c r="O259" s="43"/>
      <c r="P259" s="43"/>
      <c r="Q259" s="43"/>
      <c r="R259" s="43"/>
      <c r="S259" s="43"/>
      <c r="T259" s="43"/>
      <c r="Z259" s="43"/>
      <c r="AA259" s="43"/>
      <c r="AB259" s="43"/>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12" customFormat="1">
      <c r="A260" s="1"/>
      <c r="C260" s="43"/>
      <c r="D260" s="43"/>
      <c r="E260" s="43"/>
      <c r="F260" s="43"/>
      <c r="G260" s="43"/>
      <c r="H260" s="43"/>
      <c r="I260" s="43"/>
      <c r="J260" s="43"/>
      <c r="K260" s="43"/>
      <c r="L260" s="43"/>
      <c r="M260" s="43"/>
      <c r="N260" s="43"/>
      <c r="O260" s="43"/>
      <c r="P260" s="43"/>
      <c r="Q260" s="43"/>
      <c r="R260" s="43"/>
      <c r="S260" s="43"/>
      <c r="T260" s="43"/>
      <c r="Z260" s="43"/>
      <c r="AA260" s="43"/>
      <c r="AB260" s="43"/>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12" customFormat="1">
      <c r="A261" s="1"/>
      <c r="C261" s="43"/>
      <c r="D261" s="43"/>
      <c r="E261" s="43"/>
      <c r="F261" s="43"/>
      <c r="G261" s="43"/>
      <c r="H261" s="43"/>
      <c r="I261" s="43"/>
      <c r="J261" s="43"/>
      <c r="K261" s="43"/>
      <c r="L261" s="43"/>
      <c r="M261" s="43"/>
      <c r="N261" s="43"/>
      <c r="O261" s="43"/>
      <c r="P261" s="43"/>
      <c r="Q261" s="43"/>
      <c r="R261" s="43"/>
      <c r="S261" s="43"/>
      <c r="T261" s="43"/>
      <c r="Z261" s="43"/>
      <c r="AA261" s="43"/>
      <c r="AB261" s="43"/>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12" customFormat="1">
      <c r="A262" s="1"/>
      <c r="C262" s="43"/>
      <c r="D262" s="43"/>
      <c r="E262" s="43"/>
      <c r="F262" s="43"/>
      <c r="G262" s="43"/>
      <c r="H262" s="43"/>
      <c r="I262" s="43"/>
      <c r="J262" s="43"/>
      <c r="K262" s="43"/>
      <c r="L262" s="43"/>
      <c r="M262" s="43"/>
      <c r="N262" s="43"/>
      <c r="O262" s="43"/>
      <c r="P262" s="43"/>
      <c r="Q262" s="43"/>
      <c r="R262" s="43"/>
      <c r="S262" s="43"/>
      <c r="T262" s="43"/>
      <c r="Z262" s="43"/>
      <c r="AA262" s="43"/>
      <c r="AB262" s="43"/>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12" customFormat="1">
      <c r="A263" s="1"/>
      <c r="C263" s="43"/>
      <c r="D263" s="43"/>
      <c r="E263" s="43"/>
      <c r="F263" s="43"/>
      <c r="G263" s="43"/>
      <c r="H263" s="43"/>
      <c r="I263" s="43"/>
      <c r="J263" s="43"/>
      <c r="K263" s="43"/>
      <c r="L263" s="43"/>
      <c r="M263" s="43"/>
      <c r="N263" s="43"/>
      <c r="O263" s="43"/>
      <c r="P263" s="43"/>
      <c r="Q263" s="43"/>
      <c r="R263" s="43"/>
      <c r="S263" s="43"/>
      <c r="T263" s="43"/>
      <c r="Z263" s="43"/>
      <c r="AA263" s="43"/>
      <c r="AB263" s="43"/>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12" customFormat="1">
      <c r="A264" s="1"/>
      <c r="C264" s="43"/>
      <c r="D264" s="43"/>
      <c r="E264" s="43"/>
      <c r="F264" s="43"/>
      <c r="G264" s="43"/>
      <c r="H264" s="43"/>
      <c r="I264" s="43"/>
      <c r="J264" s="43"/>
      <c r="K264" s="43"/>
      <c r="L264" s="43"/>
      <c r="M264" s="43"/>
      <c r="N264" s="43"/>
      <c r="O264" s="43"/>
      <c r="P264" s="43"/>
      <c r="Q264" s="43"/>
      <c r="R264" s="43"/>
      <c r="S264" s="43"/>
      <c r="T264" s="43"/>
      <c r="Z264" s="43"/>
      <c r="AA264" s="43"/>
      <c r="AB264" s="43"/>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12" customFormat="1">
      <c r="A265" s="1"/>
      <c r="C265" s="43"/>
      <c r="D265" s="43"/>
      <c r="E265" s="43"/>
      <c r="F265" s="43"/>
      <c r="G265" s="43"/>
      <c r="H265" s="43"/>
      <c r="I265" s="43"/>
      <c r="J265" s="43"/>
      <c r="K265" s="43"/>
      <c r="L265" s="43"/>
      <c r="M265" s="43"/>
      <c r="N265" s="43"/>
      <c r="O265" s="43"/>
      <c r="P265" s="43"/>
      <c r="Q265" s="43"/>
      <c r="R265" s="43"/>
      <c r="S265" s="43"/>
      <c r="T265" s="43"/>
      <c r="Z265" s="43"/>
      <c r="AA265" s="43"/>
      <c r="AB265" s="43"/>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12" customFormat="1">
      <c r="A266" s="1"/>
      <c r="C266" s="43"/>
      <c r="D266" s="43"/>
      <c r="E266" s="43"/>
      <c r="F266" s="43"/>
      <c r="G266" s="43"/>
      <c r="H266" s="43"/>
      <c r="I266" s="43"/>
      <c r="J266" s="43"/>
      <c r="K266" s="43"/>
      <c r="L266" s="43"/>
      <c r="M266" s="43"/>
      <c r="N266" s="43"/>
      <c r="O266" s="43"/>
      <c r="P266" s="43"/>
      <c r="Q266" s="43"/>
      <c r="R266" s="43"/>
      <c r="S266" s="43"/>
      <c r="T266" s="43"/>
      <c r="Z266" s="43"/>
      <c r="AA266" s="43"/>
      <c r="AB266" s="43"/>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12" customFormat="1">
      <c r="A267" s="1"/>
      <c r="C267" s="43"/>
      <c r="D267" s="43"/>
      <c r="E267" s="43"/>
      <c r="F267" s="43"/>
      <c r="G267" s="43"/>
      <c r="H267" s="43"/>
      <c r="I267" s="43"/>
      <c r="J267" s="43"/>
      <c r="K267" s="43"/>
      <c r="L267" s="43"/>
      <c r="M267" s="43"/>
      <c r="N267" s="43"/>
      <c r="O267" s="43"/>
      <c r="P267" s="43"/>
      <c r="Q267" s="43"/>
      <c r="R267" s="43"/>
      <c r="S267" s="43"/>
      <c r="T267" s="43"/>
      <c r="Z267" s="43"/>
      <c r="AA267" s="43"/>
      <c r="AB267" s="43"/>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12" customFormat="1">
      <c r="A268" s="1"/>
      <c r="C268" s="43"/>
      <c r="D268" s="43"/>
      <c r="E268" s="43"/>
      <c r="F268" s="43"/>
      <c r="G268" s="43"/>
      <c r="H268" s="43"/>
      <c r="I268" s="43"/>
      <c r="J268" s="43"/>
      <c r="K268" s="43"/>
      <c r="L268" s="43"/>
      <c r="M268" s="43"/>
      <c r="N268" s="43"/>
      <c r="O268" s="43"/>
      <c r="P268" s="43"/>
      <c r="Q268" s="43"/>
      <c r="R268" s="43"/>
      <c r="S268" s="43"/>
      <c r="T268" s="43"/>
      <c r="Z268" s="43"/>
      <c r="AA268" s="43"/>
      <c r="AB268" s="43"/>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12" customFormat="1">
      <c r="A269" s="1"/>
      <c r="C269" s="43"/>
      <c r="D269" s="43"/>
      <c r="E269" s="43"/>
      <c r="F269" s="43"/>
      <c r="G269" s="43"/>
      <c r="H269" s="43"/>
      <c r="I269" s="43"/>
      <c r="J269" s="43"/>
      <c r="K269" s="43"/>
      <c r="L269" s="43"/>
      <c r="M269" s="43"/>
      <c r="N269" s="43"/>
      <c r="O269" s="43"/>
      <c r="P269" s="43"/>
      <c r="Q269" s="43"/>
      <c r="R269" s="43"/>
      <c r="S269" s="43"/>
      <c r="T269" s="43"/>
      <c r="Z269" s="43"/>
      <c r="AA269" s="43"/>
      <c r="AB269" s="43"/>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12" customFormat="1">
      <c r="A270" s="1"/>
      <c r="C270" s="43"/>
      <c r="D270" s="43"/>
      <c r="E270" s="43"/>
      <c r="F270" s="43"/>
      <c r="G270" s="43"/>
      <c r="H270" s="43"/>
      <c r="I270" s="43"/>
      <c r="J270" s="43"/>
      <c r="K270" s="43"/>
      <c r="L270" s="43"/>
      <c r="M270" s="43"/>
      <c r="N270" s="43"/>
      <c r="O270" s="43"/>
      <c r="P270" s="43"/>
      <c r="Q270" s="43"/>
      <c r="R270" s="43"/>
      <c r="S270" s="43"/>
      <c r="T270" s="43"/>
      <c r="Z270" s="43"/>
      <c r="AA270" s="43"/>
      <c r="AB270" s="43"/>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12" customFormat="1">
      <c r="A271" s="1"/>
      <c r="C271" s="43"/>
      <c r="D271" s="43"/>
      <c r="E271" s="43"/>
      <c r="F271" s="43"/>
      <c r="G271" s="43"/>
      <c r="H271" s="43"/>
      <c r="I271" s="43"/>
      <c r="J271" s="43"/>
      <c r="K271" s="43"/>
      <c r="L271" s="43"/>
      <c r="M271" s="43"/>
      <c r="N271" s="43"/>
      <c r="O271" s="43"/>
      <c r="P271" s="43"/>
      <c r="Q271" s="43"/>
      <c r="R271" s="43"/>
      <c r="S271" s="43"/>
      <c r="T271" s="43"/>
      <c r="Z271" s="43"/>
      <c r="AA271" s="43"/>
      <c r="AB271" s="43"/>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12" customFormat="1">
      <c r="A272" s="1"/>
      <c r="C272" s="43"/>
      <c r="D272" s="43"/>
      <c r="E272" s="43"/>
      <c r="F272" s="43"/>
      <c r="G272" s="43"/>
      <c r="H272" s="43"/>
      <c r="I272" s="43"/>
      <c r="J272" s="43"/>
      <c r="K272" s="43"/>
      <c r="L272" s="43"/>
      <c r="M272" s="43"/>
      <c r="N272" s="43"/>
      <c r="O272" s="43"/>
      <c r="P272" s="43"/>
      <c r="Q272" s="43"/>
      <c r="R272" s="43"/>
      <c r="S272" s="43"/>
      <c r="T272" s="43"/>
      <c r="Z272" s="43"/>
      <c r="AA272" s="43"/>
      <c r="AB272" s="43"/>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12" customFormat="1">
      <c r="A273" s="1"/>
      <c r="C273" s="43"/>
      <c r="D273" s="43"/>
      <c r="E273" s="43"/>
      <c r="F273" s="43"/>
      <c r="G273" s="43"/>
      <c r="H273" s="43"/>
      <c r="I273" s="43"/>
      <c r="J273" s="43"/>
      <c r="K273" s="43"/>
      <c r="L273" s="43"/>
      <c r="M273" s="43"/>
      <c r="N273" s="43"/>
      <c r="O273" s="43"/>
      <c r="P273" s="43"/>
      <c r="Q273" s="43"/>
      <c r="R273" s="43"/>
      <c r="S273" s="43"/>
      <c r="T273" s="43"/>
      <c r="Z273" s="43"/>
      <c r="AA273" s="43"/>
      <c r="AB273" s="43"/>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12" customFormat="1">
      <c r="A274" s="1"/>
      <c r="C274" s="43"/>
      <c r="D274" s="43"/>
      <c r="E274" s="43"/>
      <c r="F274" s="43"/>
      <c r="G274" s="43"/>
      <c r="H274" s="43"/>
      <c r="I274" s="43"/>
      <c r="J274" s="43"/>
      <c r="K274" s="43"/>
      <c r="L274" s="43"/>
      <c r="M274" s="43"/>
      <c r="N274" s="43"/>
      <c r="O274" s="43"/>
      <c r="P274" s="43"/>
      <c r="Q274" s="43"/>
      <c r="R274" s="43"/>
      <c r="S274" s="43"/>
      <c r="T274" s="43"/>
      <c r="Z274" s="43"/>
      <c r="AA274" s="43"/>
      <c r="AB274" s="43"/>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12" customFormat="1">
      <c r="A275" s="1"/>
      <c r="C275" s="43"/>
      <c r="D275" s="43"/>
      <c r="E275" s="43"/>
      <c r="F275" s="43"/>
      <c r="G275" s="43"/>
      <c r="H275" s="43"/>
      <c r="I275" s="43"/>
      <c r="J275" s="43"/>
      <c r="K275" s="43"/>
      <c r="L275" s="43"/>
      <c r="M275" s="43"/>
      <c r="N275" s="43"/>
      <c r="O275" s="43"/>
      <c r="P275" s="43"/>
      <c r="Q275" s="43"/>
      <c r="R275" s="43"/>
      <c r="S275" s="43"/>
      <c r="T275" s="43"/>
      <c r="Z275" s="43"/>
      <c r="AA275" s="43"/>
      <c r="AB275" s="43"/>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12" customFormat="1">
      <c r="A276" s="1"/>
      <c r="C276" s="43"/>
      <c r="D276" s="43"/>
      <c r="E276" s="43"/>
      <c r="F276" s="43"/>
      <c r="G276" s="43"/>
      <c r="H276" s="43"/>
      <c r="I276" s="43"/>
      <c r="J276" s="43"/>
      <c r="K276" s="43"/>
      <c r="L276" s="43"/>
      <c r="M276" s="43"/>
      <c r="N276" s="43"/>
      <c r="O276" s="43"/>
      <c r="P276" s="43"/>
      <c r="Q276" s="43"/>
      <c r="R276" s="43"/>
      <c r="S276" s="43"/>
      <c r="T276" s="43"/>
      <c r="Z276" s="43"/>
      <c r="AA276" s="43"/>
      <c r="AB276" s="43"/>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12" customFormat="1">
      <c r="A277" s="1"/>
      <c r="B277" s="41"/>
      <c r="C277" s="44"/>
      <c r="D277" s="44"/>
      <c r="E277" s="44"/>
      <c r="F277" s="44"/>
      <c r="G277" s="44"/>
      <c r="H277" s="44"/>
      <c r="I277" s="44"/>
      <c r="J277" s="44"/>
      <c r="K277" s="44"/>
      <c r="L277" s="44"/>
      <c r="M277" s="44"/>
      <c r="N277" s="44"/>
      <c r="O277" s="44"/>
      <c r="P277" s="44"/>
      <c r="Q277" s="44"/>
      <c r="R277" s="44"/>
      <c r="S277" s="44"/>
      <c r="T277" s="44"/>
      <c r="Z277" s="41"/>
      <c r="AA277" s="44"/>
      <c r="AB277" s="44"/>
      <c r="AN277" s="1"/>
      <c r="AO277" s="1"/>
      <c r="AP277" s="1"/>
      <c r="AQ277" s="1"/>
      <c r="AR277" s="1"/>
      <c r="AS277" s="1"/>
      <c r="AT277" s="1"/>
      <c r="AU277" s="1"/>
      <c r="AV277" s="1"/>
      <c r="AW277" s="1"/>
      <c r="AX277" s="1"/>
      <c r="AY277" s="1"/>
      <c r="AZ277" s="1"/>
      <c r="BA277" s="1"/>
      <c r="BB277" s="1"/>
      <c r="BC277" s="1"/>
      <c r="BD277" s="1"/>
      <c r="BE277" s="1"/>
      <c r="BF277" s="1"/>
      <c r="BG277" s="1"/>
      <c r="BH277" s="1"/>
      <c r="BI277" s="1"/>
    </row>
    <row r="284" spans="1:61" s="12" customFormat="1">
      <c r="A284" s="1"/>
      <c r="Z284" s="15"/>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12" customFormat="1">
      <c r="A285" s="1"/>
      <c r="Z285" s="15"/>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12" customFormat="1">
      <c r="A286" s="1"/>
      <c r="B286" s="18"/>
      <c r="Z286" s="18"/>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12" customFormat="1">
      <c r="A287" s="1"/>
      <c r="B287" s="18"/>
      <c r="Z287" s="4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12" customFormat="1">
      <c r="A288" s="1"/>
      <c r="B288" s="18"/>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12" customFormat="1">
      <c r="A289" s="1"/>
      <c r="B289" s="18"/>
      <c r="C289" s="14"/>
      <c r="D289" s="14"/>
      <c r="E289" s="14"/>
      <c r="F289" s="14"/>
      <c r="G289" s="14"/>
      <c r="H289" s="14"/>
      <c r="I289" s="14"/>
      <c r="J289" s="14"/>
      <c r="K289" s="14"/>
      <c r="L289" s="14"/>
      <c r="M289" s="14"/>
      <c r="N289" s="14"/>
      <c r="O289" s="14"/>
      <c r="P289" s="14"/>
      <c r="Q289" s="14"/>
      <c r="R289" s="14"/>
      <c r="S289" s="14"/>
      <c r="T289" s="14"/>
      <c r="Z289" s="14"/>
      <c r="AA289" s="14"/>
      <c r="AB289" s="14"/>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12" customFormat="1">
      <c r="A290" s="1"/>
      <c r="B290" s="18"/>
      <c r="C290" s="14"/>
      <c r="D290" s="14"/>
      <c r="E290" s="14"/>
      <c r="F290" s="14"/>
      <c r="G290" s="14"/>
      <c r="H290" s="14"/>
      <c r="I290" s="14"/>
      <c r="J290" s="14"/>
      <c r="K290" s="14"/>
      <c r="L290" s="14"/>
      <c r="M290" s="14"/>
      <c r="N290" s="14"/>
      <c r="O290" s="14"/>
      <c r="P290" s="14"/>
      <c r="Q290" s="14"/>
      <c r="R290" s="14"/>
      <c r="S290" s="14"/>
      <c r="T290" s="14"/>
      <c r="Z290" s="14"/>
      <c r="AA290" s="14"/>
      <c r="AB290" s="14"/>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12" customFormat="1">
      <c r="A291" s="1"/>
      <c r="B291" s="18"/>
      <c r="C291" s="45"/>
      <c r="D291" s="45"/>
      <c r="E291" s="45"/>
      <c r="F291" s="45"/>
      <c r="G291" s="45"/>
      <c r="H291" s="45"/>
      <c r="I291" s="45"/>
      <c r="J291" s="45"/>
      <c r="K291" s="45"/>
      <c r="L291" s="45"/>
      <c r="M291" s="45"/>
      <c r="N291" s="45"/>
      <c r="O291" s="45"/>
      <c r="P291" s="45"/>
      <c r="Q291" s="45"/>
      <c r="R291" s="45"/>
      <c r="S291" s="45"/>
      <c r="T291" s="45"/>
      <c r="Z291" s="18"/>
      <c r="AA291" s="45"/>
      <c r="AB291" s="45"/>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12" customFormat="1">
      <c r="A292" s="1"/>
      <c r="B292" s="41"/>
      <c r="C292" s="44"/>
      <c r="D292" s="44"/>
      <c r="E292" s="44"/>
      <c r="F292" s="44"/>
      <c r="G292" s="44"/>
      <c r="H292" s="44"/>
      <c r="I292" s="44"/>
      <c r="J292" s="44"/>
      <c r="K292" s="44"/>
      <c r="L292" s="44"/>
      <c r="M292" s="44"/>
      <c r="N292" s="44"/>
      <c r="O292" s="44"/>
      <c r="P292" s="44"/>
      <c r="Q292" s="44"/>
      <c r="R292" s="44"/>
      <c r="S292" s="44"/>
      <c r="T292" s="44"/>
      <c r="Z292" s="41"/>
      <c r="AA292" s="44"/>
      <c r="AB292" s="44"/>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12" customFormat="1">
      <c r="A293" s="1"/>
      <c r="C293" s="43"/>
      <c r="D293" s="43"/>
      <c r="E293" s="43"/>
      <c r="F293" s="43"/>
      <c r="G293" s="43"/>
      <c r="H293" s="43"/>
      <c r="I293" s="43"/>
      <c r="J293" s="43"/>
      <c r="K293" s="43"/>
      <c r="L293" s="43"/>
      <c r="M293" s="43"/>
      <c r="N293" s="43"/>
      <c r="O293" s="43"/>
      <c r="P293" s="43"/>
      <c r="Q293" s="43"/>
      <c r="R293" s="43"/>
      <c r="S293" s="43"/>
      <c r="T293" s="43"/>
      <c r="Z293" s="43"/>
      <c r="AA293" s="43"/>
      <c r="AB293" s="43"/>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12" customFormat="1">
      <c r="A294" s="1"/>
      <c r="C294" s="43"/>
      <c r="D294" s="43"/>
      <c r="E294" s="43"/>
      <c r="F294" s="43"/>
      <c r="G294" s="43"/>
      <c r="H294" s="43"/>
      <c r="I294" s="43"/>
      <c r="J294" s="43"/>
      <c r="K294" s="43"/>
      <c r="L294" s="43"/>
      <c r="M294" s="43"/>
      <c r="N294" s="43"/>
      <c r="O294" s="43"/>
      <c r="P294" s="43"/>
      <c r="Q294" s="43"/>
      <c r="R294" s="43"/>
      <c r="S294" s="43"/>
      <c r="T294" s="43"/>
      <c r="Z294" s="43"/>
      <c r="AA294" s="43"/>
      <c r="AB294" s="43"/>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12" customFormat="1">
      <c r="A295" s="1"/>
      <c r="C295" s="43"/>
      <c r="D295" s="43"/>
      <c r="E295" s="43"/>
      <c r="F295" s="43"/>
      <c r="G295" s="43"/>
      <c r="H295" s="43"/>
      <c r="I295" s="43"/>
      <c r="J295" s="43"/>
      <c r="K295" s="43"/>
      <c r="L295" s="43"/>
      <c r="M295" s="43"/>
      <c r="N295" s="43"/>
      <c r="O295" s="43"/>
      <c r="P295" s="43"/>
      <c r="Q295" s="43"/>
      <c r="R295" s="43"/>
      <c r="S295" s="43"/>
      <c r="T295" s="43"/>
      <c r="Z295" s="43"/>
      <c r="AA295" s="43"/>
      <c r="AB295" s="43"/>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12" customFormat="1">
      <c r="A296" s="1"/>
      <c r="C296" s="43"/>
      <c r="D296" s="43"/>
      <c r="E296" s="43"/>
      <c r="F296" s="43"/>
      <c r="G296" s="43"/>
      <c r="H296" s="43"/>
      <c r="I296" s="43"/>
      <c r="J296" s="43"/>
      <c r="K296" s="43"/>
      <c r="L296" s="43"/>
      <c r="M296" s="43"/>
      <c r="N296" s="43"/>
      <c r="O296" s="43"/>
      <c r="P296" s="43"/>
      <c r="Q296" s="43"/>
      <c r="R296" s="43"/>
      <c r="S296" s="43"/>
      <c r="T296" s="43"/>
      <c r="Z296" s="43"/>
      <c r="AA296" s="43"/>
      <c r="AB296" s="43"/>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12" customFormat="1">
      <c r="A297" s="1"/>
      <c r="C297" s="43"/>
      <c r="D297" s="43"/>
      <c r="E297" s="43"/>
      <c r="F297" s="43"/>
      <c r="G297" s="43"/>
      <c r="H297" s="43"/>
      <c r="I297" s="43"/>
      <c r="J297" s="43"/>
      <c r="K297" s="43"/>
      <c r="L297" s="43"/>
      <c r="M297" s="43"/>
      <c r="N297" s="43"/>
      <c r="O297" s="43"/>
      <c r="P297" s="43"/>
      <c r="Q297" s="43"/>
      <c r="R297" s="43"/>
      <c r="S297" s="43"/>
      <c r="T297" s="43"/>
      <c r="Z297" s="43"/>
      <c r="AA297" s="43"/>
      <c r="AB297" s="43"/>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12" customFormat="1">
      <c r="A298" s="1"/>
      <c r="C298" s="43"/>
      <c r="D298" s="43"/>
      <c r="E298" s="43"/>
      <c r="F298" s="43"/>
      <c r="G298" s="43"/>
      <c r="H298" s="43"/>
      <c r="I298" s="43"/>
      <c r="J298" s="43"/>
      <c r="K298" s="43"/>
      <c r="L298" s="43"/>
      <c r="M298" s="43"/>
      <c r="N298" s="43"/>
      <c r="O298" s="43"/>
      <c r="P298" s="43"/>
      <c r="Q298" s="43"/>
      <c r="R298" s="43"/>
      <c r="S298" s="43"/>
      <c r="T298" s="43"/>
      <c r="Z298" s="43"/>
      <c r="AA298" s="43"/>
      <c r="AB298" s="43"/>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12" customFormat="1">
      <c r="A299" s="1"/>
      <c r="C299" s="43"/>
      <c r="D299" s="43"/>
      <c r="E299" s="43"/>
      <c r="F299" s="43"/>
      <c r="G299" s="43"/>
      <c r="H299" s="43"/>
      <c r="I299" s="43"/>
      <c r="J299" s="43"/>
      <c r="K299" s="43"/>
      <c r="L299" s="43"/>
      <c r="M299" s="43"/>
      <c r="N299" s="43"/>
      <c r="O299" s="43"/>
      <c r="P299" s="43"/>
      <c r="Q299" s="43"/>
      <c r="R299" s="43"/>
      <c r="S299" s="43"/>
      <c r="T299" s="43"/>
      <c r="Z299" s="43"/>
      <c r="AA299" s="43"/>
      <c r="AB299" s="43"/>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12" customFormat="1">
      <c r="A300" s="1"/>
      <c r="C300" s="43"/>
      <c r="D300" s="43"/>
      <c r="E300" s="43"/>
      <c r="F300" s="43"/>
      <c r="G300" s="43"/>
      <c r="H300" s="43"/>
      <c r="I300" s="43"/>
      <c r="J300" s="43"/>
      <c r="K300" s="43"/>
      <c r="L300" s="43"/>
      <c r="M300" s="43"/>
      <c r="N300" s="43"/>
      <c r="O300" s="43"/>
      <c r="P300" s="43"/>
      <c r="Q300" s="43"/>
      <c r="R300" s="43"/>
      <c r="S300" s="43"/>
      <c r="T300" s="43"/>
      <c r="Z300" s="43"/>
      <c r="AA300" s="43"/>
      <c r="AB300" s="43"/>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12" customFormat="1">
      <c r="A301" s="1"/>
      <c r="C301" s="43"/>
      <c r="D301" s="43"/>
      <c r="E301" s="43"/>
      <c r="F301" s="43"/>
      <c r="G301" s="43"/>
      <c r="H301" s="43"/>
      <c r="I301" s="43"/>
      <c r="J301" s="43"/>
      <c r="K301" s="43"/>
      <c r="L301" s="43"/>
      <c r="M301" s="43"/>
      <c r="N301" s="43"/>
      <c r="O301" s="43"/>
      <c r="P301" s="43"/>
      <c r="Q301" s="43"/>
      <c r="R301" s="43"/>
      <c r="S301" s="43"/>
      <c r="T301" s="43"/>
      <c r="Z301" s="43"/>
      <c r="AA301" s="43"/>
      <c r="AB301" s="43"/>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12" customFormat="1">
      <c r="A302" s="1"/>
      <c r="C302" s="43"/>
      <c r="D302" s="43"/>
      <c r="E302" s="43"/>
      <c r="F302" s="43"/>
      <c r="G302" s="43"/>
      <c r="H302" s="43"/>
      <c r="I302" s="43"/>
      <c r="J302" s="43"/>
      <c r="K302" s="43"/>
      <c r="L302" s="43"/>
      <c r="M302" s="43"/>
      <c r="N302" s="43"/>
      <c r="O302" s="43"/>
      <c r="P302" s="43"/>
      <c r="Q302" s="43"/>
      <c r="R302" s="43"/>
      <c r="S302" s="43"/>
      <c r="T302" s="43"/>
      <c r="Z302" s="43"/>
      <c r="AA302" s="43"/>
      <c r="AB302" s="43"/>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12" customFormat="1">
      <c r="A303" s="1"/>
      <c r="C303" s="43"/>
      <c r="D303" s="43"/>
      <c r="E303" s="43"/>
      <c r="F303" s="43"/>
      <c r="G303" s="43"/>
      <c r="H303" s="43"/>
      <c r="I303" s="43"/>
      <c r="J303" s="43"/>
      <c r="K303" s="43"/>
      <c r="L303" s="43"/>
      <c r="M303" s="43"/>
      <c r="N303" s="43"/>
      <c r="O303" s="43"/>
      <c r="P303" s="43"/>
      <c r="Q303" s="43"/>
      <c r="R303" s="43"/>
      <c r="S303" s="43"/>
      <c r="T303" s="43"/>
      <c r="Z303" s="43"/>
      <c r="AA303" s="43"/>
      <c r="AB303" s="43"/>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12" customFormat="1">
      <c r="A304" s="1"/>
      <c r="C304" s="43"/>
      <c r="D304" s="43"/>
      <c r="E304" s="43"/>
      <c r="F304" s="43"/>
      <c r="G304" s="43"/>
      <c r="H304" s="43"/>
      <c r="I304" s="43"/>
      <c r="J304" s="43"/>
      <c r="K304" s="43"/>
      <c r="L304" s="43"/>
      <c r="M304" s="43"/>
      <c r="N304" s="43"/>
      <c r="O304" s="43"/>
      <c r="P304" s="43"/>
      <c r="Q304" s="43"/>
      <c r="R304" s="43"/>
      <c r="S304" s="43"/>
      <c r="T304" s="43"/>
      <c r="Z304" s="43"/>
      <c r="AA304" s="43"/>
      <c r="AB304" s="43"/>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12" customFormat="1">
      <c r="A305" s="1"/>
      <c r="C305" s="43"/>
      <c r="D305" s="43"/>
      <c r="E305" s="43"/>
      <c r="F305" s="43"/>
      <c r="G305" s="43"/>
      <c r="H305" s="43"/>
      <c r="I305" s="43"/>
      <c r="J305" s="43"/>
      <c r="K305" s="43"/>
      <c r="L305" s="43"/>
      <c r="M305" s="43"/>
      <c r="N305" s="43"/>
      <c r="O305" s="43"/>
      <c r="P305" s="43"/>
      <c r="Q305" s="43"/>
      <c r="R305" s="43"/>
      <c r="S305" s="43"/>
      <c r="T305" s="43"/>
      <c r="Z305" s="43"/>
      <c r="AA305" s="43"/>
      <c r="AB305" s="43"/>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12" customFormat="1">
      <c r="A306" s="1"/>
      <c r="C306" s="43"/>
      <c r="D306" s="43"/>
      <c r="E306" s="43"/>
      <c r="F306" s="43"/>
      <c r="G306" s="43"/>
      <c r="H306" s="43"/>
      <c r="I306" s="43"/>
      <c r="J306" s="43"/>
      <c r="K306" s="43"/>
      <c r="L306" s="43"/>
      <c r="M306" s="43"/>
      <c r="N306" s="43"/>
      <c r="O306" s="43"/>
      <c r="P306" s="43"/>
      <c r="Q306" s="43"/>
      <c r="R306" s="43"/>
      <c r="S306" s="43"/>
      <c r="T306" s="43"/>
      <c r="Z306" s="43"/>
      <c r="AA306" s="43"/>
      <c r="AB306" s="43"/>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12" customFormat="1">
      <c r="A307" s="1"/>
      <c r="C307" s="43"/>
      <c r="D307" s="43"/>
      <c r="E307" s="43"/>
      <c r="F307" s="43"/>
      <c r="G307" s="43"/>
      <c r="H307" s="43"/>
      <c r="I307" s="43"/>
      <c r="J307" s="43"/>
      <c r="K307" s="43"/>
      <c r="L307" s="43"/>
      <c r="M307" s="43"/>
      <c r="N307" s="43"/>
      <c r="O307" s="43"/>
      <c r="P307" s="43"/>
      <c r="Q307" s="43"/>
      <c r="R307" s="43"/>
      <c r="S307" s="43"/>
      <c r="T307" s="43"/>
      <c r="Z307" s="43"/>
      <c r="AA307" s="43"/>
      <c r="AB307" s="43"/>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12" customFormat="1">
      <c r="A308" s="1"/>
      <c r="C308" s="43"/>
      <c r="D308" s="43"/>
      <c r="E308" s="43"/>
      <c r="F308" s="43"/>
      <c r="G308" s="43"/>
      <c r="H308" s="43"/>
      <c r="I308" s="43"/>
      <c r="J308" s="43"/>
      <c r="K308" s="43"/>
      <c r="L308" s="43"/>
      <c r="M308" s="43"/>
      <c r="N308" s="43"/>
      <c r="O308" s="43"/>
      <c r="P308" s="43"/>
      <c r="Q308" s="43"/>
      <c r="R308" s="43"/>
      <c r="S308" s="43"/>
      <c r="T308" s="43"/>
      <c r="Z308" s="43"/>
      <c r="AA308" s="43"/>
      <c r="AB308" s="43"/>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12" customFormat="1">
      <c r="A309" s="1"/>
      <c r="C309" s="43"/>
      <c r="D309" s="43"/>
      <c r="E309" s="43"/>
      <c r="F309" s="43"/>
      <c r="G309" s="43"/>
      <c r="H309" s="43"/>
      <c r="I309" s="43"/>
      <c r="J309" s="43"/>
      <c r="K309" s="43"/>
      <c r="L309" s="43"/>
      <c r="M309" s="43"/>
      <c r="N309" s="43"/>
      <c r="O309" s="43"/>
      <c r="P309" s="43"/>
      <c r="Q309" s="43"/>
      <c r="R309" s="43"/>
      <c r="S309" s="43"/>
      <c r="T309" s="43"/>
      <c r="Z309" s="43"/>
      <c r="AA309" s="43"/>
      <c r="AB309" s="43"/>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12" customFormat="1">
      <c r="A310" s="1"/>
      <c r="C310" s="43"/>
      <c r="D310" s="43"/>
      <c r="E310" s="43"/>
      <c r="F310" s="43"/>
      <c r="G310" s="43"/>
      <c r="H310" s="43"/>
      <c r="I310" s="43"/>
      <c r="J310" s="43"/>
      <c r="K310" s="43"/>
      <c r="L310" s="43"/>
      <c r="M310" s="43"/>
      <c r="N310" s="43"/>
      <c r="O310" s="43"/>
      <c r="P310" s="43"/>
      <c r="Q310" s="43"/>
      <c r="R310" s="43"/>
      <c r="S310" s="43"/>
      <c r="T310" s="43"/>
      <c r="Z310" s="43"/>
      <c r="AA310" s="43"/>
      <c r="AB310" s="43"/>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12" customFormat="1">
      <c r="A311" s="1"/>
      <c r="C311" s="43"/>
      <c r="D311" s="43"/>
      <c r="E311" s="43"/>
      <c r="F311" s="43"/>
      <c r="G311" s="43"/>
      <c r="H311" s="43"/>
      <c r="I311" s="43"/>
      <c r="J311" s="43"/>
      <c r="K311" s="43"/>
      <c r="L311" s="43"/>
      <c r="M311" s="43"/>
      <c r="N311" s="43"/>
      <c r="O311" s="43"/>
      <c r="P311" s="43"/>
      <c r="Q311" s="43"/>
      <c r="R311" s="43"/>
      <c r="S311" s="43"/>
      <c r="T311" s="43"/>
      <c r="Z311" s="43"/>
      <c r="AA311" s="43"/>
      <c r="AB311" s="43"/>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12" customFormat="1">
      <c r="A312" s="1"/>
      <c r="C312" s="43"/>
      <c r="D312" s="43"/>
      <c r="E312" s="43"/>
      <c r="F312" s="43"/>
      <c r="G312" s="43"/>
      <c r="H312" s="43"/>
      <c r="I312" s="43"/>
      <c r="J312" s="43"/>
      <c r="K312" s="43"/>
      <c r="L312" s="43"/>
      <c r="M312" s="43"/>
      <c r="N312" s="43"/>
      <c r="O312" s="43"/>
      <c r="P312" s="43"/>
      <c r="Q312" s="43"/>
      <c r="R312" s="43"/>
      <c r="S312" s="43"/>
      <c r="T312" s="43"/>
      <c r="Z312" s="43"/>
      <c r="AA312" s="43"/>
      <c r="AB312" s="43"/>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12" customFormat="1">
      <c r="A313" s="1"/>
      <c r="C313" s="43"/>
      <c r="D313" s="43"/>
      <c r="E313" s="43"/>
      <c r="F313" s="43"/>
      <c r="G313" s="43"/>
      <c r="H313" s="43"/>
      <c r="I313" s="43"/>
      <c r="J313" s="43"/>
      <c r="K313" s="43"/>
      <c r="L313" s="43"/>
      <c r="M313" s="43"/>
      <c r="N313" s="43"/>
      <c r="O313" s="43"/>
      <c r="P313" s="43"/>
      <c r="Q313" s="43"/>
      <c r="R313" s="43"/>
      <c r="S313" s="43"/>
      <c r="T313" s="43"/>
      <c r="Z313" s="43"/>
      <c r="AA313" s="43"/>
      <c r="AB313" s="43"/>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12" customFormat="1">
      <c r="A314" s="1"/>
      <c r="C314" s="43"/>
      <c r="D314" s="43"/>
      <c r="E314" s="43"/>
      <c r="F314" s="43"/>
      <c r="G314" s="43"/>
      <c r="H314" s="43"/>
      <c r="I314" s="43"/>
      <c r="J314" s="43"/>
      <c r="K314" s="43"/>
      <c r="L314" s="43"/>
      <c r="M314" s="43"/>
      <c r="N314" s="43"/>
      <c r="O314" s="43"/>
      <c r="P314" s="43"/>
      <c r="Q314" s="43"/>
      <c r="R314" s="43"/>
      <c r="S314" s="43"/>
      <c r="T314" s="43"/>
      <c r="Z314" s="43"/>
      <c r="AA314" s="43"/>
      <c r="AB314" s="43"/>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12" customFormat="1">
      <c r="A315" s="1"/>
      <c r="C315" s="43"/>
      <c r="D315" s="43"/>
      <c r="E315" s="43"/>
      <c r="F315" s="43"/>
      <c r="G315" s="43"/>
      <c r="H315" s="43"/>
      <c r="I315" s="43"/>
      <c r="J315" s="43"/>
      <c r="K315" s="43"/>
      <c r="L315" s="43"/>
      <c r="M315" s="43"/>
      <c r="N315" s="43"/>
      <c r="O315" s="43"/>
      <c r="P315" s="43"/>
      <c r="Q315" s="43"/>
      <c r="R315" s="43"/>
      <c r="S315" s="43"/>
      <c r="T315" s="43"/>
      <c r="Z315" s="43"/>
      <c r="AA315" s="43"/>
      <c r="AB315" s="43"/>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12" customFormat="1">
      <c r="A316" s="1"/>
      <c r="C316" s="43"/>
      <c r="D316" s="43"/>
      <c r="E316" s="43"/>
      <c r="F316" s="43"/>
      <c r="G316" s="43"/>
      <c r="H316" s="43"/>
      <c r="I316" s="43"/>
      <c r="J316" s="43"/>
      <c r="K316" s="43"/>
      <c r="L316" s="43"/>
      <c r="M316" s="43"/>
      <c r="N316" s="43"/>
      <c r="O316" s="43"/>
      <c r="P316" s="43"/>
      <c r="Q316" s="43"/>
      <c r="R316" s="43"/>
      <c r="S316" s="43"/>
      <c r="T316" s="43"/>
      <c r="Z316" s="43"/>
      <c r="AA316" s="43"/>
      <c r="AB316" s="43"/>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12" customFormat="1">
      <c r="A317" s="1"/>
      <c r="B317" s="41"/>
      <c r="C317" s="44"/>
      <c r="D317" s="44"/>
      <c r="E317" s="44"/>
      <c r="F317" s="44"/>
      <c r="G317" s="44"/>
      <c r="H317" s="44"/>
      <c r="I317" s="44"/>
      <c r="J317" s="44"/>
      <c r="K317" s="44"/>
      <c r="L317" s="44"/>
      <c r="M317" s="44"/>
      <c r="N317" s="44"/>
      <c r="O317" s="44"/>
      <c r="P317" s="44"/>
      <c r="Q317" s="44"/>
      <c r="R317" s="44"/>
      <c r="S317" s="44"/>
      <c r="T317" s="44"/>
      <c r="Z317" s="41"/>
      <c r="AA317" s="44"/>
      <c r="AB317" s="44"/>
      <c r="AN317" s="1"/>
      <c r="AO317" s="1"/>
      <c r="AP317" s="1"/>
      <c r="AQ317" s="1"/>
      <c r="AR317" s="1"/>
      <c r="AS317" s="1"/>
      <c r="AT317" s="1"/>
      <c r="AU317" s="1"/>
      <c r="AV317" s="1"/>
      <c r="AW317" s="1"/>
      <c r="AX317" s="1"/>
      <c r="AY317" s="1"/>
      <c r="AZ317" s="1"/>
      <c r="BA317" s="1"/>
      <c r="BB317" s="1"/>
      <c r="BC317" s="1"/>
      <c r="BD317" s="1"/>
      <c r="BE317" s="1"/>
      <c r="BF317" s="1"/>
      <c r="BG317" s="1"/>
      <c r="BH317" s="1"/>
      <c r="BI317" s="1"/>
    </row>
    <row r="323" spans="1:61" s="12" customFormat="1">
      <c r="A323" s="1"/>
      <c r="Z323" s="15"/>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2" customFormat="1">
      <c r="A324" s="1"/>
      <c r="Z324" s="15"/>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2" customFormat="1">
      <c r="A325" s="1"/>
      <c r="Z325" s="18"/>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2" customFormat="1">
      <c r="A326" s="1"/>
      <c r="B326" s="18"/>
      <c r="Z326" s="4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2" customFormat="1">
      <c r="A327" s="1"/>
      <c r="B327" s="18"/>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2" customFormat="1">
      <c r="A328" s="1"/>
      <c r="B328" s="18"/>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2" customFormat="1">
      <c r="A329" s="1"/>
      <c r="B329" s="18"/>
      <c r="C329" s="14"/>
      <c r="D329" s="14"/>
      <c r="E329" s="14"/>
      <c r="F329" s="14"/>
      <c r="G329" s="14"/>
      <c r="H329" s="14"/>
      <c r="I329" s="14"/>
      <c r="J329" s="14"/>
      <c r="K329" s="14"/>
      <c r="L329" s="14"/>
      <c r="M329" s="14"/>
      <c r="N329" s="14"/>
      <c r="O329" s="14"/>
      <c r="P329" s="14"/>
      <c r="Q329" s="14"/>
      <c r="R329" s="14"/>
      <c r="S329" s="14"/>
      <c r="T329" s="14"/>
      <c r="Z329" s="14"/>
      <c r="AA329" s="14"/>
      <c r="AB329" s="14"/>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2" customFormat="1">
      <c r="A330" s="1"/>
      <c r="B330" s="18"/>
      <c r="C330" s="14"/>
      <c r="D330" s="14"/>
      <c r="E330" s="14"/>
      <c r="F330" s="14"/>
      <c r="G330" s="14"/>
      <c r="H330" s="14"/>
      <c r="I330" s="14"/>
      <c r="J330" s="14"/>
      <c r="K330" s="14"/>
      <c r="L330" s="14"/>
      <c r="M330" s="14"/>
      <c r="N330" s="14"/>
      <c r="O330" s="14"/>
      <c r="P330" s="14"/>
      <c r="Q330" s="14"/>
      <c r="R330" s="14"/>
      <c r="S330" s="14"/>
      <c r="T330" s="14"/>
      <c r="Z330" s="14"/>
      <c r="AA330" s="14"/>
      <c r="AB330" s="14"/>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2" customFormat="1">
      <c r="A331" s="1"/>
      <c r="B331" s="18"/>
      <c r="C331" s="45"/>
      <c r="D331" s="45"/>
      <c r="E331" s="45"/>
      <c r="F331" s="45"/>
      <c r="G331" s="45"/>
      <c r="H331" s="45"/>
      <c r="I331" s="45"/>
      <c r="J331" s="45"/>
      <c r="K331" s="45"/>
      <c r="L331" s="45"/>
      <c r="M331" s="45"/>
      <c r="N331" s="45"/>
      <c r="O331" s="45"/>
      <c r="P331" s="45"/>
      <c r="Q331" s="45"/>
      <c r="R331" s="45"/>
      <c r="S331" s="45"/>
      <c r="T331" s="45"/>
      <c r="Z331" s="18"/>
      <c r="AA331" s="45"/>
      <c r="AB331" s="45"/>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2" customFormat="1">
      <c r="A332" s="1"/>
      <c r="B332" s="41"/>
      <c r="C332" s="44"/>
      <c r="D332" s="44"/>
      <c r="E332" s="44"/>
      <c r="F332" s="44"/>
      <c r="G332" s="44"/>
      <c r="H332" s="44"/>
      <c r="I332" s="44"/>
      <c r="J332" s="44"/>
      <c r="K332" s="44"/>
      <c r="L332" s="44"/>
      <c r="M332" s="44"/>
      <c r="N332" s="44"/>
      <c r="O332" s="44"/>
      <c r="P332" s="44"/>
      <c r="Q332" s="44"/>
      <c r="R332" s="44"/>
      <c r="S332" s="44"/>
      <c r="T332" s="44"/>
      <c r="Z332" s="41"/>
      <c r="AA332" s="44"/>
      <c r="AB332" s="44"/>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2" customFormat="1">
      <c r="A333" s="1"/>
      <c r="C333" s="46"/>
      <c r="D333" s="46"/>
      <c r="E333" s="46"/>
      <c r="F333" s="46"/>
      <c r="G333" s="46"/>
      <c r="H333" s="46"/>
      <c r="I333" s="46"/>
      <c r="J333" s="46"/>
      <c r="K333" s="46"/>
      <c r="L333" s="46"/>
      <c r="M333" s="46"/>
      <c r="N333" s="46"/>
      <c r="O333" s="46"/>
      <c r="P333" s="46"/>
      <c r="Q333" s="46"/>
      <c r="R333" s="46"/>
      <c r="S333" s="46"/>
      <c r="T333" s="46"/>
      <c r="Z333" s="46"/>
      <c r="AA333" s="46"/>
      <c r="AB333" s="46"/>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2" customFormat="1">
      <c r="A334" s="1"/>
      <c r="C334" s="46"/>
      <c r="D334" s="46"/>
      <c r="E334" s="46"/>
      <c r="F334" s="46"/>
      <c r="G334" s="46"/>
      <c r="H334" s="46"/>
      <c r="I334" s="46"/>
      <c r="J334" s="46"/>
      <c r="K334" s="46"/>
      <c r="L334" s="46"/>
      <c r="M334" s="46"/>
      <c r="N334" s="46"/>
      <c r="O334" s="46"/>
      <c r="P334" s="46"/>
      <c r="Q334" s="46"/>
      <c r="R334" s="46"/>
      <c r="S334" s="46"/>
      <c r="T334" s="46"/>
      <c r="Z334" s="46"/>
      <c r="AA334" s="46"/>
      <c r="AB334" s="46"/>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2" customFormat="1">
      <c r="A335" s="1"/>
      <c r="C335" s="46"/>
      <c r="D335" s="46"/>
      <c r="E335" s="46"/>
      <c r="F335" s="46"/>
      <c r="G335" s="46"/>
      <c r="H335" s="46"/>
      <c r="I335" s="46"/>
      <c r="J335" s="46"/>
      <c r="K335" s="46"/>
      <c r="L335" s="46"/>
      <c r="M335" s="46"/>
      <c r="N335" s="46"/>
      <c r="O335" s="46"/>
      <c r="P335" s="46"/>
      <c r="Q335" s="46"/>
      <c r="R335" s="46"/>
      <c r="S335" s="46"/>
      <c r="T335" s="46"/>
      <c r="Z335" s="46"/>
      <c r="AA335" s="46"/>
      <c r="AB335" s="46"/>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12" customFormat="1">
      <c r="A336" s="1"/>
      <c r="C336" s="46"/>
      <c r="D336" s="46"/>
      <c r="E336" s="46"/>
      <c r="F336" s="46"/>
      <c r="G336" s="46"/>
      <c r="H336" s="46"/>
      <c r="I336" s="46"/>
      <c r="J336" s="46"/>
      <c r="K336" s="46"/>
      <c r="L336" s="46"/>
      <c r="M336" s="46"/>
      <c r="N336" s="46"/>
      <c r="O336" s="46"/>
      <c r="P336" s="46"/>
      <c r="Q336" s="46"/>
      <c r="R336" s="46"/>
      <c r="S336" s="46"/>
      <c r="T336" s="46"/>
      <c r="Z336" s="46"/>
      <c r="AA336" s="46"/>
      <c r="AB336" s="46"/>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12" customFormat="1">
      <c r="A337" s="1"/>
      <c r="C337" s="46"/>
      <c r="D337" s="46"/>
      <c r="E337" s="46"/>
      <c r="F337" s="46"/>
      <c r="G337" s="46"/>
      <c r="H337" s="46"/>
      <c r="I337" s="46"/>
      <c r="J337" s="46"/>
      <c r="K337" s="46"/>
      <c r="L337" s="46"/>
      <c r="M337" s="46"/>
      <c r="N337" s="46"/>
      <c r="O337" s="46"/>
      <c r="P337" s="46"/>
      <c r="Q337" s="46"/>
      <c r="R337" s="46"/>
      <c r="S337" s="46"/>
      <c r="T337" s="46"/>
      <c r="Z337" s="46"/>
      <c r="AA337" s="46"/>
      <c r="AB337" s="46"/>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12" customFormat="1">
      <c r="A338" s="1"/>
      <c r="C338" s="46"/>
      <c r="D338" s="46"/>
      <c r="E338" s="46"/>
      <c r="F338" s="46"/>
      <c r="G338" s="46"/>
      <c r="H338" s="46"/>
      <c r="I338" s="46"/>
      <c r="J338" s="46"/>
      <c r="K338" s="46"/>
      <c r="L338" s="46"/>
      <c r="M338" s="46"/>
      <c r="N338" s="46"/>
      <c r="O338" s="46"/>
      <c r="P338" s="46"/>
      <c r="Q338" s="46"/>
      <c r="R338" s="46"/>
      <c r="S338" s="46"/>
      <c r="T338" s="46"/>
      <c r="Z338" s="46"/>
      <c r="AA338" s="46"/>
      <c r="AB338" s="46"/>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12" customFormat="1">
      <c r="A339" s="1"/>
      <c r="C339" s="46"/>
      <c r="D339" s="46"/>
      <c r="E339" s="46"/>
      <c r="F339" s="46"/>
      <c r="G339" s="46"/>
      <c r="H339" s="46"/>
      <c r="I339" s="46"/>
      <c r="J339" s="46"/>
      <c r="K339" s="46"/>
      <c r="L339" s="46"/>
      <c r="M339" s="46"/>
      <c r="N339" s="46"/>
      <c r="O339" s="46"/>
      <c r="P339" s="46"/>
      <c r="Q339" s="46"/>
      <c r="R339" s="46"/>
      <c r="S339" s="46"/>
      <c r="T339" s="46"/>
      <c r="Z339" s="46"/>
      <c r="AA339" s="46"/>
      <c r="AB339" s="46"/>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12" customFormat="1">
      <c r="A340" s="1"/>
      <c r="C340" s="46"/>
      <c r="D340" s="46"/>
      <c r="E340" s="46"/>
      <c r="F340" s="46"/>
      <c r="G340" s="46"/>
      <c r="H340" s="46"/>
      <c r="I340" s="46"/>
      <c r="J340" s="46"/>
      <c r="K340" s="46"/>
      <c r="L340" s="46"/>
      <c r="M340" s="46"/>
      <c r="N340" s="46"/>
      <c r="O340" s="46"/>
      <c r="P340" s="46"/>
      <c r="Q340" s="46"/>
      <c r="R340" s="46"/>
      <c r="S340" s="46"/>
      <c r="T340" s="46"/>
      <c r="Z340" s="46"/>
      <c r="AA340" s="46"/>
      <c r="AB340" s="46"/>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12" customFormat="1">
      <c r="A341" s="1"/>
      <c r="C341" s="46"/>
      <c r="D341" s="46"/>
      <c r="E341" s="46"/>
      <c r="F341" s="46"/>
      <c r="G341" s="46"/>
      <c r="H341" s="46"/>
      <c r="I341" s="46"/>
      <c r="J341" s="46"/>
      <c r="K341" s="46"/>
      <c r="L341" s="46"/>
      <c r="M341" s="46"/>
      <c r="N341" s="46"/>
      <c r="O341" s="46"/>
      <c r="P341" s="46"/>
      <c r="Q341" s="46"/>
      <c r="R341" s="46"/>
      <c r="S341" s="46"/>
      <c r="T341" s="46"/>
      <c r="Z341" s="46"/>
      <c r="AA341" s="46"/>
      <c r="AB341" s="46"/>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12" customFormat="1">
      <c r="A342" s="1"/>
      <c r="C342" s="46"/>
      <c r="D342" s="46"/>
      <c r="E342" s="46"/>
      <c r="F342" s="46"/>
      <c r="G342" s="46"/>
      <c r="H342" s="46"/>
      <c r="I342" s="46"/>
      <c r="J342" s="46"/>
      <c r="K342" s="46"/>
      <c r="L342" s="46"/>
      <c r="M342" s="46"/>
      <c r="N342" s="46"/>
      <c r="O342" s="46"/>
      <c r="P342" s="46"/>
      <c r="Q342" s="46"/>
      <c r="R342" s="46"/>
      <c r="S342" s="46"/>
      <c r="T342" s="46"/>
      <c r="Z342" s="46"/>
      <c r="AA342" s="46"/>
      <c r="AB342" s="46"/>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12" customFormat="1">
      <c r="A343" s="1"/>
      <c r="C343" s="46"/>
      <c r="D343" s="46"/>
      <c r="E343" s="46"/>
      <c r="F343" s="46"/>
      <c r="G343" s="46"/>
      <c r="H343" s="46"/>
      <c r="I343" s="46"/>
      <c r="J343" s="46"/>
      <c r="K343" s="46"/>
      <c r="L343" s="46"/>
      <c r="M343" s="46"/>
      <c r="N343" s="46"/>
      <c r="O343" s="46"/>
      <c r="P343" s="46"/>
      <c r="Q343" s="46"/>
      <c r="R343" s="46"/>
      <c r="S343" s="46"/>
      <c r="T343" s="46"/>
      <c r="Z343" s="46"/>
      <c r="AA343" s="46"/>
      <c r="AB343" s="46"/>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12" customFormat="1">
      <c r="A344" s="1"/>
      <c r="C344" s="46"/>
      <c r="D344" s="46"/>
      <c r="E344" s="46"/>
      <c r="F344" s="46"/>
      <c r="G344" s="46"/>
      <c r="H344" s="46"/>
      <c r="I344" s="46"/>
      <c r="J344" s="46"/>
      <c r="K344" s="46"/>
      <c r="L344" s="46"/>
      <c r="M344" s="46"/>
      <c r="N344" s="46"/>
      <c r="O344" s="46"/>
      <c r="P344" s="46"/>
      <c r="Q344" s="46"/>
      <c r="R344" s="46"/>
      <c r="S344" s="46"/>
      <c r="T344" s="46"/>
      <c r="Z344" s="46"/>
      <c r="AA344" s="46"/>
      <c r="AB344" s="46"/>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12" customFormat="1">
      <c r="A345" s="1"/>
      <c r="C345" s="46"/>
      <c r="D345" s="46"/>
      <c r="E345" s="46"/>
      <c r="F345" s="46"/>
      <c r="G345" s="46"/>
      <c r="H345" s="46"/>
      <c r="I345" s="46"/>
      <c r="J345" s="46"/>
      <c r="K345" s="46"/>
      <c r="L345" s="46"/>
      <c r="M345" s="46"/>
      <c r="N345" s="46"/>
      <c r="O345" s="46"/>
      <c r="P345" s="46"/>
      <c r="Q345" s="46"/>
      <c r="R345" s="46"/>
      <c r="S345" s="46"/>
      <c r="T345" s="46"/>
      <c r="Z345" s="46"/>
      <c r="AA345" s="46"/>
      <c r="AB345" s="46"/>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12" customFormat="1">
      <c r="A346" s="1"/>
      <c r="C346" s="46"/>
      <c r="D346" s="46"/>
      <c r="E346" s="46"/>
      <c r="F346" s="46"/>
      <c r="G346" s="46"/>
      <c r="H346" s="46"/>
      <c r="I346" s="46"/>
      <c r="J346" s="46"/>
      <c r="K346" s="46"/>
      <c r="L346" s="46"/>
      <c r="M346" s="46"/>
      <c r="N346" s="46"/>
      <c r="O346" s="46"/>
      <c r="P346" s="46"/>
      <c r="Q346" s="46"/>
      <c r="R346" s="46"/>
      <c r="S346" s="46"/>
      <c r="T346" s="46"/>
      <c r="Z346" s="46"/>
      <c r="AA346" s="46"/>
      <c r="AB346" s="46"/>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12" customFormat="1">
      <c r="A347" s="1"/>
      <c r="C347" s="46"/>
      <c r="D347" s="46"/>
      <c r="E347" s="46"/>
      <c r="F347" s="46"/>
      <c r="G347" s="46"/>
      <c r="H347" s="46"/>
      <c r="I347" s="46"/>
      <c r="J347" s="46"/>
      <c r="K347" s="46"/>
      <c r="L347" s="46"/>
      <c r="M347" s="46"/>
      <c r="N347" s="46"/>
      <c r="O347" s="46"/>
      <c r="P347" s="46"/>
      <c r="Q347" s="46"/>
      <c r="R347" s="46"/>
      <c r="S347" s="46"/>
      <c r="T347" s="46"/>
      <c r="Z347" s="46"/>
      <c r="AA347" s="46"/>
      <c r="AB347" s="46"/>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12" customFormat="1">
      <c r="A348" s="1"/>
      <c r="C348" s="46"/>
      <c r="D348" s="46"/>
      <c r="E348" s="46"/>
      <c r="F348" s="46"/>
      <c r="G348" s="46"/>
      <c r="H348" s="46"/>
      <c r="I348" s="46"/>
      <c r="J348" s="46"/>
      <c r="K348" s="46"/>
      <c r="L348" s="46"/>
      <c r="M348" s="46"/>
      <c r="N348" s="46"/>
      <c r="O348" s="46"/>
      <c r="P348" s="46"/>
      <c r="Q348" s="46"/>
      <c r="R348" s="46"/>
      <c r="S348" s="46"/>
      <c r="T348" s="46"/>
      <c r="Z348" s="46"/>
      <c r="AA348" s="46"/>
      <c r="AB348" s="46"/>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12" customFormat="1">
      <c r="A349" s="1"/>
      <c r="C349" s="46"/>
      <c r="D349" s="46"/>
      <c r="E349" s="46"/>
      <c r="F349" s="46"/>
      <c r="G349" s="46"/>
      <c r="H349" s="46"/>
      <c r="I349" s="46"/>
      <c r="J349" s="46"/>
      <c r="K349" s="46"/>
      <c r="L349" s="46"/>
      <c r="M349" s="46"/>
      <c r="N349" s="46"/>
      <c r="O349" s="46"/>
      <c r="P349" s="46"/>
      <c r="Q349" s="46"/>
      <c r="R349" s="46"/>
      <c r="S349" s="46"/>
      <c r="T349" s="46"/>
      <c r="Z349" s="46"/>
      <c r="AA349" s="46"/>
      <c r="AB349" s="46"/>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12" customFormat="1">
      <c r="A350" s="1"/>
      <c r="C350" s="46"/>
      <c r="D350" s="46"/>
      <c r="E350" s="46"/>
      <c r="F350" s="46"/>
      <c r="G350" s="46"/>
      <c r="H350" s="46"/>
      <c r="I350" s="46"/>
      <c r="J350" s="46"/>
      <c r="K350" s="46"/>
      <c r="L350" s="46"/>
      <c r="M350" s="46"/>
      <c r="N350" s="46"/>
      <c r="O350" s="46"/>
      <c r="P350" s="46"/>
      <c r="Q350" s="46"/>
      <c r="R350" s="46"/>
      <c r="S350" s="46"/>
      <c r="T350" s="46"/>
      <c r="Z350" s="46"/>
      <c r="AA350" s="46"/>
      <c r="AB350" s="46"/>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12" customFormat="1">
      <c r="A351" s="1"/>
      <c r="C351" s="46"/>
      <c r="D351" s="46"/>
      <c r="E351" s="46"/>
      <c r="F351" s="46"/>
      <c r="G351" s="46"/>
      <c r="H351" s="46"/>
      <c r="I351" s="46"/>
      <c r="J351" s="46"/>
      <c r="K351" s="46"/>
      <c r="L351" s="46"/>
      <c r="M351" s="46"/>
      <c r="N351" s="46"/>
      <c r="O351" s="46"/>
      <c r="P351" s="46"/>
      <c r="Q351" s="46"/>
      <c r="R351" s="46"/>
      <c r="S351" s="46"/>
      <c r="T351" s="46"/>
      <c r="Z351" s="46"/>
      <c r="AA351" s="46"/>
      <c r="AB351" s="46"/>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12" customFormat="1">
      <c r="A352" s="1"/>
      <c r="C352" s="46"/>
      <c r="D352" s="46"/>
      <c r="E352" s="46"/>
      <c r="F352" s="46"/>
      <c r="G352" s="46"/>
      <c r="H352" s="46"/>
      <c r="I352" s="46"/>
      <c r="J352" s="46"/>
      <c r="K352" s="46"/>
      <c r="L352" s="46"/>
      <c r="M352" s="46"/>
      <c r="N352" s="46"/>
      <c r="O352" s="46"/>
      <c r="P352" s="46"/>
      <c r="Q352" s="46"/>
      <c r="R352" s="46"/>
      <c r="S352" s="46"/>
      <c r="T352" s="46"/>
      <c r="Z352" s="46"/>
      <c r="AA352" s="46"/>
      <c r="AB352" s="46"/>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12" customFormat="1">
      <c r="A353" s="1"/>
      <c r="C353" s="46"/>
      <c r="D353" s="46"/>
      <c r="E353" s="46"/>
      <c r="F353" s="46"/>
      <c r="G353" s="46"/>
      <c r="H353" s="46"/>
      <c r="I353" s="46"/>
      <c r="J353" s="46"/>
      <c r="K353" s="46"/>
      <c r="L353" s="46"/>
      <c r="M353" s="46"/>
      <c r="N353" s="46"/>
      <c r="O353" s="46"/>
      <c r="P353" s="46"/>
      <c r="Q353" s="46"/>
      <c r="R353" s="46"/>
      <c r="S353" s="46"/>
      <c r="T353" s="46"/>
      <c r="Z353" s="46"/>
      <c r="AA353" s="46"/>
      <c r="AB353" s="46"/>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12" customFormat="1">
      <c r="A354" s="1"/>
      <c r="C354" s="46"/>
      <c r="D354" s="46"/>
      <c r="E354" s="46"/>
      <c r="F354" s="46"/>
      <c r="G354" s="46"/>
      <c r="H354" s="46"/>
      <c r="I354" s="46"/>
      <c r="J354" s="46"/>
      <c r="K354" s="46"/>
      <c r="L354" s="46"/>
      <c r="M354" s="46"/>
      <c r="N354" s="46"/>
      <c r="O354" s="46"/>
      <c r="P354" s="46"/>
      <c r="Q354" s="46"/>
      <c r="R354" s="46"/>
      <c r="S354" s="46"/>
      <c r="T354" s="46"/>
      <c r="Z354" s="46"/>
      <c r="AA354" s="46"/>
      <c r="AB354" s="46"/>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12" customFormat="1">
      <c r="A355" s="1"/>
      <c r="C355" s="46"/>
      <c r="D355" s="46"/>
      <c r="E355" s="46"/>
      <c r="F355" s="46"/>
      <c r="G355" s="46"/>
      <c r="H355" s="46"/>
      <c r="I355" s="46"/>
      <c r="J355" s="46"/>
      <c r="K355" s="46"/>
      <c r="L355" s="46"/>
      <c r="M355" s="46"/>
      <c r="N355" s="46"/>
      <c r="O355" s="46"/>
      <c r="P355" s="46"/>
      <c r="Q355" s="46"/>
      <c r="R355" s="46"/>
      <c r="S355" s="46"/>
      <c r="T355" s="46"/>
      <c r="Z355" s="46"/>
      <c r="AA355" s="46"/>
      <c r="AB355" s="46"/>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12" customFormat="1">
      <c r="A356" s="1"/>
      <c r="C356" s="46"/>
      <c r="D356" s="46"/>
      <c r="E356" s="46"/>
      <c r="F356" s="46"/>
      <c r="G356" s="46"/>
      <c r="H356" s="46"/>
      <c r="I356" s="46"/>
      <c r="J356" s="46"/>
      <c r="K356" s="46"/>
      <c r="L356" s="46"/>
      <c r="M356" s="46"/>
      <c r="N356" s="46"/>
      <c r="O356" s="46"/>
      <c r="P356" s="46"/>
      <c r="Q356" s="46"/>
      <c r="R356" s="46"/>
      <c r="S356" s="46"/>
      <c r="T356" s="46"/>
      <c r="Z356" s="46"/>
      <c r="AA356" s="46"/>
      <c r="AB356" s="46"/>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12" customFormat="1">
      <c r="A357" s="1"/>
      <c r="B357" s="41"/>
      <c r="C357" s="44"/>
      <c r="D357" s="44"/>
      <c r="E357" s="44"/>
      <c r="F357" s="44"/>
      <c r="G357" s="44"/>
      <c r="H357" s="44"/>
      <c r="I357" s="44"/>
      <c r="J357" s="44"/>
      <c r="K357" s="44"/>
      <c r="L357" s="44"/>
      <c r="M357" s="44"/>
      <c r="N357" s="44"/>
      <c r="O357" s="44"/>
      <c r="P357" s="44"/>
      <c r="Q357" s="44"/>
      <c r="R357" s="44"/>
      <c r="S357" s="44"/>
      <c r="T357" s="44"/>
      <c r="Z357" s="41"/>
      <c r="AA357" s="44"/>
      <c r="AB357" s="44"/>
      <c r="AN357" s="1"/>
      <c r="AO357" s="1"/>
      <c r="AP357" s="1"/>
      <c r="AQ357" s="1"/>
      <c r="AR357" s="1"/>
      <c r="AS357" s="1"/>
      <c r="AT357" s="1"/>
      <c r="AU357" s="1"/>
      <c r="AV357" s="1"/>
      <c r="AW357" s="1"/>
      <c r="AX357" s="1"/>
      <c r="AY357" s="1"/>
      <c r="AZ357" s="1"/>
      <c r="BA357" s="1"/>
      <c r="BB357" s="1"/>
      <c r="BC357" s="1"/>
      <c r="BD357" s="1"/>
      <c r="BE357" s="1"/>
      <c r="BF357" s="1"/>
      <c r="BG357" s="1"/>
      <c r="BH357" s="1"/>
      <c r="BI357" s="1"/>
    </row>
    <row r="362" spans="1:61" s="12" customFormat="1">
      <c r="A362" s="1"/>
      <c r="Z362" s="15"/>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12" customFormat="1">
      <c r="A363" s="1"/>
      <c r="Z363" s="15"/>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12" customFormat="1">
      <c r="A364" s="1"/>
      <c r="Z364" s="18"/>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12" customFormat="1">
      <c r="A365" s="1"/>
      <c r="Z365" s="4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12" customFormat="1">
      <c r="A366" s="1"/>
      <c r="B366" s="18"/>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12" customFormat="1">
      <c r="A367" s="1"/>
      <c r="B367" s="18"/>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12" customFormat="1">
      <c r="A368" s="1"/>
      <c r="B368" s="18"/>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12" customFormat="1">
      <c r="A369" s="1"/>
      <c r="B369" s="18"/>
      <c r="C369" s="14"/>
      <c r="D369" s="14"/>
      <c r="E369" s="14"/>
      <c r="F369" s="14"/>
      <c r="G369" s="14"/>
      <c r="H369" s="14"/>
      <c r="I369" s="14"/>
      <c r="J369" s="14"/>
      <c r="K369" s="14"/>
      <c r="L369" s="14"/>
      <c r="M369" s="14"/>
      <c r="N369" s="14"/>
      <c r="O369" s="14"/>
      <c r="P369" s="14"/>
      <c r="Q369" s="14"/>
      <c r="R369" s="14"/>
      <c r="S369" s="14"/>
      <c r="T369" s="14"/>
      <c r="Z369" s="14"/>
      <c r="AA369" s="14"/>
      <c r="AB369" s="14"/>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12" customFormat="1">
      <c r="A370" s="1"/>
      <c r="B370" s="18"/>
      <c r="C370" s="14"/>
      <c r="D370" s="14"/>
      <c r="E370" s="14"/>
      <c r="F370" s="14"/>
      <c r="G370" s="14"/>
      <c r="H370" s="14"/>
      <c r="I370" s="14"/>
      <c r="J370" s="14"/>
      <c r="K370" s="14"/>
      <c r="L370" s="14"/>
      <c r="M370" s="14"/>
      <c r="N370" s="14"/>
      <c r="O370" s="14"/>
      <c r="P370" s="14"/>
      <c r="Q370" s="14"/>
      <c r="R370" s="14"/>
      <c r="S370" s="14"/>
      <c r="T370" s="14"/>
      <c r="Z370" s="14"/>
      <c r="AA370" s="14"/>
      <c r="AB370" s="14"/>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12" customFormat="1">
      <c r="A371" s="1"/>
      <c r="B371" s="18"/>
      <c r="C371" s="45"/>
      <c r="D371" s="45"/>
      <c r="E371" s="45"/>
      <c r="F371" s="45"/>
      <c r="G371" s="45"/>
      <c r="H371" s="45"/>
      <c r="I371" s="45"/>
      <c r="J371" s="45"/>
      <c r="K371" s="45"/>
      <c r="L371" s="45"/>
      <c r="M371" s="45"/>
      <c r="N371" s="45"/>
      <c r="O371" s="45"/>
      <c r="P371" s="45"/>
      <c r="Q371" s="45"/>
      <c r="R371" s="45"/>
      <c r="S371" s="45"/>
      <c r="T371" s="45"/>
      <c r="Z371" s="18"/>
      <c r="AA371" s="45"/>
      <c r="AB371" s="45"/>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12" customFormat="1">
      <c r="A372" s="1"/>
      <c r="B372" s="41"/>
      <c r="C372" s="44"/>
      <c r="D372" s="44"/>
      <c r="E372" s="44"/>
      <c r="F372" s="44"/>
      <c r="G372" s="44"/>
      <c r="H372" s="44"/>
      <c r="I372" s="44"/>
      <c r="J372" s="44"/>
      <c r="K372" s="44"/>
      <c r="L372" s="44"/>
      <c r="M372" s="44"/>
      <c r="N372" s="44"/>
      <c r="O372" s="44"/>
      <c r="P372" s="44"/>
      <c r="Q372" s="44"/>
      <c r="R372" s="44"/>
      <c r="S372" s="44"/>
      <c r="T372" s="44"/>
      <c r="Z372" s="41"/>
      <c r="AA372" s="44"/>
      <c r="AB372" s="44"/>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12" customFormat="1">
      <c r="A373" s="1"/>
      <c r="C373" s="46"/>
      <c r="D373" s="46"/>
      <c r="E373" s="46"/>
      <c r="F373" s="46"/>
      <c r="G373" s="46"/>
      <c r="H373" s="46"/>
      <c r="I373" s="46"/>
      <c r="J373" s="46"/>
      <c r="K373" s="46"/>
      <c r="L373" s="46"/>
      <c r="M373" s="46"/>
      <c r="N373" s="46"/>
      <c r="O373" s="46"/>
      <c r="P373" s="46"/>
      <c r="Q373" s="46"/>
      <c r="R373" s="46"/>
      <c r="S373" s="46"/>
      <c r="T373" s="46"/>
      <c r="Z373" s="46"/>
      <c r="AA373" s="46"/>
      <c r="AB373" s="46"/>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12" customFormat="1">
      <c r="A374" s="1"/>
      <c r="C374" s="46"/>
      <c r="D374" s="46"/>
      <c r="E374" s="46"/>
      <c r="F374" s="46"/>
      <c r="G374" s="46"/>
      <c r="H374" s="46"/>
      <c r="I374" s="46"/>
      <c r="J374" s="46"/>
      <c r="K374" s="46"/>
      <c r="L374" s="46"/>
      <c r="M374" s="46"/>
      <c r="N374" s="46"/>
      <c r="O374" s="46"/>
      <c r="P374" s="46"/>
      <c r="Q374" s="46"/>
      <c r="R374" s="46"/>
      <c r="S374" s="46"/>
      <c r="T374" s="46"/>
      <c r="Z374" s="46"/>
      <c r="AA374" s="46"/>
      <c r="AB374" s="46"/>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12" customFormat="1">
      <c r="A375" s="1"/>
      <c r="C375" s="46"/>
      <c r="D375" s="46"/>
      <c r="E375" s="46"/>
      <c r="F375" s="46"/>
      <c r="G375" s="46"/>
      <c r="H375" s="46"/>
      <c r="I375" s="46"/>
      <c r="J375" s="46"/>
      <c r="K375" s="46"/>
      <c r="L375" s="46"/>
      <c r="M375" s="46"/>
      <c r="N375" s="46"/>
      <c r="O375" s="46"/>
      <c r="P375" s="46"/>
      <c r="Q375" s="46"/>
      <c r="R375" s="46"/>
      <c r="S375" s="46"/>
      <c r="T375" s="46"/>
      <c r="Z375" s="46"/>
      <c r="AA375" s="46"/>
      <c r="AB375" s="46"/>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12" customFormat="1">
      <c r="A376" s="1"/>
      <c r="C376" s="46"/>
      <c r="D376" s="46"/>
      <c r="E376" s="46"/>
      <c r="F376" s="46"/>
      <c r="G376" s="46"/>
      <c r="H376" s="46"/>
      <c r="I376" s="46"/>
      <c r="J376" s="46"/>
      <c r="K376" s="46"/>
      <c r="L376" s="46"/>
      <c r="M376" s="46"/>
      <c r="N376" s="46"/>
      <c r="O376" s="46"/>
      <c r="P376" s="46"/>
      <c r="Q376" s="46"/>
      <c r="R376" s="46"/>
      <c r="S376" s="46"/>
      <c r="T376" s="46"/>
      <c r="Z376" s="46"/>
      <c r="AA376" s="46"/>
      <c r="AB376" s="46"/>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12" customFormat="1">
      <c r="A377" s="1"/>
      <c r="C377" s="46"/>
      <c r="D377" s="46"/>
      <c r="E377" s="46"/>
      <c r="F377" s="46"/>
      <c r="G377" s="46"/>
      <c r="H377" s="46"/>
      <c r="I377" s="46"/>
      <c r="J377" s="46"/>
      <c r="K377" s="46"/>
      <c r="L377" s="46"/>
      <c r="M377" s="46"/>
      <c r="N377" s="46"/>
      <c r="O377" s="46"/>
      <c r="P377" s="46"/>
      <c r="Q377" s="46"/>
      <c r="R377" s="46"/>
      <c r="S377" s="46"/>
      <c r="T377" s="46"/>
      <c r="Z377" s="46"/>
      <c r="AA377" s="46"/>
      <c r="AB377" s="46"/>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12" customFormat="1">
      <c r="A378" s="1"/>
      <c r="C378" s="46"/>
      <c r="D378" s="46"/>
      <c r="E378" s="46"/>
      <c r="F378" s="46"/>
      <c r="G378" s="46"/>
      <c r="H378" s="46"/>
      <c r="I378" s="46"/>
      <c r="J378" s="46"/>
      <c r="K378" s="46"/>
      <c r="L378" s="46"/>
      <c r="M378" s="46"/>
      <c r="N378" s="46"/>
      <c r="O378" s="46"/>
      <c r="P378" s="46"/>
      <c r="Q378" s="46"/>
      <c r="R378" s="46"/>
      <c r="S378" s="46"/>
      <c r="T378" s="46"/>
      <c r="Z378" s="46"/>
      <c r="AA378" s="46"/>
      <c r="AB378" s="46"/>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12" customFormat="1">
      <c r="A379" s="1"/>
      <c r="C379" s="46"/>
      <c r="D379" s="46"/>
      <c r="E379" s="46"/>
      <c r="F379" s="46"/>
      <c r="G379" s="46"/>
      <c r="H379" s="46"/>
      <c r="I379" s="46"/>
      <c r="J379" s="46"/>
      <c r="K379" s="46"/>
      <c r="L379" s="46"/>
      <c r="M379" s="46"/>
      <c r="N379" s="46"/>
      <c r="O379" s="46"/>
      <c r="P379" s="46"/>
      <c r="Q379" s="46"/>
      <c r="R379" s="46"/>
      <c r="S379" s="46"/>
      <c r="T379" s="46"/>
      <c r="Z379" s="46"/>
      <c r="AA379" s="46"/>
      <c r="AB379" s="46"/>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12" customFormat="1">
      <c r="A380" s="1"/>
      <c r="C380" s="46"/>
      <c r="D380" s="46"/>
      <c r="E380" s="46"/>
      <c r="F380" s="46"/>
      <c r="G380" s="46"/>
      <c r="H380" s="46"/>
      <c r="I380" s="46"/>
      <c r="J380" s="46"/>
      <c r="K380" s="46"/>
      <c r="L380" s="46"/>
      <c r="M380" s="46"/>
      <c r="N380" s="46"/>
      <c r="O380" s="46"/>
      <c r="P380" s="46"/>
      <c r="Q380" s="46"/>
      <c r="R380" s="46"/>
      <c r="S380" s="46"/>
      <c r="T380" s="46"/>
      <c r="Z380" s="46"/>
      <c r="AA380" s="46"/>
      <c r="AB380" s="46"/>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12" customFormat="1">
      <c r="A381" s="1"/>
      <c r="C381" s="46"/>
      <c r="D381" s="46"/>
      <c r="E381" s="46"/>
      <c r="F381" s="46"/>
      <c r="G381" s="46"/>
      <c r="H381" s="46"/>
      <c r="I381" s="46"/>
      <c r="J381" s="46"/>
      <c r="K381" s="46"/>
      <c r="L381" s="46"/>
      <c r="M381" s="46"/>
      <c r="N381" s="46"/>
      <c r="O381" s="46"/>
      <c r="P381" s="46"/>
      <c r="Q381" s="46"/>
      <c r="R381" s="46"/>
      <c r="S381" s="46"/>
      <c r="T381" s="46"/>
      <c r="Z381" s="46"/>
      <c r="AA381" s="46"/>
      <c r="AB381" s="46"/>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12" customFormat="1">
      <c r="A382" s="1"/>
      <c r="C382" s="46"/>
      <c r="D382" s="46"/>
      <c r="E382" s="46"/>
      <c r="F382" s="46"/>
      <c r="G382" s="46"/>
      <c r="H382" s="46"/>
      <c r="I382" s="46"/>
      <c r="J382" s="46"/>
      <c r="K382" s="46"/>
      <c r="L382" s="46"/>
      <c r="M382" s="46"/>
      <c r="N382" s="46"/>
      <c r="O382" s="46"/>
      <c r="P382" s="46"/>
      <c r="Q382" s="46"/>
      <c r="R382" s="46"/>
      <c r="S382" s="46"/>
      <c r="T382" s="46"/>
      <c r="Z382" s="46"/>
      <c r="AA382" s="46"/>
      <c r="AB382" s="46"/>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12" customFormat="1">
      <c r="A383" s="1"/>
      <c r="C383" s="46"/>
      <c r="D383" s="46"/>
      <c r="E383" s="46"/>
      <c r="F383" s="46"/>
      <c r="G383" s="46"/>
      <c r="H383" s="46"/>
      <c r="I383" s="46"/>
      <c r="J383" s="46"/>
      <c r="K383" s="46"/>
      <c r="L383" s="46"/>
      <c r="M383" s="46"/>
      <c r="N383" s="46"/>
      <c r="O383" s="46"/>
      <c r="P383" s="46"/>
      <c r="Q383" s="46"/>
      <c r="R383" s="46"/>
      <c r="S383" s="46"/>
      <c r="T383" s="46"/>
      <c r="Z383" s="46"/>
      <c r="AA383" s="46"/>
      <c r="AB383" s="46"/>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12" customFormat="1">
      <c r="A384" s="1"/>
      <c r="C384" s="46"/>
      <c r="D384" s="46"/>
      <c r="E384" s="46"/>
      <c r="F384" s="46"/>
      <c r="G384" s="46"/>
      <c r="H384" s="46"/>
      <c r="I384" s="46"/>
      <c r="J384" s="46"/>
      <c r="K384" s="46"/>
      <c r="L384" s="46"/>
      <c r="M384" s="46"/>
      <c r="N384" s="46"/>
      <c r="O384" s="46"/>
      <c r="P384" s="46"/>
      <c r="Q384" s="46"/>
      <c r="R384" s="46"/>
      <c r="S384" s="46"/>
      <c r="T384" s="46"/>
      <c r="Z384" s="46"/>
      <c r="AA384" s="46"/>
      <c r="AB384" s="46"/>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12" customFormat="1">
      <c r="A385" s="1"/>
      <c r="C385" s="46"/>
      <c r="D385" s="46"/>
      <c r="E385" s="46"/>
      <c r="F385" s="46"/>
      <c r="G385" s="46"/>
      <c r="H385" s="46"/>
      <c r="I385" s="46"/>
      <c r="J385" s="46"/>
      <c r="K385" s="46"/>
      <c r="L385" s="46"/>
      <c r="M385" s="46"/>
      <c r="N385" s="46"/>
      <c r="O385" s="46"/>
      <c r="P385" s="46"/>
      <c r="Q385" s="46"/>
      <c r="R385" s="46"/>
      <c r="S385" s="46"/>
      <c r="T385" s="46"/>
      <c r="Z385" s="46"/>
      <c r="AA385" s="46"/>
      <c r="AB385" s="46"/>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12" customFormat="1">
      <c r="A386" s="1"/>
      <c r="C386" s="46"/>
      <c r="D386" s="46"/>
      <c r="E386" s="46"/>
      <c r="F386" s="46"/>
      <c r="G386" s="46"/>
      <c r="H386" s="46"/>
      <c r="I386" s="46"/>
      <c r="J386" s="46"/>
      <c r="K386" s="46"/>
      <c r="L386" s="46"/>
      <c r="M386" s="46"/>
      <c r="N386" s="46"/>
      <c r="O386" s="46"/>
      <c r="P386" s="46"/>
      <c r="Q386" s="46"/>
      <c r="R386" s="46"/>
      <c r="S386" s="46"/>
      <c r="T386" s="46"/>
      <c r="Z386" s="46"/>
      <c r="AA386" s="46"/>
      <c r="AB386" s="46"/>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12" customFormat="1">
      <c r="A387" s="1"/>
      <c r="C387" s="46"/>
      <c r="D387" s="46"/>
      <c r="E387" s="46"/>
      <c r="F387" s="46"/>
      <c r="G387" s="46"/>
      <c r="H387" s="46"/>
      <c r="I387" s="46"/>
      <c r="J387" s="46"/>
      <c r="K387" s="46"/>
      <c r="L387" s="46"/>
      <c r="M387" s="46"/>
      <c r="N387" s="46"/>
      <c r="O387" s="46"/>
      <c r="P387" s="46"/>
      <c r="Q387" s="46"/>
      <c r="R387" s="46"/>
      <c r="S387" s="46"/>
      <c r="T387" s="46"/>
      <c r="Z387" s="46"/>
      <c r="AA387" s="46"/>
      <c r="AB387" s="46"/>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12" customFormat="1">
      <c r="A388" s="1"/>
      <c r="C388" s="46"/>
      <c r="D388" s="46"/>
      <c r="E388" s="46"/>
      <c r="F388" s="46"/>
      <c r="G388" s="46"/>
      <c r="H388" s="46"/>
      <c r="I388" s="46"/>
      <c r="J388" s="46"/>
      <c r="K388" s="46"/>
      <c r="L388" s="46"/>
      <c r="M388" s="46"/>
      <c r="N388" s="46"/>
      <c r="O388" s="46"/>
      <c r="P388" s="46"/>
      <c r="Q388" s="46"/>
      <c r="R388" s="46"/>
      <c r="S388" s="46"/>
      <c r="T388" s="46"/>
      <c r="Z388" s="46"/>
      <c r="AA388" s="46"/>
      <c r="AB388" s="46"/>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12" customFormat="1">
      <c r="A389" s="1"/>
      <c r="C389" s="46"/>
      <c r="D389" s="46"/>
      <c r="E389" s="46"/>
      <c r="F389" s="46"/>
      <c r="G389" s="46"/>
      <c r="H389" s="46"/>
      <c r="I389" s="46"/>
      <c r="J389" s="46"/>
      <c r="K389" s="46"/>
      <c r="L389" s="46"/>
      <c r="M389" s="46"/>
      <c r="N389" s="46"/>
      <c r="O389" s="46"/>
      <c r="P389" s="46"/>
      <c r="Q389" s="46"/>
      <c r="R389" s="46"/>
      <c r="S389" s="46"/>
      <c r="T389" s="46"/>
      <c r="Z389" s="46"/>
      <c r="AA389" s="46"/>
      <c r="AB389" s="46"/>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12" customFormat="1">
      <c r="A390" s="1"/>
      <c r="C390" s="46"/>
      <c r="D390" s="46"/>
      <c r="E390" s="46"/>
      <c r="F390" s="46"/>
      <c r="G390" s="46"/>
      <c r="H390" s="46"/>
      <c r="I390" s="46"/>
      <c r="J390" s="46"/>
      <c r="K390" s="46"/>
      <c r="L390" s="46"/>
      <c r="M390" s="46"/>
      <c r="N390" s="46"/>
      <c r="O390" s="46"/>
      <c r="P390" s="46"/>
      <c r="Q390" s="46"/>
      <c r="R390" s="46"/>
      <c r="S390" s="46"/>
      <c r="T390" s="46"/>
      <c r="Z390" s="46"/>
      <c r="AA390" s="46"/>
      <c r="AB390" s="46"/>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12" customFormat="1">
      <c r="A391" s="1"/>
      <c r="C391" s="46"/>
      <c r="D391" s="46"/>
      <c r="E391" s="46"/>
      <c r="F391" s="46"/>
      <c r="G391" s="46"/>
      <c r="H391" s="46"/>
      <c r="I391" s="46"/>
      <c r="J391" s="46"/>
      <c r="K391" s="46"/>
      <c r="L391" s="46"/>
      <c r="M391" s="46"/>
      <c r="N391" s="46"/>
      <c r="O391" s="46"/>
      <c r="P391" s="46"/>
      <c r="Q391" s="46"/>
      <c r="R391" s="46"/>
      <c r="S391" s="46"/>
      <c r="T391" s="46"/>
      <c r="Z391" s="46"/>
      <c r="AA391" s="46"/>
      <c r="AB391" s="46"/>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12" customFormat="1">
      <c r="A392" s="1"/>
      <c r="C392" s="46"/>
      <c r="D392" s="46"/>
      <c r="E392" s="46"/>
      <c r="F392" s="46"/>
      <c r="G392" s="46"/>
      <c r="H392" s="46"/>
      <c r="I392" s="46"/>
      <c r="J392" s="46"/>
      <c r="K392" s="46"/>
      <c r="L392" s="46"/>
      <c r="M392" s="46"/>
      <c r="N392" s="46"/>
      <c r="O392" s="46"/>
      <c r="P392" s="46"/>
      <c r="Q392" s="46"/>
      <c r="R392" s="46"/>
      <c r="S392" s="46"/>
      <c r="T392" s="46"/>
      <c r="Z392" s="46"/>
      <c r="AA392" s="46"/>
      <c r="AB392" s="46"/>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12" customFormat="1">
      <c r="A393" s="1"/>
      <c r="C393" s="46"/>
      <c r="D393" s="46"/>
      <c r="E393" s="46"/>
      <c r="F393" s="46"/>
      <c r="G393" s="46"/>
      <c r="H393" s="46"/>
      <c r="I393" s="46"/>
      <c r="J393" s="46"/>
      <c r="K393" s="46"/>
      <c r="L393" s="46"/>
      <c r="M393" s="46"/>
      <c r="N393" s="46"/>
      <c r="O393" s="46"/>
      <c r="P393" s="46"/>
      <c r="Q393" s="46"/>
      <c r="R393" s="46"/>
      <c r="S393" s="46"/>
      <c r="T393" s="46"/>
      <c r="Z393" s="46"/>
      <c r="AA393" s="46"/>
      <c r="AB393" s="46"/>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12" customFormat="1">
      <c r="A394" s="1"/>
      <c r="C394" s="46"/>
      <c r="D394" s="46"/>
      <c r="E394" s="46"/>
      <c r="F394" s="46"/>
      <c r="G394" s="46"/>
      <c r="H394" s="46"/>
      <c r="I394" s="46"/>
      <c r="J394" s="46"/>
      <c r="K394" s="46"/>
      <c r="L394" s="46"/>
      <c r="M394" s="46"/>
      <c r="N394" s="46"/>
      <c r="O394" s="46"/>
      <c r="P394" s="46"/>
      <c r="Q394" s="46"/>
      <c r="R394" s="46"/>
      <c r="S394" s="46"/>
      <c r="T394" s="46"/>
      <c r="Z394" s="46"/>
      <c r="AA394" s="46"/>
      <c r="AB394" s="46"/>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12" customFormat="1">
      <c r="A395" s="1"/>
      <c r="C395" s="46"/>
      <c r="D395" s="46"/>
      <c r="E395" s="46"/>
      <c r="F395" s="46"/>
      <c r="G395" s="46"/>
      <c r="H395" s="46"/>
      <c r="I395" s="46"/>
      <c r="J395" s="46"/>
      <c r="K395" s="46"/>
      <c r="L395" s="46"/>
      <c r="M395" s="46"/>
      <c r="N395" s="46"/>
      <c r="O395" s="46"/>
      <c r="P395" s="46"/>
      <c r="Q395" s="46"/>
      <c r="R395" s="46"/>
      <c r="S395" s="46"/>
      <c r="T395" s="46"/>
      <c r="Z395" s="46"/>
      <c r="AA395" s="46"/>
      <c r="AB395" s="46"/>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12" customFormat="1">
      <c r="A396" s="1"/>
      <c r="C396" s="46"/>
      <c r="D396" s="46"/>
      <c r="E396" s="46"/>
      <c r="F396" s="46"/>
      <c r="G396" s="46"/>
      <c r="H396" s="46"/>
      <c r="I396" s="46"/>
      <c r="J396" s="46"/>
      <c r="K396" s="46"/>
      <c r="L396" s="46"/>
      <c r="M396" s="46"/>
      <c r="N396" s="46"/>
      <c r="O396" s="46"/>
      <c r="P396" s="46"/>
      <c r="Q396" s="46"/>
      <c r="R396" s="46"/>
      <c r="S396" s="46"/>
      <c r="T396" s="46"/>
      <c r="Z396" s="46"/>
      <c r="AA396" s="46"/>
      <c r="AB396" s="46"/>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12" customFormat="1">
      <c r="A397" s="1"/>
      <c r="B397" s="41"/>
      <c r="C397" s="41"/>
      <c r="D397" s="41"/>
      <c r="E397" s="41"/>
      <c r="F397" s="41"/>
      <c r="G397" s="41"/>
      <c r="H397" s="41"/>
      <c r="I397" s="41"/>
      <c r="J397" s="41"/>
      <c r="K397" s="41"/>
      <c r="L397" s="41"/>
      <c r="M397" s="41"/>
      <c r="N397" s="41"/>
      <c r="O397" s="41"/>
      <c r="P397" s="41"/>
      <c r="Q397" s="41"/>
      <c r="R397" s="41"/>
      <c r="S397" s="41"/>
      <c r="T397" s="41"/>
      <c r="Z397" s="41"/>
      <c r="AA397" s="41"/>
      <c r="AB397" s="41"/>
      <c r="AN397" s="1"/>
      <c r="AO397" s="1"/>
      <c r="AP397" s="1"/>
      <c r="AQ397" s="1"/>
      <c r="AR397" s="1"/>
      <c r="AS397" s="1"/>
      <c r="AT397" s="1"/>
      <c r="AU397" s="1"/>
      <c r="AV397" s="1"/>
      <c r="AW397" s="1"/>
      <c r="AX397" s="1"/>
      <c r="AY397" s="1"/>
      <c r="AZ397" s="1"/>
      <c r="BA397" s="1"/>
      <c r="BB397" s="1"/>
      <c r="BC397" s="1"/>
      <c r="BD397" s="1"/>
      <c r="BE397" s="1"/>
      <c r="BF397" s="1"/>
      <c r="BG397" s="1"/>
      <c r="BH397" s="1"/>
      <c r="BI397" s="1"/>
    </row>
    <row r="401" spans="1:61" s="12" customFormat="1">
      <c r="A401" s="1"/>
      <c r="Z401" s="15"/>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12" customFormat="1">
      <c r="A402" s="1"/>
      <c r="Z402" s="15"/>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12" customFormat="1">
      <c r="A403" s="1"/>
      <c r="Z403" s="15"/>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12" customFormat="1">
      <c r="A404" s="1"/>
      <c r="Z404" s="41"/>
      <c r="AN404" s="1"/>
      <c r="AO404" s="1"/>
      <c r="AP404" s="1"/>
      <c r="AQ404" s="1"/>
      <c r="AR404" s="1"/>
      <c r="AS404" s="1"/>
      <c r="AT404" s="1"/>
      <c r="AU404" s="1"/>
      <c r="AV404" s="1"/>
      <c r="AW404" s="1"/>
      <c r="AX404" s="1"/>
      <c r="AY404" s="1"/>
      <c r="AZ404" s="1"/>
      <c r="BA404" s="1"/>
      <c r="BB404" s="1"/>
      <c r="BC404" s="1"/>
      <c r="BD404" s="1"/>
      <c r="BE404" s="1"/>
      <c r="BF404" s="1"/>
      <c r="BG404" s="1"/>
      <c r="BH404" s="1"/>
      <c r="BI404" s="1"/>
    </row>
    <row r="406" spans="1:61" s="12" customFormat="1">
      <c r="A406" s="1"/>
      <c r="B406" s="18"/>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12" customFormat="1">
      <c r="A407" s="1"/>
      <c r="B407" s="18"/>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12" customFormat="1">
      <c r="A408" s="1"/>
      <c r="B408" s="18"/>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12" customFormat="1">
      <c r="A409" s="1"/>
      <c r="B409" s="18"/>
      <c r="C409" s="14"/>
      <c r="D409" s="14"/>
      <c r="E409" s="14"/>
      <c r="F409" s="14"/>
      <c r="G409" s="14"/>
      <c r="H409" s="14"/>
      <c r="I409" s="14"/>
      <c r="J409" s="14"/>
      <c r="K409" s="14"/>
      <c r="L409" s="14"/>
      <c r="M409" s="14"/>
      <c r="N409" s="14"/>
      <c r="O409" s="14"/>
      <c r="P409" s="14"/>
      <c r="Q409" s="14"/>
      <c r="R409" s="14"/>
      <c r="S409" s="14"/>
      <c r="T409" s="14"/>
      <c r="Z409" s="14"/>
      <c r="AA409" s="14"/>
      <c r="AB409" s="14"/>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12" customFormat="1">
      <c r="A410" s="1"/>
      <c r="B410" s="18"/>
      <c r="C410" s="14"/>
      <c r="D410" s="14"/>
      <c r="E410" s="14"/>
      <c r="F410" s="14"/>
      <c r="G410" s="14"/>
      <c r="H410" s="14"/>
      <c r="I410" s="14"/>
      <c r="J410" s="14"/>
      <c r="K410" s="14"/>
      <c r="L410" s="14"/>
      <c r="M410" s="14"/>
      <c r="N410" s="14"/>
      <c r="O410" s="14"/>
      <c r="P410" s="14"/>
      <c r="Q410" s="14"/>
      <c r="R410" s="14"/>
      <c r="S410" s="14"/>
      <c r="T410" s="14"/>
      <c r="Z410" s="14"/>
      <c r="AA410" s="14"/>
      <c r="AB410" s="14"/>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12" customFormat="1">
      <c r="A411" s="1"/>
      <c r="B411" s="18"/>
      <c r="C411" s="15"/>
      <c r="D411" s="15"/>
      <c r="E411" s="15"/>
      <c r="F411" s="15"/>
      <c r="G411" s="15"/>
      <c r="H411" s="15"/>
      <c r="I411" s="15"/>
      <c r="J411" s="15"/>
      <c r="K411" s="15"/>
      <c r="L411" s="15"/>
      <c r="M411" s="15"/>
      <c r="N411" s="15"/>
      <c r="O411" s="15"/>
      <c r="P411" s="15"/>
      <c r="Q411" s="15"/>
      <c r="R411" s="15"/>
      <c r="S411" s="15"/>
      <c r="T411" s="15"/>
      <c r="Z411" s="15"/>
      <c r="AA411" s="15"/>
      <c r="AB411" s="15"/>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12" customFormat="1">
      <c r="A412" s="1"/>
      <c r="B412" s="41"/>
      <c r="C412" s="41"/>
      <c r="D412" s="41"/>
      <c r="E412" s="41"/>
      <c r="F412" s="41"/>
      <c r="G412" s="41"/>
      <c r="H412" s="41"/>
      <c r="I412" s="41"/>
      <c r="J412" s="41"/>
      <c r="K412" s="41"/>
      <c r="L412" s="41"/>
      <c r="M412" s="41"/>
      <c r="N412" s="41"/>
      <c r="O412" s="41"/>
      <c r="P412" s="41"/>
      <c r="Q412" s="41"/>
      <c r="R412" s="41"/>
      <c r="S412" s="41"/>
      <c r="T412" s="41"/>
      <c r="Z412" s="41"/>
      <c r="AA412" s="41"/>
      <c r="AB412" s="4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12" customFormat="1">
      <c r="A413" s="1"/>
      <c r="C413" s="43"/>
      <c r="D413" s="43"/>
      <c r="E413" s="43"/>
      <c r="F413" s="43"/>
      <c r="G413" s="43"/>
      <c r="H413" s="43"/>
      <c r="I413" s="43"/>
      <c r="J413" s="43"/>
      <c r="K413" s="43"/>
      <c r="L413" s="43"/>
      <c r="M413" s="43"/>
      <c r="N413" s="43"/>
      <c r="O413" s="43"/>
      <c r="P413" s="43"/>
      <c r="Q413" s="43"/>
      <c r="R413" s="43"/>
      <c r="S413" s="43"/>
      <c r="T413" s="43"/>
      <c r="Z413" s="43"/>
      <c r="AA413" s="43"/>
      <c r="AB413" s="43"/>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12" customFormat="1">
      <c r="A414" s="1"/>
      <c r="C414" s="43"/>
      <c r="D414" s="43"/>
      <c r="E414" s="43"/>
      <c r="F414" s="43"/>
      <c r="G414" s="43"/>
      <c r="H414" s="43"/>
      <c r="I414" s="43"/>
      <c r="J414" s="43"/>
      <c r="K414" s="43"/>
      <c r="L414" s="43"/>
      <c r="M414" s="43"/>
      <c r="N414" s="43"/>
      <c r="O414" s="43"/>
      <c r="P414" s="43"/>
      <c r="Q414" s="43"/>
      <c r="R414" s="43"/>
      <c r="S414" s="43"/>
      <c r="T414" s="43"/>
      <c r="Z414" s="43"/>
      <c r="AA414" s="43"/>
      <c r="AB414" s="43"/>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12" customFormat="1">
      <c r="A415" s="1"/>
      <c r="C415" s="43"/>
      <c r="D415" s="43"/>
      <c r="E415" s="43"/>
      <c r="F415" s="43"/>
      <c r="G415" s="43"/>
      <c r="H415" s="43"/>
      <c r="I415" s="43"/>
      <c r="J415" s="43"/>
      <c r="K415" s="43"/>
      <c r="L415" s="43"/>
      <c r="M415" s="43"/>
      <c r="N415" s="43"/>
      <c r="O415" s="43"/>
      <c r="P415" s="43"/>
      <c r="Q415" s="43"/>
      <c r="R415" s="43"/>
      <c r="S415" s="43"/>
      <c r="T415" s="43"/>
      <c r="Z415" s="43"/>
      <c r="AA415" s="43"/>
      <c r="AB415" s="43"/>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12" customFormat="1">
      <c r="A416" s="1"/>
      <c r="C416" s="43"/>
      <c r="D416" s="43"/>
      <c r="E416" s="43"/>
      <c r="F416" s="43"/>
      <c r="G416" s="43"/>
      <c r="H416" s="43"/>
      <c r="I416" s="43"/>
      <c r="J416" s="43"/>
      <c r="K416" s="43"/>
      <c r="L416" s="43"/>
      <c r="M416" s="43"/>
      <c r="N416" s="43"/>
      <c r="O416" s="43"/>
      <c r="P416" s="43"/>
      <c r="Q416" s="43"/>
      <c r="R416" s="43"/>
      <c r="S416" s="43"/>
      <c r="T416" s="43"/>
      <c r="Z416" s="43"/>
      <c r="AA416" s="43"/>
      <c r="AB416" s="43"/>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12" customFormat="1">
      <c r="A417" s="1"/>
      <c r="C417" s="43"/>
      <c r="D417" s="43"/>
      <c r="E417" s="43"/>
      <c r="F417" s="43"/>
      <c r="G417" s="43"/>
      <c r="H417" s="43"/>
      <c r="I417" s="43"/>
      <c r="J417" s="43"/>
      <c r="K417" s="43"/>
      <c r="L417" s="43"/>
      <c r="M417" s="43"/>
      <c r="N417" s="43"/>
      <c r="O417" s="43"/>
      <c r="P417" s="43"/>
      <c r="Q417" s="43"/>
      <c r="R417" s="43"/>
      <c r="S417" s="43"/>
      <c r="T417" s="43"/>
      <c r="Z417" s="43"/>
      <c r="AA417" s="43"/>
      <c r="AB417" s="43"/>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12" customFormat="1">
      <c r="A418" s="1"/>
      <c r="C418" s="43"/>
      <c r="D418" s="43"/>
      <c r="E418" s="43"/>
      <c r="F418" s="43"/>
      <c r="G418" s="43"/>
      <c r="H418" s="43"/>
      <c r="I418" s="43"/>
      <c r="J418" s="43"/>
      <c r="K418" s="43"/>
      <c r="L418" s="43"/>
      <c r="M418" s="43"/>
      <c r="N418" s="43"/>
      <c r="O418" s="43"/>
      <c r="P418" s="43"/>
      <c r="Q418" s="43"/>
      <c r="R418" s="43"/>
      <c r="S418" s="43"/>
      <c r="T418" s="43"/>
      <c r="Z418" s="43"/>
      <c r="AA418" s="43"/>
      <c r="AB418" s="43"/>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12" customFormat="1">
      <c r="A419" s="1"/>
      <c r="C419" s="43"/>
      <c r="D419" s="43"/>
      <c r="E419" s="43"/>
      <c r="F419" s="43"/>
      <c r="G419" s="43"/>
      <c r="H419" s="43"/>
      <c r="I419" s="43"/>
      <c r="J419" s="43"/>
      <c r="K419" s="43"/>
      <c r="L419" s="43"/>
      <c r="M419" s="43"/>
      <c r="N419" s="43"/>
      <c r="O419" s="43"/>
      <c r="P419" s="43"/>
      <c r="Q419" s="43"/>
      <c r="R419" s="43"/>
      <c r="S419" s="43"/>
      <c r="T419" s="43"/>
      <c r="Z419" s="43"/>
      <c r="AA419" s="43"/>
      <c r="AB419" s="43"/>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12" customFormat="1">
      <c r="A420" s="1"/>
      <c r="C420" s="43"/>
      <c r="D420" s="43"/>
      <c r="E420" s="43"/>
      <c r="F420" s="43"/>
      <c r="G420" s="43"/>
      <c r="H420" s="43"/>
      <c r="I420" s="43"/>
      <c r="J420" s="43"/>
      <c r="K420" s="43"/>
      <c r="L420" s="43"/>
      <c r="M420" s="43"/>
      <c r="N420" s="43"/>
      <c r="O420" s="43"/>
      <c r="P420" s="43"/>
      <c r="Q420" s="43"/>
      <c r="R420" s="43"/>
      <c r="S420" s="43"/>
      <c r="T420" s="43"/>
      <c r="Z420" s="43"/>
      <c r="AA420" s="43"/>
      <c r="AB420" s="43"/>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12" customFormat="1">
      <c r="A421" s="1"/>
      <c r="C421" s="43"/>
      <c r="D421" s="43"/>
      <c r="E421" s="43"/>
      <c r="F421" s="43"/>
      <c r="G421" s="43"/>
      <c r="H421" s="43"/>
      <c r="I421" s="43"/>
      <c r="J421" s="43"/>
      <c r="K421" s="43"/>
      <c r="L421" s="43"/>
      <c r="M421" s="43"/>
      <c r="N421" s="43"/>
      <c r="O421" s="43"/>
      <c r="P421" s="43"/>
      <c r="Q421" s="43"/>
      <c r="R421" s="43"/>
      <c r="S421" s="43"/>
      <c r="T421" s="43"/>
      <c r="Z421" s="43"/>
      <c r="AA421" s="43"/>
      <c r="AB421" s="43"/>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12" customFormat="1">
      <c r="A422" s="1"/>
      <c r="C422" s="43"/>
      <c r="D422" s="43"/>
      <c r="E422" s="43"/>
      <c r="F422" s="43"/>
      <c r="G422" s="43"/>
      <c r="H422" s="43"/>
      <c r="I422" s="43"/>
      <c r="J422" s="43"/>
      <c r="K422" s="43"/>
      <c r="L422" s="43"/>
      <c r="M422" s="43"/>
      <c r="N422" s="43"/>
      <c r="O422" s="43"/>
      <c r="P422" s="43"/>
      <c r="Q422" s="43"/>
      <c r="R422" s="43"/>
      <c r="S422" s="43"/>
      <c r="T422" s="43"/>
      <c r="Z422" s="43"/>
      <c r="AA422" s="43"/>
      <c r="AB422" s="43"/>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12" customFormat="1">
      <c r="A423" s="1"/>
      <c r="C423" s="43"/>
      <c r="D423" s="43"/>
      <c r="E423" s="43"/>
      <c r="F423" s="43"/>
      <c r="G423" s="43"/>
      <c r="H423" s="43"/>
      <c r="I423" s="43"/>
      <c r="J423" s="43"/>
      <c r="K423" s="43"/>
      <c r="L423" s="43"/>
      <c r="M423" s="43"/>
      <c r="N423" s="43"/>
      <c r="O423" s="43"/>
      <c r="P423" s="43"/>
      <c r="Q423" s="43"/>
      <c r="R423" s="43"/>
      <c r="S423" s="43"/>
      <c r="T423" s="43"/>
      <c r="Z423" s="43"/>
      <c r="AA423" s="43"/>
      <c r="AB423" s="43"/>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12" customFormat="1">
      <c r="A424" s="1"/>
      <c r="C424" s="43"/>
      <c r="D424" s="43"/>
      <c r="E424" s="43"/>
      <c r="F424" s="43"/>
      <c r="G424" s="43"/>
      <c r="H424" s="43"/>
      <c r="I424" s="43"/>
      <c r="J424" s="43"/>
      <c r="K424" s="43"/>
      <c r="L424" s="43"/>
      <c r="M424" s="43"/>
      <c r="N424" s="43"/>
      <c r="O424" s="43"/>
      <c r="P424" s="43"/>
      <c r="Q424" s="43"/>
      <c r="R424" s="43"/>
      <c r="S424" s="43"/>
      <c r="T424" s="43"/>
      <c r="Z424" s="43"/>
      <c r="AA424" s="43"/>
      <c r="AB424" s="43"/>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12" customFormat="1">
      <c r="A425" s="1"/>
      <c r="C425" s="43"/>
      <c r="D425" s="43"/>
      <c r="E425" s="43"/>
      <c r="F425" s="43"/>
      <c r="G425" s="43"/>
      <c r="H425" s="43"/>
      <c r="I425" s="43"/>
      <c r="J425" s="43"/>
      <c r="K425" s="43"/>
      <c r="L425" s="43"/>
      <c r="M425" s="43"/>
      <c r="N425" s="43"/>
      <c r="O425" s="43"/>
      <c r="P425" s="43"/>
      <c r="Q425" s="43"/>
      <c r="R425" s="43"/>
      <c r="S425" s="43"/>
      <c r="T425" s="43"/>
      <c r="Z425" s="43"/>
      <c r="AA425" s="43"/>
      <c r="AB425" s="43"/>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12" customFormat="1">
      <c r="A426" s="1"/>
      <c r="C426" s="43"/>
      <c r="D426" s="43"/>
      <c r="E426" s="43"/>
      <c r="F426" s="43"/>
      <c r="G426" s="43"/>
      <c r="H426" s="43"/>
      <c r="I426" s="43"/>
      <c r="J426" s="43"/>
      <c r="K426" s="43"/>
      <c r="L426" s="43"/>
      <c r="M426" s="43"/>
      <c r="N426" s="43"/>
      <c r="O426" s="43"/>
      <c r="P426" s="43"/>
      <c r="Q426" s="43"/>
      <c r="R426" s="43"/>
      <c r="S426" s="43"/>
      <c r="T426" s="43"/>
      <c r="Z426" s="43"/>
      <c r="AA426" s="43"/>
      <c r="AB426" s="43"/>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12" customFormat="1">
      <c r="A427" s="1"/>
      <c r="C427" s="43"/>
      <c r="D427" s="43"/>
      <c r="E427" s="43"/>
      <c r="F427" s="43"/>
      <c r="G427" s="43"/>
      <c r="H427" s="43"/>
      <c r="I427" s="43"/>
      <c r="J427" s="43"/>
      <c r="K427" s="43"/>
      <c r="L427" s="43"/>
      <c r="M427" s="43"/>
      <c r="N427" s="43"/>
      <c r="O427" s="43"/>
      <c r="P427" s="43"/>
      <c r="Q427" s="43"/>
      <c r="R427" s="43"/>
      <c r="S427" s="43"/>
      <c r="T427" s="43"/>
      <c r="Z427" s="43"/>
      <c r="AA427" s="43"/>
      <c r="AB427" s="43"/>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12" customFormat="1">
      <c r="A428" s="1"/>
      <c r="C428" s="43"/>
      <c r="D428" s="43"/>
      <c r="E428" s="43"/>
      <c r="F428" s="43"/>
      <c r="G428" s="43"/>
      <c r="H428" s="43"/>
      <c r="I428" s="43"/>
      <c r="J428" s="43"/>
      <c r="K428" s="43"/>
      <c r="L428" s="43"/>
      <c r="M428" s="43"/>
      <c r="N428" s="43"/>
      <c r="O428" s="43"/>
      <c r="P428" s="43"/>
      <c r="Q428" s="43"/>
      <c r="R428" s="43"/>
      <c r="S428" s="43"/>
      <c r="T428" s="43"/>
      <c r="Z428" s="43"/>
      <c r="AA428" s="43"/>
      <c r="AB428" s="43"/>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12" customFormat="1">
      <c r="A429" s="1"/>
      <c r="C429" s="43"/>
      <c r="D429" s="43"/>
      <c r="E429" s="43"/>
      <c r="F429" s="43"/>
      <c r="G429" s="43"/>
      <c r="H429" s="43"/>
      <c r="I429" s="43"/>
      <c r="J429" s="43"/>
      <c r="K429" s="43"/>
      <c r="L429" s="43"/>
      <c r="M429" s="43"/>
      <c r="N429" s="43"/>
      <c r="O429" s="43"/>
      <c r="P429" s="43"/>
      <c r="Q429" s="43"/>
      <c r="R429" s="43"/>
      <c r="S429" s="43"/>
      <c r="T429" s="43"/>
      <c r="Z429" s="43"/>
      <c r="AA429" s="43"/>
      <c r="AB429" s="43"/>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12" customFormat="1">
      <c r="A430" s="1"/>
      <c r="C430" s="43"/>
      <c r="D430" s="43"/>
      <c r="E430" s="43"/>
      <c r="F430" s="43"/>
      <c r="G430" s="43"/>
      <c r="H430" s="43"/>
      <c r="I430" s="43"/>
      <c r="J430" s="43"/>
      <c r="K430" s="43"/>
      <c r="L430" s="43"/>
      <c r="M430" s="43"/>
      <c r="N430" s="43"/>
      <c r="O430" s="43"/>
      <c r="P430" s="43"/>
      <c r="Q430" s="43"/>
      <c r="R430" s="43"/>
      <c r="S430" s="43"/>
      <c r="T430" s="43"/>
      <c r="Z430" s="43"/>
      <c r="AA430" s="43"/>
      <c r="AB430" s="43"/>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12" customFormat="1">
      <c r="A431" s="1"/>
      <c r="C431" s="43"/>
      <c r="D431" s="43"/>
      <c r="E431" s="43"/>
      <c r="F431" s="43"/>
      <c r="G431" s="43"/>
      <c r="H431" s="43"/>
      <c r="I431" s="43"/>
      <c r="J431" s="43"/>
      <c r="K431" s="43"/>
      <c r="L431" s="43"/>
      <c r="M431" s="43"/>
      <c r="N431" s="43"/>
      <c r="O431" s="43"/>
      <c r="P431" s="43"/>
      <c r="Q431" s="43"/>
      <c r="R431" s="43"/>
      <c r="S431" s="43"/>
      <c r="T431" s="43"/>
      <c r="Z431" s="43"/>
      <c r="AA431" s="43"/>
      <c r="AB431" s="43"/>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12" customFormat="1">
      <c r="A432" s="1"/>
      <c r="C432" s="43"/>
      <c r="D432" s="43"/>
      <c r="E432" s="43"/>
      <c r="F432" s="43"/>
      <c r="G432" s="43"/>
      <c r="H432" s="43"/>
      <c r="I432" s="43"/>
      <c r="J432" s="43"/>
      <c r="K432" s="43"/>
      <c r="L432" s="43"/>
      <c r="M432" s="43"/>
      <c r="N432" s="43"/>
      <c r="O432" s="43"/>
      <c r="P432" s="43"/>
      <c r="Q432" s="43"/>
      <c r="R432" s="43"/>
      <c r="S432" s="43"/>
      <c r="T432" s="43"/>
      <c r="Z432" s="43"/>
      <c r="AA432" s="43"/>
      <c r="AB432" s="43"/>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12" customFormat="1">
      <c r="A433" s="1"/>
      <c r="C433" s="43"/>
      <c r="D433" s="43"/>
      <c r="E433" s="43"/>
      <c r="F433" s="43"/>
      <c r="G433" s="43"/>
      <c r="H433" s="43"/>
      <c r="I433" s="43"/>
      <c r="J433" s="43"/>
      <c r="K433" s="43"/>
      <c r="L433" s="43"/>
      <c r="M433" s="43"/>
      <c r="N433" s="43"/>
      <c r="O433" s="43"/>
      <c r="P433" s="43"/>
      <c r="Q433" s="43"/>
      <c r="R433" s="43"/>
      <c r="S433" s="43"/>
      <c r="T433" s="43"/>
      <c r="Z433" s="43"/>
      <c r="AA433" s="43"/>
      <c r="AB433" s="43"/>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12" customFormat="1">
      <c r="A434" s="1"/>
      <c r="C434" s="43"/>
      <c r="D434" s="43"/>
      <c r="E434" s="43"/>
      <c r="F434" s="43"/>
      <c r="G434" s="43"/>
      <c r="H434" s="43"/>
      <c r="I434" s="43"/>
      <c r="J434" s="43"/>
      <c r="K434" s="43"/>
      <c r="L434" s="43"/>
      <c r="M434" s="43"/>
      <c r="N434" s="43"/>
      <c r="O434" s="43"/>
      <c r="P434" s="43"/>
      <c r="Q434" s="43"/>
      <c r="R434" s="43"/>
      <c r="S434" s="43"/>
      <c r="T434" s="43"/>
      <c r="Z434" s="43"/>
      <c r="AA434" s="43"/>
      <c r="AB434" s="43"/>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12" customFormat="1">
      <c r="A435" s="1"/>
      <c r="C435" s="43"/>
      <c r="D435" s="43"/>
      <c r="E435" s="43"/>
      <c r="F435" s="43"/>
      <c r="G435" s="43"/>
      <c r="H435" s="43"/>
      <c r="I435" s="43"/>
      <c r="J435" s="43"/>
      <c r="K435" s="43"/>
      <c r="L435" s="43"/>
      <c r="M435" s="43"/>
      <c r="N435" s="43"/>
      <c r="O435" s="43"/>
      <c r="P435" s="43"/>
      <c r="Q435" s="43"/>
      <c r="R435" s="43"/>
      <c r="S435" s="43"/>
      <c r="T435" s="43"/>
      <c r="Z435" s="43"/>
      <c r="AA435" s="43"/>
      <c r="AB435" s="43"/>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12" customFormat="1">
      <c r="A436" s="1"/>
      <c r="C436" s="43"/>
      <c r="D436" s="43"/>
      <c r="E436" s="43"/>
      <c r="F436" s="43"/>
      <c r="G436" s="43"/>
      <c r="H436" s="43"/>
      <c r="I436" s="43"/>
      <c r="J436" s="43"/>
      <c r="K436" s="43"/>
      <c r="L436" s="43"/>
      <c r="M436" s="43"/>
      <c r="N436" s="43"/>
      <c r="O436" s="43"/>
      <c r="P436" s="43"/>
      <c r="Q436" s="43"/>
      <c r="R436" s="43"/>
      <c r="S436" s="43"/>
      <c r="T436" s="43"/>
      <c r="Z436" s="43"/>
      <c r="AA436" s="43"/>
      <c r="AB436" s="43"/>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12" customFormat="1">
      <c r="A437" s="1"/>
      <c r="B437" s="41"/>
      <c r="C437" s="41"/>
      <c r="D437" s="41"/>
      <c r="E437" s="41"/>
      <c r="F437" s="41"/>
      <c r="G437" s="41"/>
      <c r="H437" s="41"/>
      <c r="I437" s="41"/>
      <c r="J437" s="41"/>
      <c r="K437" s="41"/>
      <c r="L437" s="41"/>
      <c r="M437" s="41"/>
      <c r="N437" s="41"/>
      <c r="O437" s="41"/>
      <c r="P437" s="41"/>
      <c r="Q437" s="41"/>
      <c r="R437" s="41"/>
      <c r="S437" s="41"/>
      <c r="T437" s="41"/>
      <c r="Z437" s="41"/>
      <c r="AA437" s="41"/>
      <c r="AB437" s="41"/>
      <c r="AN437" s="1"/>
      <c r="AO437" s="1"/>
      <c r="AP437" s="1"/>
      <c r="AQ437" s="1"/>
      <c r="AR437" s="1"/>
      <c r="AS437" s="1"/>
      <c r="AT437" s="1"/>
      <c r="AU437" s="1"/>
      <c r="AV437" s="1"/>
      <c r="AW437" s="1"/>
      <c r="AX437" s="1"/>
      <c r="AY437" s="1"/>
      <c r="AZ437" s="1"/>
      <c r="BA437" s="1"/>
      <c r="BB437" s="1"/>
      <c r="BC437" s="1"/>
      <c r="BD437" s="1"/>
      <c r="BE437" s="1"/>
      <c r="BF437" s="1"/>
      <c r="BG437" s="1"/>
      <c r="BH437" s="1"/>
      <c r="BI437" s="1"/>
    </row>
    <row r="440" spans="1:61" s="12" customFormat="1">
      <c r="A440" s="1"/>
      <c r="Z440" s="15"/>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12" customFormat="1">
      <c r="A441" s="1"/>
      <c r="Z441" s="15"/>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12" customFormat="1">
      <c r="A442" s="1"/>
      <c r="Z442" s="15"/>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12" customFormat="1">
      <c r="A443" s="1"/>
      <c r="Z443" s="41"/>
      <c r="AN443" s="1"/>
      <c r="AO443" s="1"/>
      <c r="AP443" s="1"/>
      <c r="AQ443" s="1"/>
      <c r="AR443" s="1"/>
      <c r="AS443" s="1"/>
      <c r="AT443" s="1"/>
      <c r="AU443" s="1"/>
      <c r="AV443" s="1"/>
      <c r="AW443" s="1"/>
      <c r="AX443" s="1"/>
      <c r="AY443" s="1"/>
      <c r="AZ443" s="1"/>
      <c r="BA443" s="1"/>
      <c r="BB443" s="1"/>
      <c r="BC443" s="1"/>
      <c r="BD443" s="1"/>
      <c r="BE443" s="1"/>
      <c r="BF443" s="1"/>
      <c r="BG443" s="1"/>
      <c r="BH443" s="1"/>
      <c r="BI443" s="1"/>
    </row>
    <row r="446" spans="1:61" s="12" customFormat="1">
      <c r="A446" s="1"/>
      <c r="B446" s="18"/>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12" customFormat="1">
      <c r="A447" s="1"/>
      <c r="B447" s="18"/>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12" customFormat="1">
      <c r="A448" s="1"/>
      <c r="B448" s="18"/>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12" customFormat="1">
      <c r="A449" s="1"/>
      <c r="B449" s="18"/>
      <c r="C449" s="14"/>
      <c r="D449" s="14"/>
      <c r="E449" s="14"/>
      <c r="F449" s="14"/>
      <c r="G449" s="14"/>
      <c r="H449" s="14"/>
      <c r="I449" s="14"/>
      <c r="J449" s="14"/>
      <c r="K449" s="14"/>
      <c r="L449" s="14"/>
      <c r="M449" s="14"/>
      <c r="N449" s="14"/>
      <c r="O449" s="14"/>
      <c r="P449" s="14"/>
      <c r="Q449" s="14"/>
      <c r="R449" s="14"/>
      <c r="S449" s="14"/>
      <c r="T449" s="14"/>
      <c r="Z449" s="14"/>
      <c r="AA449" s="14"/>
      <c r="AB449" s="14"/>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12" customFormat="1">
      <c r="A450" s="1"/>
      <c r="B450" s="18"/>
      <c r="C450" s="14"/>
      <c r="D450" s="14"/>
      <c r="E450" s="14"/>
      <c r="F450" s="14"/>
      <c r="G450" s="14"/>
      <c r="H450" s="14"/>
      <c r="I450" s="14"/>
      <c r="J450" s="14"/>
      <c r="K450" s="14"/>
      <c r="L450" s="14"/>
      <c r="M450" s="14"/>
      <c r="N450" s="14"/>
      <c r="O450" s="14"/>
      <c r="P450" s="14"/>
      <c r="Q450" s="14"/>
      <c r="R450" s="14"/>
      <c r="S450" s="14"/>
      <c r="T450" s="14"/>
      <c r="Z450" s="14"/>
      <c r="AA450" s="14"/>
      <c r="AB450" s="14"/>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12" customFormat="1">
      <c r="A451" s="1"/>
      <c r="B451" s="18"/>
      <c r="C451" s="15"/>
      <c r="D451" s="15"/>
      <c r="E451" s="15"/>
      <c r="F451" s="15"/>
      <c r="G451" s="15"/>
      <c r="H451" s="15"/>
      <c r="I451" s="15"/>
      <c r="J451" s="15"/>
      <c r="K451" s="15"/>
      <c r="L451" s="15"/>
      <c r="M451" s="15"/>
      <c r="N451" s="15"/>
      <c r="O451" s="15"/>
      <c r="P451" s="15"/>
      <c r="Q451" s="15"/>
      <c r="R451" s="15"/>
      <c r="S451" s="15"/>
      <c r="T451" s="15"/>
      <c r="Z451" s="15"/>
      <c r="AA451" s="15"/>
      <c r="AB451" s="15"/>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12" customFormat="1">
      <c r="A452" s="1"/>
      <c r="B452" s="41"/>
      <c r="C452" s="41"/>
      <c r="D452" s="41"/>
      <c r="E452" s="41"/>
      <c r="F452" s="41"/>
      <c r="G452" s="41"/>
      <c r="H452" s="41"/>
      <c r="I452" s="41"/>
      <c r="J452" s="41"/>
      <c r="K452" s="41"/>
      <c r="L452" s="41"/>
      <c r="M452" s="41"/>
      <c r="N452" s="41"/>
      <c r="O452" s="41"/>
      <c r="P452" s="41"/>
      <c r="Q452" s="41"/>
      <c r="R452" s="41"/>
      <c r="S452" s="41"/>
      <c r="T452" s="41"/>
      <c r="Z452" s="41"/>
      <c r="AA452" s="41"/>
      <c r="AB452" s="4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12" customFormat="1">
      <c r="A453" s="1"/>
      <c r="C453" s="43"/>
      <c r="D453" s="43"/>
      <c r="E453" s="43"/>
      <c r="F453" s="43"/>
      <c r="G453" s="43"/>
      <c r="H453" s="43"/>
      <c r="I453" s="43"/>
      <c r="J453" s="43"/>
      <c r="K453" s="43"/>
      <c r="L453" s="43"/>
      <c r="M453" s="43"/>
      <c r="N453" s="43"/>
      <c r="O453" s="43"/>
      <c r="P453" s="43"/>
      <c r="Q453" s="43"/>
      <c r="R453" s="43"/>
      <c r="S453" s="43"/>
      <c r="T453" s="43"/>
      <c r="Z453" s="43"/>
      <c r="AA453" s="43"/>
      <c r="AB453" s="43"/>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12" customFormat="1">
      <c r="A454" s="1"/>
      <c r="C454" s="43"/>
      <c r="D454" s="43"/>
      <c r="E454" s="43"/>
      <c r="F454" s="43"/>
      <c r="G454" s="43"/>
      <c r="H454" s="43"/>
      <c r="I454" s="43"/>
      <c r="J454" s="43"/>
      <c r="K454" s="43"/>
      <c r="L454" s="43"/>
      <c r="M454" s="43"/>
      <c r="N454" s="43"/>
      <c r="O454" s="43"/>
      <c r="P454" s="43"/>
      <c r="Q454" s="43"/>
      <c r="R454" s="43"/>
      <c r="S454" s="43"/>
      <c r="T454" s="43"/>
      <c r="Z454" s="43"/>
      <c r="AA454" s="43"/>
      <c r="AB454" s="43"/>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12" customFormat="1">
      <c r="A455" s="1"/>
      <c r="C455" s="43"/>
      <c r="D455" s="43"/>
      <c r="E455" s="43"/>
      <c r="F455" s="43"/>
      <c r="G455" s="43"/>
      <c r="H455" s="43"/>
      <c r="I455" s="43"/>
      <c r="J455" s="43"/>
      <c r="K455" s="43"/>
      <c r="L455" s="43"/>
      <c r="M455" s="43"/>
      <c r="N455" s="43"/>
      <c r="O455" s="43"/>
      <c r="P455" s="43"/>
      <c r="Q455" s="43"/>
      <c r="R455" s="43"/>
      <c r="S455" s="43"/>
      <c r="T455" s="43"/>
      <c r="Z455" s="43"/>
      <c r="AA455" s="43"/>
      <c r="AB455" s="43"/>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12" customFormat="1">
      <c r="A456" s="1"/>
      <c r="C456" s="43"/>
      <c r="D456" s="43"/>
      <c r="E456" s="43"/>
      <c r="F456" s="43"/>
      <c r="G456" s="43"/>
      <c r="H456" s="43"/>
      <c r="I456" s="43"/>
      <c r="J456" s="43"/>
      <c r="K456" s="43"/>
      <c r="L456" s="43"/>
      <c r="M456" s="43"/>
      <c r="N456" s="43"/>
      <c r="O456" s="43"/>
      <c r="P456" s="43"/>
      <c r="Q456" s="43"/>
      <c r="R456" s="43"/>
      <c r="S456" s="43"/>
      <c r="T456" s="43"/>
      <c r="Z456" s="43"/>
      <c r="AA456" s="43"/>
      <c r="AB456" s="43"/>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12" customFormat="1">
      <c r="A457" s="1"/>
      <c r="C457" s="43"/>
      <c r="D457" s="43"/>
      <c r="E457" s="43"/>
      <c r="F457" s="43"/>
      <c r="G457" s="43"/>
      <c r="H457" s="43"/>
      <c r="I457" s="43"/>
      <c r="J457" s="43"/>
      <c r="K457" s="43"/>
      <c r="L457" s="43"/>
      <c r="M457" s="43"/>
      <c r="N457" s="43"/>
      <c r="O457" s="43"/>
      <c r="P457" s="43"/>
      <c r="Q457" s="43"/>
      <c r="R457" s="43"/>
      <c r="S457" s="43"/>
      <c r="T457" s="43"/>
      <c r="Z457" s="43"/>
      <c r="AA457" s="43"/>
      <c r="AB457" s="43"/>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12" customFormat="1">
      <c r="A458" s="1"/>
      <c r="C458" s="43"/>
      <c r="D458" s="43"/>
      <c r="E458" s="43"/>
      <c r="F458" s="43"/>
      <c r="G458" s="43"/>
      <c r="H458" s="43"/>
      <c r="I458" s="43"/>
      <c r="J458" s="43"/>
      <c r="K458" s="43"/>
      <c r="L458" s="43"/>
      <c r="M458" s="43"/>
      <c r="N458" s="43"/>
      <c r="O458" s="43"/>
      <c r="P458" s="43"/>
      <c r="Q458" s="43"/>
      <c r="R458" s="43"/>
      <c r="S458" s="43"/>
      <c r="T458" s="43"/>
      <c r="Z458" s="43"/>
      <c r="AA458" s="43"/>
      <c r="AB458" s="43"/>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12" customFormat="1">
      <c r="A459" s="1"/>
      <c r="C459" s="43"/>
      <c r="D459" s="43"/>
      <c r="E459" s="43"/>
      <c r="F459" s="43"/>
      <c r="G459" s="43"/>
      <c r="H459" s="43"/>
      <c r="I459" s="43"/>
      <c r="J459" s="43"/>
      <c r="K459" s="43"/>
      <c r="L459" s="43"/>
      <c r="M459" s="43"/>
      <c r="N459" s="43"/>
      <c r="O459" s="43"/>
      <c r="P459" s="43"/>
      <c r="Q459" s="43"/>
      <c r="R459" s="43"/>
      <c r="S459" s="43"/>
      <c r="T459" s="43"/>
      <c r="Z459" s="43"/>
      <c r="AA459" s="43"/>
      <c r="AB459" s="43"/>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12" customFormat="1">
      <c r="A460" s="1"/>
      <c r="C460" s="43"/>
      <c r="D460" s="43"/>
      <c r="E460" s="43"/>
      <c r="F460" s="43"/>
      <c r="G460" s="43"/>
      <c r="H460" s="43"/>
      <c r="I460" s="43"/>
      <c r="J460" s="43"/>
      <c r="K460" s="43"/>
      <c r="L460" s="43"/>
      <c r="M460" s="43"/>
      <c r="N460" s="43"/>
      <c r="O460" s="43"/>
      <c r="P460" s="43"/>
      <c r="Q460" s="43"/>
      <c r="R460" s="43"/>
      <c r="S460" s="43"/>
      <c r="T460" s="43"/>
      <c r="Z460" s="43"/>
      <c r="AA460" s="43"/>
      <c r="AB460" s="43"/>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12" customFormat="1">
      <c r="A461" s="1"/>
      <c r="C461" s="43"/>
      <c r="D461" s="43"/>
      <c r="E461" s="43"/>
      <c r="F461" s="43"/>
      <c r="G461" s="43"/>
      <c r="H461" s="43"/>
      <c r="I461" s="43"/>
      <c r="J461" s="43"/>
      <c r="K461" s="43"/>
      <c r="L461" s="43"/>
      <c r="M461" s="43"/>
      <c r="N461" s="43"/>
      <c r="O461" s="43"/>
      <c r="P461" s="43"/>
      <c r="Q461" s="43"/>
      <c r="R461" s="43"/>
      <c r="S461" s="43"/>
      <c r="T461" s="43"/>
      <c r="Z461" s="43"/>
      <c r="AA461" s="43"/>
      <c r="AB461" s="43"/>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12" customFormat="1">
      <c r="A462" s="1"/>
      <c r="C462" s="43"/>
      <c r="D462" s="43"/>
      <c r="E462" s="43"/>
      <c r="F462" s="43"/>
      <c r="G462" s="43"/>
      <c r="H462" s="43"/>
      <c r="I462" s="43"/>
      <c r="J462" s="43"/>
      <c r="K462" s="43"/>
      <c r="L462" s="43"/>
      <c r="M462" s="43"/>
      <c r="N462" s="43"/>
      <c r="O462" s="43"/>
      <c r="P462" s="43"/>
      <c r="Q462" s="43"/>
      <c r="R462" s="43"/>
      <c r="S462" s="43"/>
      <c r="T462" s="43"/>
      <c r="Z462" s="43"/>
      <c r="AA462" s="43"/>
      <c r="AB462" s="43"/>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12" customFormat="1">
      <c r="A463" s="1"/>
      <c r="C463" s="43"/>
      <c r="D463" s="43"/>
      <c r="E463" s="43"/>
      <c r="F463" s="43"/>
      <c r="G463" s="43"/>
      <c r="H463" s="43"/>
      <c r="I463" s="43"/>
      <c r="J463" s="43"/>
      <c r="K463" s="43"/>
      <c r="L463" s="43"/>
      <c r="M463" s="43"/>
      <c r="N463" s="43"/>
      <c r="O463" s="43"/>
      <c r="P463" s="43"/>
      <c r="Q463" s="43"/>
      <c r="R463" s="43"/>
      <c r="S463" s="43"/>
      <c r="T463" s="43"/>
      <c r="Z463" s="43"/>
      <c r="AA463" s="43"/>
      <c r="AB463" s="43"/>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12" customFormat="1">
      <c r="A464" s="1"/>
      <c r="C464" s="43"/>
      <c r="D464" s="43"/>
      <c r="E464" s="43"/>
      <c r="F464" s="43"/>
      <c r="G464" s="43"/>
      <c r="H464" s="43"/>
      <c r="I464" s="43"/>
      <c r="J464" s="43"/>
      <c r="K464" s="43"/>
      <c r="L464" s="43"/>
      <c r="M464" s="43"/>
      <c r="N464" s="43"/>
      <c r="O464" s="43"/>
      <c r="P464" s="43"/>
      <c r="Q464" s="43"/>
      <c r="R464" s="43"/>
      <c r="S464" s="43"/>
      <c r="T464" s="43"/>
      <c r="Z464" s="43"/>
      <c r="AA464" s="43"/>
      <c r="AB464" s="43"/>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12" customFormat="1">
      <c r="A465" s="1"/>
      <c r="C465" s="43"/>
      <c r="D465" s="43"/>
      <c r="E465" s="43"/>
      <c r="F465" s="43"/>
      <c r="G465" s="43"/>
      <c r="H465" s="43"/>
      <c r="I465" s="43"/>
      <c r="J465" s="43"/>
      <c r="K465" s="43"/>
      <c r="L465" s="43"/>
      <c r="M465" s="43"/>
      <c r="N465" s="43"/>
      <c r="O465" s="43"/>
      <c r="P465" s="43"/>
      <c r="Q465" s="43"/>
      <c r="R465" s="43"/>
      <c r="S465" s="43"/>
      <c r="T465" s="43"/>
      <c r="Z465" s="43"/>
      <c r="AA465" s="43"/>
      <c r="AB465" s="43"/>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12" customFormat="1">
      <c r="A466" s="1"/>
      <c r="C466" s="43"/>
      <c r="D466" s="43"/>
      <c r="E466" s="43"/>
      <c r="F466" s="43"/>
      <c r="G466" s="43"/>
      <c r="H466" s="43"/>
      <c r="I466" s="43"/>
      <c r="J466" s="43"/>
      <c r="K466" s="43"/>
      <c r="L466" s="43"/>
      <c r="M466" s="43"/>
      <c r="N466" s="43"/>
      <c r="O466" s="43"/>
      <c r="P466" s="43"/>
      <c r="Q466" s="43"/>
      <c r="R466" s="43"/>
      <c r="S466" s="43"/>
      <c r="T466" s="43"/>
      <c r="Z466" s="43"/>
      <c r="AA466" s="43"/>
      <c r="AB466" s="43"/>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12" customFormat="1">
      <c r="A467" s="1"/>
      <c r="C467" s="43"/>
      <c r="D467" s="43"/>
      <c r="E467" s="43"/>
      <c r="F467" s="43"/>
      <c r="G467" s="43"/>
      <c r="H467" s="43"/>
      <c r="I467" s="43"/>
      <c r="J467" s="43"/>
      <c r="K467" s="43"/>
      <c r="L467" s="43"/>
      <c r="M467" s="43"/>
      <c r="N467" s="43"/>
      <c r="O467" s="43"/>
      <c r="P467" s="43"/>
      <c r="Q467" s="43"/>
      <c r="R467" s="43"/>
      <c r="S467" s="43"/>
      <c r="T467" s="43"/>
      <c r="Z467" s="43"/>
      <c r="AA467" s="43"/>
      <c r="AB467" s="43"/>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12" customFormat="1">
      <c r="A468" s="1"/>
      <c r="C468" s="43"/>
      <c r="D468" s="43"/>
      <c r="E468" s="43"/>
      <c r="F468" s="43"/>
      <c r="G468" s="43"/>
      <c r="H468" s="43"/>
      <c r="I468" s="43"/>
      <c r="J468" s="43"/>
      <c r="K468" s="43"/>
      <c r="L468" s="43"/>
      <c r="M468" s="43"/>
      <c r="N468" s="43"/>
      <c r="O468" s="43"/>
      <c r="P468" s="43"/>
      <c r="Q468" s="43"/>
      <c r="R468" s="43"/>
      <c r="S468" s="43"/>
      <c r="T468" s="43"/>
      <c r="Z468" s="43"/>
      <c r="AA468" s="43"/>
      <c r="AB468" s="43"/>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12" customFormat="1">
      <c r="A469" s="1"/>
      <c r="C469" s="43"/>
      <c r="D469" s="43"/>
      <c r="E469" s="43"/>
      <c r="F469" s="43"/>
      <c r="G469" s="43"/>
      <c r="H469" s="43"/>
      <c r="I469" s="43"/>
      <c r="J469" s="43"/>
      <c r="K469" s="43"/>
      <c r="L469" s="43"/>
      <c r="M469" s="43"/>
      <c r="N469" s="43"/>
      <c r="O469" s="43"/>
      <c r="P469" s="43"/>
      <c r="Q469" s="43"/>
      <c r="R469" s="43"/>
      <c r="S469" s="43"/>
      <c r="T469" s="43"/>
      <c r="Z469" s="43"/>
      <c r="AA469" s="43"/>
      <c r="AB469" s="43"/>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12" customFormat="1">
      <c r="A470" s="1"/>
      <c r="C470" s="43"/>
      <c r="D470" s="43"/>
      <c r="E470" s="43"/>
      <c r="F470" s="43"/>
      <c r="G470" s="43"/>
      <c r="H470" s="43"/>
      <c r="I470" s="43"/>
      <c r="J470" s="43"/>
      <c r="K470" s="43"/>
      <c r="L470" s="43"/>
      <c r="M470" s="43"/>
      <c r="N470" s="43"/>
      <c r="O470" s="43"/>
      <c r="P470" s="43"/>
      <c r="Q470" s="43"/>
      <c r="R470" s="43"/>
      <c r="S470" s="43"/>
      <c r="T470" s="43"/>
      <c r="Z470" s="43"/>
      <c r="AA470" s="43"/>
      <c r="AB470" s="43"/>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12" customFormat="1">
      <c r="A471" s="1"/>
      <c r="C471" s="43"/>
      <c r="D471" s="43"/>
      <c r="E471" s="43"/>
      <c r="F471" s="43"/>
      <c r="G471" s="43"/>
      <c r="H471" s="43"/>
      <c r="I471" s="43"/>
      <c r="J471" s="43"/>
      <c r="K471" s="43"/>
      <c r="L471" s="43"/>
      <c r="M471" s="43"/>
      <c r="N471" s="43"/>
      <c r="O471" s="43"/>
      <c r="P471" s="43"/>
      <c r="Q471" s="43"/>
      <c r="R471" s="43"/>
      <c r="S471" s="43"/>
      <c r="T471" s="43"/>
      <c r="Z471" s="43"/>
      <c r="AA471" s="43"/>
      <c r="AB471" s="43"/>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12" customFormat="1">
      <c r="A472" s="1"/>
      <c r="C472" s="43"/>
      <c r="D472" s="43"/>
      <c r="E472" s="43"/>
      <c r="F472" s="43"/>
      <c r="G472" s="43"/>
      <c r="H472" s="43"/>
      <c r="I472" s="43"/>
      <c r="J472" s="43"/>
      <c r="K472" s="43"/>
      <c r="L472" s="43"/>
      <c r="M472" s="43"/>
      <c r="N472" s="43"/>
      <c r="O472" s="43"/>
      <c r="P472" s="43"/>
      <c r="Q472" s="43"/>
      <c r="R472" s="43"/>
      <c r="S472" s="43"/>
      <c r="T472" s="43"/>
      <c r="Z472" s="43"/>
      <c r="AA472" s="43"/>
      <c r="AB472" s="43"/>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12" customFormat="1">
      <c r="A473" s="1"/>
      <c r="C473" s="43"/>
      <c r="D473" s="43"/>
      <c r="E473" s="43"/>
      <c r="F473" s="43"/>
      <c r="G473" s="43"/>
      <c r="H473" s="43"/>
      <c r="I473" s="43"/>
      <c r="J473" s="43"/>
      <c r="K473" s="43"/>
      <c r="L473" s="43"/>
      <c r="M473" s="43"/>
      <c r="N473" s="43"/>
      <c r="O473" s="43"/>
      <c r="P473" s="43"/>
      <c r="Q473" s="43"/>
      <c r="R473" s="43"/>
      <c r="S473" s="43"/>
      <c r="T473" s="43"/>
      <c r="Z473" s="43"/>
      <c r="AA473" s="43"/>
      <c r="AB473" s="43"/>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12" customFormat="1">
      <c r="A474" s="1"/>
      <c r="C474" s="43"/>
      <c r="D474" s="43"/>
      <c r="E474" s="43"/>
      <c r="F474" s="43"/>
      <c r="G474" s="43"/>
      <c r="H474" s="43"/>
      <c r="I474" s="43"/>
      <c r="J474" s="43"/>
      <c r="K474" s="43"/>
      <c r="L474" s="43"/>
      <c r="M474" s="43"/>
      <c r="N474" s="43"/>
      <c r="O474" s="43"/>
      <c r="P474" s="43"/>
      <c r="Q474" s="43"/>
      <c r="R474" s="43"/>
      <c r="S474" s="43"/>
      <c r="T474" s="43"/>
      <c r="Z474" s="43"/>
      <c r="AA474" s="43"/>
      <c r="AB474" s="43"/>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12" customFormat="1">
      <c r="A475" s="1"/>
      <c r="C475" s="43"/>
      <c r="D475" s="43"/>
      <c r="E475" s="43"/>
      <c r="F475" s="43"/>
      <c r="G475" s="43"/>
      <c r="H475" s="43"/>
      <c r="I475" s="43"/>
      <c r="J475" s="43"/>
      <c r="K475" s="43"/>
      <c r="L475" s="43"/>
      <c r="M475" s="43"/>
      <c r="N475" s="43"/>
      <c r="O475" s="43"/>
      <c r="P475" s="43"/>
      <c r="Q475" s="43"/>
      <c r="R475" s="43"/>
      <c r="S475" s="43"/>
      <c r="T475" s="43"/>
      <c r="Z475" s="43"/>
      <c r="AA475" s="43"/>
      <c r="AB475" s="43"/>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12" customFormat="1">
      <c r="A476" s="1"/>
      <c r="C476" s="43"/>
      <c r="D476" s="43"/>
      <c r="E476" s="43"/>
      <c r="F476" s="43"/>
      <c r="G476" s="43"/>
      <c r="H476" s="43"/>
      <c r="I476" s="43"/>
      <c r="J476" s="43"/>
      <c r="K476" s="43"/>
      <c r="L476" s="43"/>
      <c r="M476" s="43"/>
      <c r="N476" s="43"/>
      <c r="O476" s="43"/>
      <c r="P476" s="43"/>
      <c r="Q476" s="43"/>
      <c r="R476" s="43"/>
      <c r="S476" s="43"/>
      <c r="T476" s="43"/>
      <c r="Z476" s="43"/>
      <c r="AA476" s="43"/>
      <c r="AB476" s="43"/>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12" customFormat="1">
      <c r="A477" s="1"/>
      <c r="B477" s="41"/>
      <c r="C477" s="41"/>
      <c r="D477" s="41"/>
      <c r="E477" s="41"/>
      <c r="F477" s="41"/>
      <c r="G477" s="41"/>
      <c r="H477" s="41"/>
      <c r="I477" s="41"/>
      <c r="J477" s="41"/>
      <c r="K477" s="41"/>
      <c r="L477" s="41"/>
      <c r="M477" s="41"/>
      <c r="N477" s="41"/>
      <c r="O477" s="41"/>
      <c r="P477" s="41"/>
      <c r="Q477" s="41"/>
      <c r="R477" s="41"/>
      <c r="S477" s="41"/>
      <c r="T477" s="41"/>
      <c r="Z477" s="41"/>
      <c r="AA477" s="41"/>
      <c r="AB477" s="41"/>
      <c r="AN477" s="1"/>
      <c r="AO477" s="1"/>
      <c r="AP477" s="1"/>
      <c r="AQ477" s="1"/>
      <c r="AR477" s="1"/>
      <c r="AS477" s="1"/>
      <c r="AT477" s="1"/>
      <c r="AU477" s="1"/>
      <c r="AV477" s="1"/>
      <c r="AW477" s="1"/>
      <c r="AX477" s="1"/>
      <c r="AY477" s="1"/>
      <c r="AZ477" s="1"/>
      <c r="BA477" s="1"/>
      <c r="BB477" s="1"/>
      <c r="BC477" s="1"/>
      <c r="BD477" s="1"/>
      <c r="BE477" s="1"/>
      <c r="BF477" s="1"/>
      <c r="BG477" s="1"/>
      <c r="BH477" s="1"/>
      <c r="BI477" s="1"/>
    </row>
    <row r="486" spans="1:61" s="12" customFormat="1">
      <c r="A486" s="1"/>
      <c r="B486" s="18"/>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12" customFormat="1">
      <c r="A487" s="1"/>
      <c r="B487" s="18"/>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12" customFormat="1">
      <c r="A488" s="1"/>
      <c r="B488" s="18"/>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12" customFormat="1">
      <c r="A489" s="1"/>
      <c r="B489" s="18"/>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12" customFormat="1">
      <c r="A490" s="1"/>
      <c r="B490" s="18"/>
      <c r="C490" s="14"/>
      <c r="D490" s="14"/>
      <c r="E490" s="14"/>
      <c r="F490" s="14"/>
      <c r="G490" s="14"/>
      <c r="H490" s="14"/>
      <c r="I490" s="14"/>
      <c r="J490" s="14"/>
      <c r="K490" s="14"/>
      <c r="L490" s="14"/>
      <c r="M490" s="14"/>
      <c r="N490" s="14"/>
      <c r="O490" s="14"/>
      <c r="P490" s="14"/>
      <c r="Q490" s="14"/>
      <c r="R490" s="14"/>
      <c r="S490" s="14"/>
      <c r="T490" s="14"/>
      <c r="V490" s="15"/>
      <c r="Z490" s="14"/>
      <c r="AA490" s="14"/>
      <c r="AB490" s="14"/>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12" customFormat="1">
      <c r="A491" s="1"/>
      <c r="B491" s="18"/>
      <c r="C491" s="14"/>
      <c r="D491" s="14"/>
      <c r="E491" s="14"/>
      <c r="F491" s="14"/>
      <c r="G491" s="14"/>
      <c r="H491" s="14"/>
      <c r="I491" s="14"/>
      <c r="J491" s="14"/>
      <c r="K491" s="14"/>
      <c r="L491" s="14"/>
      <c r="M491" s="14"/>
      <c r="N491" s="14"/>
      <c r="O491" s="14"/>
      <c r="P491" s="14"/>
      <c r="Q491" s="14"/>
      <c r="R491" s="14"/>
      <c r="S491" s="14"/>
      <c r="T491" s="14"/>
      <c r="V491" s="15"/>
      <c r="Z491" s="14"/>
      <c r="AA491" s="14"/>
      <c r="AB491" s="14"/>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12" customFormat="1">
      <c r="A492" s="1"/>
      <c r="B492" s="18"/>
      <c r="C492" s="15"/>
      <c r="D492" s="15"/>
      <c r="E492" s="15"/>
      <c r="F492" s="15"/>
      <c r="G492" s="15"/>
      <c r="H492" s="15"/>
      <c r="I492" s="15"/>
      <c r="J492" s="15"/>
      <c r="K492" s="15"/>
      <c r="L492" s="15"/>
      <c r="M492" s="15"/>
      <c r="N492" s="15"/>
      <c r="O492" s="15"/>
      <c r="P492" s="15"/>
      <c r="Q492" s="15"/>
      <c r="R492" s="15"/>
      <c r="S492" s="15"/>
      <c r="T492" s="15"/>
      <c r="V492" s="15"/>
      <c r="Z492" s="15"/>
      <c r="AA492" s="15"/>
      <c r="AB492" s="15"/>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12" customFormat="1">
      <c r="A493" s="1"/>
      <c r="B493" s="41"/>
      <c r="C493" s="41"/>
      <c r="D493" s="41"/>
      <c r="E493" s="41"/>
      <c r="F493" s="41"/>
      <c r="G493" s="41"/>
      <c r="H493" s="41"/>
      <c r="I493" s="41"/>
      <c r="J493" s="41"/>
      <c r="K493" s="41"/>
      <c r="L493" s="41"/>
      <c r="M493" s="41"/>
      <c r="N493" s="41"/>
      <c r="O493" s="41"/>
      <c r="P493" s="41"/>
      <c r="Q493" s="41"/>
      <c r="R493" s="41"/>
      <c r="S493" s="41"/>
      <c r="T493" s="41"/>
      <c r="V493" s="41"/>
      <c r="Z493" s="41"/>
      <c r="AA493" s="41"/>
      <c r="AB493" s="4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12" customFormat="1">
      <c r="A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12" customFormat="1">
      <c r="A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12" customFormat="1">
      <c r="A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12" customFormat="1">
      <c r="A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12" customFormat="1">
      <c r="A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12" customFormat="1">
      <c r="A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12" customFormat="1">
      <c r="A500" s="1"/>
      <c r="U500" s="18"/>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12" customFormat="1">
      <c r="A501" s="1"/>
      <c r="U501" s="18"/>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12" customFormat="1">
      <c r="A502" s="1"/>
      <c r="U502" s="15"/>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12" customFormat="1">
      <c r="A503" s="1"/>
      <c r="U503" s="4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12" customFormat="1">
      <c r="A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12" customFormat="1">
      <c r="A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12" customFormat="1">
      <c r="A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12" customFormat="1">
      <c r="A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12" customFormat="1">
      <c r="A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12" customFormat="1">
      <c r="A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12" customFormat="1">
      <c r="A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12" customFormat="1">
      <c r="A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12" customFormat="1">
      <c r="A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12" customFormat="1">
      <c r="A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12" customFormat="1">
      <c r="A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12" customFormat="1">
      <c r="A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12" customFormat="1">
      <c r="A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12" customFormat="1">
      <c r="A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12" customFormat="1">
      <c r="A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12" customFormat="1">
      <c r="A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12" customFormat="1">
      <c r="A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12" customFormat="1">
      <c r="A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12" customFormat="1">
      <c r="A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12" customFormat="1">
      <c r="A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12" customFormat="1">
      <c r="A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12" customFormat="1">
      <c r="A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12" customFormat="1">
      <c r="A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12" customFormat="1">
      <c r="A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12" customFormat="1">
      <c r="A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12" customFormat="1">
      <c r="A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12" customFormat="1">
      <c r="A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12" customFormat="1">
      <c r="A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12" customFormat="1">
      <c r="A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12" customFormat="1">
      <c r="A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12" customFormat="1">
      <c r="A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12" customFormat="1">
      <c r="A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12" customFormat="1">
      <c r="A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12" customFormat="1">
      <c r="A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12" customFormat="1">
      <c r="A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12" customFormat="1">
      <c r="A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12" customFormat="1">
      <c r="A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12" customFormat="1">
      <c r="A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12" customFormat="1">
      <c r="A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12" customFormat="1">
      <c r="A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12" customFormat="1">
      <c r="A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12" customFormat="1">
      <c r="A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12" customFormat="1">
      <c r="A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12" customFormat="1">
      <c r="A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12" customFormat="1">
      <c r="A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12" customFormat="1">
      <c r="A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12" customFormat="1">
      <c r="A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12" customFormat="1">
      <c r="A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12" customFormat="1">
      <c r="A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12" customFormat="1">
      <c r="A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12" customFormat="1">
      <c r="A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12" customFormat="1">
      <c r="A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12" customFormat="1">
      <c r="A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12" customFormat="1">
      <c r="A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12" customFormat="1">
      <c r="A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12" customFormat="1">
      <c r="A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12" customFormat="1">
      <c r="A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12" customFormat="1">
      <c r="A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12" customFormat="1">
      <c r="A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12" customFormat="1">
      <c r="A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12" customFormat="1">
      <c r="A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12" customFormat="1">
      <c r="A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12" customFormat="1">
      <c r="A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12" customFormat="1">
      <c r="A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12" customFormat="1">
      <c r="A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12" customFormat="1">
      <c r="A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12" customFormat="1">
      <c r="A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12" customFormat="1">
      <c r="A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12" customFormat="1">
      <c r="A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12" customFormat="1">
      <c r="A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12" customFormat="1">
      <c r="A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12" customFormat="1">
      <c r="A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12" customFormat="1">
      <c r="A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12" customFormat="1">
      <c r="A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12" customFormat="1">
      <c r="A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12" customFormat="1">
      <c r="A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12" customFormat="1">
      <c r="A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12" customFormat="1">
      <c r="A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12" customFormat="1">
      <c r="A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12" customFormat="1">
      <c r="A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12" customFormat="1">
      <c r="A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12" customFormat="1">
      <c r="A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12" customFormat="1">
      <c r="A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12" customFormat="1">
      <c r="A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12" customFormat="1">
      <c r="A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12" customFormat="1">
      <c r="A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12" customFormat="1">
      <c r="A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12" customFormat="1">
      <c r="A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12" customFormat="1">
      <c r="A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12" customFormat="1">
      <c r="A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12" customFormat="1">
      <c r="A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12" customFormat="1">
      <c r="A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12" customFormat="1">
      <c r="A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12" customFormat="1">
      <c r="A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12" customFormat="1">
      <c r="A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12" customFormat="1">
      <c r="A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12" customFormat="1">
      <c r="A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12" customFormat="1">
      <c r="A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12" customFormat="1">
      <c r="A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12" customFormat="1">
      <c r="A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12" customFormat="1">
      <c r="A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12" customFormat="1">
      <c r="A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12" customFormat="1">
      <c r="A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12" customFormat="1">
      <c r="A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12" customFormat="1">
      <c r="A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12" customFormat="1">
      <c r="A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12" customFormat="1">
      <c r="A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12" customFormat="1">
      <c r="A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12" customFormat="1">
      <c r="A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12" customFormat="1">
      <c r="A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12" customFormat="1">
      <c r="A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12" customFormat="1">
      <c r="A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12" customFormat="1">
      <c r="A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12" customFormat="1">
      <c r="A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12" customFormat="1">
      <c r="A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12" customFormat="1">
      <c r="A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12" customFormat="1">
      <c r="A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12" customFormat="1">
      <c r="A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12" customFormat="1">
      <c r="A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12" customFormat="1">
      <c r="A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12" customFormat="1">
      <c r="A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12" customFormat="1">
      <c r="A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12" customFormat="1">
      <c r="A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12" customFormat="1">
      <c r="A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12" customFormat="1">
      <c r="A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12" customFormat="1">
      <c r="A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12" customFormat="1">
      <c r="A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12" customFormat="1">
      <c r="A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12" customFormat="1">
      <c r="A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12" customFormat="1">
      <c r="A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12" customFormat="1">
      <c r="A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12" customFormat="1">
      <c r="A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12" customFormat="1">
      <c r="A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12" customFormat="1">
      <c r="A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12" customFormat="1">
      <c r="A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12" customFormat="1">
      <c r="A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12" customFormat="1">
      <c r="A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12" customFormat="1">
      <c r="A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12" customFormat="1">
      <c r="A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12" customFormat="1">
      <c r="A643" s="1"/>
      <c r="B643" s="41"/>
      <c r="C643" s="41"/>
      <c r="D643" s="41"/>
      <c r="E643" s="41"/>
      <c r="F643" s="41"/>
      <c r="G643" s="41"/>
      <c r="H643" s="41"/>
      <c r="I643" s="41"/>
      <c r="J643" s="41"/>
      <c r="K643" s="41"/>
      <c r="L643" s="41"/>
      <c r="M643" s="41"/>
      <c r="N643" s="41"/>
      <c r="O643" s="41"/>
      <c r="P643" s="41"/>
      <c r="Q643" s="41"/>
      <c r="R643" s="41"/>
      <c r="S643" s="41"/>
      <c r="T643" s="41"/>
      <c r="Z643" s="41"/>
      <c r="AA643" s="41"/>
      <c r="AB643" s="4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12" customFormat="1">
      <c r="A644" s="1"/>
      <c r="B644" s="41"/>
      <c r="C644" s="41"/>
      <c r="D644" s="41"/>
      <c r="E644" s="41"/>
      <c r="F644" s="41"/>
      <c r="G644" s="41"/>
      <c r="H644" s="41"/>
      <c r="I644" s="41"/>
      <c r="J644" s="41"/>
      <c r="K644" s="41"/>
      <c r="L644" s="41"/>
      <c r="M644" s="41"/>
      <c r="N644" s="41"/>
      <c r="O644" s="41"/>
      <c r="P644" s="41"/>
      <c r="Q644" s="41"/>
      <c r="R644" s="41"/>
      <c r="S644" s="41"/>
      <c r="T644" s="41"/>
      <c r="Z644" s="41"/>
      <c r="AA644" s="41"/>
      <c r="AB644" s="4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12" customFormat="1">
      <c r="A645" s="1"/>
      <c r="B645" s="41"/>
      <c r="C645" s="41"/>
      <c r="D645" s="41"/>
      <c r="E645" s="41"/>
      <c r="F645" s="41"/>
      <c r="G645" s="41"/>
      <c r="H645" s="41"/>
      <c r="I645" s="41"/>
      <c r="J645" s="41"/>
      <c r="K645" s="41"/>
      <c r="L645" s="41"/>
      <c r="M645" s="41"/>
      <c r="N645" s="41"/>
      <c r="O645" s="41"/>
      <c r="P645" s="41"/>
      <c r="Q645" s="41"/>
      <c r="R645" s="41"/>
      <c r="S645" s="41"/>
      <c r="T645" s="41"/>
      <c r="Z645" s="41"/>
      <c r="AA645" s="41"/>
      <c r="AB645" s="4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12" customFormat="1">
      <c r="A646" s="1"/>
      <c r="B646" s="41"/>
      <c r="C646" s="41"/>
      <c r="D646" s="41"/>
      <c r="E646" s="41"/>
      <c r="F646" s="41"/>
      <c r="G646" s="41"/>
      <c r="H646" s="41"/>
      <c r="I646" s="41"/>
      <c r="J646" s="41"/>
      <c r="K646" s="41"/>
      <c r="L646" s="41"/>
      <c r="M646" s="41"/>
      <c r="N646" s="41"/>
      <c r="O646" s="41"/>
      <c r="P646" s="41"/>
      <c r="Q646" s="41"/>
      <c r="R646" s="41"/>
      <c r="S646" s="41"/>
      <c r="T646" s="41"/>
      <c r="Z646" s="41"/>
      <c r="AA646" s="41"/>
      <c r="AB646" s="4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12" customFormat="1">
      <c r="A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12" customFormat="1">
      <c r="A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12" customFormat="1">
      <c r="A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12" customFormat="1">
      <c r="A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12" customFormat="1">
      <c r="A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12" customFormat="1">
      <c r="A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12" customFormat="1">
      <c r="A653" s="1"/>
      <c r="U653" s="4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12" customFormat="1">
      <c r="A654" s="1"/>
      <c r="U654" s="4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12" customFormat="1">
      <c r="A655" s="1"/>
      <c r="U655" s="4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12" customFormat="1">
      <c r="A656" s="1"/>
      <c r="U656" s="41"/>
      <c r="AN656" s="1"/>
      <c r="AO656" s="1"/>
      <c r="AP656" s="1"/>
      <c r="AQ656" s="1"/>
      <c r="AR656" s="1"/>
      <c r="AS656" s="1"/>
      <c r="AT656" s="1"/>
      <c r="AU656" s="1"/>
      <c r="AV656" s="1"/>
      <c r="AW656" s="1"/>
      <c r="AX656" s="1"/>
      <c r="AY656" s="1"/>
      <c r="AZ656" s="1"/>
      <c r="BA656" s="1"/>
      <c r="BB656" s="1"/>
      <c r="BC656" s="1"/>
      <c r="BD656" s="1"/>
      <c r="BE656" s="1"/>
      <c r="BF656" s="1"/>
      <c r="BG656" s="1"/>
      <c r="BH656" s="1"/>
      <c r="BI656" s="1"/>
    </row>
  </sheetData>
  <mergeCells count="5">
    <mergeCell ref="U39:X39"/>
    <mergeCell ref="B1:X1"/>
    <mergeCell ref="B2:X2"/>
    <mergeCell ref="B3:X3"/>
    <mergeCell ref="U8:X8"/>
  </mergeCells>
  <pageMargins left="0.4" right="0.4" top="0.3" bottom="0.5" header="0.5" footer="0.5"/>
  <pageSetup scale="70" orientation="portrait" r:id="rId1"/>
  <headerFooter alignWithMargins="0"/>
  <rowBreaks count="6" manualBreakCount="6">
    <brk id="39" max="16383" man="1"/>
    <brk id="78" max="16383" man="1"/>
    <brk id="160" max="16383" man="1"/>
    <brk id="239" max="16383" man="1"/>
    <brk id="319" max="16383" man="1"/>
    <brk id="4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yncVertical="1" syncRef="A1" transitionEvaluation="1" codeName="Sheet26">
    <pageSetUpPr fitToPage="1"/>
  </sheetPr>
  <dimension ref="B1:BU173"/>
  <sheetViews>
    <sheetView showGridLines="0" zoomScale="95" zoomScaleNormal="95" workbookViewId="0"/>
  </sheetViews>
  <sheetFormatPr defaultColWidth="9.77734375" defaultRowHeight="12.75"/>
  <cols>
    <col min="1" max="1" width="2.33203125" style="1" customWidth="1"/>
    <col min="2" max="2" width="9.88671875" style="12" customWidth="1"/>
    <col min="3" max="5" width="7.77734375" style="12" customWidth="1"/>
    <col min="6" max="6" width="8.33203125" style="12" customWidth="1"/>
    <col min="7" max="8" width="7.7773437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 r="B1" s="955" t="str">
        <f>'Title Page'!$B$30</f>
        <v>ASHRAE Standard 140-2023, Informative Annex B8, Section B8.1</v>
      </c>
      <c r="C1" s="955"/>
      <c r="D1" s="955"/>
      <c r="E1" s="955"/>
      <c r="F1" s="955"/>
      <c r="G1" s="955"/>
      <c r="H1" s="955"/>
      <c r="I1" s="955"/>
      <c r="J1" s="955"/>
      <c r="K1" s="955"/>
      <c r="L1" s="955"/>
      <c r="M1" s="955"/>
      <c r="N1" s="955"/>
    </row>
    <row r="2" spans="2:14">
      <c r="B2" s="955" t="str">
        <f>'Title Page'!$B$32</f>
        <v>Example Results for Section 7 - Building Thermal Envelope and Fabric Load Cases 195-995 &amp; 600FF-980FF</v>
      </c>
      <c r="C2" s="955"/>
      <c r="D2" s="955"/>
      <c r="E2" s="955"/>
      <c r="F2" s="955"/>
      <c r="G2" s="955"/>
      <c r="H2" s="955"/>
      <c r="I2" s="955"/>
      <c r="J2" s="955"/>
      <c r="K2" s="955"/>
      <c r="L2" s="955"/>
      <c r="M2" s="955"/>
      <c r="N2" s="955"/>
    </row>
    <row r="3" spans="2:14">
      <c r="B3" s="955" t="str">
        <f>'Title Page'!$B$34</f>
        <v/>
      </c>
      <c r="C3" s="955"/>
      <c r="D3" s="955"/>
      <c r="E3" s="955"/>
      <c r="F3" s="955"/>
      <c r="G3" s="955"/>
      <c r="H3" s="955"/>
      <c r="I3" s="955"/>
      <c r="J3" s="955"/>
      <c r="K3" s="955"/>
      <c r="L3" s="955"/>
      <c r="M3" s="955"/>
      <c r="N3" s="955"/>
    </row>
    <row r="4" spans="2:14" ht="15" customHeight="1">
      <c r="D4" s="196" t="s">
        <v>1389</v>
      </c>
    </row>
    <row r="5" spans="2:14" ht="10.5" customHeight="1">
      <c r="D5" s="196" t="s">
        <v>233</v>
      </c>
    </row>
    <row r="6" spans="2:14" ht="5.25" customHeight="1"/>
    <row r="7" spans="2:14" ht="16.5" thickBot="1">
      <c r="B7" s="134" t="s">
        <v>1168</v>
      </c>
      <c r="C7" s="13"/>
    </row>
    <row r="8" spans="2:14" ht="13.5" thickTop="1">
      <c r="B8" s="173" t="s">
        <v>473</v>
      </c>
      <c r="C8" s="65"/>
      <c r="D8" s="65"/>
      <c r="E8" s="65"/>
      <c r="F8" s="65"/>
      <c r="G8" s="65"/>
      <c r="H8" s="65"/>
      <c r="I8" s="973" t="s">
        <v>561</v>
      </c>
      <c r="J8" s="976"/>
      <c r="K8" s="976"/>
      <c r="L8" s="977"/>
      <c r="M8" s="15"/>
      <c r="N8" s="85"/>
    </row>
    <row r="9" spans="2:14">
      <c r="B9" s="53"/>
      <c r="C9" s="60" t="str">
        <f ca="1">'DATA for charts'!C6</f>
        <v>BSIMAC</v>
      </c>
      <c r="D9" s="68" t="str">
        <f ca="1">'DATA for charts'!D6</f>
        <v>CSE</v>
      </c>
      <c r="E9" s="68" t="str">
        <f ca="1">'DATA for charts'!E6</f>
        <v>DeST</v>
      </c>
      <c r="F9" s="68" t="str">
        <f ca="1">'DATA for charts'!F6</f>
        <v>EnergyPlus</v>
      </c>
      <c r="G9" s="68" t="str">
        <f ca="1">'DATA for charts'!G6</f>
        <v>ESP-r</v>
      </c>
      <c r="H9" s="68" t="str">
        <f ca="1">'DATA for charts'!H6</f>
        <v>TRNSYS</v>
      </c>
      <c r="I9" s="169"/>
      <c r="J9" s="68"/>
      <c r="K9" s="68"/>
      <c r="L9" s="170" t="s">
        <v>453</v>
      </c>
      <c r="M9" s="15"/>
      <c r="N9" s="354" t="str">
        <f ca="1">'DATA for charts'!$S$6</f>
        <v>Tested Prg</v>
      </c>
    </row>
    <row r="10" spans="2:14">
      <c r="B10" s="204" t="s">
        <v>853</v>
      </c>
      <c r="C10" s="74" t="str">
        <f ca="1">'DATA for charts'!C7</f>
        <v/>
      </c>
      <c r="D10" s="74" t="str">
        <f ca="1">'DATA for charts'!D7</f>
        <v/>
      </c>
      <c r="E10" s="74" t="str">
        <f ca="1">'DATA for charts'!E7</f>
        <v/>
      </c>
      <c r="F10" s="74" t="str">
        <f ca="1">'DATA for charts'!F7</f>
        <v/>
      </c>
      <c r="G10" s="74" t="str">
        <f ca="1">'DATA for charts'!G7</f>
        <v/>
      </c>
      <c r="H10" s="74" t="str">
        <f ca="1">'DATA for charts'!H7</f>
        <v/>
      </c>
      <c r="I10" s="171" t="s">
        <v>254</v>
      </c>
      <c r="J10" s="61" t="s">
        <v>255</v>
      </c>
      <c r="K10" s="61" t="s">
        <v>256</v>
      </c>
      <c r="L10" s="161" t="s">
        <v>451</v>
      </c>
      <c r="M10" s="15"/>
      <c r="N10" s="447" t="str">
        <f ca="1">'DATA for charts'!$S$7</f>
        <v/>
      </c>
    </row>
    <row r="11" spans="2:14">
      <c r="B11" s="351" t="s">
        <v>143</v>
      </c>
      <c r="C11" s="503">
        <f ca="1">IF(AND(ISNUMBER('Tables M1'!C11),ISNUMBER('Tables M1'!C24)),'Tables M1'!C11-'Tables M1'!C24,"")</f>
        <v>386.19</v>
      </c>
      <c r="D11" s="503">
        <f ca="1">IF(AND(ISNUMBER('Tables M1'!D11),ISNUMBER('Tables M1'!D24)),'Tables M1'!D11-'Tables M1'!D24,"")</f>
        <v>449.48071644899994</v>
      </c>
      <c r="E11" s="503">
        <f ca="1">IF(AND(ISNUMBER('Tables M1'!E11),ISNUMBER('Tables M1'!E24)),'Tables M1'!E11-'Tables M1'!E24,"")</f>
        <v>397.37699999999995</v>
      </c>
      <c r="F11" s="503">
        <f ca="1">IF(AND(ISNUMBER('Tables M1'!F11),ISNUMBER('Tables M1'!F24)),'Tables M1'!F11-'Tables M1'!F24,"")</f>
        <v>456.04424197725405</v>
      </c>
      <c r="G11" s="503">
        <f ca="1">IF(AND(ISNUMBER('Tables M1'!G11),ISNUMBER('Tables M1'!G24)),'Tables M1'!G11-'Tables M1'!G24,"")</f>
        <v>466</v>
      </c>
      <c r="H11" s="503">
        <f ca="1">IF(AND(ISNUMBER('Tables M1'!H11),ISNUMBER('Tables M1'!H24)),'Tables M1'!H11-'Tables M1'!H24,"")</f>
        <v>443.00700000000001</v>
      </c>
      <c r="I11" s="504">
        <f t="shared" ref="I11:I22" ca="1" si="0">MIN(C11:H11)</f>
        <v>386.19</v>
      </c>
      <c r="J11" s="503">
        <f t="shared" ref="J11:J22" ca="1" si="1">MAX(C11:H11)</f>
        <v>466</v>
      </c>
      <c r="K11" s="503">
        <f t="shared" ref="K11:K22" ca="1" si="2">AVERAGE(C11:H11)</f>
        <v>433.01649307104231</v>
      </c>
      <c r="L11" s="128">
        <f ca="1">ABS((J11-I11)/K11)</f>
        <v>0.1843116862223215</v>
      </c>
      <c r="M11" s="17"/>
      <c r="N11" s="507" t="str">
        <f>IF(AND(ISNUMBER('Tables M1'!N11),ISNUMBER('Tables M1'!N24)),'Tables M1'!N11-'Tables M1'!N24,"")</f>
        <v/>
      </c>
    </row>
    <row r="12" spans="2:14">
      <c r="B12" s="351" t="s">
        <v>145</v>
      </c>
      <c r="C12" s="503">
        <f ca="1">IF(AND(ISNUMBER('Tables M1'!C12),ISNUMBER('Tables M1'!C25)),'Tables M1'!C12-'Tables M1'!C25,"")</f>
        <v>345.86</v>
      </c>
      <c r="D12" s="503">
        <f ca="1">IF(AND(ISNUMBER('Tables M1'!D12),ISNUMBER('Tables M1'!D25)),'Tables M1'!D12-'Tables M1'!D25,"")</f>
        <v>383.03297918460015</v>
      </c>
      <c r="E12" s="503">
        <f ca="1">IF(AND(ISNUMBER('Tables M1'!E12),ISNUMBER('Tables M1'!E25)),'Tables M1'!E12-'Tables M1'!E25,"")</f>
        <v>342.38299999999998</v>
      </c>
      <c r="F12" s="503">
        <f ca="1">IF(AND(ISNUMBER('Tables M1'!F12),ISNUMBER('Tables M1'!F25)),'Tables M1'!F12-'Tables M1'!F25,"")</f>
        <v>388.45053228158372</v>
      </c>
      <c r="G12" s="503">
        <f ca="1">IF(AND(ISNUMBER('Tables M1'!G12),ISNUMBER('Tables M1'!G25)),'Tables M1'!G12-'Tables M1'!G25,"")</f>
        <v>399</v>
      </c>
      <c r="H12" s="503">
        <f ca="1">IF(AND(ISNUMBER('Tables M1'!H12),ISNUMBER('Tables M1'!H25)),'Tables M1'!H12-'Tables M1'!H25,"")</f>
        <v>379.93799999999993</v>
      </c>
      <c r="I12" s="504">
        <f t="shared" ca="1" si="0"/>
        <v>342.38299999999998</v>
      </c>
      <c r="J12" s="503">
        <f t="shared" ca="1" si="1"/>
        <v>399</v>
      </c>
      <c r="K12" s="503">
        <f t="shared" ca="1" si="2"/>
        <v>373.1107519110306</v>
      </c>
      <c r="L12" s="128">
        <f ca="1">ABS((J12-I12)/K12)</f>
        <v>0.15174314787235216</v>
      </c>
      <c r="M12" s="17"/>
      <c r="N12" s="507" t="str">
        <f>IF(AND(ISNUMBER('Tables M1'!N12),ISNUMBER('Tables M1'!N25)),'Tables M1'!N12-'Tables M1'!N25,"")</f>
        <v/>
      </c>
    </row>
    <row r="13" spans="2:14">
      <c r="B13" s="351" t="s">
        <v>147</v>
      </c>
      <c r="C13" s="503">
        <f ca="1">IF(AND(ISNUMBER('Tables M1'!C13),ISNUMBER('Tables M1'!C26)),'Tables M1'!C13-'Tables M1'!C26,"")</f>
        <v>299.10799999999995</v>
      </c>
      <c r="D13" s="503">
        <f ca="1">IF(AND(ISNUMBER('Tables M1'!D13),ISNUMBER('Tables M1'!D26)),'Tables M1'!D13-'Tables M1'!D26,"")</f>
        <v>333.30197410419999</v>
      </c>
      <c r="E13" s="503">
        <f ca="1">IF(AND(ISNUMBER('Tables M1'!E13),ISNUMBER('Tables M1'!E26)),'Tables M1'!E13-'Tables M1'!E26,"")</f>
        <v>330.51800000000003</v>
      </c>
      <c r="F13" s="503">
        <f ca="1">IF(AND(ISNUMBER('Tables M1'!F13),ISNUMBER('Tables M1'!F26)),'Tables M1'!F13-'Tables M1'!F26,"")</f>
        <v>346.67425200489782</v>
      </c>
      <c r="G13" s="503">
        <f ca="1">IF(AND(ISNUMBER('Tables M1'!G13),ISNUMBER('Tables M1'!G26)),'Tables M1'!G13-'Tables M1'!G26,"")</f>
        <v>366</v>
      </c>
      <c r="H13" s="503">
        <f ca="1">IF(AND(ISNUMBER('Tables M1'!H13),ISNUMBER('Tables M1'!H26)),'Tables M1'!H13-'Tables M1'!H26,"")</f>
        <v>351.16099999999994</v>
      </c>
      <c r="I13" s="504">
        <f t="shared" ca="1" si="0"/>
        <v>299.10799999999995</v>
      </c>
      <c r="J13" s="503">
        <f t="shared" ca="1" si="1"/>
        <v>366</v>
      </c>
      <c r="K13" s="503">
        <f t="shared" ca="1" si="2"/>
        <v>337.79387101818293</v>
      </c>
      <c r="L13" s="128">
        <f ca="1">ABS((J13-I13)/K13)</f>
        <v>0.19802609146925393</v>
      </c>
      <c r="M13" s="17"/>
      <c r="N13" s="507" t="str">
        <f>IF(AND(ISNUMBER('Tables M1'!N13),ISNUMBER('Tables M1'!N26)),'Tables M1'!N13-'Tables M1'!N26,"")</f>
        <v/>
      </c>
    </row>
    <row r="14" spans="2:14">
      <c r="B14" s="351" t="s">
        <v>149</v>
      </c>
      <c r="C14" s="503">
        <f ca="1">IF(AND(ISNUMBER('Tables M1'!C14),ISNUMBER('Tables M1'!C27)),'Tables M1'!C14-'Tables M1'!C27,"")</f>
        <v>235.33600000000001</v>
      </c>
      <c r="D14" s="503">
        <f ca="1">IF(AND(ISNUMBER('Tables M1'!D14),ISNUMBER('Tables M1'!D27)),'Tables M1'!D14-'Tables M1'!D27,"")</f>
        <v>234.58514416537</v>
      </c>
      <c r="E14" s="503">
        <f ca="1">IF(AND(ISNUMBER('Tables M1'!E14),ISNUMBER('Tables M1'!E27)),'Tables M1'!E14-'Tables M1'!E27,"")</f>
        <v>233.791</v>
      </c>
      <c r="F14" s="503">
        <f ca="1">IF(AND(ISNUMBER('Tables M1'!F14),ISNUMBER('Tables M1'!F27)),'Tables M1'!F14-'Tables M1'!F27,"")</f>
        <v>241.47007788566015</v>
      </c>
      <c r="G14" s="503">
        <f ca="1">IF(AND(ISNUMBER('Tables M1'!G14),ISNUMBER('Tables M1'!G27)),'Tables M1'!G14-'Tables M1'!G27,"")</f>
        <v>251</v>
      </c>
      <c r="H14" s="503">
        <f ca="1">IF(AND(ISNUMBER('Tables M1'!H14),ISNUMBER('Tables M1'!H27)),'Tables M1'!H14-'Tables M1'!H27,"")</f>
        <v>241.82100000000003</v>
      </c>
      <c r="I14" s="504">
        <f t="shared" ca="1" si="0"/>
        <v>233.791</v>
      </c>
      <c r="J14" s="503">
        <f t="shared" ca="1" si="1"/>
        <v>251</v>
      </c>
      <c r="K14" s="503">
        <f t="shared" ca="1" si="2"/>
        <v>239.66720367517169</v>
      </c>
      <c r="L14" s="128">
        <f t="shared" ref="L14:L16" ca="1" si="3">ABS((J14-I14)/K14)</f>
        <v>7.1803733410783596E-2</v>
      </c>
      <c r="M14" s="17"/>
      <c r="N14" s="507" t="str">
        <f>IF(AND(ISNUMBER('Tables M1'!N14),ISNUMBER('Tables M1'!N27)),'Tables M1'!N14-'Tables M1'!N27,"")</f>
        <v/>
      </c>
    </row>
    <row r="15" spans="2:14">
      <c r="B15" s="351" t="s">
        <v>151</v>
      </c>
      <c r="C15" s="503">
        <f ca="1">IF(AND(ISNUMBER('Tables M1'!C15),ISNUMBER('Tables M1'!C28)),'Tables M1'!C15-'Tables M1'!C28,"")</f>
        <v>92.669000000000011</v>
      </c>
      <c r="D15" s="503">
        <f ca="1">IF(AND(ISNUMBER('Tables M1'!D15),ISNUMBER('Tables M1'!D28)),'Tables M1'!D15-'Tables M1'!D28,"")</f>
        <v>94.44895519939999</v>
      </c>
      <c r="E15" s="503">
        <f ca="1">IF(AND(ISNUMBER('Tables M1'!E15),ISNUMBER('Tables M1'!E28)),'Tables M1'!E15-'Tables M1'!E28,"")</f>
        <v>101.229</v>
      </c>
      <c r="F15" s="503">
        <f ca="1">IF(AND(ISNUMBER('Tables M1'!F15),ISNUMBER('Tables M1'!F28)),'Tables M1'!F15-'Tables M1'!F28,"")</f>
        <v>103.40524936759053</v>
      </c>
      <c r="G15" s="503">
        <f ca="1">IF(AND(ISNUMBER('Tables M1'!G15),ISNUMBER('Tables M1'!G28)),'Tables M1'!G15-'Tables M1'!G28,"")</f>
        <v>110</v>
      </c>
      <c r="H15" s="503">
        <f ca="1">IF(AND(ISNUMBER('Tables M1'!H15),ISNUMBER('Tables M1'!H28)),'Tables M1'!H15-'Tables M1'!H28,"")</f>
        <v>113.22919999999999</v>
      </c>
      <c r="I15" s="504">
        <f t="shared" ca="1" si="0"/>
        <v>92.669000000000011</v>
      </c>
      <c r="J15" s="503">
        <f t="shared" ca="1" si="1"/>
        <v>113.22919999999999</v>
      </c>
      <c r="K15" s="503">
        <f t="shared" ca="1" si="2"/>
        <v>102.49690076116508</v>
      </c>
      <c r="L15" s="128">
        <f t="shared" ca="1" si="3"/>
        <v>0.20059338231024842</v>
      </c>
      <c r="M15" s="17"/>
      <c r="N15" s="507" t="str">
        <f>IF(AND(ISNUMBER('Tables M1'!N15),ISNUMBER('Tables M1'!N28)),'Tables M1'!N15-'Tables M1'!N28,"")</f>
        <v/>
      </c>
    </row>
    <row r="16" spans="2:14">
      <c r="B16" s="351" t="s">
        <v>153</v>
      </c>
      <c r="C16" s="503">
        <f ca="1">IF(AND(ISNUMBER('Tables M1'!C16),ISNUMBER('Tables M1'!C29)),'Tables M1'!C16-'Tables M1'!C29,"")</f>
        <v>2.7349999999999999</v>
      </c>
      <c r="D16" s="503">
        <f ca="1">IF(AND(ISNUMBER('Tables M1'!D16),ISNUMBER('Tables M1'!D29)),'Tables M1'!D16-'Tables M1'!D29,"")</f>
        <v>11.699908970999999</v>
      </c>
      <c r="E16" s="503">
        <f ca="1">IF(AND(ISNUMBER('Tables M1'!E16),ISNUMBER('Tables M1'!E29)),'Tables M1'!E16-'Tables M1'!E29,"")</f>
        <v>11.218</v>
      </c>
      <c r="F16" s="503">
        <f ca="1">IF(AND(ISNUMBER('Tables M1'!F16),ISNUMBER('Tables M1'!F29)),'Tables M1'!F16-'Tables M1'!F29,"")</f>
        <v>10.081226086637937</v>
      </c>
      <c r="G16" s="503">
        <f ca="1">IF(AND(ISNUMBER('Tables M1'!G16),ISNUMBER('Tables M1'!G29)),'Tables M1'!G16-'Tables M1'!G29,"")</f>
        <v>14</v>
      </c>
      <c r="H16" s="503">
        <f ca="1">IF(AND(ISNUMBER('Tables M1'!H16),ISNUMBER('Tables M1'!H29)),'Tables M1'!H16-'Tables M1'!H29,"")</f>
        <v>15.9512</v>
      </c>
      <c r="I16" s="504">
        <f t="shared" ca="1" si="0"/>
        <v>2.7349999999999999</v>
      </c>
      <c r="J16" s="503">
        <f t="shared" ca="1" si="1"/>
        <v>15.9512</v>
      </c>
      <c r="K16" s="503">
        <f t="shared" ca="1" si="2"/>
        <v>10.947555842939655</v>
      </c>
      <c r="L16" s="128">
        <f t="shared" ca="1" si="3"/>
        <v>1.207228370387665</v>
      </c>
      <c r="M16" s="17"/>
      <c r="N16" s="507" t="str">
        <f>IF(AND(ISNUMBER('Tables M1'!N16),ISNUMBER('Tables M1'!N29)),'Tables M1'!N16-'Tables M1'!N29,"")</f>
        <v/>
      </c>
    </row>
    <row r="17" spans="2:14">
      <c r="B17" s="351" t="s">
        <v>155</v>
      </c>
      <c r="C17" s="503">
        <f ca="1">IF(AND(ISNUMBER('Tables M1'!C17),ISNUMBER('Tables M1'!C30)),'Tables M1'!C17-'Tables M1'!C30,"")</f>
        <v>4.8390000000000004</v>
      </c>
      <c r="D17" s="503">
        <f ca="1">IF(AND(ISNUMBER('Tables M1'!D17),ISNUMBER('Tables M1'!D30)),'Tables M1'!D17-'Tables M1'!D30,"")</f>
        <v>11.543052315300001</v>
      </c>
      <c r="E17" s="503">
        <f ca="1">IF(AND(ISNUMBER('Tables M1'!E17),ISNUMBER('Tables M1'!E30)),'Tables M1'!E17-'Tables M1'!E30,"")</f>
        <v>10.105</v>
      </c>
      <c r="F17" s="503">
        <f ca="1">IF(AND(ISNUMBER('Tables M1'!F17),ISNUMBER('Tables M1'!F30)),'Tables M1'!F17-'Tables M1'!F30,"")</f>
        <v>12.018218893735234</v>
      </c>
      <c r="G17" s="503">
        <f ca="1">IF(AND(ISNUMBER('Tables M1'!G17),ISNUMBER('Tables M1'!G30)),'Tables M1'!G17-'Tables M1'!G30,"")</f>
        <v>14</v>
      </c>
      <c r="H17" s="503">
        <f ca="1">IF(AND(ISNUMBER('Tables M1'!H17),ISNUMBER('Tables M1'!H30)),'Tables M1'!H17-'Tables M1'!H30,"")</f>
        <v>16.726299999999998</v>
      </c>
      <c r="I17" s="504">
        <f t="shared" ca="1" si="0"/>
        <v>4.8390000000000004</v>
      </c>
      <c r="J17" s="503">
        <f t="shared" ca="1" si="1"/>
        <v>16.726299999999998</v>
      </c>
      <c r="K17" s="503">
        <f t="shared" ca="1" si="2"/>
        <v>11.538595201505872</v>
      </c>
      <c r="L17" s="128">
        <f ca="1">ABS((J17-I17)/K17)</f>
        <v>1.0302207324552488</v>
      </c>
      <c r="M17" s="17"/>
      <c r="N17" s="507" t="str">
        <f>IF(AND(ISNUMBER('Tables M1'!N17),ISNUMBER('Tables M1'!N30)),'Tables M1'!N17-'Tables M1'!N30,"")</f>
        <v/>
      </c>
    </row>
    <row r="18" spans="2:14">
      <c r="B18" s="351" t="s">
        <v>157</v>
      </c>
      <c r="C18" s="503">
        <f ca="1">IF(AND(ISNUMBER('Tables M1'!C18),ISNUMBER('Tables M1'!C31)),'Tables M1'!C18-'Tables M1'!C31,"")</f>
        <v>1.3680000000000001</v>
      </c>
      <c r="D18" s="503">
        <f ca="1">IF(AND(ISNUMBER('Tables M1'!D18),ISNUMBER('Tables M1'!D31)),'Tables M1'!D18-'Tables M1'!D31,"")</f>
        <v>6.9186446789999998</v>
      </c>
      <c r="E18" s="503">
        <f ca="1">IF(AND(ISNUMBER('Tables M1'!E18),ISNUMBER('Tables M1'!E31)),'Tables M1'!E18-'Tables M1'!E31,"")</f>
        <v>8.3759999999999994</v>
      </c>
      <c r="F18" s="503">
        <f ca="1">IF(AND(ISNUMBER('Tables M1'!F18),ISNUMBER('Tables M1'!F31)),'Tables M1'!F18-'Tables M1'!F31,"")</f>
        <v>6.5877489389745971</v>
      </c>
      <c r="G18" s="503">
        <f ca="1">IF(AND(ISNUMBER('Tables M1'!G18),ISNUMBER('Tables M1'!G31)),'Tables M1'!G18-'Tables M1'!G31,"")</f>
        <v>9</v>
      </c>
      <c r="H18" s="503">
        <f ca="1">IF(AND(ISNUMBER('Tables M1'!H18),ISNUMBER('Tables M1'!H31)),'Tables M1'!H18-'Tables M1'!H31,"")</f>
        <v>9.6038999999999994</v>
      </c>
      <c r="I18" s="509">
        <f t="shared" ca="1" si="0"/>
        <v>1.3680000000000001</v>
      </c>
      <c r="J18" s="510">
        <f t="shared" ca="1" si="1"/>
        <v>9.6038999999999994</v>
      </c>
      <c r="K18" s="510">
        <f t="shared" ca="1" si="2"/>
        <v>6.9757156029957654</v>
      </c>
      <c r="L18" s="241">
        <f t="shared" ref="L18:L22" ca="1" si="4">ABS((J18-I18)/K18)</f>
        <v>1.1806530639613575</v>
      </c>
      <c r="M18" s="17"/>
      <c r="N18" s="507" t="str">
        <f>IF(AND(ISNUMBER('Tables M1'!N18),ISNUMBER('Tables M1'!N31)),'Tables M1'!N18-'Tables M1'!N31,"")</f>
        <v/>
      </c>
    </row>
    <row r="19" spans="2:14">
      <c r="B19" s="351" t="s">
        <v>159</v>
      </c>
      <c r="C19" s="503">
        <f ca="1">IF(AND(ISNUMBER('Tables M1'!C19),ISNUMBER('Tables M1'!C32)),'Tables M1'!C19-'Tables M1'!C32,"")</f>
        <v>49.655999999999999</v>
      </c>
      <c r="D19" s="503">
        <f ca="1">IF(AND(ISNUMBER('Tables M1'!D19),ISNUMBER('Tables M1'!D32)),'Tables M1'!D19-'Tables M1'!D32,"")</f>
        <v>74.306680483499989</v>
      </c>
      <c r="E19" s="503">
        <f ca="1">IF(AND(ISNUMBER('Tables M1'!E19),ISNUMBER('Tables M1'!E32)),'Tables M1'!E19-'Tables M1'!E32,"")</f>
        <v>76.741</v>
      </c>
      <c r="F19" s="503">
        <f ca="1">IF(AND(ISNUMBER('Tables M1'!F19),ISNUMBER('Tables M1'!F32)),'Tables M1'!F19-'Tables M1'!F32,"")</f>
        <v>73.204588778690194</v>
      </c>
      <c r="G19" s="503">
        <f ca="1">IF(AND(ISNUMBER('Tables M1'!G19),ISNUMBER('Tables M1'!G32)),'Tables M1'!G19-'Tables M1'!G32,"")</f>
        <v>81</v>
      </c>
      <c r="H19" s="503">
        <f ca="1">IF(AND(ISNUMBER('Tables M1'!H19),ISNUMBER('Tables M1'!H32)),'Tables M1'!H19-'Tables M1'!H32,"")</f>
        <v>84.286927999999989</v>
      </c>
      <c r="I19" s="509">
        <f t="shared" ca="1" si="0"/>
        <v>49.655999999999999</v>
      </c>
      <c r="J19" s="510">
        <f t="shared" ca="1" si="1"/>
        <v>84.286927999999989</v>
      </c>
      <c r="K19" s="510">
        <f t="shared" ca="1" si="2"/>
        <v>73.199199543698356</v>
      </c>
      <c r="L19" s="241">
        <f t="shared" ca="1" si="4"/>
        <v>0.47310528278831881</v>
      </c>
      <c r="M19" s="17"/>
      <c r="N19" s="507" t="str">
        <f>IF(AND(ISNUMBER('Tables M1'!N19),ISNUMBER('Tables M1'!N32)),'Tables M1'!N19-'Tables M1'!N32,"")</f>
        <v/>
      </c>
    </row>
    <row r="20" spans="2:14">
      <c r="B20" s="351" t="s">
        <v>161</v>
      </c>
      <c r="C20" s="503">
        <f ca="1">IF(AND(ISNUMBER('Tables M1'!C20),ISNUMBER('Tables M1'!C33)),'Tables M1'!C20-'Tables M1'!C33,"")</f>
        <v>236.452</v>
      </c>
      <c r="D20" s="503">
        <f ca="1">IF(AND(ISNUMBER('Tables M1'!D20),ISNUMBER('Tables M1'!D33)),'Tables M1'!D20-'Tables M1'!D33,"")</f>
        <v>263.33937851999997</v>
      </c>
      <c r="E20" s="503">
        <f ca="1">IF(AND(ISNUMBER('Tables M1'!E20),ISNUMBER('Tables M1'!E33)),'Tables M1'!E20-'Tables M1'!E33,"")</f>
        <v>260.55700000000002</v>
      </c>
      <c r="F20" s="503">
        <f ca="1">IF(AND(ISNUMBER('Tables M1'!F20),ISNUMBER('Tables M1'!F33)),'Tables M1'!F20-'Tables M1'!F33,"")</f>
        <v>266.61788796821878</v>
      </c>
      <c r="G20" s="503">
        <f ca="1">IF(AND(ISNUMBER('Tables M1'!G20),ISNUMBER('Tables M1'!G33)),'Tables M1'!G20-'Tables M1'!G33,"")</f>
        <v>284</v>
      </c>
      <c r="H20" s="503">
        <f ca="1">IF(AND(ISNUMBER('Tables M1'!H20),ISNUMBER('Tables M1'!H33)),'Tables M1'!H20-'Tables M1'!H33,"")</f>
        <v>282.0412</v>
      </c>
      <c r="I20" s="509">
        <f t="shared" ca="1" si="0"/>
        <v>236.452</v>
      </c>
      <c r="J20" s="510">
        <f t="shared" ca="1" si="1"/>
        <v>284</v>
      </c>
      <c r="K20" s="510">
        <f t="shared" ca="1" si="2"/>
        <v>265.50124441470308</v>
      </c>
      <c r="L20" s="241">
        <f t="shared" ca="1" si="4"/>
        <v>0.17908767284620253</v>
      </c>
      <c r="M20" s="17"/>
      <c r="N20" s="507" t="str">
        <f>IF(AND(ISNUMBER('Tables M1'!N20),ISNUMBER('Tables M1'!N33)),'Tables M1'!N20-'Tables M1'!N33,"")</f>
        <v/>
      </c>
    </row>
    <row r="21" spans="2:14">
      <c r="B21" s="351" t="s">
        <v>163</v>
      </c>
      <c r="C21" s="503">
        <f ca="1">IF(AND(ISNUMBER('Tables M1'!C21),ISNUMBER('Tables M1'!C34)),'Tables M1'!C21-'Tables M1'!C34,"")</f>
        <v>300.464</v>
      </c>
      <c r="D21" s="503">
        <f ca="1">IF(AND(ISNUMBER('Tables M1'!D21),ISNUMBER('Tables M1'!D34)),'Tables M1'!D21-'Tables M1'!D34,"")</f>
        <v>323.9542060082</v>
      </c>
      <c r="E21" s="503">
        <f ca="1">IF(AND(ISNUMBER('Tables M1'!E21),ISNUMBER('Tables M1'!E34)),'Tables M1'!E21-'Tables M1'!E34,"")</f>
        <v>301.91699999999997</v>
      </c>
      <c r="F21" s="503">
        <f ca="1">IF(AND(ISNUMBER('Tables M1'!F21),ISNUMBER('Tables M1'!F34)),'Tables M1'!F21-'Tables M1'!F34,"")</f>
        <v>328.27216387452938</v>
      </c>
      <c r="G21" s="503">
        <f ca="1">IF(AND(ISNUMBER('Tables M1'!G21),ISNUMBER('Tables M1'!G34)),'Tables M1'!G21-'Tables M1'!G34,"")</f>
        <v>343</v>
      </c>
      <c r="H21" s="503">
        <f ca="1">IF(AND(ISNUMBER('Tables M1'!H21),ISNUMBER('Tables M1'!H34)),'Tables M1'!H21-'Tables M1'!H34,"")</f>
        <v>327.56699999999995</v>
      </c>
      <c r="I21" s="509">
        <f t="shared" ca="1" si="0"/>
        <v>300.464</v>
      </c>
      <c r="J21" s="510">
        <f t="shared" ca="1" si="1"/>
        <v>343</v>
      </c>
      <c r="K21" s="510">
        <f t="shared" ca="1" si="2"/>
        <v>320.86239498045489</v>
      </c>
      <c r="L21" s="241">
        <f t="shared" ca="1" si="4"/>
        <v>0.1325677320416157</v>
      </c>
      <c r="M21" s="17"/>
      <c r="N21" s="507" t="str">
        <f>IF(AND(ISNUMBER('Tables M1'!N21),ISNUMBER('Tables M1'!N34)),'Tables M1'!N21-'Tables M1'!N34,"")</f>
        <v/>
      </c>
    </row>
    <row r="22" spans="2:14" ht="13.5" thickBot="1">
      <c r="B22" s="499" t="s">
        <v>165</v>
      </c>
      <c r="C22" s="503">
        <f ca="1">IF(AND(ISNUMBER('Tables M1'!C22),ISNUMBER('Tables M1'!C35)),'Tables M1'!C22-'Tables M1'!C35,"")</f>
        <v>368.90399999999994</v>
      </c>
      <c r="D22" s="503">
        <f ca="1">IF(AND(ISNUMBER('Tables M1'!D22),ISNUMBER('Tables M1'!D35)),'Tables M1'!D22-'Tables M1'!D35,"")</f>
        <v>427.25206587379989</v>
      </c>
      <c r="E22" s="503">
        <f ca="1">IF(AND(ISNUMBER('Tables M1'!E22),ISNUMBER('Tables M1'!E35)),'Tables M1'!E22-'Tables M1'!E35,"")</f>
        <v>383.53999999999996</v>
      </c>
      <c r="F22" s="503">
        <f ca="1">IF(AND(ISNUMBER('Tables M1'!F22),ISNUMBER('Tables M1'!F35)),'Tables M1'!F22-'Tables M1'!F35,"")</f>
        <v>427.86148024832801</v>
      </c>
      <c r="G22" s="503">
        <f ca="1">IF(AND(ISNUMBER('Tables M1'!G22),ISNUMBER('Tables M1'!G35)),'Tables M1'!G22-'Tables M1'!G35,"")</f>
        <v>442</v>
      </c>
      <c r="H22" s="503">
        <f ca="1">IF(AND(ISNUMBER('Tables M1'!H22),ISNUMBER('Tables M1'!H35)),'Tables M1'!H22-'Tables M1'!H35,"")</f>
        <v>424.18900000000002</v>
      </c>
      <c r="I22" s="509">
        <f t="shared" ca="1" si="0"/>
        <v>368.90399999999994</v>
      </c>
      <c r="J22" s="510">
        <f t="shared" ca="1" si="1"/>
        <v>442</v>
      </c>
      <c r="K22" s="510">
        <f t="shared" ca="1" si="2"/>
        <v>412.2910910203546</v>
      </c>
      <c r="L22" s="241">
        <f t="shared" ca="1" si="4"/>
        <v>0.17729221317661542</v>
      </c>
      <c r="M22" s="445"/>
      <c r="N22" s="507" t="str">
        <f>IF(AND(ISNUMBER('Tables M1'!N22),ISNUMBER('Tables M1'!N35)),'Tables M1'!N22-'Tables M1'!N35,"")</f>
        <v/>
      </c>
    </row>
    <row r="23" spans="2:14" ht="13.5" thickTop="1">
      <c r="B23" s="157" t="s">
        <v>474</v>
      </c>
      <c r="C23" s="73"/>
      <c r="D23" s="73"/>
      <c r="E23" s="73"/>
      <c r="F23" s="73"/>
      <c r="G23" s="73"/>
      <c r="H23" s="73"/>
      <c r="I23" s="973" t="s">
        <v>561</v>
      </c>
      <c r="J23" s="974"/>
      <c r="K23" s="974"/>
      <c r="L23" s="975"/>
      <c r="M23" s="445"/>
      <c r="N23" s="505"/>
    </row>
    <row r="24" spans="2:14">
      <c r="B24" s="53"/>
      <c r="C24" s="60" t="str">
        <f ca="1">'DATA for charts'!C6</f>
        <v>BSIMAC</v>
      </c>
      <c r="D24" s="60" t="str">
        <f ca="1">'DATA for charts'!D6</f>
        <v>CSE</v>
      </c>
      <c r="E24" s="60" t="str">
        <f ca="1">'DATA for charts'!E6</f>
        <v>DeST</v>
      </c>
      <c r="F24" s="60" t="str">
        <f ca="1">'DATA for charts'!F6</f>
        <v>EnergyPlus</v>
      </c>
      <c r="G24" s="60" t="str">
        <f ca="1">'DATA for charts'!G6</f>
        <v>ESP-r</v>
      </c>
      <c r="H24" s="60" t="str">
        <f ca="1">'DATA for charts'!H6</f>
        <v>TRNSYS</v>
      </c>
      <c r="I24" s="444"/>
      <c r="J24" s="353"/>
      <c r="K24" s="353"/>
      <c r="L24" s="344" t="s">
        <v>453</v>
      </c>
      <c r="M24" s="56"/>
      <c r="N24" s="354" t="str">
        <f ca="1">'DATA for charts'!$S$6</f>
        <v>Tested Prg</v>
      </c>
    </row>
    <row r="25" spans="2:14" ht="12.75" customHeight="1">
      <c r="B25" s="204" t="s">
        <v>853</v>
      </c>
      <c r="C25" s="74" t="str">
        <f ca="1">'DATA for charts'!C7</f>
        <v/>
      </c>
      <c r="D25" s="74" t="str">
        <f ca="1">'DATA for charts'!D7</f>
        <v/>
      </c>
      <c r="E25" s="74" t="str">
        <f ca="1">'DATA for charts'!E7</f>
        <v/>
      </c>
      <c r="F25" s="74" t="str">
        <f ca="1">'DATA for charts'!F7</f>
        <v/>
      </c>
      <c r="G25" s="74" t="str">
        <f ca="1">'DATA for charts'!G7</f>
        <v/>
      </c>
      <c r="H25" s="74" t="str">
        <f ca="1">'DATA for charts'!H7</f>
        <v/>
      </c>
      <c r="I25" s="418" t="s">
        <v>254</v>
      </c>
      <c r="J25" s="166" t="s">
        <v>255</v>
      </c>
      <c r="K25" s="166" t="s">
        <v>256</v>
      </c>
      <c r="L25" s="161" t="s">
        <v>451</v>
      </c>
      <c r="M25" s="56"/>
      <c r="N25" s="447" t="str">
        <f ca="1">'DATA for charts'!$S$7</f>
        <v/>
      </c>
    </row>
    <row r="26" spans="2:14" ht="12.75" customHeight="1">
      <c r="B26" s="351" t="s">
        <v>143</v>
      </c>
      <c r="C26" s="503">
        <f ca="1">IF(AND(ISNUMBER('Tables M1'!C42),ISNUMBER('Tables M1'!C55)),'Tables M1'!C42-'Tables M1'!C55,"")</f>
        <v>402.08594088937093</v>
      </c>
      <c r="D26" s="503">
        <f ca="1">IF(AND(ISNUMBER('Tables M1'!D42),ISNUMBER('Tables M1'!D55)),'Tables M1'!D42-'Tables M1'!D55,"")</f>
        <v>486.21942824000007</v>
      </c>
      <c r="E26" s="503">
        <f ca="1">IF(AND(ISNUMBER('Tables M1'!E42),ISNUMBER('Tables M1'!E55)),'Tables M1'!E42-'Tables M1'!E55,"")</f>
        <v>384.43700000000001</v>
      </c>
      <c r="F26" s="503">
        <f ca="1">IF(AND(ISNUMBER('Tables M1'!F42),ISNUMBER('Tables M1'!F55)),'Tables M1'!F42-'Tables M1'!F55,"")</f>
        <v>468.51754655634147</v>
      </c>
      <c r="G26" s="503">
        <f ca="1">IF(AND(ISNUMBER('Tables M1'!G42),ISNUMBER('Tables M1'!G55)),'Tables M1'!G42-'Tables M1'!G55,"")</f>
        <v>481</v>
      </c>
      <c r="H26" s="503">
        <f ca="1">IF(AND(ISNUMBER('Tables M1'!H42),ISNUMBER('Tables M1'!H55)),'Tables M1'!H42-'Tables M1'!H55,"")</f>
        <v>450.37700000000001</v>
      </c>
      <c r="I26" s="509">
        <f t="shared" ref="I26:I37" ca="1" si="5">MIN(C26:H26)</f>
        <v>384.43700000000001</v>
      </c>
      <c r="J26" s="510">
        <f t="shared" ref="J26:J37" ca="1" si="6">MAX(C26:H26)</f>
        <v>486.21942824000007</v>
      </c>
      <c r="K26" s="510">
        <f t="shared" ref="K26:K37" ca="1" si="7">AVERAGE(C26:H26)</f>
        <v>445.43948594761878</v>
      </c>
      <c r="L26" s="241">
        <f ca="1">ABS((J26-I26)/K26)</f>
        <v>0.22849889031159917</v>
      </c>
      <c r="M26" s="445"/>
      <c r="N26" s="507" t="str">
        <f>IF(AND(ISNUMBER('Tables M1'!N42),ISNUMBER('Tables M1'!N55)),'Tables M1'!N42-'Tables M1'!N55,"")</f>
        <v/>
      </c>
    </row>
    <row r="27" spans="2:14" ht="12.75" customHeight="1">
      <c r="B27" s="351" t="s">
        <v>145</v>
      </c>
      <c r="C27" s="503">
        <f ca="1">IF(AND(ISNUMBER('Tables M1'!C43),ISNUMBER('Tables M1'!C56)),'Tables M1'!C43-'Tables M1'!C56,"")</f>
        <v>325.19125542299349</v>
      </c>
      <c r="D27" s="503">
        <f ca="1">IF(AND(ISNUMBER('Tables M1'!D43),ISNUMBER('Tables M1'!D56)),'Tables M1'!D43-'Tables M1'!D56,"")</f>
        <v>379.18548903228003</v>
      </c>
      <c r="E27" s="503">
        <f ca="1">IF(AND(ISNUMBER('Tables M1'!E43),ISNUMBER('Tables M1'!E56)),'Tables M1'!E43-'Tables M1'!E56,"")</f>
        <v>310.69100000000003</v>
      </c>
      <c r="F27" s="503">
        <f ca="1">IF(AND(ISNUMBER('Tables M1'!F43),ISNUMBER('Tables M1'!F56)),'Tables M1'!F43-'Tables M1'!F56,"")</f>
        <v>375.15901207379289</v>
      </c>
      <c r="G27" s="503">
        <f ca="1">IF(AND(ISNUMBER('Tables M1'!G43),ISNUMBER('Tables M1'!G56)),'Tables M1'!G43-'Tables M1'!G56,"")</f>
        <v>387</v>
      </c>
      <c r="H27" s="503">
        <f ca="1">IF(AND(ISNUMBER('Tables M1'!H43),ISNUMBER('Tables M1'!H56)),'Tables M1'!H43-'Tables M1'!H56,"")</f>
        <v>358.16061999999999</v>
      </c>
      <c r="I27" s="509">
        <f t="shared" ca="1" si="5"/>
        <v>310.69100000000003</v>
      </c>
      <c r="J27" s="510">
        <f t="shared" ca="1" si="6"/>
        <v>387</v>
      </c>
      <c r="K27" s="510">
        <f t="shared" ca="1" si="7"/>
        <v>355.89789608817773</v>
      </c>
      <c r="L27" s="241">
        <f ca="1">ABS((J27-I27)/K27)</f>
        <v>0.21441261900883379</v>
      </c>
      <c r="M27" s="445"/>
      <c r="N27" s="507" t="str">
        <f>IF(AND(ISNUMBER('Tables M1'!N43),ISNUMBER('Tables M1'!N56)),'Tables M1'!N43-'Tables M1'!N56,"")</f>
        <v/>
      </c>
    </row>
    <row r="28" spans="2:14" ht="12.75" customHeight="1">
      <c r="B28" s="351" t="s">
        <v>147</v>
      </c>
      <c r="C28" s="503">
        <f ca="1">IF(AND(ISNUMBER('Tables M1'!C44),ISNUMBER('Tables M1'!C57)),'Tables M1'!C44-'Tables M1'!C57,"")</f>
        <v>363.9118492407809</v>
      </c>
      <c r="D28" s="503">
        <f ca="1">IF(AND(ISNUMBER('Tables M1'!D44),ISNUMBER('Tables M1'!D57)),'Tables M1'!D44-'Tables M1'!D57,"")</f>
        <v>405.80192404270002</v>
      </c>
      <c r="E28" s="503">
        <f ca="1">IF(AND(ISNUMBER('Tables M1'!E44),ISNUMBER('Tables M1'!E57)),'Tables M1'!E44-'Tables M1'!E57,"")</f>
        <v>369.83799999999997</v>
      </c>
      <c r="F28" s="503">
        <f ca="1">IF(AND(ISNUMBER('Tables M1'!F44),ISNUMBER('Tables M1'!F57)),'Tables M1'!F44-'Tables M1'!F57,"")</f>
        <v>418.97493007474361</v>
      </c>
      <c r="G28" s="503">
        <f ca="1">IF(AND(ISNUMBER('Tables M1'!G44),ISNUMBER('Tables M1'!G57)),'Tables M1'!G44-'Tables M1'!G57,"")</f>
        <v>433</v>
      </c>
      <c r="H28" s="503">
        <f ca="1">IF(AND(ISNUMBER('Tables M1'!H44),ISNUMBER('Tables M1'!H57)),'Tables M1'!H44-'Tables M1'!H57,"")</f>
        <v>406.83320000000003</v>
      </c>
      <c r="I28" s="509">
        <f t="shared" ca="1" si="5"/>
        <v>363.9118492407809</v>
      </c>
      <c r="J28" s="510">
        <f t="shared" ca="1" si="6"/>
        <v>433</v>
      </c>
      <c r="K28" s="510">
        <f t="shared" ca="1" si="7"/>
        <v>399.72665055970407</v>
      </c>
      <c r="L28" s="241">
        <f ca="1">ABS((J28-I28)/K28)</f>
        <v>0.17283849015941444</v>
      </c>
      <c r="M28" s="445"/>
      <c r="N28" s="507" t="str">
        <f>IF(AND(ISNUMBER('Tables M1'!N44),ISNUMBER('Tables M1'!N57)),'Tables M1'!N44-'Tables M1'!N57,"")</f>
        <v/>
      </c>
    </row>
    <row r="29" spans="2:14" ht="12.75" customHeight="1">
      <c r="B29" s="351" t="s">
        <v>149</v>
      </c>
      <c r="C29" s="503">
        <f ca="1">IF(AND(ISNUMBER('Tables M1'!C45),ISNUMBER('Tables M1'!C58)),'Tables M1'!C45-'Tables M1'!C58,"")</f>
        <v>189.35597885032536</v>
      </c>
      <c r="D29" s="503">
        <f ca="1">IF(AND(ISNUMBER('Tables M1'!D45),ISNUMBER('Tables M1'!D58)),'Tables M1'!D45-'Tables M1'!D58,"")</f>
        <v>207.82221635163998</v>
      </c>
      <c r="E29" s="503">
        <f ca="1">IF(AND(ISNUMBER('Tables M1'!E45),ISNUMBER('Tables M1'!E58)),'Tables M1'!E45-'Tables M1'!E58,"")</f>
        <v>211.90100000000001</v>
      </c>
      <c r="F29" s="503">
        <f ca="1">IF(AND(ISNUMBER('Tables M1'!F45),ISNUMBER('Tables M1'!F58)),'Tables M1'!F45-'Tables M1'!F58,"")</f>
        <v>221.99160846447467</v>
      </c>
      <c r="G29" s="503">
        <f ca="1">IF(AND(ISNUMBER('Tables M1'!G45),ISNUMBER('Tables M1'!G58)),'Tables M1'!G45-'Tables M1'!G58,"")</f>
        <v>241</v>
      </c>
      <c r="H29" s="503">
        <f ca="1">IF(AND(ISNUMBER('Tables M1'!H45),ISNUMBER('Tables M1'!H58)),'Tables M1'!H45-'Tables M1'!H58,"")</f>
        <v>219.30449999999999</v>
      </c>
      <c r="I29" s="509">
        <f t="shared" ca="1" si="5"/>
        <v>189.35597885032536</v>
      </c>
      <c r="J29" s="510">
        <f t="shared" ca="1" si="6"/>
        <v>241</v>
      </c>
      <c r="K29" s="510">
        <f t="shared" ca="1" si="7"/>
        <v>215.22921727773999</v>
      </c>
      <c r="L29" s="241">
        <f t="shared" ref="L29:L31" ca="1" si="8">ABS((J29-I29)/K29)</f>
        <v>0.23994893352713925</v>
      </c>
      <c r="M29" s="445"/>
      <c r="N29" s="507" t="str">
        <f>IF(AND(ISNUMBER('Tables M1'!N45),ISNUMBER('Tables M1'!N58)),'Tables M1'!N45-'Tables M1'!N58,"")</f>
        <v/>
      </c>
    </row>
    <row r="30" spans="2:14" ht="12.75" customHeight="1">
      <c r="B30" s="351" t="s">
        <v>151</v>
      </c>
      <c r="C30" s="503">
        <f ca="1">IF(AND(ISNUMBER('Tables M1'!C46),ISNUMBER('Tables M1'!C59)),'Tables M1'!C46-'Tables M1'!C59,"")</f>
        <v>211.60591106290698</v>
      </c>
      <c r="D30" s="503">
        <f ca="1">IF(AND(ISNUMBER('Tables M1'!D46),ISNUMBER('Tables M1'!D59)),'Tables M1'!D46-'Tables M1'!D59,"")</f>
        <v>203.34759116754299</v>
      </c>
      <c r="E30" s="503">
        <f ca="1">IF(AND(ISNUMBER('Tables M1'!E46),ISNUMBER('Tables M1'!E59)),'Tables M1'!E46-'Tables M1'!E59,"")</f>
        <v>209.98999999999998</v>
      </c>
      <c r="F30" s="503">
        <f ca="1">IF(AND(ISNUMBER('Tables M1'!F46),ISNUMBER('Tables M1'!F59)),'Tables M1'!F46-'Tables M1'!F59,"")</f>
        <v>225.42652097810787</v>
      </c>
      <c r="G30" s="503">
        <f ca="1">IF(AND(ISNUMBER('Tables M1'!G46),ISNUMBER('Tables M1'!G59)),'Tables M1'!G46-'Tables M1'!G59,"")</f>
        <v>239</v>
      </c>
      <c r="H30" s="503">
        <f ca="1">IF(AND(ISNUMBER('Tables M1'!H46),ISNUMBER('Tables M1'!H59)),'Tables M1'!H46-'Tables M1'!H59,"")</f>
        <v>226.79910000000001</v>
      </c>
      <c r="I30" s="509">
        <f t="shared" ca="1" si="5"/>
        <v>203.34759116754299</v>
      </c>
      <c r="J30" s="510">
        <f t="shared" ca="1" si="6"/>
        <v>239</v>
      </c>
      <c r="K30" s="510">
        <f t="shared" ca="1" si="7"/>
        <v>219.36152053475965</v>
      </c>
      <c r="L30" s="241">
        <f t="shared" ca="1" si="8"/>
        <v>0.16252808945499442</v>
      </c>
      <c r="M30" s="445"/>
      <c r="N30" s="507" t="str">
        <f>IF(AND(ISNUMBER('Tables M1'!N46),ISNUMBER('Tables M1'!N59)),'Tables M1'!N46-'Tables M1'!N59,"")</f>
        <v/>
      </c>
    </row>
    <row r="31" spans="2:14" ht="12.75" customHeight="1">
      <c r="B31" s="351" t="s">
        <v>153</v>
      </c>
      <c r="C31" s="503">
        <f ca="1">IF(AND(ISNUMBER('Tables M1'!C47),ISNUMBER('Tables M1'!C60)),'Tables M1'!C47-'Tables M1'!C60,"")</f>
        <v>130.80440618221297</v>
      </c>
      <c r="D31" s="503">
        <f ca="1">IF(AND(ISNUMBER('Tables M1'!D47),ISNUMBER('Tables M1'!D60)),'Tables M1'!D47-'Tables M1'!D60,"")</f>
        <v>125.15062077889996</v>
      </c>
      <c r="E31" s="503">
        <f ca="1">IF(AND(ISNUMBER('Tables M1'!E47),ISNUMBER('Tables M1'!E60)),'Tables M1'!E47-'Tables M1'!E60,"")</f>
        <v>117.96599999999995</v>
      </c>
      <c r="F31" s="503">
        <f ca="1">IF(AND(ISNUMBER('Tables M1'!F47),ISNUMBER('Tables M1'!F60)),'Tables M1'!F47-'Tables M1'!F60,"")</f>
        <v>138.27060190915734</v>
      </c>
      <c r="G31" s="503">
        <f ca="1">IF(AND(ISNUMBER('Tables M1'!G47),ISNUMBER('Tables M1'!G60)),'Tables M1'!G47-'Tables M1'!G60,"")</f>
        <v>146</v>
      </c>
      <c r="H31" s="503">
        <f ca="1">IF(AND(ISNUMBER('Tables M1'!H47),ISNUMBER('Tables M1'!H60)),'Tables M1'!H47-'Tables M1'!H60,"")</f>
        <v>150.238</v>
      </c>
      <c r="I31" s="509">
        <f t="shared" ca="1" si="5"/>
        <v>117.96599999999995</v>
      </c>
      <c r="J31" s="510">
        <f t="shared" ca="1" si="6"/>
        <v>150.238</v>
      </c>
      <c r="K31" s="510">
        <f t="shared" ca="1" si="7"/>
        <v>134.73827147837838</v>
      </c>
      <c r="L31" s="241">
        <f t="shared" ca="1" si="8"/>
        <v>0.23951620906149726</v>
      </c>
      <c r="M31" s="445"/>
      <c r="N31" s="507" t="str">
        <f>IF(AND(ISNUMBER('Tables M1'!N47),ISNUMBER('Tables M1'!N60)),'Tables M1'!N47-'Tables M1'!N60,"")</f>
        <v/>
      </c>
    </row>
    <row r="32" spans="2:14">
      <c r="B32" s="351" t="s">
        <v>155</v>
      </c>
      <c r="C32" s="503">
        <f ca="1">IF(AND(ISNUMBER('Tables M1'!C48),ISNUMBER('Tables M1'!C61)),'Tables M1'!C48-'Tables M1'!C61,"")</f>
        <v>127.50378253796094</v>
      </c>
      <c r="D32" s="503">
        <f ca="1">IF(AND(ISNUMBER('Tables M1'!D48),ISNUMBER('Tables M1'!D61)),'Tables M1'!D48-'Tables M1'!D61,"")</f>
        <v>125.43080008939995</v>
      </c>
      <c r="E32" s="503">
        <f ca="1">IF(AND(ISNUMBER('Tables M1'!E48),ISNUMBER('Tables M1'!E61)),'Tables M1'!E48-'Tables M1'!E61,"")</f>
        <v>117.00400000000002</v>
      </c>
      <c r="F32" s="503">
        <f ca="1">IF(AND(ISNUMBER('Tables M1'!F48),ISNUMBER('Tables M1'!F61)),'Tables M1'!F48-'Tables M1'!F61,"")</f>
        <v>137.67708549260948</v>
      </c>
      <c r="G32" s="503">
        <f ca="1">IF(AND(ISNUMBER('Tables M1'!G48),ISNUMBER('Tables M1'!G61)),'Tables M1'!G48-'Tables M1'!G61,"")</f>
        <v>146</v>
      </c>
      <c r="H32" s="503">
        <f ca="1">IF(AND(ISNUMBER('Tables M1'!H48),ISNUMBER('Tables M1'!H61)),'Tables M1'!H48-'Tables M1'!H61,"")</f>
        <v>148.87600000000003</v>
      </c>
      <c r="I32" s="509">
        <f t="shared" ca="1" si="5"/>
        <v>117.00400000000002</v>
      </c>
      <c r="J32" s="510">
        <f t="shared" ca="1" si="6"/>
        <v>148.87600000000003</v>
      </c>
      <c r="K32" s="510">
        <f t="shared" ca="1" si="7"/>
        <v>133.74861135332841</v>
      </c>
      <c r="L32" s="241">
        <f ca="1">ABS((J32-I32)/K32)</f>
        <v>0.23829780120709163</v>
      </c>
      <c r="M32" s="445"/>
      <c r="N32" s="507" t="str">
        <f>IF(AND(ISNUMBER('Tables M1'!N48),ISNUMBER('Tables M1'!N61)),'Tables M1'!N48-'Tables M1'!N61,"")</f>
        <v/>
      </c>
    </row>
    <row r="33" spans="2:73" ht="12.75" customHeight="1">
      <c r="B33" s="351" t="s">
        <v>157</v>
      </c>
      <c r="C33" s="503">
        <f ca="1">IF(AND(ISNUMBER('Tables M1'!C49),ISNUMBER('Tables M1'!C62)),'Tables M1'!C49-'Tables M1'!C62,"")</f>
        <v>125.55662960954407</v>
      </c>
      <c r="D33" s="503">
        <f ca="1">IF(AND(ISNUMBER('Tables M1'!D49),ISNUMBER('Tables M1'!D62)),'Tables M1'!D49-'Tables M1'!D62,"")</f>
        <v>120.82711668479993</v>
      </c>
      <c r="E33" s="503">
        <f ca="1">IF(AND(ISNUMBER('Tables M1'!E49),ISNUMBER('Tables M1'!E62)),'Tables M1'!E49-'Tables M1'!E62,"")</f>
        <v>110.94900000000001</v>
      </c>
      <c r="F33" s="503">
        <f ca="1">IF(AND(ISNUMBER('Tables M1'!F49),ISNUMBER('Tables M1'!F62)),'Tables M1'!F49-'Tables M1'!F62,"")</f>
        <v>138.18388343967598</v>
      </c>
      <c r="G33" s="503">
        <f ca="1">IF(AND(ISNUMBER('Tables M1'!G49),ISNUMBER('Tables M1'!G62)),'Tables M1'!G49-'Tables M1'!G62,"")</f>
        <v>143</v>
      </c>
      <c r="H33" s="503">
        <f ca="1">IF(AND(ISNUMBER('Tables M1'!H49),ISNUMBER('Tables M1'!H62)),'Tables M1'!H49-'Tables M1'!H62,"")</f>
        <v>146.57</v>
      </c>
      <c r="I33" s="509">
        <f t="shared" ca="1" si="5"/>
        <v>110.94900000000001</v>
      </c>
      <c r="J33" s="510">
        <f t="shared" ca="1" si="6"/>
        <v>146.57</v>
      </c>
      <c r="K33" s="510">
        <f t="shared" ca="1" si="7"/>
        <v>130.84777162233664</v>
      </c>
      <c r="L33" s="241">
        <f ca="1">ABS((J33-I33)/K33)</f>
        <v>0.27223237781085163</v>
      </c>
      <c r="M33" s="445"/>
      <c r="N33" s="507" t="str">
        <f>IF(AND(ISNUMBER('Tables M1'!N49),ISNUMBER('Tables M1'!N62)),'Tables M1'!N49-'Tables M1'!N62,"")</f>
        <v/>
      </c>
    </row>
    <row r="34" spans="2:73" ht="12.75" customHeight="1">
      <c r="B34" s="351" t="s">
        <v>159</v>
      </c>
      <c r="C34" s="503">
        <f ca="1">IF(AND(ISNUMBER('Tables M1'!C50),ISNUMBER('Tables M1'!C63)),'Tables M1'!C50-'Tables M1'!C63,"")</f>
        <v>206.933947939262</v>
      </c>
      <c r="D34" s="503">
        <f ca="1">IF(AND(ISNUMBER('Tables M1'!D50),ISNUMBER('Tables M1'!D63)),'Tables M1'!D50-'Tables M1'!D63,"")</f>
        <v>221.16347595394012</v>
      </c>
      <c r="E34" s="503">
        <f ca="1">IF(AND(ISNUMBER('Tables M1'!E50),ISNUMBER('Tables M1'!E63)),'Tables M1'!E50-'Tables M1'!E63,"")</f>
        <v>205.97799999999995</v>
      </c>
      <c r="F34" s="503">
        <f ca="1">IF(AND(ISNUMBER('Tables M1'!F50),ISNUMBER('Tables M1'!F63)),'Tables M1'!F50-'Tables M1'!F63,"")</f>
        <v>240.87100942866851</v>
      </c>
      <c r="G34" s="503">
        <f ca="1">IF(AND(ISNUMBER('Tables M1'!G50),ISNUMBER('Tables M1'!G63)),'Tables M1'!G50-'Tables M1'!G63,"")</f>
        <v>251</v>
      </c>
      <c r="H34" s="503">
        <f ca="1">IF(AND(ISNUMBER('Tables M1'!H50),ISNUMBER('Tables M1'!H63)),'Tables M1'!H50-'Tables M1'!H63,"")</f>
        <v>251.61500000000007</v>
      </c>
      <c r="I34" s="509">
        <f t="shared" ca="1" si="5"/>
        <v>205.97799999999995</v>
      </c>
      <c r="J34" s="510">
        <f t="shared" ca="1" si="6"/>
        <v>251.61500000000007</v>
      </c>
      <c r="K34" s="510">
        <f t="shared" ca="1" si="7"/>
        <v>229.59357222031176</v>
      </c>
      <c r="L34" s="241">
        <f t="shared" ref="L34:L37" ca="1" si="9">ABS((J34-I34)/K34)</f>
        <v>0.19877298636308549</v>
      </c>
      <c r="M34" s="445"/>
      <c r="N34" s="507" t="str">
        <f>IF(AND(ISNUMBER('Tables M1'!N50),ISNUMBER('Tables M1'!N63)),'Tables M1'!N50-'Tables M1'!N63,"")</f>
        <v/>
      </c>
    </row>
    <row r="35" spans="2:73" ht="12.75" customHeight="1">
      <c r="B35" s="351" t="s">
        <v>161</v>
      </c>
      <c r="C35" s="503">
        <f ca="1">IF(AND(ISNUMBER('Tables M1'!C51),ISNUMBER('Tables M1'!C64)),'Tables M1'!C51-'Tables M1'!C64,"")</f>
        <v>332.212025488069</v>
      </c>
      <c r="D35" s="503">
        <f ca="1">IF(AND(ISNUMBER('Tables M1'!D51),ISNUMBER('Tables M1'!D64)),'Tables M1'!D51-'Tables M1'!D64,"")</f>
        <v>370.56371522519993</v>
      </c>
      <c r="E35" s="503">
        <f ca="1">IF(AND(ISNUMBER('Tables M1'!E51),ISNUMBER('Tables M1'!E64)),'Tables M1'!E51-'Tables M1'!E64,"")</f>
        <v>341.56</v>
      </c>
      <c r="F35" s="503">
        <f ca="1">IF(AND(ISNUMBER('Tables M1'!F51),ISNUMBER('Tables M1'!F64)),'Tables M1'!F51-'Tables M1'!F64,"")</f>
        <v>382.60321638155841</v>
      </c>
      <c r="G35" s="503">
        <f ca="1">IF(AND(ISNUMBER('Tables M1'!G51),ISNUMBER('Tables M1'!G64)),'Tables M1'!G51-'Tables M1'!G64,"")</f>
        <v>400</v>
      </c>
      <c r="H35" s="503">
        <f ca="1">IF(AND(ISNUMBER('Tables M1'!H51),ISNUMBER('Tables M1'!H64)),'Tables M1'!H51-'Tables M1'!H64,"")</f>
        <v>388.62999999999994</v>
      </c>
      <c r="I35" s="509">
        <f t="shared" ca="1" si="5"/>
        <v>332.212025488069</v>
      </c>
      <c r="J35" s="510">
        <f t="shared" ca="1" si="6"/>
        <v>400</v>
      </c>
      <c r="K35" s="510">
        <f t="shared" ca="1" si="7"/>
        <v>369.26149284913794</v>
      </c>
      <c r="L35" s="241">
        <f t="shared" ca="1" si="9"/>
        <v>0.18357715555146126</v>
      </c>
      <c r="M35" s="445"/>
      <c r="N35" s="507" t="str">
        <f>IF(AND(ISNUMBER('Tables M1'!N51),ISNUMBER('Tables M1'!N64)),'Tables M1'!N51-'Tables M1'!N64,"")</f>
        <v/>
      </c>
    </row>
    <row r="36" spans="2:73" ht="12.75" customHeight="1">
      <c r="B36" s="351" t="s">
        <v>163</v>
      </c>
      <c r="C36" s="503">
        <f ca="1">IF(AND(ISNUMBER('Tables M1'!C52),ISNUMBER('Tables M1'!C65)),'Tables M1'!C52-'Tables M1'!C65,"")</f>
        <v>321.62985357917569</v>
      </c>
      <c r="D36" s="503">
        <f ca="1">IF(AND(ISNUMBER('Tables M1'!D52),ISNUMBER('Tables M1'!D65)),'Tables M1'!D52-'Tables M1'!D65,"")</f>
        <v>374.25543436390001</v>
      </c>
      <c r="E36" s="503">
        <f ca="1">IF(AND(ISNUMBER('Tables M1'!E52),ISNUMBER('Tables M1'!E65)),'Tables M1'!E52-'Tables M1'!E65,"")</f>
        <v>320.93299999999999</v>
      </c>
      <c r="F36" s="503">
        <f ca="1">IF(AND(ISNUMBER('Tables M1'!F52),ISNUMBER('Tables M1'!F65)),'Tables M1'!F52-'Tables M1'!F65,"")</f>
        <v>369.69855415269529</v>
      </c>
      <c r="G36" s="503">
        <f ca="1">IF(AND(ISNUMBER('Tables M1'!G52),ISNUMBER('Tables M1'!G65)),'Tables M1'!G52-'Tables M1'!G65,"")</f>
        <v>381</v>
      </c>
      <c r="H36" s="503">
        <f ca="1">IF(AND(ISNUMBER('Tables M1'!H52),ISNUMBER('Tables M1'!H65)),'Tables M1'!H52-'Tables M1'!H65,"")</f>
        <v>358.39140000000003</v>
      </c>
      <c r="I36" s="509">
        <f t="shared" ca="1" si="5"/>
        <v>320.93299999999999</v>
      </c>
      <c r="J36" s="510">
        <f t="shared" ca="1" si="6"/>
        <v>381</v>
      </c>
      <c r="K36" s="510">
        <f t="shared" ca="1" si="7"/>
        <v>354.31804034929519</v>
      </c>
      <c r="L36" s="241">
        <f t="shared" ca="1" si="9"/>
        <v>0.16952848333882328</v>
      </c>
      <c r="M36" s="445"/>
      <c r="N36" s="507" t="str">
        <f>IF(AND(ISNUMBER('Tables M1'!N52),ISNUMBER('Tables M1'!N65)),'Tables M1'!N52-'Tables M1'!N65,"")</f>
        <v/>
      </c>
    </row>
    <row r="37" spans="2:73" ht="12.75" customHeight="1" thickBot="1">
      <c r="B37" s="499" t="s">
        <v>165</v>
      </c>
      <c r="C37" s="506">
        <f ca="1">IF(AND(ISNUMBER('Tables M1'!C53),ISNUMBER('Tables M1'!C66)),'Tables M1'!C53-'Tables M1'!C66,"")</f>
        <v>371.20841919739701</v>
      </c>
      <c r="D37" s="506">
        <f ca="1">IF(AND(ISNUMBER('Tables M1'!D53),ISNUMBER('Tables M1'!D66)),'Tables M1'!D53-'Tables M1'!D66,"")</f>
        <v>429.53060862400002</v>
      </c>
      <c r="E37" s="506">
        <f ca="1">IF(AND(ISNUMBER('Tables M1'!E53),ISNUMBER('Tables M1'!E66)),'Tables M1'!E53-'Tables M1'!E66,"")</f>
        <v>348.15499999999997</v>
      </c>
      <c r="F37" s="506">
        <f ca="1">IF(AND(ISNUMBER('Tables M1'!F53),ISNUMBER('Tables M1'!F66)),'Tables M1'!F53-'Tables M1'!F66,"")</f>
        <v>420.92406494362888</v>
      </c>
      <c r="G37" s="506">
        <f ca="1">IF(AND(ISNUMBER('Tables M1'!G53),ISNUMBER('Tables M1'!G66)),'Tables M1'!G53-'Tables M1'!G66,"")</f>
        <v>428</v>
      </c>
      <c r="H37" s="506">
        <f ca="1">IF(AND(ISNUMBER('Tables M1'!H53),ISNUMBER('Tables M1'!H66)),'Tables M1'!H53-'Tables M1'!H66,"")</f>
        <v>406.60180000000003</v>
      </c>
      <c r="I37" s="511">
        <f t="shared" ca="1" si="5"/>
        <v>348.15499999999997</v>
      </c>
      <c r="J37" s="512">
        <f t="shared" ca="1" si="6"/>
        <v>429.53060862400002</v>
      </c>
      <c r="K37" s="512">
        <f t="shared" ca="1" si="7"/>
        <v>400.736648794171</v>
      </c>
      <c r="L37" s="251">
        <f t="shared" ca="1" si="9"/>
        <v>0.20306505249485363</v>
      </c>
      <c r="M37" s="445"/>
      <c r="N37" s="508" t="str">
        <f>IF(AND(ISNUMBER('Tables M1'!N53),ISNUMBER('Tables M1'!N66)),'Tables M1'!N53-'Tables M1'!N66,"")</f>
        <v/>
      </c>
    </row>
    <row r="38" spans="2:73" ht="12.75" customHeight="1" thickTop="1">
      <c r="B38" s="157" t="s">
        <v>479</v>
      </c>
      <c r="C38" s="14"/>
      <c r="D38" s="14" t="s">
        <v>87</v>
      </c>
      <c r="E38" s="14" t="s">
        <v>87</v>
      </c>
      <c r="F38" s="14" t="s">
        <v>87</v>
      </c>
      <c r="G38" s="14" t="s">
        <v>87</v>
      </c>
      <c r="H38" s="14" t="s">
        <v>87</v>
      </c>
      <c r="I38" s="978" t="s">
        <v>561</v>
      </c>
      <c r="J38" s="981"/>
      <c r="K38" s="981"/>
      <c r="L38" s="982"/>
      <c r="M38" s="443"/>
      <c r="N38" s="515" t="str">
        <f>IF(AND(ISNUMBER('Tables M1'!N54),ISNUMBER('Tables M1'!N67)),'Tables M1'!N54-'Tables M1'!N67,"")</f>
        <v/>
      </c>
    </row>
    <row r="39" spans="2:73" ht="12.75" customHeight="1">
      <c r="B39" s="53"/>
      <c r="C39" s="60" t="str">
        <f ca="1">'DATA for charts'!C6</f>
        <v>BSIMAC</v>
      </c>
      <c r="D39" s="60" t="str">
        <f ca="1">'DATA for charts'!D6</f>
        <v>CSE</v>
      </c>
      <c r="E39" s="60" t="str">
        <f ca="1">'DATA for charts'!E6</f>
        <v>DeST</v>
      </c>
      <c r="F39" s="60" t="str">
        <f ca="1">'DATA for charts'!F6</f>
        <v>EnergyPlus</v>
      </c>
      <c r="G39" s="60" t="str">
        <f ca="1">'DATA for charts'!G6</f>
        <v>ESP-r</v>
      </c>
      <c r="H39" s="60" t="str">
        <f ca="1">'DATA for charts'!H6</f>
        <v>TRNSYS</v>
      </c>
      <c r="I39" s="169"/>
      <c r="J39" s="68"/>
      <c r="K39" s="68"/>
      <c r="L39" s="170" t="s">
        <v>453</v>
      </c>
      <c r="M39" s="443"/>
      <c r="N39" s="354" t="str">
        <f ca="1">'DATA for charts'!$S$6</f>
        <v>Tested Prg</v>
      </c>
    </row>
    <row r="40" spans="2:73">
      <c r="B40" s="204" t="s">
        <v>853</v>
      </c>
      <c r="C40" s="74" t="str">
        <f ca="1">'DATA for charts'!C7</f>
        <v/>
      </c>
      <c r="D40" s="74" t="str">
        <f ca="1">'DATA for charts'!D7</f>
        <v/>
      </c>
      <c r="E40" s="74" t="str">
        <f ca="1">'DATA for charts'!E7</f>
        <v/>
      </c>
      <c r="F40" s="74" t="str">
        <f ca="1">'DATA for charts'!F7</f>
        <v/>
      </c>
      <c r="G40" s="205" t="str">
        <f ca="1">'DATA for charts'!G7</f>
        <v/>
      </c>
      <c r="H40" s="74" t="str">
        <f ca="1">'DATA for charts'!H7</f>
        <v/>
      </c>
      <c r="I40" s="171" t="s">
        <v>254</v>
      </c>
      <c r="J40" s="61" t="s">
        <v>255</v>
      </c>
      <c r="K40" s="61" t="s">
        <v>256</v>
      </c>
      <c r="L40" s="161" t="s">
        <v>451</v>
      </c>
      <c r="M40" s="443"/>
      <c r="N40" s="447" t="str">
        <f ca="1">'DATA for charts'!$S$7</f>
        <v/>
      </c>
    </row>
    <row r="41" spans="2:73">
      <c r="B41" s="351" t="s">
        <v>143</v>
      </c>
      <c r="C41" s="75">
        <f ca="1">IF(OR(ISNUMBER('Tables M2'!C11),ISNUMBER('Tables M2'!C24)),'Tables M2'!C11-'Tables M2'!C24,"")</f>
        <v>0.77800000000000002</v>
      </c>
      <c r="D41" s="75">
        <f ca="1">IF(OR(ISNUMBER('Tables M2'!F11),ISNUMBER('Tables M2'!F24)),'Tables M2'!F11-'Tables M2'!F24,"")</f>
        <v>0.9428160000000001</v>
      </c>
      <c r="E41" s="75">
        <f ca="1">IF(OR(ISNUMBER('Tables M2'!I11),ISNUMBER('Tables M2'!I24)),'Tables M2'!I11-'Tables M2'!I24,"")</f>
        <v>0.8580000000000001</v>
      </c>
      <c r="F41" s="75">
        <f ca="1">IF(OR(ISNUMBER('Tables M2'!L11),ISNUMBER('Tables M2'!L24)),'Tables M2'!L11-'Tables M2'!L24,"")</f>
        <v>1.0747612408904248</v>
      </c>
      <c r="G41" s="75">
        <f ca="1">IF(OR(ISNUMBER('Tables M2'!O11),ISNUMBER('Tables M2'!O24)),'Tables M2'!O11-'Tables M2'!O24,"")</f>
        <v>1.0299999999999998</v>
      </c>
      <c r="H41" s="75">
        <f ca="1">IF(OR(ISNUMBER('Tables M2'!R11),ISNUMBER('Tables M2'!R24)),'Tables M2'!R11-'Tables M2'!R24,"")</f>
        <v>0.98025917900934001</v>
      </c>
      <c r="I41" s="70">
        <f t="shared" ref="I41:I52" ca="1" si="10">MIN(C41:H41)</f>
        <v>0.77800000000000002</v>
      </c>
      <c r="J41" s="62">
        <f t="shared" ref="J41:J52" ca="1" si="11">MAX(C41:H41)</f>
        <v>1.0747612408904248</v>
      </c>
      <c r="K41" s="75">
        <f t="shared" ref="K41:K52" ca="1" si="12">AVERAGE(C41:H41)</f>
        <v>0.94397273664996095</v>
      </c>
      <c r="L41" s="128">
        <f ca="1">ABS((J41-I41)/K41)</f>
        <v>0.31437480063629025</v>
      </c>
      <c r="M41" s="83"/>
      <c r="N41" s="83" t="str">
        <f>IF(OR(ISNUMBER('Tables M2'!Z11),ISNUMBER('Tables M2'!Z24)),'Tables M2'!Z11-'Tables M2'!Z24,"")</f>
        <v/>
      </c>
    </row>
    <row r="42" spans="2:73">
      <c r="B42" s="351" t="s">
        <v>145</v>
      </c>
      <c r="C42" s="75">
        <f ca="1">IF(OR(ISNUMBER('Tables M2'!C12),ISNUMBER('Tables M2'!C25)),'Tables M2'!C12-'Tables M2'!C25,"")</f>
        <v>0.48999999999999977</v>
      </c>
      <c r="D42" s="75">
        <f ca="1">IF(OR(ISNUMBER('Tables M2'!F12),ISNUMBER('Tables M2'!F25)),'Tables M2'!F12-'Tables M2'!F25,"")</f>
        <v>0.45627899999999988</v>
      </c>
      <c r="E42" s="75">
        <f ca="1">IF(OR(ISNUMBER('Tables M2'!I12),ISNUMBER('Tables M2'!I25)),'Tables M2'!I12-'Tables M2'!I25,"")</f>
        <v>0.46900000000000031</v>
      </c>
      <c r="F42" s="75">
        <f ca="1">IF(OR(ISNUMBER('Tables M2'!L12),ISNUMBER('Tables M2'!L25)),'Tables M2'!L12-'Tables M2'!L25,"")</f>
        <v>0.37915354989896333</v>
      </c>
      <c r="G42" s="75">
        <f ca="1">IF(OR(ISNUMBER('Tables M2'!O12),ISNUMBER('Tables M2'!O25)),'Tables M2'!O12-'Tables M2'!O25,"")</f>
        <v>0.51000000000000023</v>
      </c>
      <c r="H42" s="75">
        <f ca="1">IF(OR(ISNUMBER('Tables M2'!R12),ISNUMBER('Tables M2'!R25)),'Tables M2'!R12-'Tables M2'!R25,"")</f>
        <v>0.44669898139106001</v>
      </c>
      <c r="I42" s="70">
        <f t="shared" ca="1" si="10"/>
        <v>0.37915354989896333</v>
      </c>
      <c r="J42" s="62">
        <f t="shared" ca="1" si="11"/>
        <v>0.51000000000000023</v>
      </c>
      <c r="K42" s="75">
        <f t="shared" ca="1" si="12"/>
        <v>0.45852192188167057</v>
      </c>
      <c r="L42" s="128">
        <f ca="1">ABS((J42-I42)/K42)</f>
        <v>0.28536574557672745</v>
      </c>
      <c r="M42" s="83"/>
      <c r="N42" s="83" t="str">
        <f>IF(OR(ISNUMBER('Tables M2'!Z12),ISNUMBER('Tables M2'!Z25)),'Tables M2'!Z12-'Tables M2'!Z25,"")</f>
        <v/>
      </c>
    </row>
    <row r="43" spans="2:73">
      <c r="B43" s="351" t="s">
        <v>147</v>
      </c>
      <c r="C43" s="75">
        <f ca="1">IF(OR(ISNUMBER('Tables M2'!C13),ISNUMBER('Tables M2'!C26)),'Tables M2'!C13-'Tables M2'!C26,"")</f>
        <v>0.50099999999999989</v>
      </c>
      <c r="D43" s="75">
        <f ca="1">IF(OR(ISNUMBER('Tables M2'!F13),ISNUMBER('Tables M2'!F26)),'Tables M2'!F13-'Tables M2'!F26,"")</f>
        <v>0.42157500000000003</v>
      </c>
      <c r="E43" s="75">
        <f ca="1">IF(OR(ISNUMBER('Tables M2'!I13),ISNUMBER('Tables M2'!I26)),'Tables M2'!I13-'Tables M2'!I26,"")</f>
        <v>0.41900000000000004</v>
      </c>
      <c r="F43" s="75">
        <f ca="1">IF(OR(ISNUMBER('Tables M2'!L13),ISNUMBER('Tables M2'!L26)),'Tables M2'!L13-'Tables M2'!L26,"")</f>
        <v>0.37020874305145535</v>
      </c>
      <c r="G43" s="75">
        <f ca="1">IF(OR(ISNUMBER('Tables M2'!O13),ISNUMBER('Tables M2'!O26)),'Tables M2'!O13-'Tables M2'!O26,"")</f>
        <v>0.47</v>
      </c>
      <c r="H43" s="75">
        <f ca="1">IF(OR(ISNUMBER('Tables M2'!R13),ISNUMBER('Tables M2'!R26)),'Tables M2'!R13-'Tables M2'!R26,"")</f>
        <v>0.42882364061143985</v>
      </c>
      <c r="I43" s="70">
        <f t="shared" ca="1" si="10"/>
        <v>0.37020874305145535</v>
      </c>
      <c r="J43" s="62">
        <f t="shared" ca="1" si="11"/>
        <v>0.50099999999999989</v>
      </c>
      <c r="K43" s="75">
        <f t="shared" ca="1" si="12"/>
        <v>0.4351012306104825</v>
      </c>
      <c r="L43" s="128">
        <f ca="1">ABS((J43-I43)/K43)</f>
        <v>0.30059960245351119</v>
      </c>
      <c r="M43" s="83"/>
      <c r="N43" s="83" t="str">
        <f>IF(OR(ISNUMBER('Tables M2'!Z13),ISNUMBER('Tables M2'!Z26)),'Tables M2'!Z13-'Tables M2'!Z26,"")</f>
        <v/>
      </c>
    </row>
    <row r="44" spans="2:73">
      <c r="B44" s="351" t="s">
        <v>149</v>
      </c>
      <c r="C44" s="75">
        <f ca="1">IF(OR(ISNUMBER('Tables M2'!C14),ISNUMBER('Tables M2'!C27)),'Tables M2'!C14-'Tables M2'!C27,"")</f>
        <v>0.44900000000000007</v>
      </c>
      <c r="D44" s="75">
        <f ca="1">IF(OR(ISNUMBER('Tables M2'!F14),ISNUMBER('Tables M2'!F27)),'Tables M2'!F14-'Tables M2'!F27,"")</f>
        <v>0.43669199999999986</v>
      </c>
      <c r="E44" s="75">
        <f ca="1">IF(OR(ISNUMBER('Tables M2'!I14),ISNUMBER('Tables M2'!I27)),'Tables M2'!I14-'Tables M2'!I27,"")</f>
        <v>0.5129999999999999</v>
      </c>
      <c r="F44" s="75">
        <f ca="1">IF(OR(ISNUMBER('Tables M2'!L14),ISNUMBER('Tables M2'!L27)),'Tables M2'!L14-'Tables M2'!L27,"")</f>
        <v>0.31864894344404471</v>
      </c>
      <c r="G44" s="75">
        <f ca="1">IF(OR(ISNUMBER('Tables M2'!O14),ISNUMBER('Tables M2'!O27)),'Tables M2'!O14-'Tables M2'!O27,"")</f>
        <v>0.44999999999999996</v>
      </c>
      <c r="H44" s="75">
        <f ca="1">IF(OR(ISNUMBER('Tables M2'!R14),ISNUMBER('Tables M2'!R27)),'Tables M2'!R14-'Tables M2'!R27,"")</f>
        <v>0.42124821980794014</v>
      </c>
      <c r="I44" s="70">
        <f t="shared" ca="1" si="10"/>
        <v>0.31864894344404471</v>
      </c>
      <c r="J44" s="62">
        <f t="shared" ca="1" si="11"/>
        <v>0.5129999999999999</v>
      </c>
      <c r="K44" s="75">
        <f t="shared" ca="1" si="12"/>
        <v>0.43143152720866412</v>
      </c>
      <c r="L44" s="128">
        <f t="shared" ref="L44:L46" ca="1" si="13">ABS((J44-I44)/K44)</f>
        <v>0.45047949512033758</v>
      </c>
      <c r="M44" s="83"/>
      <c r="N44" s="83" t="str">
        <f>IF(OR(ISNUMBER('Tables M2'!Z14),ISNUMBER('Tables M2'!Z27)),'Tables M2'!Z14-'Tables M2'!Z27,"")</f>
        <v/>
      </c>
    </row>
    <row r="45" spans="2:73">
      <c r="B45" s="351" t="s">
        <v>151</v>
      </c>
      <c r="C45" s="75">
        <f ca="1">IF(OR(ISNUMBER('Tables M2'!C15),ISNUMBER('Tables M2'!C28)),'Tables M2'!C15-'Tables M2'!C28,"")</f>
        <v>0.35000000000000009</v>
      </c>
      <c r="D45" s="75">
        <f ca="1">IF(OR(ISNUMBER('Tables M2'!F15),ISNUMBER('Tables M2'!F28)),'Tables M2'!F15-'Tables M2'!F28,"")</f>
        <v>0.44976300000000013</v>
      </c>
      <c r="E45" s="75">
        <f ca="1">IF(OR(ISNUMBER('Tables M2'!I15),ISNUMBER('Tables M2'!I28)),'Tables M2'!I15-'Tables M2'!I28,"")</f>
        <v>0.44499999999999984</v>
      </c>
      <c r="F45" s="75">
        <f ca="1">IF(OR(ISNUMBER('Tables M2'!L15),ISNUMBER('Tables M2'!L28)),'Tables M2'!L15-'Tables M2'!L28,"")</f>
        <v>0.35588301262802213</v>
      </c>
      <c r="G45" s="75">
        <f ca="1">IF(OR(ISNUMBER('Tables M2'!O15),ISNUMBER('Tables M2'!O28)),'Tables M2'!O15-'Tables M2'!O28,"")</f>
        <v>0.52</v>
      </c>
      <c r="H45" s="75">
        <f ca="1">IF(OR(ISNUMBER('Tables M2'!R15),ISNUMBER('Tables M2'!R28)),'Tables M2'!R15-'Tables M2'!R28,"")</f>
        <v>0.45381891038682998</v>
      </c>
      <c r="I45" s="70">
        <f t="shared" ca="1" si="10"/>
        <v>0.35000000000000009</v>
      </c>
      <c r="J45" s="62">
        <f t="shared" ca="1" si="11"/>
        <v>0.52</v>
      </c>
      <c r="K45" s="75">
        <f t="shared" ca="1" si="12"/>
        <v>0.42907748716914201</v>
      </c>
      <c r="L45" s="128">
        <f t="shared" ca="1" si="13"/>
        <v>0.39619883373882553</v>
      </c>
      <c r="M45" s="83"/>
      <c r="N45" s="83" t="str">
        <f>IF(OR(ISNUMBER('Tables M2'!Z15),ISNUMBER('Tables M2'!Z28)),'Tables M2'!Z15-'Tables M2'!Z28,"")</f>
        <v/>
      </c>
    </row>
    <row r="46" spans="2:73">
      <c r="B46" s="351" t="s">
        <v>153</v>
      </c>
      <c r="C46" s="75">
        <f ca="1">IF(OR(ISNUMBER('Tables M2'!C16),ISNUMBER('Tables M2'!C29)),'Tables M2'!C16-'Tables M2'!C29,"")</f>
        <v>0.80500000000000005</v>
      </c>
      <c r="D46" s="75">
        <f ca="1">IF(OR(ISNUMBER('Tables M2'!F16),ISNUMBER('Tables M2'!F29)),'Tables M2'!F16-'Tables M2'!F29,"")</f>
        <v>0.77848139999999977</v>
      </c>
      <c r="E46" s="75">
        <f ca="1">IF(OR(ISNUMBER('Tables M2'!I16),ISNUMBER('Tables M2'!I29)),'Tables M2'!I16-'Tables M2'!I29,"")</f>
        <v>0.748</v>
      </c>
      <c r="F46" s="75">
        <f ca="1">IF(OR(ISNUMBER('Tables M2'!L16),ISNUMBER('Tables M2'!L29)),'Tables M2'!L16-'Tables M2'!L29,"")</f>
        <v>0.7324294301144999</v>
      </c>
      <c r="G46" s="75">
        <f ca="1">IF(OR(ISNUMBER('Tables M2'!O16),ISNUMBER('Tables M2'!O29)),'Tables M2'!O16-'Tables M2'!O29,"")</f>
        <v>0.76</v>
      </c>
      <c r="H46" s="75">
        <f ca="1">IF(OR(ISNUMBER('Tables M2'!R16),ISNUMBER('Tables M2'!R29)),'Tables M2'!R16-'Tables M2'!R29,"")</f>
        <v>0.85260333591037296</v>
      </c>
      <c r="I46" s="70">
        <f t="shared" ca="1" si="10"/>
        <v>0.7324294301144999</v>
      </c>
      <c r="J46" s="62">
        <f t="shared" ca="1" si="11"/>
        <v>0.85260333591037296</v>
      </c>
      <c r="K46" s="75">
        <f t="shared" ca="1" si="12"/>
        <v>0.77941902767081206</v>
      </c>
      <c r="L46" s="128">
        <f t="shared" ca="1" si="13"/>
        <v>0.15418395180189079</v>
      </c>
      <c r="M46" s="83"/>
      <c r="N46" s="83" t="str">
        <f>IF(OR(ISNUMBER('Tables M2'!Z16),ISNUMBER('Tables M2'!Z29)),'Tables M2'!Z16-'Tables M2'!Z29,"")</f>
        <v/>
      </c>
    </row>
    <row r="47" spans="2:73">
      <c r="B47" s="351" t="s">
        <v>155</v>
      </c>
      <c r="C47" s="75">
        <f ca="1">IF(OR(ISNUMBER('Tables M2'!C17),ISNUMBER('Tables M2'!C30)),'Tables M2'!C17-'Tables M2'!C30,"")</f>
        <v>0.59899999999999998</v>
      </c>
      <c r="D47" s="75">
        <f ca="1">IF(OR(ISNUMBER('Tables M2'!F17),ISNUMBER('Tables M2'!F30)),'Tables M2'!F17-'Tables M2'!F30,"")</f>
        <v>0.53975119999999999</v>
      </c>
      <c r="E47" s="75">
        <f ca="1">IF(OR(ISNUMBER('Tables M2'!I17),ISNUMBER('Tables M2'!I30)),'Tables M2'!I17-'Tables M2'!I30,"")</f>
        <v>0.51200000000000001</v>
      </c>
      <c r="F47" s="75">
        <f ca="1">IF(OR(ISNUMBER('Tables M2'!L17),ISNUMBER('Tables M2'!L30)),'Tables M2'!L17-'Tables M2'!L30,"")</f>
        <v>0.5144490757031166</v>
      </c>
      <c r="G47" s="75">
        <f ca="1">IF(OR(ISNUMBER('Tables M2'!O17),ISNUMBER('Tables M2'!O30)),'Tables M2'!O17-'Tables M2'!O30,"")</f>
        <v>0.56999999999999995</v>
      </c>
      <c r="H47" s="75">
        <f ca="1">IF(OR(ISNUMBER('Tables M2'!R17),ISNUMBER('Tables M2'!R30)),'Tables M2'!R17-'Tables M2'!R30,"")</f>
        <v>0.61893318176269496</v>
      </c>
      <c r="I47" s="70">
        <f t="shared" ca="1" si="10"/>
        <v>0.51200000000000001</v>
      </c>
      <c r="J47" s="62">
        <f t="shared" ca="1" si="11"/>
        <v>0.61893318176269496</v>
      </c>
      <c r="K47" s="75">
        <f t="shared" ca="1" si="12"/>
        <v>0.55902224291096858</v>
      </c>
      <c r="L47" s="128">
        <f ca="1">ABS((J47-I47)/K47)</f>
        <v>0.19128609481774309</v>
      </c>
      <c r="M47" s="83"/>
      <c r="N47" s="83" t="str">
        <f>IF(OR(ISNUMBER('Tables M2'!Z17),ISNUMBER('Tables M2'!Z30)),'Tables M2'!Z17-'Tables M2'!Z30,"")</f>
        <v/>
      </c>
    </row>
    <row r="48" spans="2:73">
      <c r="B48" s="351" t="s">
        <v>157</v>
      </c>
      <c r="C48" s="75">
        <f ca="1">IF(OR(ISNUMBER('Tables M2'!C18),ISNUMBER('Tables M2'!C31)),'Tables M2'!C18-'Tables M2'!C31,"")</f>
        <v>0.57199999999999995</v>
      </c>
      <c r="D48" s="75">
        <f ca="1">IF(OR(ISNUMBER('Tables M2'!F18),ISNUMBER('Tables M2'!F31)),'Tables M2'!F18-'Tables M2'!F31,"")</f>
        <v>0.55338359999999998</v>
      </c>
      <c r="E48" s="75">
        <f ca="1">IF(OR(ISNUMBER('Tables M2'!I18),ISNUMBER('Tables M2'!I31)),'Tables M2'!I18-'Tables M2'!I31,"")</f>
        <v>0.53200000000000003</v>
      </c>
      <c r="F48" s="75">
        <f ca="1">IF(OR(ISNUMBER('Tables M2'!L18),ISNUMBER('Tables M2'!L31)),'Tables M2'!L18-'Tables M2'!L31,"")</f>
        <v>0.4785235323409695</v>
      </c>
      <c r="G48" s="75">
        <f ca="1">IF(OR(ISNUMBER('Tables M2'!O18),ISNUMBER('Tables M2'!O31)),'Tables M2'!O18-'Tables M2'!O31,"")</f>
        <v>0.56000000000000005</v>
      </c>
      <c r="H48" s="75">
        <f ca="1">IF(OR(ISNUMBER('Tables M2'!R18),ISNUMBER('Tables M2'!R31)),'Tables M2'!R18-'Tables M2'!R31,"")</f>
        <v>0.59084537929958703</v>
      </c>
      <c r="I48" s="245">
        <f t="shared" ca="1" si="10"/>
        <v>0.4785235323409695</v>
      </c>
      <c r="J48" s="238">
        <f t="shared" ca="1" si="11"/>
        <v>0.59084537929958703</v>
      </c>
      <c r="K48" s="246">
        <f t="shared" ca="1" si="12"/>
        <v>0.54779208527342604</v>
      </c>
      <c r="L48" s="241">
        <f t="shared" ref="L48:L52" ca="1" si="14">ABS((J48-I48)/K48)</f>
        <v>0.20504466927913528</v>
      </c>
      <c r="M48" s="445"/>
      <c r="N48" s="83" t="str">
        <f>IF(OR(ISNUMBER('Tables M2'!Z18),ISNUMBER('Tables M2'!Z31)),'Tables M2'!Z18-'Tables M2'!Z31,"")</f>
        <v/>
      </c>
      <c r="Q48" s="345" t="str">
        <f>IF(AND(ISNUMBER('Tables 2'!A17),ISNUMBER('Tables 2'!A$11)),'Tables 2'!A17-'Tables 2'!A$11,"")</f>
        <v/>
      </c>
      <c r="R48" s="345" t="str">
        <f>IF(AND(ISNUMBER('Tables 2'!B17),ISNUMBER('Tables 2'!B$11)),'Tables 2'!B17-'Tables 2'!B$11,"")</f>
        <v/>
      </c>
      <c r="AP48" s="339">
        <f ca="1">IF(AND(ISNUMBER('Tables 2'!Z17),ISNUMBER('Tables 2'!Z$11)),'Tables 2'!Z17-'Tables 2'!Z$11,"")</f>
        <v>0</v>
      </c>
      <c r="AS48" s="339" t="str">
        <f>IF(AND(ISNUMBER('Tables 2'!#REF!),ISNUMBER('Tables 2'!#REF!)),'Tables 2'!#REF!-'Tables 2'!#REF!,"")</f>
        <v/>
      </c>
      <c r="AT48" s="339" t="str">
        <f>IF(AND(ISNUMBER('Tables 2'!#REF!),ISNUMBER('Tables 2'!#REF!)),'Tables 2'!#REF!-'Tables 2'!#REF!,"")</f>
        <v/>
      </c>
      <c r="AV48" s="339" t="str">
        <f>IF(AND(ISNUMBER('Tables 2'!#REF!),ISNUMBER('Tables 2'!#REF!)),'Tables 2'!#REF!-'Tables 2'!#REF!,"")</f>
        <v/>
      </c>
      <c r="AW48" s="339" t="str">
        <f>IF(AND(ISNUMBER('Tables 2'!#REF!),ISNUMBER('Tables 2'!#REF!)),'Tables 2'!#REF!-'Tables 2'!#REF!,"")</f>
        <v/>
      </c>
      <c r="AX48" s="339" t="str">
        <f>IF(AND(ISNUMBER('Tables 2'!#REF!),ISNUMBER('Tables 2'!#REF!)),'Tables 2'!#REF!-'Tables 2'!#REF!,"")</f>
        <v/>
      </c>
      <c r="AY48" s="339">
        <f ca="1">IF(AND(ISNUMBER('Tables 2'!AA17),ISNUMBER('Tables 2'!AA$11)),'Tables 2'!AA17-'Tables 2'!AA$11,"")</f>
        <v>-0.40023300000000006</v>
      </c>
      <c r="AZ48" s="339">
        <f ca="1">IF(AND(ISNUMBER('Tables 2'!AB17),ISNUMBER('Tables 2'!AB$11)),'Tables 2'!AB17-'Tables 2'!AB$11,"")</f>
        <v>-0.40371029324002006</v>
      </c>
      <c r="BA48" s="339">
        <f ca="1">IF(AND(ISNUMBER('Tables 2'!AC17),ISNUMBER('Tables 2'!AC$11)),'Tables 2'!AC17-'Tables 2'!AC$11,"")</f>
        <v>-0.38215558805445138</v>
      </c>
      <c r="BB48" s="339">
        <f ca="1">IF(AND(ISNUMBER('Tables 2'!AD17),ISNUMBER('Tables 2'!AD$11)),'Tables 2'!AD17-'Tables 2'!AD$11,"")</f>
        <v>1.3270038184939589E-2</v>
      </c>
      <c r="BC48" s="339" t="str">
        <f>IF(AND(ISNUMBER('Tables 2'!AE17),ISNUMBER('Tables 2'!AE$11)),'Tables 2'!AE17-'Tables 2'!AE$11,"")</f>
        <v/>
      </c>
      <c r="BE48" s="339" t="str">
        <f>IF(AND(ISNUMBER('Tables 2'!AG17),ISNUMBER('Tables 2'!AG$11)),'Tables 2'!AG17-'Tables 2'!AG$11,"")</f>
        <v/>
      </c>
      <c r="BF48" s="339" t="str">
        <f>IF(AND(ISNUMBER('Tables 2'!AH17),ISNUMBER('Tables 2'!AH$11)),'Tables 2'!AH17-'Tables 2'!AH$11,"")</f>
        <v/>
      </c>
      <c r="BG48" s="339" t="str">
        <f>IF(AND(ISNUMBER('Tables 2'!AI17),ISNUMBER('Tables 2'!AI$11)),'Tables 2'!AI17-'Tables 2'!AI$11,"")</f>
        <v/>
      </c>
      <c r="BH48" s="339" t="str">
        <f>IF(AND(ISNUMBER('Tables 2'!AJ17),ISNUMBER('Tables 2'!AJ$11)),'Tables 2'!AJ17-'Tables 2'!AJ$11,"")</f>
        <v/>
      </c>
      <c r="BI48" s="339" t="str">
        <f>IF(AND(ISNUMBER('Tables 2'!AK17),ISNUMBER('Tables 2'!AK$11)),'Tables 2'!AK17-'Tables 2'!AK$11,"")</f>
        <v/>
      </c>
      <c r="BJ48" s="339" t="str">
        <f>IF(AND(ISNUMBER('Tables 2'!AL17),ISNUMBER('Tables 2'!AL$11)),'Tables 2'!AL17-'Tables 2'!AL$11,"")</f>
        <v/>
      </c>
      <c r="BK48" s="339">
        <f>IF(AND(ISNUMBER('Tables 2'!AM17),ISNUMBER('Tables 2'!AM$11)),'Tables 2'!AM17-'Tables 2'!AM$11,"")</f>
        <v>6</v>
      </c>
      <c r="BL48" s="339" t="str">
        <f>IF(AND(ISNUMBER('Tables 2'!AN17),ISNUMBER('Tables 2'!AN$11)),'Tables 2'!AN17-'Tables 2'!AN$11,"")</f>
        <v/>
      </c>
      <c r="BM48" s="339" t="str">
        <f>IF(AND(ISNUMBER('Tables 2'!AO17),ISNUMBER('Tables 2'!AO$11)),'Tables 2'!AO17-'Tables 2'!AO$11,"")</f>
        <v/>
      </c>
      <c r="BN48" s="339" t="str">
        <f>IF(AND(ISNUMBER('Tables 2'!AP17),ISNUMBER('Tables 2'!AP$11)),'Tables 2'!AP17-'Tables 2'!AP$11,"")</f>
        <v/>
      </c>
      <c r="BO48" s="339" t="str">
        <f>IF(AND(ISNUMBER('Tables 2'!AQ17),ISNUMBER('Tables 2'!AQ$11)),'Tables 2'!AQ17-'Tables 2'!AQ$11,"")</f>
        <v/>
      </c>
      <c r="BP48" s="339" t="str">
        <f>IF(AND(ISNUMBER('Tables 2'!AR17),ISNUMBER('Tables 2'!AR$11)),'Tables 2'!AR17-'Tables 2'!AR$11,"")</f>
        <v/>
      </c>
      <c r="BQ48" s="339" t="str">
        <f>IF(AND(ISNUMBER('Tables 2'!AS17),ISNUMBER('Tables 2'!AS$11)),'Tables 2'!AS17-'Tables 2'!AS$11,"")</f>
        <v/>
      </c>
      <c r="BR48" s="339" t="str">
        <f>IF(AND(ISNUMBER('Tables 2'!AT17),ISNUMBER('Tables 2'!AT$11)),'Tables 2'!AT17-'Tables 2'!AT$11,"")</f>
        <v/>
      </c>
      <c r="BS48" s="339" t="str">
        <f>IF(AND(ISNUMBER('Tables 2'!AU17),ISNUMBER('Tables 2'!AU$11)),'Tables 2'!AU17-'Tables 2'!AU$11,"")</f>
        <v/>
      </c>
      <c r="BT48" s="339" t="str">
        <f>IF(AND(ISNUMBER('Tables 2'!AV17),ISNUMBER('Tables 2'!AV$11)),'Tables 2'!AV17-'Tables 2'!AV$11,"")</f>
        <v/>
      </c>
      <c r="BU48" s="339" t="str">
        <f>IF(AND(ISNUMBER('Tables 2'!AW17),ISNUMBER('Tables 2'!AW$11)),'Tables 2'!AW17-'Tables 2'!AW$11,"")</f>
        <v/>
      </c>
    </row>
    <row r="49" spans="2:73">
      <c r="B49" s="351" t="s">
        <v>159</v>
      </c>
      <c r="C49" s="75">
        <f ca="1">IF(OR(ISNUMBER('Tables M2'!C19),ISNUMBER('Tables M2'!C32)),'Tables M2'!C19-'Tables M2'!C32,"")</f>
        <v>1.1160000000000001</v>
      </c>
      <c r="D49" s="75">
        <f ca="1">IF(OR(ISNUMBER('Tables M2'!F19),ISNUMBER('Tables M2'!F32)),'Tables M2'!F19-'Tables M2'!F32,"")</f>
        <v>1.1203609999999999</v>
      </c>
      <c r="E49" s="75">
        <f ca="1">IF(OR(ISNUMBER('Tables M2'!I19),ISNUMBER('Tables M2'!I32)),'Tables M2'!I19-'Tables M2'!I32,"")</f>
        <v>1.1140000000000001</v>
      </c>
      <c r="F49" s="75">
        <f ca="1">IF(OR(ISNUMBER('Tables M2'!L19),ISNUMBER('Tables M2'!L32)),'Tables M2'!L19-'Tables M2'!L32,"")</f>
        <v>1.0653928869778031</v>
      </c>
      <c r="G49" s="75">
        <f ca="1">IF(OR(ISNUMBER('Tables M2'!O19),ISNUMBER('Tables M2'!O32)),'Tables M2'!O19-'Tables M2'!O32,"")</f>
        <v>1.19</v>
      </c>
      <c r="H49" s="75">
        <f ca="1">IF(OR(ISNUMBER('Tables M2'!R19),ISNUMBER('Tables M2'!R32)),'Tables M2'!R19-'Tables M2'!R32,"")</f>
        <v>1.0171626451280369</v>
      </c>
      <c r="I49" s="245">
        <f t="shared" ca="1" si="10"/>
        <v>1.0171626451280369</v>
      </c>
      <c r="J49" s="238">
        <f t="shared" ca="1" si="11"/>
        <v>1.19</v>
      </c>
      <c r="K49" s="246">
        <f t="shared" ca="1" si="12"/>
        <v>1.1038194220176401</v>
      </c>
      <c r="L49" s="241">
        <f t="shared" ca="1" si="14"/>
        <v>0.1565811865821663</v>
      </c>
      <c r="M49" s="445"/>
      <c r="N49" s="83" t="str">
        <f>IF(OR(ISNUMBER('Tables M2'!Z19),ISNUMBER('Tables M2'!Z32)),'Tables M2'!Z19-'Tables M2'!Z32,"")</f>
        <v/>
      </c>
      <c r="Q49" s="345" t="str">
        <f>IF(AND(ISNUMBER('Tables 2'!A18),ISNUMBER('Tables 2'!A$11)),'Tables 2'!A18-'Tables 2'!A$11,"")</f>
        <v/>
      </c>
      <c r="R49" s="345" t="str">
        <f>IF(AND(ISNUMBER('Tables 2'!B18),ISNUMBER('Tables 2'!B$11)),'Tables 2'!B18-'Tables 2'!B$11,"")</f>
        <v/>
      </c>
      <c r="AP49" s="339">
        <f ca="1">IF(AND(ISNUMBER('Tables 2'!Z18),ISNUMBER('Tables 2'!Z$11)),'Tables 2'!Z18-'Tables 2'!Z$11,"")</f>
        <v>7</v>
      </c>
      <c r="AS49" s="339" t="str">
        <f>IF(AND(ISNUMBER('Tables 2'!#REF!),ISNUMBER('Tables 2'!#REF!)),'Tables 2'!#REF!-'Tables 2'!#REF!,"")</f>
        <v/>
      </c>
      <c r="AT49" s="339" t="str">
        <f>IF(AND(ISNUMBER('Tables 2'!#REF!),ISNUMBER('Tables 2'!#REF!)),'Tables 2'!#REF!-'Tables 2'!#REF!,"")</f>
        <v/>
      </c>
      <c r="AV49" s="339" t="str">
        <f>IF(AND(ISNUMBER('Tables 2'!#REF!),ISNUMBER('Tables 2'!#REF!)),'Tables 2'!#REF!-'Tables 2'!#REF!,"")</f>
        <v/>
      </c>
      <c r="AW49" s="339" t="str">
        <f>IF(AND(ISNUMBER('Tables 2'!#REF!),ISNUMBER('Tables 2'!#REF!)),'Tables 2'!#REF!-'Tables 2'!#REF!,"")</f>
        <v/>
      </c>
      <c r="AX49" s="339" t="str">
        <f>IF(AND(ISNUMBER('Tables 2'!#REF!),ISNUMBER('Tables 2'!#REF!)),'Tables 2'!#REF!-'Tables 2'!#REF!,"")</f>
        <v/>
      </c>
      <c r="AY49" s="339">
        <f ca="1">IF(AND(ISNUMBER('Tables 2'!AA18),ISNUMBER('Tables 2'!AA$11)),'Tables 2'!AA18-'Tables 2'!AA$11,"")</f>
        <v>0.63518600000000003</v>
      </c>
      <c r="AZ49" s="339">
        <f ca="1">IF(AND(ISNUMBER('Tables 2'!AB18),ISNUMBER('Tables 2'!AB$11)),'Tables 2'!AB18-'Tables 2'!AB$11,"")</f>
        <v>0.86207162645128044</v>
      </c>
      <c r="BA49" s="339">
        <f ca="1">IF(AND(ISNUMBER('Tables 2'!AC18),ISNUMBER('Tables 2'!AC$11)),'Tables 2'!AC18-'Tables 2'!AC$11,"")</f>
        <v>0.75906030319537177</v>
      </c>
      <c r="BB49" s="339">
        <f ca="1">IF(AND(ISNUMBER('Tables 2'!AD18),ISNUMBER('Tables 2'!AD$11)),'Tables 2'!AD18-'Tables 2'!AD$11,"")</f>
        <v>3.7066233208357738E-2</v>
      </c>
      <c r="BC49" s="339" t="str">
        <f>IF(AND(ISNUMBER('Tables 2'!AE18),ISNUMBER('Tables 2'!AE$11)),'Tables 2'!AE18-'Tables 2'!AE$11,"")</f>
        <v/>
      </c>
      <c r="BE49" s="339" t="str">
        <f>IF(AND(ISNUMBER('Tables 2'!AG18),ISNUMBER('Tables 2'!AG$11)),'Tables 2'!AG18-'Tables 2'!AG$11,"")</f>
        <v/>
      </c>
      <c r="BF49" s="339" t="str">
        <f>IF(AND(ISNUMBER('Tables 2'!AH18),ISNUMBER('Tables 2'!AH$11)),'Tables 2'!AH18-'Tables 2'!AH$11,"")</f>
        <v/>
      </c>
      <c r="BG49" s="339" t="str">
        <f>IF(AND(ISNUMBER('Tables 2'!AI18),ISNUMBER('Tables 2'!AI$11)),'Tables 2'!AI18-'Tables 2'!AI$11,"")</f>
        <v/>
      </c>
      <c r="BH49" s="339" t="str">
        <f>IF(AND(ISNUMBER('Tables 2'!AJ18),ISNUMBER('Tables 2'!AJ$11)),'Tables 2'!AJ18-'Tables 2'!AJ$11,"")</f>
        <v/>
      </c>
      <c r="BI49" s="339" t="str">
        <f>IF(AND(ISNUMBER('Tables 2'!AK18),ISNUMBER('Tables 2'!AK$11)),'Tables 2'!AK18-'Tables 2'!AK$11,"")</f>
        <v/>
      </c>
      <c r="BJ49" s="339" t="str">
        <f>IF(AND(ISNUMBER('Tables 2'!AL18),ISNUMBER('Tables 2'!AL$11)),'Tables 2'!AL18-'Tables 2'!AL$11,"")</f>
        <v/>
      </c>
      <c r="BK49" s="339">
        <f>IF(AND(ISNUMBER('Tables 2'!AM18),ISNUMBER('Tables 2'!AM$11)),'Tables 2'!AM18-'Tables 2'!AM$11,"")</f>
        <v>7</v>
      </c>
      <c r="BL49" s="339" t="str">
        <f>IF(AND(ISNUMBER('Tables 2'!AN18),ISNUMBER('Tables 2'!AN$11)),'Tables 2'!AN18-'Tables 2'!AN$11,"")</f>
        <v/>
      </c>
      <c r="BM49" s="339" t="str">
        <f>IF(AND(ISNUMBER('Tables 2'!AO18),ISNUMBER('Tables 2'!AO$11)),'Tables 2'!AO18-'Tables 2'!AO$11,"")</f>
        <v/>
      </c>
      <c r="BN49" s="339" t="str">
        <f>IF(AND(ISNUMBER('Tables 2'!AP18),ISNUMBER('Tables 2'!AP$11)),'Tables 2'!AP18-'Tables 2'!AP$11,"")</f>
        <v/>
      </c>
      <c r="BO49" s="339" t="str">
        <f>IF(AND(ISNUMBER('Tables 2'!AQ18),ISNUMBER('Tables 2'!AQ$11)),'Tables 2'!AQ18-'Tables 2'!AQ$11,"")</f>
        <v/>
      </c>
      <c r="BP49" s="339" t="str">
        <f>IF(AND(ISNUMBER('Tables 2'!AR18),ISNUMBER('Tables 2'!AR$11)),'Tables 2'!AR18-'Tables 2'!AR$11,"")</f>
        <v/>
      </c>
      <c r="BQ49" s="339" t="str">
        <f>IF(AND(ISNUMBER('Tables 2'!AS18),ISNUMBER('Tables 2'!AS$11)),'Tables 2'!AS18-'Tables 2'!AS$11,"")</f>
        <v/>
      </c>
      <c r="BR49" s="339" t="str">
        <f>IF(AND(ISNUMBER('Tables 2'!AT18),ISNUMBER('Tables 2'!AT$11)),'Tables 2'!AT18-'Tables 2'!AT$11,"")</f>
        <v/>
      </c>
      <c r="BS49" s="339" t="str">
        <f>IF(AND(ISNUMBER('Tables 2'!AU18),ISNUMBER('Tables 2'!AU$11)),'Tables 2'!AU18-'Tables 2'!AU$11,"")</f>
        <v/>
      </c>
      <c r="BT49" s="339" t="str">
        <f>IF(AND(ISNUMBER('Tables 2'!AV18),ISNUMBER('Tables 2'!AV$11)),'Tables 2'!AV18-'Tables 2'!AV$11,"")</f>
        <v/>
      </c>
      <c r="BU49" s="339" t="str">
        <f>IF(AND(ISNUMBER('Tables 2'!AW18),ISNUMBER('Tables 2'!AW$11)),'Tables 2'!AW18-'Tables 2'!AW$11,"")</f>
        <v/>
      </c>
    </row>
    <row r="50" spans="2:73">
      <c r="B50" s="351" t="s">
        <v>161</v>
      </c>
      <c r="C50" s="75">
        <f ca="1">IF(OR(ISNUMBER('Tables M2'!C20),ISNUMBER('Tables M2'!C33)),'Tables M2'!C20-'Tables M2'!C33,"")</f>
        <v>0.50099999999999989</v>
      </c>
      <c r="D50" s="75">
        <f ca="1">IF(OR(ISNUMBER('Tables M2'!F20),ISNUMBER('Tables M2'!F33)),'Tables M2'!F20-'Tables M2'!F33,"")</f>
        <v>0.43545900000000004</v>
      </c>
      <c r="E50" s="75">
        <f ca="1">IF(OR(ISNUMBER('Tables M2'!I20),ISNUMBER('Tables M2'!I33)),'Tables M2'!I20-'Tables M2'!I33,"")</f>
        <v>0.46100000000000008</v>
      </c>
      <c r="F50" s="75">
        <f ca="1">IF(OR(ISNUMBER('Tables M2'!L20),ISNUMBER('Tables M2'!L33)),'Tables M2'!L20-'Tables M2'!L33,"")</f>
        <v>0.35615352075719442</v>
      </c>
      <c r="G50" s="75">
        <f ca="1">IF(OR(ISNUMBER('Tables M2'!O20),ISNUMBER('Tables M2'!O33)),'Tables M2'!O20-'Tables M2'!O33,"")</f>
        <v>0.56000000000000005</v>
      </c>
      <c r="H50" s="75">
        <f ca="1">IF(OR(ISNUMBER('Tables M2'!R20),ISNUMBER('Tables M2'!R33)),'Tables M2'!R20-'Tables M2'!R33,"")</f>
        <v>0.48210438198514005</v>
      </c>
      <c r="I50" s="245">
        <f t="shared" ca="1" si="10"/>
        <v>0.35615352075719442</v>
      </c>
      <c r="J50" s="238">
        <f t="shared" ca="1" si="11"/>
        <v>0.56000000000000005</v>
      </c>
      <c r="K50" s="246">
        <f t="shared" ca="1" si="12"/>
        <v>0.46595281712372244</v>
      </c>
      <c r="L50" s="241">
        <f t="shared" ca="1" si="14"/>
        <v>0.43748309217471509</v>
      </c>
      <c r="M50" s="445"/>
      <c r="N50" s="83" t="str">
        <f>IF(OR(ISNUMBER('Tables M2'!Z20),ISNUMBER('Tables M2'!Z33)),'Tables M2'!Z20-'Tables M2'!Z33,"")</f>
        <v/>
      </c>
      <c r="Q50" s="345" t="str">
        <f>IF(AND(ISNUMBER('Tables 2'!A19),ISNUMBER('Tables 2'!A$11)),'Tables 2'!A19-'Tables 2'!A$11,"")</f>
        <v/>
      </c>
      <c r="R50" s="345" t="str">
        <f>IF(AND(ISNUMBER('Tables 2'!B19),ISNUMBER('Tables 2'!B$11)),'Tables 2'!B19-'Tables 2'!B$11,"")</f>
        <v/>
      </c>
      <c r="AP50" s="339">
        <f ca="1">IF(AND(ISNUMBER('Tables 2'!Z19),ISNUMBER('Tables 2'!Z$11)),'Tables 2'!Z19-'Tables 2'!Z$11,"")</f>
        <v>7</v>
      </c>
      <c r="AS50" s="339" t="str">
        <f>IF(AND(ISNUMBER('Tables 2'!#REF!),ISNUMBER('Tables 2'!#REF!)),'Tables 2'!#REF!-'Tables 2'!#REF!,"")</f>
        <v/>
      </c>
      <c r="AT50" s="339" t="str">
        <f>IF(AND(ISNUMBER('Tables 2'!#REF!),ISNUMBER('Tables 2'!#REF!)),'Tables 2'!#REF!-'Tables 2'!#REF!,"")</f>
        <v/>
      </c>
      <c r="AV50" s="339" t="str">
        <f>IF(AND(ISNUMBER('Tables 2'!#REF!),ISNUMBER('Tables 2'!#REF!)),'Tables 2'!#REF!-'Tables 2'!#REF!,"")</f>
        <v/>
      </c>
      <c r="AW50" s="339" t="str">
        <f>IF(AND(ISNUMBER('Tables 2'!#REF!),ISNUMBER('Tables 2'!#REF!)),'Tables 2'!#REF!-'Tables 2'!#REF!,"")</f>
        <v/>
      </c>
      <c r="AX50" s="339" t="str">
        <f>IF(AND(ISNUMBER('Tables 2'!#REF!),ISNUMBER('Tables 2'!#REF!)),'Tables 2'!#REF!-'Tables 2'!#REF!,"")</f>
        <v/>
      </c>
      <c r="AY50" s="339">
        <f ca="1">IF(AND(ISNUMBER('Tables 2'!AA19),ISNUMBER('Tables 2'!AA$11)),'Tables 2'!AA19-'Tables 2'!AA$11,"")</f>
        <v>-1.2425920000000001</v>
      </c>
      <c r="AZ50" s="339">
        <f ca="1">IF(AND(ISNUMBER('Tables 2'!AB19),ISNUMBER('Tables 2'!AB$11)),'Tables 2'!AB19-'Tables 2'!AB$11,"")</f>
        <v>-1.2328931189643</v>
      </c>
      <c r="BA50" s="339">
        <f ca="1">IF(AND(ISNUMBER('Tables 2'!AC19),ISNUMBER('Tables 2'!AC$11)),'Tables 2'!AC19-'Tables 2'!AC$11,"")</f>
        <v>-1.1996296097677661</v>
      </c>
      <c r="BB50" s="339">
        <f ca="1">IF(AND(ISNUMBER('Tables 2'!AD19),ISNUMBER('Tables 2'!AD$11)),'Tables 2'!AD19-'Tables 2'!AD$11,"")</f>
        <v>6.9210764036419417E-2</v>
      </c>
      <c r="BC50" s="339" t="str">
        <f>IF(AND(ISNUMBER('Tables 2'!AE19),ISNUMBER('Tables 2'!AE$11)),'Tables 2'!AE19-'Tables 2'!AE$11,"")</f>
        <v/>
      </c>
      <c r="BE50" s="339" t="str">
        <f>IF(AND(ISNUMBER('Tables 2'!AG19),ISNUMBER('Tables 2'!AG$11)),'Tables 2'!AG19-'Tables 2'!AG$11,"")</f>
        <v/>
      </c>
      <c r="BF50" s="339" t="str">
        <f>IF(AND(ISNUMBER('Tables 2'!AH19),ISNUMBER('Tables 2'!AH$11)),'Tables 2'!AH19-'Tables 2'!AH$11,"")</f>
        <v/>
      </c>
      <c r="BG50" s="339" t="str">
        <f>IF(AND(ISNUMBER('Tables 2'!AI19),ISNUMBER('Tables 2'!AI$11)),'Tables 2'!AI19-'Tables 2'!AI$11,"")</f>
        <v/>
      </c>
      <c r="BH50" s="339" t="str">
        <f>IF(AND(ISNUMBER('Tables 2'!AJ19),ISNUMBER('Tables 2'!AJ$11)),'Tables 2'!AJ19-'Tables 2'!AJ$11,"")</f>
        <v/>
      </c>
      <c r="BI50" s="339" t="str">
        <f>IF(AND(ISNUMBER('Tables 2'!AK19),ISNUMBER('Tables 2'!AK$11)),'Tables 2'!AK19-'Tables 2'!AK$11,"")</f>
        <v/>
      </c>
      <c r="BJ50" s="339" t="str">
        <f>IF(AND(ISNUMBER('Tables 2'!AL19),ISNUMBER('Tables 2'!AL$11)),'Tables 2'!AL19-'Tables 2'!AL$11,"")</f>
        <v/>
      </c>
      <c r="BK50" s="339">
        <f>IF(AND(ISNUMBER('Tables 2'!AM19),ISNUMBER('Tables 2'!AM$11)),'Tables 2'!AM19-'Tables 2'!AM$11,"")</f>
        <v>8</v>
      </c>
      <c r="BL50" s="339" t="str">
        <f>IF(AND(ISNUMBER('Tables 2'!AN19),ISNUMBER('Tables 2'!AN$11)),'Tables 2'!AN19-'Tables 2'!AN$11,"")</f>
        <v/>
      </c>
      <c r="BM50" s="339" t="str">
        <f>IF(AND(ISNUMBER('Tables 2'!AO19),ISNUMBER('Tables 2'!AO$11)),'Tables 2'!AO19-'Tables 2'!AO$11,"")</f>
        <v/>
      </c>
      <c r="BN50" s="339" t="str">
        <f>IF(AND(ISNUMBER('Tables 2'!AP19),ISNUMBER('Tables 2'!AP$11)),'Tables 2'!AP19-'Tables 2'!AP$11,"")</f>
        <v/>
      </c>
      <c r="BO50" s="339" t="str">
        <f>IF(AND(ISNUMBER('Tables 2'!AQ19),ISNUMBER('Tables 2'!AQ$11)),'Tables 2'!AQ19-'Tables 2'!AQ$11,"")</f>
        <v/>
      </c>
      <c r="BP50" s="339" t="str">
        <f>IF(AND(ISNUMBER('Tables 2'!AR19),ISNUMBER('Tables 2'!AR$11)),'Tables 2'!AR19-'Tables 2'!AR$11,"")</f>
        <v/>
      </c>
      <c r="BQ50" s="339" t="str">
        <f>IF(AND(ISNUMBER('Tables 2'!AS19),ISNUMBER('Tables 2'!AS$11)),'Tables 2'!AS19-'Tables 2'!AS$11,"")</f>
        <v/>
      </c>
      <c r="BR50" s="339" t="str">
        <f>IF(AND(ISNUMBER('Tables 2'!AT19),ISNUMBER('Tables 2'!AT$11)),'Tables 2'!AT19-'Tables 2'!AT$11,"")</f>
        <v/>
      </c>
      <c r="BS50" s="339" t="str">
        <f>IF(AND(ISNUMBER('Tables 2'!AU19),ISNUMBER('Tables 2'!AU$11)),'Tables 2'!AU19-'Tables 2'!AU$11,"")</f>
        <v/>
      </c>
      <c r="BT50" s="339" t="str">
        <f>IF(AND(ISNUMBER('Tables 2'!AV19),ISNUMBER('Tables 2'!AV$11)),'Tables 2'!AV19-'Tables 2'!AV$11,"")</f>
        <v/>
      </c>
      <c r="BU50" s="339" t="str">
        <f>IF(AND(ISNUMBER('Tables 2'!AW19),ISNUMBER('Tables 2'!AW$11)),'Tables 2'!AW19-'Tables 2'!AW$11,"")</f>
        <v/>
      </c>
    </row>
    <row r="51" spans="2:73">
      <c r="B51" s="351" t="s">
        <v>163</v>
      </c>
      <c r="C51" s="75">
        <f ca="1">IF(OR(ISNUMBER('Tables M2'!C21),ISNUMBER('Tables M2'!C34)),'Tables M2'!C21-'Tables M2'!C34,"")</f>
        <v>0.82799999999999985</v>
      </c>
      <c r="D51" s="75">
        <f ca="1">IF(OR(ISNUMBER('Tables M2'!F21),ISNUMBER('Tables M2'!F34)),'Tables M2'!F21-'Tables M2'!F34,"")</f>
        <v>0.76386900000000102</v>
      </c>
      <c r="E51" s="75">
        <f ca="1">IF(OR(ISNUMBER('Tables M2'!I21),ISNUMBER('Tables M2'!I34)),'Tables M2'!I21-'Tables M2'!I34,"")</f>
        <v>0.73</v>
      </c>
      <c r="F51" s="75">
        <f ca="1">IF(OR(ISNUMBER('Tables M2'!L21),ISNUMBER('Tables M2'!L34)),'Tables M2'!L21-'Tables M2'!L34,"")</f>
        <v>0.78997327391696981</v>
      </c>
      <c r="G51" s="75">
        <f ca="1">IF(OR(ISNUMBER('Tables M2'!O21),ISNUMBER('Tables M2'!O34)),'Tables M2'!O21-'Tables M2'!O34,"")</f>
        <v>0.83000000000000007</v>
      </c>
      <c r="H51" s="75">
        <f ca="1">IF(OR(ISNUMBER('Tables M2'!R21),ISNUMBER('Tables M2'!R34)),'Tables M2'!R21-'Tables M2'!R34,"")</f>
        <v>0.74370661417643014</v>
      </c>
      <c r="I51" s="245">
        <f t="shared" ca="1" si="10"/>
        <v>0.73</v>
      </c>
      <c r="J51" s="238">
        <f t="shared" ca="1" si="11"/>
        <v>0.83000000000000007</v>
      </c>
      <c r="K51" s="246">
        <f t="shared" ca="1" si="12"/>
        <v>0.7809248146822334</v>
      </c>
      <c r="L51" s="241">
        <f t="shared" ca="1" si="14"/>
        <v>0.12805330054813427</v>
      </c>
      <c r="M51" s="445"/>
      <c r="N51" s="83" t="str">
        <f>IF(OR(ISNUMBER('Tables M2'!Z21),ISNUMBER('Tables M2'!Z34)),'Tables M2'!Z21-'Tables M2'!Z34,"")</f>
        <v/>
      </c>
      <c r="Q51" s="345" t="str">
        <f>IF(AND(ISNUMBER('Tables 2'!A20),ISNUMBER('Tables 2'!A$11)),'Tables 2'!A20-'Tables 2'!A$11,"")</f>
        <v/>
      </c>
      <c r="R51" s="345" t="str">
        <f>IF(AND(ISNUMBER('Tables 2'!B20),ISNUMBER('Tables 2'!B$11)),'Tables 2'!B20-'Tables 2'!B$11,"")</f>
        <v/>
      </c>
      <c r="AP51" s="339">
        <f ca="1">IF(AND(ISNUMBER('Tables 2'!Z20),ISNUMBER('Tables 2'!Z$11)),'Tables 2'!Z20-'Tables 2'!Z$11,"")</f>
        <v>0</v>
      </c>
      <c r="AS51" s="339" t="str">
        <f>IF(AND(ISNUMBER('Tables 2'!#REF!),ISNUMBER('Tables 2'!#REF!)),'Tables 2'!#REF!-'Tables 2'!#REF!,"")</f>
        <v/>
      </c>
      <c r="AT51" s="339" t="str">
        <f>IF(AND(ISNUMBER('Tables 2'!#REF!),ISNUMBER('Tables 2'!#REF!)),'Tables 2'!#REF!-'Tables 2'!#REF!,"")</f>
        <v/>
      </c>
      <c r="AV51" s="339" t="str">
        <f>IF(AND(ISNUMBER('Tables 2'!#REF!),ISNUMBER('Tables 2'!#REF!)),'Tables 2'!#REF!-'Tables 2'!#REF!,"")</f>
        <v/>
      </c>
      <c r="AW51" s="339" t="str">
        <f>IF(AND(ISNUMBER('Tables 2'!#REF!),ISNUMBER('Tables 2'!#REF!)),'Tables 2'!#REF!-'Tables 2'!#REF!,"")</f>
        <v/>
      </c>
      <c r="AX51" s="339" t="str">
        <f>IF(AND(ISNUMBER('Tables 2'!#REF!),ISNUMBER('Tables 2'!#REF!)),'Tables 2'!#REF!-'Tables 2'!#REF!,"")</f>
        <v/>
      </c>
      <c r="AY51" s="339">
        <f ca="1">IF(AND(ISNUMBER('Tables 2'!AA20),ISNUMBER('Tables 2'!AA$11)),'Tables 2'!AA20-'Tables 2'!AA$11,"")</f>
        <v>1.1623999999999857E-2</v>
      </c>
      <c r="AZ51" s="339">
        <f ca="1">IF(AND(ISNUMBER('Tables 2'!AB20),ISNUMBER('Tables 2'!AB$11)),'Tables 2'!AB20-'Tables 2'!AB$11,"")</f>
        <v>1.5533947414819949E-2</v>
      </c>
      <c r="BA51" s="339">
        <f ca="1">IF(AND(ISNUMBER('Tables 2'!AC20),ISNUMBER('Tables 2'!AC$11)),'Tables 2'!AC20-'Tables 2'!AC$11,"")</f>
        <v>-3.5020276936226225E-4</v>
      </c>
      <c r="BB51" s="339">
        <f ca="1">IF(AND(ISNUMBER('Tables 2'!AD20),ISNUMBER('Tables 2'!AD$11)),'Tables 2'!AD20-'Tables 2'!AD$11,"")</f>
        <v>1.2399940067762544E-3</v>
      </c>
      <c r="BC51" s="339" t="str">
        <f>IF(AND(ISNUMBER('Tables 2'!AE20),ISNUMBER('Tables 2'!AE$11)),'Tables 2'!AE20-'Tables 2'!AE$11,"")</f>
        <v/>
      </c>
      <c r="BE51" s="339" t="str">
        <f>IF(AND(ISNUMBER('Tables 2'!AG20),ISNUMBER('Tables 2'!AG$11)),'Tables 2'!AG20-'Tables 2'!AG$11,"")</f>
        <v/>
      </c>
      <c r="BF51" s="339" t="str">
        <f>IF(AND(ISNUMBER('Tables 2'!AH20),ISNUMBER('Tables 2'!AH$11)),'Tables 2'!AH20-'Tables 2'!AH$11,"")</f>
        <v/>
      </c>
      <c r="BG51" s="339" t="str">
        <f>IF(AND(ISNUMBER('Tables 2'!AI20),ISNUMBER('Tables 2'!AI$11)),'Tables 2'!AI20-'Tables 2'!AI$11,"")</f>
        <v/>
      </c>
      <c r="BH51" s="339" t="str">
        <f>IF(AND(ISNUMBER('Tables 2'!AJ20),ISNUMBER('Tables 2'!AJ$11)),'Tables 2'!AJ20-'Tables 2'!AJ$11,"")</f>
        <v/>
      </c>
      <c r="BI51" s="339" t="str">
        <f>IF(AND(ISNUMBER('Tables 2'!AK20),ISNUMBER('Tables 2'!AK$11)),'Tables 2'!AK20-'Tables 2'!AK$11,"")</f>
        <v/>
      </c>
      <c r="BJ51" s="339" t="str">
        <f>IF(AND(ISNUMBER('Tables 2'!AL20),ISNUMBER('Tables 2'!AL$11)),'Tables 2'!AL20-'Tables 2'!AL$11,"")</f>
        <v/>
      </c>
      <c r="BK51" s="339">
        <f>IF(AND(ISNUMBER('Tables 2'!AM20),ISNUMBER('Tables 2'!AM$11)),'Tables 2'!AM20-'Tables 2'!AM$11,"")</f>
        <v>9</v>
      </c>
      <c r="BL51" s="339" t="str">
        <f>IF(AND(ISNUMBER('Tables 2'!AN20),ISNUMBER('Tables 2'!AN$11)),'Tables 2'!AN20-'Tables 2'!AN$11,"")</f>
        <v/>
      </c>
      <c r="BM51" s="339" t="str">
        <f>IF(AND(ISNUMBER('Tables 2'!AO20),ISNUMBER('Tables 2'!AO$11)),'Tables 2'!AO20-'Tables 2'!AO$11,"")</f>
        <v/>
      </c>
      <c r="BN51" s="339" t="str">
        <f>IF(AND(ISNUMBER('Tables 2'!AP20),ISNUMBER('Tables 2'!AP$11)),'Tables 2'!AP20-'Tables 2'!AP$11,"")</f>
        <v/>
      </c>
      <c r="BO51" s="339" t="str">
        <f>IF(AND(ISNUMBER('Tables 2'!AQ20),ISNUMBER('Tables 2'!AQ$11)),'Tables 2'!AQ20-'Tables 2'!AQ$11,"")</f>
        <v/>
      </c>
      <c r="BP51" s="339" t="str">
        <f>IF(AND(ISNUMBER('Tables 2'!AR20),ISNUMBER('Tables 2'!AR$11)),'Tables 2'!AR20-'Tables 2'!AR$11,"")</f>
        <v/>
      </c>
      <c r="BQ51" s="339" t="str">
        <f>IF(AND(ISNUMBER('Tables 2'!AS20),ISNUMBER('Tables 2'!AS$11)),'Tables 2'!AS20-'Tables 2'!AS$11,"")</f>
        <v/>
      </c>
      <c r="BR51" s="339" t="str">
        <f>IF(AND(ISNUMBER('Tables 2'!AT20),ISNUMBER('Tables 2'!AT$11)),'Tables 2'!AT20-'Tables 2'!AT$11,"")</f>
        <v/>
      </c>
      <c r="BS51" s="339" t="str">
        <f>IF(AND(ISNUMBER('Tables 2'!AU20),ISNUMBER('Tables 2'!AU$11)),'Tables 2'!AU20-'Tables 2'!AU$11,"")</f>
        <v/>
      </c>
      <c r="BT51" s="339" t="str">
        <f>IF(AND(ISNUMBER('Tables 2'!AV20),ISNUMBER('Tables 2'!AV$11)),'Tables 2'!AV20-'Tables 2'!AV$11,"")</f>
        <v/>
      </c>
      <c r="BU51" s="339" t="str">
        <f>IF(AND(ISNUMBER('Tables 2'!AW20),ISNUMBER('Tables 2'!AW$11)),'Tables 2'!AW20-'Tables 2'!AW$11,"")</f>
        <v/>
      </c>
    </row>
    <row r="52" spans="2:73" ht="13.5" thickBot="1">
      <c r="B52" s="499" t="s">
        <v>165</v>
      </c>
      <c r="C52" s="75">
        <f ca="1">IF(OR(ISNUMBER('Tables M2'!C22),ISNUMBER('Tables M2'!C35)),'Tables M2'!C22-'Tables M2'!C35,"")</f>
        <v>1.0509999999999997</v>
      </c>
      <c r="D52" s="75">
        <f ca="1">IF(OR(ISNUMBER('Tables M2'!F22),ISNUMBER('Tables M2'!F35)),'Tables M2'!F22-'Tables M2'!F35,"")</f>
        <v>1.0144819999999999</v>
      </c>
      <c r="E52" s="75">
        <f ca="1">IF(OR(ISNUMBER('Tables M2'!I22),ISNUMBER('Tables M2'!I35)),'Tables M2'!I22-'Tables M2'!I35,"")</f>
        <v>0.99099999999999988</v>
      </c>
      <c r="F52" s="75">
        <f ca="1">IF(OR(ISNUMBER('Tables M2'!L22),ISNUMBER('Tables M2'!L35)),'Tables M2'!L22-'Tables M2'!L35,"")</f>
        <v>1.0295517585641161</v>
      </c>
      <c r="G52" s="75">
        <f ca="1">IF(OR(ISNUMBER('Tables M2'!O22),ISNUMBER('Tables M2'!O35)),'Tables M2'!O22-'Tables M2'!O35,"")</f>
        <v>1.1299999999999999</v>
      </c>
      <c r="H52" s="75">
        <f ca="1">IF(OR(ISNUMBER('Tables M2'!R22),ISNUMBER('Tables M2'!R35)),'Tables M2'!R22-'Tables M2'!R35,"")</f>
        <v>1.0979801517062699</v>
      </c>
      <c r="I52" s="245">
        <f t="shared" ca="1" si="10"/>
        <v>0.99099999999999988</v>
      </c>
      <c r="J52" s="238">
        <f t="shared" ca="1" si="11"/>
        <v>1.1299999999999999</v>
      </c>
      <c r="K52" s="246">
        <f t="shared" ca="1" si="12"/>
        <v>1.0523356517117308</v>
      </c>
      <c r="L52" s="241">
        <f t="shared" ca="1" si="14"/>
        <v>0.13208713377134224</v>
      </c>
      <c r="M52" s="445"/>
      <c r="N52" s="83" t="str">
        <f>IF(OR(ISNUMBER('Tables M2'!Z22),ISNUMBER('Tables M2'!Z35)),'Tables M2'!Z22-'Tables M2'!Z35,"")</f>
        <v/>
      </c>
      <c r="Q52" s="345" t="str">
        <f>IF(AND(ISNUMBER('Tables 2'!A21),ISNUMBER('Tables 2'!A$20)),'Tables 2'!A21-'Tables 2'!A$20,"")</f>
        <v/>
      </c>
      <c r="R52" s="345" t="str">
        <f>IF(AND(ISNUMBER('Tables 2'!B21),ISNUMBER('Tables 2'!B$20)),'Tables 2'!B21-'Tables 2'!B$20,"")</f>
        <v/>
      </c>
      <c r="AP52" s="342">
        <f ca="1">IF(AND(ISNUMBER('Tables 2'!Z21),ISNUMBER('Tables 2'!Z$20)),'Tables 2'!Z21-'Tables 2'!Z$20,"")</f>
        <v>7</v>
      </c>
      <c r="AS52" s="342" t="str">
        <f>IF(AND(ISNUMBER('Tables 2'!#REF!),ISNUMBER('Tables 2'!#REF!)),'Tables 2'!#REF!-'Tables 2'!#REF!,"")</f>
        <v/>
      </c>
      <c r="AT52" s="342" t="str">
        <f>IF(AND(ISNUMBER('Tables 2'!#REF!),ISNUMBER('Tables 2'!#REF!)),'Tables 2'!#REF!-'Tables 2'!#REF!,"")</f>
        <v/>
      </c>
      <c r="AV52" s="342" t="str">
        <f>IF(AND(ISNUMBER('Tables 2'!#REF!),ISNUMBER('Tables 2'!#REF!)),'Tables 2'!#REF!-'Tables 2'!#REF!,"")</f>
        <v/>
      </c>
      <c r="AW52" s="342" t="str">
        <f>IF(AND(ISNUMBER('Tables 2'!#REF!),ISNUMBER('Tables 2'!#REF!)),'Tables 2'!#REF!-'Tables 2'!#REF!,"")</f>
        <v/>
      </c>
      <c r="AX52" s="342" t="str">
        <f>IF(AND(ISNUMBER('Tables 2'!#REF!),ISNUMBER('Tables 2'!#REF!)),'Tables 2'!#REF!-'Tables 2'!#REF!,"")</f>
        <v/>
      </c>
      <c r="AY52" s="342">
        <f ca="1">IF(AND(ISNUMBER('Tables 2'!AA21),ISNUMBER('Tables 2'!AA$20)),'Tables 2'!AA21-'Tables 2'!AA$20,"")</f>
        <v>-1.236531</v>
      </c>
      <c r="AZ52" s="342">
        <f ca="1">IF(AND(ISNUMBER('Tables 2'!AB21),ISNUMBER('Tables 2'!AB$20)),'Tables 2'!AB21-'Tables 2'!AB$20,"")</f>
        <v>-1.2364270663791199</v>
      </c>
      <c r="BA52" s="342">
        <f ca="1">IF(AND(ISNUMBER('Tables 2'!AC21),ISNUMBER('Tables 2'!AC$20)),'Tables 2'!AC21-'Tables 2'!AC$20,"")</f>
        <v>-1.1827724291421102</v>
      </c>
      <c r="BB52" s="342">
        <f ca="1">IF(AND(ISNUMBER('Tables 2'!AD21),ISNUMBER('Tables 2'!AD$20)),'Tables 2'!AD21-'Tables 2'!AD$20,"")</f>
        <v>6.3680067694944748E-2</v>
      </c>
      <c r="BC52" s="342" t="str">
        <f>IF(AND(ISNUMBER('Tables 2'!AE21),ISNUMBER('Tables 2'!AE$20)),'Tables 2'!AE21-'Tables 2'!AE$20,"")</f>
        <v/>
      </c>
      <c r="BE52" s="342" t="str">
        <f>IF(AND(ISNUMBER('Tables 2'!AG21),ISNUMBER('Tables 2'!AG$20)),'Tables 2'!AG21-'Tables 2'!AG$20,"")</f>
        <v/>
      </c>
      <c r="BF52" s="342" t="str">
        <f>IF(AND(ISNUMBER('Tables 2'!AH21),ISNUMBER('Tables 2'!AH$20)),'Tables 2'!AH21-'Tables 2'!AH$20,"")</f>
        <v/>
      </c>
      <c r="BG52" s="342" t="str">
        <f>IF(AND(ISNUMBER('Tables 2'!AI21),ISNUMBER('Tables 2'!AI$20)),'Tables 2'!AI21-'Tables 2'!AI$20,"")</f>
        <v/>
      </c>
      <c r="BH52" s="342" t="str">
        <f>IF(AND(ISNUMBER('Tables 2'!AJ21),ISNUMBER('Tables 2'!AJ$20)),'Tables 2'!AJ21-'Tables 2'!AJ$20,"")</f>
        <v/>
      </c>
      <c r="BI52" s="342" t="str">
        <f>IF(AND(ISNUMBER('Tables 2'!AK21),ISNUMBER('Tables 2'!AK$20)),'Tables 2'!AK21-'Tables 2'!AK$20,"")</f>
        <v/>
      </c>
      <c r="BJ52" s="342" t="str">
        <f>IF(AND(ISNUMBER('Tables 2'!AL21),ISNUMBER('Tables 2'!AL$20)),'Tables 2'!AL21-'Tables 2'!AL$20,"")</f>
        <v/>
      </c>
      <c r="BK52" s="342">
        <f>IF(AND(ISNUMBER('Tables 2'!AM21),ISNUMBER('Tables 2'!AM$20)),'Tables 2'!AM21-'Tables 2'!AM$20,"")</f>
        <v>1</v>
      </c>
      <c r="BL52" s="342" t="str">
        <f>IF(AND(ISNUMBER('Tables 2'!AN21),ISNUMBER('Tables 2'!AN$20)),'Tables 2'!AN21-'Tables 2'!AN$20,"")</f>
        <v/>
      </c>
      <c r="BM52" s="342" t="str">
        <f>IF(AND(ISNUMBER('Tables 2'!AO21),ISNUMBER('Tables 2'!AO$20)),'Tables 2'!AO21-'Tables 2'!AO$20,"")</f>
        <v/>
      </c>
      <c r="BN52" s="342" t="str">
        <f>IF(AND(ISNUMBER('Tables 2'!AP21),ISNUMBER('Tables 2'!AP$20)),'Tables 2'!AP21-'Tables 2'!AP$20,"")</f>
        <v/>
      </c>
      <c r="BO52" s="342" t="str">
        <f>IF(AND(ISNUMBER('Tables 2'!AQ21),ISNUMBER('Tables 2'!AQ$20)),'Tables 2'!AQ21-'Tables 2'!AQ$20,"")</f>
        <v/>
      </c>
      <c r="BP52" s="342" t="str">
        <f>IF(AND(ISNUMBER('Tables 2'!AR21),ISNUMBER('Tables 2'!AR$20)),'Tables 2'!AR21-'Tables 2'!AR$20,"")</f>
        <v/>
      </c>
      <c r="BQ52" s="342" t="str">
        <f>IF(AND(ISNUMBER('Tables 2'!AS21),ISNUMBER('Tables 2'!AS$20)),'Tables 2'!AS21-'Tables 2'!AS$20,"")</f>
        <v/>
      </c>
      <c r="BR52" s="342" t="str">
        <f>IF(AND(ISNUMBER('Tables 2'!AT21),ISNUMBER('Tables 2'!AT$20)),'Tables 2'!AT21-'Tables 2'!AT$20,"")</f>
        <v/>
      </c>
      <c r="BS52" s="342" t="str">
        <f>IF(AND(ISNUMBER('Tables 2'!AU21),ISNUMBER('Tables 2'!AU$20)),'Tables 2'!AU21-'Tables 2'!AU$20,"")</f>
        <v/>
      </c>
      <c r="BT52" s="342" t="str">
        <f>IF(AND(ISNUMBER('Tables 2'!AV21),ISNUMBER('Tables 2'!AV$20)),'Tables 2'!AV21-'Tables 2'!AV$20,"")</f>
        <v/>
      </c>
      <c r="BU52" s="342" t="str">
        <f>IF(AND(ISNUMBER('Tables 2'!AW21),ISNUMBER('Tables 2'!AW$20)),'Tables 2'!AW21-'Tables 2'!AW$20,"")</f>
        <v/>
      </c>
    </row>
    <row r="53" spans="2:73" ht="13.5" thickTop="1">
      <c r="B53" s="157" t="s">
        <v>480</v>
      </c>
      <c r="C53" s="65"/>
      <c r="D53" s="65"/>
      <c r="E53" s="73"/>
      <c r="F53" s="73" t="s">
        <v>87</v>
      </c>
      <c r="G53" s="73" t="s">
        <v>87</v>
      </c>
      <c r="H53" s="73" t="s">
        <v>87</v>
      </c>
      <c r="I53" s="973" t="s">
        <v>561</v>
      </c>
      <c r="J53" s="974"/>
      <c r="K53" s="974"/>
      <c r="L53" s="975"/>
      <c r="M53" s="56"/>
      <c r="N53" s="513" t="s">
        <v>87</v>
      </c>
    </row>
    <row r="54" spans="2:73">
      <c r="B54" s="53"/>
      <c r="C54" s="60" t="str">
        <f ca="1">'DATA for charts'!C6</f>
        <v>BSIMAC</v>
      </c>
      <c r="D54" s="60" t="str">
        <f ca="1">'DATA for charts'!D6</f>
        <v>CSE</v>
      </c>
      <c r="E54" s="60" t="str">
        <f ca="1">'DATA for charts'!E6</f>
        <v>DeST</v>
      </c>
      <c r="F54" s="60" t="str">
        <f ca="1">'DATA for charts'!F6</f>
        <v>EnergyPlus</v>
      </c>
      <c r="G54" s="60" t="str">
        <f ca="1">'DATA for charts'!G6</f>
        <v>ESP-r</v>
      </c>
      <c r="H54" s="60" t="str">
        <f ca="1">'DATA for charts'!H6</f>
        <v>TRNSYS</v>
      </c>
      <c r="I54" s="444"/>
      <c r="J54" s="353"/>
      <c r="K54" s="353"/>
      <c r="L54" s="344" t="s">
        <v>453</v>
      </c>
      <c r="M54" s="15"/>
      <c r="N54" s="354" t="str">
        <f ca="1">'DATA for charts'!$S$6</f>
        <v>Tested Prg</v>
      </c>
    </row>
    <row r="55" spans="2:73">
      <c r="B55" s="204" t="s">
        <v>853</v>
      </c>
      <c r="C55" s="74" t="str">
        <f ca="1">'DATA for charts'!C7</f>
        <v/>
      </c>
      <c r="D55" s="74" t="str">
        <f ca="1">'DATA for charts'!D7</f>
        <v/>
      </c>
      <c r="E55" s="74" t="str">
        <f ca="1">'DATA for charts'!E7</f>
        <v/>
      </c>
      <c r="F55" s="74" t="str">
        <f ca="1">'DATA for charts'!F7</f>
        <v/>
      </c>
      <c r="G55" s="205" t="str">
        <f ca="1">'DATA for charts'!G7</f>
        <v/>
      </c>
      <c r="H55" s="74" t="str">
        <f ca="1">'DATA for charts'!H7</f>
        <v/>
      </c>
      <c r="I55" s="418" t="s">
        <v>254</v>
      </c>
      <c r="J55" s="166" t="s">
        <v>255</v>
      </c>
      <c r="K55" s="166" t="s">
        <v>256</v>
      </c>
      <c r="L55" s="161" t="s">
        <v>451</v>
      </c>
      <c r="M55" s="15"/>
      <c r="N55" s="447" t="str">
        <f ca="1">'DATA for charts'!$S$7</f>
        <v/>
      </c>
    </row>
    <row r="56" spans="2:73">
      <c r="B56" s="351" t="s">
        <v>143</v>
      </c>
      <c r="C56" s="75">
        <f ca="1">IF(OR(ISNUMBER('Tables M2'!C42),ISNUMBER('Tables M2'!C55)),'Tables M2'!C42-'Tables M2'!C55,"")</f>
        <v>3.6680000000000001</v>
      </c>
      <c r="D56" s="75">
        <f ca="1">IF(OR(ISNUMBER('Tables M2'!F42),ISNUMBER('Tables M2'!F55)),'Tables M2'!F42-'Tables M2'!F55,"")</f>
        <v>4.2393900000000002</v>
      </c>
      <c r="E56" s="75">
        <f ca="1">IF(OR(ISNUMBER('Tables M2'!I42),ISNUMBER('Tables M2'!I55)),'Tables M2'!I42-'Tables M2'!I55,"")</f>
        <v>3.7849999999999997</v>
      </c>
      <c r="F56" s="75">
        <f ca="1">IF(OR(ISNUMBER('Tables M2'!L42),ISNUMBER('Tables M2'!L55)),'Tables M2'!L42-'Tables M2'!L55,"")</f>
        <v>4.273685125895228</v>
      </c>
      <c r="G56" s="75">
        <f ca="1">IF(OR(ISNUMBER('Tables M2'!O42),ISNUMBER('Tables M2'!O55)),'Tables M2'!O42-'Tables M2'!O55,"")</f>
        <v>4.3800000000000008</v>
      </c>
      <c r="H56" s="75">
        <f ca="1">IF(OR(ISNUMBER('Tables M2'!R42),ISNUMBER('Tables M2'!R55)),'Tables M2'!R42-'Tables M2'!R55,"")</f>
        <v>4.1681076134575701</v>
      </c>
      <c r="I56" s="245">
        <f t="shared" ref="I56:I67" ca="1" si="15">MIN(C56:H56)</f>
        <v>3.6680000000000001</v>
      </c>
      <c r="J56" s="238">
        <f t="shared" ref="J56:J67" ca="1" si="16">MAX(C56:H56)</f>
        <v>4.3800000000000008</v>
      </c>
      <c r="K56" s="246">
        <f t="shared" ref="K56:K67" ca="1" si="17">AVERAGE(C56:H56)</f>
        <v>4.085697123225466</v>
      </c>
      <c r="L56" s="241">
        <f ca="1">ABS((J56-I56)/K56)</f>
        <v>0.17426646629104756</v>
      </c>
      <c r="M56" s="17"/>
      <c r="N56" s="83" t="str">
        <f>IF(OR(ISNUMBER('Tables M2'!Z42),ISNUMBER('Tables M2'!Z55)),'Tables M2'!Z42-'Tables M2'!Z55,"")</f>
        <v/>
      </c>
    </row>
    <row r="57" spans="2:73">
      <c r="B57" s="351" t="s">
        <v>145</v>
      </c>
      <c r="C57" s="75">
        <f ca="1">IF(OR(ISNUMBER('Tables M2'!C43),ISNUMBER('Tables M2'!C56)),'Tables M2'!C43-'Tables M2'!C56,"")</f>
        <v>3.8250990990990985</v>
      </c>
      <c r="D57" s="75">
        <f ca="1">IF(OR(ISNUMBER('Tables M2'!F43),ISNUMBER('Tables M2'!F56)),'Tables M2'!F43-'Tables M2'!F56,"")</f>
        <v>4.3966226000000006</v>
      </c>
      <c r="E57" s="75">
        <f ca="1">IF(OR(ISNUMBER('Tables M2'!I43),ISNUMBER('Tables M2'!I56)),'Tables M2'!I43-'Tables M2'!I56,"")</f>
        <v>3.8559999999999999</v>
      </c>
      <c r="F57" s="75">
        <f ca="1">IF(OR(ISNUMBER('Tables M2'!L43),ISNUMBER('Tables M2'!L56)),'Tables M2'!L43-'Tables M2'!L56,"")</f>
        <v>4.5578233342705667</v>
      </c>
      <c r="G57" s="75">
        <f ca="1">IF(OR(ISNUMBER('Tables M2'!O43),ISNUMBER('Tables M2'!O56)),'Tables M2'!O43-'Tables M2'!O56,"")</f>
        <v>4.57</v>
      </c>
      <c r="H57" s="75">
        <f ca="1">IF(OR(ISNUMBER('Tables M2'!R43),ISNUMBER('Tables M2'!R56)),'Tables M2'!R43-'Tables M2'!R56,"")</f>
        <v>4.3259633636474533</v>
      </c>
      <c r="I57" s="245">
        <f t="shared" ca="1" si="15"/>
        <v>3.8250990990990985</v>
      </c>
      <c r="J57" s="238">
        <f t="shared" ca="1" si="16"/>
        <v>4.57</v>
      </c>
      <c r="K57" s="246">
        <f t="shared" ca="1" si="17"/>
        <v>4.2552513995028534</v>
      </c>
      <c r="L57" s="241">
        <f t="shared" ref="L57:L59" ca="1" si="18">ABS((J57-I57)/K57)</f>
        <v>0.17505449877483845</v>
      </c>
      <c r="M57" s="17"/>
      <c r="N57" s="83" t="str">
        <f>IF(OR(ISNUMBER('Tables M2'!Z43),ISNUMBER('Tables M2'!Z56)),'Tables M2'!Z43-'Tables M2'!Z56,"")</f>
        <v/>
      </c>
    </row>
    <row r="58" spans="2:73">
      <c r="B58" s="351" t="s">
        <v>147</v>
      </c>
      <c r="C58" s="75">
        <f ca="1">IF(OR(ISNUMBER('Tables M2'!C44),ISNUMBER('Tables M2'!C57)),'Tables M2'!C44-'Tables M2'!C57,"")</f>
        <v>2.949900900900901</v>
      </c>
      <c r="D58" s="75">
        <f ca="1">IF(OR(ISNUMBER('Tables M2'!F44),ISNUMBER('Tables M2'!F57)),'Tables M2'!F44-'Tables M2'!F57,"")</f>
        <v>3.7142600000000003</v>
      </c>
      <c r="E58" s="75">
        <f ca="1">IF(OR(ISNUMBER('Tables M2'!I44),ISNUMBER('Tables M2'!I57)),'Tables M2'!I44-'Tables M2'!I57,"")</f>
        <v>3.109</v>
      </c>
      <c r="F58" s="75">
        <f ca="1">IF(OR(ISNUMBER('Tables M2'!L44),ISNUMBER('Tables M2'!L57)),'Tables M2'!L44-'Tables M2'!L57,"")</f>
        <v>3.515474264853589</v>
      </c>
      <c r="G58" s="75">
        <f ca="1">IF(OR(ISNUMBER('Tables M2'!O44),ISNUMBER('Tables M2'!O57)),'Tables M2'!O44-'Tables M2'!O57,"")</f>
        <v>3.77</v>
      </c>
      <c r="H58" s="75">
        <f ca="1">IF(OR(ISNUMBER('Tables M2'!R44),ISNUMBER('Tables M2'!R57)),'Tables M2'!R44-'Tables M2'!R57,"")</f>
        <v>3.3141666920979795</v>
      </c>
      <c r="I58" s="245">
        <f t="shared" ca="1" si="15"/>
        <v>2.949900900900901</v>
      </c>
      <c r="J58" s="238">
        <f t="shared" ca="1" si="16"/>
        <v>3.77</v>
      </c>
      <c r="K58" s="246">
        <f t="shared" ca="1" si="17"/>
        <v>3.3954669763087453</v>
      </c>
      <c r="L58" s="241">
        <f t="shared" ca="1" si="18"/>
        <v>0.24152763222884854</v>
      </c>
      <c r="M58" s="17"/>
      <c r="N58" s="83" t="str">
        <f>IF(OR(ISNUMBER('Tables M2'!Z44),ISNUMBER('Tables M2'!Z57)),'Tables M2'!Z44-'Tables M2'!Z57,"")</f>
        <v/>
      </c>
    </row>
    <row r="59" spans="2:73">
      <c r="B59" s="351" t="s">
        <v>149</v>
      </c>
      <c r="C59" s="75">
        <f ca="1">IF(OR(ISNUMBER('Tables M2'!C45),ISNUMBER('Tables M2'!C58)),'Tables M2'!C45-'Tables M2'!C58,"")</f>
        <v>2.3804774774774775</v>
      </c>
      <c r="D59" s="75">
        <f ca="1">IF(OR(ISNUMBER('Tables M2'!F45),ISNUMBER('Tables M2'!F58)),'Tables M2'!F45-'Tables M2'!F58,"")</f>
        <v>3.3839355999999992</v>
      </c>
      <c r="E59" s="75">
        <f ca="1">IF(OR(ISNUMBER('Tables M2'!I45),ISNUMBER('Tables M2'!I58)),'Tables M2'!I45-'Tables M2'!I58,"")</f>
        <v>2.5680000000000001</v>
      </c>
      <c r="F59" s="75">
        <f ca="1">IF(OR(ISNUMBER('Tables M2'!L45),ISNUMBER('Tables M2'!L58)),'Tables M2'!L45-'Tables M2'!L58,"")</f>
        <v>2.9781095794355417</v>
      </c>
      <c r="G59" s="75">
        <f ca="1">IF(OR(ISNUMBER('Tables M2'!O45),ISNUMBER('Tables M2'!O58)),'Tables M2'!O45-'Tables M2'!O58,"")</f>
        <v>3.09</v>
      </c>
      <c r="H59" s="75">
        <f ca="1">IF(OR(ISNUMBER('Tables M2'!R45),ISNUMBER('Tables M2'!R58)),'Tables M2'!R45-'Tables M2'!R58,"")</f>
        <v>2.9655462985568493</v>
      </c>
      <c r="I59" s="245">
        <f t="shared" ca="1" si="15"/>
        <v>2.3804774774774775</v>
      </c>
      <c r="J59" s="238">
        <f t="shared" ca="1" si="16"/>
        <v>3.3839355999999992</v>
      </c>
      <c r="K59" s="246">
        <f t="shared" ca="1" si="17"/>
        <v>2.8943448259116447</v>
      </c>
      <c r="L59" s="241">
        <f t="shared" ca="1" si="18"/>
        <v>0.3466961204964436</v>
      </c>
      <c r="M59" s="17"/>
      <c r="N59" s="83" t="str">
        <f>IF(OR(ISNUMBER('Tables M2'!Z45),ISNUMBER('Tables M2'!Z58)),'Tables M2'!Z45-'Tables M2'!Z58,"")</f>
        <v/>
      </c>
    </row>
    <row r="60" spans="2:73">
      <c r="B60" s="351" t="s">
        <v>151</v>
      </c>
      <c r="C60" s="75">
        <f ca="1">IF(OR(ISNUMBER('Tables M2'!C46),ISNUMBER('Tables M2'!C59)),'Tables M2'!C46-'Tables M2'!C59,"")</f>
        <v>1.2190990990990993</v>
      </c>
      <c r="D60" s="75">
        <f ca="1">IF(OR(ISNUMBER('Tables M2'!F46),ISNUMBER('Tables M2'!F59)),'Tables M2'!F46-'Tables M2'!F59,"")</f>
        <v>1.652369</v>
      </c>
      <c r="E60" s="75">
        <f ca="1">IF(OR(ISNUMBER('Tables M2'!I46),ISNUMBER('Tables M2'!I59)),'Tables M2'!I46-'Tables M2'!I59,"")</f>
        <v>1.4480000000000002</v>
      </c>
      <c r="F60" s="75">
        <f ca="1">IF(OR(ISNUMBER('Tables M2'!L46),ISNUMBER('Tables M2'!L59)),'Tables M2'!L46-'Tables M2'!L59,"")</f>
        <v>1.5525102679856004</v>
      </c>
      <c r="G60" s="75">
        <f ca="1">IF(OR(ISNUMBER('Tables M2'!O46),ISNUMBER('Tables M2'!O59)),'Tables M2'!O46-'Tables M2'!O59,"")</f>
        <v>1.6400000000000001</v>
      </c>
      <c r="H60" s="75">
        <f ca="1">IF(OR(ISNUMBER('Tables M2'!R46),ISNUMBER('Tables M2'!R59)),'Tables M2'!R46-'Tables M2'!R59,"")</f>
        <v>1.5759360334608301</v>
      </c>
      <c r="I60" s="245">
        <f t="shared" ca="1" si="15"/>
        <v>1.2190990990990993</v>
      </c>
      <c r="J60" s="238">
        <f t="shared" ca="1" si="16"/>
        <v>1.652369</v>
      </c>
      <c r="K60" s="246">
        <f t="shared" ca="1" si="17"/>
        <v>1.5146524000909214</v>
      </c>
      <c r="L60" s="241">
        <f ca="1">ABS((J60-I60)/K60)</f>
        <v>0.28605236480323298</v>
      </c>
      <c r="M60" s="17"/>
      <c r="N60" s="83" t="str">
        <f>IF(OR(ISNUMBER('Tables M2'!Z46),ISNUMBER('Tables M2'!Z59)),'Tables M2'!Z46-'Tables M2'!Z59,"")</f>
        <v/>
      </c>
    </row>
    <row r="61" spans="2:73">
      <c r="B61" s="351" t="s">
        <v>153</v>
      </c>
      <c r="C61" s="75">
        <f ca="1">IF(OR(ISNUMBER('Tables M2'!C47),ISNUMBER('Tables M2'!C60)),'Tables M2'!C47-'Tables M2'!C60,"")</f>
        <v>1.1515675675675676</v>
      </c>
      <c r="D61" s="75">
        <f ca="1">IF(OR(ISNUMBER('Tables M2'!F47),ISNUMBER('Tables M2'!F60)),'Tables M2'!F47-'Tables M2'!F60,"")</f>
        <v>1.352139</v>
      </c>
      <c r="E61" s="75">
        <f ca="1">IF(OR(ISNUMBER('Tables M2'!I47),ISNUMBER('Tables M2'!I60)),'Tables M2'!I47-'Tables M2'!I60,"")</f>
        <v>1.1940000000000002</v>
      </c>
      <c r="F61" s="75">
        <f ca="1">IF(OR(ISNUMBER('Tables M2'!L47),ISNUMBER('Tables M2'!L60)),'Tables M2'!L47-'Tables M2'!L60,"")</f>
        <v>1.4831500688168886</v>
      </c>
      <c r="G61" s="75">
        <f ca="1">IF(OR(ISNUMBER('Tables M2'!O47),ISNUMBER('Tables M2'!O60)),'Tables M2'!O47-'Tables M2'!O60,"")</f>
        <v>1.5400000000000003</v>
      </c>
      <c r="H61" s="75">
        <f ca="1">IF(OR(ISNUMBER('Tables M2'!R47),ISNUMBER('Tables M2'!R60)),'Tables M2'!R47-'Tables M2'!R60,"")</f>
        <v>1.4049507904052798</v>
      </c>
      <c r="I61" s="245">
        <f t="shared" ca="1" si="15"/>
        <v>1.1515675675675676</v>
      </c>
      <c r="J61" s="238">
        <f t="shared" ca="1" si="16"/>
        <v>1.5400000000000003</v>
      </c>
      <c r="K61" s="246">
        <f t="shared" ca="1" si="17"/>
        <v>1.3543012377982893</v>
      </c>
      <c r="L61" s="241">
        <f ca="1">ABS((J61-I61)/K61)</f>
        <v>0.28681390933668044</v>
      </c>
      <c r="M61" s="17"/>
      <c r="N61" s="83" t="str">
        <f>IF(OR(ISNUMBER('Tables M2'!Z47),ISNUMBER('Tables M2'!Z60)),'Tables M2'!Z47-'Tables M2'!Z60,"")</f>
        <v/>
      </c>
    </row>
    <row r="62" spans="2:73">
      <c r="B62" s="351" t="s">
        <v>155</v>
      </c>
      <c r="C62" s="75">
        <f ca="1">IF(OR(ISNUMBER('Tables M2'!C48),ISNUMBER('Tables M2'!C61)),'Tables M2'!C48-'Tables M2'!C61,"")</f>
        <v>1.1787387387387387</v>
      </c>
      <c r="D62" s="75">
        <f ca="1">IF(OR(ISNUMBER('Tables M2'!F48),ISNUMBER('Tables M2'!F61)),'Tables M2'!F48-'Tables M2'!F61,"")</f>
        <v>1.347299</v>
      </c>
      <c r="E62" s="75">
        <f ca="1">IF(OR(ISNUMBER('Tables M2'!I48),ISNUMBER('Tables M2'!I61)),'Tables M2'!I48-'Tables M2'!I61,"")</f>
        <v>1.3249999999999997</v>
      </c>
      <c r="F62" s="75">
        <f ca="1">IF(OR(ISNUMBER('Tables M2'!L48),ISNUMBER('Tables M2'!L61)),'Tables M2'!L48-'Tables M2'!L61,"")</f>
        <v>1.560311003185328</v>
      </c>
      <c r="G62" s="75">
        <f ca="1">IF(OR(ISNUMBER('Tables M2'!O48),ISNUMBER('Tables M2'!O61)),'Tables M2'!O48-'Tables M2'!O61,"")</f>
        <v>1.6700000000000002</v>
      </c>
      <c r="H62" s="75">
        <f ca="1">IF(OR(ISNUMBER('Tables M2'!R48),ISNUMBER('Tables M2'!R61)),'Tables M2'!R48-'Tables M2'!R61,"")</f>
        <v>1.5217497592502198</v>
      </c>
      <c r="I62" s="245">
        <f t="shared" ca="1" si="15"/>
        <v>1.1787387387387387</v>
      </c>
      <c r="J62" s="238">
        <f t="shared" ca="1" si="16"/>
        <v>1.6700000000000002</v>
      </c>
      <c r="K62" s="246">
        <f t="shared" ca="1" si="17"/>
        <v>1.4338497501957146</v>
      </c>
      <c r="L62" s="241">
        <f ca="1">ABS((J62-I62)/K62)</f>
        <v>0.34261697307839006</v>
      </c>
      <c r="M62" s="17"/>
      <c r="N62" s="83" t="str">
        <f>IF(OR(ISNUMBER('Tables M2'!Z48),ISNUMBER('Tables M2'!Z61)),'Tables M2'!Z48-'Tables M2'!Z61,"")</f>
        <v/>
      </c>
    </row>
    <row r="63" spans="2:73">
      <c r="B63" s="351" t="s">
        <v>157</v>
      </c>
      <c r="C63" s="75">
        <f ca="1">IF(OR(ISNUMBER('Tables M2'!C49),ISNUMBER('Tables M2'!C62)),'Tables M2'!C49-'Tables M2'!C62,"")</f>
        <v>1.5601981981981985</v>
      </c>
      <c r="D63" s="75">
        <f ca="1">IF(OR(ISNUMBER('Tables M2'!F49),ISNUMBER('Tables M2'!F62)),'Tables M2'!F49-'Tables M2'!F62,"")</f>
        <v>1.6343189999999996</v>
      </c>
      <c r="E63" s="75">
        <f ca="1">IF(OR(ISNUMBER('Tables M2'!I49),ISNUMBER('Tables M2'!I62)),'Tables M2'!I49-'Tables M2'!I62,"")</f>
        <v>1.8260000000000001</v>
      </c>
      <c r="F63" s="75">
        <f ca="1">IF(OR(ISNUMBER('Tables M2'!L49),ISNUMBER('Tables M2'!L62)),'Tables M2'!L49-'Tables M2'!L62,"")</f>
        <v>2.146177063652567</v>
      </c>
      <c r="G63" s="75">
        <f ca="1">IF(OR(ISNUMBER('Tables M2'!O49),ISNUMBER('Tables M2'!O62)),'Tables M2'!O49-'Tables M2'!O62,"")</f>
        <v>2.1900000000000004</v>
      </c>
      <c r="H63" s="75">
        <f ca="1">IF(OR(ISNUMBER('Tables M2'!R49),ISNUMBER('Tables M2'!R62)),'Tables M2'!R49-'Tables M2'!R62,"")</f>
        <v>2.1167793528238903</v>
      </c>
      <c r="I63" s="245">
        <f t="shared" ca="1" si="15"/>
        <v>1.5601981981981985</v>
      </c>
      <c r="J63" s="238">
        <f t="shared" ca="1" si="16"/>
        <v>2.1900000000000004</v>
      </c>
      <c r="K63" s="246">
        <f t="shared" ca="1" si="17"/>
        <v>1.9122456024457761</v>
      </c>
      <c r="L63" s="241">
        <f ca="1">ABS((J63-I63)/K63)</f>
        <v>0.3293519415059869</v>
      </c>
      <c r="M63" s="17"/>
      <c r="N63" s="83" t="str">
        <f>IF(OR(ISNUMBER('Tables M2'!Z49),ISNUMBER('Tables M2'!Z62)),'Tables M2'!Z49-'Tables M2'!Z62,"")</f>
        <v/>
      </c>
    </row>
    <row r="64" spans="2:73">
      <c r="B64" s="351" t="s">
        <v>159</v>
      </c>
      <c r="C64" s="75">
        <f ca="1">IF(OR(ISNUMBER('Tables M2'!C50),ISNUMBER('Tables M2'!C63)),'Tables M2'!C50-'Tables M2'!C63,"")</f>
        <v>2.1250180180180185</v>
      </c>
      <c r="D64" s="75">
        <f ca="1">IF(OR(ISNUMBER('Tables M2'!F50),ISNUMBER('Tables M2'!F63)),'Tables M2'!F50-'Tables M2'!F63,"")</f>
        <v>2.3134829999999993</v>
      </c>
      <c r="E64" s="75">
        <f ca="1">IF(OR(ISNUMBER('Tables M2'!I50),ISNUMBER('Tables M2'!I63)),'Tables M2'!I50-'Tables M2'!I63,"")</f>
        <v>2.3549999999999995</v>
      </c>
      <c r="F64" s="75">
        <f ca="1">IF(OR(ISNUMBER('Tables M2'!L50),ISNUMBER('Tables M2'!L63)),'Tables M2'!L50-'Tables M2'!L63,"")</f>
        <v>2.7260331574083327</v>
      </c>
      <c r="G64" s="75">
        <f ca="1">IF(OR(ISNUMBER('Tables M2'!O50),ISNUMBER('Tables M2'!O63)),'Tables M2'!O50-'Tables M2'!O63,"")</f>
        <v>2.77</v>
      </c>
      <c r="H64" s="75">
        <f ca="1">IF(OR(ISNUMBER('Tables M2'!R50),ISNUMBER('Tables M2'!R63)),'Tables M2'!R50-'Tables M2'!R63,"")</f>
        <v>2.5487517717149499</v>
      </c>
      <c r="I64" s="245">
        <f t="shared" ca="1" si="15"/>
        <v>2.1250180180180185</v>
      </c>
      <c r="J64" s="238">
        <f t="shared" ca="1" si="16"/>
        <v>2.77</v>
      </c>
      <c r="K64" s="246">
        <f t="shared" ca="1" si="17"/>
        <v>2.4730476578568834</v>
      </c>
      <c r="L64" s="241">
        <f t="shared" ref="L64:L67" ca="1" si="19">ABS((J64-I64)/K64)</f>
        <v>0.26080450974443248</v>
      </c>
      <c r="M64" s="17"/>
      <c r="N64" s="83" t="str">
        <f>IF(OR(ISNUMBER('Tables M2'!Z50),ISNUMBER('Tables M2'!Z63)),'Tables M2'!Z50-'Tables M2'!Z63,"")</f>
        <v/>
      </c>
      <c r="Q64" s="345" t="str">
        <f>IF(AND(ISNUMBER('Tables 2'!A69),ISNUMBER('Tables 2'!A$63)),'Tables 2'!A69-'Tables 2'!A$63,"")</f>
        <v/>
      </c>
      <c r="R64" s="345" t="str">
        <f>IF(AND(ISNUMBER('Tables 2'!B69),ISNUMBER('Tables 2'!B$63)),'Tables 2'!B69-'Tables 2'!B$63,"")</f>
        <v/>
      </c>
      <c r="AP64" s="339">
        <f ca="1">IF(AND(ISNUMBER('Tables 2'!Z69),ISNUMBER('Tables 2'!Z$63)),'Tables 2'!Z69-'Tables 2'!Z$63,"")</f>
        <v>0</v>
      </c>
      <c r="AS64" s="339" t="str">
        <f>IF(AND(ISNUMBER('Tables 2'!#REF!),ISNUMBER('Tables 2'!#REF!)),'Tables 2'!#REF!-'Tables 2'!#REF!,"")</f>
        <v/>
      </c>
      <c r="AT64" s="339" t="str">
        <f>IF(AND(ISNUMBER('Tables 2'!#REF!),ISNUMBER('Tables 2'!#REF!)),'Tables 2'!#REF!-'Tables 2'!#REF!,"")</f>
        <v/>
      </c>
      <c r="AV64" s="339" t="str">
        <f>IF(AND(ISNUMBER('Tables 2'!#REF!),ISNUMBER('Tables 2'!#REF!)),'Tables 2'!#REF!-'Tables 2'!#REF!,"")</f>
        <v/>
      </c>
      <c r="AW64" s="339" t="str">
        <f>IF(AND(ISNUMBER('Tables 2'!#REF!),ISNUMBER('Tables 2'!#REF!)),'Tables 2'!#REF!-'Tables 2'!#REF!,"")</f>
        <v/>
      </c>
      <c r="AX64" s="339" t="str">
        <f>IF(AND(ISNUMBER('Tables 2'!#REF!),ISNUMBER('Tables 2'!#REF!)),'Tables 2'!#REF!-'Tables 2'!#REF!,"")</f>
        <v/>
      </c>
      <c r="AY64" s="339">
        <f ca="1">IF(AND(ISNUMBER('Tables 2'!AA69),ISNUMBER('Tables 2'!AA$63)),'Tables 2'!AA69-'Tables 2'!AA$63,"")</f>
        <v>-2.0789999999999997</v>
      </c>
      <c r="AZ64" s="339">
        <f ca="1">IF(AND(ISNUMBER('Tables 2'!AB69),ISNUMBER('Tables 2'!AB$63)),'Tables 2'!AB69-'Tables 2'!AB$63,"")</f>
        <v>-2.5479909999999997</v>
      </c>
      <c r="BA64" s="339">
        <f ca="1">IF(AND(ISNUMBER('Tables 2'!AC69),ISNUMBER('Tables 2'!AC$63)),'Tables 2'!AC69-'Tables 2'!AC$63,"")</f>
        <v>-2.4590938449200466</v>
      </c>
      <c r="BB64" s="339">
        <f ca="1">IF(AND(ISNUMBER('Tables 2'!AD69),ISNUMBER('Tables 2'!AD$63)),'Tables 2'!AD69-'Tables 2'!AD$63,"")</f>
        <v>-1.0290952747906701E-2</v>
      </c>
      <c r="BC64" s="339" t="str">
        <f>IF(AND(ISNUMBER('Tables 2'!AE69),ISNUMBER('Tables 2'!AE$63)),'Tables 2'!AE69-'Tables 2'!AE$63,"")</f>
        <v/>
      </c>
      <c r="BE64" s="339" t="str">
        <f>IF(AND(ISNUMBER('Tables 2'!AG69),ISNUMBER('Tables 2'!AG$63)),'Tables 2'!AG69-'Tables 2'!AG$63,"")</f>
        <v/>
      </c>
      <c r="BF64" s="339" t="str">
        <f>IF(AND(ISNUMBER('Tables 2'!AH69),ISNUMBER('Tables 2'!AH$63)),'Tables 2'!AH69-'Tables 2'!AH$63,"")</f>
        <v/>
      </c>
      <c r="BG64" s="339" t="str">
        <f>IF(AND(ISNUMBER('Tables 2'!AI69),ISNUMBER('Tables 2'!AI$63)),'Tables 2'!AI69-'Tables 2'!AI$63,"")</f>
        <v/>
      </c>
      <c r="BH64" s="339" t="str">
        <f>IF(AND(ISNUMBER('Tables 2'!AJ69),ISNUMBER('Tables 2'!AJ$63)),'Tables 2'!AJ69-'Tables 2'!AJ$63,"")</f>
        <v/>
      </c>
      <c r="BI64" s="339" t="str">
        <f>IF(AND(ISNUMBER('Tables 2'!AK69),ISNUMBER('Tables 2'!AK$63)),'Tables 2'!AK69-'Tables 2'!AK$63,"")</f>
        <v/>
      </c>
      <c r="BJ64" s="339" t="str">
        <f>IF(AND(ISNUMBER('Tables 2'!AL69),ISNUMBER('Tables 2'!AL$63)),'Tables 2'!AL69-'Tables 2'!AL$63,"")</f>
        <v/>
      </c>
      <c r="BK64" s="339" t="str">
        <f>IF(AND(ISNUMBER('Tables 2'!AM69),ISNUMBER('Tables 2'!AM$63)),'Tables 2'!AM69-'Tables 2'!AM$63,"")</f>
        <v/>
      </c>
      <c r="BL64" s="339" t="str">
        <f>IF(AND(ISNUMBER('Tables 2'!AN69),ISNUMBER('Tables 2'!AN$63)),'Tables 2'!AN69-'Tables 2'!AN$63,"")</f>
        <v/>
      </c>
      <c r="BM64" s="339" t="str">
        <f>IF(AND(ISNUMBER('Tables 2'!AO69),ISNUMBER('Tables 2'!AO$63)),'Tables 2'!AO69-'Tables 2'!AO$63,"")</f>
        <v/>
      </c>
      <c r="BN64" s="339" t="str">
        <f>IF(AND(ISNUMBER('Tables 2'!AP69),ISNUMBER('Tables 2'!AP$63)),'Tables 2'!AP69-'Tables 2'!AP$63,"")</f>
        <v/>
      </c>
      <c r="BO64" s="339" t="str">
        <f>IF(AND(ISNUMBER('Tables 2'!AQ69),ISNUMBER('Tables 2'!AQ$63)),'Tables 2'!AQ69-'Tables 2'!AQ$63,"")</f>
        <v/>
      </c>
      <c r="BP64" s="339" t="str">
        <f>IF(AND(ISNUMBER('Tables 2'!AR69),ISNUMBER('Tables 2'!AR$63)),'Tables 2'!AR69-'Tables 2'!AR$63,"")</f>
        <v/>
      </c>
    </row>
    <row r="65" spans="2:68">
      <c r="B65" s="351" t="s">
        <v>161</v>
      </c>
      <c r="C65" s="75">
        <f ca="1">IF(OR(ISNUMBER('Tables M2'!C51),ISNUMBER('Tables M2'!C64)),'Tables M2'!C51-'Tables M2'!C64,"")</f>
        <v>2.5377027027027022</v>
      </c>
      <c r="D65" s="75">
        <f ca="1">IF(OR(ISNUMBER('Tables M2'!F51),ISNUMBER('Tables M2'!F64)),'Tables M2'!F51-'Tables M2'!F64,"")</f>
        <v>2.8937759999999972</v>
      </c>
      <c r="E65" s="75">
        <f ca="1">IF(OR(ISNUMBER('Tables M2'!I51),ISNUMBER('Tables M2'!I64)),'Tables M2'!I51-'Tables M2'!I64,"")</f>
        <v>2.7289999999999996</v>
      </c>
      <c r="F65" s="75">
        <f ca="1">IF(OR(ISNUMBER('Tables M2'!L51),ISNUMBER('Tables M2'!L64)),'Tables M2'!L51-'Tables M2'!L64,"")</f>
        <v>3.1816636979403614</v>
      </c>
      <c r="G65" s="75">
        <f ca="1">IF(OR(ISNUMBER('Tables M2'!O51),ISNUMBER('Tables M2'!O64)),'Tables M2'!O51-'Tables M2'!O64,"")</f>
        <v>3.1700000000000004</v>
      </c>
      <c r="H65" s="75">
        <f ca="1">IF(OR(ISNUMBER('Tables M2'!R51),ISNUMBER('Tables M2'!R64)),'Tables M2'!R51-'Tables M2'!R64,"")</f>
        <v>2.9825019666883703</v>
      </c>
      <c r="I65" s="245">
        <f t="shared" ca="1" si="15"/>
        <v>2.5377027027027022</v>
      </c>
      <c r="J65" s="238">
        <f t="shared" ca="1" si="16"/>
        <v>3.1816636979403614</v>
      </c>
      <c r="K65" s="246">
        <f t="shared" ca="1" si="17"/>
        <v>2.9157740612219052</v>
      </c>
      <c r="L65" s="241">
        <f t="shared" ca="1" si="19"/>
        <v>0.22085421631324764</v>
      </c>
      <c r="M65" s="17"/>
      <c r="N65" s="83" t="str">
        <f>IF(OR(ISNUMBER('Tables M2'!Z51),ISNUMBER('Tables M2'!Z64)),'Tables M2'!Z51-'Tables M2'!Z64,"")</f>
        <v/>
      </c>
      <c r="Q65" s="345" t="str">
        <f>IF(AND(ISNUMBER('Tables 2'!A70),ISNUMBER('Tables 2'!A$63)),'Tables 2'!A70-'Tables 2'!A$63,"")</f>
        <v/>
      </c>
      <c r="R65" s="345" t="str">
        <f>IF(AND(ISNUMBER('Tables 2'!B70),ISNUMBER('Tables 2'!B$63)),'Tables 2'!B70-'Tables 2'!B$63,"")</f>
        <v/>
      </c>
      <c r="AP65" s="339">
        <f ca="1">IF(AND(ISNUMBER('Tables 2'!Z70),ISNUMBER('Tables 2'!Z$63)),'Tables 2'!Z70-'Tables 2'!Z$63,"")</f>
        <v>0</v>
      </c>
      <c r="AS65" s="339" t="str">
        <f>IF(AND(ISNUMBER('Tables 2'!#REF!),ISNUMBER('Tables 2'!#REF!)),'Tables 2'!#REF!-'Tables 2'!#REF!,"")</f>
        <v/>
      </c>
      <c r="AT65" s="339" t="str">
        <f>IF(AND(ISNUMBER('Tables 2'!#REF!),ISNUMBER('Tables 2'!#REF!)),'Tables 2'!#REF!-'Tables 2'!#REF!,"")</f>
        <v/>
      </c>
      <c r="AV65" s="339" t="str">
        <f>IF(AND(ISNUMBER('Tables 2'!#REF!),ISNUMBER('Tables 2'!#REF!)),'Tables 2'!#REF!-'Tables 2'!#REF!,"")</f>
        <v/>
      </c>
      <c r="AW65" s="339" t="str">
        <f>IF(AND(ISNUMBER('Tables 2'!#REF!),ISNUMBER('Tables 2'!#REF!)),'Tables 2'!#REF!-'Tables 2'!#REF!,"")</f>
        <v/>
      </c>
      <c r="AX65" s="339" t="str">
        <f>IF(AND(ISNUMBER('Tables 2'!#REF!),ISNUMBER('Tables 2'!#REF!)),'Tables 2'!#REF!-'Tables 2'!#REF!,"")</f>
        <v/>
      </c>
      <c r="AY65" s="339">
        <f ca="1">IF(AND(ISNUMBER('Tables 2'!AA70),ISNUMBER('Tables 2'!AA$63)),'Tables 2'!AA70-'Tables 2'!AA$63,"")</f>
        <v>0.4170000000000007</v>
      </c>
      <c r="AZ65" s="339">
        <f ca="1">IF(AND(ISNUMBER('Tables 2'!AB70),ISNUMBER('Tables 2'!AB$63)),'Tables 2'!AB70-'Tables 2'!AB$63,"")</f>
        <v>0.44432000000000116</v>
      </c>
      <c r="BA65" s="339">
        <f ca="1">IF(AND(ISNUMBER('Tables 2'!AC70),ISNUMBER('Tables 2'!AC$63)),'Tables 2'!AC70-'Tables 2'!AC$63,"")</f>
        <v>0.42125140959310858</v>
      </c>
      <c r="BB65" s="339">
        <f ca="1">IF(AND(ISNUMBER('Tables 2'!AD70),ISNUMBER('Tables 2'!AD$63)),'Tables 2'!AD70-'Tables 2'!AD$63,"")</f>
        <v>-7.2512859486673908E-3</v>
      </c>
      <c r="BC65" s="339" t="str">
        <f>IF(AND(ISNUMBER('Tables 2'!AE70),ISNUMBER('Tables 2'!AE$63)),'Tables 2'!AE70-'Tables 2'!AE$63,"")</f>
        <v/>
      </c>
      <c r="BE65" s="339" t="str">
        <f>IF(AND(ISNUMBER('Tables 2'!AG70),ISNUMBER('Tables 2'!AG$63)),'Tables 2'!AG70-'Tables 2'!AG$63,"")</f>
        <v/>
      </c>
      <c r="BF65" s="339" t="str">
        <f>IF(AND(ISNUMBER('Tables 2'!AH70),ISNUMBER('Tables 2'!AH$63)),'Tables 2'!AH70-'Tables 2'!AH$63,"")</f>
        <v/>
      </c>
      <c r="BG65" s="339" t="str">
        <f>IF(AND(ISNUMBER('Tables 2'!AI70),ISNUMBER('Tables 2'!AI$63)),'Tables 2'!AI70-'Tables 2'!AI$63,"")</f>
        <v/>
      </c>
      <c r="BH65" s="339" t="str">
        <f>IF(AND(ISNUMBER('Tables 2'!AJ70),ISNUMBER('Tables 2'!AJ$63)),'Tables 2'!AJ70-'Tables 2'!AJ$63,"")</f>
        <v/>
      </c>
      <c r="BI65" s="339" t="str">
        <f>IF(AND(ISNUMBER('Tables 2'!AK70),ISNUMBER('Tables 2'!AK$63)),'Tables 2'!AK70-'Tables 2'!AK$63,"")</f>
        <v/>
      </c>
      <c r="BJ65" s="339" t="str">
        <f>IF(AND(ISNUMBER('Tables 2'!AL70),ISNUMBER('Tables 2'!AL$63)),'Tables 2'!AL70-'Tables 2'!AL$63,"")</f>
        <v/>
      </c>
      <c r="BK65" s="339" t="str">
        <f>IF(AND(ISNUMBER('Tables 2'!AM70),ISNUMBER('Tables 2'!AM$63)),'Tables 2'!AM70-'Tables 2'!AM$63,"")</f>
        <v/>
      </c>
      <c r="BL65" s="339" t="str">
        <f>IF(AND(ISNUMBER('Tables 2'!AN70),ISNUMBER('Tables 2'!AN$63)),'Tables 2'!AN70-'Tables 2'!AN$63,"")</f>
        <v/>
      </c>
      <c r="BM65" s="339" t="str">
        <f>IF(AND(ISNUMBER('Tables 2'!AO70),ISNUMBER('Tables 2'!AO$63)),'Tables 2'!AO70-'Tables 2'!AO$63,"")</f>
        <v/>
      </c>
      <c r="BN65" s="339" t="str">
        <f>IF(AND(ISNUMBER('Tables 2'!AP70),ISNUMBER('Tables 2'!AP$63)),'Tables 2'!AP70-'Tables 2'!AP$63,"")</f>
        <v/>
      </c>
      <c r="BO65" s="339" t="str">
        <f>IF(AND(ISNUMBER('Tables 2'!AQ70),ISNUMBER('Tables 2'!AQ$63)),'Tables 2'!AQ70-'Tables 2'!AQ$63,"")</f>
        <v/>
      </c>
      <c r="BP65" s="339" t="str">
        <f>IF(AND(ISNUMBER('Tables 2'!AR70),ISNUMBER('Tables 2'!AR$63)),'Tables 2'!AR70-'Tables 2'!AR$63,"")</f>
        <v/>
      </c>
    </row>
    <row r="66" spans="2:68">
      <c r="B66" s="351" t="s">
        <v>163</v>
      </c>
      <c r="C66" s="75">
        <f ca="1">IF(OR(ISNUMBER('Tables M2'!C52),ISNUMBER('Tables M2'!C65)),'Tables M2'!C52-'Tables M2'!C65,"")</f>
        <v>3.4939189189189186</v>
      </c>
      <c r="D66" s="75">
        <f ca="1">IF(OR(ISNUMBER('Tables M2'!F52),ISNUMBER('Tables M2'!F65)),'Tables M2'!F52-'Tables M2'!F65,"")</f>
        <v>3.9161789999999996</v>
      </c>
      <c r="E66" s="75">
        <f ca="1">IF(OR(ISNUMBER('Tables M2'!I52),ISNUMBER('Tables M2'!I65)),'Tables M2'!I52-'Tables M2'!I65,"")</f>
        <v>3.5460000000000003</v>
      </c>
      <c r="F66" s="75">
        <f ca="1">IF(OR(ISNUMBER('Tables M2'!L52),ISNUMBER('Tables M2'!L65)),'Tables M2'!L52-'Tables M2'!L65,"")</f>
        <v>4.1922213923924021</v>
      </c>
      <c r="G66" s="75">
        <f ca="1">IF(OR(ISNUMBER('Tables M2'!O52),ISNUMBER('Tables M2'!O65)),'Tables M2'!O52-'Tables M2'!O65,"")</f>
        <v>4.09</v>
      </c>
      <c r="H66" s="75">
        <f ca="1">IF(OR(ISNUMBER('Tables M2'!R52),ISNUMBER('Tables M2'!R65)),'Tables M2'!R52-'Tables M2'!R65,"")</f>
        <v>3.88341745164659</v>
      </c>
      <c r="I66" s="245">
        <f t="shared" ca="1" si="15"/>
        <v>3.4939189189189186</v>
      </c>
      <c r="J66" s="238">
        <f t="shared" ca="1" si="16"/>
        <v>4.1922213923924021</v>
      </c>
      <c r="K66" s="246">
        <f t="shared" ca="1" si="17"/>
        <v>3.8536227938263181</v>
      </c>
      <c r="L66" s="241">
        <f t="shared" ca="1" si="19"/>
        <v>0.18120675292667365</v>
      </c>
      <c r="M66" s="17"/>
      <c r="N66" s="83" t="str">
        <f>IF(OR(ISNUMBER('Tables M2'!Z52),ISNUMBER('Tables M2'!Z65)),'Tables M2'!Z52-'Tables M2'!Z65,"")</f>
        <v/>
      </c>
      <c r="Q66" s="345" t="str">
        <f>IF(AND(ISNUMBER('Tables 2'!A71),ISNUMBER('Tables 2'!A$63)),'Tables 2'!A71-'Tables 2'!A$63,"")</f>
        <v/>
      </c>
      <c r="R66" s="345" t="str">
        <f>IF(AND(ISNUMBER('Tables 2'!B71),ISNUMBER('Tables 2'!B$63)),'Tables 2'!B71-'Tables 2'!B$63,"")</f>
        <v/>
      </c>
      <c r="AP66" s="339">
        <f ca="1">IF(AND(ISNUMBER('Tables 2'!Z71),ISNUMBER('Tables 2'!Z$63)),'Tables 2'!Z71-'Tables 2'!Z$63,"")</f>
        <v>0</v>
      </c>
      <c r="AS66" s="339" t="str">
        <f>IF(AND(ISNUMBER('Tables 2'!#REF!),ISNUMBER('Tables 2'!#REF!)),'Tables 2'!#REF!-'Tables 2'!#REF!,"")</f>
        <v/>
      </c>
      <c r="AT66" s="339" t="str">
        <f>IF(AND(ISNUMBER('Tables 2'!#REF!),ISNUMBER('Tables 2'!#REF!)),'Tables 2'!#REF!-'Tables 2'!#REF!,"")</f>
        <v/>
      </c>
      <c r="AV66" s="339" t="str">
        <f>IF(AND(ISNUMBER('Tables 2'!#REF!),ISNUMBER('Tables 2'!#REF!)),'Tables 2'!#REF!-'Tables 2'!#REF!,"")</f>
        <v/>
      </c>
      <c r="AW66" s="339" t="str">
        <f>IF(AND(ISNUMBER('Tables 2'!#REF!),ISNUMBER('Tables 2'!#REF!)),'Tables 2'!#REF!-'Tables 2'!#REF!,"")</f>
        <v/>
      </c>
      <c r="AX66" s="339" t="str">
        <f>IF(AND(ISNUMBER('Tables 2'!#REF!),ISNUMBER('Tables 2'!#REF!)),'Tables 2'!#REF!-'Tables 2'!#REF!,"")</f>
        <v/>
      </c>
      <c r="AY66" s="339">
        <f ca="1">IF(AND(ISNUMBER('Tables 2'!AA71),ISNUMBER('Tables 2'!AA$63)),'Tables 2'!AA71-'Tables 2'!AA$63,"")</f>
        <v>0.33900000000000041</v>
      </c>
      <c r="AZ66" s="339">
        <f ca="1">IF(AND(ISNUMBER('Tables 2'!AB71),ISNUMBER('Tables 2'!AB$63)),'Tables 2'!AB71-'Tables 2'!AB$63,"")</f>
        <v>0.57026599999999927</v>
      </c>
      <c r="BA66" s="339">
        <f ca="1">IF(AND(ISNUMBER('Tables 2'!AC71),ISNUMBER('Tables 2'!AC$63)),'Tables 2'!AC71-'Tables 2'!AC$63,"")</f>
        <v>0.42212982485709549</v>
      </c>
      <c r="BB66" s="339">
        <f ca="1">IF(AND(ISNUMBER('Tables 2'!AD71),ISNUMBER('Tables 2'!AD$63)),'Tables 2'!AD71-'Tables 2'!AD$63,"")</f>
        <v>2.4364833349784648E-2</v>
      </c>
      <c r="BC66" s="339" t="str">
        <f>IF(AND(ISNUMBER('Tables 2'!AE71),ISNUMBER('Tables 2'!AE$63)),'Tables 2'!AE71-'Tables 2'!AE$63,"")</f>
        <v/>
      </c>
      <c r="BE66" s="339" t="str">
        <f>IF(AND(ISNUMBER('Tables 2'!AG71),ISNUMBER('Tables 2'!AG$63)),'Tables 2'!AG71-'Tables 2'!AG$63,"")</f>
        <v/>
      </c>
      <c r="BF66" s="339" t="str">
        <f>IF(AND(ISNUMBER('Tables 2'!AH71),ISNUMBER('Tables 2'!AH$63)),'Tables 2'!AH71-'Tables 2'!AH$63,"")</f>
        <v/>
      </c>
      <c r="BG66" s="339" t="str">
        <f>IF(AND(ISNUMBER('Tables 2'!AI71),ISNUMBER('Tables 2'!AI$63)),'Tables 2'!AI71-'Tables 2'!AI$63,"")</f>
        <v/>
      </c>
      <c r="BH66" s="339" t="str">
        <f>IF(AND(ISNUMBER('Tables 2'!AJ71),ISNUMBER('Tables 2'!AJ$63)),'Tables 2'!AJ71-'Tables 2'!AJ$63,"")</f>
        <v/>
      </c>
      <c r="BI66" s="339" t="str">
        <f>IF(AND(ISNUMBER('Tables 2'!AK71),ISNUMBER('Tables 2'!AK$63)),'Tables 2'!AK71-'Tables 2'!AK$63,"")</f>
        <v/>
      </c>
      <c r="BJ66" s="339" t="str">
        <f>IF(AND(ISNUMBER('Tables 2'!AL71),ISNUMBER('Tables 2'!AL$63)),'Tables 2'!AL71-'Tables 2'!AL$63,"")</f>
        <v/>
      </c>
      <c r="BK66" s="339" t="str">
        <f>IF(AND(ISNUMBER('Tables 2'!AM71),ISNUMBER('Tables 2'!AM$63)),'Tables 2'!AM71-'Tables 2'!AM$63,"")</f>
        <v/>
      </c>
      <c r="BL66" s="339" t="str">
        <f>IF(AND(ISNUMBER('Tables 2'!AN71),ISNUMBER('Tables 2'!AN$63)),'Tables 2'!AN71-'Tables 2'!AN$63,"")</f>
        <v/>
      </c>
      <c r="BM66" s="339" t="str">
        <f>IF(AND(ISNUMBER('Tables 2'!AO71),ISNUMBER('Tables 2'!AO$63)),'Tables 2'!AO71-'Tables 2'!AO$63,"")</f>
        <v/>
      </c>
      <c r="BN66" s="339" t="str">
        <f>IF(AND(ISNUMBER('Tables 2'!AP71),ISNUMBER('Tables 2'!AP$63)),'Tables 2'!AP71-'Tables 2'!AP$63,"")</f>
        <v/>
      </c>
      <c r="BO66" s="339" t="str">
        <f>IF(AND(ISNUMBER('Tables 2'!AQ71),ISNUMBER('Tables 2'!AQ$63)),'Tables 2'!AQ71-'Tables 2'!AQ$63,"")</f>
        <v/>
      </c>
      <c r="BP66" s="339" t="str">
        <f>IF(AND(ISNUMBER('Tables 2'!AR71),ISNUMBER('Tables 2'!AR$63)),'Tables 2'!AR71-'Tables 2'!AR$63,"")</f>
        <v/>
      </c>
    </row>
    <row r="67" spans="2:68" ht="13.5" thickBot="1">
      <c r="B67" s="499" t="s">
        <v>165</v>
      </c>
      <c r="C67" s="76">
        <f ca="1">IF(OR(ISNUMBER('Tables M2'!C53),ISNUMBER('Tables M2'!C66)),'Tables M2'!C53-'Tables M2'!C66,"")</f>
        <v>3.468</v>
      </c>
      <c r="D67" s="76">
        <f ca="1">IF(OR(ISNUMBER('Tables M2'!F53),ISNUMBER('Tables M2'!F66)),'Tables M2'!F53-'Tables M2'!F66,"")</f>
        <v>4.3445699999999992</v>
      </c>
      <c r="E67" s="76">
        <f ca="1">IF(OR(ISNUMBER('Tables M2'!I53),ISNUMBER('Tables M2'!I66)),'Tables M2'!I53-'Tables M2'!I66,"")</f>
        <v>3.6989999999999998</v>
      </c>
      <c r="F67" s="76">
        <f ca="1">IF(OR(ISNUMBER('Tables M2'!L53),ISNUMBER('Tables M2'!L66)),'Tables M2'!L53-'Tables M2'!L66,"")</f>
        <v>4.2828021605469111</v>
      </c>
      <c r="G67" s="76">
        <f ca="1">IF(OR(ISNUMBER('Tables M2'!O53),ISNUMBER('Tables M2'!O66)),'Tables M2'!O53-'Tables M2'!O66,"")</f>
        <v>4.45</v>
      </c>
      <c r="H67" s="76">
        <f ca="1">IF(OR(ISNUMBER('Tables M2'!R53),ISNUMBER('Tables M2'!R66)),'Tables M2'!R53-'Tables M2'!R66,"")</f>
        <v>4.2521414947509797</v>
      </c>
      <c r="I67" s="248">
        <f t="shared" ca="1" si="15"/>
        <v>3.468</v>
      </c>
      <c r="J67" s="247">
        <f t="shared" ca="1" si="16"/>
        <v>4.45</v>
      </c>
      <c r="K67" s="250">
        <f t="shared" ca="1" si="17"/>
        <v>4.0827522758829815</v>
      </c>
      <c r="L67" s="251">
        <f t="shared" ca="1" si="19"/>
        <v>0.24052402243474885</v>
      </c>
      <c r="M67" s="17"/>
      <c r="N67" s="514" t="str">
        <f>IF(OR(ISNUMBER('Tables M2'!Z53),ISNUMBER('Tables M2'!Z66)),'Tables M2'!Z53-'Tables M2'!Z66,"")</f>
        <v/>
      </c>
      <c r="Q67" s="345" t="str">
        <f>IF(AND(ISNUMBER('Tables 2'!A72),ISNUMBER('Tables 2'!A$63)),'Tables 2'!A72-'Tables 2'!A$63,"")</f>
        <v/>
      </c>
      <c r="R67" s="345" t="str">
        <f>IF(AND(ISNUMBER('Tables 2'!B72),ISNUMBER('Tables 2'!B$63)),'Tables 2'!B72-'Tables 2'!B$63,"")</f>
        <v/>
      </c>
      <c r="AP67" s="339">
        <f ca="1">IF(AND(ISNUMBER('Tables 2'!Z72),ISNUMBER('Tables 2'!Z$63)),'Tables 2'!Z72-'Tables 2'!Z$63,"")</f>
        <v>0</v>
      </c>
      <c r="AS67" s="339" t="str">
        <f>IF(AND(ISNUMBER('Tables 2'!#REF!),ISNUMBER('Tables 2'!#REF!)),'Tables 2'!#REF!-'Tables 2'!#REF!,"")</f>
        <v/>
      </c>
      <c r="AT67" s="339" t="str">
        <f>IF(AND(ISNUMBER('Tables 2'!#REF!),ISNUMBER('Tables 2'!#REF!)),'Tables 2'!#REF!-'Tables 2'!#REF!,"")</f>
        <v/>
      </c>
      <c r="AV67" s="339" t="str">
        <f>IF(AND(ISNUMBER('Tables 2'!#REF!),ISNUMBER('Tables 2'!#REF!)),'Tables 2'!#REF!-'Tables 2'!#REF!,"")</f>
        <v/>
      </c>
      <c r="AW67" s="339" t="str">
        <f>IF(AND(ISNUMBER('Tables 2'!#REF!),ISNUMBER('Tables 2'!#REF!)),'Tables 2'!#REF!-'Tables 2'!#REF!,"")</f>
        <v/>
      </c>
      <c r="AX67" s="339" t="str">
        <f>IF(AND(ISNUMBER('Tables 2'!#REF!),ISNUMBER('Tables 2'!#REF!)),'Tables 2'!#REF!-'Tables 2'!#REF!,"")</f>
        <v/>
      </c>
      <c r="AY67" s="339">
        <f ca="1">IF(AND(ISNUMBER('Tables 2'!AA72),ISNUMBER('Tables 2'!AA$63)),'Tables 2'!AA72-'Tables 2'!AA$63,"")</f>
        <v>0.64900000000000002</v>
      </c>
      <c r="AZ67" s="339">
        <f ca="1">IF(AND(ISNUMBER('Tables 2'!AB72),ISNUMBER('Tables 2'!AB$63)),'Tables 2'!AB72-'Tables 2'!AB$63,"")</f>
        <v>0.67845599999999973</v>
      </c>
      <c r="BA67" s="339">
        <f ca="1">IF(AND(ISNUMBER('Tables 2'!AC72),ISNUMBER('Tables 2'!AC$63)),'Tables 2'!AC72-'Tables 2'!AC$63,"")</f>
        <v>0.7188918718777213</v>
      </c>
      <c r="BB67" s="339">
        <f ca="1">IF(AND(ISNUMBER('Tables 2'!AD72),ISNUMBER('Tables 2'!AD$63)),'Tables 2'!AD72-'Tables 2'!AD$63,"")</f>
        <v>-1.43745509307944E-2</v>
      </c>
      <c r="BC67" s="339" t="str">
        <f>IF(AND(ISNUMBER('Tables 2'!AE72),ISNUMBER('Tables 2'!AE$63)),'Tables 2'!AE72-'Tables 2'!AE$63,"")</f>
        <v/>
      </c>
      <c r="BE67" s="339" t="str">
        <f>IF(AND(ISNUMBER('Tables 2'!AG72),ISNUMBER('Tables 2'!AG$63)),'Tables 2'!AG72-'Tables 2'!AG$63,"")</f>
        <v/>
      </c>
      <c r="BF67" s="339" t="str">
        <f>IF(AND(ISNUMBER('Tables 2'!AH72),ISNUMBER('Tables 2'!AH$63)),'Tables 2'!AH72-'Tables 2'!AH$63,"")</f>
        <v/>
      </c>
      <c r="BG67" s="339" t="str">
        <f>IF(AND(ISNUMBER('Tables 2'!AI72),ISNUMBER('Tables 2'!AI$63)),'Tables 2'!AI72-'Tables 2'!AI$63,"")</f>
        <v/>
      </c>
      <c r="BH67" s="339" t="str">
        <f>IF(AND(ISNUMBER('Tables 2'!AJ72),ISNUMBER('Tables 2'!AJ$63)),'Tables 2'!AJ72-'Tables 2'!AJ$63,"")</f>
        <v/>
      </c>
      <c r="BI67" s="339" t="str">
        <f>IF(AND(ISNUMBER('Tables 2'!AK72),ISNUMBER('Tables 2'!AK$63)),'Tables 2'!AK72-'Tables 2'!AK$63,"")</f>
        <v/>
      </c>
      <c r="BJ67" s="339" t="str">
        <f>IF(AND(ISNUMBER('Tables 2'!AL72),ISNUMBER('Tables 2'!AL$63)),'Tables 2'!AL72-'Tables 2'!AL$63,"")</f>
        <v/>
      </c>
      <c r="BK67" s="339" t="str">
        <f>IF(AND(ISNUMBER('Tables 2'!AM72),ISNUMBER('Tables 2'!AM$63)),'Tables 2'!AM72-'Tables 2'!AM$63,"")</f>
        <v/>
      </c>
      <c r="BL67" s="339" t="str">
        <f>IF(AND(ISNUMBER('Tables 2'!AN72),ISNUMBER('Tables 2'!AN$63)),'Tables 2'!AN72-'Tables 2'!AN$63,"")</f>
        <v/>
      </c>
      <c r="BM67" s="339" t="str">
        <f>IF(AND(ISNUMBER('Tables 2'!AO72),ISNUMBER('Tables 2'!AO$63)),'Tables 2'!AO72-'Tables 2'!AO$63,"")</f>
        <v/>
      </c>
      <c r="BN67" s="339" t="str">
        <f>IF(AND(ISNUMBER('Tables 2'!AP72),ISNUMBER('Tables 2'!AP$63)),'Tables 2'!AP72-'Tables 2'!AP$63,"")</f>
        <v/>
      </c>
      <c r="BO67" s="339" t="str">
        <f>IF(AND(ISNUMBER('Tables 2'!AQ72),ISNUMBER('Tables 2'!AQ$63)),'Tables 2'!AQ72-'Tables 2'!AQ$63,"")</f>
        <v/>
      </c>
      <c r="BP67" s="339" t="str">
        <f>IF(AND(ISNUMBER('Tables 2'!AR72),ISNUMBER('Tables 2'!AR$63)),'Tables 2'!AR72-'Tables 2'!AR$63,"")</f>
        <v/>
      </c>
    </row>
    <row r="68" spans="2:68" ht="14.25" customHeight="1" thickTop="1">
      <c r="B68" s="146" t="s">
        <v>555</v>
      </c>
      <c r="K68" s="16"/>
      <c r="L68" s="12"/>
      <c r="N68" s="12"/>
    </row>
    <row r="69" spans="2:68" ht="12" customHeight="1">
      <c r="K69" s="16"/>
      <c r="L69" s="12"/>
      <c r="N69" s="12"/>
    </row>
    <row r="70" spans="2:68" ht="10.5" customHeight="1">
      <c r="K70" s="16"/>
      <c r="L70" s="12"/>
      <c r="N70" s="12"/>
    </row>
    <row r="71" spans="2:68" ht="12" customHeight="1">
      <c r="K71" s="1"/>
      <c r="N71" s="12"/>
    </row>
    <row r="72" spans="2:68">
      <c r="K72" s="1"/>
      <c r="N72" s="12"/>
    </row>
    <row r="73" spans="2:68" ht="15">
      <c r="B73"/>
      <c r="C73"/>
      <c r="D73"/>
      <c r="E73"/>
      <c r="F73"/>
      <c r="G73"/>
      <c r="H73"/>
      <c r="I73"/>
      <c r="J73"/>
      <c r="K73"/>
      <c r="L73"/>
      <c r="M73"/>
      <c r="N73"/>
      <c r="O73"/>
      <c r="P73"/>
      <c r="Q73"/>
      <c r="R73"/>
      <c r="S73"/>
      <c r="T73"/>
      <c r="U73"/>
      <c r="V73"/>
      <c r="W73"/>
      <c r="X73"/>
      <c r="Y73"/>
      <c r="Z73"/>
      <c r="AA73"/>
      <c r="AB73"/>
      <c r="AC73"/>
      <c r="AD73"/>
      <c r="AE73"/>
      <c r="AF73" s="12"/>
      <c r="AG73" s="12"/>
      <c r="AH73" s="12"/>
    </row>
    <row r="74" spans="2:68" ht="15">
      <c r="B74"/>
      <c r="C74"/>
      <c r="D74"/>
      <c r="E74"/>
      <c r="F74"/>
      <c r="G74"/>
      <c r="H74"/>
      <c r="I74"/>
      <c r="J74"/>
      <c r="K74"/>
      <c r="L74"/>
      <c r="M74"/>
      <c r="N74"/>
      <c r="O74"/>
      <c r="P74"/>
      <c r="Q74"/>
      <c r="R74"/>
      <c r="S74"/>
      <c r="T74"/>
      <c r="U74"/>
      <c r="V74"/>
      <c r="W74"/>
      <c r="X74"/>
      <c r="Y74"/>
      <c r="Z74"/>
      <c r="AA74"/>
      <c r="AB74"/>
      <c r="AC74"/>
      <c r="AD74"/>
      <c r="AE74"/>
      <c r="AF74" s="12"/>
      <c r="AG74" s="12"/>
      <c r="AH74" s="12"/>
    </row>
    <row r="75" spans="2:68" ht="15">
      <c r="B75"/>
      <c r="C75"/>
      <c r="D75"/>
      <c r="E75"/>
      <c r="F75"/>
      <c r="G75"/>
      <c r="H75"/>
      <c r="I75"/>
      <c r="J75"/>
      <c r="K75"/>
      <c r="L75"/>
      <c r="M75"/>
      <c r="N75"/>
      <c r="O75"/>
      <c r="P75"/>
      <c r="Q75"/>
      <c r="R75"/>
      <c r="S75"/>
      <c r="T75"/>
      <c r="U75"/>
      <c r="V75"/>
      <c r="W75"/>
      <c r="X75"/>
      <c r="Y75"/>
      <c r="Z75"/>
      <c r="AA75"/>
      <c r="AB75"/>
      <c r="AC75"/>
      <c r="AD75"/>
      <c r="AE75"/>
      <c r="AF75" s="12"/>
      <c r="AG75" s="12"/>
      <c r="AH75" s="12"/>
    </row>
    <row r="76" spans="2:68" ht="15">
      <c r="B76"/>
      <c r="C76"/>
      <c r="D76"/>
      <c r="E76"/>
      <c r="F76"/>
      <c r="G76"/>
      <c r="H76"/>
      <c r="I76"/>
      <c r="J76"/>
      <c r="K76"/>
      <c r="L76"/>
      <c r="M76"/>
      <c r="N76"/>
      <c r="O76"/>
      <c r="P76"/>
      <c r="Q76"/>
      <c r="R76"/>
      <c r="S76"/>
      <c r="T76"/>
      <c r="U76"/>
      <c r="V76"/>
      <c r="W76"/>
      <c r="X76"/>
      <c r="Y76"/>
      <c r="Z76"/>
      <c r="AA76"/>
      <c r="AB76"/>
      <c r="AC76"/>
      <c r="AD76"/>
      <c r="AE76"/>
      <c r="AF76" s="12"/>
      <c r="AG76" s="12"/>
      <c r="AH76" s="12"/>
    </row>
    <row r="77" spans="2:68" ht="15">
      <c r="B77"/>
      <c r="C77"/>
      <c r="D77"/>
      <c r="E77"/>
      <c r="F77"/>
      <c r="G77"/>
      <c r="H77"/>
      <c r="I77"/>
      <c r="J77"/>
      <c r="K77"/>
      <c r="L77"/>
      <c r="M77"/>
      <c r="N77"/>
      <c r="O77"/>
      <c r="P77"/>
      <c r="Q77"/>
      <c r="R77"/>
      <c r="S77"/>
      <c r="T77"/>
      <c r="U77"/>
      <c r="V77"/>
      <c r="W77"/>
      <c r="X77"/>
      <c r="Y77"/>
      <c r="Z77"/>
      <c r="AA77"/>
      <c r="AB77"/>
      <c r="AC77"/>
      <c r="AD77"/>
      <c r="AE77"/>
      <c r="AF77" s="12"/>
      <c r="AG77" s="12"/>
      <c r="AH77" s="12"/>
    </row>
    <row r="78" spans="2:68" ht="15">
      <c r="B78"/>
      <c r="C78"/>
      <c r="D78"/>
      <c r="E78"/>
      <c r="F78"/>
      <c r="G78"/>
      <c r="H78"/>
      <c r="I78"/>
      <c r="J78"/>
      <c r="K78"/>
      <c r="L78"/>
      <c r="M78"/>
      <c r="N78"/>
      <c r="O78"/>
      <c r="P78"/>
      <c r="Q78"/>
      <c r="R78"/>
      <c r="S78"/>
      <c r="T78"/>
      <c r="U78"/>
      <c r="V78"/>
      <c r="W78"/>
      <c r="X78"/>
      <c r="Y78"/>
      <c r="Z78"/>
      <c r="AA78"/>
      <c r="AB78"/>
      <c r="AC78"/>
      <c r="AD78"/>
      <c r="AE78"/>
      <c r="AF78" s="12"/>
      <c r="AG78" s="12"/>
      <c r="AH78" s="12"/>
    </row>
    <row r="79" spans="2:68" ht="15">
      <c r="B79"/>
      <c r="C79"/>
      <c r="D79"/>
      <c r="E79"/>
      <c r="F79"/>
      <c r="G79"/>
      <c r="H79"/>
      <c r="I79"/>
      <c r="J79"/>
      <c r="K79"/>
      <c r="L79"/>
      <c r="M79"/>
      <c r="N79"/>
      <c r="O79"/>
      <c r="P79"/>
      <c r="Q79"/>
      <c r="R79"/>
      <c r="S79"/>
      <c r="T79"/>
      <c r="U79"/>
      <c r="V79"/>
      <c r="W79"/>
      <c r="X79"/>
      <c r="Y79"/>
      <c r="Z79"/>
      <c r="AA79"/>
      <c r="AB79"/>
      <c r="AC79"/>
      <c r="AD79"/>
      <c r="AE79"/>
      <c r="AF79" s="12"/>
      <c r="AG79" s="12"/>
      <c r="AH79" s="12"/>
    </row>
    <row r="80" spans="2:68" ht="15">
      <c r="B80"/>
      <c r="C80"/>
      <c r="D80"/>
      <c r="E80"/>
      <c r="F80"/>
      <c r="G80"/>
      <c r="H80"/>
      <c r="I80"/>
      <c r="J80"/>
      <c r="K80"/>
      <c r="L80"/>
      <c r="M80"/>
      <c r="N80"/>
      <c r="O80"/>
      <c r="P80"/>
      <c r="Q80"/>
      <c r="R80"/>
      <c r="S80"/>
      <c r="T80"/>
      <c r="U80"/>
      <c r="V80"/>
      <c r="W80"/>
      <c r="X80"/>
      <c r="Y80"/>
      <c r="Z80"/>
      <c r="AA80"/>
      <c r="AB80"/>
      <c r="AC80"/>
      <c r="AD80"/>
      <c r="AE80"/>
      <c r="AF80" s="12"/>
      <c r="AG80" s="12"/>
      <c r="AH80" s="12"/>
    </row>
    <row r="81" spans="2:34" ht="15">
      <c r="B81"/>
      <c r="C81"/>
      <c r="D81"/>
      <c r="E81"/>
      <c r="F81"/>
      <c r="G81"/>
      <c r="H81"/>
      <c r="I81"/>
      <c r="J81"/>
      <c r="K81"/>
      <c r="L81"/>
      <c r="M81"/>
      <c r="N81"/>
      <c r="O81"/>
      <c r="P81"/>
      <c r="Q81"/>
      <c r="R81"/>
      <c r="S81"/>
      <c r="T81"/>
      <c r="U81"/>
      <c r="V81"/>
      <c r="W81"/>
      <c r="X81"/>
      <c r="Y81"/>
      <c r="Z81"/>
      <c r="AA81"/>
      <c r="AB81"/>
      <c r="AC81"/>
      <c r="AD81"/>
      <c r="AE81"/>
      <c r="AF81" s="12"/>
      <c r="AG81" s="12"/>
      <c r="AH81" s="12"/>
    </row>
    <row r="82" spans="2:34" ht="15">
      <c r="B82"/>
      <c r="C82"/>
      <c r="D82"/>
      <c r="E82"/>
      <c r="F82"/>
      <c r="G82"/>
      <c r="H82"/>
      <c r="I82"/>
      <c r="J82"/>
      <c r="K82"/>
      <c r="L82"/>
      <c r="M82"/>
      <c r="N82"/>
      <c r="O82"/>
      <c r="P82"/>
      <c r="Q82"/>
      <c r="R82"/>
      <c r="S82"/>
      <c r="T82"/>
      <c r="U82"/>
      <c r="V82"/>
      <c r="W82"/>
      <c r="X82"/>
      <c r="Y82"/>
      <c r="Z82"/>
      <c r="AA82"/>
      <c r="AB82"/>
      <c r="AC82"/>
      <c r="AD82"/>
      <c r="AE82"/>
      <c r="AF82" s="12"/>
      <c r="AG82" s="12"/>
      <c r="AH82" s="12"/>
    </row>
    <row r="83" spans="2:34" ht="15">
      <c r="B83"/>
      <c r="C83"/>
      <c r="D83"/>
      <c r="E83"/>
      <c r="F83"/>
      <c r="G83"/>
      <c r="H83"/>
      <c r="I83"/>
      <c r="J83"/>
      <c r="K83"/>
      <c r="L83"/>
      <c r="M83"/>
      <c r="N83"/>
      <c r="O83"/>
      <c r="P83"/>
      <c r="Q83"/>
      <c r="R83"/>
      <c r="S83"/>
      <c r="T83"/>
      <c r="U83"/>
      <c r="V83"/>
      <c r="W83"/>
      <c r="X83"/>
      <c r="Y83"/>
      <c r="Z83"/>
      <c r="AA83"/>
      <c r="AB83"/>
      <c r="AC83"/>
      <c r="AD83"/>
      <c r="AE83"/>
      <c r="AF83" s="12"/>
      <c r="AG83" s="12"/>
      <c r="AH83" s="12"/>
    </row>
    <row r="84" spans="2:34" ht="15">
      <c r="B84"/>
      <c r="C84"/>
      <c r="D84"/>
      <c r="E84"/>
      <c r="F84"/>
      <c r="G84"/>
      <c r="H84"/>
      <c r="I84"/>
      <c r="J84"/>
      <c r="K84"/>
      <c r="L84"/>
      <c r="M84"/>
      <c r="N84"/>
      <c r="O84"/>
      <c r="P84"/>
      <c r="Q84"/>
      <c r="R84"/>
      <c r="S84"/>
      <c r="T84"/>
      <c r="U84"/>
      <c r="V84"/>
      <c r="W84"/>
      <c r="X84"/>
      <c r="Y84"/>
      <c r="Z84"/>
      <c r="AA84"/>
      <c r="AB84"/>
      <c r="AC84"/>
      <c r="AD84"/>
      <c r="AE84"/>
      <c r="AF84" s="12"/>
      <c r="AG84" s="12"/>
      <c r="AH84" s="12"/>
    </row>
    <row r="85" spans="2:34" ht="15">
      <c r="B85"/>
      <c r="C85"/>
      <c r="D85"/>
      <c r="E85"/>
      <c r="F85"/>
      <c r="G85"/>
      <c r="H85"/>
      <c r="I85"/>
      <c r="J85"/>
      <c r="K85"/>
      <c r="L85"/>
      <c r="M85"/>
      <c r="N85"/>
      <c r="O85"/>
      <c r="P85"/>
      <c r="Q85"/>
      <c r="R85"/>
      <c r="S85"/>
      <c r="T85"/>
      <c r="U85"/>
      <c r="V85"/>
      <c r="W85"/>
      <c r="X85"/>
      <c r="Y85"/>
      <c r="Z85"/>
      <c r="AA85"/>
      <c r="AB85"/>
      <c r="AC85"/>
      <c r="AD85"/>
      <c r="AE85"/>
      <c r="AF85" s="12"/>
      <c r="AG85" s="12"/>
      <c r="AH85" s="12"/>
    </row>
    <row r="86" spans="2:34" ht="15">
      <c r="B86"/>
      <c r="C86"/>
      <c r="D86"/>
      <c r="E86"/>
      <c r="F86"/>
      <c r="G86"/>
      <c r="H86"/>
      <c r="I86"/>
      <c r="J86"/>
      <c r="K86"/>
      <c r="L86"/>
      <c r="M86"/>
      <c r="N86"/>
      <c r="O86"/>
      <c r="P86"/>
      <c r="Q86"/>
      <c r="R86"/>
      <c r="S86"/>
      <c r="T86"/>
      <c r="U86"/>
      <c r="V86"/>
      <c r="W86"/>
      <c r="X86"/>
      <c r="Y86"/>
      <c r="Z86"/>
      <c r="AA86"/>
      <c r="AB86"/>
      <c r="AC86"/>
      <c r="AD86"/>
      <c r="AE86"/>
      <c r="AF86" s="12"/>
      <c r="AG86" s="12"/>
      <c r="AH86" s="12"/>
    </row>
    <row r="87" spans="2:34" ht="15">
      <c r="B87"/>
      <c r="C87"/>
      <c r="D87"/>
      <c r="E87"/>
      <c r="F87"/>
      <c r="G87"/>
      <c r="H87"/>
      <c r="I87"/>
      <c r="J87"/>
      <c r="K87"/>
      <c r="L87"/>
      <c r="M87"/>
      <c r="N87"/>
      <c r="O87"/>
      <c r="P87"/>
      <c r="Q87"/>
      <c r="R87"/>
      <c r="S87"/>
      <c r="T87"/>
      <c r="U87"/>
      <c r="V87"/>
      <c r="W87"/>
      <c r="X87"/>
      <c r="Y87"/>
      <c r="Z87"/>
      <c r="AA87"/>
      <c r="AB87"/>
      <c r="AC87"/>
      <c r="AD87"/>
      <c r="AE87"/>
      <c r="AF87" s="12"/>
      <c r="AG87" s="12"/>
      <c r="AH87" s="12"/>
    </row>
    <row r="88" spans="2:34" ht="15">
      <c r="B88"/>
      <c r="C88"/>
      <c r="D88"/>
      <c r="E88"/>
      <c r="F88"/>
      <c r="G88"/>
      <c r="H88"/>
      <c r="I88"/>
      <c r="J88"/>
      <c r="K88"/>
      <c r="L88"/>
      <c r="M88"/>
      <c r="N88"/>
      <c r="O88"/>
      <c r="P88"/>
      <c r="Q88"/>
      <c r="R88"/>
      <c r="S88"/>
      <c r="T88"/>
      <c r="U88"/>
      <c r="V88"/>
      <c r="W88"/>
      <c r="X88"/>
      <c r="Y88"/>
      <c r="Z88"/>
      <c r="AA88"/>
      <c r="AB88"/>
      <c r="AC88"/>
      <c r="AD88"/>
      <c r="AE88"/>
      <c r="AF88" s="12"/>
      <c r="AG88" s="12"/>
      <c r="AH88" s="12"/>
    </row>
    <row r="89" spans="2:34" ht="15">
      <c r="B89"/>
      <c r="C89"/>
      <c r="D89"/>
      <c r="E89"/>
      <c r="F89"/>
      <c r="G89"/>
      <c r="H89"/>
      <c r="I89"/>
      <c r="J89"/>
      <c r="K89"/>
      <c r="L89"/>
      <c r="M89"/>
      <c r="N89"/>
      <c r="O89"/>
      <c r="P89"/>
      <c r="Q89"/>
      <c r="R89"/>
      <c r="S89"/>
      <c r="T89"/>
      <c r="U89"/>
      <c r="V89"/>
      <c r="W89"/>
      <c r="X89"/>
      <c r="Y89"/>
      <c r="Z89"/>
      <c r="AA89"/>
      <c r="AB89"/>
      <c r="AC89"/>
      <c r="AD89"/>
      <c r="AE89"/>
      <c r="AF89" s="12"/>
      <c r="AG89" s="12"/>
      <c r="AH89" s="12"/>
    </row>
    <row r="90" spans="2:34" ht="15">
      <c r="B90"/>
      <c r="C90"/>
      <c r="D90"/>
      <c r="E90"/>
      <c r="F90"/>
      <c r="G90"/>
      <c r="H90"/>
      <c r="I90"/>
      <c r="J90"/>
      <c r="K90"/>
      <c r="L90"/>
      <c r="M90"/>
      <c r="N90"/>
      <c r="O90"/>
      <c r="P90"/>
      <c r="Q90"/>
      <c r="R90"/>
      <c r="S90"/>
      <c r="T90"/>
      <c r="U90"/>
      <c r="V90"/>
      <c r="W90"/>
      <c r="X90"/>
      <c r="Y90"/>
      <c r="Z90"/>
      <c r="AA90"/>
      <c r="AB90"/>
      <c r="AC90"/>
      <c r="AD90"/>
      <c r="AE90"/>
      <c r="AF90" s="12"/>
      <c r="AG90" s="12"/>
      <c r="AH90" s="12"/>
    </row>
    <row r="91" spans="2:34" ht="15">
      <c r="B91"/>
      <c r="C91"/>
      <c r="D91"/>
      <c r="E91"/>
      <c r="F91"/>
      <c r="G91"/>
      <c r="H91"/>
      <c r="I91"/>
      <c r="J91"/>
      <c r="K91"/>
      <c r="L91"/>
      <c r="M91"/>
      <c r="N91"/>
      <c r="O91"/>
      <c r="P91"/>
      <c r="Q91"/>
      <c r="R91"/>
      <c r="S91"/>
      <c r="T91"/>
      <c r="U91"/>
      <c r="V91"/>
      <c r="W91"/>
      <c r="X91"/>
      <c r="Y91"/>
      <c r="Z91"/>
      <c r="AA91"/>
      <c r="AB91"/>
      <c r="AC91"/>
      <c r="AD91"/>
      <c r="AE91"/>
      <c r="AF91" s="12"/>
      <c r="AG91" s="12"/>
      <c r="AH91" s="12"/>
    </row>
    <row r="92" spans="2:34" ht="15">
      <c r="B92"/>
      <c r="C92"/>
      <c r="D92"/>
      <c r="E92"/>
      <c r="F92"/>
      <c r="G92"/>
      <c r="H92"/>
      <c r="I92"/>
      <c r="J92"/>
      <c r="K92"/>
      <c r="L92"/>
      <c r="M92"/>
      <c r="N92"/>
      <c r="O92"/>
      <c r="P92"/>
      <c r="Q92"/>
      <c r="R92"/>
      <c r="S92"/>
      <c r="T92"/>
      <c r="U92"/>
      <c r="V92"/>
      <c r="W92"/>
      <c r="X92"/>
      <c r="Y92"/>
      <c r="Z92"/>
      <c r="AA92"/>
      <c r="AB92"/>
      <c r="AC92"/>
      <c r="AD92"/>
      <c r="AE92"/>
      <c r="AF92" s="12"/>
      <c r="AG92" s="12"/>
      <c r="AH92" s="12"/>
    </row>
    <row r="93" spans="2:34" ht="15">
      <c r="B93"/>
      <c r="C93"/>
      <c r="D93"/>
      <c r="E93"/>
      <c r="F93"/>
      <c r="G93"/>
      <c r="H93"/>
      <c r="I93"/>
      <c r="J93"/>
      <c r="K93"/>
      <c r="L93"/>
      <c r="M93"/>
      <c r="N93"/>
      <c r="O93"/>
      <c r="P93"/>
      <c r="Q93"/>
      <c r="R93"/>
      <c r="S93"/>
      <c r="T93"/>
      <c r="U93"/>
      <c r="V93"/>
      <c r="W93"/>
      <c r="X93"/>
      <c r="Y93"/>
      <c r="Z93"/>
      <c r="AA93"/>
      <c r="AB93"/>
      <c r="AC93"/>
      <c r="AD93"/>
      <c r="AE93"/>
      <c r="AF93" s="12"/>
      <c r="AG93" s="12"/>
      <c r="AH93" s="12"/>
    </row>
    <row r="94" spans="2:34" ht="15">
      <c r="B94"/>
      <c r="C94"/>
      <c r="D94"/>
      <c r="E94"/>
      <c r="F94"/>
      <c r="G94"/>
      <c r="H94"/>
      <c r="I94"/>
      <c r="J94"/>
      <c r="K94"/>
      <c r="L94"/>
      <c r="M94"/>
      <c r="N94"/>
      <c r="O94"/>
      <c r="P94"/>
      <c r="Q94"/>
      <c r="R94"/>
      <c r="S94"/>
      <c r="T94"/>
      <c r="U94"/>
      <c r="V94"/>
      <c r="W94"/>
      <c r="X94"/>
      <c r="Y94"/>
      <c r="Z94"/>
      <c r="AA94"/>
      <c r="AB94"/>
      <c r="AC94"/>
      <c r="AD94"/>
      <c r="AE94"/>
      <c r="AF94" s="12"/>
      <c r="AG94" s="12"/>
      <c r="AH94" s="12"/>
    </row>
    <row r="95" spans="2:34" ht="15">
      <c r="B95"/>
      <c r="C95"/>
      <c r="D95"/>
      <c r="E95"/>
      <c r="F95"/>
      <c r="G95"/>
      <c r="H95"/>
      <c r="I95"/>
      <c r="J95"/>
      <c r="K95"/>
      <c r="L95"/>
      <c r="M95"/>
      <c r="N95"/>
      <c r="O95"/>
      <c r="P95"/>
      <c r="Q95"/>
      <c r="R95"/>
      <c r="S95"/>
      <c r="T95"/>
      <c r="U95"/>
      <c r="V95"/>
      <c r="W95"/>
      <c r="X95"/>
      <c r="Y95"/>
      <c r="Z95"/>
      <c r="AA95"/>
      <c r="AB95"/>
      <c r="AC95"/>
      <c r="AD95"/>
      <c r="AE95"/>
      <c r="AF95" s="12"/>
      <c r="AG95" s="12"/>
      <c r="AH95" s="12"/>
    </row>
    <row r="96" spans="2:34" ht="15">
      <c r="B96"/>
      <c r="C96"/>
      <c r="D96"/>
      <c r="E96"/>
      <c r="F96"/>
      <c r="G96"/>
      <c r="H96"/>
      <c r="I96"/>
      <c r="J96"/>
      <c r="K96"/>
      <c r="L96"/>
      <c r="M96"/>
      <c r="N96"/>
      <c r="O96"/>
      <c r="P96"/>
      <c r="Q96"/>
      <c r="R96"/>
      <c r="S96"/>
      <c r="T96"/>
      <c r="U96"/>
      <c r="V96"/>
      <c r="W96"/>
      <c r="X96"/>
      <c r="Y96"/>
      <c r="Z96"/>
      <c r="AA96"/>
      <c r="AB96"/>
      <c r="AC96"/>
      <c r="AD96"/>
      <c r="AE96"/>
      <c r="AF96" s="12"/>
      <c r="AG96" s="12"/>
      <c r="AH96" s="12"/>
    </row>
    <row r="97" spans="2:34" ht="15">
      <c r="B97"/>
      <c r="C97"/>
      <c r="D97"/>
      <c r="E97"/>
      <c r="F97"/>
      <c r="G97"/>
      <c r="H97"/>
      <c r="I97"/>
      <c r="J97"/>
      <c r="K97"/>
      <c r="L97"/>
      <c r="M97"/>
      <c r="N97"/>
      <c r="O97"/>
      <c r="P97"/>
      <c r="Q97"/>
      <c r="R97"/>
      <c r="S97"/>
      <c r="T97"/>
      <c r="U97"/>
      <c r="V97"/>
      <c r="W97"/>
      <c r="X97"/>
      <c r="Y97"/>
      <c r="Z97"/>
      <c r="AA97"/>
      <c r="AB97"/>
      <c r="AC97"/>
      <c r="AD97"/>
      <c r="AE97"/>
      <c r="AF97" s="12"/>
      <c r="AG97" s="12"/>
      <c r="AH97" s="12"/>
    </row>
    <row r="98" spans="2:34" ht="15">
      <c r="B98"/>
      <c r="C98"/>
      <c r="D98"/>
      <c r="E98"/>
      <c r="F98"/>
      <c r="G98"/>
      <c r="H98"/>
      <c r="I98"/>
      <c r="J98"/>
      <c r="K98"/>
      <c r="L98"/>
      <c r="M98"/>
      <c r="N98"/>
      <c r="O98"/>
      <c r="P98"/>
      <c r="Q98"/>
      <c r="R98"/>
      <c r="S98"/>
      <c r="T98"/>
      <c r="U98"/>
      <c r="V98"/>
      <c r="W98"/>
      <c r="X98"/>
      <c r="Y98"/>
      <c r="Z98"/>
      <c r="AA98"/>
      <c r="AB98"/>
      <c r="AC98"/>
      <c r="AD98"/>
      <c r="AE98"/>
      <c r="AF98" s="12"/>
      <c r="AG98" s="12"/>
      <c r="AH98" s="12"/>
    </row>
    <row r="99" spans="2:34" ht="15">
      <c r="B99"/>
      <c r="C99"/>
      <c r="D99"/>
      <c r="E99"/>
      <c r="F99"/>
      <c r="G99"/>
      <c r="H99"/>
      <c r="I99"/>
      <c r="J99"/>
      <c r="K99"/>
      <c r="L99"/>
      <c r="M99"/>
      <c r="N99"/>
      <c r="O99"/>
      <c r="P99"/>
      <c r="Q99"/>
      <c r="R99"/>
      <c r="S99"/>
      <c r="T99"/>
      <c r="U99"/>
      <c r="V99"/>
      <c r="W99"/>
      <c r="X99"/>
      <c r="Y99"/>
      <c r="Z99"/>
      <c r="AA99"/>
      <c r="AB99"/>
      <c r="AC99"/>
      <c r="AD99"/>
      <c r="AE99"/>
      <c r="AF99" s="12"/>
      <c r="AG99" s="12"/>
      <c r="AH99" s="12"/>
    </row>
    <row r="100" spans="2:34"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ht="15">
      <c r="B146"/>
      <c r="C146"/>
      <c r="D146"/>
      <c r="E146"/>
      <c r="F146"/>
      <c r="G146"/>
      <c r="H146"/>
      <c r="I146"/>
      <c r="J146"/>
      <c r="K146"/>
      <c r="L146"/>
      <c r="M146"/>
      <c r="N146"/>
      <c r="O146"/>
      <c r="P146"/>
      <c r="Q146"/>
      <c r="R146"/>
      <c r="S146"/>
      <c r="T146"/>
      <c r="U146"/>
      <c r="V146"/>
      <c r="W146"/>
      <c r="X146"/>
      <c r="Y146"/>
      <c r="Z146"/>
      <c r="AA146"/>
      <c r="AB146"/>
      <c r="AC146"/>
      <c r="AD146"/>
      <c r="AE146"/>
    </row>
    <row r="147" spans="2:34" ht="15">
      <c r="B147"/>
      <c r="C147"/>
      <c r="D147"/>
      <c r="E147"/>
      <c r="F147"/>
      <c r="G147"/>
      <c r="H147"/>
      <c r="I147"/>
      <c r="J147"/>
      <c r="K147"/>
      <c r="L147"/>
      <c r="M147"/>
      <c r="N147"/>
      <c r="O147"/>
      <c r="P147"/>
      <c r="Q147"/>
      <c r="R147"/>
      <c r="S147"/>
      <c r="T147"/>
      <c r="U147"/>
      <c r="V147"/>
      <c r="W147"/>
      <c r="X147"/>
      <c r="Y147"/>
      <c r="Z147"/>
      <c r="AA147"/>
      <c r="AB147"/>
      <c r="AC147"/>
      <c r="AD147"/>
      <c r="AE147"/>
    </row>
    <row r="148" spans="2:34" ht="15">
      <c r="B148"/>
      <c r="C148"/>
      <c r="D148"/>
      <c r="E148"/>
      <c r="F148"/>
      <c r="G148"/>
      <c r="H148"/>
      <c r="I148"/>
      <c r="J148"/>
      <c r="K148"/>
      <c r="L148"/>
      <c r="M148"/>
      <c r="N148"/>
      <c r="O148"/>
      <c r="P148"/>
      <c r="Q148"/>
      <c r="R148"/>
      <c r="S148"/>
      <c r="T148"/>
      <c r="U148"/>
      <c r="V148"/>
      <c r="W148"/>
      <c r="X148"/>
      <c r="Y148"/>
      <c r="Z148"/>
      <c r="AA148"/>
      <c r="AB148"/>
      <c r="AC148"/>
      <c r="AD148"/>
      <c r="AE148"/>
    </row>
    <row r="149" spans="2:34" ht="15">
      <c r="B149"/>
      <c r="C149"/>
      <c r="D149"/>
      <c r="E149"/>
      <c r="F149"/>
      <c r="G149"/>
      <c r="H149"/>
      <c r="I149"/>
      <c r="J149"/>
      <c r="K149"/>
      <c r="L149"/>
      <c r="M149"/>
      <c r="N149"/>
      <c r="O149"/>
      <c r="P149"/>
      <c r="Q149"/>
      <c r="R149"/>
      <c r="S149"/>
      <c r="T149"/>
      <c r="U149"/>
      <c r="V149"/>
      <c r="W149"/>
      <c r="X149"/>
      <c r="Y149"/>
      <c r="Z149"/>
      <c r="AA149"/>
      <c r="AB149"/>
      <c r="AC149"/>
      <c r="AD149"/>
      <c r="AE149"/>
    </row>
    <row r="150" spans="2:34" ht="15">
      <c r="B150"/>
      <c r="C150"/>
      <c r="D150"/>
      <c r="E150"/>
      <c r="F150"/>
      <c r="G150"/>
      <c r="H150"/>
      <c r="I150"/>
      <c r="J150"/>
      <c r="K150"/>
      <c r="L150"/>
      <c r="M150"/>
      <c r="N150"/>
      <c r="O150"/>
      <c r="P150"/>
      <c r="Q150"/>
      <c r="R150"/>
      <c r="S150"/>
      <c r="T150"/>
      <c r="U150"/>
      <c r="V150"/>
      <c r="W150"/>
      <c r="X150"/>
      <c r="Y150"/>
      <c r="Z150"/>
      <c r="AA150"/>
      <c r="AB150"/>
      <c r="AC150"/>
      <c r="AD150"/>
      <c r="AE150"/>
    </row>
    <row r="151" spans="2:34" ht="15">
      <c r="B151"/>
      <c r="C151"/>
      <c r="D151"/>
      <c r="E151"/>
      <c r="F151"/>
      <c r="G151"/>
      <c r="H151"/>
      <c r="I151"/>
      <c r="J151"/>
      <c r="K151"/>
      <c r="L151"/>
      <c r="M151"/>
      <c r="N151"/>
      <c r="O151"/>
      <c r="P151"/>
      <c r="Q151"/>
      <c r="R151"/>
      <c r="S151"/>
      <c r="T151"/>
      <c r="U151"/>
      <c r="V151"/>
      <c r="W151"/>
      <c r="X151"/>
      <c r="Y151"/>
      <c r="Z151"/>
      <c r="AA151"/>
      <c r="AB151"/>
      <c r="AC151"/>
      <c r="AD151"/>
      <c r="AE151"/>
    </row>
    <row r="152" spans="2:34" ht="15">
      <c r="B152"/>
      <c r="C152"/>
      <c r="D152"/>
      <c r="E152"/>
      <c r="F152"/>
      <c r="G152"/>
      <c r="H152"/>
      <c r="I152"/>
      <c r="J152"/>
      <c r="K152"/>
      <c r="L152"/>
      <c r="M152"/>
      <c r="N152"/>
      <c r="O152"/>
      <c r="P152"/>
      <c r="Q152"/>
      <c r="R152"/>
      <c r="S152"/>
      <c r="T152"/>
      <c r="U152"/>
      <c r="V152"/>
      <c r="W152"/>
      <c r="X152"/>
      <c r="Y152"/>
      <c r="Z152"/>
      <c r="AA152"/>
      <c r="AB152"/>
      <c r="AC152"/>
      <c r="AD152"/>
      <c r="AE152"/>
    </row>
    <row r="153" spans="2:34" ht="15">
      <c r="B153"/>
      <c r="C153"/>
      <c r="D153"/>
      <c r="E153"/>
      <c r="F153"/>
      <c r="G153"/>
      <c r="H153"/>
      <c r="I153"/>
      <c r="J153"/>
      <c r="K153"/>
      <c r="L153"/>
      <c r="M153"/>
      <c r="N153"/>
      <c r="O153"/>
      <c r="P153"/>
      <c r="Q153"/>
      <c r="R153"/>
      <c r="S153"/>
      <c r="T153"/>
      <c r="U153"/>
      <c r="V153"/>
      <c r="W153"/>
      <c r="X153"/>
      <c r="Y153"/>
      <c r="Z153"/>
      <c r="AA153"/>
      <c r="AB153"/>
      <c r="AC153"/>
      <c r="AD153"/>
      <c r="AE153"/>
    </row>
    <row r="154" spans="2:34" ht="15">
      <c r="B154"/>
      <c r="C154"/>
      <c r="D154"/>
      <c r="E154"/>
      <c r="F154"/>
      <c r="G154"/>
      <c r="H154"/>
      <c r="I154"/>
      <c r="J154"/>
      <c r="K154"/>
      <c r="L154"/>
      <c r="M154"/>
      <c r="N154"/>
      <c r="O154"/>
      <c r="P154"/>
      <c r="Q154"/>
      <c r="R154"/>
      <c r="S154"/>
      <c r="T154"/>
      <c r="U154"/>
      <c r="V154"/>
      <c r="W154"/>
      <c r="X154"/>
      <c r="Y154"/>
      <c r="Z154"/>
      <c r="AA154"/>
      <c r="AB154"/>
      <c r="AC154"/>
      <c r="AD154"/>
      <c r="AE154"/>
    </row>
    <row r="155" spans="2:34" ht="15">
      <c r="B155"/>
      <c r="C155"/>
      <c r="D155"/>
      <c r="E155"/>
      <c r="F155"/>
      <c r="G155"/>
      <c r="H155"/>
      <c r="I155"/>
      <c r="J155"/>
      <c r="K155"/>
      <c r="L155"/>
      <c r="M155"/>
      <c r="N155"/>
      <c r="O155"/>
      <c r="P155"/>
      <c r="Q155"/>
      <c r="R155"/>
      <c r="S155"/>
      <c r="T155"/>
      <c r="U155"/>
      <c r="V155"/>
      <c r="W155"/>
      <c r="X155"/>
      <c r="Y155"/>
      <c r="Z155"/>
      <c r="AA155"/>
      <c r="AB155"/>
      <c r="AC155"/>
      <c r="AD155"/>
      <c r="AE155"/>
    </row>
    <row r="156" spans="2:34" ht="15">
      <c r="B156"/>
      <c r="C156"/>
      <c r="D156"/>
      <c r="E156"/>
      <c r="F156"/>
      <c r="G156"/>
      <c r="H156"/>
      <c r="I156"/>
      <c r="J156"/>
      <c r="K156"/>
      <c r="L156"/>
      <c r="M156"/>
      <c r="N156"/>
      <c r="O156"/>
      <c r="P156"/>
      <c r="Q156"/>
      <c r="R156"/>
      <c r="S156"/>
      <c r="T156"/>
      <c r="U156"/>
      <c r="V156"/>
      <c r="W156"/>
      <c r="X156"/>
      <c r="Y156"/>
      <c r="Z156"/>
      <c r="AA156"/>
      <c r="AB156"/>
      <c r="AC156"/>
      <c r="AD156"/>
      <c r="AE156"/>
    </row>
    <row r="157" spans="2:34" ht="15">
      <c r="B157"/>
      <c r="C157"/>
      <c r="D157"/>
      <c r="E157"/>
      <c r="F157"/>
      <c r="G157"/>
      <c r="H157"/>
      <c r="I157"/>
      <c r="J157"/>
      <c r="K157"/>
      <c r="L157"/>
      <c r="M157"/>
      <c r="N157"/>
      <c r="O157"/>
      <c r="P157"/>
      <c r="Q157"/>
      <c r="R157"/>
      <c r="S157"/>
      <c r="T157"/>
      <c r="U157"/>
      <c r="V157"/>
      <c r="W157"/>
      <c r="X157"/>
      <c r="Y157"/>
      <c r="Z157"/>
      <c r="AA157"/>
      <c r="AB157"/>
      <c r="AC157"/>
      <c r="AD157"/>
      <c r="AE157"/>
    </row>
    <row r="158" spans="2:34" ht="15">
      <c r="B158"/>
      <c r="C158"/>
      <c r="D158"/>
      <c r="E158"/>
      <c r="F158"/>
      <c r="G158"/>
      <c r="H158"/>
      <c r="I158"/>
      <c r="J158"/>
      <c r="K158"/>
      <c r="L158"/>
      <c r="M158"/>
      <c r="N158"/>
      <c r="O158"/>
      <c r="P158"/>
      <c r="Q158"/>
      <c r="R158"/>
      <c r="S158"/>
      <c r="T158"/>
      <c r="U158"/>
      <c r="V158"/>
      <c r="W158"/>
      <c r="X158"/>
      <c r="Y158"/>
      <c r="Z158"/>
      <c r="AA158"/>
      <c r="AB158"/>
      <c r="AC158"/>
      <c r="AD158"/>
      <c r="AE158"/>
    </row>
    <row r="159" spans="2:34" ht="15">
      <c r="B159"/>
      <c r="C159"/>
      <c r="D159"/>
      <c r="E159"/>
      <c r="F159"/>
      <c r="G159"/>
      <c r="H159"/>
      <c r="I159"/>
      <c r="J159"/>
      <c r="K159"/>
      <c r="L159"/>
      <c r="M159"/>
      <c r="N159"/>
      <c r="O159"/>
      <c r="P159"/>
      <c r="Q159"/>
      <c r="R159"/>
      <c r="S159"/>
      <c r="T159"/>
      <c r="U159"/>
      <c r="V159"/>
      <c r="W159"/>
      <c r="X159"/>
      <c r="Y159"/>
      <c r="Z159"/>
      <c r="AA159"/>
      <c r="AB159"/>
      <c r="AC159"/>
      <c r="AD159"/>
      <c r="AE159"/>
    </row>
    <row r="160" spans="2:34" ht="15">
      <c r="B160"/>
      <c r="C160"/>
      <c r="D160"/>
      <c r="E160"/>
      <c r="F160"/>
      <c r="G160"/>
      <c r="H160"/>
      <c r="I160"/>
      <c r="J160"/>
      <c r="K160"/>
      <c r="L160"/>
      <c r="M160"/>
      <c r="N160"/>
      <c r="O160"/>
      <c r="P160"/>
      <c r="Q160"/>
      <c r="R160"/>
      <c r="S160"/>
      <c r="T160"/>
      <c r="U160"/>
      <c r="V160"/>
      <c r="W160"/>
      <c r="X160"/>
      <c r="Y160"/>
      <c r="Z160"/>
      <c r="AA160"/>
      <c r="AB160"/>
      <c r="AC160"/>
      <c r="AD160"/>
      <c r="AE160"/>
    </row>
    <row r="161" spans="2:31" ht="15">
      <c r="B161"/>
      <c r="C161"/>
      <c r="D161"/>
      <c r="E161"/>
      <c r="F161"/>
      <c r="G161"/>
      <c r="H161"/>
      <c r="I161"/>
      <c r="J161"/>
      <c r="K161"/>
      <c r="L161"/>
      <c r="M161"/>
      <c r="N161"/>
      <c r="O161"/>
      <c r="P161"/>
      <c r="Q161"/>
      <c r="R161"/>
      <c r="S161"/>
      <c r="T161"/>
      <c r="U161"/>
      <c r="V161"/>
      <c r="W161"/>
      <c r="X161"/>
      <c r="Y161"/>
      <c r="Z161"/>
      <c r="AA161"/>
      <c r="AB161"/>
      <c r="AC161"/>
      <c r="AD161"/>
      <c r="AE161"/>
    </row>
    <row r="162" spans="2:31" ht="15">
      <c r="B162"/>
      <c r="C162"/>
      <c r="D162"/>
      <c r="E162"/>
      <c r="F162"/>
      <c r="G162"/>
      <c r="H162"/>
      <c r="I162"/>
      <c r="J162"/>
      <c r="K162"/>
      <c r="L162"/>
      <c r="M162"/>
      <c r="N162"/>
      <c r="O162"/>
      <c r="P162"/>
      <c r="Q162"/>
      <c r="R162"/>
      <c r="S162"/>
      <c r="T162"/>
      <c r="U162"/>
      <c r="V162"/>
      <c r="W162"/>
      <c r="X162"/>
      <c r="Y162"/>
      <c r="Z162"/>
      <c r="AA162"/>
      <c r="AB162"/>
      <c r="AC162"/>
      <c r="AD162"/>
      <c r="AE162"/>
    </row>
    <row r="163" spans="2:31" ht="15">
      <c r="B163"/>
      <c r="C163"/>
      <c r="D163"/>
      <c r="E163"/>
      <c r="F163"/>
      <c r="G163"/>
      <c r="H163"/>
      <c r="I163"/>
      <c r="J163"/>
      <c r="K163"/>
      <c r="L163"/>
      <c r="M163"/>
      <c r="N163"/>
      <c r="O163"/>
      <c r="P163"/>
      <c r="Q163"/>
      <c r="R163"/>
      <c r="S163"/>
      <c r="T163"/>
      <c r="U163"/>
      <c r="V163"/>
      <c r="W163"/>
      <c r="X163"/>
      <c r="Y163"/>
      <c r="Z163"/>
      <c r="AA163"/>
      <c r="AB163"/>
      <c r="AC163"/>
      <c r="AD163"/>
      <c r="AE163"/>
    </row>
    <row r="164" spans="2:31" ht="15">
      <c r="B164"/>
      <c r="C164"/>
      <c r="D164"/>
      <c r="E164"/>
      <c r="F164"/>
      <c r="G164"/>
      <c r="H164"/>
      <c r="I164"/>
      <c r="J164"/>
      <c r="K164"/>
      <c r="L164"/>
      <c r="M164"/>
      <c r="N164"/>
      <c r="O164"/>
      <c r="P164"/>
      <c r="Q164"/>
      <c r="R164"/>
      <c r="S164"/>
      <c r="T164"/>
      <c r="U164"/>
      <c r="V164"/>
      <c r="W164"/>
      <c r="X164"/>
      <c r="Y164"/>
      <c r="Z164"/>
      <c r="AA164"/>
      <c r="AB164"/>
      <c r="AC164"/>
      <c r="AD164"/>
      <c r="AE164"/>
    </row>
    <row r="165" spans="2:31" ht="15">
      <c r="B165"/>
      <c r="C165"/>
      <c r="D165"/>
      <c r="E165"/>
      <c r="F165"/>
      <c r="G165"/>
      <c r="H165"/>
      <c r="I165"/>
      <c r="J165"/>
      <c r="K165"/>
      <c r="L165"/>
      <c r="M165"/>
      <c r="N165"/>
      <c r="O165"/>
      <c r="P165"/>
      <c r="Q165"/>
      <c r="R165"/>
      <c r="S165"/>
      <c r="T165"/>
      <c r="U165"/>
      <c r="V165"/>
      <c r="W165"/>
      <c r="X165"/>
      <c r="Y165"/>
      <c r="Z165"/>
      <c r="AA165"/>
      <c r="AB165"/>
      <c r="AC165"/>
      <c r="AD165"/>
      <c r="AE165"/>
    </row>
    <row r="166" spans="2:31" ht="15">
      <c r="B166"/>
      <c r="C166"/>
      <c r="D166"/>
      <c r="E166"/>
      <c r="F166"/>
      <c r="G166"/>
      <c r="H166"/>
      <c r="I166"/>
      <c r="J166"/>
      <c r="K166"/>
      <c r="L166"/>
      <c r="M166"/>
      <c r="N166"/>
      <c r="O166"/>
      <c r="P166"/>
      <c r="Q166"/>
      <c r="R166"/>
      <c r="S166"/>
      <c r="T166"/>
      <c r="U166"/>
      <c r="V166"/>
      <c r="W166"/>
      <c r="X166"/>
      <c r="Y166"/>
      <c r="Z166"/>
      <c r="AA166"/>
      <c r="AB166"/>
      <c r="AC166"/>
      <c r="AD166"/>
      <c r="AE166"/>
    </row>
    <row r="167" spans="2:31" ht="15">
      <c r="B167"/>
      <c r="C167"/>
      <c r="D167"/>
      <c r="E167"/>
      <c r="F167"/>
      <c r="G167"/>
      <c r="H167"/>
      <c r="I167"/>
      <c r="J167"/>
      <c r="K167"/>
      <c r="L167"/>
      <c r="M167"/>
      <c r="N167"/>
      <c r="O167"/>
      <c r="P167"/>
      <c r="Q167"/>
      <c r="R167"/>
      <c r="S167"/>
      <c r="T167"/>
      <c r="U167"/>
      <c r="V167"/>
      <c r="W167"/>
      <c r="X167"/>
      <c r="Y167"/>
      <c r="Z167"/>
      <c r="AA167"/>
      <c r="AB167"/>
      <c r="AC167"/>
      <c r="AD167"/>
      <c r="AE167"/>
    </row>
    <row r="168" spans="2:31" ht="15">
      <c r="B168"/>
      <c r="C168"/>
      <c r="D168"/>
      <c r="E168"/>
      <c r="F168"/>
      <c r="G168"/>
      <c r="H168"/>
      <c r="I168"/>
      <c r="J168"/>
      <c r="K168"/>
      <c r="L168"/>
      <c r="M168"/>
      <c r="N168"/>
      <c r="O168"/>
      <c r="P168"/>
      <c r="Q168"/>
      <c r="R168"/>
      <c r="S168"/>
      <c r="T168"/>
      <c r="U168"/>
      <c r="V168"/>
      <c r="W168"/>
      <c r="X168"/>
      <c r="Y168"/>
      <c r="Z168"/>
      <c r="AA168"/>
      <c r="AB168"/>
      <c r="AC168"/>
      <c r="AD168"/>
      <c r="AE168"/>
    </row>
    <row r="169" spans="2:31" ht="15">
      <c r="B169"/>
      <c r="C169"/>
      <c r="D169"/>
      <c r="E169"/>
      <c r="F169"/>
      <c r="G169"/>
      <c r="H169"/>
      <c r="I169"/>
      <c r="J169"/>
      <c r="K169"/>
      <c r="L169"/>
      <c r="M169"/>
      <c r="N169"/>
      <c r="O169"/>
      <c r="P169"/>
      <c r="Q169"/>
      <c r="R169"/>
      <c r="S169"/>
      <c r="T169"/>
      <c r="U169"/>
      <c r="V169"/>
      <c r="W169"/>
      <c r="X169"/>
      <c r="Y169"/>
      <c r="Z169"/>
      <c r="AA169"/>
      <c r="AB169"/>
      <c r="AC169"/>
      <c r="AD169"/>
      <c r="AE169"/>
    </row>
    <row r="170" spans="2:31" ht="15">
      <c r="B170"/>
      <c r="C170"/>
      <c r="D170"/>
      <c r="E170"/>
      <c r="F170"/>
      <c r="G170"/>
      <c r="H170"/>
      <c r="I170"/>
      <c r="J170"/>
      <c r="K170"/>
      <c r="L170"/>
      <c r="M170"/>
      <c r="N170"/>
      <c r="O170"/>
      <c r="P170"/>
      <c r="Q170"/>
      <c r="R170"/>
      <c r="S170"/>
      <c r="T170"/>
      <c r="U170"/>
      <c r="V170"/>
      <c r="W170"/>
      <c r="X170"/>
      <c r="Y170"/>
      <c r="Z170"/>
      <c r="AA170"/>
      <c r="AB170"/>
      <c r="AC170"/>
      <c r="AD170"/>
      <c r="AE170"/>
    </row>
    <row r="171" spans="2:31" ht="15">
      <c r="B171"/>
      <c r="C171"/>
      <c r="D171"/>
      <c r="E171"/>
      <c r="F171"/>
      <c r="G171"/>
      <c r="H171"/>
      <c r="I171"/>
      <c r="J171"/>
      <c r="K171"/>
      <c r="L171"/>
      <c r="M171"/>
      <c r="N171"/>
      <c r="O171"/>
      <c r="P171"/>
      <c r="Q171"/>
      <c r="R171"/>
      <c r="S171"/>
      <c r="T171"/>
      <c r="U171"/>
      <c r="V171"/>
      <c r="W171"/>
      <c r="X171"/>
      <c r="Y171"/>
      <c r="Z171"/>
      <c r="AA171"/>
      <c r="AB171"/>
      <c r="AC171"/>
      <c r="AD171"/>
      <c r="AE171"/>
    </row>
    <row r="172" spans="2:31" ht="15">
      <c r="B172"/>
      <c r="C172"/>
      <c r="D172"/>
      <c r="E172"/>
      <c r="F172"/>
      <c r="G172"/>
      <c r="H172"/>
      <c r="I172"/>
      <c r="J172"/>
      <c r="K172"/>
      <c r="L172"/>
      <c r="M172"/>
      <c r="N172"/>
    </row>
    <row r="173" spans="2:31" ht="15">
      <c r="B173"/>
      <c r="C173"/>
      <c r="D173"/>
      <c r="E173"/>
      <c r="F173"/>
      <c r="G173"/>
      <c r="H173"/>
      <c r="I173"/>
      <c r="J173"/>
      <c r="K173"/>
      <c r="L173"/>
      <c r="M173"/>
      <c r="N173"/>
    </row>
  </sheetData>
  <mergeCells count="7">
    <mergeCell ref="I53:L53"/>
    <mergeCell ref="B1:N1"/>
    <mergeCell ref="B2:N2"/>
    <mergeCell ref="B3:N3"/>
    <mergeCell ref="I8:L8"/>
    <mergeCell ref="I23:L23"/>
    <mergeCell ref="I38:L38"/>
  </mergeCells>
  <pageMargins left="0.5" right="0.5" top="0.3" bottom="0.5" header="0.5" footer="0.5"/>
  <pageSetup scale="83" orientation="portrait" horizontalDpi="4294967293" verticalDpi="4294967293"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syncVertical="1" syncRef="A1" transitionEvaluation="1" codeName="Sheet72">
    <pageSetUpPr fitToPage="1"/>
  </sheetPr>
  <dimension ref="A1:BC2910"/>
  <sheetViews>
    <sheetView showGridLines="0" zoomScale="75" zoomScaleNormal="75" workbookViewId="0"/>
  </sheetViews>
  <sheetFormatPr defaultColWidth="9.77734375" defaultRowHeight="12.75"/>
  <cols>
    <col min="1" max="1" width="9.77734375" style="224"/>
    <col min="2" max="2" width="29" style="8" customWidth="1"/>
    <col min="3" max="3" width="12.21875" style="8" customWidth="1"/>
    <col min="4" max="5" width="9.77734375" style="8"/>
    <col min="6" max="6" width="12.21875" style="8" customWidth="1"/>
    <col min="7" max="7" width="10.109375" style="8" customWidth="1"/>
    <col min="8" max="8" width="13.5546875" style="8" customWidth="1"/>
    <col min="9" max="12" width="12.21875" style="8" customWidth="1"/>
    <col min="13" max="13" width="10.21875" style="8" customWidth="1"/>
    <col min="14" max="19" width="9.77734375" style="8"/>
    <col min="20" max="20" width="8" style="2" customWidth="1"/>
    <col min="21" max="21" width="8.21875" style="2" customWidth="1"/>
    <col min="22" max="22" width="8.6640625" style="2" customWidth="1"/>
    <col min="23" max="24" width="9.77734375" style="2"/>
    <col min="25" max="25" width="9.6640625" style="2" customWidth="1"/>
    <col min="26" max="28" width="9.77734375" style="2"/>
    <col min="29" max="29" width="14.6640625" style="2" bestFit="1" customWidth="1"/>
    <col min="30" max="16384" width="9.77734375" style="2"/>
  </cols>
  <sheetData>
    <row r="1" spans="1:43" s="1" customFormat="1">
      <c r="A1" s="223"/>
      <c r="B1" s="7" t="s">
        <v>625</v>
      </c>
      <c r="C1" s="12"/>
      <c r="D1" s="18"/>
      <c r="E1" s="12"/>
      <c r="F1" s="12"/>
      <c r="G1" s="12"/>
      <c r="H1" s="12"/>
      <c r="I1" s="12"/>
      <c r="J1" s="12"/>
      <c r="K1" s="12"/>
      <c r="L1" s="12"/>
      <c r="M1" s="12"/>
      <c r="N1" s="12"/>
      <c r="O1" s="12"/>
      <c r="P1" s="12"/>
      <c r="Q1" s="12"/>
      <c r="R1" s="12"/>
      <c r="S1" s="12"/>
      <c r="T1" s="15"/>
      <c r="U1" s="15"/>
      <c r="V1" s="15"/>
      <c r="W1" s="12"/>
      <c r="X1" s="12"/>
      <c r="Y1" s="12"/>
      <c r="Z1" s="12"/>
      <c r="AA1" s="12"/>
    </row>
    <row r="2" spans="1:43">
      <c r="T2" s="34"/>
      <c r="U2" s="34"/>
      <c r="V2" s="34"/>
      <c r="W2" s="8"/>
      <c r="X2" s="8"/>
      <c r="Y2" s="8"/>
      <c r="Z2" s="8"/>
      <c r="AA2" s="8"/>
    </row>
    <row r="3" spans="1:43" s="1" customFormat="1">
      <c r="A3" s="223"/>
      <c r="B3" s="18"/>
      <c r="C3" s="12"/>
      <c r="D3" s="12"/>
      <c r="E3" s="12"/>
      <c r="F3" s="12"/>
      <c r="G3" s="12"/>
      <c r="H3" s="12"/>
      <c r="I3" s="12"/>
      <c r="J3" s="12"/>
      <c r="K3" s="12"/>
      <c r="L3" s="12"/>
      <c r="M3" s="12"/>
      <c r="N3" s="12"/>
      <c r="O3" s="12"/>
      <c r="P3" s="12"/>
      <c r="Q3" s="12"/>
      <c r="R3" s="12"/>
      <c r="S3" s="12"/>
      <c r="T3" s="15"/>
      <c r="U3" s="15"/>
      <c r="V3" s="15"/>
      <c r="W3" s="12"/>
      <c r="X3" s="12"/>
      <c r="Y3" s="12"/>
      <c r="Z3" s="12"/>
      <c r="AA3" s="12"/>
    </row>
    <row r="4" spans="1:43" s="1" customFormat="1">
      <c r="A4" s="223"/>
      <c r="B4" s="18"/>
      <c r="C4" s="945" t="s">
        <v>1552</v>
      </c>
      <c r="D4" s="12"/>
      <c r="E4" s="12"/>
      <c r="F4" s="12"/>
      <c r="G4" s="257"/>
      <c r="H4" s="12"/>
      <c r="I4" s="12"/>
      <c r="J4" s="12"/>
      <c r="K4" s="12"/>
      <c r="L4" s="12"/>
      <c r="M4" s="12"/>
      <c r="N4" s="12"/>
      <c r="O4" s="12"/>
      <c r="P4" s="12"/>
      <c r="Q4" s="12"/>
      <c r="R4" s="12"/>
      <c r="S4" s="12"/>
      <c r="T4" s="15"/>
      <c r="U4" s="15"/>
      <c r="V4" s="15"/>
      <c r="W4" s="12"/>
      <c r="X4" s="12"/>
      <c r="Y4" s="12"/>
      <c r="Z4" s="12"/>
      <c r="AA4" s="12"/>
    </row>
    <row r="5" spans="1:43" s="1" customFormat="1">
      <c r="A5" s="223"/>
      <c r="B5" s="211" t="s">
        <v>630</v>
      </c>
      <c r="C5" s="213" t="s">
        <v>1154</v>
      </c>
      <c r="D5" s="213" t="s">
        <v>961</v>
      </c>
      <c r="E5" s="213" t="s">
        <v>1077</v>
      </c>
      <c r="F5" s="213" t="s">
        <v>967</v>
      </c>
      <c r="G5" s="213" t="s">
        <v>1031</v>
      </c>
      <c r="H5" s="213" t="s">
        <v>1053</v>
      </c>
      <c r="I5" s="213" t="s">
        <v>1409</v>
      </c>
      <c r="J5" s="213" t="s">
        <v>629</v>
      </c>
      <c r="K5" s="213" t="s">
        <v>629</v>
      </c>
      <c r="L5" s="213" t="s">
        <v>629</v>
      </c>
      <c r="M5" s="213" t="s">
        <v>629</v>
      </c>
      <c r="N5" s="213" t="s">
        <v>629</v>
      </c>
      <c r="O5" s="213" t="s">
        <v>629</v>
      </c>
      <c r="P5" s="213" t="s">
        <v>629</v>
      </c>
      <c r="Q5" s="213" t="s">
        <v>629</v>
      </c>
      <c r="R5" s="213" t="s">
        <v>629</v>
      </c>
      <c r="S5" s="213" t="s">
        <v>628</v>
      </c>
      <c r="T5" s="15"/>
      <c r="U5" s="15"/>
      <c r="V5" s="15"/>
      <c r="W5" s="12"/>
      <c r="X5" s="12"/>
      <c r="Y5" s="12"/>
      <c r="Z5" s="12"/>
      <c r="AA5" s="12"/>
    </row>
    <row r="6" spans="1:43" s="1" customFormat="1">
      <c r="A6" s="223"/>
      <c r="B6" s="200" t="s">
        <v>559</v>
      </c>
      <c r="C6" s="944" t="str">
        <f t="shared" ref="C6:F6" ca="1" si="0">INDIRECT(CONCATENATE("'",C$5,"'","!$c$61"))</f>
        <v>BSIMAC</v>
      </c>
      <c r="D6" s="944" t="str">
        <f t="shared" ca="1" si="0"/>
        <v>CSE</v>
      </c>
      <c r="E6" s="944" t="str">
        <f t="shared" ca="1" si="0"/>
        <v>DeST</v>
      </c>
      <c r="F6" s="944" t="str">
        <f t="shared" ca="1" si="0"/>
        <v>EnergyPlus</v>
      </c>
      <c r="G6" s="944" t="str">
        <f ca="1">INDIRECT(CONCATENATE("'",G$5,"'","!$c$61"))</f>
        <v>ESP-r</v>
      </c>
      <c r="H6" s="944" t="str">
        <f t="shared" ref="H6:S6" ca="1" si="1">INDIRECT(CONCATENATE("'",H$5,"'","!$c$61"))</f>
        <v>TRNSYS</v>
      </c>
      <c r="I6" s="944" t="str">
        <f t="shared" ca="1" si="1"/>
        <v>TestSpec-Alt</v>
      </c>
      <c r="J6" s="944">
        <f t="shared" ca="1" si="1"/>
        <v>0</v>
      </c>
      <c r="K6" s="944">
        <f ca="1">INDIRECT(CONCATENATE("'",K$5,"'","!$c$61"))</f>
        <v>0</v>
      </c>
      <c r="L6" s="944">
        <f t="shared" ca="1" si="1"/>
        <v>0</v>
      </c>
      <c r="M6" s="944">
        <f t="shared" ca="1" si="1"/>
        <v>0</v>
      </c>
      <c r="N6" s="944">
        <f t="shared" ca="1" si="1"/>
        <v>0</v>
      </c>
      <c r="O6" s="944">
        <f t="shared" ca="1" si="1"/>
        <v>0</v>
      </c>
      <c r="P6" s="944">
        <f t="shared" ca="1" si="1"/>
        <v>0</v>
      </c>
      <c r="Q6" s="944">
        <f t="shared" ca="1" si="1"/>
        <v>0</v>
      </c>
      <c r="R6" s="944">
        <f t="shared" ca="1" si="1"/>
        <v>0</v>
      </c>
      <c r="S6" s="944" t="str">
        <f t="shared" ca="1" si="1"/>
        <v>Tested Prg</v>
      </c>
      <c r="T6" s="15"/>
      <c r="U6" s="15"/>
      <c r="V6" s="15"/>
      <c r="W6" s="12"/>
      <c r="X6" s="12"/>
      <c r="Y6" s="12"/>
      <c r="Z6" s="12"/>
      <c r="AA6" s="12"/>
    </row>
    <row r="7" spans="1:43" s="1" customFormat="1">
      <c r="A7" s="223"/>
      <c r="B7" s="201" t="s">
        <v>560</v>
      </c>
      <c r="C7" s="212" t="str">
        <f ca="1">T(INDIRECT(CONCATENATE("'",C$5,"'","!$e$52")))</f>
        <v/>
      </c>
      <c r="D7" s="212" t="str">
        <f t="shared" ref="D7:S7" ca="1" si="2">T(INDIRECT(CONCATENATE("'",D$5,"'","!$e$52")))</f>
        <v/>
      </c>
      <c r="E7" s="212" t="str">
        <f t="shared" ca="1" si="2"/>
        <v/>
      </c>
      <c r="F7" s="212" t="str">
        <f t="shared" ca="1" si="2"/>
        <v/>
      </c>
      <c r="G7" s="212" t="str">
        <f t="shared" ca="1" si="2"/>
        <v/>
      </c>
      <c r="H7" s="212" t="str">
        <f t="shared" ca="1" si="2"/>
        <v/>
      </c>
      <c r="I7" s="212" t="str">
        <f t="shared" ca="1" si="2"/>
        <v/>
      </c>
      <c r="J7" s="212" t="str">
        <f t="shared" ca="1" si="2"/>
        <v/>
      </c>
      <c r="K7" s="212" t="str">
        <f t="shared" ca="1" si="2"/>
        <v/>
      </c>
      <c r="L7" s="212" t="str">
        <f t="shared" ca="1" si="2"/>
        <v/>
      </c>
      <c r="M7" s="212" t="str">
        <f t="shared" ca="1" si="2"/>
        <v/>
      </c>
      <c r="N7" s="212" t="str">
        <f t="shared" ca="1" si="2"/>
        <v/>
      </c>
      <c r="O7" s="212" t="str">
        <f t="shared" ca="1" si="2"/>
        <v/>
      </c>
      <c r="P7" s="212" t="str">
        <f t="shared" ca="1" si="2"/>
        <v/>
      </c>
      <c r="Q7" s="212" t="str">
        <f t="shared" ca="1" si="2"/>
        <v/>
      </c>
      <c r="R7" s="212" t="str">
        <f t="shared" ca="1" si="2"/>
        <v/>
      </c>
      <c r="S7" s="212" t="str">
        <f t="shared" ca="1" si="2"/>
        <v/>
      </c>
      <c r="T7" s="15"/>
      <c r="U7" s="15"/>
      <c r="V7" s="15"/>
      <c r="W7" s="12"/>
      <c r="X7" s="12"/>
      <c r="Y7" s="12"/>
      <c r="Z7" s="12"/>
      <c r="AA7" s="12"/>
    </row>
    <row r="8" spans="1:43" s="1" customFormat="1">
      <c r="A8" s="223"/>
      <c r="B8" s="211" t="s">
        <v>627</v>
      </c>
      <c r="C8" s="212" t="str">
        <f t="shared" ref="C8:F8" ca="1" si="3">INDIRECT(CONCATENATE("'",C$5,"'","!$c$61"))</f>
        <v>BSIMAC</v>
      </c>
      <c r="D8" s="212" t="str">
        <f t="shared" ca="1" si="3"/>
        <v>CSE</v>
      </c>
      <c r="E8" s="212" t="str">
        <f t="shared" ca="1" si="3"/>
        <v>DeST</v>
      </c>
      <c r="F8" s="212" t="str">
        <f t="shared" ca="1" si="3"/>
        <v>EnergyPlus</v>
      </c>
      <c r="G8" s="212" t="str">
        <f ca="1">INDIRECT(CONCATENATE("'",G$5,"'","!$c$61"))</f>
        <v>ESP-r</v>
      </c>
      <c r="H8" s="212" t="str">
        <f t="shared" ref="H8:S8" ca="1" si="4">INDIRECT(CONCATENATE("'",H$5,"'","!$c$61"))</f>
        <v>TRNSYS</v>
      </c>
      <c r="I8" s="212" t="str">
        <f t="shared" ca="1" si="4"/>
        <v>TestSpec-Alt</v>
      </c>
      <c r="J8" s="212">
        <f ca="1">INDIRECT(CONCATENATE("'",J$5,"'","!$c$61"))</f>
        <v>0</v>
      </c>
      <c r="K8" s="212">
        <f t="shared" ca="1" si="4"/>
        <v>0</v>
      </c>
      <c r="L8" s="212">
        <f t="shared" ca="1" si="4"/>
        <v>0</v>
      </c>
      <c r="M8" s="212">
        <f t="shared" ca="1" si="4"/>
        <v>0</v>
      </c>
      <c r="N8" s="212">
        <f t="shared" ca="1" si="4"/>
        <v>0</v>
      </c>
      <c r="O8" s="212">
        <f t="shared" ca="1" si="4"/>
        <v>0</v>
      </c>
      <c r="P8" s="212">
        <f t="shared" ca="1" si="4"/>
        <v>0</v>
      </c>
      <c r="Q8" s="212">
        <f t="shared" ca="1" si="4"/>
        <v>0</v>
      </c>
      <c r="R8" s="212">
        <f t="shared" ca="1" si="4"/>
        <v>0</v>
      </c>
      <c r="S8" s="212" t="str">
        <f t="shared" ca="1" si="4"/>
        <v>Tested Prg</v>
      </c>
      <c r="T8" s="15"/>
      <c r="U8" s="15"/>
      <c r="V8" s="15"/>
      <c r="W8" s="12"/>
      <c r="X8" s="12"/>
      <c r="Y8" s="12"/>
      <c r="Z8" s="12"/>
      <c r="AA8" s="12"/>
    </row>
    <row r="9" spans="1:43" s="1" customFormat="1">
      <c r="A9" s="223"/>
      <c r="B9" s="12"/>
      <c r="C9" s="12"/>
      <c r="D9" s="12"/>
      <c r="E9" s="12"/>
      <c r="F9" s="12"/>
      <c r="G9" s="12"/>
      <c r="H9" s="12"/>
      <c r="I9" s="12"/>
      <c r="J9" s="12"/>
      <c r="K9" s="12"/>
      <c r="L9" s="12"/>
      <c r="M9" s="12"/>
      <c r="N9" s="12"/>
      <c r="O9" s="12"/>
      <c r="P9" s="12"/>
      <c r="Q9" s="12"/>
      <c r="R9" s="12"/>
      <c r="S9" s="12"/>
      <c r="T9" s="15"/>
      <c r="U9" s="15"/>
      <c r="V9" s="15"/>
      <c r="W9" s="12"/>
      <c r="X9" s="12"/>
      <c r="Y9" s="12"/>
      <c r="Z9" s="12"/>
      <c r="AA9" s="12"/>
    </row>
    <row r="10" spans="1:43" s="1" customFormat="1">
      <c r="A10" s="223"/>
      <c r="B10" s="200"/>
      <c r="C10" s="12"/>
      <c r="D10" s="12"/>
      <c r="E10" s="12"/>
      <c r="F10" s="12"/>
      <c r="G10" s="12"/>
      <c r="H10" s="12"/>
      <c r="I10" s="12"/>
      <c r="J10" s="12"/>
      <c r="K10" s="12"/>
      <c r="L10" s="12"/>
      <c r="M10" s="12"/>
      <c r="N10" s="12"/>
      <c r="O10" s="12"/>
      <c r="P10" s="12"/>
      <c r="Q10" s="12"/>
      <c r="R10" s="12"/>
      <c r="S10" s="12"/>
      <c r="T10" s="15"/>
      <c r="U10" s="15"/>
      <c r="V10" s="15"/>
      <c r="W10" s="12"/>
      <c r="X10" s="12"/>
      <c r="Y10" s="12"/>
      <c r="Z10" s="12"/>
      <c r="AA10" s="12"/>
      <c r="AB10" s="12"/>
      <c r="AC10" s="12"/>
      <c r="AD10" s="12"/>
      <c r="AE10" s="12"/>
      <c r="AF10" s="12"/>
      <c r="AG10" s="12"/>
      <c r="AH10" s="12"/>
      <c r="AI10" s="12"/>
      <c r="AJ10" s="12"/>
      <c r="AK10" s="12"/>
      <c r="AL10" s="12"/>
      <c r="AM10" s="12"/>
      <c r="AN10" s="12"/>
      <c r="AO10" s="12"/>
    </row>
    <row r="11" spans="1:43" s="1" customFormat="1">
      <c r="A11" s="223"/>
      <c r="B11" s="12"/>
      <c r="C11" s="12"/>
      <c r="D11" s="12"/>
      <c r="E11" s="12"/>
      <c r="F11" s="12"/>
      <c r="G11" s="12"/>
      <c r="H11" s="12"/>
      <c r="I11" s="12"/>
      <c r="J11" s="12"/>
      <c r="K11" s="12"/>
      <c r="L11" s="12"/>
      <c r="M11" s="12"/>
      <c r="N11" s="12"/>
      <c r="O11" s="12"/>
      <c r="P11" s="12"/>
      <c r="Q11" s="12"/>
      <c r="R11" s="12"/>
      <c r="S11" s="12"/>
      <c r="T11" s="15"/>
      <c r="U11" s="15"/>
      <c r="V11" s="15"/>
      <c r="W11" s="12"/>
      <c r="X11" s="12"/>
      <c r="Y11" s="12"/>
      <c r="Z11" s="12"/>
      <c r="AA11" s="12"/>
      <c r="AB11" s="12"/>
      <c r="AC11" s="12"/>
      <c r="AD11" s="12"/>
      <c r="AE11" s="12"/>
      <c r="AF11" s="12"/>
      <c r="AG11" s="12"/>
      <c r="AH11" s="12"/>
      <c r="AI11" s="12"/>
      <c r="AJ11" s="12"/>
      <c r="AK11" s="12"/>
      <c r="AL11" s="12"/>
      <c r="AM11" s="12"/>
      <c r="AN11" s="12"/>
      <c r="AO11" s="12"/>
      <c r="AP11" s="12"/>
      <c r="AQ11" s="12"/>
    </row>
    <row r="12" spans="1:43" s="1" customFormat="1">
      <c r="A12" s="223"/>
      <c r="B12" s="12"/>
      <c r="C12" s="12"/>
      <c r="D12" s="12"/>
      <c r="E12" s="12"/>
      <c r="F12" s="12"/>
      <c r="G12" s="12"/>
      <c r="H12" s="12"/>
      <c r="I12" s="12"/>
      <c r="J12" s="12"/>
      <c r="K12" s="12"/>
      <c r="L12" s="12"/>
      <c r="M12" s="12"/>
      <c r="N12" s="12"/>
      <c r="O12" s="12"/>
      <c r="P12" s="12"/>
      <c r="Q12" s="12"/>
      <c r="R12" s="12"/>
      <c r="S12" s="12"/>
      <c r="T12" s="15"/>
      <c r="U12" s="15"/>
      <c r="V12" s="15"/>
      <c r="W12" s="12"/>
      <c r="X12" s="12"/>
      <c r="Y12" s="12"/>
      <c r="Z12" s="12"/>
      <c r="AA12" s="12"/>
      <c r="AB12" s="12"/>
      <c r="AC12" s="12"/>
      <c r="AD12" s="12"/>
      <c r="AE12" s="12"/>
      <c r="AF12" s="12"/>
      <c r="AG12" s="12"/>
      <c r="AH12" s="12"/>
      <c r="AI12" s="12"/>
      <c r="AJ12" s="12"/>
      <c r="AK12" s="12"/>
      <c r="AL12" s="12"/>
      <c r="AM12" s="12"/>
      <c r="AN12" s="12"/>
      <c r="AO12" s="12"/>
      <c r="AP12" s="12"/>
      <c r="AQ12" s="12"/>
    </row>
    <row r="13" spans="1:43" s="1" customFormat="1">
      <c r="A13" s="223"/>
      <c r="B13" s="12"/>
      <c r="C13" s="217"/>
      <c r="D13" s="12"/>
      <c r="E13" s="12"/>
      <c r="F13" s="12"/>
      <c r="G13" s="12"/>
      <c r="H13" s="12"/>
      <c r="I13" s="12"/>
      <c r="J13" s="12"/>
      <c r="K13" s="12"/>
      <c r="L13" s="12"/>
      <c r="M13" s="12"/>
      <c r="N13" s="12"/>
      <c r="O13" s="12"/>
      <c r="P13" s="12"/>
      <c r="Q13" s="12"/>
      <c r="R13" s="12"/>
      <c r="S13" s="12"/>
      <c r="T13" s="15"/>
      <c r="U13" s="15"/>
      <c r="V13" s="15"/>
      <c r="W13" s="12"/>
      <c r="X13" s="12"/>
      <c r="Y13" s="12"/>
      <c r="Z13" s="12"/>
      <c r="AA13" s="12"/>
      <c r="AB13" s="12"/>
      <c r="AC13" s="12"/>
      <c r="AD13" s="12"/>
      <c r="AE13" s="12"/>
      <c r="AF13" s="12"/>
      <c r="AG13" s="12"/>
      <c r="AH13" s="12"/>
      <c r="AI13" s="12"/>
      <c r="AJ13" s="12"/>
      <c r="AK13" s="12"/>
      <c r="AL13" s="12"/>
      <c r="AM13" s="12"/>
      <c r="AN13" s="12"/>
      <c r="AO13" s="12"/>
      <c r="AP13" s="12"/>
      <c r="AQ13" s="12"/>
    </row>
    <row r="14" spans="1:43" s="1" customFormat="1">
      <c r="A14" s="223"/>
      <c r="B14" s="12"/>
      <c r="C14" s="12"/>
      <c r="D14" s="12"/>
      <c r="E14" s="12"/>
      <c r="F14" s="12"/>
      <c r="G14" s="12"/>
      <c r="H14" s="12"/>
      <c r="I14" s="12"/>
      <c r="J14" s="12"/>
      <c r="K14" s="12"/>
      <c r="L14" s="12"/>
      <c r="M14" s="12"/>
      <c r="N14" s="12"/>
      <c r="O14" s="12"/>
      <c r="P14" s="12"/>
      <c r="Q14" s="12"/>
      <c r="R14" s="12"/>
      <c r="S14" s="12"/>
      <c r="T14" s="15"/>
      <c r="U14" s="15"/>
      <c r="V14" s="15"/>
      <c r="W14" s="12"/>
      <c r="X14" s="12"/>
      <c r="Y14" s="12"/>
      <c r="Z14" s="12"/>
      <c r="AA14" s="12"/>
      <c r="AB14" s="12"/>
      <c r="AC14" s="12"/>
      <c r="AD14" s="12"/>
      <c r="AE14" s="12"/>
      <c r="AF14" s="12"/>
      <c r="AG14" s="12"/>
      <c r="AH14" s="12"/>
      <c r="AI14" s="12"/>
      <c r="AJ14" s="12"/>
      <c r="AK14" s="12"/>
      <c r="AL14" s="12"/>
      <c r="AM14" s="12"/>
      <c r="AN14" s="12"/>
      <c r="AO14" s="12"/>
      <c r="AP14" s="12"/>
      <c r="AQ14" s="12"/>
    </row>
    <row r="15" spans="1:43" s="1" customFormat="1">
      <c r="A15" s="223"/>
      <c r="B15" s="463" t="s">
        <v>1</v>
      </c>
      <c r="C15" s="12"/>
      <c r="D15" s="12"/>
      <c r="E15" s="12"/>
      <c r="F15" s="12"/>
      <c r="G15" s="12"/>
      <c r="H15" s="12"/>
      <c r="I15" s="12"/>
      <c r="J15" s="12"/>
      <c r="K15" s="12"/>
      <c r="L15" s="12"/>
      <c r="M15" s="12"/>
      <c r="N15" s="12"/>
      <c r="O15" s="12"/>
      <c r="P15" s="12"/>
      <c r="Q15" s="12"/>
      <c r="R15" s="12"/>
      <c r="S15" s="12"/>
      <c r="T15" s="15"/>
      <c r="U15" s="15"/>
      <c r="V15" s="15"/>
      <c r="W15" s="12"/>
      <c r="X15" s="12"/>
      <c r="Y15" s="13" t="s">
        <v>2</v>
      </c>
      <c r="Z15" s="12"/>
      <c r="AA15" s="12"/>
      <c r="AB15" s="12"/>
      <c r="AC15" s="12"/>
      <c r="AD15" s="12"/>
      <c r="AE15" s="12"/>
      <c r="AF15" s="12"/>
      <c r="AG15" s="12"/>
      <c r="AH15" s="12"/>
      <c r="AI15" s="12"/>
      <c r="AJ15" s="12"/>
      <c r="AK15" s="12"/>
      <c r="AL15" s="12"/>
      <c r="AM15" s="12"/>
      <c r="AN15" s="12"/>
      <c r="AO15" s="12"/>
      <c r="AP15" s="12"/>
      <c r="AQ15" s="12"/>
    </row>
    <row r="16" spans="1:43" s="1" customFormat="1">
      <c r="A16" s="223"/>
      <c r="B16" s="463" t="s">
        <v>3</v>
      </c>
      <c r="C16" s="19"/>
      <c r="D16" s="19"/>
      <c r="E16" s="19"/>
      <c r="F16" s="19"/>
      <c r="G16" s="19"/>
      <c r="H16" s="19"/>
      <c r="I16" s="19"/>
      <c r="J16" s="19"/>
      <c r="K16" s="19"/>
      <c r="L16" s="19"/>
      <c r="M16" s="19"/>
      <c r="N16" s="19"/>
      <c r="O16" s="19"/>
      <c r="P16" s="19"/>
      <c r="Q16" s="19"/>
      <c r="R16" s="19"/>
      <c r="S16" s="19"/>
      <c r="T16" s="19"/>
      <c r="U16" s="19"/>
      <c r="V16" s="23"/>
      <c r="W16" s="20"/>
      <c r="X16" s="20"/>
      <c r="Y16" s="21" t="s">
        <v>3</v>
      </c>
      <c r="Z16" s="20"/>
      <c r="AA16" s="20"/>
      <c r="AB16" s="20"/>
      <c r="AC16" s="20"/>
      <c r="AD16" s="20"/>
      <c r="AE16" s="20"/>
      <c r="AF16" s="20"/>
      <c r="AG16" s="20"/>
      <c r="AH16" s="20"/>
      <c r="AI16" s="20"/>
      <c r="AJ16" s="20"/>
      <c r="AK16" s="20"/>
      <c r="AL16" s="20"/>
      <c r="AM16" s="20"/>
      <c r="AN16" s="20"/>
      <c r="AO16" s="20"/>
      <c r="AP16" s="20"/>
      <c r="AQ16" s="20"/>
    </row>
    <row r="17" spans="1:43" s="1" customFormat="1">
      <c r="A17" s="220">
        <f t="shared" ref="A17" si="5">A7</f>
        <v>0</v>
      </c>
      <c r="B17" s="21" t="s">
        <v>87</v>
      </c>
      <c r="C17" s="22" t="str">
        <f ca="1">C$7</f>
        <v/>
      </c>
      <c r="D17" s="22" t="str">
        <f t="shared" ref="D17:R17" ca="1" si="6">D7</f>
        <v/>
      </c>
      <c r="E17" s="22" t="str">
        <f t="shared" ca="1" si="6"/>
        <v/>
      </c>
      <c r="F17" s="22" t="str">
        <f t="shared" ca="1" si="6"/>
        <v/>
      </c>
      <c r="G17" s="22" t="str">
        <f t="shared" ca="1" si="6"/>
        <v/>
      </c>
      <c r="H17" s="22" t="str">
        <f t="shared" ca="1" si="6"/>
        <v/>
      </c>
      <c r="I17" s="22" t="str">
        <f t="shared" ca="1" si="6"/>
        <v/>
      </c>
      <c r="J17" s="22" t="str">
        <f t="shared" ca="1" si="6"/>
        <v/>
      </c>
      <c r="K17" s="22" t="str">
        <f t="shared" ca="1" si="6"/>
        <v/>
      </c>
      <c r="L17" s="22" t="str">
        <f t="shared" ca="1" si="6"/>
        <v/>
      </c>
      <c r="M17" s="22" t="str">
        <f t="shared" ca="1" si="6"/>
        <v/>
      </c>
      <c r="N17" s="22" t="str">
        <f t="shared" ca="1" si="6"/>
        <v/>
      </c>
      <c r="O17" s="22" t="str">
        <f t="shared" ca="1" si="6"/>
        <v/>
      </c>
      <c r="P17" s="22" t="str">
        <f t="shared" ca="1" si="6"/>
        <v/>
      </c>
      <c r="Q17" s="22" t="str">
        <f t="shared" ca="1" si="6"/>
        <v/>
      </c>
      <c r="R17" s="22" t="str">
        <f t="shared" ca="1" si="6"/>
        <v/>
      </c>
      <c r="S17" s="22">
        <f>YourData!$E$52</f>
        <v>0</v>
      </c>
      <c r="T17" s="23" t="s">
        <v>22</v>
      </c>
      <c r="U17" s="23" t="s">
        <v>23</v>
      </c>
      <c r="V17" s="23"/>
      <c r="W17" s="20"/>
      <c r="X17" s="21" t="s">
        <v>24</v>
      </c>
      <c r="Y17" s="22" t="str">
        <f ca="1">C$7</f>
        <v/>
      </c>
      <c r="Z17" s="22" t="str">
        <f t="shared" ref="Z17:AO17" ca="1" si="7">D$7</f>
        <v/>
      </c>
      <c r="AA17" s="22" t="str">
        <f t="shared" ca="1" si="7"/>
        <v/>
      </c>
      <c r="AB17" s="22" t="str">
        <f t="shared" ca="1" si="7"/>
        <v/>
      </c>
      <c r="AC17" s="22" t="str">
        <f t="shared" ca="1" si="7"/>
        <v/>
      </c>
      <c r="AD17" s="22" t="str">
        <f t="shared" ca="1" si="7"/>
        <v/>
      </c>
      <c r="AE17" s="22" t="str">
        <f t="shared" ca="1" si="7"/>
        <v/>
      </c>
      <c r="AF17" s="22" t="str">
        <f t="shared" ca="1" si="7"/>
        <v/>
      </c>
      <c r="AG17" s="22" t="str">
        <f t="shared" ref="AG17" ca="1" si="8">K$7</f>
        <v/>
      </c>
      <c r="AH17" s="22" t="str">
        <f t="shared" ref="AH17" ca="1" si="9">L$7</f>
        <v/>
      </c>
      <c r="AI17" s="22" t="str">
        <f t="shared" ref="AI17" ca="1" si="10">M$7</f>
        <v/>
      </c>
      <c r="AJ17" s="22" t="str">
        <f t="shared" ref="AJ17" ca="1" si="11">N$7</f>
        <v/>
      </c>
      <c r="AK17" s="22" t="str">
        <f t="shared" ref="AK17" ca="1" si="12">O$7</f>
        <v/>
      </c>
      <c r="AL17" s="22" t="str">
        <f t="shared" ref="AL17" ca="1" si="13">P$7</f>
        <v/>
      </c>
      <c r="AM17" s="22" t="str">
        <f t="shared" ref="AM17" ca="1" si="14">Q$7</f>
        <v/>
      </c>
      <c r="AN17" s="22" t="str">
        <f t="shared" ref="AN17" ca="1" si="15">R$7</f>
        <v/>
      </c>
      <c r="AO17" s="22" t="str">
        <f t="shared" ca="1" si="7"/>
        <v/>
      </c>
      <c r="AP17" s="23" t="s">
        <v>22</v>
      </c>
      <c r="AQ17" s="23" t="s">
        <v>23</v>
      </c>
    </row>
    <row r="18" spans="1:43" s="1" customFormat="1">
      <c r="A18" s="220">
        <f t="shared" ref="A18" si="16">A8</f>
        <v>0</v>
      </c>
      <c r="B18" s="20"/>
      <c r="C18" s="22" t="str">
        <f ca="1">C$8</f>
        <v>BSIMAC</v>
      </c>
      <c r="D18" s="22" t="str">
        <f t="shared" ref="D18:R18" ca="1" si="17">D8</f>
        <v>CSE</v>
      </c>
      <c r="E18" s="22" t="str">
        <f t="shared" ca="1" si="17"/>
        <v>DeST</v>
      </c>
      <c r="F18" s="22" t="str">
        <f t="shared" ca="1" si="17"/>
        <v>EnergyPlus</v>
      </c>
      <c r="G18" s="22" t="str">
        <f t="shared" ca="1" si="17"/>
        <v>ESP-r</v>
      </c>
      <c r="H18" s="22" t="str">
        <f t="shared" ca="1" si="17"/>
        <v>TRNSYS</v>
      </c>
      <c r="I18" s="22" t="str">
        <f t="shared" ca="1" si="17"/>
        <v>TestSpec-Alt</v>
      </c>
      <c r="J18" s="22">
        <f t="shared" ca="1" si="17"/>
        <v>0</v>
      </c>
      <c r="K18" s="22">
        <f t="shared" ca="1" si="17"/>
        <v>0</v>
      </c>
      <c r="L18" s="22">
        <f t="shared" ca="1" si="17"/>
        <v>0</v>
      </c>
      <c r="M18" s="22">
        <f t="shared" ca="1" si="17"/>
        <v>0</v>
      </c>
      <c r="N18" s="22">
        <f t="shared" ca="1" si="17"/>
        <v>0</v>
      </c>
      <c r="O18" s="22">
        <f t="shared" ca="1" si="17"/>
        <v>0</v>
      </c>
      <c r="P18" s="22">
        <f t="shared" ca="1" si="17"/>
        <v>0</v>
      </c>
      <c r="Q18" s="22">
        <f t="shared" ca="1" si="17"/>
        <v>0</v>
      </c>
      <c r="R18" s="22">
        <f t="shared" ca="1" si="17"/>
        <v>0</v>
      </c>
      <c r="S18" s="22" t="str">
        <f ca="1">S$8</f>
        <v>Tested Prg</v>
      </c>
      <c r="T18" s="23" t="s">
        <v>13</v>
      </c>
      <c r="U18" s="23" t="s">
        <v>13</v>
      </c>
      <c r="V18" s="23" t="s">
        <v>137</v>
      </c>
      <c r="W18" s="20"/>
      <c r="X18" s="142"/>
      <c r="Y18" s="22" t="str">
        <f ca="1">C$8</f>
        <v>BSIMAC</v>
      </c>
      <c r="Z18" s="22" t="str">
        <f t="shared" ref="Z18:AO18" ca="1" si="18">D$8</f>
        <v>CSE</v>
      </c>
      <c r="AA18" s="22" t="str">
        <f t="shared" ca="1" si="18"/>
        <v>DeST</v>
      </c>
      <c r="AB18" s="22" t="str">
        <f t="shared" ca="1" si="18"/>
        <v>EnergyPlus</v>
      </c>
      <c r="AC18" s="22" t="str">
        <f t="shared" ca="1" si="18"/>
        <v>ESP-r</v>
      </c>
      <c r="AD18" s="22" t="str">
        <f t="shared" ca="1" si="18"/>
        <v>TRNSYS</v>
      </c>
      <c r="AE18" s="22" t="str">
        <f t="shared" ca="1" si="18"/>
        <v>TestSpec-Alt</v>
      </c>
      <c r="AF18" s="22">
        <f t="shared" ca="1" si="18"/>
        <v>0</v>
      </c>
      <c r="AG18" s="22">
        <f t="shared" ref="AG18" ca="1" si="19">K$8</f>
        <v>0</v>
      </c>
      <c r="AH18" s="22">
        <f t="shared" ref="AH18" ca="1" si="20">L$8</f>
        <v>0</v>
      </c>
      <c r="AI18" s="22">
        <f t="shared" ref="AI18" ca="1" si="21">M$8</f>
        <v>0</v>
      </c>
      <c r="AJ18" s="22">
        <f t="shared" ref="AJ18" ca="1" si="22">N$8</f>
        <v>0</v>
      </c>
      <c r="AK18" s="22">
        <f t="shared" ref="AK18" ca="1" si="23">O$8</f>
        <v>0</v>
      </c>
      <c r="AL18" s="22">
        <f t="shared" ref="AL18" ca="1" si="24">P$8</f>
        <v>0</v>
      </c>
      <c r="AM18" s="22">
        <f t="shared" ref="AM18" ca="1" si="25">Q$8</f>
        <v>0</v>
      </c>
      <c r="AN18" s="22">
        <f t="shared" ref="AN18" ca="1" si="26">R$8</f>
        <v>0</v>
      </c>
      <c r="AO18" s="22" t="str">
        <f t="shared" ca="1" si="18"/>
        <v>Tested Prg</v>
      </c>
      <c r="AP18" s="23" t="s">
        <v>13</v>
      </c>
      <c r="AQ18" s="23" t="s">
        <v>13</v>
      </c>
    </row>
    <row r="19" spans="1:43" s="1" customFormat="1" ht="51">
      <c r="A19" s="220">
        <v>105</v>
      </c>
      <c r="B19" s="148" t="s">
        <v>446</v>
      </c>
      <c r="C19" s="24">
        <f ca="1">IF(ISNUMBER(OFFSET(INDIRECT("'"&amp;'DATA for charts'!C$5&amp;"'!$c1"),$A19-1,0)),OFFSET(INDIRECT("'"&amp;'DATA for charts'!C$5&amp;"'!$c1"),$A19-1,0),NA())</f>
        <v>4.5650000000000004</v>
      </c>
      <c r="D19" s="24">
        <f ca="1">IF(ISNUMBER(OFFSET(INDIRECT("'"&amp;'DATA for charts'!D$5&amp;"'!$c1"),$A19-1,0)),OFFSET(INDIRECT("'"&amp;'DATA for charts'!D$5&amp;"'!$c1"),$A19-1,0),NA())</f>
        <v>4.8550022698537001</v>
      </c>
      <c r="E19" s="24">
        <f ca="1">IF(ISNUMBER(OFFSET(INDIRECT("'"&amp;'DATA for charts'!E$5&amp;"'!$c1"),$A19-1,0)),OFFSET(INDIRECT("'"&amp;'DATA for charts'!E$5&amp;"'!$c1"),$A19-1,0),NA())</f>
        <v>5.1449999999999996</v>
      </c>
      <c r="F19" s="24">
        <f ca="1">IF(ISNUMBER(OFFSET(INDIRECT("'"&amp;'DATA for charts'!F$5&amp;"'!$c1"),$A19-1,0)),OFFSET(INDIRECT("'"&amp;'DATA for charts'!F$5&amp;"'!$c1"),$A19-1,0),NA())</f>
        <v>4.6412176783186823</v>
      </c>
      <c r="G19" s="24">
        <f ca="1">IF(ISNUMBER(OFFSET(INDIRECT("'"&amp;'DATA for charts'!G$5&amp;"'!$c1"),$A19-1,0)),OFFSET(INDIRECT("'"&amp;'DATA for charts'!G$5&amp;"'!$c1"),$A19-1,0),NA())</f>
        <v>4.8657000000000004</v>
      </c>
      <c r="H19" s="24">
        <f ca="1">IF(ISNUMBER(OFFSET(INDIRECT("'"&amp;'DATA for charts'!H$5&amp;"'!$c1"),$A19-1,0)),OFFSET(INDIRECT("'"&amp;'DATA for charts'!H$5&amp;"'!$c1"),$A19-1,0),NA())</f>
        <v>4.9080500000000002</v>
      </c>
      <c r="I19" s="24" t="e">
        <f ca="1">IF(ISNUMBER(OFFSET(INDIRECT("'"&amp;'DATA for charts'!I$5&amp;"'!$c1"),$A19-1,0)),OFFSET(INDIRECT("'"&amp;'DATA for charts'!I$5&amp;"'!$c1"),$A19-1,0),NA())</f>
        <v>#N/A</v>
      </c>
      <c r="J19" s="24" t="e">
        <f ca="1">IF(ISNUMBER(OFFSET(INDIRECT("'"&amp;'DATA for charts'!J$5&amp;"'!$c1"),$A19-1,0)),OFFSET(INDIRECT("'"&amp;'DATA for charts'!J$5&amp;"'!$c1"),$A19-1,0),NA())</f>
        <v>#N/A</v>
      </c>
      <c r="K19" s="24" t="e">
        <f ca="1">IF(ISNUMBER(OFFSET(INDIRECT("'"&amp;'DATA for charts'!K$5&amp;"'!$c1"),$A19-1,0)),OFFSET(INDIRECT("'"&amp;'DATA for charts'!K$5&amp;"'!$c1"),$A19-1,0),NA())</f>
        <v>#N/A</v>
      </c>
      <c r="L19" s="24" t="e">
        <f ca="1">IF(ISNUMBER(OFFSET(INDIRECT("'"&amp;'DATA for charts'!L$5&amp;"'!$c1"),$A19-1,0)),OFFSET(INDIRECT("'"&amp;'DATA for charts'!L$5&amp;"'!$c1"),$A19-1,0),NA())</f>
        <v>#N/A</v>
      </c>
      <c r="M19" s="24" t="e">
        <f ca="1">IF(ISNUMBER(OFFSET(INDIRECT("'"&amp;'DATA for charts'!M$5&amp;"'!$c1"),$A19-1,0)),OFFSET(INDIRECT("'"&amp;'DATA for charts'!M$5&amp;"'!$c1"),$A19-1,0),NA())</f>
        <v>#N/A</v>
      </c>
      <c r="N19" s="24" t="e">
        <f ca="1">IF(ISNUMBER(OFFSET(INDIRECT("'"&amp;'DATA for charts'!N$5&amp;"'!$c1"),$A19-1,0)),OFFSET(INDIRECT("'"&amp;'DATA for charts'!N$5&amp;"'!$c1"),$A19-1,0),NA())</f>
        <v>#N/A</v>
      </c>
      <c r="O19" s="24" t="e">
        <f ca="1">IF(ISNUMBER(OFFSET(INDIRECT("'"&amp;'DATA for charts'!O$5&amp;"'!$c1"),$A19-1,0)),OFFSET(INDIRECT("'"&amp;'DATA for charts'!O$5&amp;"'!$c1"),$A19-1,0),NA())</f>
        <v>#N/A</v>
      </c>
      <c r="P19" s="24" t="e">
        <f ca="1">IF(ISNUMBER(OFFSET(INDIRECT("'"&amp;'DATA for charts'!P$5&amp;"'!$c1"),$A19-1,0)),OFFSET(INDIRECT("'"&amp;'DATA for charts'!P$5&amp;"'!$c1"),$A19-1,0),NA())</f>
        <v>#N/A</v>
      </c>
      <c r="Q19" s="24" t="e">
        <f ca="1">IF(ISNUMBER(OFFSET(INDIRECT("'"&amp;'DATA for charts'!Q$5&amp;"'!$c1"),$A19-1,0)),OFFSET(INDIRECT("'"&amp;'DATA for charts'!Q$5&amp;"'!$c1"),$A19-1,0),NA())</f>
        <v>#N/A</v>
      </c>
      <c r="R19" s="24" t="e">
        <f ca="1">IF(ISNUMBER(OFFSET(INDIRECT("'"&amp;'DATA for charts'!R$5&amp;"'!$c1"),$A19-1,0)),OFFSET(INDIRECT("'"&amp;'DATA for charts'!R$5&amp;"'!$c1"),$A19-1,0),NA())</f>
        <v>#N/A</v>
      </c>
      <c r="S19" s="24" t="e">
        <f ca="1">IF(ISNUMBER(OFFSET(INDIRECT("'"&amp;'DATA for charts'!S$5&amp;"'!$c1"),$A19-1,0)),OFFSET(INDIRECT("'"&amp;'DATA for charts'!S$5&amp;"'!$c1"),$A19-1,0),NA())</f>
        <v>#N/A</v>
      </c>
      <c r="T19" s="22" t="e">
        <f t="shared" ref="T19:T26" ca="1" si="27">MIN(C19:J19)</f>
        <v>#N/A</v>
      </c>
      <c r="U19" s="22" t="e">
        <f t="shared" ref="U19:U26" ca="1" si="28">MAX(C19:J19)</f>
        <v>#N/A</v>
      </c>
      <c r="V19" s="22" t="e">
        <f t="shared" ref="V19:V26" ca="1" si="29">AVERAGE(C19:J19)</f>
        <v>#N/A</v>
      </c>
      <c r="W19" s="20"/>
      <c r="X19" s="148" t="s">
        <v>496</v>
      </c>
      <c r="Y19" s="24">
        <f t="shared" ref="Y19:AO19" ca="1" si="30">IF(AND(ISNUMBER(C22),ISNUMBER(C21)),C22-C21,NA())</f>
        <v>0.11300000000000043</v>
      </c>
      <c r="Z19" s="24">
        <f t="shared" ca="1" si="30"/>
        <v>7.3668505461638834E-2</v>
      </c>
      <c r="AA19" s="24">
        <f t="shared" ca="1" si="30"/>
        <v>9.7000000000000419E-2</v>
      </c>
      <c r="AB19" s="24">
        <f t="shared" ca="1" si="30"/>
        <v>5.0431080738650991E-2</v>
      </c>
      <c r="AC19" s="24">
        <f t="shared" ca="1" si="30"/>
        <v>0.16500000000000004</v>
      </c>
      <c r="AD19" s="24">
        <f t="shared" ca="1" si="30"/>
        <v>8.8509999999999422E-2</v>
      </c>
      <c r="AE19" s="24" t="e">
        <f t="shared" ca="1" si="30"/>
        <v>#N/A</v>
      </c>
      <c r="AF19" s="24" t="e">
        <f t="shared" ca="1" si="30"/>
        <v>#N/A</v>
      </c>
      <c r="AG19" s="24" t="e">
        <f t="shared" ca="1" si="30"/>
        <v>#N/A</v>
      </c>
      <c r="AH19" s="24" t="e">
        <f t="shared" ca="1" si="30"/>
        <v>#N/A</v>
      </c>
      <c r="AI19" s="24" t="e">
        <f t="shared" ca="1" si="30"/>
        <v>#N/A</v>
      </c>
      <c r="AJ19" s="24" t="e">
        <f t="shared" ca="1" si="30"/>
        <v>#N/A</v>
      </c>
      <c r="AK19" s="24" t="e">
        <f t="shared" ca="1" si="30"/>
        <v>#N/A</v>
      </c>
      <c r="AL19" s="24" t="e">
        <f t="shared" ca="1" si="30"/>
        <v>#N/A</v>
      </c>
      <c r="AM19" s="24" t="e">
        <f t="shared" ca="1" si="30"/>
        <v>#N/A</v>
      </c>
      <c r="AN19" s="24" t="e">
        <f t="shared" ca="1" si="30"/>
        <v>#N/A</v>
      </c>
      <c r="AO19" s="24" t="e">
        <f t="shared" ca="1" si="30"/>
        <v>#N/A</v>
      </c>
      <c r="AP19" s="24" t="e">
        <f ca="1">MIN(Y19:AN19)</f>
        <v>#N/A</v>
      </c>
      <c r="AQ19" s="24" t="e">
        <f ca="1">MAX(Y19:AN19)</f>
        <v>#N/A</v>
      </c>
    </row>
    <row r="20" spans="1:43" s="1" customFormat="1" ht="63.75">
      <c r="A20" s="220">
        <v>109</v>
      </c>
      <c r="B20" s="148" t="s">
        <v>1033</v>
      </c>
      <c r="C20" s="24">
        <f ca="1">IF(ISNUMBER(OFFSET(INDIRECT("'"&amp;'DATA for charts'!C$5&amp;"'!$c1"),$A20-1,0)),OFFSET(INDIRECT("'"&amp;'DATA for charts'!C$5&amp;"'!$c1"),$A20-1,0),NA())</f>
        <v>5.1710000000000003</v>
      </c>
      <c r="D20" s="24">
        <f ca="1">IF(ISNUMBER(OFFSET(INDIRECT("'"&amp;'DATA for charts'!D$5&amp;"'!$c1"),$A20-1,0)),OFFSET(INDIRECT("'"&amp;'DATA for charts'!D$5&amp;"'!$c1"),$A20-1,0),NA())</f>
        <v>5.454021732320439</v>
      </c>
      <c r="E20" s="24">
        <f ca="1">IF(ISNUMBER(OFFSET(INDIRECT("'"&amp;'DATA for charts'!E$5&amp;"'!$c1"),$A20-1,0)),OFFSET(INDIRECT("'"&amp;'DATA for charts'!E$5&amp;"'!$c1"),$A20-1,0),NA())</f>
        <v>5.9539999999999997</v>
      </c>
      <c r="F20" s="24">
        <f ca="1">IF(ISNUMBER(OFFSET(INDIRECT("'"&amp;'DATA for charts'!F$5&amp;"'!$c1"),$A20-1,0)),OFFSET(INDIRECT("'"&amp;'DATA for charts'!F$5&amp;"'!$c1"),$A20-1,0),NA())</f>
        <v>5.6201270350178154</v>
      </c>
      <c r="G20" s="24">
        <f ca="1">IF(ISNUMBER(OFFSET(INDIRECT("'"&amp;'DATA for charts'!G$5&amp;"'!$c1"),$A20-1,0)),OFFSET(INDIRECT("'"&amp;'DATA for charts'!G$5&amp;"'!$c1"),$A20-1,0),NA())</f>
        <v>5.5449000000000002</v>
      </c>
      <c r="H20" s="24">
        <f ca="1">IF(ISNUMBER(OFFSET(INDIRECT("'"&amp;'DATA for charts'!H$5&amp;"'!$c1"),$A20-1,0)),OFFSET(INDIRECT("'"&amp;'DATA for charts'!H$5&amp;"'!$c1"),$A20-1,0),NA())</f>
        <v>5.85053</v>
      </c>
      <c r="I20" s="24" t="e">
        <f ca="1">IF(ISNUMBER(OFFSET(INDIRECT("'"&amp;'DATA for charts'!I$5&amp;"'!$c1"),$A20-1,0)),OFFSET(INDIRECT("'"&amp;'DATA for charts'!I$5&amp;"'!$c1"),$A20-1,0),NA())</f>
        <v>#N/A</v>
      </c>
      <c r="J20" s="24" t="e">
        <f ca="1">IF(ISNUMBER(OFFSET(INDIRECT("'"&amp;'DATA for charts'!J$5&amp;"'!$c1"),$A20-1,0)),OFFSET(INDIRECT("'"&amp;'DATA for charts'!J$5&amp;"'!$c1"),$A20-1,0),NA())</f>
        <v>#N/A</v>
      </c>
      <c r="K20" s="24" t="e">
        <f ca="1">IF(ISNUMBER(OFFSET(INDIRECT("'"&amp;'DATA for charts'!K$5&amp;"'!$c1"),$A20-1,0)),OFFSET(INDIRECT("'"&amp;'DATA for charts'!K$5&amp;"'!$c1"),$A20-1,0),NA())</f>
        <v>#N/A</v>
      </c>
      <c r="L20" s="24" t="e">
        <f ca="1">IF(ISNUMBER(OFFSET(INDIRECT("'"&amp;'DATA for charts'!L$5&amp;"'!$c1"),$A20-1,0)),OFFSET(INDIRECT("'"&amp;'DATA for charts'!L$5&amp;"'!$c1"),$A20-1,0),NA())</f>
        <v>#N/A</v>
      </c>
      <c r="M20" s="24" t="e">
        <f ca="1">IF(ISNUMBER(OFFSET(INDIRECT("'"&amp;'DATA for charts'!M$5&amp;"'!$c1"),$A20-1,0)),OFFSET(INDIRECT("'"&amp;'DATA for charts'!M$5&amp;"'!$c1"),$A20-1,0),NA())</f>
        <v>#N/A</v>
      </c>
      <c r="N20" s="24" t="e">
        <f ca="1">IF(ISNUMBER(OFFSET(INDIRECT("'"&amp;'DATA for charts'!N$5&amp;"'!$c1"),$A20-1,0)),OFFSET(INDIRECT("'"&amp;'DATA for charts'!N$5&amp;"'!$c1"),$A20-1,0),NA())</f>
        <v>#N/A</v>
      </c>
      <c r="O20" s="24" t="e">
        <f ca="1">IF(ISNUMBER(OFFSET(INDIRECT("'"&amp;'DATA for charts'!O$5&amp;"'!$c1"),$A20-1,0)),OFFSET(INDIRECT("'"&amp;'DATA for charts'!O$5&amp;"'!$c1"),$A20-1,0),NA())</f>
        <v>#N/A</v>
      </c>
      <c r="P20" s="24" t="e">
        <f ca="1">IF(ISNUMBER(OFFSET(INDIRECT("'"&amp;'DATA for charts'!P$5&amp;"'!$c1"),$A20-1,0)),OFFSET(INDIRECT("'"&amp;'DATA for charts'!P$5&amp;"'!$c1"),$A20-1,0),NA())</f>
        <v>#N/A</v>
      </c>
      <c r="Q20" s="24" t="e">
        <f ca="1">IF(ISNUMBER(OFFSET(INDIRECT("'"&amp;'DATA for charts'!Q$5&amp;"'!$c1"),$A20-1,0)),OFFSET(INDIRECT("'"&amp;'DATA for charts'!Q$5&amp;"'!$c1"),$A20-1,0),NA())</f>
        <v>#N/A</v>
      </c>
      <c r="R20" s="24" t="e">
        <f ca="1">IF(ISNUMBER(OFFSET(INDIRECT("'"&amp;'DATA for charts'!R$5&amp;"'!$c1"),$A20-1,0)),OFFSET(INDIRECT("'"&amp;'DATA for charts'!R$5&amp;"'!$c1"),$A20-1,0),NA())</f>
        <v>#N/A</v>
      </c>
      <c r="S20" s="24" t="e">
        <f ca="1">IF(ISNUMBER(OFFSET(INDIRECT("'"&amp;'DATA for charts'!S$5&amp;"'!$c1"),$A20-1,0)),OFFSET(INDIRECT("'"&amp;'DATA for charts'!S$5&amp;"'!$c1"),$A20-1,0),NA())</f>
        <v>#N/A</v>
      </c>
      <c r="T20" s="22" t="e">
        <f t="shared" ca="1" si="27"/>
        <v>#N/A</v>
      </c>
      <c r="U20" s="22" t="e">
        <f t="shared" ca="1" si="28"/>
        <v>#N/A</v>
      </c>
      <c r="V20" s="22" t="e">
        <f t="shared" ca="1" si="29"/>
        <v>#N/A</v>
      </c>
      <c r="W20" s="20"/>
      <c r="X20" s="148" t="s">
        <v>590</v>
      </c>
      <c r="Y20" s="24">
        <f t="shared" ref="Y20:AO20" ca="1" si="31">IF(AND(ISNUMBER(C23),ISNUMBER(C21)),C23-C21,NA())</f>
        <v>0.32000000000000028</v>
      </c>
      <c r="Z20" s="24">
        <f t="shared" ca="1" si="31"/>
        <v>0.10084311772479948</v>
      </c>
      <c r="AA20" s="24">
        <f t="shared" ca="1" si="31"/>
        <v>0.25</v>
      </c>
      <c r="AB20" s="24">
        <f t="shared" ca="1" si="31"/>
        <v>0.16070283638925087</v>
      </c>
      <c r="AC20" s="24">
        <f t="shared" ca="1" si="31"/>
        <v>0.15230000000000032</v>
      </c>
      <c r="AD20" s="24">
        <f t="shared" ca="1" si="31"/>
        <v>0.21542999999999868</v>
      </c>
      <c r="AE20" s="24" t="e">
        <f t="shared" ca="1" si="31"/>
        <v>#N/A</v>
      </c>
      <c r="AF20" s="24" t="e">
        <f t="shared" ca="1" si="31"/>
        <v>#N/A</v>
      </c>
      <c r="AG20" s="24" t="e">
        <f t="shared" ca="1" si="31"/>
        <v>#N/A</v>
      </c>
      <c r="AH20" s="24" t="e">
        <f t="shared" ca="1" si="31"/>
        <v>#N/A</v>
      </c>
      <c r="AI20" s="24" t="e">
        <f t="shared" ca="1" si="31"/>
        <v>#N/A</v>
      </c>
      <c r="AJ20" s="24" t="e">
        <f t="shared" ca="1" si="31"/>
        <v>#N/A</v>
      </c>
      <c r="AK20" s="24" t="e">
        <f t="shared" ca="1" si="31"/>
        <v>#N/A</v>
      </c>
      <c r="AL20" s="24" t="e">
        <f t="shared" ca="1" si="31"/>
        <v>#N/A</v>
      </c>
      <c r="AM20" s="24" t="e">
        <f t="shared" ca="1" si="31"/>
        <v>#N/A</v>
      </c>
      <c r="AN20" s="24" t="e">
        <f t="shared" ca="1" si="31"/>
        <v>#N/A</v>
      </c>
      <c r="AO20" s="24" t="e">
        <f t="shared" ca="1" si="31"/>
        <v>#N/A</v>
      </c>
      <c r="AP20" s="24" t="e">
        <f ca="1">MIN(Y20:AN20)</f>
        <v>#N/A</v>
      </c>
      <c r="AQ20" s="24" t="e">
        <f ca="1">MAX(Y20:AN20)</f>
        <v>#N/A</v>
      </c>
    </row>
    <row r="21" spans="1:43" s="1" customFormat="1" ht="51">
      <c r="A21" s="220">
        <v>70</v>
      </c>
      <c r="B21" s="148" t="s">
        <v>377</v>
      </c>
      <c r="C21" s="24">
        <f ca="1">IF(ISNUMBER(OFFSET(INDIRECT("'"&amp;'DATA for charts'!C$5&amp;"'!$c1"),$A21-1,0)),OFFSET(INDIRECT("'"&amp;'DATA for charts'!C$5&amp;"'!$c1"),$A21-1,0),NA())</f>
        <v>4.05</v>
      </c>
      <c r="D21" s="24">
        <f ca="1">IF(ISNUMBER(OFFSET(INDIRECT("'"&amp;'DATA for charts'!D$5&amp;"'!$c1"),$A21-1,0)),OFFSET(INDIRECT("'"&amp;'DATA for charts'!D$5&amp;"'!$c1"),$A21-1,0),NA())</f>
        <v>3.9927549886298999</v>
      </c>
      <c r="E21" s="24">
        <f ca="1">IF(ISNUMBER(OFFSET(INDIRECT("'"&amp;'DATA for charts'!E$5&amp;"'!$c1"),$A21-1,0)),OFFSET(INDIRECT("'"&amp;'DATA for charts'!E$5&amp;"'!$c1"),$A21-1,0),NA())</f>
        <v>4.0469999999999997</v>
      </c>
      <c r="F21" s="24">
        <f ca="1">IF(ISNUMBER(OFFSET(INDIRECT("'"&amp;'DATA for charts'!F$5&amp;"'!$c1"),$A21-1,0)),OFFSET(INDIRECT("'"&amp;'DATA for charts'!F$5&amp;"'!$c1"),$A21-1,0),NA())</f>
        <v>4.324374337528349</v>
      </c>
      <c r="G21" s="24">
        <f ca="1">IF(ISNUMBER(OFFSET(INDIRECT("'"&amp;'DATA for charts'!G$5&amp;"'!$c1"),$A21-1,0)),OFFSET(INDIRECT("'"&amp;'DATA for charts'!G$5&amp;"'!$c1"),$A21-1,0),NA())</f>
        <v>4.3620000000000001</v>
      </c>
      <c r="H21" s="24">
        <f ca="1">IF(ISNUMBER(OFFSET(INDIRECT("'"&amp;'DATA for charts'!H$5&amp;"'!$c1"),$A21-1,0)),OFFSET(INDIRECT("'"&amp;'DATA for charts'!H$5&amp;"'!$c1"),$A21-1,0),NA())</f>
        <v>4.5035500000000006</v>
      </c>
      <c r="I21" s="24" t="e">
        <f ca="1">IF(ISNUMBER(OFFSET(INDIRECT("'"&amp;'DATA for charts'!I$5&amp;"'!$c1"),$A21-1,0)),OFFSET(INDIRECT("'"&amp;'DATA for charts'!I$5&amp;"'!$c1"),$A21-1,0),NA())</f>
        <v>#N/A</v>
      </c>
      <c r="J21" s="24" t="e">
        <f ca="1">IF(ISNUMBER(OFFSET(INDIRECT("'"&amp;'DATA for charts'!J$5&amp;"'!$c1"),$A21-1,0)),OFFSET(INDIRECT("'"&amp;'DATA for charts'!J$5&amp;"'!$c1"),$A21-1,0),NA())</f>
        <v>#N/A</v>
      </c>
      <c r="K21" s="24" t="e">
        <f ca="1">IF(ISNUMBER(OFFSET(INDIRECT("'"&amp;'DATA for charts'!K$5&amp;"'!$c1"),$A21-1,0)),OFFSET(INDIRECT("'"&amp;'DATA for charts'!K$5&amp;"'!$c1"),$A21-1,0),NA())</f>
        <v>#N/A</v>
      </c>
      <c r="L21" s="24" t="e">
        <f ca="1">IF(ISNUMBER(OFFSET(INDIRECT("'"&amp;'DATA for charts'!L$5&amp;"'!$c1"),$A21-1,0)),OFFSET(INDIRECT("'"&amp;'DATA for charts'!L$5&amp;"'!$c1"),$A21-1,0),NA())</f>
        <v>#N/A</v>
      </c>
      <c r="M21" s="24" t="e">
        <f ca="1">IF(ISNUMBER(OFFSET(INDIRECT("'"&amp;'DATA for charts'!M$5&amp;"'!$c1"),$A21-1,0)),OFFSET(INDIRECT("'"&amp;'DATA for charts'!M$5&amp;"'!$c1"),$A21-1,0),NA())</f>
        <v>#N/A</v>
      </c>
      <c r="N21" s="24" t="e">
        <f ca="1">IF(ISNUMBER(OFFSET(INDIRECT("'"&amp;'DATA for charts'!N$5&amp;"'!$c1"),$A21-1,0)),OFFSET(INDIRECT("'"&amp;'DATA for charts'!N$5&amp;"'!$c1"),$A21-1,0),NA())</f>
        <v>#N/A</v>
      </c>
      <c r="O21" s="24" t="e">
        <f ca="1">IF(ISNUMBER(OFFSET(INDIRECT("'"&amp;'DATA for charts'!O$5&amp;"'!$c1"),$A21-1,0)),OFFSET(INDIRECT("'"&amp;'DATA for charts'!O$5&amp;"'!$c1"),$A21-1,0),NA())</f>
        <v>#N/A</v>
      </c>
      <c r="P21" s="24" t="e">
        <f ca="1">IF(ISNUMBER(OFFSET(INDIRECT("'"&amp;'DATA for charts'!P$5&amp;"'!$c1"),$A21-1,0)),OFFSET(INDIRECT("'"&amp;'DATA for charts'!P$5&amp;"'!$c1"),$A21-1,0),NA())</f>
        <v>#N/A</v>
      </c>
      <c r="Q21" s="24" t="e">
        <f ca="1">IF(ISNUMBER(OFFSET(INDIRECT("'"&amp;'DATA for charts'!Q$5&amp;"'!$c1"),$A21-1,0)),OFFSET(INDIRECT("'"&amp;'DATA for charts'!Q$5&amp;"'!$c1"),$A21-1,0),NA())</f>
        <v>#N/A</v>
      </c>
      <c r="R21" s="24" t="e">
        <f ca="1">IF(ISNUMBER(OFFSET(INDIRECT("'"&amp;'DATA for charts'!R$5&amp;"'!$c1"),$A21-1,0)),OFFSET(INDIRECT("'"&amp;'DATA for charts'!R$5&amp;"'!$c1"),$A21-1,0),NA())</f>
        <v>#N/A</v>
      </c>
      <c r="S21" s="24" t="e">
        <f ca="1">IF(ISNUMBER(OFFSET(INDIRECT("'"&amp;'DATA for charts'!S$5&amp;"'!$c1"),$A21-1,0)),OFFSET(INDIRECT("'"&amp;'DATA for charts'!S$5&amp;"'!$c1"),$A21-1,0),NA())</f>
        <v>#N/A</v>
      </c>
      <c r="T21" s="22" t="e">
        <f t="shared" ca="1" si="27"/>
        <v>#N/A</v>
      </c>
      <c r="U21" s="22" t="e">
        <f t="shared" ca="1" si="28"/>
        <v>#N/A</v>
      </c>
      <c r="V21" s="22" t="e">
        <f t="shared" ca="1" si="29"/>
        <v>#N/A</v>
      </c>
      <c r="W21" s="20"/>
      <c r="X21" s="148" t="s">
        <v>591</v>
      </c>
      <c r="Y21" s="24">
        <f t="shared" ref="Y21:AO21" ca="1" si="32">IF(AND(ISNUMBER(C24),ISNUMBER(C23)),C24-C23,NA())</f>
        <v>0.55299999999999994</v>
      </c>
      <c r="Z21" s="24">
        <f t="shared" ca="1" si="32"/>
        <v>0.26234780746451047</v>
      </c>
      <c r="AA21" s="24">
        <f t="shared" ca="1" si="32"/>
        <v>0.37999999999999989</v>
      </c>
      <c r="AB21" s="24">
        <f t="shared" ca="1" si="32"/>
        <v>0.29847132019968825</v>
      </c>
      <c r="AC21" s="24">
        <f t="shared" ca="1" si="32"/>
        <v>0.53629999999999978</v>
      </c>
      <c r="AD21" s="24">
        <f t="shared" ca="1" si="32"/>
        <v>0.41960000000000086</v>
      </c>
      <c r="AE21" s="24" t="e">
        <f t="shared" ca="1" si="32"/>
        <v>#N/A</v>
      </c>
      <c r="AF21" s="24" t="e">
        <f t="shared" ca="1" si="32"/>
        <v>#N/A</v>
      </c>
      <c r="AG21" s="24" t="e">
        <f t="shared" ca="1" si="32"/>
        <v>#N/A</v>
      </c>
      <c r="AH21" s="24" t="e">
        <f t="shared" ca="1" si="32"/>
        <v>#N/A</v>
      </c>
      <c r="AI21" s="24" t="e">
        <f t="shared" ca="1" si="32"/>
        <v>#N/A</v>
      </c>
      <c r="AJ21" s="24" t="e">
        <f t="shared" ca="1" si="32"/>
        <v>#N/A</v>
      </c>
      <c r="AK21" s="24" t="e">
        <f t="shared" ca="1" si="32"/>
        <v>#N/A</v>
      </c>
      <c r="AL21" s="24" t="e">
        <f t="shared" ca="1" si="32"/>
        <v>#N/A</v>
      </c>
      <c r="AM21" s="24" t="e">
        <f t="shared" ca="1" si="32"/>
        <v>#N/A</v>
      </c>
      <c r="AN21" s="24" t="e">
        <f t="shared" ca="1" si="32"/>
        <v>#N/A</v>
      </c>
      <c r="AO21" s="24" t="e">
        <f t="shared" ca="1" si="32"/>
        <v>#N/A</v>
      </c>
      <c r="AP21" s="24" t="e">
        <f ca="1">MIN(Y21:AN21)</f>
        <v>#N/A</v>
      </c>
      <c r="AQ21" s="24" t="e">
        <f ca="1">MAX(Y21:AN21)</f>
        <v>#N/A</v>
      </c>
    </row>
    <row r="22" spans="1:43" s="1" customFormat="1" ht="63.75">
      <c r="A22" s="220">
        <f>A21+1</f>
        <v>71</v>
      </c>
      <c r="B22" s="148" t="s">
        <v>378</v>
      </c>
      <c r="C22" s="24">
        <f ca="1">IF(ISNUMBER(OFFSET(INDIRECT("'"&amp;'DATA for charts'!C$5&amp;"'!$c1"),$A22-1,0)),OFFSET(INDIRECT("'"&amp;'DATA for charts'!C$5&amp;"'!$c1"),$A22-1,0),NA())</f>
        <v>4.1630000000000003</v>
      </c>
      <c r="D22" s="24">
        <f ca="1">IF(ISNUMBER(OFFSET(INDIRECT("'"&amp;'DATA for charts'!D$5&amp;"'!$c1"),$A22-1,0)),OFFSET(INDIRECT("'"&amp;'DATA for charts'!D$5&amp;"'!$c1"),$A22-1,0),NA())</f>
        <v>4.0664234940915387</v>
      </c>
      <c r="E22" s="24">
        <f ca="1">IF(ISNUMBER(OFFSET(INDIRECT("'"&amp;'DATA for charts'!E$5&amp;"'!$c1"),$A22-1,0)),OFFSET(INDIRECT("'"&amp;'DATA for charts'!E$5&amp;"'!$c1"),$A22-1,0),NA())</f>
        <v>4.1440000000000001</v>
      </c>
      <c r="F22" s="24">
        <f ca="1">IF(ISNUMBER(OFFSET(INDIRECT("'"&amp;'DATA for charts'!F$5&amp;"'!$c1"),$A22-1,0)),OFFSET(INDIRECT("'"&amp;'DATA for charts'!F$5&amp;"'!$c1"),$A22-1,0),NA())</f>
        <v>4.374805418267</v>
      </c>
      <c r="G22" s="24">
        <f ca="1">IF(ISNUMBER(OFFSET(INDIRECT("'"&amp;'DATA for charts'!G$5&amp;"'!$c1"),$A22-1,0)),OFFSET(INDIRECT("'"&amp;'DATA for charts'!G$5&amp;"'!$c1"),$A22-1,0),NA())</f>
        <v>4.5270000000000001</v>
      </c>
      <c r="H22" s="24">
        <f ca="1">IF(ISNUMBER(OFFSET(INDIRECT("'"&amp;'DATA for charts'!H$5&amp;"'!$c1"),$A22-1,0)),OFFSET(INDIRECT("'"&amp;'DATA for charts'!H$5&amp;"'!$c1"),$A22-1,0),NA())</f>
        <v>4.59206</v>
      </c>
      <c r="I22" s="24" t="e">
        <f ca="1">IF(ISNUMBER(OFFSET(INDIRECT("'"&amp;'DATA for charts'!I$5&amp;"'!$c1"),$A22-1,0)),OFFSET(INDIRECT("'"&amp;'DATA for charts'!I$5&amp;"'!$c1"),$A22-1,0),NA())</f>
        <v>#N/A</v>
      </c>
      <c r="J22" s="24" t="e">
        <f ca="1">IF(ISNUMBER(OFFSET(INDIRECT("'"&amp;'DATA for charts'!J$5&amp;"'!$c1"),$A22-1,0)),OFFSET(INDIRECT("'"&amp;'DATA for charts'!J$5&amp;"'!$c1"),$A22-1,0),NA())</f>
        <v>#N/A</v>
      </c>
      <c r="K22" s="24" t="e">
        <f ca="1">IF(ISNUMBER(OFFSET(INDIRECT("'"&amp;'DATA for charts'!K$5&amp;"'!$c1"),$A22-1,0)),OFFSET(INDIRECT("'"&amp;'DATA for charts'!K$5&amp;"'!$c1"),$A22-1,0),NA())</f>
        <v>#N/A</v>
      </c>
      <c r="L22" s="24" t="e">
        <f ca="1">IF(ISNUMBER(OFFSET(INDIRECT("'"&amp;'DATA for charts'!L$5&amp;"'!$c1"),$A22-1,0)),OFFSET(INDIRECT("'"&amp;'DATA for charts'!L$5&amp;"'!$c1"),$A22-1,0),NA())</f>
        <v>#N/A</v>
      </c>
      <c r="M22" s="24" t="e">
        <f ca="1">IF(ISNUMBER(OFFSET(INDIRECT("'"&amp;'DATA for charts'!M$5&amp;"'!$c1"),$A22-1,0)),OFFSET(INDIRECT("'"&amp;'DATA for charts'!M$5&amp;"'!$c1"),$A22-1,0),NA())</f>
        <v>#N/A</v>
      </c>
      <c r="N22" s="24" t="e">
        <f ca="1">IF(ISNUMBER(OFFSET(INDIRECT("'"&amp;'DATA for charts'!N$5&amp;"'!$c1"),$A22-1,0)),OFFSET(INDIRECT("'"&amp;'DATA for charts'!N$5&amp;"'!$c1"),$A22-1,0),NA())</f>
        <v>#N/A</v>
      </c>
      <c r="O22" s="24" t="e">
        <f ca="1">IF(ISNUMBER(OFFSET(INDIRECT("'"&amp;'DATA for charts'!O$5&amp;"'!$c1"),$A22-1,0)),OFFSET(INDIRECT("'"&amp;'DATA for charts'!O$5&amp;"'!$c1"),$A22-1,0),NA())</f>
        <v>#N/A</v>
      </c>
      <c r="P22" s="24" t="e">
        <f ca="1">IF(ISNUMBER(OFFSET(INDIRECT("'"&amp;'DATA for charts'!P$5&amp;"'!$c1"),$A22-1,0)),OFFSET(INDIRECT("'"&amp;'DATA for charts'!P$5&amp;"'!$c1"),$A22-1,0),NA())</f>
        <v>#N/A</v>
      </c>
      <c r="Q22" s="24" t="e">
        <f ca="1">IF(ISNUMBER(OFFSET(INDIRECT("'"&amp;'DATA for charts'!Q$5&amp;"'!$c1"),$A22-1,0)),OFFSET(INDIRECT("'"&amp;'DATA for charts'!Q$5&amp;"'!$c1"),$A22-1,0),NA())</f>
        <v>#N/A</v>
      </c>
      <c r="R22" s="24" t="e">
        <f ca="1">IF(ISNUMBER(OFFSET(INDIRECT("'"&amp;'DATA for charts'!R$5&amp;"'!$c1"),$A22-1,0)),OFFSET(INDIRECT("'"&amp;'DATA for charts'!R$5&amp;"'!$c1"),$A22-1,0),NA())</f>
        <v>#N/A</v>
      </c>
      <c r="S22" s="24" t="e">
        <f ca="1">IF(ISNUMBER(OFFSET(INDIRECT("'"&amp;'DATA for charts'!S$5&amp;"'!$c1"),$A22-1,0)),OFFSET(INDIRECT("'"&amp;'DATA for charts'!S$5&amp;"'!$c1"),$A22-1,0),NA())</f>
        <v>#N/A</v>
      </c>
      <c r="T22" s="22" t="e">
        <f t="shared" ca="1" si="27"/>
        <v>#N/A</v>
      </c>
      <c r="U22" s="22" t="e">
        <f t="shared" ca="1" si="28"/>
        <v>#N/A</v>
      </c>
      <c r="V22" s="22" t="e">
        <f t="shared" ca="1" si="29"/>
        <v>#N/A</v>
      </c>
      <c r="W22" s="20"/>
      <c r="X22" s="148" t="s">
        <v>497</v>
      </c>
      <c r="Y22" s="24">
        <f ca="1">IF(AND(ISNUMBER(C25),ISNUMBER(C$21)),C25-C$21,NA())</f>
        <v>-1.3679999999999999</v>
      </c>
      <c r="Z22" s="24">
        <f t="shared" ref="Z22:AO22" ca="1" si="33">IF(AND(ISNUMBER(D25),ISNUMBER(D21)),D25-D21,NA())</f>
        <v>-1.58951312807593</v>
      </c>
      <c r="AA22" s="24">
        <f t="shared" ca="1" si="33"/>
        <v>-1.4279999999999995</v>
      </c>
      <c r="AB22" s="24">
        <f t="shared" ca="1" si="33"/>
        <v>-1.6625300966623731</v>
      </c>
      <c r="AC22" s="24">
        <f t="shared" ca="1" si="33"/>
        <v>-1.7076000000000002</v>
      </c>
      <c r="AD22" s="24">
        <f t="shared" ca="1" si="33"/>
        <v>-1.8508000000000004</v>
      </c>
      <c r="AE22" s="24" t="e">
        <f t="shared" ca="1" si="33"/>
        <v>#N/A</v>
      </c>
      <c r="AF22" s="24" t="e">
        <f t="shared" ca="1" si="33"/>
        <v>#N/A</v>
      </c>
      <c r="AG22" s="24" t="e">
        <f t="shared" ca="1" si="33"/>
        <v>#N/A</v>
      </c>
      <c r="AH22" s="24" t="e">
        <f t="shared" ca="1" si="33"/>
        <v>#N/A</v>
      </c>
      <c r="AI22" s="24" t="e">
        <f t="shared" ca="1" si="33"/>
        <v>#N/A</v>
      </c>
      <c r="AJ22" s="24" t="e">
        <f t="shared" ca="1" si="33"/>
        <v>#N/A</v>
      </c>
      <c r="AK22" s="24" t="e">
        <f t="shared" ca="1" si="33"/>
        <v>#N/A</v>
      </c>
      <c r="AL22" s="24" t="e">
        <f t="shared" ca="1" si="33"/>
        <v>#N/A</v>
      </c>
      <c r="AM22" s="24" t="e">
        <f t="shared" ca="1" si="33"/>
        <v>#N/A</v>
      </c>
      <c r="AN22" s="24" t="e">
        <f t="shared" ca="1" si="33"/>
        <v>#N/A</v>
      </c>
      <c r="AO22" s="24" t="e">
        <f t="shared" ca="1" si="33"/>
        <v>#N/A</v>
      </c>
      <c r="AP22" s="24" t="e">
        <f ca="1">MIN(Y22:AN22)</f>
        <v>#N/A</v>
      </c>
      <c r="AQ22" s="24" t="e">
        <f ca="1">MAX(Y22:AN22)</f>
        <v>#N/A</v>
      </c>
    </row>
    <row r="23" spans="1:43" s="1" customFormat="1" ht="38.25">
      <c r="A23" s="220">
        <f t="shared" ref="A23:A26" si="34">A22+1</f>
        <v>72</v>
      </c>
      <c r="B23" s="148" t="s">
        <v>379</v>
      </c>
      <c r="C23" s="24">
        <f ca="1">IF(ISNUMBER(OFFSET(INDIRECT("'"&amp;'DATA for charts'!C$5&amp;"'!$c1"),$A23-1,0)),OFFSET(INDIRECT("'"&amp;'DATA for charts'!C$5&amp;"'!$c1"),$A23-1,0),NA())</f>
        <v>4.37</v>
      </c>
      <c r="D23" s="24">
        <f ca="1">IF(ISNUMBER(OFFSET(INDIRECT("'"&amp;'DATA for charts'!D$5&amp;"'!$c1"),$A23-1,0)),OFFSET(INDIRECT("'"&amp;'DATA for charts'!D$5&amp;"'!$c1"),$A23-1,0),NA())</f>
        <v>4.0935981063546993</v>
      </c>
      <c r="E23" s="24">
        <f ca="1">IF(ISNUMBER(OFFSET(INDIRECT("'"&amp;'DATA for charts'!E$5&amp;"'!$c1"),$A23-1,0)),OFFSET(INDIRECT("'"&amp;'DATA for charts'!E$5&amp;"'!$c1"),$A23-1,0),NA())</f>
        <v>4.2969999999999997</v>
      </c>
      <c r="F23" s="24">
        <f ca="1">IF(ISNUMBER(OFFSET(INDIRECT("'"&amp;'DATA for charts'!F$5&amp;"'!$c1"),$A23-1,0)),OFFSET(INDIRECT("'"&amp;'DATA for charts'!F$5&amp;"'!$c1"),$A23-1,0),NA())</f>
        <v>4.4850771739175999</v>
      </c>
      <c r="G23" s="24">
        <f ca="1">IF(ISNUMBER(OFFSET(INDIRECT("'"&amp;'DATA for charts'!G$5&amp;"'!$c1"),$A23-1,0)),OFFSET(INDIRECT("'"&amp;'DATA for charts'!G$5&amp;"'!$c1"),$A23-1,0),NA())</f>
        <v>4.5143000000000004</v>
      </c>
      <c r="H23" s="24">
        <f ca="1">IF(ISNUMBER(OFFSET(INDIRECT("'"&amp;'DATA for charts'!H$5&amp;"'!$c1"),$A23-1,0)),OFFSET(INDIRECT("'"&amp;'DATA for charts'!H$5&amp;"'!$c1"),$A23-1,0),NA())</f>
        <v>4.7189799999999993</v>
      </c>
      <c r="I23" s="24" t="e">
        <f ca="1">IF(ISNUMBER(OFFSET(INDIRECT("'"&amp;'DATA for charts'!I$5&amp;"'!$c1"),$A23-1,0)),OFFSET(INDIRECT("'"&amp;'DATA for charts'!I$5&amp;"'!$c1"),$A23-1,0),NA())</f>
        <v>#N/A</v>
      </c>
      <c r="J23" s="24" t="e">
        <f ca="1">IF(ISNUMBER(OFFSET(INDIRECT("'"&amp;'DATA for charts'!J$5&amp;"'!$c1"),$A23-1,0)),OFFSET(INDIRECT("'"&amp;'DATA for charts'!J$5&amp;"'!$c1"),$A23-1,0),NA())</f>
        <v>#N/A</v>
      </c>
      <c r="K23" s="24" t="e">
        <f ca="1">IF(ISNUMBER(OFFSET(INDIRECT("'"&amp;'DATA for charts'!K$5&amp;"'!$c1"),$A23-1,0)),OFFSET(INDIRECT("'"&amp;'DATA for charts'!K$5&amp;"'!$c1"),$A23-1,0),NA())</f>
        <v>#N/A</v>
      </c>
      <c r="L23" s="24" t="e">
        <f ca="1">IF(ISNUMBER(OFFSET(INDIRECT("'"&amp;'DATA for charts'!L$5&amp;"'!$c1"),$A23-1,0)),OFFSET(INDIRECT("'"&amp;'DATA for charts'!L$5&amp;"'!$c1"),$A23-1,0),NA())</f>
        <v>#N/A</v>
      </c>
      <c r="M23" s="24" t="e">
        <f ca="1">IF(ISNUMBER(OFFSET(INDIRECT("'"&amp;'DATA for charts'!M$5&amp;"'!$c1"),$A23-1,0)),OFFSET(INDIRECT("'"&amp;'DATA for charts'!M$5&amp;"'!$c1"),$A23-1,0),NA())</f>
        <v>#N/A</v>
      </c>
      <c r="N23" s="24" t="e">
        <f ca="1">IF(ISNUMBER(OFFSET(INDIRECT("'"&amp;'DATA for charts'!N$5&amp;"'!$c1"),$A23-1,0)),OFFSET(INDIRECT("'"&amp;'DATA for charts'!N$5&amp;"'!$c1"),$A23-1,0),NA())</f>
        <v>#N/A</v>
      </c>
      <c r="O23" s="24" t="e">
        <f ca="1">IF(ISNUMBER(OFFSET(INDIRECT("'"&amp;'DATA for charts'!O$5&amp;"'!$c1"),$A23-1,0)),OFFSET(INDIRECT("'"&amp;'DATA for charts'!O$5&amp;"'!$c1"),$A23-1,0),NA())</f>
        <v>#N/A</v>
      </c>
      <c r="P23" s="24" t="e">
        <f ca="1">IF(ISNUMBER(OFFSET(INDIRECT("'"&amp;'DATA for charts'!P$5&amp;"'!$c1"),$A23-1,0)),OFFSET(INDIRECT("'"&amp;'DATA for charts'!P$5&amp;"'!$c1"),$A23-1,0),NA())</f>
        <v>#N/A</v>
      </c>
      <c r="Q23" s="24" t="e">
        <f ca="1">IF(ISNUMBER(OFFSET(INDIRECT("'"&amp;'DATA for charts'!Q$5&amp;"'!$c1"),$A23-1,0)),OFFSET(INDIRECT("'"&amp;'DATA for charts'!Q$5&amp;"'!$c1"),$A23-1,0),NA())</f>
        <v>#N/A</v>
      </c>
      <c r="R23" s="24" t="e">
        <f ca="1">IF(ISNUMBER(OFFSET(INDIRECT("'"&amp;'DATA for charts'!R$5&amp;"'!$c1"),$A23-1,0)),OFFSET(INDIRECT("'"&amp;'DATA for charts'!R$5&amp;"'!$c1"),$A23-1,0),NA())</f>
        <v>#N/A</v>
      </c>
      <c r="S23" s="24" t="e">
        <f ca="1">IF(ISNUMBER(OFFSET(INDIRECT("'"&amp;'DATA for charts'!S$5&amp;"'!$c1"),$A23-1,0)),OFFSET(INDIRECT("'"&amp;'DATA for charts'!S$5&amp;"'!$c1"),$A23-1,0),NA())</f>
        <v>#N/A</v>
      </c>
      <c r="T23" s="22" t="e">
        <f t="shared" ca="1" si="27"/>
        <v>#N/A</v>
      </c>
      <c r="U23" s="22" t="e">
        <f t="shared" ca="1" si="28"/>
        <v>#N/A</v>
      </c>
      <c r="V23" s="22" t="e">
        <f t="shared" ca="1" si="29"/>
        <v>#N/A</v>
      </c>
      <c r="W23" s="20"/>
      <c r="X23" s="146"/>
      <c r="Y23" s="20"/>
      <c r="Z23" s="20"/>
      <c r="AA23" s="20"/>
      <c r="AB23" s="20"/>
      <c r="AC23" s="20"/>
      <c r="AD23" s="20"/>
      <c r="AE23" s="20"/>
      <c r="AF23" s="20"/>
      <c r="AG23" s="20"/>
      <c r="AH23" s="20"/>
      <c r="AI23" s="20"/>
      <c r="AJ23" s="20"/>
      <c r="AK23" s="20"/>
      <c r="AL23" s="20"/>
      <c r="AM23" s="20"/>
      <c r="AN23" s="20"/>
      <c r="AO23" s="20"/>
      <c r="AP23" s="20"/>
      <c r="AQ23" s="20"/>
    </row>
    <row r="24" spans="1:43" s="1" customFormat="1" ht="63.75">
      <c r="A24" s="220">
        <f t="shared" si="34"/>
        <v>73</v>
      </c>
      <c r="B24" s="148" t="s">
        <v>380</v>
      </c>
      <c r="C24" s="24">
        <f ca="1">IF(ISNUMBER(OFFSET(INDIRECT("'"&amp;'DATA for charts'!C$5&amp;"'!$c1"),$A24-1,0)),OFFSET(INDIRECT("'"&amp;'DATA for charts'!C$5&amp;"'!$c1"),$A24-1,0),NA())</f>
        <v>4.923</v>
      </c>
      <c r="D24" s="24">
        <f ca="1">IF(ISNUMBER(OFFSET(INDIRECT("'"&amp;'DATA for charts'!D$5&amp;"'!$c1"),$A24-1,0)),OFFSET(INDIRECT("'"&amp;'DATA for charts'!D$5&amp;"'!$c1"),$A24-1,0),NA())</f>
        <v>4.3559459138192098</v>
      </c>
      <c r="E24" s="24">
        <f ca="1">IF(ISNUMBER(OFFSET(INDIRECT("'"&amp;'DATA for charts'!E$5&amp;"'!$c1"),$A24-1,0)),OFFSET(INDIRECT("'"&amp;'DATA for charts'!E$5&amp;"'!$c1"),$A24-1,0),NA())</f>
        <v>4.6769999999999996</v>
      </c>
      <c r="F24" s="24">
        <f ca="1">IF(ISNUMBER(OFFSET(INDIRECT("'"&amp;'DATA for charts'!F$5&amp;"'!$c1"),$A24-1,0)),OFFSET(INDIRECT("'"&amp;'DATA for charts'!F$5&amp;"'!$c1"),$A24-1,0),NA())</f>
        <v>4.7835484941172881</v>
      </c>
      <c r="G24" s="24">
        <f ca="1">IF(ISNUMBER(OFFSET(INDIRECT("'"&amp;'DATA for charts'!G$5&amp;"'!$c1"),$A24-1,0)),OFFSET(INDIRECT("'"&amp;'DATA for charts'!G$5&amp;"'!$c1"),$A24-1,0),NA())</f>
        <v>5.0506000000000002</v>
      </c>
      <c r="H24" s="24">
        <f ca="1">IF(ISNUMBER(OFFSET(INDIRECT("'"&amp;'DATA for charts'!H$5&amp;"'!$c1"),$A24-1,0)),OFFSET(INDIRECT("'"&amp;'DATA for charts'!H$5&amp;"'!$c1"),$A24-1,0),NA())</f>
        <v>5.1385800000000001</v>
      </c>
      <c r="I24" s="24" t="e">
        <f ca="1">IF(ISNUMBER(OFFSET(INDIRECT("'"&amp;'DATA for charts'!I$5&amp;"'!$c1"),$A24-1,0)),OFFSET(INDIRECT("'"&amp;'DATA for charts'!I$5&amp;"'!$c1"),$A24-1,0),NA())</f>
        <v>#N/A</v>
      </c>
      <c r="J24" s="24" t="e">
        <f ca="1">IF(ISNUMBER(OFFSET(INDIRECT("'"&amp;'DATA for charts'!J$5&amp;"'!$c1"),$A24-1,0)),OFFSET(INDIRECT("'"&amp;'DATA for charts'!J$5&amp;"'!$c1"),$A24-1,0),NA())</f>
        <v>#N/A</v>
      </c>
      <c r="K24" s="24" t="e">
        <f ca="1">IF(ISNUMBER(OFFSET(INDIRECT("'"&amp;'DATA for charts'!K$5&amp;"'!$c1"),$A24-1,0)),OFFSET(INDIRECT("'"&amp;'DATA for charts'!K$5&amp;"'!$c1"),$A24-1,0),NA())</f>
        <v>#N/A</v>
      </c>
      <c r="L24" s="24" t="e">
        <f ca="1">IF(ISNUMBER(OFFSET(INDIRECT("'"&amp;'DATA for charts'!L$5&amp;"'!$c1"),$A24-1,0)),OFFSET(INDIRECT("'"&amp;'DATA for charts'!L$5&amp;"'!$c1"),$A24-1,0),NA())</f>
        <v>#N/A</v>
      </c>
      <c r="M24" s="24" t="e">
        <f ca="1">IF(ISNUMBER(OFFSET(INDIRECT("'"&amp;'DATA for charts'!M$5&amp;"'!$c1"),$A24-1,0)),OFFSET(INDIRECT("'"&amp;'DATA for charts'!M$5&amp;"'!$c1"),$A24-1,0),NA())</f>
        <v>#N/A</v>
      </c>
      <c r="N24" s="24" t="e">
        <f ca="1">IF(ISNUMBER(OFFSET(INDIRECT("'"&amp;'DATA for charts'!N$5&amp;"'!$c1"),$A24-1,0)),OFFSET(INDIRECT("'"&amp;'DATA for charts'!N$5&amp;"'!$c1"),$A24-1,0),NA())</f>
        <v>#N/A</v>
      </c>
      <c r="O24" s="24" t="e">
        <f ca="1">IF(ISNUMBER(OFFSET(INDIRECT("'"&amp;'DATA for charts'!O$5&amp;"'!$c1"),$A24-1,0)),OFFSET(INDIRECT("'"&amp;'DATA for charts'!O$5&amp;"'!$c1"),$A24-1,0),NA())</f>
        <v>#N/A</v>
      </c>
      <c r="P24" s="24" t="e">
        <f ca="1">IF(ISNUMBER(OFFSET(INDIRECT("'"&amp;'DATA for charts'!P$5&amp;"'!$c1"),$A24-1,0)),OFFSET(INDIRECT("'"&amp;'DATA for charts'!P$5&amp;"'!$c1"),$A24-1,0),NA())</f>
        <v>#N/A</v>
      </c>
      <c r="Q24" s="24" t="e">
        <f ca="1">IF(ISNUMBER(OFFSET(INDIRECT("'"&amp;'DATA for charts'!Q$5&amp;"'!$c1"),$A24-1,0)),OFFSET(INDIRECT("'"&amp;'DATA for charts'!Q$5&amp;"'!$c1"),$A24-1,0),NA())</f>
        <v>#N/A</v>
      </c>
      <c r="R24" s="24" t="e">
        <f ca="1">IF(ISNUMBER(OFFSET(INDIRECT("'"&amp;'DATA for charts'!R$5&amp;"'!$c1"),$A24-1,0)),OFFSET(INDIRECT("'"&amp;'DATA for charts'!R$5&amp;"'!$c1"),$A24-1,0),NA())</f>
        <v>#N/A</v>
      </c>
      <c r="S24" s="24" t="e">
        <f ca="1">IF(ISNUMBER(OFFSET(INDIRECT("'"&amp;'DATA for charts'!S$5&amp;"'!$c1"),$A24-1,0)),OFFSET(INDIRECT("'"&amp;'DATA for charts'!S$5&amp;"'!$c1"),$A24-1,0),NA())</f>
        <v>#N/A</v>
      </c>
      <c r="T24" s="22" t="e">
        <f t="shared" ca="1" si="27"/>
        <v>#N/A</v>
      </c>
      <c r="U24" s="22" t="e">
        <f t="shared" ca="1" si="28"/>
        <v>#N/A</v>
      </c>
      <c r="V24" s="22" t="e">
        <f t="shared" ca="1" si="29"/>
        <v>#N/A</v>
      </c>
      <c r="W24" s="20"/>
      <c r="X24" s="477" t="s">
        <v>762</v>
      </c>
      <c r="Y24" s="24">
        <f ca="1">IF(AND(ISNUMBER(C31),ISNUMBER(C$21)),C31-C$21,NA())</f>
        <v>-0.47599999999999998</v>
      </c>
      <c r="Z24" s="24">
        <f t="shared" ref="Z24:AO24" ca="1" si="35">IF(AND(ISNUMBER(D31),ISNUMBER(D$21)),D31-D$21,NA())</f>
        <v>-0.39079620450901098</v>
      </c>
      <c r="AA24" s="24">
        <f t="shared" ca="1" si="35"/>
        <v>-0.22599999999999953</v>
      </c>
      <c r="AB24" s="24">
        <f t="shared" ca="1" si="35"/>
        <v>-0.61763717976428234</v>
      </c>
      <c r="AC24" s="24">
        <f t="shared" ca="1" si="35"/>
        <v>-0.57500000000000018</v>
      </c>
      <c r="AD24" s="24">
        <f t="shared" ca="1" si="35"/>
        <v>-0.71389000000000058</v>
      </c>
      <c r="AE24" s="24" t="e">
        <f t="shared" ca="1" si="35"/>
        <v>#N/A</v>
      </c>
      <c r="AF24" s="24" t="e">
        <f t="shared" ca="1" si="35"/>
        <v>#N/A</v>
      </c>
      <c r="AG24" s="24" t="e">
        <f t="shared" ca="1" si="35"/>
        <v>#N/A</v>
      </c>
      <c r="AH24" s="24" t="e">
        <f t="shared" ca="1" si="35"/>
        <v>#N/A</v>
      </c>
      <c r="AI24" s="24" t="e">
        <f t="shared" ca="1" si="35"/>
        <v>#N/A</v>
      </c>
      <c r="AJ24" s="24" t="e">
        <f t="shared" ca="1" si="35"/>
        <v>#N/A</v>
      </c>
      <c r="AK24" s="24" t="e">
        <f t="shared" ca="1" si="35"/>
        <v>#N/A</v>
      </c>
      <c r="AL24" s="24" t="e">
        <f t="shared" ca="1" si="35"/>
        <v>#N/A</v>
      </c>
      <c r="AM24" s="24" t="e">
        <f t="shared" ca="1" si="35"/>
        <v>#N/A</v>
      </c>
      <c r="AN24" s="24" t="e">
        <f t="shared" ca="1" si="35"/>
        <v>#N/A</v>
      </c>
      <c r="AO24" s="24" t="e">
        <f t="shared" ca="1" si="35"/>
        <v>#N/A</v>
      </c>
      <c r="AP24" s="24" t="e">
        <f t="shared" ref="AP24:AP25" ca="1" si="36">MIN(Y24:AN24)</f>
        <v>#N/A</v>
      </c>
      <c r="AQ24" s="24" t="e">
        <f t="shared" ref="AQ24:AQ25" ca="1" si="37">MAX(Y24:AN24)</f>
        <v>#N/A</v>
      </c>
    </row>
    <row r="25" spans="1:43" s="1" customFormat="1" ht="63.75">
      <c r="A25" s="220">
        <f t="shared" si="34"/>
        <v>74</v>
      </c>
      <c r="B25" s="148" t="s">
        <v>381</v>
      </c>
      <c r="C25" s="24">
        <f ca="1">IF(ISNUMBER(OFFSET(INDIRECT("'"&amp;'DATA for charts'!C$5&amp;"'!$c1"),$A25-1,0)),OFFSET(INDIRECT("'"&amp;'DATA for charts'!C$5&amp;"'!$c1"),$A25-1,0),NA())</f>
        <v>2.6819999999999999</v>
      </c>
      <c r="D25" s="24">
        <f ca="1">IF(ISNUMBER(OFFSET(INDIRECT("'"&amp;'DATA for charts'!D$5&amp;"'!$c1"),$A25-1,0)),OFFSET(INDIRECT("'"&amp;'DATA for charts'!D$5&amp;"'!$c1"),$A25-1,0),NA())</f>
        <v>2.4032418605539698</v>
      </c>
      <c r="E25" s="24">
        <f ca="1">IF(ISNUMBER(OFFSET(INDIRECT("'"&amp;'DATA for charts'!E$5&amp;"'!$c1"),$A25-1,0)),OFFSET(INDIRECT("'"&amp;'DATA for charts'!E$5&amp;"'!$c1"),$A25-1,0),NA())</f>
        <v>2.6190000000000002</v>
      </c>
      <c r="F25" s="24">
        <f ca="1">IF(ISNUMBER(OFFSET(INDIRECT("'"&amp;'DATA for charts'!F$5&amp;"'!$c1"),$A25-1,0)),OFFSET(INDIRECT("'"&amp;'DATA for charts'!F$5&amp;"'!$c1"),$A25-1,0),NA())</f>
        <v>2.6618442408659759</v>
      </c>
      <c r="G25" s="24">
        <f ca="1">IF(ISNUMBER(OFFSET(INDIRECT("'"&amp;'DATA for charts'!G$5&amp;"'!$c1"),$A25-1,0)),OFFSET(INDIRECT("'"&amp;'DATA for charts'!G$5&amp;"'!$c1"),$A25-1,0),NA())</f>
        <v>2.6543999999999999</v>
      </c>
      <c r="H25" s="24">
        <f ca="1">IF(ISNUMBER(OFFSET(INDIRECT("'"&amp;'DATA for charts'!H$5&amp;"'!$c1"),$A25-1,0)),OFFSET(INDIRECT("'"&amp;'DATA for charts'!H$5&amp;"'!$c1"),$A25-1,0),NA())</f>
        <v>2.6527500000000002</v>
      </c>
      <c r="I25" s="24" t="e">
        <f ca="1">IF(ISNUMBER(OFFSET(INDIRECT("'"&amp;'DATA for charts'!I$5&amp;"'!$c1"),$A25-1,0)),OFFSET(INDIRECT("'"&amp;'DATA for charts'!I$5&amp;"'!$c1"),$A25-1,0),NA())</f>
        <v>#N/A</v>
      </c>
      <c r="J25" s="24" t="e">
        <f ca="1">IF(ISNUMBER(OFFSET(INDIRECT("'"&amp;'DATA for charts'!J$5&amp;"'!$c1"),$A25-1,0)),OFFSET(INDIRECT("'"&amp;'DATA for charts'!J$5&amp;"'!$c1"),$A25-1,0),NA())</f>
        <v>#N/A</v>
      </c>
      <c r="K25" s="24" t="e">
        <f ca="1">IF(ISNUMBER(OFFSET(INDIRECT("'"&amp;'DATA for charts'!K$5&amp;"'!$c1"),$A25-1,0)),OFFSET(INDIRECT("'"&amp;'DATA for charts'!K$5&amp;"'!$c1"),$A25-1,0),NA())</f>
        <v>#N/A</v>
      </c>
      <c r="L25" s="24" t="e">
        <f ca="1">IF(ISNUMBER(OFFSET(INDIRECT("'"&amp;'DATA for charts'!L$5&amp;"'!$c1"),$A25-1,0)),OFFSET(INDIRECT("'"&amp;'DATA for charts'!L$5&amp;"'!$c1"),$A25-1,0),NA())</f>
        <v>#N/A</v>
      </c>
      <c r="M25" s="24" t="e">
        <f ca="1">IF(ISNUMBER(OFFSET(INDIRECT("'"&amp;'DATA for charts'!M$5&amp;"'!$c1"),$A25-1,0)),OFFSET(INDIRECT("'"&amp;'DATA for charts'!M$5&amp;"'!$c1"),$A25-1,0),NA())</f>
        <v>#N/A</v>
      </c>
      <c r="N25" s="24" t="e">
        <f ca="1">IF(ISNUMBER(OFFSET(INDIRECT("'"&amp;'DATA for charts'!N$5&amp;"'!$c1"),$A25-1,0)),OFFSET(INDIRECT("'"&amp;'DATA for charts'!N$5&amp;"'!$c1"),$A25-1,0),NA())</f>
        <v>#N/A</v>
      </c>
      <c r="O25" s="24" t="e">
        <f ca="1">IF(ISNUMBER(OFFSET(INDIRECT("'"&amp;'DATA for charts'!O$5&amp;"'!$c1"),$A25-1,0)),OFFSET(INDIRECT("'"&amp;'DATA for charts'!O$5&amp;"'!$c1"),$A25-1,0),NA())</f>
        <v>#N/A</v>
      </c>
      <c r="P25" s="24" t="e">
        <f ca="1">IF(ISNUMBER(OFFSET(INDIRECT("'"&amp;'DATA for charts'!P$5&amp;"'!$c1"),$A25-1,0)),OFFSET(INDIRECT("'"&amp;'DATA for charts'!P$5&amp;"'!$c1"),$A25-1,0),NA())</f>
        <v>#N/A</v>
      </c>
      <c r="Q25" s="24" t="e">
        <f ca="1">IF(ISNUMBER(OFFSET(INDIRECT("'"&amp;'DATA for charts'!Q$5&amp;"'!$c1"),$A25-1,0)),OFFSET(INDIRECT("'"&amp;'DATA for charts'!Q$5&amp;"'!$c1"),$A25-1,0),NA())</f>
        <v>#N/A</v>
      </c>
      <c r="R25" s="24" t="e">
        <f ca="1">IF(ISNUMBER(OFFSET(INDIRECT("'"&amp;'DATA for charts'!R$5&amp;"'!$c1"),$A25-1,0)),OFFSET(INDIRECT("'"&amp;'DATA for charts'!R$5&amp;"'!$c1"),$A25-1,0),NA())</f>
        <v>#N/A</v>
      </c>
      <c r="S25" s="24" t="e">
        <f ca="1">IF(ISNUMBER(OFFSET(INDIRECT("'"&amp;'DATA for charts'!S$5&amp;"'!$c1"),$A25-1,0)),OFFSET(INDIRECT("'"&amp;'DATA for charts'!S$5&amp;"'!$c1"),$A25-1,0),NA())</f>
        <v>#N/A</v>
      </c>
      <c r="T25" s="22" t="e">
        <f t="shared" ca="1" si="27"/>
        <v>#N/A</v>
      </c>
      <c r="U25" s="22" t="e">
        <f t="shared" ca="1" si="28"/>
        <v>#N/A</v>
      </c>
      <c r="V25" s="22" t="e">
        <f t="shared" ca="1" si="29"/>
        <v>#N/A</v>
      </c>
      <c r="W25" s="20"/>
      <c r="X25" s="477" t="s">
        <v>763</v>
      </c>
      <c r="Y25" s="24">
        <f t="shared" ref="Y25:AO25" ca="1" si="38">IF(AND(ISNUMBER(C32),ISNUMBER(C$21)),C32-C$21,NA())</f>
        <v>1.4340000000000002</v>
      </c>
      <c r="Z25" s="24">
        <f t="shared" ca="1" si="38"/>
        <v>1.3074232223052005</v>
      </c>
      <c r="AA25" s="24">
        <f t="shared" ca="1" si="38"/>
        <v>1.5260000000000007</v>
      </c>
      <c r="AB25" s="24">
        <f t="shared" ca="1" si="38"/>
        <v>1.2917506381803827</v>
      </c>
      <c r="AC25" s="24">
        <f t="shared" ca="1" si="38"/>
        <v>1.6129999999999995</v>
      </c>
      <c r="AD25" s="24">
        <f t="shared" ca="1" si="38"/>
        <v>1.6363199999999996</v>
      </c>
      <c r="AE25" s="24" t="e">
        <f t="shared" ca="1" si="38"/>
        <v>#N/A</v>
      </c>
      <c r="AF25" s="24" t="e">
        <f t="shared" ca="1" si="38"/>
        <v>#N/A</v>
      </c>
      <c r="AG25" s="24" t="e">
        <f t="shared" ca="1" si="38"/>
        <v>#N/A</v>
      </c>
      <c r="AH25" s="24" t="e">
        <f t="shared" ca="1" si="38"/>
        <v>#N/A</v>
      </c>
      <c r="AI25" s="24" t="e">
        <f t="shared" ca="1" si="38"/>
        <v>#N/A</v>
      </c>
      <c r="AJ25" s="24" t="e">
        <f t="shared" ca="1" si="38"/>
        <v>#N/A</v>
      </c>
      <c r="AK25" s="24" t="e">
        <f t="shared" ca="1" si="38"/>
        <v>#N/A</v>
      </c>
      <c r="AL25" s="24" t="e">
        <f t="shared" ca="1" si="38"/>
        <v>#N/A</v>
      </c>
      <c r="AM25" s="24" t="e">
        <f t="shared" ca="1" si="38"/>
        <v>#N/A</v>
      </c>
      <c r="AN25" s="24" t="e">
        <f t="shared" ca="1" si="38"/>
        <v>#N/A</v>
      </c>
      <c r="AO25" s="24" t="e">
        <f t="shared" ca="1" si="38"/>
        <v>#N/A</v>
      </c>
      <c r="AP25" s="24" t="e">
        <f t="shared" ca="1" si="36"/>
        <v>#N/A</v>
      </c>
      <c r="AQ25" s="24" t="e">
        <f t="shared" ca="1" si="37"/>
        <v>#N/A</v>
      </c>
    </row>
    <row r="26" spans="1:43" s="1" customFormat="1" ht="51">
      <c r="A26" s="220">
        <f t="shared" si="34"/>
        <v>75</v>
      </c>
      <c r="B26" s="148" t="s">
        <v>382</v>
      </c>
      <c r="C26" s="24">
        <f ca="1">IF(ISNUMBER(OFFSET(INDIRECT("'"&amp;'DATA for charts'!C$5&amp;"'!$c1"),$A26-1,0)),OFFSET(INDIRECT("'"&amp;'DATA for charts'!C$5&amp;"'!$c1"),$A26-1,0),NA())</f>
        <v>0</v>
      </c>
      <c r="D26" s="24">
        <f ca="1">IF(ISNUMBER(OFFSET(INDIRECT("'"&amp;'DATA for charts'!D$5&amp;"'!$c1"),$A26-1,0)),OFFSET(INDIRECT("'"&amp;'DATA for charts'!D$5&amp;"'!$c1"),$A26-1,0),NA())</f>
        <v>0</v>
      </c>
      <c r="E26" s="24">
        <f ca="1">IF(ISNUMBER(OFFSET(INDIRECT("'"&amp;'DATA for charts'!E$5&amp;"'!$c1"),$A26-1,0)),OFFSET(INDIRECT("'"&amp;'DATA for charts'!E$5&amp;"'!$c1"),$A26-1,0),NA())</f>
        <v>0</v>
      </c>
      <c r="F26" s="24">
        <f ca="1">IF(ISNUMBER(OFFSET(INDIRECT("'"&amp;'DATA for charts'!F$5&amp;"'!$c1"),$A26-1,0)),OFFSET(INDIRECT("'"&amp;'DATA for charts'!F$5&amp;"'!$c1"),$A26-1,0),NA())</f>
        <v>0</v>
      </c>
      <c r="G26" s="24">
        <f ca="1">IF(ISNUMBER(OFFSET(INDIRECT("'"&amp;'DATA for charts'!G$5&amp;"'!$c1"),$A26-1,0)),OFFSET(INDIRECT("'"&amp;'DATA for charts'!G$5&amp;"'!$c1"),$A26-1,0),NA())</f>
        <v>0</v>
      </c>
      <c r="H26" s="24">
        <f ca="1">IF(ISNUMBER(OFFSET(INDIRECT("'"&amp;'DATA for charts'!H$5&amp;"'!$c1"),$A26-1,0)),OFFSET(INDIRECT("'"&amp;'DATA for charts'!H$5&amp;"'!$c1"),$A26-1,0),NA())</f>
        <v>0</v>
      </c>
      <c r="I26" s="24" t="e">
        <f ca="1">IF(ISNUMBER(OFFSET(INDIRECT("'"&amp;'DATA for charts'!I$5&amp;"'!$c1"),$A26-1,0)),OFFSET(INDIRECT("'"&amp;'DATA for charts'!I$5&amp;"'!$c1"),$A26-1,0),NA())</f>
        <v>#N/A</v>
      </c>
      <c r="J26" s="24" t="e">
        <f ca="1">IF(ISNUMBER(OFFSET(INDIRECT("'"&amp;'DATA for charts'!J$5&amp;"'!$c1"),$A26-1,0)),OFFSET(INDIRECT("'"&amp;'DATA for charts'!J$5&amp;"'!$c1"),$A26-1,0),NA())</f>
        <v>#N/A</v>
      </c>
      <c r="K26" s="24" t="e">
        <f ca="1">IF(ISNUMBER(OFFSET(INDIRECT("'"&amp;'DATA for charts'!K$5&amp;"'!$c1"),$A26-1,0)),OFFSET(INDIRECT("'"&amp;'DATA for charts'!K$5&amp;"'!$c1"),$A26-1,0),NA())</f>
        <v>#N/A</v>
      </c>
      <c r="L26" s="24" t="e">
        <f ca="1">IF(ISNUMBER(OFFSET(INDIRECT("'"&amp;'DATA for charts'!L$5&amp;"'!$c1"),$A26-1,0)),OFFSET(INDIRECT("'"&amp;'DATA for charts'!L$5&amp;"'!$c1"),$A26-1,0),NA())</f>
        <v>#N/A</v>
      </c>
      <c r="M26" s="24" t="e">
        <f ca="1">IF(ISNUMBER(OFFSET(INDIRECT("'"&amp;'DATA for charts'!M$5&amp;"'!$c1"),$A26-1,0)),OFFSET(INDIRECT("'"&amp;'DATA for charts'!M$5&amp;"'!$c1"),$A26-1,0),NA())</f>
        <v>#N/A</v>
      </c>
      <c r="N26" s="24" t="e">
        <f ca="1">IF(ISNUMBER(OFFSET(INDIRECT("'"&amp;'DATA for charts'!N$5&amp;"'!$c1"),$A26-1,0)),OFFSET(INDIRECT("'"&amp;'DATA for charts'!N$5&amp;"'!$c1"),$A26-1,0),NA())</f>
        <v>#N/A</v>
      </c>
      <c r="O26" s="24" t="e">
        <f ca="1">IF(ISNUMBER(OFFSET(INDIRECT("'"&amp;'DATA for charts'!O$5&amp;"'!$c1"),$A26-1,0)),OFFSET(INDIRECT("'"&amp;'DATA for charts'!O$5&amp;"'!$c1"),$A26-1,0),NA())</f>
        <v>#N/A</v>
      </c>
      <c r="P26" s="24" t="e">
        <f ca="1">IF(ISNUMBER(OFFSET(INDIRECT("'"&amp;'DATA for charts'!P$5&amp;"'!$c1"),$A26-1,0)),OFFSET(INDIRECT("'"&amp;'DATA for charts'!P$5&amp;"'!$c1"),$A26-1,0),NA())</f>
        <v>#N/A</v>
      </c>
      <c r="Q26" s="24" t="e">
        <f ca="1">IF(ISNUMBER(OFFSET(INDIRECT("'"&amp;'DATA for charts'!Q$5&amp;"'!$c1"),$A26-1,0)),OFFSET(INDIRECT("'"&amp;'DATA for charts'!Q$5&amp;"'!$c1"),$A26-1,0),NA())</f>
        <v>#N/A</v>
      </c>
      <c r="R26" s="24" t="e">
        <f ca="1">IF(ISNUMBER(OFFSET(INDIRECT("'"&amp;'DATA for charts'!R$5&amp;"'!$c1"),$A26-1,0)),OFFSET(INDIRECT("'"&amp;'DATA for charts'!R$5&amp;"'!$c1"),$A26-1,0),NA())</f>
        <v>#N/A</v>
      </c>
      <c r="S26" s="24" t="e">
        <f ca="1">IF(ISNUMBER(OFFSET(INDIRECT("'"&amp;'DATA for charts'!S$5&amp;"'!$c1"),$A26-1,0)),OFFSET(INDIRECT("'"&amp;'DATA for charts'!S$5&amp;"'!$c1"),$A26-1,0),NA())</f>
        <v>#N/A</v>
      </c>
      <c r="T26" s="22" t="e">
        <f t="shared" ca="1" si="27"/>
        <v>#N/A</v>
      </c>
      <c r="U26" s="22" t="e">
        <f t="shared" ca="1" si="28"/>
        <v>#N/A</v>
      </c>
      <c r="V26" s="22" t="e">
        <f t="shared" ca="1" si="29"/>
        <v>#N/A</v>
      </c>
      <c r="W26" s="20"/>
      <c r="X26" s="477" t="s">
        <v>766</v>
      </c>
      <c r="Y26" s="24">
        <f t="shared" ref="Y26:Y27" ca="1" si="39">IF(AND(ISNUMBER(C33),ISNUMBER(C$21)),C33-C$21,NA())</f>
        <v>-1.831</v>
      </c>
      <c r="Z26" s="24">
        <f t="shared" ref="Z26:Z27" ca="1" si="40">IF(AND(ISNUMBER(D33),ISNUMBER(D$21)),D33-D$21,NA())</f>
        <v>-2.2066532223528998</v>
      </c>
      <c r="AA26" s="24">
        <f t="shared" ref="AA26:AA27" ca="1" si="41">IF(AND(ISNUMBER(E33),ISNUMBER(E$21)),E33-E$21,NA())</f>
        <v>-2.3149999999999995</v>
      </c>
      <c r="AB26" s="24">
        <f t="shared" ref="AB26:AB27" ca="1" si="42">IF(AND(ISNUMBER(F33),ISNUMBER(F$21)),F33-F$21,NA())</f>
        <v>-2.1447067487890412</v>
      </c>
      <c r="AC26" s="24">
        <f t="shared" ref="AC26:AC27" ca="1" si="43">IF(AND(ISNUMBER(G33),ISNUMBER(G$21)),G33-G$21,NA())</f>
        <v>-2.2299000000000002</v>
      </c>
      <c r="AD26" s="24">
        <f t="shared" ref="AD26:AD27" ca="1" si="44">IF(AND(ISNUMBER(H33),ISNUMBER(H$21)),H33-H$21,NA())</f>
        <v>-2.2172900000000002</v>
      </c>
      <c r="AE26" s="24" t="e">
        <f t="shared" ref="AE26:AE27" ca="1" si="45">IF(AND(ISNUMBER(I33),ISNUMBER(I$21)),I33-I$21,NA())</f>
        <v>#N/A</v>
      </c>
      <c r="AF26" s="24" t="e">
        <f t="shared" ref="AF26:AF27" ca="1" si="46">IF(AND(ISNUMBER(J33),ISNUMBER(J$21)),J33-J$21,NA())</f>
        <v>#N/A</v>
      </c>
      <c r="AG26" s="24" t="e">
        <f t="shared" ref="AG26:AG27" ca="1" si="47">IF(AND(ISNUMBER(K33),ISNUMBER(K$21)),K33-K$21,NA())</f>
        <v>#N/A</v>
      </c>
      <c r="AH26" s="24" t="e">
        <f t="shared" ref="AH26:AH27" ca="1" si="48">IF(AND(ISNUMBER(L33),ISNUMBER(L$21)),L33-L$21,NA())</f>
        <v>#N/A</v>
      </c>
      <c r="AI26" s="24" t="e">
        <f t="shared" ref="AI26:AI27" ca="1" si="49">IF(AND(ISNUMBER(M33),ISNUMBER(M$21)),M33-M$21,NA())</f>
        <v>#N/A</v>
      </c>
      <c r="AJ26" s="24" t="e">
        <f t="shared" ref="AJ26:AJ27" ca="1" si="50">IF(AND(ISNUMBER(N33),ISNUMBER(N$21)),N33-N$21,NA())</f>
        <v>#N/A</v>
      </c>
      <c r="AK26" s="24" t="e">
        <f t="shared" ref="AK26:AK27" ca="1" si="51">IF(AND(ISNUMBER(O33),ISNUMBER(O$21)),O33-O$21,NA())</f>
        <v>#N/A</v>
      </c>
      <c r="AL26" s="24" t="e">
        <f t="shared" ref="AL26:AL27" ca="1" si="52">IF(AND(ISNUMBER(P33),ISNUMBER(P$21)),P33-P$21,NA())</f>
        <v>#N/A</v>
      </c>
      <c r="AM26" s="24" t="e">
        <f t="shared" ref="AM26:AM27" ca="1" si="53">IF(AND(ISNUMBER(Q33),ISNUMBER(Q$21)),Q33-Q$21,NA())</f>
        <v>#N/A</v>
      </c>
      <c r="AN26" s="24" t="e">
        <f t="shared" ref="AN26:AN27" ca="1" si="54">IF(AND(ISNUMBER(R33),ISNUMBER(R$21)),R33-R$21,NA())</f>
        <v>#N/A</v>
      </c>
      <c r="AO26" s="24" t="e">
        <f t="shared" ref="AO26:AO27" ca="1" si="55">IF(AND(ISNUMBER(S33),ISNUMBER(S$21)),S33-S$21,NA())</f>
        <v>#N/A</v>
      </c>
      <c r="AP26" s="24" t="e">
        <f t="shared" ref="AP26:AP31" ca="1" si="56">MIN(Y26:AN26)</f>
        <v>#N/A</v>
      </c>
      <c r="AQ26" s="24" t="e">
        <f t="shared" ref="AQ26:AQ31" ca="1" si="57">MAX(Y26:AN26)</f>
        <v>#N/A</v>
      </c>
    </row>
    <row r="27" spans="1:43" s="1" customFormat="1" ht="51">
      <c r="A27" s="468"/>
      <c r="B27" s="469" t="s">
        <v>761</v>
      </c>
      <c r="C27" s="470"/>
      <c r="D27" s="470"/>
      <c r="E27" s="470"/>
      <c r="F27" s="470"/>
      <c r="G27" s="470"/>
      <c r="H27" s="470"/>
      <c r="I27" s="470"/>
      <c r="J27" s="470"/>
      <c r="K27" s="470"/>
      <c r="L27" s="470"/>
      <c r="M27" s="470"/>
      <c r="N27" s="470"/>
      <c r="O27" s="470"/>
      <c r="P27" s="470"/>
      <c r="Q27" s="470"/>
      <c r="R27" s="470"/>
      <c r="S27" s="470"/>
      <c r="T27" s="471"/>
      <c r="U27" s="471"/>
      <c r="V27" s="471"/>
      <c r="W27" s="20"/>
      <c r="X27" s="477" t="s">
        <v>767</v>
      </c>
      <c r="Y27" s="24">
        <f t="shared" ca="1" si="39"/>
        <v>0.48200000000000021</v>
      </c>
      <c r="Z27" s="24">
        <f t="shared" ca="1" si="40"/>
        <v>0.58167290297424978</v>
      </c>
      <c r="AA27" s="24">
        <f t="shared" ca="1" si="41"/>
        <v>0.5990000000000002</v>
      </c>
      <c r="AB27" s="24">
        <f t="shared" ca="1" si="42"/>
        <v>0.55274562594022658</v>
      </c>
      <c r="AC27" s="24">
        <f t="shared" ca="1" si="43"/>
        <v>0.54150000000000009</v>
      </c>
      <c r="AD27" s="24">
        <f t="shared" ca="1" si="44"/>
        <v>0.53861999999999988</v>
      </c>
      <c r="AE27" s="24" t="e">
        <f t="shared" ca="1" si="45"/>
        <v>#N/A</v>
      </c>
      <c r="AF27" s="24" t="e">
        <f t="shared" ca="1" si="46"/>
        <v>#N/A</v>
      </c>
      <c r="AG27" s="24" t="e">
        <f t="shared" ca="1" si="47"/>
        <v>#N/A</v>
      </c>
      <c r="AH27" s="24" t="e">
        <f t="shared" ca="1" si="48"/>
        <v>#N/A</v>
      </c>
      <c r="AI27" s="24" t="e">
        <f t="shared" ca="1" si="49"/>
        <v>#N/A</v>
      </c>
      <c r="AJ27" s="24" t="e">
        <f t="shared" ca="1" si="50"/>
        <v>#N/A</v>
      </c>
      <c r="AK27" s="24" t="e">
        <f t="shared" ca="1" si="51"/>
        <v>#N/A</v>
      </c>
      <c r="AL27" s="24" t="e">
        <f t="shared" ca="1" si="52"/>
        <v>#N/A</v>
      </c>
      <c r="AM27" s="24" t="e">
        <f t="shared" ca="1" si="53"/>
        <v>#N/A</v>
      </c>
      <c r="AN27" s="24" t="e">
        <f t="shared" ca="1" si="54"/>
        <v>#N/A</v>
      </c>
      <c r="AO27" s="24" t="e">
        <f t="shared" ca="1" si="55"/>
        <v>#N/A</v>
      </c>
      <c r="AP27" s="24" t="e">
        <f t="shared" ca="1" si="56"/>
        <v>#N/A</v>
      </c>
      <c r="AQ27" s="24" t="e">
        <f t="shared" ca="1" si="57"/>
        <v>#N/A</v>
      </c>
    </row>
    <row r="28" spans="1:43" s="1" customFormat="1" ht="51">
      <c r="A28" s="472">
        <f t="shared" ref="A28:A29" si="58">A$8</f>
        <v>0</v>
      </c>
      <c r="B28" s="473" t="s">
        <v>87</v>
      </c>
      <c r="C28" s="471" t="str">
        <f t="shared" ref="C28:S28" ca="1" si="59">C$7</f>
        <v/>
      </c>
      <c r="D28" s="471" t="str">
        <f t="shared" ca="1" si="59"/>
        <v/>
      </c>
      <c r="E28" s="471" t="str">
        <f t="shared" ca="1" si="59"/>
        <v/>
      </c>
      <c r="F28" s="471" t="str">
        <f t="shared" ca="1" si="59"/>
        <v/>
      </c>
      <c r="G28" s="471" t="str">
        <f t="shared" ca="1" si="59"/>
        <v/>
      </c>
      <c r="H28" s="471" t="str">
        <f t="shared" ca="1" si="59"/>
        <v/>
      </c>
      <c r="I28" s="471" t="str">
        <f t="shared" ca="1" si="59"/>
        <v/>
      </c>
      <c r="J28" s="471" t="str">
        <f t="shared" ca="1" si="59"/>
        <v/>
      </c>
      <c r="K28" s="471" t="str">
        <f t="shared" ca="1" si="59"/>
        <v/>
      </c>
      <c r="L28" s="471" t="str">
        <f t="shared" ca="1" si="59"/>
        <v/>
      </c>
      <c r="M28" s="471" t="str">
        <f t="shared" ca="1" si="59"/>
        <v/>
      </c>
      <c r="N28" s="471" t="str">
        <f t="shared" ca="1" si="59"/>
        <v/>
      </c>
      <c r="O28" s="471" t="str">
        <f t="shared" ca="1" si="59"/>
        <v/>
      </c>
      <c r="P28" s="471" t="str">
        <f t="shared" ca="1" si="59"/>
        <v/>
      </c>
      <c r="Q28" s="471" t="str">
        <f t="shared" ca="1" si="59"/>
        <v/>
      </c>
      <c r="R28" s="471" t="str">
        <f t="shared" ca="1" si="59"/>
        <v/>
      </c>
      <c r="S28" s="471" t="str">
        <f t="shared" ca="1" si="59"/>
        <v/>
      </c>
      <c r="T28" s="474" t="s">
        <v>22</v>
      </c>
      <c r="U28" s="474" t="s">
        <v>23</v>
      </c>
      <c r="V28" s="474"/>
      <c r="W28" s="20"/>
      <c r="X28" s="477" t="s">
        <v>768</v>
      </c>
      <c r="Y28" s="24">
        <f ca="1">IF(AND(ISNUMBER(C35),ISNUMBER(C$34)),C35-C$34,NA())</f>
        <v>-1.823</v>
      </c>
      <c r="Z28" s="24">
        <f t="shared" ref="Z28:AO28" ca="1" si="60">IF(AND(ISNUMBER(D35),ISNUMBER(D$34)),D35-D$34,NA())</f>
        <v>-2.1591644258073686</v>
      </c>
      <c r="AA28" s="24">
        <f t="shared" ca="1" si="60"/>
        <v>-2.2610000000000001</v>
      </c>
      <c r="AB28" s="24">
        <f t="shared" ca="1" si="60"/>
        <v>-2.0752231887375494</v>
      </c>
      <c r="AC28" s="24">
        <f t="shared" ca="1" si="60"/>
        <v>-2.1714000000000002</v>
      </c>
      <c r="AD28" s="24">
        <f t="shared" ca="1" si="60"/>
        <v>-2.1504300000000005</v>
      </c>
      <c r="AE28" s="24" t="e">
        <f t="shared" ca="1" si="60"/>
        <v>#N/A</v>
      </c>
      <c r="AF28" s="24" t="e">
        <f t="shared" ca="1" si="60"/>
        <v>#N/A</v>
      </c>
      <c r="AG28" s="24" t="e">
        <f t="shared" ca="1" si="60"/>
        <v>#N/A</v>
      </c>
      <c r="AH28" s="24" t="e">
        <f t="shared" ca="1" si="60"/>
        <v>#N/A</v>
      </c>
      <c r="AI28" s="24" t="e">
        <f t="shared" ca="1" si="60"/>
        <v>#N/A</v>
      </c>
      <c r="AJ28" s="24" t="e">
        <f t="shared" ca="1" si="60"/>
        <v>#N/A</v>
      </c>
      <c r="AK28" s="24" t="e">
        <f t="shared" ca="1" si="60"/>
        <v>#N/A</v>
      </c>
      <c r="AL28" s="24" t="e">
        <f t="shared" ca="1" si="60"/>
        <v>#N/A</v>
      </c>
      <c r="AM28" s="24" t="e">
        <f t="shared" ca="1" si="60"/>
        <v>#N/A</v>
      </c>
      <c r="AN28" s="24" t="e">
        <f t="shared" ca="1" si="60"/>
        <v>#N/A</v>
      </c>
      <c r="AO28" s="24" t="e">
        <f t="shared" ca="1" si="60"/>
        <v>#N/A</v>
      </c>
      <c r="AP28" s="24" t="e">
        <f t="shared" ca="1" si="56"/>
        <v>#N/A</v>
      </c>
      <c r="AQ28" s="24" t="e">
        <f t="shared" ca="1" si="57"/>
        <v>#N/A</v>
      </c>
    </row>
    <row r="29" spans="1:43" s="1" customFormat="1" ht="51">
      <c r="A29" s="472">
        <f t="shared" si="58"/>
        <v>0</v>
      </c>
      <c r="B29" s="475"/>
      <c r="C29" s="471" t="str">
        <f t="shared" ref="C29:S29" ca="1" si="61">C$8</f>
        <v>BSIMAC</v>
      </c>
      <c r="D29" s="471" t="str">
        <f t="shared" ca="1" si="61"/>
        <v>CSE</v>
      </c>
      <c r="E29" s="471" t="str">
        <f t="shared" ca="1" si="61"/>
        <v>DeST</v>
      </c>
      <c r="F29" s="471" t="str">
        <f t="shared" ca="1" si="61"/>
        <v>EnergyPlus</v>
      </c>
      <c r="G29" s="471" t="str">
        <f t="shared" ca="1" si="61"/>
        <v>ESP-r</v>
      </c>
      <c r="H29" s="471" t="str">
        <f t="shared" ca="1" si="61"/>
        <v>TRNSYS</v>
      </c>
      <c r="I29" s="471" t="str">
        <f t="shared" ca="1" si="61"/>
        <v>TestSpec-Alt</v>
      </c>
      <c r="J29" s="471">
        <f t="shared" ca="1" si="61"/>
        <v>0</v>
      </c>
      <c r="K29" s="471">
        <f t="shared" ca="1" si="61"/>
        <v>0</v>
      </c>
      <c r="L29" s="471">
        <f t="shared" ca="1" si="61"/>
        <v>0</v>
      </c>
      <c r="M29" s="471">
        <f t="shared" ca="1" si="61"/>
        <v>0</v>
      </c>
      <c r="N29" s="471">
        <f t="shared" ca="1" si="61"/>
        <v>0</v>
      </c>
      <c r="O29" s="471">
        <f t="shared" ca="1" si="61"/>
        <v>0</v>
      </c>
      <c r="P29" s="471">
        <f t="shared" ca="1" si="61"/>
        <v>0</v>
      </c>
      <c r="Q29" s="471">
        <f t="shared" ca="1" si="61"/>
        <v>0</v>
      </c>
      <c r="R29" s="471">
        <f t="shared" ca="1" si="61"/>
        <v>0</v>
      </c>
      <c r="S29" s="471" t="str">
        <f t="shared" ca="1" si="61"/>
        <v>Tested Prg</v>
      </c>
      <c r="T29" s="474" t="s">
        <v>13</v>
      </c>
      <c r="U29" s="474" t="s">
        <v>13</v>
      </c>
      <c r="V29" s="474" t="s">
        <v>137</v>
      </c>
      <c r="W29" s="20"/>
      <c r="X29" s="477" t="s">
        <v>769</v>
      </c>
      <c r="Y29" s="24">
        <f ca="1">IF(AND(ISNUMBER(C37),ISNUMBER(C$45)),C37-C$45,NA())</f>
        <v>-1.006</v>
      </c>
      <c r="Z29" s="24">
        <f t="shared" ref="Z29:AO29" ca="1" si="62">IF(AND(ISNUMBER(D37),ISNUMBER(D$45)),D37-D$45,NA())</f>
        <v>-1.13312518747323</v>
      </c>
      <c r="AA29" s="24">
        <f t="shared" ca="1" si="62"/>
        <v>-1.325</v>
      </c>
      <c r="AB29" s="24">
        <f t="shared" ca="1" si="62"/>
        <v>-1.2527452691016168</v>
      </c>
      <c r="AC29" s="24">
        <f t="shared" ca="1" si="62"/>
        <v>-1.2336</v>
      </c>
      <c r="AD29" s="24">
        <f t="shared" ca="1" si="62"/>
        <v>-1.363559</v>
      </c>
      <c r="AE29" s="24" t="e">
        <f t="shared" ca="1" si="62"/>
        <v>#N/A</v>
      </c>
      <c r="AF29" s="24" t="e">
        <f t="shared" ca="1" si="62"/>
        <v>#N/A</v>
      </c>
      <c r="AG29" s="24" t="e">
        <f t="shared" ca="1" si="62"/>
        <v>#N/A</v>
      </c>
      <c r="AH29" s="24" t="e">
        <f t="shared" ca="1" si="62"/>
        <v>#N/A</v>
      </c>
      <c r="AI29" s="24" t="e">
        <f t="shared" ca="1" si="62"/>
        <v>#N/A</v>
      </c>
      <c r="AJ29" s="24" t="e">
        <f t="shared" ca="1" si="62"/>
        <v>#N/A</v>
      </c>
      <c r="AK29" s="24" t="e">
        <f t="shared" ca="1" si="62"/>
        <v>#N/A</v>
      </c>
      <c r="AL29" s="24" t="e">
        <f t="shared" ca="1" si="62"/>
        <v>#N/A</v>
      </c>
      <c r="AM29" s="24" t="e">
        <f t="shared" ca="1" si="62"/>
        <v>#N/A</v>
      </c>
      <c r="AN29" s="24" t="e">
        <f t="shared" ca="1" si="62"/>
        <v>#N/A</v>
      </c>
      <c r="AO29" s="24" t="e">
        <f t="shared" ca="1" si="62"/>
        <v>#N/A</v>
      </c>
      <c r="AP29" s="24" t="e">
        <f t="shared" ca="1" si="56"/>
        <v>#N/A</v>
      </c>
      <c r="AQ29" s="24" t="e">
        <f t="shared" ca="1" si="57"/>
        <v>#N/A</v>
      </c>
    </row>
    <row r="30" spans="1:43" s="1" customFormat="1" ht="51">
      <c r="A30" s="534">
        <f>A21</f>
        <v>70</v>
      </c>
      <c r="B30" s="148" t="s">
        <v>377</v>
      </c>
      <c r="C30" s="535">
        <f ca="1">C21</f>
        <v>4.05</v>
      </c>
      <c r="D30" s="535">
        <f t="shared" ref="D30:V30" ca="1" si="63">D21</f>
        <v>3.9927549886298999</v>
      </c>
      <c r="E30" s="535">
        <f t="shared" ca="1" si="63"/>
        <v>4.0469999999999997</v>
      </c>
      <c r="F30" s="535">
        <f t="shared" ca="1" si="63"/>
        <v>4.324374337528349</v>
      </c>
      <c r="G30" s="535">
        <f t="shared" ca="1" si="63"/>
        <v>4.3620000000000001</v>
      </c>
      <c r="H30" s="535">
        <f t="shared" ca="1" si="63"/>
        <v>4.5035500000000006</v>
      </c>
      <c r="I30" s="535" t="e">
        <f t="shared" ca="1" si="63"/>
        <v>#N/A</v>
      </c>
      <c r="J30" s="535" t="e">
        <f t="shared" ca="1" si="63"/>
        <v>#N/A</v>
      </c>
      <c r="K30" s="535" t="e">
        <f t="shared" ca="1" si="63"/>
        <v>#N/A</v>
      </c>
      <c r="L30" s="535" t="e">
        <f t="shared" ca="1" si="63"/>
        <v>#N/A</v>
      </c>
      <c r="M30" s="535" t="e">
        <f t="shared" ca="1" si="63"/>
        <v>#N/A</v>
      </c>
      <c r="N30" s="535" t="e">
        <f t="shared" ca="1" si="63"/>
        <v>#N/A</v>
      </c>
      <c r="O30" s="535" t="e">
        <f t="shared" ca="1" si="63"/>
        <v>#N/A</v>
      </c>
      <c r="P30" s="535" t="e">
        <f t="shared" ca="1" si="63"/>
        <v>#N/A</v>
      </c>
      <c r="Q30" s="535" t="e">
        <f t="shared" ca="1" si="63"/>
        <v>#N/A</v>
      </c>
      <c r="R30" s="535" t="e">
        <f t="shared" ca="1" si="63"/>
        <v>#N/A</v>
      </c>
      <c r="S30" s="535" t="e">
        <f t="shared" ca="1" si="63"/>
        <v>#N/A</v>
      </c>
      <c r="T30" s="535" t="e">
        <f t="shared" ca="1" si="63"/>
        <v>#N/A</v>
      </c>
      <c r="U30" s="535" t="e">
        <f t="shared" ca="1" si="63"/>
        <v>#N/A</v>
      </c>
      <c r="V30" s="535" t="e">
        <f t="shared" ca="1" si="63"/>
        <v>#N/A</v>
      </c>
      <c r="W30" s="20"/>
      <c r="X30" s="477" t="s">
        <v>770</v>
      </c>
      <c r="Y30" s="24">
        <f t="shared" ref="Y30:AO30" ca="1" si="64">IF(AND(ISNUMBER(C38),ISNUMBER(C$45)),C38-C$45,NA())</f>
        <v>1.0750000000000002</v>
      </c>
      <c r="Z30" s="24">
        <f t="shared" ca="1" si="64"/>
        <v>0.74131883006291011</v>
      </c>
      <c r="AA30" s="24">
        <f t="shared" ca="1" si="64"/>
        <v>0.68799999999999994</v>
      </c>
      <c r="AB30" s="24">
        <f t="shared" ca="1" si="64"/>
        <v>0.70563247976870103</v>
      </c>
      <c r="AC30" s="24">
        <f t="shared" ca="1" si="64"/>
        <v>0.69860000000000011</v>
      </c>
      <c r="AD30" s="24">
        <f t="shared" ca="1" si="64"/>
        <v>0.72238000000000002</v>
      </c>
      <c r="AE30" s="24" t="e">
        <f t="shared" ca="1" si="64"/>
        <v>#N/A</v>
      </c>
      <c r="AF30" s="24" t="e">
        <f t="shared" ca="1" si="64"/>
        <v>#N/A</v>
      </c>
      <c r="AG30" s="24" t="e">
        <f t="shared" ca="1" si="64"/>
        <v>#N/A</v>
      </c>
      <c r="AH30" s="24" t="e">
        <f t="shared" ca="1" si="64"/>
        <v>#N/A</v>
      </c>
      <c r="AI30" s="24" t="e">
        <f t="shared" ca="1" si="64"/>
        <v>#N/A</v>
      </c>
      <c r="AJ30" s="24" t="e">
        <f t="shared" ca="1" si="64"/>
        <v>#N/A</v>
      </c>
      <c r="AK30" s="24" t="e">
        <f t="shared" ca="1" si="64"/>
        <v>#N/A</v>
      </c>
      <c r="AL30" s="24" t="e">
        <f t="shared" ca="1" si="64"/>
        <v>#N/A</v>
      </c>
      <c r="AM30" s="24" t="e">
        <f t="shared" ca="1" si="64"/>
        <v>#N/A</v>
      </c>
      <c r="AN30" s="24" t="e">
        <f t="shared" ca="1" si="64"/>
        <v>#N/A</v>
      </c>
      <c r="AO30" s="24" t="e">
        <f t="shared" ca="1" si="64"/>
        <v>#N/A</v>
      </c>
      <c r="AP30" s="24" t="e">
        <f t="shared" ca="1" si="56"/>
        <v>#N/A</v>
      </c>
      <c r="AQ30" s="24" t="e">
        <f t="shared" ca="1" si="57"/>
        <v>#N/A</v>
      </c>
    </row>
    <row r="31" spans="1:43" s="1" customFormat="1" ht="51">
      <c r="A31" s="476">
        <v>76</v>
      </c>
      <c r="B31" s="477" t="s">
        <v>753</v>
      </c>
      <c r="C31" s="24">
        <f ca="1">IF(ISNUMBER(OFFSET(INDIRECT("'"&amp;'DATA for charts'!C$5&amp;"'!$c1"),$A31-1,0)),OFFSET(INDIRECT("'"&amp;'DATA for charts'!C$5&amp;"'!$c1"),$A31-1,0),NA())</f>
        <v>3.5739999999999998</v>
      </c>
      <c r="D31" s="24">
        <f ca="1">IF(ISNUMBER(OFFSET(INDIRECT("'"&amp;'DATA for charts'!D$5&amp;"'!$c1"),$A31-1,0)),OFFSET(INDIRECT("'"&amp;'DATA for charts'!D$5&amp;"'!$c1"),$A31-1,0),NA())</f>
        <v>3.6019587841208889</v>
      </c>
      <c r="E31" s="24">
        <f ca="1">IF(ISNUMBER(OFFSET(INDIRECT("'"&amp;'DATA for charts'!E$5&amp;"'!$c1"),$A31-1,0)),OFFSET(INDIRECT("'"&amp;'DATA for charts'!E$5&amp;"'!$c1"),$A31-1,0),NA())</f>
        <v>3.8210000000000002</v>
      </c>
      <c r="F31" s="24">
        <f ca="1">IF(ISNUMBER(OFFSET(INDIRECT("'"&amp;'DATA for charts'!F$5&amp;"'!$c1"),$A31-1,0)),OFFSET(INDIRECT("'"&amp;'DATA for charts'!F$5&amp;"'!$c1"),$A31-1,0),NA())</f>
        <v>3.7067371577640666</v>
      </c>
      <c r="G31" s="24">
        <f ca="1">IF(ISNUMBER(OFFSET(INDIRECT("'"&amp;'DATA for charts'!G$5&amp;"'!$c1"),$A31-1,0)),OFFSET(INDIRECT("'"&amp;'DATA for charts'!G$5&amp;"'!$c1"),$A31-1,0),NA())</f>
        <v>3.7869999999999999</v>
      </c>
      <c r="H31" s="24">
        <f ca="1">IF(ISNUMBER(OFFSET(INDIRECT("'"&amp;'DATA for charts'!H$5&amp;"'!$c1"),$A31-1,0)),OFFSET(INDIRECT("'"&amp;'DATA for charts'!H$5&amp;"'!$c1"),$A31-1,0),NA())</f>
        <v>3.78966</v>
      </c>
      <c r="I31" s="24" t="e">
        <f ca="1">IF(ISNUMBER(OFFSET(INDIRECT("'"&amp;'DATA for charts'!I$5&amp;"'!$c1"),$A31-1,0)),OFFSET(INDIRECT("'"&amp;'DATA for charts'!I$5&amp;"'!$c1"),$A31-1,0),NA())</f>
        <v>#N/A</v>
      </c>
      <c r="J31" s="24" t="e">
        <f ca="1">IF(ISNUMBER(OFFSET(INDIRECT("'"&amp;'DATA for charts'!J$5&amp;"'!$c1"),$A31-1,0)),OFFSET(INDIRECT("'"&amp;'DATA for charts'!J$5&amp;"'!$c1"),$A31-1,0),NA())</f>
        <v>#N/A</v>
      </c>
      <c r="K31" s="24" t="e">
        <f ca="1">IF(ISNUMBER(OFFSET(INDIRECT("'"&amp;'DATA for charts'!K$5&amp;"'!$c1"),$A31-1,0)),OFFSET(INDIRECT("'"&amp;'DATA for charts'!K$5&amp;"'!$c1"),$A31-1,0),NA())</f>
        <v>#N/A</v>
      </c>
      <c r="L31" s="24" t="e">
        <f ca="1">IF(ISNUMBER(OFFSET(INDIRECT("'"&amp;'DATA for charts'!L$5&amp;"'!$c1"),$A31-1,0)),OFFSET(INDIRECT("'"&amp;'DATA for charts'!L$5&amp;"'!$c1"),$A31-1,0),NA())</f>
        <v>#N/A</v>
      </c>
      <c r="M31" s="24" t="e">
        <f ca="1">IF(ISNUMBER(OFFSET(INDIRECT("'"&amp;'DATA for charts'!M$5&amp;"'!$c1"),$A31-1,0)),OFFSET(INDIRECT("'"&amp;'DATA for charts'!M$5&amp;"'!$c1"),$A31-1,0),NA())</f>
        <v>#N/A</v>
      </c>
      <c r="N31" s="24" t="e">
        <f ca="1">IF(ISNUMBER(OFFSET(INDIRECT("'"&amp;'DATA for charts'!N$5&amp;"'!$c1"),$A31-1,0)),OFFSET(INDIRECT("'"&amp;'DATA for charts'!N$5&amp;"'!$c1"),$A31-1,0),NA())</f>
        <v>#N/A</v>
      </c>
      <c r="O31" s="24" t="e">
        <f ca="1">IF(ISNUMBER(OFFSET(INDIRECT("'"&amp;'DATA for charts'!O$5&amp;"'!$c1"),$A31-1,0)),OFFSET(INDIRECT("'"&amp;'DATA for charts'!O$5&amp;"'!$c1"),$A31-1,0),NA())</f>
        <v>#N/A</v>
      </c>
      <c r="P31" s="24" t="e">
        <f ca="1">IF(ISNUMBER(OFFSET(INDIRECT("'"&amp;'DATA for charts'!P$5&amp;"'!$c1"),$A31-1,0)),OFFSET(INDIRECT("'"&amp;'DATA for charts'!P$5&amp;"'!$c1"),$A31-1,0),NA())</f>
        <v>#N/A</v>
      </c>
      <c r="Q31" s="24" t="e">
        <f ca="1">IF(ISNUMBER(OFFSET(INDIRECT("'"&amp;'DATA for charts'!Q$5&amp;"'!$c1"),$A31-1,0)),OFFSET(INDIRECT("'"&amp;'DATA for charts'!Q$5&amp;"'!$c1"),$A31-1,0),NA())</f>
        <v>#N/A</v>
      </c>
      <c r="R31" s="24" t="e">
        <f ca="1">IF(ISNUMBER(OFFSET(INDIRECT("'"&amp;'DATA for charts'!R$5&amp;"'!$c1"),$A31-1,0)),OFFSET(INDIRECT("'"&amp;'DATA for charts'!R$5&amp;"'!$c1"),$A31-1,0),NA())</f>
        <v>#N/A</v>
      </c>
      <c r="S31" s="24" t="e">
        <f ca="1">IF(ISNUMBER(OFFSET(INDIRECT("'"&amp;'DATA for charts'!S$5&amp;"'!$c1"),$A31-1,0)),OFFSET(INDIRECT("'"&amp;'DATA for charts'!S$5&amp;"'!$c1"),$A31-1,0),NA())</f>
        <v>#N/A</v>
      </c>
      <c r="T31" s="22" t="e">
        <f t="shared" ref="T31:T39" ca="1" si="65">MIN(C31:J31)</f>
        <v>#N/A</v>
      </c>
      <c r="U31" s="22" t="e">
        <f t="shared" ref="U31:U39" ca="1" si="66">MAX(C31:J31)</f>
        <v>#N/A</v>
      </c>
      <c r="V31" s="22" t="e">
        <f t="shared" ref="V31:V39" ca="1" si="67">AVERAGE(C31:J31)</f>
        <v>#N/A</v>
      </c>
      <c r="W31" s="20"/>
      <c r="X31" s="477" t="s">
        <v>771</v>
      </c>
      <c r="Y31" s="24">
        <f ca="1">IF(AND(ISNUMBER(C39),ISNUMBER(C$38)),C39-C$38,NA())</f>
        <v>-1.4710000000000001</v>
      </c>
      <c r="Z31" s="24">
        <f t="shared" ref="Z31:AO31" ca="1" si="68">IF(AND(ISNUMBER(D39),ISNUMBER(D$38)),D39-D$38,NA())</f>
        <v>-1.3650285257390702</v>
      </c>
      <c r="AA31" s="24">
        <f t="shared" ca="1" si="68"/>
        <v>-1.5089999999999999</v>
      </c>
      <c r="AB31" s="24">
        <f t="shared" ca="1" si="68"/>
        <v>-1.3628307830141786</v>
      </c>
      <c r="AC31" s="24">
        <f t="shared" ca="1" si="68"/>
        <v>-1.3785000000000001</v>
      </c>
      <c r="AD31" s="24">
        <f t="shared" ca="1" si="68"/>
        <v>-1.4593700000000001</v>
      </c>
      <c r="AE31" s="24" t="e">
        <f t="shared" ca="1" si="68"/>
        <v>#N/A</v>
      </c>
      <c r="AF31" s="24" t="e">
        <f t="shared" ca="1" si="68"/>
        <v>#N/A</v>
      </c>
      <c r="AG31" s="24" t="e">
        <f t="shared" ca="1" si="68"/>
        <v>#N/A</v>
      </c>
      <c r="AH31" s="24" t="e">
        <f t="shared" ca="1" si="68"/>
        <v>#N/A</v>
      </c>
      <c r="AI31" s="24" t="e">
        <f t="shared" ca="1" si="68"/>
        <v>#N/A</v>
      </c>
      <c r="AJ31" s="24" t="e">
        <f t="shared" ca="1" si="68"/>
        <v>#N/A</v>
      </c>
      <c r="AK31" s="24" t="e">
        <f t="shared" ca="1" si="68"/>
        <v>#N/A</v>
      </c>
      <c r="AL31" s="24" t="e">
        <f t="shared" ca="1" si="68"/>
        <v>#N/A</v>
      </c>
      <c r="AM31" s="24" t="e">
        <f t="shared" ca="1" si="68"/>
        <v>#N/A</v>
      </c>
      <c r="AN31" s="24" t="e">
        <f t="shared" ca="1" si="68"/>
        <v>#N/A</v>
      </c>
      <c r="AO31" s="24" t="e">
        <f t="shared" ca="1" si="68"/>
        <v>#N/A</v>
      </c>
      <c r="AP31" s="24" t="e">
        <f t="shared" ca="1" si="56"/>
        <v>#N/A</v>
      </c>
      <c r="AQ31" s="24" t="e">
        <f t="shared" ca="1" si="57"/>
        <v>#N/A</v>
      </c>
    </row>
    <row r="32" spans="1:43" s="1" customFormat="1" ht="38.25">
      <c r="A32" s="476">
        <f>A31+1</f>
        <v>77</v>
      </c>
      <c r="B32" s="477" t="s">
        <v>754</v>
      </c>
      <c r="C32" s="24">
        <f ca="1">IF(ISNUMBER(OFFSET(INDIRECT("'"&amp;'DATA for charts'!C$5&amp;"'!$c1"),$A32-1,0)),OFFSET(INDIRECT("'"&amp;'DATA for charts'!C$5&amp;"'!$c1"),$A32-1,0),NA())</f>
        <v>5.484</v>
      </c>
      <c r="D32" s="24">
        <f ca="1">IF(ISNUMBER(OFFSET(INDIRECT("'"&amp;'DATA for charts'!D$5&amp;"'!$c1"),$A32-1,0)),OFFSET(INDIRECT("'"&amp;'DATA for charts'!D$5&amp;"'!$c1"),$A32-1,0),NA())</f>
        <v>5.3001782109351003</v>
      </c>
      <c r="E32" s="24">
        <f ca="1">IF(ISNUMBER(OFFSET(INDIRECT("'"&amp;'DATA for charts'!E$5&amp;"'!$c1"),$A32-1,0)),OFFSET(INDIRECT("'"&amp;'DATA for charts'!E$5&amp;"'!$c1"),$A32-1,0),NA())</f>
        <v>5.5730000000000004</v>
      </c>
      <c r="F32" s="24">
        <f ca="1">IF(ISNUMBER(OFFSET(INDIRECT("'"&amp;'DATA for charts'!F$5&amp;"'!$c1"),$A32-1,0)),OFFSET(INDIRECT("'"&amp;'DATA for charts'!F$5&amp;"'!$c1"),$A32-1,0),NA())</f>
        <v>5.6161249757087317</v>
      </c>
      <c r="G32" s="24">
        <f ca="1">IF(ISNUMBER(OFFSET(INDIRECT("'"&amp;'DATA for charts'!G$5&amp;"'!$c1"),$A32-1,0)),OFFSET(INDIRECT("'"&amp;'DATA for charts'!G$5&amp;"'!$c1"),$A32-1,0),NA())</f>
        <v>5.9749999999999996</v>
      </c>
      <c r="H32" s="24">
        <f ca="1">IF(ISNUMBER(OFFSET(INDIRECT("'"&amp;'DATA for charts'!H$5&amp;"'!$c1"),$A32-1,0)),OFFSET(INDIRECT("'"&amp;'DATA for charts'!H$5&amp;"'!$c1"),$A32-1,0),NA())</f>
        <v>6.1398700000000002</v>
      </c>
      <c r="I32" s="24" t="e">
        <f ca="1">IF(ISNUMBER(OFFSET(INDIRECT("'"&amp;'DATA for charts'!I$5&amp;"'!$c1"),$A32-1,0)),OFFSET(INDIRECT("'"&amp;'DATA for charts'!I$5&amp;"'!$c1"),$A32-1,0),NA())</f>
        <v>#N/A</v>
      </c>
      <c r="J32" s="24" t="e">
        <f ca="1">IF(ISNUMBER(OFFSET(INDIRECT("'"&amp;'DATA for charts'!J$5&amp;"'!$c1"),$A32-1,0)),OFFSET(INDIRECT("'"&amp;'DATA for charts'!J$5&amp;"'!$c1"),$A32-1,0),NA())</f>
        <v>#N/A</v>
      </c>
      <c r="K32" s="24" t="e">
        <f ca="1">IF(ISNUMBER(OFFSET(INDIRECT("'"&amp;'DATA for charts'!K$5&amp;"'!$c1"),$A32-1,0)),OFFSET(INDIRECT("'"&amp;'DATA for charts'!K$5&amp;"'!$c1"),$A32-1,0),NA())</f>
        <v>#N/A</v>
      </c>
      <c r="L32" s="24" t="e">
        <f ca="1">IF(ISNUMBER(OFFSET(INDIRECT("'"&amp;'DATA for charts'!L$5&amp;"'!$c1"),$A32-1,0)),OFFSET(INDIRECT("'"&amp;'DATA for charts'!L$5&amp;"'!$c1"),$A32-1,0),NA())</f>
        <v>#N/A</v>
      </c>
      <c r="M32" s="24" t="e">
        <f ca="1">IF(ISNUMBER(OFFSET(INDIRECT("'"&amp;'DATA for charts'!M$5&amp;"'!$c1"),$A32-1,0)),OFFSET(INDIRECT("'"&amp;'DATA for charts'!M$5&amp;"'!$c1"),$A32-1,0),NA())</f>
        <v>#N/A</v>
      </c>
      <c r="N32" s="24" t="e">
        <f ca="1">IF(ISNUMBER(OFFSET(INDIRECT("'"&amp;'DATA for charts'!N$5&amp;"'!$c1"),$A32-1,0)),OFFSET(INDIRECT("'"&amp;'DATA for charts'!N$5&amp;"'!$c1"),$A32-1,0),NA())</f>
        <v>#N/A</v>
      </c>
      <c r="O32" s="24" t="e">
        <f ca="1">IF(ISNUMBER(OFFSET(INDIRECT("'"&amp;'DATA for charts'!O$5&amp;"'!$c1"),$A32-1,0)),OFFSET(INDIRECT("'"&amp;'DATA for charts'!O$5&amp;"'!$c1"),$A32-1,0),NA())</f>
        <v>#N/A</v>
      </c>
      <c r="P32" s="24" t="e">
        <f ca="1">IF(ISNUMBER(OFFSET(INDIRECT("'"&amp;'DATA for charts'!P$5&amp;"'!$c1"),$A32-1,0)),OFFSET(INDIRECT("'"&amp;'DATA for charts'!P$5&amp;"'!$c1"),$A32-1,0),NA())</f>
        <v>#N/A</v>
      </c>
      <c r="Q32" s="24" t="e">
        <f ca="1">IF(ISNUMBER(OFFSET(INDIRECT("'"&amp;'DATA for charts'!Q$5&amp;"'!$c1"),$A32-1,0)),OFFSET(INDIRECT("'"&amp;'DATA for charts'!Q$5&amp;"'!$c1"),$A32-1,0),NA())</f>
        <v>#N/A</v>
      </c>
      <c r="R32" s="24" t="e">
        <f ca="1">IF(ISNUMBER(OFFSET(INDIRECT("'"&amp;'DATA for charts'!R$5&amp;"'!$c1"),$A32-1,0)),OFFSET(INDIRECT("'"&amp;'DATA for charts'!R$5&amp;"'!$c1"),$A32-1,0),NA())</f>
        <v>#N/A</v>
      </c>
      <c r="S32" s="24" t="e">
        <f ca="1">IF(ISNUMBER(OFFSET(INDIRECT("'"&amp;'DATA for charts'!S$5&amp;"'!$c1"),$A32-1,0)),OFFSET(INDIRECT("'"&amp;'DATA for charts'!S$5&amp;"'!$c1"),$A32-1,0),NA())</f>
        <v>#N/A</v>
      </c>
      <c r="T32" s="22" t="e">
        <f t="shared" ca="1" si="65"/>
        <v>#N/A</v>
      </c>
      <c r="U32" s="22" t="e">
        <f t="shared" ca="1" si="66"/>
        <v>#N/A</v>
      </c>
      <c r="V32" s="22" t="e">
        <f t="shared" ca="1" si="67"/>
        <v>#N/A</v>
      </c>
      <c r="W32" s="20"/>
      <c r="X32" s="149"/>
      <c r="Y32" s="20"/>
      <c r="Z32" s="20"/>
      <c r="AA32" s="20"/>
      <c r="AB32" s="20"/>
      <c r="AC32" s="20"/>
      <c r="AD32" s="20"/>
      <c r="AE32" s="20"/>
      <c r="AF32" s="20"/>
      <c r="AG32" s="20"/>
      <c r="AH32" s="20"/>
      <c r="AI32" s="20"/>
      <c r="AJ32" s="20"/>
      <c r="AK32" s="20"/>
      <c r="AL32" s="20"/>
      <c r="AM32" s="20"/>
      <c r="AN32" s="20"/>
      <c r="AO32" s="20"/>
      <c r="AP32" s="23"/>
      <c r="AQ32" s="23"/>
    </row>
    <row r="33" spans="1:43" s="1" customFormat="1" ht="51">
      <c r="A33" s="476">
        <f>A32+1</f>
        <v>78</v>
      </c>
      <c r="B33" s="477" t="s">
        <v>755</v>
      </c>
      <c r="C33" s="24">
        <f ca="1">IF(ISNUMBER(OFFSET(INDIRECT("'"&amp;'DATA for charts'!C$5&amp;"'!$c1"),$A33-1,0)),OFFSET(INDIRECT("'"&amp;'DATA for charts'!C$5&amp;"'!$c1"),$A33-1,0),NA())</f>
        <v>2.2189999999999999</v>
      </c>
      <c r="D33" s="24">
        <f ca="1">IF(ISNUMBER(OFFSET(INDIRECT("'"&amp;'DATA for charts'!D$5&amp;"'!$c1"),$A33-1,0)),OFFSET(INDIRECT("'"&amp;'DATA for charts'!D$5&amp;"'!$c1"),$A33-1,0),NA())</f>
        <v>1.786101766277</v>
      </c>
      <c r="E33" s="24">
        <f ca="1">IF(ISNUMBER(OFFSET(INDIRECT("'"&amp;'DATA for charts'!E$5&amp;"'!$c1"),$A33-1,0)),OFFSET(INDIRECT("'"&amp;'DATA for charts'!E$5&amp;"'!$c1"),$A33-1,0),NA())</f>
        <v>1.732</v>
      </c>
      <c r="F33" s="24">
        <f ca="1">IF(ISNUMBER(OFFSET(INDIRECT("'"&amp;'DATA for charts'!F$5&amp;"'!$c1"),$A33-1,0)),OFFSET(INDIRECT("'"&amp;'DATA for charts'!F$5&amp;"'!$c1"),$A33-1,0),NA())</f>
        <v>2.1796675887393078</v>
      </c>
      <c r="G33" s="24">
        <f ca="1">IF(ISNUMBER(OFFSET(INDIRECT("'"&amp;'DATA for charts'!G$5&amp;"'!$c1"),$A33-1,0)),OFFSET(INDIRECT("'"&amp;'DATA for charts'!G$5&amp;"'!$c1"),$A33-1,0),NA())</f>
        <v>2.1320999999999999</v>
      </c>
      <c r="H33" s="24">
        <f ca="1">IF(ISNUMBER(OFFSET(INDIRECT("'"&amp;'DATA for charts'!H$5&amp;"'!$c1"),$A33-1,0)),OFFSET(INDIRECT("'"&amp;'DATA for charts'!H$5&amp;"'!$c1"),$A33-1,0),NA())</f>
        <v>2.2862600000000004</v>
      </c>
      <c r="I33" s="24" t="e">
        <f ca="1">IF(ISNUMBER(OFFSET(INDIRECT("'"&amp;'DATA for charts'!I$5&amp;"'!$c1"),$A33-1,0)),OFFSET(INDIRECT("'"&amp;'DATA for charts'!I$5&amp;"'!$c1"),$A33-1,0),NA())</f>
        <v>#N/A</v>
      </c>
      <c r="J33" s="24" t="e">
        <f ca="1">IF(ISNUMBER(OFFSET(INDIRECT("'"&amp;'DATA for charts'!J$5&amp;"'!$c1"),$A33-1,0)),OFFSET(INDIRECT("'"&amp;'DATA for charts'!J$5&amp;"'!$c1"),$A33-1,0),NA())</f>
        <v>#N/A</v>
      </c>
      <c r="K33" s="24" t="e">
        <f ca="1">IF(ISNUMBER(OFFSET(INDIRECT("'"&amp;'DATA for charts'!K$5&amp;"'!$c1"),$A33-1,0)),OFFSET(INDIRECT("'"&amp;'DATA for charts'!K$5&amp;"'!$c1"),$A33-1,0),NA())</f>
        <v>#N/A</v>
      </c>
      <c r="L33" s="24" t="e">
        <f ca="1">IF(ISNUMBER(OFFSET(INDIRECT("'"&amp;'DATA for charts'!L$5&amp;"'!$c1"),$A33-1,0)),OFFSET(INDIRECT("'"&amp;'DATA for charts'!L$5&amp;"'!$c1"),$A33-1,0),NA())</f>
        <v>#N/A</v>
      </c>
      <c r="M33" s="24" t="e">
        <f ca="1">IF(ISNUMBER(OFFSET(INDIRECT("'"&amp;'DATA for charts'!M$5&amp;"'!$c1"),$A33-1,0)),OFFSET(INDIRECT("'"&amp;'DATA for charts'!M$5&amp;"'!$c1"),$A33-1,0),NA())</f>
        <v>#N/A</v>
      </c>
      <c r="N33" s="24" t="e">
        <f ca="1">IF(ISNUMBER(OFFSET(INDIRECT("'"&amp;'DATA for charts'!N$5&amp;"'!$c1"),$A33-1,0)),OFFSET(INDIRECT("'"&amp;'DATA for charts'!N$5&amp;"'!$c1"),$A33-1,0),NA())</f>
        <v>#N/A</v>
      </c>
      <c r="O33" s="24" t="e">
        <f ca="1">IF(ISNUMBER(OFFSET(INDIRECT("'"&amp;'DATA for charts'!O$5&amp;"'!$c1"),$A33-1,0)),OFFSET(INDIRECT("'"&amp;'DATA for charts'!O$5&amp;"'!$c1"),$A33-1,0),NA())</f>
        <v>#N/A</v>
      </c>
      <c r="P33" s="24" t="e">
        <f ca="1">IF(ISNUMBER(OFFSET(INDIRECT("'"&amp;'DATA for charts'!P$5&amp;"'!$c1"),$A33-1,0)),OFFSET(INDIRECT("'"&amp;'DATA for charts'!P$5&amp;"'!$c1"),$A33-1,0),NA())</f>
        <v>#N/A</v>
      </c>
      <c r="Q33" s="24" t="e">
        <f ca="1">IF(ISNUMBER(OFFSET(INDIRECT("'"&amp;'DATA for charts'!Q$5&amp;"'!$c1"),$A33-1,0)),OFFSET(INDIRECT("'"&amp;'DATA for charts'!Q$5&amp;"'!$c1"),$A33-1,0),NA())</f>
        <v>#N/A</v>
      </c>
      <c r="R33" s="24" t="e">
        <f ca="1">IF(ISNUMBER(OFFSET(INDIRECT("'"&amp;'DATA for charts'!R$5&amp;"'!$c1"),$A33-1,0)),OFFSET(INDIRECT("'"&amp;'DATA for charts'!R$5&amp;"'!$c1"),$A33-1,0),NA())</f>
        <v>#N/A</v>
      </c>
      <c r="S33" s="24" t="e">
        <f ca="1">IF(ISNUMBER(OFFSET(INDIRECT("'"&amp;'DATA for charts'!S$5&amp;"'!$c1"),$A33-1,0)),OFFSET(INDIRECT("'"&amp;'DATA for charts'!S$5&amp;"'!$c1"),$A33-1,0),NA())</f>
        <v>#N/A</v>
      </c>
      <c r="T33" s="22" t="e">
        <f t="shared" ca="1" si="65"/>
        <v>#N/A</v>
      </c>
      <c r="U33" s="22" t="e">
        <f t="shared" ca="1" si="66"/>
        <v>#N/A</v>
      </c>
      <c r="V33" s="22" t="e">
        <f t="shared" ca="1" si="67"/>
        <v>#N/A</v>
      </c>
      <c r="W33" s="20"/>
      <c r="X33" s="149"/>
      <c r="Y33" s="20"/>
      <c r="Z33" s="20"/>
      <c r="AA33" s="20"/>
      <c r="AB33" s="20"/>
      <c r="AC33" s="20"/>
      <c r="AD33" s="20"/>
      <c r="AE33" s="20"/>
      <c r="AF33" s="20"/>
      <c r="AG33" s="20"/>
      <c r="AH33" s="20"/>
      <c r="AI33" s="20"/>
      <c r="AJ33" s="20"/>
      <c r="AK33" s="20"/>
      <c r="AL33" s="20"/>
      <c r="AM33" s="20"/>
      <c r="AN33" s="20"/>
      <c r="AO33" s="20"/>
      <c r="AP33" s="23"/>
      <c r="AQ33" s="23"/>
    </row>
    <row r="34" spans="1:43" s="1" customFormat="1" ht="51">
      <c r="A34" s="476">
        <f>A33+1</f>
        <v>79</v>
      </c>
      <c r="B34" s="477" t="s">
        <v>759</v>
      </c>
      <c r="C34" s="24">
        <f ca="1">IF(ISNUMBER(OFFSET(INDIRECT("'"&amp;'DATA for charts'!C$5&amp;"'!$c1"),$A34-1,0)),OFFSET(INDIRECT("'"&amp;'DATA for charts'!C$5&amp;"'!$c1"),$A34-1,0),NA())</f>
        <v>4.532</v>
      </c>
      <c r="D34" s="24">
        <f ca="1">IF(ISNUMBER(OFFSET(INDIRECT("'"&amp;'DATA for charts'!D$5&amp;"'!$c1"),$A34-1,0)),OFFSET(INDIRECT("'"&amp;'DATA for charts'!D$5&amp;"'!$c1"),$A34-1,0),NA())</f>
        <v>4.5744278916041496</v>
      </c>
      <c r="E34" s="24">
        <f ca="1">IF(ISNUMBER(OFFSET(INDIRECT("'"&amp;'DATA for charts'!E$5&amp;"'!$c1"),$A34-1,0)),OFFSET(INDIRECT("'"&amp;'DATA for charts'!E$5&amp;"'!$c1"),$A34-1,0),NA())</f>
        <v>4.6459999999999999</v>
      </c>
      <c r="F34" s="24">
        <f ca="1">IF(ISNUMBER(OFFSET(INDIRECT("'"&amp;'DATA for charts'!F$5&amp;"'!$c1"),$A34-1,0)),OFFSET(INDIRECT("'"&amp;'DATA for charts'!F$5&amp;"'!$c1"),$A34-1,0),NA())</f>
        <v>4.8771199634685756</v>
      </c>
      <c r="G34" s="24">
        <f ca="1">IF(ISNUMBER(OFFSET(INDIRECT("'"&amp;'DATA for charts'!G$5&amp;"'!$c1"),$A34-1,0)),OFFSET(INDIRECT("'"&amp;'DATA for charts'!G$5&amp;"'!$c1"),$A34-1,0),NA())</f>
        <v>4.9035000000000002</v>
      </c>
      <c r="H34" s="24">
        <f ca="1">IF(ISNUMBER(OFFSET(INDIRECT("'"&amp;'DATA for charts'!H$5&amp;"'!$c1"),$A34-1,0)),OFFSET(INDIRECT("'"&amp;'DATA for charts'!H$5&amp;"'!$c1"),$A34-1,0),NA())</f>
        <v>5.0421700000000005</v>
      </c>
      <c r="I34" s="24" t="e">
        <f ca="1">IF(ISNUMBER(OFFSET(INDIRECT("'"&amp;'DATA for charts'!I$5&amp;"'!$c1"),$A34-1,0)),OFFSET(INDIRECT("'"&amp;'DATA for charts'!I$5&amp;"'!$c1"),$A34-1,0),NA())</f>
        <v>#N/A</v>
      </c>
      <c r="J34" s="24" t="e">
        <f ca="1">IF(ISNUMBER(OFFSET(INDIRECT("'"&amp;'DATA for charts'!J$5&amp;"'!$c1"),$A34-1,0)),OFFSET(INDIRECT("'"&amp;'DATA for charts'!J$5&amp;"'!$c1"),$A34-1,0),NA())</f>
        <v>#N/A</v>
      </c>
      <c r="K34" s="24" t="e">
        <f ca="1">IF(ISNUMBER(OFFSET(INDIRECT("'"&amp;'DATA for charts'!K$5&amp;"'!$c1"),$A34-1,0)),OFFSET(INDIRECT("'"&amp;'DATA for charts'!K$5&amp;"'!$c1"),$A34-1,0),NA())</f>
        <v>#N/A</v>
      </c>
      <c r="L34" s="24" t="e">
        <f ca="1">IF(ISNUMBER(OFFSET(INDIRECT("'"&amp;'DATA for charts'!L$5&amp;"'!$c1"),$A34-1,0)),OFFSET(INDIRECT("'"&amp;'DATA for charts'!L$5&amp;"'!$c1"),$A34-1,0),NA())</f>
        <v>#N/A</v>
      </c>
      <c r="M34" s="24" t="e">
        <f ca="1">IF(ISNUMBER(OFFSET(INDIRECT("'"&amp;'DATA for charts'!M$5&amp;"'!$c1"),$A34-1,0)),OFFSET(INDIRECT("'"&amp;'DATA for charts'!M$5&amp;"'!$c1"),$A34-1,0),NA())</f>
        <v>#N/A</v>
      </c>
      <c r="N34" s="24" t="e">
        <f ca="1">IF(ISNUMBER(OFFSET(INDIRECT("'"&amp;'DATA for charts'!N$5&amp;"'!$c1"),$A34-1,0)),OFFSET(INDIRECT("'"&amp;'DATA for charts'!N$5&amp;"'!$c1"),$A34-1,0),NA())</f>
        <v>#N/A</v>
      </c>
      <c r="O34" s="24" t="e">
        <f ca="1">IF(ISNUMBER(OFFSET(INDIRECT("'"&amp;'DATA for charts'!O$5&amp;"'!$c1"),$A34-1,0)),OFFSET(INDIRECT("'"&amp;'DATA for charts'!O$5&amp;"'!$c1"),$A34-1,0),NA())</f>
        <v>#N/A</v>
      </c>
      <c r="P34" s="24" t="e">
        <f ca="1">IF(ISNUMBER(OFFSET(INDIRECT("'"&amp;'DATA for charts'!P$5&amp;"'!$c1"),$A34-1,0)),OFFSET(INDIRECT("'"&amp;'DATA for charts'!P$5&amp;"'!$c1"),$A34-1,0),NA())</f>
        <v>#N/A</v>
      </c>
      <c r="Q34" s="24" t="e">
        <f ca="1">IF(ISNUMBER(OFFSET(INDIRECT("'"&amp;'DATA for charts'!Q$5&amp;"'!$c1"),$A34-1,0)),OFFSET(INDIRECT("'"&amp;'DATA for charts'!Q$5&amp;"'!$c1"),$A34-1,0),NA())</f>
        <v>#N/A</v>
      </c>
      <c r="R34" s="24" t="e">
        <f ca="1">IF(ISNUMBER(OFFSET(INDIRECT("'"&amp;'DATA for charts'!R$5&amp;"'!$c1"),$A34-1,0)),OFFSET(INDIRECT("'"&amp;'DATA for charts'!R$5&amp;"'!$c1"),$A34-1,0),NA())</f>
        <v>#N/A</v>
      </c>
      <c r="S34" s="24" t="e">
        <f ca="1">IF(ISNUMBER(OFFSET(INDIRECT("'"&amp;'DATA for charts'!S$5&amp;"'!$c1"),$A34-1,0)),OFFSET(INDIRECT("'"&amp;'DATA for charts'!S$5&amp;"'!$c1"),$A34-1,0),NA())</f>
        <v>#N/A</v>
      </c>
      <c r="T34" s="22" t="e">
        <f t="shared" ca="1" si="65"/>
        <v>#N/A</v>
      </c>
      <c r="U34" s="22" t="e">
        <f t="shared" ca="1" si="66"/>
        <v>#N/A</v>
      </c>
      <c r="V34" s="22" t="e">
        <f t="shared" ca="1" si="67"/>
        <v>#N/A</v>
      </c>
      <c r="W34" s="20"/>
      <c r="X34" s="149"/>
      <c r="Y34" s="20"/>
      <c r="Z34" s="20"/>
      <c r="AA34" s="20"/>
      <c r="AB34" s="20"/>
      <c r="AC34" s="20"/>
      <c r="AD34" s="20"/>
      <c r="AE34" s="20"/>
      <c r="AF34" s="20"/>
      <c r="AG34" s="20"/>
      <c r="AH34" s="20"/>
      <c r="AI34" s="20"/>
      <c r="AJ34" s="20"/>
      <c r="AK34" s="20"/>
      <c r="AL34" s="20"/>
      <c r="AM34" s="20"/>
      <c r="AN34" s="20"/>
      <c r="AO34" s="20"/>
      <c r="AP34" s="23"/>
      <c r="AQ34" s="23"/>
    </row>
    <row r="35" spans="1:43" s="1" customFormat="1" ht="51">
      <c r="A35" s="476">
        <f>A34+1</f>
        <v>80</v>
      </c>
      <c r="B35" s="477" t="s">
        <v>756</v>
      </c>
      <c r="C35" s="24">
        <f ca="1">IF(ISNUMBER(OFFSET(INDIRECT("'"&amp;'DATA for charts'!C$5&amp;"'!$c1"),$A35-1,0)),OFFSET(INDIRECT("'"&amp;'DATA for charts'!C$5&amp;"'!$c1"),$A35-1,0),NA())</f>
        <v>2.7090000000000001</v>
      </c>
      <c r="D35" s="24">
        <f ca="1">IF(ISNUMBER(OFFSET(INDIRECT("'"&amp;'DATA for charts'!D$5&amp;"'!$c1"),$A35-1,0)),OFFSET(INDIRECT("'"&amp;'DATA for charts'!D$5&amp;"'!$c1"),$A35-1,0),NA())</f>
        <v>2.4152634657967811</v>
      </c>
      <c r="E35" s="24">
        <f ca="1">IF(ISNUMBER(OFFSET(INDIRECT("'"&amp;'DATA for charts'!E$5&amp;"'!$c1"),$A35-1,0)),OFFSET(INDIRECT("'"&amp;'DATA for charts'!E$5&amp;"'!$c1"),$A35-1,0),NA())</f>
        <v>2.3849999999999998</v>
      </c>
      <c r="F35" s="24">
        <f ca="1">IF(ISNUMBER(OFFSET(INDIRECT("'"&amp;'DATA for charts'!F$5&amp;"'!$c1"),$A35-1,0)),OFFSET(INDIRECT("'"&amp;'DATA for charts'!F$5&amp;"'!$c1"),$A35-1,0),NA())</f>
        <v>2.8018967747310262</v>
      </c>
      <c r="G35" s="24">
        <f ca="1">IF(ISNUMBER(OFFSET(INDIRECT("'"&amp;'DATA for charts'!G$5&amp;"'!$c1"),$A35-1,0)),OFFSET(INDIRECT("'"&amp;'DATA for charts'!G$5&amp;"'!$c1"),$A35-1,0),NA())</f>
        <v>2.7321</v>
      </c>
      <c r="H35" s="24">
        <f ca="1">IF(ISNUMBER(OFFSET(INDIRECT("'"&amp;'DATA for charts'!H$5&amp;"'!$c1"),$A35-1,0)),OFFSET(INDIRECT("'"&amp;'DATA for charts'!H$5&amp;"'!$c1"),$A35-1,0),NA())</f>
        <v>2.89174</v>
      </c>
      <c r="I35" s="24" t="e">
        <f ca="1">IF(ISNUMBER(OFFSET(INDIRECT("'"&amp;'DATA for charts'!I$5&amp;"'!$c1"),$A35-1,0)),OFFSET(INDIRECT("'"&amp;'DATA for charts'!I$5&amp;"'!$c1"),$A35-1,0),NA())</f>
        <v>#N/A</v>
      </c>
      <c r="J35" s="24" t="e">
        <f ca="1">IF(ISNUMBER(OFFSET(INDIRECT("'"&amp;'DATA for charts'!J$5&amp;"'!$c1"),$A35-1,0)),OFFSET(INDIRECT("'"&amp;'DATA for charts'!J$5&amp;"'!$c1"),$A35-1,0),NA())</f>
        <v>#N/A</v>
      </c>
      <c r="K35" s="24" t="e">
        <f ca="1">IF(ISNUMBER(OFFSET(INDIRECT("'"&amp;'DATA for charts'!K$5&amp;"'!$c1"),$A35-1,0)),OFFSET(INDIRECT("'"&amp;'DATA for charts'!K$5&amp;"'!$c1"),$A35-1,0),NA())</f>
        <v>#N/A</v>
      </c>
      <c r="L35" s="24" t="e">
        <f ca="1">IF(ISNUMBER(OFFSET(INDIRECT("'"&amp;'DATA for charts'!L$5&amp;"'!$c1"),$A35-1,0)),OFFSET(INDIRECT("'"&amp;'DATA for charts'!L$5&amp;"'!$c1"),$A35-1,0),NA())</f>
        <v>#N/A</v>
      </c>
      <c r="M35" s="24" t="e">
        <f ca="1">IF(ISNUMBER(OFFSET(INDIRECT("'"&amp;'DATA for charts'!M$5&amp;"'!$c1"),$A35-1,0)),OFFSET(INDIRECT("'"&amp;'DATA for charts'!M$5&amp;"'!$c1"),$A35-1,0),NA())</f>
        <v>#N/A</v>
      </c>
      <c r="N35" s="24" t="e">
        <f ca="1">IF(ISNUMBER(OFFSET(INDIRECT("'"&amp;'DATA for charts'!N$5&amp;"'!$c1"),$A35-1,0)),OFFSET(INDIRECT("'"&amp;'DATA for charts'!N$5&amp;"'!$c1"),$A35-1,0),NA())</f>
        <v>#N/A</v>
      </c>
      <c r="O35" s="24" t="e">
        <f ca="1">IF(ISNUMBER(OFFSET(INDIRECT("'"&amp;'DATA for charts'!O$5&amp;"'!$c1"),$A35-1,0)),OFFSET(INDIRECT("'"&amp;'DATA for charts'!O$5&amp;"'!$c1"),$A35-1,0),NA())</f>
        <v>#N/A</v>
      </c>
      <c r="P35" s="24" t="e">
        <f ca="1">IF(ISNUMBER(OFFSET(INDIRECT("'"&amp;'DATA for charts'!P$5&amp;"'!$c1"),$A35-1,0)),OFFSET(INDIRECT("'"&amp;'DATA for charts'!P$5&amp;"'!$c1"),$A35-1,0),NA())</f>
        <v>#N/A</v>
      </c>
      <c r="Q35" s="24" t="e">
        <f ca="1">IF(ISNUMBER(OFFSET(INDIRECT("'"&amp;'DATA for charts'!Q$5&amp;"'!$c1"),$A35-1,0)),OFFSET(INDIRECT("'"&amp;'DATA for charts'!Q$5&amp;"'!$c1"),$A35-1,0),NA())</f>
        <v>#N/A</v>
      </c>
      <c r="R35" s="24" t="e">
        <f ca="1">IF(ISNUMBER(OFFSET(INDIRECT("'"&amp;'DATA for charts'!R$5&amp;"'!$c1"),$A35-1,0)),OFFSET(INDIRECT("'"&amp;'DATA for charts'!R$5&amp;"'!$c1"),$A35-1,0),NA())</f>
        <v>#N/A</v>
      </c>
      <c r="S35" s="24" t="e">
        <f ca="1">IF(ISNUMBER(OFFSET(INDIRECT("'"&amp;'DATA for charts'!S$5&amp;"'!$c1"),$A35-1,0)),OFFSET(INDIRECT("'"&amp;'DATA for charts'!S$5&amp;"'!$c1"),$A35-1,0),NA())</f>
        <v>#N/A</v>
      </c>
      <c r="T35" s="22" t="e">
        <f t="shared" ca="1" si="65"/>
        <v>#N/A</v>
      </c>
      <c r="U35" s="22" t="e">
        <f t="shared" ca="1" si="66"/>
        <v>#N/A</v>
      </c>
      <c r="V35" s="22" t="e">
        <f t="shared" ca="1" si="67"/>
        <v>#N/A</v>
      </c>
      <c r="W35" s="20"/>
      <c r="X35" s="149"/>
      <c r="Y35" s="20"/>
      <c r="Z35" s="20"/>
      <c r="AA35" s="20"/>
      <c r="AB35" s="20"/>
      <c r="AC35" s="20"/>
      <c r="AD35" s="20"/>
      <c r="AE35" s="20"/>
      <c r="AF35" s="20"/>
      <c r="AG35" s="20"/>
      <c r="AH35" s="20"/>
      <c r="AI35" s="20"/>
      <c r="AJ35" s="20"/>
      <c r="AK35" s="20"/>
      <c r="AL35" s="20"/>
      <c r="AM35" s="20"/>
      <c r="AN35" s="20"/>
      <c r="AO35" s="20"/>
      <c r="AP35" s="23"/>
      <c r="AQ35" s="23"/>
    </row>
    <row r="36" spans="1:43" s="1" customFormat="1" ht="38.25">
      <c r="A36" s="476">
        <f>A45</f>
        <v>81</v>
      </c>
      <c r="B36" s="148" t="s">
        <v>383</v>
      </c>
      <c r="C36" s="24">
        <f ca="1">C45</f>
        <v>1.726</v>
      </c>
      <c r="D36" s="24">
        <f t="shared" ref="D36:V36" ca="1" si="69">D45</f>
        <v>1.3788912826765301</v>
      </c>
      <c r="E36" s="24">
        <f t="shared" ca="1" si="69"/>
        <v>1.591</v>
      </c>
      <c r="F36" s="24">
        <f t="shared" ca="1" si="69"/>
        <v>1.663686669222239</v>
      </c>
      <c r="G36" s="24">
        <f t="shared" ca="1" si="69"/>
        <v>1.5847</v>
      </c>
      <c r="H36" s="24">
        <f t="shared" ca="1" si="69"/>
        <v>1.81403</v>
      </c>
      <c r="I36" s="24" t="e">
        <f t="shared" ca="1" si="69"/>
        <v>#N/A</v>
      </c>
      <c r="J36" s="24" t="e">
        <f t="shared" ca="1" si="69"/>
        <v>#N/A</v>
      </c>
      <c r="K36" s="24" t="e">
        <f t="shared" ca="1" si="69"/>
        <v>#N/A</v>
      </c>
      <c r="L36" s="24" t="e">
        <f t="shared" ca="1" si="69"/>
        <v>#N/A</v>
      </c>
      <c r="M36" s="24" t="e">
        <f t="shared" ca="1" si="69"/>
        <v>#N/A</v>
      </c>
      <c r="N36" s="24" t="e">
        <f t="shared" ca="1" si="69"/>
        <v>#N/A</v>
      </c>
      <c r="O36" s="24" t="e">
        <f t="shared" ca="1" si="69"/>
        <v>#N/A</v>
      </c>
      <c r="P36" s="24" t="e">
        <f t="shared" ca="1" si="69"/>
        <v>#N/A</v>
      </c>
      <c r="Q36" s="24" t="e">
        <f t="shared" ca="1" si="69"/>
        <v>#N/A</v>
      </c>
      <c r="R36" s="24" t="e">
        <f t="shared" ca="1" si="69"/>
        <v>#N/A</v>
      </c>
      <c r="S36" s="24" t="e">
        <f t="shared" ca="1" si="69"/>
        <v>#N/A</v>
      </c>
      <c r="T36" s="24" t="e">
        <f t="shared" ca="1" si="69"/>
        <v>#N/A</v>
      </c>
      <c r="U36" s="24" t="e">
        <f t="shared" ca="1" si="69"/>
        <v>#N/A</v>
      </c>
      <c r="V36" s="24" t="e">
        <f t="shared" ca="1" si="69"/>
        <v>#N/A</v>
      </c>
      <c r="W36" s="20"/>
      <c r="X36" s="149"/>
      <c r="Y36" s="20"/>
      <c r="Z36" s="20"/>
      <c r="AA36" s="20"/>
      <c r="AB36" s="20"/>
      <c r="AC36" s="20"/>
      <c r="AD36" s="20"/>
      <c r="AE36" s="20"/>
      <c r="AF36" s="20"/>
      <c r="AG36" s="20"/>
      <c r="AH36" s="20"/>
      <c r="AI36" s="20"/>
      <c r="AJ36" s="20"/>
      <c r="AK36" s="20"/>
      <c r="AL36" s="20"/>
      <c r="AM36" s="20"/>
      <c r="AN36" s="20"/>
      <c r="AO36" s="20"/>
      <c r="AP36" s="23"/>
      <c r="AQ36" s="23"/>
    </row>
    <row r="37" spans="1:43" s="1" customFormat="1" ht="51">
      <c r="A37" s="476">
        <v>88</v>
      </c>
      <c r="B37" s="477" t="s">
        <v>757</v>
      </c>
      <c r="C37" s="24">
        <f ca="1">IF(ISNUMBER(OFFSET(INDIRECT("'"&amp;'DATA for charts'!C$5&amp;"'!$c1"),$A37-1,0)),OFFSET(INDIRECT("'"&amp;'DATA for charts'!C$5&amp;"'!$c1"),$A37-1,0),NA())</f>
        <v>0.72</v>
      </c>
      <c r="D37" s="24">
        <f ca="1">IF(ISNUMBER(OFFSET(INDIRECT("'"&amp;'DATA for charts'!D$5&amp;"'!$c1"),$A37-1,0)),OFFSET(INDIRECT("'"&amp;'DATA for charts'!D$5&amp;"'!$c1"),$A37-1,0),NA())</f>
        <v>0.24576609520330001</v>
      </c>
      <c r="E37" s="24">
        <f ca="1">IF(ISNUMBER(OFFSET(INDIRECT("'"&amp;'DATA for charts'!E$5&amp;"'!$c1"),$A37-1,0)),OFFSET(INDIRECT("'"&amp;'DATA for charts'!E$5&amp;"'!$c1"),$A37-1,0),NA())</f>
        <v>0.26600000000000001</v>
      </c>
      <c r="F37" s="24">
        <f ca="1">IF(ISNUMBER(OFFSET(INDIRECT("'"&amp;'DATA for charts'!F$5&amp;"'!$c1"),$A37-1,0)),OFFSET(INDIRECT("'"&amp;'DATA for charts'!F$5&amp;"'!$c1"),$A37-1,0),NA())</f>
        <v>0.41094140012062214</v>
      </c>
      <c r="G37" s="24">
        <f ca="1">IF(ISNUMBER(OFFSET(INDIRECT("'"&amp;'DATA for charts'!G$5&amp;"'!$c1"),$A37-1,0)),OFFSET(INDIRECT("'"&amp;'DATA for charts'!G$5&amp;"'!$c1"),$A37-1,0),NA())</f>
        <v>0.35110000000000002</v>
      </c>
      <c r="H37" s="24">
        <f ca="1">IF(ISNUMBER(OFFSET(INDIRECT("'"&amp;'DATA for charts'!H$5&amp;"'!$c1"),$A37-1,0)),OFFSET(INDIRECT("'"&amp;'DATA for charts'!H$5&amp;"'!$c1"),$A37-1,0),NA())</f>
        <v>0.45047100000000001</v>
      </c>
      <c r="I37" s="24" t="e">
        <f ca="1">IF(ISNUMBER(OFFSET(INDIRECT("'"&amp;'DATA for charts'!I$5&amp;"'!$c1"),$A37-1,0)),OFFSET(INDIRECT("'"&amp;'DATA for charts'!I$5&amp;"'!$c1"),$A37-1,0),NA())</f>
        <v>#N/A</v>
      </c>
      <c r="J37" s="24" t="e">
        <f ca="1">IF(ISNUMBER(OFFSET(INDIRECT("'"&amp;'DATA for charts'!J$5&amp;"'!$c1"),$A37-1,0)),OFFSET(INDIRECT("'"&amp;'DATA for charts'!J$5&amp;"'!$c1"),$A37-1,0),NA())</f>
        <v>#N/A</v>
      </c>
      <c r="K37" s="24" t="e">
        <f ca="1">IF(ISNUMBER(OFFSET(INDIRECT("'"&amp;'DATA for charts'!K$5&amp;"'!$c1"),$A37-1,0)),OFFSET(INDIRECT("'"&amp;'DATA for charts'!K$5&amp;"'!$c1"),$A37-1,0),NA())</f>
        <v>#N/A</v>
      </c>
      <c r="L37" s="24" t="e">
        <f ca="1">IF(ISNUMBER(OFFSET(INDIRECT("'"&amp;'DATA for charts'!L$5&amp;"'!$c1"),$A37-1,0)),OFFSET(INDIRECT("'"&amp;'DATA for charts'!L$5&amp;"'!$c1"),$A37-1,0),NA())</f>
        <v>#N/A</v>
      </c>
      <c r="M37" s="24" t="e">
        <f ca="1">IF(ISNUMBER(OFFSET(INDIRECT("'"&amp;'DATA for charts'!M$5&amp;"'!$c1"),$A37-1,0)),OFFSET(INDIRECT("'"&amp;'DATA for charts'!M$5&amp;"'!$c1"),$A37-1,0),NA())</f>
        <v>#N/A</v>
      </c>
      <c r="N37" s="24" t="e">
        <f ca="1">IF(ISNUMBER(OFFSET(INDIRECT("'"&amp;'DATA for charts'!N$5&amp;"'!$c1"),$A37-1,0)),OFFSET(INDIRECT("'"&amp;'DATA for charts'!N$5&amp;"'!$c1"),$A37-1,0),NA())</f>
        <v>#N/A</v>
      </c>
      <c r="O37" s="24" t="e">
        <f ca="1">IF(ISNUMBER(OFFSET(INDIRECT("'"&amp;'DATA for charts'!O$5&amp;"'!$c1"),$A37-1,0)),OFFSET(INDIRECT("'"&amp;'DATA for charts'!O$5&amp;"'!$c1"),$A37-1,0),NA())</f>
        <v>#N/A</v>
      </c>
      <c r="P37" s="24" t="e">
        <f ca="1">IF(ISNUMBER(OFFSET(INDIRECT("'"&amp;'DATA for charts'!P$5&amp;"'!$c1"),$A37-1,0)),OFFSET(INDIRECT("'"&amp;'DATA for charts'!P$5&amp;"'!$c1"),$A37-1,0),NA())</f>
        <v>#N/A</v>
      </c>
      <c r="Q37" s="24" t="e">
        <f ca="1">IF(ISNUMBER(OFFSET(INDIRECT("'"&amp;'DATA for charts'!Q$5&amp;"'!$c1"),$A37-1,0)),OFFSET(INDIRECT("'"&amp;'DATA for charts'!Q$5&amp;"'!$c1"),$A37-1,0),NA())</f>
        <v>#N/A</v>
      </c>
      <c r="R37" s="24" t="e">
        <f ca="1">IF(ISNUMBER(OFFSET(INDIRECT("'"&amp;'DATA for charts'!R$5&amp;"'!$c1"),$A37-1,0)),OFFSET(INDIRECT("'"&amp;'DATA for charts'!R$5&amp;"'!$c1"),$A37-1,0),NA())</f>
        <v>#N/A</v>
      </c>
      <c r="S37" s="24" t="e">
        <f ca="1">IF(ISNUMBER(OFFSET(INDIRECT("'"&amp;'DATA for charts'!S$5&amp;"'!$c1"),$A37-1,0)),OFFSET(INDIRECT("'"&amp;'DATA for charts'!S$5&amp;"'!$c1"),$A37-1,0),NA())</f>
        <v>#N/A</v>
      </c>
      <c r="T37" s="22" t="e">
        <f t="shared" ca="1" si="65"/>
        <v>#N/A</v>
      </c>
      <c r="U37" s="22" t="e">
        <f t="shared" ca="1" si="66"/>
        <v>#N/A</v>
      </c>
      <c r="V37" s="22" t="e">
        <f t="shared" ca="1" si="67"/>
        <v>#N/A</v>
      </c>
      <c r="W37" s="20"/>
      <c r="X37" s="149"/>
      <c r="Y37" s="20"/>
      <c r="Z37" s="20"/>
      <c r="AA37" s="20"/>
      <c r="AB37" s="20"/>
      <c r="AC37" s="20"/>
      <c r="AD37" s="20"/>
      <c r="AE37" s="20"/>
      <c r="AF37" s="20"/>
      <c r="AG37" s="20"/>
      <c r="AH37" s="20"/>
      <c r="AI37" s="20"/>
      <c r="AJ37" s="20"/>
      <c r="AK37" s="20"/>
      <c r="AL37" s="20"/>
      <c r="AM37" s="20"/>
      <c r="AN37" s="20"/>
      <c r="AO37" s="20"/>
      <c r="AP37" s="23"/>
      <c r="AQ37" s="23"/>
    </row>
    <row r="38" spans="1:43" s="1" customFormat="1" ht="51">
      <c r="A38" s="476">
        <f t="shared" ref="A38:A39" si="70">A37+1</f>
        <v>89</v>
      </c>
      <c r="B38" s="477" t="s">
        <v>760</v>
      </c>
      <c r="C38" s="24">
        <f ca="1">IF(ISNUMBER(OFFSET(INDIRECT("'"&amp;'DATA for charts'!C$5&amp;"'!$c1"),$A38-1,0)),OFFSET(INDIRECT("'"&amp;'DATA for charts'!C$5&amp;"'!$c1"),$A38-1,0),NA())</f>
        <v>2.8010000000000002</v>
      </c>
      <c r="D38" s="24">
        <f ca="1">IF(ISNUMBER(OFFSET(INDIRECT("'"&amp;'DATA for charts'!D$5&amp;"'!$c1"),$A38-1,0)),OFFSET(INDIRECT("'"&amp;'DATA for charts'!D$5&amp;"'!$c1"),$A38-1,0),NA())</f>
        <v>2.1202101127394402</v>
      </c>
      <c r="E38" s="24">
        <f ca="1">IF(ISNUMBER(OFFSET(INDIRECT("'"&amp;'DATA for charts'!E$5&amp;"'!$c1"),$A38-1,0)),OFFSET(INDIRECT("'"&amp;'DATA for charts'!E$5&amp;"'!$c1"),$A38-1,0),NA())</f>
        <v>2.2789999999999999</v>
      </c>
      <c r="F38" s="24">
        <f ca="1">IF(ISNUMBER(OFFSET(INDIRECT("'"&amp;'DATA for charts'!F$5&amp;"'!$c1"),$A38-1,0)),OFFSET(INDIRECT("'"&amp;'DATA for charts'!F$5&amp;"'!$c1"),$A38-1,0),NA())</f>
        <v>2.36931914899094</v>
      </c>
      <c r="G38" s="24">
        <f ca="1">IF(ISNUMBER(OFFSET(INDIRECT("'"&amp;'DATA for charts'!G$5&amp;"'!$c1"),$A38-1,0)),OFFSET(INDIRECT("'"&amp;'DATA for charts'!G$5&amp;"'!$c1"),$A38-1,0),NA())</f>
        <v>2.2833000000000001</v>
      </c>
      <c r="H38" s="24">
        <f ca="1">IF(ISNUMBER(OFFSET(INDIRECT("'"&amp;'DATA for charts'!H$5&amp;"'!$c1"),$A38-1,0)),OFFSET(INDIRECT("'"&amp;'DATA for charts'!H$5&amp;"'!$c1"),$A38-1,0),NA())</f>
        <v>2.5364100000000001</v>
      </c>
      <c r="I38" s="24" t="e">
        <f ca="1">IF(ISNUMBER(OFFSET(INDIRECT("'"&amp;'DATA for charts'!I$5&amp;"'!$c1"),$A38-1,0)),OFFSET(INDIRECT("'"&amp;'DATA for charts'!I$5&amp;"'!$c1"),$A38-1,0),NA())</f>
        <v>#N/A</v>
      </c>
      <c r="J38" s="24" t="e">
        <f ca="1">IF(ISNUMBER(OFFSET(INDIRECT("'"&amp;'DATA for charts'!J$5&amp;"'!$c1"),$A38-1,0)),OFFSET(INDIRECT("'"&amp;'DATA for charts'!J$5&amp;"'!$c1"),$A38-1,0),NA())</f>
        <v>#N/A</v>
      </c>
      <c r="K38" s="24" t="e">
        <f ca="1">IF(ISNUMBER(OFFSET(INDIRECT("'"&amp;'DATA for charts'!K$5&amp;"'!$c1"),$A38-1,0)),OFFSET(INDIRECT("'"&amp;'DATA for charts'!K$5&amp;"'!$c1"),$A38-1,0),NA())</f>
        <v>#N/A</v>
      </c>
      <c r="L38" s="24" t="e">
        <f ca="1">IF(ISNUMBER(OFFSET(INDIRECT("'"&amp;'DATA for charts'!L$5&amp;"'!$c1"),$A38-1,0)),OFFSET(INDIRECT("'"&amp;'DATA for charts'!L$5&amp;"'!$c1"),$A38-1,0),NA())</f>
        <v>#N/A</v>
      </c>
      <c r="M38" s="24" t="e">
        <f ca="1">IF(ISNUMBER(OFFSET(INDIRECT("'"&amp;'DATA for charts'!M$5&amp;"'!$c1"),$A38-1,0)),OFFSET(INDIRECT("'"&amp;'DATA for charts'!M$5&amp;"'!$c1"),$A38-1,0),NA())</f>
        <v>#N/A</v>
      </c>
      <c r="N38" s="24" t="e">
        <f ca="1">IF(ISNUMBER(OFFSET(INDIRECT("'"&amp;'DATA for charts'!N$5&amp;"'!$c1"),$A38-1,0)),OFFSET(INDIRECT("'"&amp;'DATA for charts'!N$5&amp;"'!$c1"),$A38-1,0),NA())</f>
        <v>#N/A</v>
      </c>
      <c r="O38" s="24" t="e">
        <f ca="1">IF(ISNUMBER(OFFSET(INDIRECT("'"&amp;'DATA for charts'!O$5&amp;"'!$c1"),$A38-1,0)),OFFSET(INDIRECT("'"&amp;'DATA for charts'!O$5&amp;"'!$c1"),$A38-1,0),NA())</f>
        <v>#N/A</v>
      </c>
      <c r="P38" s="24" t="e">
        <f ca="1">IF(ISNUMBER(OFFSET(INDIRECT("'"&amp;'DATA for charts'!P$5&amp;"'!$c1"),$A38-1,0)),OFFSET(INDIRECT("'"&amp;'DATA for charts'!P$5&amp;"'!$c1"),$A38-1,0),NA())</f>
        <v>#N/A</v>
      </c>
      <c r="Q38" s="24" t="e">
        <f ca="1">IF(ISNUMBER(OFFSET(INDIRECT("'"&amp;'DATA for charts'!Q$5&amp;"'!$c1"),$A38-1,0)),OFFSET(INDIRECT("'"&amp;'DATA for charts'!Q$5&amp;"'!$c1"),$A38-1,0),NA())</f>
        <v>#N/A</v>
      </c>
      <c r="R38" s="24" t="e">
        <f ca="1">IF(ISNUMBER(OFFSET(INDIRECT("'"&amp;'DATA for charts'!R$5&amp;"'!$c1"),$A38-1,0)),OFFSET(INDIRECT("'"&amp;'DATA for charts'!R$5&amp;"'!$c1"),$A38-1,0),NA())</f>
        <v>#N/A</v>
      </c>
      <c r="S38" s="24" t="e">
        <f ca="1">IF(ISNUMBER(OFFSET(INDIRECT("'"&amp;'DATA for charts'!S$5&amp;"'!$c1"),$A38-1,0)),OFFSET(INDIRECT("'"&amp;'DATA for charts'!S$5&amp;"'!$c1"),$A38-1,0),NA())</f>
        <v>#N/A</v>
      </c>
      <c r="T38" s="22" t="e">
        <f t="shared" ca="1" si="65"/>
        <v>#N/A</v>
      </c>
      <c r="U38" s="22" t="e">
        <f t="shared" ca="1" si="66"/>
        <v>#N/A</v>
      </c>
      <c r="V38" s="22" t="e">
        <f t="shared" ca="1" si="67"/>
        <v>#N/A</v>
      </c>
      <c r="W38" s="20"/>
      <c r="X38" s="149"/>
      <c r="Y38" s="20"/>
      <c r="Z38" s="20"/>
      <c r="AA38" s="20"/>
      <c r="AB38" s="20"/>
      <c r="AC38" s="20"/>
      <c r="AD38" s="20"/>
      <c r="AE38" s="20"/>
      <c r="AF38" s="20"/>
      <c r="AG38" s="20"/>
      <c r="AH38" s="20"/>
      <c r="AI38" s="20"/>
      <c r="AJ38" s="20"/>
      <c r="AK38" s="20"/>
      <c r="AL38" s="20"/>
      <c r="AM38" s="20"/>
      <c r="AN38" s="20"/>
      <c r="AO38" s="20"/>
      <c r="AP38" s="23"/>
      <c r="AQ38" s="23"/>
    </row>
    <row r="39" spans="1:43" s="1" customFormat="1" ht="51">
      <c r="A39" s="476">
        <f t="shared" si="70"/>
        <v>90</v>
      </c>
      <c r="B39" s="477" t="s">
        <v>758</v>
      </c>
      <c r="C39" s="24">
        <f ca="1">IF(ISNUMBER(OFFSET(INDIRECT("'"&amp;'DATA for charts'!C$5&amp;"'!$c1"),$A39-1,0)),OFFSET(INDIRECT("'"&amp;'DATA for charts'!C$5&amp;"'!$c1"),$A39-1,0),NA())</f>
        <v>1.33</v>
      </c>
      <c r="D39" s="24">
        <f ca="1">IF(ISNUMBER(OFFSET(INDIRECT("'"&amp;'DATA for charts'!D$5&amp;"'!$c1"),$A39-1,0)),OFFSET(INDIRECT("'"&amp;'DATA for charts'!D$5&amp;"'!$c1"),$A39-1,0),NA())</f>
        <v>0.75518158700036986</v>
      </c>
      <c r="E39" s="24">
        <f ca="1">IF(ISNUMBER(OFFSET(INDIRECT("'"&amp;'DATA for charts'!E$5&amp;"'!$c1"),$A39-1,0)),OFFSET(INDIRECT("'"&amp;'DATA for charts'!E$5&amp;"'!$c1"),$A39-1,0),NA())</f>
        <v>0.77</v>
      </c>
      <c r="F39" s="24">
        <f ca="1">IF(ISNUMBER(OFFSET(INDIRECT("'"&amp;'DATA for charts'!F$5&amp;"'!$c1"),$A39-1,0)),OFFSET(INDIRECT("'"&amp;'DATA for charts'!F$5&amp;"'!$c1"),$A39-1,0),NA())</f>
        <v>1.0064883659767614</v>
      </c>
      <c r="G39" s="24">
        <f ca="1">IF(ISNUMBER(OFFSET(INDIRECT("'"&amp;'DATA for charts'!G$5&amp;"'!$c1"),$A39-1,0)),OFFSET(INDIRECT("'"&amp;'DATA for charts'!G$5&amp;"'!$c1"),$A39-1,0),NA())</f>
        <v>0.90480000000000005</v>
      </c>
      <c r="H39" s="24">
        <f ca="1">IF(ISNUMBER(OFFSET(INDIRECT("'"&amp;'DATA for charts'!H$5&amp;"'!$c1"),$A39-1,0)),OFFSET(INDIRECT("'"&amp;'DATA for charts'!H$5&amp;"'!$c1"),$A39-1,0),NA())</f>
        <v>1.07704</v>
      </c>
      <c r="I39" s="24" t="e">
        <f ca="1">IF(ISNUMBER(OFFSET(INDIRECT("'"&amp;'DATA for charts'!I$5&amp;"'!$c1"),$A39-1,0)),OFFSET(INDIRECT("'"&amp;'DATA for charts'!I$5&amp;"'!$c1"),$A39-1,0),NA())</f>
        <v>#N/A</v>
      </c>
      <c r="J39" s="24" t="e">
        <f ca="1">IF(ISNUMBER(OFFSET(INDIRECT("'"&amp;'DATA for charts'!J$5&amp;"'!$c1"),$A39-1,0)),OFFSET(INDIRECT("'"&amp;'DATA for charts'!J$5&amp;"'!$c1"),$A39-1,0),NA())</f>
        <v>#N/A</v>
      </c>
      <c r="K39" s="24" t="e">
        <f ca="1">IF(ISNUMBER(OFFSET(INDIRECT("'"&amp;'DATA for charts'!K$5&amp;"'!$c1"),$A39-1,0)),OFFSET(INDIRECT("'"&amp;'DATA for charts'!K$5&amp;"'!$c1"),$A39-1,0),NA())</f>
        <v>#N/A</v>
      </c>
      <c r="L39" s="24" t="e">
        <f ca="1">IF(ISNUMBER(OFFSET(INDIRECT("'"&amp;'DATA for charts'!L$5&amp;"'!$c1"),$A39-1,0)),OFFSET(INDIRECT("'"&amp;'DATA for charts'!L$5&amp;"'!$c1"),$A39-1,0),NA())</f>
        <v>#N/A</v>
      </c>
      <c r="M39" s="24" t="e">
        <f ca="1">IF(ISNUMBER(OFFSET(INDIRECT("'"&amp;'DATA for charts'!M$5&amp;"'!$c1"),$A39-1,0)),OFFSET(INDIRECT("'"&amp;'DATA for charts'!M$5&amp;"'!$c1"),$A39-1,0),NA())</f>
        <v>#N/A</v>
      </c>
      <c r="N39" s="24" t="e">
        <f ca="1">IF(ISNUMBER(OFFSET(INDIRECT("'"&amp;'DATA for charts'!N$5&amp;"'!$c1"),$A39-1,0)),OFFSET(INDIRECT("'"&amp;'DATA for charts'!N$5&amp;"'!$c1"),$A39-1,0),NA())</f>
        <v>#N/A</v>
      </c>
      <c r="O39" s="24" t="e">
        <f ca="1">IF(ISNUMBER(OFFSET(INDIRECT("'"&amp;'DATA for charts'!O$5&amp;"'!$c1"),$A39-1,0)),OFFSET(INDIRECT("'"&amp;'DATA for charts'!O$5&amp;"'!$c1"),$A39-1,0),NA())</f>
        <v>#N/A</v>
      </c>
      <c r="P39" s="24" t="e">
        <f ca="1">IF(ISNUMBER(OFFSET(INDIRECT("'"&amp;'DATA for charts'!P$5&amp;"'!$c1"),$A39-1,0)),OFFSET(INDIRECT("'"&amp;'DATA for charts'!P$5&amp;"'!$c1"),$A39-1,0),NA())</f>
        <v>#N/A</v>
      </c>
      <c r="Q39" s="24" t="e">
        <f ca="1">IF(ISNUMBER(OFFSET(INDIRECT("'"&amp;'DATA for charts'!Q$5&amp;"'!$c1"),$A39-1,0)),OFFSET(INDIRECT("'"&amp;'DATA for charts'!Q$5&amp;"'!$c1"),$A39-1,0),NA())</f>
        <v>#N/A</v>
      </c>
      <c r="R39" s="24" t="e">
        <f ca="1">IF(ISNUMBER(OFFSET(INDIRECT("'"&amp;'DATA for charts'!R$5&amp;"'!$c1"),$A39-1,0)),OFFSET(INDIRECT("'"&amp;'DATA for charts'!R$5&amp;"'!$c1"),$A39-1,0),NA())</f>
        <v>#N/A</v>
      </c>
      <c r="S39" s="24" t="e">
        <f ca="1">IF(ISNUMBER(OFFSET(INDIRECT("'"&amp;'DATA for charts'!S$5&amp;"'!$c1"),$A39-1,0)),OFFSET(INDIRECT("'"&amp;'DATA for charts'!S$5&amp;"'!$c1"),$A39-1,0),NA())</f>
        <v>#N/A</v>
      </c>
      <c r="T39" s="22" t="e">
        <f t="shared" ca="1" si="65"/>
        <v>#N/A</v>
      </c>
      <c r="U39" s="22" t="e">
        <f t="shared" ca="1" si="66"/>
        <v>#N/A</v>
      </c>
      <c r="V39" s="22" t="e">
        <f t="shared" ca="1" si="67"/>
        <v>#N/A</v>
      </c>
      <c r="W39" s="20"/>
      <c r="X39" s="149"/>
      <c r="Y39" s="20"/>
      <c r="Z39" s="20"/>
      <c r="AA39" s="20"/>
      <c r="AB39" s="20"/>
      <c r="AC39" s="20"/>
      <c r="AD39" s="20"/>
      <c r="AE39" s="20"/>
      <c r="AF39" s="20"/>
      <c r="AG39" s="20"/>
      <c r="AH39" s="20"/>
      <c r="AI39" s="20"/>
      <c r="AJ39" s="20"/>
      <c r="AK39" s="20"/>
      <c r="AL39" s="20"/>
      <c r="AM39" s="20"/>
      <c r="AN39" s="20"/>
      <c r="AO39" s="20"/>
      <c r="AP39" s="23"/>
      <c r="AQ39" s="23"/>
    </row>
    <row r="40" spans="1:43" s="1" customFormat="1">
      <c r="A40" s="220"/>
      <c r="B40" s="148"/>
      <c r="C40" s="24"/>
      <c r="D40" s="24"/>
      <c r="E40" s="24"/>
      <c r="F40" s="24"/>
      <c r="G40" s="24"/>
      <c r="H40" s="24"/>
      <c r="I40" s="24"/>
      <c r="J40" s="24"/>
      <c r="K40" s="24"/>
      <c r="L40" s="24"/>
      <c r="M40" s="24"/>
      <c r="N40" s="24"/>
      <c r="O40" s="24"/>
      <c r="P40" s="24"/>
      <c r="Q40" s="24"/>
      <c r="R40" s="24"/>
      <c r="S40" s="24"/>
      <c r="T40" s="22"/>
      <c r="U40" s="22"/>
      <c r="V40" s="22"/>
      <c r="W40" s="20"/>
      <c r="X40" s="149"/>
      <c r="Y40" s="20"/>
      <c r="Z40" s="20"/>
      <c r="AA40" s="20"/>
      <c r="AB40" s="20"/>
      <c r="AC40" s="20"/>
      <c r="AD40" s="20"/>
      <c r="AE40" s="20"/>
      <c r="AF40" s="20"/>
      <c r="AG40" s="20"/>
      <c r="AH40" s="20"/>
      <c r="AI40" s="20"/>
      <c r="AJ40" s="20"/>
      <c r="AK40" s="20"/>
      <c r="AL40" s="20"/>
      <c r="AM40" s="20"/>
      <c r="AN40" s="20"/>
      <c r="AO40" s="20"/>
      <c r="AP40" s="23"/>
      <c r="AQ40" s="23"/>
    </row>
    <row r="41" spans="1:43" s="1" customFormat="1">
      <c r="A41" s="220"/>
      <c r="B41" s="148"/>
      <c r="C41" s="24"/>
      <c r="D41" s="24"/>
      <c r="E41" s="24"/>
      <c r="F41" s="24"/>
      <c r="G41" s="24"/>
      <c r="H41" s="24"/>
      <c r="I41" s="24"/>
      <c r="J41" s="24"/>
      <c r="K41" s="24"/>
      <c r="L41" s="24"/>
      <c r="M41" s="24"/>
      <c r="N41" s="24"/>
      <c r="O41" s="24"/>
      <c r="P41" s="24"/>
      <c r="Q41" s="24"/>
      <c r="R41" s="24"/>
      <c r="S41" s="24"/>
      <c r="T41" s="22"/>
      <c r="U41" s="22"/>
      <c r="V41" s="22"/>
      <c r="W41" s="20"/>
      <c r="X41" s="463" t="s">
        <v>30</v>
      </c>
      <c r="Y41" s="20"/>
      <c r="Z41" s="20"/>
      <c r="AA41" s="20"/>
      <c r="AB41" s="20"/>
      <c r="AC41" s="20"/>
      <c r="AD41" s="20"/>
      <c r="AE41" s="20"/>
      <c r="AF41" s="20"/>
      <c r="AG41" s="20"/>
      <c r="AH41" s="20"/>
      <c r="AI41" s="20"/>
      <c r="AJ41" s="20"/>
      <c r="AK41" s="20"/>
      <c r="AL41" s="20"/>
      <c r="AM41" s="20"/>
      <c r="AN41" s="20"/>
      <c r="AO41" s="20"/>
      <c r="AP41" s="23" t="s">
        <v>13</v>
      </c>
      <c r="AQ41" s="23" t="s">
        <v>13</v>
      </c>
    </row>
    <row r="42" spans="1:43" s="1" customFormat="1">
      <c r="A42" s="220"/>
      <c r="B42" s="149"/>
      <c r="C42" s="24"/>
      <c r="D42" s="24"/>
      <c r="E42" s="24"/>
      <c r="F42" s="24"/>
      <c r="G42" s="24"/>
      <c r="H42" s="24"/>
      <c r="I42" s="24"/>
      <c r="J42" s="24"/>
      <c r="L42" s="24"/>
      <c r="M42" s="24"/>
      <c r="N42" s="24"/>
      <c r="O42" s="24"/>
      <c r="P42" s="24"/>
      <c r="Q42" s="24"/>
      <c r="R42" s="24"/>
      <c r="S42" s="20"/>
      <c r="T42" s="23" t="s">
        <v>22</v>
      </c>
      <c r="U42" s="23" t="s">
        <v>23</v>
      </c>
      <c r="V42" s="23"/>
      <c r="W42" s="20"/>
      <c r="X42" s="149" t="s">
        <v>24</v>
      </c>
      <c r="Y42" s="22" t="str">
        <f ca="1">C$8</f>
        <v>BSIMAC</v>
      </c>
      <c r="Z42" s="22" t="str">
        <f t="shared" ref="Z42:AO42" ca="1" si="71">D$8</f>
        <v>CSE</v>
      </c>
      <c r="AA42" s="22" t="str">
        <f t="shared" ca="1" si="71"/>
        <v>DeST</v>
      </c>
      <c r="AB42" s="22" t="str">
        <f t="shared" ca="1" si="71"/>
        <v>EnergyPlus</v>
      </c>
      <c r="AC42" s="22" t="str">
        <f t="shared" ca="1" si="71"/>
        <v>ESP-r</v>
      </c>
      <c r="AD42" s="22" t="str">
        <f t="shared" ca="1" si="71"/>
        <v>TRNSYS</v>
      </c>
      <c r="AE42" s="22" t="str">
        <f t="shared" ca="1" si="71"/>
        <v>TestSpec-Alt</v>
      </c>
      <c r="AF42" s="22">
        <f t="shared" ca="1" si="71"/>
        <v>0</v>
      </c>
      <c r="AG42" s="22">
        <f t="shared" ref="AG42" ca="1" si="72">K$8</f>
        <v>0</v>
      </c>
      <c r="AH42" s="22">
        <f t="shared" ref="AH42" ca="1" si="73">L$8</f>
        <v>0</v>
      </c>
      <c r="AI42" s="22">
        <f t="shared" ref="AI42" ca="1" si="74">M$8</f>
        <v>0</v>
      </c>
      <c r="AJ42" s="22">
        <f t="shared" ref="AJ42" ca="1" si="75">N$8</f>
        <v>0</v>
      </c>
      <c r="AK42" s="22">
        <f t="shared" ref="AK42" ca="1" si="76">O$8</f>
        <v>0</v>
      </c>
      <c r="AL42" s="22">
        <f t="shared" ref="AL42" ca="1" si="77">P$8</f>
        <v>0</v>
      </c>
      <c r="AM42" s="22">
        <f t="shared" ref="AM42" ca="1" si="78">Q$8</f>
        <v>0</v>
      </c>
      <c r="AN42" s="22">
        <f t="shared" ref="AN42" ca="1" si="79">R$8</f>
        <v>0</v>
      </c>
      <c r="AO42" s="22" t="str">
        <f t="shared" ca="1" si="71"/>
        <v>Tested Prg</v>
      </c>
      <c r="AP42" s="22" t="s">
        <v>22</v>
      </c>
      <c r="AQ42" s="22" t="s">
        <v>23</v>
      </c>
    </row>
    <row r="43" spans="1:43" s="1" customFormat="1" ht="51">
      <c r="A43" s="220">
        <f t="shared" ref="A43" si="80">A8</f>
        <v>0</v>
      </c>
      <c r="B43" s="146"/>
      <c r="C43" s="22" t="str">
        <f ca="1">C8</f>
        <v>BSIMAC</v>
      </c>
      <c r="D43" s="22" t="str">
        <f t="shared" ref="D43:R43" ca="1" si="81">D8</f>
        <v>CSE</v>
      </c>
      <c r="E43" s="22" t="str">
        <f t="shared" ca="1" si="81"/>
        <v>DeST</v>
      </c>
      <c r="F43" s="22" t="str">
        <f t="shared" ca="1" si="81"/>
        <v>EnergyPlus</v>
      </c>
      <c r="G43" s="22" t="str">
        <f t="shared" ca="1" si="81"/>
        <v>ESP-r</v>
      </c>
      <c r="H43" s="22" t="str">
        <f t="shared" ca="1" si="81"/>
        <v>TRNSYS</v>
      </c>
      <c r="I43" s="22" t="str">
        <f t="shared" ca="1" si="81"/>
        <v>TestSpec-Alt</v>
      </c>
      <c r="J43" s="22">
        <f t="shared" ca="1" si="81"/>
        <v>0</v>
      </c>
      <c r="K43" s="22">
        <f t="shared" ca="1" si="81"/>
        <v>0</v>
      </c>
      <c r="L43" s="22">
        <f t="shared" ca="1" si="81"/>
        <v>0</v>
      </c>
      <c r="M43" s="22">
        <f t="shared" ca="1" si="81"/>
        <v>0</v>
      </c>
      <c r="N43" s="22">
        <f t="shared" ca="1" si="81"/>
        <v>0</v>
      </c>
      <c r="O43" s="22">
        <f t="shared" ca="1" si="81"/>
        <v>0</v>
      </c>
      <c r="P43" s="22">
        <f t="shared" ca="1" si="81"/>
        <v>0</v>
      </c>
      <c r="Q43" s="22">
        <f t="shared" ca="1" si="81"/>
        <v>0</v>
      </c>
      <c r="R43" s="22">
        <f t="shared" ca="1" si="81"/>
        <v>0</v>
      </c>
      <c r="S43" s="22" t="str">
        <f ca="1">S$8</f>
        <v>Tested Prg</v>
      </c>
      <c r="T43" s="23" t="s">
        <v>13</v>
      </c>
      <c r="U43" s="23" t="s">
        <v>13</v>
      </c>
      <c r="V43" s="23" t="s">
        <v>137</v>
      </c>
      <c r="W43" s="20"/>
      <c r="X43" s="148" t="s">
        <v>498</v>
      </c>
      <c r="Y43" s="24">
        <f t="shared" ref="Y43:AO43" ca="1" si="82">IF(AND(ISNUMBER(C119),ISNUMBER(C118)),C119-C118,NA())</f>
        <v>-1.5229999999999997</v>
      </c>
      <c r="Z43" s="24">
        <f t="shared" ca="1" si="82"/>
        <v>-1.5313305347929598</v>
      </c>
      <c r="AA43" s="24">
        <f t="shared" ca="1" si="82"/>
        <v>-1.2590000000000003</v>
      </c>
      <c r="AB43" s="24">
        <f t="shared" ca="1" si="82"/>
        <v>-1.694281061418625</v>
      </c>
      <c r="AC43" s="24">
        <f t="shared" ca="1" si="82"/>
        <v>-1.9293000000000005</v>
      </c>
      <c r="AD43" s="24">
        <f t="shared" ca="1" si="82"/>
        <v>-1.6627200000000002</v>
      </c>
      <c r="AE43" s="24" t="e">
        <f t="shared" ca="1" si="82"/>
        <v>#N/A</v>
      </c>
      <c r="AF43" s="24" t="e">
        <f t="shared" ca="1" si="82"/>
        <v>#N/A</v>
      </c>
      <c r="AG43" s="24" t="e">
        <f t="shared" ca="1" si="82"/>
        <v>#N/A</v>
      </c>
      <c r="AH43" s="24" t="e">
        <f t="shared" ca="1" si="82"/>
        <v>#N/A</v>
      </c>
      <c r="AI43" s="24" t="e">
        <f t="shared" ca="1" si="82"/>
        <v>#N/A</v>
      </c>
      <c r="AJ43" s="24" t="e">
        <f t="shared" ca="1" si="82"/>
        <v>#N/A</v>
      </c>
      <c r="AK43" s="24" t="e">
        <f t="shared" ca="1" si="82"/>
        <v>#N/A</v>
      </c>
      <c r="AL43" s="24" t="e">
        <f t="shared" ca="1" si="82"/>
        <v>#N/A</v>
      </c>
      <c r="AM43" s="24" t="e">
        <f t="shared" ca="1" si="82"/>
        <v>#N/A</v>
      </c>
      <c r="AN43" s="24" t="e">
        <f t="shared" ca="1" si="82"/>
        <v>#N/A</v>
      </c>
      <c r="AO43" s="24" t="e">
        <f t="shared" ca="1" si="82"/>
        <v>#N/A</v>
      </c>
      <c r="AP43" s="24" t="e">
        <f ca="1">MIN(Y43:AN43)</f>
        <v>#N/A</v>
      </c>
      <c r="AQ43" s="24" t="e">
        <f ca="1">MAX(Y43:AN43)</f>
        <v>#N/A</v>
      </c>
    </row>
    <row r="44" spans="1:43" s="1" customFormat="1" ht="63.75">
      <c r="A44" s="220">
        <v>114</v>
      </c>
      <c r="B44" s="148" t="s">
        <v>1034</v>
      </c>
      <c r="C44" s="24">
        <f ca="1">IF(ISNUMBER(OFFSET(INDIRECT("'"&amp;'DATA for charts'!C$5&amp;"'!$c1"),$A44-1,0)),OFFSET(INDIRECT("'"&amp;'DATA for charts'!C$5&amp;"'!$c1"),$A44-1,0),NA())</f>
        <v>5.141</v>
      </c>
      <c r="D44" s="24">
        <f ca="1">IF(ISNUMBER(OFFSET(INDIRECT("'"&amp;'DATA for charts'!D$5&amp;"'!$c1"),$A44-1,0)),OFFSET(INDIRECT("'"&amp;'DATA for charts'!D$5&amp;"'!$c1"),$A44-1,0),NA())</f>
        <v>4.9056833774227</v>
      </c>
      <c r="E44" s="24">
        <f ca="1">IF(ISNUMBER(OFFSET(INDIRECT("'"&amp;'DATA for charts'!E$5&amp;"'!$c1"),$A44-1,0)),OFFSET(INDIRECT("'"&amp;'DATA for charts'!E$5&amp;"'!$c1"),$A44-1,0),NA())</f>
        <v>5.4029999999999996</v>
      </c>
      <c r="F44" s="24">
        <f ca="1">IF(ISNUMBER(OFFSET(INDIRECT("'"&amp;'DATA for charts'!F$5&amp;"'!$c1"),$A44-1,0)),OFFSET(INDIRECT("'"&amp;'DATA for charts'!F$5&amp;"'!$c1"),$A44-1,0),NA())</f>
        <v>5.1155588567064987</v>
      </c>
      <c r="G44" s="24">
        <f ca="1">IF(ISNUMBER(OFFSET(INDIRECT("'"&amp;'DATA for charts'!G$5&amp;"'!$c1"),$A44-1,0)),OFFSET(INDIRECT("'"&amp;'DATA for charts'!G$5&amp;"'!$c1"),$A44-1,0),NA())</f>
        <v>4.9798</v>
      </c>
      <c r="H44" s="24">
        <f ca="1">IF(ISNUMBER(OFFSET(INDIRECT("'"&amp;'DATA for charts'!H$5&amp;"'!$c1"),$A44-1,0)),OFFSET(INDIRECT("'"&amp;'DATA for charts'!H$5&amp;"'!$c1"),$A44-1,0),NA())</f>
        <v>5.3694600000000001</v>
      </c>
      <c r="I44" s="24" t="e">
        <f ca="1">IF(ISNUMBER(OFFSET(INDIRECT("'"&amp;'DATA for charts'!I$5&amp;"'!$c1"),$A44-1,0)),OFFSET(INDIRECT("'"&amp;'DATA for charts'!I$5&amp;"'!$c1"),$A44-1,0),NA())</f>
        <v>#N/A</v>
      </c>
      <c r="J44" s="24" t="e">
        <f ca="1">IF(ISNUMBER(OFFSET(INDIRECT("'"&amp;'DATA for charts'!J$5&amp;"'!$c1"),$A44-1,0)),OFFSET(INDIRECT("'"&amp;'DATA for charts'!J$5&amp;"'!$c1"),$A44-1,0),NA())</f>
        <v>#N/A</v>
      </c>
      <c r="K44" s="24" t="e">
        <f ca="1">IF(ISNUMBER(OFFSET(INDIRECT("'"&amp;'DATA for charts'!K$5&amp;"'!$c1"),$A44-1,0)),OFFSET(INDIRECT("'"&amp;'DATA for charts'!K$5&amp;"'!$c1"),$A44-1,0),NA())</f>
        <v>#N/A</v>
      </c>
      <c r="L44" s="24" t="e">
        <f ca="1">IF(ISNUMBER(OFFSET(INDIRECT("'"&amp;'DATA for charts'!L$5&amp;"'!$c1"),$A44-1,0)),OFFSET(INDIRECT("'"&amp;'DATA for charts'!L$5&amp;"'!$c1"),$A44-1,0),NA())</f>
        <v>#N/A</v>
      </c>
      <c r="M44" s="24" t="e">
        <f ca="1">IF(ISNUMBER(OFFSET(INDIRECT("'"&amp;'DATA for charts'!M$5&amp;"'!$c1"),$A44-1,0)),OFFSET(INDIRECT("'"&amp;'DATA for charts'!M$5&amp;"'!$c1"),$A44-1,0),NA())</f>
        <v>#N/A</v>
      </c>
      <c r="N44" s="24" t="e">
        <f ca="1">IF(ISNUMBER(OFFSET(INDIRECT("'"&amp;'DATA for charts'!N$5&amp;"'!$c1"),$A44-1,0)),OFFSET(INDIRECT("'"&amp;'DATA for charts'!N$5&amp;"'!$c1"),$A44-1,0),NA())</f>
        <v>#N/A</v>
      </c>
      <c r="O44" s="24" t="e">
        <f ca="1">IF(ISNUMBER(OFFSET(INDIRECT("'"&amp;'DATA for charts'!O$5&amp;"'!$c1"),$A44-1,0)),OFFSET(INDIRECT("'"&amp;'DATA for charts'!O$5&amp;"'!$c1"),$A44-1,0),NA())</f>
        <v>#N/A</v>
      </c>
      <c r="P44" s="24" t="e">
        <f ca="1">IF(ISNUMBER(OFFSET(INDIRECT("'"&amp;'DATA for charts'!P$5&amp;"'!$c1"),$A44-1,0)),OFFSET(INDIRECT("'"&amp;'DATA for charts'!P$5&amp;"'!$c1"),$A44-1,0),NA())</f>
        <v>#N/A</v>
      </c>
      <c r="Q44" s="24" t="e">
        <f ca="1">IF(ISNUMBER(OFFSET(INDIRECT("'"&amp;'DATA for charts'!Q$5&amp;"'!$c1"),$A44-1,0)),OFFSET(INDIRECT("'"&amp;'DATA for charts'!Q$5&amp;"'!$c1"),$A44-1,0),NA())</f>
        <v>#N/A</v>
      </c>
      <c r="R44" s="24" t="e">
        <f ca="1">IF(ISNUMBER(OFFSET(INDIRECT("'"&amp;'DATA for charts'!R$5&amp;"'!$c1"),$A44-1,0)),OFFSET(INDIRECT("'"&amp;'DATA for charts'!R$5&amp;"'!$c1"),$A44-1,0),NA())</f>
        <v>#N/A</v>
      </c>
      <c r="S44" s="24" t="e">
        <f ca="1">IF(ISNUMBER(OFFSET(INDIRECT("'"&amp;'DATA for charts'!S$5&amp;"'!$c1"),$A44-1,0)),OFFSET(INDIRECT("'"&amp;'DATA for charts'!S$5&amp;"'!$c1"),$A44-1,0),NA())</f>
        <v>#N/A</v>
      </c>
      <c r="T44" s="22" t="e">
        <f t="shared" ref="T44:T51" ca="1" si="83">MIN(C44:J44)</f>
        <v>#N/A</v>
      </c>
      <c r="U44" s="22" t="e">
        <f t="shared" ref="U44:U51" ca="1" si="84">MAX(C44:J44)</f>
        <v>#N/A</v>
      </c>
      <c r="V44" s="22" t="e">
        <f t="shared" ref="V44:V51" ca="1" si="85">AVERAGE(C44:J44)</f>
        <v>#N/A</v>
      </c>
      <c r="W44" s="20"/>
      <c r="X44" s="148" t="s">
        <v>592</v>
      </c>
      <c r="Y44" s="24">
        <f t="shared" ref="Y44:AO44" ca="1" si="86">IF(AND(ISNUMBER(C120),ISNUMBER(C118)),C120-C118,NA())</f>
        <v>-1.4180000000000001</v>
      </c>
      <c r="Z44" s="24">
        <f t="shared" ca="1" si="86"/>
        <v>-1.8338163471377884</v>
      </c>
      <c r="AA44" s="24">
        <f t="shared" ca="1" si="86"/>
        <v>-1.5230000000000006</v>
      </c>
      <c r="AB44" s="24">
        <f t="shared" ca="1" si="86"/>
        <v>-1.9675304445881316</v>
      </c>
      <c r="AC44" s="24">
        <f t="shared" ca="1" si="86"/>
        <v>-1.9161000000000001</v>
      </c>
      <c r="AD44" s="24">
        <f t="shared" ca="1" si="86"/>
        <v>-1.9388700000000005</v>
      </c>
      <c r="AE44" s="24" t="e">
        <f t="shared" ca="1" si="86"/>
        <v>#N/A</v>
      </c>
      <c r="AF44" s="24" t="e">
        <f t="shared" ca="1" si="86"/>
        <v>#N/A</v>
      </c>
      <c r="AG44" s="24" t="e">
        <f t="shared" ca="1" si="86"/>
        <v>#N/A</v>
      </c>
      <c r="AH44" s="24" t="e">
        <f t="shared" ca="1" si="86"/>
        <v>#N/A</v>
      </c>
      <c r="AI44" s="24" t="e">
        <f t="shared" ca="1" si="86"/>
        <v>#N/A</v>
      </c>
      <c r="AJ44" s="24" t="e">
        <f t="shared" ca="1" si="86"/>
        <v>#N/A</v>
      </c>
      <c r="AK44" s="24" t="e">
        <f t="shared" ca="1" si="86"/>
        <v>#N/A</v>
      </c>
      <c r="AL44" s="24" t="e">
        <f t="shared" ca="1" si="86"/>
        <v>#N/A</v>
      </c>
      <c r="AM44" s="24" t="e">
        <f t="shared" ca="1" si="86"/>
        <v>#N/A</v>
      </c>
      <c r="AN44" s="24" t="e">
        <f t="shared" ca="1" si="86"/>
        <v>#N/A</v>
      </c>
      <c r="AO44" s="24" t="e">
        <f t="shared" ca="1" si="86"/>
        <v>#N/A</v>
      </c>
      <c r="AP44" s="24" t="e">
        <f ca="1">MIN(Y44:AN44)</f>
        <v>#N/A</v>
      </c>
      <c r="AQ44" s="24" t="e">
        <f ca="1">MAX(Y44:AN44)</f>
        <v>#N/A</v>
      </c>
    </row>
    <row r="45" spans="1:43" s="1" customFormat="1" ht="51">
      <c r="A45" s="220">
        <v>81</v>
      </c>
      <c r="B45" s="148" t="s">
        <v>383</v>
      </c>
      <c r="C45" s="24">
        <f ca="1">IF(ISNUMBER(OFFSET(INDIRECT("'"&amp;'DATA for charts'!C$5&amp;"'!$c1"),$A45-1,0)),OFFSET(INDIRECT("'"&amp;'DATA for charts'!C$5&amp;"'!$c1"),$A45-1,0),NA())</f>
        <v>1.726</v>
      </c>
      <c r="D45" s="24">
        <f ca="1">IF(ISNUMBER(OFFSET(INDIRECT("'"&amp;'DATA for charts'!D$5&amp;"'!$c1"),$A45-1,0)),OFFSET(INDIRECT("'"&amp;'DATA for charts'!D$5&amp;"'!$c1"),$A45-1,0),NA())</f>
        <v>1.3788912826765301</v>
      </c>
      <c r="E45" s="24">
        <f ca="1">IF(ISNUMBER(OFFSET(INDIRECT("'"&amp;'DATA for charts'!E$5&amp;"'!$c1"),$A45-1,0)),OFFSET(INDIRECT("'"&amp;'DATA for charts'!E$5&amp;"'!$c1"),$A45-1,0),NA())</f>
        <v>1.591</v>
      </c>
      <c r="F45" s="24">
        <f ca="1">IF(ISNUMBER(OFFSET(INDIRECT("'"&amp;'DATA for charts'!F$5&amp;"'!$c1"),$A45-1,0)),OFFSET(INDIRECT("'"&amp;'DATA for charts'!F$5&amp;"'!$c1"),$A45-1,0),NA())</f>
        <v>1.663686669222239</v>
      </c>
      <c r="G45" s="24">
        <f ca="1">IF(ISNUMBER(OFFSET(INDIRECT("'"&amp;'DATA for charts'!G$5&amp;"'!$c1"),$A45-1,0)),OFFSET(INDIRECT("'"&amp;'DATA for charts'!G$5&amp;"'!$c1"),$A45-1,0),NA())</f>
        <v>1.5847</v>
      </c>
      <c r="H45" s="24">
        <f ca="1">IF(ISNUMBER(OFFSET(INDIRECT("'"&amp;'DATA for charts'!H$5&amp;"'!$c1"),$A45-1,0)),OFFSET(INDIRECT("'"&amp;'DATA for charts'!H$5&amp;"'!$c1"),$A45-1,0),NA())</f>
        <v>1.81403</v>
      </c>
      <c r="I45" s="24" t="e">
        <f ca="1">IF(ISNUMBER(OFFSET(INDIRECT("'"&amp;'DATA for charts'!I$5&amp;"'!$c1"),$A45-1,0)),OFFSET(INDIRECT("'"&amp;'DATA for charts'!I$5&amp;"'!$c1"),$A45-1,0),NA())</f>
        <v>#N/A</v>
      </c>
      <c r="J45" s="24" t="e">
        <f ca="1">IF(ISNUMBER(OFFSET(INDIRECT("'"&amp;'DATA for charts'!J$5&amp;"'!$c1"),$A45-1,0)),OFFSET(INDIRECT("'"&amp;'DATA for charts'!J$5&amp;"'!$c1"),$A45-1,0),NA())</f>
        <v>#N/A</v>
      </c>
      <c r="K45" s="24" t="e">
        <f ca="1">IF(ISNUMBER(OFFSET(INDIRECT("'"&amp;'DATA for charts'!K$5&amp;"'!$c1"),$A45-1,0)),OFFSET(INDIRECT("'"&amp;'DATA for charts'!K$5&amp;"'!$c1"),$A45-1,0),NA())</f>
        <v>#N/A</v>
      </c>
      <c r="L45" s="24" t="e">
        <f ca="1">IF(ISNUMBER(OFFSET(INDIRECT("'"&amp;'DATA for charts'!L$5&amp;"'!$c1"),$A45-1,0)),OFFSET(INDIRECT("'"&amp;'DATA for charts'!L$5&amp;"'!$c1"),$A45-1,0),NA())</f>
        <v>#N/A</v>
      </c>
      <c r="M45" s="24" t="e">
        <f ca="1">IF(ISNUMBER(OFFSET(INDIRECT("'"&amp;'DATA for charts'!M$5&amp;"'!$c1"),$A45-1,0)),OFFSET(INDIRECT("'"&amp;'DATA for charts'!M$5&amp;"'!$c1"),$A45-1,0),NA())</f>
        <v>#N/A</v>
      </c>
      <c r="N45" s="24" t="e">
        <f ca="1">IF(ISNUMBER(OFFSET(INDIRECT("'"&amp;'DATA for charts'!N$5&amp;"'!$c1"),$A45-1,0)),OFFSET(INDIRECT("'"&amp;'DATA for charts'!N$5&amp;"'!$c1"),$A45-1,0),NA())</f>
        <v>#N/A</v>
      </c>
      <c r="O45" s="24" t="e">
        <f ca="1">IF(ISNUMBER(OFFSET(INDIRECT("'"&amp;'DATA for charts'!O$5&amp;"'!$c1"),$A45-1,0)),OFFSET(INDIRECT("'"&amp;'DATA for charts'!O$5&amp;"'!$c1"),$A45-1,0),NA())</f>
        <v>#N/A</v>
      </c>
      <c r="P45" s="24" t="e">
        <f ca="1">IF(ISNUMBER(OFFSET(INDIRECT("'"&amp;'DATA for charts'!P$5&amp;"'!$c1"),$A45-1,0)),OFFSET(INDIRECT("'"&amp;'DATA for charts'!P$5&amp;"'!$c1"),$A45-1,0),NA())</f>
        <v>#N/A</v>
      </c>
      <c r="Q45" s="24" t="e">
        <f ca="1">IF(ISNUMBER(OFFSET(INDIRECT("'"&amp;'DATA for charts'!Q$5&amp;"'!$c1"),$A45-1,0)),OFFSET(INDIRECT("'"&amp;'DATA for charts'!Q$5&amp;"'!$c1"),$A45-1,0),NA())</f>
        <v>#N/A</v>
      </c>
      <c r="R45" s="24" t="e">
        <f ca="1">IF(ISNUMBER(OFFSET(INDIRECT("'"&amp;'DATA for charts'!R$5&amp;"'!$c1"),$A45-1,0)),OFFSET(INDIRECT("'"&amp;'DATA for charts'!R$5&amp;"'!$c1"),$A45-1,0),NA())</f>
        <v>#N/A</v>
      </c>
      <c r="S45" s="24" t="e">
        <f ca="1">IF(ISNUMBER(OFFSET(INDIRECT("'"&amp;'DATA for charts'!S$5&amp;"'!$c1"),$A45-1,0)),OFFSET(INDIRECT("'"&amp;'DATA for charts'!S$5&amp;"'!$c1"),$A45-1,0),NA())</f>
        <v>#N/A</v>
      </c>
      <c r="T45" s="22" t="e">
        <f t="shared" ca="1" si="83"/>
        <v>#N/A</v>
      </c>
      <c r="U45" s="22" t="e">
        <f t="shared" ca="1" si="84"/>
        <v>#N/A</v>
      </c>
      <c r="V45" s="22" t="e">
        <f t="shared" ca="1" si="85"/>
        <v>#N/A</v>
      </c>
      <c r="W45" s="20"/>
      <c r="X45" s="148" t="s">
        <v>593</v>
      </c>
      <c r="Y45" s="24">
        <f t="shared" ref="Y45:AO45" ca="1" si="87">IF(AND(ISNUMBER(C121),ISNUMBER(C120)),C121-C120,NA())</f>
        <v>-1.33</v>
      </c>
      <c r="Z45" s="24">
        <f t="shared" ca="1" si="87"/>
        <v>-1.0589045117591915</v>
      </c>
      <c r="AA45" s="24">
        <f t="shared" ca="1" si="87"/>
        <v>-1.1219999999999999</v>
      </c>
      <c r="AB45" s="24">
        <f t="shared" ca="1" si="87"/>
        <v>-1.2234687326190032</v>
      </c>
      <c r="AC45" s="24">
        <f t="shared" ca="1" si="87"/>
        <v>-1.6504000000000003</v>
      </c>
      <c r="AD45" s="24">
        <f t="shared" ca="1" si="87"/>
        <v>-1.2677800000000001</v>
      </c>
      <c r="AE45" s="24" t="e">
        <f t="shared" ca="1" si="87"/>
        <v>#N/A</v>
      </c>
      <c r="AF45" s="24" t="e">
        <f t="shared" ca="1" si="87"/>
        <v>#N/A</v>
      </c>
      <c r="AG45" s="24" t="e">
        <f t="shared" ca="1" si="87"/>
        <v>#N/A</v>
      </c>
      <c r="AH45" s="24" t="e">
        <f t="shared" ca="1" si="87"/>
        <v>#N/A</v>
      </c>
      <c r="AI45" s="24" t="e">
        <f t="shared" ca="1" si="87"/>
        <v>#N/A</v>
      </c>
      <c r="AJ45" s="24" t="e">
        <f t="shared" ca="1" si="87"/>
        <v>#N/A</v>
      </c>
      <c r="AK45" s="24" t="e">
        <f t="shared" ca="1" si="87"/>
        <v>#N/A</v>
      </c>
      <c r="AL45" s="24" t="e">
        <f t="shared" ca="1" si="87"/>
        <v>#N/A</v>
      </c>
      <c r="AM45" s="24" t="e">
        <f t="shared" ca="1" si="87"/>
        <v>#N/A</v>
      </c>
      <c r="AN45" s="24" t="e">
        <f t="shared" ca="1" si="87"/>
        <v>#N/A</v>
      </c>
      <c r="AO45" s="24" t="e">
        <f t="shared" ca="1" si="87"/>
        <v>#N/A</v>
      </c>
      <c r="AP45" s="24" t="e">
        <f ca="1">MIN(Y45:AN45)</f>
        <v>#N/A</v>
      </c>
      <c r="AQ45" s="24" t="e">
        <f ca="1">MAX(Y45:AN45)</f>
        <v>#N/A</v>
      </c>
    </row>
    <row r="46" spans="1:43" s="1" customFormat="1" ht="63.75">
      <c r="A46" s="220">
        <f t="shared" ref="A46:A51" si="88">A45+1</f>
        <v>82</v>
      </c>
      <c r="B46" s="148" t="s">
        <v>384</v>
      </c>
      <c r="C46" s="24">
        <f ca="1">IF(ISNUMBER(OFFSET(INDIRECT("'"&amp;'DATA for charts'!C$5&amp;"'!$c1"),$A46-1,0)),OFFSET(INDIRECT("'"&amp;'DATA for charts'!C$5&amp;"'!$c1"),$A46-1,0),NA())</f>
        <v>2.1629999999999998</v>
      </c>
      <c r="D46" s="24">
        <f ca="1">IF(ISNUMBER(OFFSET(INDIRECT("'"&amp;'DATA for charts'!D$5&amp;"'!$c1"),$A46-1,0)),OFFSET(INDIRECT("'"&amp;'DATA for charts'!D$5&amp;"'!$c1"),$A46-1,0),NA())</f>
        <v>1.6476823472214901</v>
      </c>
      <c r="E46" s="24">
        <f ca="1">IF(ISNUMBER(OFFSET(INDIRECT("'"&amp;'DATA for charts'!E$5&amp;"'!$c1"),$A46-1,0)),OFFSET(INDIRECT("'"&amp;'DATA for charts'!E$5&amp;"'!$c1"),$A46-1,0),NA())</f>
        <v>1.86</v>
      </c>
      <c r="F46" s="24">
        <f ca="1">IF(ISNUMBER(OFFSET(INDIRECT("'"&amp;'DATA for charts'!F$5&amp;"'!$c1"),$A46-1,0)),OFFSET(INDIRECT("'"&amp;'DATA for charts'!F$5&amp;"'!$c1"),$A46-1,0),NA())</f>
        <v>1.9557369363138615</v>
      </c>
      <c r="G46" s="24">
        <f ca="1">IF(ISNUMBER(OFFSET(INDIRECT("'"&amp;'DATA for charts'!G$5&amp;"'!$c1"),$A46-1,0)),OFFSET(INDIRECT("'"&amp;'DATA for charts'!G$5&amp;"'!$c1"),$A46-1,0),NA())</f>
        <v>2.0672000000000001</v>
      </c>
      <c r="H46" s="24">
        <f ca="1">IF(ISNUMBER(OFFSET(INDIRECT("'"&amp;'DATA for charts'!H$5&amp;"'!$c1"),$A46-1,0)),OFFSET(INDIRECT("'"&amp;'DATA for charts'!H$5&amp;"'!$c1"),$A46-1,0),NA())</f>
        <v>2.1317900000000001</v>
      </c>
      <c r="I46" s="24" t="e">
        <f ca="1">IF(ISNUMBER(OFFSET(INDIRECT("'"&amp;'DATA for charts'!I$5&amp;"'!$c1"),$A46-1,0)),OFFSET(INDIRECT("'"&amp;'DATA for charts'!I$5&amp;"'!$c1"),$A46-1,0),NA())</f>
        <v>#N/A</v>
      </c>
      <c r="J46" s="24" t="e">
        <f ca="1">IF(ISNUMBER(OFFSET(INDIRECT("'"&amp;'DATA for charts'!J$5&amp;"'!$c1"),$A46-1,0)),OFFSET(INDIRECT("'"&amp;'DATA for charts'!J$5&amp;"'!$c1"),$A46-1,0),NA())</f>
        <v>#N/A</v>
      </c>
      <c r="K46" s="24" t="e">
        <f ca="1">IF(ISNUMBER(OFFSET(INDIRECT("'"&amp;'DATA for charts'!K$5&amp;"'!$c1"),$A46-1,0)),OFFSET(INDIRECT("'"&amp;'DATA for charts'!K$5&amp;"'!$c1"),$A46-1,0),NA())</f>
        <v>#N/A</v>
      </c>
      <c r="L46" s="24" t="e">
        <f ca="1">IF(ISNUMBER(OFFSET(INDIRECT("'"&amp;'DATA for charts'!L$5&amp;"'!$c1"),$A46-1,0)),OFFSET(INDIRECT("'"&amp;'DATA for charts'!L$5&amp;"'!$c1"),$A46-1,0),NA())</f>
        <v>#N/A</v>
      </c>
      <c r="M46" s="24" t="e">
        <f ca="1">IF(ISNUMBER(OFFSET(INDIRECT("'"&amp;'DATA for charts'!M$5&amp;"'!$c1"),$A46-1,0)),OFFSET(INDIRECT("'"&amp;'DATA for charts'!M$5&amp;"'!$c1"),$A46-1,0),NA())</f>
        <v>#N/A</v>
      </c>
      <c r="N46" s="24" t="e">
        <f ca="1">IF(ISNUMBER(OFFSET(INDIRECT("'"&amp;'DATA for charts'!N$5&amp;"'!$c1"),$A46-1,0)),OFFSET(INDIRECT("'"&amp;'DATA for charts'!N$5&amp;"'!$c1"),$A46-1,0),NA())</f>
        <v>#N/A</v>
      </c>
      <c r="O46" s="24" t="e">
        <f ca="1">IF(ISNUMBER(OFFSET(INDIRECT("'"&amp;'DATA for charts'!O$5&amp;"'!$c1"),$A46-1,0)),OFFSET(INDIRECT("'"&amp;'DATA for charts'!O$5&amp;"'!$c1"),$A46-1,0),NA())</f>
        <v>#N/A</v>
      </c>
      <c r="P46" s="24" t="e">
        <f ca="1">IF(ISNUMBER(OFFSET(INDIRECT("'"&amp;'DATA for charts'!P$5&amp;"'!$c1"),$A46-1,0)),OFFSET(INDIRECT("'"&amp;'DATA for charts'!P$5&amp;"'!$c1"),$A46-1,0),NA())</f>
        <v>#N/A</v>
      </c>
      <c r="Q46" s="24" t="e">
        <f ca="1">IF(ISNUMBER(OFFSET(INDIRECT("'"&amp;'DATA for charts'!Q$5&amp;"'!$c1"),$A46-1,0)),OFFSET(INDIRECT("'"&amp;'DATA for charts'!Q$5&amp;"'!$c1"),$A46-1,0),NA())</f>
        <v>#N/A</v>
      </c>
      <c r="R46" s="24" t="e">
        <f ca="1">IF(ISNUMBER(OFFSET(INDIRECT("'"&amp;'DATA for charts'!R$5&amp;"'!$c1"),$A46-1,0)),OFFSET(INDIRECT("'"&amp;'DATA for charts'!R$5&amp;"'!$c1"),$A46-1,0),NA())</f>
        <v>#N/A</v>
      </c>
      <c r="S46" s="24" t="e">
        <f ca="1">IF(ISNUMBER(OFFSET(INDIRECT("'"&amp;'DATA for charts'!S$5&amp;"'!$c1"),$A46-1,0)),OFFSET(INDIRECT("'"&amp;'DATA for charts'!S$5&amp;"'!$c1"),$A46-1,0),NA())</f>
        <v>#N/A</v>
      </c>
      <c r="T46" s="22" t="e">
        <f t="shared" ca="1" si="83"/>
        <v>#N/A</v>
      </c>
      <c r="U46" s="22" t="e">
        <f t="shared" ca="1" si="84"/>
        <v>#N/A</v>
      </c>
      <c r="V46" s="22" t="e">
        <f t="shared" ca="1" si="85"/>
        <v>#N/A</v>
      </c>
      <c r="W46" s="20"/>
      <c r="X46" s="148" t="s">
        <v>499</v>
      </c>
      <c r="Y46" s="24">
        <f t="shared" ref="Y46:AO46" ca="1" si="89">IF(AND(ISNUMBER(C122),ISNUMBER(C118)),C122-C118,NA())</f>
        <v>-1.7999999999999794E-2</v>
      </c>
      <c r="Z46" s="24">
        <f t="shared" ca="1" si="89"/>
        <v>-0.2692116625645804</v>
      </c>
      <c r="AA46" s="24">
        <f t="shared" ca="1" si="89"/>
        <v>-0.19500000000000028</v>
      </c>
      <c r="AB46" s="24">
        <f t="shared" ca="1" si="89"/>
        <v>-0.26393952403597609</v>
      </c>
      <c r="AC46" s="24">
        <f t="shared" ca="1" si="89"/>
        <v>-0.26920000000000055</v>
      </c>
      <c r="AD46" s="24">
        <f t="shared" ca="1" si="89"/>
        <v>-0.30230000000000068</v>
      </c>
      <c r="AE46" s="24" t="e">
        <f t="shared" ca="1" si="89"/>
        <v>#N/A</v>
      </c>
      <c r="AF46" s="24" t="e">
        <f t="shared" ca="1" si="89"/>
        <v>#N/A</v>
      </c>
      <c r="AG46" s="24" t="e">
        <f t="shared" ca="1" si="89"/>
        <v>#N/A</v>
      </c>
      <c r="AH46" s="24" t="e">
        <f t="shared" ca="1" si="89"/>
        <v>#N/A</v>
      </c>
      <c r="AI46" s="24" t="e">
        <f t="shared" ca="1" si="89"/>
        <v>#N/A</v>
      </c>
      <c r="AJ46" s="24" t="e">
        <f t="shared" ca="1" si="89"/>
        <v>#N/A</v>
      </c>
      <c r="AK46" s="24" t="e">
        <f t="shared" ca="1" si="89"/>
        <v>#N/A</v>
      </c>
      <c r="AL46" s="24" t="e">
        <f t="shared" ca="1" si="89"/>
        <v>#N/A</v>
      </c>
      <c r="AM46" s="24" t="e">
        <f t="shared" ca="1" si="89"/>
        <v>#N/A</v>
      </c>
      <c r="AN46" s="24" t="e">
        <f t="shared" ca="1" si="89"/>
        <v>#N/A</v>
      </c>
      <c r="AO46" s="24" t="e">
        <f t="shared" ca="1" si="89"/>
        <v>#N/A</v>
      </c>
      <c r="AP46" s="24" t="e">
        <f ca="1">MIN(Y46:AN46)</f>
        <v>#N/A</v>
      </c>
      <c r="AQ46" s="24" t="e">
        <f ca="1">MAX(Y46:AN46)</f>
        <v>#N/A</v>
      </c>
    </row>
    <row r="47" spans="1:43" s="1" customFormat="1" ht="63.75">
      <c r="A47" s="220">
        <f t="shared" si="88"/>
        <v>83</v>
      </c>
      <c r="B47" s="148" t="s">
        <v>385</v>
      </c>
      <c r="C47" s="24">
        <f ca="1">IF(ISNUMBER(OFFSET(INDIRECT("'"&amp;'DATA for charts'!C$5&amp;"'!$c1"),$A47-1,0)),OFFSET(INDIRECT("'"&amp;'DATA for charts'!C$5&amp;"'!$c1"),$A47-1,0),NA())</f>
        <v>3.5</v>
      </c>
      <c r="D47" s="24">
        <f ca="1">IF(ISNUMBER(OFFSET(INDIRECT("'"&amp;'DATA for charts'!D$5&amp;"'!$c1"),$A47-1,0)),OFFSET(INDIRECT("'"&amp;'DATA for charts'!D$5&amp;"'!$c1"),$A47-1,0),NA())</f>
        <v>2.95606850573781</v>
      </c>
      <c r="E47" s="24">
        <f ca="1">IF(ISNUMBER(OFFSET(INDIRECT("'"&amp;'DATA for charts'!E$5&amp;"'!$c1"),$A47-1,0)),OFFSET(INDIRECT("'"&amp;'DATA for charts'!E$5&amp;"'!$c1"),$A47-1,0),NA())</f>
        <v>3.2589999999999999</v>
      </c>
      <c r="F47" s="24">
        <f ca="1">IF(ISNUMBER(OFFSET(INDIRECT("'"&amp;'DATA for charts'!F$5&amp;"'!$c1"),$A47-1,0)),OFFSET(INDIRECT("'"&amp;'DATA for charts'!F$5&amp;"'!$c1"),$A47-1,0),NA())</f>
        <v>3.3365100699681816</v>
      </c>
      <c r="G47" s="24">
        <f ca="1">IF(ISNUMBER(OFFSET(INDIRECT("'"&amp;'DATA for charts'!G$5&amp;"'!$c1"),$A47-1,0)),OFFSET(INDIRECT("'"&amp;'DATA for charts'!G$5&amp;"'!$c1"),$A47-1,0),NA())</f>
        <v>3.2997000000000001</v>
      </c>
      <c r="H47" s="24">
        <f ca="1">IF(ISNUMBER(OFFSET(INDIRECT("'"&amp;'DATA for charts'!H$5&amp;"'!$c1"),$A47-1,0)),OFFSET(INDIRECT("'"&amp;'DATA for charts'!H$5&amp;"'!$c1"),$A47-1,0),NA())</f>
        <v>3.6067</v>
      </c>
      <c r="I47" s="24" t="e">
        <f ca="1">IF(ISNUMBER(OFFSET(INDIRECT("'"&amp;'DATA for charts'!I$5&amp;"'!$c1"),$A47-1,0)),OFFSET(INDIRECT("'"&amp;'DATA for charts'!I$5&amp;"'!$c1"),$A47-1,0),NA())</f>
        <v>#N/A</v>
      </c>
      <c r="J47" s="24" t="e">
        <f ca="1">IF(ISNUMBER(OFFSET(INDIRECT("'"&amp;'DATA for charts'!J$5&amp;"'!$c1"),$A47-1,0)),OFFSET(INDIRECT("'"&amp;'DATA for charts'!J$5&amp;"'!$c1"),$A47-1,0),NA())</f>
        <v>#N/A</v>
      </c>
      <c r="K47" s="24" t="e">
        <f ca="1">IF(ISNUMBER(OFFSET(INDIRECT("'"&amp;'DATA for charts'!K$5&amp;"'!$c1"),$A47-1,0)),OFFSET(INDIRECT("'"&amp;'DATA for charts'!K$5&amp;"'!$c1"),$A47-1,0),NA())</f>
        <v>#N/A</v>
      </c>
      <c r="L47" s="24" t="e">
        <f ca="1">IF(ISNUMBER(OFFSET(INDIRECT("'"&amp;'DATA for charts'!L$5&amp;"'!$c1"),$A47-1,0)),OFFSET(INDIRECT("'"&amp;'DATA for charts'!L$5&amp;"'!$c1"),$A47-1,0),NA())</f>
        <v>#N/A</v>
      </c>
      <c r="M47" s="24" t="e">
        <f ca="1">IF(ISNUMBER(OFFSET(INDIRECT("'"&amp;'DATA for charts'!M$5&amp;"'!$c1"),$A47-1,0)),OFFSET(INDIRECT("'"&amp;'DATA for charts'!M$5&amp;"'!$c1"),$A47-1,0),NA())</f>
        <v>#N/A</v>
      </c>
      <c r="N47" s="24" t="e">
        <f ca="1">IF(ISNUMBER(OFFSET(INDIRECT("'"&amp;'DATA for charts'!N$5&amp;"'!$c1"),$A47-1,0)),OFFSET(INDIRECT("'"&amp;'DATA for charts'!N$5&amp;"'!$c1"),$A47-1,0),NA())</f>
        <v>#N/A</v>
      </c>
      <c r="O47" s="24" t="e">
        <f ca="1">IF(ISNUMBER(OFFSET(INDIRECT("'"&amp;'DATA for charts'!O$5&amp;"'!$c1"),$A47-1,0)),OFFSET(INDIRECT("'"&amp;'DATA for charts'!O$5&amp;"'!$c1"),$A47-1,0),NA())</f>
        <v>#N/A</v>
      </c>
      <c r="P47" s="24" t="e">
        <f ca="1">IF(ISNUMBER(OFFSET(INDIRECT("'"&amp;'DATA for charts'!P$5&amp;"'!$c1"),$A47-1,0)),OFFSET(INDIRECT("'"&amp;'DATA for charts'!P$5&amp;"'!$c1"),$A47-1,0),NA())</f>
        <v>#N/A</v>
      </c>
      <c r="Q47" s="24" t="e">
        <f ca="1">IF(ISNUMBER(OFFSET(INDIRECT("'"&amp;'DATA for charts'!Q$5&amp;"'!$c1"),$A47-1,0)),OFFSET(INDIRECT("'"&amp;'DATA for charts'!Q$5&amp;"'!$c1"),$A47-1,0),NA())</f>
        <v>#N/A</v>
      </c>
      <c r="R47" s="24" t="e">
        <f ca="1">IF(ISNUMBER(OFFSET(INDIRECT("'"&amp;'DATA for charts'!R$5&amp;"'!$c1"),$A47-1,0)),OFFSET(INDIRECT("'"&amp;'DATA for charts'!R$5&amp;"'!$c1"),$A47-1,0),NA())</f>
        <v>#N/A</v>
      </c>
      <c r="S47" s="24" t="e">
        <f ca="1">IF(ISNUMBER(OFFSET(INDIRECT("'"&amp;'DATA for charts'!S$5&amp;"'!$c1"),$A47-1,0)),OFFSET(INDIRECT("'"&amp;'DATA for charts'!S$5&amp;"'!$c1"),$A47-1,0),NA())</f>
        <v>#N/A</v>
      </c>
      <c r="T47" s="22" t="e">
        <f t="shared" ca="1" si="83"/>
        <v>#N/A</v>
      </c>
      <c r="U47" s="22" t="e">
        <f t="shared" ca="1" si="84"/>
        <v>#N/A</v>
      </c>
      <c r="V47" s="22" t="e">
        <f t="shared" ca="1" si="85"/>
        <v>#N/A</v>
      </c>
      <c r="W47" s="20"/>
      <c r="X47" s="148" t="s">
        <v>500</v>
      </c>
      <c r="Y47" s="24">
        <f ca="1">IF(AND(ISNUMBER(C123),ISNUMBER(C$118)),C123-C$118,NA())</f>
        <v>-1.1930000000000005</v>
      </c>
      <c r="Z47" s="24">
        <f t="shared" ref="Z47:AO47" ca="1" si="90">IF(AND(ISNUMBER(D123),ISNUMBER(D118)),D123-D118,NA())</f>
        <v>-1.2592433074120795</v>
      </c>
      <c r="AA47" s="24">
        <f t="shared" ca="1" si="90"/>
        <v>-1.2460000000000004</v>
      </c>
      <c r="AB47" s="24">
        <f t="shared" ca="1" si="90"/>
        <v>-1.2102608489231343</v>
      </c>
      <c r="AC47" s="24">
        <f t="shared" ca="1" si="90"/>
        <v>-1.2167000000000003</v>
      </c>
      <c r="AD47" s="24">
        <f t="shared" ca="1" si="90"/>
        <v>-1.1471800000000005</v>
      </c>
      <c r="AE47" s="24" t="e">
        <f t="shared" ca="1" si="90"/>
        <v>#N/A</v>
      </c>
      <c r="AF47" s="24" t="e">
        <f t="shared" ca="1" si="90"/>
        <v>#N/A</v>
      </c>
      <c r="AG47" s="24" t="e">
        <f t="shared" ca="1" si="90"/>
        <v>#N/A</v>
      </c>
      <c r="AH47" s="24" t="e">
        <f t="shared" ca="1" si="90"/>
        <v>#N/A</v>
      </c>
      <c r="AI47" s="24" t="e">
        <f t="shared" ca="1" si="90"/>
        <v>#N/A</v>
      </c>
      <c r="AJ47" s="24" t="e">
        <f t="shared" ca="1" si="90"/>
        <v>#N/A</v>
      </c>
      <c r="AK47" s="24" t="e">
        <f t="shared" ca="1" si="90"/>
        <v>#N/A</v>
      </c>
      <c r="AL47" s="24" t="e">
        <f t="shared" ca="1" si="90"/>
        <v>#N/A</v>
      </c>
      <c r="AM47" s="24" t="e">
        <f t="shared" ca="1" si="90"/>
        <v>#N/A</v>
      </c>
      <c r="AN47" s="24" t="e">
        <f t="shared" ca="1" si="90"/>
        <v>#N/A</v>
      </c>
      <c r="AO47" s="24" t="e">
        <f t="shared" ca="1" si="90"/>
        <v>#N/A</v>
      </c>
      <c r="AP47" s="24" t="e">
        <f ca="1">MIN(Y47:AN47)</f>
        <v>#N/A</v>
      </c>
      <c r="AQ47" s="24" t="e">
        <f ca="1">MAX(Y47:AN47)</f>
        <v>#N/A</v>
      </c>
    </row>
    <row r="48" spans="1:43" s="1" customFormat="1" ht="63.75">
      <c r="A48" s="220">
        <f t="shared" si="88"/>
        <v>84</v>
      </c>
      <c r="B48" s="148" t="s">
        <v>386</v>
      </c>
      <c r="C48" s="24">
        <f ca="1">IF(ISNUMBER(OFFSET(INDIRECT("'"&amp;'DATA for charts'!C$5&amp;"'!$c1"),$A48-1,0)),OFFSET(INDIRECT("'"&amp;'DATA for charts'!C$5&amp;"'!$c1"),$A48-1,0),NA())</f>
        <v>4.2699999999999996</v>
      </c>
      <c r="D48" s="24">
        <f ca="1">IF(ISNUMBER(OFFSET(INDIRECT("'"&amp;'DATA for charts'!D$5&amp;"'!$c1"),$A48-1,0)),OFFSET(INDIRECT("'"&amp;'DATA for charts'!D$5&amp;"'!$c1"),$A48-1,0),NA())</f>
        <v>3.52364745137836</v>
      </c>
      <c r="E48" s="24">
        <f ca="1">IF(ISNUMBER(OFFSET(INDIRECT("'"&amp;'DATA for charts'!E$5&amp;"'!$c1"),$A48-1,0)),OFFSET(INDIRECT("'"&amp;'DATA for charts'!E$5&amp;"'!$c1"),$A48-1,0),NA())</f>
        <v>3.9329999999999998</v>
      </c>
      <c r="F48" s="24">
        <f ca="1">IF(ISNUMBER(OFFSET(INDIRECT("'"&amp;'DATA for charts'!F$5&amp;"'!$c1"),$A48-1,0)),OFFSET(INDIRECT("'"&amp;'DATA for charts'!F$5&amp;"'!$c1"),$A48-1,0),NA())</f>
        <v>3.993812729789016</v>
      </c>
      <c r="G48" s="24">
        <f ca="1">IF(ISNUMBER(OFFSET(INDIRECT("'"&amp;'DATA for charts'!G$5&amp;"'!$c1"),$A48-1,0)),OFFSET(INDIRECT("'"&amp;'DATA for charts'!G$5&amp;"'!$c1"),$A48-1,0),NA())</f>
        <v>4.2775999999999996</v>
      </c>
      <c r="H48" s="24">
        <f ca="1">IF(ISNUMBER(OFFSET(INDIRECT("'"&amp;'DATA for charts'!H$5&amp;"'!$c1"),$A48-1,0)),OFFSET(INDIRECT("'"&amp;'DATA for charts'!H$5&amp;"'!$c1"),$A48-1,0),NA())</f>
        <v>4.3841000000000001</v>
      </c>
      <c r="I48" s="24" t="e">
        <f ca="1">IF(ISNUMBER(OFFSET(INDIRECT("'"&amp;'DATA for charts'!I$5&amp;"'!$c1"),$A48-1,0)),OFFSET(INDIRECT("'"&amp;'DATA for charts'!I$5&amp;"'!$c1"),$A48-1,0),NA())</f>
        <v>#N/A</v>
      </c>
      <c r="J48" s="24" t="e">
        <f ca="1">IF(ISNUMBER(OFFSET(INDIRECT("'"&amp;'DATA for charts'!J$5&amp;"'!$c1"),$A48-1,0)),OFFSET(INDIRECT("'"&amp;'DATA for charts'!J$5&amp;"'!$c1"),$A48-1,0),NA())</f>
        <v>#N/A</v>
      </c>
      <c r="K48" s="24" t="e">
        <f ca="1">IF(ISNUMBER(OFFSET(INDIRECT("'"&amp;'DATA for charts'!K$5&amp;"'!$c1"),$A48-1,0)),OFFSET(INDIRECT("'"&amp;'DATA for charts'!K$5&amp;"'!$c1"),$A48-1,0),NA())</f>
        <v>#N/A</v>
      </c>
      <c r="L48" s="24" t="e">
        <f ca="1">IF(ISNUMBER(OFFSET(INDIRECT("'"&amp;'DATA for charts'!L$5&amp;"'!$c1"),$A48-1,0)),OFFSET(INDIRECT("'"&amp;'DATA for charts'!L$5&amp;"'!$c1"),$A48-1,0),NA())</f>
        <v>#N/A</v>
      </c>
      <c r="M48" s="24" t="e">
        <f ca="1">IF(ISNUMBER(OFFSET(INDIRECT("'"&amp;'DATA for charts'!M$5&amp;"'!$c1"),$A48-1,0)),OFFSET(INDIRECT("'"&amp;'DATA for charts'!M$5&amp;"'!$c1"),$A48-1,0),NA())</f>
        <v>#N/A</v>
      </c>
      <c r="N48" s="24" t="e">
        <f ca="1">IF(ISNUMBER(OFFSET(INDIRECT("'"&amp;'DATA for charts'!N$5&amp;"'!$c1"),$A48-1,0)),OFFSET(INDIRECT("'"&amp;'DATA for charts'!N$5&amp;"'!$c1"),$A48-1,0),NA())</f>
        <v>#N/A</v>
      </c>
      <c r="O48" s="24" t="e">
        <f ca="1">IF(ISNUMBER(OFFSET(INDIRECT("'"&amp;'DATA for charts'!O$5&amp;"'!$c1"),$A48-1,0)),OFFSET(INDIRECT("'"&amp;'DATA for charts'!O$5&amp;"'!$c1"),$A48-1,0),NA())</f>
        <v>#N/A</v>
      </c>
      <c r="P48" s="24" t="e">
        <f ca="1">IF(ISNUMBER(OFFSET(INDIRECT("'"&amp;'DATA for charts'!P$5&amp;"'!$c1"),$A48-1,0)),OFFSET(INDIRECT("'"&amp;'DATA for charts'!P$5&amp;"'!$c1"),$A48-1,0),NA())</f>
        <v>#N/A</v>
      </c>
      <c r="Q48" s="24" t="e">
        <f ca="1">IF(ISNUMBER(OFFSET(INDIRECT("'"&amp;'DATA for charts'!Q$5&amp;"'!$c1"),$A48-1,0)),OFFSET(INDIRECT("'"&amp;'DATA for charts'!Q$5&amp;"'!$c1"),$A48-1,0),NA())</f>
        <v>#N/A</v>
      </c>
      <c r="R48" s="24" t="e">
        <f ca="1">IF(ISNUMBER(OFFSET(INDIRECT("'"&amp;'DATA for charts'!R$5&amp;"'!$c1"),$A48-1,0)),OFFSET(INDIRECT("'"&amp;'DATA for charts'!R$5&amp;"'!$c1"),$A48-1,0),NA())</f>
        <v>#N/A</v>
      </c>
      <c r="S48" s="24" t="e">
        <f ca="1">IF(ISNUMBER(OFFSET(INDIRECT("'"&amp;'DATA for charts'!S$5&amp;"'!$c1"),$A48-1,0)),OFFSET(INDIRECT("'"&amp;'DATA for charts'!S$5&amp;"'!$c1"),$A48-1,0),NA())</f>
        <v>#N/A</v>
      </c>
      <c r="T48" s="22" t="e">
        <f t="shared" ca="1" si="83"/>
        <v>#N/A</v>
      </c>
      <c r="U48" s="22" t="e">
        <f t="shared" ca="1" si="84"/>
        <v>#N/A</v>
      </c>
      <c r="V48" s="22" t="e">
        <f t="shared" ca="1" si="85"/>
        <v>#N/A</v>
      </c>
      <c r="W48" s="20"/>
      <c r="X48" s="146"/>
      <c r="Y48" s="20"/>
      <c r="Z48" s="20"/>
      <c r="AA48" s="20"/>
      <c r="AB48" s="20"/>
      <c r="AC48" s="20"/>
      <c r="AD48" s="20"/>
      <c r="AE48" s="20"/>
      <c r="AF48" s="20"/>
      <c r="AG48" s="20"/>
      <c r="AH48" s="20"/>
      <c r="AI48" s="20"/>
      <c r="AJ48" s="20"/>
      <c r="AK48" s="20"/>
      <c r="AL48" s="20"/>
      <c r="AM48" s="20"/>
      <c r="AN48" s="20"/>
      <c r="AO48" s="20"/>
      <c r="AP48" s="20"/>
      <c r="AQ48" s="20"/>
    </row>
    <row r="49" spans="1:43" s="1" customFormat="1" ht="63.75">
      <c r="A49" s="220">
        <f t="shared" si="88"/>
        <v>85</v>
      </c>
      <c r="B49" s="148" t="s">
        <v>387</v>
      </c>
      <c r="C49" s="24">
        <f ca="1">IF(ISNUMBER(OFFSET(INDIRECT("'"&amp;'DATA for charts'!C$5&amp;"'!$c1"),$A49-1,0)),OFFSET(INDIRECT("'"&amp;'DATA for charts'!C$5&amp;"'!$c1"),$A49-1,0),NA())</f>
        <v>1.389</v>
      </c>
      <c r="D49" s="24">
        <f ca="1">IF(ISNUMBER(OFFSET(INDIRECT("'"&amp;'DATA for charts'!D$5&amp;"'!$c1"),$A49-1,0)),OFFSET(INDIRECT("'"&amp;'DATA for charts'!D$5&amp;"'!$c1"),$A49-1,0),NA())</f>
        <v>0.8632359497649299</v>
      </c>
      <c r="E49" s="24">
        <f ca="1">IF(ISNUMBER(OFFSET(INDIRECT("'"&amp;'DATA for charts'!E$5&amp;"'!$c1"),$A49-1,0)),OFFSET(INDIRECT("'"&amp;'DATA for charts'!E$5&amp;"'!$c1"),$A49-1,0),NA())</f>
        <v>1.149</v>
      </c>
      <c r="F49" s="24">
        <f ca="1">IF(ISNUMBER(OFFSET(INDIRECT("'"&amp;'DATA for charts'!F$5&amp;"'!$c1"),$A49-1,0)),OFFSET(INDIRECT("'"&amp;'DATA for charts'!F$5&amp;"'!$c1"),$A49-1,0),NA())</f>
        <v>1.0673847073572145</v>
      </c>
      <c r="G49" s="24">
        <f ca="1">IF(ISNUMBER(OFFSET(INDIRECT("'"&amp;'DATA for charts'!G$5&amp;"'!$c1"),$A49-1,0)),OFFSET(INDIRECT("'"&amp;'DATA for charts'!G$5&amp;"'!$c1"),$A49-1,0),NA())</f>
        <v>1.0146999999999999</v>
      </c>
      <c r="H49" s="24">
        <f ca="1">IF(ISNUMBER(OFFSET(INDIRECT("'"&amp;'DATA for charts'!H$5&amp;"'!$c1"),$A49-1,0)),OFFSET(INDIRECT("'"&amp;'DATA for charts'!H$5&amp;"'!$c1"),$A49-1,0),NA())</f>
        <v>1.16913</v>
      </c>
      <c r="I49" s="24" t="e">
        <f ca="1">IF(ISNUMBER(OFFSET(INDIRECT("'"&amp;'DATA for charts'!I$5&amp;"'!$c1"),$A49-1,0)),OFFSET(INDIRECT("'"&amp;'DATA for charts'!I$5&amp;"'!$c1"),$A49-1,0),NA())</f>
        <v>#N/A</v>
      </c>
      <c r="J49" s="24" t="e">
        <f ca="1">IF(ISNUMBER(OFFSET(INDIRECT("'"&amp;'DATA for charts'!J$5&amp;"'!$c1"),$A49-1,0)),OFFSET(INDIRECT("'"&amp;'DATA for charts'!J$5&amp;"'!$c1"),$A49-1,0),NA())</f>
        <v>#N/A</v>
      </c>
      <c r="K49" s="24" t="e">
        <f ca="1">IF(ISNUMBER(OFFSET(INDIRECT("'"&amp;'DATA for charts'!K$5&amp;"'!$c1"),$A49-1,0)),OFFSET(INDIRECT("'"&amp;'DATA for charts'!K$5&amp;"'!$c1"),$A49-1,0),NA())</f>
        <v>#N/A</v>
      </c>
      <c r="L49" s="24" t="e">
        <f ca="1">IF(ISNUMBER(OFFSET(INDIRECT("'"&amp;'DATA for charts'!L$5&amp;"'!$c1"),$A49-1,0)),OFFSET(INDIRECT("'"&amp;'DATA for charts'!L$5&amp;"'!$c1"),$A49-1,0),NA())</f>
        <v>#N/A</v>
      </c>
      <c r="M49" s="24" t="e">
        <f ca="1">IF(ISNUMBER(OFFSET(INDIRECT("'"&amp;'DATA for charts'!M$5&amp;"'!$c1"),$A49-1,0)),OFFSET(INDIRECT("'"&amp;'DATA for charts'!M$5&amp;"'!$c1"),$A49-1,0),NA())</f>
        <v>#N/A</v>
      </c>
      <c r="N49" s="24" t="e">
        <f ca="1">IF(ISNUMBER(OFFSET(INDIRECT("'"&amp;'DATA for charts'!N$5&amp;"'!$c1"),$A49-1,0)),OFFSET(INDIRECT("'"&amp;'DATA for charts'!N$5&amp;"'!$c1"),$A49-1,0),NA())</f>
        <v>#N/A</v>
      </c>
      <c r="O49" s="24" t="e">
        <f ca="1">IF(ISNUMBER(OFFSET(INDIRECT("'"&amp;'DATA for charts'!O$5&amp;"'!$c1"),$A49-1,0)),OFFSET(INDIRECT("'"&amp;'DATA for charts'!O$5&amp;"'!$c1"),$A49-1,0),NA())</f>
        <v>#N/A</v>
      </c>
      <c r="P49" s="24" t="e">
        <f ca="1">IF(ISNUMBER(OFFSET(INDIRECT("'"&amp;'DATA for charts'!P$5&amp;"'!$c1"),$A49-1,0)),OFFSET(INDIRECT("'"&amp;'DATA for charts'!P$5&amp;"'!$c1"),$A49-1,0),NA())</f>
        <v>#N/A</v>
      </c>
      <c r="Q49" s="24" t="e">
        <f ca="1">IF(ISNUMBER(OFFSET(INDIRECT("'"&amp;'DATA for charts'!Q$5&amp;"'!$c1"),$A49-1,0)),OFFSET(INDIRECT("'"&amp;'DATA for charts'!Q$5&amp;"'!$c1"),$A49-1,0),NA())</f>
        <v>#N/A</v>
      </c>
      <c r="R49" s="24" t="e">
        <f ca="1">IF(ISNUMBER(OFFSET(INDIRECT("'"&amp;'DATA for charts'!R$5&amp;"'!$c1"),$A49-1,0)),OFFSET(INDIRECT("'"&amp;'DATA for charts'!R$5&amp;"'!$c1"),$A49-1,0),NA())</f>
        <v>#N/A</v>
      </c>
      <c r="S49" s="24" t="e">
        <f ca="1">IF(ISNUMBER(OFFSET(INDIRECT("'"&amp;'DATA for charts'!S$5&amp;"'!$c1"),$A49-1,0)),OFFSET(INDIRECT("'"&amp;'DATA for charts'!S$5&amp;"'!$c1"),$A49-1,0),NA())</f>
        <v>#N/A</v>
      </c>
      <c r="T49" s="22" t="e">
        <f t="shared" ca="1" si="83"/>
        <v>#N/A</v>
      </c>
      <c r="U49" s="22" t="e">
        <f t="shared" ca="1" si="84"/>
        <v>#N/A</v>
      </c>
      <c r="V49" s="22" t="e">
        <f t="shared" ca="1" si="85"/>
        <v>#N/A</v>
      </c>
      <c r="W49" s="20"/>
      <c r="X49" s="477" t="s">
        <v>764</v>
      </c>
      <c r="Y49" s="24">
        <f ca="1">IF(AND(ISNUMBER(C129),ISNUMBER(C$118)),C129-C$118,NA())</f>
        <v>-2.8080000000000003</v>
      </c>
      <c r="Z49" s="24">
        <f t="shared" ref="Z49:AO49" ca="1" si="91">IF(AND(ISNUMBER(D129),ISNUMBER(D$118)),D129-D$118,NA())</f>
        <v>-2.5734345354122397</v>
      </c>
      <c r="AA49" s="24">
        <f t="shared" ca="1" si="91"/>
        <v>-2.1720000000000006</v>
      </c>
      <c r="AB49" s="24">
        <f t="shared" ca="1" si="91"/>
        <v>-2.7955025280266712</v>
      </c>
      <c r="AC49" s="24">
        <f t="shared" ca="1" si="91"/>
        <v>-2.9432000000000005</v>
      </c>
      <c r="AD49" s="24">
        <f t="shared" ca="1" si="91"/>
        <v>-2.8132700000000006</v>
      </c>
      <c r="AE49" s="24" t="e">
        <f t="shared" ca="1" si="91"/>
        <v>#N/A</v>
      </c>
      <c r="AF49" s="24" t="e">
        <f t="shared" ca="1" si="91"/>
        <v>#N/A</v>
      </c>
      <c r="AG49" s="24" t="e">
        <f t="shared" ca="1" si="91"/>
        <v>#N/A</v>
      </c>
      <c r="AH49" s="24" t="e">
        <f t="shared" ca="1" si="91"/>
        <v>#N/A</v>
      </c>
      <c r="AI49" s="24" t="e">
        <f t="shared" ca="1" si="91"/>
        <v>#N/A</v>
      </c>
      <c r="AJ49" s="24" t="e">
        <f t="shared" ca="1" si="91"/>
        <v>#N/A</v>
      </c>
      <c r="AK49" s="24" t="e">
        <f t="shared" ca="1" si="91"/>
        <v>#N/A</v>
      </c>
      <c r="AL49" s="24" t="e">
        <f t="shared" ca="1" si="91"/>
        <v>#N/A</v>
      </c>
      <c r="AM49" s="24" t="e">
        <f t="shared" ca="1" si="91"/>
        <v>#N/A</v>
      </c>
      <c r="AN49" s="24" t="e">
        <f t="shared" ca="1" si="91"/>
        <v>#N/A</v>
      </c>
      <c r="AO49" s="24" t="e">
        <f t="shared" ca="1" si="91"/>
        <v>#N/A</v>
      </c>
      <c r="AP49" s="24" t="e">
        <f t="shared" ref="AP49:AP50" ca="1" si="92">MIN(Y49:AN49)</f>
        <v>#N/A</v>
      </c>
      <c r="AQ49" s="24" t="e">
        <f t="shared" ref="AQ49:AQ50" ca="1" si="93">MAX(Y49:AN49)</f>
        <v>#N/A</v>
      </c>
    </row>
    <row r="50" spans="1:43" s="1" customFormat="1" ht="51">
      <c r="A50" s="220">
        <f t="shared" si="88"/>
        <v>86</v>
      </c>
      <c r="B50" s="148" t="s">
        <v>388</v>
      </c>
      <c r="C50" s="24">
        <f ca="1">IF(ISNUMBER(OFFSET(INDIRECT("'"&amp;'DATA for charts'!C$5&amp;"'!$c1"),$A50-1,0)),OFFSET(INDIRECT("'"&amp;'DATA for charts'!C$5&amp;"'!$c1"),$A50-1,0),NA())</f>
        <v>0</v>
      </c>
      <c r="D50" s="24">
        <f ca="1">IF(ISNUMBER(OFFSET(INDIRECT("'"&amp;'DATA for charts'!D$5&amp;"'!$c1"),$A50-1,0)),OFFSET(INDIRECT("'"&amp;'DATA for charts'!D$5&amp;"'!$c1"),$A50-1,0),NA())</f>
        <v>0</v>
      </c>
      <c r="E50" s="24">
        <f ca="1">IF(ISNUMBER(OFFSET(INDIRECT("'"&amp;'DATA for charts'!E$5&amp;"'!$c1"),$A50-1,0)),OFFSET(INDIRECT("'"&amp;'DATA for charts'!E$5&amp;"'!$c1"),$A50-1,0),NA())</f>
        <v>0</v>
      </c>
      <c r="F50" s="24">
        <f ca="1">IF(ISNUMBER(OFFSET(INDIRECT("'"&amp;'DATA for charts'!F$5&amp;"'!$c1"),$A50-1,0)),OFFSET(INDIRECT("'"&amp;'DATA for charts'!F$5&amp;"'!$c1"),$A50-1,0),NA())</f>
        <v>0</v>
      </c>
      <c r="G50" s="24">
        <f ca="1">IF(ISNUMBER(OFFSET(INDIRECT("'"&amp;'DATA for charts'!G$5&amp;"'!$c1"),$A50-1,0)),OFFSET(INDIRECT("'"&amp;'DATA for charts'!G$5&amp;"'!$c1"),$A50-1,0),NA())</f>
        <v>0</v>
      </c>
      <c r="H50" s="24">
        <f ca="1">IF(ISNUMBER(OFFSET(INDIRECT("'"&amp;'DATA for charts'!H$5&amp;"'!$c1"),$A50-1,0)),OFFSET(INDIRECT("'"&amp;'DATA for charts'!H$5&amp;"'!$c1"),$A50-1,0),NA())</f>
        <v>0</v>
      </c>
      <c r="I50" s="24" t="e">
        <f ca="1">IF(ISNUMBER(OFFSET(INDIRECT("'"&amp;'DATA for charts'!I$5&amp;"'!$c1"),$A50-1,0)),OFFSET(INDIRECT("'"&amp;'DATA for charts'!I$5&amp;"'!$c1"),$A50-1,0),NA())</f>
        <v>#N/A</v>
      </c>
      <c r="J50" s="24" t="e">
        <f ca="1">IF(ISNUMBER(OFFSET(INDIRECT("'"&amp;'DATA for charts'!J$5&amp;"'!$c1"),$A50-1,0)),OFFSET(INDIRECT("'"&amp;'DATA for charts'!J$5&amp;"'!$c1"),$A50-1,0),NA())</f>
        <v>#N/A</v>
      </c>
      <c r="K50" s="24" t="e">
        <f ca="1">IF(ISNUMBER(OFFSET(INDIRECT("'"&amp;'DATA for charts'!K$5&amp;"'!$c1"),$A50-1,0)),OFFSET(INDIRECT("'"&amp;'DATA for charts'!K$5&amp;"'!$c1"),$A50-1,0),NA())</f>
        <v>#N/A</v>
      </c>
      <c r="L50" s="24" t="e">
        <f ca="1">IF(ISNUMBER(OFFSET(INDIRECT("'"&amp;'DATA for charts'!L$5&amp;"'!$c1"),$A50-1,0)),OFFSET(INDIRECT("'"&amp;'DATA for charts'!L$5&amp;"'!$c1"),$A50-1,0),NA())</f>
        <v>#N/A</v>
      </c>
      <c r="M50" s="24" t="e">
        <f ca="1">IF(ISNUMBER(OFFSET(INDIRECT("'"&amp;'DATA for charts'!M$5&amp;"'!$c1"),$A50-1,0)),OFFSET(INDIRECT("'"&amp;'DATA for charts'!M$5&amp;"'!$c1"),$A50-1,0),NA())</f>
        <v>#N/A</v>
      </c>
      <c r="N50" s="24" t="e">
        <f ca="1">IF(ISNUMBER(OFFSET(INDIRECT("'"&amp;'DATA for charts'!N$5&amp;"'!$c1"),$A50-1,0)),OFFSET(INDIRECT("'"&amp;'DATA for charts'!N$5&amp;"'!$c1"),$A50-1,0),NA())</f>
        <v>#N/A</v>
      </c>
      <c r="O50" s="24" t="e">
        <f ca="1">IF(ISNUMBER(OFFSET(INDIRECT("'"&amp;'DATA for charts'!O$5&amp;"'!$c1"),$A50-1,0)),OFFSET(INDIRECT("'"&amp;'DATA for charts'!O$5&amp;"'!$c1"),$A50-1,0),NA())</f>
        <v>#N/A</v>
      </c>
      <c r="P50" s="24" t="e">
        <f ca="1">IF(ISNUMBER(OFFSET(INDIRECT("'"&amp;'DATA for charts'!P$5&amp;"'!$c1"),$A50-1,0)),OFFSET(INDIRECT("'"&amp;'DATA for charts'!P$5&amp;"'!$c1"),$A50-1,0),NA())</f>
        <v>#N/A</v>
      </c>
      <c r="Q50" s="24" t="e">
        <f ca="1">IF(ISNUMBER(OFFSET(INDIRECT("'"&amp;'DATA for charts'!Q$5&amp;"'!$c1"),$A50-1,0)),OFFSET(INDIRECT("'"&amp;'DATA for charts'!Q$5&amp;"'!$c1"),$A50-1,0),NA())</f>
        <v>#N/A</v>
      </c>
      <c r="R50" s="24" t="e">
        <f ca="1">IF(ISNUMBER(OFFSET(INDIRECT("'"&amp;'DATA for charts'!R$5&amp;"'!$c1"),$A50-1,0)),OFFSET(INDIRECT("'"&amp;'DATA for charts'!R$5&amp;"'!$c1"),$A50-1,0),NA())</f>
        <v>#N/A</v>
      </c>
      <c r="S50" s="24" t="e">
        <f ca="1">IF(ISNUMBER(OFFSET(INDIRECT("'"&amp;'DATA for charts'!S$5&amp;"'!$c1"),$A50-1,0)),OFFSET(INDIRECT("'"&amp;'DATA for charts'!S$5&amp;"'!$c1"),$A50-1,0),NA())</f>
        <v>#N/A</v>
      </c>
      <c r="T50" s="22" t="e">
        <f t="shared" ca="1" si="83"/>
        <v>#N/A</v>
      </c>
      <c r="U50" s="22" t="e">
        <f t="shared" ca="1" si="84"/>
        <v>#N/A</v>
      </c>
      <c r="V50" s="22" t="e">
        <f t="shared" ca="1" si="85"/>
        <v>#N/A</v>
      </c>
      <c r="W50" s="20"/>
      <c r="X50" s="477" t="s">
        <v>765</v>
      </c>
      <c r="Y50" s="24">
        <f t="shared" ref="Y50:AO50" ca="1" si="94">IF(AND(ISNUMBER(C130),ISNUMBER(C$118)),C130-C$118,NA())</f>
        <v>0.71699999999999964</v>
      </c>
      <c r="Z50" s="24">
        <f t="shared" ca="1" si="94"/>
        <v>0.66461942152372</v>
      </c>
      <c r="AA50" s="24">
        <f t="shared" ca="1" si="94"/>
        <v>0.52199999999999935</v>
      </c>
      <c r="AB50" s="24">
        <f t="shared" ca="1" si="94"/>
        <v>0.59566401626085153</v>
      </c>
      <c r="AC50" s="24">
        <f t="shared" ca="1" si="94"/>
        <v>0.35849999999999937</v>
      </c>
      <c r="AD50" s="24">
        <f t="shared" ca="1" si="94"/>
        <v>0.41827999999999932</v>
      </c>
      <c r="AE50" s="24" t="e">
        <f t="shared" ca="1" si="94"/>
        <v>#N/A</v>
      </c>
      <c r="AF50" s="24" t="e">
        <f t="shared" ca="1" si="94"/>
        <v>#N/A</v>
      </c>
      <c r="AG50" s="24" t="e">
        <f t="shared" ca="1" si="94"/>
        <v>#N/A</v>
      </c>
      <c r="AH50" s="24" t="e">
        <f t="shared" ca="1" si="94"/>
        <v>#N/A</v>
      </c>
      <c r="AI50" s="24" t="e">
        <f t="shared" ca="1" si="94"/>
        <v>#N/A</v>
      </c>
      <c r="AJ50" s="24" t="e">
        <f t="shared" ca="1" si="94"/>
        <v>#N/A</v>
      </c>
      <c r="AK50" s="24" t="e">
        <f t="shared" ca="1" si="94"/>
        <v>#N/A</v>
      </c>
      <c r="AL50" s="24" t="e">
        <f t="shared" ca="1" si="94"/>
        <v>#N/A</v>
      </c>
      <c r="AM50" s="24" t="e">
        <f t="shared" ca="1" si="94"/>
        <v>#N/A</v>
      </c>
      <c r="AN50" s="24" t="e">
        <f t="shared" ca="1" si="94"/>
        <v>#N/A</v>
      </c>
      <c r="AO50" s="24" t="e">
        <f t="shared" ca="1" si="94"/>
        <v>#N/A</v>
      </c>
      <c r="AP50" s="24" t="e">
        <f t="shared" ca="1" si="92"/>
        <v>#N/A</v>
      </c>
      <c r="AQ50" s="24" t="e">
        <f t="shared" ca="1" si="93"/>
        <v>#N/A</v>
      </c>
    </row>
    <row r="51" spans="1:43" s="1" customFormat="1" ht="51">
      <c r="A51" s="220">
        <f t="shared" si="88"/>
        <v>87</v>
      </c>
      <c r="B51" s="148" t="s">
        <v>389</v>
      </c>
      <c r="C51" s="24" t="e">
        <f ca="1">IF(ISNUMBER(OFFSET(INDIRECT("'"&amp;'DATA for charts'!C$5&amp;"'!$c1"),$A51-1,0)),OFFSET(INDIRECT("'"&amp;'DATA for charts'!C$5&amp;"'!$c1"),$A51-1,0),NA())</f>
        <v>#N/A</v>
      </c>
      <c r="D51" s="24">
        <f ca="1">IF(ISNUMBER(OFFSET(INDIRECT("'"&amp;'DATA for charts'!D$5&amp;"'!$c1"),$A51-1,0)),OFFSET(INDIRECT("'"&amp;'DATA for charts'!D$5&amp;"'!$c1"),$A51-1,0),NA())</f>
        <v>2.5220720098099401</v>
      </c>
      <c r="E51" s="24">
        <f ca="1">IF(ISNUMBER(OFFSET(INDIRECT("'"&amp;'DATA for charts'!E$5&amp;"'!$c1"),$A51-1,0)),OFFSET(INDIRECT("'"&amp;'DATA for charts'!E$5&amp;"'!$c1"),$A51-1,0),NA())</f>
        <v>2.7709999999999999</v>
      </c>
      <c r="F51" s="24">
        <f ca="1">IF(ISNUMBER(OFFSET(INDIRECT("'"&amp;'DATA for charts'!F$5&amp;"'!$c1"),$A51-1,0)),OFFSET(INDIRECT("'"&amp;'DATA for charts'!F$5&amp;"'!$c1"),$A51-1,0),NA())</f>
        <v>2.6890438727369079</v>
      </c>
      <c r="G51" s="24">
        <f ca="1">IF(ISNUMBER(OFFSET(INDIRECT("'"&amp;'DATA for charts'!G$5&amp;"'!$c1"),$A51-1,0)),OFFSET(INDIRECT("'"&amp;'DATA for charts'!G$5&amp;"'!$c1"),$A51-1,0),NA())</f>
        <v>2.6238999999999999</v>
      </c>
      <c r="H51" s="24">
        <f ca="1">IF(ISNUMBER(OFFSET(INDIRECT("'"&amp;'DATA for charts'!H$5&amp;"'!$c1"),$A51-1,0)),OFFSET(INDIRECT("'"&amp;'DATA for charts'!H$5&amp;"'!$c1"),$A51-1,0),NA())</f>
        <v>2.85954</v>
      </c>
      <c r="I51" s="24" t="e">
        <f ca="1">IF(ISNUMBER(OFFSET(INDIRECT("'"&amp;'DATA for charts'!I$5&amp;"'!$c1"),$A51-1,0)),OFFSET(INDIRECT("'"&amp;'DATA for charts'!I$5&amp;"'!$c1"),$A51-1,0),NA())</f>
        <v>#N/A</v>
      </c>
      <c r="J51" s="24" t="e">
        <f ca="1">IF(ISNUMBER(OFFSET(INDIRECT("'"&amp;'DATA for charts'!J$5&amp;"'!$c1"),$A51-1,0)),OFFSET(INDIRECT("'"&amp;'DATA for charts'!J$5&amp;"'!$c1"),$A51-1,0),NA())</f>
        <v>#N/A</v>
      </c>
      <c r="K51" s="24" t="e">
        <f ca="1">IF(ISNUMBER(OFFSET(INDIRECT("'"&amp;'DATA for charts'!K$5&amp;"'!$c1"),$A51-1,0)),OFFSET(INDIRECT("'"&amp;'DATA for charts'!K$5&amp;"'!$c1"),$A51-1,0),NA())</f>
        <v>#N/A</v>
      </c>
      <c r="L51" s="24" t="e">
        <f ca="1">IF(ISNUMBER(OFFSET(INDIRECT("'"&amp;'DATA for charts'!L$5&amp;"'!$c1"),$A51-1,0)),OFFSET(INDIRECT("'"&amp;'DATA for charts'!L$5&amp;"'!$c1"),$A51-1,0),NA())</f>
        <v>#N/A</v>
      </c>
      <c r="M51" s="24" t="e">
        <f ca="1">IF(ISNUMBER(OFFSET(INDIRECT("'"&amp;'DATA for charts'!M$5&amp;"'!$c1"),$A51-1,0)),OFFSET(INDIRECT("'"&amp;'DATA for charts'!M$5&amp;"'!$c1"),$A51-1,0),NA())</f>
        <v>#N/A</v>
      </c>
      <c r="N51" s="24" t="e">
        <f ca="1">IF(ISNUMBER(OFFSET(INDIRECT("'"&amp;'DATA for charts'!N$5&amp;"'!$c1"),$A51-1,0)),OFFSET(INDIRECT("'"&amp;'DATA for charts'!N$5&amp;"'!$c1"),$A51-1,0),NA())</f>
        <v>#N/A</v>
      </c>
      <c r="O51" s="24" t="e">
        <f ca="1">IF(ISNUMBER(OFFSET(INDIRECT("'"&amp;'DATA for charts'!O$5&amp;"'!$c1"),$A51-1,0)),OFFSET(INDIRECT("'"&amp;'DATA for charts'!O$5&amp;"'!$c1"),$A51-1,0),NA())</f>
        <v>#N/A</v>
      </c>
      <c r="P51" s="24" t="e">
        <f ca="1">IF(ISNUMBER(OFFSET(INDIRECT("'"&amp;'DATA for charts'!P$5&amp;"'!$c1"),$A51-1,0)),OFFSET(INDIRECT("'"&amp;'DATA for charts'!P$5&amp;"'!$c1"),$A51-1,0),NA())</f>
        <v>#N/A</v>
      </c>
      <c r="Q51" s="24" t="e">
        <f ca="1">IF(ISNUMBER(OFFSET(INDIRECT("'"&amp;'DATA for charts'!Q$5&amp;"'!$c1"),$A51-1,0)),OFFSET(INDIRECT("'"&amp;'DATA for charts'!Q$5&amp;"'!$c1"),$A51-1,0),NA())</f>
        <v>#N/A</v>
      </c>
      <c r="R51" s="24" t="e">
        <f ca="1">IF(ISNUMBER(OFFSET(INDIRECT("'"&amp;'DATA for charts'!R$5&amp;"'!$c1"),$A51-1,0)),OFFSET(INDIRECT("'"&amp;'DATA for charts'!R$5&amp;"'!$c1"),$A51-1,0),NA())</f>
        <v>#N/A</v>
      </c>
      <c r="S51" s="24" t="e">
        <f ca="1">IF(ISNUMBER(OFFSET(INDIRECT("'"&amp;'DATA for charts'!S$5&amp;"'!$c1"),$A51-1,0)),OFFSET(INDIRECT("'"&amp;'DATA for charts'!S$5&amp;"'!$c1"),$A51-1,0),NA())</f>
        <v>#N/A</v>
      </c>
      <c r="T51" s="22" t="e">
        <f t="shared" ca="1" si="83"/>
        <v>#N/A</v>
      </c>
      <c r="U51" s="22" t="e">
        <f t="shared" ca="1" si="84"/>
        <v>#N/A</v>
      </c>
      <c r="V51" s="22" t="e">
        <f t="shared" ca="1" si="85"/>
        <v>#N/A</v>
      </c>
      <c r="W51" s="20"/>
      <c r="X51" s="477" t="s">
        <v>766</v>
      </c>
      <c r="Y51" s="24">
        <f t="shared" ref="Y51:AH52" ca="1" si="95">IF(AND(ISNUMBER(C131),ISNUMBER(C$118)),C131-C$118,NA())</f>
        <v>0.11599999999999966</v>
      </c>
      <c r="Z51" s="24">
        <f t="shared" ca="1" si="95"/>
        <v>0.51669180590916941</v>
      </c>
      <c r="AA51" s="24">
        <f t="shared" ca="1" si="95"/>
        <v>0.5</v>
      </c>
      <c r="AB51" s="24">
        <f t="shared" ca="1" si="95"/>
        <v>0.41686405154068051</v>
      </c>
      <c r="AC51" s="24">
        <f t="shared" ca="1" si="95"/>
        <v>0.36759999999999948</v>
      </c>
      <c r="AD51" s="24">
        <f t="shared" ca="1" si="95"/>
        <v>0.53022999999999954</v>
      </c>
      <c r="AE51" s="24" t="e">
        <f t="shared" ca="1" si="95"/>
        <v>#N/A</v>
      </c>
      <c r="AF51" s="24" t="e">
        <f t="shared" ca="1" si="95"/>
        <v>#N/A</v>
      </c>
      <c r="AG51" s="24" t="e">
        <f t="shared" ca="1" si="95"/>
        <v>#N/A</v>
      </c>
      <c r="AH51" s="24" t="e">
        <f t="shared" ca="1" si="95"/>
        <v>#N/A</v>
      </c>
      <c r="AI51" s="24" t="e">
        <f t="shared" ref="AI51:AO52" ca="1" si="96">IF(AND(ISNUMBER(M131),ISNUMBER(M$118)),M131-M$118,NA())</f>
        <v>#N/A</v>
      </c>
      <c r="AJ51" s="24" t="e">
        <f t="shared" ca="1" si="96"/>
        <v>#N/A</v>
      </c>
      <c r="AK51" s="24" t="e">
        <f t="shared" ca="1" si="96"/>
        <v>#N/A</v>
      </c>
      <c r="AL51" s="24" t="e">
        <f t="shared" ca="1" si="96"/>
        <v>#N/A</v>
      </c>
      <c r="AM51" s="24" t="e">
        <f t="shared" ca="1" si="96"/>
        <v>#N/A</v>
      </c>
      <c r="AN51" s="24" t="e">
        <f t="shared" ca="1" si="96"/>
        <v>#N/A</v>
      </c>
      <c r="AO51" s="24" t="e">
        <f t="shared" ca="1" si="96"/>
        <v>#N/A</v>
      </c>
      <c r="AP51" s="24" t="e">
        <f t="shared" ref="AP51:AP56" ca="1" si="97">MIN(Y51:AN51)</f>
        <v>#N/A</v>
      </c>
      <c r="AQ51" s="24" t="e">
        <f t="shared" ref="AQ51:AQ56" ca="1" si="98">MAX(Y51:AN51)</f>
        <v>#N/A</v>
      </c>
    </row>
    <row r="52" spans="1:43" s="1" customFormat="1" ht="51">
      <c r="A52" s="220"/>
      <c r="B52" s="148"/>
      <c r="C52" s="24"/>
      <c r="D52" s="24"/>
      <c r="E52" s="24"/>
      <c r="F52" s="24"/>
      <c r="G52" s="24"/>
      <c r="H52" s="24"/>
      <c r="I52" s="24"/>
      <c r="J52" s="24"/>
      <c r="K52" s="24"/>
      <c r="L52" s="24"/>
      <c r="M52" s="24"/>
      <c r="N52" s="24"/>
      <c r="O52" s="24"/>
      <c r="P52" s="24"/>
      <c r="Q52" s="24"/>
      <c r="R52" s="24"/>
      <c r="S52" s="24"/>
      <c r="T52" s="22"/>
      <c r="U52" s="22"/>
      <c r="V52" s="22"/>
      <c r="W52" s="20"/>
      <c r="X52" s="477" t="s">
        <v>767</v>
      </c>
      <c r="Y52" s="24">
        <f t="shared" ca="1" si="95"/>
        <v>3.3080000000000007</v>
      </c>
      <c r="Z52" s="24">
        <f t="shared" ca="1" si="95"/>
        <v>2.9460845334239005</v>
      </c>
      <c r="AA52" s="24">
        <f t="shared" ca="1" si="95"/>
        <v>2.8059999999999992</v>
      </c>
      <c r="AB52" s="24">
        <f t="shared" ca="1" si="95"/>
        <v>3.0917618486813208</v>
      </c>
      <c r="AC52" s="24">
        <f t="shared" ca="1" si="95"/>
        <v>2.9595999999999991</v>
      </c>
      <c r="AD52" s="24">
        <f t="shared" ca="1" si="95"/>
        <v>3.0717699999999999</v>
      </c>
      <c r="AE52" s="24" t="e">
        <f t="shared" ca="1" si="95"/>
        <v>#N/A</v>
      </c>
      <c r="AF52" s="24" t="e">
        <f t="shared" ca="1" si="95"/>
        <v>#N/A</v>
      </c>
      <c r="AG52" s="24" t="e">
        <f t="shared" ca="1" si="95"/>
        <v>#N/A</v>
      </c>
      <c r="AH52" s="24" t="e">
        <f t="shared" ca="1" si="95"/>
        <v>#N/A</v>
      </c>
      <c r="AI52" s="24" t="e">
        <f t="shared" ca="1" si="96"/>
        <v>#N/A</v>
      </c>
      <c r="AJ52" s="24" t="e">
        <f t="shared" ca="1" si="96"/>
        <v>#N/A</v>
      </c>
      <c r="AK52" s="24" t="e">
        <f t="shared" ca="1" si="96"/>
        <v>#N/A</v>
      </c>
      <c r="AL52" s="24" t="e">
        <f t="shared" ca="1" si="96"/>
        <v>#N/A</v>
      </c>
      <c r="AM52" s="24" t="e">
        <f t="shared" ca="1" si="96"/>
        <v>#N/A</v>
      </c>
      <c r="AN52" s="24" t="e">
        <f t="shared" ca="1" si="96"/>
        <v>#N/A</v>
      </c>
      <c r="AO52" s="24" t="e">
        <f t="shared" ca="1" si="96"/>
        <v>#N/A</v>
      </c>
      <c r="AP52" s="24" t="e">
        <f t="shared" ca="1" si="97"/>
        <v>#N/A</v>
      </c>
      <c r="AQ52" s="24" t="e">
        <f t="shared" ca="1" si="98"/>
        <v>#N/A</v>
      </c>
    </row>
    <row r="53" spans="1:43" s="1" customFormat="1" ht="51">
      <c r="A53" s="220">
        <f>A8</f>
        <v>0</v>
      </c>
      <c r="B53" s="146"/>
      <c r="C53" s="22" t="str">
        <f t="shared" ref="C53:R53" ca="1" si="99">C8</f>
        <v>BSIMAC</v>
      </c>
      <c r="D53" s="22" t="str">
        <f t="shared" ca="1" si="99"/>
        <v>CSE</v>
      </c>
      <c r="E53" s="22" t="str">
        <f t="shared" ca="1" si="99"/>
        <v>DeST</v>
      </c>
      <c r="F53" s="22" t="str">
        <f t="shared" ca="1" si="99"/>
        <v>EnergyPlus</v>
      </c>
      <c r="G53" s="22" t="str">
        <f t="shared" ca="1" si="99"/>
        <v>ESP-r</v>
      </c>
      <c r="H53" s="22" t="str">
        <f t="shared" ca="1" si="99"/>
        <v>TRNSYS</v>
      </c>
      <c r="I53" s="22" t="str">
        <f t="shared" ca="1" si="99"/>
        <v>TestSpec-Alt</v>
      </c>
      <c r="J53" s="22">
        <f t="shared" ca="1" si="99"/>
        <v>0</v>
      </c>
      <c r="K53" s="22">
        <f t="shared" ca="1" si="99"/>
        <v>0</v>
      </c>
      <c r="L53" s="22">
        <f t="shared" ca="1" si="99"/>
        <v>0</v>
      </c>
      <c r="M53" s="22">
        <f t="shared" ca="1" si="99"/>
        <v>0</v>
      </c>
      <c r="N53" s="22">
        <f t="shared" ca="1" si="99"/>
        <v>0</v>
      </c>
      <c r="O53" s="22">
        <f t="shared" ca="1" si="99"/>
        <v>0</v>
      </c>
      <c r="P53" s="22">
        <f t="shared" ca="1" si="99"/>
        <v>0</v>
      </c>
      <c r="Q53" s="22">
        <f t="shared" ca="1" si="99"/>
        <v>0</v>
      </c>
      <c r="R53" s="22">
        <f t="shared" ca="1" si="99"/>
        <v>0</v>
      </c>
      <c r="S53" s="22" t="str">
        <f ca="1">S$8</f>
        <v>Tested Prg</v>
      </c>
      <c r="T53" s="23" t="s">
        <v>13</v>
      </c>
      <c r="U53" s="23" t="s">
        <v>13</v>
      </c>
      <c r="V53" s="23" t="s">
        <v>137</v>
      </c>
      <c r="W53" s="20"/>
      <c r="X53" s="477" t="s">
        <v>768</v>
      </c>
      <c r="Y53" s="24">
        <f ca="1">IF(AND(ISNUMBER(C133),ISNUMBER(C$132)),C133-C$132,NA())</f>
        <v>-0.375</v>
      </c>
      <c r="Z53" s="24">
        <f t="shared" ref="Z53:AO53" ca="1" si="100">IF(AND(ISNUMBER(D133),ISNUMBER(D$132)),D133-D$132,NA())</f>
        <v>0.11490189397708939</v>
      </c>
      <c r="AA53" s="24">
        <f t="shared" ca="1" si="100"/>
        <v>0.14799999999999969</v>
      </c>
      <c r="AB53" s="24">
        <f t="shared" ca="1" si="100"/>
        <v>5.2758804488934885E-2</v>
      </c>
      <c r="AC53" s="24">
        <f t="shared" ca="1" si="100"/>
        <v>2.7599999999999625E-2</v>
      </c>
      <c r="AD53" s="24">
        <f t="shared" ca="1" si="100"/>
        <v>0.18777999999999828</v>
      </c>
      <c r="AE53" s="24" t="e">
        <f t="shared" ca="1" si="100"/>
        <v>#N/A</v>
      </c>
      <c r="AF53" s="24" t="e">
        <f t="shared" ca="1" si="100"/>
        <v>#N/A</v>
      </c>
      <c r="AG53" s="24" t="e">
        <f t="shared" ca="1" si="100"/>
        <v>#N/A</v>
      </c>
      <c r="AH53" s="24" t="e">
        <f t="shared" ca="1" si="100"/>
        <v>#N/A</v>
      </c>
      <c r="AI53" s="24" t="e">
        <f t="shared" ca="1" si="100"/>
        <v>#N/A</v>
      </c>
      <c r="AJ53" s="24" t="e">
        <f t="shared" ca="1" si="100"/>
        <v>#N/A</v>
      </c>
      <c r="AK53" s="24" t="e">
        <f t="shared" ca="1" si="100"/>
        <v>#N/A</v>
      </c>
      <c r="AL53" s="24" t="e">
        <f t="shared" ca="1" si="100"/>
        <v>#N/A</v>
      </c>
      <c r="AM53" s="24" t="e">
        <f t="shared" ca="1" si="100"/>
        <v>#N/A</v>
      </c>
      <c r="AN53" s="24" t="e">
        <f t="shared" ca="1" si="100"/>
        <v>#N/A</v>
      </c>
      <c r="AO53" s="24" t="e">
        <f t="shared" ca="1" si="100"/>
        <v>#N/A</v>
      </c>
      <c r="AP53" s="24" t="e">
        <f t="shared" ca="1" si="97"/>
        <v>#N/A</v>
      </c>
      <c r="AQ53" s="24" t="e">
        <f t="shared" ca="1" si="98"/>
        <v>#N/A</v>
      </c>
    </row>
    <row r="54" spans="1:43" s="1" customFormat="1" ht="51">
      <c r="A54" s="220">
        <v>91</v>
      </c>
      <c r="B54" s="148" t="s">
        <v>390</v>
      </c>
      <c r="C54" s="24">
        <f ca="1">IF(ISNUMBER(OFFSET(INDIRECT("'"&amp;'DATA for charts'!C$5&amp;"'!$c1"),$A54-1,0)),OFFSET(INDIRECT("'"&amp;'DATA for charts'!C$5&amp;"'!$c1"),$A54-1,0),NA())</f>
        <v>4.2169999999999996</v>
      </c>
      <c r="D54" s="24">
        <f ca="1">IF(ISNUMBER(OFFSET(INDIRECT("'"&amp;'DATA for charts'!D$5&amp;"'!$c1"),$A54-1,0)),OFFSET(INDIRECT("'"&amp;'DATA for charts'!D$5&amp;"'!$c1"),$A54-1,0),NA())</f>
        <v>3.9900792528749101</v>
      </c>
      <c r="E54" s="24">
        <f ca="1">IF(ISNUMBER(OFFSET(INDIRECT("'"&amp;'DATA for charts'!E$5&amp;"'!$c1"),$A54-1,0)),OFFSET(INDIRECT("'"&amp;'DATA for charts'!E$5&amp;"'!$c1"),$A54-1,0),NA())</f>
        <v>4.157</v>
      </c>
      <c r="F54" s="24">
        <f ca="1">IF(ISNUMBER(OFFSET(INDIRECT("'"&amp;'DATA for charts'!F$5&amp;"'!$c1"),$A54-1,0)),OFFSET(INDIRECT("'"&amp;'DATA for charts'!F$5&amp;"'!$c1"),$A54-1,0),NA())</f>
        <v>4.069608164979865</v>
      </c>
      <c r="G54" s="24">
        <f ca="1">IF(ISNUMBER(OFFSET(INDIRECT("'"&amp;'DATA for charts'!G$5&amp;"'!$c1"),$A54-1,0)),OFFSET(INDIRECT("'"&amp;'DATA for charts'!G$5&amp;"'!$c1"),$A54-1,0),NA())</f>
        <v>3.9508999999999999</v>
      </c>
      <c r="H54" s="24">
        <f ca="1">IF(ISNUMBER(OFFSET(INDIRECT("'"&amp;'DATA for charts'!H$5&amp;"'!$c1"),$A54-1,0)),OFFSET(INDIRECT("'"&amp;'DATA for charts'!H$5&amp;"'!$c1"),$A54-1,0),NA())</f>
        <v>4.0939399999999999</v>
      </c>
      <c r="I54" s="24" t="e">
        <f ca="1">IF(ISNUMBER(OFFSET(INDIRECT("'"&amp;'DATA for charts'!I$5&amp;"'!$c1"),$A54-1,0)),OFFSET(INDIRECT("'"&amp;'DATA for charts'!I$5&amp;"'!$c1"),$A54-1,0),NA())</f>
        <v>#N/A</v>
      </c>
      <c r="J54" s="24" t="e">
        <f ca="1">IF(ISNUMBER(OFFSET(INDIRECT("'"&amp;'DATA for charts'!J$5&amp;"'!$c1"),$A54-1,0)),OFFSET(INDIRECT("'"&amp;'DATA for charts'!J$5&amp;"'!$c1"),$A54-1,0),NA())</f>
        <v>#N/A</v>
      </c>
      <c r="K54" s="24" t="e">
        <f ca="1">IF(ISNUMBER(OFFSET(INDIRECT("'"&amp;'DATA for charts'!K$5&amp;"'!$c1"),$A54-1,0)),OFFSET(INDIRECT("'"&amp;'DATA for charts'!K$5&amp;"'!$c1"),$A54-1,0),NA())</f>
        <v>#N/A</v>
      </c>
      <c r="L54" s="24" t="e">
        <f ca="1">IF(ISNUMBER(OFFSET(INDIRECT("'"&amp;'DATA for charts'!L$5&amp;"'!$c1"),$A54-1,0)),OFFSET(INDIRECT("'"&amp;'DATA for charts'!L$5&amp;"'!$c1"),$A54-1,0),NA())</f>
        <v>#N/A</v>
      </c>
      <c r="M54" s="24" t="e">
        <f ca="1">IF(ISNUMBER(OFFSET(INDIRECT("'"&amp;'DATA for charts'!M$5&amp;"'!$c1"),$A54-1,0)),OFFSET(INDIRECT("'"&amp;'DATA for charts'!M$5&amp;"'!$c1"),$A54-1,0),NA())</f>
        <v>#N/A</v>
      </c>
      <c r="N54" s="24" t="e">
        <f ca="1">IF(ISNUMBER(OFFSET(INDIRECT("'"&amp;'DATA for charts'!N$5&amp;"'!$c1"),$A54-1,0)),OFFSET(INDIRECT("'"&amp;'DATA for charts'!N$5&amp;"'!$c1"),$A54-1,0),NA())</f>
        <v>#N/A</v>
      </c>
      <c r="O54" s="24" t="e">
        <f ca="1">IF(ISNUMBER(OFFSET(INDIRECT("'"&amp;'DATA for charts'!O$5&amp;"'!$c1"),$A54-1,0)),OFFSET(INDIRECT("'"&amp;'DATA for charts'!O$5&amp;"'!$c1"),$A54-1,0),NA())</f>
        <v>#N/A</v>
      </c>
      <c r="P54" s="24" t="e">
        <f ca="1">IF(ISNUMBER(OFFSET(INDIRECT("'"&amp;'DATA for charts'!P$5&amp;"'!$c1"),$A54-1,0)),OFFSET(INDIRECT("'"&amp;'DATA for charts'!P$5&amp;"'!$c1"),$A54-1,0),NA())</f>
        <v>#N/A</v>
      </c>
      <c r="Q54" s="24" t="e">
        <f ca="1">IF(ISNUMBER(OFFSET(INDIRECT("'"&amp;'DATA for charts'!Q$5&amp;"'!$c1"),$A54-1,0)),OFFSET(INDIRECT("'"&amp;'DATA for charts'!Q$5&amp;"'!$c1"),$A54-1,0),NA())</f>
        <v>#N/A</v>
      </c>
      <c r="R54" s="24" t="e">
        <f ca="1">IF(ISNUMBER(OFFSET(INDIRECT("'"&amp;'DATA for charts'!R$5&amp;"'!$c1"),$A54-1,0)),OFFSET(INDIRECT("'"&amp;'DATA for charts'!R$5&amp;"'!$c1"),$A54-1,0),NA())</f>
        <v>#N/A</v>
      </c>
      <c r="S54" s="24" t="e">
        <f ca="1">IF(ISNUMBER(OFFSET(INDIRECT("'"&amp;'DATA for charts'!S$5&amp;"'!$c1"),$A54-1,0)),OFFSET(INDIRECT("'"&amp;'DATA for charts'!S$5&amp;"'!$c1"),$A54-1,0),NA())</f>
        <v>#N/A</v>
      </c>
      <c r="T54" s="22" t="e">
        <f t="shared" ref="T54:T61" ca="1" si="101">MIN(C54:J54)</f>
        <v>#N/A</v>
      </c>
      <c r="U54" s="22" t="e">
        <f t="shared" ref="U54:U61" ca="1" si="102">MAX(C54:J54)</f>
        <v>#N/A</v>
      </c>
      <c r="V54" s="22" t="e">
        <f t="shared" ref="V54:V61" ca="1" si="103">AVERAGE(C54:J54)</f>
        <v>#N/A</v>
      </c>
      <c r="W54" s="20"/>
      <c r="X54" s="477" t="s">
        <v>769</v>
      </c>
      <c r="Y54" s="24">
        <f ca="1">IF(AND(ISNUMBER(C135),ISNUMBER(C$143)),C135-C$143,NA())</f>
        <v>0.78699999999999992</v>
      </c>
      <c r="Z54" s="24">
        <f t="shared" ref="Z54:AO54" ca="1" si="104">IF(AND(ISNUMBER(D135),ISNUMBER(D$143)),D135-D$143,NA())</f>
        <v>1.531427972378693</v>
      </c>
      <c r="AA54" s="24">
        <f t="shared" ca="1" si="104"/>
        <v>1.375</v>
      </c>
      <c r="AB54" s="24">
        <f t="shared" ca="1" si="104"/>
        <v>1.2230745126861331</v>
      </c>
      <c r="AC54" s="24">
        <f t="shared" ca="1" si="104"/>
        <v>1.2868000000000004</v>
      </c>
      <c r="AD54" s="24">
        <f t="shared" ca="1" si="104"/>
        <v>1.2514099999999995</v>
      </c>
      <c r="AE54" s="24" t="e">
        <f t="shared" ca="1" si="104"/>
        <v>#N/A</v>
      </c>
      <c r="AF54" s="24" t="e">
        <f t="shared" ca="1" si="104"/>
        <v>#N/A</v>
      </c>
      <c r="AG54" s="24" t="e">
        <f t="shared" ca="1" si="104"/>
        <v>#N/A</v>
      </c>
      <c r="AH54" s="24" t="e">
        <f t="shared" ca="1" si="104"/>
        <v>#N/A</v>
      </c>
      <c r="AI54" s="24" t="e">
        <f t="shared" ca="1" si="104"/>
        <v>#N/A</v>
      </c>
      <c r="AJ54" s="24" t="e">
        <f t="shared" ca="1" si="104"/>
        <v>#N/A</v>
      </c>
      <c r="AK54" s="24" t="e">
        <f t="shared" ca="1" si="104"/>
        <v>#N/A</v>
      </c>
      <c r="AL54" s="24" t="e">
        <f t="shared" ca="1" si="104"/>
        <v>#N/A</v>
      </c>
      <c r="AM54" s="24" t="e">
        <f t="shared" ca="1" si="104"/>
        <v>#N/A</v>
      </c>
      <c r="AN54" s="24" t="e">
        <f t="shared" ca="1" si="104"/>
        <v>#N/A</v>
      </c>
      <c r="AO54" s="24" t="e">
        <f t="shared" ca="1" si="104"/>
        <v>#N/A</v>
      </c>
      <c r="AP54" s="24" t="e">
        <f t="shared" ca="1" si="97"/>
        <v>#N/A</v>
      </c>
      <c r="AQ54" s="24" t="e">
        <f t="shared" ca="1" si="98"/>
        <v>#N/A</v>
      </c>
    </row>
    <row r="55" spans="1:43" s="1" customFormat="1" ht="63.75">
      <c r="A55" s="220">
        <f t="shared" ref="A55:A61" si="105">A54+1</f>
        <v>92</v>
      </c>
      <c r="B55" s="148" t="s">
        <v>569</v>
      </c>
      <c r="C55" s="24">
        <f ca="1">IF(ISNUMBER(OFFSET(INDIRECT("'"&amp;'DATA for charts'!C$5&amp;"'!$c1"),$A55-1,0)),OFFSET(INDIRECT("'"&amp;'DATA for charts'!C$5&amp;"'!$c1"),$A55-1,0),NA())</f>
        <v>5.0410000000000004</v>
      </c>
      <c r="D55" s="24">
        <f ca="1">IF(ISNUMBER(OFFSET(INDIRECT("'"&amp;'DATA for charts'!D$5&amp;"'!$c1"),$A55-1,0)),OFFSET(INDIRECT("'"&amp;'DATA for charts'!D$5&amp;"'!$c1"),$A55-1,0),NA())</f>
        <v>4.8134513528601408</v>
      </c>
      <c r="E55" s="24">
        <f ca="1">IF(ISNUMBER(OFFSET(INDIRECT("'"&amp;'DATA for charts'!E$5&amp;"'!$c1"),$A55-1,0)),OFFSET(INDIRECT("'"&amp;'DATA for charts'!E$5&amp;"'!$c1"),$A55-1,0),NA())</f>
        <v>5.226</v>
      </c>
      <c r="F55" s="24">
        <f ca="1">IF(ISNUMBER(OFFSET(INDIRECT("'"&amp;'DATA for charts'!F$5&amp;"'!$c1"),$A55-1,0)),OFFSET(INDIRECT("'"&amp;'DATA for charts'!F$5&amp;"'!$c1"),$A55-1,0),NA())</f>
        <v>5.1053835438435842</v>
      </c>
      <c r="G55" s="24">
        <f ca="1">IF(ISNUMBER(OFFSET(INDIRECT("'"&amp;'DATA for charts'!G$5&amp;"'!$c1"),$A55-1,0)),OFFSET(INDIRECT("'"&amp;'DATA for charts'!G$5&amp;"'!$c1"),$A55-1,0),NA())</f>
        <v>4.9203999999999999</v>
      </c>
      <c r="H55" s="24">
        <f ca="1">IF(ISNUMBER(OFFSET(INDIRECT("'"&amp;'DATA for charts'!H$5&amp;"'!$c1"),$A55-1,0)),OFFSET(INDIRECT("'"&amp;'DATA for charts'!H$5&amp;"'!$c1"),$A55-1,0),NA())</f>
        <v>5.1428799999999999</v>
      </c>
      <c r="I55" s="24" t="e">
        <f ca="1">IF(ISNUMBER(OFFSET(INDIRECT("'"&amp;'DATA for charts'!I$5&amp;"'!$c1"),$A55-1,0)),OFFSET(INDIRECT("'"&amp;'DATA for charts'!I$5&amp;"'!$c1"),$A55-1,0),NA())</f>
        <v>#N/A</v>
      </c>
      <c r="J55" s="24" t="e">
        <f ca="1">IF(ISNUMBER(OFFSET(INDIRECT("'"&amp;'DATA for charts'!J$5&amp;"'!$c1"),$A55-1,0)),OFFSET(INDIRECT("'"&amp;'DATA for charts'!J$5&amp;"'!$c1"),$A55-1,0),NA())</f>
        <v>#N/A</v>
      </c>
      <c r="K55" s="24" t="e">
        <f ca="1">IF(ISNUMBER(OFFSET(INDIRECT("'"&amp;'DATA for charts'!K$5&amp;"'!$c1"),$A55-1,0)),OFFSET(INDIRECT("'"&amp;'DATA for charts'!K$5&amp;"'!$c1"),$A55-1,0),NA())</f>
        <v>#N/A</v>
      </c>
      <c r="L55" s="24" t="e">
        <f ca="1">IF(ISNUMBER(OFFSET(INDIRECT("'"&amp;'DATA for charts'!L$5&amp;"'!$c1"),$A55-1,0)),OFFSET(INDIRECT("'"&amp;'DATA for charts'!L$5&amp;"'!$c1"),$A55-1,0),NA())</f>
        <v>#N/A</v>
      </c>
      <c r="M55" s="24" t="e">
        <f ca="1">IF(ISNUMBER(OFFSET(INDIRECT("'"&amp;'DATA for charts'!M$5&amp;"'!$c1"),$A55-1,0)),OFFSET(INDIRECT("'"&amp;'DATA for charts'!M$5&amp;"'!$c1"),$A55-1,0),NA())</f>
        <v>#N/A</v>
      </c>
      <c r="N55" s="24" t="e">
        <f ca="1">IF(ISNUMBER(OFFSET(INDIRECT("'"&amp;'DATA for charts'!N$5&amp;"'!$c1"),$A55-1,0)),OFFSET(INDIRECT("'"&amp;'DATA for charts'!N$5&amp;"'!$c1"),$A55-1,0),NA())</f>
        <v>#N/A</v>
      </c>
      <c r="O55" s="24" t="e">
        <f ca="1">IF(ISNUMBER(OFFSET(INDIRECT("'"&amp;'DATA for charts'!O$5&amp;"'!$c1"),$A55-1,0)),OFFSET(INDIRECT("'"&amp;'DATA for charts'!O$5&amp;"'!$c1"),$A55-1,0),NA())</f>
        <v>#N/A</v>
      </c>
      <c r="P55" s="24" t="e">
        <f ca="1">IF(ISNUMBER(OFFSET(INDIRECT("'"&amp;'DATA for charts'!P$5&amp;"'!$c1"),$A55-1,0)),OFFSET(INDIRECT("'"&amp;'DATA for charts'!P$5&amp;"'!$c1"),$A55-1,0),NA())</f>
        <v>#N/A</v>
      </c>
      <c r="Q55" s="24" t="e">
        <f ca="1">IF(ISNUMBER(OFFSET(INDIRECT("'"&amp;'DATA for charts'!Q$5&amp;"'!$c1"),$A55-1,0)),OFFSET(INDIRECT("'"&amp;'DATA for charts'!Q$5&amp;"'!$c1"),$A55-1,0),NA())</f>
        <v>#N/A</v>
      </c>
      <c r="R55" s="24" t="e">
        <f ca="1">IF(ISNUMBER(OFFSET(INDIRECT("'"&amp;'DATA for charts'!R$5&amp;"'!$c1"),$A55-1,0)),OFFSET(INDIRECT("'"&amp;'DATA for charts'!R$5&amp;"'!$c1"),$A55-1,0),NA())</f>
        <v>#N/A</v>
      </c>
      <c r="S55" s="24" t="e">
        <f ca="1">IF(ISNUMBER(OFFSET(INDIRECT("'"&amp;'DATA for charts'!S$5&amp;"'!$c1"),$A55-1,0)),OFFSET(INDIRECT("'"&amp;'DATA for charts'!S$5&amp;"'!$c1"),$A55-1,0),NA())</f>
        <v>#N/A</v>
      </c>
      <c r="T55" s="22" t="e">
        <f t="shared" ca="1" si="101"/>
        <v>#N/A</v>
      </c>
      <c r="U55" s="22" t="e">
        <f t="shared" ca="1" si="102"/>
        <v>#N/A</v>
      </c>
      <c r="V55" s="22" t="e">
        <f t="shared" ca="1" si="103"/>
        <v>#N/A</v>
      </c>
      <c r="W55" s="20"/>
      <c r="X55" s="477" t="s">
        <v>770</v>
      </c>
      <c r="Y55" s="24">
        <f t="shared" ref="Y55:AO55" ca="1" si="106">IF(AND(ISNUMBER(C136),ISNUMBER(C$143)),C136-C$143,NA())</f>
        <v>4.5589999999999993</v>
      </c>
      <c r="Z55" s="24">
        <f t="shared" ca="1" si="106"/>
        <v>3.7698236116351125</v>
      </c>
      <c r="AA55" s="24">
        <f t="shared" ca="1" si="106"/>
        <v>3.4969999999999999</v>
      </c>
      <c r="AB55" s="24">
        <f t="shared" ca="1" si="106"/>
        <v>3.8704410444905752</v>
      </c>
      <c r="AC55" s="24">
        <f t="shared" ca="1" si="106"/>
        <v>3.7616000000000001</v>
      </c>
      <c r="AD55" s="24">
        <f t="shared" ca="1" si="106"/>
        <v>3.8463299999999996</v>
      </c>
      <c r="AE55" s="24" t="e">
        <f t="shared" ca="1" si="106"/>
        <v>#N/A</v>
      </c>
      <c r="AF55" s="24" t="e">
        <f t="shared" ca="1" si="106"/>
        <v>#N/A</v>
      </c>
      <c r="AG55" s="24" t="e">
        <f t="shared" ca="1" si="106"/>
        <v>#N/A</v>
      </c>
      <c r="AH55" s="24" t="e">
        <f t="shared" ca="1" si="106"/>
        <v>#N/A</v>
      </c>
      <c r="AI55" s="24" t="e">
        <f t="shared" ca="1" si="106"/>
        <v>#N/A</v>
      </c>
      <c r="AJ55" s="24" t="e">
        <f t="shared" ca="1" si="106"/>
        <v>#N/A</v>
      </c>
      <c r="AK55" s="24" t="e">
        <f t="shared" ca="1" si="106"/>
        <v>#N/A</v>
      </c>
      <c r="AL55" s="24" t="e">
        <f t="shared" ca="1" si="106"/>
        <v>#N/A</v>
      </c>
      <c r="AM55" s="24" t="e">
        <f t="shared" ca="1" si="106"/>
        <v>#N/A</v>
      </c>
      <c r="AN55" s="24" t="e">
        <f t="shared" ca="1" si="106"/>
        <v>#N/A</v>
      </c>
      <c r="AO55" s="24" t="e">
        <f t="shared" ca="1" si="106"/>
        <v>#N/A</v>
      </c>
      <c r="AP55" s="24" t="e">
        <f t="shared" ca="1" si="97"/>
        <v>#N/A</v>
      </c>
      <c r="AQ55" s="24" t="e">
        <f t="shared" ca="1" si="98"/>
        <v>#N/A</v>
      </c>
    </row>
    <row r="56" spans="1:43" s="1" customFormat="1" ht="63.75">
      <c r="A56" s="220">
        <f t="shared" si="105"/>
        <v>93</v>
      </c>
      <c r="B56" s="150" t="s">
        <v>429</v>
      </c>
      <c r="C56" s="24">
        <f ca="1">IF(ISNUMBER(OFFSET(INDIRECT("'"&amp;'DATA for charts'!C$5&amp;"'!$c1"),$A56-1,0)),OFFSET(INDIRECT("'"&amp;'DATA for charts'!C$5&amp;"'!$c1"),$A56-1,0),NA())</f>
        <v>5.6269999999999998</v>
      </c>
      <c r="D56" s="24">
        <f ca="1">IF(ISNUMBER(OFFSET(INDIRECT("'"&amp;'DATA for charts'!D$5&amp;"'!$c1"),$A56-1,0)),OFFSET(INDIRECT("'"&amp;'DATA for charts'!D$5&amp;"'!$c1"),$A56-1,0),NA())</f>
        <v>5.9663173883964014</v>
      </c>
      <c r="E56" s="24">
        <f ca="1">IF(ISNUMBER(OFFSET(INDIRECT("'"&amp;'DATA for charts'!E$5&amp;"'!$c1"),$A56-1,0)),OFFSET(INDIRECT("'"&amp;'DATA for charts'!E$5&amp;"'!$c1"),$A56-1,0),NA())</f>
        <v>6.5309999999999997</v>
      </c>
      <c r="F56" s="24">
        <f ca="1">IF(ISNUMBER(OFFSET(INDIRECT("'"&amp;'DATA for charts'!F$5&amp;"'!$c1"),$A56-1,0)),OFFSET(INDIRECT("'"&amp;'DATA for charts'!F$5&amp;"'!$c1"),$A56-1,0),NA())</f>
        <v>6.0465629590385035</v>
      </c>
      <c r="G56" s="24">
        <f ca="1">IF(ISNUMBER(OFFSET(INDIRECT("'"&amp;'DATA for charts'!G$5&amp;"'!$c1"),$A56-1,0)),OFFSET(INDIRECT("'"&amp;'DATA for charts'!G$5&amp;"'!$c1"),$A56-1,0),NA())</f>
        <v>6.3170999999999999</v>
      </c>
      <c r="H56" s="24">
        <f ca="1">IF(ISNUMBER(OFFSET(INDIRECT("'"&amp;'DATA for charts'!H$5&amp;"'!$c1"),$A56-1,0)),OFFSET(INDIRECT("'"&amp;'DATA for charts'!H$5&amp;"'!$c1"),$A56-1,0),NA())</f>
        <v>6.4294899999999995</v>
      </c>
      <c r="I56" s="24" t="e">
        <f ca="1">IF(ISNUMBER(OFFSET(INDIRECT("'"&amp;'DATA for charts'!I$5&amp;"'!$c1"),$A56-1,0)),OFFSET(INDIRECT("'"&amp;'DATA for charts'!I$5&amp;"'!$c1"),$A56-1,0),NA())</f>
        <v>#N/A</v>
      </c>
      <c r="J56" s="24" t="e">
        <f ca="1">IF(ISNUMBER(OFFSET(INDIRECT("'"&amp;'DATA for charts'!J$5&amp;"'!$c1"),$A56-1,0)),OFFSET(INDIRECT("'"&amp;'DATA for charts'!J$5&amp;"'!$c1"),$A56-1,0),NA())</f>
        <v>#N/A</v>
      </c>
      <c r="K56" s="24" t="e">
        <f ca="1">IF(ISNUMBER(OFFSET(INDIRECT("'"&amp;'DATA for charts'!K$5&amp;"'!$c1"),$A56-1,0)),OFFSET(INDIRECT("'"&amp;'DATA for charts'!K$5&amp;"'!$c1"),$A56-1,0),NA())</f>
        <v>#N/A</v>
      </c>
      <c r="L56" s="24" t="e">
        <f ca="1">IF(ISNUMBER(OFFSET(INDIRECT("'"&amp;'DATA for charts'!L$5&amp;"'!$c1"),$A56-1,0)),OFFSET(INDIRECT("'"&amp;'DATA for charts'!L$5&amp;"'!$c1"),$A56-1,0),NA())</f>
        <v>#N/A</v>
      </c>
      <c r="M56" s="24" t="e">
        <f ca="1">IF(ISNUMBER(OFFSET(INDIRECT("'"&amp;'DATA for charts'!M$5&amp;"'!$c1"),$A56-1,0)),OFFSET(INDIRECT("'"&amp;'DATA for charts'!M$5&amp;"'!$c1"),$A56-1,0),NA())</f>
        <v>#N/A</v>
      </c>
      <c r="N56" s="24" t="e">
        <f ca="1">IF(ISNUMBER(OFFSET(INDIRECT("'"&amp;'DATA for charts'!N$5&amp;"'!$c1"),$A56-1,0)),OFFSET(INDIRECT("'"&amp;'DATA for charts'!N$5&amp;"'!$c1"),$A56-1,0),NA())</f>
        <v>#N/A</v>
      </c>
      <c r="O56" s="24" t="e">
        <f ca="1">IF(ISNUMBER(OFFSET(INDIRECT("'"&amp;'DATA for charts'!O$5&amp;"'!$c1"),$A56-1,0)),OFFSET(INDIRECT("'"&amp;'DATA for charts'!O$5&amp;"'!$c1"),$A56-1,0),NA())</f>
        <v>#N/A</v>
      </c>
      <c r="P56" s="24" t="e">
        <f ca="1">IF(ISNUMBER(OFFSET(INDIRECT("'"&amp;'DATA for charts'!P$5&amp;"'!$c1"),$A56-1,0)),OFFSET(INDIRECT("'"&amp;'DATA for charts'!P$5&amp;"'!$c1"),$A56-1,0),NA())</f>
        <v>#N/A</v>
      </c>
      <c r="Q56" s="24" t="e">
        <f ca="1">IF(ISNUMBER(OFFSET(INDIRECT("'"&amp;'DATA for charts'!Q$5&amp;"'!$c1"),$A56-1,0)),OFFSET(INDIRECT("'"&amp;'DATA for charts'!Q$5&amp;"'!$c1"),$A56-1,0),NA())</f>
        <v>#N/A</v>
      </c>
      <c r="R56" s="24" t="e">
        <f ca="1">IF(ISNUMBER(OFFSET(INDIRECT("'"&amp;'DATA for charts'!R$5&amp;"'!$c1"),$A56-1,0)),OFFSET(INDIRECT("'"&amp;'DATA for charts'!R$5&amp;"'!$c1"),$A56-1,0),NA())</f>
        <v>#N/A</v>
      </c>
      <c r="S56" s="24" t="e">
        <f ca="1">IF(ISNUMBER(OFFSET(INDIRECT("'"&amp;'DATA for charts'!S$5&amp;"'!$c1"),$A56-1,0)),OFFSET(INDIRECT("'"&amp;'DATA for charts'!S$5&amp;"'!$c1"),$A56-1,0),NA())</f>
        <v>#N/A</v>
      </c>
      <c r="T56" s="22" t="e">
        <f t="shared" ca="1" si="101"/>
        <v>#N/A</v>
      </c>
      <c r="U56" s="22" t="e">
        <f t="shared" ca="1" si="102"/>
        <v>#N/A</v>
      </c>
      <c r="V56" s="22" t="e">
        <f t="shared" ca="1" si="103"/>
        <v>#N/A</v>
      </c>
      <c r="W56" s="20"/>
      <c r="X56" s="477" t="s">
        <v>771</v>
      </c>
      <c r="Y56" s="24">
        <f ca="1">IF(AND(ISNUMBER(C137),ISNUMBER(C$136)),C137-C$136,NA())</f>
        <v>0.20900000000000052</v>
      </c>
      <c r="Z56" s="24">
        <f t="shared" ref="Z56:AO56" ca="1" si="107">IF(AND(ISNUMBER(D137),ISNUMBER(D$136)),D137-D$136,NA())</f>
        <v>0.96850233250179052</v>
      </c>
      <c r="AA56" s="24">
        <f t="shared" ca="1" si="107"/>
        <v>0.89100000000000001</v>
      </c>
      <c r="AB56" s="24">
        <f t="shared" ca="1" si="107"/>
        <v>0.8436721261261253</v>
      </c>
      <c r="AC56" s="24">
        <f t="shared" ca="1" si="107"/>
        <v>0.89949999999999974</v>
      </c>
      <c r="AD56" s="24">
        <f t="shared" ca="1" si="107"/>
        <v>0.95031999999999961</v>
      </c>
      <c r="AE56" s="24" t="e">
        <f t="shared" ca="1" si="107"/>
        <v>#N/A</v>
      </c>
      <c r="AF56" s="24" t="e">
        <f t="shared" ca="1" si="107"/>
        <v>#N/A</v>
      </c>
      <c r="AG56" s="24" t="e">
        <f t="shared" ca="1" si="107"/>
        <v>#N/A</v>
      </c>
      <c r="AH56" s="24" t="e">
        <f t="shared" ca="1" si="107"/>
        <v>#N/A</v>
      </c>
      <c r="AI56" s="24" t="e">
        <f t="shared" ca="1" si="107"/>
        <v>#N/A</v>
      </c>
      <c r="AJ56" s="24" t="e">
        <f t="shared" ca="1" si="107"/>
        <v>#N/A</v>
      </c>
      <c r="AK56" s="24" t="e">
        <f t="shared" ca="1" si="107"/>
        <v>#N/A</v>
      </c>
      <c r="AL56" s="24" t="e">
        <f t="shared" ca="1" si="107"/>
        <v>#N/A</v>
      </c>
      <c r="AM56" s="24" t="e">
        <f t="shared" ca="1" si="107"/>
        <v>#N/A</v>
      </c>
      <c r="AN56" s="24" t="e">
        <f t="shared" ca="1" si="107"/>
        <v>#N/A</v>
      </c>
      <c r="AO56" s="24" t="e">
        <f t="shared" ca="1" si="107"/>
        <v>#N/A</v>
      </c>
      <c r="AP56" s="24" t="e">
        <f t="shared" ca="1" si="97"/>
        <v>#N/A</v>
      </c>
      <c r="AQ56" s="24" t="e">
        <f t="shared" ca="1" si="98"/>
        <v>#N/A</v>
      </c>
    </row>
    <row r="57" spans="1:43" s="1" customFormat="1" ht="63.75">
      <c r="A57" s="220">
        <f t="shared" si="105"/>
        <v>94</v>
      </c>
      <c r="B57" s="148" t="s">
        <v>430</v>
      </c>
      <c r="C57" s="24">
        <f ca="1">IF(ISNUMBER(OFFSET(INDIRECT("'"&amp;'DATA for charts'!C$5&amp;"'!$c1"),$A57-1,0)),OFFSET(INDIRECT("'"&amp;'DATA for charts'!C$5&amp;"'!$c1"),$A57-1,0),NA())</f>
        <v>5.6520000000000001</v>
      </c>
      <c r="D57" s="24">
        <f ca="1">IF(ISNUMBER(OFFSET(INDIRECT("'"&amp;'DATA for charts'!D$5&amp;"'!$c1"),$A57-1,0)),OFFSET(INDIRECT("'"&amp;'DATA for charts'!D$5&amp;"'!$c1"),$A57-1,0),NA())</f>
        <v>5.306616310682843</v>
      </c>
      <c r="E57" s="24">
        <f ca="1">IF(ISNUMBER(OFFSET(INDIRECT("'"&amp;'DATA for charts'!E$5&amp;"'!$c1"),$A57-1,0)),OFFSET(INDIRECT("'"&amp;'DATA for charts'!E$5&amp;"'!$c1"),$A57-1,0),NA())</f>
        <v>5.6970000000000001</v>
      </c>
      <c r="F57" s="24">
        <f ca="1">IF(ISNUMBER(OFFSET(INDIRECT("'"&amp;'DATA for charts'!F$5&amp;"'!$c1"),$A57-1,0)),OFFSET(INDIRECT("'"&amp;'DATA for charts'!F$5&amp;"'!$c1"),$A57-1,0),NA())</f>
        <v>5.4054193368826073</v>
      </c>
      <c r="G57" s="24">
        <f ca="1">IF(ISNUMBER(OFFSET(INDIRECT("'"&amp;'DATA for charts'!G$5&amp;"'!$c1"),$A57-1,0)),OFFSET(INDIRECT("'"&amp;'DATA for charts'!G$5&amp;"'!$c1"),$A57-1,0),NA())</f>
        <v>5.1810999999999998</v>
      </c>
      <c r="H57" s="24">
        <f ca="1">IF(ISNUMBER(OFFSET(INDIRECT("'"&amp;'DATA for charts'!H$5&amp;"'!$c1"),$A57-1,0)),OFFSET(INDIRECT("'"&amp;'DATA for charts'!H$5&amp;"'!$c1"),$A57-1,0),NA())</f>
        <v>5.44339</v>
      </c>
      <c r="I57" s="24" t="e">
        <f ca="1">IF(ISNUMBER(OFFSET(INDIRECT("'"&amp;'DATA for charts'!I$5&amp;"'!$c1"),$A57-1,0)),OFFSET(INDIRECT("'"&amp;'DATA for charts'!I$5&amp;"'!$c1"),$A57-1,0),NA())</f>
        <v>#N/A</v>
      </c>
      <c r="J57" s="24" t="e">
        <f ca="1">IF(ISNUMBER(OFFSET(INDIRECT("'"&amp;'DATA for charts'!J$5&amp;"'!$c1"),$A57-1,0)),OFFSET(INDIRECT("'"&amp;'DATA for charts'!J$5&amp;"'!$c1"),$A57-1,0),NA())</f>
        <v>#N/A</v>
      </c>
      <c r="K57" s="24" t="e">
        <f ca="1">IF(ISNUMBER(OFFSET(INDIRECT("'"&amp;'DATA for charts'!K$5&amp;"'!$c1"),$A57-1,0)),OFFSET(INDIRECT("'"&amp;'DATA for charts'!K$5&amp;"'!$c1"),$A57-1,0),NA())</f>
        <v>#N/A</v>
      </c>
      <c r="L57" s="24" t="e">
        <f ca="1">IF(ISNUMBER(OFFSET(INDIRECT("'"&amp;'DATA for charts'!L$5&amp;"'!$c1"),$A57-1,0)),OFFSET(INDIRECT("'"&amp;'DATA for charts'!L$5&amp;"'!$c1"),$A57-1,0),NA())</f>
        <v>#N/A</v>
      </c>
      <c r="M57" s="24" t="e">
        <f ca="1">IF(ISNUMBER(OFFSET(INDIRECT("'"&amp;'DATA for charts'!M$5&amp;"'!$c1"),$A57-1,0)),OFFSET(INDIRECT("'"&amp;'DATA for charts'!M$5&amp;"'!$c1"),$A57-1,0),NA())</f>
        <v>#N/A</v>
      </c>
      <c r="N57" s="24" t="e">
        <f ca="1">IF(ISNUMBER(OFFSET(INDIRECT("'"&amp;'DATA for charts'!N$5&amp;"'!$c1"),$A57-1,0)),OFFSET(INDIRECT("'"&amp;'DATA for charts'!N$5&amp;"'!$c1"),$A57-1,0),NA())</f>
        <v>#N/A</v>
      </c>
      <c r="O57" s="24" t="e">
        <f ca="1">IF(ISNUMBER(OFFSET(INDIRECT("'"&amp;'DATA for charts'!O$5&amp;"'!$c1"),$A57-1,0)),OFFSET(INDIRECT("'"&amp;'DATA for charts'!O$5&amp;"'!$c1"),$A57-1,0),NA())</f>
        <v>#N/A</v>
      </c>
      <c r="P57" s="24" t="e">
        <f ca="1">IF(ISNUMBER(OFFSET(INDIRECT("'"&amp;'DATA for charts'!P$5&amp;"'!$c1"),$A57-1,0)),OFFSET(INDIRECT("'"&amp;'DATA for charts'!P$5&amp;"'!$c1"),$A57-1,0),NA())</f>
        <v>#N/A</v>
      </c>
      <c r="Q57" s="24" t="e">
        <f ca="1">IF(ISNUMBER(OFFSET(INDIRECT("'"&amp;'DATA for charts'!Q$5&amp;"'!$c1"),$A57-1,0)),OFFSET(INDIRECT("'"&amp;'DATA for charts'!Q$5&amp;"'!$c1"),$A57-1,0),NA())</f>
        <v>#N/A</v>
      </c>
      <c r="R57" s="24" t="e">
        <f ca="1">IF(ISNUMBER(OFFSET(INDIRECT("'"&amp;'DATA for charts'!R$5&amp;"'!$c1"),$A57-1,0)),OFFSET(INDIRECT("'"&amp;'DATA for charts'!R$5&amp;"'!$c1"),$A57-1,0),NA())</f>
        <v>#N/A</v>
      </c>
      <c r="S57" s="24" t="e">
        <f ca="1">IF(ISNUMBER(OFFSET(INDIRECT("'"&amp;'DATA for charts'!S$5&amp;"'!$c1"),$A57-1,0)),OFFSET(INDIRECT("'"&amp;'DATA for charts'!S$5&amp;"'!$c1"),$A57-1,0),NA())</f>
        <v>#N/A</v>
      </c>
      <c r="T57" s="22" t="e">
        <f t="shared" ca="1" si="101"/>
        <v>#N/A</v>
      </c>
      <c r="U57" s="22" t="e">
        <f t="shared" ca="1" si="102"/>
        <v>#N/A</v>
      </c>
      <c r="V57" s="22" t="e">
        <f t="shared" ca="1" si="103"/>
        <v>#N/A</v>
      </c>
      <c r="W57" s="20"/>
      <c r="Y57" s="24"/>
      <c r="Z57" s="24"/>
      <c r="AA57" s="24"/>
      <c r="AB57" s="24"/>
      <c r="AC57" s="24"/>
      <c r="AD57" s="24"/>
      <c r="AE57" s="24"/>
      <c r="AF57" s="24"/>
      <c r="AG57" s="24"/>
      <c r="AH57" s="24"/>
      <c r="AI57" s="24"/>
      <c r="AJ57" s="24"/>
      <c r="AK57" s="24"/>
      <c r="AL57" s="24"/>
      <c r="AM57" s="24"/>
      <c r="AN57" s="24"/>
      <c r="AO57" s="24"/>
    </row>
    <row r="58" spans="1:43" s="1" customFormat="1" ht="51">
      <c r="A58" s="220">
        <f t="shared" si="105"/>
        <v>95</v>
      </c>
      <c r="B58" s="148" t="s">
        <v>391</v>
      </c>
      <c r="C58" s="24">
        <f ca="1">IF(ISNUMBER(OFFSET(INDIRECT("'"&amp;'DATA for charts'!C$5&amp;"'!$c1"),$A58-1,0)),OFFSET(INDIRECT("'"&amp;'DATA for charts'!C$5&amp;"'!$c1"),$A58-1,0),NA())</f>
        <v>6.3769999999999998</v>
      </c>
      <c r="D58" s="24">
        <f ca="1">IF(ISNUMBER(OFFSET(INDIRECT("'"&amp;'DATA for charts'!D$5&amp;"'!$c1"),$A58-1,0)),OFFSET(INDIRECT("'"&amp;'DATA for charts'!D$5&amp;"'!$c1"),$A58-1,0),NA())</f>
        <v>6.6663439697483851</v>
      </c>
      <c r="E58" s="24">
        <f ca="1">IF(ISNUMBER(OFFSET(INDIRECT("'"&amp;'DATA for charts'!E$5&amp;"'!$c1"),$A58-1,0)),OFFSET(INDIRECT("'"&amp;'DATA for charts'!E$5&amp;"'!$c1"),$A58-1,0),NA())</f>
        <v>7.1779999999999999</v>
      </c>
      <c r="F58" s="24">
        <f ca="1">IF(ISNUMBER(OFFSET(INDIRECT("'"&amp;'DATA for charts'!F$5&amp;"'!$c1"),$A58-1,0)),OFFSET(INDIRECT("'"&amp;'DATA for charts'!F$5&amp;"'!$c1"),$A58-1,0),NA())</f>
        <v>6.4551360854317217</v>
      </c>
      <c r="G58" s="24">
        <f ca="1">IF(ISNUMBER(OFFSET(INDIRECT("'"&amp;'DATA for charts'!G$5&amp;"'!$c1"),$A58-1,0)),OFFSET(INDIRECT("'"&amp;'DATA for charts'!G$5&amp;"'!$c1"),$A58-1,0),NA())</f>
        <v>6.7256999999999998</v>
      </c>
      <c r="H58" s="24">
        <f ca="1">IF(ISNUMBER(OFFSET(INDIRECT("'"&amp;'DATA for charts'!H$5&amp;"'!$c1"),$A58-1,0)),OFFSET(INDIRECT("'"&amp;'DATA for charts'!H$5&amp;"'!$c1"),$A58-1,0),NA())</f>
        <v>6.8678299999999997</v>
      </c>
      <c r="I58" s="24" t="e">
        <f ca="1">IF(ISNUMBER(OFFSET(INDIRECT("'"&amp;'DATA for charts'!I$5&amp;"'!$c1"),$A58-1,0)),OFFSET(INDIRECT("'"&amp;'DATA for charts'!I$5&amp;"'!$c1"),$A58-1,0),NA())</f>
        <v>#N/A</v>
      </c>
      <c r="J58" s="24" t="e">
        <f ca="1">IF(ISNUMBER(OFFSET(INDIRECT("'"&amp;'DATA for charts'!J$5&amp;"'!$c1"),$A58-1,0)),OFFSET(INDIRECT("'"&amp;'DATA for charts'!J$5&amp;"'!$c1"),$A58-1,0),NA())</f>
        <v>#N/A</v>
      </c>
      <c r="K58" s="24" t="e">
        <f ca="1">IF(ISNUMBER(OFFSET(INDIRECT("'"&amp;'DATA for charts'!K$5&amp;"'!$c1"),$A58-1,0)),OFFSET(INDIRECT("'"&amp;'DATA for charts'!K$5&amp;"'!$c1"),$A58-1,0),NA())</f>
        <v>#N/A</v>
      </c>
      <c r="L58" s="24" t="e">
        <f ca="1">IF(ISNUMBER(OFFSET(INDIRECT("'"&amp;'DATA for charts'!L$5&amp;"'!$c1"),$A58-1,0)),OFFSET(INDIRECT("'"&amp;'DATA for charts'!L$5&amp;"'!$c1"),$A58-1,0),NA())</f>
        <v>#N/A</v>
      </c>
      <c r="M58" s="24" t="e">
        <f ca="1">IF(ISNUMBER(OFFSET(INDIRECT("'"&amp;'DATA for charts'!M$5&amp;"'!$c1"),$A58-1,0)),OFFSET(INDIRECT("'"&amp;'DATA for charts'!M$5&amp;"'!$c1"),$A58-1,0),NA())</f>
        <v>#N/A</v>
      </c>
      <c r="N58" s="24" t="e">
        <f ca="1">IF(ISNUMBER(OFFSET(INDIRECT("'"&amp;'DATA for charts'!N$5&amp;"'!$c1"),$A58-1,0)),OFFSET(INDIRECT("'"&amp;'DATA for charts'!N$5&amp;"'!$c1"),$A58-1,0),NA())</f>
        <v>#N/A</v>
      </c>
      <c r="O58" s="24" t="e">
        <f ca="1">IF(ISNUMBER(OFFSET(INDIRECT("'"&amp;'DATA for charts'!O$5&amp;"'!$c1"),$A58-1,0)),OFFSET(INDIRECT("'"&amp;'DATA for charts'!O$5&amp;"'!$c1"),$A58-1,0),NA())</f>
        <v>#N/A</v>
      </c>
      <c r="P58" s="24" t="e">
        <f ca="1">IF(ISNUMBER(OFFSET(INDIRECT("'"&amp;'DATA for charts'!P$5&amp;"'!$c1"),$A58-1,0)),OFFSET(INDIRECT("'"&amp;'DATA for charts'!P$5&amp;"'!$c1"),$A58-1,0),NA())</f>
        <v>#N/A</v>
      </c>
      <c r="Q58" s="24" t="e">
        <f ca="1">IF(ISNUMBER(OFFSET(INDIRECT("'"&amp;'DATA for charts'!Q$5&amp;"'!$c1"),$A58-1,0)),OFFSET(INDIRECT("'"&amp;'DATA for charts'!Q$5&amp;"'!$c1"),$A58-1,0),NA())</f>
        <v>#N/A</v>
      </c>
      <c r="R58" s="24" t="e">
        <f ca="1">IF(ISNUMBER(OFFSET(INDIRECT("'"&amp;'DATA for charts'!R$5&amp;"'!$c1"),$A58-1,0)),OFFSET(INDIRECT("'"&amp;'DATA for charts'!R$5&amp;"'!$c1"),$A58-1,0),NA())</f>
        <v>#N/A</v>
      </c>
      <c r="S58" s="24" t="e">
        <f ca="1">IF(ISNUMBER(OFFSET(INDIRECT("'"&amp;'DATA for charts'!S$5&amp;"'!$c1"),$A58-1,0)),OFFSET(INDIRECT("'"&amp;'DATA for charts'!S$5&amp;"'!$c1"),$A58-1,0),NA())</f>
        <v>#N/A</v>
      </c>
      <c r="T58" s="22" t="e">
        <f t="shared" ca="1" si="101"/>
        <v>#N/A</v>
      </c>
      <c r="U58" s="22" t="e">
        <f t="shared" ca="1" si="102"/>
        <v>#N/A</v>
      </c>
      <c r="V58" s="22" t="e">
        <f t="shared" ca="1" si="103"/>
        <v>#N/A</v>
      </c>
      <c r="W58" s="20"/>
      <c r="Y58" s="24"/>
      <c r="Z58" s="24"/>
      <c r="AA58" s="24"/>
      <c r="AB58" s="24"/>
      <c r="AC58" s="24"/>
      <c r="AD58" s="24"/>
      <c r="AE58" s="24"/>
      <c r="AF58" s="24"/>
      <c r="AG58" s="24"/>
      <c r="AH58" s="24"/>
      <c r="AI58" s="24"/>
      <c r="AJ58" s="24"/>
      <c r="AK58" s="24"/>
      <c r="AL58" s="24"/>
      <c r="AM58" s="24"/>
      <c r="AN58" s="24"/>
      <c r="AO58" s="24"/>
    </row>
    <row r="59" spans="1:43" s="1" customFormat="1" ht="25.5">
      <c r="A59" s="220">
        <f t="shared" si="105"/>
        <v>96</v>
      </c>
      <c r="B59" s="148" t="s">
        <v>392</v>
      </c>
      <c r="C59" s="24">
        <f ca="1">IF(ISNUMBER(OFFSET(INDIRECT("'"&amp;'DATA for charts'!C$5&amp;"'!$c1"),$A59-1,0)),OFFSET(INDIRECT("'"&amp;'DATA for charts'!C$5&amp;"'!$c1"),$A59-1,0),NA())</f>
        <v>9.8510000000000009</v>
      </c>
      <c r="D59" s="24">
        <f ca="1">IF(ISNUMBER(OFFSET(INDIRECT("'"&amp;'DATA for charts'!D$5&amp;"'!$c1"),$A59-1,0)),OFFSET(INDIRECT("'"&amp;'DATA for charts'!D$5&amp;"'!$c1"),$A59-1,0),NA())</f>
        <v>9.8123584658536398</v>
      </c>
      <c r="E59" s="24">
        <f ca="1">IF(ISNUMBER(OFFSET(INDIRECT("'"&amp;'DATA for charts'!E$5&amp;"'!$c1"),$A59-1,0)),OFFSET(INDIRECT("'"&amp;'DATA for charts'!E$5&amp;"'!$c1"),$A59-1,0),NA())</f>
        <v>10.417</v>
      </c>
      <c r="F59" s="24">
        <f ca="1">IF(ISNUMBER(OFFSET(INDIRECT("'"&amp;'DATA for charts'!F$5&amp;"'!$c1"),$A59-1,0)),OFFSET(INDIRECT("'"&amp;'DATA for charts'!F$5&amp;"'!$c1"),$A59-1,0),NA())</f>
        <v>9.9298575971791152</v>
      </c>
      <c r="G59" s="24">
        <f ca="1">IF(ISNUMBER(OFFSET(INDIRECT("'"&amp;'DATA for charts'!G$5&amp;"'!$c1"),$A59-1,0)),OFFSET(INDIRECT("'"&amp;'DATA for charts'!G$5&amp;"'!$c1"),$A59-1,0),NA())</f>
        <v>9.9384999999999994</v>
      </c>
      <c r="H59" s="24">
        <f ca="1">IF(ISNUMBER(OFFSET(INDIRECT("'"&amp;'DATA for charts'!H$5&amp;"'!$c1"),$A59-1,0)),OFFSET(INDIRECT("'"&amp;'DATA for charts'!H$5&amp;"'!$c1"),$A59-1,0),NA())</f>
        <v>10.234299999999999</v>
      </c>
      <c r="I59" s="24" t="e">
        <f ca="1">IF(ISNUMBER(OFFSET(INDIRECT("'"&amp;'DATA for charts'!I$5&amp;"'!$c1"),$A59-1,0)),OFFSET(INDIRECT("'"&amp;'DATA for charts'!I$5&amp;"'!$c1"),$A59-1,0),NA())</f>
        <v>#N/A</v>
      </c>
      <c r="J59" s="24" t="e">
        <f ca="1">IF(ISNUMBER(OFFSET(INDIRECT("'"&amp;'DATA for charts'!J$5&amp;"'!$c1"),$A59-1,0)),OFFSET(INDIRECT("'"&amp;'DATA for charts'!J$5&amp;"'!$c1"),$A59-1,0),NA())</f>
        <v>#N/A</v>
      </c>
      <c r="K59" s="24" t="e">
        <f ca="1">IF(ISNUMBER(OFFSET(INDIRECT("'"&amp;'DATA for charts'!K$5&amp;"'!$c1"),$A59-1,0)),OFFSET(INDIRECT("'"&amp;'DATA for charts'!K$5&amp;"'!$c1"),$A59-1,0),NA())</f>
        <v>#N/A</v>
      </c>
      <c r="L59" s="24" t="e">
        <f ca="1">IF(ISNUMBER(OFFSET(INDIRECT("'"&amp;'DATA for charts'!L$5&amp;"'!$c1"),$A59-1,0)),OFFSET(INDIRECT("'"&amp;'DATA for charts'!L$5&amp;"'!$c1"),$A59-1,0),NA())</f>
        <v>#N/A</v>
      </c>
      <c r="M59" s="24" t="e">
        <f ca="1">IF(ISNUMBER(OFFSET(INDIRECT("'"&amp;'DATA for charts'!M$5&amp;"'!$c1"),$A59-1,0)),OFFSET(INDIRECT("'"&amp;'DATA for charts'!M$5&amp;"'!$c1"),$A59-1,0),NA())</f>
        <v>#N/A</v>
      </c>
      <c r="N59" s="24" t="e">
        <f ca="1">IF(ISNUMBER(OFFSET(INDIRECT("'"&amp;'DATA for charts'!N$5&amp;"'!$c1"),$A59-1,0)),OFFSET(INDIRECT("'"&amp;'DATA for charts'!N$5&amp;"'!$c1"),$A59-1,0),NA())</f>
        <v>#N/A</v>
      </c>
      <c r="O59" s="24" t="e">
        <f ca="1">IF(ISNUMBER(OFFSET(INDIRECT("'"&amp;'DATA for charts'!O$5&amp;"'!$c1"),$A59-1,0)),OFFSET(INDIRECT("'"&amp;'DATA for charts'!O$5&amp;"'!$c1"),$A59-1,0),NA())</f>
        <v>#N/A</v>
      </c>
      <c r="P59" s="24" t="e">
        <f ca="1">IF(ISNUMBER(OFFSET(INDIRECT("'"&amp;'DATA for charts'!P$5&amp;"'!$c1"),$A59-1,0)),OFFSET(INDIRECT("'"&amp;'DATA for charts'!P$5&amp;"'!$c1"),$A59-1,0),NA())</f>
        <v>#N/A</v>
      </c>
      <c r="Q59" s="24" t="e">
        <f ca="1">IF(ISNUMBER(OFFSET(INDIRECT("'"&amp;'DATA for charts'!Q$5&amp;"'!$c1"),$A59-1,0)),OFFSET(INDIRECT("'"&amp;'DATA for charts'!Q$5&amp;"'!$c1"),$A59-1,0),NA())</f>
        <v>#N/A</v>
      </c>
      <c r="R59" s="24" t="e">
        <f ca="1">IF(ISNUMBER(OFFSET(INDIRECT("'"&amp;'DATA for charts'!R$5&amp;"'!$c1"),$A59-1,0)),OFFSET(INDIRECT("'"&amp;'DATA for charts'!R$5&amp;"'!$c1"),$A59-1,0),NA())</f>
        <v>#N/A</v>
      </c>
      <c r="S59" s="24" t="e">
        <f ca="1">IF(ISNUMBER(OFFSET(INDIRECT("'"&amp;'DATA for charts'!S$5&amp;"'!$c1"),$A59-1,0)),OFFSET(INDIRECT("'"&amp;'DATA for charts'!S$5&amp;"'!$c1"),$A59-1,0),NA())</f>
        <v>#N/A</v>
      </c>
      <c r="T59" s="22" t="e">
        <f t="shared" ca="1" si="101"/>
        <v>#N/A</v>
      </c>
      <c r="U59" s="22" t="e">
        <f t="shared" ca="1" si="102"/>
        <v>#N/A</v>
      </c>
      <c r="V59" s="22" t="e">
        <f t="shared" ca="1" si="103"/>
        <v>#N/A</v>
      </c>
      <c r="W59" s="20"/>
      <c r="Y59" s="24"/>
      <c r="Z59" s="24"/>
      <c r="AA59" s="24"/>
      <c r="AB59" s="24"/>
      <c r="AC59" s="24"/>
      <c r="AD59" s="24"/>
      <c r="AE59" s="24"/>
      <c r="AF59" s="24"/>
      <c r="AG59" s="24"/>
      <c r="AH59" s="24"/>
      <c r="AI59" s="24"/>
      <c r="AJ59" s="24"/>
      <c r="AK59" s="24"/>
      <c r="AL59" s="24"/>
      <c r="AM59" s="24"/>
      <c r="AN59" s="24"/>
      <c r="AO59" s="24"/>
    </row>
    <row r="60" spans="1:43" s="1" customFormat="1" ht="38.25">
      <c r="A60" s="220">
        <f t="shared" si="105"/>
        <v>97</v>
      </c>
      <c r="B60" s="148" t="s">
        <v>393</v>
      </c>
      <c r="C60" s="24">
        <f ca="1">IF(ISNUMBER(OFFSET(INDIRECT("'"&amp;'DATA for charts'!C$5&amp;"'!$c1"),$A60-1,0)),OFFSET(INDIRECT("'"&amp;'DATA for charts'!C$5&amp;"'!$c1"),$A60-1,0),NA())</f>
        <v>5.1159999999999997</v>
      </c>
      <c r="D60" s="24">
        <f ca="1">IF(ISNUMBER(OFFSET(INDIRECT("'"&amp;'DATA for charts'!D$5&amp;"'!$c1"),$A60-1,0)),OFFSET(INDIRECT("'"&amp;'DATA for charts'!D$5&amp;"'!$c1"),$A60-1,0),NA())</f>
        <v>5.4426272701973497</v>
      </c>
      <c r="E60" s="24">
        <f ca="1">IF(ISNUMBER(OFFSET(INDIRECT("'"&amp;'DATA for charts'!E$5&amp;"'!$c1"),$A60-1,0)),OFFSET(INDIRECT("'"&amp;'DATA for charts'!E$5&amp;"'!$c1"),$A60-1,0),NA())</f>
        <v>5.944</v>
      </c>
      <c r="F60" s="24">
        <f ca="1">IF(ISNUMBER(OFFSET(INDIRECT("'"&amp;'DATA for charts'!F$5&amp;"'!$c1"),$A60-1,0)),OFFSET(INDIRECT("'"&amp;'DATA for charts'!F$5&amp;"'!$c1"),$A60-1,0),NA())</f>
        <v>5.2793765503089016</v>
      </c>
      <c r="G60" s="24">
        <f ca="1">IF(ISNUMBER(OFFSET(INDIRECT("'"&amp;'DATA for charts'!G$5&amp;"'!$c1"),$A60-1,0)),OFFSET(INDIRECT("'"&amp;'DATA for charts'!G$5&amp;"'!$c1"),$A60-1,0),NA())</f>
        <v>5.5392999999999999</v>
      </c>
      <c r="H60" s="24">
        <f ca="1">IF(ISNUMBER(OFFSET(INDIRECT("'"&amp;'DATA for charts'!H$5&amp;"'!$c1"),$A60-1,0)),OFFSET(INDIRECT("'"&amp;'DATA for charts'!H$5&amp;"'!$c1"),$A60-1,0),NA())</f>
        <v>5.6571999999999996</v>
      </c>
      <c r="I60" s="24" t="e">
        <f ca="1">IF(ISNUMBER(OFFSET(INDIRECT("'"&amp;'DATA for charts'!I$5&amp;"'!$c1"),$A60-1,0)),OFFSET(INDIRECT("'"&amp;'DATA for charts'!I$5&amp;"'!$c1"),$A60-1,0),NA())</f>
        <v>#N/A</v>
      </c>
      <c r="J60" s="24" t="e">
        <f ca="1">IF(ISNUMBER(OFFSET(INDIRECT("'"&amp;'DATA for charts'!J$5&amp;"'!$c1"),$A60-1,0)),OFFSET(INDIRECT("'"&amp;'DATA for charts'!J$5&amp;"'!$c1"),$A60-1,0),NA())</f>
        <v>#N/A</v>
      </c>
      <c r="K60" s="24" t="e">
        <f ca="1">IF(ISNUMBER(OFFSET(INDIRECT("'"&amp;'DATA for charts'!K$5&amp;"'!$c1"),$A60-1,0)),OFFSET(INDIRECT("'"&amp;'DATA for charts'!K$5&amp;"'!$c1"),$A60-1,0),NA())</f>
        <v>#N/A</v>
      </c>
      <c r="L60" s="24" t="e">
        <f ca="1">IF(ISNUMBER(OFFSET(INDIRECT("'"&amp;'DATA for charts'!L$5&amp;"'!$c1"),$A60-1,0)),OFFSET(INDIRECT("'"&amp;'DATA for charts'!L$5&amp;"'!$c1"),$A60-1,0),NA())</f>
        <v>#N/A</v>
      </c>
      <c r="M60" s="24" t="e">
        <f ca="1">IF(ISNUMBER(OFFSET(INDIRECT("'"&amp;'DATA for charts'!M$5&amp;"'!$c1"),$A60-1,0)),OFFSET(INDIRECT("'"&amp;'DATA for charts'!M$5&amp;"'!$c1"),$A60-1,0),NA())</f>
        <v>#N/A</v>
      </c>
      <c r="N60" s="24" t="e">
        <f ca="1">IF(ISNUMBER(OFFSET(INDIRECT("'"&amp;'DATA for charts'!N$5&amp;"'!$c1"),$A60-1,0)),OFFSET(INDIRECT("'"&amp;'DATA for charts'!N$5&amp;"'!$c1"),$A60-1,0),NA())</f>
        <v>#N/A</v>
      </c>
      <c r="O60" s="24" t="e">
        <f ca="1">IF(ISNUMBER(OFFSET(INDIRECT("'"&amp;'DATA for charts'!O$5&amp;"'!$c1"),$A60-1,0)),OFFSET(INDIRECT("'"&amp;'DATA for charts'!O$5&amp;"'!$c1"),$A60-1,0),NA())</f>
        <v>#N/A</v>
      </c>
      <c r="P60" s="24" t="e">
        <f ca="1">IF(ISNUMBER(OFFSET(INDIRECT("'"&amp;'DATA for charts'!P$5&amp;"'!$c1"),$A60-1,0)),OFFSET(INDIRECT("'"&amp;'DATA for charts'!P$5&amp;"'!$c1"),$A60-1,0),NA())</f>
        <v>#N/A</v>
      </c>
      <c r="Q60" s="24" t="e">
        <f ca="1">IF(ISNUMBER(OFFSET(INDIRECT("'"&amp;'DATA for charts'!Q$5&amp;"'!$c1"),$A60-1,0)),OFFSET(INDIRECT("'"&amp;'DATA for charts'!Q$5&amp;"'!$c1"),$A60-1,0),NA())</f>
        <v>#N/A</v>
      </c>
      <c r="R60" s="24" t="e">
        <f ca="1">IF(ISNUMBER(OFFSET(INDIRECT("'"&amp;'DATA for charts'!R$5&amp;"'!$c1"),$A60-1,0)),OFFSET(INDIRECT("'"&amp;'DATA for charts'!R$5&amp;"'!$c1"),$A60-1,0),NA())</f>
        <v>#N/A</v>
      </c>
      <c r="S60" s="24" t="e">
        <f ca="1">IF(ISNUMBER(OFFSET(INDIRECT("'"&amp;'DATA for charts'!S$5&amp;"'!$c1"),$A60-1,0)),OFFSET(INDIRECT("'"&amp;'DATA for charts'!S$5&amp;"'!$c1"),$A60-1,0),NA())</f>
        <v>#N/A</v>
      </c>
      <c r="T60" s="22" t="e">
        <f t="shared" ca="1" si="101"/>
        <v>#N/A</v>
      </c>
      <c r="U60" s="22" t="e">
        <f t="shared" ca="1" si="102"/>
        <v>#N/A</v>
      </c>
      <c r="V60" s="22" t="e">
        <f t="shared" ca="1" si="103"/>
        <v>#N/A</v>
      </c>
      <c r="W60" s="20"/>
      <c r="Y60" s="24"/>
      <c r="Z60" s="24"/>
      <c r="AA60" s="24"/>
      <c r="AB60" s="24"/>
      <c r="AC60" s="24"/>
      <c r="AD60" s="24"/>
      <c r="AE60" s="24"/>
      <c r="AF60" s="24"/>
      <c r="AG60" s="24"/>
      <c r="AH60" s="24"/>
      <c r="AI60" s="24"/>
      <c r="AJ60" s="24"/>
      <c r="AK60" s="24"/>
      <c r="AL60" s="24"/>
      <c r="AM60" s="24"/>
      <c r="AN60" s="24"/>
      <c r="AO60" s="24"/>
    </row>
    <row r="61" spans="1:43" s="1" customFormat="1" ht="51">
      <c r="A61" s="220">
        <f t="shared" si="105"/>
        <v>98</v>
      </c>
      <c r="B61" s="148" t="s">
        <v>394</v>
      </c>
      <c r="C61" s="24">
        <f ca="1">IF(ISNUMBER(OFFSET(INDIRECT("'"&amp;'DATA for charts'!C$5&amp;"'!$c1"),$A61-1,0)),OFFSET(INDIRECT("'"&amp;'DATA for charts'!C$5&amp;"'!$c1"),$A61-1,0),NA())</f>
        <v>4.7329999999999997</v>
      </c>
      <c r="D61" s="24">
        <f ca="1">IF(ISNUMBER(OFFSET(INDIRECT("'"&amp;'DATA for charts'!D$5&amp;"'!$c1"),$A61-1,0)),OFFSET(INDIRECT("'"&amp;'DATA for charts'!D$5&amp;"'!$c1"),$A61-1,0),NA())</f>
        <v>5.0438460951799717</v>
      </c>
      <c r="E61" s="24">
        <f ca="1">IF(ISNUMBER(OFFSET(INDIRECT("'"&amp;'DATA for charts'!E$5&amp;"'!$c1"),$A61-1,0)),OFFSET(INDIRECT("'"&amp;'DATA for charts'!E$5&amp;"'!$c1"),$A61-1,0),NA())</f>
        <v>5.3730000000000002</v>
      </c>
      <c r="F61" s="24">
        <f ca="1">IF(ISNUMBER(OFFSET(INDIRECT("'"&amp;'DATA for charts'!F$5&amp;"'!$c1"),$A61-1,0)),OFFSET(INDIRECT("'"&amp;'DATA for charts'!F$5&amp;"'!$c1"),$A61-1,0),NA())</f>
        <v>4.8991150490300486</v>
      </c>
      <c r="G61" s="24">
        <f ca="1">IF(ISNUMBER(OFFSET(INDIRECT("'"&amp;'DATA for charts'!G$5&amp;"'!$c1"),$A61-1,0)),OFFSET(INDIRECT("'"&amp;'DATA for charts'!G$5&amp;"'!$c1"),$A61-1,0),NA())</f>
        <v>4.9349999999999996</v>
      </c>
      <c r="H61" s="24">
        <f ca="1">IF(ISNUMBER(OFFSET(INDIRECT("'"&amp;'DATA for charts'!H$5&amp;"'!$c1"),$A61-1,0)),OFFSET(INDIRECT("'"&amp;'DATA for charts'!H$5&amp;"'!$c1"),$A61-1,0),NA())</f>
        <v>5.1047399999999996</v>
      </c>
      <c r="I61" s="24" t="e">
        <f ca="1">IF(ISNUMBER(OFFSET(INDIRECT("'"&amp;'DATA for charts'!I$5&amp;"'!$c1"),$A61-1,0)),OFFSET(INDIRECT("'"&amp;'DATA for charts'!I$5&amp;"'!$c1"),$A61-1,0),NA())</f>
        <v>#N/A</v>
      </c>
      <c r="J61" s="24" t="e">
        <f ca="1">IF(ISNUMBER(OFFSET(INDIRECT("'"&amp;'DATA for charts'!J$5&amp;"'!$c1"),$A61-1,0)),OFFSET(INDIRECT("'"&amp;'DATA for charts'!J$5&amp;"'!$c1"),$A61-1,0),NA())</f>
        <v>#N/A</v>
      </c>
      <c r="K61" s="24" t="e">
        <f ca="1">IF(ISNUMBER(OFFSET(INDIRECT("'"&amp;'DATA for charts'!K$5&amp;"'!$c1"),$A61-1,0)),OFFSET(INDIRECT("'"&amp;'DATA for charts'!K$5&amp;"'!$c1"),$A61-1,0),NA())</f>
        <v>#N/A</v>
      </c>
      <c r="L61" s="24" t="e">
        <f ca="1">IF(ISNUMBER(OFFSET(INDIRECT("'"&amp;'DATA for charts'!L$5&amp;"'!$c1"),$A61-1,0)),OFFSET(INDIRECT("'"&amp;'DATA for charts'!L$5&amp;"'!$c1"),$A61-1,0),NA())</f>
        <v>#N/A</v>
      </c>
      <c r="M61" s="24" t="e">
        <f ca="1">IF(ISNUMBER(OFFSET(INDIRECT("'"&amp;'DATA for charts'!M$5&amp;"'!$c1"),$A61-1,0)),OFFSET(INDIRECT("'"&amp;'DATA for charts'!M$5&amp;"'!$c1"),$A61-1,0),NA())</f>
        <v>#N/A</v>
      </c>
      <c r="N61" s="24" t="e">
        <f ca="1">IF(ISNUMBER(OFFSET(INDIRECT("'"&amp;'DATA for charts'!N$5&amp;"'!$c1"),$A61-1,0)),OFFSET(INDIRECT("'"&amp;'DATA for charts'!N$5&amp;"'!$c1"),$A61-1,0),NA())</f>
        <v>#N/A</v>
      </c>
      <c r="O61" s="24" t="e">
        <f ca="1">IF(ISNUMBER(OFFSET(INDIRECT("'"&amp;'DATA for charts'!O$5&amp;"'!$c1"),$A61-1,0)),OFFSET(INDIRECT("'"&amp;'DATA for charts'!O$5&amp;"'!$c1"),$A61-1,0),NA())</f>
        <v>#N/A</v>
      </c>
      <c r="P61" s="24" t="e">
        <f ca="1">IF(ISNUMBER(OFFSET(INDIRECT("'"&amp;'DATA for charts'!P$5&amp;"'!$c1"),$A61-1,0)),OFFSET(INDIRECT("'"&amp;'DATA for charts'!P$5&amp;"'!$c1"),$A61-1,0),NA())</f>
        <v>#N/A</v>
      </c>
      <c r="Q61" s="24" t="e">
        <f ca="1">IF(ISNUMBER(OFFSET(INDIRECT("'"&amp;'DATA for charts'!Q$5&amp;"'!$c1"),$A61-1,0)),OFFSET(INDIRECT("'"&amp;'DATA for charts'!Q$5&amp;"'!$c1"),$A61-1,0),NA())</f>
        <v>#N/A</v>
      </c>
      <c r="R61" s="24" t="e">
        <f ca="1">IF(ISNUMBER(OFFSET(INDIRECT("'"&amp;'DATA for charts'!R$5&amp;"'!$c1"),$A61-1,0)),OFFSET(INDIRECT("'"&amp;'DATA for charts'!R$5&amp;"'!$c1"),$A61-1,0),NA())</f>
        <v>#N/A</v>
      </c>
      <c r="S61" s="24" t="e">
        <f ca="1">IF(ISNUMBER(OFFSET(INDIRECT("'"&amp;'DATA for charts'!S$5&amp;"'!$c1"),$A61-1,0)),OFFSET(INDIRECT("'"&amp;'DATA for charts'!S$5&amp;"'!$c1"),$A61-1,0),NA())</f>
        <v>#N/A</v>
      </c>
      <c r="T61" s="22" t="e">
        <f t="shared" ca="1" si="101"/>
        <v>#N/A</v>
      </c>
      <c r="U61" s="22" t="e">
        <f t="shared" ca="1" si="102"/>
        <v>#N/A</v>
      </c>
      <c r="V61" s="22" t="e">
        <f t="shared" ca="1" si="103"/>
        <v>#N/A</v>
      </c>
      <c r="W61" s="20"/>
      <c r="Y61" s="20"/>
      <c r="Z61" s="20"/>
      <c r="AA61" s="20"/>
      <c r="AB61" s="20"/>
      <c r="AC61" s="20"/>
      <c r="AD61" s="20"/>
      <c r="AE61" s="20"/>
      <c r="AF61" s="20"/>
      <c r="AG61" s="20"/>
      <c r="AH61" s="20"/>
      <c r="AI61" s="20"/>
      <c r="AJ61" s="20"/>
      <c r="AK61" s="20"/>
      <c r="AL61" s="20"/>
      <c r="AM61" s="20"/>
      <c r="AN61" s="20"/>
      <c r="AO61" s="20"/>
      <c r="AP61" s="22" t="s">
        <v>13</v>
      </c>
      <c r="AQ61" s="22" t="s">
        <v>13</v>
      </c>
    </row>
    <row r="62" spans="1:43" s="1" customFormat="1">
      <c r="A62" s="220"/>
      <c r="B62" s="148"/>
      <c r="C62" s="24"/>
      <c r="D62" s="24"/>
      <c r="E62" s="24"/>
      <c r="F62" s="24"/>
      <c r="G62" s="24"/>
      <c r="H62" s="24"/>
      <c r="I62" s="24"/>
      <c r="J62" s="24"/>
      <c r="K62" s="24"/>
      <c r="L62" s="24"/>
      <c r="M62" s="24"/>
      <c r="N62" s="24"/>
      <c r="O62" s="24"/>
      <c r="P62" s="24"/>
      <c r="Q62" s="24"/>
      <c r="R62" s="24"/>
      <c r="S62" s="24"/>
      <c r="T62" s="22"/>
      <c r="U62" s="22"/>
      <c r="V62" s="22"/>
      <c r="W62" s="20"/>
      <c r="X62" s="463" t="s">
        <v>39</v>
      </c>
      <c r="Y62" s="20"/>
      <c r="Z62" s="20"/>
      <c r="AA62" s="20"/>
      <c r="AB62" s="20"/>
      <c r="AC62" s="20"/>
      <c r="AD62" s="20"/>
      <c r="AE62" s="20"/>
      <c r="AF62" s="20"/>
      <c r="AG62" s="20"/>
      <c r="AH62" s="20"/>
      <c r="AI62" s="20"/>
      <c r="AJ62" s="20"/>
      <c r="AK62" s="20"/>
      <c r="AL62" s="20"/>
      <c r="AM62" s="20"/>
      <c r="AN62" s="20"/>
      <c r="AO62" s="20"/>
      <c r="AP62" s="22"/>
      <c r="AQ62" s="22"/>
    </row>
    <row r="63" spans="1:43" s="1" customFormat="1">
      <c r="W63" s="20"/>
      <c r="X63" s="149" t="s">
        <v>24</v>
      </c>
      <c r="Y63" s="22" t="str">
        <f t="shared" ref="Y63:AO63" ca="1" si="108">C$8</f>
        <v>BSIMAC</v>
      </c>
      <c r="Z63" s="22" t="str">
        <f t="shared" ca="1" si="108"/>
        <v>CSE</v>
      </c>
      <c r="AA63" s="22" t="str">
        <f t="shared" ca="1" si="108"/>
        <v>DeST</v>
      </c>
      <c r="AB63" s="22" t="str">
        <f t="shared" ca="1" si="108"/>
        <v>EnergyPlus</v>
      </c>
      <c r="AC63" s="22" t="str">
        <f t="shared" ca="1" si="108"/>
        <v>ESP-r</v>
      </c>
      <c r="AD63" s="22" t="str">
        <f t="shared" ca="1" si="108"/>
        <v>TRNSYS</v>
      </c>
      <c r="AE63" s="22" t="str">
        <f t="shared" ca="1" si="108"/>
        <v>TestSpec-Alt</v>
      </c>
      <c r="AF63" s="22">
        <f t="shared" ca="1" si="108"/>
        <v>0</v>
      </c>
      <c r="AG63" s="22">
        <f t="shared" ca="1" si="108"/>
        <v>0</v>
      </c>
      <c r="AH63" s="22">
        <f t="shared" ca="1" si="108"/>
        <v>0</v>
      </c>
      <c r="AI63" s="22">
        <f t="shared" ca="1" si="108"/>
        <v>0</v>
      </c>
      <c r="AJ63" s="22">
        <f t="shared" ca="1" si="108"/>
        <v>0</v>
      </c>
      <c r="AK63" s="22">
        <f t="shared" ca="1" si="108"/>
        <v>0</v>
      </c>
      <c r="AL63" s="22">
        <f t="shared" ca="1" si="108"/>
        <v>0</v>
      </c>
      <c r="AM63" s="22">
        <f t="shared" ca="1" si="108"/>
        <v>0</v>
      </c>
      <c r="AN63" s="22">
        <f t="shared" ca="1" si="108"/>
        <v>0</v>
      </c>
      <c r="AO63" s="22" t="str">
        <f t="shared" ca="1" si="108"/>
        <v>Tested Prg</v>
      </c>
      <c r="AP63" s="22" t="s">
        <v>22</v>
      </c>
      <c r="AQ63" s="22" t="s">
        <v>23</v>
      </c>
    </row>
    <row r="64" spans="1:43" s="1" customFormat="1" ht="51">
      <c r="A64" s="220"/>
      <c r="B64" s="148"/>
      <c r="C64" s="24"/>
      <c r="D64" s="24"/>
      <c r="E64" s="24"/>
      <c r="F64" s="24"/>
      <c r="G64" s="24"/>
      <c r="H64" s="24"/>
      <c r="I64" s="24"/>
      <c r="J64" s="24"/>
      <c r="K64" s="24"/>
      <c r="L64" s="24"/>
      <c r="M64" s="24"/>
      <c r="N64" s="24"/>
      <c r="O64" s="24"/>
      <c r="P64" s="24"/>
      <c r="Q64" s="24"/>
      <c r="R64" s="24"/>
      <c r="S64" s="24"/>
      <c r="T64" s="22"/>
      <c r="U64" s="22"/>
      <c r="V64" s="22"/>
      <c r="W64" s="20"/>
      <c r="X64" s="148" t="s">
        <v>496</v>
      </c>
      <c r="Y64" s="24">
        <f t="shared" ref="Y64:AO64" ca="1" si="109">IF(AND(ISNUMBER(C188),ISNUMBER(C187)),C188-C187,NA())</f>
        <v>-8.8999999999999968E-2</v>
      </c>
      <c r="Z64" s="24">
        <f t="shared" ca="1" si="109"/>
        <v>5.259999999998044E-4</v>
      </c>
      <c r="AA64" s="24">
        <f t="shared" ca="1" si="109"/>
        <v>4.0000000000000036E-3</v>
      </c>
      <c r="AB64" s="24">
        <f t="shared" ca="1" si="109"/>
        <v>-1.2583890228833106E-2</v>
      </c>
      <c r="AC64" s="24">
        <f t="shared" ca="1" si="109"/>
        <v>4.9999999999998934E-3</v>
      </c>
      <c r="AD64" s="24">
        <f t="shared" ca="1" si="109"/>
        <v>6.0920715332013486E-4</v>
      </c>
      <c r="AE64" s="24" t="e">
        <f t="shared" ca="1" si="109"/>
        <v>#N/A</v>
      </c>
      <c r="AF64" s="24" t="e">
        <f t="shared" ca="1" si="109"/>
        <v>#N/A</v>
      </c>
      <c r="AG64" s="24" t="e">
        <f t="shared" ca="1" si="109"/>
        <v>#N/A</v>
      </c>
      <c r="AH64" s="24" t="e">
        <f t="shared" ca="1" si="109"/>
        <v>#N/A</v>
      </c>
      <c r="AI64" s="24" t="e">
        <f t="shared" ca="1" si="109"/>
        <v>#N/A</v>
      </c>
      <c r="AJ64" s="24" t="e">
        <f t="shared" ca="1" si="109"/>
        <v>#N/A</v>
      </c>
      <c r="AK64" s="24" t="e">
        <f t="shared" ca="1" si="109"/>
        <v>#N/A</v>
      </c>
      <c r="AL64" s="24" t="e">
        <f t="shared" ca="1" si="109"/>
        <v>#N/A</v>
      </c>
      <c r="AM64" s="24" t="e">
        <f t="shared" ca="1" si="109"/>
        <v>#N/A</v>
      </c>
      <c r="AN64" s="24" t="e">
        <f t="shared" ca="1" si="109"/>
        <v>#N/A</v>
      </c>
      <c r="AO64" s="24" t="e">
        <f t="shared" ca="1" si="109"/>
        <v>#N/A</v>
      </c>
      <c r="AP64" s="24" t="e">
        <f ca="1">MIN(Y64:AN64)</f>
        <v>#N/A</v>
      </c>
      <c r="AQ64" s="24" t="e">
        <f ca="1">MAX(Y64:AN64)</f>
        <v>#N/A</v>
      </c>
    </row>
    <row r="65" spans="1:43" s="1" customFormat="1" ht="63.75">
      <c r="A65" s="220"/>
      <c r="B65" s="148"/>
      <c r="C65" s="24"/>
      <c r="D65" s="24"/>
      <c r="E65" s="24"/>
      <c r="F65" s="24"/>
      <c r="G65" s="24"/>
      <c r="H65" s="24"/>
      <c r="I65" s="24"/>
      <c r="J65" s="24"/>
      <c r="K65" s="24"/>
      <c r="L65" s="24"/>
      <c r="M65" s="24"/>
      <c r="N65" s="24"/>
      <c r="O65" s="24"/>
      <c r="P65" s="24"/>
      <c r="Q65" s="24"/>
      <c r="R65" s="24"/>
      <c r="S65" s="24"/>
      <c r="T65" s="22"/>
      <c r="U65" s="22"/>
      <c r="V65" s="22"/>
      <c r="W65" s="20"/>
      <c r="X65" s="148" t="s">
        <v>590</v>
      </c>
      <c r="Y65" s="24">
        <f t="shared" ref="Y65:AO65" ca="1" si="110">IF(AND(ISNUMBER(C189),ISNUMBER(C187)),C189-C187,NA())</f>
        <v>-0.10999999999999988</v>
      </c>
      <c r="Z65" s="24">
        <f t="shared" ca="1" si="110"/>
        <v>1.7626999999998727E-2</v>
      </c>
      <c r="AA65" s="24">
        <f t="shared" ca="1" si="110"/>
        <v>3.2999999999999918E-2</v>
      </c>
      <c r="AB65" s="24">
        <f t="shared" ca="1" si="110"/>
        <v>2.4695920431777818E-2</v>
      </c>
      <c r="AC65" s="24">
        <f t="shared" ca="1" si="110"/>
        <v>2.4999999999999911E-2</v>
      </c>
      <c r="AD65" s="24">
        <f t="shared" ca="1" si="110"/>
        <v>2.5698555840380166E-2</v>
      </c>
      <c r="AE65" s="24" t="e">
        <f t="shared" ca="1" si="110"/>
        <v>#N/A</v>
      </c>
      <c r="AF65" s="24" t="e">
        <f t="shared" ca="1" si="110"/>
        <v>#N/A</v>
      </c>
      <c r="AG65" s="24" t="e">
        <f t="shared" ca="1" si="110"/>
        <v>#N/A</v>
      </c>
      <c r="AH65" s="24" t="e">
        <f t="shared" ca="1" si="110"/>
        <v>#N/A</v>
      </c>
      <c r="AI65" s="24" t="e">
        <f t="shared" ca="1" si="110"/>
        <v>#N/A</v>
      </c>
      <c r="AJ65" s="24" t="e">
        <f t="shared" ca="1" si="110"/>
        <v>#N/A</v>
      </c>
      <c r="AK65" s="24" t="e">
        <f t="shared" ca="1" si="110"/>
        <v>#N/A</v>
      </c>
      <c r="AL65" s="24" t="e">
        <f t="shared" ca="1" si="110"/>
        <v>#N/A</v>
      </c>
      <c r="AM65" s="24" t="e">
        <f t="shared" ca="1" si="110"/>
        <v>#N/A</v>
      </c>
      <c r="AN65" s="24" t="e">
        <f t="shared" ca="1" si="110"/>
        <v>#N/A</v>
      </c>
      <c r="AO65" s="24" t="e">
        <f t="shared" ca="1" si="110"/>
        <v>#N/A</v>
      </c>
      <c r="AP65" s="24" t="e">
        <f ca="1">MIN(Y65:AN65)</f>
        <v>#N/A</v>
      </c>
      <c r="AQ65" s="24" t="e">
        <f ca="1">MAX(Y65:AN65)</f>
        <v>#N/A</v>
      </c>
    </row>
    <row r="66" spans="1:43" s="1" customFormat="1" ht="51">
      <c r="A66" s="220"/>
      <c r="B66" s="148"/>
      <c r="C66" s="24"/>
      <c r="D66" s="24"/>
      <c r="E66" s="24"/>
      <c r="F66" s="24"/>
      <c r="G66" s="24"/>
      <c r="H66" s="24"/>
      <c r="I66" s="24"/>
      <c r="J66" s="24"/>
      <c r="K66" s="24"/>
      <c r="L66" s="24"/>
      <c r="M66" s="24"/>
      <c r="N66" s="24"/>
      <c r="O66" s="24"/>
      <c r="P66" s="24"/>
      <c r="Q66" s="24"/>
      <c r="R66" s="24"/>
      <c r="S66" s="24"/>
      <c r="T66" s="22"/>
      <c r="U66" s="22"/>
      <c r="V66" s="22"/>
      <c r="W66" s="20"/>
      <c r="X66" s="148" t="s">
        <v>591</v>
      </c>
      <c r="Y66" s="24">
        <f t="shared" ref="Y66:AO66" ca="1" si="111">IF(AND(ISNUMBER(C190),ISNUMBER(C189)),C190-C189,NA())</f>
        <v>0.10699999999999976</v>
      </c>
      <c r="Z66" s="24">
        <f t="shared" ca="1" si="111"/>
        <v>1.5120000000012901E-3</v>
      </c>
      <c r="AA66" s="24">
        <f t="shared" ca="1" si="111"/>
        <v>4.0000000000000036E-3</v>
      </c>
      <c r="AB66" s="24">
        <f t="shared" ca="1" si="111"/>
        <v>-2.2563927437333042E-2</v>
      </c>
      <c r="AC66" s="24">
        <f t="shared" ca="1" si="111"/>
        <v>5.9999999999997833E-3</v>
      </c>
      <c r="AD66" s="24">
        <f t="shared" ca="1" si="111"/>
        <v>2.9618920220300105E-3</v>
      </c>
      <c r="AE66" s="24" t="e">
        <f t="shared" ca="1" si="111"/>
        <v>#N/A</v>
      </c>
      <c r="AF66" s="24" t="e">
        <f t="shared" ca="1" si="111"/>
        <v>#N/A</v>
      </c>
      <c r="AG66" s="24" t="e">
        <f t="shared" ca="1" si="111"/>
        <v>#N/A</v>
      </c>
      <c r="AH66" s="24" t="e">
        <f t="shared" ca="1" si="111"/>
        <v>#N/A</v>
      </c>
      <c r="AI66" s="24" t="e">
        <f t="shared" ca="1" si="111"/>
        <v>#N/A</v>
      </c>
      <c r="AJ66" s="24" t="e">
        <f t="shared" ca="1" si="111"/>
        <v>#N/A</v>
      </c>
      <c r="AK66" s="24" t="e">
        <f t="shared" ca="1" si="111"/>
        <v>#N/A</v>
      </c>
      <c r="AL66" s="24" t="e">
        <f t="shared" ca="1" si="111"/>
        <v>#N/A</v>
      </c>
      <c r="AM66" s="24" t="e">
        <f t="shared" ca="1" si="111"/>
        <v>#N/A</v>
      </c>
      <c r="AN66" s="24" t="e">
        <f t="shared" ca="1" si="111"/>
        <v>#N/A</v>
      </c>
      <c r="AO66" s="24" t="e">
        <f t="shared" ca="1" si="111"/>
        <v>#N/A</v>
      </c>
      <c r="AP66" s="24" t="e">
        <f ca="1">MIN(Y66:AN66)</f>
        <v>#N/A</v>
      </c>
      <c r="AQ66" s="24" t="e">
        <f ca="1">MAX(Y66:AN66)</f>
        <v>#N/A</v>
      </c>
    </row>
    <row r="67" spans="1:43" s="1" customFormat="1" ht="63.75">
      <c r="A67" s="220"/>
      <c r="B67" s="149"/>
      <c r="C67" s="24"/>
      <c r="D67" s="24"/>
      <c r="E67" s="24"/>
      <c r="F67" s="24"/>
      <c r="G67" s="24"/>
      <c r="H67" s="24"/>
      <c r="I67" s="20"/>
      <c r="J67" s="24"/>
      <c r="L67" s="24"/>
      <c r="M67" s="24"/>
      <c r="N67" s="24"/>
      <c r="O67" s="24"/>
      <c r="P67" s="24"/>
      <c r="Q67" s="24"/>
      <c r="R67" s="24"/>
      <c r="S67" s="20"/>
      <c r="T67" s="23"/>
      <c r="U67" s="23"/>
      <c r="V67" s="23"/>
      <c r="W67" s="20"/>
      <c r="X67" s="148" t="s">
        <v>497</v>
      </c>
      <c r="Y67" s="24">
        <f ca="1">IF(AND(ISNUMBER(C191),ISNUMBER(C$187)),C191-C$187,NA())</f>
        <v>1.3780000000000001</v>
      </c>
      <c r="Z67" s="24">
        <f t="shared" ref="Z67:AO67" ca="1" si="112">IF(AND(ISNUMBER(D191),ISNUMBER(D187)),D191-D187,NA())</f>
        <v>1.2022269999999988</v>
      </c>
      <c r="AA67" s="24">
        <f t="shared" ca="1" si="112"/>
        <v>1.6230000000000002</v>
      </c>
      <c r="AB67" s="24">
        <f t="shared" ca="1" si="112"/>
        <v>1.3541069430663617</v>
      </c>
      <c r="AC67" s="24">
        <f t="shared" ca="1" si="112"/>
        <v>0.87299999999999978</v>
      </c>
      <c r="AD67" s="24">
        <f t="shared" ca="1" si="112"/>
        <v>0.67964771694606974</v>
      </c>
      <c r="AE67" s="24" t="e">
        <f t="shared" ca="1" si="112"/>
        <v>#N/A</v>
      </c>
      <c r="AF67" s="24" t="e">
        <f t="shared" ca="1" si="112"/>
        <v>#N/A</v>
      </c>
      <c r="AG67" s="24" t="e">
        <f t="shared" ca="1" si="112"/>
        <v>#N/A</v>
      </c>
      <c r="AH67" s="24" t="e">
        <f t="shared" ca="1" si="112"/>
        <v>#N/A</v>
      </c>
      <c r="AI67" s="24" t="e">
        <f t="shared" ca="1" si="112"/>
        <v>#N/A</v>
      </c>
      <c r="AJ67" s="24" t="e">
        <f t="shared" ca="1" si="112"/>
        <v>#N/A</v>
      </c>
      <c r="AK67" s="24" t="e">
        <f t="shared" ca="1" si="112"/>
        <v>#N/A</v>
      </c>
      <c r="AL67" s="24" t="e">
        <f t="shared" ca="1" si="112"/>
        <v>#N/A</v>
      </c>
      <c r="AM67" s="24" t="e">
        <f t="shared" ca="1" si="112"/>
        <v>#N/A</v>
      </c>
      <c r="AN67" s="24" t="e">
        <f t="shared" ca="1" si="112"/>
        <v>#N/A</v>
      </c>
      <c r="AO67" s="24" t="e">
        <f t="shared" ca="1" si="112"/>
        <v>#N/A</v>
      </c>
      <c r="AP67" s="24" t="e">
        <f ca="1">MIN(Y67:AN67)</f>
        <v>#N/A</v>
      </c>
      <c r="AQ67" s="24" t="e">
        <f ca="1">MAX(Y67:AN67)</f>
        <v>#N/A</v>
      </c>
    </row>
    <row r="68" spans="1:43" s="1" customFormat="1">
      <c r="W68" s="20"/>
    </row>
    <row r="69" spans="1:43" s="1" customFormat="1" ht="51">
      <c r="W69" s="20"/>
      <c r="X69" s="477" t="s">
        <v>764</v>
      </c>
      <c r="Y69" s="24">
        <f ca="1">IF(AND(ISNUMBER(C198),ISNUMBER(C$187)),C198-C$187,NA())</f>
        <v>-0.63499999999999979</v>
      </c>
      <c r="Z69" s="24">
        <f t="shared" ref="Z69:AO69" ca="1" si="113">IF(AND(ISNUMBER(D198),ISNUMBER(D$187)),D198-D$187,NA())</f>
        <v>-0.26192099999999918</v>
      </c>
      <c r="AA69" s="24">
        <f t="shared" ca="1" si="113"/>
        <v>-0.2370000000000001</v>
      </c>
      <c r="AB69" s="24">
        <f t="shared" ca="1" si="113"/>
        <v>-0.37330223508669436</v>
      </c>
      <c r="AC69" s="24">
        <f t="shared" ca="1" si="113"/>
        <v>-0.38200000000000012</v>
      </c>
      <c r="AD69" s="24">
        <f t="shared" ca="1" si="113"/>
        <v>-0.40371029324002006</v>
      </c>
      <c r="AE69" s="24" t="e">
        <f t="shared" ca="1" si="113"/>
        <v>#N/A</v>
      </c>
      <c r="AF69" s="24" t="e">
        <f t="shared" ca="1" si="113"/>
        <v>#N/A</v>
      </c>
      <c r="AG69" s="24" t="e">
        <f t="shared" ca="1" si="113"/>
        <v>#N/A</v>
      </c>
      <c r="AH69" s="24" t="e">
        <f t="shared" ca="1" si="113"/>
        <v>#N/A</v>
      </c>
      <c r="AI69" s="24" t="e">
        <f t="shared" ca="1" si="113"/>
        <v>#N/A</v>
      </c>
      <c r="AJ69" s="24" t="e">
        <f t="shared" ca="1" si="113"/>
        <v>#N/A</v>
      </c>
      <c r="AK69" s="24" t="e">
        <f t="shared" ca="1" si="113"/>
        <v>#N/A</v>
      </c>
      <c r="AL69" s="24" t="e">
        <f t="shared" ca="1" si="113"/>
        <v>#N/A</v>
      </c>
      <c r="AM69" s="24" t="e">
        <f t="shared" ca="1" si="113"/>
        <v>#N/A</v>
      </c>
      <c r="AN69" s="24" t="e">
        <f t="shared" ca="1" si="113"/>
        <v>#N/A</v>
      </c>
      <c r="AO69" s="24" t="e">
        <f t="shared" ca="1" si="113"/>
        <v>#N/A</v>
      </c>
      <c r="AP69" s="24" t="e">
        <f t="shared" ref="AP69:AP70" ca="1" si="114">MIN(Y69:AN69)</f>
        <v>#N/A</v>
      </c>
      <c r="AQ69" s="24" t="e">
        <f t="shared" ref="AQ69:AQ70" ca="1" si="115">MAX(Y69:AN69)</f>
        <v>#N/A</v>
      </c>
    </row>
    <row r="70" spans="1:43" s="1" customFormat="1" ht="51">
      <c r="W70" s="20"/>
      <c r="X70" s="477" t="s">
        <v>765</v>
      </c>
      <c r="Y70" s="24">
        <f t="shared" ref="Y70:AO70" ca="1" si="116">IF(AND(ISNUMBER(C199),ISNUMBER(C$187)),C199-C$187,NA())</f>
        <v>0.86699999999999999</v>
      </c>
      <c r="Z70" s="24">
        <f t="shared" ca="1" si="116"/>
        <v>0.63518600000000003</v>
      </c>
      <c r="AA70" s="24">
        <f t="shared" ca="1" si="116"/>
        <v>0.77699999999999969</v>
      </c>
      <c r="AB70" s="24">
        <f t="shared" ca="1" si="116"/>
        <v>0.64910419272094488</v>
      </c>
      <c r="AC70" s="24">
        <f t="shared" ca="1" si="116"/>
        <v>0.76399999999999979</v>
      </c>
      <c r="AD70" s="24">
        <f t="shared" ca="1" si="116"/>
        <v>0.86207162645128044</v>
      </c>
      <c r="AE70" s="24" t="e">
        <f t="shared" ca="1" si="116"/>
        <v>#N/A</v>
      </c>
      <c r="AF70" s="24" t="e">
        <f t="shared" ca="1" si="116"/>
        <v>#N/A</v>
      </c>
      <c r="AG70" s="24" t="e">
        <f t="shared" ca="1" si="116"/>
        <v>#N/A</v>
      </c>
      <c r="AH70" s="24" t="e">
        <f t="shared" ca="1" si="116"/>
        <v>#N/A</v>
      </c>
      <c r="AI70" s="24" t="e">
        <f t="shared" ca="1" si="116"/>
        <v>#N/A</v>
      </c>
      <c r="AJ70" s="24" t="e">
        <f t="shared" ca="1" si="116"/>
        <v>#N/A</v>
      </c>
      <c r="AK70" s="24" t="e">
        <f t="shared" ca="1" si="116"/>
        <v>#N/A</v>
      </c>
      <c r="AL70" s="24" t="e">
        <f t="shared" ca="1" si="116"/>
        <v>#N/A</v>
      </c>
      <c r="AM70" s="24" t="e">
        <f t="shared" ca="1" si="116"/>
        <v>#N/A</v>
      </c>
      <c r="AN70" s="24" t="e">
        <f t="shared" ca="1" si="116"/>
        <v>#N/A</v>
      </c>
      <c r="AO70" s="24" t="e">
        <f t="shared" ca="1" si="116"/>
        <v>#N/A</v>
      </c>
      <c r="AP70" s="24" t="e">
        <f t="shared" ca="1" si="114"/>
        <v>#N/A</v>
      </c>
      <c r="AQ70" s="24" t="e">
        <f t="shared" ca="1" si="115"/>
        <v>#N/A</v>
      </c>
    </row>
    <row r="71" spans="1:43" s="1" customFormat="1" ht="51">
      <c r="W71" s="20"/>
      <c r="X71" s="477" t="s">
        <v>766</v>
      </c>
      <c r="Y71" s="24">
        <f t="shared" ref="Y71:AH72" ca="1" si="117">IF(AND(ISNUMBER(C200),ISNUMBER(C$187)),C200-C$187,NA())</f>
        <v>-1.129</v>
      </c>
      <c r="Z71" s="24">
        <f t="shared" ca="1" si="117"/>
        <v>-1.2425920000000001</v>
      </c>
      <c r="AA71" s="24">
        <f t="shared" ca="1" si="117"/>
        <v>-1.2240000000000002</v>
      </c>
      <c r="AB71" s="24">
        <f t="shared" ca="1" si="117"/>
        <v>-1.15201251543168</v>
      </c>
      <c r="AC71" s="24">
        <f t="shared" ca="1" si="117"/>
        <v>-1.2060000000000004</v>
      </c>
      <c r="AD71" s="24">
        <f t="shared" ca="1" si="117"/>
        <v>-1.2441731431749199</v>
      </c>
      <c r="AE71" s="24" t="e">
        <f t="shared" ca="1" si="117"/>
        <v>#N/A</v>
      </c>
      <c r="AF71" s="24" t="e">
        <f t="shared" ca="1" si="117"/>
        <v>#N/A</v>
      </c>
      <c r="AG71" s="24" t="e">
        <f t="shared" ca="1" si="117"/>
        <v>#N/A</v>
      </c>
      <c r="AH71" s="24" t="e">
        <f t="shared" ca="1" si="117"/>
        <v>#N/A</v>
      </c>
      <c r="AI71" s="24" t="e">
        <f t="shared" ref="AI71:AO72" ca="1" si="118">IF(AND(ISNUMBER(M200),ISNUMBER(M$187)),M200-M$187,NA())</f>
        <v>#N/A</v>
      </c>
      <c r="AJ71" s="24" t="e">
        <f t="shared" ca="1" si="118"/>
        <v>#N/A</v>
      </c>
      <c r="AK71" s="24" t="e">
        <f t="shared" ca="1" si="118"/>
        <v>#N/A</v>
      </c>
      <c r="AL71" s="24" t="e">
        <f t="shared" ca="1" si="118"/>
        <v>#N/A</v>
      </c>
      <c r="AM71" s="24" t="e">
        <f t="shared" ca="1" si="118"/>
        <v>#N/A</v>
      </c>
      <c r="AN71" s="24" t="e">
        <f t="shared" ca="1" si="118"/>
        <v>#N/A</v>
      </c>
      <c r="AO71" s="24" t="e">
        <f t="shared" ca="1" si="118"/>
        <v>#N/A</v>
      </c>
      <c r="AP71" s="24" t="e">
        <f t="shared" ref="AP71:AP76" ca="1" si="119">MIN(Y71:AN71)</f>
        <v>#N/A</v>
      </c>
      <c r="AQ71" s="24" t="e">
        <f t="shared" ref="AQ71:AQ76" ca="1" si="120">MAX(Y71:AN71)</f>
        <v>#N/A</v>
      </c>
    </row>
    <row r="72" spans="1:43" s="1" customFormat="1" ht="51">
      <c r="W72" s="20"/>
      <c r="X72" s="477" t="s">
        <v>767</v>
      </c>
      <c r="Y72" s="24">
        <f t="shared" ca="1" si="117"/>
        <v>-8.5999999999999854E-2</v>
      </c>
      <c r="Z72" s="24">
        <f t="shared" ca="1" si="117"/>
        <v>1.1623999999999857E-2</v>
      </c>
      <c r="AA72" s="24">
        <f t="shared" ca="1" si="117"/>
        <v>1.8999999999999684E-2</v>
      </c>
      <c r="AB72" s="24">
        <f t="shared" ca="1" si="117"/>
        <v>1.8740835969000447E-2</v>
      </c>
      <c r="AC72" s="24">
        <f t="shared" ca="1" si="117"/>
        <v>1.8999999999999684E-2</v>
      </c>
      <c r="AD72" s="24">
        <f t="shared" ca="1" si="117"/>
        <v>1.5533947414819949E-2</v>
      </c>
      <c r="AE72" s="24" t="e">
        <f t="shared" ca="1" si="117"/>
        <v>#N/A</v>
      </c>
      <c r="AF72" s="24" t="e">
        <f t="shared" ca="1" si="117"/>
        <v>#N/A</v>
      </c>
      <c r="AG72" s="24" t="e">
        <f t="shared" ca="1" si="117"/>
        <v>#N/A</v>
      </c>
      <c r="AH72" s="24" t="e">
        <f t="shared" ca="1" si="117"/>
        <v>#N/A</v>
      </c>
      <c r="AI72" s="24" t="e">
        <f t="shared" ca="1" si="118"/>
        <v>#N/A</v>
      </c>
      <c r="AJ72" s="24" t="e">
        <f t="shared" ca="1" si="118"/>
        <v>#N/A</v>
      </c>
      <c r="AK72" s="24" t="e">
        <f t="shared" ca="1" si="118"/>
        <v>#N/A</v>
      </c>
      <c r="AL72" s="24" t="e">
        <f t="shared" ca="1" si="118"/>
        <v>#N/A</v>
      </c>
      <c r="AM72" s="24" t="e">
        <f t="shared" ca="1" si="118"/>
        <v>#N/A</v>
      </c>
      <c r="AN72" s="24" t="e">
        <f t="shared" ca="1" si="118"/>
        <v>#N/A</v>
      </c>
      <c r="AO72" s="24" t="e">
        <f t="shared" ca="1" si="118"/>
        <v>#N/A</v>
      </c>
      <c r="AP72" s="24" t="e">
        <f t="shared" ca="1" si="119"/>
        <v>#N/A</v>
      </c>
      <c r="AQ72" s="24" t="e">
        <f t="shared" ca="1" si="120"/>
        <v>#N/A</v>
      </c>
    </row>
    <row r="73" spans="1:43" s="1" customFormat="1" ht="51">
      <c r="W73" s="20"/>
      <c r="X73" s="477" t="s">
        <v>768</v>
      </c>
      <c r="Y73" s="24">
        <f ca="1">IF(AND(ISNUMBER(C202),ISNUMBER(C$201)),C202-C$201,NA())</f>
        <v>-1.0310000000000001</v>
      </c>
      <c r="Z73" s="24">
        <f t="shared" ref="Z73:AO73" ca="1" si="121">IF(AND(ISNUMBER(D202),ISNUMBER(D$201)),D202-D$201,NA())</f>
        <v>-1.236531</v>
      </c>
      <c r="AA73" s="24">
        <f t="shared" ca="1" si="121"/>
        <v>-1.1989999999999998</v>
      </c>
      <c r="AB73" s="24">
        <f t="shared" ca="1" si="121"/>
        <v>-1.1513865202736668</v>
      </c>
      <c r="AC73" s="24">
        <f t="shared" ca="1" si="121"/>
        <v>-1.222</v>
      </c>
      <c r="AD73" s="24">
        <f t="shared" ca="1" si="121"/>
        <v>-1.2567170545789899</v>
      </c>
      <c r="AE73" s="24" t="e">
        <f t="shared" ca="1" si="121"/>
        <v>#N/A</v>
      </c>
      <c r="AF73" s="24" t="e">
        <f t="shared" ca="1" si="121"/>
        <v>#N/A</v>
      </c>
      <c r="AG73" s="24" t="e">
        <f t="shared" ca="1" si="121"/>
        <v>#N/A</v>
      </c>
      <c r="AH73" s="24" t="e">
        <f t="shared" ca="1" si="121"/>
        <v>#N/A</v>
      </c>
      <c r="AI73" s="24" t="e">
        <f t="shared" ca="1" si="121"/>
        <v>#N/A</v>
      </c>
      <c r="AJ73" s="24" t="e">
        <f t="shared" ca="1" si="121"/>
        <v>#N/A</v>
      </c>
      <c r="AK73" s="24" t="e">
        <f t="shared" ca="1" si="121"/>
        <v>#N/A</v>
      </c>
      <c r="AL73" s="24" t="e">
        <f t="shared" ca="1" si="121"/>
        <v>#N/A</v>
      </c>
      <c r="AM73" s="24" t="e">
        <f t="shared" ca="1" si="121"/>
        <v>#N/A</v>
      </c>
      <c r="AN73" s="24" t="e">
        <f t="shared" ca="1" si="121"/>
        <v>#N/A</v>
      </c>
      <c r="AO73" s="24" t="e">
        <f t="shared" ca="1" si="121"/>
        <v>#N/A</v>
      </c>
      <c r="AP73" s="24" t="e">
        <f t="shared" ca="1" si="119"/>
        <v>#N/A</v>
      </c>
      <c r="AQ73" s="24" t="e">
        <f t="shared" ca="1" si="120"/>
        <v>#N/A</v>
      </c>
    </row>
    <row r="74" spans="1:43" s="1" customFormat="1" ht="51">
      <c r="W74" s="20"/>
      <c r="X74" s="477" t="s">
        <v>769</v>
      </c>
      <c r="Y74" s="24">
        <f ca="1">IF(AND(ISNUMBER(C204),ISNUMBER(C$211)),C204-C$211,NA())</f>
        <v>-0.8580000000000001</v>
      </c>
      <c r="Z74" s="24">
        <f t="shared" ref="Z74:AO74" ca="1" si="122">IF(AND(ISNUMBER(D204),ISNUMBER(D$211)),D204-D$211,NA())</f>
        <v>-1.1896</v>
      </c>
      <c r="AA74" s="24">
        <f t="shared" ca="1" si="122"/>
        <v>-1.071</v>
      </c>
      <c r="AB74" s="24">
        <f t="shared" ca="1" si="122"/>
        <v>-1.1496558253707752</v>
      </c>
      <c r="AC74" s="24">
        <f t="shared" ca="1" si="122"/>
        <v>-1.1599999999999999</v>
      </c>
      <c r="AD74" s="24">
        <f t="shared" ca="1" si="122"/>
        <v>-1.18633950127496</v>
      </c>
      <c r="AE74" s="24" t="e">
        <f t="shared" ca="1" si="122"/>
        <v>#N/A</v>
      </c>
      <c r="AF74" s="24" t="e">
        <f t="shared" ca="1" si="122"/>
        <v>#N/A</v>
      </c>
      <c r="AG74" s="24" t="e">
        <f t="shared" ca="1" si="122"/>
        <v>#N/A</v>
      </c>
      <c r="AH74" s="24" t="e">
        <f t="shared" ca="1" si="122"/>
        <v>#N/A</v>
      </c>
      <c r="AI74" s="24" t="e">
        <f t="shared" ca="1" si="122"/>
        <v>#N/A</v>
      </c>
      <c r="AJ74" s="24" t="e">
        <f t="shared" ca="1" si="122"/>
        <v>#N/A</v>
      </c>
      <c r="AK74" s="24" t="e">
        <f t="shared" ca="1" si="122"/>
        <v>#N/A</v>
      </c>
      <c r="AL74" s="24" t="e">
        <f t="shared" ca="1" si="122"/>
        <v>#N/A</v>
      </c>
      <c r="AM74" s="24" t="e">
        <f t="shared" ca="1" si="122"/>
        <v>#N/A</v>
      </c>
      <c r="AN74" s="24" t="e">
        <f t="shared" ca="1" si="122"/>
        <v>#N/A</v>
      </c>
      <c r="AO74" s="24" t="e">
        <f t="shared" ca="1" si="122"/>
        <v>#N/A</v>
      </c>
      <c r="AP74" s="24" t="e">
        <f t="shared" ca="1" si="119"/>
        <v>#N/A</v>
      </c>
      <c r="AQ74" s="24" t="e">
        <f t="shared" ca="1" si="120"/>
        <v>#N/A</v>
      </c>
    </row>
    <row r="75" spans="1:43" s="1" customFormat="1" ht="51">
      <c r="W75" s="20"/>
      <c r="X75" s="477" t="s">
        <v>770</v>
      </c>
      <c r="Y75" s="24">
        <f t="shared" ref="Y75:AO75" ca="1" si="123">IF(AND(ISNUMBER(C205),ISNUMBER(C$211)),C205-C$211,NA())</f>
        <v>0.20299999999999985</v>
      </c>
      <c r="Z75" s="24">
        <f t="shared" ca="1" si="123"/>
        <v>8.7730000000001418E-3</v>
      </c>
      <c r="AA75" s="24">
        <f t="shared" ca="1" si="123"/>
        <v>5.0000000000003375E-3</v>
      </c>
      <c r="AB75" s="24">
        <f t="shared" ca="1" si="123"/>
        <v>7.9536289828130435E-3</v>
      </c>
      <c r="AC75" s="24">
        <f t="shared" ca="1" si="123"/>
        <v>8.999999999999897E-3</v>
      </c>
      <c r="AD75" s="24">
        <f t="shared" ca="1" si="123"/>
        <v>6.9624243842199007E-3</v>
      </c>
      <c r="AE75" s="24" t="e">
        <f t="shared" ca="1" si="123"/>
        <v>#N/A</v>
      </c>
      <c r="AF75" s="24" t="e">
        <f t="shared" ca="1" si="123"/>
        <v>#N/A</v>
      </c>
      <c r="AG75" s="24" t="e">
        <f t="shared" ca="1" si="123"/>
        <v>#N/A</v>
      </c>
      <c r="AH75" s="24" t="e">
        <f t="shared" ca="1" si="123"/>
        <v>#N/A</v>
      </c>
      <c r="AI75" s="24" t="e">
        <f t="shared" ca="1" si="123"/>
        <v>#N/A</v>
      </c>
      <c r="AJ75" s="24" t="e">
        <f t="shared" ca="1" si="123"/>
        <v>#N/A</v>
      </c>
      <c r="AK75" s="24" t="e">
        <f t="shared" ca="1" si="123"/>
        <v>#N/A</v>
      </c>
      <c r="AL75" s="24" t="e">
        <f t="shared" ca="1" si="123"/>
        <v>#N/A</v>
      </c>
      <c r="AM75" s="24" t="e">
        <f t="shared" ca="1" si="123"/>
        <v>#N/A</v>
      </c>
      <c r="AN75" s="24" t="e">
        <f t="shared" ca="1" si="123"/>
        <v>#N/A</v>
      </c>
      <c r="AO75" s="24" t="e">
        <f t="shared" ca="1" si="123"/>
        <v>#N/A</v>
      </c>
      <c r="AP75" s="24" t="e">
        <f t="shared" ca="1" si="119"/>
        <v>#N/A</v>
      </c>
      <c r="AQ75" s="24" t="e">
        <f t="shared" ca="1" si="120"/>
        <v>#N/A</v>
      </c>
    </row>
    <row r="76" spans="1:43" s="1" customFormat="1" ht="51">
      <c r="W76" s="20"/>
      <c r="X76" s="477" t="s">
        <v>771</v>
      </c>
      <c r="Y76" s="24">
        <f ca="1">IF(AND(ISNUMBER(C206),ISNUMBER(C$205)),C206-C$205,NA())</f>
        <v>-1.0429999999999999</v>
      </c>
      <c r="Z76" s="24">
        <f t="shared" ref="Z76:AO76" ca="1" si="124">IF(AND(ISNUMBER(D206),ISNUMBER(D$205)),D206-D$205,NA())</f>
        <v>-1.082608</v>
      </c>
      <c r="AA76" s="24">
        <f t="shared" ca="1" si="124"/>
        <v>-0.99600000000000022</v>
      </c>
      <c r="AB76" s="24">
        <f t="shared" ca="1" si="124"/>
        <v>-1.0733194319704329</v>
      </c>
      <c r="AC76" s="24">
        <f t="shared" ca="1" si="124"/>
        <v>-1.0819999999999999</v>
      </c>
      <c r="AD76" s="24">
        <f t="shared" ca="1" si="124"/>
        <v>-1.1234557596842398</v>
      </c>
      <c r="AE76" s="24" t="e">
        <f t="shared" ca="1" si="124"/>
        <v>#N/A</v>
      </c>
      <c r="AF76" s="24" t="e">
        <f t="shared" ca="1" si="124"/>
        <v>#N/A</v>
      </c>
      <c r="AG76" s="24" t="e">
        <f t="shared" ca="1" si="124"/>
        <v>#N/A</v>
      </c>
      <c r="AH76" s="24" t="e">
        <f t="shared" ca="1" si="124"/>
        <v>#N/A</v>
      </c>
      <c r="AI76" s="24" t="e">
        <f t="shared" ca="1" si="124"/>
        <v>#N/A</v>
      </c>
      <c r="AJ76" s="24" t="e">
        <f t="shared" ca="1" si="124"/>
        <v>#N/A</v>
      </c>
      <c r="AK76" s="24" t="e">
        <f t="shared" ca="1" si="124"/>
        <v>#N/A</v>
      </c>
      <c r="AL76" s="24" t="e">
        <f t="shared" ca="1" si="124"/>
        <v>#N/A</v>
      </c>
      <c r="AM76" s="24" t="e">
        <f t="shared" ca="1" si="124"/>
        <v>#N/A</v>
      </c>
      <c r="AN76" s="24" t="e">
        <f t="shared" ca="1" si="124"/>
        <v>#N/A</v>
      </c>
      <c r="AO76" s="24" t="e">
        <f t="shared" ca="1" si="124"/>
        <v>#N/A</v>
      </c>
      <c r="AP76" s="24" t="e">
        <f t="shared" ca="1" si="119"/>
        <v>#N/A</v>
      </c>
      <c r="AQ76" s="24" t="e">
        <f t="shared" ca="1" si="120"/>
        <v>#N/A</v>
      </c>
    </row>
    <row r="77" spans="1:43" s="1" customFormat="1">
      <c r="W77" s="20"/>
      <c r="X77" s="477"/>
      <c r="Y77" s="24"/>
      <c r="Z77" s="24"/>
      <c r="AA77" s="24"/>
      <c r="AB77" s="24"/>
      <c r="AC77" s="24"/>
      <c r="AD77" s="24"/>
      <c r="AE77" s="24"/>
      <c r="AF77" s="24"/>
      <c r="AG77" s="24"/>
      <c r="AH77" s="24"/>
      <c r="AI77" s="24"/>
      <c r="AJ77" s="24"/>
      <c r="AK77" s="24"/>
      <c r="AL77" s="24"/>
      <c r="AM77" s="24"/>
      <c r="AN77" s="24"/>
      <c r="AO77" s="24"/>
      <c r="AP77" s="24"/>
      <c r="AQ77" s="24"/>
    </row>
    <row r="78" spans="1:43" s="1" customFormat="1">
      <c r="W78" s="20"/>
      <c r="X78" s="477"/>
      <c r="Y78" s="24"/>
      <c r="Z78" s="24"/>
      <c r="AA78" s="24"/>
      <c r="AB78" s="24"/>
      <c r="AC78" s="24"/>
      <c r="AD78" s="24"/>
      <c r="AE78" s="24"/>
      <c r="AF78" s="24"/>
      <c r="AG78" s="24"/>
      <c r="AH78" s="24"/>
      <c r="AI78" s="24"/>
      <c r="AJ78" s="24"/>
      <c r="AK78" s="24"/>
      <c r="AL78" s="24"/>
      <c r="AM78" s="24"/>
      <c r="AN78" s="24"/>
      <c r="AO78" s="24"/>
      <c r="AP78" s="24"/>
      <c r="AQ78" s="24"/>
    </row>
    <row r="79" spans="1:43" s="1" customFormat="1">
      <c r="W79" s="20"/>
      <c r="X79" s="146"/>
      <c r="Y79" s="20"/>
      <c r="Z79" s="20"/>
      <c r="AA79" s="20"/>
      <c r="AB79" s="20"/>
      <c r="AC79" s="20"/>
      <c r="AD79" s="20"/>
      <c r="AE79" s="20"/>
      <c r="AF79" s="20"/>
      <c r="AG79" s="20"/>
      <c r="AH79" s="20"/>
      <c r="AI79" s="20"/>
      <c r="AJ79" s="20"/>
      <c r="AK79" s="20"/>
      <c r="AL79" s="20"/>
      <c r="AM79" s="20"/>
      <c r="AN79" s="20"/>
      <c r="AO79" s="20"/>
      <c r="AP79" s="20"/>
      <c r="AQ79" s="20"/>
    </row>
    <row r="80" spans="1:43" s="1" customFormat="1">
      <c r="W80" s="20"/>
      <c r="X80" s="149" t="s">
        <v>46</v>
      </c>
      <c r="Y80" s="20"/>
      <c r="Z80" s="20"/>
      <c r="AA80" s="22"/>
      <c r="AB80" s="22" t="s">
        <v>87</v>
      </c>
      <c r="AC80" s="22" t="s">
        <v>87</v>
      </c>
      <c r="AD80" s="22" t="s">
        <v>87</v>
      </c>
      <c r="AE80" s="22" t="s">
        <v>87</v>
      </c>
      <c r="AF80" s="22" t="s">
        <v>87</v>
      </c>
      <c r="AG80" s="22" t="s">
        <v>87</v>
      </c>
      <c r="AH80" s="22" t="s">
        <v>87</v>
      </c>
      <c r="AI80" s="22" t="s">
        <v>87</v>
      </c>
      <c r="AJ80" s="22" t="s">
        <v>87</v>
      </c>
      <c r="AK80" s="22" t="s">
        <v>87</v>
      </c>
      <c r="AL80" s="22" t="s">
        <v>87</v>
      </c>
      <c r="AM80" s="22" t="s">
        <v>87</v>
      </c>
      <c r="AN80" s="22" t="s">
        <v>87</v>
      </c>
      <c r="AO80" s="23" t="s">
        <v>87</v>
      </c>
      <c r="AP80" s="22" t="s">
        <v>13</v>
      </c>
      <c r="AQ80" s="22" t="s">
        <v>13</v>
      </c>
    </row>
    <row r="81" spans="1:43" s="1" customFormat="1">
      <c r="A81" s="220">
        <f>A8</f>
        <v>0</v>
      </c>
      <c r="B81" s="146"/>
      <c r="C81" s="22" t="str">
        <f t="shared" ref="C81:S81" ca="1" si="125">C8</f>
        <v>BSIMAC</v>
      </c>
      <c r="D81" s="22" t="str">
        <f t="shared" ca="1" si="125"/>
        <v>CSE</v>
      </c>
      <c r="E81" s="22" t="str">
        <f t="shared" ca="1" si="125"/>
        <v>DeST</v>
      </c>
      <c r="F81" s="22" t="str">
        <f t="shared" ca="1" si="125"/>
        <v>EnergyPlus</v>
      </c>
      <c r="G81" s="22" t="str">
        <f t="shared" ca="1" si="125"/>
        <v>ESP-r</v>
      </c>
      <c r="H81" s="22" t="str">
        <f t="shared" ca="1" si="125"/>
        <v>TRNSYS</v>
      </c>
      <c r="I81" s="22" t="str">
        <f t="shared" ca="1" si="125"/>
        <v>TestSpec-Alt</v>
      </c>
      <c r="J81" s="22">
        <f t="shared" ca="1" si="125"/>
        <v>0</v>
      </c>
      <c r="K81" s="22">
        <f t="shared" ca="1" si="125"/>
        <v>0</v>
      </c>
      <c r="L81" s="22">
        <f t="shared" ca="1" si="125"/>
        <v>0</v>
      </c>
      <c r="M81" s="22">
        <f t="shared" ca="1" si="125"/>
        <v>0</v>
      </c>
      <c r="N81" s="22">
        <f t="shared" ca="1" si="125"/>
        <v>0</v>
      </c>
      <c r="O81" s="22">
        <f t="shared" ca="1" si="125"/>
        <v>0</v>
      </c>
      <c r="P81" s="22">
        <f t="shared" ca="1" si="125"/>
        <v>0</v>
      </c>
      <c r="Q81" s="22">
        <f t="shared" ca="1" si="125"/>
        <v>0</v>
      </c>
      <c r="R81" s="22">
        <f t="shared" ca="1" si="125"/>
        <v>0</v>
      </c>
      <c r="S81" s="22" t="str">
        <f t="shared" ca="1" si="125"/>
        <v>Tested Prg</v>
      </c>
      <c r="T81" s="23" t="s">
        <v>13</v>
      </c>
      <c r="U81" s="23" t="s">
        <v>13</v>
      </c>
      <c r="V81" s="23" t="s">
        <v>137</v>
      </c>
      <c r="W81" s="20"/>
      <c r="X81" s="149" t="s">
        <v>24</v>
      </c>
      <c r="Y81" s="22" t="str">
        <f t="shared" ref="Y81:AO81" ca="1" si="126">C$8</f>
        <v>BSIMAC</v>
      </c>
      <c r="Z81" s="22" t="str">
        <f t="shared" ca="1" si="126"/>
        <v>CSE</v>
      </c>
      <c r="AA81" s="22" t="str">
        <f t="shared" ca="1" si="126"/>
        <v>DeST</v>
      </c>
      <c r="AB81" s="22" t="str">
        <f t="shared" ca="1" si="126"/>
        <v>EnergyPlus</v>
      </c>
      <c r="AC81" s="22" t="str">
        <f t="shared" ca="1" si="126"/>
        <v>ESP-r</v>
      </c>
      <c r="AD81" s="22" t="str">
        <f t="shared" ca="1" si="126"/>
        <v>TRNSYS</v>
      </c>
      <c r="AE81" s="22" t="str">
        <f t="shared" ca="1" si="126"/>
        <v>TestSpec-Alt</v>
      </c>
      <c r="AF81" s="22">
        <f t="shared" ca="1" si="126"/>
        <v>0</v>
      </c>
      <c r="AG81" s="22">
        <f t="shared" ref="AG81" ca="1" si="127">K$8</f>
        <v>0</v>
      </c>
      <c r="AH81" s="22">
        <f t="shared" ref="AH81" ca="1" si="128">L$8</f>
        <v>0</v>
      </c>
      <c r="AI81" s="22">
        <f t="shared" ref="AI81" ca="1" si="129">M$8</f>
        <v>0</v>
      </c>
      <c r="AJ81" s="22">
        <f t="shared" ref="AJ81" ca="1" si="130">N$8</f>
        <v>0</v>
      </c>
      <c r="AK81" s="22">
        <f t="shared" ref="AK81" ca="1" si="131">O$8</f>
        <v>0</v>
      </c>
      <c r="AL81" s="22">
        <f t="shared" ref="AL81" ca="1" si="132">P$8</f>
        <v>0</v>
      </c>
      <c r="AM81" s="22">
        <f t="shared" ref="AM81" ca="1" si="133">Q$8</f>
        <v>0</v>
      </c>
      <c r="AN81" s="22">
        <f t="shared" ref="AN81" ca="1" si="134">R$8</f>
        <v>0</v>
      </c>
      <c r="AO81" s="22" t="str">
        <f t="shared" ca="1" si="126"/>
        <v>Tested Prg</v>
      </c>
      <c r="AP81" s="22" t="s">
        <v>22</v>
      </c>
      <c r="AQ81" s="22" t="s">
        <v>23</v>
      </c>
    </row>
    <row r="82" spans="1:43" s="1" customFormat="1" ht="38.25">
      <c r="A82" s="220">
        <v>99</v>
      </c>
      <c r="B82" s="148" t="s">
        <v>395</v>
      </c>
      <c r="C82" s="24" t="e">
        <f ca="1">IF(ISNUMBER(OFFSET(INDIRECT("'"&amp;'DATA for charts'!C$5&amp;"'!$c1"),$A82-1,0)),OFFSET(INDIRECT("'"&amp;'DATA for charts'!C$5&amp;"'!$c1"),$A82-1,0),NA())</f>
        <v>#N/A</v>
      </c>
      <c r="D82" s="24">
        <f ca="1">IF(ISNUMBER(OFFSET(INDIRECT("'"&amp;'DATA for charts'!D$5&amp;"'!$c1"),$A82-1,0)),OFFSET(INDIRECT("'"&amp;'DATA for charts'!D$5&amp;"'!$c1"),$A82-1,0),NA())</f>
        <v>4.3464710687057302</v>
      </c>
      <c r="E82" s="24">
        <f ca="1">IF(ISNUMBER(OFFSET(INDIRECT("'"&amp;'DATA for charts'!E$5&amp;"'!$c1"),$A82-1,0)),OFFSET(INDIRECT("'"&amp;'DATA for charts'!E$5&amp;"'!$c1"),$A82-1,0),NA())</f>
        <v>4.2729999999999997</v>
      </c>
      <c r="F82" s="24">
        <f ca="1">IF(ISNUMBER(OFFSET(INDIRECT("'"&amp;'DATA for charts'!F$5&amp;"'!$c1"),$A82-1,0)),OFFSET(INDIRECT("'"&amp;'DATA for charts'!F$5&amp;"'!$c1"),$A82-1,0),NA())</f>
        <v>4.3853512836414188</v>
      </c>
      <c r="G82" s="24">
        <f ca="1">IF(ISNUMBER(OFFSET(INDIRECT("'"&amp;'DATA for charts'!G$5&amp;"'!$c1"),$A82-1,0)),OFFSET(INDIRECT("'"&amp;'DATA for charts'!G$5&amp;"'!$c1"),$A82-1,0),NA())</f>
        <v>4.5763999999999996</v>
      </c>
      <c r="H82" s="24">
        <f ca="1">IF(ISNUMBER(OFFSET(INDIRECT("'"&amp;'DATA for charts'!H$5&amp;"'!$c1"),$A82-1,0)),OFFSET(INDIRECT("'"&amp;'DATA for charts'!H$5&amp;"'!$c1"),$A82-1,0),NA())</f>
        <v>4.6311599999999995</v>
      </c>
      <c r="I82" s="24" t="e">
        <f ca="1">IF(ISNUMBER(OFFSET(INDIRECT("'"&amp;'DATA for charts'!I$5&amp;"'!$c1"),$A82-1,0)),OFFSET(INDIRECT("'"&amp;'DATA for charts'!I$5&amp;"'!$c1"),$A82-1,0),NA())</f>
        <v>#N/A</v>
      </c>
      <c r="J82" s="24" t="e">
        <f ca="1">IF(ISNUMBER(OFFSET(INDIRECT("'"&amp;'DATA for charts'!J$5&amp;"'!$c1"),$A82-1,0)),OFFSET(INDIRECT("'"&amp;'DATA for charts'!J$5&amp;"'!$c1"),$A82-1,0),NA())</f>
        <v>#N/A</v>
      </c>
      <c r="K82" s="24" t="e">
        <f ca="1">IF(ISNUMBER(OFFSET(INDIRECT("'"&amp;'DATA for charts'!K$5&amp;"'!$c1"),$A82-1,0)),OFFSET(INDIRECT("'"&amp;'DATA for charts'!K$5&amp;"'!$c1"),$A82-1,0),NA())</f>
        <v>#N/A</v>
      </c>
      <c r="L82" s="24" t="e">
        <f ca="1">IF(ISNUMBER(OFFSET(INDIRECT("'"&amp;'DATA for charts'!L$5&amp;"'!$c1"),$A82-1,0)),OFFSET(INDIRECT("'"&amp;'DATA for charts'!L$5&amp;"'!$c1"),$A82-1,0),NA())</f>
        <v>#N/A</v>
      </c>
      <c r="M82" s="24" t="e">
        <f ca="1">IF(ISNUMBER(OFFSET(INDIRECT("'"&amp;'DATA for charts'!M$5&amp;"'!$c1"),$A82-1,0)),OFFSET(INDIRECT("'"&amp;'DATA for charts'!M$5&amp;"'!$c1"),$A82-1,0),NA())</f>
        <v>#N/A</v>
      </c>
      <c r="N82" s="24" t="e">
        <f ca="1">IF(ISNUMBER(OFFSET(INDIRECT("'"&amp;'DATA for charts'!N$5&amp;"'!$c1"),$A82-1,0)),OFFSET(INDIRECT("'"&amp;'DATA for charts'!N$5&amp;"'!$c1"),$A82-1,0),NA())</f>
        <v>#N/A</v>
      </c>
      <c r="O82" s="24" t="e">
        <f ca="1">IF(ISNUMBER(OFFSET(INDIRECT("'"&amp;'DATA for charts'!O$5&amp;"'!$c1"),$A82-1,0)),OFFSET(INDIRECT("'"&amp;'DATA for charts'!O$5&amp;"'!$c1"),$A82-1,0),NA())</f>
        <v>#N/A</v>
      </c>
      <c r="P82" s="24" t="e">
        <f ca="1">IF(ISNUMBER(OFFSET(INDIRECT("'"&amp;'DATA for charts'!P$5&amp;"'!$c1"),$A82-1,0)),OFFSET(INDIRECT("'"&amp;'DATA for charts'!P$5&amp;"'!$c1"),$A82-1,0),NA())</f>
        <v>#N/A</v>
      </c>
      <c r="Q82" s="24" t="e">
        <f ca="1">IF(ISNUMBER(OFFSET(INDIRECT("'"&amp;'DATA for charts'!Q$5&amp;"'!$c1"),$A82-1,0)),OFFSET(INDIRECT("'"&amp;'DATA for charts'!Q$5&amp;"'!$c1"),$A82-1,0),NA())</f>
        <v>#N/A</v>
      </c>
      <c r="R82" s="24" t="e">
        <f ca="1">IF(ISNUMBER(OFFSET(INDIRECT("'"&amp;'DATA for charts'!R$5&amp;"'!$c1"),$A82-1,0)),OFFSET(INDIRECT("'"&amp;'DATA for charts'!R$5&amp;"'!$c1"),$A82-1,0),NA())</f>
        <v>#N/A</v>
      </c>
      <c r="S82" s="24" t="e">
        <f ca="1">IF(ISNUMBER(OFFSET(INDIRECT("'"&amp;'DATA for charts'!S$5&amp;"'!$c1"),$A82-1,0)),OFFSET(INDIRECT("'"&amp;'DATA for charts'!S$5&amp;"'!$c1"),$A82-1,0),NA())</f>
        <v>#N/A</v>
      </c>
      <c r="T82" s="22" t="e">
        <f t="shared" ref="T82:T87" ca="1" si="135">MIN(C82:J82)</f>
        <v>#N/A</v>
      </c>
      <c r="U82" s="22" t="e">
        <f t="shared" ref="U82:U87" ca="1" si="136">MAX(C82:J82)</f>
        <v>#N/A</v>
      </c>
      <c r="V82" s="22" t="e">
        <f t="shared" ref="V82:V87" ca="1" si="137">AVERAGE(C82:J82)</f>
        <v>#N/A</v>
      </c>
      <c r="W82" s="20"/>
      <c r="X82" s="149"/>
      <c r="Y82" s="20"/>
      <c r="Z82" s="20"/>
      <c r="AA82" s="20"/>
      <c r="AB82" s="20"/>
      <c r="AC82" s="20"/>
      <c r="AD82" s="20"/>
      <c r="AE82" s="20"/>
      <c r="AF82" s="20"/>
      <c r="AG82" s="20"/>
      <c r="AH82" s="20"/>
      <c r="AI82" s="20"/>
      <c r="AJ82" s="20"/>
      <c r="AK82" s="20"/>
      <c r="AL82" s="20"/>
      <c r="AM82" s="20"/>
      <c r="AN82" s="20"/>
      <c r="AO82" s="20"/>
      <c r="AP82" s="22" t="s">
        <v>13</v>
      </c>
      <c r="AQ82" s="22" t="s">
        <v>13</v>
      </c>
    </row>
    <row r="83" spans="1:43" s="1" customFormat="1" ht="51">
      <c r="A83" s="220">
        <f t="shared" ref="A83:A87" si="138">A82+1</f>
        <v>100</v>
      </c>
      <c r="B83" s="148" t="s">
        <v>396</v>
      </c>
      <c r="C83" s="24" t="e">
        <f ca="1">IF(ISNUMBER(OFFSET(INDIRECT("'"&amp;'DATA for charts'!C$5&amp;"'!$c1"),$A83-1,0)),OFFSET(INDIRECT("'"&amp;'DATA for charts'!C$5&amp;"'!$c1"),$A83-1,0),NA())</f>
        <v>#N/A</v>
      </c>
      <c r="D83" s="24">
        <f ca="1">IF(ISNUMBER(OFFSET(INDIRECT("'"&amp;'DATA for charts'!D$5&amp;"'!$c1"),$A83-1,0)),OFFSET(INDIRECT("'"&amp;'DATA for charts'!D$5&amp;"'!$c1"),$A83-1,0),NA())</f>
        <v>4.5249313724103013</v>
      </c>
      <c r="E83" s="24">
        <f ca="1">IF(ISNUMBER(OFFSET(INDIRECT("'"&amp;'DATA for charts'!E$5&amp;"'!$c1"),$A83-1,0)),OFFSET(INDIRECT("'"&amp;'DATA for charts'!E$5&amp;"'!$c1"),$A83-1,0),NA())</f>
        <v>4.6189999999999998</v>
      </c>
      <c r="F83" s="24">
        <f ca="1">IF(ISNUMBER(OFFSET(INDIRECT("'"&amp;'DATA for charts'!F$5&amp;"'!$c1"),$A83-1,0)),OFFSET(INDIRECT("'"&amp;'DATA for charts'!F$5&amp;"'!$c1"),$A83-1,0),NA())</f>
        <v>4.5700665372381541</v>
      </c>
      <c r="G83" s="24">
        <f ca="1">IF(ISNUMBER(OFFSET(INDIRECT("'"&amp;'DATA for charts'!G$5&amp;"'!$c1"),$A83-1,0)),OFFSET(INDIRECT("'"&amp;'DATA for charts'!G$5&amp;"'!$c1"),$A83-1,0),NA())</f>
        <v>4.7381000000000002</v>
      </c>
      <c r="H83" s="24">
        <f ca="1">IF(ISNUMBER(OFFSET(INDIRECT("'"&amp;'DATA for charts'!H$5&amp;"'!$c1"),$A83-1,0)),OFFSET(INDIRECT("'"&amp;'DATA for charts'!H$5&amp;"'!$c1"),$A83-1,0),NA())</f>
        <v>4.8698900000000007</v>
      </c>
      <c r="I83" s="24" t="e">
        <f ca="1">IF(ISNUMBER(OFFSET(INDIRECT("'"&amp;'DATA for charts'!I$5&amp;"'!$c1"),$A83-1,0)),OFFSET(INDIRECT("'"&amp;'DATA for charts'!I$5&amp;"'!$c1"),$A83-1,0),NA())</f>
        <v>#N/A</v>
      </c>
      <c r="J83" s="24" t="e">
        <f ca="1">IF(ISNUMBER(OFFSET(INDIRECT("'"&amp;'DATA for charts'!J$5&amp;"'!$c1"),$A83-1,0)),OFFSET(INDIRECT("'"&amp;'DATA for charts'!J$5&amp;"'!$c1"),$A83-1,0),NA())</f>
        <v>#N/A</v>
      </c>
      <c r="K83" s="24" t="e">
        <f ca="1">IF(ISNUMBER(OFFSET(INDIRECT("'"&amp;'DATA for charts'!K$5&amp;"'!$c1"),$A83-1,0)),OFFSET(INDIRECT("'"&amp;'DATA for charts'!K$5&amp;"'!$c1"),$A83-1,0),NA())</f>
        <v>#N/A</v>
      </c>
      <c r="L83" s="24" t="e">
        <f ca="1">IF(ISNUMBER(OFFSET(INDIRECT("'"&amp;'DATA for charts'!L$5&amp;"'!$c1"),$A83-1,0)),OFFSET(INDIRECT("'"&amp;'DATA for charts'!L$5&amp;"'!$c1"),$A83-1,0),NA())</f>
        <v>#N/A</v>
      </c>
      <c r="M83" s="24" t="e">
        <f ca="1">IF(ISNUMBER(OFFSET(INDIRECT("'"&amp;'DATA for charts'!M$5&amp;"'!$c1"),$A83-1,0)),OFFSET(INDIRECT("'"&amp;'DATA for charts'!M$5&amp;"'!$c1"),$A83-1,0),NA())</f>
        <v>#N/A</v>
      </c>
      <c r="N83" s="24" t="e">
        <f ca="1">IF(ISNUMBER(OFFSET(INDIRECT("'"&amp;'DATA for charts'!N$5&amp;"'!$c1"),$A83-1,0)),OFFSET(INDIRECT("'"&amp;'DATA for charts'!N$5&amp;"'!$c1"),$A83-1,0),NA())</f>
        <v>#N/A</v>
      </c>
      <c r="O83" s="24" t="e">
        <f ca="1">IF(ISNUMBER(OFFSET(INDIRECT("'"&amp;'DATA for charts'!O$5&amp;"'!$c1"),$A83-1,0)),OFFSET(INDIRECT("'"&amp;'DATA for charts'!O$5&amp;"'!$c1"),$A83-1,0),NA())</f>
        <v>#N/A</v>
      </c>
      <c r="P83" s="24" t="e">
        <f ca="1">IF(ISNUMBER(OFFSET(INDIRECT("'"&amp;'DATA for charts'!P$5&amp;"'!$c1"),$A83-1,0)),OFFSET(INDIRECT("'"&amp;'DATA for charts'!P$5&amp;"'!$c1"),$A83-1,0),NA())</f>
        <v>#N/A</v>
      </c>
      <c r="Q83" s="24" t="e">
        <f ca="1">IF(ISNUMBER(OFFSET(INDIRECT("'"&amp;'DATA for charts'!Q$5&amp;"'!$c1"),$A83-1,0)),OFFSET(INDIRECT("'"&amp;'DATA for charts'!Q$5&amp;"'!$c1"),$A83-1,0),NA())</f>
        <v>#N/A</v>
      </c>
      <c r="R83" s="24" t="e">
        <f ca="1">IF(ISNUMBER(OFFSET(INDIRECT("'"&amp;'DATA for charts'!R$5&amp;"'!$c1"),$A83-1,0)),OFFSET(INDIRECT("'"&amp;'DATA for charts'!R$5&amp;"'!$c1"),$A83-1,0),NA())</f>
        <v>#N/A</v>
      </c>
      <c r="S83" s="24" t="e">
        <f ca="1">IF(ISNUMBER(OFFSET(INDIRECT("'"&amp;'DATA for charts'!S$5&amp;"'!$c1"),$A83-1,0)),OFFSET(INDIRECT("'"&amp;'DATA for charts'!S$5&amp;"'!$c1"),$A83-1,0),NA())</f>
        <v>#N/A</v>
      </c>
      <c r="T83" s="22" t="e">
        <f t="shared" ca="1" si="135"/>
        <v>#N/A</v>
      </c>
      <c r="U83" s="22" t="e">
        <f t="shared" ca="1" si="136"/>
        <v>#N/A</v>
      </c>
      <c r="V83" s="22" t="e">
        <f t="shared" ca="1" si="137"/>
        <v>#N/A</v>
      </c>
      <c r="W83" s="20"/>
      <c r="X83" s="148" t="s">
        <v>498</v>
      </c>
      <c r="Y83" s="24">
        <f t="shared" ref="Y83:AO83" ca="1" si="139">IF(AND(ISNUMBER(C254),ISNUMBER(C253)),C254-C253,NA())</f>
        <v>-0.18400000000000016</v>
      </c>
      <c r="Z83" s="24">
        <f t="shared" ca="1" si="139"/>
        <v>-4.8824999999999896E-2</v>
      </c>
      <c r="AA83" s="24">
        <f t="shared" ca="1" si="139"/>
        <v>-9.0999999999999304E-2</v>
      </c>
      <c r="AB83" s="24">
        <f t="shared" ca="1" si="139"/>
        <v>-0.21702506703052737</v>
      </c>
      <c r="AC83" s="24">
        <f t="shared" ca="1" si="139"/>
        <v>-0.25899999999999945</v>
      </c>
      <c r="AD83" s="24">
        <f t="shared" ca="1" si="139"/>
        <v>-0.17795374552409005</v>
      </c>
      <c r="AE83" s="24" t="e">
        <f t="shared" ca="1" si="139"/>
        <v>#N/A</v>
      </c>
      <c r="AF83" s="24" t="e">
        <f t="shared" ca="1" si="139"/>
        <v>#N/A</v>
      </c>
      <c r="AG83" s="24" t="e">
        <f t="shared" ca="1" si="139"/>
        <v>#N/A</v>
      </c>
      <c r="AH83" s="24" t="e">
        <f t="shared" ca="1" si="139"/>
        <v>#N/A</v>
      </c>
      <c r="AI83" s="24" t="e">
        <f t="shared" ca="1" si="139"/>
        <v>#N/A</v>
      </c>
      <c r="AJ83" s="24" t="e">
        <f t="shared" ca="1" si="139"/>
        <v>#N/A</v>
      </c>
      <c r="AK83" s="24" t="e">
        <f t="shared" ca="1" si="139"/>
        <v>#N/A</v>
      </c>
      <c r="AL83" s="24" t="e">
        <f t="shared" ca="1" si="139"/>
        <v>#N/A</v>
      </c>
      <c r="AM83" s="24" t="e">
        <f t="shared" ca="1" si="139"/>
        <v>#N/A</v>
      </c>
      <c r="AN83" s="24" t="e">
        <f t="shared" ca="1" si="139"/>
        <v>#N/A</v>
      </c>
      <c r="AO83" s="24" t="e">
        <f t="shared" ca="1" si="139"/>
        <v>#N/A</v>
      </c>
      <c r="AP83" s="24" t="e">
        <f ca="1">MIN(Y83:AN83)</f>
        <v>#N/A</v>
      </c>
      <c r="AQ83" s="24" t="e">
        <f ca="1">MAX(Y83:AN83)</f>
        <v>#N/A</v>
      </c>
    </row>
    <row r="84" spans="1:43" s="1" customFormat="1" ht="63.75">
      <c r="A84" s="220">
        <f t="shared" si="138"/>
        <v>101</v>
      </c>
      <c r="B84" s="148" t="s">
        <v>397</v>
      </c>
      <c r="C84" s="24" t="e">
        <f ca="1">IF(ISNUMBER(OFFSET(INDIRECT("'"&amp;'DATA for charts'!C$5&amp;"'!$c1"),$A84-1,0)),OFFSET(INDIRECT("'"&amp;'DATA for charts'!C$5&amp;"'!$c1"),$A84-1,0),NA())</f>
        <v>#N/A</v>
      </c>
      <c r="D84" s="24">
        <f ca="1">IF(ISNUMBER(OFFSET(INDIRECT("'"&amp;'DATA for charts'!D$5&amp;"'!$c1"),$A84-1,0)),OFFSET(INDIRECT("'"&amp;'DATA for charts'!D$5&amp;"'!$c1"),$A84-1,0),NA())</f>
        <v>4.424185941929049</v>
      </c>
      <c r="E84" s="24">
        <f ca="1">IF(ISNUMBER(OFFSET(INDIRECT("'"&amp;'DATA for charts'!E$5&amp;"'!$c1"),$A84-1,0)),OFFSET(INDIRECT("'"&amp;'DATA for charts'!E$5&amp;"'!$c1"),$A84-1,0),NA())</f>
        <v>4.3810000000000002</v>
      </c>
      <c r="F84" s="24">
        <f ca="1">IF(ISNUMBER(OFFSET(INDIRECT("'"&amp;'DATA for charts'!F$5&amp;"'!$c1"),$A84-1,0)),OFFSET(INDIRECT("'"&amp;'DATA for charts'!F$5&amp;"'!$c1"),$A84-1,0),NA())</f>
        <v>4.4243973701992516</v>
      </c>
      <c r="G84" s="24">
        <f ca="1">IF(ISNUMBER(OFFSET(INDIRECT("'"&amp;'DATA for charts'!G$5&amp;"'!$c1"),$A84-1,0)),OFFSET(INDIRECT("'"&amp;'DATA for charts'!G$5&amp;"'!$c1"),$A84-1,0),NA())</f>
        <v>4.7446999999999999</v>
      </c>
      <c r="H84" s="24">
        <f ca="1">IF(ISNUMBER(OFFSET(INDIRECT("'"&amp;'DATA for charts'!H$5&amp;"'!$c1"),$A84-1,0)),OFFSET(INDIRECT("'"&amp;'DATA for charts'!H$5&amp;"'!$c1"),$A84-1,0),NA())</f>
        <v>4.72478</v>
      </c>
      <c r="I84" s="24" t="e">
        <f ca="1">IF(ISNUMBER(OFFSET(INDIRECT("'"&amp;'DATA for charts'!I$5&amp;"'!$c1"),$A84-1,0)),OFFSET(INDIRECT("'"&amp;'DATA for charts'!I$5&amp;"'!$c1"),$A84-1,0),NA())</f>
        <v>#N/A</v>
      </c>
      <c r="J84" s="24" t="e">
        <f ca="1">IF(ISNUMBER(OFFSET(INDIRECT("'"&amp;'DATA for charts'!J$5&amp;"'!$c1"),$A84-1,0)),OFFSET(INDIRECT("'"&amp;'DATA for charts'!J$5&amp;"'!$c1"),$A84-1,0),NA())</f>
        <v>#N/A</v>
      </c>
      <c r="K84" s="24" t="e">
        <f ca="1">IF(ISNUMBER(OFFSET(INDIRECT("'"&amp;'DATA for charts'!K$5&amp;"'!$c1"),$A84-1,0)),OFFSET(INDIRECT("'"&amp;'DATA for charts'!K$5&amp;"'!$c1"),$A84-1,0),NA())</f>
        <v>#N/A</v>
      </c>
      <c r="L84" s="24" t="e">
        <f ca="1">IF(ISNUMBER(OFFSET(INDIRECT("'"&amp;'DATA for charts'!L$5&amp;"'!$c1"),$A84-1,0)),OFFSET(INDIRECT("'"&amp;'DATA for charts'!L$5&amp;"'!$c1"),$A84-1,0),NA())</f>
        <v>#N/A</v>
      </c>
      <c r="M84" s="24" t="e">
        <f ca="1">IF(ISNUMBER(OFFSET(INDIRECT("'"&amp;'DATA for charts'!M$5&amp;"'!$c1"),$A84-1,0)),OFFSET(INDIRECT("'"&amp;'DATA for charts'!M$5&amp;"'!$c1"),$A84-1,0),NA())</f>
        <v>#N/A</v>
      </c>
      <c r="N84" s="24" t="e">
        <f ca="1">IF(ISNUMBER(OFFSET(INDIRECT("'"&amp;'DATA for charts'!N$5&amp;"'!$c1"),$A84-1,0)),OFFSET(INDIRECT("'"&amp;'DATA for charts'!N$5&amp;"'!$c1"),$A84-1,0),NA())</f>
        <v>#N/A</v>
      </c>
      <c r="O84" s="24" t="e">
        <f ca="1">IF(ISNUMBER(OFFSET(INDIRECT("'"&amp;'DATA for charts'!O$5&amp;"'!$c1"),$A84-1,0)),OFFSET(INDIRECT("'"&amp;'DATA for charts'!O$5&amp;"'!$c1"),$A84-1,0),NA())</f>
        <v>#N/A</v>
      </c>
      <c r="P84" s="24" t="e">
        <f ca="1">IF(ISNUMBER(OFFSET(INDIRECT("'"&amp;'DATA for charts'!P$5&amp;"'!$c1"),$A84-1,0)),OFFSET(INDIRECT("'"&amp;'DATA for charts'!P$5&amp;"'!$c1"),$A84-1,0),NA())</f>
        <v>#N/A</v>
      </c>
      <c r="Q84" s="24" t="e">
        <f ca="1">IF(ISNUMBER(OFFSET(INDIRECT("'"&amp;'DATA for charts'!Q$5&amp;"'!$c1"),$A84-1,0)),OFFSET(INDIRECT("'"&amp;'DATA for charts'!Q$5&amp;"'!$c1"),$A84-1,0),NA())</f>
        <v>#N/A</v>
      </c>
      <c r="R84" s="24" t="e">
        <f ca="1">IF(ISNUMBER(OFFSET(INDIRECT("'"&amp;'DATA for charts'!R$5&amp;"'!$c1"),$A84-1,0)),OFFSET(INDIRECT("'"&amp;'DATA for charts'!R$5&amp;"'!$c1"),$A84-1,0),NA())</f>
        <v>#N/A</v>
      </c>
      <c r="S84" s="24" t="e">
        <f ca="1">IF(ISNUMBER(OFFSET(INDIRECT("'"&amp;'DATA for charts'!S$5&amp;"'!$c1"),$A84-1,0)),OFFSET(INDIRECT("'"&amp;'DATA for charts'!S$5&amp;"'!$c1"),$A84-1,0),NA())</f>
        <v>#N/A</v>
      </c>
      <c r="T84" s="22" t="e">
        <f t="shared" ca="1" si="135"/>
        <v>#N/A</v>
      </c>
      <c r="U84" s="22" t="e">
        <f t="shared" ca="1" si="136"/>
        <v>#N/A</v>
      </c>
      <c r="V84" s="22" t="e">
        <f t="shared" ca="1" si="137"/>
        <v>#N/A</v>
      </c>
      <c r="W84" s="20"/>
      <c r="X84" s="148" t="s">
        <v>592</v>
      </c>
      <c r="Y84" s="24">
        <f t="shared" ref="Y84:AO84" ca="1" si="140">IF(AND(ISNUMBER(C255),ISNUMBER(C253)),C255-C253,NA())</f>
        <v>-0.94600000000000062</v>
      </c>
      <c r="Z84" s="24">
        <f t="shared" ca="1" si="140"/>
        <v>-1.9881830000000003</v>
      </c>
      <c r="AA84" s="24">
        <f t="shared" ca="1" si="140"/>
        <v>-1.4669999999999996</v>
      </c>
      <c r="AB84" s="24">
        <f t="shared" ca="1" si="140"/>
        <v>-1.5541313863638893</v>
      </c>
      <c r="AC84" s="24">
        <f t="shared" ca="1" si="140"/>
        <v>-1.5709999999999997</v>
      </c>
      <c r="AD84" s="24">
        <f t="shared" ca="1" si="140"/>
        <v>-1.4574754333496101</v>
      </c>
      <c r="AE84" s="24" t="e">
        <f t="shared" ca="1" si="140"/>
        <v>#N/A</v>
      </c>
      <c r="AF84" s="24" t="e">
        <f t="shared" ca="1" si="140"/>
        <v>#N/A</v>
      </c>
      <c r="AG84" s="24" t="e">
        <f t="shared" ca="1" si="140"/>
        <v>#N/A</v>
      </c>
      <c r="AH84" s="24" t="e">
        <f t="shared" ca="1" si="140"/>
        <v>#N/A</v>
      </c>
      <c r="AI84" s="24" t="e">
        <f t="shared" ca="1" si="140"/>
        <v>#N/A</v>
      </c>
      <c r="AJ84" s="24" t="e">
        <f t="shared" ca="1" si="140"/>
        <v>#N/A</v>
      </c>
      <c r="AK84" s="24" t="e">
        <f t="shared" ca="1" si="140"/>
        <v>#N/A</v>
      </c>
      <c r="AL84" s="24" t="e">
        <f t="shared" ca="1" si="140"/>
        <v>#N/A</v>
      </c>
      <c r="AM84" s="24" t="e">
        <f t="shared" ca="1" si="140"/>
        <v>#N/A</v>
      </c>
      <c r="AN84" s="24" t="e">
        <f t="shared" ca="1" si="140"/>
        <v>#N/A</v>
      </c>
      <c r="AO84" s="24" t="e">
        <f t="shared" ca="1" si="140"/>
        <v>#N/A</v>
      </c>
      <c r="AP84" s="24" t="e">
        <f ca="1">MIN(Y84:AN84)</f>
        <v>#N/A</v>
      </c>
      <c r="AQ84" s="24" t="e">
        <f ca="1">MAX(Y84:AN84)</f>
        <v>#N/A</v>
      </c>
    </row>
    <row r="85" spans="1:43" s="1" customFormat="1" ht="51">
      <c r="A85" s="220">
        <f t="shared" si="138"/>
        <v>102</v>
      </c>
      <c r="B85" s="148" t="s">
        <v>398</v>
      </c>
      <c r="C85" s="24" t="e">
        <f ca="1">IF(ISNUMBER(OFFSET(INDIRECT("'"&amp;'DATA for charts'!C$5&amp;"'!$c1"),$A85-1,0)),OFFSET(INDIRECT("'"&amp;'DATA for charts'!C$5&amp;"'!$c1"),$A85-1,0),NA())</f>
        <v>#N/A</v>
      </c>
      <c r="D85" s="24">
        <f ca="1">IF(ISNUMBER(OFFSET(INDIRECT("'"&amp;'DATA for charts'!D$5&amp;"'!$c1"),$A85-1,0)),OFFSET(INDIRECT("'"&amp;'DATA for charts'!D$5&amp;"'!$c1"),$A85-1,0),NA())</f>
        <v>4.31835316175155</v>
      </c>
      <c r="E85" s="24">
        <f ca="1">IF(ISNUMBER(OFFSET(INDIRECT("'"&amp;'DATA for charts'!E$5&amp;"'!$c1"),$A85-1,0)),OFFSET(INDIRECT("'"&amp;'DATA for charts'!E$5&amp;"'!$c1"),$A85-1,0),NA())</f>
        <v>4.46</v>
      </c>
      <c r="F85" s="24">
        <f ca="1">IF(ISNUMBER(OFFSET(INDIRECT("'"&amp;'DATA for charts'!F$5&amp;"'!$c1"),$A85-1,0)),OFFSET(INDIRECT("'"&amp;'DATA for charts'!F$5&amp;"'!$c1"),$A85-1,0),NA())</f>
        <v>4.4245479205445699</v>
      </c>
      <c r="G85" s="24">
        <f ca="1">IF(ISNUMBER(OFFSET(INDIRECT("'"&amp;'DATA for charts'!G$5&amp;"'!$c1"),$A85-1,0)),OFFSET(INDIRECT("'"&amp;'DATA for charts'!G$5&amp;"'!$c1"),$A85-1,0),NA())</f>
        <v>4.6679000000000004</v>
      </c>
      <c r="H85" s="24">
        <f ca="1">IF(ISNUMBER(OFFSET(INDIRECT("'"&amp;'DATA for charts'!H$5&amp;"'!$c1"),$A85-1,0)),OFFSET(INDIRECT("'"&amp;'DATA for charts'!H$5&amp;"'!$c1"),$A85-1,0),NA())</f>
        <v>4.7256299999999998</v>
      </c>
      <c r="I85" s="24" t="e">
        <f ca="1">IF(ISNUMBER(OFFSET(INDIRECT("'"&amp;'DATA for charts'!I$5&amp;"'!$c1"),$A85-1,0)),OFFSET(INDIRECT("'"&amp;'DATA for charts'!I$5&amp;"'!$c1"),$A85-1,0),NA())</f>
        <v>#N/A</v>
      </c>
      <c r="J85" s="24" t="e">
        <f ca="1">IF(ISNUMBER(OFFSET(INDIRECT("'"&amp;'DATA for charts'!J$5&amp;"'!$c1"),$A85-1,0)),OFFSET(INDIRECT("'"&amp;'DATA for charts'!J$5&amp;"'!$c1"),$A85-1,0),NA())</f>
        <v>#N/A</v>
      </c>
      <c r="K85" s="24" t="e">
        <f ca="1">IF(ISNUMBER(OFFSET(INDIRECT("'"&amp;'DATA for charts'!K$5&amp;"'!$c1"),$A85-1,0)),OFFSET(INDIRECT("'"&amp;'DATA for charts'!K$5&amp;"'!$c1"),$A85-1,0),NA())</f>
        <v>#N/A</v>
      </c>
      <c r="L85" s="24" t="e">
        <f ca="1">IF(ISNUMBER(OFFSET(INDIRECT("'"&amp;'DATA for charts'!L$5&amp;"'!$c1"),$A85-1,0)),OFFSET(INDIRECT("'"&amp;'DATA for charts'!L$5&amp;"'!$c1"),$A85-1,0),NA())</f>
        <v>#N/A</v>
      </c>
      <c r="M85" s="24" t="e">
        <f ca="1">IF(ISNUMBER(OFFSET(INDIRECT("'"&amp;'DATA for charts'!M$5&amp;"'!$c1"),$A85-1,0)),OFFSET(INDIRECT("'"&amp;'DATA for charts'!M$5&amp;"'!$c1"),$A85-1,0),NA())</f>
        <v>#N/A</v>
      </c>
      <c r="N85" s="24" t="e">
        <f ca="1">IF(ISNUMBER(OFFSET(INDIRECT("'"&amp;'DATA for charts'!N$5&amp;"'!$c1"),$A85-1,0)),OFFSET(INDIRECT("'"&amp;'DATA for charts'!N$5&amp;"'!$c1"),$A85-1,0),NA())</f>
        <v>#N/A</v>
      </c>
      <c r="O85" s="24" t="e">
        <f ca="1">IF(ISNUMBER(OFFSET(INDIRECT("'"&amp;'DATA for charts'!O$5&amp;"'!$c1"),$A85-1,0)),OFFSET(INDIRECT("'"&amp;'DATA for charts'!O$5&amp;"'!$c1"),$A85-1,0),NA())</f>
        <v>#N/A</v>
      </c>
      <c r="P85" s="24" t="e">
        <f ca="1">IF(ISNUMBER(OFFSET(INDIRECT("'"&amp;'DATA for charts'!P$5&amp;"'!$c1"),$A85-1,0)),OFFSET(INDIRECT("'"&amp;'DATA for charts'!P$5&amp;"'!$c1"),$A85-1,0),NA())</f>
        <v>#N/A</v>
      </c>
      <c r="Q85" s="24" t="e">
        <f ca="1">IF(ISNUMBER(OFFSET(INDIRECT("'"&amp;'DATA for charts'!Q$5&amp;"'!$c1"),$A85-1,0)),OFFSET(INDIRECT("'"&amp;'DATA for charts'!Q$5&amp;"'!$c1"),$A85-1,0),NA())</f>
        <v>#N/A</v>
      </c>
      <c r="R85" s="24" t="e">
        <f ca="1">IF(ISNUMBER(OFFSET(INDIRECT("'"&amp;'DATA for charts'!R$5&amp;"'!$c1"),$A85-1,0)),OFFSET(INDIRECT("'"&amp;'DATA for charts'!R$5&amp;"'!$c1"),$A85-1,0),NA())</f>
        <v>#N/A</v>
      </c>
      <c r="S85" s="24" t="e">
        <f ca="1">IF(ISNUMBER(OFFSET(INDIRECT("'"&amp;'DATA for charts'!S$5&amp;"'!$c1"),$A85-1,0)),OFFSET(INDIRECT("'"&amp;'DATA for charts'!S$5&amp;"'!$c1"),$A85-1,0),NA())</f>
        <v>#N/A</v>
      </c>
      <c r="T85" s="22" t="e">
        <f t="shared" ca="1" si="135"/>
        <v>#N/A</v>
      </c>
      <c r="U85" s="22" t="e">
        <f t="shared" ca="1" si="136"/>
        <v>#N/A</v>
      </c>
      <c r="V85" s="22" t="e">
        <f t="shared" ca="1" si="137"/>
        <v>#N/A</v>
      </c>
      <c r="W85" s="20"/>
      <c r="X85" s="148" t="s">
        <v>593</v>
      </c>
      <c r="Y85" s="24">
        <f t="shared" ref="Y85:AO85" ca="1" si="141">IF(AND(ISNUMBER(C256),ISNUMBER(C255)),C256-C255,NA())</f>
        <v>-0.5829999999999993</v>
      </c>
      <c r="Z85" s="24">
        <f t="shared" ca="1" si="141"/>
        <v>-0.4945119999999994</v>
      </c>
      <c r="AA85" s="24">
        <f t="shared" ca="1" si="141"/>
        <v>-0.42900000000000027</v>
      </c>
      <c r="AB85" s="24">
        <f t="shared" ca="1" si="141"/>
        <v>-0.5852614723151941</v>
      </c>
      <c r="AC85" s="24">
        <f t="shared" ca="1" si="141"/>
        <v>-0.6509999999999998</v>
      </c>
      <c r="AD85" s="24">
        <f t="shared" ca="1" si="141"/>
        <v>-0.63888765970864991</v>
      </c>
      <c r="AE85" s="24" t="e">
        <f t="shared" ca="1" si="141"/>
        <v>#N/A</v>
      </c>
      <c r="AF85" s="24" t="e">
        <f t="shared" ca="1" si="141"/>
        <v>#N/A</v>
      </c>
      <c r="AG85" s="24" t="e">
        <f t="shared" ca="1" si="141"/>
        <v>#N/A</v>
      </c>
      <c r="AH85" s="24" t="e">
        <f t="shared" ca="1" si="141"/>
        <v>#N/A</v>
      </c>
      <c r="AI85" s="24" t="e">
        <f t="shared" ca="1" si="141"/>
        <v>#N/A</v>
      </c>
      <c r="AJ85" s="24" t="e">
        <f t="shared" ca="1" si="141"/>
        <v>#N/A</v>
      </c>
      <c r="AK85" s="24" t="e">
        <f t="shared" ca="1" si="141"/>
        <v>#N/A</v>
      </c>
      <c r="AL85" s="24" t="e">
        <f t="shared" ca="1" si="141"/>
        <v>#N/A</v>
      </c>
      <c r="AM85" s="24" t="e">
        <f t="shared" ca="1" si="141"/>
        <v>#N/A</v>
      </c>
      <c r="AN85" s="24" t="e">
        <f t="shared" ca="1" si="141"/>
        <v>#N/A</v>
      </c>
      <c r="AO85" s="24" t="e">
        <f t="shared" ca="1" si="141"/>
        <v>#N/A</v>
      </c>
      <c r="AP85" s="24" t="e">
        <f ca="1">MIN(Y85:AN85)</f>
        <v>#N/A</v>
      </c>
      <c r="AQ85" s="24" t="e">
        <f ca="1">MAX(Y85:AN85)</f>
        <v>#N/A</v>
      </c>
    </row>
    <row r="86" spans="1:43" s="1" customFormat="1" ht="63.75">
      <c r="A86" s="220">
        <f t="shared" si="138"/>
        <v>103</v>
      </c>
      <c r="B86" s="148" t="s">
        <v>399</v>
      </c>
      <c r="C86" s="24" t="e">
        <f ca="1">IF(ISNUMBER(OFFSET(INDIRECT("'"&amp;'DATA for charts'!C$5&amp;"'!$c1"),$A86-1,0)),OFFSET(INDIRECT("'"&amp;'DATA for charts'!C$5&amp;"'!$c1"),$A86-1,0),NA())</f>
        <v>#N/A</v>
      </c>
      <c r="D86" s="24">
        <f ca="1">IF(ISNUMBER(OFFSET(INDIRECT("'"&amp;'DATA for charts'!D$5&amp;"'!$c1"),$A86-1,0)),OFFSET(INDIRECT("'"&amp;'DATA for charts'!D$5&amp;"'!$c1"),$A86-1,0),NA())</f>
        <v>4.5803473498260097</v>
      </c>
      <c r="E86" s="24">
        <f ca="1">IF(ISNUMBER(OFFSET(INDIRECT("'"&amp;'DATA for charts'!E$5&amp;"'!$c1"),$A86-1,0)),OFFSET(INDIRECT("'"&amp;'DATA for charts'!E$5&amp;"'!$c1"),$A86-1,0),NA())</f>
        <v>4.8460000000000001</v>
      </c>
      <c r="F86" s="24">
        <f ca="1">IF(ISNUMBER(OFFSET(INDIRECT("'"&amp;'DATA for charts'!F$5&amp;"'!$c1"),$A86-1,0)),OFFSET(INDIRECT("'"&amp;'DATA for charts'!F$5&amp;"'!$c1"),$A86-1,0),NA())</f>
        <v>4.6911714351148914</v>
      </c>
      <c r="G86" s="24">
        <f ca="1">IF(ISNUMBER(OFFSET(INDIRECT("'"&amp;'DATA for charts'!G$5&amp;"'!$c1"),$A86-1,0)),OFFSET(INDIRECT("'"&amp;'DATA for charts'!G$5&amp;"'!$c1"),$A86-1,0),NA())</f>
        <v>5.2396000000000003</v>
      </c>
      <c r="H86" s="24">
        <f ca="1">IF(ISNUMBER(OFFSET(INDIRECT("'"&amp;'DATA for charts'!H$5&amp;"'!$c1"),$A86-1,0)),OFFSET(INDIRECT("'"&amp;'DATA for charts'!H$5&amp;"'!$c1"),$A86-1,0),NA())</f>
        <v>5.1625800000000002</v>
      </c>
      <c r="I86" s="24" t="e">
        <f ca="1">IF(ISNUMBER(OFFSET(INDIRECT("'"&amp;'DATA for charts'!I$5&amp;"'!$c1"),$A86-1,0)),OFFSET(INDIRECT("'"&amp;'DATA for charts'!I$5&amp;"'!$c1"),$A86-1,0),NA())</f>
        <v>#N/A</v>
      </c>
      <c r="J86" s="24" t="e">
        <f ca="1">IF(ISNUMBER(OFFSET(INDIRECT("'"&amp;'DATA for charts'!J$5&amp;"'!$c1"),$A86-1,0)),OFFSET(INDIRECT("'"&amp;'DATA for charts'!J$5&amp;"'!$c1"),$A86-1,0),NA())</f>
        <v>#N/A</v>
      </c>
      <c r="K86" s="24" t="e">
        <f ca="1">IF(ISNUMBER(OFFSET(INDIRECT("'"&amp;'DATA for charts'!K$5&amp;"'!$c1"),$A86-1,0)),OFFSET(INDIRECT("'"&amp;'DATA for charts'!K$5&amp;"'!$c1"),$A86-1,0),NA())</f>
        <v>#N/A</v>
      </c>
      <c r="L86" s="24" t="e">
        <f ca="1">IF(ISNUMBER(OFFSET(INDIRECT("'"&amp;'DATA for charts'!L$5&amp;"'!$c1"),$A86-1,0)),OFFSET(INDIRECT("'"&amp;'DATA for charts'!L$5&amp;"'!$c1"),$A86-1,0),NA())</f>
        <v>#N/A</v>
      </c>
      <c r="M86" s="24" t="e">
        <f ca="1">IF(ISNUMBER(OFFSET(INDIRECT("'"&amp;'DATA for charts'!M$5&amp;"'!$c1"),$A86-1,0)),OFFSET(INDIRECT("'"&amp;'DATA for charts'!M$5&amp;"'!$c1"),$A86-1,0),NA())</f>
        <v>#N/A</v>
      </c>
      <c r="N86" s="24" t="e">
        <f ca="1">IF(ISNUMBER(OFFSET(INDIRECT("'"&amp;'DATA for charts'!N$5&amp;"'!$c1"),$A86-1,0)),OFFSET(INDIRECT("'"&amp;'DATA for charts'!N$5&amp;"'!$c1"),$A86-1,0),NA())</f>
        <v>#N/A</v>
      </c>
      <c r="O86" s="24" t="e">
        <f ca="1">IF(ISNUMBER(OFFSET(INDIRECT("'"&amp;'DATA for charts'!O$5&amp;"'!$c1"),$A86-1,0)),OFFSET(INDIRECT("'"&amp;'DATA for charts'!O$5&amp;"'!$c1"),$A86-1,0),NA())</f>
        <v>#N/A</v>
      </c>
      <c r="P86" s="24" t="e">
        <f ca="1">IF(ISNUMBER(OFFSET(INDIRECT("'"&amp;'DATA for charts'!P$5&amp;"'!$c1"),$A86-1,0)),OFFSET(INDIRECT("'"&amp;'DATA for charts'!P$5&amp;"'!$c1"),$A86-1,0),NA())</f>
        <v>#N/A</v>
      </c>
      <c r="Q86" s="24" t="e">
        <f ca="1">IF(ISNUMBER(OFFSET(INDIRECT("'"&amp;'DATA for charts'!Q$5&amp;"'!$c1"),$A86-1,0)),OFFSET(INDIRECT("'"&amp;'DATA for charts'!Q$5&amp;"'!$c1"),$A86-1,0),NA())</f>
        <v>#N/A</v>
      </c>
      <c r="R86" s="24" t="e">
        <f ca="1">IF(ISNUMBER(OFFSET(INDIRECT("'"&amp;'DATA for charts'!R$5&amp;"'!$c1"),$A86-1,0)),OFFSET(INDIRECT("'"&amp;'DATA for charts'!R$5&amp;"'!$c1"),$A86-1,0),NA())</f>
        <v>#N/A</v>
      </c>
      <c r="S86" s="24" t="e">
        <f ca="1">IF(ISNUMBER(OFFSET(INDIRECT("'"&amp;'DATA for charts'!S$5&amp;"'!$c1"),$A86-1,0)),OFFSET(INDIRECT("'"&amp;'DATA for charts'!S$5&amp;"'!$c1"),$A86-1,0),NA())</f>
        <v>#N/A</v>
      </c>
      <c r="T86" s="22" t="e">
        <f t="shared" ca="1" si="135"/>
        <v>#N/A</v>
      </c>
      <c r="U86" s="22" t="e">
        <f t="shared" ca="1" si="136"/>
        <v>#N/A</v>
      </c>
      <c r="V86" s="22" t="e">
        <f t="shared" ca="1" si="137"/>
        <v>#N/A</v>
      </c>
      <c r="W86" s="20"/>
      <c r="X86" s="148" t="s">
        <v>499</v>
      </c>
      <c r="Y86" s="24" t="e">
        <f ca="1">IF(AND(ISNUMBER(#REF!),ISNUMBER(C253)),#REF!-C253,NA())</f>
        <v>#N/A</v>
      </c>
      <c r="Z86" s="24" t="e">
        <f ca="1">IF(AND(ISNUMBER(#REF!),ISNUMBER(D253)),#REF!-D253,NA())</f>
        <v>#N/A</v>
      </c>
      <c r="AA86" s="24" t="e">
        <f ca="1">IF(AND(ISNUMBER(#REF!),ISNUMBER(E253)),#REF!-E253,NA())</f>
        <v>#N/A</v>
      </c>
      <c r="AB86" s="24" t="e">
        <f ca="1">IF(AND(ISNUMBER(#REF!),ISNUMBER(F253)),#REF!-F253,NA())</f>
        <v>#N/A</v>
      </c>
      <c r="AC86" s="24" t="e">
        <f ca="1">IF(AND(ISNUMBER(#REF!),ISNUMBER(G253)),#REF!-G253,NA())</f>
        <v>#N/A</v>
      </c>
      <c r="AD86" s="24" t="e">
        <f ca="1">IF(AND(ISNUMBER(#REF!),ISNUMBER(H253)),#REF!-H253,NA())</f>
        <v>#N/A</v>
      </c>
      <c r="AE86" s="24" t="e">
        <f ca="1">IF(AND(ISNUMBER(#REF!),ISNUMBER(I253)),#REF!-I253,NA())</f>
        <v>#N/A</v>
      </c>
      <c r="AF86" s="24" t="e">
        <f ca="1">IF(AND(ISNUMBER(#REF!),ISNUMBER(J253)),#REF!-J253,NA())</f>
        <v>#N/A</v>
      </c>
      <c r="AG86" s="24" t="e">
        <f ca="1">IF(AND(ISNUMBER(#REF!),ISNUMBER(K253)),#REF!-K253,NA())</f>
        <v>#N/A</v>
      </c>
      <c r="AH86" s="24" t="e">
        <f ca="1">IF(AND(ISNUMBER(#REF!),ISNUMBER(L253)),#REF!-L253,NA())</f>
        <v>#N/A</v>
      </c>
      <c r="AI86" s="24" t="e">
        <f ca="1">IF(AND(ISNUMBER(#REF!),ISNUMBER(M253)),#REF!-M253,NA())</f>
        <v>#N/A</v>
      </c>
      <c r="AJ86" s="24" t="e">
        <f ca="1">IF(AND(ISNUMBER(#REF!),ISNUMBER(N253)),#REF!-N253,NA())</f>
        <v>#N/A</v>
      </c>
      <c r="AK86" s="24" t="e">
        <f ca="1">IF(AND(ISNUMBER(#REF!),ISNUMBER(O253)),#REF!-O253,NA())</f>
        <v>#N/A</v>
      </c>
      <c r="AL86" s="24" t="e">
        <f ca="1">IF(AND(ISNUMBER(#REF!),ISNUMBER(P253)),#REF!-P253,NA())</f>
        <v>#N/A</v>
      </c>
      <c r="AM86" s="24" t="e">
        <f ca="1">IF(AND(ISNUMBER(#REF!),ISNUMBER(Q253)),#REF!-Q253,NA())</f>
        <v>#N/A</v>
      </c>
      <c r="AN86" s="24" t="e">
        <f ca="1">IF(AND(ISNUMBER(#REF!),ISNUMBER(R253)),#REF!-R253,NA())</f>
        <v>#N/A</v>
      </c>
      <c r="AO86" s="24" t="e">
        <f ca="1">IF(AND(ISNUMBER(#REF!),ISNUMBER(S253)),#REF!-S253,NA())</f>
        <v>#N/A</v>
      </c>
      <c r="AP86" s="24" t="e">
        <f ca="1">MIN(Y86:AN86)</f>
        <v>#N/A</v>
      </c>
      <c r="AQ86" s="24" t="e">
        <f ca="1">MAX(Y86:AN86)</f>
        <v>#N/A</v>
      </c>
    </row>
    <row r="87" spans="1:43" s="1" customFormat="1" ht="63.75">
      <c r="A87" s="220">
        <f t="shared" si="138"/>
        <v>104</v>
      </c>
      <c r="B87" s="148" t="s">
        <v>400</v>
      </c>
      <c r="C87" s="24" t="e">
        <f ca="1">IF(ISNUMBER(OFFSET(INDIRECT("'"&amp;'DATA for charts'!C$5&amp;"'!$c1"),$A87-1,0)),OFFSET(INDIRECT("'"&amp;'DATA for charts'!C$5&amp;"'!$c1"),$A87-1,0),NA())</f>
        <v>#N/A</v>
      </c>
      <c r="D87" s="24">
        <f ca="1">IF(ISNUMBER(OFFSET(INDIRECT("'"&amp;'DATA for charts'!D$5&amp;"'!$c1"),$A87-1,0)),OFFSET(INDIRECT("'"&amp;'DATA for charts'!D$5&amp;"'!$c1"),$A87-1,0),NA())</f>
        <v>3.67746205162371</v>
      </c>
      <c r="E87" s="24">
        <f ca="1">IF(ISNUMBER(OFFSET(INDIRECT("'"&amp;'DATA for charts'!E$5&amp;"'!$c1"),$A87-1,0)),OFFSET(INDIRECT("'"&amp;'DATA for charts'!E$5&amp;"'!$c1"),$A87-1,0),NA())</f>
        <v>3.5990000000000002</v>
      </c>
      <c r="F87" s="24">
        <f ca="1">IF(ISNUMBER(OFFSET(INDIRECT("'"&amp;'DATA for charts'!F$5&amp;"'!$c1"),$A87-1,0)),OFFSET(INDIRECT("'"&amp;'DATA for charts'!F$5&amp;"'!$c1"),$A87-1,0),NA())</f>
        <v>3.7711958809967627</v>
      </c>
      <c r="G87" s="24">
        <f ca="1">IF(ISNUMBER(OFFSET(INDIRECT("'"&amp;'DATA for charts'!G$5&amp;"'!$c1"),$A87-1,0)),OFFSET(INDIRECT("'"&amp;'DATA for charts'!G$5&amp;"'!$c1"),$A87-1,0),NA())</f>
        <v>3.9699</v>
      </c>
      <c r="H87" s="24">
        <f ca="1">IF(ISNUMBER(OFFSET(INDIRECT("'"&amp;'DATA for charts'!H$5&amp;"'!$c1"),$A87-1,0)),OFFSET(INDIRECT("'"&amp;'DATA for charts'!H$5&amp;"'!$c1"),$A87-1,0),NA())</f>
        <v>4.0311300000000001</v>
      </c>
      <c r="I87" s="24" t="e">
        <f ca="1">IF(ISNUMBER(OFFSET(INDIRECT("'"&amp;'DATA for charts'!I$5&amp;"'!$c1"),$A87-1,0)),OFFSET(INDIRECT("'"&amp;'DATA for charts'!I$5&amp;"'!$c1"),$A87-1,0),NA())</f>
        <v>#N/A</v>
      </c>
      <c r="J87" s="24" t="e">
        <f ca="1">IF(ISNUMBER(OFFSET(INDIRECT("'"&amp;'DATA for charts'!J$5&amp;"'!$c1"),$A87-1,0)),OFFSET(INDIRECT("'"&amp;'DATA for charts'!J$5&amp;"'!$c1"),$A87-1,0),NA())</f>
        <v>#N/A</v>
      </c>
      <c r="K87" s="24" t="e">
        <f ca="1">IF(ISNUMBER(OFFSET(INDIRECT("'"&amp;'DATA for charts'!K$5&amp;"'!$c1"),$A87-1,0)),OFFSET(INDIRECT("'"&amp;'DATA for charts'!K$5&amp;"'!$c1"),$A87-1,0),NA())</f>
        <v>#N/A</v>
      </c>
      <c r="L87" s="24" t="e">
        <f ca="1">IF(ISNUMBER(OFFSET(INDIRECT("'"&amp;'DATA for charts'!L$5&amp;"'!$c1"),$A87-1,0)),OFFSET(INDIRECT("'"&amp;'DATA for charts'!L$5&amp;"'!$c1"),$A87-1,0),NA())</f>
        <v>#N/A</v>
      </c>
      <c r="M87" s="24" t="e">
        <f ca="1">IF(ISNUMBER(OFFSET(INDIRECT("'"&amp;'DATA for charts'!M$5&amp;"'!$c1"),$A87-1,0)),OFFSET(INDIRECT("'"&amp;'DATA for charts'!M$5&amp;"'!$c1"),$A87-1,0),NA())</f>
        <v>#N/A</v>
      </c>
      <c r="N87" s="24" t="e">
        <f ca="1">IF(ISNUMBER(OFFSET(INDIRECT("'"&amp;'DATA for charts'!N$5&amp;"'!$c1"),$A87-1,0)),OFFSET(INDIRECT("'"&amp;'DATA for charts'!N$5&amp;"'!$c1"),$A87-1,0),NA())</f>
        <v>#N/A</v>
      </c>
      <c r="O87" s="24" t="e">
        <f ca="1">IF(ISNUMBER(OFFSET(INDIRECT("'"&amp;'DATA for charts'!O$5&amp;"'!$c1"),$A87-1,0)),OFFSET(INDIRECT("'"&amp;'DATA for charts'!O$5&amp;"'!$c1"),$A87-1,0),NA())</f>
        <v>#N/A</v>
      </c>
      <c r="P87" s="24" t="e">
        <f ca="1">IF(ISNUMBER(OFFSET(INDIRECT("'"&amp;'DATA for charts'!P$5&amp;"'!$c1"),$A87-1,0)),OFFSET(INDIRECT("'"&amp;'DATA for charts'!P$5&amp;"'!$c1"),$A87-1,0),NA())</f>
        <v>#N/A</v>
      </c>
      <c r="Q87" s="24" t="e">
        <f ca="1">IF(ISNUMBER(OFFSET(INDIRECT("'"&amp;'DATA for charts'!Q$5&amp;"'!$c1"),$A87-1,0)),OFFSET(INDIRECT("'"&amp;'DATA for charts'!Q$5&amp;"'!$c1"),$A87-1,0),NA())</f>
        <v>#N/A</v>
      </c>
      <c r="R87" s="24" t="e">
        <f ca="1">IF(ISNUMBER(OFFSET(INDIRECT("'"&amp;'DATA for charts'!R$5&amp;"'!$c1"),$A87-1,0)),OFFSET(INDIRECT("'"&amp;'DATA for charts'!R$5&amp;"'!$c1"),$A87-1,0),NA())</f>
        <v>#N/A</v>
      </c>
      <c r="S87" s="24" t="e">
        <f ca="1">IF(ISNUMBER(OFFSET(INDIRECT("'"&amp;'DATA for charts'!S$5&amp;"'!$c1"),$A87-1,0)),OFFSET(INDIRECT("'"&amp;'DATA for charts'!S$5&amp;"'!$c1"),$A87-1,0),NA())</f>
        <v>#N/A</v>
      </c>
      <c r="T87" s="22" t="e">
        <f t="shared" ca="1" si="135"/>
        <v>#N/A</v>
      </c>
      <c r="U87" s="22" t="e">
        <f t="shared" ca="1" si="136"/>
        <v>#N/A</v>
      </c>
      <c r="V87" s="22" t="e">
        <f t="shared" ca="1" si="137"/>
        <v>#N/A</v>
      </c>
      <c r="W87" s="20"/>
      <c r="X87" s="148" t="s">
        <v>500</v>
      </c>
      <c r="Y87" s="24">
        <f ca="1">IF(AND(ISNUMBER(C258),ISNUMBER(C$253)),C258-C$253,NA())</f>
        <v>-2.0000000000006679E-3</v>
      </c>
      <c r="Z87" s="24">
        <f t="shared" ref="Z87:AO87" ca="1" si="142">IF(AND(ISNUMBER(D258),ISNUMBER(D253)),D258-D253,NA())</f>
        <v>-0.19128699999999821</v>
      </c>
      <c r="AA87" s="24">
        <f t="shared" ca="1" si="142"/>
        <v>-0.37699999999999978</v>
      </c>
      <c r="AB87" s="24">
        <f t="shared" ca="1" si="142"/>
        <v>-0.21342007585969469</v>
      </c>
      <c r="AC87" s="24">
        <f t="shared" ca="1" si="142"/>
        <v>-0.23199999999999932</v>
      </c>
      <c r="AD87" s="24">
        <f t="shared" ca="1" si="142"/>
        <v>-0.24824838426378015</v>
      </c>
      <c r="AE87" s="24" t="e">
        <f t="shared" ca="1" si="142"/>
        <v>#N/A</v>
      </c>
      <c r="AF87" s="24" t="e">
        <f t="shared" ca="1" si="142"/>
        <v>#N/A</v>
      </c>
      <c r="AG87" s="24" t="e">
        <f t="shared" ca="1" si="142"/>
        <v>#N/A</v>
      </c>
      <c r="AH87" s="24" t="e">
        <f t="shared" ca="1" si="142"/>
        <v>#N/A</v>
      </c>
      <c r="AI87" s="24" t="e">
        <f t="shared" ca="1" si="142"/>
        <v>#N/A</v>
      </c>
      <c r="AJ87" s="24" t="e">
        <f t="shared" ca="1" si="142"/>
        <v>#N/A</v>
      </c>
      <c r="AK87" s="24" t="e">
        <f t="shared" ca="1" si="142"/>
        <v>#N/A</v>
      </c>
      <c r="AL87" s="24" t="e">
        <f t="shared" ca="1" si="142"/>
        <v>#N/A</v>
      </c>
      <c r="AM87" s="24" t="e">
        <f t="shared" ca="1" si="142"/>
        <v>#N/A</v>
      </c>
      <c r="AN87" s="24" t="e">
        <f t="shared" ca="1" si="142"/>
        <v>#N/A</v>
      </c>
      <c r="AO87" s="24" t="e">
        <f t="shared" ca="1" si="142"/>
        <v>#N/A</v>
      </c>
      <c r="AP87" s="24" t="e">
        <f ca="1">MIN(Y87:AN87)</f>
        <v>#N/A</v>
      </c>
      <c r="AQ87" s="24" t="e">
        <f ca="1">MAX(Y87:AN87)</f>
        <v>#N/A</v>
      </c>
    </row>
    <row r="88" spans="1:43" s="1" customFormat="1" ht="51">
      <c r="W88" s="20"/>
      <c r="X88" s="477" t="s">
        <v>764</v>
      </c>
      <c r="Y88" s="24">
        <f ca="1">IF(AND(ISNUMBER(C265),ISNUMBER(C$253)),C265-C$253,NA())</f>
        <v>-2.3070000000000004</v>
      </c>
      <c r="Z88" s="24">
        <f t="shared" ref="Z88:AO88" ca="1" si="143">IF(AND(ISNUMBER(D265),ISNUMBER(D$253)),D265-D$253,NA())</f>
        <v>-2.5479909999999997</v>
      </c>
      <c r="AA88" s="24">
        <f t="shared" ca="1" si="143"/>
        <v>-2.0669999999999997</v>
      </c>
      <c r="AB88" s="24">
        <f t="shared" ca="1" si="143"/>
        <v>-2.5812285382295834</v>
      </c>
      <c r="AC88" s="24">
        <f t="shared" ca="1" si="143"/>
        <v>-2.6629999999999998</v>
      </c>
      <c r="AD88" s="24">
        <f t="shared" ca="1" si="143"/>
        <v>-2.5883435312906897</v>
      </c>
      <c r="AE88" s="24" t="e">
        <f t="shared" ca="1" si="143"/>
        <v>#N/A</v>
      </c>
      <c r="AF88" s="24" t="e">
        <f t="shared" ca="1" si="143"/>
        <v>#N/A</v>
      </c>
      <c r="AG88" s="24" t="e">
        <f t="shared" ca="1" si="143"/>
        <v>#N/A</v>
      </c>
      <c r="AH88" s="24" t="e">
        <f t="shared" ca="1" si="143"/>
        <v>#N/A</v>
      </c>
      <c r="AI88" s="24" t="e">
        <f t="shared" ca="1" si="143"/>
        <v>#N/A</v>
      </c>
      <c r="AJ88" s="24" t="e">
        <f t="shared" ca="1" si="143"/>
        <v>#N/A</v>
      </c>
      <c r="AK88" s="24" t="e">
        <f t="shared" ca="1" si="143"/>
        <v>#N/A</v>
      </c>
      <c r="AL88" s="24" t="e">
        <f t="shared" ca="1" si="143"/>
        <v>#N/A</v>
      </c>
      <c r="AM88" s="24" t="e">
        <f t="shared" ca="1" si="143"/>
        <v>#N/A</v>
      </c>
      <c r="AN88" s="24" t="e">
        <f t="shared" ca="1" si="143"/>
        <v>#N/A</v>
      </c>
      <c r="AO88" s="24" t="e">
        <f t="shared" ca="1" si="143"/>
        <v>#N/A</v>
      </c>
      <c r="AP88" s="24" t="e">
        <f t="shared" ref="AP88:AP89" ca="1" si="144">MIN(Y88:AN88)</f>
        <v>#N/A</v>
      </c>
      <c r="AQ88" s="24" t="e">
        <f t="shared" ref="AQ88:AQ89" ca="1" si="145">MAX(Y88:AN88)</f>
        <v>#N/A</v>
      </c>
    </row>
    <row r="89" spans="1:43" s="1" customFormat="1" ht="51">
      <c r="W89" s="20"/>
      <c r="X89" s="477" t="s">
        <v>765</v>
      </c>
      <c r="Y89" s="24">
        <f t="shared" ref="Y89:AO89" ca="1" si="146">IF(AND(ISNUMBER(C266),ISNUMBER(C$253)),C266-C$253,NA())</f>
        <v>0.56699999999999928</v>
      </c>
      <c r="Z89" s="24">
        <f t="shared" ca="1" si="146"/>
        <v>0.44432000000000116</v>
      </c>
      <c r="AA89" s="24">
        <f t="shared" ca="1" si="146"/>
        <v>0.4170000000000007</v>
      </c>
      <c r="AB89" s="24">
        <f t="shared" ca="1" si="146"/>
        <v>0.45462780726297236</v>
      </c>
      <c r="AC89" s="24">
        <f t="shared" ca="1" si="146"/>
        <v>0.28900000000000059</v>
      </c>
      <c r="AD89" s="24">
        <f t="shared" ca="1" si="146"/>
        <v>0.35556065029568007</v>
      </c>
      <c r="AE89" s="24" t="e">
        <f t="shared" ca="1" si="146"/>
        <v>#N/A</v>
      </c>
      <c r="AF89" s="24" t="e">
        <f t="shared" ca="1" si="146"/>
        <v>#N/A</v>
      </c>
      <c r="AG89" s="24" t="e">
        <f t="shared" ca="1" si="146"/>
        <v>#N/A</v>
      </c>
      <c r="AH89" s="24" t="e">
        <f t="shared" ca="1" si="146"/>
        <v>#N/A</v>
      </c>
      <c r="AI89" s="24" t="e">
        <f t="shared" ca="1" si="146"/>
        <v>#N/A</v>
      </c>
      <c r="AJ89" s="24" t="e">
        <f t="shared" ca="1" si="146"/>
        <v>#N/A</v>
      </c>
      <c r="AK89" s="24" t="e">
        <f t="shared" ca="1" si="146"/>
        <v>#N/A</v>
      </c>
      <c r="AL89" s="24" t="e">
        <f t="shared" ca="1" si="146"/>
        <v>#N/A</v>
      </c>
      <c r="AM89" s="24" t="e">
        <f t="shared" ca="1" si="146"/>
        <v>#N/A</v>
      </c>
      <c r="AN89" s="24" t="e">
        <f t="shared" ca="1" si="146"/>
        <v>#N/A</v>
      </c>
      <c r="AO89" s="24" t="e">
        <f t="shared" ca="1" si="146"/>
        <v>#N/A</v>
      </c>
      <c r="AP89" s="24" t="e">
        <f t="shared" ca="1" si="144"/>
        <v>#N/A</v>
      </c>
      <c r="AQ89" s="24" t="e">
        <f t="shared" ca="1" si="145"/>
        <v>#N/A</v>
      </c>
    </row>
    <row r="90" spans="1:43" s="1" customFormat="1" ht="51">
      <c r="W90" s="20"/>
      <c r="X90" s="477" t="s">
        <v>766</v>
      </c>
      <c r="Y90" s="24">
        <f t="shared" ref="Y90:AH91" ca="1" si="147">IF(AND(ISNUMBER(C267),ISNUMBER(C$253)),C267-C$253,NA())</f>
        <v>0.11099999999999977</v>
      </c>
      <c r="Z90" s="24">
        <f t="shared" ca="1" si="147"/>
        <v>0.57026599999999927</v>
      </c>
      <c r="AA90" s="24">
        <f t="shared" ca="1" si="147"/>
        <v>0.43900000000000006</v>
      </c>
      <c r="AB90" s="24">
        <f t="shared" ca="1" si="147"/>
        <v>0.4186565072209163</v>
      </c>
      <c r="AC90" s="24">
        <f t="shared" ca="1" si="147"/>
        <v>0.48300000000000054</v>
      </c>
      <c r="AD90" s="24">
        <f t="shared" ca="1" si="147"/>
        <v>0.51085644192165969</v>
      </c>
      <c r="AE90" s="24" t="e">
        <f t="shared" ca="1" si="147"/>
        <v>#N/A</v>
      </c>
      <c r="AF90" s="24" t="e">
        <f t="shared" ca="1" si="147"/>
        <v>#N/A</v>
      </c>
      <c r="AG90" s="24" t="e">
        <f t="shared" ca="1" si="147"/>
        <v>#N/A</v>
      </c>
      <c r="AH90" s="24" t="e">
        <f t="shared" ca="1" si="147"/>
        <v>#N/A</v>
      </c>
      <c r="AI90" s="24" t="e">
        <f t="shared" ref="AI90:AO91" ca="1" si="148">IF(AND(ISNUMBER(M267),ISNUMBER(M$253)),M267-M$253,NA())</f>
        <v>#N/A</v>
      </c>
      <c r="AJ90" s="24" t="e">
        <f t="shared" ca="1" si="148"/>
        <v>#N/A</v>
      </c>
      <c r="AK90" s="24" t="e">
        <f t="shared" ca="1" si="148"/>
        <v>#N/A</v>
      </c>
      <c r="AL90" s="24" t="e">
        <f t="shared" ca="1" si="148"/>
        <v>#N/A</v>
      </c>
      <c r="AM90" s="24" t="e">
        <f t="shared" ca="1" si="148"/>
        <v>#N/A</v>
      </c>
      <c r="AN90" s="24" t="e">
        <f t="shared" ca="1" si="148"/>
        <v>#N/A</v>
      </c>
      <c r="AO90" s="24" t="e">
        <f t="shared" ca="1" si="148"/>
        <v>#N/A</v>
      </c>
      <c r="AP90" s="24" t="e">
        <f t="shared" ref="AP90:AP95" ca="1" si="149">MIN(Y90:AN90)</f>
        <v>#N/A</v>
      </c>
      <c r="AQ90" s="24" t="e">
        <f t="shared" ref="AQ90:AQ95" ca="1" si="150">MAX(Y90:AN90)</f>
        <v>#N/A</v>
      </c>
    </row>
    <row r="91" spans="1:43" s="1" customFormat="1" ht="51">
      <c r="W91" s="20"/>
      <c r="X91" s="477" t="s">
        <v>767</v>
      </c>
      <c r="Y91" s="24">
        <f t="shared" ca="1" si="147"/>
        <v>0.66799999999999926</v>
      </c>
      <c r="Z91" s="24">
        <f t="shared" ca="1" si="147"/>
        <v>0.67845599999999973</v>
      </c>
      <c r="AA91" s="24">
        <f t="shared" ca="1" si="147"/>
        <v>0.64900000000000002</v>
      </c>
      <c r="AB91" s="24">
        <f t="shared" ca="1" si="147"/>
        <v>0.75520298917377726</v>
      </c>
      <c r="AC91" s="24">
        <f t="shared" ca="1" si="147"/>
        <v>0.74100000000000055</v>
      </c>
      <c r="AD91" s="24">
        <f t="shared" ca="1" si="147"/>
        <v>0.82169224209255987</v>
      </c>
      <c r="AE91" s="24" t="e">
        <f t="shared" ca="1" si="147"/>
        <v>#N/A</v>
      </c>
      <c r="AF91" s="24" t="e">
        <f t="shared" ca="1" si="147"/>
        <v>#N/A</v>
      </c>
      <c r="AG91" s="24" t="e">
        <f t="shared" ca="1" si="147"/>
        <v>#N/A</v>
      </c>
      <c r="AH91" s="24" t="e">
        <f t="shared" ca="1" si="147"/>
        <v>#N/A</v>
      </c>
      <c r="AI91" s="24" t="e">
        <f t="shared" ca="1" si="148"/>
        <v>#N/A</v>
      </c>
      <c r="AJ91" s="24" t="e">
        <f t="shared" ca="1" si="148"/>
        <v>#N/A</v>
      </c>
      <c r="AK91" s="24" t="e">
        <f t="shared" ca="1" si="148"/>
        <v>#N/A</v>
      </c>
      <c r="AL91" s="24" t="e">
        <f t="shared" ca="1" si="148"/>
        <v>#N/A</v>
      </c>
      <c r="AM91" s="24" t="e">
        <f t="shared" ca="1" si="148"/>
        <v>#N/A</v>
      </c>
      <c r="AN91" s="24" t="e">
        <f t="shared" ca="1" si="148"/>
        <v>#N/A</v>
      </c>
      <c r="AO91" s="24" t="e">
        <f t="shared" ca="1" si="148"/>
        <v>#N/A</v>
      </c>
      <c r="AP91" s="24" t="e">
        <f t="shared" ca="1" si="149"/>
        <v>#N/A</v>
      </c>
      <c r="AQ91" s="24" t="e">
        <f t="shared" ca="1" si="150"/>
        <v>#N/A</v>
      </c>
    </row>
    <row r="92" spans="1:43" s="1" customFormat="1" ht="51">
      <c r="W92" s="20"/>
      <c r="X92" s="477" t="s">
        <v>768</v>
      </c>
      <c r="Y92" s="24">
        <f ca="1">IF(AND(ISNUMBER(C269),ISNUMBER(C$268)),C269-C$268,NA())</f>
        <v>-8.599999999999941E-2</v>
      </c>
      <c r="Z92" s="24">
        <f t="shared" ref="Z92:AO92" ca="1" si="151">IF(AND(ISNUMBER(D269),ISNUMBER(D$268)),D269-D$268,NA())</f>
        <v>0.38128699999999949</v>
      </c>
      <c r="AA92" s="24">
        <f t="shared" ca="1" si="151"/>
        <v>0.2840000000000007</v>
      </c>
      <c r="AB92" s="24">
        <f t="shared" ca="1" si="151"/>
        <v>0.22752843316158344</v>
      </c>
      <c r="AC92" s="24">
        <f t="shared" ca="1" si="151"/>
        <v>0.30499999999999972</v>
      </c>
      <c r="AD92" s="24">
        <f t="shared" ca="1" si="151"/>
        <v>0.30771697998047021</v>
      </c>
      <c r="AE92" s="24" t="e">
        <f t="shared" ca="1" si="151"/>
        <v>#N/A</v>
      </c>
      <c r="AF92" s="24" t="e">
        <f t="shared" ca="1" si="151"/>
        <v>#N/A</v>
      </c>
      <c r="AG92" s="24" t="e">
        <f t="shared" ca="1" si="151"/>
        <v>#N/A</v>
      </c>
      <c r="AH92" s="24" t="e">
        <f t="shared" ca="1" si="151"/>
        <v>#N/A</v>
      </c>
      <c r="AI92" s="24" t="e">
        <f t="shared" ca="1" si="151"/>
        <v>#N/A</v>
      </c>
      <c r="AJ92" s="24" t="e">
        <f t="shared" ca="1" si="151"/>
        <v>#N/A</v>
      </c>
      <c r="AK92" s="24" t="e">
        <f t="shared" ca="1" si="151"/>
        <v>#N/A</v>
      </c>
      <c r="AL92" s="24" t="e">
        <f t="shared" ca="1" si="151"/>
        <v>#N/A</v>
      </c>
      <c r="AM92" s="24" t="e">
        <f t="shared" ca="1" si="151"/>
        <v>#N/A</v>
      </c>
      <c r="AN92" s="24" t="e">
        <f t="shared" ca="1" si="151"/>
        <v>#N/A</v>
      </c>
      <c r="AO92" s="24" t="e">
        <f t="shared" ca="1" si="151"/>
        <v>#N/A</v>
      </c>
      <c r="AP92" s="24" t="e">
        <f t="shared" ca="1" si="149"/>
        <v>#N/A</v>
      </c>
      <c r="AQ92" s="24" t="e">
        <f t="shared" ca="1" si="150"/>
        <v>#N/A</v>
      </c>
    </row>
    <row r="93" spans="1:43" s="1" customFormat="1" ht="51">
      <c r="W93" s="20"/>
      <c r="X93" s="477" t="s">
        <v>769</v>
      </c>
      <c r="Y93" s="24">
        <f ca="1">IF(AND(ISNUMBER(C271),ISNUMBER(C$282)),C271-C$282,NA())</f>
        <v>0.34499999999999975</v>
      </c>
      <c r="Z93" s="24">
        <f t="shared" ref="Z93:AO93" ca="1" si="152">IF(AND(ISNUMBER(D271),ISNUMBER(D$282)),D271-D$282,NA())</f>
        <v>0.29156300000000002</v>
      </c>
      <c r="AA93" s="24">
        <f t="shared" ca="1" si="152"/>
        <v>0.37400000000000011</v>
      </c>
      <c r="AB93" s="24">
        <f t="shared" ca="1" si="152"/>
        <v>0.40967549987969498</v>
      </c>
      <c r="AC93" s="24">
        <f t="shared" ca="1" si="152"/>
        <v>0.44500000000000028</v>
      </c>
      <c r="AD93" s="24">
        <f t="shared" ca="1" si="152"/>
        <v>0.37248654683431015</v>
      </c>
      <c r="AE93" s="24" t="e">
        <f t="shared" ca="1" si="152"/>
        <v>#N/A</v>
      </c>
      <c r="AF93" s="24" t="e">
        <f t="shared" ca="1" si="152"/>
        <v>#N/A</v>
      </c>
      <c r="AG93" s="24" t="e">
        <f t="shared" ca="1" si="152"/>
        <v>#N/A</v>
      </c>
      <c r="AH93" s="24" t="e">
        <f t="shared" ca="1" si="152"/>
        <v>#N/A</v>
      </c>
      <c r="AI93" s="24" t="e">
        <f t="shared" ca="1" si="152"/>
        <v>#N/A</v>
      </c>
      <c r="AJ93" s="24" t="e">
        <f t="shared" ca="1" si="152"/>
        <v>#N/A</v>
      </c>
      <c r="AK93" s="24" t="e">
        <f t="shared" ca="1" si="152"/>
        <v>#N/A</v>
      </c>
      <c r="AL93" s="24" t="e">
        <f t="shared" ca="1" si="152"/>
        <v>#N/A</v>
      </c>
      <c r="AM93" s="24" t="e">
        <f t="shared" ca="1" si="152"/>
        <v>#N/A</v>
      </c>
      <c r="AN93" s="24" t="e">
        <f t="shared" ca="1" si="152"/>
        <v>#N/A</v>
      </c>
      <c r="AO93" s="24" t="e">
        <f t="shared" ca="1" si="152"/>
        <v>#N/A</v>
      </c>
      <c r="AP93" s="24" t="e">
        <f t="shared" ca="1" si="149"/>
        <v>#N/A</v>
      </c>
      <c r="AQ93" s="24" t="e">
        <f t="shared" ca="1" si="150"/>
        <v>#N/A</v>
      </c>
    </row>
    <row r="94" spans="1:43" s="1" customFormat="1" ht="51">
      <c r="W94" s="20"/>
      <c r="X94" s="477" t="s">
        <v>770</v>
      </c>
      <c r="Y94" s="24">
        <f t="shared" ref="Y94:AO94" ca="1" si="153">IF(AND(ISNUMBER(C272),ISNUMBER(C$282)),C272-C$282,NA())</f>
        <v>0.93799999999999972</v>
      </c>
      <c r="Z94" s="24">
        <f t="shared" ca="1" si="153"/>
        <v>0.8488339999999992</v>
      </c>
      <c r="AA94" s="24">
        <f t="shared" ca="1" si="153"/>
        <v>0.65200000000000014</v>
      </c>
      <c r="AB94" s="24">
        <f t="shared" ca="1" si="153"/>
        <v>0.87433591364761165</v>
      </c>
      <c r="AC94" s="24">
        <f t="shared" ca="1" si="153"/>
        <v>0.8400000000000003</v>
      </c>
      <c r="AD94" s="24">
        <f t="shared" ca="1" si="153"/>
        <v>0.94463912963867003</v>
      </c>
      <c r="AE94" s="24" t="e">
        <f t="shared" ca="1" si="153"/>
        <v>#N/A</v>
      </c>
      <c r="AF94" s="24" t="e">
        <f t="shared" ca="1" si="153"/>
        <v>#N/A</v>
      </c>
      <c r="AG94" s="24" t="e">
        <f t="shared" ca="1" si="153"/>
        <v>#N/A</v>
      </c>
      <c r="AH94" s="24" t="e">
        <f t="shared" ca="1" si="153"/>
        <v>#N/A</v>
      </c>
      <c r="AI94" s="24" t="e">
        <f t="shared" ca="1" si="153"/>
        <v>#N/A</v>
      </c>
      <c r="AJ94" s="24" t="e">
        <f t="shared" ca="1" si="153"/>
        <v>#N/A</v>
      </c>
      <c r="AK94" s="24" t="e">
        <f t="shared" ca="1" si="153"/>
        <v>#N/A</v>
      </c>
      <c r="AL94" s="24" t="e">
        <f t="shared" ca="1" si="153"/>
        <v>#N/A</v>
      </c>
      <c r="AM94" s="24" t="e">
        <f t="shared" ca="1" si="153"/>
        <v>#N/A</v>
      </c>
      <c r="AN94" s="24" t="e">
        <f t="shared" ca="1" si="153"/>
        <v>#N/A</v>
      </c>
      <c r="AO94" s="24" t="e">
        <f t="shared" ca="1" si="153"/>
        <v>#N/A</v>
      </c>
      <c r="AP94" s="24" t="e">
        <f t="shared" ca="1" si="149"/>
        <v>#N/A</v>
      </c>
      <c r="AQ94" s="24" t="e">
        <f t="shared" ca="1" si="150"/>
        <v>#N/A</v>
      </c>
    </row>
    <row r="95" spans="1:43" s="1" customFormat="1" ht="51">
      <c r="W95" s="20"/>
      <c r="X95" s="477" t="s">
        <v>771</v>
      </c>
      <c r="Y95" s="24">
        <f ca="1">IF(AND(ISNUMBER(C273),ISNUMBER(C$272)),C273-C$272,NA())</f>
        <v>0.15199999999999969</v>
      </c>
      <c r="Z95" s="24">
        <f t="shared" ref="Z95:AO95" ca="1" si="154">IF(AND(ISNUMBER(D273),ISNUMBER(D$272)),D273-D$272,NA())</f>
        <v>-1.481999999998429E-3</v>
      </c>
      <c r="AA95" s="24">
        <f t="shared" ca="1" si="154"/>
        <v>0.10699999999999976</v>
      </c>
      <c r="AB95" s="24">
        <f t="shared" ca="1" si="154"/>
        <v>0.26266367884869446</v>
      </c>
      <c r="AC95" s="24">
        <f t="shared" ca="1" si="154"/>
        <v>0.21799999999999997</v>
      </c>
      <c r="AD95" s="24">
        <f t="shared" ca="1" si="154"/>
        <v>0.23020467122396049</v>
      </c>
      <c r="AE95" s="24" t="e">
        <f t="shared" ca="1" si="154"/>
        <v>#N/A</v>
      </c>
      <c r="AF95" s="24" t="e">
        <f t="shared" ca="1" si="154"/>
        <v>#N/A</v>
      </c>
      <c r="AG95" s="24" t="e">
        <f t="shared" ca="1" si="154"/>
        <v>#N/A</v>
      </c>
      <c r="AH95" s="24" t="e">
        <f t="shared" ca="1" si="154"/>
        <v>#N/A</v>
      </c>
      <c r="AI95" s="24" t="e">
        <f t="shared" ca="1" si="154"/>
        <v>#N/A</v>
      </c>
      <c r="AJ95" s="24" t="e">
        <f t="shared" ca="1" si="154"/>
        <v>#N/A</v>
      </c>
      <c r="AK95" s="24" t="e">
        <f t="shared" ca="1" si="154"/>
        <v>#N/A</v>
      </c>
      <c r="AL95" s="24" t="e">
        <f t="shared" ca="1" si="154"/>
        <v>#N/A</v>
      </c>
      <c r="AM95" s="24" t="e">
        <f t="shared" ca="1" si="154"/>
        <v>#N/A</v>
      </c>
      <c r="AN95" s="24" t="e">
        <f t="shared" ca="1" si="154"/>
        <v>#N/A</v>
      </c>
      <c r="AO95" s="24" t="e">
        <f t="shared" ca="1" si="154"/>
        <v>#N/A</v>
      </c>
      <c r="AP95" s="24" t="e">
        <f t="shared" ca="1" si="149"/>
        <v>#N/A</v>
      </c>
      <c r="AQ95" s="24" t="e">
        <f t="shared" ca="1" si="150"/>
        <v>#N/A</v>
      </c>
    </row>
    <row r="96" spans="1:43" s="1" customFormat="1">
      <c r="W96" s="20"/>
      <c r="X96" s="477"/>
      <c r="Y96" s="24"/>
      <c r="Z96" s="24"/>
      <c r="AA96" s="24"/>
      <c r="AB96" s="24"/>
      <c r="AC96" s="24"/>
      <c r="AD96" s="24"/>
      <c r="AE96" s="24"/>
      <c r="AF96" s="24"/>
      <c r="AG96" s="24"/>
      <c r="AH96" s="24"/>
      <c r="AI96" s="24"/>
      <c r="AJ96" s="24"/>
      <c r="AK96" s="24"/>
      <c r="AL96" s="24"/>
      <c r="AM96" s="24"/>
      <c r="AN96" s="24"/>
      <c r="AO96" s="24"/>
      <c r="AP96" s="24"/>
      <c r="AQ96" s="24"/>
    </row>
    <row r="97" spans="1:43" s="1" customFormat="1">
      <c r="W97" s="20"/>
      <c r="X97" s="477"/>
      <c r="Y97" s="24"/>
      <c r="Z97" s="24"/>
      <c r="AA97" s="24"/>
      <c r="AB97" s="24"/>
      <c r="AC97" s="24"/>
      <c r="AD97" s="24"/>
      <c r="AE97" s="24"/>
      <c r="AF97" s="24"/>
      <c r="AG97" s="24"/>
      <c r="AH97" s="24"/>
      <c r="AI97" s="24"/>
      <c r="AJ97" s="24"/>
      <c r="AK97" s="24"/>
      <c r="AL97" s="24"/>
      <c r="AM97" s="24"/>
      <c r="AN97" s="24"/>
      <c r="AO97" s="24"/>
      <c r="AP97" s="24"/>
      <c r="AQ97" s="24"/>
    </row>
    <row r="98" spans="1:43" s="1" customFormat="1">
      <c r="W98" s="20"/>
      <c r="X98" s="146"/>
      <c r="Y98" s="20"/>
      <c r="Z98" s="20"/>
      <c r="AA98" s="20"/>
      <c r="AB98" s="20"/>
      <c r="AC98" s="20"/>
      <c r="AD98" s="20"/>
      <c r="AE98" s="20"/>
      <c r="AF98" s="20"/>
      <c r="AG98" s="20"/>
      <c r="AH98" s="20"/>
      <c r="AI98" s="20"/>
      <c r="AJ98" s="20"/>
      <c r="AK98" s="20"/>
      <c r="AL98" s="20"/>
      <c r="AM98" s="20"/>
      <c r="AN98" s="20"/>
      <c r="AO98" s="20"/>
      <c r="AP98" s="20"/>
      <c r="AQ98" s="20"/>
    </row>
    <row r="99" spans="1:43" s="1" customFormat="1">
      <c r="W99" s="20"/>
      <c r="X99" s="149" t="s">
        <v>527</v>
      </c>
      <c r="Y99" s="20"/>
      <c r="Z99" s="20"/>
      <c r="AA99" s="20"/>
      <c r="AB99" s="20"/>
      <c r="AC99" s="20"/>
      <c r="AD99" s="20"/>
      <c r="AE99" s="20"/>
      <c r="AF99" s="20"/>
      <c r="AG99" s="20"/>
      <c r="AH99" s="20"/>
      <c r="AI99" s="20"/>
      <c r="AJ99" s="20"/>
      <c r="AK99" s="20"/>
      <c r="AL99" s="20"/>
      <c r="AM99" s="20"/>
      <c r="AN99" s="20"/>
      <c r="AO99" s="20"/>
      <c r="AP99" s="20"/>
      <c r="AQ99" s="20"/>
    </row>
    <row r="100" spans="1:43" s="1" customFormat="1">
      <c r="A100" s="222">
        <f>A8</f>
        <v>0</v>
      </c>
      <c r="B100" s="146"/>
      <c r="C100" s="218" t="str">
        <f t="shared" ref="C100:S100" ca="1" si="155">C8</f>
        <v>BSIMAC</v>
      </c>
      <c r="D100" s="218" t="str">
        <f t="shared" ca="1" si="155"/>
        <v>CSE</v>
      </c>
      <c r="E100" s="218" t="str">
        <f t="shared" ca="1" si="155"/>
        <v>DeST</v>
      </c>
      <c r="F100" s="218" t="str">
        <f t="shared" ca="1" si="155"/>
        <v>EnergyPlus</v>
      </c>
      <c r="G100" s="218" t="str">
        <f t="shared" ca="1" si="155"/>
        <v>ESP-r</v>
      </c>
      <c r="H100" s="218" t="str">
        <f t="shared" ca="1" si="155"/>
        <v>TRNSYS</v>
      </c>
      <c r="I100" s="218" t="str">
        <f t="shared" ca="1" si="155"/>
        <v>TestSpec-Alt</v>
      </c>
      <c r="J100" s="218">
        <f t="shared" ca="1" si="155"/>
        <v>0</v>
      </c>
      <c r="K100" s="218">
        <f t="shared" ca="1" si="155"/>
        <v>0</v>
      </c>
      <c r="L100" s="218">
        <f t="shared" ca="1" si="155"/>
        <v>0</v>
      </c>
      <c r="M100" s="218">
        <f t="shared" ca="1" si="155"/>
        <v>0</v>
      </c>
      <c r="N100" s="218">
        <f t="shared" ca="1" si="155"/>
        <v>0</v>
      </c>
      <c r="O100" s="218">
        <f t="shared" ca="1" si="155"/>
        <v>0</v>
      </c>
      <c r="P100" s="218">
        <f t="shared" ca="1" si="155"/>
        <v>0</v>
      </c>
      <c r="Q100" s="218">
        <f t="shared" ca="1" si="155"/>
        <v>0</v>
      </c>
      <c r="R100" s="218">
        <f t="shared" ca="1" si="155"/>
        <v>0</v>
      </c>
      <c r="S100" s="218" t="str">
        <f t="shared" ca="1" si="155"/>
        <v>Tested Prg</v>
      </c>
      <c r="T100" s="23" t="s">
        <v>13</v>
      </c>
      <c r="U100" s="23" t="s">
        <v>13</v>
      </c>
      <c r="V100" s="23" t="s">
        <v>137</v>
      </c>
      <c r="W100" s="20"/>
      <c r="X100" s="149" t="s">
        <v>3</v>
      </c>
      <c r="Y100" s="20"/>
      <c r="Z100" s="20" t="s">
        <v>87</v>
      </c>
      <c r="AA100" s="22" t="s">
        <v>87</v>
      </c>
      <c r="AB100" s="22" t="s">
        <v>87</v>
      </c>
      <c r="AC100" s="22" t="s">
        <v>87</v>
      </c>
      <c r="AD100" s="22" t="s">
        <v>87</v>
      </c>
      <c r="AE100" s="22" t="s">
        <v>87</v>
      </c>
      <c r="AF100" s="22" t="s">
        <v>87</v>
      </c>
      <c r="AG100" s="22" t="s">
        <v>87</v>
      </c>
      <c r="AH100" s="22" t="s">
        <v>87</v>
      </c>
      <c r="AI100" s="22" t="s">
        <v>87</v>
      </c>
      <c r="AJ100" s="22" t="s">
        <v>87</v>
      </c>
      <c r="AK100" s="22" t="s">
        <v>87</v>
      </c>
      <c r="AL100" s="22" t="s">
        <v>87</v>
      </c>
      <c r="AM100" s="22" t="s">
        <v>87</v>
      </c>
      <c r="AN100" s="22" t="s">
        <v>87</v>
      </c>
      <c r="AO100" s="23" t="s">
        <v>87</v>
      </c>
      <c r="AP100" s="22" t="s">
        <v>13</v>
      </c>
      <c r="AQ100" s="22" t="s">
        <v>13</v>
      </c>
    </row>
    <row r="101" spans="1:43" s="1" customFormat="1" ht="51">
      <c r="A101" s="220">
        <v>105</v>
      </c>
      <c r="B101" s="148" t="s">
        <v>376</v>
      </c>
      <c r="C101" s="24">
        <f ca="1">IF(ISNUMBER(OFFSET(INDIRECT("'"&amp;'DATA for charts'!C$5&amp;"'!$c1"),$A101-1,0)),OFFSET(INDIRECT("'"&amp;'DATA for charts'!C$5&amp;"'!$c1"),$A101-1,0),NA())</f>
        <v>4.5650000000000004</v>
      </c>
      <c r="D101" s="24">
        <f ca="1">IF(ISNUMBER(OFFSET(INDIRECT("'"&amp;'DATA for charts'!D$5&amp;"'!$c1"),$A101-1,0)),OFFSET(INDIRECT("'"&amp;'DATA for charts'!D$5&amp;"'!$c1"),$A101-1,0),NA())</f>
        <v>4.8550022698537001</v>
      </c>
      <c r="E101" s="24">
        <f ca="1">IF(ISNUMBER(OFFSET(INDIRECT("'"&amp;'DATA for charts'!E$5&amp;"'!$c1"),$A101-1,0)),OFFSET(INDIRECT("'"&amp;'DATA for charts'!E$5&amp;"'!$c1"),$A101-1,0),NA())</f>
        <v>5.1449999999999996</v>
      </c>
      <c r="F101" s="24">
        <f ca="1">IF(ISNUMBER(OFFSET(INDIRECT("'"&amp;'DATA for charts'!F$5&amp;"'!$c1"),$A101-1,0)),OFFSET(INDIRECT("'"&amp;'DATA for charts'!F$5&amp;"'!$c1"),$A101-1,0),NA())</f>
        <v>4.6412176783186823</v>
      </c>
      <c r="G101" s="24">
        <f ca="1">IF(ISNUMBER(OFFSET(INDIRECT("'"&amp;'DATA for charts'!G$5&amp;"'!$c1"),$A101-1,0)),OFFSET(INDIRECT("'"&amp;'DATA for charts'!G$5&amp;"'!$c1"),$A101-1,0),NA())</f>
        <v>4.8657000000000004</v>
      </c>
      <c r="H101" s="24">
        <f ca="1">IF(ISNUMBER(OFFSET(INDIRECT("'"&amp;'DATA for charts'!H$5&amp;"'!$c1"),$A101-1,0)),OFFSET(INDIRECT("'"&amp;'DATA for charts'!H$5&amp;"'!$c1"),$A101-1,0),NA())</f>
        <v>4.9080500000000002</v>
      </c>
      <c r="I101" s="24" t="e">
        <f ca="1">IF(ISNUMBER(OFFSET(INDIRECT("'"&amp;'DATA for charts'!I$5&amp;"'!$c1"),$A101-1,0)),OFFSET(INDIRECT("'"&amp;'DATA for charts'!I$5&amp;"'!$c1"),$A101-1,0),NA())</f>
        <v>#N/A</v>
      </c>
      <c r="J101" s="24" t="e">
        <f ca="1">IF(ISNUMBER(OFFSET(INDIRECT("'"&amp;'DATA for charts'!J$5&amp;"'!$c1"),$A101-1,0)),OFFSET(INDIRECT("'"&amp;'DATA for charts'!J$5&amp;"'!$c1"),$A101-1,0),NA())</f>
        <v>#N/A</v>
      </c>
      <c r="K101" s="24" t="e">
        <f ca="1">IF(ISNUMBER(OFFSET(INDIRECT("'"&amp;'DATA for charts'!K$5&amp;"'!$c1"),$A101-1,0)),OFFSET(INDIRECT("'"&amp;'DATA for charts'!K$5&amp;"'!$c1"),$A101-1,0),NA())</f>
        <v>#N/A</v>
      </c>
      <c r="L101" s="24" t="e">
        <f ca="1">IF(ISNUMBER(OFFSET(INDIRECT("'"&amp;'DATA for charts'!L$5&amp;"'!$c1"),$A101-1,0)),OFFSET(INDIRECT("'"&amp;'DATA for charts'!L$5&amp;"'!$c1"),$A101-1,0),NA())</f>
        <v>#N/A</v>
      </c>
      <c r="M101" s="24" t="e">
        <f ca="1">IF(ISNUMBER(OFFSET(INDIRECT("'"&amp;'DATA for charts'!M$5&amp;"'!$c1"),$A101-1,0)),OFFSET(INDIRECT("'"&amp;'DATA for charts'!M$5&amp;"'!$c1"),$A101-1,0),NA())</f>
        <v>#N/A</v>
      </c>
      <c r="N101" s="24" t="e">
        <f ca="1">IF(ISNUMBER(OFFSET(INDIRECT("'"&amp;'DATA for charts'!N$5&amp;"'!$c1"),$A101-1,0)),OFFSET(INDIRECT("'"&amp;'DATA for charts'!N$5&amp;"'!$c1"),$A101-1,0),NA())</f>
        <v>#N/A</v>
      </c>
      <c r="O101" s="24" t="e">
        <f ca="1">IF(ISNUMBER(OFFSET(INDIRECT("'"&amp;'DATA for charts'!O$5&amp;"'!$c1"),$A101-1,0)),OFFSET(INDIRECT("'"&amp;'DATA for charts'!O$5&amp;"'!$c1"),$A101-1,0),NA())</f>
        <v>#N/A</v>
      </c>
      <c r="P101" s="24" t="e">
        <f ca="1">IF(ISNUMBER(OFFSET(INDIRECT("'"&amp;'DATA for charts'!P$5&amp;"'!$c1"),$A101-1,0)),OFFSET(INDIRECT("'"&amp;'DATA for charts'!P$5&amp;"'!$c1"),$A101-1,0),NA())</f>
        <v>#N/A</v>
      </c>
      <c r="Q101" s="24" t="e">
        <f ca="1">IF(ISNUMBER(OFFSET(INDIRECT("'"&amp;'DATA for charts'!Q$5&amp;"'!$c1"),$A101-1,0)),OFFSET(INDIRECT("'"&amp;'DATA for charts'!Q$5&amp;"'!$c1"),$A101-1,0),NA())</f>
        <v>#N/A</v>
      </c>
      <c r="R101" s="24" t="e">
        <f ca="1">IF(ISNUMBER(OFFSET(INDIRECT("'"&amp;'DATA for charts'!R$5&amp;"'!$c1"),$A101-1,0)),OFFSET(INDIRECT("'"&amp;'DATA for charts'!R$5&amp;"'!$c1"),$A101-1,0),NA())</f>
        <v>#N/A</v>
      </c>
      <c r="S101" s="24" t="e">
        <f ca="1">IF(ISNUMBER(OFFSET(INDIRECT("'"&amp;'DATA for charts'!S$5&amp;"'!$c1"),$A101-1,0)),OFFSET(INDIRECT("'"&amp;'DATA for charts'!S$5&amp;"'!$c1"),$A101-1,0),NA())</f>
        <v>#N/A</v>
      </c>
      <c r="T101" s="22" t="e">
        <f t="shared" ref="T101:T111" ca="1" si="156">MIN(C101:J101)</f>
        <v>#N/A</v>
      </c>
      <c r="U101" s="22" t="e">
        <f t="shared" ref="U101:U111" ca="1" si="157">MAX(C101:J101)</f>
        <v>#N/A</v>
      </c>
      <c r="V101" s="22" t="e">
        <f t="shared" ref="V101:V111" ca="1" si="158">AVERAGE(C101:J101)</f>
        <v>#N/A</v>
      </c>
      <c r="W101" s="20"/>
      <c r="X101" s="149" t="s">
        <v>24</v>
      </c>
      <c r="Y101" s="22" t="str">
        <f t="shared" ref="Y101:AO101" ca="1" si="159">C$8</f>
        <v>BSIMAC</v>
      </c>
      <c r="Z101" s="22" t="str">
        <f t="shared" ca="1" si="159"/>
        <v>CSE</v>
      </c>
      <c r="AA101" s="22" t="str">
        <f t="shared" ca="1" si="159"/>
        <v>DeST</v>
      </c>
      <c r="AB101" s="22" t="str">
        <f t="shared" ca="1" si="159"/>
        <v>EnergyPlus</v>
      </c>
      <c r="AC101" s="22" t="str">
        <f t="shared" ca="1" si="159"/>
        <v>ESP-r</v>
      </c>
      <c r="AD101" s="22" t="str">
        <f t="shared" ca="1" si="159"/>
        <v>TRNSYS</v>
      </c>
      <c r="AE101" s="22" t="str">
        <f t="shared" ca="1" si="159"/>
        <v>TestSpec-Alt</v>
      </c>
      <c r="AF101" s="22">
        <f t="shared" ca="1" si="159"/>
        <v>0</v>
      </c>
      <c r="AG101" s="22">
        <f t="shared" ref="AG101" ca="1" si="160">K$8</f>
        <v>0</v>
      </c>
      <c r="AH101" s="22">
        <f t="shared" ref="AH101" ca="1" si="161">L$8</f>
        <v>0</v>
      </c>
      <c r="AI101" s="22">
        <f t="shared" ref="AI101" ca="1" si="162">M$8</f>
        <v>0</v>
      </c>
      <c r="AJ101" s="22">
        <f t="shared" ref="AJ101" ca="1" si="163">N$8</f>
        <v>0</v>
      </c>
      <c r="AK101" s="22">
        <f t="shared" ref="AK101" ca="1" si="164">O$8</f>
        <v>0</v>
      </c>
      <c r="AL101" s="22">
        <f t="shared" ref="AL101" ca="1" si="165">P$8</f>
        <v>0</v>
      </c>
      <c r="AM101" s="22">
        <f t="shared" ref="AM101" ca="1" si="166">Q$8</f>
        <v>0</v>
      </c>
      <c r="AN101" s="22">
        <f t="shared" ref="AN101" ca="1" si="167">R$8</f>
        <v>0</v>
      </c>
      <c r="AO101" s="22" t="str">
        <f t="shared" ca="1" si="159"/>
        <v>Tested Prg</v>
      </c>
      <c r="AP101" s="22" t="s">
        <v>22</v>
      </c>
      <c r="AQ101" s="22" t="s">
        <v>23</v>
      </c>
    </row>
    <row r="102" spans="1:43" s="1" customFormat="1" ht="51">
      <c r="A102" s="220">
        <f>A101+1</f>
        <v>106</v>
      </c>
      <c r="B102" s="148" t="s">
        <v>1035</v>
      </c>
      <c r="C102" s="24">
        <f ca="1">IF(ISNUMBER(OFFSET(INDIRECT("'"&amp;'DATA for charts'!C$5&amp;"'!$c1"),$A102-1,0)),OFFSET(INDIRECT("'"&amp;'DATA for charts'!C$5&amp;"'!$c1"),$A102-1,0),NA())</f>
        <v>5.9059999999999997</v>
      </c>
      <c r="D102" s="24">
        <f ca="1">IF(ISNUMBER(OFFSET(INDIRECT("'"&amp;'DATA for charts'!D$5&amp;"'!$c1"),$A102-1,0)),OFFSET(INDIRECT("'"&amp;'DATA for charts'!D$5&amp;"'!$c1"),$A102-1,0),NA())</f>
        <v>6.5358213236586096</v>
      </c>
      <c r="E102" s="24">
        <f ca="1">IF(ISNUMBER(OFFSET(INDIRECT("'"&amp;'DATA for charts'!E$5&amp;"'!$c1"),$A102-1,0)),OFFSET(INDIRECT("'"&amp;'DATA for charts'!E$5&amp;"'!$c1"),$A102-1,0),NA())</f>
        <v>7.0469999999999997</v>
      </c>
      <c r="F102" s="24">
        <f ca="1">IF(ISNUMBER(OFFSET(INDIRECT("'"&amp;'DATA for charts'!F$5&amp;"'!$c1"),$A102-1,0)),OFFSET(INDIRECT("'"&amp;'DATA for charts'!F$5&amp;"'!$c1"),$A102-1,0),NA())</f>
        <v>6.3478230482919829</v>
      </c>
      <c r="G102" s="24">
        <f ca="1">IF(ISNUMBER(OFFSET(INDIRECT("'"&amp;'DATA for charts'!G$5&amp;"'!$c1"),$A102-1,0)),OFFSET(INDIRECT("'"&amp;'DATA for charts'!G$5&amp;"'!$c1"),$A102-1,0),NA())</f>
        <v>6.61</v>
      </c>
      <c r="H102" s="24">
        <f ca="1">IF(ISNUMBER(OFFSET(INDIRECT("'"&amp;'DATA for charts'!H$5&amp;"'!$c1"),$A102-1,0)),OFFSET(INDIRECT("'"&amp;'DATA for charts'!H$5&amp;"'!$c1"),$A102-1,0),NA())</f>
        <v>6.7691999999999997</v>
      </c>
      <c r="I102" s="24" t="e">
        <f ca="1">IF(ISNUMBER(OFFSET(INDIRECT("'"&amp;'DATA for charts'!I$5&amp;"'!$c1"),$A102-1,0)),OFFSET(INDIRECT("'"&amp;'DATA for charts'!I$5&amp;"'!$c1"),$A102-1,0),NA())</f>
        <v>#N/A</v>
      </c>
      <c r="J102" s="24" t="e">
        <f ca="1">IF(ISNUMBER(OFFSET(INDIRECT("'"&amp;'DATA for charts'!J$5&amp;"'!$c1"),$A102-1,0)),OFFSET(INDIRECT("'"&amp;'DATA for charts'!J$5&amp;"'!$c1"),$A102-1,0),NA())</f>
        <v>#N/A</v>
      </c>
      <c r="K102" s="24" t="e">
        <f ca="1">IF(ISNUMBER(OFFSET(INDIRECT("'"&amp;'DATA for charts'!K$5&amp;"'!$c1"),$A102-1,0)),OFFSET(INDIRECT("'"&amp;'DATA for charts'!K$5&amp;"'!$c1"),$A102-1,0),NA())</f>
        <v>#N/A</v>
      </c>
      <c r="L102" s="24" t="e">
        <f ca="1">IF(ISNUMBER(OFFSET(INDIRECT("'"&amp;'DATA for charts'!L$5&amp;"'!$c1"),$A102-1,0)),OFFSET(INDIRECT("'"&amp;'DATA for charts'!L$5&amp;"'!$c1"),$A102-1,0),NA())</f>
        <v>#N/A</v>
      </c>
      <c r="M102" s="24" t="e">
        <f ca="1">IF(ISNUMBER(OFFSET(INDIRECT("'"&amp;'DATA for charts'!M$5&amp;"'!$c1"),$A102-1,0)),OFFSET(INDIRECT("'"&amp;'DATA for charts'!M$5&amp;"'!$c1"),$A102-1,0),NA())</f>
        <v>#N/A</v>
      </c>
      <c r="N102" s="24" t="e">
        <f ca="1">IF(ISNUMBER(OFFSET(INDIRECT("'"&amp;'DATA for charts'!N$5&amp;"'!$c1"),$A102-1,0)),OFFSET(INDIRECT("'"&amp;'DATA for charts'!N$5&amp;"'!$c1"),$A102-1,0),NA())</f>
        <v>#N/A</v>
      </c>
      <c r="O102" s="24" t="e">
        <f ca="1">IF(ISNUMBER(OFFSET(INDIRECT("'"&amp;'DATA for charts'!O$5&amp;"'!$c1"),$A102-1,0)),OFFSET(INDIRECT("'"&amp;'DATA for charts'!O$5&amp;"'!$c1"),$A102-1,0),NA())</f>
        <v>#N/A</v>
      </c>
      <c r="P102" s="24" t="e">
        <f ca="1">IF(ISNUMBER(OFFSET(INDIRECT("'"&amp;'DATA for charts'!P$5&amp;"'!$c1"),$A102-1,0)),OFFSET(INDIRECT("'"&amp;'DATA for charts'!P$5&amp;"'!$c1"),$A102-1,0),NA())</f>
        <v>#N/A</v>
      </c>
      <c r="Q102" s="24" t="e">
        <f ca="1">IF(ISNUMBER(OFFSET(INDIRECT("'"&amp;'DATA for charts'!Q$5&amp;"'!$c1"),$A102-1,0)),OFFSET(INDIRECT("'"&amp;'DATA for charts'!Q$5&amp;"'!$c1"),$A102-1,0),NA())</f>
        <v>#N/A</v>
      </c>
      <c r="R102" s="24" t="e">
        <f ca="1">IF(ISNUMBER(OFFSET(INDIRECT("'"&amp;'DATA for charts'!R$5&amp;"'!$c1"),$A102-1,0)),OFFSET(INDIRECT("'"&amp;'DATA for charts'!R$5&amp;"'!$c1"),$A102-1,0),NA())</f>
        <v>#N/A</v>
      </c>
      <c r="S102" s="24" t="e">
        <f ca="1">IF(ISNUMBER(OFFSET(INDIRECT("'"&amp;'DATA for charts'!S$5&amp;"'!$c1"),$A102-1,0)),OFFSET(INDIRECT("'"&amp;'DATA for charts'!S$5&amp;"'!$c1"),$A102-1,0),NA())</f>
        <v>#N/A</v>
      </c>
      <c r="T102" s="22" t="e">
        <f t="shared" ca="1" si="156"/>
        <v>#N/A</v>
      </c>
      <c r="U102" s="22" t="e">
        <f t="shared" ca="1" si="157"/>
        <v>#N/A</v>
      </c>
      <c r="V102" s="22" t="e">
        <f t="shared" ca="1" si="158"/>
        <v>#N/A</v>
      </c>
      <c r="W102" s="20"/>
      <c r="X102" s="148" t="s">
        <v>431</v>
      </c>
      <c r="Y102" s="24">
        <f t="shared" ref="Y102:AO102" ca="1" si="168">IF(AND(ISNUMBER(C45),ISNUMBER(C21)),C45-C21,NA())</f>
        <v>-2.3239999999999998</v>
      </c>
      <c r="Z102" s="24">
        <f t="shared" ca="1" si="168"/>
        <v>-2.6138637059533698</v>
      </c>
      <c r="AA102" s="24">
        <f t="shared" ca="1" si="168"/>
        <v>-2.4559999999999995</v>
      </c>
      <c r="AB102" s="24">
        <f t="shared" ca="1" si="168"/>
        <v>-2.6606876683061103</v>
      </c>
      <c r="AC102" s="24">
        <f t="shared" ca="1" si="168"/>
        <v>-2.7773000000000003</v>
      </c>
      <c r="AD102" s="24">
        <f t="shared" ca="1" si="168"/>
        <v>-2.6895200000000008</v>
      </c>
      <c r="AE102" s="24" t="e">
        <f t="shared" ca="1" si="168"/>
        <v>#N/A</v>
      </c>
      <c r="AF102" s="24" t="e">
        <f t="shared" ca="1" si="168"/>
        <v>#N/A</v>
      </c>
      <c r="AG102" s="24" t="e">
        <f t="shared" ca="1" si="168"/>
        <v>#N/A</v>
      </c>
      <c r="AH102" s="24" t="e">
        <f t="shared" ca="1" si="168"/>
        <v>#N/A</v>
      </c>
      <c r="AI102" s="24" t="e">
        <f t="shared" ca="1" si="168"/>
        <v>#N/A</v>
      </c>
      <c r="AJ102" s="24" t="e">
        <f t="shared" ca="1" si="168"/>
        <v>#N/A</v>
      </c>
      <c r="AK102" s="24" t="e">
        <f t="shared" ca="1" si="168"/>
        <v>#N/A</v>
      </c>
      <c r="AL102" s="24" t="e">
        <f t="shared" ca="1" si="168"/>
        <v>#N/A</v>
      </c>
      <c r="AM102" s="24" t="e">
        <f t="shared" ca="1" si="168"/>
        <v>#N/A</v>
      </c>
      <c r="AN102" s="24" t="e">
        <f t="shared" ca="1" si="168"/>
        <v>#N/A</v>
      </c>
      <c r="AO102" s="24" t="e">
        <f t="shared" ca="1" si="168"/>
        <v>#N/A</v>
      </c>
      <c r="AP102" s="24" t="e">
        <f ca="1">MIN(Y102:AN102)</f>
        <v>#N/A</v>
      </c>
      <c r="AQ102" s="24" t="e">
        <f ca="1">MAX(Y102:AN102)</f>
        <v>#N/A</v>
      </c>
    </row>
    <row r="103" spans="1:43" s="1" customFormat="1" ht="63.75">
      <c r="A103" s="220">
        <f t="shared" ref="A103:A111" si="169">A102+1</f>
        <v>107</v>
      </c>
      <c r="B103" s="148" t="s">
        <v>401</v>
      </c>
      <c r="C103" s="24">
        <f ca="1">IF(ISNUMBER(OFFSET(INDIRECT("'"&amp;'DATA for charts'!C$5&amp;"'!$c1"),$A103-1,0)),OFFSET(INDIRECT("'"&amp;'DATA for charts'!C$5&amp;"'!$c1"),$A103-1,0),NA())</f>
        <v>7.63</v>
      </c>
      <c r="D103" s="24">
        <f ca="1">IF(ISNUMBER(OFFSET(INDIRECT("'"&amp;'DATA for charts'!D$5&amp;"'!$c1"),$A103-1,0)),OFFSET(INDIRECT("'"&amp;'DATA for charts'!D$5&amp;"'!$c1"),$A103-1,0),NA())</f>
        <v>8.0451020885114097</v>
      </c>
      <c r="E103" s="24">
        <f ca="1">IF(ISNUMBER(OFFSET(INDIRECT("'"&amp;'DATA for charts'!E$5&amp;"'!$c1"),$A103-1,0)),OFFSET(INDIRECT("'"&amp;'DATA for charts'!E$5&amp;"'!$c1"),$A103-1,0),NA())</f>
        <v>8.6609999999999996</v>
      </c>
      <c r="F103" s="24">
        <f ca="1">IF(ISNUMBER(OFFSET(INDIRECT("'"&amp;'DATA for charts'!F$5&amp;"'!$c1"),$A103-1,0)),OFFSET(INDIRECT("'"&amp;'DATA for charts'!F$5&amp;"'!$c1"),$A103-1,0),NA())</f>
        <v>8.0803328332046007</v>
      </c>
      <c r="G103" s="24">
        <f ca="1">IF(ISNUMBER(OFFSET(INDIRECT("'"&amp;'DATA for charts'!G$5&amp;"'!$c1"),$A103-1,0)),OFFSET(INDIRECT("'"&amp;'DATA for charts'!G$5&amp;"'!$c1"),$A103-1,0),NA())</f>
        <v>8.2121999999999993</v>
      </c>
      <c r="H103" s="24">
        <f ca="1">IF(ISNUMBER(OFFSET(INDIRECT("'"&amp;'DATA for charts'!H$5&amp;"'!$c1"),$A103-1,0)),OFFSET(INDIRECT("'"&amp;'DATA for charts'!H$5&amp;"'!$c1"),$A103-1,0),NA())</f>
        <v>8.4449300000000012</v>
      </c>
      <c r="I103" s="24" t="e">
        <f ca="1">IF(ISNUMBER(OFFSET(INDIRECT("'"&amp;'DATA for charts'!I$5&amp;"'!$c1"),$A103-1,0)),OFFSET(INDIRECT("'"&amp;'DATA for charts'!I$5&amp;"'!$c1"),$A103-1,0),NA())</f>
        <v>#N/A</v>
      </c>
      <c r="J103" s="24" t="e">
        <f ca="1">IF(ISNUMBER(OFFSET(INDIRECT("'"&amp;'DATA for charts'!J$5&amp;"'!$c1"),$A103-1,0)),OFFSET(INDIRECT("'"&amp;'DATA for charts'!J$5&amp;"'!$c1"),$A103-1,0),NA())</f>
        <v>#N/A</v>
      </c>
      <c r="K103" s="24" t="e">
        <f ca="1">IF(ISNUMBER(OFFSET(INDIRECT("'"&amp;'DATA for charts'!K$5&amp;"'!$c1"),$A103-1,0)),OFFSET(INDIRECT("'"&amp;'DATA for charts'!K$5&amp;"'!$c1"),$A103-1,0),NA())</f>
        <v>#N/A</v>
      </c>
      <c r="L103" s="24" t="e">
        <f ca="1">IF(ISNUMBER(OFFSET(INDIRECT("'"&amp;'DATA for charts'!L$5&amp;"'!$c1"),$A103-1,0)),OFFSET(INDIRECT("'"&amp;'DATA for charts'!L$5&amp;"'!$c1"),$A103-1,0),NA())</f>
        <v>#N/A</v>
      </c>
      <c r="M103" s="24" t="e">
        <f ca="1">IF(ISNUMBER(OFFSET(INDIRECT("'"&amp;'DATA for charts'!M$5&amp;"'!$c1"),$A103-1,0)),OFFSET(INDIRECT("'"&amp;'DATA for charts'!M$5&amp;"'!$c1"),$A103-1,0),NA())</f>
        <v>#N/A</v>
      </c>
      <c r="N103" s="24" t="e">
        <f ca="1">IF(ISNUMBER(OFFSET(INDIRECT("'"&amp;'DATA for charts'!N$5&amp;"'!$c1"),$A103-1,0)),OFFSET(INDIRECT("'"&amp;'DATA for charts'!N$5&amp;"'!$c1"),$A103-1,0),NA())</f>
        <v>#N/A</v>
      </c>
      <c r="O103" s="24" t="e">
        <f ca="1">IF(ISNUMBER(OFFSET(INDIRECT("'"&amp;'DATA for charts'!O$5&amp;"'!$c1"),$A103-1,0)),OFFSET(INDIRECT("'"&amp;'DATA for charts'!O$5&amp;"'!$c1"),$A103-1,0),NA())</f>
        <v>#N/A</v>
      </c>
      <c r="P103" s="24" t="e">
        <f ca="1">IF(ISNUMBER(OFFSET(INDIRECT("'"&amp;'DATA for charts'!P$5&amp;"'!$c1"),$A103-1,0)),OFFSET(INDIRECT("'"&amp;'DATA for charts'!P$5&amp;"'!$c1"),$A103-1,0),NA())</f>
        <v>#N/A</v>
      </c>
      <c r="Q103" s="24" t="e">
        <f ca="1">IF(ISNUMBER(OFFSET(INDIRECT("'"&amp;'DATA for charts'!Q$5&amp;"'!$c1"),$A103-1,0)),OFFSET(INDIRECT("'"&amp;'DATA for charts'!Q$5&amp;"'!$c1"),$A103-1,0),NA())</f>
        <v>#N/A</v>
      </c>
      <c r="R103" s="24" t="e">
        <f ca="1">IF(ISNUMBER(OFFSET(INDIRECT("'"&amp;'DATA for charts'!R$5&amp;"'!$c1"),$A103-1,0)),OFFSET(INDIRECT("'"&amp;'DATA for charts'!R$5&amp;"'!$c1"),$A103-1,0),NA())</f>
        <v>#N/A</v>
      </c>
      <c r="S103" s="24" t="e">
        <f ca="1">IF(ISNUMBER(OFFSET(INDIRECT("'"&amp;'DATA for charts'!S$5&amp;"'!$c1"),$A103-1,0)),OFFSET(INDIRECT("'"&amp;'DATA for charts'!S$5&amp;"'!$c1"),$A103-1,0),NA())</f>
        <v>#N/A</v>
      </c>
      <c r="T103" s="22" t="e">
        <f t="shared" ca="1" si="156"/>
        <v>#N/A</v>
      </c>
      <c r="U103" s="22" t="e">
        <f t="shared" ca="1" si="157"/>
        <v>#N/A</v>
      </c>
      <c r="V103" s="22" t="e">
        <f t="shared" ca="1" si="158"/>
        <v>#N/A</v>
      </c>
      <c r="W103" s="20"/>
      <c r="X103" s="148" t="s">
        <v>594</v>
      </c>
      <c r="Y103" s="24">
        <f t="shared" ref="Y103:AO103" ca="1" si="170">IF(AND(ISNUMBER(C47),ISNUMBER(C45)),C47-C45,NA())</f>
        <v>1.774</v>
      </c>
      <c r="Z103" s="24">
        <f t="shared" ca="1" si="170"/>
        <v>1.5771772230612799</v>
      </c>
      <c r="AA103" s="24">
        <f t="shared" ca="1" si="170"/>
        <v>1.6679999999999999</v>
      </c>
      <c r="AB103" s="24">
        <f t="shared" ca="1" si="170"/>
        <v>1.6728234007459426</v>
      </c>
      <c r="AC103" s="24">
        <f t="shared" ca="1" si="170"/>
        <v>1.7150000000000001</v>
      </c>
      <c r="AD103" s="24">
        <f t="shared" ca="1" si="170"/>
        <v>1.79267</v>
      </c>
      <c r="AE103" s="24" t="e">
        <f t="shared" ca="1" si="170"/>
        <v>#N/A</v>
      </c>
      <c r="AF103" s="24" t="e">
        <f t="shared" ca="1" si="170"/>
        <v>#N/A</v>
      </c>
      <c r="AG103" s="24" t="e">
        <f t="shared" ca="1" si="170"/>
        <v>#N/A</v>
      </c>
      <c r="AH103" s="24" t="e">
        <f t="shared" ca="1" si="170"/>
        <v>#N/A</v>
      </c>
      <c r="AI103" s="24" t="e">
        <f t="shared" ca="1" si="170"/>
        <v>#N/A</v>
      </c>
      <c r="AJ103" s="24" t="e">
        <f t="shared" ca="1" si="170"/>
        <v>#N/A</v>
      </c>
      <c r="AK103" s="24" t="e">
        <f t="shared" ca="1" si="170"/>
        <v>#N/A</v>
      </c>
      <c r="AL103" s="24" t="e">
        <f t="shared" ca="1" si="170"/>
        <v>#N/A</v>
      </c>
      <c r="AM103" s="24" t="e">
        <f t="shared" ca="1" si="170"/>
        <v>#N/A</v>
      </c>
      <c r="AN103" s="24" t="e">
        <f t="shared" ca="1" si="170"/>
        <v>#N/A</v>
      </c>
      <c r="AO103" s="24" t="e">
        <f t="shared" ca="1" si="170"/>
        <v>#N/A</v>
      </c>
      <c r="AP103" s="24" t="e">
        <f ca="1">MIN(Y103:AN103)</f>
        <v>#N/A</v>
      </c>
      <c r="AQ103" s="24" t="e">
        <f ca="1">MAX(Y103:AN103)</f>
        <v>#N/A</v>
      </c>
    </row>
    <row r="104" spans="1:43" s="1" customFormat="1" ht="51">
      <c r="A104" s="220">
        <f t="shared" si="169"/>
        <v>108</v>
      </c>
      <c r="B104" s="148" t="s">
        <v>402</v>
      </c>
      <c r="C104" s="24">
        <f ca="1">IF(ISNUMBER(OFFSET(INDIRECT("'"&amp;'DATA for charts'!C$5&amp;"'!$c1"),$A104-1,0)),OFFSET(INDIRECT("'"&amp;'DATA for charts'!C$5&amp;"'!$c1"),$A104-1,0),NA())</f>
        <v>6.399</v>
      </c>
      <c r="D104" s="24">
        <f ca="1">IF(ISNUMBER(OFFSET(INDIRECT("'"&amp;'DATA for charts'!D$5&amp;"'!$c1"),$A104-1,0)),OFFSET(INDIRECT("'"&amp;'DATA for charts'!D$5&amp;"'!$c1"),$A104-1,0),NA())</f>
        <v>6.8344706939241542</v>
      </c>
      <c r="E104" s="24">
        <f ca="1">IF(ISNUMBER(OFFSET(INDIRECT("'"&amp;'DATA for charts'!E$5&amp;"'!$c1"),$A104-1,0)),OFFSET(INDIRECT("'"&amp;'DATA for charts'!E$5&amp;"'!$c1"),$A104-1,0),NA())</f>
        <v>7.4329999999999998</v>
      </c>
      <c r="F104" s="24">
        <f ca="1">IF(ISNUMBER(OFFSET(INDIRECT("'"&amp;'DATA for charts'!F$5&amp;"'!$c1"),$A104-1,0)),OFFSET(INDIRECT("'"&amp;'DATA for charts'!F$5&amp;"'!$c1"),$A104-1,0),NA())</f>
        <v>6.9057983756705283</v>
      </c>
      <c r="G104" s="24">
        <f ca="1">IF(ISNUMBER(OFFSET(INDIRECT("'"&amp;'DATA for charts'!G$5&amp;"'!$c1"),$A104-1,0)),OFFSET(INDIRECT("'"&amp;'DATA for charts'!G$5&amp;"'!$c1"),$A104-1,0),NA())</f>
        <v>7.0270000000000001</v>
      </c>
      <c r="H104" s="24">
        <f ca="1">IF(ISNUMBER(OFFSET(INDIRECT("'"&amp;'DATA for charts'!H$5&amp;"'!$c1"),$A104-1,0)),OFFSET(INDIRECT("'"&amp;'DATA for charts'!H$5&amp;"'!$c1"),$A104-1,0),NA())</f>
        <v>7.2363500000000007</v>
      </c>
      <c r="I104" s="24" t="e">
        <f ca="1">IF(ISNUMBER(OFFSET(INDIRECT("'"&amp;'DATA for charts'!I$5&amp;"'!$c1"),$A104-1,0)),OFFSET(INDIRECT("'"&amp;'DATA for charts'!I$5&amp;"'!$c1"),$A104-1,0),NA())</f>
        <v>#N/A</v>
      </c>
      <c r="J104" s="24" t="e">
        <f ca="1">IF(ISNUMBER(OFFSET(INDIRECT("'"&amp;'DATA for charts'!J$5&amp;"'!$c1"),$A104-1,0)),OFFSET(INDIRECT("'"&amp;'DATA for charts'!J$5&amp;"'!$c1"),$A104-1,0),NA())</f>
        <v>#N/A</v>
      </c>
      <c r="K104" s="24" t="e">
        <f ca="1">IF(ISNUMBER(OFFSET(INDIRECT("'"&amp;'DATA for charts'!K$5&amp;"'!$c1"),$A104-1,0)),OFFSET(INDIRECT("'"&amp;'DATA for charts'!K$5&amp;"'!$c1"),$A104-1,0),NA())</f>
        <v>#N/A</v>
      </c>
      <c r="L104" s="24" t="e">
        <f ca="1">IF(ISNUMBER(OFFSET(INDIRECT("'"&amp;'DATA for charts'!L$5&amp;"'!$c1"),$A104-1,0)),OFFSET(INDIRECT("'"&amp;'DATA for charts'!L$5&amp;"'!$c1"),$A104-1,0),NA())</f>
        <v>#N/A</v>
      </c>
      <c r="M104" s="24" t="e">
        <f ca="1">IF(ISNUMBER(OFFSET(INDIRECT("'"&amp;'DATA for charts'!M$5&amp;"'!$c1"),$A104-1,0)),OFFSET(INDIRECT("'"&amp;'DATA for charts'!M$5&amp;"'!$c1"),$A104-1,0),NA())</f>
        <v>#N/A</v>
      </c>
      <c r="N104" s="24" t="e">
        <f ca="1">IF(ISNUMBER(OFFSET(INDIRECT("'"&amp;'DATA for charts'!N$5&amp;"'!$c1"),$A104-1,0)),OFFSET(INDIRECT("'"&amp;'DATA for charts'!N$5&amp;"'!$c1"),$A104-1,0),NA())</f>
        <v>#N/A</v>
      </c>
      <c r="O104" s="24" t="e">
        <f ca="1">IF(ISNUMBER(OFFSET(INDIRECT("'"&amp;'DATA for charts'!O$5&amp;"'!$c1"),$A104-1,0)),OFFSET(INDIRECT("'"&amp;'DATA for charts'!O$5&amp;"'!$c1"),$A104-1,0),NA())</f>
        <v>#N/A</v>
      </c>
      <c r="P104" s="24" t="e">
        <f ca="1">IF(ISNUMBER(OFFSET(INDIRECT("'"&amp;'DATA for charts'!P$5&amp;"'!$c1"),$A104-1,0)),OFFSET(INDIRECT("'"&amp;'DATA for charts'!P$5&amp;"'!$c1"),$A104-1,0),NA())</f>
        <v>#N/A</v>
      </c>
      <c r="Q104" s="24" t="e">
        <f ca="1">IF(ISNUMBER(OFFSET(INDIRECT("'"&amp;'DATA for charts'!Q$5&amp;"'!$c1"),$A104-1,0)),OFFSET(INDIRECT("'"&amp;'DATA for charts'!Q$5&amp;"'!$c1"),$A104-1,0),NA())</f>
        <v>#N/A</v>
      </c>
      <c r="R104" s="24" t="e">
        <f ca="1">IF(ISNUMBER(OFFSET(INDIRECT("'"&amp;'DATA for charts'!R$5&amp;"'!$c1"),$A104-1,0)),OFFSET(INDIRECT("'"&amp;'DATA for charts'!R$5&amp;"'!$c1"),$A104-1,0),NA())</f>
        <v>#N/A</v>
      </c>
      <c r="S104" s="24" t="e">
        <f ca="1">IF(ISNUMBER(OFFSET(INDIRECT("'"&amp;'DATA for charts'!S$5&amp;"'!$c1"),$A104-1,0)),OFFSET(INDIRECT("'"&amp;'DATA for charts'!S$5&amp;"'!$c1"),$A104-1,0),NA())</f>
        <v>#N/A</v>
      </c>
      <c r="T104" s="22" t="e">
        <f t="shared" ca="1" si="156"/>
        <v>#N/A</v>
      </c>
      <c r="U104" s="22" t="e">
        <f t="shared" ca="1" si="157"/>
        <v>#N/A</v>
      </c>
      <c r="V104" s="22" t="e">
        <f t="shared" ca="1" si="158"/>
        <v>#N/A</v>
      </c>
      <c r="W104" s="20"/>
      <c r="X104" s="148" t="s">
        <v>528</v>
      </c>
      <c r="Y104" s="24">
        <f t="shared" ref="Y104:AO104" ca="1" si="171">IF(AND(ISNUMBER(C46),ISNUMBER(C45)),C46-C45,NA())</f>
        <v>0.43699999999999983</v>
      </c>
      <c r="Z104" s="24">
        <f t="shared" ca="1" si="171"/>
        <v>0.26879106454496005</v>
      </c>
      <c r="AA104" s="24">
        <f t="shared" ca="1" si="171"/>
        <v>0.26900000000000013</v>
      </c>
      <c r="AB104" s="24">
        <f t="shared" ca="1" si="171"/>
        <v>0.29205026709162252</v>
      </c>
      <c r="AC104" s="24">
        <f t="shared" ca="1" si="171"/>
        <v>0.48250000000000015</v>
      </c>
      <c r="AD104" s="24">
        <f t="shared" ca="1" si="171"/>
        <v>0.31776000000000004</v>
      </c>
      <c r="AE104" s="24" t="e">
        <f t="shared" ca="1" si="171"/>
        <v>#N/A</v>
      </c>
      <c r="AF104" s="24" t="e">
        <f t="shared" ca="1" si="171"/>
        <v>#N/A</v>
      </c>
      <c r="AG104" s="24" t="e">
        <f t="shared" ca="1" si="171"/>
        <v>#N/A</v>
      </c>
      <c r="AH104" s="24" t="e">
        <f t="shared" ca="1" si="171"/>
        <v>#N/A</v>
      </c>
      <c r="AI104" s="24" t="e">
        <f t="shared" ca="1" si="171"/>
        <v>#N/A</v>
      </c>
      <c r="AJ104" s="24" t="e">
        <f t="shared" ca="1" si="171"/>
        <v>#N/A</v>
      </c>
      <c r="AK104" s="24" t="e">
        <f t="shared" ca="1" si="171"/>
        <v>#N/A</v>
      </c>
      <c r="AL104" s="24" t="e">
        <f t="shared" ca="1" si="171"/>
        <v>#N/A</v>
      </c>
      <c r="AM104" s="24" t="e">
        <f t="shared" ca="1" si="171"/>
        <v>#N/A</v>
      </c>
      <c r="AN104" s="24" t="e">
        <f t="shared" ca="1" si="171"/>
        <v>#N/A</v>
      </c>
      <c r="AO104" s="24" t="e">
        <f t="shared" ca="1" si="171"/>
        <v>#N/A</v>
      </c>
      <c r="AP104" s="24" t="e">
        <f ca="1">MIN(Y104:AN104)</f>
        <v>#N/A</v>
      </c>
      <c r="AQ104" s="24" t="e">
        <f ca="1">MAX(Y104:AN104)</f>
        <v>#N/A</v>
      </c>
    </row>
    <row r="105" spans="1:43" s="1" customFormat="1" ht="51">
      <c r="A105" s="220">
        <f t="shared" si="169"/>
        <v>109</v>
      </c>
      <c r="B105" s="148" t="s">
        <v>403</v>
      </c>
      <c r="C105" s="24">
        <f ca="1">IF(ISNUMBER(OFFSET(INDIRECT("'"&amp;'DATA for charts'!C$5&amp;"'!$c1"),$A105-1,0)),OFFSET(INDIRECT("'"&amp;'DATA for charts'!C$5&amp;"'!$c1"),$A105-1,0),NA())</f>
        <v>5.1710000000000003</v>
      </c>
      <c r="D105" s="24">
        <f ca="1">IF(ISNUMBER(OFFSET(INDIRECT("'"&amp;'DATA for charts'!D$5&amp;"'!$c1"),$A105-1,0)),OFFSET(INDIRECT("'"&amp;'DATA for charts'!D$5&amp;"'!$c1"),$A105-1,0),NA())</f>
        <v>5.454021732320439</v>
      </c>
      <c r="E105" s="24">
        <f ca="1">IF(ISNUMBER(OFFSET(INDIRECT("'"&amp;'DATA for charts'!E$5&amp;"'!$c1"),$A105-1,0)),OFFSET(INDIRECT("'"&amp;'DATA for charts'!E$5&amp;"'!$c1"),$A105-1,0),NA())</f>
        <v>5.9539999999999997</v>
      </c>
      <c r="F105" s="24">
        <f ca="1">IF(ISNUMBER(OFFSET(INDIRECT("'"&amp;'DATA for charts'!F$5&amp;"'!$c1"),$A105-1,0)),OFFSET(INDIRECT("'"&amp;'DATA for charts'!F$5&amp;"'!$c1"),$A105-1,0),NA())</f>
        <v>5.6201270350178154</v>
      </c>
      <c r="G105" s="24">
        <f ca="1">IF(ISNUMBER(OFFSET(INDIRECT("'"&amp;'DATA for charts'!G$5&amp;"'!$c1"),$A105-1,0)),OFFSET(INDIRECT("'"&amp;'DATA for charts'!G$5&amp;"'!$c1"),$A105-1,0),NA())</f>
        <v>5.5449000000000002</v>
      </c>
      <c r="H105" s="24">
        <f ca="1">IF(ISNUMBER(OFFSET(INDIRECT("'"&amp;'DATA for charts'!H$5&amp;"'!$c1"),$A105-1,0)),OFFSET(INDIRECT("'"&amp;'DATA for charts'!H$5&amp;"'!$c1"),$A105-1,0),NA())</f>
        <v>5.85053</v>
      </c>
      <c r="I105" s="24" t="e">
        <f ca="1">IF(ISNUMBER(OFFSET(INDIRECT("'"&amp;'DATA for charts'!I$5&amp;"'!$c1"),$A105-1,0)),OFFSET(INDIRECT("'"&amp;'DATA for charts'!I$5&amp;"'!$c1"),$A105-1,0),NA())</f>
        <v>#N/A</v>
      </c>
      <c r="J105" s="24" t="e">
        <f ca="1">IF(ISNUMBER(OFFSET(INDIRECT("'"&amp;'DATA for charts'!J$5&amp;"'!$c1"),$A105-1,0)),OFFSET(INDIRECT("'"&amp;'DATA for charts'!J$5&amp;"'!$c1"),$A105-1,0),NA())</f>
        <v>#N/A</v>
      </c>
      <c r="K105" s="24" t="e">
        <f ca="1">IF(ISNUMBER(OFFSET(INDIRECT("'"&amp;'DATA for charts'!K$5&amp;"'!$c1"),$A105-1,0)),OFFSET(INDIRECT("'"&amp;'DATA for charts'!K$5&amp;"'!$c1"),$A105-1,0),NA())</f>
        <v>#N/A</v>
      </c>
      <c r="L105" s="24" t="e">
        <f ca="1">IF(ISNUMBER(OFFSET(INDIRECT("'"&amp;'DATA for charts'!L$5&amp;"'!$c1"),$A105-1,0)),OFFSET(INDIRECT("'"&amp;'DATA for charts'!L$5&amp;"'!$c1"),$A105-1,0),NA())</f>
        <v>#N/A</v>
      </c>
      <c r="M105" s="24" t="e">
        <f ca="1">IF(ISNUMBER(OFFSET(INDIRECT("'"&amp;'DATA for charts'!M$5&amp;"'!$c1"),$A105-1,0)),OFFSET(INDIRECT("'"&amp;'DATA for charts'!M$5&amp;"'!$c1"),$A105-1,0),NA())</f>
        <v>#N/A</v>
      </c>
      <c r="N105" s="24" t="e">
        <f ca="1">IF(ISNUMBER(OFFSET(INDIRECT("'"&amp;'DATA for charts'!N$5&amp;"'!$c1"),$A105-1,0)),OFFSET(INDIRECT("'"&amp;'DATA for charts'!N$5&amp;"'!$c1"),$A105-1,0),NA())</f>
        <v>#N/A</v>
      </c>
      <c r="O105" s="24" t="e">
        <f ca="1">IF(ISNUMBER(OFFSET(INDIRECT("'"&amp;'DATA for charts'!O$5&amp;"'!$c1"),$A105-1,0)),OFFSET(INDIRECT("'"&amp;'DATA for charts'!O$5&amp;"'!$c1"),$A105-1,0),NA())</f>
        <v>#N/A</v>
      </c>
      <c r="P105" s="24" t="e">
        <f ca="1">IF(ISNUMBER(OFFSET(INDIRECT("'"&amp;'DATA for charts'!P$5&amp;"'!$c1"),$A105-1,0)),OFFSET(INDIRECT("'"&amp;'DATA for charts'!P$5&amp;"'!$c1"),$A105-1,0),NA())</f>
        <v>#N/A</v>
      </c>
      <c r="Q105" s="24" t="e">
        <f ca="1">IF(ISNUMBER(OFFSET(INDIRECT("'"&amp;'DATA for charts'!Q$5&amp;"'!$c1"),$A105-1,0)),OFFSET(INDIRECT("'"&amp;'DATA for charts'!Q$5&amp;"'!$c1"),$A105-1,0),NA())</f>
        <v>#N/A</v>
      </c>
      <c r="R105" s="24" t="e">
        <f ca="1">IF(ISNUMBER(OFFSET(INDIRECT("'"&amp;'DATA for charts'!R$5&amp;"'!$c1"),$A105-1,0)),OFFSET(INDIRECT("'"&amp;'DATA for charts'!R$5&amp;"'!$c1"),$A105-1,0),NA())</f>
        <v>#N/A</v>
      </c>
      <c r="S105" s="24" t="e">
        <f ca="1">IF(ISNUMBER(OFFSET(INDIRECT("'"&amp;'DATA for charts'!S$5&amp;"'!$c1"),$A105-1,0)),OFFSET(INDIRECT("'"&amp;'DATA for charts'!S$5&amp;"'!$c1"),$A105-1,0),NA())</f>
        <v>#N/A</v>
      </c>
      <c r="T105" s="22" t="e">
        <f t="shared" ca="1" si="156"/>
        <v>#N/A</v>
      </c>
      <c r="U105" s="22" t="e">
        <f t="shared" ca="1" si="157"/>
        <v>#N/A</v>
      </c>
      <c r="V105" s="22" t="e">
        <f t="shared" ca="1" si="158"/>
        <v>#N/A</v>
      </c>
      <c r="W105" s="20"/>
      <c r="X105" s="148" t="s">
        <v>595</v>
      </c>
      <c r="Y105" s="24">
        <f t="shared" ref="Y105:AO105" ca="1" si="172">IF(AND(ISNUMBER(C48),ISNUMBER(C47)),C48-C47,NA())</f>
        <v>0.76999999999999957</v>
      </c>
      <c r="Z105" s="24">
        <f t="shared" ca="1" si="172"/>
        <v>0.56757894564055</v>
      </c>
      <c r="AA105" s="24">
        <f t="shared" ca="1" si="172"/>
        <v>0.67399999999999993</v>
      </c>
      <c r="AB105" s="24">
        <f t="shared" ca="1" si="172"/>
        <v>0.65730265982083447</v>
      </c>
      <c r="AC105" s="24">
        <f t="shared" ca="1" si="172"/>
        <v>0.97789999999999955</v>
      </c>
      <c r="AD105" s="24">
        <f t="shared" ca="1" si="172"/>
        <v>0.77740000000000009</v>
      </c>
      <c r="AE105" s="24" t="e">
        <f t="shared" ca="1" si="172"/>
        <v>#N/A</v>
      </c>
      <c r="AF105" s="24" t="e">
        <f t="shared" ca="1" si="172"/>
        <v>#N/A</v>
      </c>
      <c r="AG105" s="24" t="e">
        <f t="shared" ca="1" si="172"/>
        <v>#N/A</v>
      </c>
      <c r="AH105" s="24" t="e">
        <f t="shared" ca="1" si="172"/>
        <v>#N/A</v>
      </c>
      <c r="AI105" s="24" t="e">
        <f t="shared" ca="1" si="172"/>
        <v>#N/A</v>
      </c>
      <c r="AJ105" s="24" t="e">
        <f t="shared" ca="1" si="172"/>
        <v>#N/A</v>
      </c>
      <c r="AK105" s="24" t="e">
        <f t="shared" ca="1" si="172"/>
        <v>#N/A</v>
      </c>
      <c r="AL105" s="24" t="e">
        <f t="shared" ca="1" si="172"/>
        <v>#N/A</v>
      </c>
      <c r="AM105" s="24" t="e">
        <f t="shared" ca="1" si="172"/>
        <v>#N/A</v>
      </c>
      <c r="AN105" s="24" t="e">
        <f t="shared" ca="1" si="172"/>
        <v>#N/A</v>
      </c>
      <c r="AO105" s="24" t="e">
        <f t="shared" ca="1" si="172"/>
        <v>#N/A</v>
      </c>
      <c r="AP105" s="24" t="e">
        <f ca="1">MIN(Y105:AN105)</f>
        <v>#N/A</v>
      </c>
      <c r="AQ105" s="24" t="e">
        <f ca="1">MAX(Y105:AN105)</f>
        <v>#N/A</v>
      </c>
    </row>
    <row r="106" spans="1:43" s="1" customFormat="1" ht="63.75">
      <c r="A106" s="220">
        <f t="shared" si="169"/>
        <v>110</v>
      </c>
      <c r="B106" s="148" t="s">
        <v>404</v>
      </c>
      <c r="C106" s="24" t="e">
        <f ca="1">IF(ISNUMBER(OFFSET(INDIRECT("'"&amp;'DATA for charts'!C$5&amp;"'!$c1"),$A106-1,0)),OFFSET(INDIRECT("'"&amp;'DATA for charts'!C$5&amp;"'!$c1"),$A106-1,0),NA())</f>
        <v>#N/A</v>
      </c>
      <c r="D106" s="24">
        <f ca="1">IF(ISNUMBER(OFFSET(INDIRECT("'"&amp;'DATA for charts'!D$5&amp;"'!$c1"),$A106-1,0)),OFFSET(INDIRECT("'"&amp;'DATA for charts'!D$5&amp;"'!$c1"),$A106-1,0),NA())</f>
        <v>4.1559398833439598</v>
      </c>
      <c r="E106" s="24">
        <f ca="1">IF(ISNUMBER(OFFSET(INDIRECT("'"&amp;'DATA for charts'!E$5&amp;"'!$c1"),$A106-1,0)),OFFSET(INDIRECT("'"&amp;'DATA for charts'!E$5&amp;"'!$c1"),$A106-1,0),NA())</f>
        <v>4.33</v>
      </c>
      <c r="F106" s="24">
        <f ca="1">IF(ISNUMBER(OFFSET(INDIRECT("'"&amp;'DATA for charts'!F$5&amp;"'!$c1"),$A106-1,0)),OFFSET(INDIRECT("'"&amp;'DATA for charts'!F$5&amp;"'!$c1"),$A106-1,0),NA())</f>
        <v>4.5000606601660396</v>
      </c>
      <c r="G106" s="24">
        <f ca="1">IF(ISNUMBER(OFFSET(INDIRECT("'"&amp;'DATA for charts'!G$5&amp;"'!$c1"),$A106-1,0)),OFFSET(INDIRECT("'"&amp;'DATA for charts'!G$5&amp;"'!$c1"),$A106-1,0),NA())</f>
        <v>4.5038999999999998</v>
      </c>
      <c r="H106" s="24">
        <f ca="1">IF(ISNUMBER(OFFSET(INDIRECT("'"&amp;'DATA for charts'!H$5&amp;"'!$c1"),$A106-1,0)),OFFSET(INDIRECT("'"&amp;'DATA for charts'!H$5&amp;"'!$c1"),$A106-1,0),NA())</f>
        <v>4.7206800000000007</v>
      </c>
      <c r="I106" s="24" t="e">
        <f ca="1">IF(ISNUMBER(OFFSET(INDIRECT("'"&amp;'DATA for charts'!I$5&amp;"'!$c1"),$A106-1,0)),OFFSET(INDIRECT("'"&amp;'DATA for charts'!I$5&amp;"'!$c1"),$A106-1,0),NA())</f>
        <v>#N/A</v>
      </c>
      <c r="J106" s="24" t="e">
        <f ca="1">IF(ISNUMBER(OFFSET(INDIRECT("'"&amp;'DATA for charts'!J$5&amp;"'!$c1"),$A106-1,0)),OFFSET(INDIRECT("'"&amp;'DATA for charts'!J$5&amp;"'!$c1"),$A106-1,0),NA())</f>
        <v>#N/A</v>
      </c>
      <c r="K106" s="24" t="e">
        <f ca="1">IF(ISNUMBER(OFFSET(INDIRECT("'"&amp;'DATA for charts'!K$5&amp;"'!$c1"),$A106-1,0)),OFFSET(INDIRECT("'"&amp;'DATA for charts'!K$5&amp;"'!$c1"),$A106-1,0),NA())</f>
        <v>#N/A</v>
      </c>
      <c r="L106" s="24" t="e">
        <f ca="1">IF(ISNUMBER(OFFSET(INDIRECT("'"&amp;'DATA for charts'!L$5&amp;"'!$c1"),$A106-1,0)),OFFSET(INDIRECT("'"&amp;'DATA for charts'!L$5&amp;"'!$c1"),$A106-1,0),NA())</f>
        <v>#N/A</v>
      </c>
      <c r="M106" s="24" t="e">
        <f ca="1">IF(ISNUMBER(OFFSET(INDIRECT("'"&amp;'DATA for charts'!M$5&amp;"'!$c1"),$A106-1,0)),OFFSET(INDIRECT("'"&amp;'DATA for charts'!M$5&amp;"'!$c1"),$A106-1,0),NA())</f>
        <v>#N/A</v>
      </c>
      <c r="N106" s="24" t="e">
        <f ca="1">IF(ISNUMBER(OFFSET(INDIRECT("'"&amp;'DATA for charts'!N$5&amp;"'!$c1"),$A106-1,0)),OFFSET(INDIRECT("'"&amp;'DATA for charts'!N$5&amp;"'!$c1"),$A106-1,0),NA())</f>
        <v>#N/A</v>
      </c>
      <c r="O106" s="24" t="e">
        <f ca="1">IF(ISNUMBER(OFFSET(INDIRECT("'"&amp;'DATA for charts'!O$5&amp;"'!$c1"),$A106-1,0)),OFFSET(INDIRECT("'"&amp;'DATA for charts'!O$5&amp;"'!$c1"),$A106-1,0),NA())</f>
        <v>#N/A</v>
      </c>
      <c r="P106" s="24" t="e">
        <f ca="1">IF(ISNUMBER(OFFSET(INDIRECT("'"&amp;'DATA for charts'!P$5&amp;"'!$c1"),$A106-1,0)),OFFSET(INDIRECT("'"&amp;'DATA for charts'!P$5&amp;"'!$c1"),$A106-1,0),NA())</f>
        <v>#N/A</v>
      </c>
      <c r="Q106" s="24" t="e">
        <f ca="1">IF(ISNUMBER(OFFSET(INDIRECT("'"&amp;'DATA for charts'!Q$5&amp;"'!$c1"),$A106-1,0)),OFFSET(INDIRECT("'"&amp;'DATA for charts'!Q$5&amp;"'!$c1"),$A106-1,0),NA())</f>
        <v>#N/A</v>
      </c>
      <c r="R106" s="24" t="e">
        <f ca="1">IF(ISNUMBER(OFFSET(INDIRECT("'"&amp;'DATA for charts'!R$5&amp;"'!$c1"),$A106-1,0)),OFFSET(INDIRECT("'"&amp;'DATA for charts'!R$5&amp;"'!$c1"),$A106-1,0),NA())</f>
        <v>#N/A</v>
      </c>
      <c r="S106" s="24" t="e">
        <f ca="1">IF(ISNUMBER(OFFSET(INDIRECT("'"&amp;'DATA for charts'!S$5&amp;"'!$c1"),$A106-1,0)),OFFSET(INDIRECT("'"&amp;'DATA for charts'!S$5&amp;"'!$c1"),$A106-1,0),NA())</f>
        <v>#N/A</v>
      </c>
      <c r="T106" s="22" t="e">
        <f t="shared" ca="1" si="156"/>
        <v>#N/A</v>
      </c>
      <c r="U106" s="22" t="e">
        <f t="shared" ca="1" si="157"/>
        <v>#N/A</v>
      </c>
      <c r="V106" s="22" t="e">
        <f t="shared" ca="1" si="158"/>
        <v>#N/A</v>
      </c>
      <c r="W106" s="20"/>
      <c r="X106" s="148" t="s">
        <v>529</v>
      </c>
      <c r="Y106" s="24">
        <f t="shared" ref="Y106:AO106" ca="1" si="173">IF(AND(ISNUMBER(C49),ISNUMBER(C45)),C49-C45,NA())</f>
        <v>-0.33699999999999997</v>
      </c>
      <c r="Z106" s="24">
        <f t="shared" ca="1" si="173"/>
        <v>-0.51565533291160015</v>
      </c>
      <c r="AA106" s="24">
        <f t="shared" ca="1" si="173"/>
        <v>-0.44199999999999995</v>
      </c>
      <c r="AB106" s="24">
        <f t="shared" ca="1" si="173"/>
        <v>-0.59630196186502449</v>
      </c>
      <c r="AC106" s="24">
        <f t="shared" ca="1" si="173"/>
        <v>-0.57000000000000006</v>
      </c>
      <c r="AD106" s="24">
        <f t="shared" ca="1" si="173"/>
        <v>-0.64490000000000003</v>
      </c>
      <c r="AE106" s="24" t="e">
        <f t="shared" ca="1" si="173"/>
        <v>#N/A</v>
      </c>
      <c r="AF106" s="24" t="e">
        <f t="shared" ca="1" si="173"/>
        <v>#N/A</v>
      </c>
      <c r="AG106" s="24" t="e">
        <f t="shared" ca="1" si="173"/>
        <v>#N/A</v>
      </c>
      <c r="AH106" s="24" t="e">
        <f t="shared" ca="1" si="173"/>
        <v>#N/A</v>
      </c>
      <c r="AI106" s="24" t="e">
        <f t="shared" ca="1" si="173"/>
        <v>#N/A</v>
      </c>
      <c r="AJ106" s="24" t="e">
        <f t="shared" ca="1" si="173"/>
        <v>#N/A</v>
      </c>
      <c r="AK106" s="24" t="e">
        <f t="shared" ca="1" si="173"/>
        <v>#N/A</v>
      </c>
      <c r="AL106" s="24" t="e">
        <f t="shared" ca="1" si="173"/>
        <v>#N/A</v>
      </c>
      <c r="AM106" s="24" t="e">
        <f t="shared" ca="1" si="173"/>
        <v>#N/A</v>
      </c>
      <c r="AN106" s="24" t="e">
        <f t="shared" ca="1" si="173"/>
        <v>#N/A</v>
      </c>
      <c r="AO106" s="24" t="e">
        <f t="shared" ca="1" si="173"/>
        <v>#N/A</v>
      </c>
      <c r="AP106" s="24" t="e">
        <f ca="1">MIN(Y106:AN106)</f>
        <v>#N/A</v>
      </c>
      <c r="AQ106" s="24" t="e">
        <f ca="1">MAX(Y106:AN106)</f>
        <v>#N/A</v>
      </c>
    </row>
    <row r="107" spans="1:43" s="1" customFormat="1" ht="38.25">
      <c r="A107" s="220">
        <f t="shared" si="169"/>
        <v>111</v>
      </c>
      <c r="B107" s="477" t="s">
        <v>794</v>
      </c>
      <c r="C107" s="24">
        <f ca="1">IF(ISNUMBER(OFFSET(INDIRECT("'"&amp;'DATA for charts'!C$5&amp;"'!$c1"),$A107-1,0)),OFFSET(INDIRECT("'"&amp;'DATA for charts'!C$5&amp;"'!$c1"),$A107-1,0),NA())</f>
        <v>3.7429999999999999</v>
      </c>
      <c r="D107" s="24">
        <f ca="1">IF(ISNUMBER(OFFSET(INDIRECT("'"&amp;'DATA for charts'!D$5&amp;"'!$c1"),$A107-1,0)),OFFSET(INDIRECT("'"&amp;'DATA for charts'!D$5&amp;"'!$c1"),$A107-1,0),NA())</f>
        <v>3.990439257997231</v>
      </c>
      <c r="E107" s="24">
        <f ca="1">IF(ISNUMBER(OFFSET(INDIRECT("'"&amp;'DATA for charts'!E$5&amp;"'!$c1"),$A107-1,0)),OFFSET(INDIRECT("'"&amp;'DATA for charts'!E$5&amp;"'!$c1"),$A107-1,0),NA())</f>
        <v>3.375</v>
      </c>
      <c r="F107" s="24">
        <f ca="1">IF(ISNUMBER(OFFSET(INDIRECT("'"&amp;'DATA for charts'!F$5&amp;"'!$c1"),$A107-1,0)),OFFSET(INDIRECT("'"&amp;'DATA for charts'!F$5&amp;"'!$c1"),$A107-1,0),NA())</f>
        <v>3.9624785764526962</v>
      </c>
      <c r="G107" s="24">
        <f ca="1">IF(ISNUMBER(OFFSET(INDIRECT("'"&amp;'DATA for charts'!G$5&amp;"'!$c1"),$A107-1,0)),OFFSET(INDIRECT("'"&amp;'DATA for charts'!G$5&amp;"'!$c1"),$A107-1,0),NA())</f>
        <v>3.8502999999999998</v>
      </c>
      <c r="H107" s="24">
        <f ca="1">IF(ISNUMBER(OFFSET(INDIRECT("'"&amp;'DATA for charts'!H$5&amp;"'!$c1"),$A107-1,0)),OFFSET(INDIRECT("'"&amp;'DATA for charts'!H$5&amp;"'!$c1"),$A107-1,0),NA())</f>
        <v>3.8709099999999999</v>
      </c>
      <c r="I107" s="24" t="e">
        <f ca="1">IF(ISNUMBER(OFFSET(INDIRECT("'"&amp;'DATA for charts'!I$5&amp;"'!$c1"),$A107-1,0)),OFFSET(INDIRECT("'"&amp;'DATA for charts'!I$5&amp;"'!$c1"),$A107-1,0),NA())</f>
        <v>#N/A</v>
      </c>
      <c r="J107" s="24" t="e">
        <f ca="1">IF(ISNUMBER(OFFSET(INDIRECT("'"&amp;'DATA for charts'!J$5&amp;"'!$c1"),$A107-1,0)),OFFSET(INDIRECT("'"&amp;'DATA for charts'!J$5&amp;"'!$c1"),$A107-1,0),NA())</f>
        <v>#N/A</v>
      </c>
      <c r="K107" s="24" t="e">
        <f ca="1">IF(ISNUMBER(OFFSET(INDIRECT("'"&amp;'DATA for charts'!K$5&amp;"'!$c1"),$A107-1,0)),OFFSET(INDIRECT("'"&amp;'DATA for charts'!K$5&amp;"'!$c1"),$A107-1,0),NA())</f>
        <v>#N/A</v>
      </c>
      <c r="L107" s="24" t="e">
        <f ca="1">IF(ISNUMBER(OFFSET(INDIRECT("'"&amp;'DATA for charts'!L$5&amp;"'!$c1"),$A107-1,0)),OFFSET(INDIRECT("'"&amp;'DATA for charts'!L$5&amp;"'!$c1"),$A107-1,0),NA())</f>
        <v>#N/A</v>
      </c>
      <c r="M107" s="24" t="e">
        <f ca="1">IF(ISNUMBER(OFFSET(INDIRECT("'"&amp;'DATA for charts'!M$5&amp;"'!$c1"),$A107-1,0)),OFFSET(INDIRECT("'"&amp;'DATA for charts'!M$5&amp;"'!$c1"),$A107-1,0),NA())</f>
        <v>#N/A</v>
      </c>
      <c r="N107" s="24" t="e">
        <f ca="1">IF(ISNUMBER(OFFSET(INDIRECT("'"&amp;'DATA for charts'!N$5&amp;"'!$c1"),$A107-1,0)),OFFSET(INDIRECT("'"&amp;'DATA for charts'!N$5&amp;"'!$c1"),$A107-1,0),NA())</f>
        <v>#N/A</v>
      </c>
      <c r="O107" s="24" t="e">
        <f ca="1">IF(ISNUMBER(OFFSET(INDIRECT("'"&amp;'DATA for charts'!O$5&amp;"'!$c1"),$A107-1,0)),OFFSET(INDIRECT("'"&amp;'DATA for charts'!O$5&amp;"'!$c1"),$A107-1,0),NA())</f>
        <v>#N/A</v>
      </c>
      <c r="P107" s="24" t="e">
        <f ca="1">IF(ISNUMBER(OFFSET(INDIRECT("'"&amp;'DATA for charts'!P$5&amp;"'!$c1"),$A107-1,0)),OFFSET(INDIRECT("'"&amp;'DATA for charts'!P$5&amp;"'!$c1"),$A107-1,0),NA())</f>
        <v>#N/A</v>
      </c>
      <c r="Q107" s="24" t="e">
        <f ca="1">IF(ISNUMBER(OFFSET(INDIRECT("'"&amp;'DATA for charts'!Q$5&amp;"'!$c1"),$A107-1,0)),OFFSET(INDIRECT("'"&amp;'DATA for charts'!Q$5&amp;"'!$c1"),$A107-1,0),NA())</f>
        <v>#N/A</v>
      </c>
      <c r="R107" s="24" t="e">
        <f ca="1">IF(ISNUMBER(OFFSET(INDIRECT("'"&amp;'DATA for charts'!R$5&amp;"'!$c1"),$A107-1,0)),OFFSET(INDIRECT("'"&amp;'DATA for charts'!R$5&amp;"'!$c1"),$A107-1,0),NA())</f>
        <v>#N/A</v>
      </c>
      <c r="S107" s="24" t="e">
        <f ca="1">IF(ISNUMBER(OFFSET(INDIRECT("'"&amp;'DATA for charts'!S$5&amp;"'!$c1"),$A107-1,0)),OFFSET(INDIRECT("'"&amp;'DATA for charts'!S$5&amp;"'!$c1"),$A107-1,0),NA())</f>
        <v>#N/A</v>
      </c>
      <c r="T107" s="22" t="e">
        <f t="shared" ref="T107:T109" ca="1" si="174">MIN(C107:J107)</f>
        <v>#N/A</v>
      </c>
      <c r="U107" s="22" t="e">
        <f t="shared" ref="U107:U109" ca="1" si="175">MAX(C107:J107)</f>
        <v>#N/A</v>
      </c>
      <c r="V107" s="22" t="e">
        <f t="shared" ref="V107:V109" ca="1" si="176">AVERAGE(C107:J107)</f>
        <v>#N/A</v>
      </c>
      <c r="W107" s="20"/>
      <c r="X107" s="148"/>
      <c r="Y107" s="24"/>
      <c r="Z107" s="24"/>
      <c r="AA107" s="24"/>
      <c r="AB107" s="24"/>
      <c r="AC107" s="24"/>
      <c r="AD107" s="24"/>
      <c r="AE107" s="24"/>
      <c r="AF107" s="24"/>
      <c r="AG107" s="24"/>
      <c r="AH107" s="24"/>
      <c r="AI107" s="24"/>
      <c r="AJ107" s="24"/>
      <c r="AK107" s="24"/>
      <c r="AL107" s="24"/>
      <c r="AM107" s="24"/>
      <c r="AN107" s="24"/>
      <c r="AO107" s="24"/>
      <c r="AP107" s="24"/>
      <c r="AQ107" s="24"/>
    </row>
    <row r="108" spans="1:43" s="1" customFormat="1" ht="51">
      <c r="A108" s="220">
        <f t="shared" si="169"/>
        <v>112</v>
      </c>
      <c r="B108" s="477" t="s">
        <v>795</v>
      </c>
      <c r="C108" s="24">
        <f ca="1">IF(ISNUMBER(OFFSET(INDIRECT("'"&amp;'DATA for charts'!C$5&amp;"'!$c1"),$A108-1,0)),OFFSET(INDIRECT("'"&amp;'DATA for charts'!C$5&amp;"'!$c1"),$A108-1,0),NA())</f>
        <v>3.8279999999999998</v>
      </c>
      <c r="D108" s="24">
        <f ca="1">IF(ISNUMBER(OFFSET(INDIRECT("'"&amp;'DATA for charts'!D$5&amp;"'!$c1"),$A108-1,0)),OFFSET(INDIRECT("'"&amp;'DATA for charts'!D$5&amp;"'!$c1"),$A108-1,0),NA())</f>
        <v>4.0555099218669204</v>
      </c>
      <c r="E108" s="24">
        <f ca="1">IF(ISNUMBER(OFFSET(INDIRECT("'"&amp;'DATA for charts'!E$5&amp;"'!$c1"),$A108-1,0)),OFFSET(INDIRECT("'"&amp;'DATA for charts'!E$5&amp;"'!$c1"),$A108-1,0),NA())</f>
        <v>3.8730000000000002</v>
      </c>
      <c r="F108" s="24">
        <f ca="1">IF(ISNUMBER(OFFSET(INDIRECT("'"&amp;'DATA for charts'!F$5&amp;"'!$c1"),$A108-1,0)),OFFSET(INDIRECT("'"&amp;'DATA for charts'!F$5&amp;"'!$c1"),$A108-1,0),NA())</f>
        <v>4.193750441631714</v>
      </c>
      <c r="G108" s="24">
        <f ca="1">IF(ISNUMBER(OFFSET(INDIRECT("'"&amp;'DATA for charts'!G$5&amp;"'!$c1"),$A108-1,0)),OFFSET(INDIRECT("'"&amp;'DATA for charts'!G$5&amp;"'!$c1"),$A108-1,0),NA())</f>
        <v>4.2625000000000002</v>
      </c>
      <c r="H108" s="24">
        <f ca="1">IF(ISNUMBER(OFFSET(INDIRECT("'"&amp;'DATA for charts'!H$5&amp;"'!$c1"),$A108-1,0)),OFFSET(INDIRECT("'"&amp;'DATA for charts'!H$5&amp;"'!$c1"),$A108-1,0),NA())</f>
        <v>4.2897700000000007</v>
      </c>
      <c r="I108" s="24" t="e">
        <f ca="1">IF(ISNUMBER(OFFSET(INDIRECT("'"&amp;'DATA for charts'!I$5&amp;"'!$c1"),$A108-1,0)),OFFSET(INDIRECT("'"&amp;'DATA for charts'!I$5&amp;"'!$c1"),$A108-1,0),NA())</f>
        <v>#N/A</v>
      </c>
      <c r="J108" s="24" t="e">
        <f ca="1">IF(ISNUMBER(OFFSET(INDIRECT("'"&amp;'DATA for charts'!J$5&amp;"'!$c1"),$A108-1,0)),OFFSET(INDIRECT("'"&amp;'DATA for charts'!J$5&amp;"'!$c1"),$A108-1,0),NA())</f>
        <v>#N/A</v>
      </c>
      <c r="K108" s="24" t="e">
        <f ca="1">IF(ISNUMBER(OFFSET(INDIRECT("'"&amp;'DATA for charts'!K$5&amp;"'!$c1"),$A108-1,0)),OFFSET(INDIRECT("'"&amp;'DATA for charts'!K$5&amp;"'!$c1"),$A108-1,0),NA())</f>
        <v>#N/A</v>
      </c>
      <c r="L108" s="24" t="e">
        <f ca="1">IF(ISNUMBER(OFFSET(INDIRECT("'"&amp;'DATA for charts'!L$5&amp;"'!$c1"),$A108-1,0)),OFFSET(INDIRECT("'"&amp;'DATA for charts'!L$5&amp;"'!$c1"),$A108-1,0),NA())</f>
        <v>#N/A</v>
      </c>
      <c r="M108" s="24" t="e">
        <f ca="1">IF(ISNUMBER(OFFSET(INDIRECT("'"&amp;'DATA for charts'!M$5&amp;"'!$c1"),$A108-1,0)),OFFSET(INDIRECT("'"&amp;'DATA for charts'!M$5&amp;"'!$c1"),$A108-1,0),NA())</f>
        <v>#N/A</v>
      </c>
      <c r="N108" s="24" t="e">
        <f ca="1">IF(ISNUMBER(OFFSET(INDIRECT("'"&amp;'DATA for charts'!N$5&amp;"'!$c1"),$A108-1,0)),OFFSET(INDIRECT("'"&amp;'DATA for charts'!N$5&amp;"'!$c1"),$A108-1,0),NA())</f>
        <v>#N/A</v>
      </c>
      <c r="O108" s="24" t="e">
        <f ca="1">IF(ISNUMBER(OFFSET(INDIRECT("'"&amp;'DATA for charts'!O$5&amp;"'!$c1"),$A108-1,0)),OFFSET(INDIRECT("'"&amp;'DATA for charts'!O$5&amp;"'!$c1"),$A108-1,0),NA())</f>
        <v>#N/A</v>
      </c>
      <c r="P108" s="24" t="e">
        <f ca="1">IF(ISNUMBER(OFFSET(INDIRECT("'"&amp;'DATA for charts'!P$5&amp;"'!$c1"),$A108-1,0)),OFFSET(INDIRECT("'"&amp;'DATA for charts'!P$5&amp;"'!$c1"),$A108-1,0),NA())</f>
        <v>#N/A</v>
      </c>
      <c r="Q108" s="24" t="e">
        <f ca="1">IF(ISNUMBER(OFFSET(INDIRECT("'"&amp;'DATA for charts'!Q$5&amp;"'!$c1"),$A108-1,0)),OFFSET(INDIRECT("'"&amp;'DATA for charts'!Q$5&amp;"'!$c1"),$A108-1,0),NA())</f>
        <v>#N/A</v>
      </c>
      <c r="R108" s="24" t="e">
        <f ca="1">IF(ISNUMBER(OFFSET(INDIRECT("'"&amp;'DATA for charts'!R$5&amp;"'!$c1"),$A108-1,0)),OFFSET(INDIRECT("'"&amp;'DATA for charts'!R$5&amp;"'!$c1"),$A108-1,0),NA())</f>
        <v>#N/A</v>
      </c>
      <c r="S108" s="24" t="e">
        <f ca="1">IF(ISNUMBER(OFFSET(INDIRECT("'"&amp;'DATA for charts'!S$5&amp;"'!$c1"),$A108-1,0)),OFFSET(INDIRECT("'"&amp;'DATA for charts'!S$5&amp;"'!$c1"),$A108-1,0),NA())</f>
        <v>#N/A</v>
      </c>
      <c r="T108" s="22" t="e">
        <f t="shared" ca="1" si="174"/>
        <v>#N/A</v>
      </c>
      <c r="U108" s="22" t="e">
        <f t="shared" ca="1" si="175"/>
        <v>#N/A</v>
      </c>
      <c r="V108" s="22" t="e">
        <f t="shared" ca="1" si="176"/>
        <v>#N/A</v>
      </c>
      <c r="W108" s="20"/>
      <c r="X108" s="148" t="s">
        <v>530</v>
      </c>
      <c r="Y108" s="24" t="e">
        <f t="shared" ref="Y108:AO108" ca="1" si="177">IF(AND(ISNUMBER(C51),ISNUMBER(C45)),C51-C45,NA())</f>
        <v>#N/A</v>
      </c>
      <c r="Z108" s="24">
        <f t="shared" ca="1" si="177"/>
        <v>1.14318072713341</v>
      </c>
      <c r="AA108" s="24">
        <f t="shared" ca="1" si="177"/>
        <v>1.18</v>
      </c>
      <c r="AB108" s="24">
        <f t="shared" ca="1" si="177"/>
        <v>1.025357203514669</v>
      </c>
      <c r="AC108" s="24">
        <f t="shared" ca="1" si="177"/>
        <v>1.0391999999999999</v>
      </c>
      <c r="AD108" s="24">
        <f t="shared" ca="1" si="177"/>
        <v>1.0455099999999999</v>
      </c>
      <c r="AE108" s="24" t="e">
        <f t="shared" ca="1" si="177"/>
        <v>#N/A</v>
      </c>
      <c r="AF108" s="24" t="e">
        <f t="shared" ca="1" si="177"/>
        <v>#N/A</v>
      </c>
      <c r="AG108" s="24" t="e">
        <f t="shared" ca="1" si="177"/>
        <v>#N/A</v>
      </c>
      <c r="AH108" s="24" t="e">
        <f t="shared" ca="1" si="177"/>
        <v>#N/A</v>
      </c>
      <c r="AI108" s="24" t="e">
        <f t="shared" ca="1" si="177"/>
        <v>#N/A</v>
      </c>
      <c r="AJ108" s="24" t="e">
        <f t="shared" ca="1" si="177"/>
        <v>#N/A</v>
      </c>
      <c r="AK108" s="24" t="e">
        <f t="shared" ca="1" si="177"/>
        <v>#N/A</v>
      </c>
      <c r="AL108" s="24" t="e">
        <f t="shared" ca="1" si="177"/>
        <v>#N/A</v>
      </c>
      <c r="AM108" s="24" t="e">
        <f t="shared" ca="1" si="177"/>
        <v>#N/A</v>
      </c>
      <c r="AN108" s="24" t="e">
        <f t="shared" ca="1" si="177"/>
        <v>#N/A</v>
      </c>
      <c r="AO108" s="24" t="e">
        <f t="shared" ca="1" si="177"/>
        <v>#N/A</v>
      </c>
      <c r="AP108" s="24">
        <v>0.77500000000000002</v>
      </c>
      <c r="AQ108" s="24">
        <v>1.718</v>
      </c>
    </row>
    <row r="109" spans="1:43" s="1" customFormat="1" ht="38.25">
      <c r="A109" s="220">
        <f t="shared" si="169"/>
        <v>113</v>
      </c>
      <c r="B109" s="477" t="s">
        <v>796</v>
      </c>
      <c r="C109" s="24">
        <f ca="1">IF(ISNUMBER(OFFSET(INDIRECT("'"&amp;'DATA for charts'!C$5&amp;"'!$c1"),$A109-1,0)),OFFSET(INDIRECT("'"&amp;'DATA for charts'!C$5&amp;"'!$c1"),$A109-1,0),NA())</f>
        <v>4.0419999999999998</v>
      </c>
      <c r="D109" s="24">
        <f ca="1">IF(ISNUMBER(OFFSET(INDIRECT("'"&amp;'DATA for charts'!D$5&amp;"'!$c1"),$A109-1,0)),OFFSET(INDIRECT("'"&amp;'DATA for charts'!D$5&amp;"'!$c1"),$A109-1,0),NA())</f>
        <v>3.8994910032868999</v>
      </c>
      <c r="E109" s="24">
        <f ca="1">IF(ISNUMBER(OFFSET(INDIRECT("'"&amp;'DATA for charts'!E$5&amp;"'!$c1"),$A109-1,0)),OFFSET(INDIRECT("'"&amp;'DATA for charts'!E$5&amp;"'!$c1"),$A109-1,0),NA())</f>
        <v>3.54</v>
      </c>
      <c r="F109" s="24">
        <f ca="1">IF(ISNUMBER(OFFSET(INDIRECT("'"&amp;'DATA for charts'!F$5&amp;"'!$c1"),$A109-1,0)),OFFSET(INDIRECT("'"&amp;'DATA for charts'!F$5&amp;"'!$c1"),$A109-1,0),NA())</f>
        <v>4.0938635160257624</v>
      </c>
      <c r="G109" s="24">
        <f ca="1">IF(ISNUMBER(OFFSET(INDIRECT("'"&amp;'DATA for charts'!G$5&amp;"'!$c1"),$A109-1,0)),OFFSET(INDIRECT("'"&amp;'DATA for charts'!G$5&amp;"'!$c1"),$A109-1,0),NA())</f>
        <v>3.9597000000000002</v>
      </c>
      <c r="H109" s="24">
        <f ca="1">IF(ISNUMBER(OFFSET(INDIRECT("'"&amp;'DATA for charts'!H$5&amp;"'!$c1"),$A109-1,0)),OFFSET(INDIRECT("'"&amp;'DATA for charts'!H$5&amp;"'!$c1"),$A109-1,0),NA())</f>
        <v>4.0746199999999995</v>
      </c>
      <c r="I109" s="24" t="e">
        <f ca="1">IF(ISNUMBER(OFFSET(INDIRECT("'"&amp;'DATA for charts'!I$5&amp;"'!$c1"),$A109-1,0)),OFFSET(INDIRECT("'"&amp;'DATA for charts'!I$5&amp;"'!$c1"),$A109-1,0),NA())</f>
        <v>#N/A</v>
      </c>
      <c r="J109" s="24" t="e">
        <f ca="1">IF(ISNUMBER(OFFSET(INDIRECT("'"&amp;'DATA for charts'!J$5&amp;"'!$c1"),$A109-1,0)),OFFSET(INDIRECT("'"&amp;'DATA for charts'!J$5&amp;"'!$c1"),$A109-1,0),NA())</f>
        <v>#N/A</v>
      </c>
      <c r="K109" s="24" t="e">
        <f ca="1">IF(ISNUMBER(OFFSET(INDIRECT("'"&amp;'DATA for charts'!K$5&amp;"'!$c1"),$A109-1,0)),OFFSET(INDIRECT("'"&amp;'DATA for charts'!K$5&amp;"'!$c1"),$A109-1,0),NA())</f>
        <v>#N/A</v>
      </c>
      <c r="L109" s="24" t="e">
        <f ca="1">IF(ISNUMBER(OFFSET(INDIRECT("'"&amp;'DATA for charts'!L$5&amp;"'!$c1"),$A109-1,0)),OFFSET(INDIRECT("'"&amp;'DATA for charts'!L$5&amp;"'!$c1"),$A109-1,0),NA())</f>
        <v>#N/A</v>
      </c>
      <c r="M109" s="24" t="e">
        <f ca="1">IF(ISNUMBER(OFFSET(INDIRECT("'"&amp;'DATA for charts'!M$5&amp;"'!$c1"),$A109-1,0)),OFFSET(INDIRECT("'"&amp;'DATA for charts'!M$5&amp;"'!$c1"),$A109-1,0),NA())</f>
        <v>#N/A</v>
      </c>
      <c r="N109" s="24" t="e">
        <f ca="1">IF(ISNUMBER(OFFSET(INDIRECT("'"&amp;'DATA for charts'!N$5&amp;"'!$c1"),$A109-1,0)),OFFSET(INDIRECT("'"&amp;'DATA for charts'!N$5&amp;"'!$c1"),$A109-1,0),NA())</f>
        <v>#N/A</v>
      </c>
      <c r="O109" s="24" t="e">
        <f ca="1">IF(ISNUMBER(OFFSET(INDIRECT("'"&amp;'DATA for charts'!O$5&amp;"'!$c1"),$A109-1,0)),OFFSET(INDIRECT("'"&amp;'DATA for charts'!O$5&amp;"'!$c1"),$A109-1,0),NA())</f>
        <v>#N/A</v>
      </c>
      <c r="P109" s="24" t="e">
        <f ca="1">IF(ISNUMBER(OFFSET(INDIRECT("'"&amp;'DATA for charts'!P$5&amp;"'!$c1"),$A109-1,0)),OFFSET(INDIRECT("'"&amp;'DATA for charts'!P$5&amp;"'!$c1"),$A109-1,0),NA())</f>
        <v>#N/A</v>
      </c>
      <c r="Q109" s="24" t="e">
        <f ca="1">IF(ISNUMBER(OFFSET(INDIRECT("'"&amp;'DATA for charts'!Q$5&amp;"'!$c1"),$A109-1,0)),OFFSET(INDIRECT("'"&amp;'DATA for charts'!Q$5&amp;"'!$c1"),$A109-1,0),NA())</f>
        <v>#N/A</v>
      </c>
      <c r="R109" s="24" t="e">
        <f ca="1">IF(ISNUMBER(OFFSET(INDIRECT("'"&amp;'DATA for charts'!R$5&amp;"'!$c1"),$A109-1,0)),OFFSET(INDIRECT("'"&amp;'DATA for charts'!R$5&amp;"'!$c1"),$A109-1,0),NA())</f>
        <v>#N/A</v>
      </c>
      <c r="S109" s="24" t="e">
        <f ca="1">IF(ISNUMBER(OFFSET(INDIRECT("'"&amp;'DATA for charts'!S$5&amp;"'!$c1"),$A109-1,0)),OFFSET(INDIRECT("'"&amp;'DATA for charts'!S$5&amp;"'!$c1"),$A109-1,0),NA())</f>
        <v>#N/A</v>
      </c>
      <c r="T109" s="22" t="e">
        <f t="shared" ca="1" si="174"/>
        <v>#N/A</v>
      </c>
      <c r="U109" s="22" t="e">
        <f t="shared" ca="1" si="175"/>
        <v>#N/A</v>
      </c>
      <c r="V109" s="22" t="e">
        <f t="shared" ca="1" si="176"/>
        <v>#N/A</v>
      </c>
      <c r="W109" s="20"/>
      <c r="X109" s="148"/>
      <c r="Y109" s="24"/>
      <c r="Z109" s="24"/>
      <c r="AA109" s="24"/>
      <c r="AB109" s="24"/>
      <c r="AC109" s="24"/>
      <c r="AD109" s="24"/>
      <c r="AE109" s="24"/>
      <c r="AF109" s="24"/>
      <c r="AG109" s="24"/>
      <c r="AH109" s="24"/>
      <c r="AI109" s="24"/>
      <c r="AJ109" s="24"/>
      <c r="AK109" s="24"/>
      <c r="AL109" s="24"/>
      <c r="AM109" s="24"/>
      <c r="AN109" s="24"/>
      <c r="AO109" s="24"/>
      <c r="AP109" s="24"/>
      <c r="AQ109" s="24"/>
    </row>
    <row r="110" spans="1:43" s="1" customFormat="1" ht="51">
      <c r="A110" s="465">
        <v>114</v>
      </c>
      <c r="B110" s="148" t="s">
        <v>1036</v>
      </c>
      <c r="C110" s="24">
        <f ca="1">IF(ISNUMBER(OFFSET(INDIRECT("'"&amp;'DATA for charts'!C$5&amp;"'!$c1"),$A110-1,0)),OFFSET(INDIRECT("'"&amp;'DATA for charts'!C$5&amp;"'!$c1"),$A110-1,0),NA())</f>
        <v>5.141</v>
      </c>
      <c r="D110" s="24">
        <f ca="1">IF(ISNUMBER(OFFSET(INDIRECT("'"&amp;'DATA for charts'!D$5&amp;"'!$c1"),$A110-1,0)),OFFSET(INDIRECT("'"&amp;'DATA for charts'!D$5&amp;"'!$c1"),$A110-1,0),NA())</f>
        <v>4.9056833774227</v>
      </c>
      <c r="E110" s="24">
        <f ca="1">IF(ISNUMBER(OFFSET(INDIRECT("'"&amp;'DATA for charts'!E$5&amp;"'!$c1"),$A110-1,0)),OFFSET(INDIRECT("'"&amp;'DATA for charts'!E$5&amp;"'!$c1"),$A110-1,0),NA())</f>
        <v>5.4029999999999996</v>
      </c>
      <c r="F110" s="24">
        <f ca="1">IF(ISNUMBER(OFFSET(INDIRECT("'"&amp;'DATA for charts'!F$5&amp;"'!$c1"),$A110-1,0)),OFFSET(INDIRECT("'"&amp;'DATA for charts'!F$5&amp;"'!$c1"),$A110-1,0),NA())</f>
        <v>5.1155588567064987</v>
      </c>
      <c r="G110" s="24">
        <f ca="1">IF(ISNUMBER(OFFSET(INDIRECT("'"&amp;'DATA for charts'!G$5&amp;"'!$c1"),$A110-1,0)),OFFSET(INDIRECT("'"&amp;'DATA for charts'!G$5&amp;"'!$c1"),$A110-1,0),NA())</f>
        <v>4.9798</v>
      </c>
      <c r="H110" s="24">
        <f ca="1">IF(ISNUMBER(OFFSET(INDIRECT("'"&amp;'DATA for charts'!H$5&amp;"'!$c1"),$A110-1,0)),OFFSET(INDIRECT("'"&amp;'DATA for charts'!H$5&amp;"'!$c1"),$A110-1,0),NA())</f>
        <v>5.3694600000000001</v>
      </c>
      <c r="I110" s="24" t="e">
        <f ca="1">IF(ISNUMBER(OFFSET(INDIRECT("'"&amp;'DATA for charts'!I$5&amp;"'!$c1"),$A110-1,0)),OFFSET(INDIRECT("'"&amp;'DATA for charts'!I$5&amp;"'!$c1"),$A110-1,0),NA())</f>
        <v>#N/A</v>
      </c>
      <c r="J110" s="24" t="e">
        <f ca="1">IF(ISNUMBER(OFFSET(INDIRECT("'"&amp;'DATA for charts'!J$5&amp;"'!$c1"),$A110-1,0)),OFFSET(INDIRECT("'"&amp;'DATA for charts'!J$5&amp;"'!$c1"),$A110-1,0),NA())</f>
        <v>#N/A</v>
      </c>
      <c r="K110" s="24" t="e">
        <f ca="1">IF(ISNUMBER(OFFSET(INDIRECT("'"&amp;'DATA for charts'!K$5&amp;"'!$c1"),$A110-1,0)),OFFSET(INDIRECT("'"&amp;'DATA for charts'!K$5&amp;"'!$c1"),$A110-1,0),NA())</f>
        <v>#N/A</v>
      </c>
      <c r="L110" s="24" t="e">
        <f ca="1">IF(ISNUMBER(OFFSET(INDIRECT("'"&amp;'DATA for charts'!L$5&amp;"'!$c1"),$A110-1,0)),OFFSET(INDIRECT("'"&amp;'DATA for charts'!L$5&amp;"'!$c1"),$A110-1,0),NA())</f>
        <v>#N/A</v>
      </c>
      <c r="M110" s="24" t="e">
        <f ca="1">IF(ISNUMBER(OFFSET(INDIRECT("'"&amp;'DATA for charts'!M$5&amp;"'!$c1"),$A110-1,0)),OFFSET(INDIRECT("'"&amp;'DATA for charts'!M$5&amp;"'!$c1"),$A110-1,0),NA())</f>
        <v>#N/A</v>
      </c>
      <c r="N110" s="24" t="e">
        <f ca="1">IF(ISNUMBER(OFFSET(INDIRECT("'"&amp;'DATA for charts'!N$5&amp;"'!$c1"),$A110-1,0)),OFFSET(INDIRECT("'"&amp;'DATA for charts'!N$5&amp;"'!$c1"),$A110-1,0),NA())</f>
        <v>#N/A</v>
      </c>
      <c r="O110" s="24" t="e">
        <f ca="1">IF(ISNUMBER(OFFSET(INDIRECT("'"&amp;'DATA for charts'!O$5&amp;"'!$c1"),$A110-1,0)),OFFSET(INDIRECT("'"&amp;'DATA for charts'!O$5&amp;"'!$c1"),$A110-1,0),NA())</f>
        <v>#N/A</v>
      </c>
      <c r="P110" s="24" t="e">
        <f ca="1">IF(ISNUMBER(OFFSET(INDIRECT("'"&amp;'DATA for charts'!P$5&amp;"'!$c1"),$A110-1,0)),OFFSET(INDIRECT("'"&amp;'DATA for charts'!P$5&amp;"'!$c1"),$A110-1,0),NA())</f>
        <v>#N/A</v>
      </c>
      <c r="Q110" s="24" t="e">
        <f ca="1">IF(ISNUMBER(OFFSET(INDIRECT("'"&amp;'DATA for charts'!Q$5&amp;"'!$c1"),$A110-1,0)),OFFSET(INDIRECT("'"&amp;'DATA for charts'!Q$5&amp;"'!$c1"),$A110-1,0),NA())</f>
        <v>#N/A</v>
      </c>
      <c r="R110" s="24" t="e">
        <f ca="1">IF(ISNUMBER(OFFSET(INDIRECT("'"&amp;'DATA for charts'!R$5&amp;"'!$c1"),$A110-1,0)),OFFSET(INDIRECT("'"&amp;'DATA for charts'!R$5&amp;"'!$c1"),$A110-1,0),NA())</f>
        <v>#N/A</v>
      </c>
      <c r="S110" s="24" t="e">
        <f ca="1">IF(ISNUMBER(OFFSET(INDIRECT("'"&amp;'DATA for charts'!S$5&amp;"'!$c1"),$A110-1,0)),OFFSET(INDIRECT("'"&amp;'DATA for charts'!S$5&amp;"'!$c1"),$A110-1,0),NA())</f>
        <v>#N/A</v>
      </c>
      <c r="T110" s="22" t="e">
        <f t="shared" ca="1" si="156"/>
        <v>#N/A</v>
      </c>
      <c r="U110" s="22" t="e">
        <f t="shared" ca="1" si="157"/>
        <v>#N/A</v>
      </c>
      <c r="V110" s="22" t="e">
        <f t="shared" ca="1" si="158"/>
        <v>#N/A</v>
      </c>
      <c r="W110" s="20"/>
      <c r="X110" s="149" t="s">
        <v>87</v>
      </c>
      <c r="Y110" s="20"/>
      <c r="Z110" s="20"/>
      <c r="AA110" s="20"/>
      <c r="AB110" s="20"/>
      <c r="AC110" s="20"/>
      <c r="AD110" s="20"/>
      <c r="AE110" s="20"/>
      <c r="AF110" s="20"/>
      <c r="AG110" s="20"/>
      <c r="AH110" s="20"/>
      <c r="AI110" s="20"/>
      <c r="AJ110" s="20"/>
      <c r="AK110" s="20"/>
      <c r="AL110" s="20"/>
      <c r="AM110" s="20"/>
      <c r="AN110" s="20"/>
      <c r="AO110" s="20"/>
      <c r="AP110" s="20"/>
      <c r="AQ110" s="20"/>
    </row>
    <row r="111" spans="1:43" s="1" customFormat="1" ht="51">
      <c r="A111" s="220">
        <f t="shared" si="169"/>
        <v>115</v>
      </c>
      <c r="B111" s="148" t="s">
        <v>405</v>
      </c>
      <c r="C111" s="24" t="e">
        <f ca="1">IF(ISNUMBER(OFFSET(INDIRECT("'"&amp;'DATA for charts'!C$5&amp;"'!$c1"),$A111-1,0)),OFFSET(INDIRECT("'"&amp;'DATA for charts'!C$5&amp;"'!$c1"),$A111-1,0),NA())</f>
        <v>#N/A</v>
      </c>
      <c r="D111" s="24">
        <f ca="1">IF(ISNUMBER(OFFSET(INDIRECT("'"&amp;'DATA for charts'!D$5&amp;"'!$c1"),$A111-1,0)),OFFSET(INDIRECT("'"&amp;'DATA for charts'!D$5&amp;"'!$c1"),$A111-1,0),NA())</f>
        <v>2.0375136636832099</v>
      </c>
      <c r="E111" s="24">
        <f ca="1">IF(ISNUMBER(OFFSET(INDIRECT("'"&amp;'DATA for charts'!E$5&amp;"'!$c1"),$A111-1,0)),OFFSET(INDIRECT("'"&amp;'DATA for charts'!E$5&amp;"'!$c1"),$A111-1,0),NA())</f>
        <v>2.4540000000000002</v>
      </c>
      <c r="F111" s="24">
        <f ca="1">IF(ISNUMBER(OFFSET(INDIRECT("'"&amp;'DATA for charts'!F$5&amp;"'!$c1"),$A111-1,0)),OFFSET(INDIRECT("'"&amp;'DATA for charts'!F$5&amp;"'!$c1"),$A111-1,0),NA())</f>
        <v>2.3418239005067787</v>
      </c>
      <c r="G111" s="24">
        <f ca="1">IF(ISNUMBER(OFFSET(INDIRECT("'"&amp;'DATA for charts'!G$5&amp;"'!$c1"),$A111-1,0)),OFFSET(INDIRECT("'"&amp;'DATA for charts'!G$5&amp;"'!$c1"),$A111-1,0),NA())</f>
        <v>2.1850000000000001</v>
      </c>
      <c r="H111" s="24">
        <f ca="1">IF(ISNUMBER(OFFSET(INDIRECT("'"&amp;'DATA for charts'!H$5&amp;"'!$c1"),$A111-1,0)),OFFSET(INDIRECT("'"&amp;'DATA for charts'!H$5&amp;"'!$c1"),$A111-1,0),NA())</f>
        <v>2.60975</v>
      </c>
      <c r="I111" s="24" t="e">
        <f ca="1">IF(ISNUMBER(OFFSET(INDIRECT("'"&amp;'DATA for charts'!I$5&amp;"'!$c1"),$A111-1,0)),OFFSET(INDIRECT("'"&amp;'DATA for charts'!I$5&amp;"'!$c1"),$A111-1,0),NA())</f>
        <v>#N/A</v>
      </c>
      <c r="J111" s="24" t="e">
        <f ca="1">IF(ISNUMBER(OFFSET(INDIRECT("'"&amp;'DATA for charts'!J$5&amp;"'!$c1"),$A111-1,0)),OFFSET(INDIRECT("'"&amp;'DATA for charts'!J$5&amp;"'!$c1"),$A111-1,0),NA())</f>
        <v>#N/A</v>
      </c>
      <c r="K111" s="24" t="e">
        <f ca="1">IF(ISNUMBER(OFFSET(INDIRECT("'"&amp;'DATA for charts'!K$5&amp;"'!$c1"),$A111-1,0)),OFFSET(INDIRECT("'"&amp;'DATA for charts'!K$5&amp;"'!$c1"),$A111-1,0),NA())</f>
        <v>#N/A</v>
      </c>
      <c r="L111" s="24" t="e">
        <f ca="1">IF(ISNUMBER(OFFSET(INDIRECT("'"&amp;'DATA for charts'!L$5&amp;"'!$c1"),$A111-1,0)),OFFSET(INDIRECT("'"&amp;'DATA for charts'!L$5&amp;"'!$c1"),$A111-1,0),NA())</f>
        <v>#N/A</v>
      </c>
      <c r="M111" s="24" t="e">
        <f ca="1">IF(ISNUMBER(OFFSET(INDIRECT("'"&amp;'DATA for charts'!M$5&amp;"'!$c1"),$A111-1,0)),OFFSET(INDIRECT("'"&amp;'DATA for charts'!M$5&amp;"'!$c1"),$A111-1,0),NA())</f>
        <v>#N/A</v>
      </c>
      <c r="N111" s="24" t="e">
        <f ca="1">IF(ISNUMBER(OFFSET(INDIRECT("'"&amp;'DATA for charts'!N$5&amp;"'!$c1"),$A111-1,0)),OFFSET(INDIRECT("'"&amp;'DATA for charts'!N$5&amp;"'!$c1"),$A111-1,0),NA())</f>
        <v>#N/A</v>
      </c>
      <c r="O111" s="24" t="e">
        <f ca="1">IF(ISNUMBER(OFFSET(INDIRECT("'"&amp;'DATA for charts'!O$5&amp;"'!$c1"),$A111-1,0)),OFFSET(INDIRECT("'"&amp;'DATA for charts'!O$5&amp;"'!$c1"),$A111-1,0),NA())</f>
        <v>#N/A</v>
      </c>
      <c r="P111" s="24" t="e">
        <f ca="1">IF(ISNUMBER(OFFSET(INDIRECT("'"&amp;'DATA for charts'!P$5&amp;"'!$c1"),$A111-1,0)),OFFSET(INDIRECT("'"&amp;'DATA for charts'!P$5&amp;"'!$c1"),$A111-1,0),NA())</f>
        <v>#N/A</v>
      </c>
      <c r="Q111" s="24" t="e">
        <f ca="1">IF(ISNUMBER(OFFSET(INDIRECT("'"&amp;'DATA for charts'!Q$5&amp;"'!$c1"),$A111-1,0)),OFFSET(INDIRECT("'"&amp;'DATA for charts'!Q$5&amp;"'!$c1"),$A111-1,0),NA())</f>
        <v>#N/A</v>
      </c>
      <c r="R111" s="24" t="e">
        <f ca="1">IF(ISNUMBER(OFFSET(INDIRECT("'"&amp;'DATA for charts'!R$5&amp;"'!$c1"),$A111-1,0)),OFFSET(INDIRECT("'"&amp;'DATA for charts'!R$5&amp;"'!$c1"),$A111-1,0),NA())</f>
        <v>#N/A</v>
      </c>
      <c r="S111" s="24" t="e">
        <f ca="1">IF(ISNUMBER(OFFSET(INDIRECT("'"&amp;'DATA for charts'!S$5&amp;"'!$c1"),$A111-1,0)),OFFSET(INDIRECT("'"&amp;'DATA for charts'!S$5&amp;"'!$c1"),$A111-1,0),NA())</f>
        <v>#N/A</v>
      </c>
      <c r="T111" s="22" t="e">
        <f t="shared" ca="1" si="156"/>
        <v>#N/A</v>
      </c>
      <c r="U111" s="22" t="e">
        <f t="shared" ca="1" si="157"/>
        <v>#N/A</v>
      </c>
      <c r="V111" s="22" t="e">
        <f t="shared" ca="1" si="158"/>
        <v>#N/A</v>
      </c>
      <c r="W111" s="20"/>
      <c r="X111" s="148"/>
      <c r="Y111" s="24"/>
      <c r="Z111" s="24"/>
      <c r="AA111" s="24"/>
      <c r="AB111" s="24"/>
      <c r="AC111" s="24"/>
      <c r="AD111" s="24"/>
      <c r="AE111" s="20"/>
      <c r="AF111" s="24"/>
      <c r="AG111" s="24"/>
      <c r="AH111" s="24"/>
      <c r="AI111" s="24"/>
      <c r="AJ111" s="24"/>
      <c r="AK111" s="24"/>
      <c r="AL111" s="24"/>
      <c r="AM111" s="24"/>
      <c r="AN111" s="24"/>
      <c r="AO111" s="24"/>
      <c r="AP111" s="20"/>
      <c r="AQ111" s="20"/>
    </row>
    <row r="112" spans="1:43" s="1" customFormat="1">
      <c r="A112" s="220"/>
      <c r="B112" s="463" t="s">
        <v>30</v>
      </c>
      <c r="C112" s="20"/>
      <c r="D112" s="20"/>
      <c r="E112" s="20"/>
      <c r="F112" s="20"/>
      <c r="G112" s="20"/>
      <c r="H112" s="20"/>
      <c r="I112" s="20"/>
      <c r="J112" s="20"/>
      <c r="L112" s="20"/>
      <c r="M112" s="20"/>
      <c r="N112" s="20"/>
      <c r="O112" s="20"/>
      <c r="P112" s="20"/>
      <c r="Q112" s="20"/>
      <c r="R112" s="20"/>
      <c r="S112" s="25"/>
      <c r="T112" s="23"/>
      <c r="U112" s="23"/>
      <c r="V112" s="23"/>
      <c r="W112" s="20"/>
    </row>
    <row r="113" spans="1:43" s="1" customFormat="1">
      <c r="A113" s="220"/>
      <c r="B113" s="146"/>
      <c r="C113" s="20"/>
      <c r="D113" s="20"/>
      <c r="E113" s="20"/>
      <c r="F113" s="20"/>
      <c r="G113" s="20"/>
      <c r="H113" s="20"/>
      <c r="I113" s="20"/>
      <c r="J113" s="20"/>
      <c r="L113" s="20"/>
      <c r="M113" s="20"/>
      <c r="N113" s="20"/>
      <c r="O113" s="20"/>
      <c r="P113" s="20"/>
      <c r="Q113" s="20"/>
      <c r="R113" s="20"/>
      <c r="S113" s="20"/>
      <c r="T113" s="23"/>
      <c r="U113" s="23"/>
      <c r="V113" s="23"/>
      <c r="W113" s="20"/>
      <c r="X113" s="146"/>
      <c r="Y113" s="20"/>
      <c r="Z113" s="20"/>
      <c r="AA113" s="20"/>
      <c r="AB113" s="20"/>
      <c r="AC113" s="20"/>
      <c r="AD113" s="20"/>
      <c r="AE113" s="20"/>
      <c r="AF113" s="20"/>
      <c r="AG113" s="20"/>
      <c r="AH113" s="20"/>
      <c r="AI113" s="20"/>
      <c r="AJ113" s="20"/>
      <c r="AK113" s="20"/>
      <c r="AL113" s="20"/>
      <c r="AM113" s="20"/>
      <c r="AN113" s="20"/>
      <c r="AO113" s="20"/>
      <c r="AP113" s="20"/>
      <c r="AQ113" s="20"/>
    </row>
    <row r="114" spans="1:43" s="1" customFormat="1">
      <c r="A114" s="220">
        <f>A7</f>
        <v>0</v>
      </c>
      <c r="B114" s="149" t="s">
        <v>63</v>
      </c>
      <c r="C114" s="22" t="str">
        <f t="shared" ref="C114:S114" ca="1" si="178">C7</f>
        <v/>
      </c>
      <c r="D114" s="22" t="str">
        <f t="shared" ca="1" si="178"/>
        <v/>
      </c>
      <c r="E114" s="22" t="str">
        <f t="shared" ca="1" si="178"/>
        <v/>
      </c>
      <c r="F114" s="22" t="str">
        <f t="shared" ca="1" si="178"/>
        <v/>
      </c>
      <c r="G114" s="22" t="str">
        <f t="shared" ca="1" si="178"/>
        <v/>
      </c>
      <c r="H114" s="22" t="str">
        <f t="shared" ca="1" si="178"/>
        <v/>
      </c>
      <c r="I114" s="22" t="str">
        <f t="shared" ca="1" si="178"/>
        <v/>
      </c>
      <c r="J114" s="22" t="str">
        <f t="shared" ca="1" si="178"/>
        <v/>
      </c>
      <c r="K114" s="22" t="str">
        <f t="shared" ca="1" si="178"/>
        <v/>
      </c>
      <c r="L114" s="22" t="str">
        <f t="shared" ca="1" si="178"/>
        <v/>
      </c>
      <c r="M114" s="22" t="str">
        <f t="shared" ca="1" si="178"/>
        <v/>
      </c>
      <c r="N114" s="22" t="str">
        <f t="shared" ca="1" si="178"/>
        <v/>
      </c>
      <c r="O114" s="22" t="str">
        <f t="shared" ca="1" si="178"/>
        <v/>
      </c>
      <c r="P114" s="22" t="str">
        <f t="shared" ca="1" si="178"/>
        <v/>
      </c>
      <c r="Q114" s="22" t="str">
        <f t="shared" ca="1" si="178"/>
        <v/>
      </c>
      <c r="R114" s="22" t="str">
        <f t="shared" ca="1" si="178"/>
        <v/>
      </c>
      <c r="S114" s="22" t="str">
        <f t="shared" ca="1" si="178"/>
        <v/>
      </c>
      <c r="T114" s="22" t="s">
        <v>22</v>
      </c>
      <c r="U114" s="22" t="s">
        <v>23</v>
      </c>
      <c r="V114" s="23"/>
      <c r="W114" s="20"/>
      <c r="X114" s="149" t="s">
        <v>30</v>
      </c>
      <c r="Y114" s="20"/>
      <c r="Z114" s="22" t="s">
        <v>87</v>
      </c>
      <c r="AA114" s="22" t="s">
        <v>87</v>
      </c>
      <c r="AB114" s="22" t="s">
        <v>87</v>
      </c>
      <c r="AC114" s="22" t="s">
        <v>87</v>
      </c>
      <c r="AD114" s="22" t="s">
        <v>87</v>
      </c>
      <c r="AE114" s="22" t="s">
        <v>87</v>
      </c>
      <c r="AF114" s="22" t="s">
        <v>87</v>
      </c>
      <c r="AG114" s="22" t="s">
        <v>87</v>
      </c>
      <c r="AH114" s="22" t="s">
        <v>87</v>
      </c>
      <c r="AI114" s="22" t="s">
        <v>87</v>
      </c>
      <c r="AJ114" s="22" t="s">
        <v>87</v>
      </c>
      <c r="AK114" s="22" t="s">
        <v>87</v>
      </c>
      <c r="AL114" s="22" t="s">
        <v>87</v>
      </c>
      <c r="AM114" s="22" t="s">
        <v>87</v>
      </c>
      <c r="AN114" s="22" t="s">
        <v>87</v>
      </c>
      <c r="AO114" s="23" t="s">
        <v>87</v>
      </c>
      <c r="AP114" s="22" t="s">
        <v>13</v>
      </c>
      <c r="AQ114" s="22" t="s">
        <v>13</v>
      </c>
    </row>
    <row r="115" spans="1:43" s="1" customFormat="1">
      <c r="A115" s="220">
        <f>A8</f>
        <v>0</v>
      </c>
      <c r="B115" s="146"/>
      <c r="C115" s="22" t="str">
        <f t="shared" ref="C115:S115" ca="1" si="179">C8</f>
        <v>BSIMAC</v>
      </c>
      <c r="D115" s="22" t="str">
        <f t="shared" ca="1" si="179"/>
        <v>CSE</v>
      </c>
      <c r="E115" s="22" t="str">
        <f t="shared" ca="1" si="179"/>
        <v>DeST</v>
      </c>
      <c r="F115" s="22" t="str">
        <f t="shared" ca="1" si="179"/>
        <v>EnergyPlus</v>
      </c>
      <c r="G115" s="22" t="str">
        <f t="shared" ca="1" si="179"/>
        <v>ESP-r</v>
      </c>
      <c r="H115" s="22" t="str">
        <f t="shared" ca="1" si="179"/>
        <v>TRNSYS</v>
      </c>
      <c r="I115" s="22" t="str">
        <f t="shared" ca="1" si="179"/>
        <v>TestSpec-Alt</v>
      </c>
      <c r="J115" s="22">
        <f t="shared" ca="1" si="179"/>
        <v>0</v>
      </c>
      <c r="K115" s="22">
        <f t="shared" ca="1" si="179"/>
        <v>0</v>
      </c>
      <c r="L115" s="22">
        <f t="shared" ca="1" si="179"/>
        <v>0</v>
      </c>
      <c r="M115" s="22">
        <f t="shared" ca="1" si="179"/>
        <v>0</v>
      </c>
      <c r="N115" s="22">
        <f t="shared" ca="1" si="179"/>
        <v>0</v>
      </c>
      <c r="O115" s="22">
        <f t="shared" ca="1" si="179"/>
        <v>0</v>
      </c>
      <c r="P115" s="22">
        <f t="shared" ca="1" si="179"/>
        <v>0</v>
      </c>
      <c r="Q115" s="22">
        <f t="shared" ca="1" si="179"/>
        <v>0</v>
      </c>
      <c r="R115" s="22">
        <f t="shared" ca="1" si="179"/>
        <v>0</v>
      </c>
      <c r="S115" s="22" t="str">
        <f t="shared" ca="1" si="179"/>
        <v>Tested Prg</v>
      </c>
      <c r="T115" s="22" t="s">
        <v>13</v>
      </c>
      <c r="U115" s="22" t="s">
        <v>13</v>
      </c>
      <c r="V115" s="23" t="s">
        <v>137</v>
      </c>
      <c r="W115" s="20"/>
      <c r="X115" s="149" t="s">
        <v>24</v>
      </c>
      <c r="Y115" s="22" t="str">
        <f t="shared" ref="Y115:AO115" ca="1" si="180">C$8</f>
        <v>BSIMAC</v>
      </c>
      <c r="Z115" s="22" t="str">
        <f t="shared" ca="1" si="180"/>
        <v>CSE</v>
      </c>
      <c r="AA115" s="22" t="str">
        <f t="shared" ca="1" si="180"/>
        <v>DeST</v>
      </c>
      <c r="AB115" s="22" t="str">
        <f t="shared" ca="1" si="180"/>
        <v>EnergyPlus</v>
      </c>
      <c r="AC115" s="22" t="str">
        <f t="shared" ca="1" si="180"/>
        <v>ESP-r</v>
      </c>
      <c r="AD115" s="22" t="str">
        <f t="shared" ca="1" si="180"/>
        <v>TRNSYS</v>
      </c>
      <c r="AE115" s="22" t="str">
        <f t="shared" ca="1" si="180"/>
        <v>TestSpec-Alt</v>
      </c>
      <c r="AF115" s="22">
        <f t="shared" ca="1" si="180"/>
        <v>0</v>
      </c>
      <c r="AG115" s="22">
        <f t="shared" ref="AG115" ca="1" si="181">K$8</f>
        <v>0</v>
      </c>
      <c r="AH115" s="22">
        <f t="shared" ref="AH115" ca="1" si="182">L$8</f>
        <v>0</v>
      </c>
      <c r="AI115" s="22">
        <f t="shared" ref="AI115" ca="1" si="183">M$8</f>
        <v>0</v>
      </c>
      <c r="AJ115" s="22">
        <f t="shared" ref="AJ115" ca="1" si="184">N$8</f>
        <v>0</v>
      </c>
      <c r="AK115" s="22">
        <f t="shared" ref="AK115" ca="1" si="185">O$8</f>
        <v>0</v>
      </c>
      <c r="AL115" s="22">
        <f t="shared" ref="AL115" ca="1" si="186">P$8</f>
        <v>0</v>
      </c>
      <c r="AM115" s="22">
        <f t="shared" ref="AM115" ca="1" si="187">Q$8</f>
        <v>0</v>
      </c>
      <c r="AN115" s="22">
        <f t="shared" ref="AN115" ca="1" si="188">R$8</f>
        <v>0</v>
      </c>
      <c r="AO115" s="22" t="str">
        <f t="shared" ca="1" si="180"/>
        <v>Tested Prg</v>
      </c>
      <c r="AP115" s="22" t="s">
        <v>22</v>
      </c>
      <c r="AQ115" s="22" t="s">
        <v>23</v>
      </c>
    </row>
    <row r="116" spans="1:43" s="1" customFormat="1" ht="38.25">
      <c r="A116" s="220">
        <v>105</v>
      </c>
      <c r="B116" s="148" t="s">
        <v>446</v>
      </c>
      <c r="C116" s="24">
        <f ca="1">IF(ISNUMBER(OFFSET(INDIRECT("'"&amp;'DATA for charts'!C$5&amp;"'!$d1"),$A116-1,0)),OFFSET(INDIRECT("'"&amp;'DATA for charts'!C$5&amp;"'!$d1"),$A116-1,0),NA())</f>
        <v>2.1000000000000001E-2</v>
      </c>
      <c r="D116" s="24">
        <f ca="1">IF(ISNUMBER(OFFSET(INDIRECT("'"&amp;'DATA for charts'!D$5&amp;"'!$d1"),$A116-1,0)),OFFSET(INDIRECT("'"&amp;'DATA for charts'!D$5&amp;"'!$d1"),$A116-1,0),NA())</f>
        <v>7.7619959337599997E-3</v>
      </c>
      <c r="E116" s="24">
        <f ca="1">IF(ISNUMBER(OFFSET(INDIRECT("'"&amp;'DATA for charts'!E$5&amp;"'!$d1"),$A116-1,0)),OFFSET(INDIRECT("'"&amp;'DATA for charts'!E$5&amp;"'!$d1"),$A116-1,0),NA())</f>
        <v>6.0000000000000001E-3</v>
      </c>
      <c r="F116" s="24">
        <f ca="1">IF(ISNUMBER(OFFSET(INDIRECT("'"&amp;'DATA for charts'!F$5&amp;"'!$d1"),$A116-1,0)),OFFSET(INDIRECT("'"&amp;'DATA for charts'!F$5&amp;"'!$d1"),$A116-1,0),NA())</f>
        <v>1.0380231519580037E-2</v>
      </c>
      <c r="G116" s="24">
        <f ca="1">IF(ISNUMBER(OFFSET(INDIRECT("'"&amp;'DATA for charts'!G$5&amp;"'!$d1"),$A116-1,0)),OFFSET(INDIRECT("'"&amp;'DATA for charts'!G$5&amp;"'!$d1"),$A116-1,0),NA())</f>
        <v>5.4999999999999997E-3</v>
      </c>
      <c r="H116" s="24">
        <f ca="1">IF(ISNUMBER(OFFSET(INDIRECT("'"&amp;'DATA for charts'!H$5&amp;"'!$d1"),$A116-1,0)),OFFSET(INDIRECT("'"&amp;'DATA for charts'!H$5&amp;"'!$d1"),$A116-1,0),NA())</f>
        <v>3.5161699999999999E-3</v>
      </c>
      <c r="I116" s="24" t="e">
        <f ca="1">IF(ISNUMBER(OFFSET(INDIRECT("'"&amp;'DATA for charts'!I$5&amp;"'!$d1"),$A116-1,0)),OFFSET(INDIRECT("'"&amp;'DATA for charts'!I$5&amp;"'!$d1"),$A116-1,0),NA())</f>
        <v>#N/A</v>
      </c>
      <c r="J116" s="24" t="e">
        <f ca="1">IF(ISNUMBER(OFFSET(INDIRECT("'"&amp;'DATA for charts'!J$5&amp;"'!$d1"),$A116-1,0)),OFFSET(INDIRECT("'"&amp;'DATA for charts'!J$5&amp;"'!$d1"),$A116-1,0),NA())</f>
        <v>#N/A</v>
      </c>
      <c r="K116" s="24" t="e">
        <f ca="1">IF(ISNUMBER(OFFSET(INDIRECT("'"&amp;'DATA for charts'!K$5&amp;"'!$d1"),$A116-1,0)),OFFSET(INDIRECT("'"&amp;'DATA for charts'!K$5&amp;"'!$d1"),$A116-1,0),NA())</f>
        <v>#N/A</v>
      </c>
      <c r="L116" s="24" t="e">
        <f ca="1">IF(ISNUMBER(OFFSET(INDIRECT("'"&amp;'DATA for charts'!L$5&amp;"'!$d1"),$A116-1,0)),OFFSET(INDIRECT("'"&amp;'DATA for charts'!L$5&amp;"'!$d1"),$A116-1,0),NA())</f>
        <v>#N/A</v>
      </c>
      <c r="M116" s="24" t="e">
        <f ca="1">IF(ISNUMBER(OFFSET(INDIRECT("'"&amp;'DATA for charts'!M$5&amp;"'!$d1"),$A116-1,0)),OFFSET(INDIRECT("'"&amp;'DATA for charts'!M$5&amp;"'!$d1"),$A116-1,0),NA())</f>
        <v>#N/A</v>
      </c>
      <c r="N116" s="24" t="e">
        <f ca="1">IF(ISNUMBER(OFFSET(INDIRECT("'"&amp;'DATA for charts'!N$5&amp;"'!$d1"),$A116-1,0)),OFFSET(INDIRECT("'"&amp;'DATA for charts'!N$5&amp;"'!$d1"),$A116-1,0),NA())</f>
        <v>#N/A</v>
      </c>
      <c r="O116" s="24" t="e">
        <f ca="1">IF(ISNUMBER(OFFSET(INDIRECT("'"&amp;'DATA for charts'!O$5&amp;"'!$d1"),$A116-1,0)),OFFSET(INDIRECT("'"&amp;'DATA for charts'!O$5&amp;"'!$d1"),$A116-1,0),NA())</f>
        <v>#N/A</v>
      </c>
      <c r="P116" s="24" t="e">
        <f ca="1">IF(ISNUMBER(OFFSET(INDIRECT("'"&amp;'DATA for charts'!P$5&amp;"'!$d1"),$A116-1,0)),OFFSET(INDIRECT("'"&amp;'DATA for charts'!P$5&amp;"'!$d1"),$A116-1,0),NA())</f>
        <v>#N/A</v>
      </c>
      <c r="Q116" s="24" t="e">
        <f ca="1">IF(ISNUMBER(OFFSET(INDIRECT("'"&amp;'DATA for charts'!Q$5&amp;"'!$d1"),$A116-1,0)),OFFSET(INDIRECT("'"&amp;'DATA for charts'!Q$5&amp;"'!$d1"),$A116-1,0),NA())</f>
        <v>#N/A</v>
      </c>
      <c r="R116" s="24" t="e">
        <f ca="1">IF(ISNUMBER(OFFSET(INDIRECT("'"&amp;'DATA for charts'!R$5&amp;"'!$d1"),$A116-1,0)),OFFSET(INDIRECT("'"&amp;'DATA for charts'!R$5&amp;"'!$d1"),$A116-1,0),NA())</f>
        <v>#N/A</v>
      </c>
      <c r="S116" s="24" t="e">
        <f ca="1">IF(ISNUMBER(OFFSET(INDIRECT("'"&amp;'DATA for charts'!S$5&amp;"'!$d1"),$A116-1,0)),OFFSET(INDIRECT("'"&amp;'DATA for charts'!S$5&amp;"'!$d1"),$A116-1,0),NA())</f>
        <v>#N/A</v>
      </c>
      <c r="T116" s="22" t="e">
        <f t="shared" ref="T116:T123" ca="1" si="189">MIN(C116:J116)</f>
        <v>#N/A</v>
      </c>
      <c r="U116" s="22" t="e">
        <f t="shared" ref="U116:U123" ca="1" si="190">MAX(C116:J116)</f>
        <v>#N/A</v>
      </c>
      <c r="V116" s="22" t="e">
        <f t="shared" ref="V116:V123" ca="1" si="191">AVERAGE(C116:J116)</f>
        <v>#N/A</v>
      </c>
      <c r="W116" s="20"/>
      <c r="X116" s="148" t="s">
        <v>432</v>
      </c>
      <c r="Y116" s="24">
        <f t="shared" ref="Y116:AO116" ca="1" si="192">IF(AND(ISNUMBER(C143),ISNUMBER(C118)),C143-C118,NA())</f>
        <v>-3.1080000000000001</v>
      </c>
      <c r="Z116" s="24">
        <f t="shared" ca="1" si="192"/>
        <v>-3.4492984205543027</v>
      </c>
      <c r="AA116" s="24">
        <f t="shared" ca="1" si="192"/>
        <v>-3.0490000000000004</v>
      </c>
      <c r="AB116" s="24">
        <f t="shared" ca="1" si="192"/>
        <v>-3.5382980338954555</v>
      </c>
      <c r="AC116" s="24">
        <f t="shared" ca="1" si="192"/>
        <v>-3.6741000000000006</v>
      </c>
      <c r="AD116" s="24">
        <f t="shared" ca="1" si="192"/>
        <v>-3.5123900000000003</v>
      </c>
      <c r="AE116" s="24" t="e">
        <f t="shared" ca="1" si="192"/>
        <v>#N/A</v>
      </c>
      <c r="AF116" s="24" t="e">
        <f t="shared" ca="1" si="192"/>
        <v>#N/A</v>
      </c>
      <c r="AG116" s="24" t="e">
        <f t="shared" ca="1" si="192"/>
        <v>#N/A</v>
      </c>
      <c r="AH116" s="24" t="e">
        <f t="shared" ca="1" si="192"/>
        <v>#N/A</v>
      </c>
      <c r="AI116" s="24" t="e">
        <f t="shared" ca="1" si="192"/>
        <v>#N/A</v>
      </c>
      <c r="AJ116" s="24" t="e">
        <f t="shared" ca="1" si="192"/>
        <v>#N/A</v>
      </c>
      <c r="AK116" s="24" t="e">
        <f t="shared" ca="1" si="192"/>
        <v>#N/A</v>
      </c>
      <c r="AL116" s="24" t="e">
        <f t="shared" ca="1" si="192"/>
        <v>#N/A</v>
      </c>
      <c r="AM116" s="24" t="e">
        <f t="shared" ca="1" si="192"/>
        <v>#N/A</v>
      </c>
      <c r="AN116" s="24" t="e">
        <f t="shared" ca="1" si="192"/>
        <v>#N/A</v>
      </c>
      <c r="AO116" s="24" t="e">
        <f t="shared" ca="1" si="192"/>
        <v>#N/A</v>
      </c>
      <c r="AP116" s="24" t="e">
        <f t="shared" ref="AP116:AP124" ca="1" si="193">MIN(Y116:AN116)</f>
        <v>#N/A</v>
      </c>
      <c r="AQ116" s="24" t="e">
        <f t="shared" ref="AQ116:AQ124" ca="1" si="194">MAX(Y116:AN116)</f>
        <v>#N/A</v>
      </c>
    </row>
    <row r="117" spans="1:43" s="1" customFormat="1" ht="51">
      <c r="A117" s="220">
        <v>109</v>
      </c>
      <c r="B117" s="148" t="s">
        <v>1033</v>
      </c>
      <c r="C117" s="24">
        <f ca="1">IF(ISNUMBER(OFFSET(INDIRECT("'"&amp;'DATA for charts'!C$5&amp;"'!$d1"),$A117-1,0)),OFFSET(INDIRECT("'"&amp;'DATA for charts'!C$5&amp;"'!$d1"),$A117-1,0),NA())</f>
        <v>1.0840000000000001</v>
      </c>
      <c r="D117" s="24">
        <f ca="1">IF(ISNUMBER(OFFSET(INDIRECT("'"&amp;'DATA for charts'!D$5&amp;"'!$d1"),$A117-1,0)),OFFSET(INDIRECT("'"&amp;'DATA for charts'!D$5&amp;"'!$d1"),$A117-1,0),NA())</f>
        <v>0.90615742528544996</v>
      </c>
      <c r="E117" s="24">
        <f ca="1">IF(ISNUMBER(OFFSET(INDIRECT("'"&amp;'DATA for charts'!E$5&amp;"'!$d1"),$A117-1,0)),OFFSET(INDIRECT("'"&amp;'DATA for charts'!E$5&amp;"'!$d1"),$A117-1,0),NA())</f>
        <v>0.94399999999999995</v>
      </c>
      <c r="F117" s="24">
        <f ca="1">IF(ISNUMBER(OFFSET(INDIRECT("'"&amp;'DATA for charts'!F$5&amp;"'!$d1"),$A117-1,0)),OFFSET(INDIRECT("'"&amp;'DATA for charts'!F$5&amp;"'!$d1"),$A117-1,0),NA())</f>
        <v>0.85562373171406814</v>
      </c>
      <c r="G117" s="24">
        <f ca="1">IF(ISNUMBER(OFFSET(INDIRECT("'"&amp;'DATA for charts'!G$5&amp;"'!$d1"),$A117-1,0)),OFFSET(INDIRECT("'"&amp;'DATA for charts'!G$5&amp;"'!$d1"),$A117-1,0),NA())</f>
        <v>0.95269999999999999</v>
      </c>
      <c r="H117" s="24">
        <f ca="1">IF(ISNUMBER(OFFSET(INDIRECT("'"&amp;'DATA for charts'!H$5&amp;"'!$d1"),$A117-1,0)),OFFSET(INDIRECT("'"&amp;'DATA for charts'!H$5&amp;"'!$d1"),$A117-1,0),NA())</f>
        <v>0.73902200000000007</v>
      </c>
      <c r="I117" s="24" t="e">
        <f ca="1">IF(ISNUMBER(OFFSET(INDIRECT("'"&amp;'DATA for charts'!I$5&amp;"'!$d1"),$A117-1,0)),OFFSET(INDIRECT("'"&amp;'DATA for charts'!I$5&amp;"'!$d1"),$A117-1,0),NA())</f>
        <v>#N/A</v>
      </c>
      <c r="J117" s="24" t="e">
        <f ca="1">IF(ISNUMBER(OFFSET(INDIRECT("'"&amp;'DATA for charts'!J$5&amp;"'!$d1"),$A117-1,0)),OFFSET(INDIRECT("'"&amp;'DATA for charts'!J$5&amp;"'!$d1"),$A117-1,0),NA())</f>
        <v>#N/A</v>
      </c>
      <c r="K117" s="24" t="e">
        <f ca="1">IF(ISNUMBER(OFFSET(INDIRECT("'"&amp;'DATA for charts'!K$5&amp;"'!$d1"),$A117-1,0)),OFFSET(INDIRECT("'"&amp;'DATA for charts'!K$5&amp;"'!$d1"),$A117-1,0),NA())</f>
        <v>#N/A</v>
      </c>
      <c r="L117" s="24" t="e">
        <f ca="1">IF(ISNUMBER(OFFSET(INDIRECT("'"&amp;'DATA for charts'!L$5&amp;"'!$d1"),$A117-1,0)),OFFSET(INDIRECT("'"&amp;'DATA for charts'!L$5&amp;"'!$d1"),$A117-1,0),NA())</f>
        <v>#N/A</v>
      </c>
      <c r="M117" s="24" t="e">
        <f ca="1">IF(ISNUMBER(OFFSET(INDIRECT("'"&amp;'DATA for charts'!M$5&amp;"'!$d1"),$A117-1,0)),OFFSET(INDIRECT("'"&amp;'DATA for charts'!M$5&amp;"'!$d1"),$A117-1,0),NA())</f>
        <v>#N/A</v>
      </c>
      <c r="N117" s="24" t="e">
        <f ca="1">IF(ISNUMBER(OFFSET(INDIRECT("'"&amp;'DATA for charts'!N$5&amp;"'!$d1"),$A117-1,0)),OFFSET(INDIRECT("'"&amp;'DATA for charts'!N$5&amp;"'!$d1"),$A117-1,0),NA())</f>
        <v>#N/A</v>
      </c>
      <c r="O117" s="24" t="e">
        <f ca="1">IF(ISNUMBER(OFFSET(INDIRECT("'"&amp;'DATA for charts'!O$5&amp;"'!$d1"),$A117-1,0)),OFFSET(INDIRECT("'"&amp;'DATA for charts'!O$5&amp;"'!$d1"),$A117-1,0),NA())</f>
        <v>#N/A</v>
      </c>
      <c r="P117" s="24" t="e">
        <f ca="1">IF(ISNUMBER(OFFSET(INDIRECT("'"&amp;'DATA for charts'!P$5&amp;"'!$d1"),$A117-1,0)),OFFSET(INDIRECT("'"&amp;'DATA for charts'!P$5&amp;"'!$d1"),$A117-1,0),NA())</f>
        <v>#N/A</v>
      </c>
      <c r="Q117" s="24" t="e">
        <f ca="1">IF(ISNUMBER(OFFSET(INDIRECT("'"&amp;'DATA for charts'!Q$5&amp;"'!$d1"),$A117-1,0)),OFFSET(INDIRECT("'"&amp;'DATA for charts'!Q$5&amp;"'!$d1"),$A117-1,0),NA())</f>
        <v>#N/A</v>
      </c>
      <c r="R117" s="24" t="e">
        <f ca="1">IF(ISNUMBER(OFFSET(INDIRECT("'"&amp;'DATA for charts'!R$5&amp;"'!$d1"),$A117-1,0)),OFFSET(INDIRECT("'"&amp;'DATA for charts'!R$5&amp;"'!$d1"),$A117-1,0),NA())</f>
        <v>#N/A</v>
      </c>
      <c r="S117" s="24" t="e">
        <f ca="1">IF(ISNUMBER(OFFSET(INDIRECT("'"&amp;'DATA for charts'!S$5&amp;"'!$d1"),$A117-1,0)),OFFSET(INDIRECT("'"&amp;'DATA for charts'!S$5&amp;"'!$d1"),$A117-1,0),NA())</f>
        <v>#N/A</v>
      </c>
      <c r="T117" s="22" t="e">
        <f t="shared" ca="1" si="189"/>
        <v>#N/A</v>
      </c>
      <c r="U117" s="22" t="e">
        <f t="shared" ca="1" si="190"/>
        <v>#N/A</v>
      </c>
      <c r="V117" s="22" t="e">
        <f t="shared" ca="1" si="191"/>
        <v>#N/A</v>
      </c>
      <c r="W117" s="20"/>
      <c r="X117" s="148" t="s">
        <v>531</v>
      </c>
      <c r="Y117" s="24">
        <f t="shared" ref="Y117:AO117" ca="1" si="195">IF(AND(ISNUMBER(C144),ISNUMBER(C143)),C144-C143,NA())</f>
        <v>-1.23</v>
      </c>
      <c r="Z117" s="24">
        <f t="shared" ca="1" si="195"/>
        <v>-1.0489611936664951</v>
      </c>
      <c r="AA117" s="24">
        <f t="shared" ca="1" si="195"/>
        <v>-0.89300000000000002</v>
      </c>
      <c r="AB117" s="24">
        <f t="shared" ca="1" si="195"/>
        <v>-1.1052636239018219</v>
      </c>
      <c r="AC117" s="24">
        <f t="shared" ca="1" si="195"/>
        <v>-1.2047999999999999</v>
      </c>
      <c r="AD117" s="24">
        <f t="shared" ca="1" si="195"/>
        <v>-1.0762700000000005</v>
      </c>
      <c r="AE117" s="24" t="e">
        <f t="shared" ca="1" si="195"/>
        <v>#N/A</v>
      </c>
      <c r="AF117" s="24" t="e">
        <f t="shared" ca="1" si="195"/>
        <v>#N/A</v>
      </c>
      <c r="AG117" s="24" t="e">
        <f t="shared" ca="1" si="195"/>
        <v>#N/A</v>
      </c>
      <c r="AH117" s="24" t="e">
        <f t="shared" ca="1" si="195"/>
        <v>#N/A</v>
      </c>
      <c r="AI117" s="24" t="e">
        <f t="shared" ca="1" si="195"/>
        <v>#N/A</v>
      </c>
      <c r="AJ117" s="24" t="e">
        <f t="shared" ca="1" si="195"/>
        <v>#N/A</v>
      </c>
      <c r="AK117" s="24" t="e">
        <f t="shared" ca="1" si="195"/>
        <v>#N/A</v>
      </c>
      <c r="AL117" s="24" t="e">
        <f t="shared" ca="1" si="195"/>
        <v>#N/A</v>
      </c>
      <c r="AM117" s="24" t="e">
        <f t="shared" ca="1" si="195"/>
        <v>#N/A</v>
      </c>
      <c r="AN117" s="24" t="e">
        <f t="shared" ca="1" si="195"/>
        <v>#N/A</v>
      </c>
      <c r="AO117" s="24" t="e">
        <f t="shared" ca="1" si="195"/>
        <v>#N/A</v>
      </c>
      <c r="AP117" s="24" t="e">
        <f t="shared" ca="1" si="193"/>
        <v>#N/A</v>
      </c>
      <c r="AQ117" s="24" t="e">
        <f t="shared" ca="1" si="194"/>
        <v>#N/A</v>
      </c>
    </row>
    <row r="118" spans="1:43" s="1" customFormat="1" ht="63.75">
      <c r="A118" s="220">
        <v>70</v>
      </c>
      <c r="B118" s="148" t="s">
        <v>377</v>
      </c>
      <c r="C118" s="24">
        <f ca="1">IF(ISNUMBER(OFFSET(INDIRECT("'"&amp;'DATA for charts'!C$5&amp;"'!$d1"),$A118-1,0)),OFFSET(INDIRECT("'"&amp;'DATA for charts'!C$5&amp;"'!$d1"),$A118-1,0),NA())</f>
        <v>5.8220000000000001</v>
      </c>
      <c r="D118" s="24">
        <f ca="1">IF(ISNUMBER(OFFSET(INDIRECT("'"&amp;'DATA for charts'!D$5&amp;"'!$d1"),$A118-1,0)),OFFSET(INDIRECT("'"&amp;'DATA for charts'!D$5&amp;"'!$d1"),$A118-1,0),NA())</f>
        <v>5.9131242078265798</v>
      </c>
      <c r="E118" s="24">
        <f ca="1">IF(ISNUMBER(OFFSET(INDIRECT("'"&amp;'DATA for charts'!E$5&amp;"'!$d1"),$A118-1,0)),OFFSET(INDIRECT("'"&amp;'DATA for charts'!E$5&amp;"'!$d1"),$A118-1,0),NA())</f>
        <v>5.4320000000000004</v>
      </c>
      <c r="F118" s="24">
        <f ca="1">IF(ISNUMBER(OFFSET(INDIRECT("'"&amp;'DATA for charts'!F$5&amp;"'!$d1"),$A118-1,0)),OFFSET(INDIRECT("'"&amp;'DATA for charts'!F$5&amp;"'!$d1"),$A118-1,0),NA())</f>
        <v>6.0270394016087305</v>
      </c>
      <c r="G118" s="24">
        <f ca="1">IF(ISNUMBER(OFFSET(INDIRECT("'"&amp;'DATA for charts'!G$5&amp;"'!$d1"),$A118-1,0)),OFFSET(INDIRECT("'"&amp;'DATA for charts'!G$5&amp;"'!$d1"),$A118-1,0),NA())</f>
        <v>6.1618000000000004</v>
      </c>
      <c r="H118" s="24">
        <f ca="1">IF(ISNUMBER(OFFSET(INDIRECT("'"&amp;'DATA for charts'!H$5&amp;"'!$d1"),$A118-1,0)),OFFSET(INDIRECT("'"&amp;'DATA for charts'!H$5&amp;"'!$d1"),$A118-1,0),NA())</f>
        <v>5.7795200000000007</v>
      </c>
      <c r="I118" s="24" t="e">
        <f ca="1">IF(ISNUMBER(OFFSET(INDIRECT("'"&amp;'DATA for charts'!I$5&amp;"'!$d1"),$A118-1,0)),OFFSET(INDIRECT("'"&amp;'DATA for charts'!I$5&amp;"'!$d1"),$A118-1,0),NA())</f>
        <v>#N/A</v>
      </c>
      <c r="J118" s="24" t="e">
        <f ca="1">IF(ISNUMBER(OFFSET(INDIRECT("'"&amp;'DATA for charts'!J$5&amp;"'!$d1"),$A118-1,0)),OFFSET(INDIRECT("'"&amp;'DATA for charts'!J$5&amp;"'!$d1"),$A118-1,0),NA())</f>
        <v>#N/A</v>
      </c>
      <c r="K118" s="24" t="e">
        <f ca="1">IF(ISNUMBER(OFFSET(INDIRECT("'"&amp;'DATA for charts'!K$5&amp;"'!$d1"),$A118-1,0)),OFFSET(INDIRECT("'"&amp;'DATA for charts'!K$5&amp;"'!$d1"),$A118-1,0),NA())</f>
        <v>#N/A</v>
      </c>
      <c r="L118" s="24" t="e">
        <f ca="1">IF(ISNUMBER(OFFSET(INDIRECT("'"&amp;'DATA for charts'!L$5&amp;"'!$d1"),$A118-1,0)),OFFSET(INDIRECT("'"&amp;'DATA for charts'!L$5&amp;"'!$d1"),$A118-1,0),NA())</f>
        <v>#N/A</v>
      </c>
      <c r="M118" s="24" t="e">
        <f ca="1">IF(ISNUMBER(OFFSET(INDIRECT("'"&amp;'DATA for charts'!M$5&amp;"'!$d1"),$A118-1,0)),OFFSET(INDIRECT("'"&amp;'DATA for charts'!M$5&amp;"'!$d1"),$A118-1,0),NA())</f>
        <v>#N/A</v>
      </c>
      <c r="N118" s="24" t="e">
        <f ca="1">IF(ISNUMBER(OFFSET(INDIRECT("'"&amp;'DATA for charts'!N$5&amp;"'!$d1"),$A118-1,0)),OFFSET(INDIRECT("'"&amp;'DATA for charts'!N$5&amp;"'!$d1"),$A118-1,0),NA())</f>
        <v>#N/A</v>
      </c>
      <c r="O118" s="24" t="e">
        <f ca="1">IF(ISNUMBER(OFFSET(INDIRECT("'"&amp;'DATA for charts'!O$5&amp;"'!$d1"),$A118-1,0)),OFFSET(INDIRECT("'"&amp;'DATA for charts'!O$5&amp;"'!$d1"),$A118-1,0),NA())</f>
        <v>#N/A</v>
      </c>
      <c r="P118" s="24" t="e">
        <f ca="1">IF(ISNUMBER(OFFSET(INDIRECT("'"&amp;'DATA for charts'!P$5&amp;"'!$d1"),$A118-1,0)),OFFSET(INDIRECT("'"&amp;'DATA for charts'!P$5&amp;"'!$d1"),$A118-1,0),NA())</f>
        <v>#N/A</v>
      </c>
      <c r="Q118" s="24" t="e">
        <f ca="1">IF(ISNUMBER(OFFSET(INDIRECT("'"&amp;'DATA for charts'!Q$5&amp;"'!$d1"),$A118-1,0)),OFFSET(INDIRECT("'"&amp;'DATA for charts'!Q$5&amp;"'!$d1"),$A118-1,0),NA())</f>
        <v>#N/A</v>
      </c>
      <c r="R118" s="24" t="e">
        <f ca="1">IF(ISNUMBER(OFFSET(INDIRECT("'"&amp;'DATA for charts'!R$5&amp;"'!$d1"),$A118-1,0)),OFFSET(INDIRECT("'"&amp;'DATA for charts'!R$5&amp;"'!$d1"),$A118-1,0),NA())</f>
        <v>#N/A</v>
      </c>
      <c r="S118" s="24" t="e">
        <f ca="1">IF(ISNUMBER(OFFSET(INDIRECT("'"&amp;'DATA for charts'!S$5&amp;"'!$d1"),$A118-1,0)),OFFSET(INDIRECT("'"&amp;'DATA for charts'!S$5&amp;"'!$d1"),$A118-1,0),NA())</f>
        <v>#N/A</v>
      </c>
      <c r="T118" s="22" t="e">
        <f t="shared" ca="1" si="189"/>
        <v>#N/A</v>
      </c>
      <c r="U118" s="22" t="e">
        <f t="shared" ca="1" si="190"/>
        <v>#N/A</v>
      </c>
      <c r="V118" s="22" t="e">
        <f t="shared" ca="1" si="191"/>
        <v>#N/A</v>
      </c>
      <c r="W118" s="20"/>
      <c r="X118" s="148" t="s">
        <v>596</v>
      </c>
      <c r="Y118" s="24">
        <f t="shared" ref="Y118:AO118" ca="1" si="196">IF(AND(ISNUMBER(C145),ISNUMBER(C143)),C145-C143,NA())</f>
        <v>0.41400000000000015</v>
      </c>
      <c r="Z118" s="24">
        <f t="shared" ca="1" si="196"/>
        <v>0.32538282965194298</v>
      </c>
      <c r="AA118" s="24">
        <f t="shared" ca="1" si="196"/>
        <v>0.32299999999999995</v>
      </c>
      <c r="AB118" s="24">
        <f t="shared" ca="1" si="196"/>
        <v>0.24210141562100773</v>
      </c>
      <c r="AC118" s="24">
        <f t="shared" ca="1" si="196"/>
        <v>0.32670000000000021</v>
      </c>
      <c r="AD118" s="24">
        <f t="shared" ca="1" si="196"/>
        <v>0.28173999999999966</v>
      </c>
      <c r="AE118" s="24" t="e">
        <f t="shared" ca="1" si="196"/>
        <v>#N/A</v>
      </c>
      <c r="AF118" s="24" t="e">
        <f t="shared" ca="1" si="196"/>
        <v>#N/A</v>
      </c>
      <c r="AG118" s="24" t="e">
        <f t="shared" ca="1" si="196"/>
        <v>#N/A</v>
      </c>
      <c r="AH118" s="24" t="e">
        <f t="shared" ca="1" si="196"/>
        <v>#N/A</v>
      </c>
      <c r="AI118" s="24" t="e">
        <f t="shared" ca="1" si="196"/>
        <v>#N/A</v>
      </c>
      <c r="AJ118" s="24" t="e">
        <f t="shared" ca="1" si="196"/>
        <v>#N/A</v>
      </c>
      <c r="AK118" s="24" t="e">
        <f t="shared" ca="1" si="196"/>
        <v>#N/A</v>
      </c>
      <c r="AL118" s="24" t="e">
        <f t="shared" ca="1" si="196"/>
        <v>#N/A</v>
      </c>
      <c r="AM118" s="24" t="e">
        <f t="shared" ca="1" si="196"/>
        <v>#N/A</v>
      </c>
      <c r="AN118" s="24" t="e">
        <f t="shared" ca="1" si="196"/>
        <v>#N/A</v>
      </c>
      <c r="AO118" s="24" t="e">
        <f t="shared" ca="1" si="196"/>
        <v>#N/A</v>
      </c>
      <c r="AP118" s="24" t="e">
        <f t="shared" ca="1" si="193"/>
        <v>#N/A</v>
      </c>
      <c r="AQ118" s="24" t="e">
        <f t="shared" ca="1" si="194"/>
        <v>#N/A</v>
      </c>
    </row>
    <row r="119" spans="1:43" s="1" customFormat="1" ht="38.25">
      <c r="A119" s="220">
        <f>A118+1</f>
        <v>71</v>
      </c>
      <c r="B119" s="148" t="s">
        <v>378</v>
      </c>
      <c r="C119" s="24">
        <f ca="1">IF(ISNUMBER(OFFSET(INDIRECT("'"&amp;'DATA for charts'!C$5&amp;"'!$d1"),$A119-1,0)),OFFSET(INDIRECT("'"&amp;'DATA for charts'!C$5&amp;"'!$d1"),$A119-1,0),NA())</f>
        <v>4.2990000000000004</v>
      </c>
      <c r="D119" s="24">
        <f ca="1">IF(ISNUMBER(OFFSET(INDIRECT("'"&amp;'DATA for charts'!D$5&amp;"'!$d1"),$A119-1,0)),OFFSET(INDIRECT("'"&amp;'DATA for charts'!D$5&amp;"'!$d1"),$A119-1,0),NA())</f>
        <v>4.38179367303362</v>
      </c>
      <c r="E119" s="24">
        <f ca="1">IF(ISNUMBER(OFFSET(INDIRECT("'"&amp;'DATA for charts'!E$5&amp;"'!$d1"),$A119-1,0)),OFFSET(INDIRECT("'"&amp;'DATA for charts'!E$5&amp;"'!$d1"),$A119-1,0),NA())</f>
        <v>4.173</v>
      </c>
      <c r="F119" s="24">
        <f ca="1">IF(ISNUMBER(OFFSET(INDIRECT("'"&amp;'DATA for charts'!F$5&amp;"'!$d1"),$A119-1,0)),OFFSET(INDIRECT("'"&amp;'DATA for charts'!F$5&amp;"'!$d1"),$A119-1,0),NA())</f>
        <v>4.3327583401901055</v>
      </c>
      <c r="G119" s="24">
        <f ca="1">IF(ISNUMBER(OFFSET(INDIRECT("'"&amp;'DATA for charts'!G$5&amp;"'!$d1"),$A119-1,0)),OFFSET(INDIRECT("'"&amp;'DATA for charts'!G$5&amp;"'!$d1"),$A119-1,0),NA())</f>
        <v>4.2324999999999999</v>
      </c>
      <c r="H119" s="24">
        <f ca="1">IF(ISNUMBER(OFFSET(INDIRECT("'"&amp;'DATA for charts'!H$5&amp;"'!$d1"),$A119-1,0)),OFFSET(INDIRECT("'"&amp;'DATA for charts'!H$5&amp;"'!$d1"),$A119-1,0),NA())</f>
        <v>4.1168000000000005</v>
      </c>
      <c r="I119" s="24" t="e">
        <f ca="1">IF(ISNUMBER(OFFSET(INDIRECT("'"&amp;'DATA for charts'!I$5&amp;"'!$d1"),$A119-1,0)),OFFSET(INDIRECT("'"&amp;'DATA for charts'!I$5&amp;"'!$d1"),$A119-1,0),NA())</f>
        <v>#N/A</v>
      </c>
      <c r="J119" s="24" t="e">
        <f ca="1">IF(ISNUMBER(OFFSET(INDIRECT("'"&amp;'DATA for charts'!J$5&amp;"'!$d1"),$A119-1,0)),OFFSET(INDIRECT("'"&amp;'DATA for charts'!J$5&amp;"'!$d1"),$A119-1,0),NA())</f>
        <v>#N/A</v>
      </c>
      <c r="K119" s="24" t="e">
        <f ca="1">IF(ISNUMBER(OFFSET(INDIRECT("'"&amp;'DATA for charts'!K$5&amp;"'!$d1"),$A119-1,0)),OFFSET(INDIRECT("'"&amp;'DATA for charts'!K$5&amp;"'!$d1"),$A119-1,0),NA())</f>
        <v>#N/A</v>
      </c>
      <c r="L119" s="24" t="e">
        <f ca="1">IF(ISNUMBER(OFFSET(INDIRECT("'"&amp;'DATA for charts'!L$5&amp;"'!$d1"),$A119-1,0)),OFFSET(INDIRECT("'"&amp;'DATA for charts'!L$5&amp;"'!$d1"),$A119-1,0),NA())</f>
        <v>#N/A</v>
      </c>
      <c r="M119" s="24" t="e">
        <f ca="1">IF(ISNUMBER(OFFSET(INDIRECT("'"&amp;'DATA for charts'!M$5&amp;"'!$d1"),$A119-1,0)),OFFSET(INDIRECT("'"&amp;'DATA for charts'!M$5&amp;"'!$d1"),$A119-1,0),NA())</f>
        <v>#N/A</v>
      </c>
      <c r="N119" s="24" t="e">
        <f ca="1">IF(ISNUMBER(OFFSET(INDIRECT("'"&amp;'DATA for charts'!N$5&amp;"'!$d1"),$A119-1,0)),OFFSET(INDIRECT("'"&amp;'DATA for charts'!N$5&amp;"'!$d1"),$A119-1,0),NA())</f>
        <v>#N/A</v>
      </c>
      <c r="O119" s="24" t="e">
        <f ca="1">IF(ISNUMBER(OFFSET(INDIRECT("'"&amp;'DATA for charts'!O$5&amp;"'!$d1"),$A119-1,0)),OFFSET(INDIRECT("'"&amp;'DATA for charts'!O$5&amp;"'!$d1"),$A119-1,0),NA())</f>
        <v>#N/A</v>
      </c>
      <c r="P119" s="24" t="e">
        <f ca="1">IF(ISNUMBER(OFFSET(INDIRECT("'"&amp;'DATA for charts'!P$5&amp;"'!$d1"),$A119-1,0)),OFFSET(INDIRECT("'"&amp;'DATA for charts'!P$5&amp;"'!$d1"),$A119-1,0),NA())</f>
        <v>#N/A</v>
      </c>
      <c r="Q119" s="24" t="e">
        <f ca="1">IF(ISNUMBER(OFFSET(INDIRECT("'"&amp;'DATA for charts'!Q$5&amp;"'!$d1"),$A119-1,0)),OFFSET(INDIRECT("'"&amp;'DATA for charts'!Q$5&amp;"'!$d1"),$A119-1,0),NA())</f>
        <v>#N/A</v>
      </c>
      <c r="R119" s="24" t="e">
        <f ca="1">IF(ISNUMBER(OFFSET(INDIRECT("'"&amp;'DATA for charts'!R$5&amp;"'!$d1"),$A119-1,0)),OFFSET(INDIRECT("'"&amp;'DATA for charts'!R$5&amp;"'!$d1"),$A119-1,0),NA())</f>
        <v>#N/A</v>
      </c>
      <c r="S119" s="24" t="e">
        <f ca="1">IF(ISNUMBER(OFFSET(INDIRECT("'"&amp;'DATA for charts'!S$5&amp;"'!$d1"),$A119-1,0)),OFFSET(INDIRECT("'"&amp;'DATA for charts'!S$5&amp;"'!$d1"),$A119-1,0),NA())</f>
        <v>#N/A</v>
      </c>
      <c r="T119" s="22" t="e">
        <f t="shared" ca="1" si="189"/>
        <v>#N/A</v>
      </c>
      <c r="U119" s="22" t="e">
        <f t="shared" ca="1" si="190"/>
        <v>#N/A</v>
      </c>
      <c r="V119" s="22" t="e">
        <f t="shared" ca="1" si="191"/>
        <v>#N/A</v>
      </c>
      <c r="W119" s="20"/>
      <c r="X119" s="149"/>
      <c r="Y119" s="24"/>
      <c r="Z119" s="24"/>
      <c r="AA119" s="24"/>
      <c r="AB119" s="24"/>
      <c r="AC119" s="24"/>
      <c r="AD119" s="24"/>
      <c r="AE119" s="24"/>
      <c r="AF119" s="24"/>
      <c r="AG119" s="24"/>
      <c r="AH119" s="24"/>
      <c r="AI119" s="24"/>
      <c r="AJ119" s="24"/>
      <c r="AK119" s="24"/>
      <c r="AL119" s="24"/>
      <c r="AM119" s="24"/>
      <c r="AN119" s="24"/>
      <c r="AO119" s="24"/>
      <c r="AP119" s="24">
        <f t="shared" si="193"/>
        <v>0</v>
      </c>
      <c r="AQ119" s="24">
        <f t="shared" si="194"/>
        <v>0</v>
      </c>
    </row>
    <row r="120" spans="1:43" s="1" customFormat="1" ht="51">
      <c r="A120" s="220">
        <f t="shared" ref="A120:A123" si="197">A119+1</f>
        <v>72</v>
      </c>
      <c r="B120" s="148" t="s">
        <v>379</v>
      </c>
      <c r="C120" s="24">
        <f ca="1">IF(ISNUMBER(OFFSET(INDIRECT("'"&amp;'DATA for charts'!C$5&amp;"'!$d1"),$A120-1,0)),OFFSET(INDIRECT("'"&amp;'DATA for charts'!C$5&amp;"'!$d1"),$A120-1,0),NA())</f>
        <v>4.4039999999999999</v>
      </c>
      <c r="D120" s="24">
        <f ca="1">IF(ISNUMBER(OFFSET(INDIRECT("'"&amp;'DATA for charts'!D$5&amp;"'!$d1"),$A120-1,0)),OFFSET(INDIRECT("'"&amp;'DATA for charts'!D$5&amp;"'!$d1"),$A120-1,0),NA())</f>
        <v>4.0793078606887914</v>
      </c>
      <c r="E120" s="24">
        <f ca="1">IF(ISNUMBER(OFFSET(INDIRECT("'"&amp;'DATA for charts'!E$5&amp;"'!$d1"),$A120-1,0)),OFFSET(INDIRECT("'"&amp;'DATA for charts'!E$5&amp;"'!$d1"),$A120-1,0),NA())</f>
        <v>3.9089999999999998</v>
      </c>
      <c r="F120" s="24">
        <f ca="1">IF(ISNUMBER(OFFSET(INDIRECT("'"&amp;'DATA for charts'!F$5&amp;"'!$d1"),$A120-1,0)),OFFSET(INDIRECT("'"&amp;'DATA for charts'!F$5&amp;"'!$d1"),$A120-1,0),NA())</f>
        <v>4.0595089570205989</v>
      </c>
      <c r="G120" s="24">
        <f ca="1">IF(ISNUMBER(OFFSET(INDIRECT("'"&amp;'DATA for charts'!G$5&amp;"'!$d1"),$A120-1,0)),OFFSET(INDIRECT("'"&amp;'DATA for charts'!G$5&amp;"'!$d1"),$A120-1,0),NA())</f>
        <v>4.2457000000000003</v>
      </c>
      <c r="H120" s="24">
        <f ca="1">IF(ISNUMBER(OFFSET(INDIRECT("'"&amp;'DATA for charts'!H$5&amp;"'!$d1"),$A120-1,0)),OFFSET(INDIRECT("'"&amp;'DATA for charts'!H$5&amp;"'!$d1"),$A120-1,0),NA())</f>
        <v>3.8406500000000001</v>
      </c>
      <c r="I120" s="24" t="e">
        <f ca="1">IF(ISNUMBER(OFFSET(INDIRECT("'"&amp;'DATA for charts'!I$5&amp;"'!$d1"),$A120-1,0)),OFFSET(INDIRECT("'"&amp;'DATA for charts'!I$5&amp;"'!$d1"),$A120-1,0),NA())</f>
        <v>#N/A</v>
      </c>
      <c r="J120" s="24" t="e">
        <f ca="1">IF(ISNUMBER(OFFSET(INDIRECT("'"&amp;'DATA for charts'!J$5&amp;"'!$d1"),$A120-1,0)),OFFSET(INDIRECT("'"&amp;'DATA for charts'!J$5&amp;"'!$d1"),$A120-1,0),NA())</f>
        <v>#N/A</v>
      </c>
      <c r="K120" s="24" t="e">
        <f ca="1">IF(ISNUMBER(OFFSET(INDIRECT("'"&amp;'DATA for charts'!K$5&amp;"'!$d1"),$A120-1,0)),OFFSET(INDIRECT("'"&amp;'DATA for charts'!K$5&amp;"'!$d1"),$A120-1,0),NA())</f>
        <v>#N/A</v>
      </c>
      <c r="L120" s="24" t="e">
        <f ca="1">IF(ISNUMBER(OFFSET(INDIRECT("'"&amp;'DATA for charts'!L$5&amp;"'!$d1"),$A120-1,0)),OFFSET(INDIRECT("'"&amp;'DATA for charts'!L$5&amp;"'!$d1"),$A120-1,0),NA())</f>
        <v>#N/A</v>
      </c>
      <c r="M120" s="24" t="e">
        <f ca="1">IF(ISNUMBER(OFFSET(INDIRECT("'"&amp;'DATA for charts'!M$5&amp;"'!$d1"),$A120-1,0)),OFFSET(INDIRECT("'"&amp;'DATA for charts'!M$5&amp;"'!$d1"),$A120-1,0),NA())</f>
        <v>#N/A</v>
      </c>
      <c r="N120" s="24" t="e">
        <f ca="1">IF(ISNUMBER(OFFSET(INDIRECT("'"&amp;'DATA for charts'!N$5&amp;"'!$d1"),$A120-1,0)),OFFSET(INDIRECT("'"&amp;'DATA for charts'!N$5&amp;"'!$d1"),$A120-1,0),NA())</f>
        <v>#N/A</v>
      </c>
      <c r="O120" s="24" t="e">
        <f ca="1">IF(ISNUMBER(OFFSET(INDIRECT("'"&amp;'DATA for charts'!O$5&amp;"'!$d1"),$A120-1,0)),OFFSET(INDIRECT("'"&amp;'DATA for charts'!O$5&amp;"'!$d1"),$A120-1,0),NA())</f>
        <v>#N/A</v>
      </c>
      <c r="P120" s="24" t="e">
        <f ca="1">IF(ISNUMBER(OFFSET(INDIRECT("'"&amp;'DATA for charts'!P$5&amp;"'!$d1"),$A120-1,0)),OFFSET(INDIRECT("'"&amp;'DATA for charts'!P$5&amp;"'!$d1"),$A120-1,0),NA())</f>
        <v>#N/A</v>
      </c>
      <c r="Q120" s="24" t="e">
        <f ca="1">IF(ISNUMBER(OFFSET(INDIRECT("'"&amp;'DATA for charts'!Q$5&amp;"'!$d1"),$A120-1,0)),OFFSET(INDIRECT("'"&amp;'DATA for charts'!Q$5&amp;"'!$d1"),$A120-1,0),NA())</f>
        <v>#N/A</v>
      </c>
      <c r="R120" s="24" t="e">
        <f ca="1">IF(ISNUMBER(OFFSET(INDIRECT("'"&amp;'DATA for charts'!R$5&amp;"'!$d1"),$A120-1,0)),OFFSET(INDIRECT("'"&amp;'DATA for charts'!R$5&amp;"'!$d1"),$A120-1,0),NA())</f>
        <v>#N/A</v>
      </c>
      <c r="S120" s="24" t="e">
        <f ca="1">IF(ISNUMBER(OFFSET(INDIRECT("'"&amp;'DATA for charts'!S$5&amp;"'!$d1"),$A120-1,0)),OFFSET(INDIRECT("'"&amp;'DATA for charts'!S$5&amp;"'!$d1"),$A120-1,0),NA())</f>
        <v>#N/A</v>
      </c>
      <c r="T120" s="22" t="e">
        <f t="shared" ca="1" si="189"/>
        <v>#N/A</v>
      </c>
      <c r="U120" s="22" t="e">
        <f t="shared" ca="1" si="190"/>
        <v>#N/A</v>
      </c>
      <c r="V120" s="22" t="e">
        <f t="shared" ca="1" si="191"/>
        <v>#N/A</v>
      </c>
      <c r="W120" s="20"/>
      <c r="X120" s="148" t="s">
        <v>532</v>
      </c>
      <c r="Y120" s="24" t="e">
        <f t="shared" ref="Y120:AO120" ca="1" si="198">IF(AND(ISNUMBER(C149),ISNUMBER(C143)),C149-C143,NA())</f>
        <v>#N/A</v>
      </c>
      <c r="Z120" s="24">
        <f t="shared" ca="1" si="198"/>
        <v>-1.538043298113877</v>
      </c>
      <c r="AA120" s="24">
        <f t="shared" ca="1" si="198"/>
        <v>-1.474</v>
      </c>
      <c r="AB120" s="24">
        <f t="shared" ca="1" si="198"/>
        <v>-1.5816241962923374</v>
      </c>
      <c r="AC120" s="24">
        <f t="shared" ca="1" si="198"/>
        <v>-1.5380999999999998</v>
      </c>
      <c r="AD120" s="24">
        <f t="shared" ca="1" si="198"/>
        <v>-1.4781720000000003</v>
      </c>
      <c r="AE120" s="24" t="e">
        <f t="shared" ca="1" si="198"/>
        <v>#N/A</v>
      </c>
      <c r="AF120" s="24" t="e">
        <f t="shared" ca="1" si="198"/>
        <v>#N/A</v>
      </c>
      <c r="AG120" s="24" t="e">
        <f t="shared" ca="1" si="198"/>
        <v>#N/A</v>
      </c>
      <c r="AH120" s="24" t="e">
        <f t="shared" ca="1" si="198"/>
        <v>#N/A</v>
      </c>
      <c r="AI120" s="24" t="e">
        <f t="shared" ca="1" si="198"/>
        <v>#N/A</v>
      </c>
      <c r="AJ120" s="24" t="e">
        <f t="shared" ca="1" si="198"/>
        <v>#N/A</v>
      </c>
      <c r="AK120" s="24" t="e">
        <f t="shared" ca="1" si="198"/>
        <v>#N/A</v>
      </c>
      <c r="AL120" s="24" t="e">
        <f t="shared" ca="1" si="198"/>
        <v>#N/A</v>
      </c>
      <c r="AM120" s="24" t="e">
        <f t="shared" ca="1" si="198"/>
        <v>#N/A</v>
      </c>
      <c r="AN120" s="24" t="e">
        <f t="shared" ca="1" si="198"/>
        <v>#N/A</v>
      </c>
      <c r="AO120" s="24" t="e">
        <f t="shared" ca="1" si="198"/>
        <v>#N/A</v>
      </c>
      <c r="AP120" s="24" t="e">
        <f t="shared" ca="1" si="193"/>
        <v>#N/A</v>
      </c>
      <c r="AQ120" s="24" t="e">
        <f t="shared" ca="1" si="194"/>
        <v>#N/A</v>
      </c>
    </row>
    <row r="121" spans="1:43" s="1" customFormat="1" ht="63.75">
      <c r="A121" s="220">
        <f t="shared" si="197"/>
        <v>73</v>
      </c>
      <c r="B121" s="148" t="s">
        <v>380</v>
      </c>
      <c r="C121" s="24">
        <f ca="1">IF(ISNUMBER(OFFSET(INDIRECT("'"&amp;'DATA for charts'!C$5&amp;"'!$d1"),$A121-1,0)),OFFSET(INDIRECT("'"&amp;'DATA for charts'!C$5&amp;"'!$d1"),$A121-1,0),NA())</f>
        <v>3.0739999999999998</v>
      </c>
      <c r="D121" s="24">
        <f ca="1">IF(ISNUMBER(OFFSET(INDIRECT("'"&amp;'DATA for charts'!D$5&amp;"'!$d1"),$A121-1,0)),OFFSET(INDIRECT("'"&amp;'DATA for charts'!D$5&amp;"'!$d1"),$A121-1,0),NA())</f>
        <v>3.0204033489295998</v>
      </c>
      <c r="E121" s="24">
        <f ca="1">IF(ISNUMBER(OFFSET(INDIRECT("'"&amp;'DATA for charts'!E$5&amp;"'!$d1"),$A121-1,0)),OFFSET(INDIRECT("'"&amp;'DATA for charts'!E$5&amp;"'!$d1"),$A121-1,0),NA())</f>
        <v>2.7869999999999999</v>
      </c>
      <c r="F121" s="24">
        <f ca="1">IF(ISNUMBER(OFFSET(INDIRECT("'"&amp;'DATA for charts'!F$5&amp;"'!$d1"),$A121-1,0)),OFFSET(INDIRECT("'"&amp;'DATA for charts'!F$5&amp;"'!$d1"),$A121-1,0),NA())</f>
        <v>2.8360402244015956</v>
      </c>
      <c r="G121" s="24">
        <f ca="1">IF(ISNUMBER(OFFSET(INDIRECT("'"&amp;'DATA for charts'!G$5&amp;"'!$d1"),$A121-1,0)),OFFSET(INDIRECT("'"&amp;'DATA for charts'!G$5&amp;"'!$d1"),$A121-1,0),NA())</f>
        <v>2.5952999999999999</v>
      </c>
      <c r="H121" s="24">
        <f ca="1">IF(ISNUMBER(OFFSET(INDIRECT("'"&amp;'DATA for charts'!H$5&amp;"'!$d1"),$A121-1,0)),OFFSET(INDIRECT("'"&amp;'DATA for charts'!H$5&amp;"'!$d1"),$A121-1,0),NA())</f>
        <v>2.57287</v>
      </c>
      <c r="I121" s="24" t="e">
        <f ca="1">IF(ISNUMBER(OFFSET(INDIRECT("'"&amp;'DATA for charts'!I$5&amp;"'!$d1"),$A121-1,0)),OFFSET(INDIRECT("'"&amp;'DATA for charts'!I$5&amp;"'!$d1"),$A121-1,0),NA())</f>
        <v>#N/A</v>
      </c>
      <c r="J121" s="24" t="e">
        <f ca="1">IF(ISNUMBER(OFFSET(INDIRECT("'"&amp;'DATA for charts'!J$5&amp;"'!$d1"),$A121-1,0)),OFFSET(INDIRECT("'"&amp;'DATA for charts'!J$5&amp;"'!$d1"),$A121-1,0),NA())</f>
        <v>#N/A</v>
      </c>
      <c r="K121" s="24" t="e">
        <f ca="1">IF(ISNUMBER(OFFSET(INDIRECT("'"&amp;'DATA for charts'!K$5&amp;"'!$d1"),$A121-1,0)),OFFSET(INDIRECT("'"&amp;'DATA for charts'!K$5&amp;"'!$d1"),$A121-1,0),NA())</f>
        <v>#N/A</v>
      </c>
      <c r="L121" s="24" t="e">
        <f ca="1">IF(ISNUMBER(OFFSET(INDIRECT("'"&amp;'DATA for charts'!L$5&amp;"'!$d1"),$A121-1,0)),OFFSET(INDIRECT("'"&amp;'DATA for charts'!L$5&amp;"'!$d1"),$A121-1,0),NA())</f>
        <v>#N/A</v>
      </c>
      <c r="M121" s="24" t="e">
        <f ca="1">IF(ISNUMBER(OFFSET(INDIRECT("'"&amp;'DATA for charts'!M$5&amp;"'!$d1"),$A121-1,0)),OFFSET(INDIRECT("'"&amp;'DATA for charts'!M$5&amp;"'!$d1"),$A121-1,0),NA())</f>
        <v>#N/A</v>
      </c>
      <c r="N121" s="24" t="e">
        <f ca="1">IF(ISNUMBER(OFFSET(INDIRECT("'"&amp;'DATA for charts'!N$5&amp;"'!$d1"),$A121-1,0)),OFFSET(INDIRECT("'"&amp;'DATA for charts'!N$5&amp;"'!$d1"),$A121-1,0),NA())</f>
        <v>#N/A</v>
      </c>
      <c r="O121" s="24" t="e">
        <f ca="1">IF(ISNUMBER(OFFSET(INDIRECT("'"&amp;'DATA for charts'!O$5&amp;"'!$d1"),$A121-1,0)),OFFSET(INDIRECT("'"&amp;'DATA for charts'!O$5&amp;"'!$d1"),$A121-1,0),NA())</f>
        <v>#N/A</v>
      </c>
      <c r="P121" s="24" t="e">
        <f ca="1">IF(ISNUMBER(OFFSET(INDIRECT("'"&amp;'DATA for charts'!P$5&amp;"'!$d1"),$A121-1,0)),OFFSET(INDIRECT("'"&amp;'DATA for charts'!P$5&amp;"'!$d1"),$A121-1,0),NA())</f>
        <v>#N/A</v>
      </c>
      <c r="Q121" s="24" t="e">
        <f ca="1">IF(ISNUMBER(OFFSET(INDIRECT("'"&amp;'DATA for charts'!Q$5&amp;"'!$d1"),$A121-1,0)),OFFSET(INDIRECT("'"&amp;'DATA for charts'!Q$5&amp;"'!$d1"),$A121-1,0),NA())</f>
        <v>#N/A</v>
      </c>
      <c r="R121" s="24" t="e">
        <f ca="1">IF(ISNUMBER(OFFSET(INDIRECT("'"&amp;'DATA for charts'!R$5&amp;"'!$d1"),$A121-1,0)),OFFSET(INDIRECT("'"&amp;'DATA for charts'!R$5&amp;"'!$d1"),$A121-1,0),NA())</f>
        <v>#N/A</v>
      </c>
      <c r="S121" s="24" t="e">
        <f ca="1">IF(ISNUMBER(OFFSET(INDIRECT("'"&amp;'DATA for charts'!S$5&amp;"'!$d1"),$A121-1,0)),OFFSET(INDIRECT("'"&amp;'DATA for charts'!S$5&amp;"'!$d1"),$A121-1,0),NA())</f>
        <v>#N/A</v>
      </c>
      <c r="T121" s="22" t="e">
        <f t="shared" ca="1" si="189"/>
        <v>#N/A</v>
      </c>
      <c r="U121" s="22" t="e">
        <f t="shared" ca="1" si="190"/>
        <v>#N/A</v>
      </c>
      <c r="V121" s="22" t="e">
        <f t="shared" ca="1" si="191"/>
        <v>#N/A</v>
      </c>
      <c r="W121" s="20"/>
      <c r="X121" s="148" t="s">
        <v>597</v>
      </c>
      <c r="Y121" s="24">
        <f ca="1">IF(AND(ISNUMBER(C146),ISNUMBER(C212)),C146-C145,NA())</f>
        <v>-0.96700000000000008</v>
      </c>
      <c r="Z121" s="24">
        <f ca="1">IF(AND(ISNUMBER(D146),ISNUMBER(D212)),D146-D145,NA())</f>
        <v>-0.71421963070596117</v>
      </c>
      <c r="AA121" s="24">
        <f ca="1">IF(AND(ISNUMBER(E146),ISNUMBER(E212)),E146-E145,NA())</f>
        <v>-0.79800000000000004</v>
      </c>
      <c r="AB121" s="24">
        <f ca="1">IF(AND(ISNUMBER(F146),ISNUMBER(F212)),F146-F145,NA())</f>
        <v>-0.81173057341906896</v>
      </c>
      <c r="AC121" s="24">
        <f ca="1">IF(AND(ISNUMBER(G146),ISNUMBER(G145)),G146-G145,NA())</f>
        <v>-1.1606000000000001</v>
      </c>
      <c r="AD121" s="24">
        <f t="shared" ref="AD121:AO121" ca="1" si="199">IF(AND(ISNUMBER(H146),ISNUMBER(H212)),H146-H145,NA())</f>
        <v>-0.87711000000000006</v>
      </c>
      <c r="AE121" s="24" t="e">
        <f t="shared" ca="1" si="199"/>
        <v>#N/A</v>
      </c>
      <c r="AF121" s="24" t="e">
        <f t="shared" ca="1" si="199"/>
        <v>#N/A</v>
      </c>
      <c r="AG121" s="24" t="e">
        <f t="shared" ca="1" si="199"/>
        <v>#N/A</v>
      </c>
      <c r="AH121" s="24" t="e">
        <f t="shared" ca="1" si="199"/>
        <v>#N/A</v>
      </c>
      <c r="AI121" s="24" t="e">
        <f t="shared" ca="1" si="199"/>
        <v>#N/A</v>
      </c>
      <c r="AJ121" s="24" t="e">
        <f t="shared" ca="1" si="199"/>
        <v>#N/A</v>
      </c>
      <c r="AK121" s="24" t="e">
        <f t="shared" ca="1" si="199"/>
        <v>#N/A</v>
      </c>
      <c r="AL121" s="24" t="e">
        <f t="shared" ca="1" si="199"/>
        <v>#N/A</v>
      </c>
      <c r="AM121" s="24" t="e">
        <f t="shared" ca="1" si="199"/>
        <v>#N/A</v>
      </c>
      <c r="AN121" s="24" t="e">
        <f t="shared" ca="1" si="199"/>
        <v>#N/A</v>
      </c>
      <c r="AO121" s="24" t="e">
        <f t="shared" ca="1" si="199"/>
        <v>#N/A</v>
      </c>
      <c r="AP121" s="24" t="e">
        <f t="shared" ca="1" si="193"/>
        <v>#N/A</v>
      </c>
      <c r="AQ121" s="24" t="e">
        <f t="shared" ca="1" si="194"/>
        <v>#N/A</v>
      </c>
    </row>
    <row r="122" spans="1:43" s="1" customFormat="1" ht="63.75">
      <c r="A122" s="220">
        <f t="shared" si="197"/>
        <v>74</v>
      </c>
      <c r="B122" s="148" t="s">
        <v>381</v>
      </c>
      <c r="C122" s="24">
        <f ca="1">IF(ISNUMBER(OFFSET(INDIRECT("'"&amp;'DATA for charts'!C$5&amp;"'!$d1"),$A122-1,0)),OFFSET(INDIRECT("'"&amp;'DATA for charts'!C$5&amp;"'!$d1"),$A122-1,0),NA())</f>
        <v>5.8040000000000003</v>
      </c>
      <c r="D122" s="24">
        <f ca="1">IF(ISNUMBER(OFFSET(INDIRECT("'"&amp;'DATA for charts'!D$5&amp;"'!$d1"),$A122-1,0)),OFFSET(INDIRECT("'"&amp;'DATA for charts'!D$5&amp;"'!$d1"),$A122-1,0),NA())</f>
        <v>5.6439125452619994</v>
      </c>
      <c r="E122" s="24">
        <f ca="1">IF(ISNUMBER(OFFSET(INDIRECT("'"&amp;'DATA for charts'!E$5&amp;"'!$d1"),$A122-1,0)),OFFSET(INDIRECT("'"&amp;'DATA for charts'!E$5&amp;"'!$d1"),$A122-1,0),NA())</f>
        <v>5.2370000000000001</v>
      </c>
      <c r="F122" s="24">
        <f ca="1">IF(ISNUMBER(OFFSET(INDIRECT("'"&amp;'DATA for charts'!F$5&amp;"'!$d1"),$A122-1,0)),OFFSET(INDIRECT("'"&amp;'DATA for charts'!F$5&amp;"'!$d1"),$A122-1,0),NA())</f>
        <v>5.7630998775727544</v>
      </c>
      <c r="G122" s="24">
        <f ca="1">IF(ISNUMBER(OFFSET(INDIRECT("'"&amp;'DATA for charts'!G$5&amp;"'!$d1"),$A122-1,0)),OFFSET(INDIRECT("'"&amp;'DATA for charts'!G$5&amp;"'!$d1"),$A122-1,0),NA())</f>
        <v>5.8925999999999998</v>
      </c>
      <c r="H122" s="24">
        <f ca="1">IF(ISNUMBER(OFFSET(INDIRECT("'"&amp;'DATA for charts'!H$5&amp;"'!$d1"),$A122-1,0)),OFFSET(INDIRECT("'"&amp;'DATA for charts'!H$5&amp;"'!$d1"),$A122-1,0),NA())</f>
        <v>5.47722</v>
      </c>
      <c r="I122" s="24" t="e">
        <f ca="1">IF(ISNUMBER(OFFSET(INDIRECT("'"&amp;'DATA for charts'!I$5&amp;"'!$d1"),$A122-1,0)),OFFSET(INDIRECT("'"&amp;'DATA for charts'!I$5&amp;"'!$d1"),$A122-1,0),NA())</f>
        <v>#N/A</v>
      </c>
      <c r="J122" s="24" t="e">
        <f ca="1">IF(ISNUMBER(OFFSET(INDIRECT("'"&amp;'DATA for charts'!J$5&amp;"'!$d1"),$A122-1,0)),OFFSET(INDIRECT("'"&amp;'DATA for charts'!J$5&amp;"'!$d1"),$A122-1,0),NA())</f>
        <v>#N/A</v>
      </c>
      <c r="K122" s="24" t="e">
        <f ca="1">IF(ISNUMBER(OFFSET(INDIRECT("'"&amp;'DATA for charts'!K$5&amp;"'!$d1"),$A122-1,0)),OFFSET(INDIRECT("'"&amp;'DATA for charts'!K$5&amp;"'!$d1"),$A122-1,0),NA())</f>
        <v>#N/A</v>
      </c>
      <c r="L122" s="24" t="e">
        <f ca="1">IF(ISNUMBER(OFFSET(INDIRECT("'"&amp;'DATA for charts'!L$5&amp;"'!$d1"),$A122-1,0)),OFFSET(INDIRECT("'"&amp;'DATA for charts'!L$5&amp;"'!$d1"),$A122-1,0),NA())</f>
        <v>#N/A</v>
      </c>
      <c r="M122" s="24" t="e">
        <f ca="1">IF(ISNUMBER(OFFSET(INDIRECT("'"&amp;'DATA for charts'!M$5&amp;"'!$d1"),$A122-1,0)),OFFSET(INDIRECT("'"&amp;'DATA for charts'!M$5&amp;"'!$d1"),$A122-1,0),NA())</f>
        <v>#N/A</v>
      </c>
      <c r="N122" s="24" t="e">
        <f ca="1">IF(ISNUMBER(OFFSET(INDIRECT("'"&amp;'DATA for charts'!N$5&amp;"'!$d1"),$A122-1,0)),OFFSET(INDIRECT("'"&amp;'DATA for charts'!N$5&amp;"'!$d1"),$A122-1,0),NA())</f>
        <v>#N/A</v>
      </c>
      <c r="O122" s="24" t="e">
        <f ca="1">IF(ISNUMBER(OFFSET(INDIRECT("'"&amp;'DATA for charts'!O$5&amp;"'!$d1"),$A122-1,0)),OFFSET(INDIRECT("'"&amp;'DATA for charts'!O$5&amp;"'!$d1"),$A122-1,0),NA())</f>
        <v>#N/A</v>
      </c>
      <c r="P122" s="24" t="e">
        <f ca="1">IF(ISNUMBER(OFFSET(INDIRECT("'"&amp;'DATA for charts'!P$5&amp;"'!$d1"),$A122-1,0)),OFFSET(INDIRECT("'"&amp;'DATA for charts'!P$5&amp;"'!$d1"),$A122-1,0),NA())</f>
        <v>#N/A</v>
      </c>
      <c r="Q122" s="24" t="e">
        <f ca="1">IF(ISNUMBER(OFFSET(INDIRECT("'"&amp;'DATA for charts'!Q$5&amp;"'!$d1"),$A122-1,0)),OFFSET(INDIRECT("'"&amp;'DATA for charts'!Q$5&amp;"'!$d1"),$A122-1,0),NA())</f>
        <v>#N/A</v>
      </c>
      <c r="R122" s="24" t="e">
        <f ca="1">IF(ISNUMBER(OFFSET(INDIRECT("'"&amp;'DATA for charts'!R$5&amp;"'!$d1"),$A122-1,0)),OFFSET(INDIRECT("'"&amp;'DATA for charts'!R$5&amp;"'!$d1"),$A122-1,0),NA())</f>
        <v>#N/A</v>
      </c>
      <c r="S122" s="24" t="e">
        <f ca="1">IF(ISNUMBER(OFFSET(INDIRECT("'"&amp;'DATA for charts'!S$5&amp;"'!$d1"),$A122-1,0)),OFFSET(INDIRECT("'"&amp;'DATA for charts'!S$5&amp;"'!$d1"),$A122-1,0),NA())</f>
        <v>#N/A</v>
      </c>
      <c r="T122" s="22" t="e">
        <f t="shared" ca="1" si="189"/>
        <v>#N/A</v>
      </c>
      <c r="U122" s="22" t="e">
        <f t="shared" ca="1" si="190"/>
        <v>#N/A</v>
      </c>
      <c r="V122" s="22" t="e">
        <f t="shared" ca="1" si="191"/>
        <v>#N/A</v>
      </c>
      <c r="W122" s="20"/>
      <c r="X122" s="148" t="s">
        <v>533</v>
      </c>
      <c r="Y122" s="24">
        <f t="shared" ref="Y122:AO122" ca="1" si="200">IF(AND(ISNUMBER(C147),ISNUMBER(C143)),C147-C143,NA())</f>
        <v>-0.10099999999999998</v>
      </c>
      <c r="Z122" s="24">
        <f t="shared" ca="1" si="200"/>
        <v>-6.7249593711316891E-2</v>
      </c>
      <c r="AA122" s="24">
        <f t="shared" ca="1" si="200"/>
        <v>-4.0000000000000036E-2</v>
      </c>
      <c r="AB122" s="24">
        <f t="shared" ca="1" si="200"/>
        <v>-6.439042866496969E-2</v>
      </c>
      <c r="AC122" s="24">
        <f t="shared" ca="1" si="200"/>
        <v>-6.009999999999982E-2</v>
      </c>
      <c r="AD122" s="24">
        <f t="shared" ca="1" si="200"/>
        <v>-6.3670000000000115E-2</v>
      </c>
      <c r="AE122" s="24" t="e">
        <f t="shared" ca="1" si="200"/>
        <v>#N/A</v>
      </c>
      <c r="AF122" s="24" t="e">
        <f t="shared" ca="1" si="200"/>
        <v>#N/A</v>
      </c>
      <c r="AG122" s="24" t="e">
        <f t="shared" ca="1" si="200"/>
        <v>#N/A</v>
      </c>
      <c r="AH122" s="24" t="e">
        <f t="shared" ca="1" si="200"/>
        <v>#N/A</v>
      </c>
      <c r="AI122" s="24" t="e">
        <f t="shared" ca="1" si="200"/>
        <v>#N/A</v>
      </c>
      <c r="AJ122" s="24" t="e">
        <f t="shared" ca="1" si="200"/>
        <v>#N/A</v>
      </c>
      <c r="AK122" s="24" t="e">
        <f t="shared" ca="1" si="200"/>
        <v>#N/A</v>
      </c>
      <c r="AL122" s="24" t="e">
        <f t="shared" ca="1" si="200"/>
        <v>#N/A</v>
      </c>
      <c r="AM122" s="24" t="e">
        <f t="shared" ca="1" si="200"/>
        <v>#N/A</v>
      </c>
      <c r="AN122" s="24" t="e">
        <f t="shared" ca="1" si="200"/>
        <v>#N/A</v>
      </c>
      <c r="AO122" s="24" t="e">
        <f t="shared" ca="1" si="200"/>
        <v>#N/A</v>
      </c>
      <c r="AP122" s="24" t="e">
        <f t="shared" ca="1" si="193"/>
        <v>#N/A</v>
      </c>
      <c r="AQ122" s="24" t="e">
        <f t="shared" ca="1" si="194"/>
        <v>#N/A</v>
      </c>
    </row>
    <row r="123" spans="1:43" s="1" customFormat="1" ht="63.75">
      <c r="A123" s="220">
        <f t="shared" si="197"/>
        <v>75</v>
      </c>
      <c r="B123" s="148" t="s">
        <v>382</v>
      </c>
      <c r="C123" s="24">
        <f ca="1">IF(ISNUMBER(OFFSET(INDIRECT("'"&amp;'DATA for charts'!C$5&amp;"'!$d1"),$A123-1,0)),OFFSET(INDIRECT("'"&amp;'DATA for charts'!C$5&amp;"'!$d1"),$A123-1,0),NA())</f>
        <v>4.6289999999999996</v>
      </c>
      <c r="D123" s="24">
        <f ca="1">IF(ISNUMBER(OFFSET(INDIRECT("'"&amp;'DATA for charts'!D$5&amp;"'!$d1"),$A123-1,0)),OFFSET(INDIRECT("'"&amp;'DATA for charts'!D$5&amp;"'!$d1"),$A123-1,0),NA())</f>
        <v>4.6538809004145003</v>
      </c>
      <c r="E123" s="24">
        <f ca="1">IF(ISNUMBER(OFFSET(INDIRECT("'"&amp;'DATA for charts'!E$5&amp;"'!$d1"),$A123-1,0)),OFFSET(INDIRECT("'"&amp;'DATA for charts'!E$5&amp;"'!$d1"),$A123-1,0),NA())</f>
        <v>4.1859999999999999</v>
      </c>
      <c r="F123" s="24">
        <f ca="1">IF(ISNUMBER(OFFSET(INDIRECT("'"&amp;'DATA for charts'!F$5&amp;"'!$d1"),$A123-1,0)),OFFSET(INDIRECT("'"&amp;'DATA for charts'!F$5&amp;"'!$d1"),$A123-1,0),NA())</f>
        <v>4.8167785526855962</v>
      </c>
      <c r="G123" s="24">
        <f ca="1">IF(ISNUMBER(OFFSET(INDIRECT("'"&amp;'DATA for charts'!G$5&amp;"'!$d1"),$A123-1,0)),OFFSET(INDIRECT("'"&amp;'DATA for charts'!G$5&amp;"'!$d1"),$A123-1,0),NA())</f>
        <v>4.9451000000000001</v>
      </c>
      <c r="H123" s="24">
        <f ca="1">IF(ISNUMBER(OFFSET(INDIRECT("'"&amp;'DATA for charts'!H$5&amp;"'!$d1"),$A123-1,0)),OFFSET(INDIRECT("'"&amp;'DATA for charts'!H$5&amp;"'!$d1"),$A123-1,0),NA())</f>
        <v>4.6323400000000001</v>
      </c>
      <c r="I123" s="24" t="e">
        <f ca="1">IF(ISNUMBER(OFFSET(INDIRECT("'"&amp;'DATA for charts'!I$5&amp;"'!$d1"),$A123-1,0)),OFFSET(INDIRECT("'"&amp;'DATA for charts'!I$5&amp;"'!$d1"),$A123-1,0),NA())</f>
        <v>#N/A</v>
      </c>
      <c r="J123" s="24" t="e">
        <f ca="1">IF(ISNUMBER(OFFSET(INDIRECT("'"&amp;'DATA for charts'!J$5&amp;"'!$d1"),$A123-1,0)),OFFSET(INDIRECT("'"&amp;'DATA for charts'!J$5&amp;"'!$d1"),$A123-1,0),NA())</f>
        <v>#N/A</v>
      </c>
      <c r="K123" s="24" t="e">
        <f ca="1">IF(ISNUMBER(OFFSET(INDIRECT("'"&amp;'DATA for charts'!K$5&amp;"'!$d1"),$A123-1,0)),OFFSET(INDIRECT("'"&amp;'DATA for charts'!K$5&amp;"'!$d1"),$A123-1,0),NA())</f>
        <v>#N/A</v>
      </c>
      <c r="L123" s="24" t="e">
        <f ca="1">IF(ISNUMBER(OFFSET(INDIRECT("'"&amp;'DATA for charts'!L$5&amp;"'!$d1"),$A123-1,0)),OFFSET(INDIRECT("'"&amp;'DATA for charts'!L$5&amp;"'!$d1"),$A123-1,0),NA())</f>
        <v>#N/A</v>
      </c>
      <c r="M123" s="24" t="e">
        <f ca="1">IF(ISNUMBER(OFFSET(INDIRECT("'"&amp;'DATA for charts'!M$5&amp;"'!$d1"),$A123-1,0)),OFFSET(INDIRECT("'"&amp;'DATA for charts'!M$5&amp;"'!$d1"),$A123-1,0),NA())</f>
        <v>#N/A</v>
      </c>
      <c r="N123" s="24" t="e">
        <f ca="1">IF(ISNUMBER(OFFSET(INDIRECT("'"&amp;'DATA for charts'!N$5&amp;"'!$d1"),$A123-1,0)),OFFSET(INDIRECT("'"&amp;'DATA for charts'!N$5&amp;"'!$d1"),$A123-1,0),NA())</f>
        <v>#N/A</v>
      </c>
      <c r="O123" s="24" t="e">
        <f ca="1">IF(ISNUMBER(OFFSET(INDIRECT("'"&amp;'DATA for charts'!O$5&amp;"'!$d1"),$A123-1,0)),OFFSET(INDIRECT("'"&amp;'DATA for charts'!O$5&amp;"'!$d1"),$A123-1,0),NA())</f>
        <v>#N/A</v>
      </c>
      <c r="P123" s="24" t="e">
        <f ca="1">IF(ISNUMBER(OFFSET(INDIRECT("'"&amp;'DATA for charts'!P$5&amp;"'!$d1"),$A123-1,0)),OFFSET(INDIRECT("'"&amp;'DATA for charts'!P$5&amp;"'!$d1"),$A123-1,0),NA())</f>
        <v>#N/A</v>
      </c>
      <c r="Q123" s="24" t="e">
        <f ca="1">IF(ISNUMBER(OFFSET(INDIRECT("'"&amp;'DATA for charts'!Q$5&amp;"'!$d1"),$A123-1,0)),OFFSET(INDIRECT("'"&amp;'DATA for charts'!Q$5&amp;"'!$d1"),$A123-1,0),NA())</f>
        <v>#N/A</v>
      </c>
      <c r="R123" s="24" t="e">
        <f ca="1">IF(ISNUMBER(OFFSET(INDIRECT("'"&amp;'DATA for charts'!R$5&amp;"'!$d1"),$A123-1,0)),OFFSET(INDIRECT("'"&amp;'DATA for charts'!R$5&amp;"'!$d1"),$A123-1,0),NA())</f>
        <v>#N/A</v>
      </c>
      <c r="S123" s="24" t="e">
        <f ca="1">IF(ISNUMBER(OFFSET(INDIRECT("'"&amp;'DATA for charts'!S$5&amp;"'!$d1"),$A123-1,0)),OFFSET(INDIRECT("'"&amp;'DATA for charts'!S$5&amp;"'!$d1"),$A123-1,0),NA())</f>
        <v>#N/A</v>
      </c>
      <c r="T123" s="22" t="e">
        <f t="shared" ca="1" si="189"/>
        <v>#N/A</v>
      </c>
      <c r="U123" s="22" t="e">
        <f t="shared" ca="1" si="190"/>
        <v>#N/A</v>
      </c>
      <c r="V123" s="22" t="e">
        <f t="shared" ca="1" si="191"/>
        <v>#N/A</v>
      </c>
      <c r="W123" s="20"/>
      <c r="X123" s="148" t="s">
        <v>534</v>
      </c>
      <c r="Y123" s="24">
        <f t="shared" ref="Y123:AO123" ca="1" si="201">IF(AND(ISNUMBER(C148),ISNUMBER(C143)),C148-C143,NA())</f>
        <v>-2.1280000000000001</v>
      </c>
      <c r="Z123" s="24">
        <f t="shared" ca="1" si="201"/>
        <v>-1.8657998042530171</v>
      </c>
      <c r="AA123" s="24">
        <f t="shared" ca="1" si="201"/>
        <v>-1.7650000000000001</v>
      </c>
      <c r="AB123" s="24">
        <f t="shared" ca="1" si="201"/>
        <v>-1.7818215840712199</v>
      </c>
      <c r="AC123" s="24">
        <f t="shared" ca="1" si="201"/>
        <v>-1.8316999999999997</v>
      </c>
      <c r="AD123" s="24">
        <f t="shared" ca="1" si="201"/>
        <v>-1.6255080000000004</v>
      </c>
      <c r="AE123" s="24" t="e">
        <f t="shared" ca="1" si="201"/>
        <v>#N/A</v>
      </c>
      <c r="AF123" s="24" t="e">
        <f t="shared" ca="1" si="201"/>
        <v>#N/A</v>
      </c>
      <c r="AG123" s="24" t="e">
        <f t="shared" ca="1" si="201"/>
        <v>#N/A</v>
      </c>
      <c r="AH123" s="24" t="e">
        <f t="shared" ca="1" si="201"/>
        <v>#N/A</v>
      </c>
      <c r="AI123" s="24" t="e">
        <f t="shared" ca="1" si="201"/>
        <v>#N/A</v>
      </c>
      <c r="AJ123" s="24" t="e">
        <f t="shared" ca="1" si="201"/>
        <v>#N/A</v>
      </c>
      <c r="AK123" s="24" t="e">
        <f t="shared" ca="1" si="201"/>
        <v>#N/A</v>
      </c>
      <c r="AL123" s="24" t="e">
        <f t="shared" ca="1" si="201"/>
        <v>#N/A</v>
      </c>
      <c r="AM123" s="24" t="e">
        <f t="shared" ca="1" si="201"/>
        <v>#N/A</v>
      </c>
      <c r="AN123" s="24" t="e">
        <f t="shared" ca="1" si="201"/>
        <v>#N/A</v>
      </c>
      <c r="AO123" s="24" t="e">
        <f t="shared" ca="1" si="201"/>
        <v>#N/A</v>
      </c>
      <c r="AP123" s="24" t="e">
        <f t="shared" ca="1" si="193"/>
        <v>#N/A</v>
      </c>
      <c r="AQ123" s="24" t="e">
        <f t="shared" ca="1" si="194"/>
        <v>#N/A</v>
      </c>
    </row>
    <row r="124" spans="1:43" s="1" customFormat="1" ht="51">
      <c r="A124" s="220"/>
      <c r="B124" s="149"/>
      <c r="C124" s="24"/>
      <c r="D124" s="24"/>
      <c r="E124" s="24"/>
      <c r="F124" s="24"/>
      <c r="G124" s="24"/>
      <c r="H124" s="24"/>
      <c r="I124" s="24"/>
      <c r="J124" s="24"/>
      <c r="L124" s="24"/>
      <c r="M124" s="24"/>
      <c r="N124" s="24"/>
      <c r="O124" s="24"/>
      <c r="P124" s="24"/>
      <c r="Q124" s="24"/>
      <c r="R124" s="24"/>
      <c r="S124" s="20"/>
      <c r="V124" s="23"/>
      <c r="W124" s="20"/>
      <c r="X124" s="148" t="s">
        <v>532</v>
      </c>
      <c r="Y124" s="24" t="e">
        <f t="shared" ref="Y124:AO124" ca="1" si="202">IF(AND(ISNUMBER(C149),ISNUMBER(C143)),C149-C143,NA())</f>
        <v>#N/A</v>
      </c>
      <c r="Z124" s="24">
        <f t="shared" ca="1" si="202"/>
        <v>-1.538043298113877</v>
      </c>
      <c r="AA124" s="24">
        <f t="shared" ca="1" si="202"/>
        <v>-1.474</v>
      </c>
      <c r="AB124" s="24">
        <f t="shared" ca="1" si="202"/>
        <v>-1.5816241962923374</v>
      </c>
      <c r="AC124" s="24">
        <f t="shared" ca="1" si="202"/>
        <v>-1.5380999999999998</v>
      </c>
      <c r="AD124" s="24">
        <f t="shared" ca="1" si="202"/>
        <v>-1.4781720000000003</v>
      </c>
      <c r="AE124" s="24" t="e">
        <f t="shared" ca="1" si="202"/>
        <v>#N/A</v>
      </c>
      <c r="AF124" s="24" t="e">
        <f t="shared" ca="1" si="202"/>
        <v>#N/A</v>
      </c>
      <c r="AG124" s="24" t="e">
        <f t="shared" ca="1" si="202"/>
        <v>#N/A</v>
      </c>
      <c r="AH124" s="24" t="e">
        <f t="shared" ca="1" si="202"/>
        <v>#N/A</v>
      </c>
      <c r="AI124" s="24" t="e">
        <f t="shared" ca="1" si="202"/>
        <v>#N/A</v>
      </c>
      <c r="AJ124" s="24" t="e">
        <f t="shared" ca="1" si="202"/>
        <v>#N/A</v>
      </c>
      <c r="AK124" s="24" t="e">
        <f t="shared" ca="1" si="202"/>
        <v>#N/A</v>
      </c>
      <c r="AL124" s="24" t="e">
        <f t="shared" ca="1" si="202"/>
        <v>#N/A</v>
      </c>
      <c r="AM124" s="24" t="e">
        <f t="shared" ca="1" si="202"/>
        <v>#N/A</v>
      </c>
      <c r="AN124" s="24" t="e">
        <f t="shared" ca="1" si="202"/>
        <v>#N/A</v>
      </c>
      <c r="AO124" s="24" t="e">
        <f t="shared" ca="1" si="202"/>
        <v>#N/A</v>
      </c>
      <c r="AP124" s="24" t="e">
        <f t="shared" ca="1" si="193"/>
        <v>#N/A</v>
      </c>
      <c r="AQ124" s="24" t="e">
        <f t="shared" ca="1" si="194"/>
        <v>#N/A</v>
      </c>
    </row>
    <row r="125" spans="1:43" s="1" customFormat="1">
      <c r="A125" s="220"/>
      <c r="B125" s="469" t="s">
        <v>761</v>
      </c>
      <c r="C125" s="470"/>
      <c r="D125" s="470"/>
      <c r="E125" s="470"/>
      <c r="F125" s="470"/>
      <c r="G125" s="470"/>
      <c r="H125" s="470"/>
      <c r="I125" s="470"/>
      <c r="J125" s="470"/>
      <c r="K125" s="470"/>
      <c r="L125" s="470"/>
      <c r="M125" s="470"/>
      <c r="N125" s="470"/>
      <c r="O125" s="470"/>
      <c r="P125" s="470"/>
      <c r="Q125" s="470"/>
      <c r="R125" s="470"/>
      <c r="S125" s="470"/>
      <c r="T125" s="471"/>
      <c r="U125" s="471"/>
      <c r="V125" s="471"/>
      <c r="W125" s="20"/>
      <c r="X125" s="148"/>
      <c r="Y125" s="24"/>
      <c r="Z125" s="24"/>
      <c r="AA125" s="24"/>
      <c r="AB125" s="24"/>
      <c r="AC125" s="24"/>
      <c r="AD125" s="24"/>
      <c r="AE125" s="24"/>
      <c r="AF125" s="24"/>
      <c r="AG125" s="24"/>
      <c r="AH125" s="24"/>
      <c r="AI125" s="24"/>
      <c r="AJ125" s="24"/>
      <c r="AK125" s="24"/>
      <c r="AL125" s="24"/>
      <c r="AM125" s="24"/>
      <c r="AN125" s="24"/>
      <c r="AO125" s="24"/>
      <c r="AP125" s="24"/>
      <c r="AQ125" s="24"/>
    </row>
    <row r="126" spans="1:43" s="1" customFormat="1">
      <c r="A126" s="220"/>
      <c r="B126" s="473" t="s">
        <v>87</v>
      </c>
      <c r="C126" s="471" t="str">
        <f t="shared" ref="C126:S126" ca="1" si="203">C$7</f>
        <v/>
      </c>
      <c r="D126" s="471" t="str">
        <f t="shared" ca="1" si="203"/>
        <v/>
      </c>
      <c r="E126" s="471" t="str">
        <f t="shared" ca="1" si="203"/>
        <v/>
      </c>
      <c r="F126" s="471" t="str">
        <f t="shared" ca="1" si="203"/>
        <v/>
      </c>
      <c r="G126" s="471" t="str">
        <f t="shared" ca="1" si="203"/>
        <v/>
      </c>
      <c r="H126" s="471" t="str">
        <f t="shared" ca="1" si="203"/>
        <v/>
      </c>
      <c r="I126" s="471" t="str">
        <f t="shared" ca="1" si="203"/>
        <v/>
      </c>
      <c r="J126" s="471" t="str">
        <f t="shared" ca="1" si="203"/>
        <v/>
      </c>
      <c r="K126" s="471" t="str">
        <f t="shared" ca="1" si="203"/>
        <v/>
      </c>
      <c r="L126" s="471" t="str">
        <f t="shared" ca="1" si="203"/>
        <v/>
      </c>
      <c r="M126" s="471" t="str">
        <f t="shared" ca="1" si="203"/>
        <v/>
      </c>
      <c r="N126" s="471" t="str">
        <f t="shared" ca="1" si="203"/>
        <v/>
      </c>
      <c r="O126" s="471" t="str">
        <f t="shared" ca="1" si="203"/>
        <v/>
      </c>
      <c r="P126" s="471" t="str">
        <f t="shared" ca="1" si="203"/>
        <v/>
      </c>
      <c r="Q126" s="471" t="str">
        <f t="shared" ca="1" si="203"/>
        <v/>
      </c>
      <c r="R126" s="471" t="str">
        <f t="shared" ca="1" si="203"/>
        <v/>
      </c>
      <c r="S126" s="471" t="str">
        <f t="shared" ca="1" si="203"/>
        <v/>
      </c>
      <c r="T126" s="474" t="s">
        <v>22</v>
      </c>
      <c r="U126" s="474" t="s">
        <v>23</v>
      </c>
      <c r="V126" s="474"/>
      <c r="W126" s="20"/>
      <c r="X126" s="148"/>
      <c r="Y126" s="24"/>
      <c r="Z126" s="24"/>
      <c r="AA126" s="24"/>
      <c r="AB126" s="24"/>
      <c r="AC126" s="24"/>
      <c r="AD126" s="24"/>
      <c r="AE126" s="24"/>
      <c r="AF126" s="24"/>
      <c r="AG126" s="24"/>
      <c r="AH126" s="24"/>
      <c r="AI126" s="24"/>
      <c r="AJ126" s="24"/>
      <c r="AK126" s="24"/>
      <c r="AL126" s="24"/>
      <c r="AM126" s="24"/>
      <c r="AN126" s="24"/>
      <c r="AO126" s="24"/>
      <c r="AP126" s="24"/>
      <c r="AQ126" s="24"/>
    </row>
    <row r="127" spans="1:43" s="1" customFormat="1">
      <c r="A127" s="220"/>
      <c r="B127" s="475"/>
      <c r="C127" s="471" t="str">
        <f t="shared" ref="C127:S127" ca="1" si="204">C$8</f>
        <v>BSIMAC</v>
      </c>
      <c r="D127" s="471" t="str">
        <f t="shared" ca="1" si="204"/>
        <v>CSE</v>
      </c>
      <c r="E127" s="471" t="str">
        <f t="shared" ca="1" si="204"/>
        <v>DeST</v>
      </c>
      <c r="F127" s="471" t="str">
        <f t="shared" ca="1" si="204"/>
        <v>EnergyPlus</v>
      </c>
      <c r="G127" s="471" t="str">
        <f t="shared" ca="1" si="204"/>
        <v>ESP-r</v>
      </c>
      <c r="H127" s="471" t="str">
        <f t="shared" ca="1" si="204"/>
        <v>TRNSYS</v>
      </c>
      <c r="I127" s="471" t="str">
        <f t="shared" ca="1" si="204"/>
        <v>TestSpec-Alt</v>
      </c>
      <c r="J127" s="471">
        <f t="shared" ca="1" si="204"/>
        <v>0</v>
      </c>
      <c r="K127" s="471">
        <f t="shared" ca="1" si="204"/>
        <v>0</v>
      </c>
      <c r="L127" s="471">
        <f t="shared" ca="1" si="204"/>
        <v>0</v>
      </c>
      <c r="M127" s="471">
        <f t="shared" ca="1" si="204"/>
        <v>0</v>
      </c>
      <c r="N127" s="471">
        <f t="shared" ca="1" si="204"/>
        <v>0</v>
      </c>
      <c r="O127" s="471">
        <f t="shared" ca="1" si="204"/>
        <v>0</v>
      </c>
      <c r="P127" s="471">
        <f t="shared" ca="1" si="204"/>
        <v>0</v>
      </c>
      <c r="Q127" s="471">
        <f t="shared" ca="1" si="204"/>
        <v>0</v>
      </c>
      <c r="R127" s="471">
        <f t="shared" ca="1" si="204"/>
        <v>0</v>
      </c>
      <c r="S127" s="471" t="str">
        <f t="shared" ca="1" si="204"/>
        <v>Tested Prg</v>
      </c>
      <c r="T127" s="474" t="s">
        <v>13</v>
      </c>
      <c r="U127" s="474" t="s">
        <v>13</v>
      </c>
      <c r="V127" s="474" t="s">
        <v>137</v>
      </c>
      <c r="W127" s="20"/>
      <c r="X127" s="148"/>
      <c r="Y127" s="24"/>
      <c r="Z127" s="24"/>
      <c r="AA127" s="24"/>
      <c r="AB127" s="24"/>
      <c r="AC127" s="24"/>
      <c r="AD127" s="24"/>
      <c r="AE127" s="24"/>
      <c r="AF127" s="24"/>
      <c r="AG127" s="24"/>
      <c r="AH127" s="24"/>
      <c r="AI127" s="24"/>
      <c r="AJ127" s="24"/>
      <c r="AK127" s="24"/>
      <c r="AL127" s="24"/>
      <c r="AM127" s="24"/>
      <c r="AN127" s="24"/>
      <c r="AO127" s="24"/>
      <c r="AP127" s="24"/>
      <c r="AQ127" s="24"/>
    </row>
    <row r="128" spans="1:43" s="1" customFormat="1" ht="38.25">
      <c r="A128" s="220">
        <f>A118</f>
        <v>70</v>
      </c>
      <c r="B128" s="148" t="s">
        <v>377</v>
      </c>
      <c r="C128" s="471">
        <f ca="1">C118</f>
        <v>5.8220000000000001</v>
      </c>
      <c r="D128" s="471">
        <f t="shared" ref="D128:V128" ca="1" si="205">D118</f>
        <v>5.9131242078265798</v>
      </c>
      <c r="E128" s="471">
        <f t="shared" ca="1" si="205"/>
        <v>5.4320000000000004</v>
      </c>
      <c r="F128" s="471">
        <f t="shared" ca="1" si="205"/>
        <v>6.0270394016087305</v>
      </c>
      <c r="G128" s="471">
        <f t="shared" ca="1" si="205"/>
        <v>6.1618000000000004</v>
      </c>
      <c r="H128" s="471">
        <f t="shared" ca="1" si="205"/>
        <v>5.7795200000000007</v>
      </c>
      <c r="I128" s="471" t="e">
        <f t="shared" ca="1" si="205"/>
        <v>#N/A</v>
      </c>
      <c r="J128" s="471" t="e">
        <f t="shared" ca="1" si="205"/>
        <v>#N/A</v>
      </c>
      <c r="K128" s="471" t="e">
        <f t="shared" ca="1" si="205"/>
        <v>#N/A</v>
      </c>
      <c r="L128" s="471" t="e">
        <f t="shared" ca="1" si="205"/>
        <v>#N/A</v>
      </c>
      <c r="M128" s="471" t="e">
        <f t="shared" ca="1" si="205"/>
        <v>#N/A</v>
      </c>
      <c r="N128" s="471" t="e">
        <f t="shared" ca="1" si="205"/>
        <v>#N/A</v>
      </c>
      <c r="O128" s="471" t="e">
        <f t="shared" ca="1" si="205"/>
        <v>#N/A</v>
      </c>
      <c r="P128" s="471" t="e">
        <f t="shared" ca="1" si="205"/>
        <v>#N/A</v>
      </c>
      <c r="Q128" s="471" t="e">
        <f t="shared" ca="1" si="205"/>
        <v>#N/A</v>
      </c>
      <c r="R128" s="471" t="e">
        <f t="shared" ca="1" si="205"/>
        <v>#N/A</v>
      </c>
      <c r="S128" s="471" t="e">
        <f t="shared" ca="1" si="205"/>
        <v>#N/A</v>
      </c>
      <c r="T128" s="471" t="e">
        <f t="shared" ca="1" si="205"/>
        <v>#N/A</v>
      </c>
      <c r="U128" s="471" t="e">
        <f t="shared" ca="1" si="205"/>
        <v>#N/A</v>
      </c>
      <c r="V128" s="471" t="e">
        <f t="shared" ca="1" si="205"/>
        <v>#N/A</v>
      </c>
      <c r="W128" s="20"/>
      <c r="X128" s="148"/>
      <c r="Y128" s="24"/>
      <c r="Z128" s="24"/>
      <c r="AA128" s="24"/>
      <c r="AB128" s="24"/>
      <c r="AC128" s="24"/>
      <c r="AD128" s="24"/>
      <c r="AE128" s="24"/>
      <c r="AF128" s="24"/>
      <c r="AG128" s="24"/>
      <c r="AH128" s="24"/>
      <c r="AI128" s="24"/>
      <c r="AJ128" s="24"/>
      <c r="AK128" s="24"/>
      <c r="AL128" s="24"/>
      <c r="AM128" s="24"/>
      <c r="AN128" s="24"/>
      <c r="AO128" s="24"/>
      <c r="AP128" s="24"/>
      <c r="AQ128" s="24"/>
    </row>
    <row r="129" spans="1:43" s="1" customFormat="1" ht="38.25">
      <c r="A129" s="476">
        <v>76</v>
      </c>
      <c r="B129" s="477" t="s">
        <v>753</v>
      </c>
      <c r="C129" s="24">
        <f ca="1">IF(ISNUMBER(OFFSET(INDIRECT("'"&amp;'DATA for charts'!C$5&amp;"'!$d1"),$A129-1,0)),OFFSET(INDIRECT("'"&amp;'DATA for charts'!C$5&amp;"'!$d1"),$A129-1,0),NA())</f>
        <v>3.0139999999999998</v>
      </c>
      <c r="D129" s="24">
        <f ca="1">IF(ISNUMBER(OFFSET(INDIRECT("'"&amp;'DATA for charts'!D$5&amp;"'!$d1"),$A129-1,0)),OFFSET(INDIRECT("'"&amp;'DATA for charts'!D$5&amp;"'!$d1"),$A129-1,0),NA())</f>
        <v>3.3396896724143401</v>
      </c>
      <c r="E129" s="24">
        <f ca="1">IF(ISNUMBER(OFFSET(INDIRECT("'"&amp;'DATA for charts'!E$5&amp;"'!$d1"),$A129-1,0)),OFFSET(INDIRECT("'"&amp;'DATA for charts'!E$5&amp;"'!$d1"),$A129-1,0),NA())</f>
        <v>3.26</v>
      </c>
      <c r="F129" s="24">
        <f ca="1">IF(ISNUMBER(OFFSET(INDIRECT("'"&amp;'DATA for charts'!F$5&amp;"'!$d1"),$A129-1,0)),OFFSET(INDIRECT("'"&amp;'DATA for charts'!F$5&amp;"'!$d1"),$A129-1,0),NA())</f>
        <v>3.2315368735820593</v>
      </c>
      <c r="G129" s="24">
        <f ca="1">IF(ISNUMBER(OFFSET(INDIRECT("'"&amp;'DATA for charts'!G$5&amp;"'!$d1"),$A129-1,0)),OFFSET(INDIRECT("'"&amp;'DATA for charts'!G$5&amp;"'!$d1"),$A129-1,0),NA())</f>
        <v>3.2185999999999999</v>
      </c>
      <c r="H129" s="24">
        <f ca="1">IF(ISNUMBER(OFFSET(INDIRECT("'"&amp;'DATA for charts'!H$5&amp;"'!$d1"),$A129-1,0)),OFFSET(INDIRECT("'"&amp;'DATA for charts'!H$5&amp;"'!$d1"),$A129-1,0),NA())</f>
        <v>2.9662500000000001</v>
      </c>
      <c r="I129" s="24" t="e">
        <f ca="1">IF(ISNUMBER(OFFSET(INDIRECT("'"&amp;'DATA for charts'!I$5&amp;"'!$d1"),$A129-1,0)),OFFSET(INDIRECT("'"&amp;'DATA for charts'!I$5&amp;"'!$d1"),$A129-1,0),NA())</f>
        <v>#N/A</v>
      </c>
      <c r="J129" s="24" t="e">
        <f ca="1">IF(ISNUMBER(OFFSET(INDIRECT("'"&amp;'DATA for charts'!J$5&amp;"'!$d1"),$A129-1,0)),OFFSET(INDIRECT("'"&amp;'DATA for charts'!J$5&amp;"'!$d1"),$A129-1,0),NA())</f>
        <v>#N/A</v>
      </c>
      <c r="K129" s="24" t="e">
        <f ca="1">IF(ISNUMBER(OFFSET(INDIRECT("'"&amp;'DATA for charts'!K$5&amp;"'!$d1"),$A129-1,0)),OFFSET(INDIRECT("'"&amp;'DATA for charts'!K$5&amp;"'!$d1"),$A129-1,0),NA())</f>
        <v>#N/A</v>
      </c>
      <c r="L129" s="24" t="e">
        <f ca="1">IF(ISNUMBER(OFFSET(INDIRECT("'"&amp;'DATA for charts'!L$5&amp;"'!$d1"),$A129-1,0)),OFFSET(INDIRECT("'"&amp;'DATA for charts'!L$5&amp;"'!$d1"),$A129-1,0),NA())</f>
        <v>#N/A</v>
      </c>
      <c r="M129" s="24" t="e">
        <f ca="1">IF(ISNUMBER(OFFSET(INDIRECT("'"&amp;'DATA for charts'!M$5&amp;"'!$d1"),$A129-1,0)),OFFSET(INDIRECT("'"&amp;'DATA for charts'!M$5&amp;"'!$d1"),$A129-1,0),NA())</f>
        <v>#N/A</v>
      </c>
      <c r="N129" s="24" t="e">
        <f ca="1">IF(ISNUMBER(OFFSET(INDIRECT("'"&amp;'DATA for charts'!N$5&amp;"'!$d1"),$A129-1,0)),OFFSET(INDIRECT("'"&amp;'DATA for charts'!N$5&amp;"'!$d1"),$A129-1,0),NA())</f>
        <v>#N/A</v>
      </c>
      <c r="O129" s="24" t="e">
        <f ca="1">IF(ISNUMBER(OFFSET(INDIRECT("'"&amp;'DATA for charts'!O$5&amp;"'!$d1"),$A129-1,0)),OFFSET(INDIRECT("'"&amp;'DATA for charts'!O$5&amp;"'!$d1"),$A129-1,0),NA())</f>
        <v>#N/A</v>
      </c>
      <c r="P129" s="24" t="e">
        <f ca="1">IF(ISNUMBER(OFFSET(INDIRECT("'"&amp;'DATA for charts'!P$5&amp;"'!$d1"),$A129-1,0)),OFFSET(INDIRECT("'"&amp;'DATA for charts'!P$5&amp;"'!$d1"),$A129-1,0),NA())</f>
        <v>#N/A</v>
      </c>
      <c r="Q129" s="24" t="e">
        <f ca="1">IF(ISNUMBER(OFFSET(INDIRECT("'"&amp;'DATA for charts'!Q$5&amp;"'!$d1"),$A129-1,0)),OFFSET(INDIRECT("'"&amp;'DATA for charts'!Q$5&amp;"'!$d1"),$A129-1,0),NA())</f>
        <v>#N/A</v>
      </c>
      <c r="R129" s="24" t="e">
        <f ca="1">IF(ISNUMBER(OFFSET(INDIRECT("'"&amp;'DATA for charts'!R$5&amp;"'!$d1"),$A129-1,0)),OFFSET(INDIRECT("'"&amp;'DATA for charts'!R$5&amp;"'!$d1"),$A129-1,0),NA())</f>
        <v>#N/A</v>
      </c>
      <c r="S129" s="24" t="e">
        <f ca="1">IF(ISNUMBER(OFFSET(INDIRECT("'"&amp;'DATA for charts'!S$5&amp;"'!$d1"),$A129-1,0)),OFFSET(INDIRECT("'"&amp;'DATA for charts'!S$5&amp;"'!$d1"),$A129-1,0),NA())</f>
        <v>#N/A</v>
      </c>
      <c r="T129" s="22" t="e">
        <f t="shared" ref="T129:T137" ca="1" si="206">MIN(C129:J129)</f>
        <v>#N/A</v>
      </c>
      <c r="U129" s="22" t="e">
        <f t="shared" ref="U129:U137" ca="1" si="207">MAX(C129:J129)</f>
        <v>#N/A</v>
      </c>
      <c r="V129" s="22" t="e">
        <f t="shared" ref="V129:V137" ca="1" si="208">AVERAGE(C129:J129)</f>
        <v>#N/A</v>
      </c>
      <c r="W129" s="20"/>
      <c r="X129" s="148"/>
      <c r="Y129" s="24"/>
      <c r="Z129" s="24"/>
      <c r="AA129" s="24"/>
      <c r="AB129" s="24"/>
      <c r="AC129" s="24"/>
      <c r="AD129" s="24"/>
      <c r="AE129" s="24"/>
      <c r="AF129" s="24"/>
      <c r="AG129" s="24"/>
      <c r="AH129" s="24"/>
      <c r="AI129" s="24"/>
      <c r="AJ129" s="24"/>
      <c r="AK129" s="24"/>
      <c r="AL129" s="24"/>
      <c r="AM129" s="24"/>
      <c r="AN129" s="24"/>
      <c r="AO129" s="24"/>
      <c r="AP129" s="24"/>
      <c r="AQ129" s="24"/>
    </row>
    <row r="130" spans="1:43" s="1" customFormat="1" ht="38.25">
      <c r="A130" s="476">
        <f>A129+1</f>
        <v>77</v>
      </c>
      <c r="B130" s="477" t="s">
        <v>754</v>
      </c>
      <c r="C130" s="24">
        <f ca="1">IF(ISNUMBER(OFFSET(INDIRECT("'"&amp;'DATA for charts'!C$5&amp;"'!$d1"),$A130-1,0)),OFFSET(INDIRECT("'"&amp;'DATA for charts'!C$5&amp;"'!$d1"),$A130-1,0),NA())</f>
        <v>6.5389999999999997</v>
      </c>
      <c r="D130" s="24">
        <f ca="1">IF(ISNUMBER(OFFSET(INDIRECT("'"&amp;'DATA for charts'!D$5&amp;"'!$d1"),$A130-1,0)),OFFSET(INDIRECT("'"&amp;'DATA for charts'!D$5&amp;"'!$d1"),$A130-1,0),NA())</f>
        <v>6.5777436293502998</v>
      </c>
      <c r="E130" s="24">
        <f ca="1">IF(ISNUMBER(OFFSET(INDIRECT("'"&amp;'DATA for charts'!E$5&amp;"'!$d1"),$A130-1,0)),OFFSET(INDIRECT("'"&amp;'DATA for charts'!E$5&amp;"'!$d1"),$A130-1,0),NA())</f>
        <v>5.9539999999999997</v>
      </c>
      <c r="F130" s="24">
        <f ca="1">IF(ISNUMBER(OFFSET(INDIRECT("'"&amp;'DATA for charts'!F$5&amp;"'!$d1"),$A130-1,0)),OFFSET(INDIRECT("'"&amp;'DATA for charts'!F$5&amp;"'!$d1"),$A130-1,0),NA())</f>
        <v>6.6227034178695821</v>
      </c>
      <c r="G130" s="24">
        <f ca="1">IF(ISNUMBER(OFFSET(INDIRECT("'"&amp;'DATA for charts'!G$5&amp;"'!$d1"),$A130-1,0)),OFFSET(INDIRECT("'"&amp;'DATA for charts'!G$5&amp;"'!$d1"),$A130-1,0),NA())</f>
        <v>6.5202999999999998</v>
      </c>
      <c r="H130" s="24">
        <f ca="1">IF(ISNUMBER(OFFSET(INDIRECT("'"&amp;'DATA for charts'!H$5&amp;"'!$d1"),$A130-1,0)),OFFSET(INDIRECT("'"&amp;'DATA for charts'!H$5&amp;"'!$d1"),$A130-1,0),NA())</f>
        <v>6.1978</v>
      </c>
      <c r="I130" s="24" t="e">
        <f ca="1">IF(ISNUMBER(OFFSET(INDIRECT("'"&amp;'DATA for charts'!I$5&amp;"'!$d1"),$A130-1,0)),OFFSET(INDIRECT("'"&amp;'DATA for charts'!I$5&amp;"'!$d1"),$A130-1,0),NA())</f>
        <v>#N/A</v>
      </c>
      <c r="J130" s="24" t="e">
        <f ca="1">IF(ISNUMBER(OFFSET(INDIRECT("'"&amp;'DATA for charts'!J$5&amp;"'!$d1"),$A130-1,0)),OFFSET(INDIRECT("'"&amp;'DATA for charts'!J$5&amp;"'!$d1"),$A130-1,0),NA())</f>
        <v>#N/A</v>
      </c>
      <c r="K130" s="24" t="e">
        <f ca="1">IF(ISNUMBER(OFFSET(INDIRECT("'"&amp;'DATA for charts'!K$5&amp;"'!$d1"),$A130-1,0)),OFFSET(INDIRECT("'"&amp;'DATA for charts'!K$5&amp;"'!$d1"),$A130-1,0),NA())</f>
        <v>#N/A</v>
      </c>
      <c r="L130" s="24" t="e">
        <f ca="1">IF(ISNUMBER(OFFSET(INDIRECT("'"&amp;'DATA for charts'!L$5&amp;"'!$d1"),$A130-1,0)),OFFSET(INDIRECT("'"&amp;'DATA for charts'!L$5&amp;"'!$d1"),$A130-1,0),NA())</f>
        <v>#N/A</v>
      </c>
      <c r="M130" s="24" t="e">
        <f ca="1">IF(ISNUMBER(OFFSET(INDIRECT("'"&amp;'DATA for charts'!M$5&amp;"'!$d1"),$A130-1,0)),OFFSET(INDIRECT("'"&amp;'DATA for charts'!M$5&amp;"'!$d1"),$A130-1,0),NA())</f>
        <v>#N/A</v>
      </c>
      <c r="N130" s="24" t="e">
        <f ca="1">IF(ISNUMBER(OFFSET(INDIRECT("'"&amp;'DATA for charts'!N$5&amp;"'!$d1"),$A130-1,0)),OFFSET(INDIRECT("'"&amp;'DATA for charts'!N$5&amp;"'!$d1"),$A130-1,0),NA())</f>
        <v>#N/A</v>
      </c>
      <c r="O130" s="24" t="e">
        <f ca="1">IF(ISNUMBER(OFFSET(INDIRECT("'"&amp;'DATA for charts'!O$5&amp;"'!$d1"),$A130-1,0)),OFFSET(INDIRECT("'"&amp;'DATA for charts'!O$5&amp;"'!$d1"),$A130-1,0),NA())</f>
        <v>#N/A</v>
      </c>
      <c r="P130" s="24" t="e">
        <f ca="1">IF(ISNUMBER(OFFSET(INDIRECT("'"&amp;'DATA for charts'!P$5&amp;"'!$d1"),$A130-1,0)),OFFSET(INDIRECT("'"&amp;'DATA for charts'!P$5&amp;"'!$d1"),$A130-1,0),NA())</f>
        <v>#N/A</v>
      </c>
      <c r="Q130" s="24" t="e">
        <f ca="1">IF(ISNUMBER(OFFSET(INDIRECT("'"&amp;'DATA for charts'!Q$5&amp;"'!$d1"),$A130-1,0)),OFFSET(INDIRECT("'"&amp;'DATA for charts'!Q$5&amp;"'!$d1"),$A130-1,0),NA())</f>
        <v>#N/A</v>
      </c>
      <c r="R130" s="24" t="e">
        <f ca="1">IF(ISNUMBER(OFFSET(INDIRECT("'"&amp;'DATA for charts'!R$5&amp;"'!$d1"),$A130-1,0)),OFFSET(INDIRECT("'"&amp;'DATA for charts'!R$5&amp;"'!$d1"),$A130-1,0),NA())</f>
        <v>#N/A</v>
      </c>
      <c r="S130" s="24" t="e">
        <f ca="1">IF(ISNUMBER(OFFSET(INDIRECT("'"&amp;'DATA for charts'!S$5&amp;"'!$d1"),$A130-1,0)),OFFSET(INDIRECT("'"&amp;'DATA for charts'!S$5&amp;"'!$d1"),$A130-1,0),NA())</f>
        <v>#N/A</v>
      </c>
      <c r="T130" s="22" t="e">
        <f t="shared" ca="1" si="206"/>
        <v>#N/A</v>
      </c>
      <c r="U130" s="22" t="e">
        <f t="shared" ca="1" si="207"/>
        <v>#N/A</v>
      </c>
      <c r="V130" s="22" t="e">
        <f t="shared" ca="1" si="208"/>
        <v>#N/A</v>
      </c>
      <c r="W130" s="20"/>
      <c r="X130" s="148"/>
      <c r="Y130" s="24"/>
      <c r="Z130" s="24"/>
      <c r="AA130" s="24"/>
      <c r="AB130" s="24"/>
      <c r="AC130" s="24"/>
      <c r="AD130" s="24"/>
      <c r="AE130" s="24"/>
      <c r="AF130" s="24"/>
      <c r="AG130" s="24"/>
      <c r="AH130" s="24"/>
      <c r="AI130" s="24"/>
      <c r="AJ130" s="24"/>
      <c r="AK130" s="24"/>
      <c r="AL130" s="24"/>
      <c r="AM130" s="24"/>
      <c r="AN130" s="24"/>
      <c r="AO130" s="24"/>
      <c r="AP130" s="24"/>
      <c r="AQ130" s="24"/>
    </row>
    <row r="131" spans="1:43" s="1" customFormat="1" ht="51">
      <c r="A131" s="476">
        <f>A130+1</f>
        <v>78</v>
      </c>
      <c r="B131" s="477" t="s">
        <v>755</v>
      </c>
      <c r="C131" s="24">
        <f ca="1">IF(ISNUMBER(OFFSET(INDIRECT("'"&amp;'DATA for charts'!C$5&amp;"'!$d1"),$A131-1,0)),OFFSET(INDIRECT("'"&amp;'DATA for charts'!C$5&amp;"'!$d1"),$A131-1,0),NA())</f>
        <v>5.9379999999999997</v>
      </c>
      <c r="D131" s="24">
        <f ca="1">IF(ISNUMBER(OFFSET(INDIRECT("'"&amp;'DATA for charts'!D$5&amp;"'!$d1"),$A131-1,0)),OFFSET(INDIRECT("'"&amp;'DATA for charts'!D$5&amp;"'!$d1"),$A131-1,0),NA())</f>
        <v>6.4298160137357492</v>
      </c>
      <c r="E131" s="24">
        <f ca="1">IF(ISNUMBER(OFFSET(INDIRECT("'"&amp;'DATA for charts'!E$5&amp;"'!$d1"),$A131-1,0)),OFFSET(INDIRECT("'"&amp;'DATA for charts'!E$5&amp;"'!$d1"),$A131-1,0),NA())</f>
        <v>5.9320000000000004</v>
      </c>
      <c r="F131" s="24">
        <f ca="1">IF(ISNUMBER(OFFSET(INDIRECT("'"&amp;'DATA for charts'!F$5&amp;"'!$d1"),$A131-1,0)),OFFSET(INDIRECT("'"&amp;'DATA for charts'!F$5&amp;"'!$d1"),$A131-1,0),NA())</f>
        <v>6.443903453149411</v>
      </c>
      <c r="G131" s="24">
        <f ca="1">IF(ISNUMBER(OFFSET(INDIRECT("'"&amp;'DATA for charts'!G$5&amp;"'!$d1"),$A131-1,0)),OFFSET(INDIRECT("'"&amp;'DATA for charts'!G$5&amp;"'!$d1"),$A131-1,0),NA())</f>
        <v>6.5293999999999999</v>
      </c>
      <c r="H131" s="24">
        <f ca="1">IF(ISNUMBER(OFFSET(INDIRECT("'"&amp;'DATA for charts'!H$5&amp;"'!$d1"),$A131-1,0)),OFFSET(INDIRECT("'"&amp;'DATA for charts'!H$5&amp;"'!$d1"),$A131-1,0),NA())</f>
        <v>6.3097500000000002</v>
      </c>
      <c r="I131" s="24" t="e">
        <f ca="1">IF(ISNUMBER(OFFSET(INDIRECT("'"&amp;'DATA for charts'!I$5&amp;"'!$d1"),$A131-1,0)),OFFSET(INDIRECT("'"&amp;'DATA for charts'!I$5&amp;"'!$d1"),$A131-1,0),NA())</f>
        <v>#N/A</v>
      </c>
      <c r="J131" s="24" t="e">
        <f ca="1">IF(ISNUMBER(OFFSET(INDIRECT("'"&amp;'DATA for charts'!J$5&amp;"'!$d1"),$A131-1,0)),OFFSET(INDIRECT("'"&amp;'DATA for charts'!J$5&amp;"'!$d1"),$A131-1,0),NA())</f>
        <v>#N/A</v>
      </c>
      <c r="K131" s="24" t="e">
        <f ca="1">IF(ISNUMBER(OFFSET(INDIRECT("'"&amp;'DATA for charts'!K$5&amp;"'!$d1"),$A131-1,0)),OFFSET(INDIRECT("'"&amp;'DATA for charts'!K$5&amp;"'!$d1"),$A131-1,0),NA())</f>
        <v>#N/A</v>
      </c>
      <c r="L131" s="24" t="e">
        <f ca="1">IF(ISNUMBER(OFFSET(INDIRECT("'"&amp;'DATA for charts'!L$5&amp;"'!$d1"),$A131-1,0)),OFFSET(INDIRECT("'"&amp;'DATA for charts'!L$5&amp;"'!$d1"),$A131-1,0),NA())</f>
        <v>#N/A</v>
      </c>
      <c r="M131" s="24" t="e">
        <f ca="1">IF(ISNUMBER(OFFSET(INDIRECT("'"&amp;'DATA for charts'!M$5&amp;"'!$d1"),$A131-1,0)),OFFSET(INDIRECT("'"&amp;'DATA for charts'!M$5&amp;"'!$d1"),$A131-1,0),NA())</f>
        <v>#N/A</v>
      </c>
      <c r="N131" s="24" t="e">
        <f ca="1">IF(ISNUMBER(OFFSET(INDIRECT("'"&amp;'DATA for charts'!N$5&amp;"'!$d1"),$A131-1,0)),OFFSET(INDIRECT("'"&amp;'DATA for charts'!N$5&amp;"'!$d1"),$A131-1,0),NA())</f>
        <v>#N/A</v>
      </c>
      <c r="O131" s="24" t="e">
        <f ca="1">IF(ISNUMBER(OFFSET(INDIRECT("'"&amp;'DATA for charts'!O$5&amp;"'!$d1"),$A131-1,0)),OFFSET(INDIRECT("'"&amp;'DATA for charts'!O$5&amp;"'!$d1"),$A131-1,0),NA())</f>
        <v>#N/A</v>
      </c>
      <c r="P131" s="24" t="e">
        <f ca="1">IF(ISNUMBER(OFFSET(INDIRECT("'"&amp;'DATA for charts'!P$5&amp;"'!$d1"),$A131-1,0)),OFFSET(INDIRECT("'"&amp;'DATA for charts'!P$5&amp;"'!$d1"),$A131-1,0),NA())</f>
        <v>#N/A</v>
      </c>
      <c r="Q131" s="24" t="e">
        <f ca="1">IF(ISNUMBER(OFFSET(INDIRECT("'"&amp;'DATA for charts'!Q$5&amp;"'!$d1"),$A131-1,0)),OFFSET(INDIRECT("'"&amp;'DATA for charts'!Q$5&amp;"'!$d1"),$A131-1,0),NA())</f>
        <v>#N/A</v>
      </c>
      <c r="R131" s="24" t="e">
        <f ca="1">IF(ISNUMBER(OFFSET(INDIRECT("'"&amp;'DATA for charts'!R$5&amp;"'!$d1"),$A131-1,0)),OFFSET(INDIRECT("'"&amp;'DATA for charts'!R$5&amp;"'!$d1"),$A131-1,0),NA())</f>
        <v>#N/A</v>
      </c>
      <c r="S131" s="24" t="e">
        <f ca="1">IF(ISNUMBER(OFFSET(INDIRECT("'"&amp;'DATA for charts'!S$5&amp;"'!$d1"),$A131-1,0)),OFFSET(INDIRECT("'"&amp;'DATA for charts'!S$5&amp;"'!$d1"),$A131-1,0),NA())</f>
        <v>#N/A</v>
      </c>
      <c r="T131" s="22" t="e">
        <f t="shared" ca="1" si="206"/>
        <v>#N/A</v>
      </c>
      <c r="U131" s="22" t="e">
        <f t="shared" ca="1" si="207"/>
        <v>#N/A</v>
      </c>
      <c r="V131" s="22" t="e">
        <f t="shared" ca="1" si="208"/>
        <v>#N/A</v>
      </c>
      <c r="W131" s="20"/>
      <c r="X131" s="148"/>
      <c r="Y131" s="24"/>
      <c r="Z131" s="24"/>
      <c r="AA131" s="24"/>
      <c r="AB131" s="24"/>
      <c r="AC131" s="24"/>
      <c r="AD131" s="24"/>
      <c r="AE131" s="24"/>
      <c r="AF131" s="24"/>
      <c r="AG131" s="24"/>
      <c r="AH131" s="24"/>
      <c r="AI131" s="24"/>
      <c r="AJ131" s="24"/>
      <c r="AK131" s="24"/>
      <c r="AL131" s="24"/>
      <c r="AM131" s="24"/>
      <c r="AN131" s="24"/>
      <c r="AO131" s="24"/>
      <c r="AP131" s="24"/>
      <c r="AQ131" s="24"/>
    </row>
    <row r="132" spans="1:43" s="1" customFormat="1" ht="51">
      <c r="A132" s="476">
        <f>A131+1</f>
        <v>79</v>
      </c>
      <c r="B132" s="477" t="s">
        <v>759</v>
      </c>
      <c r="C132" s="24">
        <f ca="1">IF(ISNUMBER(OFFSET(INDIRECT("'"&amp;'DATA for charts'!C$5&amp;"'!$d1"),$A132-1,0)),OFFSET(INDIRECT("'"&amp;'DATA for charts'!C$5&amp;"'!$d1"),$A132-1,0),NA())</f>
        <v>9.1300000000000008</v>
      </c>
      <c r="D132" s="24">
        <f ca="1">IF(ISNUMBER(OFFSET(INDIRECT("'"&amp;'DATA for charts'!D$5&amp;"'!$d1"),$A132-1,0)),OFFSET(INDIRECT("'"&amp;'DATA for charts'!D$5&amp;"'!$d1"),$A132-1,0),NA())</f>
        <v>8.8592087412504803</v>
      </c>
      <c r="E132" s="24">
        <f ca="1">IF(ISNUMBER(OFFSET(INDIRECT("'"&amp;'DATA for charts'!E$5&amp;"'!$d1"),$A132-1,0)),OFFSET(INDIRECT("'"&amp;'DATA for charts'!E$5&amp;"'!$d1"),$A132-1,0),NA())</f>
        <v>8.2379999999999995</v>
      </c>
      <c r="F132" s="24">
        <f ca="1">IF(ISNUMBER(OFFSET(INDIRECT("'"&amp;'DATA for charts'!F$5&amp;"'!$d1"),$A132-1,0)),OFFSET(INDIRECT("'"&amp;'DATA for charts'!F$5&amp;"'!$d1"),$A132-1,0),NA())</f>
        <v>9.1188012502900513</v>
      </c>
      <c r="G132" s="24">
        <f ca="1">IF(ISNUMBER(OFFSET(INDIRECT("'"&amp;'DATA for charts'!G$5&amp;"'!$d1"),$A132-1,0)),OFFSET(INDIRECT("'"&amp;'DATA for charts'!G$5&amp;"'!$d1"),$A132-1,0),NA())</f>
        <v>9.1213999999999995</v>
      </c>
      <c r="H132" s="24">
        <f ca="1">IF(ISNUMBER(OFFSET(INDIRECT("'"&amp;'DATA for charts'!H$5&amp;"'!$d1"),$A132-1,0)),OFFSET(INDIRECT("'"&amp;'DATA for charts'!H$5&amp;"'!$d1"),$A132-1,0),NA())</f>
        <v>8.8512900000000005</v>
      </c>
      <c r="I132" s="24" t="e">
        <f ca="1">IF(ISNUMBER(OFFSET(INDIRECT("'"&amp;'DATA for charts'!I$5&amp;"'!$d1"),$A132-1,0)),OFFSET(INDIRECT("'"&amp;'DATA for charts'!I$5&amp;"'!$d1"),$A132-1,0),NA())</f>
        <v>#N/A</v>
      </c>
      <c r="J132" s="24" t="e">
        <f ca="1">IF(ISNUMBER(OFFSET(INDIRECT("'"&amp;'DATA for charts'!J$5&amp;"'!$d1"),$A132-1,0)),OFFSET(INDIRECT("'"&amp;'DATA for charts'!J$5&amp;"'!$d1"),$A132-1,0),NA())</f>
        <v>#N/A</v>
      </c>
      <c r="K132" s="24" t="e">
        <f ca="1">IF(ISNUMBER(OFFSET(INDIRECT("'"&amp;'DATA for charts'!K$5&amp;"'!$d1"),$A132-1,0)),OFFSET(INDIRECT("'"&amp;'DATA for charts'!K$5&amp;"'!$d1"),$A132-1,0),NA())</f>
        <v>#N/A</v>
      </c>
      <c r="L132" s="24" t="e">
        <f ca="1">IF(ISNUMBER(OFFSET(INDIRECT("'"&amp;'DATA for charts'!L$5&amp;"'!$d1"),$A132-1,0)),OFFSET(INDIRECT("'"&amp;'DATA for charts'!L$5&amp;"'!$d1"),$A132-1,0),NA())</f>
        <v>#N/A</v>
      </c>
      <c r="M132" s="24" t="e">
        <f ca="1">IF(ISNUMBER(OFFSET(INDIRECT("'"&amp;'DATA for charts'!M$5&amp;"'!$d1"),$A132-1,0)),OFFSET(INDIRECT("'"&amp;'DATA for charts'!M$5&amp;"'!$d1"),$A132-1,0),NA())</f>
        <v>#N/A</v>
      </c>
      <c r="N132" s="24" t="e">
        <f ca="1">IF(ISNUMBER(OFFSET(INDIRECT("'"&amp;'DATA for charts'!N$5&amp;"'!$d1"),$A132-1,0)),OFFSET(INDIRECT("'"&amp;'DATA for charts'!N$5&amp;"'!$d1"),$A132-1,0),NA())</f>
        <v>#N/A</v>
      </c>
      <c r="O132" s="24" t="e">
        <f ca="1">IF(ISNUMBER(OFFSET(INDIRECT("'"&amp;'DATA for charts'!O$5&amp;"'!$d1"),$A132-1,0)),OFFSET(INDIRECT("'"&amp;'DATA for charts'!O$5&amp;"'!$d1"),$A132-1,0),NA())</f>
        <v>#N/A</v>
      </c>
      <c r="P132" s="24" t="e">
        <f ca="1">IF(ISNUMBER(OFFSET(INDIRECT("'"&amp;'DATA for charts'!P$5&amp;"'!$d1"),$A132-1,0)),OFFSET(INDIRECT("'"&amp;'DATA for charts'!P$5&amp;"'!$d1"),$A132-1,0),NA())</f>
        <v>#N/A</v>
      </c>
      <c r="Q132" s="24" t="e">
        <f ca="1">IF(ISNUMBER(OFFSET(INDIRECT("'"&amp;'DATA for charts'!Q$5&amp;"'!$d1"),$A132-1,0)),OFFSET(INDIRECT("'"&amp;'DATA for charts'!Q$5&amp;"'!$d1"),$A132-1,0),NA())</f>
        <v>#N/A</v>
      </c>
      <c r="R132" s="24" t="e">
        <f ca="1">IF(ISNUMBER(OFFSET(INDIRECT("'"&amp;'DATA for charts'!R$5&amp;"'!$d1"),$A132-1,0)),OFFSET(INDIRECT("'"&amp;'DATA for charts'!R$5&amp;"'!$d1"),$A132-1,0),NA())</f>
        <v>#N/A</v>
      </c>
      <c r="S132" s="24" t="e">
        <f ca="1">IF(ISNUMBER(OFFSET(INDIRECT("'"&amp;'DATA for charts'!S$5&amp;"'!$d1"),$A132-1,0)),OFFSET(INDIRECT("'"&amp;'DATA for charts'!S$5&amp;"'!$d1"),$A132-1,0),NA())</f>
        <v>#N/A</v>
      </c>
      <c r="T132" s="22" t="e">
        <f t="shared" ca="1" si="206"/>
        <v>#N/A</v>
      </c>
      <c r="U132" s="22" t="e">
        <f t="shared" ca="1" si="207"/>
        <v>#N/A</v>
      </c>
      <c r="V132" s="22" t="e">
        <f t="shared" ca="1" si="208"/>
        <v>#N/A</v>
      </c>
      <c r="W132" s="20"/>
      <c r="X132" s="148"/>
      <c r="Y132" s="24"/>
      <c r="Z132" s="24"/>
      <c r="AA132" s="24"/>
      <c r="AB132" s="24"/>
      <c r="AC132" s="24"/>
      <c r="AD132" s="24"/>
      <c r="AE132" s="24"/>
      <c r="AF132" s="24"/>
      <c r="AG132" s="24"/>
      <c r="AH132" s="24"/>
      <c r="AI132" s="24"/>
      <c r="AJ132" s="24"/>
      <c r="AK132" s="24"/>
      <c r="AL132" s="24"/>
      <c r="AM132" s="24"/>
      <c r="AN132" s="24"/>
      <c r="AO132" s="24"/>
      <c r="AP132" s="24"/>
      <c r="AQ132" s="24"/>
    </row>
    <row r="133" spans="1:43" s="1" customFormat="1" ht="51">
      <c r="A133" s="476">
        <f>A132+1</f>
        <v>80</v>
      </c>
      <c r="B133" s="477" t="s">
        <v>756</v>
      </c>
      <c r="C133" s="24">
        <f ca="1">IF(ISNUMBER(OFFSET(INDIRECT("'"&amp;'DATA for charts'!C$5&amp;"'!$d1"),$A133-1,0)),OFFSET(INDIRECT("'"&amp;'DATA for charts'!C$5&amp;"'!$d1"),$A133-1,0),NA())</f>
        <v>8.7550000000000008</v>
      </c>
      <c r="D133" s="24">
        <f ca="1">IF(ISNUMBER(OFFSET(INDIRECT("'"&amp;'DATA for charts'!D$5&amp;"'!$d1"),$A133-1,0)),OFFSET(INDIRECT("'"&amp;'DATA for charts'!D$5&amp;"'!$d1"),$A133-1,0),NA())</f>
        <v>8.9741106352275697</v>
      </c>
      <c r="E133" s="24">
        <f ca="1">IF(ISNUMBER(OFFSET(INDIRECT("'"&amp;'DATA for charts'!E$5&amp;"'!$d1"),$A133-1,0)),OFFSET(INDIRECT("'"&amp;'DATA for charts'!E$5&amp;"'!$d1"),$A133-1,0),NA())</f>
        <v>8.3859999999999992</v>
      </c>
      <c r="F133" s="24">
        <f ca="1">IF(ISNUMBER(OFFSET(INDIRECT("'"&amp;'DATA for charts'!F$5&amp;"'!$d1"),$A133-1,0)),OFFSET(INDIRECT("'"&amp;'DATA for charts'!F$5&amp;"'!$d1"),$A133-1,0),NA())</f>
        <v>9.1715600547789862</v>
      </c>
      <c r="G133" s="24">
        <f ca="1">IF(ISNUMBER(OFFSET(INDIRECT("'"&amp;'DATA for charts'!G$5&amp;"'!$d1"),$A133-1,0)),OFFSET(INDIRECT("'"&amp;'DATA for charts'!G$5&amp;"'!$d1"),$A133-1,0),NA())</f>
        <v>9.1489999999999991</v>
      </c>
      <c r="H133" s="24">
        <f ca="1">IF(ISNUMBER(OFFSET(INDIRECT("'"&amp;'DATA for charts'!H$5&amp;"'!$d1"),$A133-1,0)),OFFSET(INDIRECT("'"&amp;'DATA for charts'!H$5&amp;"'!$d1"),$A133-1,0),NA())</f>
        <v>9.0390699999999988</v>
      </c>
      <c r="I133" s="24" t="e">
        <f ca="1">IF(ISNUMBER(OFFSET(INDIRECT("'"&amp;'DATA for charts'!I$5&amp;"'!$d1"),$A133-1,0)),OFFSET(INDIRECT("'"&amp;'DATA for charts'!I$5&amp;"'!$d1"),$A133-1,0),NA())</f>
        <v>#N/A</v>
      </c>
      <c r="J133" s="24" t="e">
        <f ca="1">IF(ISNUMBER(OFFSET(INDIRECT("'"&amp;'DATA for charts'!J$5&amp;"'!$d1"),$A133-1,0)),OFFSET(INDIRECT("'"&amp;'DATA for charts'!J$5&amp;"'!$d1"),$A133-1,0),NA())</f>
        <v>#N/A</v>
      </c>
      <c r="K133" s="24" t="e">
        <f ca="1">IF(ISNUMBER(OFFSET(INDIRECT("'"&amp;'DATA for charts'!K$5&amp;"'!$d1"),$A133-1,0)),OFFSET(INDIRECT("'"&amp;'DATA for charts'!K$5&amp;"'!$d1"),$A133-1,0),NA())</f>
        <v>#N/A</v>
      </c>
      <c r="L133" s="24" t="e">
        <f ca="1">IF(ISNUMBER(OFFSET(INDIRECT("'"&amp;'DATA for charts'!L$5&amp;"'!$d1"),$A133-1,0)),OFFSET(INDIRECT("'"&amp;'DATA for charts'!L$5&amp;"'!$d1"),$A133-1,0),NA())</f>
        <v>#N/A</v>
      </c>
      <c r="M133" s="24" t="e">
        <f ca="1">IF(ISNUMBER(OFFSET(INDIRECT("'"&amp;'DATA for charts'!M$5&amp;"'!$d1"),$A133-1,0)),OFFSET(INDIRECT("'"&amp;'DATA for charts'!M$5&amp;"'!$d1"),$A133-1,0),NA())</f>
        <v>#N/A</v>
      </c>
      <c r="N133" s="24" t="e">
        <f ca="1">IF(ISNUMBER(OFFSET(INDIRECT("'"&amp;'DATA for charts'!N$5&amp;"'!$d1"),$A133-1,0)),OFFSET(INDIRECT("'"&amp;'DATA for charts'!N$5&amp;"'!$d1"),$A133-1,0),NA())</f>
        <v>#N/A</v>
      </c>
      <c r="O133" s="24" t="e">
        <f ca="1">IF(ISNUMBER(OFFSET(INDIRECT("'"&amp;'DATA for charts'!O$5&amp;"'!$d1"),$A133-1,0)),OFFSET(INDIRECT("'"&amp;'DATA for charts'!O$5&amp;"'!$d1"),$A133-1,0),NA())</f>
        <v>#N/A</v>
      </c>
      <c r="P133" s="24" t="e">
        <f ca="1">IF(ISNUMBER(OFFSET(INDIRECT("'"&amp;'DATA for charts'!P$5&amp;"'!$d1"),$A133-1,0)),OFFSET(INDIRECT("'"&amp;'DATA for charts'!P$5&amp;"'!$d1"),$A133-1,0),NA())</f>
        <v>#N/A</v>
      </c>
      <c r="Q133" s="24" t="e">
        <f ca="1">IF(ISNUMBER(OFFSET(INDIRECT("'"&amp;'DATA for charts'!Q$5&amp;"'!$d1"),$A133-1,0)),OFFSET(INDIRECT("'"&amp;'DATA for charts'!Q$5&amp;"'!$d1"),$A133-1,0),NA())</f>
        <v>#N/A</v>
      </c>
      <c r="R133" s="24" t="e">
        <f ca="1">IF(ISNUMBER(OFFSET(INDIRECT("'"&amp;'DATA for charts'!R$5&amp;"'!$d1"),$A133-1,0)),OFFSET(INDIRECT("'"&amp;'DATA for charts'!R$5&amp;"'!$d1"),$A133-1,0),NA())</f>
        <v>#N/A</v>
      </c>
      <c r="S133" s="24" t="e">
        <f ca="1">IF(ISNUMBER(OFFSET(INDIRECT("'"&amp;'DATA for charts'!S$5&amp;"'!$d1"),$A133-1,0)),OFFSET(INDIRECT("'"&amp;'DATA for charts'!S$5&amp;"'!$d1"),$A133-1,0),NA())</f>
        <v>#N/A</v>
      </c>
      <c r="T133" s="22" t="e">
        <f t="shared" ca="1" si="206"/>
        <v>#N/A</v>
      </c>
      <c r="U133" s="22" t="e">
        <f t="shared" ca="1" si="207"/>
        <v>#N/A</v>
      </c>
      <c r="V133" s="22" t="e">
        <f t="shared" ca="1" si="208"/>
        <v>#N/A</v>
      </c>
      <c r="W133" s="20"/>
      <c r="X133" s="148"/>
      <c r="Y133" s="24"/>
      <c r="Z133" s="24"/>
      <c r="AA133" s="24"/>
      <c r="AB133" s="24"/>
      <c r="AC133" s="24"/>
      <c r="AD133" s="24"/>
      <c r="AE133" s="24"/>
      <c r="AF133" s="24"/>
      <c r="AG133" s="24"/>
      <c r="AH133" s="24"/>
      <c r="AI133" s="24"/>
      <c r="AJ133" s="24"/>
      <c r="AK133" s="24"/>
      <c r="AL133" s="24"/>
      <c r="AM133" s="24"/>
      <c r="AN133" s="24"/>
      <c r="AO133" s="24"/>
      <c r="AP133" s="24"/>
      <c r="AQ133" s="24"/>
    </row>
    <row r="134" spans="1:43" s="1" customFormat="1" ht="38.25">
      <c r="A134" s="476">
        <f>A143</f>
        <v>81</v>
      </c>
      <c r="B134" s="148" t="s">
        <v>383</v>
      </c>
      <c r="C134" s="24">
        <f ca="1">C143</f>
        <v>2.714</v>
      </c>
      <c r="D134" s="24">
        <f t="shared" ref="D134:V134" ca="1" si="209">D143</f>
        <v>2.4638257872722771</v>
      </c>
      <c r="E134" s="24">
        <f t="shared" ca="1" si="209"/>
        <v>2.383</v>
      </c>
      <c r="F134" s="24">
        <f t="shared" ca="1" si="209"/>
        <v>2.488741367713275</v>
      </c>
      <c r="G134" s="24">
        <f t="shared" ca="1" si="209"/>
        <v>2.4876999999999998</v>
      </c>
      <c r="H134" s="24">
        <f t="shared" ca="1" si="209"/>
        <v>2.2671300000000003</v>
      </c>
      <c r="I134" s="24" t="e">
        <f t="shared" ca="1" si="209"/>
        <v>#N/A</v>
      </c>
      <c r="J134" s="24" t="e">
        <f t="shared" ca="1" si="209"/>
        <v>#N/A</v>
      </c>
      <c r="K134" s="24" t="e">
        <f t="shared" ca="1" si="209"/>
        <v>#N/A</v>
      </c>
      <c r="L134" s="24" t="e">
        <f t="shared" ca="1" si="209"/>
        <v>#N/A</v>
      </c>
      <c r="M134" s="24" t="e">
        <f t="shared" ca="1" si="209"/>
        <v>#N/A</v>
      </c>
      <c r="N134" s="24" t="e">
        <f t="shared" ca="1" si="209"/>
        <v>#N/A</v>
      </c>
      <c r="O134" s="24" t="e">
        <f t="shared" ca="1" si="209"/>
        <v>#N/A</v>
      </c>
      <c r="P134" s="24" t="e">
        <f t="shared" ca="1" si="209"/>
        <v>#N/A</v>
      </c>
      <c r="Q134" s="24" t="e">
        <f t="shared" ca="1" si="209"/>
        <v>#N/A</v>
      </c>
      <c r="R134" s="24" t="e">
        <f t="shared" ca="1" si="209"/>
        <v>#N/A</v>
      </c>
      <c r="S134" s="24" t="e">
        <f t="shared" ca="1" si="209"/>
        <v>#N/A</v>
      </c>
      <c r="T134" s="24" t="e">
        <f t="shared" ca="1" si="209"/>
        <v>#N/A</v>
      </c>
      <c r="U134" s="24" t="e">
        <f t="shared" ca="1" si="209"/>
        <v>#N/A</v>
      </c>
      <c r="V134" s="24" t="e">
        <f t="shared" ca="1" si="209"/>
        <v>#N/A</v>
      </c>
      <c r="W134" s="20"/>
      <c r="X134" s="148"/>
      <c r="Y134" s="24"/>
      <c r="Z134" s="24"/>
      <c r="AA134" s="24"/>
      <c r="AB134" s="24"/>
      <c r="AC134" s="24"/>
      <c r="AD134" s="24"/>
      <c r="AE134" s="24"/>
      <c r="AF134" s="24"/>
      <c r="AG134" s="24"/>
      <c r="AH134" s="24"/>
      <c r="AI134" s="24"/>
      <c r="AJ134" s="24"/>
      <c r="AK134" s="24"/>
      <c r="AL134" s="24"/>
      <c r="AM134" s="24"/>
      <c r="AN134" s="24"/>
      <c r="AO134" s="24"/>
      <c r="AP134" s="24"/>
      <c r="AQ134" s="24"/>
    </row>
    <row r="135" spans="1:43" s="1" customFormat="1" ht="51">
      <c r="A135" s="476">
        <v>88</v>
      </c>
      <c r="B135" s="477" t="s">
        <v>757</v>
      </c>
      <c r="C135" s="24">
        <f ca="1">IF(ISNUMBER(OFFSET(INDIRECT("'"&amp;'DATA for charts'!C$5&amp;"'!$d1"),$A135-1,0)),OFFSET(INDIRECT("'"&amp;'DATA for charts'!C$5&amp;"'!$d1"),$A135-1,0),NA())</f>
        <v>3.5009999999999999</v>
      </c>
      <c r="D135" s="24">
        <f ca="1">IF(ISNUMBER(OFFSET(INDIRECT("'"&amp;'DATA for charts'!D$5&amp;"'!$d1"),$A135-1,0)),OFFSET(INDIRECT("'"&amp;'DATA for charts'!D$5&amp;"'!$d1"),$A135-1,0),NA())</f>
        <v>3.9952537596509701</v>
      </c>
      <c r="E135" s="24">
        <f ca="1">IF(ISNUMBER(OFFSET(INDIRECT("'"&amp;'DATA for charts'!E$5&amp;"'!$d1"),$A135-1,0)),OFFSET(INDIRECT("'"&amp;'DATA for charts'!E$5&amp;"'!$d1"),$A135-1,0),NA())</f>
        <v>3.758</v>
      </c>
      <c r="F135" s="24">
        <f ca="1">IF(ISNUMBER(OFFSET(INDIRECT("'"&amp;'DATA for charts'!F$5&amp;"'!$d1"),$A135-1,0)),OFFSET(INDIRECT("'"&amp;'DATA for charts'!F$5&amp;"'!$d1"),$A135-1,0),NA())</f>
        <v>3.7118158803994081</v>
      </c>
      <c r="G135" s="24">
        <f ca="1">IF(ISNUMBER(OFFSET(INDIRECT("'"&amp;'DATA for charts'!G$5&amp;"'!$d1"),$A135-1,0)),OFFSET(INDIRECT("'"&amp;'DATA for charts'!G$5&amp;"'!$d1"),$A135-1,0),NA())</f>
        <v>3.7745000000000002</v>
      </c>
      <c r="H135" s="24">
        <f ca="1">IF(ISNUMBER(OFFSET(INDIRECT("'"&amp;'DATA for charts'!H$5&amp;"'!$d1"),$A135-1,0)),OFFSET(INDIRECT("'"&amp;'DATA for charts'!H$5&amp;"'!$d1"),$A135-1,0),NA())</f>
        <v>3.5185399999999998</v>
      </c>
      <c r="I135" s="24" t="e">
        <f ca="1">IF(ISNUMBER(OFFSET(INDIRECT("'"&amp;'DATA for charts'!I$5&amp;"'!$d1"),$A135-1,0)),OFFSET(INDIRECT("'"&amp;'DATA for charts'!I$5&amp;"'!$d1"),$A135-1,0),NA())</f>
        <v>#N/A</v>
      </c>
      <c r="J135" s="24" t="e">
        <f ca="1">IF(ISNUMBER(OFFSET(INDIRECT("'"&amp;'DATA for charts'!J$5&amp;"'!$d1"),$A135-1,0)),OFFSET(INDIRECT("'"&amp;'DATA for charts'!J$5&amp;"'!$d1"),$A135-1,0),NA())</f>
        <v>#N/A</v>
      </c>
      <c r="K135" s="24" t="e">
        <f ca="1">IF(ISNUMBER(OFFSET(INDIRECT("'"&amp;'DATA for charts'!K$5&amp;"'!$d1"),$A135-1,0)),OFFSET(INDIRECT("'"&amp;'DATA for charts'!K$5&amp;"'!$d1"),$A135-1,0),NA())</f>
        <v>#N/A</v>
      </c>
      <c r="L135" s="24" t="e">
        <f ca="1">IF(ISNUMBER(OFFSET(INDIRECT("'"&amp;'DATA for charts'!L$5&amp;"'!$d1"),$A135-1,0)),OFFSET(INDIRECT("'"&amp;'DATA for charts'!L$5&amp;"'!$d1"),$A135-1,0),NA())</f>
        <v>#N/A</v>
      </c>
      <c r="M135" s="24" t="e">
        <f ca="1">IF(ISNUMBER(OFFSET(INDIRECT("'"&amp;'DATA for charts'!M$5&amp;"'!$d1"),$A135-1,0)),OFFSET(INDIRECT("'"&amp;'DATA for charts'!M$5&amp;"'!$d1"),$A135-1,0),NA())</f>
        <v>#N/A</v>
      </c>
      <c r="N135" s="24" t="e">
        <f ca="1">IF(ISNUMBER(OFFSET(INDIRECT("'"&amp;'DATA for charts'!N$5&amp;"'!$d1"),$A135-1,0)),OFFSET(INDIRECT("'"&amp;'DATA for charts'!N$5&amp;"'!$d1"),$A135-1,0),NA())</f>
        <v>#N/A</v>
      </c>
      <c r="O135" s="24" t="e">
        <f ca="1">IF(ISNUMBER(OFFSET(INDIRECT("'"&amp;'DATA for charts'!O$5&amp;"'!$d1"),$A135-1,0)),OFFSET(INDIRECT("'"&amp;'DATA for charts'!O$5&amp;"'!$d1"),$A135-1,0),NA())</f>
        <v>#N/A</v>
      </c>
      <c r="P135" s="24" t="e">
        <f ca="1">IF(ISNUMBER(OFFSET(INDIRECT("'"&amp;'DATA for charts'!P$5&amp;"'!$d1"),$A135-1,0)),OFFSET(INDIRECT("'"&amp;'DATA for charts'!P$5&amp;"'!$d1"),$A135-1,0),NA())</f>
        <v>#N/A</v>
      </c>
      <c r="Q135" s="24" t="e">
        <f ca="1">IF(ISNUMBER(OFFSET(INDIRECT("'"&amp;'DATA for charts'!Q$5&amp;"'!$d1"),$A135-1,0)),OFFSET(INDIRECT("'"&amp;'DATA for charts'!Q$5&amp;"'!$d1"),$A135-1,0),NA())</f>
        <v>#N/A</v>
      </c>
      <c r="R135" s="24" t="e">
        <f ca="1">IF(ISNUMBER(OFFSET(INDIRECT("'"&amp;'DATA for charts'!R$5&amp;"'!$d1"),$A135-1,0)),OFFSET(INDIRECT("'"&amp;'DATA for charts'!R$5&amp;"'!$d1"),$A135-1,0),NA())</f>
        <v>#N/A</v>
      </c>
      <c r="S135" s="24" t="e">
        <f ca="1">IF(ISNUMBER(OFFSET(INDIRECT("'"&amp;'DATA for charts'!S$5&amp;"'!$d1"),$A135-1,0)),OFFSET(INDIRECT("'"&amp;'DATA for charts'!S$5&amp;"'!$d1"),$A135-1,0),NA())</f>
        <v>#N/A</v>
      </c>
      <c r="T135" s="22" t="e">
        <f t="shared" ca="1" si="206"/>
        <v>#N/A</v>
      </c>
      <c r="U135" s="22" t="e">
        <f t="shared" ca="1" si="207"/>
        <v>#N/A</v>
      </c>
      <c r="V135" s="22" t="e">
        <f t="shared" ca="1" si="208"/>
        <v>#N/A</v>
      </c>
      <c r="W135" s="20"/>
      <c r="X135" s="148"/>
      <c r="Y135" s="24"/>
      <c r="Z135" s="24"/>
      <c r="AA135" s="24"/>
      <c r="AB135" s="24"/>
      <c r="AC135" s="24"/>
      <c r="AD135" s="24"/>
      <c r="AE135" s="24"/>
      <c r="AF135" s="24"/>
      <c r="AG135" s="24"/>
      <c r="AH135" s="24"/>
      <c r="AI135" s="24"/>
      <c r="AJ135" s="24"/>
      <c r="AK135" s="24"/>
      <c r="AL135" s="24"/>
      <c r="AM135" s="24"/>
      <c r="AN135" s="24"/>
      <c r="AO135" s="24"/>
      <c r="AP135" s="24"/>
      <c r="AQ135" s="24"/>
    </row>
    <row r="136" spans="1:43" s="1" customFormat="1" ht="51">
      <c r="A136" s="476">
        <f t="shared" ref="A136:A137" si="210">A135+1</f>
        <v>89</v>
      </c>
      <c r="B136" s="477" t="s">
        <v>760</v>
      </c>
      <c r="C136" s="24">
        <f ca="1">IF(ISNUMBER(OFFSET(INDIRECT("'"&amp;'DATA for charts'!C$5&amp;"'!$d1"),$A136-1,0)),OFFSET(INDIRECT("'"&amp;'DATA for charts'!C$5&amp;"'!$d1"),$A136-1,0),NA())</f>
        <v>7.2729999999999997</v>
      </c>
      <c r="D136" s="24">
        <f ca="1">IF(ISNUMBER(OFFSET(INDIRECT("'"&amp;'DATA for charts'!D$5&amp;"'!$d1"),$A136-1,0)),OFFSET(INDIRECT("'"&amp;'DATA for charts'!D$5&amp;"'!$d1"),$A136-1,0),NA())</f>
        <v>6.2336493989073896</v>
      </c>
      <c r="E136" s="24">
        <f ca="1">IF(ISNUMBER(OFFSET(INDIRECT("'"&amp;'DATA for charts'!E$5&amp;"'!$d1"),$A136-1,0)),OFFSET(INDIRECT("'"&amp;'DATA for charts'!E$5&amp;"'!$d1"),$A136-1,0),NA())</f>
        <v>5.88</v>
      </c>
      <c r="F136" s="24">
        <f ca="1">IF(ISNUMBER(OFFSET(INDIRECT("'"&amp;'DATA for charts'!F$5&amp;"'!$d1"),$A136-1,0)),OFFSET(INDIRECT("'"&amp;'DATA for charts'!F$5&amp;"'!$d1"),$A136-1,0),NA())</f>
        <v>6.3591824122038503</v>
      </c>
      <c r="G136" s="24">
        <f ca="1">IF(ISNUMBER(OFFSET(INDIRECT("'"&amp;'DATA for charts'!G$5&amp;"'!$d1"),$A136-1,0)),OFFSET(INDIRECT("'"&amp;'DATA for charts'!G$5&amp;"'!$d1"),$A136-1,0),NA())</f>
        <v>6.2492999999999999</v>
      </c>
      <c r="H136" s="24">
        <f ca="1">IF(ISNUMBER(OFFSET(INDIRECT("'"&amp;'DATA for charts'!H$5&amp;"'!$d1"),$A136-1,0)),OFFSET(INDIRECT("'"&amp;'DATA for charts'!H$5&amp;"'!$d1"),$A136-1,0),NA())</f>
        <v>6.1134599999999999</v>
      </c>
      <c r="I136" s="24" t="e">
        <f ca="1">IF(ISNUMBER(OFFSET(INDIRECT("'"&amp;'DATA for charts'!I$5&amp;"'!$d1"),$A136-1,0)),OFFSET(INDIRECT("'"&amp;'DATA for charts'!I$5&amp;"'!$d1"),$A136-1,0),NA())</f>
        <v>#N/A</v>
      </c>
      <c r="J136" s="24" t="e">
        <f ca="1">IF(ISNUMBER(OFFSET(INDIRECT("'"&amp;'DATA for charts'!J$5&amp;"'!$d1"),$A136-1,0)),OFFSET(INDIRECT("'"&amp;'DATA for charts'!J$5&amp;"'!$d1"),$A136-1,0),NA())</f>
        <v>#N/A</v>
      </c>
      <c r="K136" s="24" t="e">
        <f ca="1">IF(ISNUMBER(OFFSET(INDIRECT("'"&amp;'DATA for charts'!K$5&amp;"'!$d1"),$A136-1,0)),OFFSET(INDIRECT("'"&amp;'DATA for charts'!K$5&amp;"'!$d1"),$A136-1,0),NA())</f>
        <v>#N/A</v>
      </c>
      <c r="L136" s="24" t="e">
        <f ca="1">IF(ISNUMBER(OFFSET(INDIRECT("'"&amp;'DATA for charts'!L$5&amp;"'!$d1"),$A136-1,0)),OFFSET(INDIRECT("'"&amp;'DATA for charts'!L$5&amp;"'!$d1"),$A136-1,0),NA())</f>
        <v>#N/A</v>
      </c>
      <c r="M136" s="24" t="e">
        <f ca="1">IF(ISNUMBER(OFFSET(INDIRECT("'"&amp;'DATA for charts'!M$5&amp;"'!$d1"),$A136-1,0)),OFFSET(INDIRECT("'"&amp;'DATA for charts'!M$5&amp;"'!$d1"),$A136-1,0),NA())</f>
        <v>#N/A</v>
      </c>
      <c r="N136" s="24" t="e">
        <f ca="1">IF(ISNUMBER(OFFSET(INDIRECT("'"&amp;'DATA for charts'!N$5&amp;"'!$d1"),$A136-1,0)),OFFSET(INDIRECT("'"&amp;'DATA for charts'!N$5&amp;"'!$d1"),$A136-1,0),NA())</f>
        <v>#N/A</v>
      </c>
      <c r="O136" s="24" t="e">
        <f ca="1">IF(ISNUMBER(OFFSET(INDIRECT("'"&amp;'DATA for charts'!O$5&amp;"'!$d1"),$A136-1,0)),OFFSET(INDIRECT("'"&amp;'DATA for charts'!O$5&amp;"'!$d1"),$A136-1,0),NA())</f>
        <v>#N/A</v>
      </c>
      <c r="P136" s="24" t="e">
        <f ca="1">IF(ISNUMBER(OFFSET(INDIRECT("'"&amp;'DATA for charts'!P$5&amp;"'!$d1"),$A136-1,0)),OFFSET(INDIRECT("'"&amp;'DATA for charts'!P$5&amp;"'!$d1"),$A136-1,0),NA())</f>
        <v>#N/A</v>
      </c>
      <c r="Q136" s="24" t="e">
        <f ca="1">IF(ISNUMBER(OFFSET(INDIRECT("'"&amp;'DATA for charts'!Q$5&amp;"'!$d1"),$A136-1,0)),OFFSET(INDIRECT("'"&amp;'DATA for charts'!Q$5&amp;"'!$d1"),$A136-1,0),NA())</f>
        <v>#N/A</v>
      </c>
      <c r="R136" s="24" t="e">
        <f ca="1">IF(ISNUMBER(OFFSET(INDIRECT("'"&amp;'DATA for charts'!R$5&amp;"'!$d1"),$A136-1,0)),OFFSET(INDIRECT("'"&amp;'DATA for charts'!R$5&amp;"'!$d1"),$A136-1,0),NA())</f>
        <v>#N/A</v>
      </c>
      <c r="S136" s="24" t="e">
        <f ca="1">IF(ISNUMBER(OFFSET(INDIRECT("'"&amp;'DATA for charts'!S$5&amp;"'!$d1"),$A136-1,0)),OFFSET(INDIRECT("'"&amp;'DATA for charts'!S$5&amp;"'!$d1"),$A136-1,0),NA())</f>
        <v>#N/A</v>
      </c>
      <c r="T136" s="22" t="e">
        <f t="shared" ca="1" si="206"/>
        <v>#N/A</v>
      </c>
      <c r="U136" s="22" t="e">
        <f t="shared" ca="1" si="207"/>
        <v>#N/A</v>
      </c>
      <c r="V136" s="22" t="e">
        <f t="shared" ca="1" si="208"/>
        <v>#N/A</v>
      </c>
      <c r="W136" s="20"/>
      <c r="X136" s="148"/>
      <c r="Y136" s="24"/>
      <c r="Z136" s="24"/>
      <c r="AA136" s="24"/>
      <c r="AB136" s="24"/>
      <c r="AC136" s="24"/>
      <c r="AD136" s="24"/>
      <c r="AE136" s="24"/>
      <c r="AF136" s="24"/>
      <c r="AG136" s="24"/>
      <c r="AH136" s="24"/>
      <c r="AI136" s="24"/>
      <c r="AJ136" s="24"/>
      <c r="AK136" s="24"/>
      <c r="AL136" s="24"/>
      <c r="AM136" s="24"/>
      <c r="AN136" s="24"/>
      <c r="AO136" s="24"/>
      <c r="AP136" s="24"/>
      <c r="AQ136" s="24"/>
    </row>
    <row r="137" spans="1:43" s="1" customFormat="1" ht="51">
      <c r="A137" s="476">
        <f t="shared" si="210"/>
        <v>90</v>
      </c>
      <c r="B137" s="477" t="s">
        <v>758</v>
      </c>
      <c r="C137" s="24">
        <f ca="1">IF(ISNUMBER(OFFSET(INDIRECT("'"&amp;'DATA for charts'!C$5&amp;"'!$d1"),$A137-1,0)),OFFSET(INDIRECT("'"&amp;'DATA for charts'!C$5&amp;"'!$d1"),$A137-1,0),NA())</f>
        <v>7.4820000000000002</v>
      </c>
      <c r="D137" s="24">
        <f ca="1">IF(ISNUMBER(OFFSET(INDIRECT("'"&amp;'DATA for charts'!D$5&amp;"'!$d1"),$A137-1,0)),OFFSET(INDIRECT("'"&amp;'DATA for charts'!D$5&amp;"'!$d1"),$A137-1,0),NA())</f>
        <v>7.2021517314091801</v>
      </c>
      <c r="E137" s="24">
        <f ca="1">IF(ISNUMBER(OFFSET(INDIRECT("'"&amp;'DATA for charts'!E$5&amp;"'!$d1"),$A137-1,0)),OFFSET(INDIRECT("'"&amp;'DATA for charts'!E$5&amp;"'!$d1"),$A137-1,0),NA())</f>
        <v>6.7709999999999999</v>
      </c>
      <c r="F137" s="24">
        <f ca="1">IF(ISNUMBER(OFFSET(INDIRECT("'"&amp;'DATA for charts'!F$5&amp;"'!$d1"),$A137-1,0)),OFFSET(INDIRECT("'"&amp;'DATA for charts'!F$5&amp;"'!$d1"),$A137-1,0),NA())</f>
        <v>7.2028545383299756</v>
      </c>
      <c r="G137" s="24">
        <f ca="1">IF(ISNUMBER(OFFSET(INDIRECT("'"&amp;'DATA for charts'!G$5&amp;"'!$d1"),$A137-1,0)),OFFSET(INDIRECT("'"&amp;'DATA for charts'!G$5&amp;"'!$d1"),$A137-1,0),NA())</f>
        <v>7.1487999999999996</v>
      </c>
      <c r="H137" s="24">
        <f ca="1">IF(ISNUMBER(OFFSET(INDIRECT("'"&amp;'DATA for charts'!H$5&amp;"'!$d1"),$A137-1,0)),OFFSET(INDIRECT("'"&amp;'DATA for charts'!H$5&amp;"'!$d1"),$A137-1,0),NA())</f>
        <v>7.0637799999999995</v>
      </c>
      <c r="I137" s="24" t="e">
        <f ca="1">IF(ISNUMBER(OFFSET(INDIRECT("'"&amp;'DATA for charts'!I$5&amp;"'!$d1"),$A137-1,0)),OFFSET(INDIRECT("'"&amp;'DATA for charts'!I$5&amp;"'!$d1"),$A137-1,0),NA())</f>
        <v>#N/A</v>
      </c>
      <c r="J137" s="24" t="e">
        <f ca="1">IF(ISNUMBER(OFFSET(INDIRECT("'"&amp;'DATA for charts'!J$5&amp;"'!$d1"),$A137-1,0)),OFFSET(INDIRECT("'"&amp;'DATA for charts'!J$5&amp;"'!$d1"),$A137-1,0),NA())</f>
        <v>#N/A</v>
      </c>
      <c r="K137" s="24" t="e">
        <f ca="1">IF(ISNUMBER(OFFSET(INDIRECT("'"&amp;'DATA for charts'!K$5&amp;"'!$d1"),$A137-1,0)),OFFSET(INDIRECT("'"&amp;'DATA for charts'!K$5&amp;"'!$d1"),$A137-1,0),NA())</f>
        <v>#N/A</v>
      </c>
      <c r="L137" s="24" t="e">
        <f ca="1">IF(ISNUMBER(OFFSET(INDIRECT("'"&amp;'DATA for charts'!L$5&amp;"'!$d1"),$A137-1,0)),OFFSET(INDIRECT("'"&amp;'DATA for charts'!L$5&amp;"'!$d1"),$A137-1,0),NA())</f>
        <v>#N/A</v>
      </c>
      <c r="M137" s="24" t="e">
        <f ca="1">IF(ISNUMBER(OFFSET(INDIRECT("'"&amp;'DATA for charts'!M$5&amp;"'!$d1"),$A137-1,0)),OFFSET(INDIRECT("'"&amp;'DATA for charts'!M$5&amp;"'!$d1"),$A137-1,0),NA())</f>
        <v>#N/A</v>
      </c>
      <c r="N137" s="24" t="e">
        <f ca="1">IF(ISNUMBER(OFFSET(INDIRECT("'"&amp;'DATA for charts'!N$5&amp;"'!$d1"),$A137-1,0)),OFFSET(INDIRECT("'"&amp;'DATA for charts'!N$5&amp;"'!$d1"),$A137-1,0),NA())</f>
        <v>#N/A</v>
      </c>
      <c r="O137" s="24" t="e">
        <f ca="1">IF(ISNUMBER(OFFSET(INDIRECT("'"&amp;'DATA for charts'!O$5&amp;"'!$d1"),$A137-1,0)),OFFSET(INDIRECT("'"&amp;'DATA for charts'!O$5&amp;"'!$d1"),$A137-1,0),NA())</f>
        <v>#N/A</v>
      </c>
      <c r="P137" s="24" t="e">
        <f ca="1">IF(ISNUMBER(OFFSET(INDIRECT("'"&amp;'DATA for charts'!P$5&amp;"'!$d1"),$A137-1,0)),OFFSET(INDIRECT("'"&amp;'DATA for charts'!P$5&amp;"'!$d1"),$A137-1,0),NA())</f>
        <v>#N/A</v>
      </c>
      <c r="Q137" s="24" t="e">
        <f ca="1">IF(ISNUMBER(OFFSET(INDIRECT("'"&amp;'DATA for charts'!Q$5&amp;"'!$d1"),$A137-1,0)),OFFSET(INDIRECT("'"&amp;'DATA for charts'!Q$5&amp;"'!$d1"),$A137-1,0),NA())</f>
        <v>#N/A</v>
      </c>
      <c r="R137" s="24" t="e">
        <f ca="1">IF(ISNUMBER(OFFSET(INDIRECT("'"&amp;'DATA for charts'!R$5&amp;"'!$d1"),$A137-1,0)),OFFSET(INDIRECT("'"&amp;'DATA for charts'!R$5&amp;"'!$d1"),$A137-1,0),NA())</f>
        <v>#N/A</v>
      </c>
      <c r="S137" s="24" t="e">
        <f ca="1">IF(ISNUMBER(OFFSET(INDIRECT("'"&amp;'DATA for charts'!S$5&amp;"'!$d1"),$A137-1,0)),OFFSET(INDIRECT("'"&amp;'DATA for charts'!S$5&amp;"'!$d1"),$A137-1,0),NA())</f>
        <v>#N/A</v>
      </c>
      <c r="T137" s="22" t="e">
        <f t="shared" ca="1" si="206"/>
        <v>#N/A</v>
      </c>
      <c r="U137" s="22" t="e">
        <f t="shared" ca="1" si="207"/>
        <v>#N/A</v>
      </c>
      <c r="V137" s="22" t="e">
        <f t="shared" ca="1" si="208"/>
        <v>#N/A</v>
      </c>
      <c r="W137" s="20"/>
      <c r="X137" s="148"/>
      <c r="Y137" s="24"/>
      <c r="Z137" s="24"/>
      <c r="AA137" s="24"/>
      <c r="AB137" s="24"/>
      <c r="AC137" s="24"/>
      <c r="AD137" s="24"/>
      <c r="AE137" s="24"/>
      <c r="AF137" s="24"/>
      <c r="AG137" s="24"/>
      <c r="AH137" s="24"/>
      <c r="AI137" s="24"/>
      <c r="AJ137" s="24"/>
      <c r="AK137" s="24"/>
      <c r="AL137" s="24"/>
      <c r="AM137" s="24"/>
      <c r="AN137" s="24"/>
      <c r="AO137" s="24"/>
      <c r="AP137" s="24"/>
      <c r="AQ137" s="24"/>
    </row>
    <row r="138" spans="1:43" s="1" customFormat="1">
      <c r="A138" s="220"/>
      <c r="B138" s="149"/>
      <c r="C138" s="24"/>
      <c r="D138" s="24"/>
      <c r="E138" s="24"/>
      <c r="F138" s="24"/>
      <c r="G138" s="24"/>
      <c r="H138" s="24"/>
      <c r="I138" s="24"/>
      <c r="J138" s="24"/>
      <c r="L138" s="24"/>
      <c r="M138" s="24"/>
      <c r="N138" s="24"/>
      <c r="O138" s="24"/>
      <c r="P138" s="24"/>
      <c r="Q138" s="24"/>
      <c r="R138" s="24"/>
      <c r="S138" s="20"/>
      <c r="T138" s="23"/>
      <c r="U138" s="23"/>
      <c r="V138" s="23"/>
      <c r="W138" s="20"/>
      <c r="X138" s="148"/>
      <c r="Y138" s="24"/>
      <c r="Z138" s="24"/>
      <c r="AA138" s="24"/>
      <c r="AB138" s="24"/>
      <c r="AC138" s="24"/>
      <c r="AD138" s="24"/>
      <c r="AE138" s="24"/>
      <c r="AF138" s="24"/>
      <c r="AG138" s="24"/>
      <c r="AH138" s="24"/>
      <c r="AI138" s="24"/>
      <c r="AJ138" s="24"/>
      <c r="AK138" s="24"/>
      <c r="AL138" s="24"/>
      <c r="AM138" s="24"/>
      <c r="AN138" s="24"/>
      <c r="AO138" s="24"/>
      <c r="AP138" s="24"/>
      <c r="AQ138" s="24"/>
    </row>
    <row r="139" spans="1:43" s="1" customFormat="1">
      <c r="A139" s="220"/>
      <c r="B139" s="149"/>
      <c r="C139" s="24"/>
      <c r="D139" s="24"/>
      <c r="E139" s="24"/>
      <c r="F139" s="24"/>
      <c r="G139" s="24"/>
      <c r="H139" s="24"/>
      <c r="I139" s="24"/>
      <c r="J139" s="24"/>
      <c r="L139" s="24"/>
      <c r="M139" s="24"/>
      <c r="N139" s="24"/>
      <c r="O139" s="24"/>
      <c r="P139" s="24"/>
      <c r="Q139" s="24"/>
      <c r="R139" s="24"/>
      <c r="S139" s="20"/>
      <c r="T139" s="23"/>
      <c r="U139" s="23"/>
      <c r="V139" s="23"/>
      <c r="W139" s="20"/>
      <c r="X139" s="148"/>
      <c r="Y139" s="24"/>
      <c r="Z139" s="24"/>
      <c r="AA139" s="24"/>
      <c r="AB139" s="24"/>
      <c r="AC139" s="24"/>
      <c r="AD139" s="24"/>
      <c r="AE139" s="24"/>
      <c r="AF139" s="24"/>
      <c r="AG139" s="24"/>
      <c r="AH139" s="24"/>
      <c r="AI139" s="24"/>
      <c r="AJ139" s="24"/>
      <c r="AK139" s="24"/>
      <c r="AL139" s="24"/>
      <c r="AM139" s="24"/>
      <c r="AN139" s="24"/>
      <c r="AO139" s="24"/>
      <c r="AP139" s="24"/>
      <c r="AQ139" s="24"/>
    </row>
    <row r="140" spans="1:43" s="1" customFormat="1">
      <c r="A140" s="220"/>
      <c r="B140" s="149"/>
      <c r="C140" s="24"/>
      <c r="D140" s="24"/>
      <c r="E140" s="24"/>
      <c r="F140" s="24"/>
      <c r="G140" s="24"/>
      <c r="H140" s="24"/>
      <c r="I140" s="24"/>
      <c r="J140" s="24"/>
      <c r="L140" s="24"/>
      <c r="M140" s="24"/>
      <c r="N140" s="24"/>
      <c r="O140" s="24"/>
      <c r="P140" s="24"/>
      <c r="Q140" s="24"/>
      <c r="R140" s="24"/>
      <c r="S140" s="20"/>
      <c r="T140" s="23" t="s">
        <v>22</v>
      </c>
      <c r="U140" s="23" t="s">
        <v>23</v>
      </c>
      <c r="V140" s="23"/>
      <c r="W140" s="20"/>
      <c r="X140" s="148"/>
      <c r="Y140" s="24"/>
      <c r="Z140" s="24"/>
      <c r="AA140" s="24"/>
      <c r="AB140" s="24"/>
      <c r="AC140" s="24"/>
      <c r="AD140" s="24"/>
      <c r="AE140" s="24"/>
      <c r="AF140" s="24"/>
      <c r="AG140" s="24"/>
      <c r="AH140" s="24"/>
      <c r="AI140" s="24"/>
      <c r="AJ140" s="24"/>
      <c r="AK140" s="24"/>
      <c r="AL140" s="24"/>
      <c r="AM140" s="24"/>
      <c r="AN140" s="24"/>
      <c r="AO140" s="24"/>
      <c r="AP140" s="24"/>
      <c r="AQ140" s="24"/>
    </row>
    <row r="141" spans="1:43" s="1" customFormat="1">
      <c r="A141" s="220">
        <f>A8</f>
        <v>0</v>
      </c>
      <c r="B141" s="146"/>
      <c r="C141" s="22" t="str">
        <f t="shared" ref="C141:S141" ca="1" si="211">C8</f>
        <v>BSIMAC</v>
      </c>
      <c r="D141" s="22" t="str">
        <f t="shared" ca="1" si="211"/>
        <v>CSE</v>
      </c>
      <c r="E141" s="22" t="str">
        <f t="shared" ca="1" si="211"/>
        <v>DeST</v>
      </c>
      <c r="F141" s="22" t="str">
        <f t="shared" ca="1" si="211"/>
        <v>EnergyPlus</v>
      </c>
      <c r="G141" s="22" t="str">
        <f t="shared" ca="1" si="211"/>
        <v>ESP-r</v>
      </c>
      <c r="H141" s="22" t="str">
        <f t="shared" ca="1" si="211"/>
        <v>TRNSYS</v>
      </c>
      <c r="I141" s="22" t="str">
        <f t="shared" ca="1" si="211"/>
        <v>TestSpec-Alt</v>
      </c>
      <c r="J141" s="22">
        <f t="shared" ca="1" si="211"/>
        <v>0</v>
      </c>
      <c r="K141" s="22">
        <f t="shared" ca="1" si="211"/>
        <v>0</v>
      </c>
      <c r="L141" s="22">
        <f t="shared" ca="1" si="211"/>
        <v>0</v>
      </c>
      <c r="M141" s="22">
        <f t="shared" ca="1" si="211"/>
        <v>0</v>
      </c>
      <c r="N141" s="22">
        <f t="shared" ca="1" si="211"/>
        <v>0</v>
      </c>
      <c r="O141" s="22">
        <f t="shared" ca="1" si="211"/>
        <v>0</v>
      </c>
      <c r="P141" s="22">
        <f t="shared" ca="1" si="211"/>
        <v>0</v>
      </c>
      <c r="Q141" s="22">
        <f t="shared" ca="1" si="211"/>
        <v>0</v>
      </c>
      <c r="R141" s="22">
        <f t="shared" ca="1" si="211"/>
        <v>0</v>
      </c>
      <c r="S141" s="22" t="str">
        <f t="shared" ca="1" si="211"/>
        <v>Tested Prg</v>
      </c>
      <c r="T141" s="22" t="s">
        <v>13</v>
      </c>
      <c r="U141" s="22" t="s">
        <v>13</v>
      </c>
      <c r="V141" s="23" t="s">
        <v>137</v>
      </c>
      <c r="W141" s="20"/>
      <c r="X141" s="149" t="s">
        <v>87</v>
      </c>
      <c r="Y141" s="24" t="s">
        <v>87</v>
      </c>
      <c r="Z141" s="24" t="s">
        <v>87</v>
      </c>
      <c r="AA141" s="24"/>
      <c r="AB141" s="24" t="s">
        <v>87</v>
      </c>
      <c r="AC141" s="24" t="s">
        <v>87</v>
      </c>
      <c r="AD141" s="24" t="s">
        <v>87</v>
      </c>
      <c r="AE141" s="20"/>
      <c r="AF141" s="24" t="s">
        <v>87</v>
      </c>
      <c r="AG141" s="24" t="s">
        <v>87</v>
      </c>
      <c r="AH141" s="24" t="s">
        <v>87</v>
      </c>
      <c r="AI141" s="24" t="s">
        <v>87</v>
      </c>
      <c r="AJ141" s="24" t="s">
        <v>87</v>
      </c>
      <c r="AK141" s="24" t="s">
        <v>87</v>
      </c>
      <c r="AL141" s="24" t="s">
        <v>87</v>
      </c>
      <c r="AM141" s="24" t="s">
        <v>87</v>
      </c>
      <c r="AN141" s="24" t="s">
        <v>87</v>
      </c>
      <c r="AO141" s="20"/>
      <c r="AP141" s="20"/>
      <c r="AQ141" s="20"/>
    </row>
    <row r="142" spans="1:43" s="1" customFormat="1" ht="38.25">
      <c r="A142" s="220">
        <v>114</v>
      </c>
      <c r="B142" s="148" t="s">
        <v>1034</v>
      </c>
      <c r="C142" s="24">
        <f ca="1">IF(ISNUMBER(OFFSET(INDIRECT("'"&amp;'DATA for charts'!C$5&amp;"'!$d1"),$A142-1,0)),OFFSET(INDIRECT("'"&amp;'DATA for charts'!C$5&amp;"'!$d1"),$A142-1,0),NA())</f>
        <v>0.47299999999999998</v>
      </c>
      <c r="D142" s="24">
        <f ca="1">IF(ISNUMBER(OFFSET(INDIRECT("'"&amp;'DATA for charts'!D$5&amp;"'!$d1"),$A142-1,0)),OFFSET(INDIRECT("'"&amp;'DATA for charts'!D$5&amp;"'!$d1"),$A142-1,0),NA())</f>
        <v>0.37983132994108998</v>
      </c>
      <c r="E142" s="24">
        <f ca="1">IF(ISNUMBER(OFFSET(INDIRECT("'"&amp;'DATA for charts'!E$5&amp;"'!$d1"),$A142-1,0)),OFFSET(INDIRECT("'"&amp;'DATA for charts'!E$5&amp;"'!$d1"),$A142-1,0),NA())</f>
        <v>0.36199999999999999</v>
      </c>
      <c r="F142" s="24">
        <f ca="1">IF(ISNUMBER(OFFSET(INDIRECT("'"&amp;'DATA for charts'!F$5&amp;"'!$d1"),$A142-1,0)),OFFSET(INDIRECT("'"&amp;'DATA for charts'!F$5&amp;"'!$d1"),$A142-1,0),NA())</f>
        <v>0.37353234692909176</v>
      </c>
      <c r="G142" s="24">
        <f ca="1">IF(ISNUMBER(OFFSET(INDIRECT("'"&amp;'DATA for charts'!G$5&amp;"'!$d1"),$A142-1,0)),OFFSET(INDIRECT("'"&amp;'DATA for charts'!G$5&amp;"'!$d1"),$A142-1,0),NA())</f>
        <v>0.39140000000000003</v>
      </c>
      <c r="H142" s="24">
        <f ca="1">IF(ISNUMBER(OFFSET(INDIRECT("'"&amp;'DATA for charts'!H$5&amp;"'!$d1"),$A142-1,0)),OFFSET(INDIRECT("'"&amp;'DATA for charts'!H$5&amp;"'!$d1"),$A142-1,0),NA())</f>
        <v>0.28208100000000003</v>
      </c>
      <c r="I142" s="24" t="e">
        <f ca="1">IF(ISNUMBER(OFFSET(INDIRECT("'"&amp;'DATA for charts'!I$5&amp;"'!$d1"),$A142-1,0)),OFFSET(INDIRECT("'"&amp;'DATA for charts'!I$5&amp;"'!$d1"),$A142-1,0),NA())</f>
        <v>#N/A</v>
      </c>
      <c r="J142" s="24" t="e">
        <f ca="1">IF(ISNUMBER(OFFSET(INDIRECT("'"&amp;'DATA for charts'!J$5&amp;"'!$d1"),$A142-1,0)),OFFSET(INDIRECT("'"&amp;'DATA for charts'!J$5&amp;"'!$d1"),$A142-1,0),NA())</f>
        <v>#N/A</v>
      </c>
      <c r="K142" s="24" t="e">
        <f ca="1">IF(ISNUMBER(OFFSET(INDIRECT("'"&amp;'DATA for charts'!K$5&amp;"'!$d1"),$A142-1,0)),OFFSET(INDIRECT("'"&amp;'DATA for charts'!K$5&amp;"'!$d1"),$A142-1,0),NA())</f>
        <v>#N/A</v>
      </c>
      <c r="L142" s="24" t="e">
        <f ca="1">IF(ISNUMBER(OFFSET(INDIRECT("'"&amp;'DATA for charts'!L$5&amp;"'!$d1"),$A142-1,0)),OFFSET(INDIRECT("'"&amp;'DATA for charts'!L$5&amp;"'!$d1"),$A142-1,0),NA())</f>
        <v>#N/A</v>
      </c>
      <c r="M142" s="24" t="e">
        <f ca="1">IF(ISNUMBER(OFFSET(INDIRECT("'"&amp;'DATA for charts'!M$5&amp;"'!$d1"),$A142-1,0)),OFFSET(INDIRECT("'"&amp;'DATA for charts'!M$5&amp;"'!$d1"),$A142-1,0),NA())</f>
        <v>#N/A</v>
      </c>
      <c r="N142" s="24" t="e">
        <f ca="1">IF(ISNUMBER(OFFSET(INDIRECT("'"&amp;'DATA for charts'!N$5&amp;"'!$d1"),$A142-1,0)),OFFSET(INDIRECT("'"&amp;'DATA for charts'!N$5&amp;"'!$d1"),$A142-1,0),NA())</f>
        <v>#N/A</v>
      </c>
      <c r="O142" s="24" t="e">
        <f ca="1">IF(ISNUMBER(OFFSET(INDIRECT("'"&amp;'DATA for charts'!O$5&amp;"'!$d1"),$A142-1,0)),OFFSET(INDIRECT("'"&amp;'DATA for charts'!O$5&amp;"'!$d1"),$A142-1,0),NA())</f>
        <v>#N/A</v>
      </c>
      <c r="P142" s="24" t="e">
        <f ca="1">IF(ISNUMBER(OFFSET(INDIRECT("'"&amp;'DATA for charts'!P$5&amp;"'!$d1"),$A142-1,0)),OFFSET(INDIRECT("'"&amp;'DATA for charts'!P$5&amp;"'!$d1"),$A142-1,0),NA())</f>
        <v>#N/A</v>
      </c>
      <c r="Q142" s="24" t="e">
        <f ca="1">IF(ISNUMBER(OFFSET(INDIRECT("'"&amp;'DATA for charts'!Q$5&amp;"'!$d1"),$A142-1,0)),OFFSET(INDIRECT("'"&amp;'DATA for charts'!Q$5&amp;"'!$d1"),$A142-1,0),NA())</f>
        <v>#N/A</v>
      </c>
      <c r="R142" s="24" t="e">
        <f ca="1">IF(ISNUMBER(OFFSET(INDIRECT("'"&amp;'DATA for charts'!R$5&amp;"'!$d1"),$A142-1,0)),OFFSET(INDIRECT("'"&amp;'DATA for charts'!R$5&amp;"'!$d1"),$A142-1,0),NA())</f>
        <v>#N/A</v>
      </c>
      <c r="S142" s="24" t="e">
        <f ca="1">IF(ISNUMBER(OFFSET(INDIRECT("'"&amp;'DATA for charts'!S$5&amp;"'!$d1"),$A142-1,0)),OFFSET(INDIRECT("'"&amp;'DATA for charts'!S$5&amp;"'!$d1"),$A142-1,0),NA())</f>
        <v>#N/A</v>
      </c>
      <c r="T142" s="22" t="e">
        <f t="shared" ref="T142:T149" ca="1" si="212">MIN(C142:J142)</f>
        <v>#N/A</v>
      </c>
      <c r="U142" s="22" t="e">
        <f t="shared" ref="U142:U149" ca="1" si="213">MAX(C142:J142)</f>
        <v>#N/A</v>
      </c>
      <c r="V142" s="22" t="e">
        <f t="shared" ref="V142:V149" ca="1" si="214">AVERAGE(C142:J142)</f>
        <v>#N/A</v>
      </c>
      <c r="W142" s="20"/>
      <c r="X142" s="146"/>
      <c r="Y142" s="20"/>
      <c r="Z142" s="20"/>
      <c r="AA142" s="20"/>
      <c r="AB142" s="20"/>
      <c r="AC142" s="20"/>
      <c r="AD142" s="20"/>
      <c r="AE142" s="20"/>
      <c r="AF142" s="20"/>
      <c r="AG142" s="20"/>
      <c r="AH142" s="20"/>
      <c r="AI142" s="20"/>
      <c r="AJ142" s="20"/>
      <c r="AK142" s="20"/>
      <c r="AL142" s="20"/>
      <c r="AM142" s="20"/>
      <c r="AN142" s="20"/>
      <c r="AO142" s="20"/>
      <c r="AP142" s="20"/>
      <c r="AQ142" s="20"/>
    </row>
    <row r="143" spans="1:43" s="1" customFormat="1" ht="38.25">
      <c r="A143" s="220">
        <v>81</v>
      </c>
      <c r="B143" s="148" t="s">
        <v>383</v>
      </c>
      <c r="C143" s="24">
        <f ca="1">IF(ISNUMBER(OFFSET(INDIRECT("'"&amp;'DATA for charts'!C$5&amp;"'!$d1"),$A143-1,0)),OFFSET(INDIRECT("'"&amp;'DATA for charts'!C$5&amp;"'!$d1"),$A143-1,0),NA())</f>
        <v>2.714</v>
      </c>
      <c r="D143" s="24">
        <f ca="1">IF(ISNUMBER(OFFSET(INDIRECT("'"&amp;'DATA for charts'!D$5&amp;"'!$d1"),$A143-1,0)),OFFSET(INDIRECT("'"&amp;'DATA for charts'!D$5&amp;"'!$d1"),$A143-1,0),NA())</f>
        <v>2.4638257872722771</v>
      </c>
      <c r="E143" s="24">
        <f ca="1">IF(ISNUMBER(OFFSET(INDIRECT("'"&amp;'DATA for charts'!E$5&amp;"'!$d1"),$A143-1,0)),OFFSET(INDIRECT("'"&amp;'DATA for charts'!E$5&amp;"'!$d1"),$A143-1,0),NA())</f>
        <v>2.383</v>
      </c>
      <c r="F143" s="24">
        <f ca="1">IF(ISNUMBER(OFFSET(INDIRECT("'"&amp;'DATA for charts'!F$5&amp;"'!$d1"),$A143-1,0)),OFFSET(INDIRECT("'"&amp;'DATA for charts'!F$5&amp;"'!$d1"),$A143-1,0),NA())</f>
        <v>2.488741367713275</v>
      </c>
      <c r="G143" s="24">
        <f ca="1">IF(ISNUMBER(OFFSET(INDIRECT("'"&amp;'DATA for charts'!G$5&amp;"'!$d1"),$A143-1,0)),OFFSET(INDIRECT("'"&amp;'DATA for charts'!G$5&amp;"'!$d1"),$A143-1,0),NA())</f>
        <v>2.4876999999999998</v>
      </c>
      <c r="H143" s="24">
        <f ca="1">IF(ISNUMBER(OFFSET(INDIRECT("'"&amp;'DATA for charts'!H$5&amp;"'!$d1"),$A143-1,0)),OFFSET(INDIRECT("'"&amp;'DATA for charts'!H$5&amp;"'!$d1"),$A143-1,0),NA())</f>
        <v>2.2671300000000003</v>
      </c>
      <c r="I143" s="24" t="e">
        <f ca="1">IF(ISNUMBER(OFFSET(INDIRECT("'"&amp;'DATA for charts'!I$5&amp;"'!$d1"),$A143-1,0)),OFFSET(INDIRECT("'"&amp;'DATA for charts'!I$5&amp;"'!$d1"),$A143-1,0),NA())</f>
        <v>#N/A</v>
      </c>
      <c r="J143" s="24" t="e">
        <f ca="1">IF(ISNUMBER(OFFSET(INDIRECT("'"&amp;'DATA for charts'!J$5&amp;"'!$d1"),$A143-1,0)),OFFSET(INDIRECT("'"&amp;'DATA for charts'!J$5&amp;"'!$d1"),$A143-1,0),NA())</f>
        <v>#N/A</v>
      </c>
      <c r="K143" s="24" t="e">
        <f ca="1">IF(ISNUMBER(OFFSET(INDIRECT("'"&amp;'DATA for charts'!K$5&amp;"'!$d1"),$A143-1,0)),OFFSET(INDIRECT("'"&amp;'DATA for charts'!K$5&amp;"'!$d1"),$A143-1,0),NA())</f>
        <v>#N/A</v>
      </c>
      <c r="L143" s="24" t="e">
        <f ca="1">IF(ISNUMBER(OFFSET(INDIRECT("'"&amp;'DATA for charts'!L$5&amp;"'!$d1"),$A143-1,0)),OFFSET(INDIRECT("'"&amp;'DATA for charts'!L$5&amp;"'!$d1"),$A143-1,0),NA())</f>
        <v>#N/A</v>
      </c>
      <c r="M143" s="24" t="e">
        <f ca="1">IF(ISNUMBER(OFFSET(INDIRECT("'"&amp;'DATA for charts'!M$5&amp;"'!$d1"),$A143-1,0)),OFFSET(INDIRECT("'"&amp;'DATA for charts'!M$5&amp;"'!$d1"),$A143-1,0),NA())</f>
        <v>#N/A</v>
      </c>
      <c r="N143" s="24" t="e">
        <f ca="1">IF(ISNUMBER(OFFSET(INDIRECT("'"&amp;'DATA for charts'!N$5&amp;"'!$d1"),$A143-1,0)),OFFSET(INDIRECT("'"&amp;'DATA for charts'!N$5&amp;"'!$d1"),$A143-1,0),NA())</f>
        <v>#N/A</v>
      </c>
      <c r="O143" s="24" t="e">
        <f ca="1">IF(ISNUMBER(OFFSET(INDIRECT("'"&amp;'DATA for charts'!O$5&amp;"'!$d1"),$A143-1,0)),OFFSET(INDIRECT("'"&amp;'DATA for charts'!O$5&amp;"'!$d1"),$A143-1,0),NA())</f>
        <v>#N/A</v>
      </c>
      <c r="P143" s="24" t="e">
        <f ca="1">IF(ISNUMBER(OFFSET(INDIRECT("'"&amp;'DATA for charts'!P$5&amp;"'!$d1"),$A143-1,0)),OFFSET(INDIRECT("'"&amp;'DATA for charts'!P$5&amp;"'!$d1"),$A143-1,0),NA())</f>
        <v>#N/A</v>
      </c>
      <c r="Q143" s="24" t="e">
        <f ca="1">IF(ISNUMBER(OFFSET(INDIRECT("'"&amp;'DATA for charts'!Q$5&amp;"'!$d1"),$A143-1,0)),OFFSET(INDIRECT("'"&amp;'DATA for charts'!Q$5&amp;"'!$d1"),$A143-1,0),NA())</f>
        <v>#N/A</v>
      </c>
      <c r="R143" s="24" t="e">
        <f ca="1">IF(ISNUMBER(OFFSET(INDIRECT("'"&amp;'DATA for charts'!R$5&amp;"'!$d1"),$A143-1,0)),OFFSET(INDIRECT("'"&amp;'DATA for charts'!R$5&amp;"'!$d1"),$A143-1,0),NA())</f>
        <v>#N/A</v>
      </c>
      <c r="S143" s="24" t="e">
        <f ca="1">IF(ISNUMBER(OFFSET(INDIRECT("'"&amp;'DATA for charts'!S$5&amp;"'!$d1"),$A143-1,0)),OFFSET(INDIRECT("'"&amp;'DATA for charts'!S$5&amp;"'!$d1"),$A143-1,0),NA())</f>
        <v>#N/A</v>
      </c>
      <c r="T143" s="22" t="e">
        <f t="shared" ca="1" si="212"/>
        <v>#N/A</v>
      </c>
      <c r="U143" s="22" t="e">
        <f t="shared" ca="1" si="213"/>
        <v>#N/A</v>
      </c>
      <c r="V143" s="22" t="e">
        <f t="shared" ca="1" si="214"/>
        <v>#N/A</v>
      </c>
      <c r="W143" s="20"/>
      <c r="X143" s="463" t="s">
        <v>39</v>
      </c>
      <c r="Y143" s="22"/>
      <c r="Z143" s="22"/>
      <c r="AA143" s="22" t="s">
        <v>87</v>
      </c>
      <c r="AB143" s="22" t="s">
        <v>87</v>
      </c>
      <c r="AC143" s="22" t="s">
        <v>87</v>
      </c>
      <c r="AD143" s="22" t="s">
        <v>87</v>
      </c>
      <c r="AE143" s="22" t="s">
        <v>87</v>
      </c>
      <c r="AF143" s="22" t="s">
        <v>87</v>
      </c>
      <c r="AG143" s="22" t="s">
        <v>87</v>
      </c>
      <c r="AH143" s="22" t="s">
        <v>87</v>
      </c>
      <c r="AI143" s="22" t="s">
        <v>87</v>
      </c>
      <c r="AJ143" s="22" t="s">
        <v>87</v>
      </c>
      <c r="AK143" s="22" t="s">
        <v>87</v>
      </c>
      <c r="AL143" s="22" t="s">
        <v>87</v>
      </c>
      <c r="AM143" s="22" t="s">
        <v>87</v>
      </c>
      <c r="AN143" s="22" t="s">
        <v>87</v>
      </c>
      <c r="AO143" s="23" t="s">
        <v>87</v>
      </c>
      <c r="AP143" s="22" t="s">
        <v>13</v>
      </c>
      <c r="AQ143" s="22" t="s">
        <v>13</v>
      </c>
    </row>
    <row r="144" spans="1:43" s="1" customFormat="1" ht="38.25">
      <c r="A144" s="220">
        <f t="shared" ref="A144:A149" si="215">A143+1</f>
        <v>82</v>
      </c>
      <c r="B144" s="148" t="s">
        <v>384</v>
      </c>
      <c r="C144" s="24">
        <f ca="1">IF(ISNUMBER(OFFSET(INDIRECT("'"&amp;'DATA for charts'!C$5&amp;"'!$d1"),$A144-1,0)),OFFSET(INDIRECT("'"&amp;'DATA for charts'!C$5&amp;"'!$d1"),$A144-1,0),NA())</f>
        <v>1.484</v>
      </c>
      <c r="D144" s="24">
        <f ca="1">IF(ISNUMBER(OFFSET(INDIRECT("'"&amp;'DATA for charts'!D$5&amp;"'!$d1"),$A144-1,0)),OFFSET(INDIRECT("'"&amp;'DATA for charts'!D$5&amp;"'!$d1"),$A144-1,0),NA())</f>
        <v>1.414864593605782</v>
      </c>
      <c r="E144" s="24">
        <f ca="1">IF(ISNUMBER(OFFSET(INDIRECT("'"&amp;'DATA for charts'!E$5&amp;"'!$d1"),$A144-1,0)),OFFSET(INDIRECT("'"&amp;'DATA for charts'!E$5&amp;"'!$d1"),$A144-1,0),NA())</f>
        <v>1.49</v>
      </c>
      <c r="F144" s="24">
        <f ca="1">IF(ISNUMBER(OFFSET(INDIRECT("'"&amp;'DATA for charts'!F$5&amp;"'!$d1"),$A144-1,0)),OFFSET(INDIRECT("'"&amp;'DATA for charts'!F$5&amp;"'!$d1"),$A144-1,0),NA())</f>
        <v>1.3834777438114532</v>
      </c>
      <c r="G144" s="24">
        <f ca="1">IF(ISNUMBER(OFFSET(INDIRECT("'"&amp;'DATA for charts'!G$5&amp;"'!$d1"),$A144-1,0)),OFFSET(INDIRECT("'"&amp;'DATA for charts'!G$5&amp;"'!$d1"),$A144-1,0),NA())</f>
        <v>1.2828999999999999</v>
      </c>
      <c r="H144" s="24">
        <f ca="1">IF(ISNUMBER(OFFSET(INDIRECT("'"&amp;'DATA for charts'!H$5&amp;"'!$d1"),$A144-1,0)),OFFSET(INDIRECT("'"&amp;'DATA for charts'!H$5&amp;"'!$d1"),$A144-1,0),NA())</f>
        <v>1.1908599999999998</v>
      </c>
      <c r="I144" s="24" t="e">
        <f ca="1">IF(ISNUMBER(OFFSET(INDIRECT("'"&amp;'DATA for charts'!I$5&amp;"'!$d1"),$A144-1,0)),OFFSET(INDIRECT("'"&amp;'DATA for charts'!I$5&amp;"'!$d1"),$A144-1,0),NA())</f>
        <v>#N/A</v>
      </c>
      <c r="J144" s="24" t="e">
        <f ca="1">IF(ISNUMBER(OFFSET(INDIRECT("'"&amp;'DATA for charts'!J$5&amp;"'!$d1"),$A144-1,0)),OFFSET(INDIRECT("'"&amp;'DATA for charts'!J$5&amp;"'!$d1"),$A144-1,0),NA())</f>
        <v>#N/A</v>
      </c>
      <c r="K144" s="24" t="e">
        <f ca="1">IF(ISNUMBER(OFFSET(INDIRECT("'"&amp;'DATA for charts'!K$5&amp;"'!$d1"),$A144-1,0)),OFFSET(INDIRECT("'"&amp;'DATA for charts'!K$5&amp;"'!$d1"),$A144-1,0),NA())</f>
        <v>#N/A</v>
      </c>
      <c r="L144" s="24" t="e">
        <f ca="1">IF(ISNUMBER(OFFSET(INDIRECT("'"&amp;'DATA for charts'!L$5&amp;"'!$d1"),$A144-1,0)),OFFSET(INDIRECT("'"&amp;'DATA for charts'!L$5&amp;"'!$d1"),$A144-1,0),NA())</f>
        <v>#N/A</v>
      </c>
      <c r="M144" s="24" t="e">
        <f ca="1">IF(ISNUMBER(OFFSET(INDIRECT("'"&amp;'DATA for charts'!M$5&amp;"'!$d1"),$A144-1,0)),OFFSET(INDIRECT("'"&amp;'DATA for charts'!M$5&amp;"'!$d1"),$A144-1,0),NA())</f>
        <v>#N/A</v>
      </c>
      <c r="N144" s="24" t="e">
        <f ca="1">IF(ISNUMBER(OFFSET(INDIRECT("'"&amp;'DATA for charts'!N$5&amp;"'!$d1"),$A144-1,0)),OFFSET(INDIRECT("'"&amp;'DATA for charts'!N$5&amp;"'!$d1"),$A144-1,0),NA())</f>
        <v>#N/A</v>
      </c>
      <c r="O144" s="24" t="e">
        <f ca="1">IF(ISNUMBER(OFFSET(INDIRECT("'"&amp;'DATA for charts'!O$5&amp;"'!$d1"),$A144-1,0)),OFFSET(INDIRECT("'"&amp;'DATA for charts'!O$5&amp;"'!$d1"),$A144-1,0),NA())</f>
        <v>#N/A</v>
      </c>
      <c r="P144" s="24" t="e">
        <f ca="1">IF(ISNUMBER(OFFSET(INDIRECT("'"&amp;'DATA for charts'!P$5&amp;"'!$d1"),$A144-1,0)),OFFSET(INDIRECT("'"&amp;'DATA for charts'!P$5&amp;"'!$d1"),$A144-1,0),NA())</f>
        <v>#N/A</v>
      </c>
      <c r="Q144" s="24" t="e">
        <f ca="1">IF(ISNUMBER(OFFSET(INDIRECT("'"&amp;'DATA for charts'!Q$5&amp;"'!$d1"),$A144-1,0)),OFFSET(INDIRECT("'"&amp;'DATA for charts'!Q$5&amp;"'!$d1"),$A144-1,0),NA())</f>
        <v>#N/A</v>
      </c>
      <c r="R144" s="24" t="e">
        <f ca="1">IF(ISNUMBER(OFFSET(INDIRECT("'"&amp;'DATA for charts'!R$5&amp;"'!$d1"),$A144-1,0)),OFFSET(INDIRECT("'"&amp;'DATA for charts'!R$5&amp;"'!$d1"),$A144-1,0),NA())</f>
        <v>#N/A</v>
      </c>
      <c r="S144" s="24" t="e">
        <f ca="1">IF(ISNUMBER(OFFSET(INDIRECT("'"&amp;'DATA for charts'!S$5&amp;"'!$d1"),$A144-1,0)),OFFSET(INDIRECT("'"&amp;'DATA for charts'!S$5&amp;"'!$d1"),$A144-1,0),NA())</f>
        <v>#N/A</v>
      </c>
      <c r="T144" s="22" t="e">
        <f t="shared" ca="1" si="212"/>
        <v>#N/A</v>
      </c>
      <c r="U144" s="22" t="e">
        <f t="shared" ca="1" si="213"/>
        <v>#N/A</v>
      </c>
      <c r="V144" s="22" t="e">
        <f t="shared" ca="1" si="214"/>
        <v>#N/A</v>
      </c>
      <c r="W144" s="20"/>
      <c r="X144" s="149" t="s">
        <v>24</v>
      </c>
      <c r="Y144" s="22" t="str">
        <f t="shared" ref="Y144:AO144" ca="1" si="216">C$8</f>
        <v>BSIMAC</v>
      </c>
      <c r="Z144" s="22" t="str">
        <f t="shared" ca="1" si="216"/>
        <v>CSE</v>
      </c>
      <c r="AA144" s="22" t="str">
        <f t="shared" ca="1" si="216"/>
        <v>DeST</v>
      </c>
      <c r="AB144" s="22" t="str">
        <f t="shared" ca="1" si="216"/>
        <v>EnergyPlus</v>
      </c>
      <c r="AC144" s="22" t="str">
        <f t="shared" ca="1" si="216"/>
        <v>ESP-r</v>
      </c>
      <c r="AD144" s="22" t="str">
        <f t="shared" ca="1" si="216"/>
        <v>TRNSYS</v>
      </c>
      <c r="AE144" s="22" t="str">
        <f t="shared" ca="1" si="216"/>
        <v>TestSpec-Alt</v>
      </c>
      <c r="AF144" s="22">
        <f t="shared" ca="1" si="216"/>
        <v>0</v>
      </c>
      <c r="AG144" s="22">
        <f t="shared" ref="AG144" ca="1" si="217">K$8</f>
        <v>0</v>
      </c>
      <c r="AH144" s="22">
        <f t="shared" ref="AH144" ca="1" si="218">L$8</f>
        <v>0</v>
      </c>
      <c r="AI144" s="22">
        <f t="shared" ref="AI144" ca="1" si="219">M$8</f>
        <v>0</v>
      </c>
      <c r="AJ144" s="22">
        <f t="shared" ref="AJ144" ca="1" si="220">N$8</f>
        <v>0</v>
      </c>
      <c r="AK144" s="22">
        <f t="shared" ref="AK144" ca="1" si="221">O$8</f>
        <v>0</v>
      </c>
      <c r="AL144" s="22">
        <f t="shared" ref="AL144" ca="1" si="222">P$8</f>
        <v>0</v>
      </c>
      <c r="AM144" s="22">
        <f t="shared" ref="AM144" ca="1" si="223">Q$8</f>
        <v>0</v>
      </c>
      <c r="AN144" s="22">
        <f t="shared" ref="AN144" ca="1" si="224">R$8</f>
        <v>0</v>
      </c>
      <c r="AO144" s="22" t="str">
        <f t="shared" ca="1" si="216"/>
        <v>Tested Prg</v>
      </c>
      <c r="AP144" s="22" t="s">
        <v>22</v>
      </c>
      <c r="AQ144" s="22" t="s">
        <v>23</v>
      </c>
    </row>
    <row r="145" spans="1:43" s="1" customFormat="1" ht="38.25">
      <c r="A145" s="220">
        <f t="shared" si="215"/>
        <v>83</v>
      </c>
      <c r="B145" s="148" t="s">
        <v>385</v>
      </c>
      <c r="C145" s="24">
        <f ca="1">IF(ISNUMBER(OFFSET(INDIRECT("'"&amp;'DATA for charts'!C$5&amp;"'!$d1"),$A145-1,0)),OFFSET(INDIRECT("'"&amp;'DATA for charts'!C$5&amp;"'!$d1"),$A145-1,0),NA())</f>
        <v>3.1280000000000001</v>
      </c>
      <c r="D145" s="24">
        <f ca="1">IF(ISNUMBER(OFFSET(INDIRECT("'"&amp;'DATA for charts'!D$5&amp;"'!$d1"),$A145-1,0)),OFFSET(INDIRECT("'"&amp;'DATA for charts'!D$5&amp;"'!$d1"),$A145-1,0),NA())</f>
        <v>2.7892086169242201</v>
      </c>
      <c r="E145" s="24">
        <f ca="1">IF(ISNUMBER(OFFSET(INDIRECT("'"&amp;'DATA for charts'!E$5&amp;"'!$d1"),$A145-1,0)),OFFSET(INDIRECT("'"&amp;'DATA for charts'!E$5&amp;"'!$d1"),$A145-1,0),NA())</f>
        <v>2.706</v>
      </c>
      <c r="F145" s="24">
        <f ca="1">IF(ISNUMBER(OFFSET(INDIRECT("'"&amp;'DATA for charts'!F$5&amp;"'!$d1"),$A145-1,0)),OFFSET(INDIRECT("'"&amp;'DATA for charts'!F$5&amp;"'!$d1"),$A145-1,0),NA())</f>
        <v>2.7308427833342828</v>
      </c>
      <c r="G145" s="24">
        <f ca="1">IF(ISNUMBER(OFFSET(INDIRECT("'"&amp;'DATA for charts'!G$5&amp;"'!$d1"),$A145-1,0)),OFFSET(INDIRECT("'"&amp;'DATA for charts'!G$5&amp;"'!$d1"),$A145-1,0),NA())</f>
        <v>2.8144</v>
      </c>
      <c r="H145" s="24">
        <f ca="1">IF(ISNUMBER(OFFSET(INDIRECT("'"&amp;'DATA for charts'!H$5&amp;"'!$d1"),$A145-1,0)),OFFSET(INDIRECT("'"&amp;'DATA for charts'!H$5&amp;"'!$d1"),$A145-1,0),NA())</f>
        <v>2.54887</v>
      </c>
      <c r="I145" s="24" t="e">
        <f ca="1">IF(ISNUMBER(OFFSET(INDIRECT("'"&amp;'DATA for charts'!I$5&amp;"'!$d1"),$A145-1,0)),OFFSET(INDIRECT("'"&amp;'DATA for charts'!I$5&amp;"'!$d1"),$A145-1,0),NA())</f>
        <v>#N/A</v>
      </c>
      <c r="J145" s="24" t="e">
        <f ca="1">IF(ISNUMBER(OFFSET(INDIRECT("'"&amp;'DATA for charts'!J$5&amp;"'!$d1"),$A145-1,0)),OFFSET(INDIRECT("'"&amp;'DATA for charts'!J$5&amp;"'!$d1"),$A145-1,0),NA())</f>
        <v>#N/A</v>
      </c>
      <c r="K145" s="24" t="e">
        <f ca="1">IF(ISNUMBER(OFFSET(INDIRECT("'"&amp;'DATA for charts'!K$5&amp;"'!$d1"),$A145-1,0)),OFFSET(INDIRECT("'"&amp;'DATA for charts'!K$5&amp;"'!$d1"),$A145-1,0),NA())</f>
        <v>#N/A</v>
      </c>
      <c r="L145" s="24" t="e">
        <f ca="1">IF(ISNUMBER(OFFSET(INDIRECT("'"&amp;'DATA for charts'!L$5&amp;"'!$d1"),$A145-1,0)),OFFSET(INDIRECT("'"&amp;'DATA for charts'!L$5&amp;"'!$d1"),$A145-1,0),NA())</f>
        <v>#N/A</v>
      </c>
      <c r="M145" s="24" t="e">
        <f ca="1">IF(ISNUMBER(OFFSET(INDIRECT("'"&amp;'DATA for charts'!M$5&amp;"'!$d1"),$A145-1,0)),OFFSET(INDIRECT("'"&amp;'DATA for charts'!M$5&amp;"'!$d1"),$A145-1,0),NA())</f>
        <v>#N/A</v>
      </c>
      <c r="N145" s="24" t="e">
        <f ca="1">IF(ISNUMBER(OFFSET(INDIRECT("'"&amp;'DATA for charts'!N$5&amp;"'!$d1"),$A145-1,0)),OFFSET(INDIRECT("'"&amp;'DATA for charts'!N$5&amp;"'!$d1"),$A145-1,0),NA())</f>
        <v>#N/A</v>
      </c>
      <c r="O145" s="24" t="e">
        <f ca="1">IF(ISNUMBER(OFFSET(INDIRECT("'"&amp;'DATA for charts'!O$5&amp;"'!$d1"),$A145-1,0)),OFFSET(INDIRECT("'"&amp;'DATA for charts'!O$5&amp;"'!$d1"),$A145-1,0),NA())</f>
        <v>#N/A</v>
      </c>
      <c r="P145" s="24" t="e">
        <f ca="1">IF(ISNUMBER(OFFSET(INDIRECT("'"&amp;'DATA for charts'!P$5&amp;"'!$d1"),$A145-1,0)),OFFSET(INDIRECT("'"&amp;'DATA for charts'!P$5&amp;"'!$d1"),$A145-1,0),NA())</f>
        <v>#N/A</v>
      </c>
      <c r="Q145" s="24" t="e">
        <f ca="1">IF(ISNUMBER(OFFSET(INDIRECT("'"&amp;'DATA for charts'!Q$5&amp;"'!$d1"),$A145-1,0)),OFFSET(INDIRECT("'"&amp;'DATA for charts'!Q$5&amp;"'!$d1"),$A145-1,0),NA())</f>
        <v>#N/A</v>
      </c>
      <c r="R145" s="24" t="e">
        <f ca="1">IF(ISNUMBER(OFFSET(INDIRECT("'"&amp;'DATA for charts'!R$5&amp;"'!$d1"),$A145-1,0)),OFFSET(INDIRECT("'"&amp;'DATA for charts'!R$5&amp;"'!$d1"),$A145-1,0),NA())</f>
        <v>#N/A</v>
      </c>
      <c r="S145" s="24" t="e">
        <f ca="1">IF(ISNUMBER(OFFSET(INDIRECT("'"&amp;'DATA for charts'!S$5&amp;"'!$d1"),$A145-1,0)),OFFSET(INDIRECT("'"&amp;'DATA for charts'!S$5&amp;"'!$d1"),$A145-1,0),NA())</f>
        <v>#N/A</v>
      </c>
      <c r="T145" s="22" t="e">
        <f t="shared" ca="1" si="212"/>
        <v>#N/A</v>
      </c>
      <c r="U145" s="22" t="e">
        <f t="shared" ca="1" si="213"/>
        <v>#N/A</v>
      </c>
      <c r="V145" s="22" t="e">
        <f t="shared" ca="1" si="214"/>
        <v>#N/A</v>
      </c>
      <c r="W145" s="20"/>
      <c r="X145" s="149"/>
      <c r="Y145" s="20"/>
      <c r="Z145" s="20"/>
      <c r="AA145" s="20"/>
      <c r="AB145" s="20"/>
      <c r="AC145" s="20"/>
      <c r="AD145" s="20"/>
      <c r="AE145" s="20"/>
      <c r="AF145" s="20"/>
      <c r="AG145" s="20"/>
      <c r="AH145" s="20"/>
      <c r="AI145" s="20"/>
      <c r="AJ145" s="20"/>
      <c r="AK145" s="20"/>
      <c r="AL145" s="20"/>
      <c r="AM145" s="20"/>
      <c r="AN145" s="20"/>
      <c r="AO145" s="20"/>
      <c r="AP145" s="22" t="s">
        <v>13</v>
      </c>
      <c r="AQ145" s="22" t="s">
        <v>13</v>
      </c>
    </row>
    <row r="146" spans="1:43" s="1" customFormat="1" ht="63.75">
      <c r="A146" s="220">
        <f t="shared" si="215"/>
        <v>84</v>
      </c>
      <c r="B146" s="148" t="s">
        <v>386</v>
      </c>
      <c r="C146" s="24">
        <f ca="1">IF(ISNUMBER(OFFSET(INDIRECT("'"&amp;'DATA for charts'!C$5&amp;"'!$d1"),$A146-1,0)),OFFSET(INDIRECT("'"&amp;'DATA for charts'!C$5&amp;"'!$d1"),$A146-1,0),NA())</f>
        <v>2.161</v>
      </c>
      <c r="D146" s="24">
        <f ca="1">IF(ISNUMBER(OFFSET(INDIRECT("'"&amp;'DATA for charts'!D$5&amp;"'!$d1"),$A146-1,0)),OFFSET(INDIRECT("'"&amp;'DATA for charts'!D$5&amp;"'!$d1"),$A146-1,0),NA())</f>
        <v>2.0749889862182589</v>
      </c>
      <c r="E146" s="24">
        <f ca="1">IF(ISNUMBER(OFFSET(INDIRECT("'"&amp;'DATA for charts'!E$5&amp;"'!$d1"),$A146-1,0)),OFFSET(INDIRECT("'"&amp;'DATA for charts'!E$5&amp;"'!$d1"),$A146-1,0),NA())</f>
        <v>1.9079999999999999</v>
      </c>
      <c r="F146" s="24">
        <f ca="1">IF(ISNUMBER(OFFSET(INDIRECT("'"&amp;'DATA for charts'!F$5&amp;"'!$d1"),$A146-1,0)),OFFSET(INDIRECT("'"&amp;'DATA for charts'!F$5&amp;"'!$d1"),$A146-1,0),NA())</f>
        <v>1.9191122099152138</v>
      </c>
      <c r="G146" s="24">
        <f ca="1">IF(ISNUMBER(OFFSET(INDIRECT("'"&amp;'DATA for charts'!G$5&amp;"'!$d1"),$A146-1,0)),OFFSET(INDIRECT("'"&amp;'DATA for charts'!G$5&amp;"'!$d1"),$A146-1,0),NA())</f>
        <v>1.6537999999999999</v>
      </c>
      <c r="H146" s="24">
        <f ca="1">IF(ISNUMBER(OFFSET(INDIRECT("'"&amp;'DATA for charts'!H$5&amp;"'!$d1"),$A146-1,0)),OFFSET(INDIRECT("'"&amp;'DATA for charts'!H$5&amp;"'!$d1"),$A146-1,0),NA())</f>
        <v>1.6717599999999999</v>
      </c>
      <c r="I146" s="24" t="e">
        <f ca="1">IF(ISNUMBER(OFFSET(INDIRECT("'"&amp;'DATA for charts'!I$5&amp;"'!$d1"),$A146-1,0)),OFFSET(INDIRECT("'"&amp;'DATA for charts'!I$5&amp;"'!$d1"),$A146-1,0),NA())</f>
        <v>#N/A</v>
      </c>
      <c r="J146" s="24" t="e">
        <f ca="1">IF(ISNUMBER(OFFSET(INDIRECT("'"&amp;'DATA for charts'!J$5&amp;"'!$d1"),$A146-1,0)),OFFSET(INDIRECT("'"&amp;'DATA for charts'!J$5&amp;"'!$d1"),$A146-1,0),NA())</f>
        <v>#N/A</v>
      </c>
      <c r="K146" s="24" t="e">
        <f ca="1">IF(ISNUMBER(OFFSET(INDIRECT("'"&amp;'DATA for charts'!K$5&amp;"'!$d1"),$A146-1,0)),OFFSET(INDIRECT("'"&amp;'DATA for charts'!K$5&amp;"'!$d1"),$A146-1,0),NA())</f>
        <v>#N/A</v>
      </c>
      <c r="L146" s="24" t="e">
        <f ca="1">IF(ISNUMBER(OFFSET(INDIRECT("'"&amp;'DATA for charts'!L$5&amp;"'!$d1"),$A146-1,0)),OFFSET(INDIRECT("'"&amp;'DATA for charts'!L$5&amp;"'!$d1"),$A146-1,0),NA())</f>
        <v>#N/A</v>
      </c>
      <c r="M146" s="24" t="e">
        <f ca="1">IF(ISNUMBER(OFFSET(INDIRECT("'"&amp;'DATA for charts'!M$5&amp;"'!$d1"),$A146-1,0)),OFFSET(INDIRECT("'"&amp;'DATA for charts'!M$5&amp;"'!$d1"),$A146-1,0),NA())</f>
        <v>#N/A</v>
      </c>
      <c r="N146" s="24" t="e">
        <f ca="1">IF(ISNUMBER(OFFSET(INDIRECT("'"&amp;'DATA for charts'!N$5&amp;"'!$d1"),$A146-1,0)),OFFSET(INDIRECT("'"&amp;'DATA for charts'!N$5&amp;"'!$d1"),$A146-1,0),NA())</f>
        <v>#N/A</v>
      </c>
      <c r="O146" s="24" t="e">
        <f ca="1">IF(ISNUMBER(OFFSET(INDIRECT("'"&amp;'DATA for charts'!O$5&amp;"'!$d1"),$A146-1,0)),OFFSET(INDIRECT("'"&amp;'DATA for charts'!O$5&amp;"'!$d1"),$A146-1,0),NA())</f>
        <v>#N/A</v>
      </c>
      <c r="P146" s="24" t="e">
        <f ca="1">IF(ISNUMBER(OFFSET(INDIRECT("'"&amp;'DATA for charts'!P$5&amp;"'!$d1"),$A146-1,0)),OFFSET(INDIRECT("'"&amp;'DATA for charts'!P$5&amp;"'!$d1"),$A146-1,0),NA())</f>
        <v>#N/A</v>
      </c>
      <c r="Q146" s="24" t="e">
        <f ca="1">IF(ISNUMBER(OFFSET(INDIRECT("'"&amp;'DATA for charts'!Q$5&amp;"'!$d1"),$A146-1,0)),OFFSET(INDIRECT("'"&amp;'DATA for charts'!Q$5&amp;"'!$d1"),$A146-1,0),NA())</f>
        <v>#N/A</v>
      </c>
      <c r="R146" s="24" t="e">
        <f ca="1">IF(ISNUMBER(OFFSET(INDIRECT("'"&amp;'DATA for charts'!R$5&amp;"'!$d1"),$A146-1,0)),OFFSET(INDIRECT("'"&amp;'DATA for charts'!R$5&amp;"'!$d1"),$A146-1,0),NA())</f>
        <v>#N/A</v>
      </c>
      <c r="S146" s="24" t="e">
        <f ca="1">IF(ISNUMBER(OFFSET(INDIRECT("'"&amp;'DATA for charts'!S$5&amp;"'!$d1"),$A146-1,0)),OFFSET(INDIRECT("'"&amp;'DATA for charts'!S$5&amp;"'!$d1"),$A146-1,0),NA())</f>
        <v>#N/A</v>
      </c>
      <c r="T146" s="22" t="e">
        <f t="shared" ca="1" si="212"/>
        <v>#N/A</v>
      </c>
      <c r="U146" s="22" t="e">
        <f t="shared" ca="1" si="213"/>
        <v>#N/A</v>
      </c>
      <c r="V146" s="22" t="e">
        <f t="shared" ca="1" si="214"/>
        <v>#N/A</v>
      </c>
      <c r="W146" s="20"/>
      <c r="X146" s="148" t="s">
        <v>433</v>
      </c>
      <c r="Y146" s="24">
        <f t="shared" ref="Y146:AO146" ca="1" si="225">IF(AND(ISNUMBER(C211),ISNUMBER(C187)),C211-C187,NA())</f>
        <v>-0.70399999999999974</v>
      </c>
      <c r="Z146" s="24">
        <f t="shared" ca="1" si="225"/>
        <v>-0.57684300000000022</v>
      </c>
      <c r="AA146" s="24">
        <f t="shared" ca="1" si="225"/>
        <v>-0.58200000000000029</v>
      </c>
      <c r="AB146" s="24">
        <f t="shared" ca="1" si="225"/>
        <v>-0.51693671057818547</v>
      </c>
      <c r="AC146" s="24">
        <f t="shared" ca="1" si="225"/>
        <v>-0.5950000000000002</v>
      </c>
      <c r="AD146" s="24">
        <f t="shared" ca="1" si="225"/>
        <v>-0.58041503058539989</v>
      </c>
      <c r="AE146" s="24" t="e">
        <f t="shared" ca="1" si="225"/>
        <v>#N/A</v>
      </c>
      <c r="AF146" s="24" t="e">
        <f t="shared" ca="1" si="225"/>
        <v>#N/A</v>
      </c>
      <c r="AG146" s="24" t="e">
        <f t="shared" ca="1" si="225"/>
        <v>#N/A</v>
      </c>
      <c r="AH146" s="24" t="e">
        <f t="shared" ca="1" si="225"/>
        <v>#N/A</v>
      </c>
      <c r="AI146" s="24" t="e">
        <f t="shared" ca="1" si="225"/>
        <v>#N/A</v>
      </c>
      <c r="AJ146" s="24" t="e">
        <f t="shared" ca="1" si="225"/>
        <v>#N/A</v>
      </c>
      <c r="AK146" s="24" t="e">
        <f t="shared" ca="1" si="225"/>
        <v>#N/A</v>
      </c>
      <c r="AL146" s="24" t="e">
        <f t="shared" ca="1" si="225"/>
        <v>#N/A</v>
      </c>
      <c r="AM146" s="24" t="e">
        <f t="shared" ca="1" si="225"/>
        <v>#N/A</v>
      </c>
      <c r="AN146" s="24" t="e">
        <f t="shared" ca="1" si="225"/>
        <v>#N/A</v>
      </c>
      <c r="AO146" s="24" t="e">
        <f t="shared" ca="1" si="225"/>
        <v>#N/A</v>
      </c>
      <c r="AP146" s="24" t="e">
        <f t="shared" ref="AP146:AP151" ca="1" si="226">MIN(Y146:AN146)</f>
        <v>#N/A</v>
      </c>
      <c r="AQ146" s="24" t="e">
        <f t="shared" ref="AQ146:AQ151" ca="1" si="227">MAX(Y146:AN146)</f>
        <v>#N/A</v>
      </c>
    </row>
    <row r="147" spans="1:43" s="1" customFormat="1" ht="63.75">
      <c r="A147" s="220">
        <f t="shared" si="215"/>
        <v>85</v>
      </c>
      <c r="B147" s="148" t="s">
        <v>387</v>
      </c>
      <c r="C147" s="24">
        <f ca="1">IF(ISNUMBER(OFFSET(INDIRECT("'"&amp;'DATA for charts'!C$5&amp;"'!$d1"),$A147-1,0)),OFFSET(INDIRECT("'"&amp;'DATA for charts'!C$5&amp;"'!$d1"),$A147-1,0),NA())</f>
        <v>2.613</v>
      </c>
      <c r="D147" s="24">
        <f ca="1">IF(ISNUMBER(OFFSET(INDIRECT("'"&amp;'DATA for charts'!D$5&amp;"'!$d1"),$A147-1,0)),OFFSET(INDIRECT("'"&amp;'DATA for charts'!D$5&amp;"'!$d1"),$A147-1,0),NA())</f>
        <v>2.3965761935609602</v>
      </c>
      <c r="E147" s="24">
        <f ca="1">IF(ISNUMBER(OFFSET(INDIRECT("'"&amp;'DATA for charts'!E$5&amp;"'!$d1"),$A147-1,0)),OFFSET(INDIRECT("'"&amp;'DATA for charts'!E$5&amp;"'!$d1"),$A147-1,0),NA())</f>
        <v>2.343</v>
      </c>
      <c r="F147" s="24">
        <f ca="1">IF(ISNUMBER(OFFSET(INDIRECT("'"&amp;'DATA for charts'!F$5&amp;"'!$d1"),$A147-1,0)),OFFSET(INDIRECT("'"&amp;'DATA for charts'!F$5&amp;"'!$d1"),$A147-1,0),NA())</f>
        <v>2.4243509390483053</v>
      </c>
      <c r="G147" s="24">
        <f ca="1">IF(ISNUMBER(OFFSET(INDIRECT("'"&amp;'DATA for charts'!G$5&amp;"'!$d1"),$A147-1,0)),OFFSET(INDIRECT("'"&amp;'DATA for charts'!G$5&amp;"'!$d1"),$A147-1,0),NA())</f>
        <v>2.4276</v>
      </c>
      <c r="H147" s="24">
        <f ca="1">IF(ISNUMBER(OFFSET(INDIRECT("'"&amp;'DATA for charts'!H$5&amp;"'!$d1"),$A147-1,0)),OFFSET(INDIRECT("'"&amp;'DATA for charts'!H$5&amp;"'!$d1"),$A147-1,0),NA())</f>
        <v>2.2034600000000002</v>
      </c>
      <c r="I147" s="24" t="e">
        <f ca="1">IF(ISNUMBER(OFFSET(INDIRECT("'"&amp;'DATA for charts'!I$5&amp;"'!$d1"),$A147-1,0)),OFFSET(INDIRECT("'"&amp;'DATA for charts'!I$5&amp;"'!$d1"),$A147-1,0),NA())</f>
        <v>#N/A</v>
      </c>
      <c r="J147" s="24" t="e">
        <f ca="1">IF(ISNUMBER(OFFSET(INDIRECT("'"&amp;'DATA for charts'!J$5&amp;"'!$d1"),$A147-1,0)),OFFSET(INDIRECT("'"&amp;'DATA for charts'!J$5&amp;"'!$d1"),$A147-1,0),NA())</f>
        <v>#N/A</v>
      </c>
      <c r="K147" s="24" t="e">
        <f ca="1">IF(ISNUMBER(OFFSET(INDIRECT("'"&amp;'DATA for charts'!K$5&amp;"'!$d1"),$A147-1,0)),OFFSET(INDIRECT("'"&amp;'DATA for charts'!K$5&amp;"'!$d1"),$A147-1,0),NA())</f>
        <v>#N/A</v>
      </c>
      <c r="L147" s="24" t="e">
        <f ca="1">IF(ISNUMBER(OFFSET(INDIRECT("'"&amp;'DATA for charts'!L$5&amp;"'!$d1"),$A147-1,0)),OFFSET(INDIRECT("'"&amp;'DATA for charts'!L$5&amp;"'!$d1"),$A147-1,0),NA())</f>
        <v>#N/A</v>
      </c>
      <c r="M147" s="24" t="e">
        <f ca="1">IF(ISNUMBER(OFFSET(INDIRECT("'"&amp;'DATA for charts'!M$5&amp;"'!$d1"),$A147-1,0)),OFFSET(INDIRECT("'"&amp;'DATA for charts'!M$5&amp;"'!$d1"),$A147-1,0),NA())</f>
        <v>#N/A</v>
      </c>
      <c r="N147" s="24" t="e">
        <f ca="1">IF(ISNUMBER(OFFSET(INDIRECT("'"&amp;'DATA for charts'!N$5&amp;"'!$d1"),$A147-1,0)),OFFSET(INDIRECT("'"&amp;'DATA for charts'!N$5&amp;"'!$d1"),$A147-1,0),NA())</f>
        <v>#N/A</v>
      </c>
      <c r="O147" s="24" t="e">
        <f ca="1">IF(ISNUMBER(OFFSET(INDIRECT("'"&amp;'DATA for charts'!O$5&amp;"'!$d1"),$A147-1,0)),OFFSET(INDIRECT("'"&amp;'DATA for charts'!O$5&amp;"'!$d1"),$A147-1,0),NA())</f>
        <v>#N/A</v>
      </c>
      <c r="P147" s="24" t="e">
        <f ca="1">IF(ISNUMBER(OFFSET(INDIRECT("'"&amp;'DATA for charts'!P$5&amp;"'!$d1"),$A147-1,0)),OFFSET(INDIRECT("'"&amp;'DATA for charts'!P$5&amp;"'!$d1"),$A147-1,0),NA())</f>
        <v>#N/A</v>
      </c>
      <c r="Q147" s="24" t="e">
        <f ca="1">IF(ISNUMBER(OFFSET(INDIRECT("'"&amp;'DATA for charts'!Q$5&amp;"'!$d1"),$A147-1,0)),OFFSET(INDIRECT("'"&amp;'DATA for charts'!Q$5&amp;"'!$d1"),$A147-1,0),NA())</f>
        <v>#N/A</v>
      </c>
      <c r="R147" s="24" t="e">
        <f ca="1">IF(ISNUMBER(OFFSET(INDIRECT("'"&amp;'DATA for charts'!R$5&amp;"'!$d1"),$A147-1,0)),OFFSET(INDIRECT("'"&amp;'DATA for charts'!R$5&amp;"'!$d1"),$A147-1,0),NA())</f>
        <v>#N/A</v>
      </c>
      <c r="S147" s="24" t="e">
        <f ca="1">IF(ISNUMBER(OFFSET(INDIRECT("'"&amp;'DATA for charts'!S$5&amp;"'!$d1"),$A147-1,0)),OFFSET(INDIRECT("'"&amp;'DATA for charts'!S$5&amp;"'!$d1"),$A147-1,0),NA())</f>
        <v>#N/A</v>
      </c>
      <c r="T147" s="22" t="e">
        <f t="shared" ca="1" si="212"/>
        <v>#N/A</v>
      </c>
      <c r="U147" s="22" t="e">
        <f t="shared" ca="1" si="213"/>
        <v>#N/A</v>
      </c>
      <c r="V147" s="22" t="e">
        <f t="shared" ca="1" si="214"/>
        <v>#N/A</v>
      </c>
      <c r="W147" s="20"/>
      <c r="X147" s="148" t="s">
        <v>528</v>
      </c>
      <c r="Y147" s="24">
        <f t="shared" ref="Y147:AO147" ca="1" si="228">IF(AND(ISNUMBER(C212),ISNUMBER(C211)),C212-C211,NA())</f>
        <v>0.20999999999999996</v>
      </c>
      <c r="Z147" s="24">
        <f t="shared" ca="1" si="228"/>
        <v>2.5634999999999852E-2</v>
      </c>
      <c r="AA147" s="24">
        <f t="shared" ca="1" si="228"/>
        <v>2.1000000000000352E-2</v>
      </c>
      <c r="AB147" s="24">
        <f t="shared" ca="1" si="228"/>
        <v>1.143702191480811E-2</v>
      </c>
      <c r="AC147" s="24">
        <f t="shared" ca="1" si="228"/>
        <v>5.1000000000000156E-2</v>
      </c>
      <c r="AD147" s="24">
        <f t="shared" ca="1" si="228"/>
        <v>2.0716688368060066E-2</v>
      </c>
      <c r="AE147" s="24" t="e">
        <f t="shared" ca="1" si="228"/>
        <v>#N/A</v>
      </c>
      <c r="AF147" s="24" t="e">
        <f t="shared" ca="1" si="228"/>
        <v>#N/A</v>
      </c>
      <c r="AG147" s="24" t="e">
        <f t="shared" ca="1" si="228"/>
        <v>#N/A</v>
      </c>
      <c r="AH147" s="24" t="e">
        <f t="shared" ca="1" si="228"/>
        <v>#N/A</v>
      </c>
      <c r="AI147" s="24" t="e">
        <f t="shared" ca="1" si="228"/>
        <v>#N/A</v>
      </c>
      <c r="AJ147" s="24" t="e">
        <f t="shared" ca="1" si="228"/>
        <v>#N/A</v>
      </c>
      <c r="AK147" s="24" t="e">
        <f t="shared" ca="1" si="228"/>
        <v>#N/A</v>
      </c>
      <c r="AL147" s="24" t="e">
        <f t="shared" ca="1" si="228"/>
        <v>#N/A</v>
      </c>
      <c r="AM147" s="24" t="e">
        <f t="shared" ca="1" si="228"/>
        <v>#N/A</v>
      </c>
      <c r="AN147" s="24" t="e">
        <f t="shared" ca="1" si="228"/>
        <v>#N/A</v>
      </c>
      <c r="AO147" s="24" t="e">
        <f t="shared" ca="1" si="228"/>
        <v>#N/A</v>
      </c>
      <c r="AP147" s="24" t="e">
        <f t="shared" ca="1" si="226"/>
        <v>#N/A</v>
      </c>
      <c r="AQ147" s="24" t="e">
        <f t="shared" ca="1" si="227"/>
        <v>#N/A</v>
      </c>
    </row>
    <row r="148" spans="1:43" s="1" customFormat="1" ht="63.75">
      <c r="A148" s="220">
        <f t="shared" si="215"/>
        <v>86</v>
      </c>
      <c r="B148" s="148" t="s">
        <v>388</v>
      </c>
      <c r="C148" s="24">
        <f ca="1">IF(ISNUMBER(OFFSET(INDIRECT("'"&amp;'DATA for charts'!C$5&amp;"'!$d1"),$A148-1,0)),OFFSET(INDIRECT("'"&amp;'DATA for charts'!C$5&amp;"'!$d1"),$A148-1,0),NA())</f>
        <v>0.58599999999999997</v>
      </c>
      <c r="D148" s="24">
        <f ca="1">IF(ISNUMBER(OFFSET(INDIRECT("'"&amp;'DATA for charts'!D$5&amp;"'!$d1"),$A148-1,0)),OFFSET(INDIRECT("'"&amp;'DATA for charts'!D$5&amp;"'!$d1"),$A148-1,0),NA())</f>
        <v>0.59802598301926013</v>
      </c>
      <c r="E148" s="24">
        <f ca="1">IF(ISNUMBER(OFFSET(INDIRECT("'"&amp;'DATA for charts'!E$5&amp;"'!$d1"),$A148-1,0)),OFFSET(INDIRECT("'"&amp;'DATA for charts'!E$5&amp;"'!$d1"),$A148-1,0),NA())</f>
        <v>0.61799999999999999</v>
      </c>
      <c r="F148" s="24">
        <f ca="1">IF(ISNUMBER(OFFSET(INDIRECT("'"&amp;'DATA for charts'!F$5&amp;"'!$d1"),$A148-1,0)),OFFSET(INDIRECT("'"&amp;'DATA for charts'!F$5&amp;"'!$d1"),$A148-1,0),NA())</f>
        <v>0.7069197836420551</v>
      </c>
      <c r="G148" s="24">
        <f ca="1">IF(ISNUMBER(OFFSET(INDIRECT("'"&amp;'DATA for charts'!G$5&amp;"'!$d1"),$A148-1,0)),OFFSET(INDIRECT("'"&amp;'DATA for charts'!G$5&amp;"'!$d1"),$A148-1,0),NA())</f>
        <v>0.65600000000000003</v>
      </c>
      <c r="H148" s="24">
        <f ca="1">IF(ISNUMBER(OFFSET(INDIRECT("'"&amp;'DATA for charts'!H$5&amp;"'!$d1"),$A148-1,0)),OFFSET(INDIRECT("'"&amp;'DATA for charts'!H$5&amp;"'!$d1"),$A148-1,0),NA())</f>
        <v>0.64162199999999991</v>
      </c>
      <c r="I148" s="24" t="e">
        <f ca="1">IF(ISNUMBER(OFFSET(INDIRECT("'"&amp;'DATA for charts'!I$5&amp;"'!$d1"),$A148-1,0)),OFFSET(INDIRECT("'"&amp;'DATA for charts'!I$5&amp;"'!$d1"),$A148-1,0),NA())</f>
        <v>#N/A</v>
      </c>
      <c r="J148" s="24" t="e">
        <f ca="1">IF(ISNUMBER(OFFSET(INDIRECT("'"&amp;'DATA for charts'!J$5&amp;"'!$d1"),$A148-1,0)),OFFSET(INDIRECT("'"&amp;'DATA for charts'!J$5&amp;"'!$d1"),$A148-1,0),NA())</f>
        <v>#N/A</v>
      </c>
      <c r="K148" s="24" t="e">
        <f ca="1">IF(ISNUMBER(OFFSET(INDIRECT("'"&amp;'DATA for charts'!K$5&amp;"'!$d1"),$A148-1,0)),OFFSET(INDIRECT("'"&amp;'DATA for charts'!K$5&amp;"'!$d1"),$A148-1,0),NA())</f>
        <v>#N/A</v>
      </c>
      <c r="L148" s="24" t="e">
        <f ca="1">IF(ISNUMBER(OFFSET(INDIRECT("'"&amp;'DATA for charts'!L$5&amp;"'!$d1"),$A148-1,0)),OFFSET(INDIRECT("'"&amp;'DATA for charts'!L$5&amp;"'!$d1"),$A148-1,0),NA())</f>
        <v>#N/A</v>
      </c>
      <c r="M148" s="24" t="e">
        <f ca="1">IF(ISNUMBER(OFFSET(INDIRECT("'"&amp;'DATA for charts'!M$5&amp;"'!$d1"),$A148-1,0)),OFFSET(INDIRECT("'"&amp;'DATA for charts'!M$5&amp;"'!$d1"),$A148-1,0),NA())</f>
        <v>#N/A</v>
      </c>
      <c r="N148" s="24" t="e">
        <f ca="1">IF(ISNUMBER(OFFSET(INDIRECT("'"&amp;'DATA for charts'!N$5&amp;"'!$d1"),$A148-1,0)),OFFSET(INDIRECT("'"&amp;'DATA for charts'!N$5&amp;"'!$d1"),$A148-1,0),NA())</f>
        <v>#N/A</v>
      </c>
      <c r="O148" s="24" t="e">
        <f ca="1">IF(ISNUMBER(OFFSET(INDIRECT("'"&amp;'DATA for charts'!O$5&amp;"'!$d1"),$A148-1,0)),OFFSET(INDIRECT("'"&amp;'DATA for charts'!O$5&amp;"'!$d1"),$A148-1,0),NA())</f>
        <v>#N/A</v>
      </c>
      <c r="P148" s="24" t="e">
        <f ca="1">IF(ISNUMBER(OFFSET(INDIRECT("'"&amp;'DATA for charts'!P$5&amp;"'!$d1"),$A148-1,0)),OFFSET(INDIRECT("'"&amp;'DATA for charts'!P$5&amp;"'!$d1"),$A148-1,0),NA())</f>
        <v>#N/A</v>
      </c>
      <c r="Q148" s="24" t="e">
        <f ca="1">IF(ISNUMBER(OFFSET(INDIRECT("'"&amp;'DATA for charts'!Q$5&amp;"'!$d1"),$A148-1,0)),OFFSET(INDIRECT("'"&amp;'DATA for charts'!Q$5&amp;"'!$d1"),$A148-1,0),NA())</f>
        <v>#N/A</v>
      </c>
      <c r="R148" s="24" t="e">
        <f ca="1">IF(ISNUMBER(OFFSET(INDIRECT("'"&amp;'DATA for charts'!R$5&amp;"'!$d1"),$A148-1,0)),OFFSET(INDIRECT("'"&amp;'DATA for charts'!R$5&amp;"'!$d1"),$A148-1,0),NA())</f>
        <v>#N/A</v>
      </c>
      <c r="S148" s="24" t="e">
        <f ca="1">IF(ISNUMBER(OFFSET(INDIRECT("'"&amp;'DATA for charts'!S$5&amp;"'!$d1"),$A148-1,0)),OFFSET(INDIRECT("'"&amp;'DATA for charts'!S$5&amp;"'!$d1"),$A148-1,0),NA())</f>
        <v>#N/A</v>
      </c>
      <c r="T148" s="22" t="e">
        <f t="shared" ca="1" si="212"/>
        <v>#N/A</v>
      </c>
      <c r="U148" s="22" t="e">
        <f t="shared" ca="1" si="213"/>
        <v>#N/A</v>
      </c>
      <c r="V148" s="22" t="e">
        <f t="shared" ca="1" si="214"/>
        <v>#N/A</v>
      </c>
      <c r="W148" s="20"/>
      <c r="X148" s="148" t="s">
        <v>594</v>
      </c>
      <c r="Y148" s="24">
        <f t="shared" ref="Y148:AO148" ca="1" si="229">IF(AND(ISNUMBER(C213),ISNUMBER(C211)),C213-C211,NA())</f>
        <v>0.34399999999999986</v>
      </c>
      <c r="Z148" s="24">
        <f t="shared" ca="1" si="229"/>
        <v>6.9036000000000097E-2</v>
      </c>
      <c r="AA148" s="24">
        <f t="shared" ca="1" si="229"/>
        <v>6.0000000000000053E-2</v>
      </c>
      <c r="AB148" s="24">
        <f t="shared" ca="1" si="229"/>
        <v>8.2689841604632885E-2</v>
      </c>
      <c r="AC148" s="24">
        <f t="shared" ca="1" si="229"/>
        <v>7.2999999999999954E-2</v>
      </c>
      <c r="AD148" s="24">
        <f t="shared" ca="1" si="229"/>
        <v>8.5796178181969829E-2</v>
      </c>
      <c r="AE148" s="24" t="e">
        <f t="shared" ca="1" si="229"/>
        <v>#N/A</v>
      </c>
      <c r="AF148" s="24" t="e">
        <f t="shared" ca="1" si="229"/>
        <v>#N/A</v>
      </c>
      <c r="AG148" s="24" t="e">
        <f t="shared" ca="1" si="229"/>
        <v>#N/A</v>
      </c>
      <c r="AH148" s="24" t="e">
        <f t="shared" ca="1" si="229"/>
        <v>#N/A</v>
      </c>
      <c r="AI148" s="24" t="e">
        <f t="shared" ca="1" si="229"/>
        <v>#N/A</v>
      </c>
      <c r="AJ148" s="24" t="e">
        <f t="shared" ca="1" si="229"/>
        <v>#N/A</v>
      </c>
      <c r="AK148" s="24" t="e">
        <f t="shared" ca="1" si="229"/>
        <v>#N/A</v>
      </c>
      <c r="AL148" s="24" t="e">
        <f t="shared" ca="1" si="229"/>
        <v>#N/A</v>
      </c>
      <c r="AM148" s="24" t="e">
        <f t="shared" ca="1" si="229"/>
        <v>#N/A</v>
      </c>
      <c r="AN148" s="24" t="e">
        <f t="shared" ca="1" si="229"/>
        <v>#N/A</v>
      </c>
      <c r="AO148" s="24" t="e">
        <f t="shared" ca="1" si="229"/>
        <v>#N/A</v>
      </c>
      <c r="AP148" s="24" t="e">
        <f t="shared" ca="1" si="226"/>
        <v>#N/A</v>
      </c>
      <c r="AQ148" s="24" t="e">
        <f t="shared" ca="1" si="227"/>
        <v>#N/A</v>
      </c>
    </row>
    <row r="149" spans="1:43" s="1" customFormat="1" ht="51">
      <c r="A149" s="220">
        <f t="shared" si="215"/>
        <v>87</v>
      </c>
      <c r="B149" s="148" t="s">
        <v>389</v>
      </c>
      <c r="C149" s="24" t="e">
        <f ca="1">IF(ISNUMBER(OFFSET(INDIRECT("'"&amp;'DATA for charts'!C$5&amp;"'!$d1"),$A149-1,0)),OFFSET(INDIRECT("'"&amp;'DATA for charts'!C$5&amp;"'!$d1"),$A149-1,0),NA())</f>
        <v>#N/A</v>
      </c>
      <c r="D149" s="24">
        <f ca="1">IF(ISNUMBER(OFFSET(INDIRECT("'"&amp;'DATA for charts'!D$5&amp;"'!$d1"),$A149-1,0)),OFFSET(INDIRECT("'"&amp;'DATA for charts'!D$5&amp;"'!$d1"),$A149-1,0),NA())</f>
        <v>0.92578248915840011</v>
      </c>
      <c r="E149" s="24">
        <f ca="1">IF(ISNUMBER(OFFSET(INDIRECT("'"&amp;'DATA for charts'!E$5&amp;"'!$d1"),$A149-1,0)),OFFSET(INDIRECT("'"&amp;'DATA for charts'!E$5&amp;"'!$d1"),$A149-1,0),NA())</f>
        <v>0.90900000000000003</v>
      </c>
      <c r="F149" s="24">
        <f ca="1">IF(ISNUMBER(OFFSET(INDIRECT("'"&amp;'DATA for charts'!F$5&amp;"'!$d1"),$A149-1,0)),OFFSET(INDIRECT("'"&amp;'DATA for charts'!F$5&amp;"'!$d1"),$A149-1,0),NA())</f>
        <v>0.90711717142093762</v>
      </c>
      <c r="G149" s="24">
        <f ca="1">IF(ISNUMBER(OFFSET(INDIRECT("'"&amp;'DATA for charts'!G$5&amp;"'!$d1"),$A149-1,0)),OFFSET(INDIRECT("'"&amp;'DATA for charts'!G$5&amp;"'!$d1"),$A149-1,0),NA())</f>
        <v>0.9496</v>
      </c>
      <c r="H149" s="24">
        <f ca="1">IF(ISNUMBER(OFFSET(INDIRECT("'"&amp;'DATA for charts'!H$5&amp;"'!$d1"),$A149-1,0)),OFFSET(INDIRECT("'"&amp;'DATA for charts'!H$5&amp;"'!$d1"),$A149-1,0),NA())</f>
        <v>0.78895799999999994</v>
      </c>
      <c r="I149" s="24" t="e">
        <f ca="1">IF(ISNUMBER(OFFSET(INDIRECT("'"&amp;'DATA for charts'!I$5&amp;"'!$d1"),$A149-1,0)),OFFSET(INDIRECT("'"&amp;'DATA for charts'!I$5&amp;"'!$d1"),$A149-1,0),NA())</f>
        <v>#N/A</v>
      </c>
      <c r="J149" s="24" t="e">
        <f ca="1">IF(ISNUMBER(OFFSET(INDIRECT("'"&amp;'DATA for charts'!J$5&amp;"'!$d1"),$A149-1,0)),OFFSET(INDIRECT("'"&amp;'DATA for charts'!J$5&amp;"'!$d1"),$A149-1,0),NA())</f>
        <v>#N/A</v>
      </c>
      <c r="K149" s="24" t="e">
        <f ca="1">IF(ISNUMBER(OFFSET(INDIRECT("'"&amp;'DATA for charts'!K$5&amp;"'!$d1"),$A149-1,0)),OFFSET(INDIRECT("'"&amp;'DATA for charts'!K$5&amp;"'!$d1"),$A149-1,0),NA())</f>
        <v>#N/A</v>
      </c>
      <c r="L149" s="24" t="e">
        <f ca="1">IF(ISNUMBER(OFFSET(INDIRECT("'"&amp;'DATA for charts'!L$5&amp;"'!$d1"),$A149-1,0)),OFFSET(INDIRECT("'"&amp;'DATA for charts'!L$5&amp;"'!$d1"),$A149-1,0),NA())</f>
        <v>#N/A</v>
      </c>
      <c r="M149" s="24" t="e">
        <f ca="1">IF(ISNUMBER(OFFSET(INDIRECT("'"&amp;'DATA for charts'!M$5&amp;"'!$d1"),$A149-1,0)),OFFSET(INDIRECT("'"&amp;'DATA for charts'!M$5&amp;"'!$d1"),$A149-1,0),NA())</f>
        <v>#N/A</v>
      </c>
      <c r="N149" s="24" t="e">
        <f ca="1">IF(ISNUMBER(OFFSET(INDIRECT("'"&amp;'DATA for charts'!N$5&amp;"'!$d1"),$A149-1,0)),OFFSET(INDIRECT("'"&amp;'DATA for charts'!N$5&amp;"'!$d1"),$A149-1,0),NA())</f>
        <v>#N/A</v>
      </c>
      <c r="O149" s="24" t="e">
        <f ca="1">IF(ISNUMBER(OFFSET(INDIRECT("'"&amp;'DATA for charts'!O$5&amp;"'!$d1"),$A149-1,0)),OFFSET(INDIRECT("'"&amp;'DATA for charts'!O$5&amp;"'!$d1"),$A149-1,0),NA())</f>
        <v>#N/A</v>
      </c>
      <c r="P149" s="24" t="e">
        <f ca="1">IF(ISNUMBER(OFFSET(INDIRECT("'"&amp;'DATA for charts'!P$5&amp;"'!$d1"),$A149-1,0)),OFFSET(INDIRECT("'"&amp;'DATA for charts'!P$5&amp;"'!$d1"),$A149-1,0),NA())</f>
        <v>#N/A</v>
      </c>
      <c r="Q149" s="24" t="e">
        <f ca="1">IF(ISNUMBER(OFFSET(INDIRECT("'"&amp;'DATA for charts'!Q$5&amp;"'!$d1"),$A149-1,0)),OFFSET(INDIRECT("'"&amp;'DATA for charts'!Q$5&amp;"'!$d1"),$A149-1,0),NA())</f>
        <v>#N/A</v>
      </c>
      <c r="R149" s="24" t="e">
        <f ca="1">IF(ISNUMBER(OFFSET(INDIRECT("'"&amp;'DATA for charts'!R$5&amp;"'!$d1"),$A149-1,0)),OFFSET(INDIRECT("'"&amp;'DATA for charts'!R$5&amp;"'!$d1"),$A149-1,0),NA())</f>
        <v>#N/A</v>
      </c>
      <c r="S149" s="24" t="e">
        <f ca="1">IF(ISNUMBER(OFFSET(INDIRECT("'"&amp;'DATA for charts'!S$5&amp;"'!$d1"),$A149-1,0)),OFFSET(INDIRECT("'"&amp;'DATA for charts'!S$5&amp;"'!$d1"),$A149-1,0),NA())</f>
        <v>#N/A</v>
      </c>
      <c r="T149" s="22" t="e">
        <f t="shared" ca="1" si="212"/>
        <v>#N/A</v>
      </c>
      <c r="U149" s="22" t="e">
        <f t="shared" ca="1" si="213"/>
        <v>#N/A</v>
      </c>
      <c r="V149" s="22" t="e">
        <f t="shared" ca="1" si="214"/>
        <v>#N/A</v>
      </c>
      <c r="W149" s="20"/>
      <c r="X149" s="148" t="s">
        <v>595</v>
      </c>
      <c r="Y149" s="24">
        <f t="shared" ref="Y149:AO149" ca="1" si="230">IF(AND(ISNUMBER(C214),ISNUMBER(C213)),C214-C213,NA())</f>
        <v>7.2999999999999954E-2</v>
      </c>
      <c r="Z149" s="24">
        <f t="shared" ca="1" si="230"/>
        <v>2.4541999999999842E-2</v>
      </c>
      <c r="AA149" s="24">
        <f t="shared" ca="1" si="230"/>
        <v>3.6000000000000032E-2</v>
      </c>
      <c r="AB149" s="24">
        <f t="shared" ca="1" si="230"/>
        <v>1.4718829634719377E-2</v>
      </c>
      <c r="AC149" s="24">
        <f t="shared" ca="1" si="230"/>
        <v>5.9000000000000163E-2</v>
      </c>
      <c r="AD149" s="24">
        <f t="shared" ca="1" si="230"/>
        <v>3.6140085856120052E-2</v>
      </c>
      <c r="AE149" s="24" t="e">
        <f t="shared" ca="1" si="230"/>
        <v>#N/A</v>
      </c>
      <c r="AF149" s="24" t="e">
        <f t="shared" ca="1" si="230"/>
        <v>#N/A</v>
      </c>
      <c r="AG149" s="24" t="e">
        <f t="shared" ca="1" si="230"/>
        <v>#N/A</v>
      </c>
      <c r="AH149" s="24" t="e">
        <f t="shared" ca="1" si="230"/>
        <v>#N/A</v>
      </c>
      <c r="AI149" s="24" t="e">
        <f t="shared" ca="1" si="230"/>
        <v>#N/A</v>
      </c>
      <c r="AJ149" s="24" t="e">
        <f t="shared" ca="1" si="230"/>
        <v>#N/A</v>
      </c>
      <c r="AK149" s="24" t="e">
        <f t="shared" ca="1" si="230"/>
        <v>#N/A</v>
      </c>
      <c r="AL149" s="24" t="e">
        <f t="shared" ca="1" si="230"/>
        <v>#N/A</v>
      </c>
      <c r="AM149" s="24" t="e">
        <f t="shared" ca="1" si="230"/>
        <v>#N/A</v>
      </c>
      <c r="AN149" s="24" t="e">
        <f t="shared" ca="1" si="230"/>
        <v>#N/A</v>
      </c>
      <c r="AO149" s="24" t="e">
        <f t="shared" ca="1" si="230"/>
        <v>#N/A</v>
      </c>
      <c r="AP149" s="24" t="e">
        <f t="shared" ca="1" si="226"/>
        <v>#N/A</v>
      </c>
      <c r="AQ149" s="24" t="e">
        <f t="shared" ca="1" si="227"/>
        <v>#N/A</v>
      </c>
    </row>
    <row r="150" spans="1:43" s="1" customFormat="1" ht="63.75">
      <c r="A150" s="220"/>
      <c r="B150" s="149"/>
      <c r="C150" s="24"/>
      <c r="D150" s="24"/>
      <c r="E150" s="24"/>
      <c r="F150" s="24"/>
      <c r="G150" s="24"/>
      <c r="H150" s="24"/>
      <c r="I150" s="20"/>
      <c r="J150" s="24"/>
      <c r="K150" s="24"/>
      <c r="L150" s="24"/>
      <c r="M150" s="24"/>
      <c r="N150" s="24"/>
      <c r="O150" s="24"/>
      <c r="P150" s="24"/>
      <c r="Q150" s="24"/>
      <c r="R150" s="24"/>
      <c r="S150" s="20"/>
      <c r="T150" s="23"/>
      <c r="U150" s="23"/>
      <c r="V150" s="22" t="s">
        <v>87</v>
      </c>
      <c r="W150" s="20"/>
      <c r="X150" s="148" t="s">
        <v>529</v>
      </c>
      <c r="Y150" s="24">
        <f t="shared" ref="Y150:AO150" ca="1" si="231">IF(AND(ISNUMBER(C215),ISNUMBER(C211)),C215-C211,NA())</f>
        <v>1.331</v>
      </c>
      <c r="Z150" s="24">
        <f t="shared" ca="1" si="231"/>
        <v>0.60852400000000006</v>
      </c>
      <c r="AA150" s="24">
        <f t="shared" ca="1" si="231"/>
        <v>1.206</v>
      </c>
      <c r="AB150" s="24">
        <f t="shared" ca="1" si="231"/>
        <v>0.45527946084368542</v>
      </c>
      <c r="AC150" s="24">
        <f t="shared" ca="1" si="231"/>
        <v>0.48899999999999988</v>
      </c>
      <c r="AD150" s="24">
        <f t="shared" ca="1" si="231"/>
        <v>0.62634590148925984</v>
      </c>
      <c r="AE150" s="24" t="e">
        <f t="shared" ca="1" si="231"/>
        <v>#N/A</v>
      </c>
      <c r="AF150" s="24" t="e">
        <f t="shared" ca="1" si="231"/>
        <v>#N/A</v>
      </c>
      <c r="AG150" s="24" t="e">
        <f t="shared" ca="1" si="231"/>
        <v>#N/A</v>
      </c>
      <c r="AH150" s="24" t="e">
        <f t="shared" ca="1" si="231"/>
        <v>#N/A</v>
      </c>
      <c r="AI150" s="24" t="e">
        <f t="shared" ca="1" si="231"/>
        <v>#N/A</v>
      </c>
      <c r="AJ150" s="24" t="e">
        <f t="shared" ca="1" si="231"/>
        <v>#N/A</v>
      </c>
      <c r="AK150" s="24" t="e">
        <f t="shared" ca="1" si="231"/>
        <v>#N/A</v>
      </c>
      <c r="AL150" s="24" t="e">
        <f t="shared" ca="1" si="231"/>
        <v>#N/A</v>
      </c>
      <c r="AM150" s="24" t="e">
        <f t="shared" ca="1" si="231"/>
        <v>#N/A</v>
      </c>
      <c r="AN150" s="24" t="e">
        <f t="shared" ca="1" si="231"/>
        <v>#N/A</v>
      </c>
      <c r="AO150" s="24" t="e">
        <f t="shared" ca="1" si="231"/>
        <v>#N/A</v>
      </c>
      <c r="AP150" s="24" t="e">
        <f t="shared" ca="1" si="226"/>
        <v>#N/A</v>
      </c>
      <c r="AQ150" s="24" t="e">
        <f t="shared" ca="1" si="227"/>
        <v>#N/A</v>
      </c>
    </row>
    <row r="151" spans="1:43" s="1" customFormat="1" ht="51">
      <c r="A151" s="220">
        <f>A8</f>
        <v>0</v>
      </c>
      <c r="B151" s="146"/>
      <c r="C151" s="22" t="str">
        <f t="shared" ref="C151:S151" ca="1" si="232">C8</f>
        <v>BSIMAC</v>
      </c>
      <c r="D151" s="22" t="str">
        <f t="shared" ca="1" si="232"/>
        <v>CSE</v>
      </c>
      <c r="E151" s="22" t="str">
        <f t="shared" ca="1" si="232"/>
        <v>DeST</v>
      </c>
      <c r="F151" s="22" t="str">
        <f t="shared" ca="1" si="232"/>
        <v>EnergyPlus</v>
      </c>
      <c r="G151" s="22" t="str">
        <f t="shared" ca="1" si="232"/>
        <v>ESP-r</v>
      </c>
      <c r="H151" s="22" t="str">
        <f t="shared" ca="1" si="232"/>
        <v>TRNSYS</v>
      </c>
      <c r="I151" s="22" t="str">
        <f t="shared" ca="1" si="232"/>
        <v>TestSpec-Alt</v>
      </c>
      <c r="J151" s="22">
        <f t="shared" ca="1" si="232"/>
        <v>0</v>
      </c>
      <c r="K151" s="22">
        <f t="shared" ca="1" si="232"/>
        <v>0</v>
      </c>
      <c r="L151" s="22">
        <f t="shared" ca="1" si="232"/>
        <v>0</v>
      </c>
      <c r="M151" s="22">
        <f t="shared" ca="1" si="232"/>
        <v>0</v>
      </c>
      <c r="N151" s="22">
        <f t="shared" ca="1" si="232"/>
        <v>0</v>
      </c>
      <c r="O151" s="22">
        <f t="shared" ca="1" si="232"/>
        <v>0</v>
      </c>
      <c r="P151" s="22">
        <f t="shared" ca="1" si="232"/>
        <v>0</v>
      </c>
      <c r="Q151" s="22">
        <f t="shared" ca="1" si="232"/>
        <v>0</v>
      </c>
      <c r="R151" s="22">
        <f t="shared" ca="1" si="232"/>
        <v>0</v>
      </c>
      <c r="S151" s="22" t="str">
        <f t="shared" ca="1" si="232"/>
        <v>Tested Prg</v>
      </c>
      <c r="T151" s="23" t="s">
        <v>13</v>
      </c>
      <c r="U151" s="23" t="s">
        <v>13</v>
      </c>
      <c r="V151" s="23" t="s">
        <v>137</v>
      </c>
      <c r="W151" s="20"/>
      <c r="X151" s="148" t="s">
        <v>530</v>
      </c>
      <c r="Y151" s="24" t="e">
        <f t="shared" ref="Y151:AO151" ca="1" si="233">IF(AND(ISNUMBER(C217),ISNUMBER(C211)),C217-C211,NA())</f>
        <v>#N/A</v>
      </c>
      <c r="Z151" s="24">
        <f t="shared" ca="1" si="233"/>
        <v>-0.31135499999999983</v>
      </c>
      <c r="AA151" s="24">
        <f t="shared" ca="1" si="233"/>
        <v>-0.36799999999999988</v>
      </c>
      <c r="AB151" s="24">
        <f t="shared" ca="1" si="233"/>
        <v>-0.42812460778861672</v>
      </c>
      <c r="AC151" s="24">
        <f t="shared" ca="1" si="233"/>
        <v>-0.43199999999999994</v>
      </c>
      <c r="AD151" s="24">
        <f t="shared" ca="1" si="233"/>
        <v>-0.4780761667072202</v>
      </c>
      <c r="AE151" s="24" t="e">
        <f t="shared" ca="1" si="233"/>
        <v>#N/A</v>
      </c>
      <c r="AF151" s="24" t="e">
        <f t="shared" ca="1" si="233"/>
        <v>#N/A</v>
      </c>
      <c r="AG151" s="24" t="e">
        <f t="shared" ca="1" si="233"/>
        <v>#N/A</v>
      </c>
      <c r="AH151" s="24" t="e">
        <f t="shared" ca="1" si="233"/>
        <v>#N/A</v>
      </c>
      <c r="AI151" s="24" t="e">
        <f t="shared" ca="1" si="233"/>
        <v>#N/A</v>
      </c>
      <c r="AJ151" s="24" t="e">
        <f t="shared" ca="1" si="233"/>
        <v>#N/A</v>
      </c>
      <c r="AK151" s="24" t="e">
        <f t="shared" ca="1" si="233"/>
        <v>#N/A</v>
      </c>
      <c r="AL151" s="24" t="e">
        <f t="shared" ca="1" si="233"/>
        <v>#N/A</v>
      </c>
      <c r="AM151" s="24" t="e">
        <f t="shared" ca="1" si="233"/>
        <v>#N/A</v>
      </c>
      <c r="AN151" s="24" t="e">
        <f t="shared" ca="1" si="233"/>
        <v>#N/A</v>
      </c>
      <c r="AO151" s="24" t="e">
        <f t="shared" ca="1" si="233"/>
        <v>#N/A</v>
      </c>
      <c r="AP151" s="24" t="e">
        <f t="shared" ca="1" si="226"/>
        <v>#N/A</v>
      </c>
      <c r="AQ151" s="24" t="e">
        <f t="shared" ca="1" si="227"/>
        <v>#N/A</v>
      </c>
    </row>
    <row r="152" spans="1:43" s="1" customFormat="1" ht="38.25">
      <c r="A152" s="220">
        <v>91</v>
      </c>
      <c r="B152" s="148" t="s">
        <v>390</v>
      </c>
      <c r="C152" s="24">
        <f ca="1">IF(ISNUMBER(OFFSET(INDIRECT("'"&amp;'DATA for charts'!C$5&amp;"'!$d1"),$A152-1,0)),OFFSET(INDIRECT("'"&amp;'DATA for charts'!C$5&amp;"'!$d1"),$A152-1,0),NA())</f>
        <v>0.71199999999999997</v>
      </c>
      <c r="D152" s="24">
        <f ca="1">IF(ISNUMBER(OFFSET(INDIRECT("'"&amp;'DATA for charts'!D$5&amp;"'!$d1"),$A152-1,0)),OFFSET(INDIRECT("'"&amp;'DATA for charts'!D$5&amp;"'!$d1"),$A152-1,0),NA())</f>
        <v>0.605524517724642</v>
      </c>
      <c r="E152" s="24">
        <f ca="1">IF(ISNUMBER(OFFSET(INDIRECT("'"&amp;'DATA for charts'!E$5&amp;"'!$d1"),$A152-1,0)),OFFSET(INDIRECT("'"&amp;'DATA for charts'!E$5&amp;"'!$d1"),$A152-1,0),NA())</f>
        <v>0.628</v>
      </c>
      <c r="F152" s="24">
        <f ca="1">IF(ISNUMBER(OFFSET(INDIRECT("'"&amp;'DATA for charts'!F$5&amp;"'!$d1"),$A152-1,0)),OFFSET(INDIRECT("'"&amp;'DATA for charts'!F$5&amp;"'!$d1"),$A152-1,0),NA())</f>
        <v>0.61151927742377221</v>
      </c>
      <c r="G152" s="24">
        <f ca="1">IF(ISNUMBER(OFFSET(INDIRECT("'"&amp;'DATA for charts'!G$5&amp;"'!$d1"),$A152-1,0)),OFFSET(INDIRECT("'"&amp;'DATA for charts'!G$5&amp;"'!$d1"),$A152-1,0),NA())</f>
        <v>0.61099999999999999</v>
      </c>
      <c r="H152" s="24">
        <f ca="1">IF(ISNUMBER(OFFSET(INDIRECT("'"&amp;'DATA for charts'!H$5&amp;"'!$d1"),$A152-1,0)),OFFSET(INDIRECT("'"&amp;'DATA for charts'!H$5&amp;"'!$d1"),$A152-1,0),NA())</f>
        <v>0.591534</v>
      </c>
      <c r="I152" s="24" t="e">
        <f ca="1">IF(ISNUMBER(OFFSET(INDIRECT("'"&amp;'DATA for charts'!I$5&amp;"'!$d1"),$A152-1,0)),OFFSET(INDIRECT("'"&amp;'DATA for charts'!I$5&amp;"'!$d1"),$A152-1,0),NA())</f>
        <v>#N/A</v>
      </c>
      <c r="J152" s="24" t="e">
        <f ca="1">IF(ISNUMBER(OFFSET(INDIRECT("'"&amp;'DATA for charts'!J$5&amp;"'!$d1"),$A152-1,0)),OFFSET(INDIRECT("'"&amp;'DATA for charts'!J$5&amp;"'!$d1"),$A152-1,0),NA())</f>
        <v>#N/A</v>
      </c>
      <c r="K152" s="24" t="e">
        <f ca="1">IF(ISNUMBER(OFFSET(INDIRECT("'"&amp;'DATA for charts'!K$5&amp;"'!$d1"),$A152-1,0)),OFFSET(INDIRECT("'"&amp;'DATA for charts'!K$5&amp;"'!$d1"),$A152-1,0),NA())</f>
        <v>#N/A</v>
      </c>
      <c r="L152" s="24" t="e">
        <f ca="1">IF(ISNUMBER(OFFSET(INDIRECT("'"&amp;'DATA for charts'!L$5&amp;"'!$d1"),$A152-1,0)),OFFSET(INDIRECT("'"&amp;'DATA for charts'!L$5&amp;"'!$d1"),$A152-1,0),NA())</f>
        <v>#N/A</v>
      </c>
      <c r="M152" s="24" t="e">
        <f ca="1">IF(ISNUMBER(OFFSET(INDIRECT("'"&amp;'DATA for charts'!M$5&amp;"'!$d1"),$A152-1,0)),OFFSET(INDIRECT("'"&amp;'DATA for charts'!M$5&amp;"'!$d1"),$A152-1,0),NA())</f>
        <v>#N/A</v>
      </c>
      <c r="N152" s="24" t="e">
        <f ca="1">IF(ISNUMBER(OFFSET(INDIRECT("'"&amp;'DATA for charts'!N$5&amp;"'!$d1"),$A152-1,0)),OFFSET(INDIRECT("'"&amp;'DATA for charts'!N$5&amp;"'!$d1"),$A152-1,0),NA())</f>
        <v>#N/A</v>
      </c>
      <c r="O152" s="24" t="e">
        <f ca="1">IF(ISNUMBER(OFFSET(INDIRECT("'"&amp;'DATA for charts'!O$5&amp;"'!$d1"),$A152-1,0)),OFFSET(INDIRECT("'"&amp;'DATA for charts'!O$5&amp;"'!$d1"),$A152-1,0),NA())</f>
        <v>#N/A</v>
      </c>
      <c r="P152" s="24" t="e">
        <f ca="1">IF(ISNUMBER(OFFSET(INDIRECT("'"&amp;'DATA for charts'!P$5&amp;"'!$d1"),$A152-1,0)),OFFSET(INDIRECT("'"&amp;'DATA for charts'!P$5&amp;"'!$d1"),$A152-1,0),NA())</f>
        <v>#N/A</v>
      </c>
      <c r="Q152" s="24" t="e">
        <f ca="1">IF(ISNUMBER(OFFSET(INDIRECT("'"&amp;'DATA for charts'!Q$5&amp;"'!$d1"),$A152-1,0)),OFFSET(INDIRECT("'"&amp;'DATA for charts'!Q$5&amp;"'!$d1"),$A152-1,0),NA())</f>
        <v>#N/A</v>
      </c>
      <c r="R152" s="24" t="e">
        <f ca="1">IF(ISNUMBER(OFFSET(INDIRECT("'"&amp;'DATA for charts'!R$5&amp;"'!$d1"),$A152-1,0)),OFFSET(INDIRECT("'"&amp;'DATA for charts'!R$5&amp;"'!$d1"),$A152-1,0),NA())</f>
        <v>#N/A</v>
      </c>
      <c r="S152" s="24" t="e">
        <f ca="1">IF(ISNUMBER(OFFSET(INDIRECT("'"&amp;'DATA for charts'!S$5&amp;"'!$d1"),$A152-1,0)),OFFSET(INDIRECT("'"&amp;'DATA for charts'!S$5&amp;"'!$d1"),$A152-1,0),NA())</f>
        <v>#N/A</v>
      </c>
      <c r="T152" s="22" t="e">
        <f t="shared" ref="T152:T159" ca="1" si="234">MIN(C152:J152)</f>
        <v>#N/A</v>
      </c>
      <c r="U152" s="22" t="e">
        <f t="shared" ref="U152:U159" ca="1" si="235">MAX(C152:J152)</f>
        <v>#N/A</v>
      </c>
      <c r="V152" s="22" t="e">
        <f t="shared" ref="V152:V159" ca="1" si="236">AVERAGE(C152:J152)</f>
        <v>#N/A</v>
      </c>
      <c r="W152" s="20"/>
      <c r="X152" s="149"/>
      <c r="Y152" s="24"/>
      <c r="Z152" s="24"/>
      <c r="AA152" s="24"/>
      <c r="AB152" s="24"/>
      <c r="AC152" s="24"/>
      <c r="AD152" s="24"/>
      <c r="AE152" s="20"/>
      <c r="AF152" s="24"/>
      <c r="AG152" s="24"/>
      <c r="AH152" s="24"/>
      <c r="AI152" s="24"/>
      <c r="AJ152" s="24"/>
      <c r="AK152" s="24"/>
      <c r="AL152" s="24"/>
      <c r="AM152" s="24"/>
      <c r="AN152" s="24"/>
      <c r="AO152" s="20"/>
      <c r="AP152" s="20"/>
      <c r="AQ152" s="20"/>
    </row>
    <row r="153" spans="1:43" s="1" customFormat="1" ht="63.75">
      <c r="A153" s="220">
        <f>A152+1</f>
        <v>92</v>
      </c>
      <c r="B153" s="148" t="s">
        <v>569</v>
      </c>
      <c r="C153" s="24">
        <f ca="1">IF(ISNUMBER(OFFSET(INDIRECT("'"&amp;'DATA for charts'!C$5&amp;"'!$d1"),$A153-1,0)),OFFSET(INDIRECT("'"&amp;'DATA for charts'!C$5&amp;"'!$d1"),$A153-1,0),NA())</f>
        <v>0.83899999999999997</v>
      </c>
      <c r="D153" s="24">
        <f ca="1">IF(ISNUMBER(OFFSET(INDIRECT("'"&amp;'DATA for charts'!D$5&amp;"'!$d1"),$A153-1,0)),OFFSET(INDIRECT("'"&amp;'DATA for charts'!D$5&amp;"'!$d1"),$A153-1,0),NA())</f>
        <v>0.80023651277070096</v>
      </c>
      <c r="E153" s="24">
        <f ca="1">IF(ISNUMBER(OFFSET(INDIRECT("'"&amp;'DATA for charts'!E$5&amp;"'!$d1"),$A153-1,0)),OFFSET(INDIRECT("'"&amp;'DATA for charts'!E$5&amp;"'!$d1"),$A153-1,0),NA())</f>
        <v>0.83499999999999996</v>
      </c>
      <c r="F153" s="24">
        <f ca="1">IF(ISNUMBER(OFFSET(INDIRECT("'"&amp;'DATA for charts'!F$5&amp;"'!$d1"),$A153-1,0)),OFFSET(INDIRECT("'"&amp;'DATA for charts'!F$5&amp;"'!$d1"),$A153-1,0),NA())</f>
        <v>0.8140803932027314</v>
      </c>
      <c r="G153" s="24">
        <f ca="1">IF(ISNUMBER(OFFSET(INDIRECT("'"&amp;'DATA for charts'!G$5&amp;"'!$d1"),$A153-1,0)),OFFSET(INDIRECT("'"&amp;'DATA for charts'!G$5&amp;"'!$d1"),$A153-1,0),NA())</f>
        <v>0.8004</v>
      </c>
      <c r="H153" s="24">
        <f ca="1">IF(ISNUMBER(OFFSET(INDIRECT("'"&amp;'DATA for charts'!H$5&amp;"'!$d1"),$A153-1,0)),OFFSET(INDIRECT("'"&amp;'DATA for charts'!H$5&amp;"'!$d1"),$A153-1,0),NA())</f>
        <v>0.78844399999999992</v>
      </c>
      <c r="I153" s="24" t="e">
        <f ca="1">IF(ISNUMBER(OFFSET(INDIRECT("'"&amp;'DATA for charts'!I$5&amp;"'!$d1"),$A153-1,0)),OFFSET(INDIRECT("'"&amp;'DATA for charts'!I$5&amp;"'!$d1"),$A153-1,0),NA())</f>
        <v>#N/A</v>
      </c>
      <c r="J153" s="24" t="e">
        <f ca="1">IF(ISNUMBER(OFFSET(INDIRECT("'"&amp;'DATA for charts'!J$5&amp;"'!$d1"),$A153-1,0)),OFFSET(INDIRECT("'"&amp;'DATA for charts'!J$5&amp;"'!$d1"),$A153-1,0),NA())</f>
        <v>#N/A</v>
      </c>
      <c r="K153" s="24" t="e">
        <f ca="1">IF(ISNUMBER(OFFSET(INDIRECT("'"&amp;'DATA for charts'!K$5&amp;"'!$d1"),$A153-1,0)),OFFSET(INDIRECT("'"&amp;'DATA for charts'!K$5&amp;"'!$d1"),$A153-1,0),NA())</f>
        <v>#N/A</v>
      </c>
      <c r="L153" s="24" t="e">
        <f ca="1">IF(ISNUMBER(OFFSET(INDIRECT("'"&amp;'DATA for charts'!L$5&amp;"'!$d1"),$A153-1,0)),OFFSET(INDIRECT("'"&amp;'DATA for charts'!L$5&amp;"'!$d1"),$A153-1,0),NA())</f>
        <v>#N/A</v>
      </c>
      <c r="M153" s="24" t="e">
        <f ca="1">IF(ISNUMBER(OFFSET(INDIRECT("'"&amp;'DATA for charts'!M$5&amp;"'!$d1"),$A153-1,0)),OFFSET(INDIRECT("'"&amp;'DATA for charts'!M$5&amp;"'!$d1"),$A153-1,0),NA())</f>
        <v>#N/A</v>
      </c>
      <c r="N153" s="24" t="e">
        <f ca="1">IF(ISNUMBER(OFFSET(INDIRECT("'"&amp;'DATA for charts'!N$5&amp;"'!$d1"),$A153-1,0)),OFFSET(INDIRECT("'"&amp;'DATA for charts'!N$5&amp;"'!$d1"),$A153-1,0),NA())</f>
        <v>#N/A</v>
      </c>
      <c r="O153" s="24" t="e">
        <f ca="1">IF(ISNUMBER(OFFSET(INDIRECT("'"&amp;'DATA for charts'!O$5&amp;"'!$d1"),$A153-1,0)),OFFSET(INDIRECT("'"&amp;'DATA for charts'!O$5&amp;"'!$d1"),$A153-1,0),NA())</f>
        <v>#N/A</v>
      </c>
      <c r="P153" s="24" t="e">
        <f ca="1">IF(ISNUMBER(OFFSET(INDIRECT("'"&amp;'DATA for charts'!P$5&amp;"'!$d1"),$A153-1,0)),OFFSET(INDIRECT("'"&amp;'DATA for charts'!P$5&amp;"'!$d1"),$A153-1,0),NA())</f>
        <v>#N/A</v>
      </c>
      <c r="Q153" s="24" t="e">
        <f ca="1">IF(ISNUMBER(OFFSET(INDIRECT("'"&amp;'DATA for charts'!Q$5&amp;"'!$d1"),$A153-1,0)),OFFSET(INDIRECT("'"&amp;'DATA for charts'!Q$5&amp;"'!$d1"),$A153-1,0),NA())</f>
        <v>#N/A</v>
      </c>
      <c r="R153" s="24" t="e">
        <f ca="1">IF(ISNUMBER(OFFSET(INDIRECT("'"&amp;'DATA for charts'!R$5&amp;"'!$d1"),$A153-1,0)),OFFSET(INDIRECT("'"&amp;'DATA for charts'!R$5&amp;"'!$d1"),$A153-1,0),NA())</f>
        <v>#N/A</v>
      </c>
      <c r="S153" s="24" t="e">
        <f ca="1">IF(ISNUMBER(OFFSET(INDIRECT("'"&amp;'DATA for charts'!S$5&amp;"'!$d1"),$A153-1,0)),OFFSET(INDIRECT("'"&amp;'DATA for charts'!S$5&amp;"'!$d1"),$A153-1,0),NA())</f>
        <v>#N/A</v>
      </c>
      <c r="T153" s="22" t="e">
        <f t="shared" ca="1" si="234"/>
        <v>#N/A</v>
      </c>
      <c r="U153" s="22" t="e">
        <f t="shared" ca="1" si="235"/>
        <v>#N/A</v>
      </c>
      <c r="V153" s="22" t="e">
        <f t="shared" ca="1" si="236"/>
        <v>#N/A</v>
      </c>
      <c r="W153" s="20"/>
      <c r="X153" s="146"/>
      <c r="Y153" s="20"/>
      <c r="Z153" s="20"/>
      <c r="AA153" s="20"/>
      <c r="AB153" s="20"/>
      <c r="AC153" s="20"/>
      <c r="AD153" s="20"/>
      <c r="AE153" s="20"/>
      <c r="AF153" s="20"/>
      <c r="AG153" s="20"/>
      <c r="AH153" s="20"/>
      <c r="AI153" s="20"/>
      <c r="AJ153" s="20"/>
      <c r="AK153" s="20"/>
      <c r="AL153" s="20"/>
      <c r="AM153" s="20"/>
      <c r="AN153" s="20"/>
      <c r="AO153" s="20"/>
      <c r="AP153" s="20"/>
      <c r="AQ153" s="20"/>
    </row>
    <row r="154" spans="1:43" s="1" customFormat="1" ht="63.75">
      <c r="A154" s="220">
        <f t="shared" ref="A154:A159" si="237">A153+1</f>
        <v>93</v>
      </c>
      <c r="B154" s="150" t="s">
        <v>429</v>
      </c>
      <c r="C154" s="24">
        <f ca="1">IF(ISNUMBER(OFFSET(INDIRECT("'"&amp;'DATA for charts'!C$5&amp;"'!$d1"),$A154-1,0)),OFFSET(INDIRECT("'"&amp;'DATA for charts'!C$5&amp;"'!$d1"),$A154-1,0),NA())</f>
        <v>0.68799999999999994</v>
      </c>
      <c r="D154" s="24">
        <f ca="1">IF(ISNUMBER(OFFSET(INDIRECT("'"&amp;'DATA for charts'!D$5&amp;"'!$d1"),$A154-1,0)),OFFSET(INDIRECT("'"&amp;'DATA for charts'!D$5&amp;"'!$d1"),$A154-1,0),NA())</f>
        <v>0.50306780693073005</v>
      </c>
      <c r="E154" s="24">
        <f ca="1">IF(ISNUMBER(OFFSET(INDIRECT("'"&amp;'DATA for charts'!E$5&amp;"'!$d1"),$A154-1,0)),OFFSET(INDIRECT("'"&amp;'DATA for charts'!E$5&amp;"'!$d1"),$A154-1,0),NA())</f>
        <v>0.496</v>
      </c>
      <c r="F154" s="24">
        <f ca="1">IF(ISNUMBER(OFFSET(INDIRECT("'"&amp;'DATA for charts'!F$5&amp;"'!$d1"),$A154-1,0)),OFFSET(INDIRECT("'"&amp;'DATA for charts'!F$5&amp;"'!$d1"),$A154-1,0),NA())</f>
        <v>0.55989661526607615</v>
      </c>
      <c r="G154" s="24">
        <f ca="1">IF(ISNUMBER(OFFSET(INDIRECT("'"&amp;'DATA for charts'!G$5&amp;"'!$d1"),$A154-1,0)),OFFSET(INDIRECT("'"&amp;'DATA for charts'!G$5&amp;"'!$d1"),$A154-1,0),NA())</f>
        <v>0.51849999999999996</v>
      </c>
      <c r="H154" s="24">
        <f ca="1">IF(ISNUMBER(OFFSET(INDIRECT("'"&amp;'DATA for charts'!H$5&amp;"'!$d1"),$A154-1,0)),OFFSET(INDIRECT("'"&amp;'DATA for charts'!H$5&amp;"'!$d1"),$A154-1,0),NA())</f>
        <v>0.45918300000000001</v>
      </c>
      <c r="I154" s="24" t="e">
        <f ca="1">IF(ISNUMBER(OFFSET(INDIRECT("'"&amp;'DATA for charts'!I$5&amp;"'!$d1"),$A154-1,0)),OFFSET(INDIRECT("'"&amp;'DATA for charts'!I$5&amp;"'!$d1"),$A154-1,0),NA())</f>
        <v>#N/A</v>
      </c>
      <c r="J154" s="24" t="e">
        <f ca="1">IF(ISNUMBER(OFFSET(INDIRECT("'"&amp;'DATA for charts'!J$5&amp;"'!$d1"),$A154-1,0)),OFFSET(INDIRECT("'"&amp;'DATA for charts'!J$5&amp;"'!$d1"),$A154-1,0),NA())</f>
        <v>#N/A</v>
      </c>
      <c r="K154" s="24" t="e">
        <f ca="1">IF(ISNUMBER(OFFSET(INDIRECT("'"&amp;'DATA for charts'!K$5&amp;"'!$d1"),$A154-1,0)),OFFSET(INDIRECT("'"&amp;'DATA for charts'!K$5&amp;"'!$d1"),$A154-1,0),NA())</f>
        <v>#N/A</v>
      </c>
      <c r="L154" s="24" t="e">
        <f ca="1">IF(ISNUMBER(OFFSET(INDIRECT("'"&amp;'DATA for charts'!L$5&amp;"'!$d1"),$A154-1,0)),OFFSET(INDIRECT("'"&amp;'DATA for charts'!L$5&amp;"'!$d1"),$A154-1,0),NA())</f>
        <v>#N/A</v>
      </c>
      <c r="M154" s="24" t="e">
        <f ca="1">IF(ISNUMBER(OFFSET(INDIRECT("'"&amp;'DATA for charts'!M$5&amp;"'!$d1"),$A154-1,0)),OFFSET(INDIRECT("'"&amp;'DATA for charts'!M$5&amp;"'!$d1"),$A154-1,0),NA())</f>
        <v>#N/A</v>
      </c>
      <c r="N154" s="24" t="e">
        <f ca="1">IF(ISNUMBER(OFFSET(INDIRECT("'"&amp;'DATA for charts'!N$5&amp;"'!$d1"),$A154-1,0)),OFFSET(INDIRECT("'"&amp;'DATA for charts'!N$5&amp;"'!$d1"),$A154-1,0),NA())</f>
        <v>#N/A</v>
      </c>
      <c r="O154" s="24" t="e">
        <f ca="1">IF(ISNUMBER(OFFSET(INDIRECT("'"&amp;'DATA for charts'!O$5&amp;"'!$d1"),$A154-1,0)),OFFSET(INDIRECT("'"&amp;'DATA for charts'!O$5&amp;"'!$d1"),$A154-1,0),NA())</f>
        <v>#N/A</v>
      </c>
      <c r="P154" s="24" t="e">
        <f ca="1">IF(ISNUMBER(OFFSET(INDIRECT("'"&amp;'DATA for charts'!P$5&amp;"'!$d1"),$A154-1,0)),OFFSET(INDIRECT("'"&amp;'DATA for charts'!P$5&amp;"'!$d1"),$A154-1,0),NA())</f>
        <v>#N/A</v>
      </c>
      <c r="Q154" s="24" t="e">
        <f ca="1">IF(ISNUMBER(OFFSET(INDIRECT("'"&amp;'DATA for charts'!Q$5&amp;"'!$d1"),$A154-1,0)),OFFSET(INDIRECT("'"&amp;'DATA for charts'!Q$5&amp;"'!$d1"),$A154-1,0),NA())</f>
        <v>#N/A</v>
      </c>
      <c r="R154" s="24" t="e">
        <f ca="1">IF(ISNUMBER(OFFSET(INDIRECT("'"&amp;'DATA for charts'!R$5&amp;"'!$d1"),$A154-1,0)),OFFSET(INDIRECT("'"&amp;'DATA for charts'!R$5&amp;"'!$d1"),$A154-1,0),NA())</f>
        <v>#N/A</v>
      </c>
      <c r="S154" s="24" t="e">
        <f ca="1">IF(ISNUMBER(OFFSET(INDIRECT("'"&amp;'DATA for charts'!S$5&amp;"'!$d1"),$A154-1,0)),OFFSET(INDIRECT("'"&amp;'DATA for charts'!S$5&amp;"'!$d1"),$A154-1,0),NA())</f>
        <v>#N/A</v>
      </c>
      <c r="T154" s="22" t="e">
        <f t="shared" ca="1" si="234"/>
        <v>#N/A</v>
      </c>
      <c r="U154" s="22" t="e">
        <f t="shared" ca="1" si="235"/>
        <v>#N/A</v>
      </c>
      <c r="V154" s="22" t="e">
        <f t="shared" ca="1" si="236"/>
        <v>#N/A</v>
      </c>
      <c r="W154" s="20"/>
      <c r="X154" s="149"/>
      <c r="Y154" s="20"/>
      <c r="Z154" s="20"/>
      <c r="AA154" s="20"/>
      <c r="AB154" s="20"/>
      <c r="AC154" s="20"/>
      <c r="AD154" s="20"/>
      <c r="AE154" s="20"/>
      <c r="AF154" s="20"/>
      <c r="AG154" s="20"/>
      <c r="AH154" s="20"/>
      <c r="AI154" s="20"/>
      <c r="AJ154" s="20"/>
      <c r="AK154" s="20"/>
      <c r="AL154" s="20"/>
      <c r="AM154" s="20"/>
      <c r="AN154" s="20"/>
      <c r="AO154" s="20"/>
      <c r="AP154" s="22" t="s">
        <v>13</v>
      </c>
      <c r="AQ154" s="22" t="s">
        <v>13</v>
      </c>
    </row>
    <row r="155" spans="1:43" s="1" customFormat="1" ht="63.75">
      <c r="A155" s="220">
        <f t="shared" si="237"/>
        <v>94</v>
      </c>
      <c r="B155" s="148" t="s">
        <v>430</v>
      </c>
      <c r="C155" s="24">
        <f ca="1">IF(ISNUMBER(OFFSET(INDIRECT("'"&amp;'DATA for charts'!C$5&amp;"'!$d1"),$A155-1,0)),OFFSET(INDIRECT("'"&amp;'DATA for charts'!C$5&amp;"'!$d1"),$A155-1,0),NA())</f>
        <v>0.95199999999999996</v>
      </c>
      <c r="D155" s="24">
        <f ca="1">IF(ISNUMBER(OFFSET(INDIRECT("'"&amp;'DATA for charts'!D$5&amp;"'!$d1"),$A155-1,0)),OFFSET(INDIRECT("'"&amp;'DATA for charts'!D$5&amp;"'!$d1"),$A155-1,0),NA())</f>
        <v>0.94579278633707997</v>
      </c>
      <c r="E155" s="24">
        <f ca="1">IF(ISNUMBER(OFFSET(INDIRECT("'"&amp;'DATA for charts'!E$5&amp;"'!$d1"),$A155-1,0)),OFFSET(INDIRECT("'"&amp;'DATA for charts'!E$5&amp;"'!$d1"),$A155-1,0),NA())</f>
        <v>0.92200000000000004</v>
      </c>
      <c r="F155" s="24">
        <f ca="1">IF(ISNUMBER(OFFSET(INDIRECT("'"&amp;'DATA for charts'!F$5&amp;"'!$d1"),$A155-1,0)),OFFSET(INDIRECT("'"&amp;'DATA for charts'!F$5&amp;"'!$d1"),$A155-1,0),NA())</f>
        <v>0.87746863419124088</v>
      </c>
      <c r="G155" s="24">
        <f ca="1">IF(ISNUMBER(OFFSET(INDIRECT("'"&amp;'DATA for charts'!G$5&amp;"'!$d1"),$A155-1,0)),OFFSET(INDIRECT("'"&amp;'DATA for charts'!G$5&amp;"'!$d1"),$A155-1,0),NA())</f>
        <v>0.89480000000000004</v>
      </c>
      <c r="H155" s="24">
        <f ca="1">IF(ISNUMBER(OFFSET(INDIRECT("'"&amp;'DATA for charts'!H$5&amp;"'!$d1"),$A155-1,0)),OFFSET(INDIRECT("'"&amp;'DATA for charts'!H$5&amp;"'!$d1"),$A155-1,0),NA())</f>
        <v>0.850468</v>
      </c>
      <c r="I155" s="24" t="e">
        <f ca="1">IF(ISNUMBER(OFFSET(INDIRECT("'"&amp;'DATA for charts'!I$5&amp;"'!$d1"),$A155-1,0)),OFFSET(INDIRECT("'"&amp;'DATA for charts'!I$5&amp;"'!$d1"),$A155-1,0),NA())</f>
        <v>#N/A</v>
      </c>
      <c r="J155" s="24" t="e">
        <f ca="1">IF(ISNUMBER(OFFSET(INDIRECT("'"&amp;'DATA for charts'!J$5&amp;"'!$d1"),$A155-1,0)),OFFSET(INDIRECT("'"&amp;'DATA for charts'!J$5&amp;"'!$d1"),$A155-1,0),NA())</f>
        <v>#N/A</v>
      </c>
      <c r="K155" s="24" t="e">
        <f ca="1">IF(ISNUMBER(OFFSET(INDIRECT("'"&amp;'DATA for charts'!K$5&amp;"'!$d1"),$A155-1,0)),OFFSET(INDIRECT("'"&amp;'DATA for charts'!K$5&amp;"'!$d1"),$A155-1,0),NA())</f>
        <v>#N/A</v>
      </c>
      <c r="L155" s="24" t="e">
        <f ca="1">IF(ISNUMBER(OFFSET(INDIRECT("'"&amp;'DATA for charts'!L$5&amp;"'!$d1"),$A155-1,0)),OFFSET(INDIRECT("'"&amp;'DATA for charts'!L$5&amp;"'!$d1"),$A155-1,0),NA())</f>
        <v>#N/A</v>
      </c>
      <c r="M155" s="24" t="e">
        <f ca="1">IF(ISNUMBER(OFFSET(INDIRECT("'"&amp;'DATA for charts'!M$5&amp;"'!$d1"),$A155-1,0)),OFFSET(INDIRECT("'"&amp;'DATA for charts'!M$5&amp;"'!$d1"),$A155-1,0),NA())</f>
        <v>#N/A</v>
      </c>
      <c r="N155" s="24" t="e">
        <f ca="1">IF(ISNUMBER(OFFSET(INDIRECT("'"&amp;'DATA for charts'!N$5&amp;"'!$d1"),$A155-1,0)),OFFSET(INDIRECT("'"&amp;'DATA for charts'!N$5&amp;"'!$d1"),$A155-1,0),NA())</f>
        <v>#N/A</v>
      </c>
      <c r="O155" s="24" t="e">
        <f ca="1">IF(ISNUMBER(OFFSET(INDIRECT("'"&amp;'DATA for charts'!O$5&amp;"'!$d1"),$A155-1,0)),OFFSET(INDIRECT("'"&amp;'DATA for charts'!O$5&amp;"'!$d1"),$A155-1,0),NA())</f>
        <v>#N/A</v>
      </c>
      <c r="P155" s="24" t="e">
        <f ca="1">IF(ISNUMBER(OFFSET(INDIRECT("'"&amp;'DATA for charts'!P$5&amp;"'!$d1"),$A155-1,0)),OFFSET(INDIRECT("'"&amp;'DATA for charts'!P$5&amp;"'!$d1"),$A155-1,0),NA())</f>
        <v>#N/A</v>
      </c>
      <c r="Q155" s="24" t="e">
        <f ca="1">IF(ISNUMBER(OFFSET(INDIRECT("'"&amp;'DATA for charts'!Q$5&amp;"'!$d1"),$A155-1,0)),OFFSET(INDIRECT("'"&amp;'DATA for charts'!Q$5&amp;"'!$d1"),$A155-1,0),NA())</f>
        <v>#N/A</v>
      </c>
      <c r="R155" s="24" t="e">
        <f ca="1">IF(ISNUMBER(OFFSET(INDIRECT("'"&amp;'DATA for charts'!R$5&amp;"'!$d1"),$A155-1,0)),OFFSET(INDIRECT("'"&amp;'DATA for charts'!R$5&amp;"'!$d1"),$A155-1,0),NA())</f>
        <v>#N/A</v>
      </c>
      <c r="S155" s="24" t="e">
        <f ca="1">IF(ISNUMBER(OFFSET(INDIRECT("'"&amp;'DATA for charts'!S$5&amp;"'!$d1"),$A155-1,0)),OFFSET(INDIRECT("'"&amp;'DATA for charts'!S$5&amp;"'!$d1"),$A155-1,0),NA())</f>
        <v>#N/A</v>
      </c>
      <c r="T155" s="22" t="e">
        <f t="shared" ca="1" si="234"/>
        <v>#N/A</v>
      </c>
      <c r="U155" s="22" t="e">
        <f t="shared" ca="1" si="235"/>
        <v>#N/A</v>
      </c>
      <c r="V155" s="22" t="e">
        <f t="shared" ca="1" si="236"/>
        <v>#N/A</v>
      </c>
      <c r="W155" s="20"/>
      <c r="X155" s="149" t="s">
        <v>46</v>
      </c>
      <c r="Y155" s="20"/>
      <c r="Z155" s="22" t="s">
        <v>87</v>
      </c>
      <c r="AA155" s="22" t="s">
        <v>87</v>
      </c>
      <c r="AB155" s="22" t="s">
        <v>87</v>
      </c>
      <c r="AC155" s="22" t="s">
        <v>87</v>
      </c>
      <c r="AD155" s="22" t="s">
        <v>87</v>
      </c>
      <c r="AE155" s="22" t="s">
        <v>87</v>
      </c>
      <c r="AF155" s="22" t="s">
        <v>87</v>
      </c>
      <c r="AG155" s="22" t="s">
        <v>87</v>
      </c>
      <c r="AH155" s="22" t="s">
        <v>87</v>
      </c>
      <c r="AI155" s="22" t="s">
        <v>87</v>
      </c>
      <c r="AJ155" s="22" t="s">
        <v>87</v>
      </c>
      <c r="AK155" s="22" t="s">
        <v>87</v>
      </c>
      <c r="AL155" s="22" t="s">
        <v>87</v>
      </c>
      <c r="AM155" s="22" t="s">
        <v>87</v>
      </c>
      <c r="AN155" s="22" t="s">
        <v>87</v>
      </c>
      <c r="AO155" s="23" t="s">
        <v>87</v>
      </c>
      <c r="AP155" s="22" t="s">
        <v>13</v>
      </c>
      <c r="AQ155" s="22" t="s">
        <v>13</v>
      </c>
    </row>
    <row r="156" spans="1:43" s="1" customFormat="1" ht="51">
      <c r="A156" s="220">
        <f t="shared" si="237"/>
        <v>95</v>
      </c>
      <c r="B156" s="148" t="s">
        <v>391</v>
      </c>
      <c r="C156" s="24">
        <f ca="1">IF(ISNUMBER(OFFSET(INDIRECT("'"&amp;'DATA for charts'!C$5&amp;"'!$d1"),$A156-1,0)),OFFSET(INDIRECT("'"&amp;'DATA for charts'!C$5&amp;"'!$d1"),$A156-1,0),NA())</f>
        <v>0.80300000000000005</v>
      </c>
      <c r="D156" s="24">
        <f ca="1">IF(ISNUMBER(OFFSET(INDIRECT("'"&amp;'DATA for charts'!D$5&amp;"'!$d1"),$A156-1,0)),OFFSET(INDIRECT("'"&amp;'DATA for charts'!D$5&amp;"'!$d1"),$A156-1,0),NA())</f>
        <v>0.61059910980978493</v>
      </c>
      <c r="E156" s="24">
        <f ca="1">IF(ISNUMBER(OFFSET(INDIRECT("'"&amp;'DATA for charts'!E$5&amp;"'!$d1"),$A156-1,0)),OFFSET(INDIRECT("'"&amp;'DATA for charts'!E$5&amp;"'!$d1"),$A156-1,0),NA())</f>
        <v>0.55000000000000004</v>
      </c>
      <c r="F156" s="24">
        <f ca="1">IF(ISNUMBER(OFFSET(INDIRECT("'"&amp;'DATA for charts'!F$5&amp;"'!$d1"),$A156-1,0)),OFFSET(INDIRECT("'"&amp;'DATA for charts'!F$5&amp;"'!$d1"),$A156-1,0),NA())</f>
        <v>0.6099037587164603</v>
      </c>
      <c r="G156" s="24">
        <f ca="1">IF(ISNUMBER(OFFSET(INDIRECT("'"&amp;'DATA for charts'!G$5&amp;"'!$d1"),$A156-1,0)),OFFSET(INDIRECT("'"&amp;'DATA for charts'!G$5&amp;"'!$d1"),$A156-1,0),NA())</f>
        <v>0.57620000000000005</v>
      </c>
      <c r="H156" s="24">
        <f ca="1">IF(ISNUMBER(OFFSET(INDIRECT("'"&amp;'DATA for charts'!H$5&amp;"'!$d1"),$A156-1,0)),OFFSET(INDIRECT("'"&amp;'DATA for charts'!H$5&amp;"'!$d1"),$A156-1,0),NA())</f>
        <v>0.49765799999999999</v>
      </c>
      <c r="I156" s="24" t="e">
        <f ca="1">IF(ISNUMBER(OFFSET(INDIRECT("'"&amp;'DATA for charts'!I$5&amp;"'!$d1"),$A156-1,0)),OFFSET(INDIRECT("'"&amp;'DATA for charts'!I$5&amp;"'!$d1"),$A156-1,0),NA())</f>
        <v>#N/A</v>
      </c>
      <c r="J156" s="24" t="e">
        <f ca="1">IF(ISNUMBER(OFFSET(INDIRECT("'"&amp;'DATA for charts'!J$5&amp;"'!$d1"),$A156-1,0)),OFFSET(INDIRECT("'"&amp;'DATA for charts'!J$5&amp;"'!$d1"),$A156-1,0),NA())</f>
        <v>#N/A</v>
      </c>
      <c r="K156" s="24" t="e">
        <f ca="1">IF(ISNUMBER(OFFSET(INDIRECT("'"&amp;'DATA for charts'!K$5&amp;"'!$d1"),$A156-1,0)),OFFSET(INDIRECT("'"&amp;'DATA for charts'!K$5&amp;"'!$d1"),$A156-1,0),NA())</f>
        <v>#N/A</v>
      </c>
      <c r="L156" s="24" t="e">
        <f ca="1">IF(ISNUMBER(OFFSET(INDIRECT("'"&amp;'DATA for charts'!L$5&amp;"'!$d1"),$A156-1,0)),OFFSET(INDIRECT("'"&amp;'DATA for charts'!L$5&amp;"'!$d1"),$A156-1,0),NA())</f>
        <v>#N/A</v>
      </c>
      <c r="M156" s="24" t="e">
        <f ca="1">IF(ISNUMBER(OFFSET(INDIRECT("'"&amp;'DATA for charts'!M$5&amp;"'!$d1"),$A156-1,0)),OFFSET(INDIRECT("'"&amp;'DATA for charts'!M$5&amp;"'!$d1"),$A156-1,0),NA())</f>
        <v>#N/A</v>
      </c>
      <c r="N156" s="24" t="e">
        <f ca="1">IF(ISNUMBER(OFFSET(INDIRECT("'"&amp;'DATA for charts'!N$5&amp;"'!$d1"),$A156-1,0)),OFFSET(INDIRECT("'"&amp;'DATA for charts'!N$5&amp;"'!$d1"),$A156-1,0),NA())</f>
        <v>#N/A</v>
      </c>
      <c r="O156" s="24" t="e">
        <f ca="1">IF(ISNUMBER(OFFSET(INDIRECT("'"&amp;'DATA for charts'!O$5&amp;"'!$d1"),$A156-1,0)),OFFSET(INDIRECT("'"&amp;'DATA for charts'!O$5&amp;"'!$d1"),$A156-1,0),NA())</f>
        <v>#N/A</v>
      </c>
      <c r="P156" s="24" t="e">
        <f ca="1">IF(ISNUMBER(OFFSET(INDIRECT("'"&amp;'DATA for charts'!P$5&amp;"'!$d1"),$A156-1,0)),OFFSET(INDIRECT("'"&amp;'DATA for charts'!P$5&amp;"'!$d1"),$A156-1,0),NA())</f>
        <v>#N/A</v>
      </c>
      <c r="Q156" s="24" t="e">
        <f ca="1">IF(ISNUMBER(OFFSET(INDIRECT("'"&amp;'DATA for charts'!Q$5&amp;"'!$d1"),$A156-1,0)),OFFSET(INDIRECT("'"&amp;'DATA for charts'!Q$5&amp;"'!$d1"),$A156-1,0),NA())</f>
        <v>#N/A</v>
      </c>
      <c r="R156" s="24" t="e">
        <f ca="1">IF(ISNUMBER(OFFSET(INDIRECT("'"&amp;'DATA for charts'!R$5&amp;"'!$d1"),$A156-1,0)),OFFSET(INDIRECT("'"&amp;'DATA for charts'!R$5&amp;"'!$d1"),$A156-1,0),NA())</f>
        <v>#N/A</v>
      </c>
      <c r="S156" s="24" t="e">
        <f ca="1">IF(ISNUMBER(OFFSET(INDIRECT("'"&amp;'DATA for charts'!S$5&amp;"'!$d1"),$A156-1,0)),OFFSET(INDIRECT("'"&amp;'DATA for charts'!S$5&amp;"'!$d1"),$A156-1,0),NA())</f>
        <v>#N/A</v>
      </c>
      <c r="T156" s="22" t="e">
        <f t="shared" ca="1" si="234"/>
        <v>#N/A</v>
      </c>
      <c r="U156" s="22" t="e">
        <f t="shared" ca="1" si="235"/>
        <v>#N/A</v>
      </c>
      <c r="V156" s="22" t="e">
        <f t="shared" ca="1" si="236"/>
        <v>#N/A</v>
      </c>
      <c r="W156" s="20"/>
      <c r="X156" s="149" t="s">
        <v>24</v>
      </c>
      <c r="Y156" s="22" t="str">
        <f t="shared" ref="Y156:AO156" ca="1" si="238">C$8</f>
        <v>BSIMAC</v>
      </c>
      <c r="Z156" s="22" t="str">
        <f t="shared" ca="1" si="238"/>
        <v>CSE</v>
      </c>
      <c r="AA156" s="22" t="str">
        <f t="shared" ca="1" si="238"/>
        <v>DeST</v>
      </c>
      <c r="AB156" s="22" t="str">
        <f t="shared" ca="1" si="238"/>
        <v>EnergyPlus</v>
      </c>
      <c r="AC156" s="22" t="str">
        <f t="shared" ca="1" si="238"/>
        <v>ESP-r</v>
      </c>
      <c r="AD156" s="22" t="str">
        <f t="shared" ca="1" si="238"/>
        <v>TRNSYS</v>
      </c>
      <c r="AE156" s="22" t="str">
        <f t="shared" ca="1" si="238"/>
        <v>TestSpec-Alt</v>
      </c>
      <c r="AF156" s="22">
        <f t="shared" ca="1" si="238"/>
        <v>0</v>
      </c>
      <c r="AG156" s="22">
        <f t="shared" ref="AG156" ca="1" si="239">K$8</f>
        <v>0</v>
      </c>
      <c r="AH156" s="22">
        <f t="shared" ref="AH156" ca="1" si="240">L$8</f>
        <v>0</v>
      </c>
      <c r="AI156" s="22">
        <f t="shared" ref="AI156" ca="1" si="241">M$8</f>
        <v>0</v>
      </c>
      <c r="AJ156" s="22">
        <f t="shared" ref="AJ156" ca="1" si="242">N$8</f>
        <v>0</v>
      </c>
      <c r="AK156" s="22">
        <f t="shared" ref="AK156" ca="1" si="243">O$8</f>
        <v>0</v>
      </c>
      <c r="AL156" s="22">
        <f t="shared" ref="AL156" ca="1" si="244">P$8</f>
        <v>0</v>
      </c>
      <c r="AM156" s="22">
        <f t="shared" ref="AM156" ca="1" si="245">Q$8</f>
        <v>0</v>
      </c>
      <c r="AN156" s="22">
        <f t="shared" ref="AN156" ca="1" si="246">R$8</f>
        <v>0</v>
      </c>
      <c r="AO156" s="22" t="str">
        <f t="shared" ca="1" si="238"/>
        <v>Tested Prg</v>
      </c>
      <c r="AP156" s="22" t="s">
        <v>22</v>
      </c>
      <c r="AQ156" s="22" t="s">
        <v>23</v>
      </c>
    </row>
    <row r="157" spans="1:43" s="1" customFormat="1" ht="38.25">
      <c r="A157" s="220">
        <f t="shared" si="237"/>
        <v>96</v>
      </c>
      <c r="B157" s="148" t="s">
        <v>392</v>
      </c>
      <c r="C157" s="24">
        <f ca="1">IF(ISNUMBER(OFFSET(INDIRECT("'"&amp;'DATA for charts'!C$5&amp;"'!$d1"),$A157-1,0)),OFFSET(INDIRECT("'"&amp;'DATA for charts'!C$5&amp;"'!$d1"),$A157-1,0),NA())</f>
        <v>1.1839999999999999</v>
      </c>
      <c r="D157" s="24">
        <f ca="1">IF(ISNUMBER(OFFSET(INDIRECT("'"&amp;'DATA for charts'!D$5&amp;"'!$d1"),$A157-1,0)),OFFSET(INDIRECT("'"&amp;'DATA for charts'!D$5&amp;"'!$d1"),$A157-1,0),NA())</f>
        <v>0.99133773936707204</v>
      </c>
      <c r="E157" s="24">
        <f ca="1">IF(ISNUMBER(OFFSET(INDIRECT("'"&amp;'DATA for charts'!E$5&amp;"'!$d1"),$A157-1,0)),OFFSET(INDIRECT("'"&amp;'DATA for charts'!E$5&amp;"'!$d1"),$A157-1,0),NA())</f>
        <v>0.92900000000000005</v>
      </c>
      <c r="F157" s="24">
        <f ca="1">IF(ISNUMBER(OFFSET(INDIRECT("'"&amp;'DATA for charts'!F$5&amp;"'!$d1"),$A157-1,0)),OFFSET(INDIRECT("'"&amp;'DATA for charts'!F$5&amp;"'!$d1"),$A157-1,0),NA())</f>
        <v>0.99121295731674863</v>
      </c>
      <c r="G157" s="24">
        <f ca="1">IF(ISNUMBER(OFFSET(INDIRECT("'"&amp;'DATA for charts'!G$5&amp;"'!$d1"),$A157-1,0)),OFFSET(INDIRECT("'"&amp;'DATA for charts'!G$5&amp;"'!$d1"),$A157-1,0),NA())</f>
        <v>0.95499999999999996</v>
      </c>
      <c r="H157" s="24">
        <f ca="1">IF(ISNUMBER(OFFSET(INDIRECT("'"&amp;'DATA for charts'!H$5&amp;"'!$d1"),$A157-1,0)),OFFSET(INDIRECT("'"&amp;'DATA for charts'!H$5&amp;"'!$d1"),$A157-1,0),NA())</f>
        <v>0.89663800000000005</v>
      </c>
      <c r="I157" s="24" t="e">
        <f ca="1">IF(ISNUMBER(OFFSET(INDIRECT("'"&amp;'DATA for charts'!I$5&amp;"'!$d1"),$A157-1,0)),OFFSET(INDIRECT("'"&amp;'DATA for charts'!I$5&amp;"'!$d1"),$A157-1,0),NA())</f>
        <v>#N/A</v>
      </c>
      <c r="J157" s="24" t="e">
        <f ca="1">IF(ISNUMBER(OFFSET(INDIRECT("'"&amp;'DATA for charts'!J$5&amp;"'!$d1"),$A157-1,0)),OFFSET(INDIRECT("'"&amp;'DATA for charts'!J$5&amp;"'!$d1"),$A157-1,0),NA())</f>
        <v>#N/A</v>
      </c>
      <c r="K157" s="24" t="e">
        <f ca="1">IF(ISNUMBER(OFFSET(INDIRECT("'"&amp;'DATA for charts'!K$5&amp;"'!$d1"),$A157-1,0)),OFFSET(INDIRECT("'"&amp;'DATA for charts'!K$5&amp;"'!$d1"),$A157-1,0),NA())</f>
        <v>#N/A</v>
      </c>
      <c r="L157" s="24" t="e">
        <f ca="1">IF(ISNUMBER(OFFSET(INDIRECT("'"&amp;'DATA for charts'!L$5&amp;"'!$d1"),$A157-1,0)),OFFSET(INDIRECT("'"&amp;'DATA for charts'!L$5&amp;"'!$d1"),$A157-1,0),NA())</f>
        <v>#N/A</v>
      </c>
      <c r="M157" s="24" t="e">
        <f ca="1">IF(ISNUMBER(OFFSET(INDIRECT("'"&amp;'DATA for charts'!M$5&amp;"'!$d1"),$A157-1,0)),OFFSET(INDIRECT("'"&amp;'DATA for charts'!M$5&amp;"'!$d1"),$A157-1,0),NA())</f>
        <v>#N/A</v>
      </c>
      <c r="N157" s="24" t="e">
        <f ca="1">IF(ISNUMBER(OFFSET(INDIRECT("'"&amp;'DATA for charts'!N$5&amp;"'!$d1"),$A157-1,0)),OFFSET(INDIRECT("'"&amp;'DATA for charts'!N$5&amp;"'!$d1"),$A157-1,0),NA())</f>
        <v>#N/A</v>
      </c>
      <c r="O157" s="24" t="e">
        <f ca="1">IF(ISNUMBER(OFFSET(INDIRECT("'"&amp;'DATA for charts'!O$5&amp;"'!$d1"),$A157-1,0)),OFFSET(INDIRECT("'"&amp;'DATA for charts'!O$5&amp;"'!$d1"),$A157-1,0),NA())</f>
        <v>#N/A</v>
      </c>
      <c r="P157" s="24" t="e">
        <f ca="1">IF(ISNUMBER(OFFSET(INDIRECT("'"&amp;'DATA for charts'!P$5&amp;"'!$d1"),$A157-1,0)),OFFSET(INDIRECT("'"&amp;'DATA for charts'!P$5&amp;"'!$d1"),$A157-1,0),NA())</f>
        <v>#N/A</v>
      </c>
      <c r="Q157" s="24" t="e">
        <f ca="1">IF(ISNUMBER(OFFSET(INDIRECT("'"&amp;'DATA for charts'!Q$5&amp;"'!$d1"),$A157-1,0)),OFFSET(INDIRECT("'"&amp;'DATA for charts'!Q$5&amp;"'!$d1"),$A157-1,0),NA())</f>
        <v>#N/A</v>
      </c>
      <c r="R157" s="24" t="e">
        <f ca="1">IF(ISNUMBER(OFFSET(INDIRECT("'"&amp;'DATA for charts'!R$5&amp;"'!$d1"),$A157-1,0)),OFFSET(INDIRECT("'"&amp;'DATA for charts'!R$5&amp;"'!$d1"),$A157-1,0),NA())</f>
        <v>#N/A</v>
      </c>
      <c r="S157" s="24" t="e">
        <f ca="1">IF(ISNUMBER(OFFSET(INDIRECT("'"&amp;'DATA for charts'!S$5&amp;"'!$d1"),$A157-1,0)),OFFSET(INDIRECT("'"&amp;'DATA for charts'!S$5&amp;"'!$d1"),$A157-1,0),NA())</f>
        <v>#N/A</v>
      </c>
      <c r="T157" s="22" t="e">
        <f t="shared" ca="1" si="234"/>
        <v>#N/A</v>
      </c>
      <c r="U157" s="22" t="e">
        <f t="shared" ca="1" si="235"/>
        <v>#N/A</v>
      </c>
      <c r="V157" s="22" t="e">
        <f t="shared" ca="1" si="236"/>
        <v>#N/A</v>
      </c>
      <c r="W157" s="20"/>
      <c r="X157" s="148" t="s">
        <v>432</v>
      </c>
      <c r="Y157" s="24">
        <f t="shared" ref="Y157:AO157" ca="1" si="247">IF(AND(ISNUMBER(C282),ISNUMBER(C253)),C282-C253,NA())</f>
        <v>-2.6110000000000002</v>
      </c>
      <c r="Z157" s="24">
        <f t="shared" ca="1" si="247"/>
        <v>-3.1045569999999998</v>
      </c>
      <c r="AA157" s="24">
        <f t="shared" ca="1" si="247"/>
        <v>-2.8659999999999997</v>
      </c>
      <c r="AB157" s="24">
        <f t="shared" ca="1" si="247"/>
        <v>-3.3111199451471118</v>
      </c>
      <c r="AC157" s="24">
        <f t="shared" ca="1" si="247"/>
        <v>-3.2969999999999997</v>
      </c>
      <c r="AD157" s="24">
        <f t="shared" ca="1" si="247"/>
        <v>-3.10567728678385</v>
      </c>
      <c r="AE157" s="24" t="e">
        <f t="shared" ca="1" si="247"/>
        <v>#N/A</v>
      </c>
      <c r="AF157" s="24" t="e">
        <f t="shared" ca="1" si="247"/>
        <v>#N/A</v>
      </c>
      <c r="AG157" s="24" t="e">
        <f t="shared" ca="1" si="247"/>
        <v>#N/A</v>
      </c>
      <c r="AH157" s="24" t="e">
        <f t="shared" ca="1" si="247"/>
        <v>#N/A</v>
      </c>
      <c r="AI157" s="24" t="e">
        <f t="shared" ca="1" si="247"/>
        <v>#N/A</v>
      </c>
      <c r="AJ157" s="24" t="e">
        <f t="shared" ca="1" si="247"/>
        <v>#N/A</v>
      </c>
      <c r="AK157" s="24" t="e">
        <f t="shared" ca="1" si="247"/>
        <v>#N/A</v>
      </c>
      <c r="AL157" s="24" t="e">
        <f t="shared" ca="1" si="247"/>
        <v>#N/A</v>
      </c>
      <c r="AM157" s="24" t="e">
        <f t="shared" ca="1" si="247"/>
        <v>#N/A</v>
      </c>
      <c r="AN157" s="24" t="e">
        <f t="shared" ca="1" si="247"/>
        <v>#N/A</v>
      </c>
      <c r="AO157" s="24" t="e">
        <f t="shared" ca="1" si="247"/>
        <v>#N/A</v>
      </c>
      <c r="AP157" s="24" t="e">
        <f ca="1">MIN(Y157:AN157)</f>
        <v>#N/A</v>
      </c>
      <c r="AQ157" s="24" t="e">
        <f ca="1">MAX(Y157:AN157)</f>
        <v>#N/A</v>
      </c>
    </row>
    <row r="158" spans="1:43" s="1" customFormat="1" ht="51">
      <c r="A158" s="220">
        <f t="shared" si="237"/>
        <v>97</v>
      </c>
      <c r="B158" s="148" t="s">
        <v>393</v>
      </c>
      <c r="C158" s="24">
        <f ca="1">IF(ISNUMBER(OFFSET(INDIRECT("'"&amp;'DATA for charts'!C$5&amp;"'!$d1"),$A158-1,0)),OFFSET(INDIRECT("'"&amp;'DATA for charts'!C$5&amp;"'!$d1"),$A158-1,0),NA())</f>
        <v>1.2869999999999999</v>
      </c>
      <c r="D158" s="24">
        <f ca="1">IF(ISNUMBER(OFFSET(INDIRECT("'"&amp;'DATA for charts'!D$5&amp;"'!$d1"),$A158-1,0)),OFFSET(INDIRECT("'"&amp;'DATA for charts'!D$5&amp;"'!$d1"),$A158-1,0),NA())</f>
        <v>0.98236954021991985</v>
      </c>
      <c r="E158" s="24">
        <f ca="1">IF(ISNUMBER(OFFSET(INDIRECT("'"&amp;'DATA for charts'!E$5&amp;"'!$d1"),$A158-1,0)),OFFSET(INDIRECT("'"&amp;'DATA for charts'!E$5&amp;"'!$d1"),$A158-1,0),NA())</f>
        <v>0.876</v>
      </c>
      <c r="F158" s="24">
        <f ca="1">IF(ISNUMBER(OFFSET(INDIRECT("'"&amp;'DATA for charts'!F$5&amp;"'!$d1"),$A158-1,0)),OFFSET(INDIRECT("'"&amp;'DATA for charts'!F$5&amp;"'!$d1"),$A158-1,0),NA())</f>
        <v>0.9787481143544694</v>
      </c>
      <c r="G158" s="24">
        <f ca="1">IF(ISNUMBER(OFFSET(INDIRECT("'"&amp;'DATA for charts'!G$5&amp;"'!$d1"),$A158-1,0)),OFFSET(INDIRECT("'"&amp;'DATA for charts'!G$5&amp;"'!$d1"),$A158-1,0),NA())</f>
        <v>0.92179999999999995</v>
      </c>
      <c r="H158" s="24">
        <f ca="1">IF(ISNUMBER(OFFSET(INDIRECT("'"&amp;'DATA for charts'!H$5&amp;"'!$d1"),$A158-1,0)),OFFSET(INDIRECT("'"&amp;'DATA for charts'!H$5&amp;"'!$d1"),$A158-1,0),NA())</f>
        <v>0.83377599999999996</v>
      </c>
      <c r="I158" s="24" t="e">
        <f ca="1">IF(ISNUMBER(OFFSET(INDIRECT("'"&amp;'DATA for charts'!I$5&amp;"'!$d1"),$A158-1,0)),OFFSET(INDIRECT("'"&amp;'DATA for charts'!I$5&amp;"'!$d1"),$A158-1,0),NA())</f>
        <v>#N/A</v>
      </c>
      <c r="J158" s="24" t="e">
        <f ca="1">IF(ISNUMBER(OFFSET(INDIRECT("'"&amp;'DATA for charts'!J$5&amp;"'!$d1"),$A158-1,0)),OFFSET(INDIRECT("'"&amp;'DATA for charts'!J$5&amp;"'!$d1"),$A158-1,0),NA())</f>
        <v>#N/A</v>
      </c>
      <c r="K158" s="24" t="e">
        <f ca="1">IF(ISNUMBER(OFFSET(INDIRECT("'"&amp;'DATA for charts'!K$5&amp;"'!$d1"),$A158-1,0)),OFFSET(INDIRECT("'"&amp;'DATA for charts'!K$5&amp;"'!$d1"),$A158-1,0),NA())</f>
        <v>#N/A</v>
      </c>
      <c r="L158" s="24" t="e">
        <f ca="1">IF(ISNUMBER(OFFSET(INDIRECT("'"&amp;'DATA for charts'!L$5&amp;"'!$d1"),$A158-1,0)),OFFSET(INDIRECT("'"&amp;'DATA for charts'!L$5&amp;"'!$d1"),$A158-1,0),NA())</f>
        <v>#N/A</v>
      </c>
      <c r="M158" s="24" t="e">
        <f ca="1">IF(ISNUMBER(OFFSET(INDIRECT("'"&amp;'DATA for charts'!M$5&amp;"'!$d1"),$A158-1,0)),OFFSET(INDIRECT("'"&amp;'DATA for charts'!M$5&amp;"'!$d1"),$A158-1,0),NA())</f>
        <v>#N/A</v>
      </c>
      <c r="N158" s="24" t="e">
        <f ca="1">IF(ISNUMBER(OFFSET(INDIRECT("'"&amp;'DATA for charts'!N$5&amp;"'!$d1"),$A158-1,0)),OFFSET(INDIRECT("'"&amp;'DATA for charts'!N$5&amp;"'!$d1"),$A158-1,0),NA())</f>
        <v>#N/A</v>
      </c>
      <c r="O158" s="24" t="e">
        <f ca="1">IF(ISNUMBER(OFFSET(INDIRECT("'"&amp;'DATA for charts'!O$5&amp;"'!$d1"),$A158-1,0)),OFFSET(INDIRECT("'"&amp;'DATA for charts'!O$5&amp;"'!$d1"),$A158-1,0),NA())</f>
        <v>#N/A</v>
      </c>
      <c r="P158" s="24" t="e">
        <f ca="1">IF(ISNUMBER(OFFSET(INDIRECT("'"&amp;'DATA for charts'!P$5&amp;"'!$d1"),$A158-1,0)),OFFSET(INDIRECT("'"&amp;'DATA for charts'!P$5&amp;"'!$d1"),$A158-1,0),NA())</f>
        <v>#N/A</v>
      </c>
      <c r="Q158" s="24" t="e">
        <f ca="1">IF(ISNUMBER(OFFSET(INDIRECT("'"&amp;'DATA for charts'!Q$5&amp;"'!$d1"),$A158-1,0)),OFFSET(INDIRECT("'"&amp;'DATA for charts'!Q$5&amp;"'!$d1"),$A158-1,0),NA())</f>
        <v>#N/A</v>
      </c>
      <c r="R158" s="24" t="e">
        <f ca="1">IF(ISNUMBER(OFFSET(INDIRECT("'"&amp;'DATA for charts'!R$5&amp;"'!$d1"),$A158-1,0)),OFFSET(INDIRECT("'"&amp;'DATA for charts'!R$5&amp;"'!$d1"),$A158-1,0),NA())</f>
        <v>#N/A</v>
      </c>
      <c r="S158" s="24" t="e">
        <f ca="1">IF(ISNUMBER(OFFSET(INDIRECT("'"&amp;'DATA for charts'!S$5&amp;"'!$d1"),$A158-1,0)),OFFSET(INDIRECT("'"&amp;'DATA for charts'!S$5&amp;"'!$d1"),$A158-1,0),NA())</f>
        <v>#N/A</v>
      </c>
      <c r="T158" s="22" t="e">
        <f t="shared" ca="1" si="234"/>
        <v>#N/A</v>
      </c>
      <c r="U158" s="22" t="e">
        <f t="shared" ca="1" si="235"/>
        <v>#N/A</v>
      </c>
      <c r="V158" s="22" t="e">
        <f t="shared" ca="1" si="236"/>
        <v>#N/A</v>
      </c>
      <c r="W158" s="20"/>
      <c r="X158" s="148" t="s">
        <v>531</v>
      </c>
      <c r="Y158" s="24">
        <f t="shared" ref="Y158:AO158" ca="1" si="248">IF(AND(ISNUMBER(C283),ISNUMBER(C282)),C283-C282,NA())</f>
        <v>-0.54600000000000026</v>
      </c>
      <c r="Z158" s="24">
        <f t="shared" ca="1" si="248"/>
        <v>-0.65435899999999991</v>
      </c>
      <c r="AA158" s="24">
        <f t="shared" ca="1" si="248"/>
        <v>-0.45299999999999985</v>
      </c>
      <c r="AB158" s="24">
        <f t="shared" ca="1" si="248"/>
        <v>-0.81834617680564659</v>
      </c>
      <c r="AC158" s="24">
        <f t="shared" ca="1" si="248"/>
        <v>-0.68399999999999972</v>
      </c>
      <c r="AD158" s="24">
        <f t="shared" ca="1" si="248"/>
        <v>-0.8590329064263198</v>
      </c>
      <c r="AE158" s="24" t="e">
        <f t="shared" ca="1" si="248"/>
        <v>#N/A</v>
      </c>
      <c r="AF158" s="24" t="e">
        <f t="shared" ca="1" si="248"/>
        <v>#N/A</v>
      </c>
      <c r="AG158" s="24" t="e">
        <f t="shared" ca="1" si="248"/>
        <v>#N/A</v>
      </c>
      <c r="AH158" s="24" t="e">
        <f t="shared" ca="1" si="248"/>
        <v>#N/A</v>
      </c>
      <c r="AI158" s="24" t="e">
        <f t="shared" ca="1" si="248"/>
        <v>#N/A</v>
      </c>
      <c r="AJ158" s="24" t="e">
        <f t="shared" ca="1" si="248"/>
        <v>#N/A</v>
      </c>
      <c r="AK158" s="24" t="e">
        <f t="shared" ca="1" si="248"/>
        <v>#N/A</v>
      </c>
      <c r="AL158" s="24" t="e">
        <f t="shared" ca="1" si="248"/>
        <v>#N/A</v>
      </c>
      <c r="AM158" s="24" t="e">
        <f t="shared" ca="1" si="248"/>
        <v>#N/A</v>
      </c>
      <c r="AN158" s="24" t="e">
        <f t="shared" ca="1" si="248"/>
        <v>#N/A</v>
      </c>
      <c r="AO158" s="24" t="e">
        <f t="shared" ca="1" si="248"/>
        <v>#N/A</v>
      </c>
      <c r="AP158" s="24" t="e">
        <f ca="1">MIN(Y158:AN158)</f>
        <v>#N/A</v>
      </c>
      <c r="AQ158" s="24" t="e">
        <f ca="1">MAX(Y158:AN158)</f>
        <v>#N/A</v>
      </c>
    </row>
    <row r="159" spans="1:43" s="1" customFormat="1" ht="63.75">
      <c r="A159" s="220">
        <f t="shared" si="237"/>
        <v>98</v>
      </c>
      <c r="B159" s="148" t="s">
        <v>394</v>
      </c>
      <c r="C159" s="24">
        <f ca="1">IF(ISNUMBER(OFFSET(INDIRECT("'"&amp;'DATA for charts'!C$5&amp;"'!$d1"),$A159-1,0)),OFFSET(INDIRECT("'"&amp;'DATA for charts'!C$5&amp;"'!$d1"),$A159-1,0),NA())</f>
        <v>3.6120000000000001</v>
      </c>
      <c r="D159" s="24">
        <f ca="1">IF(ISNUMBER(OFFSET(INDIRECT("'"&amp;'DATA for charts'!D$5&amp;"'!$d1"),$A159-1,0)),OFFSET(INDIRECT("'"&amp;'DATA for charts'!D$5&amp;"'!$d1"),$A159-1,0),NA())</f>
        <v>3.42898282123162</v>
      </c>
      <c r="E159" s="24">
        <f ca="1">IF(ISNUMBER(OFFSET(INDIRECT("'"&amp;'DATA for charts'!E$5&amp;"'!$d1"),$A159-1,0)),OFFSET(INDIRECT("'"&amp;'DATA for charts'!E$5&amp;"'!$d1"),$A159-1,0),NA())</f>
        <v>3.4710000000000001</v>
      </c>
      <c r="F159" s="24">
        <f ca="1">IF(ISNUMBER(OFFSET(INDIRECT("'"&amp;'DATA for charts'!F$5&amp;"'!$d1"),$A159-1,0)),OFFSET(INDIRECT("'"&amp;'DATA for charts'!F$5&amp;"'!$d1"),$A159-1,0),NA())</f>
        <v>3.1816063636638763</v>
      </c>
      <c r="G159" s="24">
        <f ca="1">IF(ISNUMBER(OFFSET(INDIRECT("'"&amp;'DATA for charts'!G$5&amp;"'!$d1"),$A159-1,0)),OFFSET(INDIRECT("'"&amp;'DATA for charts'!G$5&amp;"'!$d1"),$A159-1,0),NA())</f>
        <v>3.4668000000000001</v>
      </c>
      <c r="H159" s="24">
        <f ca="1">IF(ISNUMBER(OFFSET(INDIRECT("'"&amp;'DATA for charts'!H$5&amp;"'!$d1"),$A159-1,0)),OFFSET(INDIRECT("'"&amp;'DATA for charts'!H$5&amp;"'!$d1"),$A159-1,0),NA())</f>
        <v>2.9038400000000002</v>
      </c>
      <c r="I159" s="24" t="e">
        <f ca="1">IF(ISNUMBER(OFFSET(INDIRECT("'"&amp;'DATA for charts'!I$5&amp;"'!$d1"),$A159-1,0)),OFFSET(INDIRECT("'"&amp;'DATA for charts'!I$5&amp;"'!$d1"),$A159-1,0),NA())</f>
        <v>#N/A</v>
      </c>
      <c r="J159" s="24" t="e">
        <f ca="1">IF(ISNUMBER(OFFSET(INDIRECT("'"&amp;'DATA for charts'!J$5&amp;"'!$d1"),$A159-1,0)),OFFSET(INDIRECT("'"&amp;'DATA for charts'!J$5&amp;"'!$d1"),$A159-1,0),NA())</f>
        <v>#N/A</v>
      </c>
      <c r="K159" s="24" t="e">
        <f ca="1">IF(ISNUMBER(OFFSET(INDIRECT("'"&amp;'DATA for charts'!K$5&amp;"'!$d1"),$A159-1,0)),OFFSET(INDIRECT("'"&amp;'DATA for charts'!K$5&amp;"'!$d1"),$A159-1,0),NA())</f>
        <v>#N/A</v>
      </c>
      <c r="L159" s="24" t="e">
        <f ca="1">IF(ISNUMBER(OFFSET(INDIRECT("'"&amp;'DATA for charts'!L$5&amp;"'!$d1"),$A159-1,0)),OFFSET(INDIRECT("'"&amp;'DATA for charts'!L$5&amp;"'!$d1"),$A159-1,0),NA())</f>
        <v>#N/A</v>
      </c>
      <c r="M159" s="24" t="e">
        <f ca="1">IF(ISNUMBER(OFFSET(INDIRECT("'"&amp;'DATA for charts'!M$5&amp;"'!$d1"),$A159-1,0)),OFFSET(INDIRECT("'"&amp;'DATA for charts'!M$5&amp;"'!$d1"),$A159-1,0),NA())</f>
        <v>#N/A</v>
      </c>
      <c r="N159" s="24" t="e">
        <f ca="1">IF(ISNUMBER(OFFSET(INDIRECT("'"&amp;'DATA for charts'!N$5&amp;"'!$d1"),$A159-1,0)),OFFSET(INDIRECT("'"&amp;'DATA for charts'!N$5&amp;"'!$d1"),$A159-1,0),NA())</f>
        <v>#N/A</v>
      </c>
      <c r="O159" s="24" t="e">
        <f ca="1">IF(ISNUMBER(OFFSET(INDIRECT("'"&amp;'DATA for charts'!O$5&amp;"'!$d1"),$A159-1,0)),OFFSET(INDIRECT("'"&amp;'DATA for charts'!O$5&amp;"'!$d1"),$A159-1,0),NA())</f>
        <v>#N/A</v>
      </c>
      <c r="P159" s="24" t="e">
        <f ca="1">IF(ISNUMBER(OFFSET(INDIRECT("'"&amp;'DATA for charts'!P$5&amp;"'!$d1"),$A159-1,0)),OFFSET(INDIRECT("'"&amp;'DATA for charts'!P$5&amp;"'!$d1"),$A159-1,0),NA())</f>
        <v>#N/A</v>
      </c>
      <c r="Q159" s="24" t="e">
        <f ca="1">IF(ISNUMBER(OFFSET(INDIRECT("'"&amp;'DATA for charts'!Q$5&amp;"'!$d1"),$A159-1,0)),OFFSET(INDIRECT("'"&amp;'DATA for charts'!Q$5&amp;"'!$d1"),$A159-1,0),NA())</f>
        <v>#N/A</v>
      </c>
      <c r="R159" s="24" t="e">
        <f ca="1">IF(ISNUMBER(OFFSET(INDIRECT("'"&amp;'DATA for charts'!R$5&amp;"'!$d1"),$A159-1,0)),OFFSET(INDIRECT("'"&amp;'DATA for charts'!R$5&amp;"'!$d1"),$A159-1,0),NA())</f>
        <v>#N/A</v>
      </c>
      <c r="S159" s="24" t="e">
        <f ca="1">IF(ISNUMBER(OFFSET(INDIRECT("'"&amp;'DATA for charts'!S$5&amp;"'!$d1"),$A159-1,0)),OFFSET(INDIRECT("'"&amp;'DATA for charts'!S$5&amp;"'!$d1"),$A159-1,0),NA())</f>
        <v>#N/A</v>
      </c>
      <c r="T159" s="22" t="e">
        <f t="shared" ca="1" si="234"/>
        <v>#N/A</v>
      </c>
      <c r="U159" s="22" t="e">
        <f t="shared" ca="1" si="235"/>
        <v>#N/A</v>
      </c>
      <c r="V159" s="22" t="e">
        <f t="shared" ca="1" si="236"/>
        <v>#N/A</v>
      </c>
      <c r="W159" s="20"/>
      <c r="X159" s="148" t="s">
        <v>596</v>
      </c>
      <c r="Y159" s="24">
        <f t="shared" ref="Y159:AO159" ca="1" si="249">IF(AND(ISNUMBER(C284),ISNUMBER(C282)),C284-C282,NA())</f>
        <v>0.44199999999999973</v>
      </c>
      <c r="Z159" s="24">
        <f t="shared" ca="1" si="249"/>
        <v>-0.31975300000000084</v>
      </c>
      <c r="AA159" s="24">
        <f t="shared" ca="1" si="249"/>
        <v>0.15399999999999991</v>
      </c>
      <c r="AB159" s="24">
        <f t="shared" ca="1" si="249"/>
        <v>0.21988280365222312</v>
      </c>
      <c r="AC159" s="24">
        <f t="shared" ca="1" si="249"/>
        <v>0.20300000000000029</v>
      </c>
      <c r="AD159" s="24">
        <f t="shared" ca="1" si="249"/>
        <v>0.21407942030165028</v>
      </c>
      <c r="AE159" s="24" t="e">
        <f t="shared" ca="1" si="249"/>
        <v>#N/A</v>
      </c>
      <c r="AF159" s="24" t="e">
        <f t="shared" ca="1" si="249"/>
        <v>#N/A</v>
      </c>
      <c r="AG159" s="24" t="e">
        <f t="shared" ca="1" si="249"/>
        <v>#N/A</v>
      </c>
      <c r="AH159" s="24" t="e">
        <f t="shared" ca="1" si="249"/>
        <v>#N/A</v>
      </c>
      <c r="AI159" s="24" t="e">
        <f t="shared" ca="1" si="249"/>
        <v>#N/A</v>
      </c>
      <c r="AJ159" s="24" t="e">
        <f t="shared" ca="1" si="249"/>
        <v>#N/A</v>
      </c>
      <c r="AK159" s="24" t="e">
        <f t="shared" ca="1" si="249"/>
        <v>#N/A</v>
      </c>
      <c r="AL159" s="24" t="e">
        <f t="shared" ca="1" si="249"/>
        <v>#N/A</v>
      </c>
      <c r="AM159" s="24" t="e">
        <f t="shared" ca="1" si="249"/>
        <v>#N/A</v>
      </c>
      <c r="AN159" s="24" t="e">
        <f t="shared" ca="1" si="249"/>
        <v>#N/A</v>
      </c>
      <c r="AO159" s="24" t="e">
        <f t="shared" ca="1" si="249"/>
        <v>#N/A</v>
      </c>
      <c r="AP159" s="24" t="e">
        <f ca="1">MIN(Y159:AN159)</f>
        <v>#N/A</v>
      </c>
      <c r="AQ159" s="24" t="e">
        <f ca="1">MAX(Y159:AN159)</f>
        <v>#N/A</v>
      </c>
    </row>
    <row r="160" spans="1:43" s="1" customFormat="1" ht="51">
      <c r="A160" s="220">
        <f>A8</f>
        <v>0</v>
      </c>
      <c r="B160" s="146"/>
      <c r="C160" s="22" t="str">
        <f t="shared" ref="C160:S160" ca="1" si="250">C8</f>
        <v>BSIMAC</v>
      </c>
      <c r="D160" s="22" t="str">
        <f t="shared" ca="1" si="250"/>
        <v>CSE</v>
      </c>
      <c r="E160" s="22" t="str">
        <f t="shared" ca="1" si="250"/>
        <v>DeST</v>
      </c>
      <c r="F160" s="22" t="str">
        <f t="shared" ca="1" si="250"/>
        <v>EnergyPlus</v>
      </c>
      <c r="G160" s="22" t="str">
        <f t="shared" ca="1" si="250"/>
        <v>ESP-r</v>
      </c>
      <c r="H160" s="22" t="str">
        <f t="shared" ca="1" si="250"/>
        <v>TRNSYS</v>
      </c>
      <c r="I160" s="22" t="str">
        <f t="shared" ca="1" si="250"/>
        <v>TestSpec-Alt</v>
      </c>
      <c r="J160" s="22">
        <f t="shared" ca="1" si="250"/>
        <v>0</v>
      </c>
      <c r="K160" s="22">
        <f t="shared" ca="1" si="250"/>
        <v>0</v>
      </c>
      <c r="L160" s="22">
        <f t="shared" ca="1" si="250"/>
        <v>0</v>
      </c>
      <c r="M160" s="22">
        <f t="shared" ca="1" si="250"/>
        <v>0</v>
      </c>
      <c r="N160" s="22">
        <f t="shared" ca="1" si="250"/>
        <v>0</v>
      </c>
      <c r="O160" s="22">
        <f t="shared" ca="1" si="250"/>
        <v>0</v>
      </c>
      <c r="P160" s="22">
        <f t="shared" ca="1" si="250"/>
        <v>0</v>
      </c>
      <c r="Q160" s="22">
        <f t="shared" ca="1" si="250"/>
        <v>0</v>
      </c>
      <c r="R160" s="22">
        <f t="shared" ca="1" si="250"/>
        <v>0</v>
      </c>
      <c r="S160" s="22" t="str">
        <f t="shared" ca="1" si="250"/>
        <v>Tested Prg</v>
      </c>
      <c r="T160" s="23" t="s">
        <v>13</v>
      </c>
      <c r="U160" s="23" t="s">
        <v>13</v>
      </c>
      <c r="V160" s="23" t="s">
        <v>137</v>
      </c>
      <c r="W160" s="20"/>
      <c r="X160" s="148" t="s">
        <v>597</v>
      </c>
      <c r="Y160" s="24">
        <f t="shared" ref="Y160:AO160" ca="1" si="251">IF(AND(ISNUMBER(C285),ISNUMBER(C284)),C285-C284,NA())</f>
        <v>-0.42899999999999983</v>
      </c>
      <c r="Z160" s="24">
        <f t="shared" ca="1" si="251"/>
        <v>-0.39485599999999899</v>
      </c>
      <c r="AA160" s="24">
        <f t="shared" ca="1" si="251"/>
        <v>-0.375</v>
      </c>
      <c r="AB160" s="24">
        <f t="shared" ca="1" si="251"/>
        <v>-0.47881158287033365</v>
      </c>
      <c r="AC160" s="24">
        <f t="shared" ca="1" si="251"/>
        <v>-0.60499999999999998</v>
      </c>
      <c r="AD160" s="24">
        <f t="shared" ca="1" si="251"/>
        <v>-0.54103492736817005</v>
      </c>
      <c r="AE160" s="24" t="e">
        <f t="shared" ca="1" si="251"/>
        <v>#N/A</v>
      </c>
      <c r="AF160" s="24" t="e">
        <f t="shared" ca="1" si="251"/>
        <v>#N/A</v>
      </c>
      <c r="AG160" s="24" t="e">
        <f t="shared" ca="1" si="251"/>
        <v>#N/A</v>
      </c>
      <c r="AH160" s="24" t="e">
        <f t="shared" ca="1" si="251"/>
        <v>#N/A</v>
      </c>
      <c r="AI160" s="24" t="e">
        <f t="shared" ca="1" si="251"/>
        <v>#N/A</v>
      </c>
      <c r="AJ160" s="24" t="e">
        <f t="shared" ca="1" si="251"/>
        <v>#N/A</v>
      </c>
      <c r="AK160" s="24" t="e">
        <f t="shared" ca="1" si="251"/>
        <v>#N/A</v>
      </c>
      <c r="AL160" s="24" t="e">
        <f t="shared" ca="1" si="251"/>
        <v>#N/A</v>
      </c>
      <c r="AM160" s="24" t="e">
        <f t="shared" ca="1" si="251"/>
        <v>#N/A</v>
      </c>
      <c r="AN160" s="24" t="e">
        <f t="shared" ca="1" si="251"/>
        <v>#N/A</v>
      </c>
      <c r="AO160" s="24" t="e">
        <f t="shared" ca="1" si="251"/>
        <v>#N/A</v>
      </c>
      <c r="AP160" s="24" t="e">
        <f ca="1">MIN(Y160:AN160)</f>
        <v>#N/A</v>
      </c>
      <c r="AQ160" s="24" t="e">
        <f ca="1">MAX(Y160:AN160)</f>
        <v>#N/A</v>
      </c>
    </row>
    <row r="161" spans="1:43" s="1" customFormat="1" ht="38.25">
      <c r="A161" s="220">
        <v>99</v>
      </c>
      <c r="B161" s="148" t="s">
        <v>395</v>
      </c>
      <c r="C161" s="24" t="e">
        <f ca="1">IF(ISNUMBER(OFFSET(INDIRECT("'"&amp;'DATA for charts'!C$5&amp;"'!$d1"),$A161-1,0)),OFFSET(INDIRECT("'"&amp;'DATA for charts'!C$5&amp;"'!$d1"),$A161-1,0),NA())</f>
        <v>#N/A</v>
      </c>
      <c r="D161" s="24">
        <f ca="1">IF(ISNUMBER(OFFSET(INDIRECT("'"&amp;'DATA for charts'!D$5&amp;"'!$d1"),$A161-1,0)),OFFSET(INDIRECT("'"&amp;'DATA for charts'!D$5&amp;"'!$d1"),$A161-1,0),NA())</f>
        <v>7.270835660587271</v>
      </c>
      <c r="E161" s="24">
        <f ca="1">IF(ISNUMBER(OFFSET(INDIRECT("'"&amp;'DATA for charts'!E$5&amp;"'!$d1"),$A161-1,0)),OFFSET(INDIRECT("'"&amp;'DATA for charts'!E$5&amp;"'!$d1"),$A161-1,0),NA())</f>
        <v>6.6980000000000004</v>
      </c>
      <c r="F161" s="24">
        <f ca="1">IF(ISNUMBER(OFFSET(INDIRECT("'"&amp;'DATA for charts'!F$5&amp;"'!$d1"),$A161-1,0)),OFFSET(INDIRECT("'"&amp;'DATA for charts'!F$5&amp;"'!$d1"),$A161-1,0),NA())</f>
        <v>7.5215444241216609</v>
      </c>
      <c r="G161" s="24">
        <f ca="1">IF(ISNUMBER(OFFSET(INDIRECT("'"&amp;'DATA for charts'!G$5&amp;"'!$d1"),$A161-1,0)),OFFSET(INDIRECT("'"&amp;'DATA for charts'!G$5&amp;"'!$d1"),$A161-1,0),NA())</f>
        <v>7.3086000000000002</v>
      </c>
      <c r="H161" s="24">
        <f ca="1">IF(ISNUMBER(OFFSET(INDIRECT("'"&amp;'DATA for charts'!H$5&amp;"'!$d1"),$A161-1,0)),OFFSET(INDIRECT("'"&amp;'DATA for charts'!H$5&amp;"'!$d1"),$A161-1,0),NA())</f>
        <v>7.2885</v>
      </c>
      <c r="I161" s="24" t="e">
        <f ca="1">IF(ISNUMBER(OFFSET(INDIRECT("'"&amp;'DATA for charts'!I$5&amp;"'!$d1"),$A161-1,0)),OFFSET(INDIRECT("'"&amp;'DATA for charts'!I$5&amp;"'!$d1"),$A161-1,0),NA())</f>
        <v>#N/A</v>
      </c>
      <c r="J161" s="24" t="e">
        <f ca="1">IF(ISNUMBER(OFFSET(INDIRECT("'"&amp;'DATA for charts'!J$5&amp;"'!$d1"),$A161-1,0)),OFFSET(INDIRECT("'"&amp;'DATA for charts'!J$5&amp;"'!$d1"),$A161-1,0),NA())</f>
        <v>#N/A</v>
      </c>
      <c r="K161" s="24" t="e">
        <f ca="1">IF(ISNUMBER(OFFSET(INDIRECT("'"&amp;'DATA for charts'!K$5&amp;"'!$d1"),$A161-1,0)),OFFSET(INDIRECT("'"&amp;'DATA for charts'!K$5&amp;"'!$d1"),$A161-1,0),NA())</f>
        <v>#N/A</v>
      </c>
      <c r="L161" s="24" t="e">
        <f ca="1">IF(ISNUMBER(OFFSET(INDIRECT("'"&amp;'DATA for charts'!L$5&amp;"'!$d1"),$A161-1,0)),OFFSET(INDIRECT("'"&amp;'DATA for charts'!L$5&amp;"'!$d1"),$A161-1,0),NA())</f>
        <v>#N/A</v>
      </c>
      <c r="M161" s="24" t="e">
        <f ca="1">IF(ISNUMBER(OFFSET(INDIRECT("'"&amp;'DATA for charts'!M$5&amp;"'!$d1"),$A161-1,0)),OFFSET(INDIRECT("'"&amp;'DATA for charts'!M$5&amp;"'!$d1"),$A161-1,0),NA())</f>
        <v>#N/A</v>
      </c>
      <c r="N161" s="24" t="e">
        <f ca="1">IF(ISNUMBER(OFFSET(INDIRECT("'"&amp;'DATA for charts'!N$5&amp;"'!$d1"),$A161-1,0)),OFFSET(INDIRECT("'"&amp;'DATA for charts'!N$5&amp;"'!$d1"),$A161-1,0),NA())</f>
        <v>#N/A</v>
      </c>
      <c r="O161" s="24" t="e">
        <f ca="1">IF(ISNUMBER(OFFSET(INDIRECT("'"&amp;'DATA for charts'!O$5&amp;"'!$d1"),$A161-1,0)),OFFSET(INDIRECT("'"&amp;'DATA for charts'!O$5&amp;"'!$d1"),$A161-1,0),NA())</f>
        <v>#N/A</v>
      </c>
      <c r="P161" s="24" t="e">
        <f ca="1">IF(ISNUMBER(OFFSET(INDIRECT("'"&amp;'DATA for charts'!P$5&amp;"'!$d1"),$A161-1,0)),OFFSET(INDIRECT("'"&amp;'DATA for charts'!P$5&amp;"'!$d1"),$A161-1,0),NA())</f>
        <v>#N/A</v>
      </c>
      <c r="Q161" s="24" t="e">
        <f ca="1">IF(ISNUMBER(OFFSET(INDIRECT("'"&amp;'DATA for charts'!Q$5&amp;"'!$d1"),$A161-1,0)),OFFSET(INDIRECT("'"&amp;'DATA for charts'!Q$5&amp;"'!$d1"),$A161-1,0),NA())</f>
        <v>#N/A</v>
      </c>
      <c r="R161" s="24" t="e">
        <f ca="1">IF(ISNUMBER(OFFSET(INDIRECT("'"&amp;'DATA for charts'!R$5&amp;"'!$d1"),$A161-1,0)),OFFSET(INDIRECT("'"&amp;'DATA for charts'!R$5&amp;"'!$d1"),$A161-1,0),NA())</f>
        <v>#N/A</v>
      </c>
      <c r="S161" s="24" t="e">
        <f ca="1">IF(ISNUMBER(OFFSET(INDIRECT("'"&amp;'DATA for charts'!S$5&amp;"'!$d1"),$A161-1,0)),OFFSET(INDIRECT("'"&amp;'DATA for charts'!S$5&amp;"'!$d1"),$A161-1,0),NA())</f>
        <v>#N/A</v>
      </c>
      <c r="T161" s="22" t="e">
        <f t="shared" ref="T161:T166" ca="1" si="252">MIN(C161:J161)</f>
        <v>#N/A</v>
      </c>
      <c r="U161" s="22" t="e">
        <f t="shared" ref="U161:U166" ca="1" si="253">MAX(C161:J161)</f>
        <v>#N/A</v>
      </c>
      <c r="V161" s="22" t="e">
        <f t="shared" ref="V161:V166" ca="1" si="254">AVERAGE(C161:J161)</f>
        <v>#N/A</v>
      </c>
      <c r="W161" s="20"/>
      <c r="Y161" s="24"/>
      <c r="Z161" s="24"/>
      <c r="AA161" s="24"/>
      <c r="AB161" s="24"/>
      <c r="AC161" s="24"/>
      <c r="AD161" s="24"/>
      <c r="AE161" s="24"/>
      <c r="AF161" s="24"/>
      <c r="AG161" s="24"/>
      <c r="AH161" s="24"/>
      <c r="AI161" s="24"/>
      <c r="AJ161" s="24"/>
      <c r="AK161" s="24"/>
      <c r="AL161" s="24"/>
      <c r="AM161" s="24"/>
      <c r="AN161" s="24"/>
      <c r="AO161" s="24"/>
      <c r="AP161" s="24"/>
      <c r="AQ161" s="24"/>
    </row>
    <row r="162" spans="1:43" s="1" customFormat="1" ht="63.75">
      <c r="A162" s="220">
        <f t="shared" ref="A162:A166" si="255">A161+1</f>
        <v>100</v>
      </c>
      <c r="B162" s="148" t="s">
        <v>396</v>
      </c>
      <c r="C162" s="24" t="e">
        <f ca="1">IF(ISNUMBER(OFFSET(INDIRECT("'"&amp;'DATA for charts'!C$5&amp;"'!$d1"),$A162-1,0)),OFFSET(INDIRECT("'"&amp;'DATA for charts'!C$5&amp;"'!$d1"),$A162-1,0),NA())</f>
        <v>#N/A</v>
      </c>
      <c r="D162" s="24">
        <f ca="1">IF(ISNUMBER(OFFSET(INDIRECT("'"&amp;'DATA for charts'!D$5&amp;"'!$d1"),$A162-1,0)),OFFSET(INDIRECT("'"&amp;'DATA for charts'!D$5&amp;"'!$d1"),$A162-1,0),NA())</f>
        <v>4.9963390601791149</v>
      </c>
      <c r="E162" s="24">
        <f ca="1">IF(ISNUMBER(OFFSET(INDIRECT("'"&amp;'DATA for charts'!E$5&amp;"'!$d1"),$A162-1,0)),OFFSET(INDIRECT("'"&amp;'DATA for charts'!E$5&amp;"'!$d1"),$A162-1,0),NA())</f>
        <v>4.2149999999999999</v>
      </c>
      <c r="F162" s="24">
        <f ca="1">IF(ISNUMBER(OFFSET(INDIRECT("'"&amp;'DATA for charts'!F$5&amp;"'!$d1"),$A162-1,0)),OFFSET(INDIRECT("'"&amp;'DATA for charts'!F$5&amp;"'!$d1"),$A162-1,0),NA())</f>
        <v>5.1829213181912408</v>
      </c>
      <c r="G162" s="24">
        <f ca="1">IF(ISNUMBER(OFFSET(INDIRECT("'"&amp;'DATA for charts'!G$5&amp;"'!$d1"),$A162-1,0)),OFFSET(INDIRECT("'"&amp;'DATA for charts'!G$5&amp;"'!$d1"),$A162-1,0),NA())</f>
        <v>5.2058</v>
      </c>
      <c r="H162" s="24">
        <f ca="1">IF(ISNUMBER(OFFSET(INDIRECT("'"&amp;'DATA for charts'!H$5&amp;"'!$d1"),$A162-1,0)),OFFSET(INDIRECT("'"&amp;'DATA for charts'!H$5&amp;"'!$d1"),$A162-1,0),NA())</f>
        <v>4.8081300000000002</v>
      </c>
      <c r="I162" s="24" t="e">
        <f ca="1">IF(ISNUMBER(OFFSET(INDIRECT("'"&amp;'DATA for charts'!I$5&amp;"'!$d1"),$A162-1,0)),OFFSET(INDIRECT("'"&amp;'DATA for charts'!I$5&amp;"'!$d1"),$A162-1,0),NA())</f>
        <v>#N/A</v>
      </c>
      <c r="J162" s="24" t="e">
        <f ca="1">IF(ISNUMBER(OFFSET(INDIRECT("'"&amp;'DATA for charts'!J$5&amp;"'!$d1"),$A162-1,0)),OFFSET(INDIRECT("'"&amp;'DATA for charts'!J$5&amp;"'!$d1"),$A162-1,0),NA())</f>
        <v>#N/A</v>
      </c>
      <c r="K162" s="24" t="e">
        <f ca="1">IF(ISNUMBER(OFFSET(INDIRECT("'"&amp;'DATA for charts'!K$5&amp;"'!$d1"),$A162-1,0)),OFFSET(INDIRECT("'"&amp;'DATA for charts'!K$5&amp;"'!$d1"),$A162-1,0),NA())</f>
        <v>#N/A</v>
      </c>
      <c r="L162" s="24" t="e">
        <f ca="1">IF(ISNUMBER(OFFSET(INDIRECT("'"&amp;'DATA for charts'!L$5&amp;"'!$d1"),$A162-1,0)),OFFSET(INDIRECT("'"&amp;'DATA for charts'!L$5&amp;"'!$d1"),$A162-1,0),NA())</f>
        <v>#N/A</v>
      </c>
      <c r="M162" s="24" t="e">
        <f ca="1">IF(ISNUMBER(OFFSET(INDIRECT("'"&amp;'DATA for charts'!M$5&amp;"'!$d1"),$A162-1,0)),OFFSET(INDIRECT("'"&amp;'DATA for charts'!M$5&amp;"'!$d1"),$A162-1,0),NA())</f>
        <v>#N/A</v>
      </c>
      <c r="N162" s="24" t="e">
        <f ca="1">IF(ISNUMBER(OFFSET(INDIRECT("'"&amp;'DATA for charts'!N$5&amp;"'!$d1"),$A162-1,0)),OFFSET(INDIRECT("'"&amp;'DATA for charts'!N$5&amp;"'!$d1"),$A162-1,0),NA())</f>
        <v>#N/A</v>
      </c>
      <c r="O162" s="24" t="e">
        <f ca="1">IF(ISNUMBER(OFFSET(INDIRECT("'"&amp;'DATA for charts'!O$5&amp;"'!$d1"),$A162-1,0)),OFFSET(INDIRECT("'"&amp;'DATA for charts'!O$5&amp;"'!$d1"),$A162-1,0),NA())</f>
        <v>#N/A</v>
      </c>
      <c r="P162" s="24" t="e">
        <f ca="1">IF(ISNUMBER(OFFSET(INDIRECT("'"&amp;'DATA for charts'!P$5&amp;"'!$d1"),$A162-1,0)),OFFSET(INDIRECT("'"&amp;'DATA for charts'!P$5&amp;"'!$d1"),$A162-1,0),NA())</f>
        <v>#N/A</v>
      </c>
      <c r="Q162" s="24" t="e">
        <f ca="1">IF(ISNUMBER(OFFSET(INDIRECT("'"&amp;'DATA for charts'!Q$5&amp;"'!$d1"),$A162-1,0)),OFFSET(INDIRECT("'"&amp;'DATA for charts'!Q$5&amp;"'!$d1"),$A162-1,0),NA())</f>
        <v>#N/A</v>
      </c>
      <c r="R162" s="24" t="e">
        <f ca="1">IF(ISNUMBER(OFFSET(INDIRECT("'"&amp;'DATA for charts'!R$5&amp;"'!$d1"),$A162-1,0)),OFFSET(INDIRECT("'"&amp;'DATA for charts'!R$5&amp;"'!$d1"),$A162-1,0),NA())</f>
        <v>#N/A</v>
      </c>
      <c r="S162" s="24" t="e">
        <f ca="1">IF(ISNUMBER(OFFSET(INDIRECT("'"&amp;'DATA for charts'!S$5&amp;"'!$d1"),$A162-1,0)),OFFSET(INDIRECT("'"&amp;'DATA for charts'!S$5&amp;"'!$d1"),$A162-1,0),NA())</f>
        <v>#N/A</v>
      </c>
      <c r="T162" s="22" t="e">
        <f t="shared" ca="1" si="252"/>
        <v>#N/A</v>
      </c>
      <c r="U162" s="22" t="e">
        <f t="shared" ca="1" si="253"/>
        <v>#N/A</v>
      </c>
      <c r="V162" s="22" t="e">
        <f t="shared" ca="1" si="254"/>
        <v>#N/A</v>
      </c>
      <c r="W162" s="20"/>
      <c r="X162" s="148" t="s">
        <v>533</v>
      </c>
      <c r="Y162" s="24">
        <f t="shared" ref="Y162:AO162" ca="1" si="256">IF(AND(ISNUMBER(C286),ISNUMBER(C282)),C286-C282,NA())</f>
        <v>0.11899999999999977</v>
      </c>
      <c r="Z162" s="24">
        <f t="shared" ca="1" si="256"/>
        <v>0</v>
      </c>
      <c r="AA162" s="24">
        <f t="shared" ca="1" si="256"/>
        <v>0</v>
      </c>
      <c r="AB162" s="24">
        <f t="shared" ca="1" si="256"/>
        <v>-4.8523556752710917E-4</v>
      </c>
      <c r="AC162" s="24">
        <f t="shared" ca="1" si="256"/>
        <v>-4.9999999999998934E-3</v>
      </c>
      <c r="AD162" s="24">
        <f t="shared" ca="1" si="256"/>
        <v>-2.4478403727199449E-3</v>
      </c>
      <c r="AE162" s="24" t="e">
        <f t="shared" ca="1" si="256"/>
        <v>#N/A</v>
      </c>
      <c r="AF162" s="24" t="e">
        <f t="shared" ca="1" si="256"/>
        <v>#N/A</v>
      </c>
      <c r="AG162" s="24" t="e">
        <f t="shared" ca="1" si="256"/>
        <v>#N/A</v>
      </c>
      <c r="AH162" s="24" t="e">
        <f t="shared" ca="1" si="256"/>
        <v>#N/A</v>
      </c>
      <c r="AI162" s="24" t="e">
        <f t="shared" ca="1" si="256"/>
        <v>#N/A</v>
      </c>
      <c r="AJ162" s="24" t="e">
        <f t="shared" ca="1" si="256"/>
        <v>#N/A</v>
      </c>
      <c r="AK162" s="24" t="e">
        <f t="shared" ca="1" si="256"/>
        <v>#N/A</v>
      </c>
      <c r="AL162" s="24" t="e">
        <f t="shared" ca="1" si="256"/>
        <v>#N/A</v>
      </c>
      <c r="AM162" s="24" t="e">
        <f t="shared" ca="1" si="256"/>
        <v>#N/A</v>
      </c>
      <c r="AN162" s="24" t="e">
        <f t="shared" ca="1" si="256"/>
        <v>#N/A</v>
      </c>
      <c r="AO162" s="24" t="e">
        <f t="shared" ca="1" si="256"/>
        <v>#N/A</v>
      </c>
      <c r="AP162" s="24" t="e">
        <f ca="1">MIN(Y162:AN162)</f>
        <v>#N/A</v>
      </c>
      <c r="AQ162" s="24" t="e">
        <f ca="1">MAX(Y162:AN162)</f>
        <v>#N/A</v>
      </c>
    </row>
    <row r="163" spans="1:43" s="1" customFormat="1" ht="63.75">
      <c r="A163" s="220">
        <f t="shared" si="255"/>
        <v>101</v>
      </c>
      <c r="B163" s="148" t="s">
        <v>397</v>
      </c>
      <c r="C163" s="24" t="e">
        <f ca="1">IF(ISNUMBER(OFFSET(INDIRECT("'"&amp;'DATA for charts'!C$5&amp;"'!$d1"),$A163-1,0)),OFFSET(INDIRECT("'"&amp;'DATA for charts'!C$5&amp;"'!$d1"),$A163-1,0),NA())</f>
        <v>#N/A</v>
      </c>
      <c r="D163" s="24">
        <f ca="1">IF(ISNUMBER(OFFSET(INDIRECT("'"&amp;'DATA for charts'!D$5&amp;"'!$d1"),$A163-1,0)),OFFSET(INDIRECT("'"&amp;'DATA for charts'!D$5&amp;"'!$d1"),$A163-1,0),NA())</f>
        <v>5.6097114380102502</v>
      </c>
      <c r="E163" s="24">
        <f ca="1">IF(ISNUMBER(OFFSET(INDIRECT("'"&amp;'DATA for charts'!E$5&amp;"'!$d1"),$A163-1,0)),OFFSET(INDIRECT("'"&amp;'DATA for charts'!E$5&amp;"'!$d1"),$A163-1,0),NA())</f>
        <v>5.31</v>
      </c>
      <c r="F163" s="24">
        <f ca="1">IF(ISNUMBER(OFFSET(INDIRECT("'"&amp;'DATA for charts'!F$5&amp;"'!$d1"),$A163-1,0)),OFFSET(INDIRECT("'"&amp;'DATA for charts'!F$5&amp;"'!$d1"),$A163-1,0),NA())</f>
        <v>5.7425337521841113</v>
      </c>
      <c r="G163" s="24">
        <f ca="1">IF(ISNUMBER(OFFSET(INDIRECT("'"&amp;'DATA for charts'!G$5&amp;"'!$d1"),$A163-1,0)),OFFSET(INDIRECT("'"&amp;'DATA for charts'!G$5&amp;"'!$d1"),$A163-1,0),NA())</f>
        <v>5.3205999999999998</v>
      </c>
      <c r="H163" s="24">
        <f ca="1">IF(ISNUMBER(OFFSET(INDIRECT("'"&amp;'DATA for charts'!H$5&amp;"'!$d1"),$A163-1,0)),OFFSET(INDIRECT("'"&amp;'DATA for charts'!H$5&amp;"'!$d1"),$A163-1,0),NA())</f>
        <v>5.4612400000000001</v>
      </c>
      <c r="I163" s="24" t="e">
        <f ca="1">IF(ISNUMBER(OFFSET(INDIRECT("'"&amp;'DATA for charts'!I$5&amp;"'!$d1"),$A163-1,0)),OFFSET(INDIRECT("'"&amp;'DATA for charts'!I$5&amp;"'!$d1"),$A163-1,0),NA())</f>
        <v>#N/A</v>
      </c>
      <c r="J163" s="24" t="e">
        <f ca="1">IF(ISNUMBER(OFFSET(INDIRECT("'"&amp;'DATA for charts'!J$5&amp;"'!$d1"),$A163-1,0)),OFFSET(INDIRECT("'"&amp;'DATA for charts'!J$5&amp;"'!$d1"),$A163-1,0),NA())</f>
        <v>#N/A</v>
      </c>
      <c r="K163" s="24" t="e">
        <f ca="1">IF(ISNUMBER(OFFSET(INDIRECT("'"&amp;'DATA for charts'!K$5&amp;"'!$d1"),$A163-1,0)),OFFSET(INDIRECT("'"&amp;'DATA for charts'!K$5&amp;"'!$d1"),$A163-1,0),NA())</f>
        <v>#N/A</v>
      </c>
      <c r="L163" s="24" t="e">
        <f ca="1">IF(ISNUMBER(OFFSET(INDIRECT("'"&amp;'DATA for charts'!L$5&amp;"'!$d1"),$A163-1,0)),OFFSET(INDIRECT("'"&amp;'DATA for charts'!L$5&amp;"'!$d1"),$A163-1,0),NA())</f>
        <v>#N/A</v>
      </c>
      <c r="M163" s="24" t="e">
        <f ca="1">IF(ISNUMBER(OFFSET(INDIRECT("'"&amp;'DATA for charts'!M$5&amp;"'!$d1"),$A163-1,0)),OFFSET(INDIRECT("'"&amp;'DATA for charts'!M$5&amp;"'!$d1"),$A163-1,0),NA())</f>
        <v>#N/A</v>
      </c>
      <c r="N163" s="24" t="e">
        <f ca="1">IF(ISNUMBER(OFFSET(INDIRECT("'"&amp;'DATA for charts'!N$5&amp;"'!$d1"),$A163-1,0)),OFFSET(INDIRECT("'"&amp;'DATA for charts'!N$5&amp;"'!$d1"),$A163-1,0),NA())</f>
        <v>#N/A</v>
      </c>
      <c r="O163" s="24" t="e">
        <f ca="1">IF(ISNUMBER(OFFSET(INDIRECT("'"&amp;'DATA for charts'!O$5&amp;"'!$d1"),$A163-1,0)),OFFSET(INDIRECT("'"&amp;'DATA for charts'!O$5&amp;"'!$d1"),$A163-1,0),NA())</f>
        <v>#N/A</v>
      </c>
      <c r="P163" s="24" t="e">
        <f ca="1">IF(ISNUMBER(OFFSET(INDIRECT("'"&amp;'DATA for charts'!P$5&amp;"'!$d1"),$A163-1,0)),OFFSET(INDIRECT("'"&amp;'DATA for charts'!P$5&amp;"'!$d1"),$A163-1,0),NA())</f>
        <v>#N/A</v>
      </c>
      <c r="Q163" s="24" t="e">
        <f ca="1">IF(ISNUMBER(OFFSET(INDIRECT("'"&amp;'DATA for charts'!Q$5&amp;"'!$d1"),$A163-1,0)),OFFSET(INDIRECT("'"&amp;'DATA for charts'!Q$5&amp;"'!$d1"),$A163-1,0),NA())</f>
        <v>#N/A</v>
      </c>
      <c r="R163" s="24" t="e">
        <f ca="1">IF(ISNUMBER(OFFSET(INDIRECT("'"&amp;'DATA for charts'!R$5&amp;"'!$d1"),$A163-1,0)),OFFSET(INDIRECT("'"&amp;'DATA for charts'!R$5&amp;"'!$d1"),$A163-1,0),NA())</f>
        <v>#N/A</v>
      </c>
      <c r="S163" s="24" t="e">
        <f ca="1">IF(ISNUMBER(OFFSET(INDIRECT("'"&amp;'DATA for charts'!S$5&amp;"'!$d1"),$A163-1,0)),OFFSET(INDIRECT("'"&amp;'DATA for charts'!S$5&amp;"'!$d1"),$A163-1,0),NA())</f>
        <v>#N/A</v>
      </c>
      <c r="T163" s="22" t="e">
        <f t="shared" ca="1" si="252"/>
        <v>#N/A</v>
      </c>
      <c r="U163" s="22" t="e">
        <f t="shared" ca="1" si="253"/>
        <v>#N/A</v>
      </c>
      <c r="V163" s="22" t="e">
        <f t="shared" ca="1" si="254"/>
        <v>#N/A</v>
      </c>
      <c r="W163" s="20"/>
      <c r="X163" s="148" t="s">
        <v>534</v>
      </c>
      <c r="Y163" s="24">
        <f t="shared" ref="Y163:AO163" ca="1" si="257">IF(AND(ISNUMBER(C287),ISNUMBER(C282)),C287-C282,NA())</f>
        <v>-0.67300000000000004</v>
      </c>
      <c r="Z163" s="24">
        <f t="shared" ca="1" si="257"/>
        <v>-1.0129329999999999</v>
      </c>
      <c r="AA163" s="24">
        <f t="shared" ca="1" si="257"/>
        <v>-0.50200000000000022</v>
      </c>
      <c r="AB163" s="24">
        <f t="shared" ca="1" si="257"/>
        <v>-0.65291908710168833</v>
      </c>
      <c r="AC163" s="24">
        <f t="shared" ca="1" si="257"/>
        <v>-0.69399999999999995</v>
      </c>
      <c r="AD163" s="24">
        <f t="shared" ca="1" si="257"/>
        <v>-0.70368320888943003</v>
      </c>
      <c r="AE163" s="24" t="e">
        <f t="shared" ca="1" si="257"/>
        <v>#N/A</v>
      </c>
      <c r="AF163" s="24" t="e">
        <f t="shared" ca="1" si="257"/>
        <v>#N/A</v>
      </c>
      <c r="AG163" s="24" t="e">
        <f t="shared" ca="1" si="257"/>
        <v>#N/A</v>
      </c>
      <c r="AH163" s="24" t="e">
        <f t="shared" ca="1" si="257"/>
        <v>#N/A</v>
      </c>
      <c r="AI163" s="24" t="e">
        <f t="shared" ca="1" si="257"/>
        <v>#N/A</v>
      </c>
      <c r="AJ163" s="24" t="e">
        <f t="shared" ca="1" si="257"/>
        <v>#N/A</v>
      </c>
      <c r="AK163" s="24" t="e">
        <f t="shared" ca="1" si="257"/>
        <v>#N/A</v>
      </c>
      <c r="AL163" s="24" t="e">
        <f t="shared" ca="1" si="257"/>
        <v>#N/A</v>
      </c>
      <c r="AM163" s="24" t="e">
        <f t="shared" ca="1" si="257"/>
        <v>#N/A</v>
      </c>
      <c r="AN163" s="24" t="e">
        <f t="shared" ca="1" si="257"/>
        <v>#N/A</v>
      </c>
      <c r="AO163" s="24" t="e">
        <f t="shared" ca="1" si="257"/>
        <v>#N/A</v>
      </c>
      <c r="AP163" s="24" t="e">
        <f ca="1">MIN(Y163:AN163)</f>
        <v>#N/A</v>
      </c>
      <c r="AQ163" s="24" t="e">
        <f ca="1">MAX(Y163:AN163)</f>
        <v>#N/A</v>
      </c>
    </row>
    <row r="164" spans="1:43" s="1" customFormat="1" ht="51">
      <c r="A164" s="220">
        <f t="shared" si="255"/>
        <v>102</v>
      </c>
      <c r="B164" s="148" t="s">
        <v>398</v>
      </c>
      <c r="C164" s="24" t="e">
        <f ca="1">IF(ISNUMBER(OFFSET(INDIRECT("'"&amp;'DATA for charts'!C$5&amp;"'!$d1"),$A164-1,0)),OFFSET(INDIRECT("'"&amp;'DATA for charts'!C$5&amp;"'!$d1"),$A164-1,0),NA())</f>
        <v>#N/A</v>
      </c>
      <c r="D164" s="24">
        <f ca="1">IF(ISNUMBER(OFFSET(INDIRECT("'"&amp;'DATA for charts'!D$5&amp;"'!$d1"),$A164-1,0)),OFFSET(INDIRECT("'"&amp;'DATA for charts'!D$5&amp;"'!$d1"),$A164-1,0),NA())</f>
        <v>5.0550593107580699</v>
      </c>
      <c r="E164" s="24">
        <f ca="1">IF(ISNUMBER(OFFSET(INDIRECT("'"&amp;'DATA for charts'!E$5&amp;"'!$d1"),$A164-1,0)),OFFSET(INDIRECT("'"&amp;'DATA for charts'!E$5&amp;"'!$d1"),$A164-1,0),NA())</f>
        <v>4.8049999999999997</v>
      </c>
      <c r="F164" s="24">
        <f ca="1">IF(ISNUMBER(OFFSET(INDIRECT("'"&amp;'DATA for charts'!F$5&amp;"'!$d1"),$A164-1,0)),OFFSET(INDIRECT("'"&amp;'DATA for charts'!F$5&amp;"'!$d1"),$A164-1,0),NA())</f>
        <v>5.1520207912687095</v>
      </c>
      <c r="G164" s="24">
        <f ca="1">IF(ISNUMBER(OFFSET(INDIRECT("'"&amp;'DATA for charts'!G$5&amp;"'!$d1"),$A164-1,0)),OFFSET(INDIRECT("'"&amp;'DATA for charts'!G$5&amp;"'!$d1"),$A164-1,0),NA())</f>
        <v>5.0381</v>
      </c>
      <c r="H164" s="24">
        <f ca="1">IF(ISNUMBER(OFFSET(INDIRECT("'"&amp;'DATA for charts'!H$5&amp;"'!$d1"),$A164-1,0)),OFFSET(INDIRECT("'"&amp;'DATA for charts'!H$5&amp;"'!$d1"),$A164-1,0),NA())</f>
        <v>4.9129700000000005</v>
      </c>
      <c r="I164" s="24" t="e">
        <f ca="1">IF(ISNUMBER(OFFSET(INDIRECT("'"&amp;'DATA for charts'!I$5&amp;"'!$d1"),$A164-1,0)),OFFSET(INDIRECT("'"&amp;'DATA for charts'!I$5&amp;"'!$d1"),$A164-1,0),NA())</f>
        <v>#N/A</v>
      </c>
      <c r="J164" s="24" t="e">
        <f ca="1">IF(ISNUMBER(OFFSET(INDIRECT("'"&amp;'DATA for charts'!J$5&amp;"'!$d1"),$A164-1,0)),OFFSET(INDIRECT("'"&amp;'DATA for charts'!J$5&amp;"'!$d1"),$A164-1,0),NA())</f>
        <v>#N/A</v>
      </c>
      <c r="K164" s="24" t="e">
        <f ca="1">IF(ISNUMBER(OFFSET(INDIRECT("'"&amp;'DATA for charts'!K$5&amp;"'!$d1"),$A164-1,0)),OFFSET(INDIRECT("'"&amp;'DATA for charts'!K$5&amp;"'!$d1"),$A164-1,0),NA())</f>
        <v>#N/A</v>
      </c>
      <c r="L164" s="24" t="e">
        <f ca="1">IF(ISNUMBER(OFFSET(INDIRECT("'"&amp;'DATA for charts'!L$5&amp;"'!$d1"),$A164-1,0)),OFFSET(INDIRECT("'"&amp;'DATA for charts'!L$5&amp;"'!$d1"),$A164-1,0),NA())</f>
        <v>#N/A</v>
      </c>
      <c r="M164" s="24" t="e">
        <f ca="1">IF(ISNUMBER(OFFSET(INDIRECT("'"&amp;'DATA for charts'!M$5&amp;"'!$d1"),$A164-1,0)),OFFSET(INDIRECT("'"&amp;'DATA for charts'!M$5&amp;"'!$d1"),$A164-1,0),NA())</f>
        <v>#N/A</v>
      </c>
      <c r="N164" s="24" t="e">
        <f ca="1">IF(ISNUMBER(OFFSET(INDIRECT("'"&amp;'DATA for charts'!N$5&amp;"'!$d1"),$A164-1,0)),OFFSET(INDIRECT("'"&amp;'DATA for charts'!N$5&amp;"'!$d1"),$A164-1,0),NA())</f>
        <v>#N/A</v>
      </c>
      <c r="O164" s="24" t="e">
        <f ca="1">IF(ISNUMBER(OFFSET(INDIRECT("'"&amp;'DATA for charts'!O$5&amp;"'!$d1"),$A164-1,0)),OFFSET(INDIRECT("'"&amp;'DATA for charts'!O$5&amp;"'!$d1"),$A164-1,0),NA())</f>
        <v>#N/A</v>
      </c>
      <c r="P164" s="24" t="e">
        <f ca="1">IF(ISNUMBER(OFFSET(INDIRECT("'"&amp;'DATA for charts'!P$5&amp;"'!$d1"),$A164-1,0)),OFFSET(INDIRECT("'"&amp;'DATA for charts'!P$5&amp;"'!$d1"),$A164-1,0),NA())</f>
        <v>#N/A</v>
      </c>
      <c r="Q164" s="24" t="e">
        <f ca="1">IF(ISNUMBER(OFFSET(INDIRECT("'"&amp;'DATA for charts'!Q$5&amp;"'!$d1"),$A164-1,0)),OFFSET(INDIRECT("'"&amp;'DATA for charts'!Q$5&amp;"'!$d1"),$A164-1,0),NA())</f>
        <v>#N/A</v>
      </c>
      <c r="R164" s="24" t="e">
        <f ca="1">IF(ISNUMBER(OFFSET(INDIRECT("'"&amp;'DATA for charts'!R$5&amp;"'!$d1"),$A164-1,0)),OFFSET(INDIRECT("'"&amp;'DATA for charts'!R$5&amp;"'!$d1"),$A164-1,0),NA())</f>
        <v>#N/A</v>
      </c>
      <c r="S164" s="24" t="e">
        <f ca="1">IF(ISNUMBER(OFFSET(INDIRECT("'"&amp;'DATA for charts'!S$5&amp;"'!$d1"),$A164-1,0)),OFFSET(INDIRECT("'"&amp;'DATA for charts'!S$5&amp;"'!$d1"),$A164-1,0),NA())</f>
        <v>#N/A</v>
      </c>
      <c r="T164" s="22" t="e">
        <f t="shared" ca="1" si="252"/>
        <v>#N/A</v>
      </c>
      <c r="U164" s="22" t="e">
        <f t="shared" ca="1" si="253"/>
        <v>#N/A</v>
      </c>
      <c r="V164" s="22" t="e">
        <f t="shared" ca="1" si="254"/>
        <v>#N/A</v>
      </c>
      <c r="W164" s="20"/>
      <c r="X164" s="148" t="s">
        <v>532</v>
      </c>
      <c r="Y164" s="24" t="e">
        <f t="shared" ref="Y164:AO164" ca="1" si="258">IF(AND(ISNUMBER(C288),ISNUMBER(C282)),C288-C282,NA())</f>
        <v>#N/A</v>
      </c>
      <c r="Z164" s="24">
        <f t="shared" ca="1" si="258"/>
        <v>-1.9993439999999998</v>
      </c>
      <c r="AA164" s="24">
        <f t="shared" ca="1" si="258"/>
        <v>-1.1890000000000001</v>
      </c>
      <c r="AB164" s="24">
        <f t="shared" ca="1" si="258"/>
        <v>-1.5605277625720049</v>
      </c>
      <c r="AC164" s="24">
        <f t="shared" ca="1" si="258"/>
        <v>-1.4929999999999999</v>
      </c>
      <c r="AD164" s="24">
        <f t="shared" ca="1" si="258"/>
        <v>-1.60158082412143</v>
      </c>
      <c r="AE164" s="24" t="e">
        <f t="shared" ca="1" si="258"/>
        <v>#N/A</v>
      </c>
      <c r="AF164" s="24" t="e">
        <f t="shared" ca="1" si="258"/>
        <v>#N/A</v>
      </c>
      <c r="AG164" s="24" t="e">
        <f t="shared" ca="1" si="258"/>
        <v>#N/A</v>
      </c>
      <c r="AH164" s="24" t="e">
        <f t="shared" ca="1" si="258"/>
        <v>#N/A</v>
      </c>
      <c r="AI164" s="24" t="e">
        <f t="shared" ca="1" si="258"/>
        <v>#N/A</v>
      </c>
      <c r="AJ164" s="24" t="e">
        <f t="shared" ca="1" si="258"/>
        <v>#N/A</v>
      </c>
      <c r="AK164" s="24" t="e">
        <f t="shared" ca="1" si="258"/>
        <v>#N/A</v>
      </c>
      <c r="AL164" s="24" t="e">
        <f t="shared" ca="1" si="258"/>
        <v>#N/A</v>
      </c>
      <c r="AM164" s="24" t="e">
        <f t="shared" ca="1" si="258"/>
        <v>#N/A</v>
      </c>
      <c r="AN164" s="24" t="e">
        <f t="shared" ca="1" si="258"/>
        <v>#N/A</v>
      </c>
      <c r="AO164" s="24" t="e">
        <f t="shared" ca="1" si="258"/>
        <v>#N/A</v>
      </c>
      <c r="AP164" s="24" t="e">
        <f ca="1">MIN(Y164:AN164)</f>
        <v>#N/A</v>
      </c>
      <c r="AQ164" s="24" t="e">
        <f ca="1">MAX(Y164:AN164)</f>
        <v>#N/A</v>
      </c>
    </row>
    <row r="165" spans="1:43" s="1" customFormat="1" ht="38.25">
      <c r="A165" s="220">
        <f t="shared" si="255"/>
        <v>103</v>
      </c>
      <c r="B165" s="148" t="s">
        <v>399</v>
      </c>
      <c r="C165" s="24" t="e">
        <f ca="1">IF(ISNUMBER(OFFSET(INDIRECT("'"&amp;'DATA for charts'!C$5&amp;"'!$d1"),$A165-1,0)),OFFSET(INDIRECT("'"&amp;'DATA for charts'!C$5&amp;"'!$d1"),$A165-1,0),NA())</f>
        <v>#N/A</v>
      </c>
      <c r="D165" s="24">
        <f ca="1">IF(ISNUMBER(OFFSET(INDIRECT("'"&amp;'DATA for charts'!D$5&amp;"'!$d1"),$A165-1,0)),OFFSET(INDIRECT("'"&amp;'DATA for charts'!D$5&amp;"'!$d1"),$A165-1,0),NA())</f>
        <v>3.751869762081419</v>
      </c>
      <c r="E165" s="24">
        <f ca="1">IF(ISNUMBER(OFFSET(INDIRECT("'"&amp;'DATA for charts'!E$5&amp;"'!$d1"),$A165-1,0)),OFFSET(INDIRECT("'"&amp;'DATA for charts'!E$5&amp;"'!$d1"),$A165-1,0),NA())</f>
        <v>3.4020000000000001</v>
      </c>
      <c r="F165" s="24">
        <f ca="1">IF(ISNUMBER(OFFSET(INDIRECT("'"&amp;'DATA for charts'!F$5&amp;"'!$d1"),$A165-1,0)),OFFSET(INDIRECT("'"&amp;'DATA for charts'!F$5&amp;"'!$d1"),$A165-1,0),NA())</f>
        <v>3.6694788104965235</v>
      </c>
      <c r="G165" s="24">
        <f ca="1">IF(ISNUMBER(OFFSET(INDIRECT("'"&amp;'DATA for charts'!G$5&amp;"'!$d1"),$A165-1,0)),OFFSET(INDIRECT("'"&amp;'DATA for charts'!G$5&amp;"'!$d1"),$A165-1,0),NA())</f>
        <v>3.1278999999999999</v>
      </c>
      <c r="H165" s="24">
        <f ca="1">IF(ISNUMBER(OFFSET(INDIRECT("'"&amp;'DATA for charts'!H$5&amp;"'!$d1"),$A165-1,0)),OFFSET(INDIRECT("'"&amp;'DATA for charts'!H$5&amp;"'!$d1"),$A165-1,0),NA())</f>
        <v>3.3242399999999996</v>
      </c>
      <c r="I165" s="24" t="e">
        <f ca="1">IF(ISNUMBER(OFFSET(INDIRECT("'"&amp;'DATA for charts'!I$5&amp;"'!$d1"),$A165-1,0)),OFFSET(INDIRECT("'"&amp;'DATA for charts'!I$5&amp;"'!$d1"),$A165-1,0),NA())</f>
        <v>#N/A</v>
      </c>
      <c r="J165" s="24" t="e">
        <f ca="1">IF(ISNUMBER(OFFSET(INDIRECT("'"&amp;'DATA for charts'!J$5&amp;"'!$d1"),$A165-1,0)),OFFSET(INDIRECT("'"&amp;'DATA for charts'!J$5&amp;"'!$d1"),$A165-1,0),NA())</f>
        <v>#N/A</v>
      </c>
      <c r="K165" s="24" t="e">
        <f ca="1">IF(ISNUMBER(OFFSET(INDIRECT("'"&amp;'DATA for charts'!K$5&amp;"'!$d1"),$A165-1,0)),OFFSET(INDIRECT("'"&amp;'DATA for charts'!K$5&amp;"'!$d1"),$A165-1,0),NA())</f>
        <v>#N/A</v>
      </c>
      <c r="L165" s="24" t="e">
        <f ca="1">IF(ISNUMBER(OFFSET(INDIRECT("'"&amp;'DATA for charts'!L$5&amp;"'!$d1"),$A165-1,0)),OFFSET(INDIRECT("'"&amp;'DATA for charts'!L$5&amp;"'!$d1"),$A165-1,0),NA())</f>
        <v>#N/A</v>
      </c>
      <c r="M165" s="24" t="e">
        <f ca="1">IF(ISNUMBER(OFFSET(INDIRECT("'"&amp;'DATA for charts'!M$5&amp;"'!$d1"),$A165-1,0)),OFFSET(INDIRECT("'"&amp;'DATA for charts'!M$5&amp;"'!$d1"),$A165-1,0),NA())</f>
        <v>#N/A</v>
      </c>
      <c r="N165" s="24" t="e">
        <f ca="1">IF(ISNUMBER(OFFSET(INDIRECT("'"&amp;'DATA for charts'!N$5&amp;"'!$d1"),$A165-1,0)),OFFSET(INDIRECT("'"&amp;'DATA for charts'!N$5&amp;"'!$d1"),$A165-1,0),NA())</f>
        <v>#N/A</v>
      </c>
      <c r="O165" s="24" t="e">
        <f ca="1">IF(ISNUMBER(OFFSET(INDIRECT("'"&amp;'DATA for charts'!O$5&amp;"'!$d1"),$A165-1,0)),OFFSET(INDIRECT("'"&amp;'DATA for charts'!O$5&amp;"'!$d1"),$A165-1,0),NA())</f>
        <v>#N/A</v>
      </c>
      <c r="P165" s="24" t="e">
        <f ca="1">IF(ISNUMBER(OFFSET(INDIRECT("'"&amp;'DATA for charts'!P$5&amp;"'!$d1"),$A165-1,0)),OFFSET(INDIRECT("'"&amp;'DATA for charts'!P$5&amp;"'!$d1"),$A165-1,0),NA())</f>
        <v>#N/A</v>
      </c>
      <c r="Q165" s="24" t="e">
        <f ca="1">IF(ISNUMBER(OFFSET(INDIRECT("'"&amp;'DATA for charts'!Q$5&amp;"'!$d1"),$A165-1,0)),OFFSET(INDIRECT("'"&amp;'DATA for charts'!Q$5&amp;"'!$d1"),$A165-1,0),NA())</f>
        <v>#N/A</v>
      </c>
      <c r="R165" s="24" t="e">
        <f ca="1">IF(ISNUMBER(OFFSET(INDIRECT("'"&amp;'DATA for charts'!R$5&amp;"'!$d1"),$A165-1,0)),OFFSET(INDIRECT("'"&amp;'DATA for charts'!R$5&amp;"'!$d1"),$A165-1,0),NA())</f>
        <v>#N/A</v>
      </c>
      <c r="S165" s="24" t="e">
        <f ca="1">IF(ISNUMBER(OFFSET(INDIRECT("'"&amp;'DATA for charts'!S$5&amp;"'!$d1"),$A165-1,0)),OFFSET(INDIRECT("'"&amp;'DATA for charts'!S$5&amp;"'!$d1"),$A165-1,0),NA())</f>
        <v>#N/A</v>
      </c>
      <c r="T165" s="22" t="e">
        <f t="shared" ca="1" si="252"/>
        <v>#N/A</v>
      </c>
      <c r="U165" s="22" t="e">
        <f t="shared" ca="1" si="253"/>
        <v>#N/A</v>
      </c>
      <c r="V165" s="22" t="e">
        <f t="shared" ca="1" si="254"/>
        <v>#N/A</v>
      </c>
      <c r="W165" s="20"/>
      <c r="X165" s="149"/>
      <c r="Y165" s="24"/>
      <c r="Z165" s="24"/>
      <c r="AA165" s="24"/>
      <c r="AB165" s="24"/>
      <c r="AC165" s="24"/>
      <c r="AD165" s="24"/>
      <c r="AE165" s="20"/>
      <c r="AF165" s="24"/>
      <c r="AG165" s="24"/>
      <c r="AH165" s="24"/>
      <c r="AI165" s="24"/>
      <c r="AJ165" s="24"/>
      <c r="AK165" s="24"/>
      <c r="AL165" s="24"/>
      <c r="AM165" s="24"/>
      <c r="AN165" s="24"/>
      <c r="AO165" s="20"/>
      <c r="AP165" s="20"/>
      <c r="AQ165" s="20"/>
    </row>
    <row r="166" spans="1:43" s="1" customFormat="1" ht="25.5">
      <c r="A166" s="220">
        <f t="shared" si="255"/>
        <v>104</v>
      </c>
      <c r="B166" s="148" t="s">
        <v>400</v>
      </c>
      <c r="C166" s="24" t="e">
        <f ca="1">IF(ISNUMBER(OFFSET(INDIRECT("'"&amp;'DATA for charts'!C$5&amp;"'!$d1"),$A166-1,0)),OFFSET(INDIRECT("'"&amp;'DATA for charts'!C$5&amp;"'!$d1"),$A166-1,0),NA())</f>
        <v>#N/A</v>
      </c>
      <c r="D166" s="24">
        <f ca="1">IF(ISNUMBER(OFFSET(INDIRECT("'"&amp;'DATA for charts'!D$5&amp;"'!$d1"),$A166-1,0)),OFFSET(INDIRECT("'"&amp;'DATA for charts'!D$5&amp;"'!$d1"),$A166-1,0),NA())</f>
        <v>4.8585002196460794</v>
      </c>
      <c r="E166" s="24">
        <f ca="1">IF(ISNUMBER(OFFSET(INDIRECT("'"&amp;'DATA for charts'!E$5&amp;"'!$d1"),$A166-1,0)),OFFSET(INDIRECT("'"&amp;'DATA for charts'!E$5&amp;"'!$d1"),$A166-1,0),NA())</f>
        <v>4.42</v>
      </c>
      <c r="F166" s="24">
        <f ca="1">IF(ISNUMBER(OFFSET(INDIRECT("'"&amp;'DATA for charts'!F$5&amp;"'!$d1"),$A166-1,0)),OFFSET(INDIRECT("'"&amp;'DATA for charts'!F$5&amp;"'!$d1"),$A166-1,0),NA())</f>
        <v>4.9859588392543746</v>
      </c>
      <c r="G166" s="24">
        <f ca="1">IF(ISNUMBER(OFFSET(INDIRECT("'"&amp;'DATA for charts'!G$5&amp;"'!$d1"),$A166-1,0)),OFFSET(INDIRECT("'"&amp;'DATA for charts'!G$5&amp;"'!$d1"),$A166-1,0),NA())</f>
        <v>4.9131</v>
      </c>
      <c r="H166" s="24">
        <f ca="1">IF(ISNUMBER(OFFSET(INDIRECT("'"&amp;'DATA for charts'!H$5&amp;"'!$d1"),$A166-1,0)),OFFSET(INDIRECT("'"&amp;'DATA for charts'!H$5&amp;"'!$d1"),$A166-1,0),NA())</f>
        <v>4.7877399999999994</v>
      </c>
      <c r="I166" s="24" t="e">
        <f ca="1">IF(ISNUMBER(OFFSET(INDIRECT("'"&amp;'DATA for charts'!I$5&amp;"'!$d1"),$A166-1,0)),OFFSET(INDIRECT("'"&amp;'DATA for charts'!I$5&amp;"'!$d1"),$A166-1,0),NA())</f>
        <v>#N/A</v>
      </c>
      <c r="J166" s="24" t="e">
        <f ca="1">IF(ISNUMBER(OFFSET(INDIRECT("'"&amp;'DATA for charts'!J$5&amp;"'!$d1"),$A166-1,0)),OFFSET(INDIRECT("'"&amp;'DATA for charts'!J$5&amp;"'!$d1"),$A166-1,0),NA())</f>
        <v>#N/A</v>
      </c>
      <c r="K166" s="24" t="e">
        <f ca="1">IF(ISNUMBER(OFFSET(INDIRECT("'"&amp;'DATA for charts'!K$5&amp;"'!$d1"),$A166-1,0)),OFFSET(INDIRECT("'"&amp;'DATA for charts'!K$5&amp;"'!$d1"),$A166-1,0),NA())</f>
        <v>#N/A</v>
      </c>
      <c r="L166" s="24" t="e">
        <f ca="1">IF(ISNUMBER(OFFSET(INDIRECT("'"&amp;'DATA for charts'!L$5&amp;"'!$d1"),$A166-1,0)),OFFSET(INDIRECT("'"&amp;'DATA for charts'!L$5&amp;"'!$d1"),$A166-1,0),NA())</f>
        <v>#N/A</v>
      </c>
      <c r="M166" s="24" t="e">
        <f ca="1">IF(ISNUMBER(OFFSET(INDIRECT("'"&amp;'DATA for charts'!M$5&amp;"'!$d1"),$A166-1,0)),OFFSET(INDIRECT("'"&amp;'DATA for charts'!M$5&amp;"'!$d1"),$A166-1,0),NA())</f>
        <v>#N/A</v>
      </c>
      <c r="N166" s="24" t="e">
        <f ca="1">IF(ISNUMBER(OFFSET(INDIRECT("'"&amp;'DATA for charts'!N$5&amp;"'!$d1"),$A166-1,0)),OFFSET(INDIRECT("'"&amp;'DATA for charts'!N$5&amp;"'!$d1"),$A166-1,0),NA())</f>
        <v>#N/A</v>
      </c>
      <c r="O166" s="24" t="e">
        <f ca="1">IF(ISNUMBER(OFFSET(INDIRECT("'"&amp;'DATA for charts'!O$5&amp;"'!$d1"),$A166-1,0)),OFFSET(INDIRECT("'"&amp;'DATA for charts'!O$5&amp;"'!$d1"),$A166-1,0),NA())</f>
        <v>#N/A</v>
      </c>
      <c r="P166" s="24" t="e">
        <f ca="1">IF(ISNUMBER(OFFSET(INDIRECT("'"&amp;'DATA for charts'!P$5&amp;"'!$d1"),$A166-1,0)),OFFSET(INDIRECT("'"&amp;'DATA for charts'!P$5&amp;"'!$d1"),$A166-1,0),NA())</f>
        <v>#N/A</v>
      </c>
      <c r="Q166" s="24" t="e">
        <f ca="1">IF(ISNUMBER(OFFSET(INDIRECT("'"&amp;'DATA for charts'!Q$5&amp;"'!$d1"),$A166-1,0)),OFFSET(INDIRECT("'"&amp;'DATA for charts'!Q$5&amp;"'!$d1"),$A166-1,0),NA())</f>
        <v>#N/A</v>
      </c>
      <c r="R166" s="24" t="e">
        <f ca="1">IF(ISNUMBER(OFFSET(INDIRECT("'"&amp;'DATA for charts'!R$5&amp;"'!$d1"),$A166-1,0)),OFFSET(INDIRECT("'"&amp;'DATA for charts'!R$5&amp;"'!$d1"),$A166-1,0),NA())</f>
        <v>#N/A</v>
      </c>
      <c r="S166" s="24" t="e">
        <f ca="1">IF(ISNUMBER(OFFSET(INDIRECT("'"&amp;'DATA for charts'!S$5&amp;"'!$d1"),$A166-1,0)),OFFSET(INDIRECT("'"&amp;'DATA for charts'!S$5&amp;"'!$d1"),$A166-1,0),NA())</f>
        <v>#N/A</v>
      </c>
      <c r="T166" s="22" t="e">
        <f t="shared" ca="1" si="252"/>
        <v>#N/A</v>
      </c>
      <c r="U166" s="22" t="e">
        <f t="shared" ca="1" si="253"/>
        <v>#N/A</v>
      </c>
      <c r="V166" s="22" t="e">
        <f t="shared" ca="1" si="254"/>
        <v>#N/A</v>
      </c>
      <c r="W166" s="20"/>
      <c r="X166" s="146"/>
      <c r="Y166" s="20"/>
      <c r="Z166" s="20"/>
      <c r="AA166" s="20"/>
      <c r="AB166" s="20"/>
      <c r="AC166" s="20"/>
      <c r="AD166" s="20"/>
      <c r="AE166" s="20"/>
      <c r="AF166" s="20"/>
      <c r="AG166" s="20"/>
      <c r="AH166" s="20"/>
      <c r="AI166" s="20"/>
      <c r="AJ166" s="20"/>
      <c r="AK166" s="20"/>
      <c r="AL166" s="20"/>
      <c r="AM166" s="20"/>
      <c r="AN166" s="20"/>
      <c r="AO166" s="20"/>
      <c r="AP166" s="20"/>
      <c r="AQ166" s="20"/>
    </row>
    <row r="167" spans="1:43" s="1" customFormat="1">
      <c r="A167" s="220">
        <f>A8</f>
        <v>0</v>
      </c>
      <c r="B167" s="146"/>
      <c r="C167" s="22" t="str">
        <f t="shared" ref="C167:S167" ca="1" si="259">C8</f>
        <v>BSIMAC</v>
      </c>
      <c r="D167" s="22" t="str">
        <f t="shared" ca="1" si="259"/>
        <v>CSE</v>
      </c>
      <c r="E167" s="22" t="str">
        <f t="shared" ca="1" si="259"/>
        <v>DeST</v>
      </c>
      <c r="F167" s="22" t="str">
        <f t="shared" ca="1" si="259"/>
        <v>EnergyPlus</v>
      </c>
      <c r="G167" s="22" t="str">
        <f t="shared" ca="1" si="259"/>
        <v>ESP-r</v>
      </c>
      <c r="H167" s="22" t="str">
        <f t="shared" ca="1" si="259"/>
        <v>TRNSYS</v>
      </c>
      <c r="I167" s="22" t="str">
        <f t="shared" ca="1" si="259"/>
        <v>TestSpec-Alt</v>
      </c>
      <c r="J167" s="22">
        <f t="shared" ca="1" si="259"/>
        <v>0</v>
      </c>
      <c r="K167" s="22">
        <f t="shared" ca="1" si="259"/>
        <v>0</v>
      </c>
      <c r="L167" s="22">
        <f t="shared" ca="1" si="259"/>
        <v>0</v>
      </c>
      <c r="M167" s="22">
        <f t="shared" ca="1" si="259"/>
        <v>0</v>
      </c>
      <c r="N167" s="22">
        <f t="shared" ca="1" si="259"/>
        <v>0</v>
      </c>
      <c r="O167" s="22">
        <f t="shared" ca="1" si="259"/>
        <v>0</v>
      </c>
      <c r="P167" s="22">
        <f t="shared" ca="1" si="259"/>
        <v>0</v>
      </c>
      <c r="Q167" s="22">
        <f t="shared" ca="1" si="259"/>
        <v>0</v>
      </c>
      <c r="R167" s="22">
        <f t="shared" ca="1" si="259"/>
        <v>0</v>
      </c>
      <c r="S167" s="22" t="str">
        <f t="shared" ca="1" si="259"/>
        <v>Tested Prg</v>
      </c>
      <c r="T167" s="23"/>
      <c r="U167" s="23"/>
      <c r="V167" s="23"/>
      <c r="W167" s="20"/>
      <c r="X167" s="146"/>
      <c r="Y167" s="20"/>
      <c r="Z167" s="20"/>
      <c r="AA167" s="20"/>
      <c r="AB167" s="20"/>
      <c r="AC167" s="20"/>
      <c r="AD167" s="20"/>
      <c r="AE167" s="20"/>
      <c r="AF167" s="20"/>
      <c r="AG167" s="20"/>
      <c r="AH167" s="20"/>
      <c r="AI167" s="20"/>
      <c r="AJ167" s="20"/>
      <c r="AK167" s="20"/>
      <c r="AL167" s="20"/>
      <c r="AM167" s="20"/>
      <c r="AN167" s="20"/>
      <c r="AO167" s="20"/>
      <c r="AP167" s="20"/>
      <c r="AQ167" s="20"/>
    </row>
    <row r="168" spans="1:43" s="1" customFormat="1" ht="51">
      <c r="A168" s="220">
        <v>105</v>
      </c>
      <c r="B168" s="148" t="s">
        <v>376</v>
      </c>
      <c r="C168" s="24">
        <f ca="1">IF(ISNUMBER(OFFSET(INDIRECT("'"&amp;'DATA for charts'!C$5&amp;"'!$d1"),$A168-1,0)),OFFSET(INDIRECT("'"&amp;'DATA for charts'!C$5&amp;"'!$d1"),$A168-1,0),NA())</f>
        <v>2.1000000000000001E-2</v>
      </c>
      <c r="D168" s="24">
        <f ca="1">IF(ISNUMBER(OFFSET(INDIRECT("'"&amp;'DATA for charts'!D$5&amp;"'!$d1"),$A168-1,0)),OFFSET(INDIRECT("'"&amp;'DATA for charts'!D$5&amp;"'!$d1"),$A168-1,0),NA())</f>
        <v>7.7619959337599997E-3</v>
      </c>
      <c r="E168" s="24">
        <f ca="1">IF(ISNUMBER(OFFSET(INDIRECT("'"&amp;'DATA for charts'!E$5&amp;"'!$d1"),$A168-1,0)),OFFSET(INDIRECT("'"&amp;'DATA for charts'!E$5&amp;"'!$d1"),$A168-1,0),NA())</f>
        <v>6.0000000000000001E-3</v>
      </c>
      <c r="F168" s="24">
        <f ca="1">IF(ISNUMBER(OFFSET(INDIRECT("'"&amp;'DATA for charts'!F$5&amp;"'!$d1"),$A168-1,0)),OFFSET(INDIRECT("'"&amp;'DATA for charts'!F$5&amp;"'!$d1"),$A168-1,0),NA())</f>
        <v>1.0380231519580037E-2</v>
      </c>
      <c r="G168" s="24">
        <f ca="1">IF(ISNUMBER(OFFSET(INDIRECT("'"&amp;'DATA for charts'!G$5&amp;"'!$d1"),$A168-1,0)),OFFSET(INDIRECT("'"&amp;'DATA for charts'!G$5&amp;"'!$d1"),$A168-1,0),NA())</f>
        <v>5.4999999999999997E-3</v>
      </c>
      <c r="H168" s="24">
        <f ca="1">IF(ISNUMBER(OFFSET(INDIRECT("'"&amp;'DATA for charts'!H$5&amp;"'!$d1"),$A168-1,0)),OFFSET(INDIRECT("'"&amp;'DATA for charts'!H$5&amp;"'!$d1"),$A168-1,0),NA())</f>
        <v>3.5161699999999999E-3</v>
      </c>
      <c r="I168" s="24" t="e">
        <f ca="1">IF(ISNUMBER(OFFSET(INDIRECT("'"&amp;'DATA for charts'!I$5&amp;"'!$d1"),$A168-1,0)),OFFSET(INDIRECT("'"&amp;'DATA for charts'!I$5&amp;"'!$d1"),$A168-1,0),NA())</f>
        <v>#N/A</v>
      </c>
      <c r="J168" s="24" t="e">
        <f ca="1">IF(ISNUMBER(OFFSET(INDIRECT("'"&amp;'DATA for charts'!J$5&amp;"'!$d1"),$A168-1,0)),OFFSET(INDIRECT("'"&amp;'DATA for charts'!J$5&amp;"'!$d1"),$A168-1,0),NA())</f>
        <v>#N/A</v>
      </c>
      <c r="K168" s="24" t="e">
        <f ca="1">IF(ISNUMBER(OFFSET(INDIRECT("'"&amp;'DATA for charts'!K$5&amp;"'!$d1"),$A168-1,0)),OFFSET(INDIRECT("'"&amp;'DATA for charts'!K$5&amp;"'!$d1"),$A168-1,0),NA())</f>
        <v>#N/A</v>
      </c>
      <c r="L168" s="24" t="e">
        <f ca="1">IF(ISNUMBER(OFFSET(INDIRECT("'"&amp;'DATA for charts'!L$5&amp;"'!$d1"),$A168-1,0)),OFFSET(INDIRECT("'"&amp;'DATA for charts'!L$5&amp;"'!$d1"),$A168-1,0),NA())</f>
        <v>#N/A</v>
      </c>
      <c r="M168" s="24" t="e">
        <f ca="1">IF(ISNUMBER(OFFSET(INDIRECT("'"&amp;'DATA for charts'!M$5&amp;"'!$d1"),$A168-1,0)),OFFSET(INDIRECT("'"&amp;'DATA for charts'!M$5&amp;"'!$d1"),$A168-1,0),NA())</f>
        <v>#N/A</v>
      </c>
      <c r="N168" s="24" t="e">
        <f ca="1">IF(ISNUMBER(OFFSET(INDIRECT("'"&amp;'DATA for charts'!N$5&amp;"'!$d1"),$A168-1,0)),OFFSET(INDIRECT("'"&amp;'DATA for charts'!N$5&amp;"'!$d1"),$A168-1,0),NA())</f>
        <v>#N/A</v>
      </c>
      <c r="O168" s="24" t="e">
        <f ca="1">IF(ISNUMBER(OFFSET(INDIRECT("'"&amp;'DATA for charts'!O$5&amp;"'!$d1"),$A168-1,0)),OFFSET(INDIRECT("'"&amp;'DATA for charts'!O$5&amp;"'!$d1"),$A168-1,0),NA())</f>
        <v>#N/A</v>
      </c>
      <c r="P168" s="24" t="e">
        <f ca="1">IF(ISNUMBER(OFFSET(INDIRECT("'"&amp;'DATA for charts'!P$5&amp;"'!$d1"),$A168-1,0)),OFFSET(INDIRECT("'"&amp;'DATA for charts'!P$5&amp;"'!$d1"),$A168-1,0),NA())</f>
        <v>#N/A</v>
      </c>
      <c r="Q168" s="24" t="e">
        <f ca="1">IF(ISNUMBER(OFFSET(INDIRECT("'"&amp;'DATA for charts'!Q$5&amp;"'!$d1"),$A168-1,0)),OFFSET(INDIRECT("'"&amp;'DATA for charts'!Q$5&amp;"'!$d1"),$A168-1,0),NA())</f>
        <v>#N/A</v>
      </c>
      <c r="R168" s="24" t="e">
        <f ca="1">IF(ISNUMBER(OFFSET(INDIRECT("'"&amp;'DATA for charts'!R$5&amp;"'!$d1"),$A168-1,0)),OFFSET(INDIRECT("'"&amp;'DATA for charts'!R$5&amp;"'!$d1"),$A168-1,0),NA())</f>
        <v>#N/A</v>
      </c>
      <c r="S168" s="24" t="e">
        <f ca="1">IF(ISNUMBER(OFFSET(INDIRECT("'"&amp;'DATA for charts'!S$5&amp;"'!$d1"),$A168-1,0)),OFFSET(INDIRECT("'"&amp;'DATA for charts'!S$5&amp;"'!$d1"),$A168-1,0),NA())</f>
        <v>#N/A</v>
      </c>
      <c r="T168" s="22" t="e">
        <f t="shared" ref="T168:T178" ca="1" si="260">MIN(C168:J168)</f>
        <v>#N/A</v>
      </c>
      <c r="U168" s="22" t="e">
        <f t="shared" ref="U168:U178" ca="1" si="261">MAX(C168:J168)</f>
        <v>#N/A</v>
      </c>
      <c r="V168" s="22" t="e">
        <f t="shared" ref="V168:V178" ca="1" si="262">AVERAGE(C168:J168)</f>
        <v>#N/A</v>
      </c>
      <c r="W168" s="20"/>
      <c r="X168" s="146"/>
      <c r="Y168" s="20"/>
      <c r="Z168" s="20"/>
      <c r="AA168" s="20"/>
      <c r="AB168" s="20"/>
      <c r="AC168" s="20"/>
      <c r="AD168" s="20"/>
      <c r="AE168" s="20"/>
      <c r="AF168" s="20"/>
      <c r="AG168" s="20"/>
      <c r="AH168" s="20"/>
      <c r="AI168" s="20"/>
      <c r="AJ168" s="20"/>
      <c r="AK168" s="20"/>
      <c r="AL168" s="20"/>
      <c r="AM168" s="20"/>
      <c r="AN168" s="20"/>
      <c r="AO168" s="20"/>
      <c r="AP168" s="20"/>
      <c r="AQ168" s="20"/>
    </row>
    <row r="169" spans="1:43" s="1" customFormat="1" ht="51">
      <c r="A169" s="220">
        <f t="shared" ref="A169:A178" si="263">A168+1</f>
        <v>106</v>
      </c>
      <c r="B169" s="148" t="s">
        <v>1035</v>
      </c>
      <c r="C169" s="24">
        <f ca="1">IF(ISNUMBER(OFFSET(INDIRECT("'"&amp;'DATA for charts'!C$5&amp;"'!$d1"),$A169-1,0)),OFFSET(INDIRECT("'"&amp;'DATA for charts'!C$5&amp;"'!$d1"),$A169-1,0),NA())</f>
        <v>6.3E-2</v>
      </c>
      <c r="D169" s="24">
        <f ca="1">IF(ISNUMBER(OFFSET(INDIRECT("'"&amp;'DATA for charts'!D$5&amp;"'!$d1"),$A169-1,0)),OFFSET(INDIRECT("'"&amp;'DATA for charts'!D$5&amp;"'!$d1"),$A169-1,0),NA())</f>
        <v>2.33035398863E-2</v>
      </c>
      <c r="E169" s="24">
        <f ca="1">IF(ISNUMBER(OFFSET(INDIRECT("'"&amp;'DATA for charts'!E$5&amp;"'!$d1"),$A169-1,0)),OFFSET(INDIRECT("'"&amp;'DATA for charts'!E$5&amp;"'!$d1"),$A169-1,0),NA())</f>
        <v>1.7000000000000001E-2</v>
      </c>
      <c r="F169" s="24">
        <f ca="1">IF(ISNUMBER(OFFSET(INDIRECT("'"&amp;'DATA for charts'!F$5&amp;"'!$d1"),$A169-1,0)),OFFSET(INDIRECT("'"&amp;'DATA for charts'!F$5&amp;"'!$d1"),$A169-1,0),NA())</f>
        <v>3.0565647736824134E-2</v>
      </c>
      <c r="G169" s="24">
        <f ca="1">IF(ISNUMBER(OFFSET(INDIRECT("'"&amp;'DATA for charts'!G$5&amp;"'!$d1"),$A169-1,0)),OFFSET(INDIRECT("'"&amp;'DATA for charts'!G$5&amp;"'!$d1"),$A169-1,0),NA())</f>
        <v>2.4400000000000002E-2</v>
      </c>
      <c r="H169" s="24">
        <f ca="1">IF(ISNUMBER(OFFSET(INDIRECT("'"&amp;'DATA for charts'!H$5&amp;"'!$d1"),$A169-1,0)),OFFSET(INDIRECT("'"&amp;'DATA for charts'!H$5&amp;"'!$d1"),$A169-1,0),NA())</f>
        <v>1.26829E-2</v>
      </c>
      <c r="I169" s="24" t="e">
        <f ca="1">IF(ISNUMBER(OFFSET(INDIRECT("'"&amp;'DATA for charts'!I$5&amp;"'!$d1"),$A169-1,0)),OFFSET(INDIRECT("'"&amp;'DATA for charts'!I$5&amp;"'!$d1"),$A169-1,0),NA())</f>
        <v>#N/A</v>
      </c>
      <c r="J169" s="24" t="e">
        <f ca="1">IF(ISNUMBER(OFFSET(INDIRECT("'"&amp;'DATA for charts'!J$5&amp;"'!$d1"),$A169-1,0)),OFFSET(INDIRECT("'"&amp;'DATA for charts'!J$5&amp;"'!$d1"),$A169-1,0),NA())</f>
        <v>#N/A</v>
      </c>
      <c r="K169" s="24" t="e">
        <f ca="1">IF(ISNUMBER(OFFSET(INDIRECT("'"&amp;'DATA for charts'!K$5&amp;"'!$d1"),$A169-1,0)),OFFSET(INDIRECT("'"&amp;'DATA for charts'!K$5&amp;"'!$d1"),$A169-1,0),NA())</f>
        <v>#N/A</v>
      </c>
      <c r="L169" s="24" t="e">
        <f ca="1">IF(ISNUMBER(OFFSET(INDIRECT("'"&amp;'DATA for charts'!L$5&amp;"'!$d1"),$A169-1,0)),OFFSET(INDIRECT("'"&amp;'DATA for charts'!L$5&amp;"'!$d1"),$A169-1,0),NA())</f>
        <v>#N/A</v>
      </c>
      <c r="M169" s="24" t="e">
        <f ca="1">IF(ISNUMBER(OFFSET(INDIRECT("'"&amp;'DATA for charts'!M$5&amp;"'!$d1"),$A169-1,0)),OFFSET(INDIRECT("'"&amp;'DATA for charts'!M$5&amp;"'!$d1"),$A169-1,0),NA())</f>
        <v>#N/A</v>
      </c>
      <c r="N169" s="24" t="e">
        <f ca="1">IF(ISNUMBER(OFFSET(INDIRECT("'"&amp;'DATA for charts'!N$5&amp;"'!$d1"),$A169-1,0)),OFFSET(INDIRECT("'"&amp;'DATA for charts'!N$5&amp;"'!$d1"),$A169-1,0),NA())</f>
        <v>#N/A</v>
      </c>
      <c r="O169" s="24" t="e">
        <f ca="1">IF(ISNUMBER(OFFSET(INDIRECT("'"&amp;'DATA for charts'!O$5&amp;"'!$d1"),$A169-1,0)),OFFSET(INDIRECT("'"&amp;'DATA for charts'!O$5&amp;"'!$d1"),$A169-1,0),NA())</f>
        <v>#N/A</v>
      </c>
      <c r="P169" s="24" t="e">
        <f ca="1">IF(ISNUMBER(OFFSET(INDIRECT("'"&amp;'DATA for charts'!P$5&amp;"'!$d1"),$A169-1,0)),OFFSET(INDIRECT("'"&amp;'DATA for charts'!P$5&amp;"'!$d1"),$A169-1,0),NA())</f>
        <v>#N/A</v>
      </c>
      <c r="Q169" s="24" t="e">
        <f ca="1">IF(ISNUMBER(OFFSET(INDIRECT("'"&amp;'DATA for charts'!Q$5&amp;"'!$d1"),$A169-1,0)),OFFSET(INDIRECT("'"&amp;'DATA for charts'!Q$5&amp;"'!$d1"),$A169-1,0),NA())</f>
        <v>#N/A</v>
      </c>
      <c r="R169" s="24" t="e">
        <f ca="1">IF(ISNUMBER(OFFSET(INDIRECT("'"&amp;'DATA for charts'!R$5&amp;"'!$d1"),$A169-1,0)),OFFSET(INDIRECT("'"&amp;'DATA for charts'!R$5&amp;"'!$d1"),$A169-1,0),NA())</f>
        <v>#N/A</v>
      </c>
      <c r="S169" s="24" t="e">
        <f ca="1">IF(ISNUMBER(OFFSET(INDIRECT("'"&amp;'DATA for charts'!S$5&amp;"'!$d1"),$A169-1,0)),OFFSET(INDIRECT("'"&amp;'DATA for charts'!S$5&amp;"'!$d1"),$A169-1,0),NA())</f>
        <v>#N/A</v>
      </c>
      <c r="T169" s="22" t="e">
        <f t="shared" ca="1" si="260"/>
        <v>#N/A</v>
      </c>
      <c r="U169" s="22" t="e">
        <f t="shared" ca="1" si="261"/>
        <v>#N/A</v>
      </c>
      <c r="V169" s="22" t="e">
        <f t="shared" ca="1" si="262"/>
        <v>#N/A</v>
      </c>
      <c r="W169" s="20"/>
      <c r="X169" s="146"/>
      <c r="Y169" s="20"/>
      <c r="Z169" s="20"/>
      <c r="AA169" s="20"/>
      <c r="AB169" s="20"/>
      <c r="AC169" s="20"/>
      <c r="AD169" s="20"/>
      <c r="AE169" s="20"/>
      <c r="AF169" s="20"/>
      <c r="AG169" s="20"/>
      <c r="AH169" s="20"/>
      <c r="AI169" s="20"/>
      <c r="AJ169" s="20"/>
      <c r="AK169" s="20"/>
      <c r="AL169" s="20"/>
      <c r="AM169" s="20"/>
      <c r="AN169" s="20"/>
      <c r="AO169" s="20"/>
      <c r="AP169" s="20"/>
      <c r="AQ169" s="20"/>
    </row>
    <row r="170" spans="1:43" s="1" customFormat="1" ht="38.25">
      <c r="A170" s="220">
        <f t="shared" si="263"/>
        <v>107</v>
      </c>
      <c r="B170" s="148" t="s">
        <v>401</v>
      </c>
      <c r="C170" s="24">
        <f ca="1">IF(ISNUMBER(OFFSET(INDIRECT("'"&amp;'DATA for charts'!C$5&amp;"'!$d1"),$A170-1,0)),OFFSET(INDIRECT("'"&amp;'DATA for charts'!C$5&amp;"'!$d1"),$A170-1,0),NA())</f>
        <v>9.6000000000000002E-2</v>
      </c>
      <c r="D170" s="24">
        <f ca="1">IF(ISNUMBER(OFFSET(INDIRECT("'"&amp;'DATA for charts'!D$5&amp;"'!$d1"),$A170-1,0)),OFFSET(INDIRECT("'"&amp;'DATA for charts'!D$5&amp;"'!$d1"),$A170-1,0),NA())</f>
        <v>4.8491429246499997E-2</v>
      </c>
      <c r="E170" s="24">
        <f ca="1">IF(ISNUMBER(OFFSET(INDIRECT("'"&amp;'DATA for charts'!E$5&amp;"'!$d1"),$A170-1,0)),OFFSET(INDIRECT("'"&amp;'DATA for charts'!E$5&amp;"'!$d1"),$A170-1,0),NA())</f>
        <v>4.1000000000000002E-2</v>
      </c>
      <c r="F170" s="24">
        <f ca="1">IF(ISNUMBER(OFFSET(INDIRECT("'"&amp;'DATA for charts'!F$5&amp;"'!$d1"),$A170-1,0)),OFFSET(INDIRECT("'"&amp;'DATA for charts'!F$5&amp;"'!$d1"),$A170-1,0),NA())</f>
        <v>5.72686133713265E-2</v>
      </c>
      <c r="G170" s="24">
        <f ca="1">IF(ISNUMBER(OFFSET(INDIRECT("'"&amp;'DATA for charts'!G$5&amp;"'!$d1"),$A170-1,0)),OFFSET(INDIRECT("'"&amp;'DATA for charts'!G$5&amp;"'!$d1"),$A170-1,0),NA())</f>
        <v>5.2299999999999999E-2</v>
      </c>
      <c r="H170" s="24">
        <f ca="1">IF(ISNUMBER(OFFSET(INDIRECT("'"&amp;'DATA for charts'!H$5&amp;"'!$d1"),$A170-1,0)),OFFSET(INDIRECT("'"&amp;'DATA for charts'!H$5&amp;"'!$d1"),$A170-1,0),NA())</f>
        <v>3.5119600000000001E-2</v>
      </c>
      <c r="I170" s="24" t="e">
        <f ca="1">IF(ISNUMBER(OFFSET(INDIRECT("'"&amp;'DATA for charts'!I$5&amp;"'!$d1"),$A170-1,0)),OFFSET(INDIRECT("'"&amp;'DATA for charts'!I$5&amp;"'!$d1"),$A170-1,0),NA())</f>
        <v>#N/A</v>
      </c>
      <c r="J170" s="24" t="e">
        <f ca="1">IF(ISNUMBER(OFFSET(INDIRECT("'"&amp;'DATA for charts'!J$5&amp;"'!$d1"),$A170-1,0)),OFFSET(INDIRECT("'"&amp;'DATA for charts'!J$5&amp;"'!$d1"),$A170-1,0),NA())</f>
        <v>#N/A</v>
      </c>
      <c r="K170" s="24" t="e">
        <f ca="1">IF(ISNUMBER(OFFSET(INDIRECT("'"&amp;'DATA for charts'!K$5&amp;"'!$d1"),$A170-1,0)),OFFSET(INDIRECT("'"&amp;'DATA for charts'!K$5&amp;"'!$d1"),$A170-1,0),NA())</f>
        <v>#N/A</v>
      </c>
      <c r="L170" s="24" t="e">
        <f ca="1">IF(ISNUMBER(OFFSET(INDIRECT("'"&amp;'DATA for charts'!L$5&amp;"'!$d1"),$A170-1,0)),OFFSET(INDIRECT("'"&amp;'DATA for charts'!L$5&amp;"'!$d1"),$A170-1,0),NA())</f>
        <v>#N/A</v>
      </c>
      <c r="M170" s="24" t="e">
        <f ca="1">IF(ISNUMBER(OFFSET(INDIRECT("'"&amp;'DATA for charts'!M$5&amp;"'!$d1"),$A170-1,0)),OFFSET(INDIRECT("'"&amp;'DATA for charts'!M$5&amp;"'!$d1"),$A170-1,0),NA())</f>
        <v>#N/A</v>
      </c>
      <c r="N170" s="24" t="e">
        <f ca="1">IF(ISNUMBER(OFFSET(INDIRECT("'"&amp;'DATA for charts'!N$5&amp;"'!$d1"),$A170-1,0)),OFFSET(INDIRECT("'"&amp;'DATA for charts'!N$5&amp;"'!$d1"),$A170-1,0),NA())</f>
        <v>#N/A</v>
      </c>
      <c r="O170" s="24" t="e">
        <f ca="1">IF(ISNUMBER(OFFSET(INDIRECT("'"&amp;'DATA for charts'!O$5&amp;"'!$d1"),$A170-1,0)),OFFSET(INDIRECT("'"&amp;'DATA for charts'!O$5&amp;"'!$d1"),$A170-1,0),NA())</f>
        <v>#N/A</v>
      </c>
      <c r="P170" s="24" t="e">
        <f ca="1">IF(ISNUMBER(OFFSET(INDIRECT("'"&amp;'DATA for charts'!P$5&amp;"'!$d1"),$A170-1,0)),OFFSET(INDIRECT("'"&amp;'DATA for charts'!P$5&amp;"'!$d1"),$A170-1,0),NA())</f>
        <v>#N/A</v>
      </c>
      <c r="Q170" s="24" t="e">
        <f ca="1">IF(ISNUMBER(OFFSET(INDIRECT("'"&amp;'DATA for charts'!Q$5&amp;"'!$d1"),$A170-1,0)),OFFSET(INDIRECT("'"&amp;'DATA for charts'!Q$5&amp;"'!$d1"),$A170-1,0),NA())</f>
        <v>#N/A</v>
      </c>
      <c r="R170" s="24" t="e">
        <f ca="1">IF(ISNUMBER(OFFSET(INDIRECT("'"&amp;'DATA for charts'!R$5&amp;"'!$d1"),$A170-1,0)),OFFSET(INDIRECT("'"&amp;'DATA for charts'!R$5&amp;"'!$d1"),$A170-1,0),NA())</f>
        <v>#N/A</v>
      </c>
      <c r="S170" s="24" t="e">
        <f ca="1">IF(ISNUMBER(OFFSET(INDIRECT("'"&amp;'DATA for charts'!S$5&amp;"'!$d1"),$A170-1,0)),OFFSET(INDIRECT("'"&amp;'DATA for charts'!S$5&amp;"'!$d1"),$A170-1,0),NA())</f>
        <v>#N/A</v>
      </c>
      <c r="T170" s="22" t="e">
        <f t="shared" ca="1" si="260"/>
        <v>#N/A</v>
      </c>
      <c r="U170" s="22" t="e">
        <f t="shared" ca="1" si="261"/>
        <v>#N/A</v>
      </c>
      <c r="V170" s="22" t="e">
        <f t="shared" ca="1" si="262"/>
        <v>#N/A</v>
      </c>
      <c r="W170" s="20"/>
      <c r="X170" s="146"/>
      <c r="Y170" s="20"/>
      <c r="Z170" s="20"/>
      <c r="AA170" s="20"/>
      <c r="AB170" s="20"/>
      <c r="AC170" s="20"/>
      <c r="AD170" s="20"/>
      <c r="AE170" s="20"/>
      <c r="AF170" s="20"/>
      <c r="AG170" s="20"/>
      <c r="AH170" s="20"/>
      <c r="AI170" s="20"/>
      <c r="AJ170" s="20"/>
      <c r="AK170" s="20"/>
      <c r="AL170" s="20"/>
      <c r="AM170" s="20"/>
      <c r="AN170" s="20"/>
      <c r="AO170" s="20"/>
      <c r="AP170" s="20"/>
      <c r="AQ170" s="20"/>
    </row>
    <row r="171" spans="1:43" s="1" customFormat="1" ht="51">
      <c r="A171" s="220">
        <f t="shared" si="263"/>
        <v>108</v>
      </c>
      <c r="B171" s="148" t="s">
        <v>402</v>
      </c>
      <c r="C171" s="24">
        <f ca="1">IF(ISNUMBER(OFFSET(INDIRECT("'"&amp;'DATA for charts'!C$5&amp;"'!$d1"),$A171-1,0)),OFFSET(INDIRECT("'"&amp;'DATA for charts'!C$5&amp;"'!$d1"),$A171-1,0),NA())</f>
        <v>0.22800000000000001</v>
      </c>
      <c r="D171" s="24">
        <f ca="1">IF(ISNUMBER(OFFSET(INDIRECT("'"&amp;'DATA for charts'!D$5&amp;"'!$d1"),$A171-1,0)),OFFSET(INDIRECT("'"&amp;'DATA for charts'!D$5&amp;"'!$d1"),$A171-1,0),NA())</f>
        <v>0.1406176526397</v>
      </c>
      <c r="E171" s="24">
        <f ca="1">IF(ISNUMBER(OFFSET(INDIRECT("'"&amp;'DATA for charts'!E$5&amp;"'!$d1"),$A171-1,0)),OFFSET(INDIRECT("'"&amp;'DATA for charts'!E$5&amp;"'!$d1"),$A171-1,0),NA())</f>
        <v>0.11899999999999999</v>
      </c>
      <c r="F171" s="24">
        <f ca="1">IF(ISNUMBER(OFFSET(INDIRECT("'"&amp;'DATA for charts'!F$5&amp;"'!$d1"),$A171-1,0)),OFFSET(INDIRECT("'"&amp;'DATA for charts'!F$5&amp;"'!$d1"),$A171-1,0),NA())</f>
        <v>0.15257031168423119</v>
      </c>
      <c r="G171" s="24">
        <f ca="1">IF(ISNUMBER(OFFSET(INDIRECT("'"&amp;'DATA for charts'!G$5&amp;"'!$d1"),$A171-1,0)),OFFSET(INDIRECT("'"&amp;'DATA for charts'!G$5&amp;"'!$d1"),$A171-1,0),NA())</f>
        <v>0.1419</v>
      </c>
      <c r="H171" s="24">
        <f ca="1">IF(ISNUMBER(OFFSET(INDIRECT("'"&amp;'DATA for charts'!H$5&amp;"'!$d1"),$A171-1,0)),OFFSET(INDIRECT("'"&amp;'DATA for charts'!H$5&amp;"'!$d1"),$A171-1,0),NA())</f>
        <v>0.10943600000000001</v>
      </c>
      <c r="I171" s="24" t="e">
        <f ca="1">IF(ISNUMBER(OFFSET(INDIRECT("'"&amp;'DATA for charts'!I$5&amp;"'!$d1"),$A171-1,0)),OFFSET(INDIRECT("'"&amp;'DATA for charts'!I$5&amp;"'!$d1"),$A171-1,0),NA())</f>
        <v>#N/A</v>
      </c>
      <c r="J171" s="24" t="e">
        <f ca="1">IF(ISNUMBER(OFFSET(INDIRECT("'"&amp;'DATA for charts'!J$5&amp;"'!$d1"),$A171-1,0)),OFFSET(INDIRECT("'"&amp;'DATA for charts'!J$5&amp;"'!$d1"),$A171-1,0),NA())</f>
        <v>#N/A</v>
      </c>
      <c r="K171" s="24" t="e">
        <f ca="1">IF(ISNUMBER(OFFSET(INDIRECT("'"&amp;'DATA for charts'!K$5&amp;"'!$d1"),$A171-1,0)),OFFSET(INDIRECT("'"&amp;'DATA for charts'!K$5&amp;"'!$d1"),$A171-1,0),NA())</f>
        <v>#N/A</v>
      </c>
      <c r="L171" s="24" t="e">
        <f ca="1">IF(ISNUMBER(OFFSET(INDIRECT("'"&amp;'DATA for charts'!L$5&amp;"'!$d1"),$A171-1,0)),OFFSET(INDIRECT("'"&amp;'DATA for charts'!L$5&amp;"'!$d1"),$A171-1,0),NA())</f>
        <v>#N/A</v>
      </c>
      <c r="M171" s="24" t="e">
        <f ca="1">IF(ISNUMBER(OFFSET(INDIRECT("'"&amp;'DATA for charts'!M$5&amp;"'!$d1"),$A171-1,0)),OFFSET(INDIRECT("'"&amp;'DATA for charts'!M$5&amp;"'!$d1"),$A171-1,0),NA())</f>
        <v>#N/A</v>
      </c>
      <c r="N171" s="24" t="e">
        <f ca="1">IF(ISNUMBER(OFFSET(INDIRECT("'"&amp;'DATA for charts'!N$5&amp;"'!$d1"),$A171-1,0)),OFFSET(INDIRECT("'"&amp;'DATA for charts'!N$5&amp;"'!$d1"),$A171-1,0),NA())</f>
        <v>#N/A</v>
      </c>
      <c r="O171" s="24" t="e">
        <f ca="1">IF(ISNUMBER(OFFSET(INDIRECT("'"&amp;'DATA for charts'!O$5&amp;"'!$d1"),$A171-1,0)),OFFSET(INDIRECT("'"&amp;'DATA for charts'!O$5&amp;"'!$d1"),$A171-1,0),NA())</f>
        <v>#N/A</v>
      </c>
      <c r="P171" s="24" t="e">
        <f ca="1">IF(ISNUMBER(OFFSET(INDIRECT("'"&amp;'DATA for charts'!P$5&amp;"'!$d1"),$A171-1,0)),OFFSET(INDIRECT("'"&amp;'DATA for charts'!P$5&amp;"'!$d1"),$A171-1,0),NA())</f>
        <v>#N/A</v>
      </c>
      <c r="Q171" s="24" t="e">
        <f ca="1">IF(ISNUMBER(OFFSET(INDIRECT("'"&amp;'DATA for charts'!Q$5&amp;"'!$d1"),$A171-1,0)),OFFSET(INDIRECT("'"&amp;'DATA for charts'!Q$5&amp;"'!$d1"),$A171-1,0),NA())</f>
        <v>#N/A</v>
      </c>
      <c r="R171" s="24" t="e">
        <f ca="1">IF(ISNUMBER(OFFSET(INDIRECT("'"&amp;'DATA for charts'!R$5&amp;"'!$d1"),$A171-1,0)),OFFSET(INDIRECT("'"&amp;'DATA for charts'!R$5&amp;"'!$d1"),$A171-1,0),NA())</f>
        <v>#N/A</v>
      </c>
      <c r="S171" s="24" t="e">
        <f ca="1">IF(ISNUMBER(OFFSET(INDIRECT("'"&amp;'DATA for charts'!S$5&amp;"'!$d1"),$A171-1,0)),OFFSET(INDIRECT("'"&amp;'DATA for charts'!S$5&amp;"'!$d1"),$A171-1,0),NA())</f>
        <v>#N/A</v>
      </c>
      <c r="T171" s="22" t="e">
        <f t="shared" ca="1" si="260"/>
        <v>#N/A</v>
      </c>
      <c r="U171" s="22" t="e">
        <f t="shared" ca="1" si="261"/>
        <v>#N/A</v>
      </c>
      <c r="V171" s="22" t="e">
        <f t="shared" ca="1" si="262"/>
        <v>#N/A</v>
      </c>
      <c r="W171" s="20"/>
      <c r="Y171" s="20"/>
      <c r="Z171" s="20"/>
      <c r="AA171" s="20"/>
      <c r="AB171" s="20"/>
      <c r="AC171" s="20"/>
      <c r="AD171" s="20"/>
      <c r="AE171" s="20"/>
      <c r="AF171" s="20"/>
      <c r="AG171" s="20"/>
      <c r="AH171" s="20"/>
      <c r="AI171" s="20"/>
      <c r="AJ171" s="20"/>
      <c r="AK171" s="20"/>
      <c r="AL171" s="20"/>
      <c r="AM171" s="20"/>
      <c r="AN171" s="20"/>
      <c r="AO171" s="20"/>
      <c r="AP171" s="20"/>
      <c r="AQ171" s="20"/>
    </row>
    <row r="172" spans="1:43" s="1" customFormat="1" ht="51">
      <c r="A172" s="220">
        <f t="shared" si="263"/>
        <v>109</v>
      </c>
      <c r="B172" s="148" t="s">
        <v>403</v>
      </c>
      <c r="C172" s="24">
        <f ca="1">IF(ISNUMBER(OFFSET(INDIRECT("'"&amp;'DATA for charts'!C$5&amp;"'!$d1"),$A172-1,0)),OFFSET(INDIRECT("'"&amp;'DATA for charts'!C$5&amp;"'!$d1"),$A172-1,0),NA())</f>
        <v>1.0840000000000001</v>
      </c>
      <c r="D172" s="24">
        <f ca="1">IF(ISNUMBER(OFFSET(INDIRECT("'"&amp;'DATA for charts'!D$5&amp;"'!$d1"),$A172-1,0)),OFFSET(INDIRECT("'"&amp;'DATA for charts'!D$5&amp;"'!$d1"),$A172-1,0),NA())</f>
        <v>0.90615742528544996</v>
      </c>
      <c r="E172" s="24">
        <f ca="1">IF(ISNUMBER(OFFSET(INDIRECT("'"&amp;'DATA for charts'!E$5&amp;"'!$d1"),$A172-1,0)),OFFSET(INDIRECT("'"&amp;'DATA for charts'!E$5&amp;"'!$d1"),$A172-1,0),NA())</f>
        <v>0.94399999999999995</v>
      </c>
      <c r="F172" s="24">
        <f ca="1">IF(ISNUMBER(OFFSET(INDIRECT("'"&amp;'DATA for charts'!F$5&amp;"'!$d1"),$A172-1,0)),OFFSET(INDIRECT("'"&amp;'DATA for charts'!F$5&amp;"'!$d1"),$A172-1,0),NA())</f>
        <v>0.85562373171406814</v>
      </c>
      <c r="G172" s="24">
        <f ca="1">IF(ISNUMBER(OFFSET(INDIRECT("'"&amp;'DATA for charts'!G$5&amp;"'!$d1"),$A172-1,0)),OFFSET(INDIRECT("'"&amp;'DATA for charts'!G$5&amp;"'!$d1"),$A172-1,0),NA())</f>
        <v>0.95269999999999999</v>
      </c>
      <c r="H172" s="24">
        <f ca="1">IF(ISNUMBER(OFFSET(INDIRECT("'"&amp;'DATA for charts'!H$5&amp;"'!$d1"),$A172-1,0)),OFFSET(INDIRECT("'"&amp;'DATA for charts'!H$5&amp;"'!$d1"),$A172-1,0),NA())</f>
        <v>0.73902200000000007</v>
      </c>
      <c r="I172" s="24" t="e">
        <f ca="1">IF(ISNUMBER(OFFSET(INDIRECT("'"&amp;'DATA for charts'!I$5&amp;"'!$d1"),$A172-1,0)),OFFSET(INDIRECT("'"&amp;'DATA for charts'!I$5&amp;"'!$d1"),$A172-1,0),NA())</f>
        <v>#N/A</v>
      </c>
      <c r="J172" s="24" t="e">
        <f ca="1">IF(ISNUMBER(OFFSET(INDIRECT("'"&amp;'DATA for charts'!J$5&amp;"'!$d1"),$A172-1,0)),OFFSET(INDIRECT("'"&amp;'DATA for charts'!J$5&amp;"'!$d1"),$A172-1,0),NA())</f>
        <v>#N/A</v>
      </c>
      <c r="K172" s="24" t="e">
        <f ca="1">IF(ISNUMBER(OFFSET(INDIRECT("'"&amp;'DATA for charts'!K$5&amp;"'!$d1"),$A172-1,0)),OFFSET(INDIRECT("'"&amp;'DATA for charts'!K$5&amp;"'!$d1"),$A172-1,0),NA())</f>
        <v>#N/A</v>
      </c>
      <c r="L172" s="24" t="e">
        <f ca="1">IF(ISNUMBER(OFFSET(INDIRECT("'"&amp;'DATA for charts'!L$5&amp;"'!$d1"),$A172-1,0)),OFFSET(INDIRECT("'"&amp;'DATA for charts'!L$5&amp;"'!$d1"),$A172-1,0),NA())</f>
        <v>#N/A</v>
      </c>
      <c r="M172" s="24" t="e">
        <f ca="1">IF(ISNUMBER(OFFSET(INDIRECT("'"&amp;'DATA for charts'!M$5&amp;"'!$d1"),$A172-1,0)),OFFSET(INDIRECT("'"&amp;'DATA for charts'!M$5&amp;"'!$d1"),$A172-1,0),NA())</f>
        <v>#N/A</v>
      </c>
      <c r="N172" s="24" t="e">
        <f ca="1">IF(ISNUMBER(OFFSET(INDIRECT("'"&amp;'DATA for charts'!N$5&amp;"'!$d1"),$A172-1,0)),OFFSET(INDIRECT("'"&amp;'DATA for charts'!N$5&amp;"'!$d1"),$A172-1,0),NA())</f>
        <v>#N/A</v>
      </c>
      <c r="O172" s="24" t="e">
        <f ca="1">IF(ISNUMBER(OFFSET(INDIRECT("'"&amp;'DATA for charts'!O$5&amp;"'!$d1"),$A172-1,0)),OFFSET(INDIRECT("'"&amp;'DATA for charts'!O$5&amp;"'!$d1"),$A172-1,0),NA())</f>
        <v>#N/A</v>
      </c>
      <c r="P172" s="24" t="e">
        <f ca="1">IF(ISNUMBER(OFFSET(INDIRECT("'"&amp;'DATA for charts'!P$5&amp;"'!$d1"),$A172-1,0)),OFFSET(INDIRECT("'"&amp;'DATA for charts'!P$5&amp;"'!$d1"),$A172-1,0),NA())</f>
        <v>#N/A</v>
      </c>
      <c r="Q172" s="24" t="e">
        <f ca="1">IF(ISNUMBER(OFFSET(INDIRECT("'"&amp;'DATA for charts'!Q$5&amp;"'!$d1"),$A172-1,0)),OFFSET(INDIRECT("'"&amp;'DATA for charts'!Q$5&amp;"'!$d1"),$A172-1,0),NA())</f>
        <v>#N/A</v>
      </c>
      <c r="R172" s="24" t="e">
        <f ca="1">IF(ISNUMBER(OFFSET(INDIRECT("'"&amp;'DATA for charts'!R$5&amp;"'!$d1"),$A172-1,0)),OFFSET(INDIRECT("'"&amp;'DATA for charts'!R$5&amp;"'!$d1"),$A172-1,0),NA())</f>
        <v>#N/A</v>
      </c>
      <c r="S172" s="24" t="e">
        <f ca="1">IF(ISNUMBER(OFFSET(INDIRECT("'"&amp;'DATA for charts'!S$5&amp;"'!$d1"),$A172-1,0)),OFFSET(INDIRECT("'"&amp;'DATA for charts'!S$5&amp;"'!$d1"),$A172-1,0),NA())</f>
        <v>#N/A</v>
      </c>
      <c r="T172" s="22" t="e">
        <f t="shared" ca="1" si="260"/>
        <v>#N/A</v>
      </c>
      <c r="U172" s="22" t="e">
        <f t="shared" ca="1" si="261"/>
        <v>#N/A</v>
      </c>
      <c r="V172" s="22" t="e">
        <f t="shared" ca="1" si="262"/>
        <v>#N/A</v>
      </c>
      <c r="W172" s="20"/>
      <c r="X172" s="146"/>
      <c r="Y172" s="20"/>
      <c r="Z172" s="20"/>
      <c r="AA172" s="20"/>
      <c r="AB172" s="20"/>
      <c r="AC172" s="20"/>
      <c r="AD172" s="20"/>
      <c r="AE172" s="20"/>
      <c r="AF172" s="20"/>
      <c r="AG172" s="20"/>
      <c r="AH172" s="20"/>
      <c r="AI172" s="20"/>
      <c r="AJ172" s="20"/>
      <c r="AK172" s="20"/>
      <c r="AL172" s="20"/>
      <c r="AM172" s="20"/>
      <c r="AN172" s="20"/>
      <c r="AO172" s="20"/>
      <c r="AP172" s="20"/>
      <c r="AQ172" s="20"/>
    </row>
    <row r="173" spans="1:43" s="1" customFormat="1" ht="51">
      <c r="A173" s="220">
        <f t="shared" si="263"/>
        <v>110</v>
      </c>
      <c r="B173" s="148" t="s">
        <v>404</v>
      </c>
      <c r="C173" s="24" t="e">
        <f ca="1">IF(ISNUMBER(OFFSET(INDIRECT("'"&amp;'DATA for charts'!C$5&amp;"'!$d1"),$A173-1,0)),OFFSET(INDIRECT("'"&amp;'DATA for charts'!C$5&amp;"'!$d1"),$A173-1,0),NA())</f>
        <v>#N/A</v>
      </c>
      <c r="D173" s="24">
        <f ca="1">IF(ISNUMBER(OFFSET(INDIRECT("'"&amp;'DATA for charts'!D$5&amp;"'!$d1"),$A173-1,0)),OFFSET(INDIRECT("'"&amp;'DATA for charts'!D$5&amp;"'!$d1"),$A173-1,0),NA())</f>
        <v>3.9853240879280398</v>
      </c>
      <c r="E173" s="24">
        <f ca="1">IF(ISNUMBER(OFFSET(INDIRECT("'"&amp;'DATA for charts'!E$5&amp;"'!$d1"),$A173-1,0)),OFFSET(INDIRECT("'"&amp;'DATA for charts'!E$5&amp;"'!$d1"),$A173-1,0),NA())</f>
        <v>3.4580000000000002</v>
      </c>
      <c r="F173" s="24">
        <f ca="1">IF(ISNUMBER(OFFSET(INDIRECT("'"&amp;'DATA for charts'!F$5&amp;"'!$d1"),$A173-1,0)),OFFSET(INDIRECT("'"&amp;'DATA for charts'!F$5&amp;"'!$d1"),$A173-1,0),NA())</f>
        <v>4.0850108320112586</v>
      </c>
      <c r="G173" s="24">
        <f ca="1">IF(ISNUMBER(OFFSET(INDIRECT("'"&amp;'DATA for charts'!G$5&amp;"'!$d1"),$A173-1,0)),OFFSET(INDIRECT("'"&amp;'DATA for charts'!G$5&amp;"'!$d1"),$A173-1,0),NA())</f>
        <v>4.4141000000000004</v>
      </c>
      <c r="H173" s="24">
        <f ca="1">IF(ISNUMBER(OFFSET(INDIRECT("'"&amp;'DATA for charts'!H$5&amp;"'!$d1"),$A173-1,0)),OFFSET(INDIRECT("'"&amp;'DATA for charts'!H$5&amp;"'!$d1"),$A173-1,0),NA())</f>
        <v>3.7411599999999998</v>
      </c>
      <c r="I173" s="24" t="e">
        <f ca="1">IF(ISNUMBER(OFFSET(INDIRECT("'"&amp;'DATA for charts'!I$5&amp;"'!$d1"),$A173-1,0)),OFFSET(INDIRECT("'"&amp;'DATA for charts'!I$5&amp;"'!$d1"),$A173-1,0),NA())</f>
        <v>#N/A</v>
      </c>
      <c r="J173" s="24" t="e">
        <f ca="1">IF(ISNUMBER(OFFSET(INDIRECT("'"&amp;'DATA for charts'!J$5&amp;"'!$d1"),$A173-1,0)),OFFSET(INDIRECT("'"&amp;'DATA for charts'!J$5&amp;"'!$d1"),$A173-1,0),NA())</f>
        <v>#N/A</v>
      </c>
      <c r="K173" s="24" t="e">
        <f ca="1">IF(ISNUMBER(OFFSET(INDIRECT("'"&amp;'DATA for charts'!K$5&amp;"'!$d1"),$A173-1,0)),OFFSET(INDIRECT("'"&amp;'DATA for charts'!K$5&amp;"'!$d1"),$A173-1,0),NA())</f>
        <v>#N/A</v>
      </c>
      <c r="L173" s="24" t="e">
        <f ca="1">IF(ISNUMBER(OFFSET(INDIRECT("'"&amp;'DATA for charts'!L$5&amp;"'!$d1"),$A173-1,0)),OFFSET(INDIRECT("'"&amp;'DATA for charts'!L$5&amp;"'!$d1"),$A173-1,0),NA())</f>
        <v>#N/A</v>
      </c>
      <c r="M173" s="24" t="e">
        <f ca="1">IF(ISNUMBER(OFFSET(INDIRECT("'"&amp;'DATA for charts'!M$5&amp;"'!$d1"),$A173-1,0)),OFFSET(INDIRECT("'"&amp;'DATA for charts'!M$5&amp;"'!$d1"),$A173-1,0),NA())</f>
        <v>#N/A</v>
      </c>
      <c r="N173" s="24" t="e">
        <f ca="1">IF(ISNUMBER(OFFSET(INDIRECT("'"&amp;'DATA for charts'!N$5&amp;"'!$d1"),$A173-1,0)),OFFSET(INDIRECT("'"&amp;'DATA for charts'!N$5&amp;"'!$d1"),$A173-1,0),NA())</f>
        <v>#N/A</v>
      </c>
      <c r="O173" s="24" t="e">
        <f ca="1">IF(ISNUMBER(OFFSET(INDIRECT("'"&amp;'DATA for charts'!O$5&amp;"'!$d1"),$A173-1,0)),OFFSET(INDIRECT("'"&amp;'DATA for charts'!O$5&amp;"'!$d1"),$A173-1,0),NA())</f>
        <v>#N/A</v>
      </c>
      <c r="P173" s="24" t="e">
        <f ca="1">IF(ISNUMBER(OFFSET(INDIRECT("'"&amp;'DATA for charts'!P$5&amp;"'!$d1"),$A173-1,0)),OFFSET(INDIRECT("'"&amp;'DATA for charts'!P$5&amp;"'!$d1"),$A173-1,0),NA())</f>
        <v>#N/A</v>
      </c>
      <c r="Q173" s="24" t="e">
        <f ca="1">IF(ISNUMBER(OFFSET(INDIRECT("'"&amp;'DATA for charts'!Q$5&amp;"'!$d1"),$A173-1,0)),OFFSET(INDIRECT("'"&amp;'DATA for charts'!Q$5&amp;"'!$d1"),$A173-1,0),NA())</f>
        <v>#N/A</v>
      </c>
      <c r="R173" s="24" t="e">
        <f ca="1">IF(ISNUMBER(OFFSET(INDIRECT("'"&amp;'DATA for charts'!R$5&amp;"'!$d1"),$A173-1,0)),OFFSET(INDIRECT("'"&amp;'DATA for charts'!R$5&amp;"'!$d1"),$A173-1,0),NA())</f>
        <v>#N/A</v>
      </c>
      <c r="S173" s="24" t="e">
        <f ca="1">IF(ISNUMBER(OFFSET(INDIRECT("'"&amp;'DATA for charts'!S$5&amp;"'!$d1"),$A173-1,0)),OFFSET(INDIRECT("'"&amp;'DATA for charts'!S$5&amp;"'!$d1"),$A173-1,0),NA())</f>
        <v>#N/A</v>
      </c>
      <c r="T173" s="22" t="e">
        <f t="shared" ca="1" si="260"/>
        <v>#N/A</v>
      </c>
      <c r="U173" s="22" t="e">
        <f t="shared" ca="1" si="261"/>
        <v>#N/A</v>
      </c>
      <c r="V173" s="22" t="e">
        <f t="shared" ca="1" si="262"/>
        <v>#N/A</v>
      </c>
      <c r="W173" s="20"/>
      <c r="AP173" s="20"/>
      <c r="AQ173" s="20"/>
    </row>
    <row r="174" spans="1:43" s="1" customFormat="1" ht="38.25">
      <c r="A174" s="220">
        <f t="shared" si="263"/>
        <v>111</v>
      </c>
      <c r="B174" s="477" t="s">
        <v>797</v>
      </c>
      <c r="C174" s="24">
        <f ca="1">IF(ISNUMBER(OFFSET(INDIRECT("'"&amp;'DATA for charts'!C$5&amp;"'!$d1"),$A174-1,0)),OFFSET(INDIRECT("'"&amp;'DATA for charts'!C$5&amp;"'!$d1"),$A174-1,0),NA())</f>
        <v>6.1719999999999997</v>
      </c>
      <c r="D174" s="24">
        <f ca="1">IF(ISNUMBER(OFFSET(INDIRECT("'"&amp;'DATA for charts'!D$5&amp;"'!$d1"),$A174-1,0)),OFFSET(INDIRECT("'"&amp;'DATA for charts'!D$5&amp;"'!$d1"),$A174-1,0),NA())</f>
        <v>5.6889765606749991</v>
      </c>
      <c r="E174" s="24">
        <f ca="1">IF(ISNUMBER(OFFSET(INDIRECT("'"&amp;'DATA for charts'!E$5&amp;"'!$d1"),$A174-1,0)),OFFSET(INDIRECT("'"&amp;'DATA for charts'!E$5&amp;"'!$d1"),$A174-1,0),NA())</f>
        <v>6.1609999999999996</v>
      </c>
      <c r="F174" s="24">
        <f ca="1">IF(ISNUMBER(OFFSET(INDIRECT("'"&amp;'DATA for charts'!F$5&amp;"'!$d1"),$A174-1,0)),OFFSET(INDIRECT("'"&amp;'DATA for charts'!F$5&amp;"'!$d1"),$A174-1,0),NA())</f>
        <v>6.507258885738759</v>
      </c>
      <c r="G174" s="24">
        <f ca="1">IF(ISNUMBER(OFFSET(INDIRECT("'"&amp;'DATA for charts'!G$5&amp;"'!$d1"),$A174-1,0)),OFFSET(INDIRECT("'"&amp;'DATA for charts'!G$5&amp;"'!$d1"),$A174-1,0),NA())</f>
        <v>6.6132</v>
      </c>
      <c r="H174" s="24">
        <f ca="1">IF(ISNUMBER(OFFSET(INDIRECT("'"&amp;'DATA for charts'!H$5&amp;"'!$d1"),$A174-1,0)),OFFSET(INDIRECT("'"&amp;'DATA for charts'!H$5&amp;"'!$d1"),$A174-1,0),NA())</f>
        <v>6.5306999999999995</v>
      </c>
      <c r="I174" s="24" t="e">
        <f ca="1">IF(ISNUMBER(OFFSET(INDIRECT("'"&amp;'DATA for charts'!I$5&amp;"'!$d1"),$A174-1,0)),OFFSET(INDIRECT("'"&amp;'DATA for charts'!I$5&amp;"'!$d1"),$A174-1,0),NA())</f>
        <v>#N/A</v>
      </c>
      <c r="J174" s="24" t="e">
        <f ca="1">IF(ISNUMBER(OFFSET(INDIRECT("'"&amp;'DATA for charts'!J$5&amp;"'!$d1"),$A174-1,0)),OFFSET(INDIRECT("'"&amp;'DATA for charts'!J$5&amp;"'!$d1"),$A174-1,0),NA())</f>
        <v>#N/A</v>
      </c>
      <c r="K174" s="24" t="e">
        <f ca="1">IF(ISNUMBER(OFFSET(INDIRECT("'"&amp;'DATA for charts'!K$5&amp;"'!$d1"),$A174-1,0)),OFFSET(INDIRECT("'"&amp;'DATA for charts'!K$5&amp;"'!$d1"),$A174-1,0),NA())</f>
        <v>#N/A</v>
      </c>
      <c r="L174" s="24" t="e">
        <f ca="1">IF(ISNUMBER(OFFSET(INDIRECT("'"&amp;'DATA for charts'!L$5&amp;"'!$d1"),$A174-1,0)),OFFSET(INDIRECT("'"&amp;'DATA for charts'!L$5&amp;"'!$d1"),$A174-1,0),NA())</f>
        <v>#N/A</v>
      </c>
      <c r="M174" s="24" t="e">
        <f ca="1">IF(ISNUMBER(OFFSET(INDIRECT("'"&amp;'DATA for charts'!M$5&amp;"'!$d1"),$A174-1,0)),OFFSET(INDIRECT("'"&amp;'DATA for charts'!M$5&amp;"'!$d1"),$A174-1,0),NA())</f>
        <v>#N/A</v>
      </c>
      <c r="N174" s="24" t="e">
        <f ca="1">IF(ISNUMBER(OFFSET(INDIRECT("'"&amp;'DATA for charts'!N$5&amp;"'!$d1"),$A174-1,0)),OFFSET(INDIRECT("'"&amp;'DATA for charts'!N$5&amp;"'!$d1"),$A174-1,0),NA())</f>
        <v>#N/A</v>
      </c>
      <c r="O174" s="24" t="e">
        <f ca="1">IF(ISNUMBER(OFFSET(INDIRECT("'"&amp;'DATA for charts'!O$5&amp;"'!$d1"),$A174-1,0)),OFFSET(INDIRECT("'"&amp;'DATA for charts'!O$5&amp;"'!$d1"),$A174-1,0),NA())</f>
        <v>#N/A</v>
      </c>
      <c r="P174" s="24" t="e">
        <f ca="1">IF(ISNUMBER(OFFSET(INDIRECT("'"&amp;'DATA for charts'!P$5&amp;"'!$d1"),$A174-1,0)),OFFSET(INDIRECT("'"&amp;'DATA for charts'!P$5&amp;"'!$d1"),$A174-1,0),NA())</f>
        <v>#N/A</v>
      </c>
      <c r="Q174" s="24" t="e">
        <f ca="1">IF(ISNUMBER(OFFSET(INDIRECT("'"&amp;'DATA for charts'!Q$5&amp;"'!$d1"),$A174-1,0)),OFFSET(INDIRECT("'"&amp;'DATA for charts'!Q$5&amp;"'!$d1"),$A174-1,0),NA())</f>
        <v>#N/A</v>
      </c>
      <c r="R174" s="24" t="e">
        <f ca="1">IF(ISNUMBER(OFFSET(INDIRECT("'"&amp;'DATA for charts'!R$5&amp;"'!$d1"),$A174-1,0)),OFFSET(INDIRECT("'"&amp;'DATA for charts'!R$5&amp;"'!$d1"),$A174-1,0),NA())</f>
        <v>#N/A</v>
      </c>
      <c r="S174" s="24" t="e">
        <f ca="1">IF(ISNUMBER(OFFSET(INDIRECT("'"&amp;'DATA for charts'!S$5&amp;"'!$d1"),$A174-1,0)),OFFSET(INDIRECT("'"&amp;'DATA for charts'!S$5&amp;"'!$d1"),$A174-1,0),NA())</f>
        <v>#N/A</v>
      </c>
      <c r="T174" s="22" t="e">
        <f t="shared" ref="T174:T176" ca="1" si="264">MIN(C174:J174)</f>
        <v>#N/A</v>
      </c>
      <c r="U174" s="22" t="e">
        <f t="shared" ref="U174:U176" ca="1" si="265">MAX(C174:J174)</f>
        <v>#N/A</v>
      </c>
      <c r="V174" s="22" t="e">
        <f t="shared" ref="V174:V176" ca="1" si="266">AVERAGE(C174:J174)</f>
        <v>#N/A</v>
      </c>
      <c r="W174" s="20"/>
      <c r="X174" s="146"/>
      <c r="Y174" s="22"/>
      <c r="Z174" s="22"/>
      <c r="AA174" s="22"/>
      <c r="AB174" s="22"/>
      <c r="AC174" s="22"/>
      <c r="AD174" s="22"/>
      <c r="AE174" s="22"/>
      <c r="AF174" s="22"/>
      <c r="AG174" s="22"/>
      <c r="AH174" s="22"/>
      <c r="AI174" s="22"/>
      <c r="AJ174" s="22"/>
      <c r="AK174" s="22"/>
      <c r="AL174" s="22"/>
      <c r="AM174" s="22"/>
      <c r="AN174" s="22"/>
      <c r="AO174" s="22"/>
      <c r="AP174" s="20"/>
      <c r="AQ174" s="20"/>
    </row>
    <row r="175" spans="1:43" s="1" customFormat="1" ht="38.25">
      <c r="A175" s="220">
        <f t="shared" si="263"/>
        <v>112</v>
      </c>
      <c r="B175" s="477" t="s">
        <v>798</v>
      </c>
      <c r="C175" s="24">
        <f ca="1">IF(ISNUMBER(OFFSET(INDIRECT("'"&amp;'DATA for charts'!C$5&amp;"'!$d1"),$A175-1,0)),OFFSET(INDIRECT("'"&amp;'DATA for charts'!C$5&amp;"'!$d1"),$A175-1,0),NA())</f>
        <v>6.26</v>
      </c>
      <c r="D175" s="24">
        <f ca="1">IF(ISNUMBER(OFFSET(INDIRECT("'"&amp;'DATA for charts'!D$5&amp;"'!$d1"),$A175-1,0)),OFFSET(INDIRECT("'"&amp;'DATA for charts'!D$5&amp;"'!$d1"),$A175-1,0),NA())</f>
        <v>5.9398079587318007</v>
      </c>
      <c r="E175" s="24">
        <f ca="1">IF(ISNUMBER(OFFSET(INDIRECT("'"&amp;'DATA for charts'!E$5&amp;"'!$d1"),$A175-1,0)),OFFSET(INDIRECT("'"&amp;'DATA for charts'!E$5&amp;"'!$d1"),$A175-1,0),NA())</f>
        <v>5.9290000000000003</v>
      </c>
      <c r="F175" s="24">
        <f ca="1">IF(ISNUMBER(OFFSET(INDIRECT("'"&amp;'DATA for charts'!F$5&amp;"'!$d1"),$A175-1,0)),OFFSET(INDIRECT("'"&amp;'DATA for charts'!F$5&amp;"'!$d1"),$A175-1,0),NA())</f>
        <v>6.4746089105985005</v>
      </c>
      <c r="G175" s="24">
        <f ca="1">IF(ISNUMBER(OFFSET(INDIRECT("'"&amp;'DATA for charts'!G$5&amp;"'!$d1"),$A175-1,0)),OFFSET(INDIRECT("'"&amp;'DATA for charts'!G$5&amp;"'!$d1"),$A175-1,0),NA())</f>
        <v>6.7290999999999999</v>
      </c>
      <c r="H175" s="24">
        <f ca="1">IF(ISNUMBER(OFFSET(INDIRECT("'"&amp;'DATA for charts'!H$5&amp;"'!$d1"),$A175-1,0)),OFFSET(INDIRECT("'"&amp;'DATA for charts'!H$5&amp;"'!$d1"),$A175-1,0),NA())</f>
        <v>6.2433500000000004</v>
      </c>
      <c r="I175" s="24" t="e">
        <f ca="1">IF(ISNUMBER(OFFSET(INDIRECT("'"&amp;'DATA for charts'!I$5&amp;"'!$d1"),$A175-1,0)),OFFSET(INDIRECT("'"&amp;'DATA for charts'!I$5&amp;"'!$d1"),$A175-1,0),NA())</f>
        <v>#N/A</v>
      </c>
      <c r="J175" s="24" t="e">
        <f ca="1">IF(ISNUMBER(OFFSET(INDIRECT("'"&amp;'DATA for charts'!J$5&amp;"'!$d1"),$A175-1,0)),OFFSET(INDIRECT("'"&amp;'DATA for charts'!J$5&amp;"'!$d1"),$A175-1,0),NA())</f>
        <v>#N/A</v>
      </c>
      <c r="K175" s="24" t="e">
        <f ca="1">IF(ISNUMBER(OFFSET(INDIRECT("'"&amp;'DATA for charts'!K$5&amp;"'!$d1"),$A175-1,0)),OFFSET(INDIRECT("'"&amp;'DATA for charts'!K$5&amp;"'!$d1"),$A175-1,0),NA())</f>
        <v>#N/A</v>
      </c>
      <c r="L175" s="24" t="e">
        <f ca="1">IF(ISNUMBER(OFFSET(INDIRECT("'"&amp;'DATA for charts'!L$5&amp;"'!$d1"),$A175-1,0)),OFFSET(INDIRECT("'"&amp;'DATA for charts'!L$5&amp;"'!$d1"),$A175-1,0),NA())</f>
        <v>#N/A</v>
      </c>
      <c r="M175" s="24" t="e">
        <f ca="1">IF(ISNUMBER(OFFSET(INDIRECT("'"&amp;'DATA for charts'!M$5&amp;"'!$d1"),$A175-1,0)),OFFSET(INDIRECT("'"&amp;'DATA for charts'!M$5&amp;"'!$d1"),$A175-1,0),NA())</f>
        <v>#N/A</v>
      </c>
      <c r="N175" s="24" t="e">
        <f ca="1">IF(ISNUMBER(OFFSET(INDIRECT("'"&amp;'DATA for charts'!N$5&amp;"'!$d1"),$A175-1,0)),OFFSET(INDIRECT("'"&amp;'DATA for charts'!N$5&amp;"'!$d1"),$A175-1,0),NA())</f>
        <v>#N/A</v>
      </c>
      <c r="O175" s="24" t="e">
        <f ca="1">IF(ISNUMBER(OFFSET(INDIRECT("'"&amp;'DATA for charts'!O$5&amp;"'!$d1"),$A175-1,0)),OFFSET(INDIRECT("'"&amp;'DATA for charts'!O$5&amp;"'!$d1"),$A175-1,0),NA())</f>
        <v>#N/A</v>
      </c>
      <c r="P175" s="24" t="e">
        <f ca="1">IF(ISNUMBER(OFFSET(INDIRECT("'"&amp;'DATA for charts'!P$5&amp;"'!$d1"),$A175-1,0)),OFFSET(INDIRECT("'"&amp;'DATA for charts'!P$5&amp;"'!$d1"),$A175-1,0),NA())</f>
        <v>#N/A</v>
      </c>
      <c r="Q175" s="24" t="e">
        <f ca="1">IF(ISNUMBER(OFFSET(INDIRECT("'"&amp;'DATA for charts'!Q$5&amp;"'!$d1"),$A175-1,0)),OFFSET(INDIRECT("'"&amp;'DATA for charts'!Q$5&amp;"'!$d1"),$A175-1,0),NA())</f>
        <v>#N/A</v>
      </c>
      <c r="R175" s="24" t="e">
        <f ca="1">IF(ISNUMBER(OFFSET(INDIRECT("'"&amp;'DATA for charts'!R$5&amp;"'!$d1"),$A175-1,0)),OFFSET(INDIRECT("'"&amp;'DATA for charts'!R$5&amp;"'!$d1"),$A175-1,0),NA())</f>
        <v>#N/A</v>
      </c>
      <c r="S175" s="24" t="e">
        <f ca="1">IF(ISNUMBER(OFFSET(INDIRECT("'"&amp;'DATA for charts'!S$5&amp;"'!$d1"),$A175-1,0)),OFFSET(INDIRECT("'"&amp;'DATA for charts'!S$5&amp;"'!$d1"),$A175-1,0),NA())</f>
        <v>#N/A</v>
      </c>
      <c r="T175" s="22" t="e">
        <f t="shared" ca="1" si="264"/>
        <v>#N/A</v>
      </c>
      <c r="U175" s="22" t="e">
        <f t="shared" ca="1" si="265"/>
        <v>#N/A</v>
      </c>
      <c r="V175" s="22" t="e">
        <f t="shared" ca="1" si="266"/>
        <v>#N/A</v>
      </c>
      <c r="W175" s="20"/>
      <c r="X175" s="463" t="s">
        <v>501</v>
      </c>
      <c r="Y175" s="22"/>
      <c r="Z175" s="22"/>
      <c r="AA175" s="22"/>
      <c r="AB175" s="22"/>
      <c r="AC175" s="22"/>
      <c r="AD175" s="22"/>
      <c r="AE175" s="22"/>
      <c r="AF175" s="22"/>
      <c r="AG175" s="22"/>
      <c r="AH175" s="22"/>
      <c r="AI175" s="22"/>
      <c r="AJ175" s="22"/>
      <c r="AK175" s="22"/>
      <c r="AL175" s="22"/>
      <c r="AM175" s="22"/>
      <c r="AN175" s="22"/>
      <c r="AO175" s="22"/>
      <c r="AP175" s="20"/>
      <c r="AQ175" s="20"/>
    </row>
    <row r="176" spans="1:43" s="1" customFormat="1" ht="38.25">
      <c r="A176" s="220">
        <f t="shared" si="263"/>
        <v>113</v>
      </c>
      <c r="B176" s="477" t="s">
        <v>799</v>
      </c>
      <c r="C176" s="24">
        <f ca="1">IF(ISNUMBER(OFFSET(INDIRECT("'"&amp;'DATA for charts'!C$5&amp;"'!$d1"),$A176-1,0)),OFFSET(INDIRECT("'"&amp;'DATA for charts'!C$5&amp;"'!$d1"),$A176-1,0),NA())</f>
        <v>5.9870000000000001</v>
      </c>
      <c r="D176" s="24">
        <f ca="1">IF(ISNUMBER(OFFSET(INDIRECT("'"&amp;'DATA for charts'!D$5&amp;"'!$d1"),$A176-1,0)),OFFSET(INDIRECT("'"&amp;'DATA for charts'!D$5&amp;"'!$d1"),$A176-1,0),NA())</f>
        <v>5.6438928324924893</v>
      </c>
      <c r="E176" s="24">
        <f ca="1">IF(ISNUMBER(OFFSET(INDIRECT("'"&amp;'DATA for charts'!E$5&amp;"'!$d1"),$A176-1,0)),OFFSET(INDIRECT("'"&amp;'DATA for charts'!E$5&amp;"'!$d1"),$A176-1,0),NA())</f>
        <v>5.649</v>
      </c>
      <c r="F176" s="24">
        <f ca="1">IF(ISNUMBER(OFFSET(INDIRECT("'"&amp;'DATA for charts'!F$5&amp;"'!$d1"),$A176-1,0)),OFFSET(INDIRECT("'"&amp;'DATA for charts'!F$5&amp;"'!$d1"),$A176-1,0),NA())</f>
        <v>6.0293841751928685</v>
      </c>
      <c r="G176" s="24">
        <f ca="1">IF(ISNUMBER(OFFSET(INDIRECT("'"&amp;'DATA for charts'!G$5&amp;"'!$d1"),$A176-1,0)),OFFSET(INDIRECT("'"&amp;'DATA for charts'!G$5&amp;"'!$d1"),$A176-1,0),NA())</f>
        <v>6.0053999999999998</v>
      </c>
      <c r="H176" s="24">
        <f ca="1">IF(ISNUMBER(OFFSET(INDIRECT("'"&amp;'DATA for charts'!H$5&amp;"'!$d1"),$A176-1,0)),OFFSET(INDIRECT("'"&amp;'DATA for charts'!H$5&amp;"'!$d1"),$A176-1,0),NA())</f>
        <v>6.0558900000000007</v>
      </c>
      <c r="I176" s="24" t="e">
        <f ca="1">IF(ISNUMBER(OFFSET(INDIRECT("'"&amp;'DATA for charts'!I$5&amp;"'!$d1"),$A176-1,0)),OFFSET(INDIRECT("'"&amp;'DATA for charts'!I$5&amp;"'!$d1"),$A176-1,0),NA())</f>
        <v>#N/A</v>
      </c>
      <c r="J176" s="24" t="e">
        <f ca="1">IF(ISNUMBER(OFFSET(INDIRECT("'"&amp;'DATA for charts'!J$5&amp;"'!$d1"),$A176-1,0)),OFFSET(INDIRECT("'"&amp;'DATA for charts'!J$5&amp;"'!$d1"),$A176-1,0),NA())</f>
        <v>#N/A</v>
      </c>
      <c r="K176" s="24" t="e">
        <f ca="1">IF(ISNUMBER(OFFSET(INDIRECT("'"&amp;'DATA for charts'!K$5&amp;"'!$d1"),$A176-1,0)),OFFSET(INDIRECT("'"&amp;'DATA for charts'!K$5&amp;"'!$d1"),$A176-1,0),NA())</f>
        <v>#N/A</v>
      </c>
      <c r="L176" s="24" t="e">
        <f ca="1">IF(ISNUMBER(OFFSET(INDIRECT("'"&amp;'DATA for charts'!L$5&amp;"'!$d1"),$A176-1,0)),OFFSET(INDIRECT("'"&amp;'DATA for charts'!L$5&amp;"'!$d1"),$A176-1,0),NA())</f>
        <v>#N/A</v>
      </c>
      <c r="M176" s="24" t="e">
        <f ca="1">IF(ISNUMBER(OFFSET(INDIRECT("'"&amp;'DATA for charts'!M$5&amp;"'!$d1"),$A176-1,0)),OFFSET(INDIRECT("'"&amp;'DATA for charts'!M$5&amp;"'!$d1"),$A176-1,0),NA())</f>
        <v>#N/A</v>
      </c>
      <c r="N176" s="24" t="e">
        <f ca="1">IF(ISNUMBER(OFFSET(INDIRECT("'"&amp;'DATA for charts'!N$5&amp;"'!$d1"),$A176-1,0)),OFFSET(INDIRECT("'"&amp;'DATA for charts'!N$5&amp;"'!$d1"),$A176-1,0),NA())</f>
        <v>#N/A</v>
      </c>
      <c r="O176" s="24" t="e">
        <f ca="1">IF(ISNUMBER(OFFSET(INDIRECT("'"&amp;'DATA for charts'!O$5&amp;"'!$d1"),$A176-1,0)),OFFSET(INDIRECT("'"&amp;'DATA for charts'!O$5&amp;"'!$d1"),$A176-1,0),NA())</f>
        <v>#N/A</v>
      </c>
      <c r="P176" s="24" t="e">
        <f ca="1">IF(ISNUMBER(OFFSET(INDIRECT("'"&amp;'DATA for charts'!P$5&amp;"'!$d1"),$A176-1,0)),OFFSET(INDIRECT("'"&amp;'DATA for charts'!P$5&amp;"'!$d1"),$A176-1,0),NA())</f>
        <v>#N/A</v>
      </c>
      <c r="Q176" s="24" t="e">
        <f ca="1">IF(ISNUMBER(OFFSET(INDIRECT("'"&amp;'DATA for charts'!Q$5&amp;"'!$d1"),$A176-1,0)),OFFSET(INDIRECT("'"&amp;'DATA for charts'!Q$5&amp;"'!$d1"),$A176-1,0),NA())</f>
        <v>#N/A</v>
      </c>
      <c r="R176" s="24" t="e">
        <f ca="1">IF(ISNUMBER(OFFSET(INDIRECT("'"&amp;'DATA for charts'!R$5&amp;"'!$d1"),$A176-1,0)),OFFSET(INDIRECT("'"&amp;'DATA for charts'!R$5&amp;"'!$d1"),$A176-1,0),NA())</f>
        <v>#N/A</v>
      </c>
      <c r="S176" s="24" t="e">
        <f ca="1">IF(ISNUMBER(OFFSET(INDIRECT("'"&amp;'DATA for charts'!S$5&amp;"'!$d1"),$A176-1,0)),OFFSET(INDIRECT("'"&amp;'DATA for charts'!S$5&amp;"'!$d1"),$A176-1,0),NA())</f>
        <v>#N/A</v>
      </c>
      <c r="T176" s="22" t="e">
        <f t="shared" ca="1" si="264"/>
        <v>#N/A</v>
      </c>
      <c r="U176" s="22" t="e">
        <f t="shared" ca="1" si="265"/>
        <v>#N/A</v>
      </c>
      <c r="V176" s="22" t="e">
        <f t="shared" ca="1" si="266"/>
        <v>#N/A</v>
      </c>
      <c r="W176" s="20"/>
      <c r="X176" s="146"/>
      <c r="Y176" s="22" t="str">
        <f t="shared" ref="Y176:AO176" ca="1" si="267">C$8</f>
        <v>BSIMAC</v>
      </c>
      <c r="Z176" s="22" t="str">
        <f t="shared" ca="1" si="267"/>
        <v>CSE</v>
      </c>
      <c r="AA176" s="22" t="str">
        <f t="shared" ca="1" si="267"/>
        <v>DeST</v>
      </c>
      <c r="AB176" s="22" t="str">
        <f t="shared" ca="1" si="267"/>
        <v>EnergyPlus</v>
      </c>
      <c r="AC176" s="22" t="str">
        <f t="shared" ca="1" si="267"/>
        <v>ESP-r</v>
      </c>
      <c r="AD176" s="22" t="str">
        <f t="shared" ca="1" si="267"/>
        <v>TRNSYS</v>
      </c>
      <c r="AE176" s="22" t="str">
        <f t="shared" ca="1" si="267"/>
        <v>TestSpec-Alt</v>
      </c>
      <c r="AF176" s="22">
        <f t="shared" ca="1" si="267"/>
        <v>0</v>
      </c>
      <c r="AG176" s="22">
        <f t="shared" ca="1" si="267"/>
        <v>0</v>
      </c>
      <c r="AH176" s="22">
        <f t="shared" ca="1" si="267"/>
        <v>0</v>
      </c>
      <c r="AI176" s="22">
        <f t="shared" ca="1" si="267"/>
        <v>0</v>
      </c>
      <c r="AJ176" s="22">
        <f t="shared" ca="1" si="267"/>
        <v>0</v>
      </c>
      <c r="AK176" s="22">
        <f t="shared" ca="1" si="267"/>
        <v>0</v>
      </c>
      <c r="AL176" s="22">
        <f t="shared" ca="1" si="267"/>
        <v>0</v>
      </c>
      <c r="AM176" s="22">
        <f t="shared" ca="1" si="267"/>
        <v>0</v>
      </c>
      <c r="AN176" s="22">
        <f t="shared" ca="1" si="267"/>
        <v>0</v>
      </c>
      <c r="AO176" s="22" t="str">
        <f t="shared" ca="1" si="267"/>
        <v>Tested Prg</v>
      </c>
      <c r="AP176" s="20"/>
      <c r="AQ176" s="20"/>
    </row>
    <row r="177" spans="1:43" s="1" customFormat="1" ht="51">
      <c r="A177" s="465">
        <v>114</v>
      </c>
      <c r="B177" s="148" t="s">
        <v>1036</v>
      </c>
      <c r="C177" s="24">
        <f ca="1">IF(ISNUMBER(OFFSET(INDIRECT("'"&amp;'DATA for charts'!C$5&amp;"'!$d1"),$A177-1,0)),OFFSET(INDIRECT("'"&amp;'DATA for charts'!C$5&amp;"'!$d1"),$A177-1,0),NA())</f>
        <v>0.47299999999999998</v>
      </c>
      <c r="D177" s="24">
        <f ca="1">IF(ISNUMBER(OFFSET(INDIRECT("'"&amp;'DATA for charts'!D$5&amp;"'!$d1"),$A177-1,0)),OFFSET(INDIRECT("'"&amp;'DATA for charts'!D$5&amp;"'!$d1"),$A177-1,0),NA())</f>
        <v>0.37983132994108998</v>
      </c>
      <c r="E177" s="24">
        <f ca="1">IF(ISNUMBER(OFFSET(INDIRECT("'"&amp;'DATA for charts'!E$5&amp;"'!$d1"),$A177-1,0)),OFFSET(INDIRECT("'"&amp;'DATA for charts'!E$5&amp;"'!$d1"),$A177-1,0),NA())</f>
        <v>0.36199999999999999</v>
      </c>
      <c r="F177" s="24">
        <f ca="1">IF(ISNUMBER(OFFSET(INDIRECT("'"&amp;'DATA for charts'!F$5&amp;"'!$d1"),$A177-1,0)),OFFSET(INDIRECT("'"&amp;'DATA for charts'!F$5&amp;"'!$d1"),$A177-1,0),NA())</f>
        <v>0.37353234692909176</v>
      </c>
      <c r="G177" s="24">
        <f ca="1">IF(ISNUMBER(OFFSET(INDIRECT("'"&amp;'DATA for charts'!G$5&amp;"'!$d1"),$A177-1,0)),OFFSET(INDIRECT("'"&amp;'DATA for charts'!G$5&amp;"'!$d1"),$A177-1,0),NA())</f>
        <v>0.39140000000000003</v>
      </c>
      <c r="H177" s="24">
        <f ca="1">IF(ISNUMBER(OFFSET(INDIRECT("'"&amp;'DATA for charts'!H$5&amp;"'!$d1"),$A177-1,0)),OFFSET(INDIRECT("'"&amp;'DATA for charts'!H$5&amp;"'!$d1"),$A177-1,0),NA())</f>
        <v>0.28208100000000003</v>
      </c>
      <c r="I177" s="24" t="e">
        <f ca="1">IF(ISNUMBER(OFFSET(INDIRECT("'"&amp;'DATA for charts'!I$5&amp;"'!$d1"),$A177-1,0)),OFFSET(INDIRECT("'"&amp;'DATA for charts'!I$5&amp;"'!$d1"),$A177-1,0),NA())</f>
        <v>#N/A</v>
      </c>
      <c r="J177" s="24" t="e">
        <f ca="1">IF(ISNUMBER(OFFSET(INDIRECT("'"&amp;'DATA for charts'!J$5&amp;"'!$d1"),$A177-1,0)),OFFSET(INDIRECT("'"&amp;'DATA for charts'!J$5&amp;"'!$d1"),$A177-1,0),NA())</f>
        <v>#N/A</v>
      </c>
      <c r="K177" s="24" t="e">
        <f ca="1">IF(ISNUMBER(OFFSET(INDIRECT("'"&amp;'DATA for charts'!K$5&amp;"'!$d1"),$A177-1,0)),OFFSET(INDIRECT("'"&amp;'DATA for charts'!K$5&amp;"'!$d1"),$A177-1,0),NA())</f>
        <v>#N/A</v>
      </c>
      <c r="L177" s="24" t="e">
        <f ca="1">IF(ISNUMBER(OFFSET(INDIRECT("'"&amp;'DATA for charts'!L$5&amp;"'!$d1"),$A177-1,0)),OFFSET(INDIRECT("'"&amp;'DATA for charts'!L$5&amp;"'!$d1"),$A177-1,0),NA())</f>
        <v>#N/A</v>
      </c>
      <c r="M177" s="24" t="e">
        <f ca="1">IF(ISNUMBER(OFFSET(INDIRECT("'"&amp;'DATA for charts'!M$5&amp;"'!$d1"),$A177-1,0)),OFFSET(INDIRECT("'"&amp;'DATA for charts'!M$5&amp;"'!$d1"),$A177-1,0),NA())</f>
        <v>#N/A</v>
      </c>
      <c r="N177" s="24" t="e">
        <f ca="1">IF(ISNUMBER(OFFSET(INDIRECT("'"&amp;'DATA for charts'!N$5&amp;"'!$d1"),$A177-1,0)),OFFSET(INDIRECT("'"&amp;'DATA for charts'!N$5&amp;"'!$d1"),$A177-1,0),NA())</f>
        <v>#N/A</v>
      </c>
      <c r="O177" s="24" t="e">
        <f ca="1">IF(ISNUMBER(OFFSET(INDIRECT("'"&amp;'DATA for charts'!O$5&amp;"'!$d1"),$A177-1,0)),OFFSET(INDIRECT("'"&amp;'DATA for charts'!O$5&amp;"'!$d1"),$A177-1,0),NA())</f>
        <v>#N/A</v>
      </c>
      <c r="P177" s="24" t="e">
        <f ca="1">IF(ISNUMBER(OFFSET(INDIRECT("'"&amp;'DATA for charts'!P$5&amp;"'!$d1"),$A177-1,0)),OFFSET(INDIRECT("'"&amp;'DATA for charts'!P$5&amp;"'!$d1"),$A177-1,0),NA())</f>
        <v>#N/A</v>
      </c>
      <c r="Q177" s="24" t="e">
        <f ca="1">IF(ISNUMBER(OFFSET(INDIRECT("'"&amp;'DATA for charts'!Q$5&amp;"'!$d1"),$A177-1,0)),OFFSET(INDIRECT("'"&amp;'DATA for charts'!Q$5&amp;"'!$d1"),$A177-1,0),NA())</f>
        <v>#N/A</v>
      </c>
      <c r="R177" s="24" t="e">
        <f ca="1">IF(ISNUMBER(OFFSET(INDIRECT("'"&amp;'DATA for charts'!R$5&amp;"'!$d1"),$A177-1,0)),OFFSET(INDIRECT("'"&amp;'DATA for charts'!R$5&amp;"'!$d1"),$A177-1,0),NA())</f>
        <v>#N/A</v>
      </c>
      <c r="S177" s="24" t="e">
        <f ca="1">IF(ISNUMBER(OFFSET(INDIRECT("'"&amp;'DATA for charts'!S$5&amp;"'!$d1"),$A177-1,0)),OFFSET(INDIRECT("'"&amp;'DATA for charts'!S$5&amp;"'!$d1"),$A177-1,0),NA())</f>
        <v>#N/A</v>
      </c>
      <c r="T177" s="22" t="e">
        <f t="shared" ca="1" si="260"/>
        <v>#N/A</v>
      </c>
      <c r="U177" s="22" t="e">
        <f t="shared" ca="1" si="261"/>
        <v>#N/A</v>
      </c>
      <c r="V177" s="22" t="e">
        <f t="shared" ca="1" si="262"/>
        <v>#N/A</v>
      </c>
      <c r="W177" s="20"/>
      <c r="X177" s="149" t="s">
        <v>24</v>
      </c>
      <c r="Y177" s="22" t="str">
        <f ca="1">C$7</f>
        <v/>
      </c>
      <c r="Z177" s="22" t="str">
        <f t="shared" ref="Z177:AO177" ca="1" si="268">D$7</f>
        <v/>
      </c>
      <c r="AA177" s="22" t="str">
        <f t="shared" ca="1" si="268"/>
        <v/>
      </c>
      <c r="AB177" s="22" t="str">
        <f t="shared" ca="1" si="268"/>
        <v/>
      </c>
      <c r="AC177" s="22" t="str">
        <f t="shared" ca="1" si="268"/>
        <v/>
      </c>
      <c r="AD177" s="22" t="str">
        <f t="shared" ca="1" si="268"/>
        <v/>
      </c>
      <c r="AE177" s="22" t="str">
        <f t="shared" ca="1" si="268"/>
        <v/>
      </c>
      <c r="AF177" s="22" t="str">
        <f t="shared" ca="1" si="268"/>
        <v/>
      </c>
      <c r="AG177" s="22" t="str">
        <f t="shared" ref="AG177" ca="1" si="269">K$7</f>
        <v/>
      </c>
      <c r="AH177" s="22" t="str">
        <f t="shared" ref="AH177" ca="1" si="270">L$7</f>
        <v/>
      </c>
      <c r="AI177" s="22" t="str">
        <f t="shared" ref="AI177" ca="1" si="271">M$7</f>
        <v/>
      </c>
      <c r="AJ177" s="22" t="str">
        <f t="shared" ref="AJ177" ca="1" si="272">N$7</f>
        <v/>
      </c>
      <c r="AK177" s="22" t="str">
        <f t="shared" ref="AK177" ca="1" si="273">O$7</f>
        <v/>
      </c>
      <c r="AL177" s="22" t="str">
        <f t="shared" ref="AL177" ca="1" si="274">P$7</f>
        <v/>
      </c>
      <c r="AM177" s="22" t="str">
        <f t="shared" ref="AM177" ca="1" si="275">Q$7</f>
        <v/>
      </c>
      <c r="AN177" s="22" t="str">
        <f t="shared" ref="AN177" ca="1" si="276">R$7</f>
        <v/>
      </c>
      <c r="AO177" s="22" t="str">
        <f t="shared" ca="1" si="268"/>
        <v/>
      </c>
      <c r="AP177" s="20"/>
      <c r="AQ177" s="20"/>
    </row>
    <row r="178" spans="1:43" s="1" customFormat="1" ht="51">
      <c r="A178" s="220">
        <f t="shared" si="263"/>
        <v>115</v>
      </c>
      <c r="B178" s="148" t="s">
        <v>405</v>
      </c>
      <c r="C178" s="24" t="e">
        <f ca="1">IF(ISNUMBER(OFFSET(INDIRECT("'"&amp;'DATA for charts'!C$5&amp;"'!$d1"),$A178-1,0)),OFFSET(INDIRECT("'"&amp;'DATA for charts'!C$5&amp;"'!$d1"),$A178-1,0),NA())</f>
        <v>#N/A</v>
      </c>
      <c r="D178" s="24">
        <f ca="1">IF(ISNUMBER(OFFSET(INDIRECT("'"&amp;'DATA for charts'!D$5&amp;"'!$d1"),$A178-1,0)),OFFSET(INDIRECT("'"&amp;'DATA for charts'!D$5&amp;"'!$d1"),$A178-1,0),NA())</f>
        <v>1.4807031960032</v>
      </c>
      <c r="E178" s="24">
        <f ca="1">IF(ISNUMBER(OFFSET(INDIRECT("'"&amp;'DATA for charts'!E$5&amp;"'!$d1"),$A178-1,0)),OFFSET(INDIRECT("'"&amp;'DATA for charts'!E$5&amp;"'!$d1"),$A178-1,0),NA())</f>
        <v>1.357</v>
      </c>
      <c r="F178" s="24">
        <f ca="1">IF(ISNUMBER(OFFSET(INDIRECT("'"&amp;'DATA for charts'!F$5&amp;"'!$d1"),$A178-1,0)),OFFSET(INDIRECT("'"&amp;'DATA for charts'!F$5&amp;"'!$d1"),$A178-1,0),NA())</f>
        <v>1.5077960082186876</v>
      </c>
      <c r="G178" s="24">
        <f ca="1">IF(ISNUMBER(OFFSET(INDIRECT("'"&amp;'DATA for charts'!G$5&amp;"'!$d1"),$A178-1,0)),OFFSET(INDIRECT("'"&amp;'DATA for charts'!G$5&amp;"'!$d1"),$A178-1,0),NA())</f>
        <v>1.6055999999999999</v>
      </c>
      <c r="H178" s="24">
        <f ca="1">IF(ISNUMBER(OFFSET(INDIRECT("'"&amp;'DATA for charts'!H$5&amp;"'!$d1"),$A178-1,0)),OFFSET(INDIRECT("'"&amp;'DATA for charts'!H$5&amp;"'!$d1"),$A178-1,0),NA())</f>
        <v>1.2945199999999999</v>
      </c>
      <c r="I178" s="24" t="e">
        <f ca="1">IF(ISNUMBER(OFFSET(INDIRECT("'"&amp;'DATA for charts'!I$5&amp;"'!$d1"),$A178-1,0)),OFFSET(INDIRECT("'"&amp;'DATA for charts'!I$5&amp;"'!$d1"),$A178-1,0),NA())</f>
        <v>#N/A</v>
      </c>
      <c r="J178" s="24" t="e">
        <f ca="1">IF(ISNUMBER(OFFSET(INDIRECT("'"&amp;'DATA for charts'!J$5&amp;"'!$d1"),$A178-1,0)),OFFSET(INDIRECT("'"&amp;'DATA for charts'!J$5&amp;"'!$d1"),$A178-1,0),NA())</f>
        <v>#N/A</v>
      </c>
      <c r="K178" s="24" t="e">
        <f ca="1">IF(ISNUMBER(OFFSET(INDIRECT("'"&amp;'DATA for charts'!K$5&amp;"'!$d1"),$A178-1,0)),OFFSET(INDIRECT("'"&amp;'DATA for charts'!K$5&amp;"'!$d1"),$A178-1,0),NA())</f>
        <v>#N/A</v>
      </c>
      <c r="L178" s="24" t="e">
        <f ca="1">IF(ISNUMBER(OFFSET(INDIRECT("'"&amp;'DATA for charts'!L$5&amp;"'!$d1"),$A178-1,0)),OFFSET(INDIRECT("'"&amp;'DATA for charts'!L$5&amp;"'!$d1"),$A178-1,0),NA())</f>
        <v>#N/A</v>
      </c>
      <c r="M178" s="24" t="e">
        <f ca="1">IF(ISNUMBER(OFFSET(INDIRECT("'"&amp;'DATA for charts'!M$5&amp;"'!$d1"),$A178-1,0)),OFFSET(INDIRECT("'"&amp;'DATA for charts'!M$5&amp;"'!$d1"),$A178-1,0),NA())</f>
        <v>#N/A</v>
      </c>
      <c r="N178" s="24" t="e">
        <f ca="1">IF(ISNUMBER(OFFSET(INDIRECT("'"&amp;'DATA for charts'!N$5&amp;"'!$d1"),$A178-1,0)),OFFSET(INDIRECT("'"&amp;'DATA for charts'!N$5&amp;"'!$d1"),$A178-1,0),NA())</f>
        <v>#N/A</v>
      </c>
      <c r="O178" s="24" t="e">
        <f ca="1">IF(ISNUMBER(OFFSET(INDIRECT("'"&amp;'DATA for charts'!O$5&amp;"'!$d1"),$A178-1,0)),OFFSET(INDIRECT("'"&amp;'DATA for charts'!O$5&amp;"'!$d1"),$A178-1,0),NA())</f>
        <v>#N/A</v>
      </c>
      <c r="P178" s="24" t="e">
        <f ca="1">IF(ISNUMBER(OFFSET(INDIRECT("'"&amp;'DATA for charts'!P$5&amp;"'!$d1"),$A178-1,0)),OFFSET(INDIRECT("'"&amp;'DATA for charts'!P$5&amp;"'!$d1"),$A178-1,0),NA())</f>
        <v>#N/A</v>
      </c>
      <c r="Q178" s="24" t="e">
        <f ca="1">IF(ISNUMBER(OFFSET(INDIRECT("'"&amp;'DATA for charts'!Q$5&amp;"'!$d1"),$A178-1,0)),OFFSET(INDIRECT("'"&amp;'DATA for charts'!Q$5&amp;"'!$d1"),$A178-1,0),NA())</f>
        <v>#N/A</v>
      </c>
      <c r="R178" s="24" t="e">
        <f ca="1">IF(ISNUMBER(OFFSET(INDIRECT("'"&amp;'DATA for charts'!R$5&amp;"'!$d1"),$A178-1,0)),OFFSET(INDIRECT("'"&amp;'DATA for charts'!R$5&amp;"'!$d1"),$A178-1,0),NA())</f>
        <v>#N/A</v>
      </c>
      <c r="S178" s="24" t="e">
        <f ca="1">IF(ISNUMBER(OFFSET(INDIRECT("'"&amp;'DATA for charts'!S$5&amp;"'!$d1"),$A178-1,0)),OFFSET(INDIRECT("'"&amp;'DATA for charts'!S$5&amp;"'!$d1"),$A178-1,0),NA())</f>
        <v>#N/A</v>
      </c>
      <c r="T178" s="22" t="e">
        <f t="shared" ca="1" si="260"/>
        <v>#N/A</v>
      </c>
      <c r="U178" s="22" t="e">
        <f t="shared" ca="1" si="261"/>
        <v>#N/A</v>
      </c>
      <c r="V178" s="22" t="e">
        <f t="shared" ca="1" si="262"/>
        <v>#N/A</v>
      </c>
      <c r="W178" s="20"/>
      <c r="X178" s="149" t="s">
        <v>3</v>
      </c>
      <c r="Y178" s="20"/>
      <c r="Z178" s="20"/>
      <c r="AA178" s="20"/>
      <c r="AB178" s="20"/>
      <c r="AC178" s="20"/>
      <c r="AD178" s="20"/>
      <c r="AE178" s="20"/>
      <c r="AF178" s="20"/>
      <c r="AG178" s="20"/>
      <c r="AH178" s="20"/>
      <c r="AI178" s="20"/>
      <c r="AJ178" s="20"/>
      <c r="AK178" s="20"/>
      <c r="AL178" s="20"/>
      <c r="AM178" s="20"/>
      <c r="AN178" s="20"/>
      <c r="AO178" s="20"/>
      <c r="AP178" s="20"/>
      <c r="AQ178" s="20"/>
    </row>
    <row r="179" spans="1:43" s="1" customFormat="1" ht="51">
      <c r="A179" s="220"/>
      <c r="B179" s="146"/>
      <c r="C179" s="20"/>
      <c r="D179" s="20"/>
      <c r="E179" s="20"/>
      <c r="F179" s="20"/>
      <c r="G179" s="20"/>
      <c r="H179" s="20"/>
      <c r="I179" s="20"/>
      <c r="J179" s="20"/>
      <c r="K179" s="20"/>
      <c r="L179" s="20"/>
      <c r="M179" s="20"/>
      <c r="N179" s="20"/>
      <c r="O179" s="20"/>
      <c r="P179" s="20"/>
      <c r="Q179" s="20"/>
      <c r="R179" s="20"/>
      <c r="S179" s="25"/>
      <c r="T179" s="23"/>
      <c r="U179" s="23"/>
      <c r="V179" s="23"/>
      <c r="W179" s="20"/>
      <c r="X179" s="148" t="s">
        <v>427</v>
      </c>
      <c r="Y179" s="24">
        <f t="shared" ref="Y179:AH180" ca="1" si="277">IF(AND(ISNUMBER(C55),ISNUMBER(C54)),C55-C54,NA())</f>
        <v>0.82400000000000073</v>
      </c>
      <c r="Z179" s="24">
        <f t="shared" ca="1" si="277"/>
        <v>0.82337209998523075</v>
      </c>
      <c r="AA179" s="24">
        <f t="shared" ca="1" si="277"/>
        <v>1.069</v>
      </c>
      <c r="AB179" s="24">
        <f t="shared" ca="1" si="277"/>
        <v>1.0357753788637192</v>
      </c>
      <c r="AC179" s="24">
        <f t="shared" ca="1" si="277"/>
        <v>0.96950000000000003</v>
      </c>
      <c r="AD179" s="24">
        <f t="shared" ca="1" si="277"/>
        <v>1.04894</v>
      </c>
      <c r="AE179" s="24" t="e">
        <f t="shared" ca="1" si="277"/>
        <v>#N/A</v>
      </c>
      <c r="AF179" s="24" t="e">
        <f t="shared" ca="1" si="277"/>
        <v>#N/A</v>
      </c>
      <c r="AG179" s="24" t="e">
        <f t="shared" ca="1" si="277"/>
        <v>#N/A</v>
      </c>
      <c r="AH179" s="24" t="e">
        <f t="shared" ca="1" si="277"/>
        <v>#N/A</v>
      </c>
      <c r="AI179" s="24" t="e">
        <f t="shared" ref="AI179:AO180" ca="1" si="278">IF(AND(ISNUMBER(M55),ISNUMBER(M54)),M55-M54,NA())</f>
        <v>#N/A</v>
      </c>
      <c r="AJ179" s="24" t="e">
        <f t="shared" ca="1" si="278"/>
        <v>#N/A</v>
      </c>
      <c r="AK179" s="24" t="e">
        <f t="shared" ca="1" si="278"/>
        <v>#N/A</v>
      </c>
      <c r="AL179" s="24" t="e">
        <f t="shared" ca="1" si="278"/>
        <v>#N/A</v>
      </c>
      <c r="AM179" s="24" t="e">
        <f t="shared" ca="1" si="278"/>
        <v>#N/A</v>
      </c>
      <c r="AN179" s="24" t="e">
        <f t="shared" ca="1" si="278"/>
        <v>#N/A</v>
      </c>
      <c r="AO179" s="24" t="e">
        <f t="shared" ca="1" si="278"/>
        <v>#N/A</v>
      </c>
      <c r="AP179" s="24" t="e">
        <f ca="1">MIN(Y179:AN179)</f>
        <v>#N/A</v>
      </c>
      <c r="AQ179" s="24" t="e">
        <f ca="1">MAX(Y179:AN179)</f>
        <v>#N/A</v>
      </c>
    </row>
    <row r="180" spans="1:43" s="1" customFormat="1" ht="51">
      <c r="A180" s="220"/>
      <c r="B180" s="464" t="s">
        <v>64</v>
      </c>
      <c r="C180" s="20"/>
      <c r="D180" s="20"/>
      <c r="E180" s="20"/>
      <c r="F180" s="20"/>
      <c r="G180" s="20"/>
      <c r="H180" s="20"/>
      <c r="I180" s="20"/>
      <c r="J180" s="20"/>
      <c r="K180" s="20"/>
      <c r="L180" s="20"/>
      <c r="M180" s="20"/>
      <c r="N180" s="20"/>
      <c r="O180" s="20"/>
      <c r="P180" s="20"/>
      <c r="Q180" s="20"/>
      <c r="R180" s="20"/>
      <c r="S180" s="25"/>
      <c r="T180" s="23"/>
      <c r="U180" s="23"/>
      <c r="V180" s="23"/>
      <c r="W180" s="20"/>
      <c r="X180" s="148" t="s">
        <v>442</v>
      </c>
      <c r="Y180" s="24">
        <f t="shared" ca="1" si="277"/>
        <v>0.58599999999999941</v>
      </c>
      <c r="Z180" s="24">
        <f t="shared" ca="1" si="277"/>
        <v>1.1528660355362605</v>
      </c>
      <c r="AA180" s="24">
        <f t="shared" ca="1" si="277"/>
        <v>1.3049999999999997</v>
      </c>
      <c r="AB180" s="24">
        <f t="shared" ca="1" si="277"/>
        <v>0.94117941519491932</v>
      </c>
      <c r="AC180" s="24">
        <f t="shared" ca="1" si="277"/>
        <v>1.3967000000000001</v>
      </c>
      <c r="AD180" s="24">
        <f t="shared" ca="1" si="277"/>
        <v>1.2866099999999996</v>
      </c>
      <c r="AE180" s="24" t="e">
        <f t="shared" ca="1" si="277"/>
        <v>#N/A</v>
      </c>
      <c r="AF180" s="24" t="e">
        <f t="shared" ca="1" si="277"/>
        <v>#N/A</v>
      </c>
      <c r="AG180" s="24" t="e">
        <f t="shared" ca="1" si="277"/>
        <v>#N/A</v>
      </c>
      <c r="AH180" s="24" t="e">
        <f t="shared" ca="1" si="277"/>
        <v>#N/A</v>
      </c>
      <c r="AI180" s="24" t="e">
        <f t="shared" ca="1" si="278"/>
        <v>#N/A</v>
      </c>
      <c r="AJ180" s="24" t="e">
        <f t="shared" ca="1" si="278"/>
        <v>#N/A</v>
      </c>
      <c r="AK180" s="24" t="e">
        <f t="shared" ca="1" si="278"/>
        <v>#N/A</v>
      </c>
      <c r="AL180" s="24" t="e">
        <f t="shared" ca="1" si="278"/>
        <v>#N/A</v>
      </c>
      <c r="AM180" s="24" t="e">
        <f t="shared" ca="1" si="278"/>
        <v>#N/A</v>
      </c>
      <c r="AN180" s="24" t="e">
        <f t="shared" ca="1" si="278"/>
        <v>#N/A</v>
      </c>
      <c r="AO180" s="24" t="e">
        <f t="shared" ca="1" si="278"/>
        <v>#N/A</v>
      </c>
      <c r="AP180" s="24" t="e">
        <f ca="1">MIN(Y180:AN180)</f>
        <v>#N/A</v>
      </c>
      <c r="AQ180" s="24" t="e">
        <f ca="1">MAX(Y180:AN180)</f>
        <v>#N/A</v>
      </c>
    </row>
    <row r="181" spans="1:43" s="1" customFormat="1" ht="51">
      <c r="A181" s="220"/>
      <c r="B181" s="146"/>
      <c r="C181" s="20"/>
      <c r="D181" s="20"/>
      <c r="E181" s="20"/>
      <c r="F181" s="20"/>
      <c r="G181" s="20"/>
      <c r="H181" s="20"/>
      <c r="I181" s="20"/>
      <c r="J181" s="20"/>
      <c r="K181" s="20"/>
      <c r="L181" s="20"/>
      <c r="M181" s="20"/>
      <c r="N181" s="20"/>
      <c r="O181" s="20"/>
      <c r="P181" s="20"/>
      <c r="Q181" s="20"/>
      <c r="R181" s="20"/>
      <c r="S181" s="20"/>
      <c r="T181" s="23"/>
      <c r="U181" s="23"/>
      <c r="V181" s="23"/>
      <c r="W181" s="20"/>
      <c r="X181" s="148" t="s">
        <v>438</v>
      </c>
      <c r="Y181" s="24">
        <f t="shared" ref="Y181:AO181" ca="1" si="279">IF(AND(ISNUMBER(C58),ISNUMBER(C57)),C58-C57,NA())</f>
        <v>0.72499999999999964</v>
      </c>
      <c r="Z181" s="24">
        <f t="shared" ca="1" si="279"/>
        <v>1.359727659065542</v>
      </c>
      <c r="AA181" s="24">
        <f t="shared" ca="1" si="279"/>
        <v>1.4809999999999999</v>
      </c>
      <c r="AB181" s="24">
        <f t="shared" ca="1" si="279"/>
        <v>1.0497167485491143</v>
      </c>
      <c r="AC181" s="24">
        <f t="shared" ca="1" si="279"/>
        <v>1.5446</v>
      </c>
      <c r="AD181" s="24">
        <f t="shared" ca="1" si="279"/>
        <v>1.4244399999999997</v>
      </c>
      <c r="AE181" s="24" t="e">
        <f t="shared" ca="1" si="279"/>
        <v>#N/A</v>
      </c>
      <c r="AF181" s="24" t="e">
        <f t="shared" ca="1" si="279"/>
        <v>#N/A</v>
      </c>
      <c r="AG181" s="24" t="e">
        <f t="shared" ca="1" si="279"/>
        <v>#N/A</v>
      </c>
      <c r="AH181" s="24" t="e">
        <f t="shared" ca="1" si="279"/>
        <v>#N/A</v>
      </c>
      <c r="AI181" s="24" t="e">
        <f t="shared" ca="1" si="279"/>
        <v>#N/A</v>
      </c>
      <c r="AJ181" s="24" t="e">
        <f t="shared" ca="1" si="279"/>
        <v>#N/A</v>
      </c>
      <c r="AK181" s="24" t="e">
        <f t="shared" ca="1" si="279"/>
        <v>#N/A</v>
      </c>
      <c r="AL181" s="24" t="e">
        <f t="shared" ca="1" si="279"/>
        <v>#N/A</v>
      </c>
      <c r="AM181" s="24" t="e">
        <f t="shared" ca="1" si="279"/>
        <v>#N/A</v>
      </c>
      <c r="AN181" s="24" t="e">
        <f t="shared" ca="1" si="279"/>
        <v>#N/A</v>
      </c>
      <c r="AO181" s="24" t="e">
        <f t="shared" ca="1" si="279"/>
        <v>#N/A</v>
      </c>
      <c r="AP181" s="24" t="e">
        <f ca="1">MIN(Y181:AN181)</f>
        <v>#N/A</v>
      </c>
      <c r="AQ181" s="24" t="e">
        <f ca="1">MAX(Y181:AN181)</f>
        <v>#N/A</v>
      </c>
    </row>
    <row r="182" spans="1:43" s="1" customFormat="1" ht="51">
      <c r="A182" s="220">
        <f>A7</f>
        <v>0</v>
      </c>
      <c r="B182" s="151" t="s">
        <v>66</v>
      </c>
      <c r="C182" s="22" t="str">
        <f t="shared" ref="C182:S182" ca="1" si="280">C7</f>
        <v/>
      </c>
      <c r="D182" s="22" t="str">
        <f t="shared" ca="1" si="280"/>
        <v/>
      </c>
      <c r="E182" s="22" t="str">
        <f t="shared" ca="1" si="280"/>
        <v/>
      </c>
      <c r="F182" s="22" t="str">
        <f t="shared" ca="1" si="280"/>
        <v/>
      </c>
      <c r="G182" s="22" t="str">
        <f t="shared" ca="1" si="280"/>
        <v/>
      </c>
      <c r="H182" s="22" t="str">
        <f t="shared" ca="1" si="280"/>
        <v/>
      </c>
      <c r="I182" s="22" t="str">
        <f t="shared" ca="1" si="280"/>
        <v/>
      </c>
      <c r="J182" s="22" t="str">
        <f t="shared" ca="1" si="280"/>
        <v/>
      </c>
      <c r="K182" s="22" t="str">
        <f t="shared" ca="1" si="280"/>
        <v/>
      </c>
      <c r="L182" s="22" t="str">
        <f t="shared" ca="1" si="280"/>
        <v/>
      </c>
      <c r="M182" s="22" t="str">
        <f t="shared" ca="1" si="280"/>
        <v/>
      </c>
      <c r="N182" s="22" t="str">
        <f t="shared" ca="1" si="280"/>
        <v/>
      </c>
      <c r="O182" s="22" t="str">
        <f t="shared" ca="1" si="280"/>
        <v/>
      </c>
      <c r="P182" s="22" t="str">
        <f t="shared" ca="1" si="280"/>
        <v/>
      </c>
      <c r="Q182" s="22" t="str">
        <f t="shared" ca="1" si="280"/>
        <v/>
      </c>
      <c r="R182" s="22" t="str">
        <f t="shared" ca="1" si="280"/>
        <v/>
      </c>
      <c r="S182" s="22" t="str">
        <f t="shared" ca="1" si="280"/>
        <v/>
      </c>
      <c r="T182" s="22" t="s">
        <v>13</v>
      </c>
      <c r="U182" s="22" t="s">
        <v>13</v>
      </c>
      <c r="V182" s="23"/>
      <c r="W182" s="20"/>
      <c r="X182" s="148" t="s">
        <v>440</v>
      </c>
      <c r="Y182" s="24">
        <f t="shared" ref="Y182:AO182" ca="1" si="281">IF(AND(ISNUMBER(C54),ISNUMBER(C55)),C57-C55,NA())</f>
        <v>0.61099999999999977</v>
      </c>
      <c r="Z182" s="24">
        <f t="shared" ca="1" si="281"/>
        <v>0.4931649578227022</v>
      </c>
      <c r="AA182" s="24">
        <f t="shared" ca="1" si="281"/>
        <v>0.47100000000000009</v>
      </c>
      <c r="AB182" s="24">
        <f t="shared" ca="1" si="281"/>
        <v>0.30003579303902317</v>
      </c>
      <c r="AC182" s="24">
        <f t="shared" ca="1" si="281"/>
        <v>0.26069999999999993</v>
      </c>
      <c r="AD182" s="24">
        <f t="shared" ca="1" si="281"/>
        <v>0.30051000000000005</v>
      </c>
      <c r="AE182" s="24" t="e">
        <f t="shared" ca="1" si="281"/>
        <v>#N/A</v>
      </c>
      <c r="AF182" s="24" t="e">
        <f t="shared" ca="1" si="281"/>
        <v>#N/A</v>
      </c>
      <c r="AG182" s="24" t="e">
        <f t="shared" ca="1" si="281"/>
        <v>#N/A</v>
      </c>
      <c r="AH182" s="24" t="e">
        <f t="shared" ca="1" si="281"/>
        <v>#N/A</v>
      </c>
      <c r="AI182" s="24" t="e">
        <f t="shared" ca="1" si="281"/>
        <v>#N/A</v>
      </c>
      <c r="AJ182" s="24" t="e">
        <f t="shared" ca="1" si="281"/>
        <v>#N/A</v>
      </c>
      <c r="AK182" s="24" t="e">
        <f t="shared" ca="1" si="281"/>
        <v>#N/A</v>
      </c>
      <c r="AL182" s="24" t="e">
        <f t="shared" ca="1" si="281"/>
        <v>#N/A</v>
      </c>
      <c r="AM182" s="24" t="e">
        <f t="shared" ca="1" si="281"/>
        <v>#N/A</v>
      </c>
      <c r="AN182" s="24" t="e">
        <f t="shared" ca="1" si="281"/>
        <v>#N/A</v>
      </c>
      <c r="AO182" s="24" t="e">
        <f t="shared" ca="1" si="281"/>
        <v>#N/A</v>
      </c>
      <c r="AP182" s="24" t="e">
        <f ca="1">MIN(Y182:AN182)</f>
        <v>#N/A</v>
      </c>
      <c r="AQ182" s="24" t="e">
        <f ca="1">MAX(Y182:AN182)</f>
        <v>#N/A</v>
      </c>
    </row>
    <row r="183" spans="1:43" s="1" customFormat="1" ht="51">
      <c r="A183" s="220" t="s">
        <v>68</v>
      </c>
      <c r="B183" s="151" t="s">
        <v>63</v>
      </c>
      <c r="C183" s="26" t="s">
        <v>68</v>
      </c>
      <c r="D183" s="26" t="s">
        <v>68</v>
      </c>
      <c r="E183" s="26" t="s">
        <v>68</v>
      </c>
      <c r="F183" s="26" t="s">
        <v>68</v>
      </c>
      <c r="G183" s="26" t="s">
        <v>68</v>
      </c>
      <c r="H183" s="26" t="s">
        <v>68</v>
      </c>
      <c r="I183" s="26" t="s">
        <v>68</v>
      </c>
      <c r="J183" s="26" t="s">
        <v>68</v>
      </c>
      <c r="K183" s="26" t="s">
        <v>68</v>
      </c>
      <c r="L183" s="26" t="s">
        <v>68</v>
      </c>
      <c r="M183" s="26" t="s">
        <v>68</v>
      </c>
      <c r="N183" s="26" t="s">
        <v>68</v>
      </c>
      <c r="O183" s="26" t="s">
        <v>68</v>
      </c>
      <c r="P183" s="26" t="s">
        <v>68</v>
      </c>
      <c r="Q183" s="26" t="s">
        <v>68</v>
      </c>
      <c r="R183" s="26" t="s">
        <v>68</v>
      </c>
      <c r="S183" s="26" t="s">
        <v>68</v>
      </c>
      <c r="T183" s="22" t="s">
        <v>22</v>
      </c>
      <c r="U183" s="22" t="s">
        <v>23</v>
      </c>
      <c r="V183" s="23" t="s">
        <v>137</v>
      </c>
      <c r="W183" s="20"/>
      <c r="X183" s="148" t="s">
        <v>439</v>
      </c>
      <c r="Y183" s="24">
        <f t="shared" ref="Y183:AO183" ca="1" si="282">IF(AND(ISNUMBER(C58),ISNUMBER(C56)),C58-C56,NA())</f>
        <v>0.75</v>
      </c>
      <c r="Z183" s="24">
        <f t="shared" ca="1" si="282"/>
        <v>0.7000265813519837</v>
      </c>
      <c r="AA183" s="24">
        <f t="shared" ca="1" si="282"/>
        <v>0.64700000000000024</v>
      </c>
      <c r="AB183" s="24">
        <f t="shared" ca="1" si="282"/>
        <v>0.40857312639321819</v>
      </c>
      <c r="AC183" s="24">
        <f t="shared" ca="1" si="282"/>
        <v>0.40859999999999985</v>
      </c>
      <c r="AD183" s="24">
        <f t="shared" ca="1" si="282"/>
        <v>0.43834000000000017</v>
      </c>
      <c r="AE183" s="24" t="e">
        <f t="shared" ca="1" si="282"/>
        <v>#N/A</v>
      </c>
      <c r="AF183" s="24" t="e">
        <f t="shared" ca="1" si="282"/>
        <v>#N/A</v>
      </c>
      <c r="AG183" s="24" t="e">
        <f t="shared" ca="1" si="282"/>
        <v>#N/A</v>
      </c>
      <c r="AH183" s="24" t="e">
        <f t="shared" ca="1" si="282"/>
        <v>#N/A</v>
      </c>
      <c r="AI183" s="24" t="e">
        <f t="shared" ca="1" si="282"/>
        <v>#N/A</v>
      </c>
      <c r="AJ183" s="24" t="e">
        <f t="shared" ca="1" si="282"/>
        <v>#N/A</v>
      </c>
      <c r="AK183" s="24" t="e">
        <f t="shared" ca="1" si="282"/>
        <v>#N/A</v>
      </c>
      <c r="AL183" s="24" t="e">
        <f t="shared" ca="1" si="282"/>
        <v>#N/A</v>
      </c>
      <c r="AM183" s="24" t="e">
        <f t="shared" ca="1" si="282"/>
        <v>#N/A</v>
      </c>
      <c r="AN183" s="24" t="e">
        <f t="shared" ca="1" si="282"/>
        <v>#N/A</v>
      </c>
      <c r="AO183" s="24" t="e">
        <f t="shared" ca="1" si="282"/>
        <v>#N/A</v>
      </c>
      <c r="AP183" s="24" t="e">
        <f ca="1">MIN(Y183:AN183)</f>
        <v>#N/A</v>
      </c>
      <c r="AQ183" s="24" t="e">
        <f ca="1">MAX(Y183:AN183)</f>
        <v>#N/A</v>
      </c>
    </row>
    <row r="184" spans="1:43" s="1" customFormat="1">
      <c r="A184" s="220">
        <f>A8</f>
        <v>0</v>
      </c>
      <c r="B184" s="151" t="s">
        <v>87</v>
      </c>
      <c r="C184" s="22" t="str">
        <f t="shared" ref="C184:S184" ca="1" si="283">C8</f>
        <v>BSIMAC</v>
      </c>
      <c r="D184" s="22" t="str">
        <f t="shared" ca="1" si="283"/>
        <v>CSE</v>
      </c>
      <c r="E184" s="22" t="str">
        <f t="shared" ca="1" si="283"/>
        <v>DeST</v>
      </c>
      <c r="F184" s="22" t="str">
        <f t="shared" ca="1" si="283"/>
        <v>EnergyPlus</v>
      </c>
      <c r="G184" s="22" t="str">
        <f t="shared" ca="1" si="283"/>
        <v>ESP-r</v>
      </c>
      <c r="H184" s="22" t="str">
        <f t="shared" ca="1" si="283"/>
        <v>TRNSYS</v>
      </c>
      <c r="I184" s="22" t="str">
        <f t="shared" ca="1" si="283"/>
        <v>TestSpec-Alt</v>
      </c>
      <c r="J184" s="22">
        <f t="shared" ca="1" si="283"/>
        <v>0</v>
      </c>
      <c r="K184" s="22">
        <f t="shared" ca="1" si="283"/>
        <v>0</v>
      </c>
      <c r="L184" s="22">
        <f t="shared" ca="1" si="283"/>
        <v>0</v>
      </c>
      <c r="M184" s="22">
        <f t="shared" ca="1" si="283"/>
        <v>0</v>
      </c>
      <c r="N184" s="22">
        <f t="shared" ca="1" si="283"/>
        <v>0</v>
      </c>
      <c r="O184" s="22">
        <f t="shared" ca="1" si="283"/>
        <v>0</v>
      </c>
      <c r="P184" s="22">
        <f t="shared" ca="1" si="283"/>
        <v>0</v>
      </c>
      <c r="Q184" s="22">
        <f t="shared" ca="1" si="283"/>
        <v>0</v>
      </c>
      <c r="R184" s="22">
        <f t="shared" ca="1" si="283"/>
        <v>0</v>
      </c>
      <c r="S184" s="22" t="str">
        <f t="shared" ca="1" si="283"/>
        <v>Tested Prg</v>
      </c>
      <c r="T184" s="23"/>
      <c r="U184" s="23"/>
      <c r="V184" s="23"/>
      <c r="W184" s="20"/>
      <c r="X184" s="149"/>
      <c r="Y184" s="24"/>
      <c r="Z184" s="24"/>
      <c r="AA184" s="24"/>
      <c r="AB184" s="24"/>
      <c r="AC184" s="24"/>
      <c r="AD184" s="24"/>
      <c r="AE184" s="24"/>
      <c r="AF184" s="24"/>
      <c r="AG184" s="24"/>
      <c r="AH184" s="24"/>
      <c r="AI184" s="24"/>
      <c r="AJ184" s="24"/>
      <c r="AK184" s="24"/>
      <c r="AL184" s="24"/>
      <c r="AM184" s="24"/>
      <c r="AN184" s="24"/>
      <c r="AO184" s="20"/>
      <c r="AP184" s="20"/>
      <c r="AQ184" s="20"/>
    </row>
    <row r="185" spans="1:43" s="1" customFormat="1" ht="38.25">
      <c r="A185" s="220">
        <v>105</v>
      </c>
      <c r="B185" s="148" t="s">
        <v>446</v>
      </c>
      <c r="C185" s="24">
        <f ca="1">IF(ISNUMBER(OFFSET(INDIRECT("'"&amp;'DATA for charts'!C$5&amp;"'!$e1"),$A185-1,0)),OFFSET(INDIRECT("'"&amp;'DATA for charts'!C$5&amp;"'!$e1"),$A185-1,0),NA())</f>
        <v>1.948</v>
      </c>
      <c r="D185" s="24">
        <f ca="1">IF(ISNUMBER(OFFSET(INDIRECT("'"&amp;'DATA for charts'!D$5&amp;"'!$e1"),$A185-1,0)),OFFSET(INDIRECT("'"&amp;'DATA for charts'!D$5&amp;"'!$e1"),$A185-1,0),NA())</f>
        <v>2.157448</v>
      </c>
      <c r="E185" s="24">
        <f ca="1">IF(ISNUMBER(OFFSET(INDIRECT("'"&amp;'DATA for charts'!E$5&amp;"'!$e1"),$A185-1,0)),OFFSET(INDIRECT("'"&amp;'DATA for charts'!E$5&amp;"'!$e1"),$A185-1,0),NA())</f>
        <v>2.085</v>
      </c>
      <c r="F185" s="24">
        <f ca="1">IF(ISNUMBER(OFFSET(INDIRECT("'"&amp;'DATA for charts'!F$5&amp;"'!$e1"),$A185-1,0)),OFFSET(INDIRECT("'"&amp;'DATA for charts'!F$5&amp;"'!$e1"),$A185-1,0),NA())</f>
        <v>1.9517291470892</v>
      </c>
      <c r="G185" s="24">
        <f ca="1">IF(ISNUMBER(OFFSET(INDIRECT("'"&amp;'DATA for charts'!G$5&amp;"'!$e1"),$A185-1,0)),OFFSET(INDIRECT("'"&amp;'DATA for charts'!G$5&amp;"'!$e1"),$A185-1,0),NA())</f>
        <v>2.09</v>
      </c>
      <c r="H185" s="24">
        <f ca="1">IF(ISNUMBER(OFFSET(INDIRECT("'"&amp;'DATA for charts'!H$5&amp;"'!$e1"),$A185-1,0)),OFFSET(INDIRECT("'"&amp;'DATA for charts'!H$5&amp;"'!$e1"),$A185-1,0),NA())</f>
        <v>2.16134238349066</v>
      </c>
      <c r="I185" s="24" t="e">
        <f ca="1">IF(ISNUMBER(OFFSET(INDIRECT("'"&amp;'DATA for charts'!I$5&amp;"'!$e1"),$A185-1,0)),OFFSET(INDIRECT("'"&amp;'DATA for charts'!I$5&amp;"'!$e1"),$A185-1,0),NA())</f>
        <v>#N/A</v>
      </c>
      <c r="J185" s="24" t="e">
        <f ca="1">IF(ISNUMBER(OFFSET(INDIRECT("'"&amp;'DATA for charts'!J$5&amp;"'!$e1"),$A185-1,0)),OFFSET(INDIRECT("'"&amp;'DATA for charts'!J$5&amp;"'!$e1"),$A185-1,0),NA())</f>
        <v>#N/A</v>
      </c>
      <c r="K185" s="24" t="e">
        <f ca="1">IF(ISNUMBER(OFFSET(INDIRECT("'"&amp;'DATA for charts'!K$5&amp;"'!$e1"),$A185-1,0)),OFFSET(INDIRECT("'"&amp;'DATA for charts'!K$5&amp;"'!$e1"),$A185-1,0),NA())</f>
        <v>#N/A</v>
      </c>
      <c r="L185" s="24" t="e">
        <f ca="1">IF(ISNUMBER(OFFSET(INDIRECT("'"&amp;'DATA for charts'!L$5&amp;"'!$e1"),$A185-1,0)),OFFSET(INDIRECT("'"&amp;'DATA for charts'!L$5&amp;"'!$e1"),$A185-1,0),NA())</f>
        <v>#N/A</v>
      </c>
      <c r="M185" s="24" t="e">
        <f ca="1">IF(ISNUMBER(OFFSET(INDIRECT("'"&amp;'DATA for charts'!M$5&amp;"'!$e1"),$A185-1,0)),OFFSET(INDIRECT("'"&amp;'DATA for charts'!M$5&amp;"'!$e1"),$A185-1,0),NA())</f>
        <v>#N/A</v>
      </c>
      <c r="N185" s="24" t="e">
        <f ca="1">IF(ISNUMBER(OFFSET(INDIRECT("'"&amp;'DATA for charts'!N$5&amp;"'!$e1"),$A185-1,0)),OFFSET(INDIRECT("'"&amp;'DATA for charts'!N$5&amp;"'!$e1"),$A185-1,0),NA())</f>
        <v>#N/A</v>
      </c>
      <c r="O185" s="24" t="e">
        <f ca="1">IF(ISNUMBER(OFFSET(INDIRECT("'"&amp;'DATA for charts'!O$5&amp;"'!$e1"),$A185-1,0)),OFFSET(INDIRECT("'"&amp;'DATA for charts'!O$5&amp;"'!$e1"),$A185-1,0),NA())</f>
        <v>#N/A</v>
      </c>
      <c r="P185" s="24" t="e">
        <f ca="1">IF(ISNUMBER(OFFSET(INDIRECT("'"&amp;'DATA for charts'!P$5&amp;"'!$e1"),$A185-1,0)),OFFSET(INDIRECT("'"&amp;'DATA for charts'!P$5&amp;"'!$e1"),$A185-1,0),NA())</f>
        <v>#N/A</v>
      </c>
      <c r="Q185" s="24" t="e">
        <f ca="1">IF(ISNUMBER(OFFSET(INDIRECT("'"&amp;'DATA for charts'!Q$5&amp;"'!$e1"),$A185-1,0)),OFFSET(INDIRECT("'"&amp;'DATA for charts'!Q$5&amp;"'!$e1"),$A185-1,0),NA())</f>
        <v>#N/A</v>
      </c>
      <c r="R185" s="24" t="e">
        <f ca="1">IF(ISNUMBER(OFFSET(INDIRECT("'"&amp;'DATA for charts'!R$5&amp;"'!$e1"),$A185-1,0)),OFFSET(INDIRECT("'"&amp;'DATA for charts'!R$5&amp;"'!$e1"),$A185-1,0),NA())</f>
        <v>#N/A</v>
      </c>
      <c r="S185" s="24" t="e">
        <f ca="1">IF(ISNUMBER(OFFSET(INDIRECT("'"&amp;'DATA for charts'!S$5&amp;"'!$e1"),$A185-1,0)),OFFSET(INDIRECT("'"&amp;'DATA for charts'!S$5&amp;"'!$e1"),$A185-1,0),NA())</f>
        <v>#N/A</v>
      </c>
      <c r="T185" s="22" t="e">
        <f t="shared" ref="T185:T192" ca="1" si="284">MIN(C185:J185)</f>
        <v>#N/A</v>
      </c>
      <c r="U185" s="22" t="e">
        <f t="shared" ref="U185:U192" ca="1" si="285">MAX(C185:J185)</f>
        <v>#N/A</v>
      </c>
      <c r="V185" s="22" t="e">
        <f t="shared" ref="V185:V192" ca="1" si="286">AVERAGE(C185:J185)</f>
        <v>#N/A</v>
      </c>
      <c r="W185" s="20"/>
      <c r="X185" s="149"/>
      <c r="Y185" s="24"/>
      <c r="Z185" s="24"/>
      <c r="AA185" s="24"/>
      <c r="AB185" s="24"/>
      <c r="AC185" s="24"/>
      <c r="AD185" s="24"/>
      <c r="AE185" s="24"/>
      <c r="AF185" s="24"/>
      <c r="AG185" s="24"/>
      <c r="AH185" s="24"/>
      <c r="AI185" s="24"/>
      <c r="AJ185" s="24"/>
      <c r="AK185" s="24"/>
      <c r="AL185" s="24"/>
      <c r="AM185" s="24"/>
      <c r="AN185" s="24"/>
      <c r="AO185" s="20"/>
      <c r="AP185" s="20"/>
      <c r="AQ185" s="20"/>
    </row>
    <row r="186" spans="1:43" s="1" customFormat="1" ht="38.25">
      <c r="A186" s="220">
        <v>109</v>
      </c>
      <c r="B186" s="148" t="s">
        <v>1033</v>
      </c>
      <c r="C186" s="24">
        <f ca="1">IF(ISNUMBER(OFFSET(INDIRECT("'"&amp;'DATA for charts'!C$5&amp;"'!$e1"),$A186-1,0)),OFFSET(INDIRECT("'"&amp;'DATA for charts'!C$5&amp;"'!$e1"),$A186-1,0),NA())</f>
        <v>3.3</v>
      </c>
      <c r="D186" s="24">
        <f ca="1">IF(ISNUMBER(OFFSET(INDIRECT("'"&amp;'DATA for charts'!D$5&amp;"'!$e1"),$A186-1,0)),OFFSET(INDIRECT("'"&amp;'DATA for charts'!D$5&amp;"'!$e1"),$A186-1,0),NA())</f>
        <v>3.2538839999999989</v>
      </c>
      <c r="E186" s="24">
        <f ca="1">IF(ISNUMBER(OFFSET(INDIRECT("'"&amp;'DATA for charts'!E$5&amp;"'!$e1"),$A186-1,0)),OFFSET(INDIRECT("'"&amp;'DATA for charts'!E$5&amp;"'!$e1"),$A186-1,0),NA())</f>
        <v>3.36</v>
      </c>
      <c r="F186" s="24">
        <f ca="1">IF(ISNUMBER(OFFSET(INDIRECT("'"&amp;'DATA for charts'!F$5&amp;"'!$e1"),$A186-1,0)),OFFSET(INDIRECT("'"&amp;'DATA for charts'!F$5&amp;"'!$e1"),$A186-1,0),NA())</f>
        <v>3.316252906611</v>
      </c>
      <c r="G186" s="24">
        <f ca="1">IF(ISNUMBER(OFFSET(INDIRECT("'"&amp;'DATA for charts'!G$5&amp;"'!$e1"),$A186-1,0)),OFFSET(INDIRECT("'"&amp;'DATA for charts'!G$5&amp;"'!$e1"),$A186-1,0),NA())</f>
        <v>3.2850000000000001</v>
      </c>
      <c r="H186" s="24">
        <f ca="1">IF(ISNUMBER(OFFSET(INDIRECT("'"&amp;'DATA for charts'!H$5&amp;"'!$e1"),$A186-1,0)),OFFSET(INDIRECT("'"&amp;'DATA for charts'!H$5&amp;"'!$e1"),$A186-1,0),NA())</f>
        <v>3.4088163926866302</v>
      </c>
      <c r="I186" s="24" t="e">
        <f ca="1">IF(ISNUMBER(OFFSET(INDIRECT("'"&amp;'DATA for charts'!I$5&amp;"'!$e1"),$A186-1,0)),OFFSET(INDIRECT("'"&amp;'DATA for charts'!I$5&amp;"'!$e1"),$A186-1,0),NA())</f>
        <v>#N/A</v>
      </c>
      <c r="J186" s="24" t="e">
        <f ca="1">IF(ISNUMBER(OFFSET(INDIRECT("'"&amp;'DATA for charts'!J$5&amp;"'!$e1"),$A186-1,0)),OFFSET(INDIRECT("'"&amp;'DATA for charts'!J$5&amp;"'!$e1"),$A186-1,0),NA())</f>
        <v>#N/A</v>
      </c>
      <c r="K186" s="24" t="e">
        <f ca="1">IF(ISNUMBER(OFFSET(INDIRECT("'"&amp;'DATA for charts'!K$5&amp;"'!$e1"),$A186-1,0)),OFFSET(INDIRECT("'"&amp;'DATA for charts'!K$5&amp;"'!$e1"),$A186-1,0),NA())</f>
        <v>#N/A</v>
      </c>
      <c r="L186" s="24" t="e">
        <f ca="1">IF(ISNUMBER(OFFSET(INDIRECT("'"&amp;'DATA for charts'!L$5&amp;"'!$e1"),$A186-1,0)),OFFSET(INDIRECT("'"&amp;'DATA for charts'!L$5&amp;"'!$e1"),$A186-1,0),NA())</f>
        <v>#N/A</v>
      </c>
      <c r="M186" s="24" t="e">
        <f ca="1">IF(ISNUMBER(OFFSET(INDIRECT("'"&amp;'DATA for charts'!M$5&amp;"'!$e1"),$A186-1,0)),OFFSET(INDIRECT("'"&amp;'DATA for charts'!M$5&amp;"'!$e1"),$A186-1,0),NA())</f>
        <v>#N/A</v>
      </c>
      <c r="N186" s="24" t="e">
        <f ca="1">IF(ISNUMBER(OFFSET(INDIRECT("'"&amp;'DATA for charts'!N$5&amp;"'!$e1"),$A186-1,0)),OFFSET(INDIRECT("'"&amp;'DATA for charts'!N$5&amp;"'!$e1"),$A186-1,0),NA())</f>
        <v>#N/A</v>
      </c>
      <c r="O186" s="24" t="e">
        <f ca="1">IF(ISNUMBER(OFFSET(INDIRECT("'"&amp;'DATA for charts'!O$5&amp;"'!$e1"),$A186-1,0)),OFFSET(INDIRECT("'"&amp;'DATA for charts'!O$5&amp;"'!$e1"),$A186-1,0),NA())</f>
        <v>#N/A</v>
      </c>
      <c r="P186" s="24" t="e">
        <f ca="1">IF(ISNUMBER(OFFSET(INDIRECT("'"&amp;'DATA for charts'!P$5&amp;"'!$e1"),$A186-1,0)),OFFSET(INDIRECT("'"&amp;'DATA for charts'!P$5&amp;"'!$e1"),$A186-1,0),NA())</f>
        <v>#N/A</v>
      </c>
      <c r="Q186" s="24" t="e">
        <f ca="1">IF(ISNUMBER(OFFSET(INDIRECT("'"&amp;'DATA for charts'!Q$5&amp;"'!$e1"),$A186-1,0)),OFFSET(INDIRECT("'"&amp;'DATA for charts'!Q$5&amp;"'!$e1"),$A186-1,0),NA())</f>
        <v>#N/A</v>
      </c>
      <c r="R186" s="24" t="e">
        <f ca="1">IF(ISNUMBER(OFFSET(INDIRECT("'"&amp;'DATA for charts'!R$5&amp;"'!$e1"),$A186-1,0)),OFFSET(INDIRECT("'"&amp;'DATA for charts'!R$5&amp;"'!$e1"),$A186-1,0),NA())</f>
        <v>#N/A</v>
      </c>
      <c r="S186" s="24" t="e">
        <f ca="1">IF(ISNUMBER(OFFSET(INDIRECT("'"&amp;'DATA for charts'!S$5&amp;"'!$e1"),$A186-1,0)),OFFSET(INDIRECT("'"&amp;'DATA for charts'!S$5&amp;"'!$e1"),$A186-1,0),NA())</f>
        <v>#N/A</v>
      </c>
      <c r="T186" s="22" t="e">
        <f t="shared" ca="1" si="284"/>
        <v>#N/A</v>
      </c>
      <c r="U186" s="22" t="e">
        <f t="shared" ca="1" si="285"/>
        <v>#N/A</v>
      </c>
      <c r="V186" s="22" t="e">
        <f t="shared" ca="1" si="286"/>
        <v>#N/A</v>
      </c>
      <c r="W186" s="20"/>
      <c r="X186" s="146"/>
      <c r="Y186" s="22" t="str">
        <f t="shared" ref="Y186" ca="1" si="287">C$8</f>
        <v>BSIMAC</v>
      </c>
      <c r="Z186" s="22" t="str">
        <f t="shared" ref="Z186" ca="1" si="288">D$8</f>
        <v>CSE</v>
      </c>
      <c r="AA186" s="22" t="str">
        <f t="shared" ref="AA186" ca="1" si="289">E$8</f>
        <v>DeST</v>
      </c>
      <c r="AB186" s="22" t="str">
        <f t="shared" ref="AB186" ca="1" si="290">F$8</f>
        <v>EnergyPlus</v>
      </c>
      <c r="AC186" s="22" t="str">
        <f t="shared" ref="AC186" ca="1" si="291">G$8</f>
        <v>ESP-r</v>
      </c>
      <c r="AD186" s="22" t="str">
        <f t="shared" ref="AD186" ca="1" si="292">H$8</f>
        <v>TRNSYS</v>
      </c>
      <c r="AE186" s="22" t="str">
        <f t="shared" ref="AE186" ca="1" si="293">I$8</f>
        <v>TestSpec-Alt</v>
      </c>
      <c r="AF186" s="22">
        <f t="shared" ref="AF186" ca="1" si="294">J$8</f>
        <v>0</v>
      </c>
      <c r="AG186" s="22">
        <f t="shared" ref="AG186" ca="1" si="295">K$8</f>
        <v>0</v>
      </c>
      <c r="AH186" s="22">
        <f t="shared" ref="AH186" ca="1" si="296">L$8</f>
        <v>0</v>
      </c>
      <c r="AI186" s="22">
        <f t="shared" ref="AI186" ca="1" si="297">M$8</f>
        <v>0</v>
      </c>
      <c r="AJ186" s="22">
        <f t="shared" ref="AJ186" ca="1" si="298">N$8</f>
        <v>0</v>
      </c>
      <c r="AK186" s="22">
        <f t="shared" ref="AK186" ca="1" si="299">O$8</f>
        <v>0</v>
      </c>
      <c r="AL186" s="22">
        <f t="shared" ref="AL186" ca="1" si="300">P$8</f>
        <v>0</v>
      </c>
      <c r="AM186" s="22">
        <f t="shared" ref="AM186" ca="1" si="301">Q$8</f>
        <v>0</v>
      </c>
      <c r="AN186" s="22">
        <f t="shared" ref="AN186" ca="1" si="302">R$8</f>
        <v>0</v>
      </c>
      <c r="AO186" s="22" t="str">
        <f t="shared" ref="AO186" ca="1" si="303">S$8</f>
        <v>Tested Prg</v>
      </c>
      <c r="AP186" s="20"/>
      <c r="AQ186" s="20"/>
    </row>
    <row r="187" spans="1:43" s="1" customFormat="1" ht="38.25">
      <c r="A187" s="220">
        <v>70</v>
      </c>
      <c r="B187" s="148" t="s">
        <v>377</v>
      </c>
      <c r="C187" s="24">
        <f ca="1">IF(ISNUMBER(OFFSET(INDIRECT("'"&amp;'DATA for charts'!C$5&amp;"'!$e1"),$A187-1,0)),OFFSET(INDIRECT("'"&amp;'DATA for charts'!C$5&amp;"'!$e1"),$A187-1,0),NA())</f>
        <v>3.2549999999999999</v>
      </c>
      <c r="D187" s="24">
        <f ca="1">IF(ISNUMBER(OFFSET(INDIRECT("'"&amp;'DATA for charts'!D$5&amp;"'!$e1"),$A187-1,0)),OFFSET(INDIRECT("'"&amp;'DATA for charts'!D$5&amp;"'!$e1"),$A187-1,0),NA())</f>
        <v>3.0202330000000002</v>
      </c>
      <c r="E187" s="24">
        <f ca="1">IF(ISNUMBER(OFFSET(INDIRECT("'"&amp;'DATA for charts'!E$5&amp;"'!$e1"),$A187-1,0)),OFFSET(INDIRECT("'"&amp;'DATA for charts'!E$5&amp;"'!$e1"),$A187-1,0),NA())</f>
        <v>3.0350000000000001</v>
      </c>
      <c r="F187" s="24">
        <f ca="1">IF(ISNUMBER(OFFSET(INDIRECT("'"&amp;'DATA for charts'!F$5&amp;"'!$e1"),$A187-1,0)),OFFSET(INDIRECT("'"&amp;'DATA for charts'!F$5&amp;"'!$e1"),$A187-1,0),NA())</f>
        <v>3.2044263169308609</v>
      </c>
      <c r="G187" s="24">
        <f ca="1">IF(ISNUMBER(OFFSET(INDIRECT("'"&amp;'DATA for charts'!G$5&amp;"'!$e1"),$A187-1,0)),OFFSET(INDIRECT("'"&amp;'DATA for charts'!G$5&amp;"'!$e1"),$A187-1,0),NA())</f>
        <v>3.2280000000000002</v>
      </c>
      <c r="H187" s="24">
        <f ca="1">IF(ISNUMBER(OFFSET(INDIRECT("'"&amp;'DATA for charts'!H$5&amp;"'!$e1"),$A187-1,0)),OFFSET(INDIRECT("'"&amp;'DATA for charts'!H$5&amp;"'!$e1"),$A187-1,0),NA())</f>
        <v>3.3588931189642999</v>
      </c>
      <c r="I187" s="24" t="e">
        <f ca="1">IF(ISNUMBER(OFFSET(INDIRECT("'"&amp;'DATA for charts'!I$5&amp;"'!$e1"),$A187-1,0)),OFFSET(INDIRECT("'"&amp;'DATA for charts'!I$5&amp;"'!$e1"),$A187-1,0),NA())</f>
        <v>#N/A</v>
      </c>
      <c r="J187" s="24" t="e">
        <f ca="1">IF(ISNUMBER(OFFSET(INDIRECT("'"&amp;'DATA for charts'!J$5&amp;"'!$e1"),$A187-1,0)),OFFSET(INDIRECT("'"&amp;'DATA for charts'!J$5&amp;"'!$e1"),$A187-1,0),NA())</f>
        <v>#N/A</v>
      </c>
      <c r="K187" s="24" t="e">
        <f ca="1">IF(ISNUMBER(OFFSET(INDIRECT("'"&amp;'DATA for charts'!K$5&amp;"'!$e1"),$A187-1,0)),OFFSET(INDIRECT("'"&amp;'DATA for charts'!K$5&amp;"'!$e1"),$A187-1,0),NA())</f>
        <v>#N/A</v>
      </c>
      <c r="L187" s="24" t="e">
        <f ca="1">IF(ISNUMBER(OFFSET(INDIRECT("'"&amp;'DATA for charts'!L$5&amp;"'!$e1"),$A187-1,0)),OFFSET(INDIRECT("'"&amp;'DATA for charts'!L$5&amp;"'!$e1"),$A187-1,0),NA())</f>
        <v>#N/A</v>
      </c>
      <c r="M187" s="24" t="e">
        <f ca="1">IF(ISNUMBER(OFFSET(INDIRECT("'"&amp;'DATA for charts'!M$5&amp;"'!$e1"),$A187-1,0)),OFFSET(INDIRECT("'"&amp;'DATA for charts'!M$5&amp;"'!$e1"),$A187-1,0),NA())</f>
        <v>#N/A</v>
      </c>
      <c r="N187" s="24" t="e">
        <f ca="1">IF(ISNUMBER(OFFSET(INDIRECT("'"&amp;'DATA for charts'!N$5&amp;"'!$e1"),$A187-1,0)),OFFSET(INDIRECT("'"&amp;'DATA for charts'!N$5&amp;"'!$e1"),$A187-1,0),NA())</f>
        <v>#N/A</v>
      </c>
      <c r="O187" s="24" t="e">
        <f ca="1">IF(ISNUMBER(OFFSET(INDIRECT("'"&amp;'DATA for charts'!O$5&amp;"'!$e1"),$A187-1,0)),OFFSET(INDIRECT("'"&amp;'DATA for charts'!O$5&amp;"'!$e1"),$A187-1,0),NA())</f>
        <v>#N/A</v>
      </c>
      <c r="P187" s="24" t="e">
        <f ca="1">IF(ISNUMBER(OFFSET(INDIRECT("'"&amp;'DATA for charts'!P$5&amp;"'!$e1"),$A187-1,0)),OFFSET(INDIRECT("'"&amp;'DATA for charts'!P$5&amp;"'!$e1"),$A187-1,0),NA())</f>
        <v>#N/A</v>
      </c>
      <c r="Q187" s="24" t="e">
        <f ca="1">IF(ISNUMBER(OFFSET(INDIRECT("'"&amp;'DATA for charts'!Q$5&amp;"'!$e1"),$A187-1,0)),OFFSET(INDIRECT("'"&amp;'DATA for charts'!Q$5&amp;"'!$e1"),$A187-1,0),NA())</f>
        <v>#N/A</v>
      </c>
      <c r="R187" s="24" t="e">
        <f ca="1">IF(ISNUMBER(OFFSET(INDIRECT("'"&amp;'DATA for charts'!R$5&amp;"'!$e1"),$A187-1,0)),OFFSET(INDIRECT("'"&amp;'DATA for charts'!R$5&amp;"'!$e1"),$A187-1,0),NA())</f>
        <v>#N/A</v>
      </c>
      <c r="S187" s="24" t="e">
        <f ca="1">IF(ISNUMBER(OFFSET(INDIRECT("'"&amp;'DATA for charts'!S$5&amp;"'!$e1"),$A187-1,0)),OFFSET(INDIRECT("'"&amp;'DATA for charts'!S$5&amp;"'!$e1"),$A187-1,0),NA())</f>
        <v>#N/A</v>
      </c>
      <c r="T187" s="22" t="e">
        <f t="shared" ca="1" si="284"/>
        <v>#N/A</v>
      </c>
      <c r="U187" s="22" t="e">
        <f t="shared" ca="1" si="285"/>
        <v>#N/A</v>
      </c>
      <c r="V187" s="22" t="e">
        <f t="shared" ca="1" si="286"/>
        <v>#N/A</v>
      </c>
      <c r="W187" s="20"/>
      <c r="X187" s="148" t="s">
        <v>415</v>
      </c>
      <c r="Y187" s="24">
        <f t="shared" ref="Y187:AO187" ca="1" si="304">IF(AND(ISNUMBER(C59),ISNUMBER(C58)),C59-C58,NA())</f>
        <v>3.4740000000000011</v>
      </c>
      <c r="Z187" s="24">
        <f t="shared" ca="1" si="304"/>
        <v>3.1460144961052547</v>
      </c>
      <c r="AA187" s="24">
        <f t="shared" ca="1" si="304"/>
        <v>3.2389999999999999</v>
      </c>
      <c r="AB187" s="24">
        <f t="shared" ca="1" si="304"/>
        <v>3.4747215117473935</v>
      </c>
      <c r="AC187" s="24">
        <f t="shared" ca="1" si="304"/>
        <v>3.2127999999999997</v>
      </c>
      <c r="AD187" s="24">
        <f t="shared" ca="1" si="304"/>
        <v>3.3664699999999996</v>
      </c>
      <c r="AE187" s="24" t="e">
        <f t="shared" ca="1" si="304"/>
        <v>#N/A</v>
      </c>
      <c r="AF187" s="24" t="e">
        <f t="shared" ca="1" si="304"/>
        <v>#N/A</v>
      </c>
      <c r="AG187" s="24" t="e">
        <f t="shared" ca="1" si="304"/>
        <v>#N/A</v>
      </c>
      <c r="AH187" s="24" t="e">
        <f t="shared" ca="1" si="304"/>
        <v>#N/A</v>
      </c>
      <c r="AI187" s="24" t="e">
        <f t="shared" ca="1" si="304"/>
        <v>#N/A</v>
      </c>
      <c r="AJ187" s="24" t="e">
        <f t="shared" ca="1" si="304"/>
        <v>#N/A</v>
      </c>
      <c r="AK187" s="24" t="e">
        <f t="shared" ca="1" si="304"/>
        <v>#N/A</v>
      </c>
      <c r="AL187" s="24" t="e">
        <f t="shared" ca="1" si="304"/>
        <v>#N/A</v>
      </c>
      <c r="AM187" s="24" t="e">
        <f t="shared" ca="1" si="304"/>
        <v>#N/A</v>
      </c>
      <c r="AN187" s="24" t="e">
        <f t="shared" ca="1" si="304"/>
        <v>#N/A</v>
      </c>
      <c r="AO187" s="24" t="e">
        <f t="shared" ca="1" si="304"/>
        <v>#N/A</v>
      </c>
      <c r="AP187" s="24" t="e">
        <f t="shared" ref="AP187:AP191" ca="1" si="305">MIN(Y187:AN187)</f>
        <v>#N/A</v>
      </c>
      <c r="AQ187" s="24" t="e">
        <f t="shared" ref="AQ187:AQ191" ca="1" si="306">MAX(Y187:AN187)</f>
        <v>#N/A</v>
      </c>
    </row>
    <row r="188" spans="1:43" s="1" customFormat="1" ht="38.25">
      <c r="A188" s="220">
        <f>A187+1</f>
        <v>71</v>
      </c>
      <c r="B188" s="148" t="s">
        <v>378</v>
      </c>
      <c r="C188" s="24">
        <f ca="1">IF(ISNUMBER(OFFSET(INDIRECT("'"&amp;'DATA for charts'!C$5&amp;"'!$e1"),$A188-1,0)),OFFSET(INDIRECT("'"&amp;'DATA for charts'!C$5&amp;"'!$e1"),$A188-1,0),NA())</f>
        <v>3.1659999999999999</v>
      </c>
      <c r="D188" s="24">
        <f ca="1">IF(ISNUMBER(OFFSET(INDIRECT("'"&amp;'DATA for charts'!D$5&amp;"'!$e1"),$A188-1,0)),OFFSET(INDIRECT("'"&amp;'DATA for charts'!D$5&amp;"'!$e1"),$A188-1,0),NA())</f>
        <v>3.020759</v>
      </c>
      <c r="E188" s="24">
        <f ca="1">IF(ISNUMBER(OFFSET(INDIRECT("'"&amp;'DATA for charts'!E$5&amp;"'!$e1"),$A188-1,0)),OFFSET(INDIRECT("'"&amp;'DATA for charts'!E$5&amp;"'!$e1"),$A188-1,0),NA())</f>
        <v>3.0390000000000001</v>
      </c>
      <c r="F188" s="24">
        <f ca="1">IF(ISNUMBER(OFFSET(INDIRECT("'"&amp;'DATA for charts'!F$5&amp;"'!$e1"),$A188-1,0)),OFFSET(INDIRECT("'"&amp;'DATA for charts'!F$5&amp;"'!$e1"),$A188-1,0),NA())</f>
        <v>3.1918424267020278</v>
      </c>
      <c r="G188" s="24">
        <f ca="1">IF(ISNUMBER(OFFSET(INDIRECT("'"&amp;'DATA for charts'!G$5&amp;"'!$e1"),$A188-1,0)),OFFSET(INDIRECT("'"&amp;'DATA for charts'!G$5&amp;"'!$e1"),$A188-1,0),NA())</f>
        <v>3.2330000000000001</v>
      </c>
      <c r="H188" s="24">
        <f ca="1">IF(ISNUMBER(OFFSET(INDIRECT("'"&amp;'DATA for charts'!H$5&amp;"'!$e1"),$A188-1,0)),OFFSET(INDIRECT("'"&amp;'DATA for charts'!H$5&amp;"'!$e1"),$A188-1,0),NA())</f>
        <v>3.35950232611762</v>
      </c>
      <c r="I188" s="24" t="e">
        <f ca="1">IF(ISNUMBER(OFFSET(INDIRECT("'"&amp;'DATA for charts'!I$5&amp;"'!$e1"),$A188-1,0)),OFFSET(INDIRECT("'"&amp;'DATA for charts'!I$5&amp;"'!$e1"),$A188-1,0),NA())</f>
        <v>#N/A</v>
      </c>
      <c r="J188" s="24" t="e">
        <f ca="1">IF(ISNUMBER(OFFSET(INDIRECT("'"&amp;'DATA for charts'!J$5&amp;"'!$e1"),$A188-1,0)),OFFSET(INDIRECT("'"&amp;'DATA for charts'!J$5&amp;"'!$e1"),$A188-1,0),NA())</f>
        <v>#N/A</v>
      </c>
      <c r="K188" s="24" t="e">
        <f ca="1">IF(ISNUMBER(OFFSET(INDIRECT("'"&amp;'DATA for charts'!K$5&amp;"'!$e1"),$A188-1,0)),OFFSET(INDIRECT("'"&amp;'DATA for charts'!K$5&amp;"'!$e1"),$A188-1,0),NA())</f>
        <v>#N/A</v>
      </c>
      <c r="L188" s="24" t="e">
        <f ca="1">IF(ISNUMBER(OFFSET(INDIRECT("'"&amp;'DATA for charts'!L$5&amp;"'!$e1"),$A188-1,0)),OFFSET(INDIRECT("'"&amp;'DATA for charts'!L$5&amp;"'!$e1"),$A188-1,0),NA())</f>
        <v>#N/A</v>
      </c>
      <c r="M188" s="24" t="e">
        <f ca="1">IF(ISNUMBER(OFFSET(INDIRECT("'"&amp;'DATA for charts'!M$5&amp;"'!$e1"),$A188-1,0)),OFFSET(INDIRECT("'"&amp;'DATA for charts'!M$5&amp;"'!$e1"),$A188-1,0),NA())</f>
        <v>#N/A</v>
      </c>
      <c r="N188" s="24" t="e">
        <f ca="1">IF(ISNUMBER(OFFSET(INDIRECT("'"&amp;'DATA for charts'!N$5&amp;"'!$e1"),$A188-1,0)),OFFSET(INDIRECT("'"&amp;'DATA for charts'!N$5&amp;"'!$e1"),$A188-1,0),NA())</f>
        <v>#N/A</v>
      </c>
      <c r="O188" s="24" t="e">
        <f ca="1">IF(ISNUMBER(OFFSET(INDIRECT("'"&amp;'DATA for charts'!O$5&amp;"'!$e1"),$A188-1,0)),OFFSET(INDIRECT("'"&amp;'DATA for charts'!O$5&amp;"'!$e1"),$A188-1,0),NA())</f>
        <v>#N/A</v>
      </c>
      <c r="P188" s="24" t="e">
        <f ca="1">IF(ISNUMBER(OFFSET(INDIRECT("'"&amp;'DATA for charts'!P$5&amp;"'!$e1"),$A188-1,0)),OFFSET(INDIRECT("'"&amp;'DATA for charts'!P$5&amp;"'!$e1"),$A188-1,0),NA())</f>
        <v>#N/A</v>
      </c>
      <c r="Q188" s="24" t="e">
        <f ca="1">IF(ISNUMBER(OFFSET(INDIRECT("'"&amp;'DATA for charts'!Q$5&amp;"'!$e1"),$A188-1,0)),OFFSET(INDIRECT("'"&amp;'DATA for charts'!Q$5&amp;"'!$e1"),$A188-1,0),NA())</f>
        <v>#N/A</v>
      </c>
      <c r="R188" s="24" t="e">
        <f ca="1">IF(ISNUMBER(OFFSET(INDIRECT("'"&amp;'DATA for charts'!R$5&amp;"'!$e1"),$A188-1,0)),OFFSET(INDIRECT("'"&amp;'DATA for charts'!R$5&amp;"'!$e1"),$A188-1,0),NA())</f>
        <v>#N/A</v>
      </c>
      <c r="S188" s="24" t="e">
        <f ca="1">IF(ISNUMBER(OFFSET(INDIRECT("'"&amp;'DATA for charts'!S$5&amp;"'!$e1"),$A188-1,0)),OFFSET(INDIRECT("'"&amp;'DATA for charts'!S$5&amp;"'!$e1"),$A188-1,0),NA())</f>
        <v>#N/A</v>
      </c>
      <c r="T188" s="22" t="e">
        <f t="shared" ca="1" si="284"/>
        <v>#N/A</v>
      </c>
      <c r="U188" s="22" t="e">
        <f t="shared" ca="1" si="285"/>
        <v>#N/A</v>
      </c>
      <c r="V188" s="22" t="e">
        <f t="shared" ca="1" si="286"/>
        <v>#N/A</v>
      </c>
      <c r="W188" s="20"/>
      <c r="X188" s="148" t="s">
        <v>416</v>
      </c>
      <c r="Y188" s="24">
        <f t="shared" ref="Y188:AO188" ca="1" si="307">IF(AND(ISNUMBER(C60),ISNUMBER(C58)),C60-C58,NA())</f>
        <v>-1.2610000000000001</v>
      </c>
      <c r="Z188" s="24">
        <f t="shared" ca="1" si="307"/>
        <v>-1.2237166995510353</v>
      </c>
      <c r="AA188" s="24">
        <f t="shared" ca="1" si="307"/>
        <v>-1.234</v>
      </c>
      <c r="AB188" s="24">
        <f t="shared" ca="1" si="307"/>
        <v>-1.1757595351228201</v>
      </c>
      <c r="AC188" s="24">
        <f t="shared" ca="1" si="307"/>
        <v>-1.1863999999999999</v>
      </c>
      <c r="AD188" s="24">
        <f t="shared" ca="1" si="307"/>
        <v>-1.2106300000000001</v>
      </c>
      <c r="AE188" s="24" t="e">
        <f t="shared" ca="1" si="307"/>
        <v>#N/A</v>
      </c>
      <c r="AF188" s="24" t="e">
        <f t="shared" ca="1" si="307"/>
        <v>#N/A</v>
      </c>
      <c r="AG188" s="24" t="e">
        <f t="shared" ca="1" si="307"/>
        <v>#N/A</v>
      </c>
      <c r="AH188" s="24" t="e">
        <f t="shared" ca="1" si="307"/>
        <v>#N/A</v>
      </c>
      <c r="AI188" s="24" t="e">
        <f t="shared" ca="1" si="307"/>
        <v>#N/A</v>
      </c>
      <c r="AJ188" s="24" t="e">
        <f t="shared" ca="1" si="307"/>
        <v>#N/A</v>
      </c>
      <c r="AK188" s="24" t="e">
        <f t="shared" ca="1" si="307"/>
        <v>#N/A</v>
      </c>
      <c r="AL188" s="24" t="e">
        <f t="shared" ca="1" si="307"/>
        <v>#N/A</v>
      </c>
      <c r="AM188" s="24" t="e">
        <f t="shared" ca="1" si="307"/>
        <v>#N/A</v>
      </c>
      <c r="AN188" s="24" t="e">
        <f t="shared" ca="1" si="307"/>
        <v>#N/A</v>
      </c>
      <c r="AO188" s="24" t="e">
        <f t="shared" ca="1" si="307"/>
        <v>#N/A</v>
      </c>
      <c r="AP188" s="24" t="e">
        <f t="shared" ca="1" si="305"/>
        <v>#N/A</v>
      </c>
      <c r="AQ188" s="24" t="e">
        <f t="shared" ca="1" si="306"/>
        <v>#N/A</v>
      </c>
    </row>
    <row r="189" spans="1:43" s="1" customFormat="1" ht="51">
      <c r="A189" s="220">
        <f t="shared" ref="A189:A192" si="308">A188+1</f>
        <v>72</v>
      </c>
      <c r="B189" s="148" t="s">
        <v>379</v>
      </c>
      <c r="C189" s="24">
        <f ca="1">IF(ISNUMBER(OFFSET(INDIRECT("'"&amp;'DATA for charts'!C$5&amp;"'!$e1"),$A189-1,0)),OFFSET(INDIRECT("'"&amp;'DATA for charts'!C$5&amp;"'!$e1"),$A189-1,0),NA())</f>
        <v>3.145</v>
      </c>
      <c r="D189" s="24">
        <f ca="1">IF(ISNUMBER(OFFSET(INDIRECT("'"&amp;'DATA for charts'!D$5&amp;"'!$e1"),$A189-1,0)),OFFSET(INDIRECT("'"&amp;'DATA for charts'!D$5&amp;"'!$e1"),$A189-1,0),NA())</f>
        <v>3.0378599999999989</v>
      </c>
      <c r="E189" s="24">
        <f ca="1">IF(ISNUMBER(OFFSET(INDIRECT("'"&amp;'DATA for charts'!E$5&amp;"'!$e1"),$A189-1,0)),OFFSET(INDIRECT("'"&amp;'DATA for charts'!E$5&amp;"'!$e1"),$A189-1,0),NA())</f>
        <v>3.0680000000000001</v>
      </c>
      <c r="F189" s="24">
        <f ca="1">IF(ISNUMBER(OFFSET(INDIRECT("'"&amp;'DATA for charts'!F$5&amp;"'!$e1"),$A189-1,0)),OFFSET(INDIRECT("'"&amp;'DATA for charts'!F$5&amp;"'!$e1"),$A189-1,0),NA())</f>
        <v>3.2291222373626387</v>
      </c>
      <c r="G189" s="24">
        <f ca="1">IF(ISNUMBER(OFFSET(INDIRECT("'"&amp;'DATA for charts'!G$5&amp;"'!$e1"),$A189-1,0)),OFFSET(INDIRECT("'"&amp;'DATA for charts'!G$5&amp;"'!$e1"),$A189-1,0),NA())</f>
        <v>3.2530000000000001</v>
      </c>
      <c r="H189" s="24">
        <f ca="1">IF(ISNUMBER(OFFSET(INDIRECT("'"&amp;'DATA for charts'!H$5&amp;"'!$e1"),$A189-1,0)),OFFSET(INDIRECT("'"&amp;'DATA for charts'!H$5&amp;"'!$e1"),$A189-1,0),NA())</f>
        <v>3.38459167480468</v>
      </c>
      <c r="I189" s="24" t="e">
        <f ca="1">IF(ISNUMBER(OFFSET(INDIRECT("'"&amp;'DATA for charts'!I$5&amp;"'!$e1"),$A189-1,0)),OFFSET(INDIRECT("'"&amp;'DATA for charts'!I$5&amp;"'!$e1"),$A189-1,0),NA())</f>
        <v>#N/A</v>
      </c>
      <c r="J189" s="24" t="e">
        <f ca="1">IF(ISNUMBER(OFFSET(INDIRECT("'"&amp;'DATA for charts'!J$5&amp;"'!$e1"),$A189-1,0)),OFFSET(INDIRECT("'"&amp;'DATA for charts'!J$5&amp;"'!$e1"),$A189-1,0),NA())</f>
        <v>#N/A</v>
      </c>
      <c r="K189" s="24" t="e">
        <f ca="1">IF(ISNUMBER(OFFSET(INDIRECT("'"&amp;'DATA for charts'!K$5&amp;"'!$e1"),$A189-1,0)),OFFSET(INDIRECT("'"&amp;'DATA for charts'!K$5&amp;"'!$e1"),$A189-1,0),NA())</f>
        <v>#N/A</v>
      </c>
      <c r="L189" s="24" t="e">
        <f ca="1">IF(ISNUMBER(OFFSET(INDIRECT("'"&amp;'DATA for charts'!L$5&amp;"'!$e1"),$A189-1,0)),OFFSET(INDIRECT("'"&amp;'DATA for charts'!L$5&amp;"'!$e1"),$A189-1,0),NA())</f>
        <v>#N/A</v>
      </c>
      <c r="M189" s="24" t="e">
        <f ca="1">IF(ISNUMBER(OFFSET(INDIRECT("'"&amp;'DATA for charts'!M$5&amp;"'!$e1"),$A189-1,0)),OFFSET(INDIRECT("'"&amp;'DATA for charts'!M$5&amp;"'!$e1"),$A189-1,0),NA())</f>
        <v>#N/A</v>
      </c>
      <c r="N189" s="24" t="e">
        <f ca="1">IF(ISNUMBER(OFFSET(INDIRECT("'"&amp;'DATA for charts'!N$5&amp;"'!$e1"),$A189-1,0)),OFFSET(INDIRECT("'"&amp;'DATA for charts'!N$5&amp;"'!$e1"),$A189-1,0),NA())</f>
        <v>#N/A</v>
      </c>
      <c r="O189" s="24" t="e">
        <f ca="1">IF(ISNUMBER(OFFSET(INDIRECT("'"&amp;'DATA for charts'!O$5&amp;"'!$e1"),$A189-1,0)),OFFSET(INDIRECT("'"&amp;'DATA for charts'!O$5&amp;"'!$e1"),$A189-1,0),NA())</f>
        <v>#N/A</v>
      </c>
      <c r="P189" s="24" t="e">
        <f ca="1">IF(ISNUMBER(OFFSET(INDIRECT("'"&amp;'DATA for charts'!P$5&amp;"'!$e1"),$A189-1,0)),OFFSET(INDIRECT("'"&amp;'DATA for charts'!P$5&amp;"'!$e1"),$A189-1,0),NA())</f>
        <v>#N/A</v>
      </c>
      <c r="Q189" s="24" t="e">
        <f ca="1">IF(ISNUMBER(OFFSET(INDIRECT("'"&amp;'DATA for charts'!Q$5&amp;"'!$e1"),$A189-1,0)),OFFSET(INDIRECT("'"&amp;'DATA for charts'!Q$5&amp;"'!$e1"),$A189-1,0),NA())</f>
        <v>#N/A</v>
      </c>
      <c r="R189" s="24" t="e">
        <f ca="1">IF(ISNUMBER(OFFSET(INDIRECT("'"&amp;'DATA for charts'!R$5&amp;"'!$e1"),$A189-1,0)),OFFSET(INDIRECT("'"&amp;'DATA for charts'!R$5&amp;"'!$e1"),$A189-1,0),NA())</f>
        <v>#N/A</v>
      </c>
      <c r="S189" s="24" t="e">
        <f ca="1">IF(ISNUMBER(OFFSET(INDIRECT("'"&amp;'DATA for charts'!S$5&amp;"'!$e1"),$A189-1,0)),OFFSET(INDIRECT("'"&amp;'DATA for charts'!S$5&amp;"'!$e1"),$A189-1,0),NA())</f>
        <v>#N/A</v>
      </c>
      <c r="T189" s="22" t="e">
        <f t="shared" ca="1" si="284"/>
        <v>#N/A</v>
      </c>
      <c r="U189" s="22" t="e">
        <f t="shared" ca="1" si="285"/>
        <v>#N/A</v>
      </c>
      <c r="V189" s="22" t="e">
        <f t="shared" ca="1" si="286"/>
        <v>#N/A</v>
      </c>
      <c r="W189" s="20"/>
      <c r="X189" s="148" t="s">
        <v>586</v>
      </c>
      <c r="Y189" s="24">
        <f t="shared" ref="Y189:AO189" ca="1" si="309">IF(AND(ISNUMBER(C61),ISNUMBER(C58)),C61-C58,NA())</f>
        <v>-1.6440000000000001</v>
      </c>
      <c r="Z189" s="24">
        <f t="shared" ca="1" si="309"/>
        <v>-1.6224978745684133</v>
      </c>
      <c r="AA189" s="24">
        <f t="shared" ca="1" si="309"/>
        <v>-1.8049999999999997</v>
      </c>
      <c r="AB189" s="24">
        <f t="shared" ca="1" si="309"/>
        <v>-1.5560210364016731</v>
      </c>
      <c r="AC189" s="24">
        <f t="shared" ca="1" si="309"/>
        <v>-1.7907000000000002</v>
      </c>
      <c r="AD189" s="24">
        <f t="shared" ca="1" si="309"/>
        <v>-1.76309</v>
      </c>
      <c r="AE189" s="24" t="e">
        <f t="shared" ca="1" si="309"/>
        <v>#N/A</v>
      </c>
      <c r="AF189" s="24" t="e">
        <f t="shared" ca="1" si="309"/>
        <v>#N/A</v>
      </c>
      <c r="AG189" s="24" t="e">
        <f t="shared" ca="1" si="309"/>
        <v>#N/A</v>
      </c>
      <c r="AH189" s="24" t="e">
        <f t="shared" ca="1" si="309"/>
        <v>#N/A</v>
      </c>
      <c r="AI189" s="24" t="e">
        <f t="shared" ca="1" si="309"/>
        <v>#N/A</v>
      </c>
      <c r="AJ189" s="24" t="e">
        <f t="shared" ca="1" si="309"/>
        <v>#N/A</v>
      </c>
      <c r="AK189" s="24" t="e">
        <f t="shared" ca="1" si="309"/>
        <v>#N/A</v>
      </c>
      <c r="AL189" s="24" t="e">
        <f t="shared" ca="1" si="309"/>
        <v>#N/A</v>
      </c>
      <c r="AM189" s="24" t="e">
        <f t="shared" ca="1" si="309"/>
        <v>#N/A</v>
      </c>
      <c r="AN189" s="24" t="e">
        <f t="shared" ca="1" si="309"/>
        <v>#N/A</v>
      </c>
      <c r="AO189" s="24" t="e">
        <f t="shared" ca="1" si="309"/>
        <v>#N/A</v>
      </c>
      <c r="AP189" s="24" t="e">
        <f t="shared" ca="1" si="305"/>
        <v>#N/A</v>
      </c>
      <c r="AQ189" s="24" t="e">
        <f t="shared" ca="1" si="306"/>
        <v>#N/A</v>
      </c>
    </row>
    <row r="190" spans="1:43" s="1" customFormat="1" ht="63.75">
      <c r="A190" s="220">
        <f t="shared" si="308"/>
        <v>73</v>
      </c>
      <c r="B190" s="148" t="s">
        <v>380</v>
      </c>
      <c r="C190" s="24">
        <f ca="1">IF(ISNUMBER(OFFSET(INDIRECT("'"&amp;'DATA for charts'!C$5&amp;"'!$e1"),$A190-1,0)),OFFSET(INDIRECT("'"&amp;'DATA for charts'!C$5&amp;"'!$e1"),$A190-1,0),NA())</f>
        <v>3.2519999999999998</v>
      </c>
      <c r="D190" s="24">
        <f ca="1">IF(ISNUMBER(OFFSET(INDIRECT("'"&amp;'DATA for charts'!D$5&amp;"'!$e1"),$A190-1,0)),OFFSET(INDIRECT("'"&amp;'DATA for charts'!D$5&amp;"'!$e1"),$A190-1,0),NA())</f>
        <v>3.0393720000000002</v>
      </c>
      <c r="E190" s="24">
        <f ca="1">IF(ISNUMBER(OFFSET(INDIRECT("'"&amp;'DATA for charts'!E$5&amp;"'!$e1"),$A190-1,0)),OFFSET(INDIRECT("'"&amp;'DATA for charts'!E$5&amp;"'!$e1"),$A190-1,0),NA())</f>
        <v>3.0720000000000001</v>
      </c>
      <c r="F190" s="24">
        <f ca="1">IF(ISNUMBER(OFFSET(INDIRECT("'"&amp;'DATA for charts'!F$5&amp;"'!$e1"),$A190-1,0)),OFFSET(INDIRECT("'"&amp;'DATA for charts'!F$5&amp;"'!$e1"),$A190-1,0),NA())</f>
        <v>3.2065583099253057</v>
      </c>
      <c r="G190" s="24">
        <f ca="1">IF(ISNUMBER(OFFSET(INDIRECT("'"&amp;'DATA for charts'!G$5&amp;"'!$e1"),$A190-1,0)),OFFSET(INDIRECT("'"&amp;'DATA for charts'!G$5&amp;"'!$e1"),$A190-1,0),NA())</f>
        <v>3.2589999999999999</v>
      </c>
      <c r="H190" s="24">
        <f ca="1">IF(ISNUMBER(OFFSET(INDIRECT("'"&amp;'DATA for charts'!H$5&amp;"'!$e1"),$A190-1,0)),OFFSET(INDIRECT("'"&amp;'DATA for charts'!H$5&amp;"'!$e1"),$A190-1,0),NA())</f>
        <v>3.38755356682671</v>
      </c>
      <c r="I190" s="24" t="e">
        <f ca="1">IF(ISNUMBER(OFFSET(INDIRECT("'"&amp;'DATA for charts'!I$5&amp;"'!$e1"),$A190-1,0)),OFFSET(INDIRECT("'"&amp;'DATA for charts'!I$5&amp;"'!$e1"),$A190-1,0),NA())</f>
        <v>#N/A</v>
      </c>
      <c r="J190" s="24" t="e">
        <f ca="1">IF(ISNUMBER(OFFSET(INDIRECT("'"&amp;'DATA for charts'!J$5&amp;"'!$e1"),$A190-1,0)),OFFSET(INDIRECT("'"&amp;'DATA for charts'!J$5&amp;"'!$e1"),$A190-1,0),NA())</f>
        <v>#N/A</v>
      </c>
      <c r="K190" s="24" t="e">
        <f ca="1">IF(ISNUMBER(OFFSET(INDIRECT("'"&amp;'DATA for charts'!K$5&amp;"'!$e1"),$A190-1,0)),OFFSET(INDIRECT("'"&amp;'DATA for charts'!K$5&amp;"'!$e1"),$A190-1,0),NA())</f>
        <v>#N/A</v>
      </c>
      <c r="L190" s="24" t="e">
        <f ca="1">IF(ISNUMBER(OFFSET(INDIRECT("'"&amp;'DATA for charts'!L$5&amp;"'!$e1"),$A190-1,0)),OFFSET(INDIRECT("'"&amp;'DATA for charts'!L$5&amp;"'!$e1"),$A190-1,0),NA())</f>
        <v>#N/A</v>
      </c>
      <c r="M190" s="24" t="e">
        <f ca="1">IF(ISNUMBER(OFFSET(INDIRECT("'"&amp;'DATA for charts'!M$5&amp;"'!$e1"),$A190-1,0)),OFFSET(INDIRECT("'"&amp;'DATA for charts'!M$5&amp;"'!$e1"),$A190-1,0),NA())</f>
        <v>#N/A</v>
      </c>
      <c r="N190" s="24" t="e">
        <f ca="1">IF(ISNUMBER(OFFSET(INDIRECT("'"&amp;'DATA for charts'!N$5&amp;"'!$e1"),$A190-1,0)),OFFSET(INDIRECT("'"&amp;'DATA for charts'!N$5&amp;"'!$e1"),$A190-1,0),NA())</f>
        <v>#N/A</v>
      </c>
      <c r="O190" s="24" t="e">
        <f ca="1">IF(ISNUMBER(OFFSET(INDIRECT("'"&amp;'DATA for charts'!O$5&amp;"'!$e1"),$A190-1,0)),OFFSET(INDIRECT("'"&amp;'DATA for charts'!O$5&amp;"'!$e1"),$A190-1,0),NA())</f>
        <v>#N/A</v>
      </c>
      <c r="P190" s="24" t="e">
        <f ca="1">IF(ISNUMBER(OFFSET(INDIRECT("'"&amp;'DATA for charts'!P$5&amp;"'!$e1"),$A190-1,0)),OFFSET(INDIRECT("'"&amp;'DATA for charts'!P$5&amp;"'!$e1"),$A190-1,0),NA())</f>
        <v>#N/A</v>
      </c>
      <c r="Q190" s="24" t="e">
        <f ca="1">IF(ISNUMBER(OFFSET(INDIRECT("'"&amp;'DATA for charts'!Q$5&amp;"'!$e1"),$A190-1,0)),OFFSET(INDIRECT("'"&amp;'DATA for charts'!Q$5&amp;"'!$e1"),$A190-1,0),NA())</f>
        <v>#N/A</v>
      </c>
      <c r="R190" s="24" t="e">
        <f ca="1">IF(ISNUMBER(OFFSET(INDIRECT("'"&amp;'DATA for charts'!R$5&amp;"'!$e1"),$A190-1,0)),OFFSET(INDIRECT("'"&amp;'DATA for charts'!R$5&amp;"'!$e1"),$A190-1,0),NA())</f>
        <v>#N/A</v>
      </c>
      <c r="S190" s="24" t="e">
        <f ca="1">IF(ISNUMBER(OFFSET(INDIRECT("'"&amp;'DATA for charts'!S$5&amp;"'!$e1"),$A190-1,0)),OFFSET(INDIRECT("'"&amp;'DATA for charts'!S$5&amp;"'!$e1"),$A190-1,0),NA())</f>
        <v>#N/A</v>
      </c>
      <c r="T190" s="22" t="e">
        <f t="shared" ca="1" si="284"/>
        <v>#N/A</v>
      </c>
      <c r="U190" s="22" t="e">
        <f t="shared" ca="1" si="285"/>
        <v>#N/A</v>
      </c>
      <c r="V190" s="22" t="e">
        <f t="shared" ca="1" si="286"/>
        <v>#N/A</v>
      </c>
      <c r="W190" s="20"/>
      <c r="X190" s="148" t="s">
        <v>585</v>
      </c>
      <c r="Y190" s="24" t="e">
        <f t="shared" ref="Y190:AO190" ca="1" si="310">IF(AND(ISNUMBER(C82),ISNUMBER(C58)),C82-C58,NA())</f>
        <v>#N/A</v>
      </c>
      <c r="Z190" s="24">
        <f t="shared" ca="1" si="310"/>
        <v>-2.3198729010426549</v>
      </c>
      <c r="AA190" s="24">
        <f t="shared" ca="1" si="310"/>
        <v>-2.9050000000000002</v>
      </c>
      <c r="AB190" s="24">
        <f t="shared" ca="1" si="310"/>
        <v>-2.0697848017903029</v>
      </c>
      <c r="AC190" s="24">
        <f t="shared" ca="1" si="310"/>
        <v>-2.1493000000000002</v>
      </c>
      <c r="AD190" s="24">
        <f t="shared" ca="1" si="310"/>
        <v>-2.2366700000000002</v>
      </c>
      <c r="AE190" s="24" t="e">
        <f t="shared" ca="1" si="310"/>
        <v>#N/A</v>
      </c>
      <c r="AF190" s="24" t="e">
        <f t="shared" ca="1" si="310"/>
        <v>#N/A</v>
      </c>
      <c r="AG190" s="24" t="e">
        <f t="shared" ca="1" si="310"/>
        <v>#N/A</v>
      </c>
      <c r="AH190" s="24" t="e">
        <f t="shared" ca="1" si="310"/>
        <v>#N/A</v>
      </c>
      <c r="AI190" s="24" t="e">
        <f t="shared" ca="1" si="310"/>
        <v>#N/A</v>
      </c>
      <c r="AJ190" s="24" t="e">
        <f t="shared" ca="1" si="310"/>
        <v>#N/A</v>
      </c>
      <c r="AK190" s="24" t="e">
        <f t="shared" ca="1" si="310"/>
        <v>#N/A</v>
      </c>
      <c r="AL190" s="24" t="e">
        <f t="shared" ca="1" si="310"/>
        <v>#N/A</v>
      </c>
      <c r="AM190" s="24" t="e">
        <f t="shared" ca="1" si="310"/>
        <v>#N/A</v>
      </c>
      <c r="AN190" s="24" t="e">
        <f t="shared" ca="1" si="310"/>
        <v>#N/A</v>
      </c>
      <c r="AO190" s="24" t="e">
        <f t="shared" ca="1" si="310"/>
        <v>#N/A</v>
      </c>
      <c r="AP190" s="24" t="e">
        <f t="shared" ca="1" si="305"/>
        <v>#N/A</v>
      </c>
      <c r="AQ190" s="24" t="e">
        <f t="shared" ca="1" si="306"/>
        <v>#N/A</v>
      </c>
    </row>
    <row r="191" spans="1:43" s="1" customFormat="1" ht="63.75">
      <c r="A191" s="220">
        <f t="shared" si="308"/>
        <v>74</v>
      </c>
      <c r="B191" s="148" t="s">
        <v>381</v>
      </c>
      <c r="C191" s="24">
        <f ca="1">IF(ISNUMBER(OFFSET(INDIRECT("'"&amp;'DATA for charts'!C$5&amp;"'!$e1"),$A191-1,0)),OFFSET(INDIRECT("'"&amp;'DATA for charts'!C$5&amp;"'!$e1"),$A191-1,0),NA())</f>
        <v>4.633</v>
      </c>
      <c r="D191" s="24">
        <f ca="1">IF(ISNUMBER(OFFSET(INDIRECT("'"&amp;'DATA for charts'!D$5&amp;"'!$e1"),$A191-1,0)),OFFSET(INDIRECT("'"&amp;'DATA for charts'!D$5&amp;"'!$e1"),$A191-1,0),NA())</f>
        <v>4.222459999999999</v>
      </c>
      <c r="E191" s="24">
        <f ca="1">IF(ISNUMBER(OFFSET(INDIRECT("'"&amp;'DATA for charts'!E$5&amp;"'!$e1"),$A191-1,0)),OFFSET(INDIRECT("'"&amp;'DATA for charts'!E$5&amp;"'!$e1"),$A191-1,0),NA())</f>
        <v>4.6580000000000004</v>
      </c>
      <c r="F191" s="24">
        <f ca="1">IF(ISNUMBER(OFFSET(INDIRECT("'"&amp;'DATA for charts'!F$5&amp;"'!$e1"),$A191-1,0)),OFFSET(INDIRECT("'"&amp;'DATA for charts'!F$5&amp;"'!$e1"),$A191-1,0),NA())</f>
        <v>4.5585332599972226</v>
      </c>
      <c r="G191" s="24">
        <f ca="1">IF(ISNUMBER(OFFSET(INDIRECT("'"&amp;'DATA for charts'!G$5&amp;"'!$e1"),$A191-1,0)),OFFSET(INDIRECT("'"&amp;'DATA for charts'!G$5&amp;"'!$e1"),$A191-1,0),NA())</f>
        <v>4.101</v>
      </c>
      <c r="H191" s="24">
        <f ca="1">IF(ISNUMBER(OFFSET(INDIRECT("'"&amp;'DATA for charts'!H$5&amp;"'!$e1"),$A191-1,0)),OFFSET(INDIRECT("'"&amp;'DATA for charts'!H$5&amp;"'!$e1"),$A191-1,0),NA())</f>
        <v>4.0385408359103696</v>
      </c>
      <c r="I191" s="24" t="e">
        <f ca="1">IF(ISNUMBER(OFFSET(INDIRECT("'"&amp;'DATA for charts'!I$5&amp;"'!$e1"),$A191-1,0)),OFFSET(INDIRECT("'"&amp;'DATA for charts'!I$5&amp;"'!$e1"),$A191-1,0),NA())</f>
        <v>#N/A</v>
      </c>
      <c r="J191" s="24" t="e">
        <f ca="1">IF(ISNUMBER(OFFSET(INDIRECT("'"&amp;'DATA for charts'!J$5&amp;"'!$e1"),$A191-1,0)),OFFSET(INDIRECT("'"&amp;'DATA for charts'!J$5&amp;"'!$e1"),$A191-1,0),NA())</f>
        <v>#N/A</v>
      </c>
      <c r="K191" s="24" t="e">
        <f ca="1">IF(ISNUMBER(OFFSET(INDIRECT("'"&amp;'DATA for charts'!K$5&amp;"'!$e1"),$A191-1,0)),OFFSET(INDIRECT("'"&amp;'DATA for charts'!K$5&amp;"'!$e1"),$A191-1,0),NA())</f>
        <v>#N/A</v>
      </c>
      <c r="L191" s="24" t="e">
        <f ca="1">IF(ISNUMBER(OFFSET(INDIRECT("'"&amp;'DATA for charts'!L$5&amp;"'!$e1"),$A191-1,0)),OFFSET(INDIRECT("'"&amp;'DATA for charts'!L$5&amp;"'!$e1"),$A191-1,0),NA())</f>
        <v>#N/A</v>
      </c>
      <c r="M191" s="24" t="e">
        <f ca="1">IF(ISNUMBER(OFFSET(INDIRECT("'"&amp;'DATA for charts'!M$5&amp;"'!$e1"),$A191-1,0)),OFFSET(INDIRECT("'"&amp;'DATA for charts'!M$5&amp;"'!$e1"),$A191-1,0),NA())</f>
        <v>#N/A</v>
      </c>
      <c r="N191" s="24" t="e">
        <f ca="1">IF(ISNUMBER(OFFSET(INDIRECT("'"&amp;'DATA for charts'!N$5&amp;"'!$e1"),$A191-1,0)),OFFSET(INDIRECT("'"&amp;'DATA for charts'!N$5&amp;"'!$e1"),$A191-1,0),NA())</f>
        <v>#N/A</v>
      </c>
      <c r="O191" s="24" t="e">
        <f ca="1">IF(ISNUMBER(OFFSET(INDIRECT("'"&amp;'DATA for charts'!O$5&amp;"'!$e1"),$A191-1,0)),OFFSET(INDIRECT("'"&amp;'DATA for charts'!O$5&amp;"'!$e1"),$A191-1,0),NA())</f>
        <v>#N/A</v>
      </c>
      <c r="P191" s="24" t="e">
        <f ca="1">IF(ISNUMBER(OFFSET(INDIRECT("'"&amp;'DATA for charts'!P$5&amp;"'!$e1"),$A191-1,0)),OFFSET(INDIRECT("'"&amp;'DATA for charts'!P$5&amp;"'!$e1"),$A191-1,0),NA())</f>
        <v>#N/A</v>
      </c>
      <c r="Q191" s="24" t="e">
        <f ca="1">IF(ISNUMBER(OFFSET(INDIRECT("'"&amp;'DATA for charts'!Q$5&amp;"'!$e1"),$A191-1,0)),OFFSET(INDIRECT("'"&amp;'DATA for charts'!Q$5&amp;"'!$e1"),$A191-1,0),NA())</f>
        <v>#N/A</v>
      </c>
      <c r="R191" s="24" t="e">
        <f ca="1">IF(ISNUMBER(OFFSET(INDIRECT("'"&amp;'DATA for charts'!R$5&amp;"'!$e1"),$A191-1,0)),OFFSET(INDIRECT("'"&amp;'DATA for charts'!R$5&amp;"'!$e1"),$A191-1,0),NA())</f>
        <v>#N/A</v>
      </c>
      <c r="S191" s="24" t="e">
        <f ca="1">IF(ISNUMBER(OFFSET(INDIRECT("'"&amp;'DATA for charts'!S$5&amp;"'!$e1"),$A191-1,0)),OFFSET(INDIRECT("'"&amp;'DATA for charts'!S$5&amp;"'!$e1"),$A191-1,0),NA())</f>
        <v>#N/A</v>
      </c>
      <c r="T191" s="22" t="e">
        <f t="shared" ca="1" si="284"/>
        <v>#N/A</v>
      </c>
      <c r="U191" s="22" t="e">
        <f t="shared" ca="1" si="285"/>
        <v>#N/A</v>
      </c>
      <c r="V191" s="22" t="e">
        <f t="shared" ca="1" si="286"/>
        <v>#N/A</v>
      </c>
      <c r="W191" s="20"/>
      <c r="X191" s="148" t="s">
        <v>417</v>
      </c>
      <c r="Y191" s="24" t="e">
        <f t="shared" ref="Y191:AO191" ca="1" si="311">IF(AND(ISNUMBER(C83),ISNUMBER(C82)),C83-C82,NA())</f>
        <v>#N/A</v>
      </c>
      <c r="Z191" s="24">
        <f t="shared" ca="1" si="311"/>
        <v>0.17846030370457111</v>
      </c>
      <c r="AA191" s="24">
        <f t="shared" ca="1" si="311"/>
        <v>0.34600000000000009</v>
      </c>
      <c r="AB191" s="24">
        <f t="shared" ca="1" si="311"/>
        <v>0.18471525359673535</v>
      </c>
      <c r="AC191" s="24">
        <f t="shared" ca="1" si="311"/>
        <v>0.16170000000000062</v>
      </c>
      <c r="AD191" s="24">
        <f t="shared" ca="1" si="311"/>
        <v>0.23873000000000122</v>
      </c>
      <c r="AE191" s="24" t="e">
        <f t="shared" ca="1" si="311"/>
        <v>#N/A</v>
      </c>
      <c r="AF191" s="24" t="e">
        <f t="shared" ca="1" si="311"/>
        <v>#N/A</v>
      </c>
      <c r="AG191" s="24" t="e">
        <f t="shared" ca="1" si="311"/>
        <v>#N/A</v>
      </c>
      <c r="AH191" s="24" t="e">
        <f t="shared" ca="1" si="311"/>
        <v>#N/A</v>
      </c>
      <c r="AI191" s="24" t="e">
        <f t="shared" ca="1" si="311"/>
        <v>#N/A</v>
      </c>
      <c r="AJ191" s="24" t="e">
        <f t="shared" ca="1" si="311"/>
        <v>#N/A</v>
      </c>
      <c r="AK191" s="24" t="e">
        <f t="shared" ca="1" si="311"/>
        <v>#N/A</v>
      </c>
      <c r="AL191" s="24" t="e">
        <f t="shared" ca="1" si="311"/>
        <v>#N/A</v>
      </c>
      <c r="AM191" s="24" t="e">
        <f t="shared" ca="1" si="311"/>
        <v>#N/A</v>
      </c>
      <c r="AN191" s="24" t="e">
        <f t="shared" ca="1" si="311"/>
        <v>#N/A</v>
      </c>
      <c r="AO191" s="24" t="e">
        <f t="shared" ca="1" si="311"/>
        <v>#N/A</v>
      </c>
      <c r="AP191" s="24" t="e">
        <f t="shared" ca="1" si="305"/>
        <v>#N/A</v>
      </c>
      <c r="AQ191" s="24" t="e">
        <f t="shared" ca="1" si="306"/>
        <v>#N/A</v>
      </c>
    </row>
    <row r="192" spans="1:43" s="1" customFormat="1" ht="51">
      <c r="A192" s="220">
        <f t="shared" si="308"/>
        <v>75</v>
      </c>
      <c r="B192" s="148" t="s">
        <v>382</v>
      </c>
      <c r="C192" s="24">
        <f ca="1">IF(ISNUMBER(OFFSET(INDIRECT("'"&amp;'DATA for charts'!C$5&amp;"'!$e1"),$A192-1,0)),OFFSET(INDIRECT("'"&amp;'DATA for charts'!C$5&amp;"'!$e1"),$A192-1,0),NA())</f>
        <v>0</v>
      </c>
      <c r="D192" s="24">
        <f ca="1">IF(ISNUMBER(OFFSET(INDIRECT("'"&amp;'DATA for charts'!D$5&amp;"'!$e1"),$A192-1,0)),OFFSET(INDIRECT("'"&amp;'DATA for charts'!D$5&amp;"'!$e1"),$A192-1,0),NA())</f>
        <v>0</v>
      </c>
      <c r="E192" s="24">
        <f ca="1">IF(ISNUMBER(OFFSET(INDIRECT("'"&amp;'DATA for charts'!E$5&amp;"'!$e1"),$A192-1,0)),OFFSET(INDIRECT("'"&amp;'DATA for charts'!E$5&amp;"'!$e1"),$A192-1,0),NA())</f>
        <v>0</v>
      </c>
      <c r="F192" s="24">
        <f ca="1">IF(ISNUMBER(OFFSET(INDIRECT("'"&amp;'DATA for charts'!F$5&amp;"'!$e1"),$A192-1,0)),OFFSET(INDIRECT("'"&amp;'DATA for charts'!F$5&amp;"'!$e1"),$A192-1,0),NA())</f>
        <v>0</v>
      </c>
      <c r="G192" s="24">
        <f ca="1">IF(ISNUMBER(OFFSET(INDIRECT("'"&amp;'DATA for charts'!G$5&amp;"'!$e1"),$A192-1,0)),OFFSET(INDIRECT("'"&amp;'DATA for charts'!G$5&amp;"'!$e1"),$A192-1,0),NA())</f>
        <v>0</v>
      </c>
      <c r="H192" s="24">
        <f ca="1">IF(ISNUMBER(OFFSET(INDIRECT("'"&amp;'DATA for charts'!H$5&amp;"'!$e1"),$A192-1,0)),OFFSET(INDIRECT("'"&amp;'DATA for charts'!H$5&amp;"'!$e1"),$A192-1,0),NA())</f>
        <v>0</v>
      </c>
      <c r="I192" s="24" t="e">
        <f ca="1">IF(ISNUMBER(OFFSET(INDIRECT("'"&amp;'DATA for charts'!I$5&amp;"'!$e1"),$A192-1,0)),OFFSET(INDIRECT("'"&amp;'DATA for charts'!I$5&amp;"'!$e1"),$A192-1,0),NA())</f>
        <v>#N/A</v>
      </c>
      <c r="J192" s="24" t="e">
        <f ca="1">IF(ISNUMBER(OFFSET(INDIRECT("'"&amp;'DATA for charts'!J$5&amp;"'!$e1"),$A192-1,0)),OFFSET(INDIRECT("'"&amp;'DATA for charts'!J$5&amp;"'!$e1"),$A192-1,0),NA())</f>
        <v>#N/A</v>
      </c>
      <c r="K192" s="24" t="e">
        <f ca="1">IF(ISNUMBER(OFFSET(INDIRECT("'"&amp;'DATA for charts'!K$5&amp;"'!$e1"),$A192-1,0)),OFFSET(INDIRECT("'"&amp;'DATA for charts'!K$5&amp;"'!$e1"),$A192-1,0),NA())</f>
        <v>#N/A</v>
      </c>
      <c r="L192" s="24" t="e">
        <f ca="1">IF(ISNUMBER(OFFSET(INDIRECT("'"&amp;'DATA for charts'!L$5&amp;"'!$e1"),$A192-1,0)),OFFSET(INDIRECT("'"&amp;'DATA for charts'!L$5&amp;"'!$e1"),$A192-1,0),NA())</f>
        <v>#N/A</v>
      </c>
      <c r="M192" s="24" t="e">
        <f ca="1">IF(ISNUMBER(OFFSET(INDIRECT("'"&amp;'DATA for charts'!M$5&amp;"'!$e1"),$A192-1,0)),OFFSET(INDIRECT("'"&amp;'DATA for charts'!M$5&amp;"'!$e1"),$A192-1,0),NA())</f>
        <v>#N/A</v>
      </c>
      <c r="N192" s="24" t="e">
        <f ca="1">IF(ISNUMBER(OFFSET(INDIRECT("'"&amp;'DATA for charts'!N$5&amp;"'!$e1"),$A192-1,0)),OFFSET(INDIRECT("'"&amp;'DATA for charts'!N$5&amp;"'!$e1"),$A192-1,0),NA())</f>
        <v>#N/A</v>
      </c>
      <c r="O192" s="24" t="e">
        <f ca="1">IF(ISNUMBER(OFFSET(INDIRECT("'"&amp;'DATA for charts'!O$5&amp;"'!$e1"),$A192-1,0)),OFFSET(INDIRECT("'"&amp;'DATA for charts'!O$5&amp;"'!$e1"),$A192-1,0),NA())</f>
        <v>#N/A</v>
      </c>
      <c r="P192" s="24" t="e">
        <f ca="1">IF(ISNUMBER(OFFSET(INDIRECT("'"&amp;'DATA for charts'!P$5&amp;"'!$e1"),$A192-1,0)),OFFSET(INDIRECT("'"&amp;'DATA for charts'!P$5&amp;"'!$e1"),$A192-1,0),NA())</f>
        <v>#N/A</v>
      </c>
      <c r="Q192" s="24" t="e">
        <f ca="1">IF(ISNUMBER(OFFSET(INDIRECT("'"&amp;'DATA for charts'!Q$5&amp;"'!$e1"),$A192-1,0)),OFFSET(INDIRECT("'"&amp;'DATA for charts'!Q$5&amp;"'!$e1"),$A192-1,0),NA())</f>
        <v>#N/A</v>
      </c>
      <c r="R192" s="24" t="e">
        <f ca="1">IF(ISNUMBER(OFFSET(INDIRECT("'"&amp;'DATA for charts'!R$5&amp;"'!$e1"),$A192-1,0)),OFFSET(INDIRECT("'"&amp;'DATA for charts'!R$5&amp;"'!$e1"),$A192-1,0),NA())</f>
        <v>#N/A</v>
      </c>
      <c r="S192" s="24" t="e">
        <f ca="1">IF(ISNUMBER(OFFSET(INDIRECT("'"&amp;'DATA for charts'!S$5&amp;"'!$e1"),$A192-1,0)),OFFSET(INDIRECT("'"&amp;'DATA for charts'!S$5&amp;"'!$e1"),$A192-1,0),NA())</f>
        <v>#N/A</v>
      </c>
      <c r="T192" s="22" t="e">
        <f t="shared" ca="1" si="284"/>
        <v>#N/A</v>
      </c>
      <c r="U192" s="22" t="e">
        <f t="shared" ca="1" si="285"/>
        <v>#N/A</v>
      </c>
      <c r="V192" s="22" t="e">
        <f t="shared" ca="1" si="286"/>
        <v>#N/A</v>
      </c>
      <c r="W192" s="20"/>
      <c r="X192" s="148" t="s">
        <v>418</v>
      </c>
      <c r="Y192" s="24" t="e">
        <f t="shared" ref="Y192:AO192" ca="1" si="312">IF(AND(ISNUMBER(C84),ISNUMBER(C82)),C84-C82,NA())</f>
        <v>#N/A</v>
      </c>
      <c r="Z192" s="24">
        <f t="shared" ca="1" si="312"/>
        <v>7.7714873223318826E-2</v>
      </c>
      <c r="AA192" s="24">
        <f t="shared" ca="1" si="312"/>
        <v>0.10800000000000054</v>
      </c>
      <c r="AB192" s="24">
        <f t="shared" ca="1" si="312"/>
        <v>3.9046086557832815E-2</v>
      </c>
      <c r="AC192" s="24">
        <f t="shared" ca="1" si="312"/>
        <v>0.16830000000000034</v>
      </c>
      <c r="AD192" s="24">
        <f t="shared" ca="1" si="312"/>
        <v>9.3620000000000481E-2</v>
      </c>
      <c r="AE192" s="24" t="e">
        <f t="shared" ca="1" si="312"/>
        <v>#N/A</v>
      </c>
      <c r="AF192" s="24" t="e">
        <f t="shared" ca="1" si="312"/>
        <v>#N/A</v>
      </c>
      <c r="AG192" s="24" t="e">
        <f t="shared" ca="1" si="312"/>
        <v>#N/A</v>
      </c>
      <c r="AH192" s="24" t="e">
        <f t="shared" ca="1" si="312"/>
        <v>#N/A</v>
      </c>
      <c r="AI192" s="24" t="e">
        <f t="shared" ca="1" si="312"/>
        <v>#N/A</v>
      </c>
      <c r="AJ192" s="24" t="e">
        <f t="shared" ca="1" si="312"/>
        <v>#N/A</v>
      </c>
      <c r="AK192" s="24" t="e">
        <f t="shared" ca="1" si="312"/>
        <v>#N/A</v>
      </c>
      <c r="AL192" s="24" t="e">
        <f t="shared" ca="1" si="312"/>
        <v>#N/A</v>
      </c>
      <c r="AM192" s="24" t="e">
        <f t="shared" ca="1" si="312"/>
        <v>#N/A</v>
      </c>
      <c r="AN192" s="24" t="e">
        <f t="shared" ca="1" si="312"/>
        <v>#N/A</v>
      </c>
      <c r="AO192" s="24" t="e">
        <f t="shared" ca="1" si="312"/>
        <v>#N/A</v>
      </c>
      <c r="AP192" s="24" t="e">
        <f ca="1">MIN(Y192:AN192)</f>
        <v>#N/A</v>
      </c>
      <c r="AQ192" s="24" t="e">
        <f ca="1">MAX(Y192:AN192)</f>
        <v>#N/A</v>
      </c>
    </row>
    <row r="193" spans="1:43" s="1" customFormat="1" ht="51">
      <c r="A193" s="220"/>
      <c r="B193" s="148"/>
      <c r="C193" s="24"/>
      <c r="D193" s="24"/>
      <c r="E193" s="24"/>
      <c r="F193" s="24"/>
      <c r="G193" s="24"/>
      <c r="H193" s="24"/>
      <c r="I193" s="24"/>
      <c r="J193" s="24"/>
      <c r="K193" s="24"/>
      <c r="L193" s="24"/>
      <c r="M193" s="24"/>
      <c r="N193" s="24"/>
      <c r="O193" s="24"/>
      <c r="P193" s="24"/>
      <c r="Q193" s="24"/>
      <c r="R193" s="24"/>
      <c r="S193" s="24"/>
      <c r="T193" s="22"/>
      <c r="U193" s="22"/>
      <c r="V193" s="22"/>
      <c r="W193" s="20"/>
      <c r="X193" s="148" t="s">
        <v>598</v>
      </c>
      <c r="Y193" s="24" t="e">
        <f t="shared" ref="Y193:AO193" ca="1" si="313">IF(AND(ISNUMBER(C85),ISNUMBER(C82)),C85-C82,NA())</f>
        <v>#N/A</v>
      </c>
      <c r="Z193" s="24">
        <f t="shared" ca="1" si="313"/>
        <v>-2.811790695418015E-2</v>
      </c>
      <c r="AA193" s="24">
        <f t="shared" ca="1" si="313"/>
        <v>0.18700000000000028</v>
      </c>
      <c r="AB193" s="24">
        <f t="shared" ca="1" si="313"/>
        <v>3.9196636903151116E-2</v>
      </c>
      <c r="AC193" s="24">
        <f t="shared" ca="1" si="313"/>
        <v>9.1500000000000803E-2</v>
      </c>
      <c r="AD193" s="24">
        <f t="shared" ca="1" si="313"/>
        <v>9.4470000000000276E-2</v>
      </c>
      <c r="AE193" s="24" t="e">
        <f t="shared" ca="1" si="313"/>
        <v>#N/A</v>
      </c>
      <c r="AF193" s="24" t="e">
        <f t="shared" ca="1" si="313"/>
        <v>#N/A</v>
      </c>
      <c r="AG193" s="24" t="e">
        <f t="shared" ca="1" si="313"/>
        <v>#N/A</v>
      </c>
      <c r="AH193" s="24" t="e">
        <f t="shared" ca="1" si="313"/>
        <v>#N/A</v>
      </c>
      <c r="AI193" s="24" t="e">
        <f t="shared" ca="1" si="313"/>
        <v>#N/A</v>
      </c>
      <c r="AJ193" s="24" t="e">
        <f t="shared" ca="1" si="313"/>
        <v>#N/A</v>
      </c>
      <c r="AK193" s="24" t="e">
        <f t="shared" ca="1" si="313"/>
        <v>#N/A</v>
      </c>
      <c r="AL193" s="24" t="e">
        <f t="shared" ca="1" si="313"/>
        <v>#N/A</v>
      </c>
      <c r="AM193" s="24" t="e">
        <f t="shared" ca="1" si="313"/>
        <v>#N/A</v>
      </c>
      <c r="AN193" s="24" t="e">
        <f t="shared" ca="1" si="313"/>
        <v>#N/A</v>
      </c>
      <c r="AO193" s="24" t="e">
        <f t="shared" ca="1" si="313"/>
        <v>#N/A</v>
      </c>
      <c r="AP193" s="24" t="e">
        <f ca="1">MIN(Y193:AN193)</f>
        <v>#N/A</v>
      </c>
      <c r="AQ193" s="24" t="e">
        <f ca="1">MAX(Y193:AN193)</f>
        <v>#N/A</v>
      </c>
    </row>
    <row r="194" spans="1:43" s="1" customFormat="1">
      <c r="A194" s="220"/>
      <c r="B194" s="469" t="s">
        <v>761</v>
      </c>
      <c r="C194" s="470"/>
      <c r="D194" s="470"/>
      <c r="E194" s="470"/>
      <c r="F194" s="470"/>
      <c r="G194" s="470"/>
      <c r="H194" s="470"/>
      <c r="I194" s="470"/>
      <c r="J194" s="470"/>
      <c r="K194" s="470"/>
      <c r="L194" s="470"/>
      <c r="M194" s="470"/>
      <c r="N194" s="470"/>
      <c r="O194" s="470"/>
      <c r="P194" s="470"/>
      <c r="Q194" s="470"/>
      <c r="R194" s="470"/>
      <c r="S194" s="470"/>
      <c r="T194" s="471"/>
      <c r="U194" s="471"/>
      <c r="V194" s="471"/>
      <c r="W194" s="20"/>
      <c r="X194" s="146"/>
      <c r="Y194" s="22" t="str">
        <f t="shared" ref="Y194:AO194" ca="1" si="314">C$8</f>
        <v>BSIMAC</v>
      </c>
      <c r="Z194" s="22" t="str">
        <f t="shared" ca="1" si="314"/>
        <v>CSE</v>
      </c>
      <c r="AA194" s="22" t="str">
        <f t="shared" ca="1" si="314"/>
        <v>DeST</v>
      </c>
      <c r="AB194" s="22" t="str">
        <f t="shared" ca="1" si="314"/>
        <v>EnergyPlus</v>
      </c>
      <c r="AC194" s="22" t="str">
        <f t="shared" ca="1" si="314"/>
        <v>ESP-r</v>
      </c>
      <c r="AD194" s="22" t="str">
        <f t="shared" ca="1" si="314"/>
        <v>TRNSYS</v>
      </c>
      <c r="AE194" s="22" t="str">
        <f t="shared" ca="1" si="314"/>
        <v>TestSpec-Alt</v>
      </c>
      <c r="AF194" s="22">
        <f t="shared" ca="1" si="314"/>
        <v>0</v>
      </c>
      <c r="AG194" s="22">
        <f t="shared" ca="1" si="314"/>
        <v>0</v>
      </c>
      <c r="AH194" s="22">
        <f t="shared" ca="1" si="314"/>
        <v>0</v>
      </c>
      <c r="AI194" s="22">
        <f t="shared" ca="1" si="314"/>
        <v>0</v>
      </c>
      <c r="AJ194" s="22">
        <f t="shared" ca="1" si="314"/>
        <v>0</v>
      </c>
      <c r="AK194" s="22">
        <f t="shared" ca="1" si="314"/>
        <v>0</v>
      </c>
      <c r="AL194" s="22">
        <f t="shared" ca="1" si="314"/>
        <v>0</v>
      </c>
      <c r="AM194" s="22">
        <f t="shared" ca="1" si="314"/>
        <v>0</v>
      </c>
      <c r="AN194" s="22">
        <f t="shared" ca="1" si="314"/>
        <v>0</v>
      </c>
      <c r="AO194" s="22" t="str">
        <f t="shared" ca="1" si="314"/>
        <v>Tested Prg</v>
      </c>
      <c r="AP194" s="20"/>
      <c r="AQ194" s="20"/>
    </row>
    <row r="195" spans="1:43" s="1" customFormat="1" ht="38.25">
      <c r="A195" s="220"/>
      <c r="B195" s="473" t="s">
        <v>87</v>
      </c>
      <c r="C195" s="471" t="str">
        <f t="shared" ref="C195:S195" ca="1" si="315">C$7</f>
        <v/>
      </c>
      <c r="D195" s="471" t="str">
        <f t="shared" ca="1" si="315"/>
        <v/>
      </c>
      <c r="E195" s="471" t="str">
        <f t="shared" ca="1" si="315"/>
        <v/>
      </c>
      <c r="F195" s="471" t="str">
        <f t="shared" ca="1" si="315"/>
        <v/>
      </c>
      <c r="G195" s="471" t="str">
        <f t="shared" ca="1" si="315"/>
        <v/>
      </c>
      <c r="H195" s="471" t="str">
        <f t="shared" ca="1" si="315"/>
        <v/>
      </c>
      <c r="I195" s="471" t="str">
        <f t="shared" ca="1" si="315"/>
        <v/>
      </c>
      <c r="J195" s="471" t="str">
        <f t="shared" ca="1" si="315"/>
        <v/>
      </c>
      <c r="K195" s="471" t="str">
        <f t="shared" ca="1" si="315"/>
        <v/>
      </c>
      <c r="L195" s="471" t="str">
        <f t="shared" ca="1" si="315"/>
        <v/>
      </c>
      <c r="M195" s="471" t="str">
        <f t="shared" ca="1" si="315"/>
        <v/>
      </c>
      <c r="N195" s="471" t="str">
        <f t="shared" ca="1" si="315"/>
        <v/>
      </c>
      <c r="O195" s="471" t="str">
        <f t="shared" ca="1" si="315"/>
        <v/>
      </c>
      <c r="P195" s="471" t="str">
        <f t="shared" ca="1" si="315"/>
        <v/>
      </c>
      <c r="Q195" s="471" t="str">
        <f t="shared" ca="1" si="315"/>
        <v/>
      </c>
      <c r="R195" s="471" t="str">
        <f t="shared" ca="1" si="315"/>
        <v/>
      </c>
      <c r="S195" s="471" t="str">
        <f t="shared" ca="1" si="315"/>
        <v/>
      </c>
      <c r="T195" s="474" t="s">
        <v>22</v>
      </c>
      <c r="U195" s="474" t="s">
        <v>23</v>
      </c>
      <c r="V195" s="474"/>
      <c r="W195" s="20"/>
      <c r="X195" s="148" t="s">
        <v>419</v>
      </c>
      <c r="Y195" s="24" t="e">
        <f t="shared" ref="Y195:AO195" ca="1" si="316">IF(AND(ISNUMBER(C87),ISNUMBER(C82)),C87-C82,NA())</f>
        <v>#N/A</v>
      </c>
      <c r="Z195" s="24">
        <f t="shared" ca="1" si="316"/>
        <v>-0.66900901708202021</v>
      </c>
      <c r="AA195" s="24">
        <f t="shared" ca="1" si="316"/>
        <v>-0.67399999999999949</v>
      </c>
      <c r="AB195" s="24">
        <f t="shared" ca="1" si="316"/>
        <v>-0.61415540264465607</v>
      </c>
      <c r="AC195" s="24">
        <f t="shared" ca="1" si="316"/>
        <v>-0.60649999999999959</v>
      </c>
      <c r="AD195" s="24">
        <f t="shared" ca="1" si="316"/>
        <v>-0.6000299999999994</v>
      </c>
      <c r="AE195" s="24" t="e">
        <f t="shared" ca="1" si="316"/>
        <v>#N/A</v>
      </c>
      <c r="AF195" s="24" t="e">
        <f t="shared" ca="1" si="316"/>
        <v>#N/A</v>
      </c>
      <c r="AG195" s="24" t="e">
        <f t="shared" ca="1" si="316"/>
        <v>#N/A</v>
      </c>
      <c r="AH195" s="24" t="e">
        <f t="shared" ca="1" si="316"/>
        <v>#N/A</v>
      </c>
      <c r="AI195" s="24" t="e">
        <f t="shared" ca="1" si="316"/>
        <v>#N/A</v>
      </c>
      <c r="AJ195" s="24" t="e">
        <f t="shared" ca="1" si="316"/>
        <v>#N/A</v>
      </c>
      <c r="AK195" s="24" t="e">
        <f t="shared" ca="1" si="316"/>
        <v>#N/A</v>
      </c>
      <c r="AL195" s="24" t="e">
        <f t="shared" ca="1" si="316"/>
        <v>#N/A</v>
      </c>
      <c r="AM195" s="24" t="e">
        <f t="shared" ca="1" si="316"/>
        <v>#N/A</v>
      </c>
      <c r="AN195" s="24" t="e">
        <f t="shared" ca="1" si="316"/>
        <v>#N/A</v>
      </c>
      <c r="AO195" s="24" t="e">
        <f t="shared" ca="1" si="316"/>
        <v>#N/A</v>
      </c>
      <c r="AP195" s="24" t="e">
        <f ca="1">MIN(Y195:AN195)</f>
        <v>#N/A</v>
      </c>
      <c r="AQ195" s="24" t="e">
        <f ca="1">MAX(Y195:AN195)</f>
        <v>#N/A</v>
      </c>
    </row>
    <row r="196" spans="1:43" s="1" customFormat="1" ht="51">
      <c r="A196" s="220"/>
      <c r="B196" s="475"/>
      <c r="C196" s="471" t="str">
        <f t="shared" ref="C196:S196" ca="1" si="317">C$8</f>
        <v>BSIMAC</v>
      </c>
      <c r="D196" s="471" t="str">
        <f t="shared" ca="1" si="317"/>
        <v>CSE</v>
      </c>
      <c r="E196" s="471" t="str">
        <f t="shared" ca="1" si="317"/>
        <v>DeST</v>
      </c>
      <c r="F196" s="471" t="str">
        <f t="shared" ca="1" si="317"/>
        <v>EnergyPlus</v>
      </c>
      <c r="G196" s="471" t="str">
        <f t="shared" ca="1" si="317"/>
        <v>ESP-r</v>
      </c>
      <c r="H196" s="471" t="str">
        <f t="shared" ca="1" si="317"/>
        <v>TRNSYS</v>
      </c>
      <c r="I196" s="471" t="str">
        <f t="shared" ca="1" si="317"/>
        <v>TestSpec-Alt</v>
      </c>
      <c r="J196" s="471">
        <f t="shared" ca="1" si="317"/>
        <v>0</v>
      </c>
      <c r="K196" s="471">
        <f t="shared" ca="1" si="317"/>
        <v>0</v>
      </c>
      <c r="L196" s="471">
        <f t="shared" ca="1" si="317"/>
        <v>0</v>
      </c>
      <c r="M196" s="471">
        <f t="shared" ca="1" si="317"/>
        <v>0</v>
      </c>
      <c r="N196" s="471">
        <f t="shared" ca="1" si="317"/>
        <v>0</v>
      </c>
      <c r="O196" s="471">
        <f t="shared" ca="1" si="317"/>
        <v>0</v>
      </c>
      <c r="P196" s="471">
        <f t="shared" ca="1" si="317"/>
        <v>0</v>
      </c>
      <c r="Q196" s="471">
        <f t="shared" ca="1" si="317"/>
        <v>0</v>
      </c>
      <c r="R196" s="471">
        <f t="shared" ca="1" si="317"/>
        <v>0</v>
      </c>
      <c r="S196" s="471" t="str">
        <f t="shared" ca="1" si="317"/>
        <v>Tested Prg</v>
      </c>
      <c r="T196" s="474" t="s">
        <v>13</v>
      </c>
      <c r="U196" s="474" t="s">
        <v>13</v>
      </c>
      <c r="V196" s="474" t="s">
        <v>137</v>
      </c>
      <c r="W196" s="20"/>
      <c r="X196" s="148" t="s">
        <v>599</v>
      </c>
      <c r="Y196" s="24" t="e">
        <f t="shared" ref="Y196:AO196" ca="1" si="318">IF(AND(ISNUMBER(C86),ISNUMBER(C85)),C86-C85,NA())</f>
        <v>#N/A</v>
      </c>
      <c r="Z196" s="24">
        <f t="shared" ca="1" si="318"/>
        <v>0.26199418807445962</v>
      </c>
      <c r="AA196" s="24">
        <f t="shared" ca="1" si="318"/>
        <v>0.38600000000000012</v>
      </c>
      <c r="AB196" s="24">
        <f t="shared" ca="1" si="318"/>
        <v>0.26662351457032152</v>
      </c>
      <c r="AC196" s="24">
        <f t="shared" ca="1" si="318"/>
        <v>0.57169999999999987</v>
      </c>
      <c r="AD196" s="24">
        <f t="shared" ca="1" si="318"/>
        <v>0.43695000000000039</v>
      </c>
      <c r="AE196" s="24" t="e">
        <f t="shared" ca="1" si="318"/>
        <v>#N/A</v>
      </c>
      <c r="AF196" s="24" t="e">
        <f t="shared" ca="1" si="318"/>
        <v>#N/A</v>
      </c>
      <c r="AG196" s="24" t="e">
        <f t="shared" ca="1" si="318"/>
        <v>#N/A</v>
      </c>
      <c r="AH196" s="24" t="e">
        <f t="shared" ca="1" si="318"/>
        <v>#N/A</v>
      </c>
      <c r="AI196" s="24" t="e">
        <f t="shared" ca="1" si="318"/>
        <v>#N/A</v>
      </c>
      <c r="AJ196" s="24" t="e">
        <f t="shared" ca="1" si="318"/>
        <v>#N/A</v>
      </c>
      <c r="AK196" s="24" t="e">
        <f t="shared" ca="1" si="318"/>
        <v>#N/A</v>
      </c>
      <c r="AL196" s="24" t="e">
        <f t="shared" ca="1" si="318"/>
        <v>#N/A</v>
      </c>
      <c r="AM196" s="24" t="e">
        <f t="shared" ca="1" si="318"/>
        <v>#N/A</v>
      </c>
      <c r="AN196" s="24" t="e">
        <f t="shared" ca="1" si="318"/>
        <v>#N/A</v>
      </c>
      <c r="AO196" s="24" t="e">
        <f t="shared" ca="1" si="318"/>
        <v>#N/A</v>
      </c>
      <c r="AP196" s="24" t="e">
        <f ca="1">MIN(Y196:AN196)</f>
        <v>#N/A</v>
      </c>
      <c r="AQ196" s="24" t="e">
        <f ca="1">MAX(Y196:AN196)</f>
        <v>#N/A</v>
      </c>
    </row>
    <row r="197" spans="1:43" s="1" customFormat="1" ht="38.25">
      <c r="A197" s="220">
        <f>A187</f>
        <v>70</v>
      </c>
      <c r="B197" s="148" t="s">
        <v>377</v>
      </c>
      <c r="C197" s="471">
        <f ca="1">C187</f>
        <v>3.2549999999999999</v>
      </c>
      <c r="D197" s="471">
        <f t="shared" ref="D197:V197" ca="1" si="319">D187</f>
        <v>3.0202330000000002</v>
      </c>
      <c r="E197" s="471">
        <f t="shared" ca="1" si="319"/>
        <v>3.0350000000000001</v>
      </c>
      <c r="F197" s="471">
        <f t="shared" ca="1" si="319"/>
        <v>3.2044263169308609</v>
      </c>
      <c r="G197" s="471">
        <f t="shared" ca="1" si="319"/>
        <v>3.2280000000000002</v>
      </c>
      <c r="H197" s="471">
        <f t="shared" ca="1" si="319"/>
        <v>3.3588931189642999</v>
      </c>
      <c r="I197" s="471" t="e">
        <f t="shared" ca="1" si="319"/>
        <v>#N/A</v>
      </c>
      <c r="J197" s="471" t="e">
        <f t="shared" ca="1" si="319"/>
        <v>#N/A</v>
      </c>
      <c r="K197" s="471" t="e">
        <f t="shared" ca="1" si="319"/>
        <v>#N/A</v>
      </c>
      <c r="L197" s="471" t="e">
        <f t="shared" ca="1" si="319"/>
        <v>#N/A</v>
      </c>
      <c r="M197" s="471" t="e">
        <f t="shared" ca="1" si="319"/>
        <v>#N/A</v>
      </c>
      <c r="N197" s="471" t="e">
        <f t="shared" ca="1" si="319"/>
        <v>#N/A</v>
      </c>
      <c r="O197" s="471" t="e">
        <f t="shared" ca="1" si="319"/>
        <v>#N/A</v>
      </c>
      <c r="P197" s="471" t="e">
        <f t="shared" ca="1" si="319"/>
        <v>#N/A</v>
      </c>
      <c r="Q197" s="471" t="e">
        <f t="shared" ca="1" si="319"/>
        <v>#N/A</v>
      </c>
      <c r="R197" s="471" t="e">
        <f t="shared" ca="1" si="319"/>
        <v>#N/A</v>
      </c>
      <c r="S197" s="471" t="e">
        <f t="shared" ca="1" si="319"/>
        <v>#N/A</v>
      </c>
      <c r="T197" s="471" t="e">
        <f t="shared" ca="1" si="319"/>
        <v>#N/A</v>
      </c>
      <c r="U197" s="471" t="e">
        <f t="shared" ca="1" si="319"/>
        <v>#N/A</v>
      </c>
      <c r="V197" s="471" t="e">
        <f t="shared" ca="1" si="319"/>
        <v>#N/A</v>
      </c>
      <c r="W197" s="20"/>
      <c r="X197" s="148"/>
      <c r="Y197" s="24"/>
      <c r="Z197" s="24"/>
      <c r="AA197" s="24"/>
      <c r="AB197" s="24"/>
      <c r="AC197" s="24"/>
      <c r="AD197" s="24"/>
      <c r="AE197" s="24"/>
      <c r="AF197" s="24"/>
      <c r="AG197" s="24"/>
      <c r="AH197" s="24"/>
      <c r="AI197" s="24"/>
      <c r="AJ197" s="24"/>
      <c r="AK197" s="24"/>
      <c r="AL197" s="24"/>
      <c r="AM197" s="24"/>
      <c r="AN197" s="24"/>
      <c r="AO197" s="24"/>
      <c r="AP197" s="24"/>
      <c r="AQ197" s="24"/>
    </row>
    <row r="198" spans="1:43" s="1" customFormat="1" ht="38.25">
      <c r="A198" s="476">
        <v>76</v>
      </c>
      <c r="B198" s="477" t="s">
        <v>753</v>
      </c>
      <c r="C198" s="24">
        <f ca="1">IF(ISNUMBER(OFFSET(INDIRECT("'"&amp;'DATA for charts'!C$5&amp;"'!$e1"),$A198-1,0)),OFFSET(INDIRECT("'"&amp;'DATA for charts'!C$5&amp;"'!$e1"),$A198-1,0),NA())</f>
        <v>2.62</v>
      </c>
      <c r="D198" s="24">
        <f ca="1">IF(ISNUMBER(OFFSET(INDIRECT("'"&amp;'DATA for charts'!D$5&amp;"'!$e1"),$A198-1,0)),OFFSET(INDIRECT("'"&amp;'DATA for charts'!D$5&amp;"'!$e1"),$A198-1,0),NA())</f>
        <v>2.758312000000001</v>
      </c>
      <c r="E198" s="24">
        <f ca="1">IF(ISNUMBER(OFFSET(INDIRECT("'"&amp;'DATA for charts'!E$5&amp;"'!$e1"),$A198-1,0)),OFFSET(INDIRECT("'"&amp;'DATA for charts'!E$5&amp;"'!$e1"),$A198-1,0),NA())</f>
        <v>2.798</v>
      </c>
      <c r="F198" s="24">
        <f ca="1">IF(ISNUMBER(OFFSET(INDIRECT("'"&amp;'DATA for charts'!F$5&amp;"'!$e1"),$A198-1,0)),OFFSET(INDIRECT("'"&amp;'DATA for charts'!F$5&amp;"'!$e1"),$A198-1,0),NA())</f>
        <v>2.8311240818441665</v>
      </c>
      <c r="G198" s="24">
        <f ca="1">IF(ISNUMBER(OFFSET(INDIRECT("'"&amp;'DATA for charts'!G$5&amp;"'!$e1"),$A198-1,0)),OFFSET(INDIRECT("'"&amp;'DATA for charts'!G$5&amp;"'!$e1"),$A198-1,0),NA())</f>
        <v>2.8460000000000001</v>
      </c>
      <c r="H198" s="24">
        <f ca="1">IF(ISNUMBER(OFFSET(INDIRECT("'"&amp;'DATA for charts'!H$5&amp;"'!$e1"),$A198-1,0)),OFFSET(INDIRECT("'"&amp;'DATA for charts'!H$5&amp;"'!$e1"),$A198-1,0),NA())</f>
        <v>2.9551828257242798</v>
      </c>
      <c r="I198" s="24" t="e">
        <f ca="1">IF(ISNUMBER(OFFSET(INDIRECT("'"&amp;'DATA for charts'!I$5&amp;"'!$e1"),$A198-1,0)),OFFSET(INDIRECT("'"&amp;'DATA for charts'!I$5&amp;"'!$e1"),$A198-1,0),NA())</f>
        <v>#N/A</v>
      </c>
      <c r="J198" s="24" t="e">
        <f ca="1">IF(ISNUMBER(OFFSET(INDIRECT("'"&amp;'DATA for charts'!J$5&amp;"'!$e1"),$A198-1,0)),OFFSET(INDIRECT("'"&amp;'DATA for charts'!J$5&amp;"'!$e1"),$A198-1,0),NA())</f>
        <v>#N/A</v>
      </c>
      <c r="K198" s="24" t="e">
        <f ca="1">IF(ISNUMBER(OFFSET(INDIRECT("'"&amp;'DATA for charts'!K$5&amp;"'!$e1"),$A198-1,0)),OFFSET(INDIRECT("'"&amp;'DATA for charts'!K$5&amp;"'!$e1"),$A198-1,0),NA())</f>
        <v>#N/A</v>
      </c>
      <c r="L198" s="24" t="e">
        <f ca="1">IF(ISNUMBER(OFFSET(INDIRECT("'"&amp;'DATA for charts'!L$5&amp;"'!$e1"),$A198-1,0)),OFFSET(INDIRECT("'"&amp;'DATA for charts'!L$5&amp;"'!$e1"),$A198-1,0),NA())</f>
        <v>#N/A</v>
      </c>
      <c r="M198" s="24" t="e">
        <f ca="1">IF(ISNUMBER(OFFSET(INDIRECT("'"&amp;'DATA for charts'!M$5&amp;"'!$e1"),$A198-1,0)),OFFSET(INDIRECT("'"&amp;'DATA for charts'!M$5&amp;"'!$e1"),$A198-1,0),NA())</f>
        <v>#N/A</v>
      </c>
      <c r="N198" s="24" t="e">
        <f ca="1">IF(ISNUMBER(OFFSET(INDIRECT("'"&amp;'DATA for charts'!N$5&amp;"'!$e1"),$A198-1,0)),OFFSET(INDIRECT("'"&amp;'DATA for charts'!N$5&amp;"'!$e1"),$A198-1,0),NA())</f>
        <v>#N/A</v>
      </c>
      <c r="O198" s="24" t="e">
        <f ca="1">IF(ISNUMBER(OFFSET(INDIRECT("'"&amp;'DATA for charts'!O$5&amp;"'!$e1"),$A198-1,0)),OFFSET(INDIRECT("'"&amp;'DATA for charts'!O$5&amp;"'!$e1"),$A198-1,0),NA())</f>
        <v>#N/A</v>
      </c>
      <c r="P198" s="24" t="e">
        <f ca="1">IF(ISNUMBER(OFFSET(INDIRECT("'"&amp;'DATA for charts'!P$5&amp;"'!$e1"),$A198-1,0)),OFFSET(INDIRECT("'"&amp;'DATA for charts'!P$5&amp;"'!$e1"),$A198-1,0),NA())</f>
        <v>#N/A</v>
      </c>
      <c r="Q198" s="24" t="e">
        <f ca="1">IF(ISNUMBER(OFFSET(INDIRECT("'"&amp;'DATA for charts'!Q$5&amp;"'!$e1"),$A198-1,0)),OFFSET(INDIRECT("'"&amp;'DATA for charts'!Q$5&amp;"'!$e1"),$A198-1,0),NA())</f>
        <v>#N/A</v>
      </c>
      <c r="R198" s="24" t="e">
        <f ca="1">IF(ISNUMBER(OFFSET(INDIRECT("'"&amp;'DATA for charts'!R$5&amp;"'!$e1"),$A198-1,0)),OFFSET(INDIRECT("'"&amp;'DATA for charts'!R$5&amp;"'!$e1"),$A198-1,0),NA())</f>
        <v>#N/A</v>
      </c>
      <c r="S198" s="24" t="e">
        <f ca="1">IF(ISNUMBER(OFFSET(INDIRECT("'"&amp;'DATA for charts'!S$5&amp;"'!$e1"),$A198-1,0)),OFFSET(INDIRECT("'"&amp;'DATA for charts'!S$5&amp;"'!$e1"),$A198-1,0),NA())</f>
        <v>#N/A</v>
      </c>
      <c r="T198" s="22" t="e">
        <f t="shared" ref="T198:T206" ca="1" si="320">MIN(C198:J198)</f>
        <v>#N/A</v>
      </c>
      <c r="U198" s="22" t="e">
        <f t="shared" ref="U198:U206" ca="1" si="321">MAX(C198:J198)</f>
        <v>#N/A</v>
      </c>
      <c r="V198" s="22" t="e">
        <f t="shared" ref="V198:V206" ca="1" si="322">AVERAGE(C198:J198)</f>
        <v>#N/A</v>
      </c>
      <c r="W198" s="20"/>
      <c r="X198" s="146"/>
      <c r="Y198" s="24"/>
      <c r="Z198" s="24"/>
      <c r="AA198" s="24"/>
      <c r="AB198" s="24"/>
      <c r="AC198" s="24"/>
      <c r="AD198" s="24"/>
      <c r="AE198" s="24"/>
      <c r="AF198" s="24"/>
      <c r="AG198" s="24"/>
      <c r="AH198" s="24"/>
      <c r="AI198" s="24"/>
      <c r="AJ198" s="24"/>
      <c r="AK198" s="24"/>
      <c r="AL198" s="24"/>
      <c r="AM198" s="24"/>
      <c r="AN198" s="24"/>
      <c r="AO198" s="24"/>
      <c r="AP198" s="24"/>
      <c r="AQ198" s="24"/>
    </row>
    <row r="199" spans="1:43" s="1" customFormat="1" ht="38.25">
      <c r="A199" s="476">
        <f>A198+1</f>
        <v>77</v>
      </c>
      <c r="B199" s="477" t="s">
        <v>754</v>
      </c>
      <c r="C199" s="24">
        <f ca="1">IF(ISNUMBER(OFFSET(INDIRECT("'"&amp;'DATA for charts'!C$5&amp;"'!$e1"),$A199-1,0)),OFFSET(INDIRECT("'"&amp;'DATA for charts'!C$5&amp;"'!$e1"),$A199-1,0),NA())</f>
        <v>4.1219999999999999</v>
      </c>
      <c r="D199" s="24">
        <f ca="1">IF(ISNUMBER(OFFSET(INDIRECT("'"&amp;'DATA for charts'!D$5&amp;"'!$e1"),$A199-1,0)),OFFSET(INDIRECT("'"&amp;'DATA for charts'!D$5&amp;"'!$e1"),$A199-1,0),NA())</f>
        <v>3.6554190000000002</v>
      </c>
      <c r="E199" s="24">
        <f ca="1">IF(ISNUMBER(OFFSET(INDIRECT("'"&amp;'DATA for charts'!E$5&amp;"'!$e1"),$A199-1,0)),OFFSET(INDIRECT("'"&amp;'DATA for charts'!E$5&amp;"'!$e1"),$A199-1,0),NA())</f>
        <v>3.8119999999999998</v>
      </c>
      <c r="F199" s="24">
        <f ca="1">IF(ISNUMBER(OFFSET(INDIRECT("'"&amp;'DATA for charts'!F$5&amp;"'!$e1"),$A199-1,0)),OFFSET(INDIRECT("'"&amp;'DATA for charts'!F$5&amp;"'!$e1"),$A199-1,0),NA())</f>
        <v>3.8535305096518058</v>
      </c>
      <c r="G199" s="24">
        <f ca="1">IF(ISNUMBER(OFFSET(INDIRECT("'"&amp;'DATA for charts'!G$5&amp;"'!$e1"),$A199-1,0)),OFFSET(INDIRECT("'"&amp;'DATA for charts'!G$5&amp;"'!$e1"),$A199-1,0),NA())</f>
        <v>3.992</v>
      </c>
      <c r="H199" s="24">
        <f ca="1">IF(ISNUMBER(OFFSET(INDIRECT("'"&amp;'DATA for charts'!H$5&amp;"'!$e1"),$A199-1,0)),OFFSET(INDIRECT("'"&amp;'DATA for charts'!H$5&amp;"'!$e1"),$A199-1,0),NA())</f>
        <v>4.2209647454155803</v>
      </c>
      <c r="I199" s="24" t="e">
        <f ca="1">IF(ISNUMBER(OFFSET(INDIRECT("'"&amp;'DATA for charts'!I$5&amp;"'!$e1"),$A199-1,0)),OFFSET(INDIRECT("'"&amp;'DATA for charts'!I$5&amp;"'!$e1"),$A199-1,0),NA())</f>
        <v>#N/A</v>
      </c>
      <c r="J199" s="24" t="e">
        <f ca="1">IF(ISNUMBER(OFFSET(INDIRECT("'"&amp;'DATA for charts'!J$5&amp;"'!$e1"),$A199-1,0)),OFFSET(INDIRECT("'"&amp;'DATA for charts'!J$5&amp;"'!$e1"),$A199-1,0),NA())</f>
        <v>#N/A</v>
      </c>
      <c r="K199" s="24" t="e">
        <f ca="1">IF(ISNUMBER(OFFSET(INDIRECT("'"&amp;'DATA for charts'!K$5&amp;"'!$e1"),$A199-1,0)),OFFSET(INDIRECT("'"&amp;'DATA for charts'!K$5&amp;"'!$e1"),$A199-1,0),NA())</f>
        <v>#N/A</v>
      </c>
      <c r="L199" s="24" t="e">
        <f ca="1">IF(ISNUMBER(OFFSET(INDIRECT("'"&amp;'DATA for charts'!L$5&amp;"'!$e1"),$A199-1,0)),OFFSET(INDIRECT("'"&amp;'DATA for charts'!L$5&amp;"'!$e1"),$A199-1,0),NA())</f>
        <v>#N/A</v>
      </c>
      <c r="M199" s="24" t="e">
        <f ca="1">IF(ISNUMBER(OFFSET(INDIRECT("'"&amp;'DATA for charts'!M$5&amp;"'!$e1"),$A199-1,0)),OFFSET(INDIRECT("'"&amp;'DATA for charts'!M$5&amp;"'!$e1"),$A199-1,0),NA())</f>
        <v>#N/A</v>
      </c>
      <c r="N199" s="24" t="e">
        <f ca="1">IF(ISNUMBER(OFFSET(INDIRECT("'"&amp;'DATA for charts'!N$5&amp;"'!$e1"),$A199-1,0)),OFFSET(INDIRECT("'"&amp;'DATA for charts'!N$5&amp;"'!$e1"),$A199-1,0),NA())</f>
        <v>#N/A</v>
      </c>
      <c r="O199" s="24" t="e">
        <f ca="1">IF(ISNUMBER(OFFSET(INDIRECT("'"&amp;'DATA for charts'!O$5&amp;"'!$e1"),$A199-1,0)),OFFSET(INDIRECT("'"&amp;'DATA for charts'!O$5&amp;"'!$e1"),$A199-1,0),NA())</f>
        <v>#N/A</v>
      </c>
      <c r="P199" s="24" t="e">
        <f ca="1">IF(ISNUMBER(OFFSET(INDIRECT("'"&amp;'DATA for charts'!P$5&amp;"'!$e1"),$A199-1,0)),OFFSET(INDIRECT("'"&amp;'DATA for charts'!P$5&amp;"'!$e1"),$A199-1,0),NA())</f>
        <v>#N/A</v>
      </c>
      <c r="Q199" s="24" t="e">
        <f ca="1">IF(ISNUMBER(OFFSET(INDIRECT("'"&amp;'DATA for charts'!Q$5&amp;"'!$e1"),$A199-1,0)),OFFSET(INDIRECT("'"&amp;'DATA for charts'!Q$5&amp;"'!$e1"),$A199-1,0),NA())</f>
        <v>#N/A</v>
      </c>
      <c r="R199" s="24" t="e">
        <f ca="1">IF(ISNUMBER(OFFSET(INDIRECT("'"&amp;'DATA for charts'!R$5&amp;"'!$e1"),$A199-1,0)),OFFSET(INDIRECT("'"&amp;'DATA for charts'!R$5&amp;"'!$e1"),$A199-1,0),NA())</f>
        <v>#N/A</v>
      </c>
      <c r="S199" s="24" t="e">
        <f ca="1">IF(ISNUMBER(OFFSET(INDIRECT("'"&amp;'DATA for charts'!S$5&amp;"'!$e1"),$A199-1,0)),OFFSET(INDIRECT("'"&amp;'DATA for charts'!S$5&amp;"'!$e1"),$A199-1,0),NA())</f>
        <v>#N/A</v>
      </c>
      <c r="T199" s="22" t="e">
        <f t="shared" ca="1" si="320"/>
        <v>#N/A</v>
      </c>
      <c r="U199" s="22" t="e">
        <f t="shared" ca="1" si="321"/>
        <v>#N/A</v>
      </c>
      <c r="V199" s="22" t="e">
        <f t="shared" ca="1" si="322"/>
        <v>#N/A</v>
      </c>
      <c r="W199" s="20"/>
      <c r="X199" s="146"/>
      <c r="Y199" s="24"/>
      <c r="Z199" s="24"/>
      <c r="AA199" s="24"/>
      <c r="AB199" s="24"/>
      <c r="AC199" s="24"/>
      <c r="AD199" s="24"/>
      <c r="AE199" s="24"/>
      <c r="AF199" s="24"/>
      <c r="AG199" s="24"/>
      <c r="AH199" s="24"/>
      <c r="AI199" s="24"/>
      <c r="AJ199" s="24"/>
      <c r="AK199" s="24"/>
      <c r="AL199" s="24"/>
      <c r="AM199" s="24"/>
      <c r="AN199" s="24"/>
      <c r="AO199" s="24"/>
      <c r="AP199" s="24"/>
      <c r="AQ199" s="24"/>
    </row>
    <row r="200" spans="1:43" s="1" customFormat="1" ht="51">
      <c r="A200" s="476">
        <f>A199+1</f>
        <v>78</v>
      </c>
      <c r="B200" s="477" t="s">
        <v>755</v>
      </c>
      <c r="C200" s="24">
        <f ca="1">IF(ISNUMBER(OFFSET(INDIRECT("'"&amp;'DATA for charts'!C$5&amp;"'!$e1"),$A200-1,0)),OFFSET(INDIRECT("'"&amp;'DATA for charts'!C$5&amp;"'!$e1"),$A200-1,0),NA())</f>
        <v>2.1259999999999999</v>
      </c>
      <c r="D200" s="24">
        <f ca="1">IF(ISNUMBER(OFFSET(INDIRECT("'"&amp;'DATA for charts'!D$5&amp;"'!$e1"),$A200-1,0)),OFFSET(INDIRECT("'"&amp;'DATA for charts'!D$5&amp;"'!$e1"),$A200-1,0),NA())</f>
        <v>1.777641</v>
      </c>
      <c r="E200" s="24">
        <f ca="1">IF(ISNUMBER(OFFSET(INDIRECT("'"&amp;'DATA for charts'!E$5&amp;"'!$e1"),$A200-1,0)),OFFSET(INDIRECT("'"&amp;'DATA for charts'!E$5&amp;"'!$e1"),$A200-1,0),NA())</f>
        <v>1.8109999999999999</v>
      </c>
      <c r="F200" s="24">
        <f ca="1">IF(ISNUMBER(OFFSET(INDIRECT("'"&amp;'DATA for charts'!F$5&amp;"'!$e1"),$A200-1,0)),OFFSET(INDIRECT("'"&amp;'DATA for charts'!F$5&amp;"'!$e1"),$A200-1,0),NA())</f>
        <v>2.0524138014991808</v>
      </c>
      <c r="G200" s="24">
        <f ca="1">IF(ISNUMBER(OFFSET(INDIRECT("'"&amp;'DATA for charts'!G$5&amp;"'!$e1"),$A200-1,0)),OFFSET(INDIRECT("'"&amp;'DATA for charts'!G$5&amp;"'!$e1"),$A200-1,0),NA())</f>
        <v>2.0219999999999998</v>
      </c>
      <c r="H200" s="24">
        <f ca="1">IF(ISNUMBER(OFFSET(INDIRECT("'"&amp;'DATA for charts'!H$5&amp;"'!$e1"),$A200-1,0)),OFFSET(INDIRECT("'"&amp;'DATA for charts'!H$5&amp;"'!$e1"),$A200-1,0),NA())</f>
        <v>2.11471997578938</v>
      </c>
      <c r="I200" s="24" t="e">
        <f ca="1">IF(ISNUMBER(OFFSET(INDIRECT("'"&amp;'DATA for charts'!I$5&amp;"'!$e1"),$A200-1,0)),OFFSET(INDIRECT("'"&amp;'DATA for charts'!I$5&amp;"'!$e1"),$A200-1,0),NA())</f>
        <v>#N/A</v>
      </c>
      <c r="J200" s="24" t="e">
        <f ca="1">IF(ISNUMBER(OFFSET(INDIRECT("'"&amp;'DATA for charts'!J$5&amp;"'!$e1"),$A200-1,0)),OFFSET(INDIRECT("'"&amp;'DATA for charts'!J$5&amp;"'!$e1"),$A200-1,0),NA())</f>
        <v>#N/A</v>
      </c>
      <c r="K200" s="24" t="e">
        <f ca="1">IF(ISNUMBER(OFFSET(INDIRECT("'"&amp;'DATA for charts'!K$5&amp;"'!$e1"),$A200-1,0)),OFFSET(INDIRECT("'"&amp;'DATA for charts'!K$5&amp;"'!$e1"),$A200-1,0),NA())</f>
        <v>#N/A</v>
      </c>
      <c r="L200" s="24" t="e">
        <f ca="1">IF(ISNUMBER(OFFSET(INDIRECT("'"&amp;'DATA for charts'!L$5&amp;"'!$e1"),$A200-1,0)),OFFSET(INDIRECT("'"&amp;'DATA for charts'!L$5&amp;"'!$e1"),$A200-1,0),NA())</f>
        <v>#N/A</v>
      </c>
      <c r="M200" s="24" t="e">
        <f ca="1">IF(ISNUMBER(OFFSET(INDIRECT("'"&amp;'DATA for charts'!M$5&amp;"'!$e1"),$A200-1,0)),OFFSET(INDIRECT("'"&amp;'DATA for charts'!M$5&amp;"'!$e1"),$A200-1,0),NA())</f>
        <v>#N/A</v>
      </c>
      <c r="N200" s="24" t="e">
        <f ca="1">IF(ISNUMBER(OFFSET(INDIRECT("'"&amp;'DATA for charts'!N$5&amp;"'!$e1"),$A200-1,0)),OFFSET(INDIRECT("'"&amp;'DATA for charts'!N$5&amp;"'!$e1"),$A200-1,0),NA())</f>
        <v>#N/A</v>
      </c>
      <c r="O200" s="24" t="e">
        <f ca="1">IF(ISNUMBER(OFFSET(INDIRECT("'"&amp;'DATA for charts'!O$5&amp;"'!$e1"),$A200-1,0)),OFFSET(INDIRECT("'"&amp;'DATA for charts'!O$5&amp;"'!$e1"),$A200-1,0),NA())</f>
        <v>#N/A</v>
      </c>
      <c r="P200" s="24" t="e">
        <f ca="1">IF(ISNUMBER(OFFSET(INDIRECT("'"&amp;'DATA for charts'!P$5&amp;"'!$e1"),$A200-1,0)),OFFSET(INDIRECT("'"&amp;'DATA for charts'!P$5&amp;"'!$e1"),$A200-1,0),NA())</f>
        <v>#N/A</v>
      </c>
      <c r="Q200" s="24" t="e">
        <f ca="1">IF(ISNUMBER(OFFSET(INDIRECT("'"&amp;'DATA for charts'!Q$5&amp;"'!$e1"),$A200-1,0)),OFFSET(INDIRECT("'"&amp;'DATA for charts'!Q$5&amp;"'!$e1"),$A200-1,0),NA())</f>
        <v>#N/A</v>
      </c>
      <c r="R200" s="24" t="e">
        <f ca="1">IF(ISNUMBER(OFFSET(INDIRECT("'"&amp;'DATA for charts'!R$5&amp;"'!$e1"),$A200-1,0)),OFFSET(INDIRECT("'"&amp;'DATA for charts'!R$5&amp;"'!$e1"),$A200-1,0),NA())</f>
        <v>#N/A</v>
      </c>
      <c r="S200" s="24" t="e">
        <f ca="1">IF(ISNUMBER(OFFSET(INDIRECT("'"&amp;'DATA for charts'!S$5&amp;"'!$e1"),$A200-1,0)),OFFSET(INDIRECT("'"&amp;'DATA for charts'!S$5&amp;"'!$e1"),$A200-1,0),NA())</f>
        <v>#N/A</v>
      </c>
      <c r="T200" s="22" t="e">
        <f t="shared" ca="1" si="320"/>
        <v>#N/A</v>
      </c>
      <c r="U200" s="22" t="e">
        <f t="shared" ca="1" si="321"/>
        <v>#N/A</v>
      </c>
      <c r="V200" s="22" t="e">
        <f t="shared" ca="1" si="322"/>
        <v>#N/A</v>
      </c>
      <c r="W200" s="20"/>
      <c r="X200" s="146"/>
      <c r="Y200" s="24"/>
      <c r="Z200" s="24"/>
      <c r="AA200" s="24"/>
      <c r="AB200" s="24"/>
      <c r="AC200" s="24"/>
      <c r="AD200" s="24"/>
      <c r="AE200" s="24"/>
      <c r="AF200" s="24"/>
      <c r="AG200" s="24"/>
      <c r="AH200" s="24"/>
      <c r="AI200" s="24"/>
      <c r="AJ200" s="24"/>
      <c r="AK200" s="24"/>
      <c r="AL200" s="24"/>
      <c r="AM200" s="24"/>
      <c r="AN200" s="24"/>
      <c r="AO200" s="24"/>
      <c r="AP200" s="24"/>
      <c r="AQ200" s="24"/>
    </row>
    <row r="201" spans="1:43" s="1" customFormat="1" ht="51">
      <c r="A201" s="476">
        <f>A200+1</f>
        <v>79</v>
      </c>
      <c r="B201" s="477" t="s">
        <v>759</v>
      </c>
      <c r="C201" s="24">
        <f ca="1">IF(ISNUMBER(OFFSET(INDIRECT("'"&amp;'DATA for charts'!C$5&amp;"'!$e1"),$A201-1,0)),OFFSET(INDIRECT("'"&amp;'DATA for charts'!C$5&amp;"'!$e1"),$A201-1,0),NA())</f>
        <v>3.169</v>
      </c>
      <c r="D201" s="24">
        <f ca="1">IF(ISNUMBER(OFFSET(INDIRECT("'"&amp;'DATA for charts'!D$5&amp;"'!$e1"),$A201-1,0)),OFFSET(INDIRECT("'"&amp;'DATA for charts'!D$5&amp;"'!$e1"),$A201-1,0),NA())</f>
        <v>3.031857</v>
      </c>
      <c r="E201" s="24">
        <f ca="1">IF(ISNUMBER(OFFSET(INDIRECT("'"&amp;'DATA for charts'!E$5&amp;"'!$e1"),$A201-1,0)),OFFSET(INDIRECT("'"&amp;'DATA for charts'!E$5&amp;"'!$e1"),$A201-1,0),NA())</f>
        <v>3.0539999999999998</v>
      </c>
      <c r="F201" s="24">
        <f ca="1">IF(ISNUMBER(OFFSET(INDIRECT("'"&amp;'DATA for charts'!F$5&amp;"'!$e1"),$A201-1,0)),OFFSET(INDIRECT("'"&amp;'DATA for charts'!F$5&amp;"'!$e1"),$A201-1,0),NA())</f>
        <v>3.2231671528998613</v>
      </c>
      <c r="G201" s="24">
        <f ca="1">IF(ISNUMBER(OFFSET(INDIRECT("'"&amp;'DATA for charts'!G$5&amp;"'!$e1"),$A201-1,0)),OFFSET(INDIRECT("'"&amp;'DATA for charts'!G$5&amp;"'!$e1"),$A201-1,0),NA())</f>
        <v>3.2469999999999999</v>
      </c>
      <c r="H201" s="24">
        <f ca="1">IF(ISNUMBER(OFFSET(INDIRECT("'"&amp;'DATA for charts'!H$5&amp;"'!$e1"),$A201-1,0)),OFFSET(INDIRECT("'"&amp;'DATA for charts'!H$5&amp;"'!$e1"),$A201-1,0),NA())</f>
        <v>3.3744270663791198</v>
      </c>
      <c r="I201" s="24" t="e">
        <f ca="1">IF(ISNUMBER(OFFSET(INDIRECT("'"&amp;'DATA for charts'!I$5&amp;"'!$e1"),$A201-1,0)),OFFSET(INDIRECT("'"&amp;'DATA for charts'!I$5&amp;"'!$e1"),$A201-1,0),NA())</f>
        <v>#N/A</v>
      </c>
      <c r="J201" s="24" t="e">
        <f ca="1">IF(ISNUMBER(OFFSET(INDIRECT("'"&amp;'DATA for charts'!J$5&amp;"'!$e1"),$A201-1,0)),OFFSET(INDIRECT("'"&amp;'DATA for charts'!J$5&amp;"'!$e1"),$A201-1,0),NA())</f>
        <v>#N/A</v>
      </c>
      <c r="K201" s="24" t="e">
        <f ca="1">IF(ISNUMBER(OFFSET(INDIRECT("'"&amp;'DATA for charts'!K$5&amp;"'!$e1"),$A201-1,0)),OFFSET(INDIRECT("'"&amp;'DATA for charts'!K$5&amp;"'!$e1"),$A201-1,0),NA())</f>
        <v>#N/A</v>
      </c>
      <c r="L201" s="24" t="e">
        <f ca="1">IF(ISNUMBER(OFFSET(INDIRECT("'"&amp;'DATA for charts'!L$5&amp;"'!$e1"),$A201-1,0)),OFFSET(INDIRECT("'"&amp;'DATA for charts'!L$5&amp;"'!$e1"),$A201-1,0),NA())</f>
        <v>#N/A</v>
      </c>
      <c r="M201" s="24" t="e">
        <f ca="1">IF(ISNUMBER(OFFSET(INDIRECT("'"&amp;'DATA for charts'!M$5&amp;"'!$e1"),$A201-1,0)),OFFSET(INDIRECT("'"&amp;'DATA for charts'!M$5&amp;"'!$e1"),$A201-1,0),NA())</f>
        <v>#N/A</v>
      </c>
      <c r="N201" s="24" t="e">
        <f ca="1">IF(ISNUMBER(OFFSET(INDIRECT("'"&amp;'DATA for charts'!N$5&amp;"'!$e1"),$A201-1,0)),OFFSET(INDIRECT("'"&amp;'DATA for charts'!N$5&amp;"'!$e1"),$A201-1,0),NA())</f>
        <v>#N/A</v>
      </c>
      <c r="O201" s="24" t="e">
        <f ca="1">IF(ISNUMBER(OFFSET(INDIRECT("'"&amp;'DATA for charts'!O$5&amp;"'!$e1"),$A201-1,0)),OFFSET(INDIRECT("'"&amp;'DATA for charts'!O$5&amp;"'!$e1"),$A201-1,0),NA())</f>
        <v>#N/A</v>
      </c>
      <c r="P201" s="24" t="e">
        <f ca="1">IF(ISNUMBER(OFFSET(INDIRECT("'"&amp;'DATA for charts'!P$5&amp;"'!$e1"),$A201-1,0)),OFFSET(INDIRECT("'"&amp;'DATA for charts'!P$5&amp;"'!$e1"),$A201-1,0),NA())</f>
        <v>#N/A</v>
      </c>
      <c r="Q201" s="24" t="e">
        <f ca="1">IF(ISNUMBER(OFFSET(INDIRECT("'"&amp;'DATA for charts'!Q$5&amp;"'!$e1"),$A201-1,0)),OFFSET(INDIRECT("'"&amp;'DATA for charts'!Q$5&amp;"'!$e1"),$A201-1,0),NA())</f>
        <v>#N/A</v>
      </c>
      <c r="R201" s="24" t="e">
        <f ca="1">IF(ISNUMBER(OFFSET(INDIRECT("'"&amp;'DATA for charts'!R$5&amp;"'!$e1"),$A201-1,0)),OFFSET(INDIRECT("'"&amp;'DATA for charts'!R$5&amp;"'!$e1"),$A201-1,0),NA())</f>
        <v>#N/A</v>
      </c>
      <c r="S201" s="24" t="e">
        <f ca="1">IF(ISNUMBER(OFFSET(INDIRECT("'"&amp;'DATA for charts'!S$5&amp;"'!$e1"),$A201-1,0)),OFFSET(INDIRECT("'"&amp;'DATA for charts'!S$5&amp;"'!$e1"),$A201-1,0),NA())</f>
        <v>#N/A</v>
      </c>
      <c r="T201" s="22" t="e">
        <f t="shared" ca="1" si="320"/>
        <v>#N/A</v>
      </c>
      <c r="U201" s="22" t="e">
        <f t="shared" ca="1" si="321"/>
        <v>#N/A</v>
      </c>
      <c r="V201" s="22" t="e">
        <f t="shared" ca="1" si="322"/>
        <v>#N/A</v>
      </c>
      <c r="W201" s="20"/>
      <c r="X201" s="146"/>
      <c r="Y201" s="24"/>
      <c r="Z201" s="24"/>
      <c r="AA201" s="24"/>
      <c r="AB201" s="24"/>
      <c r="AC201" s="24"/>
      <c r="AD201" s="24"/>
      <c r="AE201" s="24"/>
      <c r="AF201" s="24"/>
      <c r="AG201" s="24"/>
      <c r="AH201" s="24"/>
      <c r="AI201" s="24"/>
      <c r="AJ201" s="24"/>
      <c r="AK201" s="24"/>
      <c r="AL201" s="24"/>
      <c r="AM201" s="24"/>
      <c r="AN201" s="24"/>
      <c r="AO201" s="24"/>
      <c r="AP201" s="24"/>
      <c r="AQ201" s="24"/>
    </row>
    <row r="202" spans="1:43" s="1" customFormat="1" ht="51">
      <c r="A202" s="476">
        <f>A201+1</f>
        <v>80</v>
      </c>
      <c r="B202" s="477" t="s">
        <v>756</v>
      </c>
      <c r="C202" s="24">
        <f ca="1">IF(ISNUMBER(OFFSET(INDIRECT("'"&amp;'DATA for charts'!C$5&amp;"'!$e1"),$A202-1,0)),OFFSET(INDIRECT("'"&amp;'DATA for charts'!C$5&amp;"'!$e1"),$A202-1,0),NA())</f>
        <v>2.1379999999999999</v>
      </c>
      <c r="D202" s="24">
        <f ca="1">IF(ISNUMBER(OFFSET(INDIRECT("'"&amp;'DATA for charts'!D$5&amp;"'!$e1"),$A202-1,0)),OFFSET(INDIRECT("'"&amp;'DATA for charts'!D$5&amp;"'!$e1"),$A202-1,0),NA())</f>
        <v>1.795326</v>
      </c>
      <c r="E202" s="24">
        <f ca="1">IF(ISNUMBER(OFFSET(INDIRECT("'"&amp;'DATA for charts'!E$5&amp;"'!$e1"),$A202-1,0)),OFFSET(INDIRECT("'"&amp;'DATA for charts'!E$5&amp;"'!$e1"),$A202-1,0),NA())</f>
        <v>1.855</v>
      </c>
      <c r="F202" s="24">
        <f ca="1">IF(ISNUMBER(OFFSET(INDIRECT("'"&amp;'DATA for charts'!F$5&amp;"'!$e1"),$A202-1,0)),OFFSET(INDIRECT("'"&amp;'DATA for charts'!F$5&amp;"'!$e1"),$A202-1,0),NA())</f>
        <v>2.0717806326261945</v>
      </c>
      <c r="G202" s="24">
        <f ca="1">IF(ISNUMBER(OFFSET(INDIRECT("'"&amp;'DATA for charts'!G$5&amp;"'!$e1"),$A202-1,0)),OFFSET(INDIRECT("'"&amp;'DATA for charts'!G$5&amp;"'!$e1"),$A202-1,0),NA())</f>
        <v>2.0249999999999999</v>
      </c>
      <c r="H202" s="24">
        <f ca="1">IF(ISNUMBER(OFFSET(INDIRECT("'"&amp;'DATA for charts'!H$5&amp;"'!$e1"),$A202-1,0)),OFFSET(INDIRECT("'"&amp;'DATA for charts'!H$5&amp;"'!$e1"),$A202-1,0),NA())</f>
        <v>2.11771001180013</v>
      </c>
      <c r="I202" s="24" t="e">
        <f ca="1">IF(ISNUMBER(OFFSET(INDIRECT("'"&amp;'DATA for charts'!I$5&amp;"'!$e1"),$A202-1,0)),OFFSET(INDIRECT("'"&amp;'DATA for charts'!I$5&amp;"'!$e1"),$A202-1,0),NA())</f>
        <v>#N/A</v>
      </c>
      <c r="J202" s="24" t="e">
        <f ca="1">IF(ISNUMBER(OFFSET(INDIRECT("'"&amp;'DATA for charts'!J$5&amp;"'!$e1"),$A202-1,0)),OFFSET(INDIRECT("'"&amp;'DATA for charts'!J$5&amp;"'!$e1"),$A202-1,0),NA())</f>
        <v>#N/A</v>
      </c>
      <c r="K202" s="24" t="e">
        <f ca="1">IF(ISNUMBER(OFFSET(INDIRECT("'"&amp;'DATA for charts'!K$5&amp;"'!$e1"),$A202-1,0)),OFFSET(INDIRECT("'"&amp;'DATA for charts'!K$5&amp;"'!$e1"),$A202-1,0),NA())</f>
        <v>#N/A</v>
      </c>
      <c r="L202" s="24" t="e">
        <f ca="1">IF(ISNUMBER(OFFSET(INDIRECT("'"&amp;'DATA for charts'!L$5&amp;"'!$e1"),$A202-1,0)),OFFSET(INDIRECT("'"&amp;'DATA for charts'!L$5&amp;"'!$e1"),$A202-1,0),NA())</f>
        <v>#N/A</v>
      </c>
      <c r="M202" s="24" t="e">
        <f ca="1">IF(ISNUMBER(OFFSET(INDIRECT("'"&amp;'DATA for charts'!M$5&amp;"'!$e1"),$A202-1,0)),OFFSET(INDIRECT("'"&amp;'DATA for charts'!M$5&amp;"'!$e1"),$A202-1,0),NA())</f>
        <v>#N/A</v>
      </c>
      <c r="N202" s="24" t="e">
        <f ca="1">IF(ISNUMBER(OFFSET(INDIRECT("'"&amp;'DATA for charts'!N$5&amp;"'!$e1"),$A202-1,0)),OFFSET(INDIRECT("'"&amp;'DATA for charts'!N$5&amp;"'!$e1"),$A202-1,0),NA())</f>
        <v>#N/A</v>
      </c>
      <c r="O202" s="24" t="e">
        <f ca="1">IF(ISNUMBER(OFFSET(INDIRECT("'"&amp;'DATA for charts'!O$5&amp;"'!$e1"),$A202-1,0)),OFFSET(INDIRECT("'"&amp;'DATA for charts'!O$5&amp;"'!$e1"),$A202-1,0),NA())</f>
        <v>#N/A</v>
      </c>
      <c r="P202" s="24" t="e">
        <f ca="1">IF(ISNUMBER(OFFSET(INDIRECT("'"&amp;'DATA for charts'!P$5&amp;"'!$e1"),$A202-1,0)),OFFSET(INDIRECT("'"&amp;'DATA for charts'!P$5&amp;"'!$e1"),$A202-1,0),NA())</f>
        <v>#N/A</v>
      </c>
      <c r="Q202" s="24" t="e">
        <f ca="1">IF(ISNUMBER(OFFSET(INDIRECT("'"&amp;'DATA for charts'!Q$5&amp;"'!$e1"),$A202-1,0)),OFFSET(INDIRECT("'"&amp;'DATA for charts'!Q$5&amp;"'!$e1"),$A202-1,0),NA())</f>
        <v>#N/A</v>
      </c>
      <c r="R202" s="24" t="e">
        <f ca="1">IF(ISNUMBER(OFFSET(INDIRECT("'"&amp;'DATA for charts'!R$5&amp;"'!$e1"),$A202-1,0)),OFFSET(INDIRECT("'"&amp;'DATA for charts'!R$5&amp;"'!$e1"),$A202-1,0),NA())</f>
        <v>#N/A</v>
      </c>
      <c r="S202" s="24" t="e">
        <f ca="1">IF(ISNUMBER(OFFSET(INDIRECT("'"&amp;'DATA for charts'!S$5&amp;"'!$e1"),$A202-1,0)),OFFSET(INDIRECT("'"&amp;'DATA for charts'!S$5&amp;"'!$e1"),$A202-1,0),NA())</f>
        <v>#N/A</v>
      </c>
      <c r="T202" s="22" t="e">
        <f t="shared" ca="1" si="320"/>
        <v>#N/A</v>
      </c>
      <c r="U202" s="22" t="e">
        <f t="shared" ca="1" si="321"/>
        <v>#N/A</v>
      </c>
      <c r="V202" s="22" t="e">
        <f t="shared" ca="1" si="322"/>
        <v>#N/A</v>
      </c>
      <c r="W202" s="20"/>
      <c r="X202" s="146"/>
      <c r="Y202" s="24"/>
      <c r="Z202" s="24"/>
      <c r="AA202" s="24"/>
      <c r="AB202" s="24"/>
      <c r="AC202" s="24"/>
      <c r="AD202" s="24"/>
      <c r="AE202" s="24"/>
      <c r="AF202" s="24"/>
      <c r="AG202" s="24"/>
      <c r="AH202" s="24"/>
      <c r="AI202" s="24"/>
      <c r="AJ202" s="24"/>
      <c r="AK202" s="24"/>
      <c r="AL202" s="24"/>
      <c r="AM202" s="24"/>
      <c r="AN202" s="24"/>
      <c r="AO202" s="24"/>
      <c r="AP202" s="24"/>
      <c r="AQ202" s="24"/>
    </row>
    <row r="203" spans="1:43" s="1" customFormat="1" ht="38.25">
      <c r="A203" s="476">
        <f>A211</f>
        <v>81</v>
      </c>
      <c r="B203" s="148" t="s">
        <v>383</v>
      </c>
      <c r="C203" s="24">
        <f ca="1">C211</f>
        <v>2.5510000000000002</v>
      </c>
      <c r="D203" s="24">
        <f t="shared" ref="D203:V203" ca="1" si="323">D211</f>
        <v>2.44339</v>
      </c>
      <c r="E203" s="24">
        <f t="shared" ca="1" si="323"/>
        <v>2.4529999999999998</v>
      </c>
      <c r="F203" s="24">
        <f t="shared" ca="1" si="323"/>
        <v>2.6874896063526754</v>
      </c>
      <c r="G203" s="24">
        <f t="shared" ca="1" si="323"/>
        <v>2.633</v>
      </c>
      <c r="H203" s="24">
        <f t="shared" ca="1" si="323"/>
        <v>2.7784780883789</v>
      </c>
      <c r="I203" s="24" t="e">
        <f t="shared" ca="1" si="323"/>
        <v>#N/A</v>
      </c>
      <c r="J203" s="24" t="e">
        <f t="shared" ca="1" si="323"/>
        <v>#N/A</v>
      </c>
      <c r="K203" s="24" t="e">
        <f t="shared" ca="1" si="323"/>
        <v>#N/A</v>
      </c>
      <c r="L203" s="24" t="e">
        <f t="shared" ca="1" si="323"/>
        <v>#N/A</v>
      </c>
      <c r="M203" s="24" t="e">
        <f t="shared" ca="1" si="323"/>
        <v>#N/A</v>
      </c>
      <c r="N203" s="24" t="e">
        <f t="shared" ca="1" si="323"/>
        <v>#N/A</v>
      </c>
      <c r="O203" s="24" t="e">
        <f t="shared" ca="1" si="323"/>
        <v>#N/A</v>
      </c>
      <c r="P203" s="24" t="e">
        <f t="shared" ca="1" si="323"/>
        <v>#N/A</v>
      </c>
      <c r="Q203" s="24" t="e">
        <f t="shared" ca="1" si="323"/>
        <v>#N/A</v>
      </c>
      <c r="R203" s="24" t="e">
        <f t="shared" ca="1" si="323"/>
        <v>#N/A</v>
      </c>
      <c r="S203" s="24" t="e">
        <f t="shared" ca="1" si="323"/>
        <v>#N/A</v>
      </c>
      <c r="T203" s="24" t="e">
        <f t="shared" ca="1" si="323"/>
        <v>#N/A</v>
      </c>
      <c r="U203" s="24" t="e">
        <f t="shared" ca="1" si="323"/>
        <v>#N/A</v>
      </c>
      <c r="V203" s="24" t="e">
        <f t="shared" ca="1" si="323"/>
        <v>#N/A</v>
      </c>
      <c r="W203" s="20"/>
      <c r="X203" s="146"/>
      <c r="Y203" s="24"/>
      <c r="Z203" s="24"/>
      <c r="AA203" s="24"/>
      <c r="AB203" s="24"/>
      <c r="AC203" s="24"/>
      <c r="AD203" s="24"/>
      <c r="AE203" s="24"/>
      <c r="AF203" s="24"/>
      <c r="AG203" s="24"/>
      <c r="AH203" s="24"/>
      <c r="AI203" s="24"/>
      <c r="AJ203" s="24"/>
      <c r="AK203" s="24"/>
      <c r="AL203" s="24"/>
      <c r="AM203" s="24"/>
      <c r="AN203" s="24"/>
      <c r="AO203" s="24"/>
      <c r="AP203" s="24"/>
      <c r="AQ203" s="24"/>
    </row>
    <row r="204" spans="1:43" s="1" customFormat="1" ht="51">
      <c r="A204" s="476">
        <v>88</v>
      </c>
      <c r="B204" s="477" t="s">
        <v>757</v>
      </c>
      <c r="C204" s="24">
        <f ca="1">IF(ISNUMBER(OFFSET(INDIRECT("'"&amp;'DATA for charts'!C$5&amp;"'!$e1"),$A204-1,0)),OFFSET(INDIRECT("'"&amp;'DATA for charts'!C$5&amp;"'!$e1"),$A204-1,0),NA())</f>
        <v>1.6930000000000001</v>
      </c>
      <c r="D204" s="24">
        <f ca="1">IF(ISNUMBER(OFFSET(INDIRECT("'"&amp;'DATA for charts'!D$5&amp;"'!$e1"),$A204-1,0)),OFFSET(INDIRECT("'"&amp;'DATA for charts'!D$5&amp;"'!$e1"),$A204-1,0),NA())</f>
        <v>1.25379</v>
      </c>
      <c r="E204" s="24">
        <f ca="1">IF(ISNUMBER(OFFSET(INDIRECT("'"&amp;'DATA for charts'!E$5&amp;"'!$e1"),$A204-1,0)),OFFSET(INDIRECT("'"&amp;'DATA for charts'!E$5&amp;"'!$e1"),$A204-1,0),NA())</f>
        <v>1.3819999999999999</v>
      </c>
      <c r="F204" s="24">
        <f ca="1">IF(ISNUMBER(OFFSET(INDIRECT("'"&amp;'DATA for charts'!F$5&amp;"'!$e1"),$A204-1,0)),OFFSET(INDIRECT("'"&amp;'DATA for charts'!F$5&amp;"'!$e1"),$A204-1,0),NA())</f>
        <v>1.5378337809819003</v>
      </c>
      <c r="G204" s="24">
        <f ca="1">IF(ISNUMBER(OFFSET(INDIRECT("'"&amp;'DATA for charts'!G$5&amp;"'!$e1"),$A204-1,0)),OFFSET(INDIRECT("'"&amp;'DATA for charts'!G$5&amp;"'!$e1"),$A204-1,0),NA())</f>
        <v>1.4730000000000001</v>
      </c>
      <c r="H204" s="24">
        <f ca="1">IF(ISNUMBER(OFFSET(INDIRECT("'"&amp;'DATA for charts'!H$5&amp;"'!$e1"),$A204-1,0)),OFFSET(INDIRECT("'"&amp;'DATA for charts'!H$5&amp;"'!$e1"),$A204-1,0),NA())</f>
        <v>1.59213858710394</v>
      </c>
      <c r="I204" s="24" t="e">
        <f ca="1">IF(ISNUMBER(OFFSET(INDIRECT("'"&amp;'DATA for charts'!I$5&amp;"'!$e1"),$A204-1,0)),OFFSET(INDIRECT("'"&amp;'DATA for charts'!I$5&amp;"'!$e1"),$A204-1,0),NA())</f>
        <v>#N/A</v>
      </c>
      <c r="J204" s="24" t="e">
        <f ca="1">IF(ISNUMBER(OFFSET(INDIRECT("'"&amp;'DATA for charts'!J$5&amp;"'!$e1"),$A204-1,0)),OFFSET(INDIRECT("'"&amp;'DATA for charts'!J$5&amp;"'!$e1"),$A204-1,0),NA())</f>
        <v>#N/A</v>
      </c>
      <c r="K204" s="24" t="e">
        <f ca="1">IF(ISNUMBER(OFFSET(INDIRECT("'"&amp;'DATA for charts'!K$5&amp;"'!$e1"),$A204-1,0)),OFFSET(INDIRECT("'"&amp;'DATA for charts'!K$5&amp;"'!$e1"),$A204-1,0),NA())</f>
        <v>#N/A</v>
      </c>
      <c r="L204" s="24" t="e">
        <f ca="1">IF(ISNUMBER(OFFSET(INDIRECT("'"&amp;'DATA for charts'!L$5&amp;"'!$e1"),$A204-1,0)),OFFSET(INDIRECT("'"&amp;'DATA for charts'!L$5&amp;"'!$e1"),$A204-1,0),NA())</f>
        <v>#N/A</v>
      </c>
      <c r="M204" s="24" t="e">
        <f ca="1">IF(ISNUMBER(OFFSET(INDIRECT("'"&amp;'DATA for charts'!M$5&amp;"'!$e1"),$A204-1,0)),OFFSET(INDIRECT("'"&amp;'DATA for charts'!M$5&amp;"'!$e1"),$A204-1,0),NA())</f>
        <v>#N/A</v>
      </c>
      <c r="N204" s="24" t="e">
        <f ca="1">IF(ISNUMBER(OFFSET(INDIRECT("'"&amp;'DATA for charts'!N$5&amp;"'!$e1"),$A204-1,0)),OFFSET(INDIRECT("'"&amp;'DATA for charts'!N$5&amp;"'!$e1"),$A204-1,0),NA())</f>
        <v>#N/A</v>
      </c>
      <c r="O204" s="24" t="e">
        <f ca="1">IF(ISNUMBER(OFFSET(INDIRECT("'"&amp;'DATA for charts'!O$5&amp;"'!$e1"),$A204-1,0)),OFFSET(INDIRECT("'"&amp;'DATA for charts'!O$5&amp;"'!$e1"),$A204-1,0),NA())</f>
        <v>#N/A</v>
      </c>
      <c r="P204" s="24" t="e">
        <f ca="1">IF(ISNUMBER(OFFSET(INDIRECT("'"&amp;'DATA for charts'!P$5&amp;"'!$e1"),$A204-1,0)),OFFSET(INDIRECT("'"&amp;'DATA for charts'!P$5&amp;"'!$e1"),$A204-1,0),NA())</f>
        <v>#N/A</v>
      </c>
      <c r="Q204" s="24" t="e">
        <f ca="1">IF(ISNUMBER(OFFSET(INDIRECT("'"&amp;'DATA for charts'!Q$5&amp;"'!$e1"),$A204-1,0)),OFFSET(INDIRECT("'"&amp;'DATA for charts'!Q$5&amp;"'!$e1"),$A204-1,0),NA())</f>
        <v>#N/A</v>
      </c>
      <c r="R204" s="24" t="e">
        <f ca="1">IF(ISNUMBER(OFFSET(INDIRECT("'"&amp;'DATA for charts'!R$5&amp;"'!$e1"),$A204-1,0)),OFFSET(INDIRECT("'"&amp;'DATA for charts'!R$5&amp;"'!$e1"),$A204-1,0),NA())</f>
        <v>#N/A</v>
      </c>
      <c r="S204" s="24" t="e">
        <f ca="1">IF(ISNUMBER(OFFSET(INDIRECT("'"&amp;'DATA for charts'!S$5&amp;"'!$e1"),$A204-1,0)),OFFSET(INDIRECT("'"&amp;'DATA for charts'!S$5&amp;"'!$e1"),$A204-1,0),NA())</f>
        <v>#N/A</v>
      </c>
      <c r="T204" s="22" t="e">
        <f t="shared" ca="1" si="320"/>
        <v>#N/A</v>
      </c>
      <c r="U204" s="22" t="e">
        <f t="shared" ca="1" si="321"/>
        <v>#N/A</v>
      </c>
      <c r="V204" s="22" t="e">
        <f t="shared" ca="1" si="322"/>
        <v>#N/A</v>
      </c>
      <c r="W204" s="20"/>
      <c r="X204" s="146"/>
      <c r="Y204" s="24"/>
      <c r="Z204" s="24"/>
      <c r="AA204" s="24"/>
      <c r="AB204" s="24"/>
      <c r="AC204" s="24"/>
      <c r="AD204" s="24"/>
      <c r="AE204" s="24"/>
      <c r="AF204" s="24"/>
      <c r="AG204" s="24"/>
      <c r="AH204" s="24"/>
      <c r="AI204" s="24"/>
      <c r="AJ204" s="24"/>
      <c r="AK204" s="24"/>
      <c r="AL204" s="24"/>
      <c r="AM204" s="24"/>
      <c r="AN204" s="24"/>
      <c r="AO204" s="24"/>
      <c r="AP204" s="24"/>
      <c r="AQ204" s="24"/>
    </row>
    <row r="205" spans="1:43" s="1" customFormat="1" ht="51">
      <c r="A205" s="476">
        <f t="shared" ref="A205:A206" si="324">A204+1</f>
        <v>89</v>
      </c>
      <c r="B205" s="477" t="s">
        <v>760</v>
      </c>
      <c r="C205" s="24">
        <f ca="1">IF(ISNUMBER(OFFSET(INDIRECT("'"&amp;'DATA for charts'!C$5&amp;"'!$e1"),$A205-1,0)),OFFSET(INDIRECT("'"&amp;'DATA for charts'!C$5&amp;"'!$e1"),$A205-1,0),NA())</f>
        <v>2.754</v>
      </c>
      <c r="D205" s="24">
        <f ca="1">IF(ISNUMBER(OFFSET(INDIRECT("'"&amp;'DATA for charts'!D$5&amp;"'!$e1"),$A205-1,0)),OFFSET(INDIRECT("'"&amp;'DATA for charts'!D$5&amp;"'!$e1"),$A205-1,0),NA())</f>
        <v>2.4521630000000001</v>
      </c>
      <c r="E205" s="24">
        <f ca="1">IF(ISNUMBER(OFFSET(INDIRECT("'"&amp;'DATA for charts'!E$5&amp;"'!$e1"),$A205-1,0)),OFFSET(INDIRECT("'"&amp;'DATA for charts'!E$5&amp;"'!$e1"),$A205-1,0),NA())</f>
        <v>2.4580000000000002</v>
      </c>
      <c r="F205" s="24">
        <f ca="1">IF(ISNUMBER(OFFSET(INDIRECT("'"&amp;'DATA for charts'!F$5&amp;"'!$e1"),$A205-1,0)),OFFSET(INDIRECT("'"&amp;'DATA for charts'!F$5&amp;"'!$e1"),$A205-1,0),NA())</f>
        <v>2.6954432353354885</v>
      </c>
      <c r="G205" s="24">
        <f ca="1">IF(ISNUMBER(OFFSET(INDIRECT("'"&amp;'DATA for charts'!G$5&amp;"'!$e1"),$A205-1,0)),OFFSET(INDIRECT("'"&amp;'DATA for charts'!G$5&amp;"'!$e1"),$A205-1,0),NA())</f>
        <v>2.6419999999999999</v>
      </c>
      <c r="H205" s="24">
        <f ca="1">IF(ISNUMBER(OFFSET(INDIRECT("'"&amp;'DATA for charts'!H$5&amp;"'!$e1"),$A205-1,0)),OFFSET(INDIRECT("'"&amp;'DATA for charts'!H$5&amp;"'!$e1"),$A205-1,0),NA())</f>
        <v>2.7854405127631199</v>
      </c>
      <c r="I205" s="24" t="e">
        <f ca="1">IF(ISNUMBER(OFFSET(INDIRECT("'"&amp;'DATA for charts'!I$5&amp;"'!$e1"),$A205-1,0)),OFFSET(INDIRECT("'"&amp;'DATA for charts'!I$5&amp;"'!$e1"),$A205-1,0),NA())</f>
        <v>#N/A</v>
      </c>
      <c r="J205" s="24" t="e">
        <f ca="1">IF(ISNUMBER(OFFSET(INDIRECT("'"&amp;'DATA for charts'!J$5&amp;"'!$e1"),$A205-1,0)),OFFSET(INDIRECT("'"&amp;'DATA for charts'!J$5&amp;"'!$e1"),$A205-1,0),NA())</f>
        <v>#N/A</v>
      </c>
      <c r="K205" s="24" t="e">
        <f ca="1">IF(ISNUMBER(OFFSET(INDIRECT("'"&amp;'DATA for charts'!K$5&amp;"'!$e1"),$A205-1,0)),OFFSET(INDIRECT("'"&amp;'DATA for charts'!K$5&amp;"'!$e1"),$A205-1,0),NA())</f>
        <v>#N/A</v>
      </c>
      <c r="L205" s="24" t="e">
        <f ca="1">IF(ISNUMBER(OFFSET(INDIRECT("'"&amp;'DATA for charts'!L$5&amp;"'!$e1"),$A205-1,0)),OFFSET(INDIRECT("'"&amp;'DATA for charts'!L$5&amp;"'!$e1"),$A205-1,0),NA())</f>
        <v>#N/A</v>
      </c>
      <c r="M205" s="24" t="e">
        <f ca="1">IF(ISNUMBER(OFFSET(INDIRECT("'"&amp;'DATA for charts'!M$5&amp;"'!$e1"),$A205-1,0)),OFFSET(INDIRECT("'"&amp;'DATA for charts'!M$5&amp;"'!$e1"),$A205-1,0),NA())</f>
        <v>#N/A</v>
      </c>
      <c r="N205" s="24" t="e">
        <f ca="1">IF(ISNUMBER(OFFSET(INDIRECT("'"&amp;'DATA for charts'!N$5&amp;"'!$e1"),$A205-1,0)),OFFSET(INDIRECT("'"&amp;'DATA for charts'!N$5&amp;"'!$e1"),$A205-1,0),NA())</f>
        <v>#N/A</v>
      </c>
      <c r="O205" s="24" t="e">
        <f ca="1">IF(ISNUMBER(OFFSET(INDIRECT("'"&amp;'DATA for charts'!O$5&amp;"'!$e1"),$A205-1,0)),OFFSET(INDIRECT("'"&amp;'DATA for charts'!O$5&amp;"'!$e1"),$A205-1,0),NA())</f>
        <v>#N/A</v>
      </c>
      <c r="P205" s="24" t="e">
        <f ca="1">IF(ISNUMBER(OFFSET(INDIRECT("'"&amp;'DATA for charts'!P$5&amp;"'!$e1"),$A205-1,0)),OFFSET(INDIRECT("'"&amp;'DATA for charts'!P$5&amp;"'!$e1"),$A205-1,0),NA())</f>
        <v>#N/A</v>
      </c>
      <c r="Q205" s="24" t="e">
        <f ca="1">IF(ISNUMBER(OFFSET(INDIRECT("'"&amp;'DATA for charts'!Q$5&amp;"'!$e1"),$A205-1,0)),OFFSET(INDIRECT("'"&amp;'DATA for charts'!Q$5&amp;"'!$e1"),$A205-1,0),NA())</f>
        <v>#N/A</v>
      </c>
      <c r="R205" s="24" t="e">
        <f ca="1">IF(ISNUMBER(OFFSET(INDIRECT("'"&amp;'DATA for charts'!R$5&amp;"'!$e1"),$A205-1,0)),OFFSET(INDIRECT("'"&amp;'DATA for charts'!R$5&amp;"'!$e1"),$A205-1,0),NA())</f>
        <v>#N/A</v>
      </c>
      <c r="S205" s="24" t="e">
        <f ca="1">IF(ISNUMBER(OFFSET(INDIRECT("'"&amp;'DATA for charts'!S$5&amp;"'!$e1"),$A205-1,0)),OFFSET(INDIRECT("'"&amp;'DATA for charts'!S$5&amp;"'!$e1"),$A205-1,0),NA())</f>
        <v>#N/A</v>
      </c>
      <c r="T205" s="22" t="e">
        <f t="shared" ca="1" si="320"/>
        <v>#N/A</v>
      </c>
      <c r="U205" s="22" t="e">
        <f t="shared" ca="1" si="321"/>
        <v>#N/A</v>
      </c>
      <c r="V205" s="22" t="e">
        <f t="shared" ca="1" si="322"/>
        <v>#N/A</v>
      </c>
      <c r="W205" s="20"/>
      <c r="X205" s="146"/>
      <c r="Y205" s="24"/>
      <c r="Z205" s="24"/>
      <c r="AA205" s="24"/>
      <c r="AB205" s="24"/>
      <c r="AC205" s="24"/>
      <c r="AD205" s="24"/>
      <c r="AE205" s="24"/>
      <c r="AF205" s="24"/>
      <c r="AG205" s="24"/>
      <c r="AH205" s="24"/>
      <c r="AI205" s="24"/>
      <c r="AJ205" s="24"/>
      <c r="AK205" s="24"/>
      <c r="AL205" s="24"/>
      <c r="AM205" s="24"/>
      <c r="AN205" s="24"/>
      <c r="AO205" s="24"/>
      <c r="AP205" s="24"/>
      <c r="AQ205" s="24"/>
    </row>
    <row r="206" spans="1:43" s="1" customFormat="1" ht="51">
      <c r="A206" s="476">
        <f t="shared" si="324"/>
        <v>90</v>
      </c>
      <c r="B206" s="477" t="s">
        <v>758</v>
      </c>
      <c r="C206" s="24">
        <f ca="1">IF(ISNUMBER(OFFSET(INDIRECT("'"&amp;'DATA for charts'!C$5&amp;"'!$e1"),$A206-1,0)),OFFSET(INDIRECT("'"&amp;'DATA for charts'!C$5&amp;"'!$e1"),$A206-1,0),NA())</f>
        <v>1.7110000000000001</v>
      </c>
      <c r="D206" s="24">
        <f ca="1">IF(ISNUMBER(OFFSET(INDIRECT("'"&amp;'DATA for charts'!D$5&amp;"'!$e1"),$A206-1,0)),OFFSET(INDIRECT("'"&amp;'DATA for charts'!D$5&amp;"'!$e1"),$A206-1,0),NA())</f>
        <v>1.3695550000000001</v>
      </c>
      <c r="E206" s="24">
        <f ca="1">IF(ISNUMBER(OFFSET(INDIRECT("'"&amp;'DATA for charts'!E$5&amp;"'!$e1"),$A206-1,0)),OFFSET(INDIRECT("'"&amp;'DATA for charts'!E$5&amp;"'!$e1"),$A206-1,0),NA())</f>
        <v>1.462</v>
      </c>
      <c r="F206" s="24">
        <f ca="1">IF(ISNUMBER(OFFSET(INDIRECT("'"&amp;'DATA for charts'!F$5&amp;"'!$e1"),$A206-1,0)),OFFSET(INDIRECT("'"&amp;'DATA for charts'!F$5&amp;"'!$e1"),$A206-1,0),NA())</f>
        <v>1.6221238033650556</v>
      </c>
      <c r="G206" s="24">
        <f ca="1">IF(ISNUMBER(OFFSET(INDIRECT("'"&amp;'DATA for charts'!G$5&amp;"'!$e1"),$A206-1,0)),OFFSET(INDIRECT("'"&amp;'DATA for charts'!G$5&amp;"'!$e1"),$A206-1,0),NA())</f>
        <v>1.56</v>
      </c>
      <c r="H206" s="24">
        <f ca="1">IF(ISNUMBER(OFFSET(INDIRECT("'"&amp;'DATA for charts'!H$5&amp;"'!$e1"),$A206-1,0)),OFFSET(INDIRECT("'"&amp;'DATA for charts'!H$5&amp;"'!$e1"),$A206-1,0),NA())</f>
        <v>1.6619847530788801</v>
      </c>
      <c r="I206" s="24" t="e">
        <f ca="1">IF(ISNUMBER(OFFSET(INDIRECT("'"&amp;'DATA for charts'!I$5&amp;"'!$e1"),$A206-1,0)),OFFSET(INDIRECT("'"&amp;'DATA for charts'!I$5&amp;"'!$e1"),$A206-1,0),NA())</f>
        <v>#N/A</v>
      </c>
      <c r="J206" s="24" t="e">
        <f ca="1">IF(ISNUMBER(OFFSET(INDIRECT("'"&amp;'DATA for charts'!J$5&amp;"'!$e1"),$A206-1,0)),OFFSET(INDIRECT("'"&amp;'DATA for charts'!J$5&amp;"'!$e1"),$A206-1,0),NA())</f>
        <v>#N/A</v>
      </c>
      <c r="K206" s="24" t="e">
        <f ca="1">IF(ISNUMBER(OFFSET(INDIRECT("'"&amp;'DATA for charts'!K$5&amp;"'!$e1"),$A206-1,0)),OFFSET(INDIRECT("'"&amp;'DATA for charts'!K$5&amp;"'!$e1"),$A206-1,0),NA())</f>
        <v>#N/A</v>
      </c>
      <c r="L206" s="24" t="e">
        <f ca="1">IF(ISNUMBER(OFFSET(INDIRECT("'"&amp;'DATA for charts'!L$5&amp;"'!$e1"),$A206-1,0)),OFFSET(INDIRECT("'"&amp;'DATA for charts'!L$5&amp;"'!$e1"),$A206-1,0),NA())</f>
        <v>#N/A</v>
      </c>
      <c r="M206" s="24" t="e">
        <f ca="1">IF(ISNUMBER(OFFSET(INDIRECT("'"&amp;'DATA for charts'!M$5&amp;"'!$e1"),$A206-1,0)),OFFSET(INDIRECT("'"&amp;'DATA for charts'!M$5&amp;"'!$e1"),$A206-1,0),NA())</f>
        <v>#N/A</v>
      </c>
      <c r="N206" s="24" t="e">
        <f ca="1">IF(ISNUMBER(OFFSET(INDIRECT("'"&amp;'DATA for charts'!N$5&amp;"'!$e1"),$A206-1,0)),OFFSET(INDIRECT("'"&amp;'DATA for charts'!N$5&amp;"'!$e1"),$A206-1,0),NA())</f>
        <v>#N/A</v>
      </c>
      <c r="O206" s="24" t="e">
        <f ca="1">IF(ISNUMBER(OFFSET(INDIRECT("'"&amp;'DATA for charts'!O$5&amp;"'!$e1"),$A206-1,0)),OFFSET(INDIRECT("'"&amp;'DATA for charts'!O$5&amp;"'!$e1"),$A206-1,0),NA())</f>
        <v>#N/A</v>
      </c>
      <c r="P206" s="24" t="e">
        <f ca="1">IF(ISNUMBER(OFFSET(INDIRECT("'"&amp;'DATA for charts'!P$5&amp;"'!$e1"),$A206-1,0)),OFFSET(INDIRECT("'"&amp;'DATA for charts'!P$5&amp;"'!$e1"),$A206-1,0),NA())</f>
        <v>#N/A</v>
      </c>
      <c r="Q206" s="24" t="e">
        <f ca="1">IF(ISNUMBER(OFFSET(INDIRECT("'"&amp;'DATA for charts'!Q$5&amp;"'!$e1"),$A206-1,0)),OFFSET(INDIRECT("'"&amp;'DATA for charts'!Q$5&amp;"'!$e1"),$A206-1,0),NA())</f>
        <v>#N/A</v>
      </c>
      <c r="R206" s="24" t="e">
        <f ca="1">IF(ISNUMBER(OFFSET(INDIRECT("'"&amp;'DATA for charts'!R$5&amp;"'!$e1"),$A206-1,0)),OFFSET(INDIRECT("'"&amp;'DATA for charts'!R$5&amp;"'!$e1"),$A206-1,0),NA())</f>
        <v>#N/A</v>
      </c>
      <c r="S206" s="24" t="e">
        <f ca="1">IF(ISNUMBER(OFFSET(INDIRECT("'"&amp;'DATA for charts'!S$5&amp;"'!$e1"),$A206-1,0)),OFFSET(INDIRECT("'"&amp;'DATA for charts'!S$5&amp;"'!$e1"),$A206-1,0),NA())</f>
        <v>#N/A</v>
      </c>
      <c r="T206" s="22" t="e">
        <f t="shared" ca="1" si="320"/>
        <v>#N/A</v>
      </c>
      <c r="U206" s="22" t="e">
        <f t="shared" ca="1" si="321"/>
        <v>#N/A</v>
      </c>
      <c r="V206" s="22" t="e">
        <f t="shared" ca="1" si="322"/>
        <v>#N/A</v>
      </c>
      <c r="W206" s="20"/>
      <c r="X206" s="146"/>
      <c r="Y206" s="24"/>
      <c r="Z206" s="24"/>
      <c r="AA206" s="24"/>
      <c r="AB206" s="24"/>
      <c r="AC206" s="24"/>
      <c r="AD206" s="24"/>
      <c r="AE206" s="24"/>
      <c r="AF206" s="24"/>
      <c r="AG206" s="24"/>
      <c r="AH206" s="24"/>
      <c r="AI206" s="24"/>
      <c r="AJ206" s="24"/>
      <c r="AK206" s="24"/>
      <c r="AL206" s="24"/>
      <c r="AM206" s="24"/>
      <c r="AN206" s="24"/>
      <c r="AO206" s="24"/>
      <c r="AP206" s="24"/>
      <c r="AQ206" s="24"/>
    </row>
    <row r="207" spans="1:43" s="1" customFormat="1">
      <c r="A207" s="220"/>
      <c r="B207" s="151"/>
      <c r="C207" s="24"/>
      <c r="D207" s="24"/>
      <c r="E207" s="24"/>
      <c r="F207" s="24"/>
      <c r="G207" s="24"/>
      <c r="H207" s="24"/>
      <c r="I207" s="24"/>
      <c r="J207" s="24"/>
      <c r="K207" s="24"/>
      <c r="L207" s="24"/>
      <c r="M207" s="24"/>
      <c r="N207" s="24"/>
      <c r="O207" s="24"/>
      <c r="P207" s="24"/>
      <c r="Q207" s="24"/>
      <c r="R207" s="24"/>
      <c r="S207" s="24"/>
      <c r="T207" s="23"/>
      <c r="U207" s="23"/>
      <c r="V207" s="23"/>
      <c r="W207" s="20"/>
    </row>
    <row r="208" spans="1:43" s="1" customFormat="1">
      <c r="A208" s="220"/>
      <c r="B208" s="151"/>
      <c r="C208" s="24"/>
      <c r="D208" s="24"/>
      <c r="E208" s="24"/>
      <c r="F208" s="24"/>
      <c r="G208" s="24"/>
      <c r="H208" s="24"/>
      <c r="I208" s="24"/>
      <c r="J208" s="24"/>
      <c r="K208" s="24"/>
      <c r="L208" s="24"/>
      <c r="M208" s="24"/>
      <c r="N208" s="24"/>
      <c r="O208" s="24"/>
      <c r="P208" s="24"/>
      <c r="Q208" s="24"/>
      <c r="R208" s="24"/>
      <c r="S208" s="25"/>
      <c r="T208" s="22" t="s">
        <v>13</v>
      </c>
      <c r="U208" s="22" t="s">
        <v>13</v>
      </c>
      <c r="V208" s="23"/>
      <c r="W208" s="20"/>
    </row>
    <row r="209" spans="1:43" s="1" customFormat="1">
      <c r="A209" s="220">
        <f>A8</f>
        <v>0</v>
      </c>
      <c r="B209" s="151" t="s">
        <v>87</v>
      </c>
      <c r="C209" s="22" t="str">
        <f t="shared" ref="C209:S209" ca="1" si="325">C8</f>
        <v>BSIMAC</v>
      </c>
      <c r="D209" s="22" t="str">
        <f t="shared" ca="1" si="325"/>
        <v>CSE</v>
      </c>
      <c r="E209" s="22" t="str">
        <f t="shared" ca="1" si="325"/>
        <v>DeST</v>
      </c>
      <c r="F209" s="22" t="str">
        <f t="shared" ca="1" si="325"/>
        <v>EnergyPlus</v>
      </c>
      <c r="G209" s="22" t="str">
        <f t="shared" ca="1" si="325"/>
        <v>ESP-r</v>
      </c>
      <c r="H209" s="22" t="str">
        <f t="shared" ca="1" si="325"/>
        <v>TRNSYS</v>
      </c>
      <c r="I209" s="22" t="str">
        <f t="shared" ca="1" si="325"/>
        <v>TestSpec-Alt</v>
      </c>
      <c r="J209" s="22">
        <f t="shared" ca="1" si="325"/>
        <v>0</v>
      </c>
      <c r="K209" s="22">
        <f t="shared" ca="1" si="325"/>
        <v>0</v>
      </c>
      <c r="L209" s="22">
        <f t="shared" ca="1" si="325"/>
        <v>0</v>
      </c>
      <c r="M209" s="22">
        <f t="shared" ca="1" si="325"/>
        <v>0</v>
      </c>
      <c r="N209" s="22">
        <f t="shared" ca="1" si="325"/>
        <v>0</v>
      </c>
      <c r="O209" s="22">
        <f t="shared" ca="1" si="325"/>
        <v>0</v>
      </c>
      <c r="P209" s="22">
        <f t="shared" ca="1" si="325"/>
        <v>0</v>
      </c>
      <c r="Q209" s="22">
        <f t="shared" ca="1" si="325"/>
        <v>0</v>
      </c>
      <c r="R209" s="22">
        <f t="shared" ca="1" si="325"/>
        <v>0</v>
      </c>
      <c r="S209" s="22" t="str">
        <f t="shared" ca="1" si="325"/>
        <v>Tested Prg</v>
      </c>
      <c r="T209" s="22" t="s">
        <v>22</v>
      </c>
      <c r="U209" s="22" t="s">
        <v>23</v>
      </c>
      <c r="V209" s="23" t="s">
        <v>137</v>
      </c>
      <c r="W209" s="20"/>
    </row>
    <row r="210" spans="1:43" s="1" customFormat="1" ht="38.25">
      <c r="A210" s="220">
        <v>114</v>
      </c>
      <c r="B210" s="148" t="s">
        <v>1034</v>
      </c>
      <c r="C210" s="24">
        <f ca="1">IF(ISNUMBER(OFFSET(INDIRECT("'"&amp;'DATA for charts'!C$5&amp;"'!$e1"),$A210-1,0)),OFFSET(INDIRECT("'"&amp;'DATA for charts'!C$5&amp;"'!$e1"),$A210-1,0),NA())</f>
        <v>2.9569999999999999</v>
      </c>
      <c r="D210" s="24">
        <f ca="1">IF(ISNUMBER(OFFSET(INDIRECT("'"&amp;'DATA for charts'!D$5&amp;"'!$e1"),$A210-1,0)),OFFSET(INDIRECT("'"&amp;'DATA for charts'!D$5&amp;"'!$e1"),$A210-1,0),NA())</f>
        <v>2.7776380000000001</v>
      </c>
      <c r="E210" s="24">
        <f ca="1">IF(ISNUMBER(OFFSET(INDIRECT("'"&amp;'DATA for charts'!E$5&amp;"'!$e1"),$A210-1,0)),OFFSET(INDIRECT("'"&amp;'DATA for charts'!E$5&amp;"'!$e1"),$A210-1,0),NA())</f>
        <v>2.8639999999999999</v>
      </c>
      <c r="F210" s="24">
        <f ca="1">IF(ISNUMBER(OFFSET(INDIRECT("'"&amp;'DATA for charts'!F$5&amp;"'!$e1"),$A210-1,0)),OFFSET(INDIRECT("'"&amp;'DATA for charts'!F$5&amp;"'!$e1"),$A210-1,0),NA())</f>
        <v>2.9236541637012223</v>
      </c>
      <c r="G210" s="24">
        <f ca="1">IF(ISNUMBER(OFFSET(INDIRECT("'"&amp;'DATA for charts'!G$5&amp;"'!$e1"),$A210-1,0)),OFFSET(INDIRECT("'"&amp;'DATA for charts'!G$5&amp;"'!$e1"),$A210-1,0),NA())</f>
        <v>2.84</v>
      </c>
      <c r="H210" s="24">
        <f ca="1">IF(ISNUMBER(OFFSET(INDIRECT("'"&amp;'DATA for charts'!H$5&amp;"'!$e1"),$A210-1,0)),OFFSET(INDIRECT("'"&amp;'DATA for charts'!H$5&amp;"'!$e1"),$A210-1,0),NA())</f>
        <v>2.9669459872775601</v>
      </c>
      <c r="I210" s="24" t="e">
        <f ca="1">IF(ISNUMBER(OFFSET(INDIRECT("'"&amp;'DATA for charts'!I$5&amp;"'!$e1"),$A210-1,0)),OFFSET(INDIRECT("'"&amp;'DATA for charts'!I$5&amp;"'!$e1"),$A210-1,0),NA())</f>
        <v>#N/A</v>
      </c>
      <c r="J210" s="24" t="e">
        <f ca="1">IF(ISNUMBER(OFFSET(INDIRECT("'"&amp;'DATA for charts'!J$5&amp;"'!$e1"),$A210-1,0)),OFFSET(INDIRECT("'"&amp;'DATA for charts'!J$5&amp;"'!$e1"),$A210-1,0),NA())</f>
        <v>#N/A</v>
      </c>
      <c r="K210" s="24" t="e">
        <f ca="1">IF(ISNUMBER(OFFSET(INDIRECT("'"&amp;'DATA for charts'!K$5&amp;"'!$e1"),$A210-1,0)),OFFSET(INDIRECT("'"&amp;'DATA for charts'!K$5&amp;"'!$e1"),$A210-1,0),NA())</f>
        <v>#N/A</v>
      </c>
      <c r="L210" s="24" t="e">
        <f ca="1">IF(ISNUMBER(OFFSET(INDIRECT("'"&amp;'DATA for charts'!L$5&amp;"'!$e1"),$A210-1,0)),OFFSET(INDIRECT("'"&amp;'DATA for charts'!L$5&amp;"'!$e1"),$A210-1,0),NA())</f>
        <v>#N/A</v>
      </c>
      <c r="M210" s="24" t="e">
        <f ca="1">IF(ISNUMBER(OFFSET(INDIRECT("'"&amp;'DATA for charts'!M$5&amp;"'!$e1"),$A210-1,0)),OFFSET(INDIRECT("'"&amp;'DATA for charts'!M$5&amp;"'!$e1"),$A210-1,0),NA())</f>
        <v>#N/A</v>
      </c>
      <c r="N210" s="24" t="e">
        <f ca="1">IF(ISNUMBER(OFFSET(INDIRECT("'"&amp;'DATA for charts'!N$5&amp;"'!$e1"),$A210-1,0)),OFFSET(INDIRECT("'"&amp;'DATA for charts'!N$5&amp;"'!$e1"),$A210-1,0),NA())</f>
        <v>#N/A</v>
      </c>
      <c r="O210" s="24" t="e">
        <f ca="1">IF(ISNUMBER(OFFSET(INDIRECT("'"&amp;'DATA for charts'!O$5&amp;"'!$e1"),$A210-1,0)),OFFSET(INDIRECT("'"&amp;'DATA for charts'!O$5&amp;"'!$e1"),$A210-1,0),NA())</f>
        <v>#N/A</v>
      </c>
      <c r="P210" s="24" t="e">
        <f ca="1">IF(ISNUMBER(OFFSET(INDIRECT("'"&amp;'DATA for charts'!P$5&amp;"'!$e1"),$A210-1,0)),OFFSET(INDIRECT("'"&amp;'DATA for charts'!P$5&amp;"'!$e1"),$A210-1,0),NA())</f>
        <v>#N/A</v>
      </c>
      <c r="Q210" s="24" t="e">
        <f ca="1">IF(ISNUMBER(OFFSET(INDIRECT("'"&amp;'DATA for charts'!Q$5&amp;"'!$e1"),$A210-1,0)),OFFSET(INDIRECT("'"&amp;'DATA for charts'!Q$5&amp;"'!$e1"),$A210-1,0),NA())</f>
        <v>#N/A</v>
      </c>
      <c r="R210" s="24" t="e">
        <f ca="1">IF(ISNUMBER(OFFSET(INDIRECT("'"&amp;'DATA for charts'!R$5&amp;"'!$e1"),$A210-1,0)),OFFSET(INDIRECT("'"&amp;'DATA for charts'!R$5&amp;"'!$e1"),$A210-1,0),NA())</f>
        <v>#N/A</v>
      </c>
      <c r="S210" s="24" t="e">
        <f ca="1">IF(ISNUMBER(OFFSET(INDIRECT("'"&amp;'DATA for charts'!S$5&amp;"'!$e1"),$A210-1,0)),OFFSET(INDIRECT("'"&amp;'DATA for charts'!S$5&amp;"'!$e1"),$A210-1,0),NA())</f>
        <v>#N/A</v>
      </c>
      <c r="T210" s="22" t="e">
        <f t="shared" ref="T210:T217" ca="1" si="326">MIN(C210:J210)</f>
        <v>#N/A</v>
      </c>
      <c r="U210" s="22" t="e">
        <f t="shared" ref="U210:U217" ca="1" si="327">MAX(C210:J210)</f>
        <v>#N/A</v>
      </c>
      <c r="V210" s="22" t="e">
        <f t="shared" ref="V210:V217" ca="1" si="328">AVERAGE(C210:J210)</f>
        <v>#N/A</v>
      </c>
      <c r="W210" s="20"/>
    </row>
    <row r="211" spans="1:43" s="1" customFormat="1" ht="38.25">
      <c r="A211" s="220">
        <v>81</v>
      </c>
      <c r="B211" s="148" t="s">
        <v>383</v>
      </c>
      <c r="C211" s="24">
        <f ca="1">IF(ISNUMBER(OFFSET(INDIRECT("'"&amp;'DATA for charts'!C$5&amp;"'!$e1"),$A211-1,0)),OFFSET(INDIRECT("'"&amp;'DATA for charts'!C$5&amp;"'!$e1"),$A211-1,0),NA())</f>
        <v>2.5510000000000002</v>
      </c>
      <c r="D211" s="24">
        <f ca="1">IF(ISNUMBER(OFFSET(INDIRECT("'"&amp;'DATA for charts'!D$5&amp;"'!$e1"),$A211-1,0)),OFFSET(INDIRECT("'"&amp;'DATA for charts'!D$5&amp;"'!$e1"),$A211-1,0),NA())</f>
        <v>2.44339</v>
      </c>
      <c r="E211" s="24">
        <f ca="1">IF(ISNUMBER(OFFSET(INDIRECT("'"&amp;'DATA for charts'!E$5&amp;"'!$e1"),$A211-1,0)),OFFSET(INDIRECT("'"&amp;'DATA for charts'!E$5&amp;"'!$e1"),$A211-1,0),NA())</f>
        <v>2.4529999999999998</v>
      </c>
      <c r="F211" s="24">
        <f ca="1">IF(ISNUMBER(OFFSET(INDIRECT("'"&amp;'DATA for charts'!F$5&amp;"'!$e1"),$A211-1,0)),OFFSET(INDIRECT("'"&amp;'DATA for charts'!F$5&amp;"'!$e1"),$A211-1,0),NA())</f>
        <v>2.6874896063526754</v>
      </c>
      <c r="G211" s="24">
        <f ca="1">IF(ISNUMBER(OFFSET(INDIRECT("'"&amp;'DATA for charts'!G$5&amp;"'!$e1"),$A211-1,0)),OFFSET(INDIRECT("'"&amp;'DATA for charts'!G$5&amp;"'!$e1"),$A211-1,0),NA())</f>
        <v>2.633</v>
      </c>
      <c r="H211" s="24">
        <f ca="1">IF(ISNUMBER(OFFSET(INDIRECT("'"&amp;'DATA for charts'!H$5&amp;"'!$e1"),$A211-1,0)),OFFSET(INDIRECT("'"&amp;'DATA for charts'!H$5&amp;"'!$e1"),$A211-1,0),NA())</f>
        <v>2.7784780883789</v>
      </c>
      <c r="I211" s="24" t="e">
        <f ca="1">IF(ISNUMBER(OFFSET(INDIRECT("'"&amp;'DATA for charts'!I$5&amp;"'!$e1"),$A211-1,0)),OFFSET(INDIRECT("'"&amp;'DATA for charts'!I$5&amp;"'!$e1"),$A211-1,0),NA())</f>
        <v>#N/A</v>
      </c>
      <c r="J211" s="24" t="e">
        <f ca="1">IF(ISNUMBER(OFFSET(INDIRECT("'"&amp;'DATA for charts'!J$5&amp;"'!$e1"),$A211-1,0)),OFFSET(INDIRECT("'"&amp;'DATA for charts'!J$5&amp;"'!$e1"),$A211-1,0),NA())</f>
        <v>#N/A</v>
      </c>
      <c r="K211" s="24" t="e">
        <f ca="1">IF(ISNUMBER(OFFSET(INDIRECT("'"&amp;'DATA for charts'!K$5&amp;"'!$e1"),$A211-1,0)),OFFSET(INDIRECT("'"&amp;'DATA for charts'!K$5&amp;"'!$e1"),$A211-1,0),NA())</f>
        <v>#N/A</v>
      </c>
      <c r="L211" s="24" t="e">
        <f ca="1">IF(ISNUMBER(OFFSET(INDIRECT("'"&amp;'DATA for charts'!L$5&amp;"'!$e1"),$A211-1,0)),OFFSET(INDIRECT("'"&amp;'DATA for charts'!L$5&amp;"'!$e1"),$A211-1,0),NA())</f>
        <v>#N/A</v>
      </c>
      <c r="M211" s="24" t="e">
        <f ca="1">IF(ISNUMBER(OFFSET(INDIRECT("'"&amp;'DATA for charts'!M$5&amp;"'!$e1"),$A211-1,0)),OFFSET(INDIRECT("'"&amp;'DATA for charts'!M$5&amp;"'!$e1"),$A211-1,0),NA())</f>
        <v>#N/A</v>
      </c>
      <c r="N211" s="24" t="e">
        <f ca="1">IF(ISNUMBER(OFFSET(INDIRECT("'"&amp;'DATA for charts'!N$5&amp;"'!$e1"),$A211-1,0)),OFFSET(INDIRECT("'"&amp;'DATA for charts'!N$5&amp;"'!$e1"),$A211-1,0),NA())</f>
        <v>#N/A</v>
      </c>
      <c r="O211" s="24" t="e">
        <f ca="1">IF(ISNUMBER(OFFSET(INDIRECT("'"&amp;'DATA for charts'!O$5&amp;"'!$e1"),$A211-1,0)),OFFSET(INDIRECT("'"&amp;'DATA for charts'!O$5&amp;"'!$e1"),$A211-1,0),NA())</f>
        <v>#N/A</v>
      </c>
      <c r="P211" s="24" t="e">
        <f ca="1">IF(ISNUMBER(OFFSET(INDIRECT("'"&amp;'DATA for charts'!P$5&amp;"'!$e1"),$A211-1,0)),OFFSET(INDIRECT("'"&amp;'DATA for charts'!P$5&amp;"'!$e1"),$A211-1,0),NA())</f>
        <v>#N/A</v>
      </c>
      <c r="Q211" s="24" t="e">
        <f ca="1">IF(ISNUMBER(OFFSET(INDIRECT("'"&amp;'DATA for charts'!Q$5&amp;"'!$e1"),$A211-1,0)),OFFSET(INDIRECT("'"&amp;'DATA for charts'!Q$5&amp;"'!$e1"),$A211-1,0),NA())</f>
        <v>#N/A</v>
      </c>
      <c r="R211" s="24" t="e">
        <f ca="1">IF(ISNUMBER(OFFSET(INDIRECT("'"&amp;'DATA for charts'!R$5&amp;"'!$e1"),$A211-1,0)),OFFSET(INDIRECT("'"&amp;'DATA for charts'!R$5&amp;"'!$e1"),$A211-1,0),NA())</f>
        <v>#N/A</v>
      </c>
      <c r="S211" s="24" t="e">
        <f ca="1">IF(ISNUMBER(OFFSET(INDIRECT("'"&amp;'DATA for charts'!S$5&amp;"'!$e1"),$A211-1,0)),OFFSET(INDIRECT("'"&amp;'DATA for charts'!S$5&amp;"'!$e1"),$A211-1,0),NA())</f>
        <v>#N/A</v>
      </c>
      <c r="T211" s="22" t="e">
        <f t="shared" ca="1" si="326"/>
        <v>#N/A</v>
      </c>
      <c r="U211" s="22" t="e">
        <f t="shared" ca="1" si="327"/>
        <v>#N/A</v>
      </c>
      <c r="V211" s="22" t="e">
        <f t="shared" ca="1" si="328"/>
        <v>#N/A</v>
      </c>
      <c r="W211" s="20"/>
    </row>
    <row r="212" spans="1:43" s="1" customFormat="1" ht="38.25">
      <c r="A212" s="220">
        <f t="shared" ref="A212:A217" si="329">A211+1</f>
        <v>82</v>
      </c>
      <c r="B212" s="148" t="s">
        <v>384</v>
      </c>
      <c r="C212" s="24">
        <f ca="1">IF(ISNUMBER(OFFSET(INDIRECT("'"&amp;'DATA for charts'!C$5&amp;"'!$e1"),$A212-1,0)),OFFSET(INDIRECT("'"&amp;'DATA for charts'!C$5&amp;"'!$e1"),$A212-1,0),NA())</f>
        <v>2.7610000000000001</v>
      </c>
      <c r="D212" s="24">
        <f ca="1">IF(ISNUMBER(OFFSET(INDIRECT("'"&amp;'DATA for charts'!D$5&amp;"'!$e1"),$A212-1,0)),OFFSET(INDIRECT("'"&amp;'DATA for charts'!D$5&amp;"'!$e1"),$A212-1,0),NA())</f>
        <v>2.4690249999999998</v>
      </c>
      <c r="E212" s="24">
        <f ca="1">IF(ISNUMBER(OFFSET(INDIRECT("'"&amp;'DATA for charts'!E$5&amp;"'!$e1"),$A212-1,0)),OFFSET(INDIRECT("'"&amp;'DATA for charts'!E$5&amp;"'!$e1"),$A212-1,0),NA())</f>
        <v>2.4740000000000002</v>
      </c>
      <c r="F212" s="24">
        <f ca="1">IF(ISNUMBER(OFFSET(INDIRECT("'"&amp;'DATA for charts'!F$5&amp;"'!$e1"),$A212-1,0)),OFFSET(INDIRECT("'"&amp;'DATA for charts'!F$5&amp;"'!$e1"),$A212-1,0),NA())</f>
        <v>2.6989266282674835</v>
      </c>
      <c r="G212" s="24">
        <f ca="1">IF(ISNUMBER(OFFSET(INDIRECT("'"&amp;'DATA for charts'!G$5&amp;"'!$e1"),$A212-1,0)),OFFSET(INDIRECT("'"&amp;'DATA for charts'!G$5&amp;"'!$e1"),$A212-1,0),NA())</f>
        <v>2.6840000000000002</v>
      </c>
      <c r="H212" s="24">
        <f ca="1">IF(ISNUMBER(OFFSET(INDIRECT("'"&amp;'DATA for charts'!H$5&amp;"'!$e1"),$A212-1,0)),OFFSET(INDIRECT("'"&amp;'DATA for charts'!H$5&amp;"'!$e1"),$A212-1,0),NA())</f>
        <v>2.79919477674696</v>
      </c>
      <c r="I212" s="24" t="e">
        <f ca="1">IF(ISNUMBER(OFFSET(INDIRECT("'"&amp;'DATA for charts'!I$5&amp;"'!$e1"),$A212-1,0)),OFFSET(INDIRECT("'"&amp;'DATA for charts'!I$5&amp;"'!$e1"),$A212-1,0),NA())</f>
        <v>#N/A</v>
      </c>
      <c r="J212" s="24" t="e">
        <f ca="1">IF(ISNUMBER(OFFSET(INDIRECT("'"&amp;'DATA for charts'!J$5&amp;"'!$e1"),$A212-1,0)),OFFSET(INDIRECT("'"&amp;'DATA for charts'!J$5&amp;"'!$e1"),$A212-1,0),NA())</f>
        <v>#N/A</v>
      </c>
      <c r="K212" s="24" t="e">
        <f ca="1">IF(ISNUMBER(OFFSET(INDIRECT("'"&amp;'DATA for charts'!K$5&amp;"'!$e1"),$A212-1,0)),OFFSET(INDIRECT("'"&amp;'DATA for charts'!K$5&amp;"'!$e1"),$A212-1,0),NA())</f>
        <v>#N/A</v>
      </c>
      <c r="L212" s="24" t="e">
        <f ca="1">IF(ISNUMBER(OFFSET(INDIRECT("'"&amp;'DATA for charts'!L$5&amp;"'!$e1"),$A212-1,0)),OFFSET(INDIRECT("'"&amp;'DATA for charts'!L$5&amp;"'!$e1"),$A212-1,0),NA())</f>
        <v>#N/A</v>
      </c>
      <c r="M212" s="24" t="e">
        <f ca="1">IF(ISNUMBER(OFFSET(INDIRECT("'"&amp;'DATA for charts'!M$5&amp;"'!$e1"),$A212-1,0)),OFFSET(INDIRECT("'"&amp;'DATA for charts'!M$5&amp;"'!$e1"),$A212-1,0),NA())</f>
        <v>#N/A</v>
      </c>
      <c r="N212" s="24" t="e">
        <f ca="1">IF(ISNUMBER(OFFSET(INDIRECT("'"&amp;'DATA for charts'!N$5&amp;"'!$e1"),$A212-1,0)),OFFSET(INDIRECT("'"&amp;'DATA for charts'!N$5&amp;"'!$e1"),$A212-1,0),NA())</f>
        <v>#N/A</v>
      </c>
      <c r="O212" s="24" t="e">
        <f ca="1">IF(ISNUMBER(OFFSET(INDIRECT("'"&amp;'DATA for charts'!O$5&amp;"'!$e1"),$A212-1,0)),OFFSET(INDIRECT("'"&amp;'DATA for charts'!O$5&amp;"'!$e1"),$A212-1,0),NA())</f>
        <v>#N/A</v>
      </c>
      <c r="P212" s="24" t="e">
        <f ca="1">IF(ISNUMBER(OFFSET(INDIRECT("'"&amp;'DATA for charts'!P$5&amp;"'!$e1"),$A212-1,0)),OFFSET(INDIRECT("'"&amp;'DATA for charts'!P$5&amp;"'!$e1"),$A212-1,0),NA())</f>
        <v>#N/A</v>
      </c>
      <c r="Q212" s="24" t="e">
        <f ca="1">IF(ISNUMBER(OFFSET(INDIRECT("'"&amp;'DATA for charts'!Q$5&amp;"'!$e1"),$A212-1,0)),OFFSET(INDIRECT("'"&amp;'DATA for charts'!Q$5&amp;"'!$e1"),$A212-1,0),NA())</f>
        <v>#N/A</v>
      </c>
      <c r="R212" s="24" t="e">
        <f ca="1">IF(ISNUMBER(OFFSET(INDIRECT("'"&amp;'DATA for charts'!R$5&amp;"'!$e1"),$A212-1,0)),OFFSET(INDIRECT("'"&amp;'DATA for charts'!R$5&amp;"'!$e1"),$A212-1,0),NA())</f>
        <v>#N/A</v>
      </c>
      <c r="S212" s="24" t="e">
        <f ca="1">IF(ISNUMBER(OFFSET(INDIRECT("'"&amp;'DATA for charts'!S$5&amp;"'!$e1"),$A212-1,0)),OFFSET(INDIRECT("'"&amp;'DATA for charts'!S$5&amp;"'!$e1"),$A212-1,0),NA())</f>
        <v>#N/A</v>
      </c>
      <c r="T212" s="22" t="e">
        <f t="shared" ca="1" si="326"/>
        <v>#N/A</v>
      </c>
      <c r="U212" s="22" t="e">
        <f t="shared" ca="1" si="327"/>
        <v>#N/A</v>
      </c>
      <c r="V212" s="22" t="e">
        <f t="shared" ca="1" si="328"/>
        <v>#N/A</v>
      </c>
      <c r="W212" s="20"/>
      <c r="X212" s="149"/>
      <c r="Y212" s="20"/>
      <c r="Z212" s="20"/>
      <c r="AA212" s="20"/>
      <c r="AB212" s="20"/>
      <c r="AC212" s="20"/>
      <c r="AD212" s="20"/>
      <c r="AE212" s="20"/>
      <c r="AF212" s="20"/>
      <c r="AG212" s="20"/>
      <c r="AH212" s="20"/>
      <c r="AI212" s="20"/>
      <c r="AJ212" s="20"/>
      <c r="AK212" s="20"/>
      <c r="AL212" s="20"/>
      <c r="AM212" s="20"/>
      <c r="AN212" s="20"/>
      <c r="AO212" s="20"/>
      <c r="AP212" s="20"/>
      <c r="AQ212" s="20"/>
    </row>
    <row r="213" spans="1:43" s="1" customFormat="1" ht="38.25">
      <c r="A213" s="220">
        <f t="shared" si="329"/>
        <v>83</v>
      </c>
      <c r="B213" s="148" t="s">
        <v>385</v>
      </c>
      <c r="C213" s="24">
        <f ca="1">IF(ISNUMBER(OFFSET(INDIRECT("'"&amp;'DATA for charts'!C$5&amp;"'!$e1"),$A213-1,0)),OFFSET(INDIRECT("'"&amp;'DATA for charts'!C$5&amp;"'!$e1"),$A213-1,0),NA())</f>
        <v>2.895</v>
      </c>
      <c r="D213" s="24">
        <f ca="1">IF(ISNUMBER(OFFSET(INDIRECT("'"&amp;'DATA for charts'!D$5&amp;"'!$e1"),$A213-1,0)),OFFSET(INDIRECT("'"&amp;'DATA for charts'!D$5&amp;"'!$e1"),$A213-1,0),NA())</f>
        <v>2.512426</v>
      </c>
      <c r="E213" s="24">
        <f ca="1">IF(ISNUMBER(OFFSET(INDIRECT("'"&amp;'DATA for charts'!E$5&amp;"'!$e1"),$A213-1,0)),OFFSET(INDIRECT("'"&amp;'DATA for charts'!E$5&amp;"'!$e1"),$A213-1,0),NA())</f>
        <v>2.5129999999999999</v>
      </c>
      <c r="F213" s="24">
        <f ca="1">IF(ISNUMBER(OFFSET(INDIRECT("'"&amp;'DATA for charts'!F$5&amp;"'!$e1"),$A213-1,0)),OFFSET(INDIRECT("'"&amp;'DATA for charts'!F$5&amp;"'!$e1"),$A213-1,0),NA())</f>
        <v>2.7701794479573083</v>
      </c>
      <c r="G213" s="24">
        <f ca="1">IF(ISNUMBER(OFFSET(INDIRECT("'"&amp;'DATA for charts'!G$5&amp;"'!$e1"),$A213-1,0)),OFFSET(INDIRECT("'"&amp;'DATA for charts'!G$5&amp;"'!$e1"),$A213-1,0),NA())</f>
        <v>2.706</v>
      </c>
      <c r="H213" s="24">
        <f ca="1">IF(ISNUMBER(OFFSET(INDIRECT("'"&amp;'DATA for charts'!H$5&amp;"'!$e1"),$A213-1,0)),OFFSET(INDIRECT("'"&amp;'DATA for charts'!H$5&amp;"'!$e1"),$A213-1,0),NA())</f>
        <v>2.8642742665608698</v>
      </c>
      <c r="I213" s="24" t="e">
        <f ca="1">IF(ISNUMBER(OFFSET(INDIRECT("'"&amp;'DATA for charts'!I$5&amp;"'!$e1"),$A213-1,0)),OFFSET(INDIRECT("'"&amp;'DATA for charts'!I$5&amp;"'!$e1"),$A213-1,0),NA())</f>
        <v>#N/A</v>
      </c>
      <c r="J213" s="24" t="e">
        <f ca="1">IF(ISNUMBER(OFFSET(INDIRECT("'"&amp;'DATA for charts'!J$5&amp;"'!$e1"),$A213-1,0)),OFFSET(INDIRECT("'"&amp;'DATA for charts'!J$5&amp;"'!$e1"),$A213-1,0),NA())</f>
        <v>#N/A</v>
      </c>
      <c r="K213" s="24" t="e">
        <f ca="1">IF(ISNUMBER(OFFSET(INDIRECT("'"&amp;'DATA for charts'!K$5&amp;"'!$e1"),$A213-1,0)),OFFSET(INDIRECT("'"&amp;'DATA for charts'!K$5&amp;"'!$e1"),$A213-1,0),NA())</f>
        <v>#N/A</v>
      </c>
      <c r="L213" s="24" t="e">
        <f ca="1">IF(ISNUMBER(OFFSET(INDIRECT("'"&amp;'DATA for charts'!L$5&amp;"'!$e1"),$A213-1,0)),OFFSET(INDIRECT("'"&amp;'DATA for charts'!L$5&amp;"'!$e1"),$A213-1,0),NA())</f>
        <v>#N/A</v>
      </c>
      <c r="M213" s="24" t="e">
        <f ca="1">IF(ISNUMBER(OFFSET(INDIRECT("'"&amp;'DATA for charts'!M$5&amp;"'!$e1"),$A213-1,0)),OFFSET(INDIRECT("'"&amp;'DATA for charts'!M$5&amp;"'!$e1"),$A213-1,0),NA())</f>
        <v>#N/A</v>
      </c>
      <c r="N213" s="24" t="e">
        <f ca="1">IF(ISNUMBER(OFFSET(INDIRECT("'"&amp;'DATA for charts'!N$5&amp;"'!$e1"),$A213-1,0)),OFFSET(INDIRECT("'"&amp;'DATA for charts'!N$5&amp;"'!$e1"),$A213-1,0),NA())</f>
        <v>#N/A</v>
      </c>
      <c r="O213" s="24" t="e">
        <f ca="1">IF(ISNUMBER(OFFSET(INDIRECT("'"&amp;'DATA for charts'!O$5&amp;"'!$e1"),$A213-1,0)),OFFSET(INDIRECT("'"&amp;'DATA for charts'!O$5&amp;"'!$e1"),$A213-1,0),NA())</f>
        <v>#N/A</v>
      </c>
      <c r="P213" s="24" t="e">
        <f ca="1">IF(ISNUMBER(OFFSET(INDIRECT("'"&amp;'DATA for charts'!P$5&amp;"'!$e1"),$A213-1,0)),OFFSET(INDIRECT("'"&amp;'DATA for charts'!P$5&amp;"'!$e1"),$A213-1,0),NA())</f>
        <v>#N/A</v>
      </c>
      <c r="Q213" s="24" t="e">
        <f ca="1">IF(ISNUMBER(OFFSET(INDIRECT("'"&amp;'DATA for charts'!Q$5&amp;"'!$e1"),$A213-1,0)),OFFSET(INDIRECT("'"&amp;'DATA for charts'!Q$5&amp;"'!$e1"),$A213-1,0),NA())</f>
        <v>#N/A</v>
      </c>
      <c r="R213" s="24" t="e">
        <f ca="1">IF(ISNUMBER(OFFSET(INDIRECT("'"&amp;'DATA for charts'!R$5&amp;"'!$e1"),$A213-1,0)),OFFSET(INDIRECT("'"&amp;'DATA for charts'!R$5&amp;"'!$e1"),$A213-1,0),NA())</f>
        <v>#N/A</v>
      </c>
      <c r="S213" s="24" t="e">
        <f ca="1">IF(ISNUMBER(OFFSET(INDIRECT("'"&amp;'DATA for charts'!S$5&amp;"'!$e1"),$A213-1,0)),OFFSET(INDIRECT("'"&amp;'DATA for charts'!S$5&amp;"'!$e1"),$A213-1,0),NA())</f>
        <v>#N/A</v>
      </c>
      <c r="T213" s="22" t="e">
        <f t="shared" ca="1" si="326"/>
        <v>#N/A</v>
      </c>
      <c r="U213" s="22" t="e">
        <f t="shared" ca="1" si="327"/>
        <v>#N/A</v>
      </c>
      <c r="V213" s="22" t="e">
        <f t="shared" ca="1" si="328"/>
        <v>#N/A</v>
      </c>
      <c r="W213" s="20"/>
      <c r="X213" s="149" t="s">
        <v>30</v>
      </c>
      <c r="Y213" s="20"/>
      <c r="Z213" s="20"/>
      <c r="AA213" s="20"/>
      <c r="AB213" s="20"/>
      <c r="AC213" s="20"/>
      <c r="AD213" s="20"/>
      <c r="AE213" s="20"/>
      <c r="AF213" s="20"/>
      <c r="AG213" s="20"/>
      <c r="AH213" s="20"/>
      <c r="AI213" s="20"/>
      <c r="AJ213" s="20"/>
      <c r="AK213" s="20"/>
      <c r="AL213" s="20"/>
      <c r="AM213" s="20"/>
      <c r="AN213" s="20"/>
      <c r="AO213" s="20"/>
      <c r="AP213" s="20"/>
      <c r="AQ213" s="20"/>
    </row>
    <row r="214" spans="1:43" s="1" customFormat="1" ht="63.75">
      <c r="A214" s="220">
        <f t="shared" si="329"/>
        <v>84</v>
      </c>
      <c r="B214" s="148" t="s">
        <v>386</v>
      </c>
      <c r="C214" s="24">
        <f ca="1">IF(ISNUMBER(OFFSET(INDIRECT("'"&amp;'DATA for charts'!C$5&amp;"'!$e1"),$A214-1,0)),OFFSET(INDIRECT("'"&amp;'DATA for charts'!C$5&amp;"'!$e1"),$A214-1,0),NA())</f>
        <v>2.968</v>
      </c>
      <c r="D214" s="24">
        <f ca="1">IF(ISNUMBER(OFFSET(INDIRECT("'"&amp;'DATA for charts'!D$5&amp;"'!$e1"),$A214-1,0)),OFFSET(INDIRECT("'"&amp;'DATA for charts'!D$5&amp;"'!$e1"),$A214-1,0),NA())</f>
        <v>2.5369679999999999</v>
      </c>
      <c r="E214" s="24">
        <f ca="1">IF(ISNUMBER(OFFSET(INDIRECT("'"&amp;'DATA for charts'!E$5&amp;"'!$e1"),$A214-1,0)),OFFSET(INDIRECT("'"&amp;'DATA for charts'!E$5&amp;"'!$e1"),$A214-1,0),NA())</f>
        <v>2.5489999999999999</v>
      </c>
      <c r="F214" s="24">
        <f ca="1">IF(ISNUMBER(OFFSET(INDIRECT("'"&amp;'DATA for charts'!F$5&amp;"'!$e1"),$A214-1,0)),OFFSET(INDIRECT("'"&amp;'DATA for charts'!F$5&amp;"'!$e1"),$A214-1,0),NA())</f>
        <v>2.7848982775920277</v>
      </c>
      <c r="G214" s="24">
        <f ca="1">IF(ISNUMBER(OFFSET(INDIRECT("'"&amp;'DATA for charts'!G$5&amp;"'!$e1"),$A214-1,0)),OFFSET(INDIRECT("'"&amp;'DATA for charts'!G$5&amp;"'!$e1"),$A214-1,0),NA())</f>
        <v>2.7650000000000001</v>
      </c>
      <c r="H214" s="24">
        <f ca="1">IF(ISNUMBER(OFFSET(INDIRECT("'"&amp;'DATA for charts'!H$5&amp;"'!$e1"),$A214-1,0)),OFFSET(INDIRECT("'"&amp;'DATA for charts'!H$5&amp;"'!$e1"),$A214-1,0),NA())</f>
        <v>2.9004143524169899</v>
      </c>
      <c r="I214" s="24" t="e">
        <f ca="1">IF(ISNUMBER(OFFSET(INDIRECT("'"&amp;'DATA for charts'!I$5&amp;"'!$e1"),$A214-1,0)),OFFSET(INDIRECT("'"&amp;'DATA for charts'!I$5&amp;"'!$e1"),$A214-1,0),NA())</f>
        <v>#N/A</v>
      </c>
      <c r="J214" s="24" t="e">
        <f ca="1">IF(ISNUMBER(OFFSET(INDIRECT("'"&amp;'DATA for charts'!J$5&amp;"'!$e1"),$A214-1,0)),OFFSET(INDIRECT("'"&amp;'DATA for charts'!J$5&amp;"'!$e1"),$A214-1,0),NA())</f>
        <v>#N/A</v>
      </c>
      <c r="K214" s="24" t="e">
        <f ca="1">IF(ISNUMBER(OFFSET(INDIRECT("'"&amp;'DATA for charts'!K$5&amp;"'!$e1"),$A214-1,0)),OFFSET(INDIRECT("'"&amp;'DATA for charts'!K$5&amp;"'!$e1"),$A214-1,0),NA())</f>
        <v>#N/A</v>
      </c>
      <c r="L214" s="24" t="e">
        <f ca="1">IF(ISNUMBER(OFFSET(INDIRECT("'"&amp;'DATA for charts'!L$5&amp;"'!$e1"),$A214-1,0)),OFFSET(INDIRECT("'"&amp;'DATA for charts'!L$5&amp;"'!$e1"),$A214-1,0),NA())</f>
        <v>#N/A</v>
      </c>
      <c r="M214" s="24" t="e">
        <f ca="1">IF(ISNUMBER(OFFSET(INDIRECT("'"&amp;'DATA for charts'!M$5&amp;"'!$e1"),$A214-1,0)),OFFSET(INDIRECT("'"&amp;'DATA for charts'!M$5&amp;"'!$e1"),$A214-1,0),NA())</f>
        <v>#N/A</v>
      </c>
      <c r="N214" s="24" t="e">
        <f ca="1">IF(ISNUMBER(OFFSET(INDIRECT("'"&amp;'DATA for charts'!N$5&amp;"'!$e1"),$A214-1,0)),OFFSET(INDIRECT("'"&amp;'DATA for charts'!N$5&amp;"'!$e1"),$A214-1,0),NA())</f>
        <v>#N/A</v>
      </c>
      <c r="O214" s="24" t="e">
        <f ca="1">IF(ISNUMBER(OFFSET(INDIRECT("'"&amp;'DATA for charts'!O$5&amp;"'!$e1"),$A214-1,0)),OFFSET(INDIRECT("'"&amp;'DATA for charts'!O$5&amp;"'!$e1"),$A214-1,0),NA())</f>
        <v>#N/A</v>
      </c>
      <c r="P214" s="24" t="e">
        <f ca="1">IF(ISNUMBER(OFFSET(INDIRECT("'"&amp;'DATA for charts'!P$5&amp;"'!$e1"),$A214-1,0)),OFFSET(INDIRECT("'"&amp;'DATA for charts'!P$5&amp;"'!$e1"),$A214-1,0),NA())</f>
        <v>#N/A</v>
      </c>
      <c r="Q214" s="24" t="e">
        <f ca="1">IF(ISNUMBER(OFFSET(INDIRECT("'"&amp;'DATA for charts'!Q$5&amp;"'!$e1"),$A214-1,0)),OFFSET(INDIRECT("'"&amp;'DATA for charts'!Q$5&amp;"'!$e1"),$A214-1,0),NA())</f>
        <v>#N/A</v>
      </c>
      <c r="R214" s="24" t="e">
        <f ca="1">IF(ISNUMBER(OFFSET(INDIRECT("'"&amp;'DATA for charts'!R$5&amp;"'!$e1"),$A214-1,0)),OFFSET(INDIRECT("'"&amp;'DATA for charts'!R$5&amp;"'!$e1"),$A214-1,0),NA())</f>
        <v>#N/A</v>
      </c>
      <c r="S214" s="24" t="e">
        <f ca="1">IF(ISNUMBER(OFFSET(INDIRECT("'"&amp;'DATA for charts'!S$5&amp;"'!$e1"),$A214-1,0)),OFFSET(INDIRECT("'"&amp;'DATA for charts'!S$5&amp;"'!$e1"),$A214-1,0),NA())</f>
        <v>#N/A</v>
      </c>
      <c r="T214" s="22" t="e">
        <f t="shared" ca="1" si="326"/>
        <v>#N/A</v>
      </c>
      <c r="U214" s="22" t="e">
        <f t="shared" ca="1" si="327"/>
        <v>#N/A</v>
      </c>
      <c r="V214" s="22" t="e">
        <f t="shared" ca="1" si="328"/>
        <v>#N/A</v>
      </c>
      <c r="W214" s="20"/>
      <c r="X214" s="146"/>
      <c r="Y214" s="22" t="str">
        <f t="shared" ref="Y214" ca="1" si="330">C$8</f>
        <v>BSIMAC</v>
      </c>
      <c r="Z214" s="22" t="str">
        <f t="shared" ref="Z214" ca="1" si="331">D$8</f>
        <v>CSE</v>
      </c>
      <c r="AA214" s="22" t="str">
        <f t="shared" ref="AA214" ca="1" si="332">E$8</f>
        <v>DeST</v>
      </c>
      <c r="AB214" s="22" t="str">
        <f t="shared" ref="AB214" ca="1" si="333">F$8</f>
        <v>EnergyPlus</v>
      </c>
      <c r="AC214" s="22" t="str">
        <f t="shared" ref="AC214" ca="1" si="334">G$8</f>
        <v>ESP-r</v>
      </c>
      <c r="AD214" s="22" t="str">
        <f t="shared" ref="AD214" ca="1" si="335">H$8</f>
        <v>TRNSYS</v>
      </c>
      <c r="AE214" s="22" t="str">
        <f t="shared" ref="AE214" ca="1" si="336">I$8</f>
        <v>TestSpec-Alt</v>
      </c>
      <c r="AF214" s="22">
        <f t="shared" ref="AF214" ca="1" si="337">J$8</f>
        <v>0</v>
      </c>
      <c r="AG214" s="22">
        <f t="shared" ref="AG214" ca="1" si="338">K$8</f>
        <v>0</v>
      </c>
      <c r="AH214" s="22">
        <f t="shared" ref="AH214" ca="1" si="339">L$8</f>
        <v>0</v>
      </c>
      <c r="AI214" s="22">
        <f t="shared" ref="AI214" ca="1" si="340">M$8</f>
        <v>0</v>
      </c>
      <c r="AJ214" s="22">
        <f t="shared" ref="AJ214" ca="1" si="341">N$8</f>
        <v>0</v>
      </c>
      <c r="AK214" s="22">
        <f t="shared" ref="AK214" ca="1" si="342">O$8</f>
        <v>0</v>
      </c>
      <c r="AL214" s="22">
        <f t="shared" ref="AL214" ca="1" si="343">P$8</f>
        <v>0</v>
      </c>
      <c r="AM214" s="22">
        <f t="shared" ref="AM214" ca="1" si="344">Q$8</f>
        <v>0</v>
      </c>
      <c r="AN214" s="22">
        <f t="shared" ref="AN214" ca="1" si="345">R$8</f>
        <v>0</v>
      </c>
      <c r="AO214" s="22" t="str">
        <f t="shared" ref="AO214" ca="1" si="346">S$8</f>
        <v>Tested Prg</v>
      </c>
      <c r="AP214" s="20"/>
      <c r="AQ214" s="20"/>
    </row>
    <row r="215" spans="1:43" s="1" customFormat="1" ht="63.75">
      <c r="A215" s="220">
        <f t="shared" si="329"/>
        <v>85</v>
      </c>
      <c r="B215" s="148" t="s">
        <v>387</v>
      </c>
      <c r="C215" s="24">
        <f ca="1">IF(ISNUMBER(OFFSET(INDIRECT("'"&amp;'DATA for charts'!C$5&amp;"'!$e1"),$A215-1,0)),OFFSET(INDIRECT("'"&amp;'DATA for charts'!C$5&amp;"'!$e1"),$A215-1,0),NA())</f>
        <v>3.8820000000000001</v>
      </c>
      <c r="D215" s="24">
        <f ca="1">IF(ISNUMBER(OFFSET(INDIRECT("'"&amp;'DATA for charts'!D$5&amp;"'!$e1"),$A215-1,0)),OFFSET(INDIRECT("'"&amp;'DATA for charts'!D$5&amp;"'!$e1"),$A215-1,0),NA())</f>
        <v>3.051914</v>
      </c>
      <c r="E215" s="24">
        <f ca="1">IF(ISNUMBER(OFFSET(INDIRECT("'"&amp;'DATA for charts'!E$5&amp;"'!$e1"),$A215-1,0)),OFFSET(INDIRECT("'"&amp;'DATA for charts'!E$5&amp;"'!$e1"),$A215-1,0),NA())</f>
        <v>3.6589999999999998</v>
      </c>
      <c r="F215" s="24">
        <f ca="1">IF(ISNUMBER(OFFSET(INDIRECT("'"&amp;'DATA for charts'!F$5&amp;"'!$e1"),$A215-1,0)),OFFSET(INDIRECT("'"&amp;'DATA for charts'!F$5&amp;"'!$e1"),$A215-1,0),NA())</f>
        <v>3.1427690671963608</v>
      </c>
      <c r="G215" s="24">
        <f ca="1">IF(ISNUMBER(OFFSET(INDIRECT("'"&amp;'DATA for charts'!G$5&amp;"'!$e1"),$A215-1,0)),OFFSET(INDIRECT("'"&amp;'DATA for charts'!G$5&amp;"'!$e1"),$A215-1,0),NA())</f>
        <v>3.1219999999999999</v>
      </c>
      <c r="H215" s="24">
        <f ca="1">IF(ISNUMBER(OFFSET(INDIRECT("'"&amp;'DATA for charts'!H$5&amp;"'!$e1"),$A215-1,0)),OFFSET(INDIRECT("'"&amp;'DATA for charts'!H$5&amp;"'!$e1"),$A215-1,0),NA())</f>
        <v>3.4048239898681598</v>
      </c>
      <c r="I215" s="24" t="e">
        <f ca="1">IF(ISNUMBER(OFFSET(INDIRECT("'"&amp;'DATA for charts'!I$5&amp;"'!$e1"),$A215-1,0)),OFFSET(INDIRECT("'"&amp;'DATA for charts'!I$5&amp;"'!$e1"),$A215-1,0),NA())</f>
        <v>#N/A</v>
      </c>
      <c r="J215" s="24" t="e">
        <f ca="1">IF(ISNUMBER(OFFSET(INDIRECT("'"&amp;'DATA for charts'!J$5&amp;"'!$e1"),$A215-1,0)),OFFSET(INDIRECT("'"&amp;'DATA for charts'!J$5&amp;"'!$e1"),$A215-1,0),NA())</f>
        <v>#N/A</v>
      </c>
      <c r="K215" s="24" t="e">
        <f ca="1">IF(ISNUMBER(OFFSET(INDIRECT("'"&amp;'DATA for charts'!K$5&amp;"'!$e1"),$A215-1,0)),OFFSET(INDIRECT("'"&amp;'DATA for charts'!K$5&amp;"'!$e1"),$A215-1,0),NA())</f>
        <v>#N/A</v>
      </c>
      <c r="L215" s="24" t="e">
        <f ca="1">IF(ISNUMBER(OFFSET(INDIRECT("'"&amp;'DATA for charts'!L$5&amp;"'!$e1"),$A215-1,0)),OFFSET(INDIRECT("'"&amp;'DATA for charts'!L$5&amp;"'!$e1"),$A215-1,0),NA())</f>
        <v>#N/A</v>
      </c>
      <c r="M215" s="24" t="e">
        <f ca="1">IF(ISNUMBER(OFFSET(INDIRECT("'"&amp;'DATA for charts'!M$5&amp;"'!$e1"),$A215-1,0)),OFFSET(INDIRECT("'"&amp;'DATA for charts'!M$5&amp;"'!$e1"),$A215-1,0),NA())</f>
        <v>#N/A</v>
      </c>
      <c r="N215" s="24" t="e">
        <f ca="1">IF(ISNUMBER(OFFSET(INDIRECT("'"&amp;'DATA for charts'!N$5&amp;"'!$e1"),$A215-1,0)),OFFSET(INDIRECT("'"&amp;'DATA for charts'!N$5&amp;"'!$e1"),$A215-1,0),NA())</f>
        <v>#N/A</v>
      </c>
      <c r="O215" s="24" t="e">
        <f ca="1">IF(ISNUMBER(OFFSET(INDIRECT("'"&amp;'DATA for charts'!O$5&amp;"'!$e1"),$A215-1,0)),OFFSET(INDIRECT("'"&amp;'DATA for charts'!O$5&amp;"'!$e1"),$A215-1,0),NA())</f>
        <v>#N/A</v>
      </c>
      <c r="P215" s="24" t="e">
        <f ca="1">IF(ISNUMBER(OFFSET(INDIRECT("'"&amp;'DATA for charts'!P$5&amp;"'!$e1"),$A215-1,0)),OFFSET(INDIRECT("'"&amp;'DATA for charts'!P$5&amp;"'!$e1"),$A215-1,0),NA())</f>
        <v>#N/A</v>
      </c>
      <c r="Q215" s="24" t="e">
        <f ca="1">IF(ISNUMBER(OFFSET(INDIRECT("'"&amp;'DATA for charts'!Q$5&amp;"'!$e1"),$A215-1,0)),OFFSET(INDIRECT("'"&amp;'DATA for charts'!Q$5&amp;"'!$e1"),$A215-1,0),NA())</f>
        <v>#N/A</v>
      </c>
      <c r="R215" s="24" t="e">
        <f ca="1">IF(ISNUMBER(OFFSET(INDIRECT("'"&amp;'DATA for charts'!R$5&amp;"'!$e1"),$A215-1,0)),OFFSET(INDIRECT("'"&amp;'DATA for charts'!R$5&amp;"'!$e1"),$A215-1,0),NA())</f>
        <v>#N/A</v>
      </c>
      <c r="S215" s="24" t="e">
        <f ca="1">IF(ISNUMBER(OFFSET(INDIRECT("'"&amp;'DATA for charts'!S$5&amp;"'!$e1"),$A215-1,0)),OFFSET(INDIRECT("'"&amp;'DATA for charts'!S$5&amp;"'!$e1"),$A215-1,0),NA())</f>
        <v>#N/A</v>
      </c>
      <c r="T215" s="22" t="e">
        <f t="shared" ca="1" si="326"/>
        <v>#N/A</v>
      </c>
      <c r="U215" s="22" t="e">
        <f t="shared" ca="1" si="327"/>
        <v>#N/A</v>
      </c>
      <c r="V215" s="22" t="e">
        <f t="shared" ca="1" si="328"/>
        <v>#N/A</v>
      </c>
      <c r="W215" s="20"/>
      <c r="X215" s="149" t="s">
        <v>24</v>
      </c>
      <c r="Y215" s="22" t="str">
        <f ca="1">C$7</f>
        <v/>
      </c>
      <c r="Z215" s="22" t="str">
        <f t="shared" ref="Z215:AO215" ca="1" si="347">D$7</f>
        <v/>
      </c>
      <c r="AA215" s="22" t="str">
        <f t="shared" ca="1" si="347"/>
        <v/>
      </c>
      <c r="AB215" s="22" t="str">
        <f t="shared" ca="1" si="347"/>
        <v/>
      </c>
      <c r="AC215" s="22" t="str">
        <f t="shared" ca="1" si="347"/>
        <v/>
      </c>
      <c r="AD215" s="22" t="str">
        <f t="shared" ca="1" si="347"/>
        <v/>
      </c>
      <c r="AE215" s="22" t="str">
        <f t="shared" ca="1" si="347"/>
        <v/>
      </c>
      <c r="AF215" s="22" t="str">
        <f t="shared" ca="1" si="347"/>
        <v/>
      </c>
      <c r="AG215" s="22" t="str">
        <f t="shared" ref="AG215" ca="1" si="348">K$7</f>
        <v/>
      </c>
      <c r="AH215" s="22" t="str">
        <f t="shared" ref="AH215" ca="1" si="349">L$7</f>
        <v/>
      </c>
      <c r="AI215" s="22" t="str">
        <f t="shared" ref="AI215" ca="1" si="350">M$7</f>
        <v/>
      </c>
      <c r="AJ215" s="22" t="str">
        <f t="shared" ref="AJ215" ca="1" si="351">N$7</f>
        <v/>
      </c>
      <c r="AK215" s="22" t="str">
        <f t="shared" ref="AK215" ca="1" si="352">O$7</f>
        <v/>
      </c>
      <c r="AL215" s="22" t="str">
        <f t="shared" ref="AL215" ca="1" si="353">P$7</f>
        <v/>
      </c>
      <c r="AM215" s="22" t="str">
        <f t="shared" ref="AM215" ca="1" si="354">Q$7</f>
        <v/>
      </c>
      <c r="AN215" s="22" t="str">
        <f t="shared" ref="AN215" ca="1" si="355">R$7</f>
        <v/>
      </c>
      <c r="AO215" s="22" t="str">
        <f t="shared" ca="1" si="347"/>
        <v/>
      </c>
      <c r="AP215" s="20" t="s">
        <v>22</v>
      </c>
      <c r="AQ215" s="20" t="s">
        <v>23</v>
      </c>
    </row>
    <row r="216" spans="1:43" s="1" customFormat="1" ht="51">
      <c r="A216" s="220">
        <f t="shared" si="329"/>
        <v>86</v>
      </c>
      <c r="B216" s="148" t="s">
        <v>388</v>
      </c>
      <c r="C216" s="24">
        <f ca="1">IF(ISNUMBER(OFFSET(INDIRECT("'"&amp;'DATA for charts'!C$5&amp;"'!$e1"),$A216-1,0)),OFFSET(INDIRECT("'"&amp;'DATA for charts'!C$5&amp;"'!$e1"),$A216-1,0),NA())</f>
        <v>0</v>
      </c>
      <c r="D216" s="24">
        <f ca="1">IF(ISNUMBER(OFFSET(INDIRECT("'"&amp;'DATA for charts'!D$5&amp;"'!$e1"),$A216-1,0)),OFFSET(INDIRECT("'"&amp;'DATA for charts'!D$5&amp;"'!$e1"),$A216-1,0),NA())</f>
        <v>0</v>
      </c>
      <c r="E216" s="24">
        <f ca="1">IF(ISNUMBER(OFFSET(INDIRECT("'"&amp;'DATA for charts'!E$5&amp;"'!$e1"),$A216-1,0)),OFFSET(INDIRECT("'"&amp;'DATA for charts'!E$5&amp;"'!$e1"),$A216-1,0),NA())</f>
        <v>0</v>
      </c>
      <c r="F216" s="24">
        <f ca="1">IF(ISNUMBER(OFFSET(INDIRECT("'"&amp;'DATA for charts'!F$5&amp;"'!$e1"),$A216-1,0)),OFFSET(INDIRECT("'"&amp;'DATA for charts'!F$5&amp;"'!$e1"),$A216-1,0),NA())</f>
        <v>0</v>
      </c>
      <c r="G216" s="24">
        <f ca="1">IF(ISNUMBER(OFFSET(INDIRECT("'"&amp;'DATA for charts'!G$5&amp;"'!$e1"),$A216-1,0)),OFFSET(INDIRECT("'"&amp;'DATA for charts'!G$5&amp;"'!$e1"),$A216-1,0),NA())</f>
        <v>0</v>
      </c>
      <c r="H216" s="24">
        <f ca="1">IF(ISNUMBER(OFFSET(INDIRECT("'"&amp;'DATA for charts'!H$5&amp;"'!$e1"),$A216-1,0)),OFFSET(INDIRECT("'"&amp;'DATA for charts'!H$5&amp;"'!$e1"),$A216-1,0),NA())</f>
        <v>0</v>
      </c>
      <c r="I216" s="24" t="e">
        <f ca="1">IF(ISNUMBER(OFFSET(INDIRECT("'"&amp;'DATA for charts'!I$5&amp;"'!$e1"),$A216-1,0)),OFFSET(INDIRECT("'"&amp;'DATA for charts'!I$5&amp;"'!$e1"),$A216-1,0),NA())</f>
        <v>#N/A</v>
      </c>
      <c r="J216" s="24" t="e">
        <f ca="1">IF(ISNUMBER(OFFSET(INDIRECT("'"&amp;'DATA for charts'!J$5&amp;"'!$e1"),$A216-1,0)),OFFSET(INDIRECT("'"&amp;'DATA for charts'!J$5&amp;"'!$e1"),$A216-1,0),NA())</f>
        <v>#N/A</v>
      </c>
      <c r="K216" s="24" t="e">
        <f ca="1">IF(ISNUMBER(OFFSET(INDIRECT("'"&amp;'DATA for charts'!K$5&amp;"'!$e1"),$A216-1,0)),OFFSET(INDIRECT("'"&amp;'DATA for charts'!K$5&amp;"'!$e1"),$A216-1,0),NA())</f>
        <v>#N/A</v>
      </c>
      <c r="L216" s="24" t="e">
        <f ca="1">IF(ISNUMBER(OFFSET(INDIRECT("'"&amp;'DATA for charts'!L$5&amp;"'!$e1"),$A216-1,0)),OFFSET(INDIRECT("'"&amp;'DATA for charts'!L$5&amp;"'!$e1"),$A216-1,0),NA())</f>
        <v>#N/A</v>
      </c>
      <c r="M216" s="24" t="e">
        <f ca="1">IF(ISNUMBER(OFFSET(INDIRECT("'"&amp;'DATA for charts'!M$5&amp;"'!$e1"),$A216-1,0)),OFFSET(INDIRECT("'"&amp;'DATA for charts'!M$5&amp;"'!$e1"),$A216-1,0),NA())</f>
        <v>#N/A</v>
      </c>
      <c r="N216" s="24" t="e">
        <f ca="1">IF(ISNUMBER(OFFSET(INDIRECT("'"&amp;'DATA for charts'!N$5&amp;"'!$e1"),$A216-1,0)),OFFSET(INDIRECT("'"&amp;'DATA for charts'!N$5&amp;"'!$e1"),$A216-1,0),NA())</f>
        <v>#N/A</v>
      </c>
      <c r="O216" s="24" t="e">
        <f ca="1">IF(ISNUMBER(OFFSET(INDIRECT("'"&amp;'DATA for charts'!O$5&amp;"'!$e1"),$A216-1,0)),OFFSET(INDIRECT("'"&amp;'DATA for charts'!O$5&amp;"'!$e1"),$A216-1,0),NA())</f>
        <v>#N/A</v>
      </c>
      <c r="P216" s="24" t="e">
        <f ca="1">IF(ISNUMBER(OFFSET(INDIRECT("'"&amp;'DATA for charts'!P$5&amp;"'!$e1"),$A216-1,0)),OFFSET(INDIRECT("'"&amp;'DATA for charts'!P$5&amp;"'!$e1"),$A216-1,0),NA())</f>
        <v>#N/A</v>
      </c>
      <c r="Q216" s="24" t="e">
        <f ca="1">IF(ISNUMBER(OFFSET(INDIRECT("'"&amp;'DATA for charts'!Q$5&amp;"'!$e1"),$A216-1,0)),OFFSET(INDIRECT("'"&amp;'DATA for charts'!Q$5&amp;"'!$e1"),$A216-1,0),NA())</f>
        <v>#N/A</v>
      </c>
      <c r="R216" s="24" t="e">
        <f ca="1">IF(ISNUMBER(OFFSET(INDIRECT("'"&amp;'DATA for charts'!R$5&amp;"'!$e1"),$A216-1,0)),OFFSET(INDIRECT("'"&amp;'DATA for charts'!R$5&amp;"'!$e1"),$A216-1,0),NA())</f>
        <v>#N/A</v>
      </c>
      <c r="S216" s="24" t="e">
        <f ca="1">IF(ISNUMBER(OFFSET(INDIRECT("'"&amp;'DATA for charts'!S$5&amp;"'!$e1"),$A216-1,0)),OFFSET(INDIRECT("'"&amp;'DATA for charts'!S$5&amp;"'!$e1"),$A216-1,0),NA())</f>
        <v>#N/A</v>
      </c>
      <c r="T216" s="22" t="e">
        <f t="shared" ca="1" si="326"/>
        <v>#N/A</v>
      </c>
      <c r="U216" s="22" t="e">
        <f t="shared" ca="1" si="327"/>
        <v>#N/A</v>
      </c>
      <c r="V216" s="22" t="e">
        <f t="shared" ca="1" si="328"/>
        <v>#N/A</v>
      </c>
      <c r="W216" s="20"/>
      <c r="X216" s="148" t="s">
        <v>420</v>
      </c>
      <c r="Y216" s="24">
        <f t="shared" ref="Y216:AH217" ca="1" si="356">IF(AND(ISNUMBER(C153),ISNUMBER(C152)),C153-C152,NA())</f>
        <v>0.127</v>
      </c>
      <c r="Z216" s="24">
        <f t="shared" ca="1" si="356"/>
        <v>0.19471199504605896</v>
      </c>
      <c r="AA216" s="24">
        <f t="shared" ca="1" si="356"/>
        <v>0.20699999999999996</v>
      </c>
      <c r="AB216" s="24">
        <f t="shared" ca="1" si="356"/>
        <v>0.20256111577895919</v>
      </c>
      <c r="AC216" s="24">
        <f t="shared" ca="1" si="356"/>
        <v>0.18940000000000001</v>
      </c>
      <c r="AD216" s="24">
        <f t="shared" ca="1" si="356"/>
        <v>0.19690999999999992</v>
      </c>
      <c r="AE216" s="24" t="e">
        <f t="shared" ca="1" si="356"/>
        <v>#N/A</v>
      </c>
      <c r="AF216" s="24" t="e">
        <f t="shared" ca="1" si="356"/>
        <v>#N/A</v>
      </c>
      <c r="AG216" s="24" t="e">
        <f t="shared" ca="1" si="356"/>
        <v>#N/A</v>
      </c>
      <c r="AH216" s="24" t="e">
        <f t="shared" ca="1" si="356"/>
        <v>#N/A</v>
      </c>
      <c r="AI216" s="24" t="e">
        <f t="shared" ref="AI216:AO217" ca="1" si="357">IF(AND(ISNUMBER(M153),ISNUMBER(M152)),M153-M152,NA())</f>
        <v>#N/A</v>
      </c>
      <c r="AJ216" s="24" t="e">
        <f t="shared" ca="1" si="357"/>
        <v>#N/A</v>
      </c>
      <c r="AK216" s="24" t="e">
        <f t="shared" ca="1" si="357"/>
        <v>#N/A</v>
      </c>
      <c r="AL216" s="24" t="e">
        <f t="shared" ca="1" si="357"/>
        <v>#N/A</v>
      </c>
      <c r="AM216" s="24" t="e">
        <f t="shared" ca="1" si="357"/>
        <v>#N/A</v>
      </c>
      <c r="AN216" s="24" t="e">
        <f t="shared" ca="1" si="357"/>
        <v>#N/A</v>
      </c>
      <c r="AO216" s="24" t="e">
        <f t="shared" ca="1" si="357"/>
        <v>#N/A</v>
      </c>
      <c r="AP216" s="24" t="e">
        <f ca="1">MIN(Y216:AN216)</f>
        <v>#N/A</v>
      </c>
      <c r="AQ216" s="24" t="e">
        <f ca="1">MAX(Y216:AN216)</f>
        <v>#N/A</v>
      </c>
    </row>
    <row r="217" spans="1:43" s="1" customFormat="1" ht="51">
      <c r="A217" s="220">
        <f t="shared" si="329"/>
        <v>87</v>
      </c>
      <c r="B217" s="148" t="s">
        <v>389</v>
      </c>
      <c r="C217" s="24" t="e">
        <f ca="1">IF(ISNUMBER(OFFSET(INDIRECT("'"&amp;'DATA for charts'!C$5&amp;"'!$e1"),$A217-1,0)),OFFSET(INDIRECT("'"&amp;'DATA for charts'!C$5&amp;"'!$e1"),$A217-1,0),NA())</f>
        <v>#N/A</v>
      </c>
      <c r="D217" s="24">
        <f ca="1">IF(ISNUMBER(OFFSET(INDIRECT("'"&amp;'DATA for charts'!D$5&amp;"'!$e1"),$A217-1,0)),OFFSET(INDIRECT("'"&amp;'DATA for charts'!D$5&amp;"'!$e1"),$A217-1,0),NA())</f>
        <v>2.1320350000000001</v>
      </c>
      <c r="E217" s="24">
        <f ca="1">IF(ISNUMBER(OFFSET(INDIRECT("'"&amp;'DATA for charts'!E$5&amp;"'!$e1"),$A217-1,0)),OFFSET(INDIRECT("'"&amp;'DATA for charts'!E$5&amp;"'!$e1"),$A217-1,0),NA())</f>
        <v>2.085</v>
      </c>
      <c r="F217" s="24">
        <f ca="1">IF(ISNUMBER(OFFSET(INDIRECT("'"&amp;'DATA for charts'!F$5&amp;"'!$e1"),$A217-1,0)),OFFSET(INDIRECT("'"&amp;'DATA for charts'!F$5&amp;"'!$e1"),$A217-1,0),NA())</f>
        <v>2.2593649985640587</v>
      </c>
      <c r="G217" s="24">
        <f ca="1">IF(ISNUMBER(OFFSET(INDIRECT("'"&amp;'DATA for charts'!G$5&amp;"'!$e1"),$A217-1,0)),OFFSET(INDIRECT("'"&amp;'DATA for charts'!G$5&amp;"'!$e1"),$A217-1,0),NA())</f>
        <v>2.2010000000000001</v>
      </c>
      <c r="H217" s="24">
        <f ca="1">IF(ISNUMBER(OFFSET(INDIRECT("'"&amp;'DATA for charts'!H$5&amp;"'!$e1"),$A217-1,0)),OFFSET(INDIRECT("'"&amp;'DATA for charts'!H$5&amp;"'!$e1"),$A217-1,0),NA())</f>
        <v>2.3004019216716798</v>
      </c>
      <c r="I217" s="24" t="e">
        <f ca="1">IF(ISNUMBER(OFFSET(INDIRECT("'"&amp;'DATA for charts'!I$5&amp;"'!$e1"),$A217-1,0)),OFFSET(INDIRECT("'"&amp;'DATA for charts'!I$5&amp;"'!$e1"),$A217-1,0),NA())</f>
        <v>#N/A</v>
      </c>
      <c r="J217" s="24" t="e">
        <f ca="1">IF(ISNUMBER(OFFSET(INDIRECT("'"&amp;'DATA for charts'!J$5&amp;"'!$e1"),$A217-1,0)),OFFSET(INDIRECT("'"&amp;'DATA for charts'!J$5&amp;"'!$e1"),$A217-1,0),NA())</f>
        <v>#N/A</v>
      </c>
      <c r="K217" s="24" t="e">
        <f ca="1">IF(ISNUMBER(OFFSET(INDIRECT("'"&amp;'DATA for charts'!K$5&amp;"'!$e1"),$A217-1,0)),OFFSET(INDIRECT("'"&amp;'DATA for charts'!K$5&amp;"'!$e1"),$A217-1,0),NA())</f>
        <v>#N/A</v>
      </c>
      <c r="L217" s="24" t="e">
        <f ca="1">IF(ISNUMBER(OFFSET(INDIRECT("'"&amp;'DATA for charts'!L$5&amp;"'!$e1"),$A217-1,0)),OFFSET(INDIRECT("'"&amp;'DATA for charts'!L$5&amp;"'!$e1"),$A217-1,0),NA())</f>
        <v>#N/A</v>
      </c>
      <c r="M217" s="24" t="e">
        <f ca="1">IF(ISNUMBER(OFFSET(INDIRECT("'"&amp;'DATA for charts'!M$5&amp;"'!$e1"),$A217-1,0)),OFFSET(INDIRECT("'"&amp;'DATA for charts'!M$5&amp;"'!$e1"),$A217-1,0),NA())</f>
        <v>#N/A</v>
      </c>
      <c r="N217" s="24" t="e">
        <f ca="1">IF(ISNUMBER(OFFSET(INDIRECT("'"&amp;'DATA for charts'!N$5&amp;"'!$e1"),$A217-1,0)),OFFSET(INDIRECT("'"&amp;'DATA for charts'!N$5&amp;"'!$e1"),$A217-1,0),NA())</f>
        <v>#N/A</v>
      </c>
      <c r="O217" s="24" t="e">
        <f ca="1">IF(ISNUMBER(OFFSET(INDIRECT("'"&amp;'DATA for charts'!O$5&amp;"'!$e1"),$A217-1,0)),OFFSET(INDIRECT("'"&amp;'DATA for charts'!O$5&amp;"'!$e1"),$A217-1,0),NA())</f>
        <v>#N/A</v>
      </c>
      <c r="P217" s="24" t="e">
        <f ca="1">IF(ISNUMBER(OFFSET(INDIRECT("'"&amp;'DATA for charts'!P$5&amp;"'!$e1"),$A217-1,0)),OFFSET(INDIRECT("'"&amp;'DATA for charts'!P$5&amp;"'!$e1"),$A217-1,0),NA())</f>
        <v>#N/A</v>
      </c>
      <c r="Q217" s="24" t="e">
        <f ca="1">IF(ISNUMBER(OFFSET(INDIRECT("'"&amp;'DATA for charts'!Q$5&amp;"'!$e1"),$A217-1,0)),OFFSET(INDIRECT("'"&amp;'DATA for charts'!Q$5&amp;"'!$e1"),$A217-1,0),NA())</f>
        <v>#N/A</v>
      </c>
      <c r="R217" s="24" t="e">
        <f ca="1">IF(ISNUMBER(OFFSET(INDIRECT("'"&amp;'DATA for charts'!R$5&amp;"'!$e1"),$A217-1,0)),OFFSET(INDIRECT("'"&amp;'DATA for charts'!R$5&amp;"'!$e1"),$A217-1,0),NA())</f>
        <v>#N/A</v>
      </c>
      <c r="S217" s="24" t="e">
        <f ca="1">IF(ISNUMBER(OFFSET(INDIRECT("'"&amp;'DATA for charts'!S$5&amp;"'!$e1"),$A217-1,0)),OFFSET(INDIRECT("'"&amp;'DATA for charts'!S$5&amp;"'!$e1"),$A217-1,0),NA())</f>
        <v>#N/A</v>
      </c>
      <c r="T217" s="22" t="e">
        <f t="shared" ca="1" si="326"/>
        <v>#N/A</v>
      </c>
      <c r="U217" s="22" t="e">
        <f t="shared" ca="1" si="327"/>
        <v>#N/A</v>
      </c>
      <c r="V217" s="22" t="e">
        <f t="shared" ca="1" si="328"/>
        <v>#N/A</v>
      </c>
      <c r="W217" s="20"/>
      <c r="X217" s="148" t="s">
        <v>434</v>
      </c>
      <c r="Y217" s="24">
        <f t="shared" ca="1" si="356"/>
        <v>-0.15100000000000002</v>
      </c>
      <c r="Z217" s="24">
        <f t="shared" ca="1" si="356"/>
        <v>-0.2971687058399709</v>
      </c>
      <c r="AA217" s="24">
        <f t="shared" ca="1" si="356"/>
        <v>-0.33899999999999997</v>
      </c>
      <c r="AB217" s="24">
        <f t="shared" ca="1" si="356"/>
        <v>-0.25418377793665525</v>
      </c>
      <c r="AC217" s="24">
        <f t="shared" ca="1" si="356"/>
        <v>-0.28190000000000004</v>
      </c>
      <c r="AD217" s="24">
        <f t="shared" ca="1" si="356"/>
        <v>-0.32926099999999991</v>
      </c>
      <c r="AE217" s="24" t="e">
        <f t="shared" ca="1" si="356"/>
        <v>#N/A</v>
      </c>
      <c r="AF217" s="24" t="e">
        <f t="shared" ca="1" si="356"/>
        <v>#N/A</v>
      </c>
      <c r="AG217" s="24" t="e">
        <f t="shared" ca="1" si="356"/>
        <v>#N/A</v>
      </c>
      <c r="AH217" s="24" t="e">
        <f t="shared" ca="1" si="356"/>
        <v>#N/A</v>
      </c>
      <c r="AI217" s="24" t="e">
        <f t="shared" ca="1" si="357"/>
        <v>#N/A</v>
      </c>
      <c r="AJ217" s="24" t="e">
        <f t="shared" ca="1" si="357"/>
        <v>#N/A</v>
      </c>
      <c r="AK217" s="24" t="e">
        <f t="shared" ca="1" si="357"/>
        <v>#N/A</v>
      </c>
      <c r="AL217" s="24" t="e">
        <f t="shared" ca="1" si="357"/>
        <v>#N/A</v>
      </c>
      <c r="AM217" s="24" t="e">
        <f t="shared" ca="1" si="357"/>
        <v>#N/A</v>
      </c>
      <c r="AN217" s="24" t="e">
        <f t="shared" ca="1" si="357"/>
        <v>#N/A</v>
      </c>
      <c r="AO217" s="24" t="e">
        <f t="shared" ca="1" si="357"/>
        <v>#N/A</v>
      </c>
      <c r="AP217" s="24" t="e">
        <f ca="1">MIN(Y217:AN217)</f>
        <v>#N/A</v>
      </c>
      <c r="AQ217" s="24" t="e">
        <f ca="1">MAX(Y217:AN217)</f>
        <v>#N/A</v>
      </c>
    </row>
    <row r="218" spans="1:43" s="1" customFormat="1" ht="51">
      <c r="A218" s="220"/>
      <c r="B218" s="151"/>
      <c r="C218" s="24"/>
      <c r="D218" s="24"/>
      <c r="E218" s="24"/>
      <c r="F218" s="24"/>
      <c r="G218" s="24"/>
      <c r="H218" s="24"/>
      <c r="I218" s="20"/>
      <c r="J218" s="24"/>
      <c r="K218" s="24"/>
      <c r="L218" s="24"/>
      <c r="M218" s="24"/>
      <c r="N218" s="24"/>
      <c r="O218" s="24"/>
      <c r="P218" s="24"/>
      <c r="Q218" s="24"/>
      <c r="R218" s="24"/>
      <c r="S218" s="25"/>
      <c r="T218" s="23"/>
      <c r="U218" s="23"/>
      <c r="V218" s="23"/>
      <c r="W218" s="20"/>
      <c r="X218" s="148" t="s">
        <v>435</v>
      </c>
      <c r="Y218" s="24">
        <f t="shared" ref="Y218:AO218" ca="1" si="358">IF(AND(ISNUMBER(C156),ISNUMBER(C155)),C156-C155,NA())</f>
        <v>-0.14899999999999991</v>
      </c>
      <c r="Z218" s="24">
        <f t="shared" ca="1" si="358"/>
        <v>-0.33519367652729504</v>
      </c>
      <c r="AA218" s="24">
        <f t="shared" ca="1" si="358"/>
        <v>-0.372</v>
      </c>
      <c r="AB218" s="24">
        <f t="shared" ca="1" si="358"/>
        <v>-0.26756487547478058</v>
      </c>
      <c r="AC218" s="24">
        <f t="shared" ca="1" si="358"/>
        <v>-0.31859999999999999</v>
      </c>
      <c r="AD218" s="24">
        <f t="shared" ca="1" si="358"/>
        <v>-0.35281000000000001</v>
      </c>
      <c r="AE218" s="24" t="e">
        <f t="shared" ca="1" si="358"/>
        <v>#N/A</v>
      </c>
      <c r="AF218" s="24" t="e">
        <f t="shared" ca="1" si="358"/>
        <v>#N/A</v>
      </c>
      <c r="AG218" s="24" t="e">
        <f t="shared" ca="1" si="358"/>
        <v>#N/A</v>
      </c>
      <c r="AH218" s="24" t="e">
        <f t="shared" ca="1" si="358"/>
        <v>#N/A</v>
      </c>
      <c r="AI218" s="24" t="e">
        <f t="shared" ca="1" si="358"/>
        <v>#N/A</v>
      </c>
      <c r="AJ218" s="24" t="e">
        <f t="shared" ca="1" si="358"/>
        <v>#N/A</v>
      </c>
      <c r="AK218" s="24" t="e">
        <f t="shared" ca="1" si="358"/>
        <v>#N/A</v>
      </c>
      <c r="AL218" s="24" t="e">
        <f t="shared" ca="1" si="358"/>
        <v>#N/A</v>
      </c>
      <c r="AM218" s="24" t="e">
        <f t="shared" ca="1" si="358"/>
        <v>#N/A</v>
      </c>
      <c r="AN218" s="24" t="e">
        <f t="shared" ca="1" si="358"/>
        <v>#N/A</v>
      </c>
      <c r="AO218" s="24" t="e">
        <f t="shared" ca="1" si="358"/>
        <v>#N/A</v>
      </c>
      <c r="AP218" s="24" t="e">
        <f ca="1">MIN(Y218:AN218)</f>
        <v>#N/A</v>
      </c>
      <c r="AQ218" s="24" t="e">
        <f ca="1">MAX(Y218:AN218)</f>
        <v>#N/A</v>
      </c>
    </row>
    <row r="219" spans="1:43" s="1" customFormat="1" ht="51">
      <c r="A219" s="220">
        <f>A8</f>
        <v>0</v>
      </c>
      <c r="B219" s="146"/>
      <c r="C219" s="22" t="str">
        <f t="shared" ref="C219:S219" ca="1" si="359">C8</f>
        <v>BSIMAC</v>
      </c>
      <c r="D219" s="22" t="str">
        <f t="shared" ca="1" si="359"/>
        <v>CSE</v>
      </c>
      <c r="E219" s="22" t="str">
        <f t="shared" ca="1" si="359"/>
        <v>DeST</v>
      </c>
      <c r="F219" s="22" t="str">
        <f t="shared" ca="1" si="359"/>
        <v>EnergyPlus</v>
      </c>
      <c r="G219" s="22" t="str">
        <f t="shared" ca="1" si="359"/>
        <v>ESP-r</v>
      </c>
      <c r="H219" s="22" t="str">
        <f t="shared" ca="1" si="359"/>
        <v>TRNSYS</v>
      </c>
      <c r="I219" s="22" t="str">
        <f t="shared" ca="1" si="359"/>
        <v>TestSpec-Alt</v>
      </c>
      <c r="J219" s="22">
        <f t="shared" ca="1" si="359"/>
        <v>0</v>
      </c>
      <c r="K219" s="22">
        <f t="shared" ca="1" si="359"/>
        <v>0</v>
      </c>
      <c r="L219" s="22">
        <f t="shared" ca="1" si="359"/>
        <v>0</v>
      </c>
      <c r="M219" s="22">
        <f t="shared" ca="1" si="359"/>
        <v>0</v>
      </c>
      <c r="N219" s="22">
        <f t="shared" ca="1" si="359"/>
        <v>0</v>
      </c>
      <c r="O219" s="22">
        <f t="shared" ca="1" si="359"/>
        <v>0</v>
      </c>
      <c r="P219" s="22">
        <f t="shared" ca="1" si="359"/>
        <v>0</v>
      </c>
      <c r="Q219" s="22">
        <f t="shared" ca="1" si="359"/>
        <v>0</v>
      </c>
      <c r="R219" s="22">
        <f t="shared" ca="1" si="359"/>
        <v>0</v>
      </c>
      <c r="S219" s="22" t="str">
        <f t="shared" ca="1" si="359"/>
        <v>Tested Prg</v>
      </c>
      <c r="T219" s="23" t="s">
        <v>13</v>
      </c>
      <c r="U219" s="23" t="s">
        <v>13</v>
      </c>
      <c r="V219" s="23" t="s">
        <v>137</v>
      </c>
      <c r="W219" s="20"/>
      <c r="X219" s="148" t="s">
        <v>436</v>
      </c>
      <c r="Y219" s="24">
        <f t="shared" ref="Y219:AH220" ca="1" si="360">IF(AND(ISNUMBER(C155),ISNUMBER(C153)),C155-C153,NA())</f>
        <v>0.11299999999999999</v>
      </c>
      <c r="Z219" s="24">
        <f t="shared" ca="1" si="360"/>
        <v>0.14555627356637901</v>
      </c>
      <c r="AA219" s="24">
        <f t="shared" ca="1" si="360"/>
        <v>8.7000000000000077E-2</v>
      </c>
      <c r="AB219" s="24">
        <f t="shared" ca="1" si="360"/>
        <v>6.3388240988509481E-2</v>
      </c>
      <c r="AC219" s="24">
        <f t="shared" ca="1" si="360"/>
        <v>9.4400000000000039E-2</v>
      </c>
      <c r="AD219" s="24">
        <f t="shared" ca="1" si="360"/>
        <v>6.2024000000000079E-2</v>
      </c>
      <c r="AE219" s="24" t="e">
        <f t="shared" ca="1" si="360"/>
        <v>#N/A</v>
      </c>
      <c r="AF219" s="24" t="e">
        <f t="shared" ca="1" si="360"/>
        <v>#N/A</v>
      </c>
      <c r="AG219" s="24" t="e">
        <f t="shared" ca="1" si="360"/>
        <v>#N/A</v>
      </c>
      <c r="AH219" s="24" t="e">
        <f t="shared" ca="1" si="360"/>
        <v>#N/A</v>
      </c>
      <c r="AI219" s="24" t="e">
        <f t="shared" ref="AI219:AO220" ca="1" si="361">IF(AND(ISNUMBER(M155),ISNUMBER(M153)),M155-M153,NA())</f>
        <v>#N/A</v>
      </c>
      <c r="AJ219" s="24" t="e">
        <f t="shared" ca="1" si="361"/>
        <v>#N/A</v>
      </c>
      <c r="AK219" s="24" t="e">
        <f t="shared" ca="1" si="361"/>
        <v>#N/A</v>
      </c>
      <c r="AL219" s="24" t="e">
        <f t="shared" ca="1" si="361"/>
        <v>#N/A</v>
      </c>
      <c r="AM219" s="24" t="e">
        <f t="shared" ca="1" si="361"/>
        <v>#N/A</v>
      </c>
      <c r="AN219" s="24" t="e">
        <f t="shared" ca="1" si="361"/>
        <v>#N/A</v>
      </c>
      <c r="AO219" s="24" t="e">
        <f t="shared" ca="1" si="361"/>
        <v>#N/A</v>
      </c>
      <c r="AP219" s="24" t="e">
        <f ca="1">MIN(Y219:AN219)</f>
        <v>#N/A</v>
      </c>
      <c r="AQ219" s="24" t="e">
        <f ca="1">MAX(Y219:AN219)</f>
        <v>#N/A</v>
      </c>
    </row>
    <row r="220" spans="1:43" s="1" customFormat="1" ht="38.25">
      <c r="A220" s="220">
        <v>91</v>
      </c>
      <c r="B220" s="152" t="s">
        <v>390</v>
      </c>
      <c r="C220" s="24">
        <f ca="1">IF(ISNUMBER(OFFSET(INDIRECT("'"&amp;'DATA for charts'!C$5&amp;"'!$e1"),$A220-1,0)),OFFSET(INDIRECT("'"&amp;'DATA for charts'!C$5&amp;"'!$e1"),$A220-1,0),NA())</f>
        <v>1.802</v>
      </c>
      <c r="D220" s="24">
        <f ca="1">IF(ISNUMBER(OFFSET(INDIRECT("'"&amp;'DATA for charts'!D$5&amp;"'!$e1"),$A220-1,0)),OFFSET(INDIRECT("'"&amp;'DATA for charts'!D$5&amp;"'!$e1"),$A220-1,0),NA())</f>
        <v>1.790699</v>
      </c>
      <c r="E220" s="24">
        <f ca="1">IF(ISNUMBER(OFFSET(INDIRECT("'"&amp;'DATA for charts'!E$5&amp;"'!$e1"),$A220-1,0)),OFFSET(INDIRECT("'"&amp;'DATA for charts'!E$5&amp;"'!$e1"),$A220-1,0),NA())</f>
        <v>1.7989999999999999</v>
      </c>
      <c r="F220" s="24">
        <f ca="1">IF(ISNUMBER(OFFSET(INDIRECT("'"&amp;'DATA for charts'!F$5&amp;"'!$e1"),$A220-1,0)),OFFSET(INDIRECT("'"&amp;'DATA for charts'!F$5&amp;"'!$e1"),$A220-1,0),NA())</f>
        <v>1.7944106654119583</v>
      </c>
      <c r="G220" s="24">
        <f ca="1">IF(ISNUMBER(OFFSET(INDIRECT("'"&amp;'DATA for charts'!G$5&amp;"'!$e1"),$A220-1,0)),OFFSET(INDIRECT("'"&amp;'DATA for charts'!G$5&amp;"'!$e1"),$A220-1,0),NA())</f>
        <v>1.802</v>
      </c>
      <c r="H220" s="24">
        <f ca="1">IF(ISNUMBER(OFFSET(INDIRECT("'"&amp;'DATA for charts'!H$5&amp;"'!$e1"),$A220-1,0)),OFFSET(INDIRECT("'"&amp;'DATA for charts'!H$5&amp;"'!$e1"),$A220-1,0),NA())</f>
        <v>1.7959217834472601</v>
      </c>
      <c r="I220" s="24" t="e">
        <f ca="1">IF(ISNUMBER(OFFSET(INDIRECT("'"&amp;'DATA for charts'!I$5&amp;"'!$e1"),$A220-1,0)),OFFSET(INDIRECT("'"&amp;'DATA for charts'!I$5&amp;"'!$e1"),$A220-1,0),NA())</f>
        <v>#N/A</v>
      </c>
      <c r="J220" s="24" t="e">
        <f ca="1">IF(ISNUMBER(OFFSET(INDIRECT("'"&amp;'DATA for charts'!J$5&amp;"'!$e1"),$A220-1,0)),OFFSET(INDIRECT("'"&amp;'DATA for charts'!J$5&amp;"'!$e1"),$A220-1,0),NA())</f>
        <v>#N/A</v>
      </c>
      <c r="K220" s="24" t="e">
        <f ca="1">IF(ISNUMBER(OFFSET(INDIRECT("'"&amp;'DATA for charts'!K$5&amp;"'!$e1"),$A220-1,0)),OFFSET(INDIRECT("'"&amp;'DATA for charts'!K$5&amp;"'!$e1"),$A220-1,0),NA())</f>
        <v>#N/A</v>
      </c>
      <c r="L220" s="24" t="e">
        <f ca="1">IF(ISNUMBER(OFFSET(INDIRECT("'"&amp;'DATA for charts'!L$5&amp;"'!$e1"),$A220-1,0)),OFFSET(INDIRECT("'"&amp;'DATA for charts'!L$5&amp;"'!$e1"),$A220-1,0),NA())</f>
        <v>#N/A</v>
      </c>
      <c r="M220" s="24" t="e">
        <f ca="1">IF(ISNUMBER(OFFSET(INDIRECT("'"&amp;'DATA for charts'!M$5&amp;"'!$e1"),$A220-1,0)),OFFSET(INDIRECT("'"&amp;'DATA for charts'!M$5&amp;"'!$e1"),$A220-1,0),NA())</f>
        <v>#N/A</v>
      </c>
      <c r="N220" s="24" t="e">
        <f ca="1">IF(ISNUMBER(OFFSET(INDIRECT("'"&amp;'DATA for charts'!N$5&amp;"'!$e1"),$A220-1,0)),OFFSET(INDIRECT("'"&amp;'DATA for charts'!N$5&amp;"'!$e1"),$A220-1,0),NA())</f>
        <v>#N/A</v>
      </c>
      <c r="O220" s="24" t="e">
        <f ca="1">IF(ISNUMBER(OFFSET(INDIRECT("'"&amp;'DATA for charts'!O$5&amp;"'!$e1"),$A220-1,0)),OFFSET(INDIRECT("'"&amp;'DATA for charts'!O$5&amp;"'!$e1"),$A220-1,0),NA())</f>
        <v>#N/A</v>
      </c>
      <c r="P220" s="24" t="e">
        <f ca="1">IF(ISNUMBER(OFFSET(INDIRECT("'"&amp;'DATA for charts'!P$5&amp;"'!$e1"),$A220-1,0)),OFFSET(INDIRECT("'"&amp;'DATA for charts'!P$5&amp;"'!$e1"),$A220-1,0),NA())</f>
        <v>#N/A</v>
      </c>
      <c r="Q220" s="24" t="e">
        <f ca="1">IF(ISNUMBER(OFFSET(INDIRECT("'"&amp;'DATA for charts'!Q$5&amp;"'!$e1"),$A220-1,0)),OFFSET(INDIRECT("'"&amp;'DATA for charts'!Q$5&amp;"'!$e1"),$A220-1,0),NA())</f>
        <v>#N/A</v>
      </c>
      <c r="R220" s="24" t="e">
        <f ca="1">IF(ISNUMBER(OFFSET(INDIRECT("'"&amp;'DATA for charts'!R$5&amp;"'!$e1"),$A220-1,0)),OFFSET(INDIRECT("'"&amp;'DATA for charts'!R$5&amp;"'!$e1"),$A220-1,0),NA())</f>
        <v>#N/A</v>
      </c>
      <c r="S220" s="24" t="e">
        <f ca="1">IF(ISNUMBER(OFFSET(INDIRECT("'"&amp;'DATA for charts'!S$5&amp;"'!$e1"),$A220-1,0)),OFFSET(INDIRECT("'"&amp;'DATA for charts'!S$5&amp;"'!$e1"),$A220-1,0),NA())</f>
        <v>#N/A</v>
      </c>
      <c r="T220" s="22" t="e">
        <f t="shared" ref="T220:T227" ca="1" si="362">MIN(C220:J220)</f>
        <v>#N/A</v>
      </c>
      <c r="U220" s="22" t="e">
        <f t="shared" ref="U220:U227" ca="1" si="363">MAX(C220:J220)</f>
        <v>#N/A</v>
      </c>
      <c r="V220" s="22" t="e">
        <f t="shared" ref="V220:V227" ca="1" si="364">AVERAGE(C220:J220)</f>
        <v>#N/A</v>
      </c>
      <c r="W220" s="20"/>
      <c r="X220" s="148"/>
      <c r="Y220" s="24">
        <f t="shared" ca="1" si="360"/>
        <v>0.1150000000000001</v>
      </c>
      <c r="Z220" s="24">
        <f t="shared" ca="1" si="360"/>
        <v>0.10753130287905488</v>
      </c>
      <c r="AA220" s="24">
        <f t="shared" ca="1" si="360"/>
        <v>5.4000000000000048E-2</v>
      </c>
      <c r="AB220" s="24">
        <f t="shared" ca="1" si="360"/>
        <v>5.0007143450384151E-2</v>
      </c>
      <c r="AC220" s="24">
        <f t="shared" ca="1" si="360"/>
        <v>5.7700000000000085E-2</v>
      </c>
      <c r="AD220" s="24">
        <f t="shared" ca="1" si="360"/>
        <v>3.8474999999999981E-2</v>
      </c>
      <c r="AE220" s="24" t="e">
        <f t="shared" ca="1" si="360"/>
        <v>#N/A</v>
      </c>
      <c r="AF220" s="24" t="e">
        <f t="shared" ca="1" si="360"/>
        <v>#N/A</v>
      </c>
      <c r="AG220" s="24" t="e">
        <f t="shared" ca="1" si="360"/>
        <v>#N/A</v>
      </c>
      <c r="AH220" s="24" t="e">
        <f t="shared" ca="1" si="360"/>
        <v>#N/A</v>
      </c>
      <c r="AI220" s="24" t="e">
        <f t="shared" ca="1" si="361"/>
        <v>#N/A</v>
      </c>
      <c r="AJ220" s="24" t="e">
        <f t="shared" ca="1" si="361"/>
        <v>#N/A</v>
      </c>
      <c r="AK220" s="24" t="e">
        <f t="shared" ca="1" si="361"/>
        <v>#N/A</v>
      </c>
      <c r="AL220" s="24" t="e">
        <f t="shared" ca="1" si="361"/>
        <v>#N/A</v>
      </c>
      <c r="AM220" s="24" t="e">
        <f t="shared" ca="1" si="361"/>
        <v>#N/A</v>
      </c>
      <c r="AN220" s="24" t="e">
        <f t="shared" ca="1" si="361"/>
        <v>#N/A</v>
      </c>
      <c r="AO220" s="24" t="e">
        <f t="shared" ca="1" si="361"/>
        <v>#N/A</v>
      </c>
      <c r="AP220" s="24" t="e">
        <f ca="1">MIN(Y220:AN220)</f>
        <v>#N/A</v>
      </c>
      <c r="AQ220" s="24" t="e">
        <f ca="1">MAX(Y220:AN220)</f>
        <v>#N/A</v>
      </c>
    </row>
    <row r="221" spans="1:43" s="1" customFormat="1" ht="63.75">
      <c r="A221" s="220">
        <f t="shared" ref="A221:A227" si="365">A220+1</f>
        <v>92</v>
      </c>
      <c r="B221" s="148" t="s">
        <v>569</v>
      </c>
      <c r="C221" s="24">
        <f ca="1">IF(ISNUMBER(OFFSET(INDIRECT("'"&amp;'DATA for charts'!C$5&amp;"'!$e1"),$A221-1,0)),OFFSET(INDIRECT("'"&amp;'DATA for charts'!C$5&amp;"'!$e1"),$A221-1,0),NA())</f>
        <v>2.2719999999999998</v>
      </c>
      <c r="D221" s="24">
        <f ca="1">IF(ISNUMBER(OFFSET(INDIRECT("'"&amp;'DATA for charts'!D$5&amp;"'!$e1"),$A221-1,0)),OFFSET(INDIRECT("'"&amp;'DATA for charts'!D$5&amp;"'!$e1"),$A221-1,0),NA())</f>
        <v>2.2260369999999998</v>
      </c>
      <c r="E221" s="24">
        <f ca="1">IF(ISNUMBER(OFFSET(INDIRECT("'"&amp;'DATA for charts'!E$5&amp;"'!$e1"),$A221-1,0)),OFFSET(INDIRECT("'"&amp;'DATA for charts'!E$5&amp;"'!$e1"),$A221-1,0),NA())</f>
        <v>2.3079999999999998</v>
      </c>
      <c r="F221" s="24">
        <f ca="1">IF(ISNUMBER(OFFSET(INDIRECT("'"&amp;'DATA for charts'!F$5&amp;"'!$e1"),$A221-1,0)),OFFSET(INDIRECT("'"&amp;'DATA for charts'!F$5&amp;"'!$e1"),$A221-1,0),NA())</f>
        <v>2.3413323495706666</v>
      </c>
      <c r="G221" s="24">
        <f ca="1">IF(ISNUMBER(OFFSET(INDIRECT("'"&amp;'DATA for charts'!G$5&amp;"'!$e1"),$A221-1,0)),OFFSET(INDIRECT("'"&amp;'DATA for charts'!G$5&amp;"'!$e1"),$A221-1,0),NA())</f>
        <v>2.2749999999999999</v>
      </c>
      <c r="H221" s="24">
        <f ca="1">IF(ISNUMBER(OFFSET(INDIRECT("'"&amp;'DATA for charts'!H$5&amp;"'!$e1"),$A221-1,0)),OFFSET(INDIRECT("'"&amp;'DATA for charts'!H$5&amp;"'!$e1"),$A221-1,0),NA())</f>
        <v>2.3527250840928802</v>
      </c>
      <c r="I221" s="24" t="e">
        <f ca="1">IF(ISNUMBER(OFFSET(INDIRECT("'"&amp;'DATA for charts'!I$5&amp;"'!$e1"),$A221-1,0)),OFFSET(INDIRECT("'"&amp;'DATA for charts'!I$5&amp;"'!$e1"),$A221-1,0),NA())</f>
        <v>#N/A</v>
      </c>
      <c r="J221" s="24" t="e">
        <f ca="1">IF(ISNUMBER(OFFSET(INDIRECT("'"&amp;'DATA for charts'!J$5&amp;"'!$e1"),$A221-1,0)),OFFSET(INDIRECT("'"&amp;'DATA for charts'!J$5&amp;"'!$e1"),$A221-1,0),NA())</f>
        <v>#N/A</v>
      </c>
      <c r="K221" s="24" t="e">
        <f ca="1">IF(ISNUMBER(OFFSET(INDIRECT("'"&amp;'DATA for charts'!K$5&amp;"'!$e1"),$A221-1,0)),OFFSET(INDIRECT("'"&amp;'DATA for charts'!K$5&amp;"'!$e1"),$A221-1,0),NA())</f>
        <v>#N/A</v>
      </c>
      <c r="L221" s="24" t="e">
        <f ca="1">IF(ISNUMBER(OFFSET(INDIRECT("'"&amp;'DATA for charts'!L$5&amp;"'!$e1"),$A221-1,0)),OFFSET(INDIRECT("'"&amp;'DATA for charts'!L$5&amp;"'!$e1"),$A221-1,0),NA())</f>
        <v>#N/A</v>
      </c>
      <c r="M221" s="24" t="e">
        <f ca="1">IF(ISNUMBER(OFFSET(INDIRECT("'"&amp;'DATA for charts'!M$5&amp;"'!$e1"),$A221-1,0)),OFFSET(INDIRECT("'"&amp;'DATA for charts'!M$5&amp;"'!$e1"),$A221-1,0),NA())</f>
        <v>#N/A</v>
      </c>
      <c r="N221" s="24" t="e">
        <f ca="1">IF(ISNUMBER(OFFSET(INDIRECT("'"&amp;'DATA for charts'!N$5&amp;"'!$e1"),$A221-1,0)),OFFSET(INDIRECT("'"&amp;'DATA for charts'!N$5&amp;"'!$e1"),$A221-1,0),NA())</f>
        <v>#N/A</v>
      </c>
      <c r="O221" s="24" t="e">
        <f ca="1">IF(ISNUMBER(OFFSET(INDIRECT("'"&amp;'DATA for charts'!O$5&amp;"'!$e1"),$A221-1,0)),OFFSET(INDIRECT("'"&amp;'DATA for charts'!O$5&amp;"'!$e1"),$A221-1,0),NA())</f>
        <v>#N/A</v>
      </c>
      <c r="P221" s="24" t="e">
        <f ca="1">IF(ISNUMBER(OFFSET(INDIRECT("'"&amp;'DATA for charts'!P$5&amp;"'!$e1"),$A221-1,0)),OFFSET(INDIRECT("'"&amp;'DATA for charts'!P$5&amp;"'!$e1"),$A221-1,0),NA())</f>
        <v>#N/A</v>
      </c>
      <c r="Q221" s="24" t="e">
        <f ca="1">IF(ISNUMBER(OFFSET(INDIRECT("'"&amp;'DATA for charts'!Q$5&amp;"'!$e1"),$A221-1,0)),OFFSET(INDIRECT("'"&amp;'DATA for charts'!Q$5&amp;"'!$e1"),$A221-1,0),NA())</f>
        <v>#N/A</v>
      </c>
      <c r="R221" s="24" t="e">
        <f ca="1">IF(ISNUMBER(OFFSET(INDIRECT("'"&amp;'DATA for charts'!R$5&amp;"'!$e1"),$A221-1,0)),OFFSET(INDIRECT("'"&amp;'DATA for charts'!R$5&amp;"'!$e1"),$A221-1,0),NA())</f>
        <v>#N/A</v>
      </c>
      <c r="S221" s="24" t="e">
        <f ca="1">IF(ISNUMBER(OFFSET(INDIRECT("'"&amp;'DATA for charts'!S$5&amp;"'!$e1"),$A221-1,0)),OFFSET(INDIRECT("'"&amp;'DATA for charts'!S$5&amp;"'!$e1"),$A221-1,0),NA())</f>
        <v>#N/A</v>
      </c>
      <c r="T221" s="22" t="e">
        <f t="shared" ca="1" si="362"/>
        <v>#N/A</v>
      </c>
      <c r="U221" s="22" t="e">
        <f t="shared" ca="1" si="363"/>
        <v>#N/A</v>
      </c>
      <c r="V221" s="22" t="e">
        <f t="shared" ca="1" si="364"/>
        <v>#N/A</v>
      </c>
      <c r="W221" s="20"/>
      <c r="X221" s="149"/>
      <c r="Y221" s="24"/>
      <c r="Z221" s="24"/>
      <c r="AA221" s="24"/>
      <c r="AB221" s="24"/>
      <c r="AC221" s="24"/>
      <c r="AD221" s="24"/>
      <c r="AE221" s="24"/>
      <c r="AF221" s="24"/>
      <c r="AG221" s="24"/>
      <c r="AH221" s="24"/>
      <c r="AI221" s="24"/>
      <c r="AJ221" s="24"/>
      <c r="AK221" s="24"/>
      <c r="AL221" s="24"/>
      <c r="AM221" s="24"/>
      <c r="AN221" s="24"/>
      <c r="AO221" s="24"/>
      <c r="AP221" s="20"/>
      <c r="AQ221" s="20"/>
    </row>
    <row r="222" spans="1:43" s="1" customFormat="1" ht="63.75">
      <c r="A222" s="220">
        <f t="shared" si="365"/>
        <v>93</v>
      </c>
      <c r="B222" s="150" t="s">
        <v>429</v>
      </c>
      <c r="C222" s="24">
        <f ca="1">IF(ISNUMBER(OFFSET(INDIRECT("'"&amp;'DATA for charts'!C$5&amp;"'!$e1"),$A222-1,0)),OFFSET(INDIRECT("'"&amp;'DATA for charts'!C$5&amp;"'!$e1"),$A222-1,0),NA())</f>
        <v>2.3740000000000001</v>
      </c>
      <c r="D222" s="24">
        <f ca="1">IF(ISNUMBER(OFFSET(INDIRECT("'"&amp;'DATA for charts'!D$5&amp;"'!$e1"),$A222-1,0)),OFFSET(INDIRECT("'"&amp;'DATA for charts'!D$5&amp;"'!$e1"),$A222-1,0),NA())</f>
        <v>2.6289760000000002</v>
      </c>
      <c r="E222" s="24">
        <f ca="1">IF(ISNUMBER(OFFSET(INDIRECT("'"&amp;'DATA for charts'!E$5&amp;"'!$e1"),$A222-1,0)),OFFSET(INDIRECT("'"&amp;'DATA for charts'!E$5&amp;"'!$e1"),$A222-1,0),NA())</f>
        <v>2.605</v>
      </c>
      <c r="F222" s="24">
        <f ca="1">IF(ISNUMBER(OFFSET(INDIRECT("'"&amp;'DATA for charts'!F$5&amp;"'!$e1"),$A222-1,0)),OFFSET(INDIRECT("'"&amp;'DATA for charts'!F$5&amp;"'!$e1"),$A222-1,0),NA())</f>
        <v>2.5645606256152473</v>
      </c>
      <c r="G222" s="24">
        <f ca="1">IF(ISNUMBER(OFFSET(INDIRECT("'"&amp;'DATA for charts'!G$5&amp;"'!$e1"),$A222-1,0)),OFFSET(INDIRECT("'"&amp;'DATA for charts'!G$5&amp;"'!$e1"),$A222-1,0),NA())</f>
        <v>2.6709999999999998</v>
      </c>
      <c r="H222" s="24">
        <f ca="1">IF(ISNUMBER(OFFSET(INDIRECT("'"&amp;'DATA for charts'!H$5&amp;"'!$e1"),$A222-1,0)),OFFSET(INDIRECT("'"&amp;'DATA for charts'!H$5&amp;"'!$e1"),$A222-1,0),NA())</f>
        <v>2.7497890896267299</v>
      </c>
      <c r="I222" s="24" t="e">
        <f ca="1">IF(ISNUMBER(OFFSET(INDIRECT("'"&amp;'DATA for charts'!I$5&amp;"'!$e1"),$A222-1,0)),OFFSET(INDIRECT("'"&amp;'DATA for charts'!I$5&amp;"'!$e1"),$A222-1,0),NA())</f>
        <v>#N/A</v>
      </c>
      <c r="J222" s="24" t="e">
        <f ca="1">IF(ISNUMBER(OFFSET(INDIRECT("'"&amp;'DATA for charts'!J$5&amp;"'!$e1"),$A222-1,0)),OFFSET(INDIRECT("'"&amp;'DATA for charts'!J$5&amp;"'!$e1"),$A222-1,0),NA())</f>
        <v>#N/A</v>
      </c>
      <c r="K222" s="24" t="e">
        <f ca="1">IF(ISNUMBER(OFFSET(INDIRECT("'"&amp;'DATA for charts'!K$5&amp;"'!$e1"),$A222-1,0)),OFFSET(INDIRECT("'"&amp;'DATA for charts'!K$5&amp;"'!$e1"),$A222-1,0),NA())</f>
        <v>#N/A</v>
      </c>
      <c r="L222" s="24" t="e">
        <f ca="1">IF(ISNUMBER(OFFSET(INDIRECT("'"&amp;'DATA for charts'!L$5&amp;"'!$e1"),$A222-1,0)),OFFSET(INDIRECT("'"&amp;'DATA for charts'!L$5&amp;"'!$e1"),$A222-1,0),NA())</f>
        <v>#N/A</v>
      </c>
      <c r="M222" s="24" t="e">
        <f ca="1">IF(ISNUMBER(OFFSET(INDIRECT("'"&amp;'DATA for charts'!M$5&amp;"'!$e1"),$A222-1,0)),OFFSET(INDIRECT("'"&amp;'DATA for charts'!M$5&amp;"'!$e1"),$A222-1,0),NA())</f>
        <v>#N/A</v>
      </c>
      <c r="N222" s="24" t="e">
        <f ca="1">IF(ISNUMBER(OFFSET(INDIRECT("'"&amp;'DATA for charts'!N$5&amp;"'!$e1"),$A222-1,0)),OFFSET(INDIRECT("'"&amp;'DATA for charts'!N$5&amp;"'!$e1"),$A222-1,0),NA())</f>
        <v>#N/A</v>
      </c>
      <c r="O222" s="24" t="e">
        <f ca="1">IF(ISNUMBER(OFFSET(INDIRECT("'"&amp;'DATA for charts'!O$5&amp;"'!$e1"),$A222-1,0)),OFFSET(INDIRECT("'"&amp;'DATA for charts'!O$5&amp;"'!$e1"),$A222-1,0),NA())</f>
        <v>#N/A</v>
      </c>
      <c r="P222" s="24" t="e">
        <f ca="1">IF(ISNUMBER(OFFSET(INDIRECT("'"&amp;'DATA for charts'!P$5&amp;"'!$e1"),$A222-1,0)),OFFSET(INDIRECT("'"&amp;'DATA for charts'!P$5&amp;"'!$e1"),$A222-1,0),NA())</f>
        <v>#N/A</v>
      </c>
      <c r="Q222" s="24" t="e">
        <f ca="1">IF(ISNUMBER(OFFSET(INDIRECT("'"&amp;'DATA for charts'!Q$5&amp;"'!$e1"),$A222-1,0)),OFFSET(INDIRECT("'"&amp;'DATA for charts'!Q$5&amp;"'!$e1"),$A222-1,0),NA())</f>
        <v>#N/A</v>
      </c>
      <c r="R222" s="24" t="e">
        <f ca="1">IF(ISNUMBER(OFFSET(INDIRECT("'"&amp;'DATA for charts'!R$5&amp;"'!$e1"),$A222-1,0)),OFFSET(INDIRECT("'"&amp;'DATA for charts'!R$5&amp;"'!$e1"),$A222-1,0),NA())</f>
        <v>#N/A</v>
      </c>
      <c r="S222" s="24" t="e">
        <f ca="1">IF(ISNUMBER(OFFSET(INDIRECT("'"&amp;'DATA for charts'!S$5&amp;"'!$e1"),$A222-1,0)),OFFSET(INDIRECT("'"&amp;'DATA for charts'!S$5&amp;"'!$e1"),$A222-1,0),NA())</f>
        <v>#N/A</v>
      </c>
      <c r="T222" s="22" t="e">
        <f t="shared" ca="1" si="362"/>
        <v>#N/A</v>
      </c>
      <c r="U222" s="22" t="e">
        <f t="shared" ca="1" si="363"/>
        <v>#N/A</v>
      </c>
      <c r="V222" s="22" t="e">
        <f t="shared" ca="1" si="364"/>
        <v>#N/A</v>
      </c>
      <c r="W222" s="20"/>
      <c r="X222" s="148" t="s">
        <v>421</v>
      </c>
      <c r="Y222" s="24">
        <f t="shared" ref="Y222:AO222" ca="1" si="366">IF(AND(ISNUMBER(C157),ISNUMBER(C156)),C157-C156,NA())</f>
        <v>0.38099999999999989</v>
      </c>
      <c r="Z222" s="24">
        <f t="shared" ca="1" si="366"/>
        <v>0.3807386295572871</v>
      </c>
      <c r="AA222" s="24">
        <f t="shared" ca="1" si="366"/>
        <v>0.379</v>
      </c>
      <c r="AB222" s="24">
        <f t="shared" ca="1" si="366"/>
        <v>0.38130919860028833</v>
      </c>
      <c r="AC222" s="24">
        <f t="shared" ca="1" si="366"/>
        <v>0.37879999999999991</v>
      </c>
      <c r="AD222" s="24">
        <f t="shared" ca="1" si="366"/>
        <v>0.39898000000000006</v>
      </c>
      <c r="AE222" s="24" t="e">
        <f t="shared" ca="1" si="366"/>
        <v>#N/A</v>
      </c>
      <c r="AF222" s="24" t="e">
        <f t="shared" ca="1" si="366"/>
        <v>#N/A</v>
      </c>
      <c r="AG222" s="24" t="e">
        <f t="shared" ca="1" si="366"/>
        <v>#N/A</v>
      </c>
      <c r="AH222" s="24" t="e">
        <f t="shared" ca="1" si="366"/>
        <v>#N/A</v>
      </c>
      <c r="AI222" s="24" t="e">
        <f t="shared" ca="1" si="366"/>
        <v>#N/A</v>
      </c>
      <c r="AJ222" s="24" t="e">
        <f t="shared" ca="1" si="366"/>
        <v>#N/A</v>
      </c>
      <c r="AK222" s="24" t="e">
        <f t="shared" ca="1" si="366"/>
        <v>#N/A</v>
      </c>
      <c r="AL222" s="24" t="e">
        <f t="shared" ca="1" si="366"/>
        <v>#N/A</v>
      </c>
      <c r="AM222" s="24" t="e">
        <f t="shared" ca="1" si="366"/>
        <v>#N/A</v>
      </c>
      <c r="AN222" s="24" t="e">
        <f t="shared" ca="1" si="366"/>
        <v>#N/A</v>
      </c>
      <c r="AO222" s="24" t="e">
        <f t="shared" ca="1" si="366"/>
        <v>#N/A</v>
      </c>
      <c r="AP222" s="24" t="e">
        <f t="shared" ref="AP222:AP230" ca="1" si="367">MIN(Y222:AN222)</f>
        <v>#N/A</v>
      </c>
      <c r="AQ222" s="24" t="e">
        <f t="shared" ref="AQ222:AQ230" ca="1" si="368">MAX(Y222:AN222)</f>
        <v>#N/A</v>
      </c>
    </row>
    <row r="223" spans="1:43" s="1" customFormat="1" ht="63.75">
      <c r="A223" s="220">
        <f t="shared" si="365"/>
        <v>94</v>
      </c>
      <c r="B223" s="148" t="s">
        <v>430</v>
      </c>
      <c r="C223" s="24">
        <f ca="1">IF(ISNUMBER(OFFSET(INDIRECT("'"&amp;'DATA for charts'!C$5&amp;"'!$e1"),$A223-1,0)),OFFSET(INDIRECT("'"&amp;'DATA for charts'!C$5&amp;"'!$e1"),$A223-1,0),NA())</f>
        <v>2.5209999999999999</v>
      </c>
      <c r="D223" s="24">
        <f ca="1">IF(ISNUMBER(OFFSET(INDIRECT("'"&amp;'DATA for charts'!D$5&amp;"'!$e1"),$A223-1,0)),OFFSET(INDIRECT("'"&amp;'DATA for charts'!D$5&amp;"'!$e1"),$A223-1,0),NA())</f>
        <v>2.4199980000000001</v>
      </c>
      <c r="E223" s="24">
        <f ca="1">IF(ISNUMBER(OFFSET(INDIRECT("'"&amp;'DATA for charts'!E$5&amp;"'!$e1"),$A223-1,0)),OFFSET(INDIRECT("'"&amp;'DATA for charts'!E$5&amp;"'!$e1"),$A223-1,0),NA())</f>
        <v>2.52</v>
      </c>
      <c r="F223" s="24">
        <f ca="1">IF(ISNUMBER(OFFSET(INDIRECT("'"&amp;'DATA for charts'!F$5&amp;"'!$e1"),$A223-1,0)),OFFSET(INDIRECT("'"&amp;'DATA for charts'!F$5&amp;"'!$e1"),$A223-1,0),NA())</f>
        <v>2.4778185888973803</v>
      </c>
      <c r="G223" s="24">
        <f ca="1">IF(ISNUMBER(OFFSET(INDIRECT("'"&amp;'DATA for charts'!G$5&amp;"'!$e1"),$A223-1,0)),OFFSET(INDIRECT("'"&amp;'DATA for charts'!G$5&amp;"'!$e1"),$A223-1,0),NA())</f>
        <v>2.39</v>
      </c>
      <c r="H223" s="24">
        <f ca="1">IF(ISNUMBER(OFFSET(INDIRECT("'"&amp;'DATA for charts'!H$5&amp;"'!$e1"),$A223-1,0)),OFFSET(INDIRECT("'"&amp;'DATA for charts'!H$5&amp;"'!$e1"),$A223-1,0),NA())</f>
        <v>2.4893733554416202</v>
      </c>
      <c r="I223" s="24" t="e">
        <f ca="1">IF(ISNUMBER(OFFSET(INDIRECT("'"&amp;'DATA for charts'!I$5&amp;"'!$e1"),$A223-1,0)),OFFSET(INDIRECT("'"&amp;'DATA for charts'!I$5&amp;"'!$e1"),$A223-1,0),NA())</f>
        <v>#N/A</v>
      </c>
      <c r="J223" s="24" t="e">
        <f ca="1">IF(ISNUMBER(OFFSET(INDIRECT("'"&amp;'DATA for charts'!J$5&amp;"'!$e1"),$A223-1,0)),OFFSET(INDIRECT("'"&amp;'DATA for charts'!J$5&amp;"'!$e1"),$A223-1,0),NA())</f>
        <v>#N/A</v>
      </c>
      <c r="K223" s="24" t="e">
        <f ca="1">IF(ISNUMBER(OFFSET(INDIRECT("'"&amp;'DATA for charts'!K$5&amp;"'!$e1"),$A223-1,0)),OFFSET(INDIRECT("'"&amp;'DATA for charts'!K$5&amp;"'!$e1"),$A223-1,0),NA())</f>
        <v>#N/A</v>
      </c>
      <c r="L223" s="24" t="e">
        <f ca="1">IF(ISNUMBER(OFFSET(INDIRECT("'"&amp;'DATA for charts'!L$5&amp;"'!$e1"),$A223-1,0)),OFFSET(INDIRECT("'"&amp;'DATA for charts'!L$5&amp;"'!$e1"),$A223-1,0),NA())</f>
        <v>#N/A</v>
      </c>
      <c r="M223" s="24" t="e">
        <f ca="1">IF(ISNUMBER(OFFSET(INDIRECT("'"&amp;'DATA for charts'!M$5&amp;"'!$e1"),$A223-1,0)),OFFSET(INDIRECT("'"&amp;'DATA for charts'!M$5&amp;"'!$e1"),$A223-1,0),NA())</f>
        <v>#N/A</v>
      </c>
      <c r="N223" s="24" t="e">
        <f ca="1">IF(ISNUMBER(OFFSET(INDIRECT("'"&amp;'DATA for charts'!N$5&amp;"'!$e1"),$A223-1,0)),OFFSET(INDIRECT("'"&amp;'DATA for charts'!N$5&amp;"'!$e1"),$A223-1,0),NA())</f>
        <v>#N/A</v>
      </c>
      <c r="O223" s="24" t="e">
        <f ca="1">IF(ISNUMBER(OFFSET(INDIRECT("'"&amp;'DATA for charts'!O$5&amp;"'!$e1"),$A223-1,0)),OFFSET(INDIRECT("'"&amp;'DATA for charts'!O$5&amp;"'!$e1"),$A223-1,0),NA())</f>
        <v>#N/A</v>
      </c>
      <c r="P223" s="24" t="e">
        <f ca="1">IF(ISNUMBER(OFFSET(INDIRECT("'"&amp;'DATA for charts'!P$5&amp;"'!$e1"),$A223-1,0)),OFFSET(INDIRECT("'"&amp;'DATA for charts'!P$5&amp;"'!$e1"),$A223-1,0),NA())</f>
        <v>#N/A</v>
      </c>
      <c r="Q223" s="24" t="e">
        <f ca="1">IF(ISNUMBER(OFFSET(INDIRECT("'"&amp;'DATA for charts'!Q$5&amp;"'!$e1"),$A223-1,0)),OFFSET(INDIRECT("'"&amp;'DATA for charts'!Q$5&amp;"'!$e1"),$A223-1,0),NA())</f>
        <v>#N/A</v>
      </c>
      <c r="R223" s="24" t="e">
        <f ca="1">IF(ISNUMBER(OFFSET(INDIRECT("'"&amp;'DATA for charts'!R$5&amp;"'!$e1"),$A223-1,0)),OFFSET(INDIRECT("'"&amp;'DATA for charts'!R$5&amp;"'!$e1"),$A223-1,0),NA())</f>
        <v>#N/A</v>
      </c>
      <c r="S223" s="24" t="e">
        <f ca="1">IF(ISNUMBER(OFFSET(INDIRECT("'"&amp;'DATA for charts'!S$5&amp;"'!$e1"),$A223-1,0)),OFFSET(INDIRECT("'"&amp;'DATA for charts'!S$5&amp;"'!$e1"),$A223-1,0),NA())</f>
        <v>#N/A</v>
      </c>
      <c r="T223" s="22" t="e">
        <f t="shared" ca="1" si="362"/>
        <v>#N/A</v>
      </c>
      <c r="U223" s="22" t="e">
        <f t="shared" ca="1" si="363"/>
        <v>#N/A</v>
      </c>
      <c r="V223" s="22" t="e">
        <f t="shared" ca="1" si="364"/>
        <v>#N/A</v>
      </c>
      <c r="W223" s="20"/>
      <c r="X223" s="148" t="s">
        <v>422</v>
      </c>
      <c r="Y223" s="24">
        <f t="shared" ref="Y223:AO223" ca="1" si="369">IF(AND(ISNUMBER(C158),ISNUMBER(C156)),C158-C156,NA())</f>
        <v>0.48399999999999987</v>
      </c>
      <c r="Z223" s="24">
        <f t="shared" ca="1" si="369"/>
        <v>0.37177043041013491</v>
      </c>
      <c r="AA223" s="24">
        <f t="shared" ca="1" si="369"/>
        <v>0.32599999999999996</v>
      </c>
      <c r="AB223" s="24">
        <f t="shared" ca="1" si="369"/>
        <v>0.3688443556380091</v>
      </c>
      <c r="AC223" s="24">
        <f t="shared" ca="1" si="369"/>
        <v>0.34559999999999991</v>
      </c>
      <c r="AD223" s="24">
        <f t="shared" ca="1" si="369"/>
        <v>0.33611799999999997</v>
      </c>
      <c r="AE223" s="24" t="e">
        <f t="shared" ca="1" si="369"/>
        <v>#N/A</v>
      </c>
      <c r="AF223" s="24" t="e">
        <f t="shared" ca="1" si="369"/>
        <v>#N/A</v>
      </c>
      <c r="AG223" s="24" t="e">
        <f t="shared" ca="1" si="369"/>
        <v>#N/A</v>
      </c>
      <c r="AH223" s="24" t="e">
        <f t="shared" ca="1" si="369"/>
        <v>#N/A</v>
      </c>
      <c r="AI223" s="24" t="e">
        <f t="shared" ca="1" si="369"/>
        <v>#N/A</v>
      </c>
      <c r="AJ223" s="24" t="e">
        <f t="shared" ca="1" si="369"/>
        <v>#N/A</v>
      </c>
      <c r="AK223" s="24" t="e">
        <f t="shared" ca="1" si="369"/>
        <v>#N/A</v>
      </c>
      <c r="AL223" s="24" t="e">
        <f t="shared" ca="1" si="369"/>
        <v>#N/A</v>
      </c>
      <c r="AM223" s="24" t="e">
        <f t="shared" ca="1" si="369"/>
        <v>#N/A</v>
      </c>
      <c r="AN223" s="24" t="e">
        <f t="shared" ca="1" si="369"/>
        <v>#N/A</v>
      </c>
      <c r="AO223" s="24" t="e">
        <f t="shared" ca="1" si="369"/>
        <v>#N/A</v>
      </c>
      <c r="AP223" s="24" t="e">
        <f t="shared" ca="1" si="367"/>
        <v>#N/A</v>
      </c>
      <c r="AQ223" s="24" t="e">
        <f t="shared" ca="1" si="368"/>
        <v>#N/A</v>
      </c>
    </row>
    <row r="224" spans="1:43" s="1" customFormat="1" ht="51">
      <c r="A224" s="220">
        <f t="shared" si="365"/>
        <v>95</v>
      </c>
      <c r="B224" s="148" t="s">
        <v>391</v>
      </c>
      <c r="C224" s="24">
        <f ca="1">IF(ISNUMBER(OFFSET(INDIRECT("'"&amp;'DATA for charts'!C$5&amp;"'!$e1"),$A224-1,0)),OFFSET(INDIRECT("'"&amp;'DATA for charts'!C$5&amp;"'!$e1"),$A224-1,0),NA())</f>
        <v>2.6309999999999998</v>
      </c>
      <c r="D224" s="24">
        <f ca="1">IF(ISNUMBER(OFFSET(INDIRECT("'"&amp;'DATA for charts'!D$5&amp;"'!$e1"),$A224-1,0)),OFFSET(INDIRECT("'"&amp;'DATA for charts'!D$5&amp;"'!$e1"),$A224-1,0),NA())</f>
        <v>2.8393790000000001</v>
      </c>
      <c r="E224" s="24">
        <f ca="1">IF(ISNUMBER(OFFSET(INDIRECT("'"&amp;'DATA for charts'!E$5&amp;"'!$e1"),$A224-1,0)),OFFSET(INDIRECT("'"&amp;'DATA for charts'!E$5&amp;"'!$e1"),$A224-1,0),NA())</f>
        <v>2.863</v>
      </c>
      <c r="F224" s="24">
        <f ca="1">IF(ISNUMBER(OFFSET(INDIRECT("'"&amp;'DATA for charts'!F$5&amp;"'!$e1"),$A224-1,0)),OFFSET(INDIRECT("'"&amp;'DATA for charts'!F$5&amp;"'!$e1"),$A224-1,0),NA())</f>
        <v>2.6920324733186942</v>
      </c>
      <c r="G224" s="24">
        <f ca="1">IF(ISNUMBER(OFFSET(INDIRECT("'"&amp;'DATA for charts'!G$5&amp;"'!$e1"),$A224-1,0)),OFFSET(INDIRECT("'"&amp;'DATA for charts'!G$5&amp;"'!$e1"),$A224-1,0),NA())</f>
        <v>2.7879999999999998</v>
      </c>
      <c r="H224" s="24">
        <f ca="1">IF(ISNUMBER(OFFSET(INDIRECT("'"&amp;'DATA for charts'!H$5&amp;"'!$e1"),$A224-1,0)),OFFSET(INDIRECT("'"&amp;'DATA for charts'!H$5&amp;"'!$e1"),$A224-1,0),NA())</f>
        <v>2.87857374403211</v>
      </c>
      <c r="I224" s="24" t="e">
        <f ca="1">IF(ISNUMBER(OFFSET(INDIRECT("'"&amp;'DATA for charts'!I$5&amp;"'!$e1"),$A224-1,0)),OFFSET(INDIRECT("'"&amp;'DATA for charts'!I$5&amp;"'!$e1"),$A224-1,0),NA())</f>
        <v>#N/A</v>
      </c>
      <c r="J224" s="24" t="e">
        <f ca="1">IF(ISNUMBER(OFFSET(INDIRECT("'"&amp;'DATA for charts'!J$5&amp;"'!$e1"),$A224-1,0)),OFFSET(INDIRECT("'"&amp;'DATA for charts'!J$5&amp;"'!$e1"),$A224-1,0),NA())</f>
        <v>#N/A</v>
      </c>
      <c r="K224" s="24" t="e">
        <f ca="1">IF(ISNUMBER(OFFSET(INDIRECT("'"&amp;'DATA for charts'!K$5&amp;"'!$e1"),$A224-1,0)),OFFSET(INDIRECT("'"&amp;'DATA for charts'!K$5&amp;"'!$e1"),$A224-1,0),NA())</f>
        <v>#N/A</v>
      </c>
      <c r="L224" s="24" t="e">
        <f ca="1">IF(ISNUMBER(OFFSET(INDIRECT("'"&amp;'DATA for charts'!L$5&amp;"'!$e1"),$A224-1,0)),OFFSET(INDIRECT("'"&amp;'DATA for charts'!L$5&amp;"'!$e1"),$A224-1,0),NA())</f>
        <v>#N/A</v>
      </c>
      <c r="M224" s="24" t="e">
        <f ca="1">IF(ISNUMBER(OFFSET(INDIRECT("'"&amp;'DATA for charts'!M$5&amp;"'!$e1"),$A224-1,0)),OFFSET(INDIRECT("'"&amp;'DATA for charts'!M$5&amp;"'!$e1"),$A224-1,0),NA())</f>
        <v>#N/A</v>
      </c>
      <c r="N224" s="24" t="e">
        <f ca="1">IF(ISNUMBER(OFFSET(INDIRECT("'"&amp;'DATA for charts'!N$5&amp;"'!$e1"),$A224-1,0)),OFFSET(INDIRECT("'"&amp;'DATA for charts'!N$5&amp;"'!$e1"),$A224-1,0),NA())</f>
        <v>#N/A</v>
      </c>
      <c r="O224" s="24" t="e">
        <f ca="1">IF(ISNUMBER(OFFSET(INDIRECT("'"&amp;'DATA for charts'!O$5&amp;"'!$e1"),$A224-1,0)),OFFSET(INDIRECT("'"&amp;'DATA for charts'!O$5&amp;"'!$e1"),$A224-1,0),NA())</f>
        <v>#N/A</v>
      </c>
      <c r="P224" s="24" t="e">
        <f ca="1">IF(ISNUMBER(OFFSET(INDIRECT("'"&amp;'DATA for charts'!P$5&amp;"'!$e1"),$A224-1,0)),OFFSET(INDIRECT("'"&amp;'DATA for charts'!P$5&amp;"'!$e1"),$A224-1,0),NA())</f>
        <v>#N/A</v>
      </c>
      <c r="Q224" s="24" t="e">
        <f ca="1">IF(ISNUMBER(OFFSET(INDIRECT("'"&amp;'DATA for charts'!Q$5&amp;"'!$e1"),$A224-1,0)),OFFSET(INDIRECT("'"&amp;'DATA for charts'!Q$5&amp;"'!$e1"),$A224-1,0),NA())</f>
        <v>#N/A</v>
      </c>
      <c r="R224" s="24" t="e">
        <f ca="1">IF(ISNUMBER(OFFSET(INDIRECT("'"&amp;'DATA for charts'!R$5&amp;"'!$e1"),$A224-1,0)),OFFSET(INDIRECT("'"&amp;'DATA for charts'!R$5&amp;"'!$e1"),$A224-1,0),NA())</f>
        <v>#N/A</v>
      </c>
      <c r="S224" s="24" t="e">
        <f ca="1">IF(ISNUMBER(OFFSET(INDIRECT("'"&amp;'DATA for charts'!S$5&amp;"'!$e1"),$A224-1,0)),OFFSET(INDIRECT("'"&amp;'DATA for charts'!S$5&amp;"'!$e1"),$A224-1,0),NA())</f>
        <v>#N/A</v>
      </c>
      <c r="T224" s="22" t="e">
        <f t="shared" ca="1" si="362"/>
        <v>#N/A</v>
      </c>
      <c r="U224" s="22" t="e">
        <f t="shared" ca="1" si="363"/>
        <v>#N/A</v>
      </c>
      <c r="V224" s="22" t="e">
        <f t="shared" ca="1" si="364"/>
        <v>#N/A</v>
      </c>
      <c r="W224" s="20"/>
      <c r="X224" s="148" t="s">
        <v>423</v>
      </c>
      <c r="Y224" s="24">
        <f t="shared" ref="Y224:AO224" ca="1" si="370">IF(AND(ISNUMBER(C159),ISNUMBER(C156)),C159-C156,NA())</f>
        <v>2.8090000000000002</v>
      </c>
      <c r="Z224" s="24">
        <f t="shared" ca="1" si="370"/>
        <v>2.8183837114218351</v>
      </c>
      <c r="AA224" s="24">
        <f t="shared" ca="1" si="370"/>
        <v>2.9210000000000003</v>
      </c>
      <c r="AB224" s="24">
        <f t="shared" ca="1" si="370"/>
        <v>2.5717026049474159</v>
      </c>
      <c r="AC224" s="24">
        <f t="shared" ca="1" si="370"/>
        <v>2.8906000000000001</v>
      </c>
      <c r="AD224" s="24">
        <f t="shared" ca="1" si="370"/>
        <v>2.4061820000000003</v>
      </c>
      <c r="AE224" s="24" t="e">
        <f t="shared" ca="1" si="370"/>
        <v>#N/A</v>
      </c>
      <c r="AF224" s="24" t="e">
        <f t="shared" ca="1" si="370"/>
        <v>#N/A</v>
      </c>
      <c r="AG224" s="24" t="e">
        <f t="shared" ca="1" si="370"/>
        <v>#N/A</v>
      </c>
      <c r="AH224" s="24" t="e">
        <f t="shared" ca="1" si="370"/>
        <v>#N/A</v>
      </c>
      <c r="AI224" s="24" t="e">
        <f t="shared" ca="1" si="370"/>
        <v>#N/A</v>
      </c>
      <c r="AJ224" s="24" t="e">
        <f t="shared" ca="1" si="370"/>
        <v>#N/A</v>
      </c>
      <c r="AK224" s="24" t="e">
        <f t="shared" ca="1" si="370"/>
        <v>#N/A</v>
      </c>
      <c r="AL224" s="24" t="e">
        <f t="shared" ca="1" si="370"/>
        <v>#N/A</v>
      </c>
      <c r="AM224" s="24" t="e">
        <f t="shared" ca="1" si="370"/>
        <v>#N/A</v>
      </c>
      <c r="AN224" s="24" t="e">
        <f t="shared" ca="1" si="370"/>
        <v>#N/A</v>
      </c>
      <c r="AO224" s="24" t="e">
        <f t="shared" ca="1" si="370"/>
        <v>#N/A</v>
      </c>
      <c r="AP224" s="24" t="e">
        <f t="shared" ca="1" si="367"/>
        <v>#N/A</v>
      </c>
      <c r="AQ224" s="24" t="e">
        <f t="shared" ca="1" si="368"/>
        <v>#N/A</v>
      </c>
    </row>
    <row r="225" spans="1:43" s="1" customFormat="1" ht="51">
      <c r="A225" s="220">
        <f t="shared" si="365"/>
        <v>96</v>
      </c>
      <c r="B225" s="148" t="s">
        <v>392</v>
      </c>
      <c r="C225" s="24">
        <f ca="1">IF(ISNUMBER(OFFSET(INDIRECT("'"&amp;'DATA for charts'!C$5&amp;"'!$e1"),$A225-1,0)),OFFSET(INDIRECT("'"&amp;'DATA for charts'!C$5&amp;"'!$e1"),$A225-1,0),NA())</f>
        <v>4.2190000000000003</v>
      </c>
      <c r="D225" s="24">
        <f ca="1">IF(ISNUMBER(OFFSET(INDIRECT("'"&amp;'DATA for charts'!D$5&amp;"'!$e1"),$A225-1,0)),OFFSET(INDIRECT("'"&amp;'DATA for charts'!D$5&amp;"'!$e1"),$A225-1,0),NA())</f>
        <v>4.1329029999999998</v>
      </c>
      <c r="E225" s="24">
        <f ca="1">IF(ISNUMBER(OFFSET(INDIRECT("'"&amp;'DATA for charts'!E$5&amp;"'!$e1"),$A225-1,0)),OFFSET(INDIRECT("'"&amp;'DATA for charts'!E$5&amp;"'!$e1"),$A225-1,0),NA())</f>
        <v>4.2229999999999999</v>
      </c>
      <c r="F225" s="24">
        <f ca="1">IF(ISNUMBER(OFFSET(INDIRECT("'"&amp;'DATA for charts'!F$5&amp;"'!$e1"),$A225-1,0)),OFFSET(INDIRECT("'"&amp;'DATA for charts'!F$5&amp;"'!$e1"),$A225-1,0),NA())</f>
        <v>4.3160984899188053</v>
      </c>
      <c r="G225" s="24">
        <f ca="1">IF(ISNUMBER(OFFSET(INDIRECT("'"&amp;'DATA for charts'!G$5&amp;"'!$e1"),$A225-1,0)),OFFSET(INDIRECT("'"&amp;'DATA for charts'!G$5&amp;"'!$e1"),$A225-1,0),NA())</f>
        <v>4.16</v>
      </c>
      <c r="H225" s="24">
        <f ca="1">IF(ISNUMBER(OFFSET(INDIRECT("'"&amp;'DATA for charts'!H$5&amp;"'!$e1"),$A225-1,0)),OFFSET(INDIRECT("'"&amp;'DATA for charts'!H$5&amp;"'!$e1"),$A225-1,0),NA())</f>
        <v>4.3152973175048803</v>
      </c>
      <c r="I225" s="24" t="e">
        <f ca="1">IF(ISNUMBER(OFFSET(INDIRECT("'"&amp;'DATA for charts'!I$5&amp;"'!$e1"),$A225-1,0)),OFFSET(INDIRECT("'"&amp;'DATA for charts'!I$5&amp;"'!$e1"),$A225-1,0),NA())</f>
        <v>#N/A</v>
      </c>
      <c r="J225" s="24" t="e">
        <f ca="1">IF(ISNUMBER(OFFSET(INDIRECT("'"&amp;'DATA for charts'!J$5&amp;"'!$e1"),$A225-1,0)),OFFSET(INDIRECT("'"&amp;'DATA for charts'!J$5&amp;"'!$e1"),$A225-1,0),NA())</f>
        <v>#N/A</v>
      </c>
      <c r="K225" s="24" t="e">
        <f ca="1">IF(ISNUMBER(OFFSET(INDIRECT("'"&amp;'DATA for charts'!K$5&amp;"'!$e1"),$A225-1,0)),OFFSET(INDIRECT("'"&amp;'DATA for charts'!K$5&amp;"'!$e1"),$A225-1,0),NA())</f>
        <v>#N/A</v>
      </c>
      <c r="L225" s="24" t="e">
        <f ca="1">IF(ISNUMBER(OFFSET(INDIRECT("'"&amp;'DATA for charts'!L$5&amp;"'!$e1"),$A225-1,0)),OFFSET(INDIRECT("'"&amp;'DATA for charts'!L$5&amp;"'!$e1"),$A225-1,0),NA())</f>
        <v>#N/A</v>
      </c>
      <c r="M225" s="24" t="e">
        <f ca="1">IF(ISNUMBER(OFFSET(INDIRECT("'"&amp;'DATA for charts'!M$5&amp;"'!$e1"),$A225-1,0)),OFFSET(INDIRECT("'"&amp;'DATA for charts'!M$5&amp;"'!$e1"),$A225-1,0),NA())</f>
        <v>#N/A</v>
      </c>
      <c r="N225" s="24" t="e">
        <f ca="1">IF(ISNUMBER(OFFSET(INDIRECT("'"&amp;'DATA for charts'!N$5&amp;"'!$e1"),$A225-1,0)),OFFSET(INDIRECT("'"&amp;'DATA for charts'!N$5&amp;"'!$e1"),$A225-1,0),NA())</f>
        <v>#N/A</v>
      </c>
      <c r="O225" s="24" t="e">
        <f ca="1">IF(ISNUMBER(OFFSET(INDIRECT("'"&amp;'DATA for charts'!O$5&amp;"'!$e1"),$A225-1,0)),OFFSET(INDIRECT("'"&amp;'DATA for charts'!O$5&amp;"'!$e1"),$A225-1,0),NA())</f>
        <v>#N/A</v>
      </c>
      <c r="P225" s="24" t="e">
        <f ca="1">IF(ISNUMBER(OFFSET(INDIRECT("'"&amp;'DATA for charts'!P$5&amp;"'!$e1"),$A225-1,0)),OFFSET(INDIRECT("'"&amp;'DATA for charts'!P$5&amp;"'!$e1"),$A225-1,0),NA())</f>
        <v>#N/A</v>
      </c>
      <c r="Q225" s="24" t="e">
        <f ca="1">IF(ISNUMBER(OFFSET(INDIRECT("'"&amp;'DATA for charts'!Q$5&amp;"'!$e1"),$A225-1,0)),OFFSET(INDIRECT("'"&amp;'DATA for charts'!Q$5&amp;"'!$e1"),$A225-1,0),NA())</f>
        <v>#N/A</v>
      </c>
      <c r="R225" s="24" t="e">
        <f ca="1">IF(ISNUMBER(OFFSET(INDIRECT("'"&amp;'DATA for charts'!R$5&amp;"'!$e1"),$A225-1,0)),OFFSET(INDIRECT("'"&amp;'DATA for charts'!R$5&amp;"'!$e1"),$A225-1,0),NA())</f>
        <v>#N/A</v>
      </c>
      <c r="S225" s="24" t="e">
        <f ca="1">IF(ISNUMBER(OFFSET(INDIRECT("'"&amp;'DATA for charts'!S$5&amp;"'!$e1"),$A225-1,0)),OFFSET(INDIRECT("'"&amp;'DATA for charts'!S$5&amp;"'!$e1"),$A225-1,0),NA())</f>
        <v>#N/A</v>
      </c>
      <c r="T225" s="22" t="e">
        <f t="shared" ca="1" si="362"/>
        <v>#N/A</v>
      </c>
      <c r="U225" s="22" t="e">
        <f t="shared" ca="1" si="363"/>
        <v>#N/A</v>
      </c>
      <c r="V225" s="22" t="e">
        <f t="shared" ca="1" si="364"/>
        <v>#N/A</v>
      </c>
      <c r="W225" s="20"/>
      <c r="X225" s="148" t="s">
        <v>587</v>
      </c>
      <c r="Y225" s="24" t="e">
        <f t="shared" ref="Y225:AO225" ca="1" si="371">IF(AND(ISNUMBER(C161),ISNUMBER(C156)),C161-C156,NA())</f>
        <v>#N/A</v>
      </c>
      <c r="Z225" s="24">
        <f t="shared" ca="1" si="371"/>
        <v>6.6602365507774861</v>
      </c>
      <c r="AA225" s="24">
        <f t="shared" ca="1" si="371"/>
        <v>6.1480000000000006</v>
      </c>
      <c r="AB225" s="24">
        <f t="shared" ca="1" si="371"/>
        <v>6.9116406654052005</v>
      </c>
      <c r="AC225" s="24">
        <f t="shared" ca="1" si="371"/>
        <v>6.7324000000000002</v>
      </c>
      <c r="AD225" s="24">
        <f t="shared" ca="1" si="371"/>
        <v>6.7908419999999996</v>
      </c>
      <c r="AE225" s="24" t="e">
        <f t="shared" ca="1" si="371"/>
        <v>#N/A</v>
      </c>
      <c r="AF225" s="24" t="e">
        <f t="shared" ca="1" si="371"/>
        <v>#N/A</v>
      </c>
      <c r="AG225" s="24" t="e">
        <f t="shared" ca="1" si="371"/>
        <v>#N/A</v>
      </c>
      <c r="AH225" s="24" t="e">
        <f t="shared" ca="1" si="371"/>
        <v>#N/A</v>
      </c>
      <c r="AI225" s="24" t="e">
        <f t="shared" ca="1" si="371"/>
        <v>#N/A</v>
      </c>
      <c r="AJ225" s="24" t="e">
        <f t="shared" ca="1" si="371"/>
        <v>#N/A</v>
      </c>
      <c r="AK225" s="24" t="e">
        <f t="shared" ca="1" si="371"/>
        <v>#N/A</v>
      </c>
      <c r="AL225" s="24" t="e">
        <f t="shared" ca="1" si="371"/>
        <v>#N/A</v>
      </c>
      <c r="AM225" s="24" t="e">
        <f t="shared" ca="1" si="371"/>
        <v>#N/A</v>
      </c>
      <c r="AN225" s="24" t="e">
        <f t="shared" ca="1" si="371"/>
        <v>#N/A</v>
      </c>
      <c r="AO225" s="24" t="e">
        <f t="shared" ca="1" si="371"/>
        <v>#N/A</v>
      </c>
      <c r="AP225" s="24" t="e">
        <f t="shared" ca="1" si="367"/>
        <v>#N/A</v>
      </c>
      <c r="AQ225" s="24" t="e">
        <f t="shared" ca="1" si="368"/>
        <v>#N/A</v>
      </c>
    </row>
    <row r="226" spans="1:43" s="1" customFormat="1" ht="38.25">
      <c r="A226" s="220">
        <f t="shared" si="365"/>
        <v>97</v>
      </c>
      <c r="B226" s="148" t="s">
        <v>393</v>
      </c>
      <c r="C226" s="24">
        <f ca="1">IF(ISNUMBER(OFFSET(INDIRECT("'"&amp;'DATA for charts'!C$5&amp;"'!$e1"),$A226-1,0)),OFFSET(INDIRECT("'"&amp;'DATA for charts'!C$5&amp;"'!$e1"),$A226-1,0),NA())</f>
        <v>2.431</v>
      </c>
      <c r="D226" s="24">
        <f ca="1">IF(ISNUMBER(OFFSET(INDIRECT("'"&amp;'DATA for charts'!D$5&amp;"'!$e1"),$A226-1,0)),OFFSET(INDIRECT("'"&amp;'DATA for charts'!D$5&amp;"'!$e1"),$A226-1,0),NA())</f>
        <v>2.65143</v>
      </c>
      <c r="E226" s="24">
        <f ca="1">IF(ISNUMBER(OFFSET(INDIRECT("'"&amp;'DATA for charts'!E$5&amp;"'!$e1"),$A226-1,0)),OFFSET(INDIRECT("'"&amp;'DATA for charts'!E$5&amp;"'!$e1"),$A226-1,0),NA())</f>
        <v>2.6850000000000001</v>
      </c>
      <c r="F226" s="24">
        <f ca="1">IF(ISNUMBER(OFFSET(INDIRECT("'"&amp;'DATA for charts'!F$5&amp;"'!$e1"),$A226-1,0)),OFFSET(INDIRECT("'"&amp;'DATA for charts'!F$5&amp;"'!$e1"),$A226-1,0),NA())</f>
        <v>2.5071161632948611</v>
      </c>
      <c r="G226" s="24">
        <f ca="1">IF(ISNUMBER(OFFSET(INDIRECT("'"&amp;'DATA for charts'!G$5&amp;"'!$e1"),$A226-1,0)),OFFSET(INDIRECT("'"&amp;'DATA for charts'!G$5&amp;"'!$e1"),$A226-1,0),NA())</f>
        <v>2.605</v>
      </c>
      <c r="H226" s="24">
        <f ca="1">IF(ISNUMBER(OFFSET(INDIRECT("'"&amp;'DATA for charts'!H$5&amp;"'!$e1"),$A226-1,0)),OFFSET(INDIRECT("'"&amp;'DATA for charts'!H$5&amp;"'!$e1"),$A226-1,0),NA())</f>
        <v>2.69309289720323</v>
      </c>
      <c r="I226" s="24" t="e">
        <f ca="1">IF(ISNUMBER(OFFSET(INDIRECT("'"&amp;'DATA for charts'!I$5&amp;"'!$e1"),$A226-1,0)),OFFSET(INDIRECT("'"&amp;'DATA for charts'!I$5&amp;"'!$e1"),$A226-1,0),NA())</f>
        <v>#N/A</v>
      </c>
      <c r="J226" s="24" t="e">
        <f ca="1">IF(ISNUMBER(OFFSET(INDIRECT("'"&amp;'DATA for charts'!J$5&amp;"'!$e1"),$A226-1,0)),OFFSET(INDIRECT("'"&amp;'DATA for charts'!J$5&amp;"'!$e1"),$A226-1,0),NA())</f>
        <v>#N/A</v>
      </c>
      <c r="K226" s="24" t="e">
        <f ca="1">IF(ISNUMBER(OFFSET(INDIRECT("'"&amp;'DATA for charts'!K$5&amp;"'!$e1"),$A226-1,0)),OFFSET(INDIRECT("'"&amp;'DATA for charts'!K$5&amp;"'!$e1"),$A226-1,0),NA())</f>
        <v>#N/A</v>
      </c>
      <c r="L226" s="24" t="e">
        <f ca="1">IF(ISNUMBER(OFFSET(INDIRECT("'"&amp;'DATA for charts'!L$5&amp;"'!$e1"),$A226-1,0)),OFFSET(INDIRECT("'"&amp;'DATA for charts'!L$5&amp;"'!$e1"),$A226-1,0),NA())</f>
        <v>#N/A</v>
      </c>
      <c r="M226" s="24" t="e">
        <f ca="1">IF(ISNUMBER(OFFSET(INDIRECT("'"&amp;'DATA for charts'!M$5&amp;"'!$e1"),$A226-1,0)),OFFSET(INDIRECT("'"&amp;'DATA for charts'!M$5&amp;"'!$e1"),$A226-1,0),NA())</f>
        <v>#N/A</v>
      </c>
      <c r="N226" s="24" t="e">
        <f ca="1">IF(ISNUMBER(OFFSET(INDIRECT("'"&amp;'DATA for charts'!N$5&amp;"'!$e1"),$A226-1,0)),OFFSET(INDIRECT("'"&amp;'DATA for charts'!N$5&amp;"'!$e1"),$A226-1,0),NA())</f>
        <v>#N/A</v>
      </c>
      <c r="O226" s="24" t="e">
        <f ca="1">IF(ISNUMBER(OFFSET(INDIRECT("'"&amp;'DATA for charts'!O$5&amp;"'!$e1"),$A226-1,0)),OFFSET(INDIRECT("'"&amp;'DATA for charts'!O$5&amp;"'!$e1"),$A226-1,0),NA())</f>
        <v>#N/A</v>
      </c>
      <c r="P226" s="24" t="e">
        <f ca="1">IF(ISNUMBER(OFFSET(INDIRECT("'"&amp;'DATA for charts'!P$5&amp;"'!$e1"),$A226-1,0)),OFFSET(INDIRECT("'"&amp;'DATA for charts'!P$5&amp;"'!$e1"),$A226-1,0),NA())</f>
        <v>#N/A</v>
      </c>
      <c r="Q226" s="24" t="e">
        <f ca="1">IF(ISNUMBER(OFFSET(INDIRECT("'"&amp;'DATA for charts'!Q$5&amp;"'!$e1"),$A226-1,0)),OFFSET(INDIRECT("'"&amp;'DATA for charts'!Q$5&amp;"'!$e1"),$A226-1,0),NA())</f>
        <v>#N/A</v>
      </c>
      <c r="R226" s="24" t="e">
        <f ca="1">IF(ISNUMBER(OFFSET(INDIRECT("'"&amp;'DATA for charts'!R$5&amp;"'!$e1"),$A226-1,0)),OFFSET(INDIRECT("'"&amp;'DATA for charts'!R$5&amp;"'!$e1"),$A226-1,0),NA())</f>
        <v>#N/A</v>
      </c>
      <c r="S226" s="24" t="e">
        <f ca="1">IF(ISNUMBER(OFFSET(INDIRECT("'"&amp;'DATA for charts'!S$5&amp;"'!$e1"),$A226-1,0)),OFFSET(INDIRECT("'"&amp;'DATA for charts'!S$5&amp;"'!$e1"),$A226-1,0),NA())</f>
        <v>#N/A</v>
      </c>
      <c r="T226" s="22" t="e">
        <f t="shared" ca="1" si="362"/>
        <v>#N/A</v>
      </c>
      <c r="U226" s="22" t="e">
        <f t="shared" ca="1" si="363"/>
        <v>#N/A</v>
      </c>
      <c r="V226" s="22" t="e">
        <f t="shared" ca="1" si="364"/>
        <v>#N/A</v>
      </c>
      <c r="W226" s="20"/>
      <c r="X226" s="148" t="s">
        <v>424</v>
      </c>
      <c r="Y226" s="24" t="e">
        <f t="shared" ref="Y226:AO226" ca="1" si="372">IF(AND(ISNUMBER(C162),ISNUMBER(C161)),C162-C161,NA())</f>
        <v>#N/A</v>
      </c>
      <c r="Z226" s="24">
        <f t="shared" ca="1" si="372"/>
        <v>-2.2744966004081562</v>
      </c>
      <c r="AA226" s="24">
        <f t="shared" ca="1" si="372"/>
        <v>-2.4830000000000005</v>
      </c>
      <c r="AB226" s="24">
        <f t="shared" ca="1" si="372"/>
        <v>-2.3386231059304201</v>
      </c>
      <c r="AC226" s="24">
        <f t="shared" ca="1" si="372"/>
        <v>-2.1028000000000002</v>
      </c>
      <c r="AD226" s="24">
        <f t="shared" ca="1" si="372"/>
        <v>-2.4803699999999997</v>
      </c>
      <c r="AE226" s="24" t="e">
        <f t="shared" ca="1" si="372"/>
        <v>#N/A</v>
      </c>
      <c r="AF226" s="24" t="e">
        <f t="shared" ca="1" si="372"/>
        <v>#N/A</v>
      </c>
      <c r="AG226" s="24" t="e">
        <f t="shared" ca="1" si="372"/>
        <v>#N/A</v>
      </c>
      <c r="AH226" s="24" t="e">
        <f t="shared" ca="1" si="372"/>
        <v>#N/A</v>
      </c>
      <c r="AI226" s="24" t="e">
        <f t="shared" ca="1" si="372"/>
        <v>#N/A</v>
      </c>
      <c r="AJ226" s="24" t="e">
        <f t="shared" ca="1" si="372"/>
        <v>#N/A</v>
      </c>
      <c r="AK226" s="24" t="e">
        <f t="shared" ca="1" si="372"/>
        <v>#N/A</v>
      </c>
      <c r="AL226" s="24" t="e">
        <f t="shared" ca="1" si="372"/>
        <v>#N/A</v>
      </c>
      <c r="AM226" s="24" t="e">
        <f t="shared" ca="1" si="372"/>
        <v>#N/A</v>
      </c>
      <c r="AN226" s="24" t="e">
        <f t="shared" ca="1" si="372"/>
        <v>#N/A</v>
      </c>
      <c r="AO226" s="24" t="e">
        <f t="shared" ca="1" si="372"/>
        <v>#N/A</v>
      </c>
      <c r="AP226" s="24" t="e">
        <f t="shared" ca="1" si="367"/>
        <v>#N/A</v>
      </c>
      <c r="AQ226" s="24" t="e">
        <f t="shared" ca="1" si="368"/>
        <v>#N/A</v>
      </c>
    </row>
    <row r="227" spans="1:43" s="1" customFormat="1" ht="51">
      <c r="A227" s="220">
        <f t="shared" si="365"/>
        <v>98</v>
      </c>
      <c r="B227" s="148" t="s">
        <v>394</v>
      </c>
      <c r="C227" s="24">
        <f ca="1">IF(ISNUMBER(OFFSET(INDIRECT("'"&amp;'DATA for charts'!C$5&amp;"'!$e1"),$A227-1,0)),OFFSET(INDIRECT("'"&amp;'DATA for charts'!C$5&amp;"'!$e1"),$A227-1,0),NA())</f>
        <v>2.6309999999999998</v>
      </c>
      <c r="D227" s="24">
        <f ca="1">IF(ISNUMBER(OFFSET(INDIRECT("'"&amp;'DATA for charts'!D$5&amp;"'!$e1"),$A227-1,0)),OFFSET(INDIRECT("'"&amp;'DATA for charts'!D$5&amp;"'!$e1"),$A227-1,0),NA())</f>
        <v>2.837067999999999</v>
      </c>
      <c r="E227" s="24">
        <f ca="1">IF(ISNUMBER(OFFSET(INDIRECT("'"&amp;'DATA for charts'!E$5&amp;"'!$e1"),$A227-1,0)),OFFSET(INDIRECT("'"&amp;'DATA for charts'!E$5&amp;"'!$e1"),$A227-1,0),NA())</f>
        <v>2.855</v>
      </c>
      <c r="F227" s="24">
        <f ca="1">IF(ISNUMBER(OFFSET(INDIRECT("'"&amp;'DATA for charts'!F$5&amp;"'!$e1"),$A227-1,0)),OFFSET(INDIRECT("'"&amp;'DATA for charts'!F$5&amp;"'!$e1"),$A227-1,0),NA())</f>
        <v>2.6874141795329582</v>
      </c>
      <c r="G227" s="24">
        <f ca="1">IF(ISNUMBER(OFFSET(INDIRECT("'"&amp;'DATA for charts'!G$5&amp;"'!$e1"),$A227-1,0)),OFFSET(INDIRECT("'"&amp;'DATA for charts'!G$5&amp;"'!$e1"),$A227-1,0),NA())</f>
        <v>2.78</v>
      </c>
      <c r="H227" s="24">
        <f ca="1">IF(ISNUMBER(OFFSET(INDIRECT("'"&amp;'DATA for charts'!H$5&amp;"'!$e1"),$A227-1,0)),OFFSET(INDIRECT("'"&amp;'DATA for charts'!H$5&amp;"'!$e1"),$A227-1,0),NA())</f>
        <v>2.87436033460828</v>
      </c>
      <c r="I227" s="24" t="e">
        <f ca="1">IF(ISNUMBER(OFFSET(INDIRECT("'"&amp;'DATA for charts'!I$5&amp;"'!$e1"),$A227-1,0)),OFFSET(INDIRECT("'"&amp;'DATA for charts'!I$5&amp;"'!$e1"),$A227-1,0),NA())</f>
        <v>#N/A</v>
      </c>
      <c r="J227" s="24" t="e">
        <f ca="1">IF(ISNUMBER(OFFSET(INDIRECT("'"&amp;'DATA for charts'!J$5&amp;"'!$e1"),$A227-1,0)),OFFSET(INDIRECT("'"&amp;'DATA for charts'!J$5&amp;"'!$e1"),$A227-1,0),NA())</f>
        <v>#N/A</v>
      </c>
      <c r="K227" s="24" t="e">
        <f ca="1">IF(ISNUMBER(OFFSET(INDIRECT("'"&amp;'DATA for charts'!K$5&amp;"'!$e1"),$A227-1,0)),OFFSET(INDIRECT("'"&amp;'DATA for charts'!K$5&amp;"'!$e1"),$A227-1,0),NA())</f>
        <v>#N/A</v>
      </c>
      <c r="L227" s="24" t="e">
        <f ca="1">IF(ISNUMBER(OFFSET(INDIRECT("'"&amp;'DATA for charts'!L$5&amp;"'!$e1"),$A227-1,0)),OFFSET(INDIRECT("'"&amp;'DATA for charts'!L$5&amp;"'!$e1"),$A227-1,0),NA())</f>
        <v>#N/A</v>
      </c>
      <c r="M227" s="24" t="e">
        <f ca="1">IF(ISNUMBER(OFFSET(INDIRECT("'"&amp;'DATA for charts'!M$5&amp;"'!$e1"),$A227-1,0)),OFFSET(INDIRECT("'"&amp;'DATA for charts'!M$5&amp;"'!$e1"),$A227-1,0),NA())</f>
        <v>#N/A</v>
      </c>
      <c r="N227" s="24" t="e">
        <f ca="1">IF(ISNUMBER(OFFSET(INDIRECT("'"&amp;'DATA for charts'!N$5&amp;"'!$e1"),$A227-1,0)),OFFSET(INDIRECT("'"&amp;'DATA for charts'!N$5&amp;"'!$e1"),$A227-1,0),NA())</f>
        <v>#N/A</v>
      </c>
      <c r="O227" s="24" t="e">
        <f ca="1">IF(ISNUMBER(OFFSET(INDIRECT("'"&amp;'DATA for charts'!O$5&amp;"'!$e1"),$A227-1,0)),OFFSET(INDIRECT("'"&amp;'DATA for charts'!O$5&amp;"'!$e1"),$A227-1,0),NA())</f>
        <v>#N/A</v>
      </c>
      <c r="P227" s="24" t="e">
        <f ca="1">IF(ISNUMBER(OFFSET(INDIRECT("'"&amp;'DATA for charts'!P$5&amp;"'!$e1"),$A227-1,0)),OFFSET(INDIRECT("'"&amp;'DATA for charts'!P$5&amp;"'!$e1"),$A227-1,0),NA())</f>
        <v>#N/A</v>
      </c>
      <c r="Q227" s="24" t="e">
        <f ca="1">IF(ISNUMBER(OFFSET(INDIRECT("'"&amp;'DATA for charts'!Q$5&amp;"'!$e1"),$A227-1,0)),OFFSET(INDIRECT("'"&amp;'DATA for charts'!Q$5&amp;"'!$e1"),$A227-1,0),NA())</f>
        <v>#N/A</v>
      </c>
      <c r="R227" s="24" t="e">
        <f ca="1">IF(ISNUMBER(OFFSET(INDIRECT("'"&amp;'DATA for charts'!R$5&amp;"'!$e1"),$A227-1,0)),OFFSET(INDIRECT("'"&amp;'DATA for charts'!R$5&amp;"'!$e1"),$A227-1,0),NA())</f>
        <v>#N/A</v>
      </c>
      <c r="S227" s="24" t="e">
        <f ca="1">IF(ISNUMBER(OFFSET(INDIRECT("'"&amp;'DATA for charts'!S$5&amp;"'!$e1"),$A227-1,0)),OFFSET(INDIRECT("'"&amp;'DATA for charts'!S$5&amp;"'!$e1"),$A227-1,0),NA())</f>
        <v>#N/A</v>
      </c>
      <c r="T227" s="22" t="e">
        <f t="shared" ca="1" si="362"/>
        <v>#N/A</v>
      </c>
      <c r="U227" s="22" t="e">
        <f t="shared" ca="1" si="363"/>
        <v>#N/A</v>
      </c>
      <c r="V227" s="22" t="e">
        <f t="shared" ca="1" si="364"/>
        <v>#N/A</v>
      </c>
      <c r="W227" s="20"/>
      <c r="X227" s="148" t="s">
        <v>425</v>
      </c>
      <c r="Y227" s="24" t="e">
        <f t="shared" ref="Y227:AO227" ca="1" si="373">IF(AND(ISNUMBER(C166),ISNUMBER(C161)),C166-C161,NA())</f>
        <v>#N/A</v>
      </c>
      <c r="Z227" s="24">
        <f t="shared" ca="1" si="373"/>
        <v>-2.4123354409411917</v>
      </c>
      <c r="AA227" s="24">
        <f t="shared" ca="1" si="373"/>
        <v>-2.2780000000000005</v>
      </c>
      <c r="AB227" s="24">
        <f t="shared" ca="1" si="373"/>
        <v>-2.5355855848672864</v>
      </c>
      <c r="AC227" s="24">
        <f t="shared" ca="1" si="373"/>
        <v>-2.3955000000000002</v>
      </c>
      <c r="AD227" s="24">
        <f t="shared" ca="1" si="373"/>
        <v>-2.5007600000000005</v>
      </c>
      <c r="AE227" s="24" t="e">
        <f t="shared" ca="1" si="373"/>
        <v>#N/A</v>
      </c>
      <c r="AF227" s="24" t="e">
        <f t="shared" ca="1" si="373"/>
        <v>#N/A</v>
      </c>
      <c r="AG227" s="24" t="e">
        <f t="shared" ca="1" si="373"/>
        <v>#N/A</v>
      </c>
      <c r="AH227" s="24" t="e">
        <f t="shared" ca="1" si="373"/>
        <v>#N/A</v>
      </c>
      <c r="AI227" s="24" t="e">
        <f t="shared" ca="1" si="373"/>
        <v>#N/A</v>
      </c>
      <c r="AJ227" s="24" t="e">
        <f t="shared" ca="1" si="373"/>
        <v>#N/A</v>
      </c>
      <c r="AK227" s="24" t="e">
        <f t="shared" ca="1" si="373"/>
        <v>#N/A</v>
      </c>
      <c r="AL227" s="24" t="e">
        <f t="shared" ca="1" si="373"/>
        <v>#N/A</v>
      </c>
      <c r="AM227" s="24" t="e">
        <f t="shared" ca="1" si="373"/>
        <v>#N/A</v>
      </c>
      <c r="AN227" s="24" t="e">
        <f t="shared" ca="1" si="373"/>
        <v>#N/A</v>
      </c>
      <c r="AO227" s="24" t="e">
        <f t="shared" ca="1" si="373"/>
        <v>#N/A</v>
      </c>
      <c r="AP227" s="24" t="e">
        <f t="shared" ca="1" si="367"/>
        <v>#N/A</v>
      </c>
      <c r="AQ227" s="24" t="e">
        <f t="shared" ca="1" si="368"/>
        <v>#N/A</v>
      </c>
    </row>
    <row r="228" spans="1:43" s="1" customFormat="1" ht="51">
      <c r="A228" s="220">
        <f>A8</f>
        <v>0</v>
      </c>
      <c r="B228" s="146"/>
      <c r="C228" s="22" t="str">
        <f t="shared" ref="C228:S228" ca="1" si="374">C8</f>
        <v>BSIMAC</v>
      </c>
      <c r="D228" s="22" t="str">
        <f t="shared" ca="1" si="374"/>
        <v>CSE</v>
      </c>
      <c r="E228" s="22" t="str">
        <f t="shared" ca="1" si="374"/>
        <v>DeST</v>
      </c>
      <c r="F228" s="22" t="str">
        <f t="shared" ca="1" si="374"/>
        <v>EnergyPlus</v>
      </c>
      <c r="G228" s="22" t="str">
        <f t="shared" ca="1" si="374"/>
        <v>ESP-r</v>
      </c>
      <c r="H228" s="22" t="str">
        <f t="shared" ca="1" si="374"/>
        <v>TRNSYS</v>
      </c>
      <c r="I228" s="22" t="str">
        <f t="shared" ca="1" si="374"/>
        <v>TestSpec-Alt</v>
      </c>
      <c r="J228" s="22">
        <f t="shared" ca="1" si="374"/>
        <v>0</v>
      </c>
      <c r="K228" s="22">
        <f t="shared" ca="1" si="374"/>
        <v>0</v>
      </c>
      <c r="L228" s="22">
        <f t="shared" ca="1" si="374"/>
        <v>0</v>
      </c>
      <c r="M228" s="22">
        <f t="shared" ca="1" si="374"/>
        <v>0</v>
      </c>
      <c r="N228" s="22">
        <f t="shared" ca="1" si="374"/>
        <v>0</v>
      </c>
      <c r="O228" s="22">
        <f t="shared" ca="1" si="374"/>
        <v>0</v>
      </c>
      <c r="P228" s="22">
        <f t="shared" ca="1" si="374"/>
        <v>0</v>
      </c>
      <c r="Q228" s="22">
        <f t="shared" ca="1" si="374"/>
        <v>0</v>
      </c>
      <c r="R228" s="22">
        <f t="shared" ca="1" si="374"/>
        <v>0</v>
      </c>
      <c r="S228" s="22" t="str">
        <f t="shared" ca="1" si="374"/>
        <v>Tested Prg</v>
      </c>
      <c r="T228" s="23" t="s">
        <v>13</v>
      </c>
      <c r="U228" s="23" t="s">
        <v>13</v>
      </c>
      <c r="V228" s="23" t="s">
        <v>137</v>
      </c>
      <c r="W228" s="20"/>
      <c r="X228" s="148" t="s">
        <v>426</v>
      </c>
      <c r="Y228" s="24" t="e">
        <f t="shared" ref="Y228:AO228" ca="1" si="375">IF(AND(ISNUMBER(C163),ISNUMBER(C161)),C163-C161,NA())</f>
        <v>#N/A</v>
      </c>
      <c r="Z228" s="24">
        <f t="shared" ca="1" si="375"/>
        <v>-1.6611242225770209</v>
      </c>
      <c r="AA228" s="24">
        <f t="shared" ca="1" si="375"/>
        <v>-1.3880000000000008</v>
      </c>
      <c r="AB228" s="24">
        <f t="shared" ca="1" si="375"/>
        <v>-1.7790106719375496</v>
      </c>
      <c r="AC228" s="24">
        <f t="shared" ca="1" si="375"/>
        <v>-1.9880000000000004</v>
      </c>
      <c r="AD228" s="24">
        <f t="shared" ca="1" si="375"/>
        <v>-1.8272599999999999</v>
      </c>
      <c r="AE228" s="24" t="e">
        <f t="shared" ca="1" si="375"/>
        <v>#N/A</v>
      </c>
      <c r="AF228" s="24" t="e">
        <f t="shared" ca="1" si="375"/>
        <v>#N/A</v>
      </c>
      <c r="AG228" s="24" t="e">
        <f t="shared" ca="1" si="375"/>
        <v>#N/A</v>
      </c>
      <c r="AH228" s="24" t="e">
        <f t="shared" ca="1" si="375"/>
        <v>#N/A</v>
      </c>
      <c r="AI228" s="24" t="e">
        <f t="shared" ca="1" si="375"/>
        <v>#N/A</v>
      </c>
      <c r="AJ228" s="24" t="e">
        <f t="shared" ca="1" si="375"/>
        <v>#N/A</v>
      </c>
      <c r="AK228" s="24" t="e">
        <f t="shared" ca="1" si="375"/>
        <v>#N/A</v>
      </c>
      <c r="AL228" s="24" t="e">
        <f t="shared" ca="1" si="375"/>
        <v>#N/A</v>
      </c>
      <c r="AM228" s="24" t="e">
        <f t="shared" ca="1" si="375"/>
        <v>#N/A</v>
      </c>
      <c r="AN228" s="24" t="e">
        <f t="shared" ca="1" si="375"/>
        <v>#N/A</v>
      </c>
      <c r="AO228" s="24" t="e">
        <f t="shared" ca="1" si="375"/>
        <v>#N/A</v>
      </c>
      <c r="AP228" s="24" t="e">
        <f t="shared" ca="1" si="367"/>
        <v>#N/A</v>
      </c>
      <c r="AQ228" s="24" t="e">
        <f t="shared" ca="1" si="368"/>
        <v>#N/A</v>
      </c>
    </row>
    <row r="229" spans="1:43" s="1" customFormat="1" ht="51">
      <c r="A229" s="220">
        <v>99</v>
      </c>
      <c r="B229" s="148" t="s">
        <v>395</v>
      </c>
      <c r="C229" s="24" t="e">
        <f ca="1">IF(ISNUMBER(OFFSET(INDIRECT("'"&amp;'DATA for charts'!C$5&amp;"'!$e1"),$A229-1,0)),OFFSET(INDIRECT("'"&amp;'DATA for charts'!C$5&amp;"'!$e1"),$A229-1,0),NA())</f>
        <v>#N/A</v>
      </c>
      <c r="D229" s="24">
        <f ca="1">IF(ISNUMBER(OFFSET(INDIRECT("'"&amp;'DATA for charts'!D$5&amp;"'!$e1"),$A229-1,0)),OFFSET(INDIRECT("'"&amp;'DATA for charts'!D$5&amp;"'!$e1"),$A229-1,0),NA())</f>
        <v>2.6113810000000002</v>
      </c>
      <c r="E229" s="24">
        <f ca="1">IF(ISNUMBER(OFFSET(INDIRECT("'"&amp;'DATA for charts'!E$5&amp;"'!$e1"),$A229-1,0)),OFFSET(INDIRECT("'"&amp;'DATA for charts'!E$5&amp;"'!$e1"),$A229-1,0),NA())</f>
        <v>2.56</v>
      </c>
      <c r="F229" s="24">
        <f ca="1">IF(ISNUMBER(OFFSET(INDIRECT("'"&amp;'DATA for charts'!F$5&amp;"'!$e1"),$A229-1,0)),OFFSET(INDIRECT("'"&amp;'DATA for charts'!F$5&amp;"'!$e1"),$A229-1,0),NA())</f>
        <v>2.5966228976060277</v>
      </c>
      <c r="G229" s="24">
        <f ca="1">IF(ISNUMBER(OFFSET(INDIRECT("'"&amp;'DATA for charts'!G$5&amp;"'!$e1"),$A229-1,0)),OFFSET(INDIRECT("'"&amp;'DATA for charts'!G$5&amp;"'!$e1"),$A229-1,0),NA())</f>
        <v>2.7480000000000002</v>
      </c>
      <c r="H229" s="24">
        <f ca="1">IF(ISNUMBER(OFFSET(INDIRECT("'"&amp;'DATA for charts'!H$5&amp;"'!$e1"),$A229-1,0)),OFFSET(INDIRECT("'"&amp;'DATA for charts'!H$5&amp;"'!$e1"),$A229-1,0),NA())</f>
        <v>2.84324043273925</v>
      </c>
      <c r="I229" s="24" t="e">
        <f ca="1">IF(ISNUMBER(OFFSET(INDIRECT("'"&amp;'DATA for charts'!I$5&amp;"'!$e1"),$A229-1,0)),OFFSET(INDIRECT("'"&amp;'DATA for charts'!I$5&amp;"'!$e1"),$A229-1,0),NA())</f>
        <v>#N/A</v>
      </c>
      <c r="J229" s="24" t="e">
        <f ca="1">IF(ISNUMBER(OFFSET(INDIRECT("'"&amp;'DATA for charts'!J$5&amp;"'!$e1"),$A229-1,0)),OFFSET(INDIRECT("'"&amp;'DATA for charts'!J$5&amp;"'!$e1"),$A229-1,0),NA())</f>
        <v>#N/A</v>
      </c>
      <c r="K229" s="24" t="e">
        <f ca="1">IF(ISNUMBER(OFFSET(INDIRECT("'"&amp;'DATA for charts'!K$5&amp;"'!$e1"),$A229-1,0)),OFFSET(INDIRECT("'"&amp;'DATA for charts'!K$5&amp;"'!$e1"),$A229-1,0),NA())</f>
        <v>#N/A</v>
      </c>
      <c r="L229" s="24" t="e">
        <f ca="1">IF(ISNUMBER(OFFSET(INDIRECT("'"&amp;'DATA for charts'!L$5&amp;"'!$e1"),$A229-1,0)),OFFSET(INDIRECT("'"&amp;'DATA for charts'!L$5&amp;"'!$e1"),$A229-1,0),NA())</f>
        <v>#N/A</v>
      </c>
      <c r="M229" s="24" t="e">
        <f ca="1">IF(ISNUMBER(OFFSET(INDIRECT("'"&amp;'DATA for charts'!M$5&amp;"'!$e1"),$A229-1,0)),OFFSET(INDIRECT("'"&amp;'DATA for charts'!M$5&amp;"'!$e1"),$A229-1,0),NA())</f>
        <v>#N/A</v>
      </c>
      <c r="N229" s="24" t="e">
        <f ca="1">IF(ISNUMBER(OFFSET(INDIRECT("'"&amp;'DATA for charts'!N$5&amp;"'!$e1"),$A229-1,0)),OFFSET(INDIRECT("'"&amp;'DATA for charts'!N$5&amp;"'!$e1"),$A229-1,0),NA())</f>
        <v>#N/A</v>
      </c>
      <c r="O229" s="24" t="e">
        <f ca="1">IF(ISNUMBER(OFFSET(INDIRECT("'"&amp;'DATA for charts'!O$5&amp;"'!$e1"),$A229-1,0)),OFFSET(INDIRECT("'"&amp;'DATA for charts'!O$5&amp;"'!$e1"),$A229-1,0),NA())</f>
        <v>#N/A</v>
      </c>
      <c r="P229" s="24" t="e">
        <f ca="1">IF(ISNUMBER(OFFSET(INDIRECT("'"&amp;'DATA for charts'!P$5&amp;"'!$e1"),$A229-1,0)),OFFSET(INDIRECT("'"&amp;'DATA for charts'!P$5&amp;"'!$e1"),$A229-1,0),NA())</f>
        <v>#N/A</v>
      </c>
      <c r="Q229" s="24" t="e">
        <f ca="1">IF(ISNUMBER(OFFSET(INDIRECT("'"&amp;'DATA for charts'!Q$5&amp;"'!$e1"),$A229-1,0)),OFFSET(INDIRECT("'"&amp;'DATA for charts'!Q$5&amp;"'!$e1"),$A229-1,0),NA())</f>
        <v>#N/A</v>
      </c>
      <c r="R229" s="24" t="e">
        <f ca="1">IF(ISNUMBER(OFFSET(INDIRECT("'"&amp;'DATA for charts'!R$5&amp;"'!$e1"),$A229-1,0)),OFFSET(INDIRECT("'"&amp;'DATA for charts'!R$5&amp;"'!$e1"),$A229-1,0),NA())</f>
        <v>#N/A</v>
      </c>
      <c r="S229" s="24" t="e">
        <f ca="1">IF(ISNUMBER(OFFSET(INDIRECT("'"&amp;'DATA for charts'!S$5&amp;"'!$e1"),$A229-1,0)),OFFSET(INDIRECT("'"&amp;'DATA for charts'!S$5&amp;"'!$e1"),$A229-1,0),NA())</f>
        <v>#N/A</v>
      </c>
      <c r="T229" s="22" t="e">
        <f t="shared" ref="T229:T245" ca="1" si="376">MIN(C229:J229)</f>
        <v>#N/A</v>
      </c>
      <c r="U229" s="22" t="e">
        <f t="shared" ref="U229:U245" ca="1" si="377">MAX(C229:J229)</f>
        <v>#N/A</v>
      </c>
      <c r="V229" s="22" t="e">
        <f ca="1">AVERAGE(C229:J229)</f>
        <v>#N/A</v>
      </c>
      <c r="W229" s="20"/>
      <c r="X229" s="148" t="s">
        <v>600</v>
      </c>
      <c r="Y229" s="24" t="e">
        <f t="shared" ref="Y229:AO229" ca="1" si="378">IF(AND(ISNUMBER(C164),ISNUMBER(C161)),C164-C161,NA())</f>
        <v>#N/A</v>
      </c>
      <c r="Z229" s="24">
        <f t="shared" ca="1" si="378"/>
        <v>-2.2157763498292011</v>
      </c>
      <c r="AA229" s="24">
        <f t="shared" ca="1" si="378"/>
        <v>-1.8930000000000007</v>
      </c>
      <c r="AB229" s="24">
        <f t="shared" ca="1" si="378"/>
        <v>-2.3695236328529514</v>
      </c>
      <c r="AC229" s="24">
        <f t="shared" ca="1" si="378"/>
        <v>-2.2705000000000002</v>
      </c>
      <c r="AD229" s="24">
        <f t="shared" ca="1" si="378"/>
        <v>-2.3755299999999995</v>
      </c>
      <c r="AE229" s="24" t="e">
        <f t="shared" ca="1" si="378"/>
        <v>#N/A</v>
      </c>
      <c r="AF229" s="24" t="e">
        <f t="shared" ca="1" si="378"/>
        <v>#N/A</v>
      </c>
      <c r="AG229" s="24" t="e">
        <f t="shared" ca="1" si="378"/>
        <v>#N/A</v>
      </c>
      <c r="AH229" s="24" t="e">
        <f t="shared" ca="1" si="378"/>
        <v>#N/A</v>
      </c>
      <c r="AI229" s="24" t="e">
        <f t="shared" ca="1" si="378"/>
        <v>#N/A</v>
      </c>
      <c r="AJ229" s="24" t="e">
        <f t="shared" ca="1" si="378"/>
        <v>#N/A</v>
      </c>
      <c r="AK229" s="24" t="e">
        <f t="shared" ca="1" si="378"/>
        <v>#N/A</v>
      </c>
      <c r="AL229" s="24" t="e">
        <f t="shared" ca="1" si="378"/>
        <v>#N/A</v>
      </c>
      <c r="AM229" s="24" t="e">
        <f t="shared" ca="1" si="378"/>
        <v>#N/A</v>
      </c>
      <c r="AN229" s="24" t="e">
        <f t="shared" ca="1" si="378"/>
        <v>#N/A</v>
      </c>
      <c r="AO229" s="24" t="e">
        <f t="shared" ca="1" si="378"/>
        <v>#N/A</v>
      </c>
      <c r="AP229" s="24" t="e">
        <f t="shared" ca="1" si="367"/>
        <v>#N/A</v>
      </c>
      <c r="AQ229" s="24" t="e">
        <f t="shared" ca="1" si="368"/>
        <v>#N/A</v>
      </c>
    </row>
    <row r="230" spans="1:43" s="1" customFormat="1" ht="51">
      <c r="A230" s="220">
        <f t="shared" ref="A230:A245" si="379">A229+1</f>
        <v>100</v>
      </c>
      <c r="B230" s="148" t="s">
        <v>396</v>
      </c>
      <c r="C230" s="24" t="e">
        <f ca="1">IF(ISNUMBER(OFFSET(INDIRECT("'"&amp;'DATA for charts'!C$5&amp;"'!$e1"),$A230-1,0)),OFFSET(INDIRECT("'"&amp;'DATA for charts'!C$5&amp;"'!$e1"),$A230-1,0),NA())</f>
        <v>#N/A</v>
      </c>
      <c r="D230" s="24">
        <f ca="1">IF(ISNUMBER(OFFSET(INDIRECT("'"&amp;'DATA for charts'!D$5&amp;"'!$e1"),$A230-1,0)),OFFSET(INDIRECT("'"&amp;'DATA for charts'!D$5&amp;"'!$e1"),$A230-1,0),NA())</f>
        <v>2.612247</v>
      </c>
      <c r="E230" s="24">
        <f ca="1">IF(ISNUMBER(OFFSET(INDIRECT("'"&amp;'DATA for charts'!E$5&amp;"'!$e1"),$A230-1,0)),OFFSET(INDIRECT("'"&amp;'DATA for charts'!E$5&amp;"'!$e1"),$A230-1,0),NA())</f>
        <v>2.5680000000000001</v>
      </c>
      <c r="F230" s="24">
        <f ca="1">IF(ISNUMBER(OFFSET(INDIRECT("'"&amp;'DATA for charts'!F$5&amp;"'!$e1"),$A230-1,0)),OFFSET(INDIRECT("'"&amp;'DATA for charts'!F$5&amp;"'!$e1"),$A230-1,0),NA())</f>
        <v>2.6020069028132724</v>
      </c>
      <c r="G230" s="24">
        <f ca="1">IF(ISNUMBER(OFFSET(INDIRECT("'"&amp;'DATA for charts'!G$5&amp;"'!$e1"),$A230-1,0)),OFFSET(INDIRECT("'"&amp;'DATA for charts'!G$5&amp;"'!$e1"),$A230-1,0),NA())</f>
        <v>2.7519999999999998</v>
      </c>
      <c r="H230" s="24">
        <f ca="1">IF(ISNUMBER(OFFSET(INDIRECT("'"&amp;'DATA for charts'!H$5&amp;"'!$e1"),$A230-1,0)),OFFSET(INDIRECT("'"&amp;'DATA for charts'!H$5&amp;"'!$e1"),$A230-1,0),NA())</f>
        <v>2.8486814286973701</v>
      </c>
      <c r="I230" s="24" t="e">
        <f ca="1">IF(ISNUMBER(OFFSET(INDIRECT("'"&amp;'DATA for charts'!I$5&amp;"'!$e1"),$A230-1,0)),OFFSET(INDIRECT("'"&amp;'DATA for charts'!I$5&amp;"'!$e1"),$A230-1,0),NA())</f>
        <v>#N/A</v>
      </c>
      <c r="J230" s="24" t="e">
        <f ca="1">IF(ISNUMBER(OFFSET(INDIRECT("'"&amp;'DATA for charts'!J$5&amp;"'!$e1"),$A230-1,0)),OFFSET(INDIRECT("'"&amp;'DATA for charts'!J$5&amp;"'!$e1"),$A230-1,0),NA())</f>
        <v>#N/A</v>
      </c>
      <c r="K230" s="24" t="e">
        <f ca="1">IF(ISNUMBER(OFFSET(INDIRECT("'"&amp;'DATA for charts'!K$5&amp;"'!$e1"),$A230-1,0)),OFFSET(INDIRECT("'"&amp;'DATA for charts'!K$5&amp;"'!$e1"),$A230-1,0),NA())</f>
        <v>#N/A</v>
      </c>
      <c r="L230" s="24" t="e">
        <f ca="1">IF(ISNUMBER(OFFSET(INDIRECT("'"&amp;'DATA for charts'!L$5&amp;"'!$e1"),$A230-1,0)),OFFSET(INDIRECT("'"&amp;'DATA for charts'!L$5&amp;"'!$e1"),$A230-1,0),NA())</f>
        <v>#N/A</v>
      </c>
      <c r="M230" s="24" t="e">
        <f ca="1">IF(ISNUMBER(OFFSET(INDIRECT("'"&amp;'DATA for charts'!M$5&amp;"'!$e1"),$A230-1,0)),OFFSET(INDIRECT("'"&amp;'DATA for charts'!M$5&amp;"'!$e1"),$A230-1,0),NA())</f>
        <v>#N/A</v>
      </c>
      <c r="N230" s="24" t="e">
        <f ca="1">IF(ISNUMBER(OFFSET(INDIRECT("'"&amp;'DATA for charts'!N$5&amp;"'!$e1"),$A230-1,0)),OFFSET(INDIRECT("'"&amp;'DATA for charts'!N$5&amp;"'!$e1"),$A230-1,0),NA())</f>
        <v>#N/A</v>
      </c>
      <c r="O230" s="24" t="e">
        <f ca="1">IF(ISNUMBER(OFFSET(INDIRECT("'"&amp;'DATA for charts'!O$5&amp;"'!$e1"),$A230-1,0)),OFFSET(INDIRECT("'"&amp;'DATA for charts'!O$5&amp;"'!$e1"),$A230-1,0),NA())</f>
        <v>#N/A</v>
      </c>
      <c r="P230" s="24" t="e">
        <f ca="1">IF(ISNUMBER(OFFSET(INDIRECT("'"&amp;'DATA for charts'!P$5&amp;"'!$e1"),$A230-1,0)),OFFSET(INDIRECT("'"&amp;'DATA for charts'!P$5&amp;"'!$e1"),$A230-1,0),NA())</f>
        <v>#N/A</v>
      </c>
      <c r="Q230" s="24" t="e">
        <f ca="1">IF(ISNUMBER(OFFSET(INDIRECT("'"&amp;'DATA for charts'!Q$5&amp;"'!$e1"),$A230-1,0)),OFFSET(INDIRECT("'"&amp;'DATA for charts'!Q$5&amp;"'!$e1"),$A230-1,0),NA())</f>
        <v>#N/A</v>
      </c>
      <c r="R230" s="24" t="e">
        <f ca="1">IF(ISNUMBER(OFFSET(INDIRECT("'"&amp;'DATA for charts'!R$5&amp;"'!$e1"),$A230-1,0)),OFFSET(INDIRECT("'"&amp;'DATA for charts'!R$5&amp;"'!$e1"),$A230-1,0),NA())</f>
        <v>#N/A</v>
      </c>
      <c r="S230" s="24" t="e">
        <f ca="1">IF(ISNUMBER(OFFSET(INDIRECT("'"&amp;'DATA for charts'!S$5&amp;"'!$e1"),$A230-1,0)),OFFSET(INDIRECT("'"&amp;'DATA for charts'!S$5&amp;"'!$e1"),$A230-1,0),NA())</f>
        <v>#N/A</v>
      </c>
      <c r="T230" s="22" t="e">
        <f t="shared" ca="1" si="376"/>
        <v>#N/A</v>
      </c>
      <c r="U230" s="22" t="e">
        <f t="shared" ca="1" si="377"/>
        <v>#N/A</v>
      </c>
      <c r="V230" s="22" t="e">
        <f ca="1">AVERAGE(C230:J230)</f>
        <v>#N/A</v>
      </c>
      <c r="W230" s="20"/>
      <c r="X230" s="148" t="s">
        <v>601</v>
      </c>
      <c r="Y230" s="24" t="e">
        <f t="shared" ref="Y230:AO230" ca="1" si="380">IF(AND(ISNUMBER(C165),ISNUMBER(C164)),C165-C164,NA())</f>
        <v>#N/A</v>
      </c>
      <c r="Z230" s="24">
        <f t="shared" ca="1" si="380"/>
        <v>-1.3031895486766509</v>
      </c>
      <c r="AA230" s="24">
        <f t="shared" ca="1" si="380"/>
        <v>-1.4029999999999996</v>
      </c>
      <c r="AB230" s="24">
        <f t="shared" ca="1" si="380"/>
        <v>-1.482541980772186</v>
      </c>
      <c r="AC230" s="24">
        <f t="shared" ca="1" si="380"/>
        <v>-1.9102000000000001</v>
      </c>
      <c r="AD230" s="24">
        <f t="shared" ca="1" si="380"/>
        <v>-1.5887300000000009</v>
      </c>
      <c r="AE230" s="24" t="e">
        <f t="shared" ca="1" si="380"/>
        <v>#N/A</v>
      </c>
      <c r="AF230" s="24" t="e">
        <f t="shared" ca="1" si="380"/>
        <v>#N/A</v>
      </c>
      <c r="AG230" s="24" t="e">
        <f t="shared" ca="1" si="380"/>
        <v>#N/A</v>
      </c>
      <c r="AH230" s="24" t="e">
        <f t="shared" ca="1" si="380"/>
        <v>#N/A</v>
      </c>
      <c r="AI230" s="24" t="e">
        <f t="shared" ca="1" si="380"/>
        <v>#N/A</v>
      </c>
      <c r="AJ230" s="24" t="e">
        <f t="shared" ca="1" si="380"/>
        <v>#N/A</v>
      </c>
      <c r="AK230" s="24" t="e">
        <f t="shared" ca="1" si="380"/>
        <v>#N/A</v>
      </c>
      <c r="AL230" s="24" t="e">
        <f t="shared" ca="1" si="380"/>
        <v>#N/A</v>
      </c>
      <c r="AM230" s="24" t="e">
        <f t="shared" ca="1" si="380"/>
        <v>#N/A</v>
      </c>
      <c r="AN230" s="24" t="e">
        <f t="shared" ca="1" si="380"/>
        <v>#N/A</v>
      </c>
      <c r="AO230" s="24" t="e">
        <f t="shared" ca="1" si="380"/>
        <v>#N/A</v>
      </c>
      <c r="AP230" s="24" t="e">
        <f t="shared" ca="1" si="367"/>
        <v>#N/A</v>
      </c>
      <c r="AQ230" s="24" t="e">
        <f t="shared" ca="1" si="368"/>
        <v>#N/A</v>
      </c>
    </row>
    <row r="231" spans="1:43" s="1" customFormat="1" ht="38.25">
      <c r="A231" s="220">
        <f t="shared" si="379"/>
        <v>101</v>
      </c>
      <c r="B231" s="148" t="s">
        <v>397</v>
      </c>
      <c r="C231" s="24" t="e">
        <f ca="1">IF(ISNUMBER(OFFSET(INDIRECT("'"&amp;'DATA for charts'!C$5&amp;"'!$e1"),$A231-1,0)),OFFSET(INDIRECT("'"&amp;'DATA for charts'!C$5&amp;"'!$e1"),$A231-1,0),NA())</f>
        <v>#N/A</v>
      </c>
      <c r="D231" s="24">
        <f ca="1">IF(ISNUMBER(OFFSET(INDIRECT("'"&amp;'DATA for charts'!D$5&amp;"'!$e1"),$A231-1,0)),OFFSET(INDIRECT("'"&amp;'DATA for charts'!D$5&amp;"'!$e1"),$A231-1,0),NA())</f>
        <v>2.6114519999999999</v>
      </c>
      <c r="E231" s="24">
        <f ca="1">IF(ISNUMBER(OFFSET(INDIRECT("'"&amp;'DATA for charts'!E$5&amp;"'!$e1"),$A231-1,0)),OFFSET(INDIRECT("'"&amp;'DATA for charts'!E$5&amp;"'!$e1"),$A231-1,0),NA())</f>
        <v>2.5609999999999999</v>
      </c>
      <c r="F231" s="24">
        <f ca="1">IF(ISNUMBER(OFFSET(INDIRECT("'"&amp;'DATA for charts'!F$5&amp;"'!$e1"),$A231-1,0)),OFFSET(INDIRECT("'"&amp;'DATA for charts'!F$5&amp;"'!$e1"),$A231-1,0),NA())</f>
        <v>2.5834335749160084</v>
      </c>
      <c r="G231" s="24">
        <f ca="1">IF(ISNUMBER(OFFSET(INDIRECT("'"&amp;'DATA for charts'!G$5&amp;"'!$e1"),$A231-1,0)),OFFSET(INDIRECT("'"&amp;'DATA for charts'!G$5&amp;"'!$e1"),$A231-1,0),NA())</f>
        <v>2.75</v>
      </c>
      <c r="H231" s="24">
        <f ca="1">IF(ISNUMBER(OFFSET(INDIRECT("'"&amp;'DATA for charts'!H$5&amp;"'!$e1"),$A231-1,0)),OFFSET(INDIRECT("'"&amp;'DATA for charts'!H$5&amp;"'!$e1"),$A231-1,0),NA())</f>
        <v>2.8434064907497798</v>
      </c>
      <c r="I231" s="24" t="e">
        <f ca="1">IF(ISNUMBER(OFFSET(INDIRECT("'"&amp;'DATA for charts'!I$5&amp;"'!$e1"),$A231-1,0)),OFFSET(INDIRECT("'"&amp;'DATA for charts'!I$5&amp;"'!$e1"),$A231-1,0),NA())</f>
        <v>#N/A</v>
      </c>
      <c r="J231" s="24" t="e">
        <f ca="1">IF(ISNUMBER(OFFSET(INDIRECT("'"&amp;'DATA for charts'!J$5&amp;"'!$e1"),$A231-1,0)),OFFSET(INDIRECT("'"&amp;'DATA for charts'!J$5&amp;"'!$e1"),$A231-1,0),NA())</f>
        <v>#N/A</v>
      </c>
      <c r="K231" s="24" t="e">
        <f ca="1">IF(ISNUMBER(OFFSET(INDIRECT("'"&amp;'DATA for charts'!K$5&amp;"'!$e1"),$A231-1,0)),OFFSET(INDIRECT("'"&amp;'DATA for charts'!K$5&amp;"'!$e1"),$A231-1,0),NA())</f>
        <v>#N/A</v>
      </c>
      <c r="L231" s="24" t="e">
        <f ca="1">IF(ISNUMBER(OFFSET(INDIRECT("'"&amp;'DATA for charts'!L$5&amp;"'!$e1"),$A231-1,0)),OFFSET(INDIRECT("'"&amp;'DATA for charts'!L$5&amp;"'!$e1"),$A231-1,0),NA())</f>
        <v>#N/A</v>
      </c>
      <c r="M231" s="24" t="e">
        <f ca="1">IF(ISNUMBER(OFFSET(INDIRECT("'"&amp;'DATA for charts'!M$5&amp;"'!$e1"),$A231-1,0)),OFFSET(INDIRECT("'"&amp;'DATA for charts'!M$5&amp;"'!$e1"),$A231-1,0),NA())</f>
        <v>#N/A</v>
      </c>
      <c r="N231" s="24" t="e">
        <f ca="1">IF(ISNUMBER(OFFSET(INDIRECT("'"&amp;'DATA for charts'!N$5&amp;"'!$e1"),$A231-1,0)),OFFSET(INDIRECT("'"&amp;'DATA for charts'!N$5&amp;"'!$e1"),$A231-1,0),NA())</f>
        <v>#N/A</v>
      </c>
      <c r="O231" s="24" t="e">
        <f ca="1">IF(ISNUMBER(OFFSET(INDIRECT("'"&amp;'DATA for charts'!O$5&amp;"'!$e1"),$A231-1,0)),OFFSET(INDIRECT("'"&amp;'DATA for charts'!O$5&amp;"'!$e1"),$A231-1,0),NA())</f>
        <v>#N/A</v>
      </c>
      <c r="P231" s="24" t="e">
        <f ca="1">IF(ISNUMBER(OFFSET(INDIRECT("'"&amp;'DATA for charts'!P$5&amp;"'!$e1"),$A231-1,0)),OFFSET(INDIRECT("'"&amp;'DATA for charts'!P$5&amp;"'!$e1"),$A231-1,0),NA())</f>
        <v>#N/A</v>
      </c>
      <c r="Q231" s="24" t="e">
        <f ca="1">IF(ISNUMBER(OFFSET(INDIRECT("'"&amp;'DATA for charts'!Q$5&amp;"'!$e1"),$A231-1,0)),OFFSET(INDIRECT("'"&amp;'DATA for charts'!Q$5&amp;"'!$e1"),$A231-1,0),NA())</f>
        <v>#N/A</v>
      </c>
      <c r="R231" s="24" t="e">
        <f ca="1">IF(ISNUMBER(OFFSET(INDIRECT("'"&amp;'DATA for charts'!R$5&amp;"'!$e1"),$A231-1,0)),OFFSET(INDIRECT("'"&amp;'DATA for charts'!R$5&amp;"'!$e1"),$A231-1,0),NA())</f>
        <v>#N/A</v>
      </c>
      <c r="S231" s="24" t="e">
        <f ca="1">IF(ISNUMBER(OFFSET(INDIRECT("'"&amp;'DATA for charts'!S$5&amp;"'!$e1"),$A231-1,0)),OFFSET(INDIRECT("'"&amp;'DATA for charts'!S$5&amp;"'!$e1"),$A231-1,0),NA())</f>
        <v>#N/A</v>
      </c>
      <c r="T231" s="22" t="e">
        <f t="shared" ca="1" si="376"/>
        <v>#N/A</v>
      </c>
      <c r="U231" s="22" t="e">
        <f t="shared" ca="1" si="377"/>
        <v>#N/A</v>
      </c>
      <c r="V231" s="22" t="e">
        <f ca="1">AVERAGE(C231:J231)</f>
        <v>#N/A</v>
      </c>
      <c r="W231" s="20"/>
      <c r="X231" s="149" t="s">
        <v>39</v>
      </c>
      <c r="Y231" s="20"/>
      <c r="Z231" s="20"/>
      <c r="AA231" s="20"/>
      <c r="AB231" s="20"/>
      <c r="AC231" s="20"/>
      <c r="AD231" s="20"/>
      <c r="AE231" s="20"/>
      <c r="AF231" s="20"/>
      <c r="AG231" s="20"/>
      <c r="AH231" s="20"/>
      <c r="AI231" s="20"/>
      <c r="AJ231" s="20"/>
      <c r="AK231" s="20"/>
      <c r="AL231" s="20"/>
      <c r="AM231" s="20"/>
      <c r="AN231" s="20"/>
      <c r="AO231" s="20"/>
      <c r="AP231" s="20"/>
      <c r="AQ231" s="20"/>
    </row>
    <row r="232" spans="1:43" s="1" customFormat="1" ht="38.25">
      <c r="A232" s="220">
        <f t="shared" si="379"/>
        <v>102</v>
      </c>
      <c r="B232" s="148" t="s">
        <v>398</v>
      </c>
      <c r="C232" s="24" t="e">
        <f ca="1">IF(ISNUMBER(OFFSET(INDIRECT("'"&amp;'DATA for charts'!C$5&amp;"'!$e1"),$A232-1,0)),OFFSET(INDIRECT("'"&amp;'DATA for charts'!C$5&amp;"'!$e1"),$A232-1,0),NA())</f>
        <v>#N/A</v>
      </c>
      <c r="D232" s="24">
        <f ca="1">IF(ISNUMBER(OFFSET(INDIRECT("'"&amp;'DATA for charts'!D$5&amp;"'!$e1"),$A232-1,0)),OFFSET(INDIRECT("'"&amp;'DATA for charts'!D$5&amp;"'!$e1"),$A232-1,0),NA())</f>
        <v>2.614056000000001</v>
      </c>
      <c r="E232" s="24">
        <f ca="1">IF(ISNUMBER(OFFSET(INDIRECT("'"&amp;'DATA for charts'!E$5&amp;"'!$e1"),$A232-1,0)),OFFSET(INDIRECT("'"&amp;'DATA for charts'!E$5&amp;"'!$e1"),$A232-1,0),NA())</f>
        <v>2.589</v>
      </c>
      <c r="F232" s="24">
        <f ca="1">IF(ISNUMBER(OFFSET(INDIRECT("'"&amp;'DATA for charts'!F$5&amp;"'!$e1"),$A232-1,0)),OFFSET(INDIRECT("'"&amp;'DATA for charts'!F$5&amp;"'!$e1"),$A232-1,0),NA())</f>
        <v>2.6031320389553416</v>
      </c>
      <c r="G232" s="24">
        <f ca="1">IF(ISNUMBER(OFFSET(INDIRECT("'"&amp;'DATA for charts'!G$5&amp;"'!$e1"),$A232-1,0)),OFFSET(INDIRECT("'"&amp;'DATA for charts'!G$5&amp;"'!$e1"),$A232-1,0),NA())</f>
        <v>2.766</v>
      </c>
      <c r="H232" s="24">
        <f ca="1">IF(ISNUMBER(OFFSET(INDIRECT("'"&amp;'DATA for charts'!H$5&amp;"'!$e1"),$A232-1,0)),OFFSET(INDIRECT("'"&amp;'DATA for charts'!H$5&amp;"'!$e1"),$A232-1,0),NA())</f>
        <v>2.8536481475829998</v>
      </c>
      <c r="I232" s="24" t="e">
        <f ca="1">IF(ISNUMBER(OFFSET(INDIRECT("'"&amp;'DATA for charts'!I$5&amp;"'!$e1"),$A232-1,0)),OFFSET(INDIRECT("'"&amp;'DATA for charts'!I$5&amp;"'!$e1"),$A232-1,0),NA())</f>
        <v>#N/A</v>
      </c>
      <c r="J232" s="24" t="e">
        <f ca="1">IF(ISNUMBER(OFFSET(INDIRECT("'"&amp;'DATA for charts'!J$5&amp;"'!$e1"),$A232-1,0)),OFFSET(INDIRECT("'"&amp;'DATA for charts'!J$5&amp;"'!$e1"),$A232-1,0),NA())</f>
        <v>#N/A</v>
      </c>
      <c r="K232" s="24" t="e">
        <f ca="1">IF(ISNUMBER(OFFSET(INDIRECT("'"&amp;'DATA for charts'!K$5&amp;"'!$e1"),$A232-1,0)),OFFSET(INDIRECT("'"&amp;'DATA for charts'!K$5&amp;"'!$e1"),$A232-1,0),NA())</f>
        <v>#N/A</v>
      </c>
      <c r="L232" s="24" t="e">
        <f ca="1">IF(ISNUMBER(OFFSET(INDIRECT("'"&amp;'DATA for charts'!L$5&amp;"'!$e1"),$A232-1,0)),OFFSET(INDIRECT("'"&amp;'DATA for charts'!L$5&amp;"'!$e1"),$A232-1,0),NA())</f>
        <v>#N/A</v>
      </c>
      <c r="M232" s="24" t="e">
        <f ca="1">IF(ISNUMBER(OFFSET(INDIRECT("'"&amp;'DATA for charts'!M$5&amp;"'!$e1"),$A232-1,0)),OFFSET(INDIRECT("'"&amp;'DATA for charts'!M$5&amp;"'!$e1"),$A232-1,0),NA())</f>
        <v>#N/A</v>
      </c>
      <c r="N232" s="24" t="e">
        <f ca="1">IF(ISNUMBER(OFFSET(INDIRECT("'"&amp;'DATA for charts'!N$5&amp;"'!$e1"),$A232-1,0)),OFFSET(INDIRECT("'"&amp;'DATA for charts'!N$5&amp;"'!$e1"),$A232-1,0),NA())</f>
        <v>#N/A</v>
      </c>
      <c r="O232" s="24" t="e">
        <f ca="1">IF(ISNUMBER(OFFSET(INDIRECT("'"&amp;'DATA for charts'!O$5&amp;"'!$e1"),$A232-1,0)),OFFSET(INDIRECT("'"&amp;'DATA for charts'!O$5&amp;"'!$e1"),$A232-1,0),NA())</f>
        <v>#N/A</v>
      </c>
      <c r="P232" s="24" t="e">
        <f ca="1">IF(ISNUMBER(OFFSET(INDIRECT("'"&amp;'DATA for charts'!P$5&amp;"'!$e1"),$A232-1,0)),OFFSET(INDIRECT("'"&amp;'DATA for charts'!P$5&amp;"'!$e1"),$A232-1,0),NA())</f>
        <v>#N/A</v>
      </c>
      <c r="Q232" s="24" t="e">
        <f ca="1">IF(ISNUMBER(OFFSET(INDIRECT("'"&amp;'DATA for charts'!Q$5&amp;"'!$e1"),$A232-1,0)),OFFSET(INDIRECT("'"&amp;'DATA for charts'!Q$5&amp;"'!$e1"),$A232-1,0),NA())</f>
        <v>#N/A</v>
      </c>
      <c r="R232" s="24" t="e">
        <f ca="1">IF(ISNUMBER(OFFSET(INDIRECT("'"&amp;'DATA for charts'!R$5&amp;"'!$e1"),$A232-1,0)),OFFSET(INDIRECT("'"&amp;'DATA for charts'!R$5&amp;"'!$e1"),$A232-1,0),NA())</f>
        <v>#N/A</v>
      </c>
      <c r="S232" s="24" t="e">
        <f ca="1">IF(ISNUMBER(OFFSET(INDIRECT("'"&amp;'DATA for charts'!S$5&amp;"'!$e1"),$A232-1,0)),OFFSET(INDIRECT("'"&amp;'DATA for charts'!S$5&amp;"'!$e1"),$A232-1,0),NA())</f>
        <v>#N/A</v>
      </c>
      <c r="T232" s="22" t="e">
        <f t="shared" ca="1" si="376"/>
        <v>#N/A</v>
      </c>
      <c r="U232" s="22" t="e">
        <f t="shared" ca="1" si="377"/>
        <v>#N/A</v>
      </c>
      <c r="V232" s="22" t="e">
        <f ca="1">AVERAGE(C232:J232)</f>
        <v>#N/A</v>
      </c>
      <c r="W232" s="20"/>
      <c r="X232" s="146"/>
      <c r="Y232" s="22" t="str">
        <f ca="1">C$8</f>
        <v>BSIMAC</v>
      </c>
      <c r="Z232" s="22" t="str">
        <f t="shared" ref="Z232:AO232" ca="1" si="381">D$8</f>
        <v>CSE</v>
      </c>
      <c r="AA232" s="22" t="str">
        <f t="shared" ca="1" si="381"/>
        <v>DeST</v>
      </c>
      <c r="AB232" s="22" t="str">
        <f t="shared" ca="1" si="381"/>
        <v>EnergyPlus</v>
      </c>
      <c r="AC232" s="22" t="str">
        <f t="shared" ca="1" si="381"/>
        <v>ESP-r</v>
      </c>
      <c r="AD232" s="22" t="str">
        <f t="shared" ca="1" si="381"/>
        <v>TRNSYS</v>
      </c>
      <c r="AE232" s="22" t="str">
        <f t="shared" ca="1" si="381"/>
        <v>TestSpec-Alt</v>
      </c>
      <c r="AF232" s="22">
        <f t="shared" ca="1" si="381"/>
        <v>0</v>
      </c>
      <c r="AG232" s="22">
        <f t="shared" ref="AG232" ca="1" si="382">K$8</f>
        <v>0</v>
      </c>
      <c r="AH232" s="22">
        <f t="shared" ref="AH232" ca="1" si="383">L$8</f>
        <v>0</v>
      </c>
      <c r="AI232" s="22">
        <f t="shared" ref="AI232" ca="1" si="384">M$8</f>
        <v>0</v>
      </c>
      <c r="AJ232" s="22">
        <f t="shared" ref="AJ232" ca="1" si="385">N$8</f>
        <v>0</v>
      </c>
      <c r="AK232" s="22">
        <f t="shared" ref="AK232" ca="1" si="386">O$8</f>
        <v>0</v>
      </c>
      <c r="AL232" s="22">
        <f t="shared" ref="AL232" ca="1" si="387">P$8</f>
        <v>0</v>
      </c>
      <c r="AM232" s="22">
        <f t="shared" ref="AM232" ca="1" si="388">Q$8</f>
        <v>0</v>
      </c>
      <c r="AN232" s="22">
        <f t="shared" ref="AN232" ca="1" si="389">R$8</f>
        <v>0</v>
      </c>
      <c r="AO232" s="22" t="str">
        <f t="shared" ca="1" si="381"/>
        <v>Tested Prg</v>
      </c>
      <c r="AP232" s="20"/>
      <c r="AQ232" s="20"/>
    </row>
    <row r="233" spans="1:43" s="1" customFormat="1" ht="51">
      <c r="A233" s="220">
        <f t="shared" si="379"/>
        <v>103</v>
      </c>
      <c r="B233" s="148" t="s">
        <v>399</v>
      </c>
      <c r="C233" s="24" t="e">
        <f ca="1">IF(ISNUMBER(OFFSET(INDIRECT("'"&amp;'DATA for charts'!C$5&amp;"'!$e1"),$A233-1,0)),OFFSET(INDIRECT("'"&amp;'DATA for charts'!C$5&amp;"'!$e1"),$A233-1,0),NA())</f>
        <v>#N/A</v>
      </c>
      <c r="D233" s="24">
        <f ca="1">IF(ISNUMBER(OFFSET(INDIRECT("'"&amp;'DATA for charts'!D$5&amp;"'!$e1"),$A233-1,0)),OFFSET(INDIRECT("'"&amp;'DATA for charts'!D$5&amp;"'!$e1"),$A233-1,0),NA())</f>
        <v>2.6148760000000002</v>
      </c>
      <c r="E233" s="24">
        <f ca="1">IF(ISNUMBER(OFFSET(INDIRECT("'"&amp;'DATA for charts'!E$5&amp;"'!$e1"),$A233-1,0)),OFFSET(INDIRECT("'"&amp;'DATA for charts'!E$5&amp;"'!$e1"),$A233-1,0),NA())</f>
        <v>2.5920000000000001</v>
      </c>
      <c r="F233" s="24">
        <f ca="1">IF(ISNUMBER(OFFSET(INDIRECT("'"&amp;'DATA for charts'!F$5&amp;"'!$e1"),$A233-1,0)),OFFSET(INDIRECT("'"&amp;'DATA for charts'!F$5&amp;"'!$e1"),$A233-1,0),NA())</f>
        <v>2.5800679099655612</v>
      </c>
      <c r="G233" s="24">
        <f ca="1">IF(ISNUMBER(OFFSET(INDIRECT("'"&amp;'DATA for charts'!G$5&amp;"'!$e1"),$A233-1,0)),OFFSET(INDIRECT("'"&amp;'DATA for charts'!G$5&amp;"'!$e1"),$A233-1,0),NA())</f>
        <v>2.7709999999999999</v>
      </c>
      <c r="H233" s="24">
        <f ca="1">IF(ISNUMBER(OFFSET(INDIRECT("'"&amp;'DATA for charts'!H$5&amp;"'!$e1"),$A233-1,0)),OFFSET(INDIRECT("'"&amp;'DATA for charts'!H$5&amp;"'!$e1"),$A233-1,0),NA())</f>
        <v>2.85631058586968</v>
      </c>
      <c r="I233" s="24" t="e">
        <f ca="1">IF(ISNUMBER(OFFSET(INDIRECT("'"&amp;'DATA for charts'!I$5&amp;"'!$e1"),$A233-1,0)),OFFSET(INDIRECT("'"&amp;'DATA for charts'!I$5&amp;"'!$e1"),$A233-1,0),NA())</f>
        <v>#N/A</v>
      </c>
      <c r="J233" s="24" t="e">
        <f ca="1">IF(ISNUMBER(OFFSET(INDIRECT("'"&amp;'DATA for charts'!J$5&amp;"'!$e1"),$A233-1,0)),OFFSET(INDIRECT("'"&amp;'DATA for charts'!J$5&amp;"'!$e1"),$A233-1,0),NA())</f>
        <v>#N/A</v>
      </c>
      <c r="K233" s="24" t="e">
        <f ca="1">IF(ISNUMBER(OFFSET(INDIRECT("'"&amp;'DATA for charts'!K$5&amp;"'!$e1"),$A233-1,0)),OFFSET(INDIRECT("'"&amp;'DATA for charts'!K$5&amp;"'!$e1"),$A233-1,0),NA())</f>
        <v>#N/A</v>
      </c>
      <c r="L233" s="24" t="e">
        <f ca="1">IF(ISNUMBER(OFFSET(INDIRECT("'"&amp;'DATA for charts'!L$5&amp;"'!$e1"),$A233-1,0)),OFFSET(INDIRECT("'"&amp;'DATA for charts'!L$5&amp;"'!$e1"),$A233-1,0),NA())</f>
        <v>#N/A</v>
      </c>
      <c r="M233" s="24" t="e">
        <f ca="1">IF(ISNUMBER(OFFSET(INDIRECT("'"&amp;'DATA for charts'!M$5&amp;"'!$e1"),$A233-1,0)),OFFSET(INDIRECT("'"&amp;'DATA for charts'!M$5&amp;"'!$e1"),$A233-1,0),NA())</f>
        <v>#N/A</v>
      </c>
      <c r="N233" s="24" t="e">
        <f ca="1">IF(ISNUMBER(OFFSET(INDIRECT("'"&amp;'DATA for charts'!N$5&amp;"'!$e1"),$A233-1,0)),OFFSET(INDIRECT("'"&amp;'DATA for charts'!N$5&amp;"'!$e1"),$A233-1,0),NA())</f>
        <v>#N/A</v>
      </c>
      <c r="O233" s="24" t="e">
        <f ca="1">IF(ISNUMBER(OFFSET(INDIRECT("'"&amp;'DATA for charts'!O$5&amp;"'!$e1"),$A233-1,0)),OFFSET(INDIRECT("'"&amp;'DATA for charts'!O$5&amp;"'!$e1"),$A233-1,0),NA())</f>
        <v>#N/A</v>
      </c>
      <c r="P233" s="24" t="e">
        <f ca="1">IF(ISNUMBER(OFFSET(INDIRECT("'"&amp;'DATA for charts'!P$5&amp;"'!$e1"),$A233-1,0)),OFFSET(INDIRECT("'"&amp;'DATA for charts'!P$5&amp;"'!$e1"),$A233-1,0),NA())</f>
        <v>#N/A</v>
      </c>
      <c r="Q233" s="24" t="e">
        <f ca="1">IF(ISNUMBER(OFFSET(INDIRECT("'"&amp;'DATA for charts'!Q$5&amp;"'!$e1"),$A233-1,0)),OFFSET(INDIRECT("'"&amp;'DATA for charts'!Q$5&amp;"'!$e1"),$A233-1,0),NA())</f>
        <v>#N/A</v>
      </c>
      <c r="R233" s="24" t="e">
        <f ca="1">IF(ISNUMBER(OFFSET(INDIRECT("'"&amp;'DATA for charts'!R$5&amp;"'!$e1"),$A233-1,0)),OFFSET(INDIRECT("'"&amp;'DATA for charts'!R$5&amp;"'!$e1"),$A233-1,0),NA())</f>
        <v>#N/A</v>
      </c>
      <c r="S233" s="24" t="e">
        <f ca="1">IF(ISNUMBER(OFFSET(INDIRECT("'"&amp;'DATA for charts'!S$5&amp;"'!$e1"),$A233-1,0)),OFFSET(INDIRECT("'"&amp;'DATA for charts'!S$5&amp;"'!$e1"),$A233-1,0),NA())</f>
        <v>#N/A</v>
      </c>
      <c r="T233" s="22" t="e">
        <f t="shared" ca="1" si="376"/>
        <v>#N/A</v>
      </c>
      <c r="U233" s="22" t="e">
        <f t="shared" ca="1" si="377"/>
        <v>#N/A</v>
      </c>
      <c r="V233" s="22" t="e">
        <f ca="1">MIN(E233:T233)</f>
        <v>#N/A</v>
      </c>
      <c r="W233" s="20"/>
      <c r="X233" s="148" t="s">
        <v>427</v>
      </c>
      <c r="Y233" s="24">
        <f t="shared" ref="Y233:AO233" ca="1" si="390">IF(AND(ISNUMBER(C221),ISNUMBER(C220)),C221-C220,NA())</f>
        <v>0.46999999999999975</v>
      </c>
      <c r="Z233" s="24">
        <f t="shared" ca="1" si="390"/>
        <v>0.43533799999999978</v>
      </c>
      <c r="AA233" s="24">
        <f t="shared" ca="1" si="390"/>
        <v>0.5089999999999999</v>
      </c>
      <c r="AB233" s="24">
        <f t="shared" ca="1" si="390"/>
        <v>0.54692168415870834</v>
      </c>
      <c r="AC233" s="24">
        <f t="shared" ca="1" si="390"/>
        <v>0.47299999999999986</v>
      </c>
      <c r="AD233" s="24">
        <f t="shared" ca="1" si="390"/>
        <v>0.55680330064562011</v>
      </c>
      <c r="AE233" s="24" t="e">
        <f t="shared" ca="1" si="390"/>
        <v>#N/A</v>
      </c>
      <c r="AF233" s="24" t="e">
        <f t="shared" ca="1" si="390"/>
        <v>#N/A</v>
      </c>
      <c r="AG233" s="24" t="e">
        <f t="shared" ca="1" si="390"/>
        <v>#N/A</v>
      </c>
      <c r="AH233" s="24" t="e">
        <f t="shared" ca="1" si="390"/>
        <v>#N/A</v>
      </c>
      <c r="AI233" s="24" t="e">
        <f t="shared" ca="1" si="390"/>
        <v>#N/A</v>
      </c>
      <c r="AJ233" s="24" t="e">
        <f t="shared" ca="1" si="390"/>
        <v>#N/A</v>
      </c>
      <c r="AK233" s="24" t="e">
        <f t="shared" ca="1" si="390"/>
        <v>#N/A</v>
      </c>
      <c r="AL233" s="24" t="e">
        <f t="shared" ca="1" si="390"/>
        <v>#N/A</v>
      </c>
      <c r="AM233" s="24" t="e">
        <f t="shared" ca="1" si="390"/>
        <v>#N/A</v>
      </c>
      <c r="AN233" s="24" t="e">
        <f t="shared" ca="1" si="390"/>
        <v>#N/A</v>
      </c>
      <c r="AO233" s="24" t="e">
        <f t="shared" ca="1" si="390"/>
        <v>#N/A</v>
      </c>
      <c r="AP233" s="24" t="e">
        <f ca="1">MIN(Y233:AN233)</f>
        <v>#N/A</v>
      </c>
      <c r="AQ233" s="24" t="e">
        <f ca="1">MAX(Y233:AN233)</f>
        <v>#N/A</v>
      </c>
    </row>
    <row r="234" spans="1:43" s="1" customFormat="1" ht="25.5">
      <c r="A234" s="220">
        <f t="shared" si="379"/>
        <v>104</v>
      </c>
      <c r="B234" s="148" t="s">
        <v>400</v>
      </c>
      <c r="C234" s="24" t="e">
        <f ca="1">IF(ISNUMBER(OFFSET(INDIRECT("'"&amp;'DATA for charts'!C$5&amp;"'!$e1"),$A234-1,0)),OFFSET(INDIRECT("'"&amp;'DATA for charts'!C$5&amp;"'!$e1"),$A234-1,0),NA())</f>
        <v>#N/A</v>
      </c>
      <c r="D234" s="24">
        <f ca="1">IF(ISNUMBER(OFFSET(INDIRECT("'"&amp;'DATA for charts'!D$5&amp;"'!$e1"),$A234-1,0)),OFFSET(INDIRECT("'"&amp;'DATA for charts'!D$5&amp;"'!$e1"),$A234-1,0),NA())</f>
        <v>2.6089519999999999</v>
      </c>
      <c r="E234" s="24">
        <f ca="1">IF(ISNUMBER(OFFSET(INDIRECT("'"&amp;'DATA for charts'!E$5&amp;"'!$e1"),$A234-1,0)),OFFSET(INDIRECT("'"&amp;'DATA for charts'!E$5&amp;"'!$e1"),$A234-1,0),NA())</f>
        <v>2.5459999999999998</v>
      </c>
      <c r="F234" s="24">
        <f ca="1">IF(ISNUMBER(OFFSET(INDIRECT("'"&amp;'DATA for charts'!F$5&amp;"'!$e1"),$A234-1,0)),OFFSET(INDIRECT("'"&amp;'DATA for charts'!F$5&amp;"'!$e1"),$A234-1,0),NA())</f>
        <v>2.5734807115871945</v>
      </c>
      <c r="G234" s="24">
        <f ca="1">IF(ISNUMBER(OFFSET(INDIRECT("'"&amp;'DATA for charts'!G$5&amp;"'!$e1"),$A234-1,0)),OFFSET(INDIRECT("'"&amp;'DATA for charts'!G$5&amp;"'!$e1"),$A234-1,0),NA())</f>
        <v>2.7330000000000001</v>
      </c>
      <c r="H234" s="24">
        <f ca="1">IF(ISNUMBER(OFFSET(INDIRECT("'"&amp;'DATA for charts'!H$5&amp;"'!$e1"),$A234-1,0)),OFFSET(INDIRECT("'"&amp;'DATA for charts'!H$5&amp;"'!$e1"),$A234-1,0),NA())</f>
        <v>2.8335166168212802</v>
      </c>
      <c r="I234" s="24" t="e">
        <f ca="1">IF(ISNUMBER(OFFSET(INDIRECT("'"&amp;'DATA for charts'!I$5&amp;"'!$e1"),$A234-1,0)),OFFSET(INDIRECT("'"&amp;'DATA for charts'!I$5&amp;"'!$e1"),$A234-1,0),NA())</f>
        <v>#N/A</v>
      </c>
      <c r="J234" s="24" t="e">
        <f ca="1">IF(ISNUMBER(OFFSET(INDIRECT("'"&amp;'DATA for charts'!J$5&amp;"'!$e1"),$A234-1,0)),OFFSET(INDIRECT("'"&amp;'DATA for charts'!J$5&amp;"'!$e1"),$A234-1,0),NA())</f>
        <v>#N/A</v>
      </c>
      <c r="K234" s="24" t="e">
        <f ca="1">IF(ISNUMBER(OFFSET(INDIRECT("'"&amp;'DATA for charts'!K$5&amp;"'!$e1"),$A234-1,0)),OFFSET(INDIRECT("'"&amp;'DATA for charts'!K$5&amp;"'!$e1"),$A234-1,0),NA())</f>
        <v>#N/A</v>
      </c>
      <c r="L234" s="24" t="e">
        <f ca="1">IF(ISNUMBER(OFFSET(INDIRECT("'"&amp;'DATA for charts'!L$5&amp;"'!$e1"),$A234-1,0)),OFFSET(INDIRECT("'"&amp;'DATA for charts'!L$5&amp;"'!$e1"),$A234-1,0),NA())</f>
        <v>#N/A</v>
      </c>
      <c r="M234" s="24" t="e">
        <f ca="1">IF(ISNUMBER(OFFSET(INDIRECT("'"&amp;'DATA for charts'!M$5&amp;"'!$e1"),$A234-1,0)),OFFSET(INDIRECT("'"&amp;'DATA for charts'!M$5&amp;"'!$e1"),$A234-1,0),NA())</f>
        <v>#N/A</v>
      </c>
      <c r="N234" s="24" t="e">
        <f ca="1">IF(ISNUMBER(OFFSET(INDIRECT("'"&amp;'DATA for charts'!N$5&amp;"'!$e1"),$A234-1,0)),OFFSET(INDIRECT("'"&amp;'DATA for charts'!N$5&amp;"'!$e1"),$A234-1,0),NA())</f>
        <v>#N/A</v>
      </c>
      <c r="O234" s="24" t="e">
        <f ca="1">IF(ISNUMBER(OFFSET(INDIRECT("'"&amp;'DATA for charts'!O$5&amp;"'!$e1"),$A234-1,0)),OFFSET(INDIRECT("'"&amp;'DATA for charts'!O$5&amp;"'!$e1"),$A234-1,0),NA())</f>
        <v>#N/A</v>
      </c>
      <c r="P234" s="24" t="e">
        <f ca="1">IF(ISNUMBER(OFFSET(INDIRECT("'"&amp;'DATA for charts'!P$5&amp;"'!$e1"),$A234-1,0)),OFFSET(INDIRECT("'"&amp;'DATA for charts'!P$5&amp;"'!$e1"),$A234-1,0),NA())</f>
        <v>#N/A</v>
      </c>
      <c r="Q234" s="24" t="e">
        <f ca="1">IF(ISNUMBER(OFFSET(INDIRECT("'"&amp;'DATA for charts'!Q$5&amp;"'!$e1"),$A234-1,0)),OFFSET(INDIRECT("'"&amp;'DATA for charts'!Q$5&amp;"'!$e1"),$A234-1,0),NA())</f>
        <v>#N/A</v>
      </c>
      <c r="R234" s="24" t="e">
        <f ca="1">IF(ISNUMBER(OFFSET(INDIRECT("'"&amp;'DATA for charts'!R$5&amp;"'!$e1"),$A234-1,0)),OFFSET(INDIRECT("'"&amp;'DATA for charts'!R$5&amp;"'!$e1"),$A234-1,0),NA())</f>
        <v>#N/A</v>
      </c>
      <c r="S234" s="24" t="e">
        <f ca="1">IF(ISNUMBER(OFFSET(INDIRECT("'"&amp;'DATA for charts'!S$5&amp;"'!$e1"),$A234-1,0)),OFFSET(INDIRECT("'"&amp;'DATA for charts'!S$5&amp;"'!$e1"),$A234-1,0),NA())</f>
        <v>#N/A</v>
      </c>
      <c r="T234" s="22" t="e">
        <f t="shared" ca="1" si="376"/>
        <v>#N/A</v>
      </c>
      <c r="U234" s="22" t="e">
        <f t="shared" ca="1" si="377"/>
        <v>#N/A</v>
      </c>
      <c r="V234" s="22" t="e">
        <f ca="1">MIN(E234:T234)</f>
        <v>#N/A</v>
      </c>
      <c r="W234" s="20"/>
      <c r="X234" s="149" t="s">
        <v>24</v>
      </c>
      <c r="Y234" s="22" t="str">
        <f ca="1">C$7</f>
        <v/>
      </c>
      <c r="Z234" s="22" t="str">
        <f t="shared" ref="Z234:AO234" ca="1" si="391">D$7</f>
        <v/>
      </c>
      <c r="AA234" s="22" t="str">
        <f t="shared" ca="1" si="391"/>
        <v/>
      </c>
      <c r="AB234" s="22" t="str">
        <f t="shared" ca="1" si="391"/>
        <v/>
      </c>
      <c r="AC234" s="22" t="str">
        <f t="shared" ca="1" si="391"/>
        <v/>
      </c>
      <c r="AD234" s="22" t="str">
        <f t="shared" ca="1" si="391"/>
        <v/>
      </c>
      <c r="AE234" s="22" t="str">
        <f t="shared" ca="1" si="391"/>
        <v/>
      </c>
      <c r="AF234" s="22" t="str">
        <f t="shared" ca="1" si="391"/>
        <v/>
      </c>
      <c r="AG234" s="22" t="str">
        <f t="shared" ref="AG234" ca="1" si="392">K$7</f>
        <v/>
      </c>
      <c r="AH234" s="22" t="str">
        <f t="shared" ref="AH234" ca="1" si="393">L$7</f>
        <v/>
      </c>
      <c r="AI234" s="22" t="str">
        <f t="shared" ref="AI234" ca="1" si="394">M$7</f>
        <v/>
      </c>
      <c r="AJ234" s="22" t="str">
        <f t="shared" ref="AJ234" ca="1" si="395">N$7</f>
        <v/>
      </c>
      <c r="AK234" s="22" t="str">
        <f t="shared" ref="AK234" ca="1" si="396">O$7</f>
        <v/>
      </c>
      <c r="AL234" s="22" t="str">
        <f t="shared" ref="AL234" ca="1" si="397">P$7</f>
        <v/>
      </c>
      <c r="AM234" s="22" t="str">
        <f t="shared" ref="AM234" ca="1" si="398">Q$7</f>
        <v/>
      </c>
      <c r="AN234" s="22" t="str">
        <f t="shared" ref="AN234" ca="1" si="399">R$7</f>
        <v/>
      </c>
      <c r="AO234" s="22" t="str">
        <f t="shared" ca="1" si="391"/>
        <v/>
      </c>
      <c r="AP234" s="24"/>
      <c r="AQ234" s="24"/>
    </row>
    <row r="235" spans="1:43" s="1" customFormat="1" ht="51">
      <c r="A235" s="220">
        <f t="shared" si="379"/>
        <v>105</v>
      </c>
      <c r="B235" s="148" t="s">
        <v>376</v>
      </c>
      <c r="C235" s="24">
        <f ca="1">IF(ISNUMBER(OFFSET(INDIRECT("'"&amp;'DATA for charts'!C$5&amp;"'!$e1"),$A235-1,0)),OFFSET(INDIRECT("'"&amp;'DATA for charts'!C$5&amp;"'!$e1"),$A235-1,0),NA())</f>
        <v>1.948</v>
      </c>
      <c r="D235" s="24">
        <f ca="1">IF(ISNUMBER(OFFSET(INDIRECT("'"&amp;'DATA for charts'!D$5&amp;"'!$e1"),$A235-1,0)),OFFSET(INDIRECT("'"&amp;'DATA for charts'!D$5&amp;"'!$e1"),$A235-1,0),NA())</f>
        <v>2.157448</v>
      </c>
      <c r="E235" s="24">
        <f ca="1">IF(ISNUMBER(OFFSET(INDIRECT("'"&amp;'DATA for charts'!E$5&amp;"'!$e1"),$A235-1,0)),OFFSET(INDIRECT("'"&amp;'DATA for charts'!E$5&amp;"'!$e1"),$A235-1,0),NA())</f>
        <v>2.085</v>
      </c>
      <c r="F235" s="24">
        <f ca="1">IF(ISNUMBER(OFFSET(INDIRECT("'"&amp;'DATA for charts'!F$5&amp;"'!$e1"),$A235-1,0)),OFFSET(INDIRECT("'"&amp;'DATA for charts'!F$5&amp;"'!$e1"),$A235-1,0),NA())</f>
        <v>1.9517291470892</v>
      </c>
      <c r="G235" s="24">
        <f ca="1">IF(ISNUMBER(OFFSET(INDIRECT("'"&amp;'DATA for charts'!G$5&amp;"'!$e1"),$A235-1,0)),OFFSET(INDIRECT("'"&amp;'DATA for charts'!G$5&amp;"'!$e1"),$A235-1,0),NA())</f>
        <v>2.09</v>
      </c>
      <c r="H235" s="24">
        <f ca="1">IF(ISNUMBER(OFFSET(INDIRECT("'"&amp;'DATA for charts'!H$5&amp;"'!$e1"),$A235-1,0)),OFFSET(INDIRECT("'"&amp;'DATA for charts'!H$5&amp;"'!$e1"),$A235-1,0),NA())</f>
        <v>2.16134238349066</v>
      </c>
      <c r="I235" s="24" t="e">
        <f ca="1">IF(ISNUMBER(OFFSET(INDIRECT("'"&amp;'DATA for charts'!I$5&amp;"'!$e1"),$A235-1,0)),OFFSET(INDIRECT("'"&amp;'DATA for charts'!I$5&amp;"'!$e1"),$A235-1,0),NA())</f>
        <v>#N/A</v>
      </c>
      <c r="J235" s="24" t="e">
        <f ca="1">IF(ISNUMBER(OFFSET(INDIRECT("'"&amp;'DATA for charts'!J$5&amp;"'!$e1"),$A235-1,0)),OFFSET(INDIRECT("'"&amp;'DATA for charts'!J$5&amp;"'!$e1"),$A235-1,0),NA())</f>
        <v>#N/A</v>
      </c>
      <c r="K235" s="24" t="e">
        <f ca="1">IF(ISNUMBER(OFFSET(INDIRECT("'"&amp;'DATA for charts'!K$5&amp;"'!$e1"),$A235-1,0)),OFFSET(INDIRECT("'"&amp;'DATA for charts'!K$5&amp;"'!$e1"),$A235-1,0),NA())</f>
        <v>#N/A</v>
      </c>
      <c r="L235" s="24" t="e">
        <f ca="1">IF(ISNUMBER(OFFSET(INDIRECT("'"&amp;'DATA for charts'!L$5&amp;"'!$e1"),$A235-1,0)),OFFSET(INDIRECT("'"&amp;'DATA for charts'!L$5&amp;"'!$e1"),$A235-1,0),NA())</f>
        <v>#N/A</v>
      </c>
      <c r="M235" s="24" t="e">
        <f ca="1">IF(ISNUMBER(OFFSET(INDIRECT("'"&amp;'DATA for charts'!M$5&amp;"'!$e1"),$A235-1,0)),OFFSET(INDIRECT("'"&amp;'DATA for charts'!M$5&amp;"'!$e1"),$A235-1,0),NA())</f>
        <v>#N/A</v>
      </c>
      <c r="N235" s="24" t="e">
        <f ca="1">IF(ISNUMBER(OFFSET(INDIRECT("'"&amp;'DATA for charts'!N$5&amp;"'!$e1"),$A235-1,0)),OFFSET(INDIRECT("'"&amp;'DATA for charts'!N$5&amp;"'!$e1"),$A235-1,0),NA())</f>
        <v>#N/A</v>
      </c>
      <c r="O235" s="24" t="e">
        <f ca="1">IF(ISNUMBER(OFFSET(INDIRECT("'"&amp;'DATA for charts'!O$5&amp;"'!$e1"),$A235-1,0)),OFFSET(INDIRECT("'"&amp;'DATA for charts'!O$5&amp;"'!$e1"),$A235-1,0),NA())</f>
        <v>#N/A</v>
      </c>
      <c r="P235" s="24" t="e">
        <f ca="1">IF(ISNUMBER(OFFSET(INDIRECT("'"&amp;'DATA for charts'!P$5&amp;"'!$e1"),$A235-1,0)),OFFSET(INDIRECT("'"&amp;'DATA for charts'!P$5&amp;"'!$e1"),$A235-1,0),NA())</f>
        <v>#N/A</v>
      </c>
      <c r="Q235" s="24" t="e">
        <f ca="1">IF(ISNUMBER(OFFSET(INDIRECT("'"&amp;'DATA for charts'!Q$5&amp;"'!$e1"),$A235-1,0)),OFFSET(INDIRECT("'"&amp;'DATA for charts'!Q$5&amp;"'!$e1"),$A235-1,0),NA())</f>
        <v>#N/A</v>
      </c>
      <c r="R235" s="24" t="e">
        <f ca="1">IF(ISNUMBER(OFFSET(INDIRECT("'"&amp;'DATA for charts'!R$5&amp;"'!$e1"),$A235-1,0)),OFFSET(INDIRECT("'"&amp;'DATA for charts'!R$5&amp;"'!$e1"),$A235-1,0),NA())</f>
        <v>#N/A</v>
      </c>
      <c r="S235" s="24" t="e">
        <f ca="1">IF(ISNUMBER(OFFSET(INDIRECT("'"&amp;'DATA for charts'!S$5&amp;"'!$e1"),$A235-1,0)),OFFSET(INDIRECT("'"&amp;'DATA for charts'!S$5&amp;"'!$e1"),$A235-1,0),NA())</f>
        <v>#N/A</v>
      </c>
      <c r="T235" s="22" t="e">
        <f t="shared" ca="1" si="376"/>
        <v>#N/A</v>
      </c>
      <c r="U235" s="22" t="e">
        <f t="shared" ca="1" si="377"/>
        <v>#N/A</v>
      </c>
      <c r="V235" s="22" t="e">
        <f t="shared" ref="V235:V245" ca="1" si="400">AVERAGE(C235:J235)</f>
        <v>#N/A</v>
      </c>
      <c r="W235" s="20"/>
      <c r="X235" s="148" t="s">
        <v>437</v>
      </c>
      <c r="Y235" s="24">
        <f t="shared" ref="Y235:AO235" ca="1" si="401">IF(AND(ISNUMBER(C222),ISNUMBER(C221)),C222-C221,NA())</f>
        <v>0.10200000000000031</v>
      </c>
      <c r="Z235" s="24">
        <f t="shared" ca="1" si="401"/>
        <v>0.40293900000000038</v>
      </c>
      <c r="AA235" s="24">
        <f t="shared" ca="1" si="401"/>
        <v>0.29700000000000015</v>
      </c>
      <c r="AB235" s="24">
        <f t="shared" ca="1" si="401"/>
        <v>0.22322827604458073</v>
      </c>
      <c r="AC235" s="24">
        <f t="shared" ca="1" si="401"/>
        <v>0.39599999999999991</v>
      </c>
      <c r="AD235" s="24">
        <f t="shared" ca="1" si="401"/>
        <v>0.39706400553384968</v>
      </c>
      <c r="AE235" s="24" t="e">
        <f t="shared" ca="1" si="401"/>
        <v>#N/A</v>
      </c>
      <c r="AF235" s="24" t="e">
        <f t="shared" ca="1" si="401"/>
        <v>#N/A</v>
      </c>
      <c r="AG235" s="24" t="e">
        <f t="shared" ca="1" si="401"/>
        <v>#N/A</v>
      </c>
      <c r="AH235" s="24" t="e">
        <f t="shared" ca="1" si="401"/>
        <v>#N/A</v>
      </c>
      <c r="AI235" s="24" t="e">
        <f t="shared" ca="1" si="401"/>
        <v>#N/A</v>
      </c>
      <c r="AJ235" s="24" t="e">
        <f t="shared" ca="1" si="401"/>
        <v>#N/A</v>
      </c>
      <c r="AK235" s="24" t="e">
        <f t="shared" ca="1" si="401"/>
        <v>#N/A</v>
      </c>
      <c r="AL235" s="24" t="e">
        <f t="shared" ca="1" si="401"/>
        <v>#N/A</v>
      </c>
      <c r="AM235" s="24" t="e">
        <f t="shared" ca="1" si="401"/>
        <v>#N/A</v>
      </c>
      <c r="AN235" s="24" t="e">
        <f t="shared" ca="1" si="401"/>
        <v>#N/A</v>
      </c>
      <c r="AO235" s="24" t="e">
        <f t="shared" ca="1" si="401"/>
        <v>#N/A</v>
      </c>
      <c r="AP235" s="24" t="e">
        <f ca="1">MIN(Y235:AN235)</f>
        <v>#N/A</v>
      </c>
      <c r="AQ235" s="24" t="e">
        <f ca="1">MAX(Y235:AN235)</f>
        <v>#N/A</v>
      </c>
    </row>
    <row r="236" spans="1:43" s="1" customFormat="1" ht="51">
      <c r="A236" s="220">
        <f t="shared" si="379"/>
        <v>106</v>
      </c>
      <c r="B236" s="148" t="s">
        <v>1035</v>
      </c>
      <c r="C236" s="24">
        <f ca="1">IF(ISNUMBER(OFFSET(INDIRECT("'"&amp;'DATA for charts'!C$5&amp;"'!$e1"),$A236-1,0)),OFFSET(INDIRECT("'"&amp;'DATA for charts'!C$5&amp;"'!$e1"),$A236-1,0),NA())</f>
        <v>2.5590000000000002</v>
      </c>
      <c r="D236" s="24">
        <f ca="1">IF(ISNUMBER(OFFSET(INDIRECT("'"&amp;'DATA for charts'!D$5&amp;"'!$e1"),$A236-1,0)),OFFSET(INDIRECT("'"&amp;'DATA for charts'!D$5&amp;"'!$e1"),$A236-1,0),NA())</f>
        <v>2.8393790000000001</v>
      </c>
      <c r="E236" s="24">
        <f ca="1">IF(ISNUMBER(OFFSET(INDIRECT("'"&amp;'DATA for charts'!E$5&amp;"'!$e1"),$A236-1,0)),OFFSET(INDIRECT("'"&amp;'DATA for charts'!E$5&amp;"'!$e1"),$A236-1,0),NA())</f>
        <v>2.863</v>
      </c>
      <c r="F236" s="24">
        <f ca="1">IF(ISNUMBER(OFFSET(INDIRECT("'"&amp;'DATA for charts'!F$5&amp;"'!$e1"),$A236-1,0)),OFFSET(INDIRECT("'"&amp;'DATA for charts'!F$5&amp;"'!$e1"),$A236-1,0),NA())</f>
        <v>2.6920049732841611</v>
      </c>
      <c r="G236" s="24">
        <f ca="1">IF(ISNUMBER(OFFSET(INDIRECT("'"&amp;'DATA for charts'!G$5&amp;"'!$e1"),$A236-1,0)),OFFSET(INDIRECT("'"&amp;'DATA for charts'!G$5&amp;"'!$e1"),$A236-1,0),NA())</f>
        <v>2.7879999999999998</v>
      </c>
      <c r="H236" s="24">
        <f ca="1">IF(ISNUMBER(OFFSET(INDIRECT("'"&amp;'DATA for charts'!H$5&amp;"'!$e1"),$A236-1,0)),OFFSET(INDIRECT("'"&amp;'DATA for charts'!H$5&amp;"'!$e1"),$A236-1,0),NA())</f>
        <v>2.87857374403211</v>
      </c>
      <c r="I236" s="24" t="e">
        <f ca="1">IF(ISNUMBER(OFFSET(INDIRECT("'"&amp;'DATA for charts'!I$5&amp;"'!$e1"),$A236-1,0)),OFFSET(INDIRECT("'"&amp;'DATA for charts'!I$5&amp;"'!$e1"),$A236-1,0),NA())</f>
        <v>#N/A</v>
      </c>
      <c r="J236" s="24" t="e">
        <f ca="1">IF(ISNUMBER(OFFSET(INDIRECT("'"&amp;'DATA for charts'!J$5&amp;"'!$e1"),$A236-1,0)),OFFSET(INDIRECT("'"&amp;'DATA for charts'!J$5&amp;"'!$e1"),$A236-1,0),NA())</f>
        <v>#N/A</v>
      </c>
      <c r="K236" s="24" t="e">
        <f ca="1">IF(ISNUMBER(OFFSET(INDIRECT("'"&amp;'DATA for charts'!K$5&amp;"'!$e1"),$A236-1,0)),OFFSET(INDIRECT("'"&amp;'DATA for charts'!K$5&amp;"'!$e1"),$A236-1,0),NA())</f>
        <v>#N/A</v>
      </c>
      <c r="L236" s="24" t="e">
        <f ca="1">IF(ISNUMBER(OFFSET(INDIRECT("'"&amp;'DATA for charts'!L$5&amp;"'!$e1"),$A236-1,0)),OFFSET(INDIRECT("'"&amp;'DATA for charts'!L$5&amp;"'!$e1"),$A236-1,0),NA())</f>
        <v>#N/A</v>
      </c>
      <c r="M236" s="24" t="e">
        <f ca="1">IF(ISNUMBER(OFFSET(INDIRECT("'"&amp;'DATA for charts'!M$5&amp;"'!$e1"),$A236-1,0)),OFFSET(INDIRECT("'"&amp;'DATA for charts'!M$5&amp;"'!$e1"),$A236-1,0),NA())</f>
        <v>#N/A</v>
      </c>
      <c r="N236" s="24" t="e">
        <f ca="1">IF(ISNUMBER(OFFSET(INDIRECT("'"&amp;'DATA for charts'!N$5&amp;"'!$e1"),$A236-1,0)),OFFSET(INDIRECT("'"&amp;'DATA for charts'!N$5&amp;"'!$e1"),$A236-1,0),NA())</f>
        <v>#N/A</v>
      </c>
      <c r="O236" s="24" t="e">
        <f ca="1">IF(ISNUMBER(OFFSET(INDIRECT("'"&amp;'DATA for charts'!O$5&amp;"'!$e1"),$A236-1,0)),OFFSET(INDIRECT("'"&amp;'DATA for charts'!O$5&amp;"'!$e1"),$A236-1,0),NA())</f>
        <v>#N/A</v>
      </c>
      <c r="P236" s="24" t="e">
        <f ca="1">IF(ISNUMBER(OFFSET(INDIRECT("'"&amp;'DATA for charts'!P$5&amp;"'!$e1"),$A236-1,0)),OFFSET(INDIRECT("'"&amp;'DATA for charts'!P$5&amp;"'!$e1"),$A236-1,0),NA())</f>
        <v>#N/A</v>
      </c>
      <c r="Q236" s="24" t="e">
        <f ca="1">IF(ISNUMBER(OFFSET(INDIRECT("'"&amp;'DATA for charts'!Q$5&amp;"'!$e1"),$A236-1,0)),OFFSET(INDIRECT("'"&amp;'DATA for charts'!Q$5&amp;"'!$e1"),$A236-1,0),NA())</f>
        <v>#N/A</v>
      </c>
      <c r="R236" s="24" t="e">
        <f ca="1">IF(ISNUMBER(OFFSET(INDIRECT("'"&amp;'DATA for charts'!R$5&amp;"'!$e1"),$A236-1,0)),OFFSET(INDIRECT("'"&amp;'DATA for charts'!R$5&amp;"'!$e1"),$A236-1,0),NA())</f>
        <v>#N/A</v>
      </c>
      <c r="S236" s="24" t="e">
        <f ca="1">IF(ISNUMBER(OFFSET(INDIRECT("'"&amp;'DATA for charts'!S$5&amp;"'!$e1"),$A236-1,0)),OFFSET(INDIRECT("'"&amp;'DATA for charts'!S$5&amp;"'!$e1"),$A236-1,0),NA())</f>
        <v>#N/A</v>
      </c>
      <c r="T236" s="22" t="e">
        <f t="shared" ca="1" si="376"/>
        <v>#N/A</v>
      </c>
      <c r="U236" s="22" t="e">
        <f t="shared" ca="1" si="377"/>
        <v>#N/A</v>
      </c>
      <c r="V236" s="22" t="e">
        <f t="shared" ca="1" si="400"/>
        <v>#N/A</v>
      </c>
      <c r="W236" s="20"/>
      <c r="X236" s="148" t="s">
        <v>438</v>
      </c>
      <c r="Y236" s="24">
        <f t="shared" ref="Y236:AO236" ca="1" si="402">IF(AND(ISNUMBER(C224),ISNUMBER(C223)),C224-C223,NA())</f>
        <v>0.10999999999999988</v>
      </c>
      <c r="Z236" s="24">
        <f t="shared" ca="1" si="402"/>
        <v>0.419381</v>
      </c>
      <c r="AA236" s="24">
        <f t="shared" ca="1" si="402"/>
        <v>0.34299999999999997</v>
      </c>
      <c r="AB236" s="24">
        <f t="shared" ca="1" si="402"/>
        <v>0.21421388442131395</v>
      </c>
      <c r="AC236" s="24">
        <f t="shared" ca="1" si="402"/>
        <v>0.39799999999999969</v>
      </c>
      <c r="AD236" s="24">
        <f t="shared" ca="1" si="402"/>
        <v>0.38920038859048978</v>
      </c>
      <c r="AE236" s="24" t="e">
        <f t="shared" ca="1" si="402"/>
        <v>#N/A</v>
      </c>
      <c r="AF236" s="24" t="e">
        <f t="shared" ca="1" si="402"/>
        <v>#N/A</v>
      </c>
      <c r="AG236" s="24" t="e">
        <f t="shared" ca="1" si="402"/>
        <v>#N/A</v>
      </c>
      <c r="AH236" s="24" t="e">
        <f t="shared" ca="1" si="402"/>
        <v>#N/A</v>
      </c>
      <c r="AI236" s="24" t="e">
        <f t="shared" ca="1" si="402"/>
        <v>#N/A</v>
      </c>
      <c r="AJ236" s="24" t="e">
        <f t="shared" ca="1" si="402"/>
        <v>#N/A</v>
      </c>
      <c r="AK236" s="24" t="e">
        <f t="shared" ca="1" si="402"/>
        <v>#N/A</v>
      </c>
      <c r="AL236" s="24" t="e">
        <f t="shared" ca="1" si="402"/>
        <v>#N/A</v>
      </c>
      <c r="AM236" s="24" t="e">
        <f t="shared" ca="1" si="402"/>
        <v>#N/A</v>
      </c>
      <c r="AN236" s="24" t="e">
        <f t="shared" ca="1" si="402"/>
        <v>#N/A</v>
      </c>
      <c r="AO236" s="24" t="e">
        <f t="shared" ca="1" si="402"/>
        <v>#N/A</v>
      </c>
      <c r="AP236" s="24" t="e">
        <f ca="1">MIN(Y236:AN236)</f>
        <v>#N/A</v>
      </c>
      <c r="AQ236" s="24" t="e">
        <f ca="1">MAX(Y236:AN236)</f>
        <v>#N/A</v>
      </c>
    </row>
    <row r="237" spans="1:43" s="1" customFormat="1" ht="51">
      <c r="A237" s="220">
        <f t="shared" si="379"/>
        <v>107</v>
      </c>
      <c r="B237" s="148" t="s">
        <v>401</v>
      </c>
      <c r="C237" s="24">
        <f ca="1">IF(ISNUMBER(OFFSET(INDIRECT("'"&amp;'DATA for charts'!C$5&amp;"'!$e1"),$A237-1,0)),OFFSET(INDIRECT("'"&amp;'DATA for charts'!C$5&amp;"'!$e1"),$A237-1,0),NA())</f>
        <v>3.3380000000000001</v>
      </c>
      <c r="D237" s="24">
        <f ca="1">IF(ISNUMBER(OFFSET(INDIRECT("'"&amp;'DATA for charts'!D$5&amp;"'!$e1"),$A237-1,0)),OFFSET(INDIRECT("'"&amp;'DATA for charts'!D$5&amp;"'!$e1"),$A237-1,0),NA())</f>
        <v>3.4406870000000001</v>
      </c>
      <c r="E237" s="24">
        <f ca="1">IF(ISNUMBER(OFFSET(INDIRECT("'"&amp;'DATA for charts'!E$5&amp;"'!$e1"),$A237-1,0)),OFFSET(INDIRECT("'"&amp;'DATA for charts'!E$5&amp;"'!$e1"),$A237-1,0),NA())</f>
        <v>3.5430000000000001</v>
      </c>
      <c r="F237" s="24">
        <f ca="1">IF(ISNUMBER(OFFSET(INDIRECT("'"&amp;'DATA for charts'!F$5&amp;"'!$e1"),$A237-1,0)),OFFSET(INDIRECT("'"&amp;'DATA for charts'!F$5&amp;"'!$e1"),$A237-1,0),NA())</f>
        <v>3.5040379815841942</v>
      </c>
      <c r="G237" s="24">
        <f ca="1">IF(ISNUMBER(OFFSET(INDIRECT("'"&amp;'DATA for charts'!G$5&amp;"'!$e1"),$A237-1,0)),OFFSET(INDIRECT("'"&amp;'DATA for charts'!G$5&amp;"'!$e1"),$A237-1,0),NA())</f>
        <v>3.4729999999999999</v>
      </c>
      <c r="H237" s="24">
        <f ca="1">IF(ISNUMBER(OFFSET(INDIRECT("'"&amp;'DATA for charts'!H$5&amp;"'!$e1"),$A237-1,0)),OFFSET(INDIRECT("'"&amp;'DATA for charts'!H$5&amp;"'!$e1"),$A237-1,0),NA())</f>
        <v>3.59693553500705</v>
      </c>
      <c r="I237" s="24" t="e">
        <f ca="1">IF(ISNUMBER(OFFSET(INDIRECT("'"&amp;'DATA for charts'!I$5&amp;"'!$e1"),$A237-1,0)),OFFSET(INDIRECT("'"&amp;'DATA for charts'!I$5&amp;"'!$e1"),$A237-1,0),NA())</f>
        <v>#N/A</v>
      </c>
      <c r="J237" s="24" t="e">
        <f ca="1">IF(ISNUMBER(OFFSET(INDIRECT("'"&amp;'DATA for charts'!J$5&amp;"'!$e1"),$A237-1,0)),OFFSET(INDIRECT("'"&amp;'DATA for charts'!J$5&amp;"'!$e1"),$A237-1,0),NA())</f>
        <v>#N/A</v>
      </c>
      <c r="K237" s="24" t="e">
        <f ca="1">IF(ISNUMBER(OFFSET(INDIRECT("'"&amp;'DATA for charts'!K$5&amp;"'!$e1"),$A237-1,0)),OFFSET(INDIRECT("'"&amp;'DATA for charts'!K$5&amp;"'!$e1"),$A237-1,0),NA())</f>
        <v>#N/A</v>
      </c>
      <c r="L237" s="24" t="e">
        <f ca="1">IF(ISNUMBER(OFFSET(INDIRECT("'"&amp;'DATA for charts'!L$5&amp;"'!$e1"),$A237-1,0)),OFFSET(INDIRECT("'"&amp;'DATA for charts'!L$5&amp;"'!$e1"),$A237-1,0),NA())</f>
        <v>#N/A</v>
      </c>
      <c r="M237" s="24" t="e">
        <f ca="1">IF(ISNUMBER(OFFSET(INDIRECT("'"&amp;'DATA for charts'!M$5&amp;"'!$e1"),$A237-1,0)),OFFSET(INDIRECT("'"&amp;'DATA for charts'!M$5&amp;"'!$e1"),$A237-1,0),NA())</f>
        <v>#N/A</v>
      </c>
      <c r="N237" s="24" t="e">
        <f ca="1">IF(ISNUMBER(OFFSET(INDIRECT("'"&amp;'DATA for charts'!N$5&amp;"'!$e1"),$A237-1,0)),OFFSET(INDIRECT("'"&amp;'DATA for charts'!N$5&amp;"'!$e1"),$A237-1,0),NA())</f>
        <v>#N/A</v>
      </c>
      <c r="O237" s="24" t="e">
        <f ca="1">IF(ISNUMBER(OFFSET(INDIRECT("'"&amp;'DATA for charts'!O$5&amp;"'!$e1"),$A237-1,0)),OFFSET(INDIRECT("'"&amp;'DATA for charts'!O$5&amp;"'!$e1"),$A237-1,0),NA())</f>
        <v>#N/A</v>
      </c>
      <c r="P237" s="24" t="e">
        <f ca="1">IF(ISNUMBER(OFFSET(INDIRECT("'"&amp;'DATA for charts'!P$5&amp;"'!$e1"),$A237-1,0)),OFFSET(INDIRECT("'"&amp;'DATA for charts'!P$5&amp;"'!$e1"),$A237-1,0),NA())</f>
        <v>#N/A</v>
      </c>
      <c r="Q237" s="24" t="e">
        <f ca="1">IF(ISNUMBER(OFFSET(INDIRECT("'"&amp;'DATA for charts'!Q$5&amp;"'!$e1"),$A237-1,0)),OFFSET(INDIRECT("'"&amp;'DATA for charts'!Q$5&amp;"'!$e1"),$A237-1,0),NA())</f>
        <v>#N/A</v>
      </c>
      <c r="R237" s="24" t="e">
        <f ca="1">IF(ISNUMBER(OFFSET(INDIRECT("'"&amp;'DATA for charts'!R$5&amp;"'!$e1"),$A237-1,0)),OFFSET(INDIRECT("'"&amp;'DATA for charts'!R$5&amp;"'!$e1"),$A237-1,0),NA())</f>
        <v>#N/A</v>
      </c>
      <c r="S237" s="24" t="e">
        <f ca="1">IF(ISNUMBER(OFFSET(INDIRECT("'"&amp;'DATA for charts'!S$5&amp;"'!$e1"),$A237-1,0)),OFFSET(INDIRECT("'"&amp;'DATA for charts'!S$5&amp;"'!$e1"),$A237-1,0),NA())</f>
        <v>#N/A</v>
      </c>
      <c r="T237" s="22" t="e">
        <f t="shared" ca="1" si="376"/>
        <v>#N/A</v>
      </c>
      <c r="U237" s="22" t="e">
        <f t="shared" ca="1" si="377"/>
        <v>#N/A</v>
      </c>
      <c r="V237" s="22" t="e">
        <f t="shared" ca="1" si="400"/>
        <v>#N/A</v>
      </c>
      <c r="W237" s="20"/>
      <c r="X237" s="153" t="s">
        <v>439</v>
      </c>
      <c r="Y237" s="24">
        <f t="shared" ref="Y237:AO237" ca="1" si="403">IF(AND(ISNUMBER(C224),ISNUMBER(C222)),C224-C222,NA())</f>
        <v>0.25699999999999967</v>
      </c>
      <c r="Z237" s="24">
        <f t="shared" ca="1" si="403"/>
        <v>0.2104029999999999</v>
      </c>
      <c r="AA237" s="24">
        <f t="shared" ca="1" si="403"/>
        <v>0.25800000000000001</v>
      </c>
      <c r="AB237" s="24">
        <f t="shared" ca="1" si="403"/>
        <v>0.12747184770344688</v>
      </c>
      <c r="AC237" s="24">
        <f t="shared" ca="1" si="403"/>
        <v>0.11699999999999999</v>
      </c>
      <c r="AD237" s="24">
        <f t="shared" ca="1" si="403"/>
        <v>0.12878465440538012</v>
      </c>
      <c r="AE237" s="24" t="e">
        <f t="shared" ca="1" si="403"/>
        <v>#N/A</v>
      </c>
      <c r="AF237" s="24" t="e">
        <f t="shared" ca="1" si="403"/>
        <v>#N/A</v>
      </c>
      <c r="AG237" s="24" t="e">
        <f t="shared" ca="1" si="403"/>
        <v>#N/A</v>
      </c>
      <c r="AH237" s="24" t="e">
        <f t="shared" ca="1" si="403"/>
        <v>#N/A</v>
      </c>
      <c r="AI237" s="24" t="e">
        <f t="shared" ca="1" si="403"/>
        <v>#N/A</v>
      </c>
      <c r="AJ237" s="24" t="e">
        <f t="shared" ca="1" si="403"/>
        <v>#N/A</v>
      </c>
      <c r="AK237" s="24" t="e">
        <f t="shared" ca="1" si="403"/>
        <v>#N/A</v>
      </c>
      <c r="AL237" s="24" t="e">
        <f t="shared" ca="1" si="403"/>
        <v>#N/A</v>
      </c>
      <c r="AM237" s="24" t="e">
        <f t="shared" ca="1" si="403"/>
        <v>#N/A</v>
      </c>
      <c r="AN237" s="24" t="e">
        <f t="shared" ca="1" si="403"/>
        <v>#N/A</v>
      </c>
      <c r="AO237" s="24" t="e">
        <f t="shared" ca="1" si="403"/>
        <v>#N/A</v>
      </c>
      <c r="AP237" s="24" t="e">
        <f ca="1">MIN(Y237:AN237)</f>
        <v>#N/A</v>
      </c>
      <c r="AQ237" s="24" t="e">
        <f ca="1">MAX(Y237:AN237)</f>
        <v>#N/A</v>
      </c>
    </row>
    <row r="238" spans="1:43" s="1" customFormat="1" ht="51">
      <c r="A238" s="220">
        <f t="shared" si="379"/>
        <v>108</v>
      </c>
      <c r="B238" s="148" t="s">
        <v>402</v>
      </c>
      <c r="C238" s="24">
        <f ca="1">IF(ISNUMBER(OFFSET(INDIRECT("'"&amp;'DATA for charts'!C$5&amp;"'!$e1"),$A238-1,0)),OFFSET(INDIRECT("'"&amp;'DATA for charts'!C$5&amp;"'!$e1"),$A238-1,0),NA())</f>
        <v>3.1379999999999999</v>
      </c>
      <c r="D238" s="24">
        <f ca="1">IF(ISNUMBER(OFFSET(INDIRECT("'"&amp;'DATA for charts'!D$5&amp;"'!$e1"),$A238-1,0)),OFFSET(INDIRECT("'"&amp;'DATA for charts'!D$5&amp;"'!$e1"),$A238-1,0),NA())</f>
        <v>3.2562379999999989</v>
      </c>
      <c r="E238" s="24">
        <f ca="1">IF(ISNUMBER(OFFSET(INDIRECT("'"&amp;'DATA for charts'!E$5&amp;"'!$e1"),$A238-1,0)),OFFSET(INDIRECT("'"&amp;'DATA for charts'!E$5&amp;"'!$e1"),$A238-1,0),NA())</f>
        <v>3.3650000000000002</v>
      </c>
      <c r="F238" s="24">
        <f ca="1">IF(ISNUMBER(OFFSET(INDIRECT("'"&amp;'DATA for charts'!F$5&amp;"'!$e1"),$A238-1,0)),OFFSET(INDIRECT("'"&amp;'DATA for charts'!F$5&amp;"'!$e1"),$A238-1,0),NA())</f>
        <v>3.3191219199176945</v>
      </c>
      <c r="G238" s="24">
        <f ca="1">IF(ISNUMBER(OFFSET(INDIRECT("'"&amp;'DATA for charts'!G$5&amp;"'!$e1"),$A238-1,0)),OFFSET(INDIRECT("'"&amp;'DATA for charts'!G$5&amp;"'!$e1"),$A238-1,0),NA())</f>
        <v>3.29</v>
      </c>
      <c r="H238" s="24">
        <f ca="1">IF(ISNUMBER(OFFSET(INDIRECT("'"&amp;'DATA for charts'!H$5&amp;"'!$e1"),$A238-1,0)),OFFSET(INDIRECT("'"&amp;'DATA for charts'!H$5&amp;"'!$e1"),$A238-1,0),NA())</f>
        <v>3.4114546881781602</v>
      </c>
      <c r="I238" s="24" t="e">
        <f ca="1">IF(ISNUMBER(OFFSET(INDIRECT("'"&amp;'DATA for charts'!I$5&amp;"'!$e1"),$A238-1,0)),OFFSET(INDIRECT("'"&amp;'DATA for charts'!I$5&amp;"'!$e1"),$A238-1,0),NA())</f>
        <v>#N/A</v>
      </c>
      <c r="J238" s="24" t="e">
        <f ca="1">IF(ISNUMBER(OFFSET(INDIRECT("'"&amp;'DATA for charts'!J$5&amp;"'!$e1"),$A238-1,0)),OFFSET(INDIRECT("'"&amp;'DATA for charts'!J$5&amp;"'!$e1"),$A238-1,0),NA())</f>
        <v>#N/A</v>
      </c>
      <c r="K238" s="24" t="e">
        <f ca="1">IF(ISNUMBER(OFFSET(INDIRECT("'"&amp;'DATA for charts'!K$5&amp;"'!$e1"),$A238-1,0)),OFFSET(INDIRECT("'"&amp;'DATA for charts'!K$5&amp;"'!$e1"),$A238-1,0),NA())</f>
        <v>#N/A</v>
      </c>
      <c r="L238" s="24" t="e">
        <f ca="1">IF(ISNUMBER(OFFSET(INDIRECT("'"&amp;'DATA for charts'!L$5&amp;"'!$e1"),$A238-1,0)),OFFSET(INDIRECT("'"&amp;'DATA for charts'!L$5&amp;"'!$e1"),$A238-1,0),NA())</f>
        <v>#N/A</v>
      </c>
      <c r="M238" s="24" t="e">
        <f ca="1">IF(ISNUMBER(OFFSET(INDIRECT("'"&amp;'DATA for charts'!M$5&amp;"'!$e1"),$A238-1,0)),OFFSET(INDIRECT("'"&amp;'DATA for charts'!M$5&amp;"'!$e1"),$A238-1,0),NA())</f>
        <v>#N/A</v>
      </c>
      <c r="N238" s="24" t="e">
        <f ca="1">IF(ISNUMBER(OFFSET(INDIRECT("'"&amp;'DATA for charts'!N$5&amp;"'!$e1"),$A238-1,0)),OFFSET(INDIRECT("'"&amp;'DATA for charts'!N$5&amp;"'!$e1"),$A238-1,0),NA())</f>
        <v>#N/A</v>
      </c>
      <c r="O238" s="24" t="e">
        <f ca="1">IF(ISNUMBER(OFFSET(INDIRECT("'"&amp;'DATA for charts'!O$5&amp;"'!$e1"),$A238-1,0)),OFFSET(INDIRECT("'"&amp;'DATA for charts'!O$5&amp;"'!$e1"),$A238-1,0),NA())</f>
        <v>#N/A</v>
      </c>
      <c r="P238" s="24" t="e">
        <f ca="1">IF(ISNUMBER(OFFSET(INDIRECT("'"&amp;'DATA for charts'!P$5&amp;"'!$e1"),$A238-1,0)),OFFSET(INDIRECT("'"&amp;'DATA for charts'!P$5&amp;"'!$e1"),$A238-1,0),NA())</f>
        <v>#N/A</v>
      </c>
      <c r="Q238" s="24" t="e">
        <f ca="1">IF(ISNUMBER(OFFSET(INDIRECT("'"&amp;'DATA for charts'!Q$5&amp;"'!$e1"),$A238-1,0)),OFFSET(INDIRECT("'"&amp;'DATA for charts'!Q$5&amp;"'!$e1"),$A238-1,0),NA())</f>
        <v>#N/A</v>
      </c>
      <c r="R238" s="24" t="e">
        <f ca="1">IF(ISNUMBER(OFFSET(INDIRECT("'"&amp;'DATA for charts'!R$5&amp;"'!$e1"),$A238-1,0)),OFFSET(INDIRECT("'"&amp;'DATA for charts'!R$5&amp;"'!$e1"),$A238-1,0),NA())</f>
        <v>#N/A</v>
      </c>
      <c r="S238" s="24" t="e">
        <f ca="1">IF(ISNUMBER(OFFSET(INDIRECT("'"&amp;'DATA for charts'!S$5&amp;"'!$e1"),$A238-1,0)),OFFSET(INDIRECT("'"&amp;'DATA for charts'!S$5&amp;"'!$e1"),$A238-1,0),NA())</f>
        <v>#N/A</v>
      </c>
      <c r="T238" s="22" t="e">
        <f t="shared" ca="1" si="376"/>
        <v>#N/A</v>
      </c>
      <c r="U238" s="22" t="e">
        <f t="shared" ca="1" si="377"/>
        <v>#N/A</v>
      </c>
      <c r="V238" s="22" t="e">
        <f t="shared" ca="1" si="400"/>
        <v>#N/A</v>
      </c>
      <c r="W238" s="20"/>
      <c r="X238" s="148" t="s">
        <v>440</v>
      </c>
      <c r="Y238" s="24">
        <f t="shared" ref="Y238:AO238" ca="1" si="404">IF(AND(ISNUMBER(C222),ISNUMBER(C221)),C223-C221,NA())</f>
        <v>0.24900000000000011</v>
      </c>
      <c r="Z238" s="24">
        <f t="shared" ca="1" si="404"/>
        <v>0.19396100000000027</v>
      </c>
      <c r="AA238" s="24">
        <f t="shared" ca="1" si="404"/>
        <v>0.21200000000000019</v>
      </c>
      <c r="AB238" s="24">
        <f t="shared" ca="1" si="404"/>
        <v>0.13648623932671367</v>
      </c>
      <c r="AC238" s="24">
        <f t="shared" ca="1" si="404"/>
        <v>0.11500000000000021</v>
      </c>
      <c r="AD238" s="24">
        <f t="shared" ca="1" si="404"/>
        <v>0.13664827134874002</v>
      </c>
      <c r="AE238" s="24" t="e">
        <f t="shared" ca="1" si="404"/>
        <v>#N/A</v>
      </c>
      <c r="AF238" s="24" t="e">
        <f t="shared" ca="1" si="404"/>
        <v>#N/A</v>
      </c>
      <c r="AG238" s="24" t="e">
        <f t="shared" ca="1" si="404"/>
        <v>#N/A</v>
      </c>
      <c r="AH238" s="24" t="e">
        <f t="shared" ca="1" si="404"/>
        <v>#N/A</v>
      </c>
      <c r="AI238" s="24" t="e">
        <f t="shared" ca="1" si="404"/>
        <v>#N/A</v>
      </c>
      <c r="AJ238" s="24" t="e">
        <f t="shared" ca="1" si="404"/>
        <v>#N/A</v>
      </c>
      <c r="AK238" s="24" t="e">
        <f t="shared" ca="1" si="404"/>
        <v>#N/A</v>
      </c>
      <c r="AL238" s="24" t="e">
        <f t="shared" ca="1" si="404"/>
        <v>#N/A</v>
      </c>
      <c r="AM238" s="24" t="e">
        <f t="shared" ca="1" si="404"/>
        <v>#N/A</v>
      </c>
      <c r="AN238" s="24" t="e">
        <f t="shared" ca="1" si="404"/>
        <v>#N/A</v>
      </c>
      <c r="AO238" s="24" t="e">
        <f t="shared" ca="1" si="404"/>
        <v>#N/A</v>
      </c>
      <c r="AP238" s="24" t="e">
        <f ca="1">MIN(Y238:AN238)</f>
        <v>#N/A</v>
      </c>
      <c r="AQ238" s="24" t="e">
        <f ca="1">MAX(Y238:AN238)</f>
        <v>#N/A</v>
      </c>
    </row>
    <row r="239" spans="1:43" s="1" customFormat="1" ht="51">
      <c r="A239" s="220">
        <f t="shared" si="379"/>
        <v>109</v>
      </c>
      <c r="B239" s="148" t="s">
        <v>403</v>
      </c>
      <c r="C239" s="24">
        <f ca="1">IF(ISNUMBER(OFFSET(INDIRECT("'"&amp;'DATA for charts'!C$5&amp;"'!$e1"),$A239-1,0)),OFFSET(INDIRECT("'"&amp;'DATA for charts'!C$5&amp;"'!$e1"),$A239-1,0),NA())</f>
        <v>3.3</v>
      </c>
      <c r="D239" s="24">
        <f ca="1">IF(ISNUMBER(OFFSET(INDIRECT("'"&amp;'DATA for charts'!D$5&amp;"'!$e1"),$A239-1,0)),OFFSET(INDIRECT("'"&amp;'DATA for charts'!D$5&amp;"'!$e1"),$A239-1,0),NA())</f>
        <v>3.2538839999999989</v>
      </c>
      <c r="E239" s="24">
        <f ca="1">IF(ISNUMBER(OFFSET(INDIRECT("'"&amp;'DATA for charts'!E$5&amp;"'!$e1"),$A239-1,0)),OFFSET(INDIRECT("'"&amp;'DATA for charts'!E$5&amp;"'!$e1"),$A239-1,0),NA())</f>
        <v>3.36</v>
      </c>
      <c r="F239" s="24">
        <f ca="1">IF(ISNUMBER(OFFSET(INDIRECT("'"&amp;'DATA for charts'!F$5&amp;"'!$e1"),$A239-1,0)),OFFSET(INDIRECT("'"&amp;'DATA for charts'!F$5&amp;"'!$e1"),$A239-1,0),NA())</f>
        <v>3.316252906611</v>
      </c>
      <c r="G239" s="24">
        <f ca="1">IF(ISNUMBER(OFFSET(INDIRECT("'"&amp;'DATA for charts'!G$5&amp;"'!$e1"),$A239-1,0)),OFFSET(INDIRECT("'"&amp;'DATA for charts'!G$5&amp;"'!$e1"),$A239-1,0),NA())</f>
        <v>3.2850000000000001</v>
      </c>
      <c r="H239" s="24">
        <f ca="1">IF(ISNUMBER(OFFSET(INDIRECT("'"&amp;'DATA for charts'!H$5&amp;"'!$e1"),$A239-1,0)),OFFSET(INDIRECT("'"&amp;'DATA for charts'!H$5&amp;"'!$e1"),$A239-1,0),NA())</f>
        <v>3.4088163926866302</v>
      </c>
      <c r="I239" s="24" t="e">
        <f ca="1">IF(ISNUMBER(OFFSET(INDIRECT("'"&amp;'DATA for charts'!I$5&amp;"'!$e1"),$A239-1,0)),OFFSET(INDIRECT("'"&amp;'DATA for charts'!I$5&amp;"'!$e1"),$A239-1,0),NA())</f>
        <v>#N/A</v>
      </c>
      <c r="J239" s="24" t="e">
        <f ca="1">IF(ISNUMBER(OFFSET(INDIRECT("'"&amp;'DATA for charts'!J$5&amp;"'!$e1"),$A239-1,0)),OFFSET(INDIRECT("'"&amp;'DATA for charts'!J$5&amp;"'!$e1"),$A239-1,0),NA())</f>
        <v>#N/A</v>
      </c>
      <c r="K239" s="24" t="e">
        <f ca="1">IF(ISNUMBER(OFFSET(INDIRECT("'"&amp;'DATA for charts'!K$5&amp;"'!$e1"),$A239-1,0)),OFFSET(INDIRECT("'"&amp;'DATA for charts'!K$5&amp;"'!$e1"),$A239-1,0),NA())</f>
        <v>#N/A</v>
      </c>
      <c r="L239" s="24" t="e">
        <f ca="1">IF(ISNUMBER(OFFSET(INDIRECT("'"&amp;'DATA for charts'!L$5&amp;"'!$e1"),$A239-1,0)),OFFSET(INDIRECT("'"&amp;'DATA for charts'!L$5&amp;"'!$e1"),$A239-1,0),NA())</f>
        <v>#N/A</v>
      </c>
      <c r="M239" s="24" t="e">
        <f ca="1">IF(ISNUMBER(OFFSET(INDIRECT("'"&amp;'DATA for charts'!M$5&amp;"'!$e1"),$A239-1,0)),OFFSET(INDIRECT("'"&amp;'DATA for charts'!M$5&amp;"'!$e1"),$A239-1,0),NA())</f>
        <v>#N/A</v>
      </c>
      <c r="N239" s="24" t="e">
        <f ca="1">IF(ISNUMBER(OFFSET(INDIRECT("'"&amp;'DATA for charts'!N$5&amp;"'!$e1"),$A239-1,0)),OFFSET(INDIRECT("'"&amp;'DATA for charts'!N$5&amp;"'!$e1"),$A239-1,0),NA())</f>
        <v>#N/A</v>
      </c>
      <c r="O239" s="24" t="e">
        <f ca="1">IF(ISNUMBER(OFFSET(INDIRECT("'"&amp;'DATA for charts'!O$5&amp;"'!$e1"),$A239-1,0)),OFFSET(INDIRECT("'"&amp;'DATA for charts'!O$5&amp;"'!$e1"),$A239-1,0),NA())</f>
        <v>#N/A</v>
      </c>
      <c r="P239" s="24" t="e">
        <f ca="1">IF(ISNUMBER(OFFSET(INDIRECT("'"&amp;'DATA for charts'!P$5&amp;"'!$e1"),$A239-1,0)),OFFSET(INDIRECT("'"&amp;'DATA for charts'!P$5&amp;"'!$e1"),$A239-1,0),NA())</f>
        <v>#N/A</v>
      </c>
      <c r="Q239" s="24" t="e">
        <f ca="1">IF(ISNUMBER(OFFSET(INDIRECT("'"&amp;'DATA for charts'!Q$5&amp;"'!$e1"),$A239-1,0)),OFFSET(INDIRECT("'"&amp;'DATA for charts'!Q$5&amp;"'!$e1"),$A239-1,0),NA())</f>
        <v>#N/A</v>
      </c>
      <c r="R239" s="24" t="e">
        <f ca="1">IF(ISNUMBER(OFFSET(INDIRECT("'"&amp;'DATA for charts'!R$5&amp;"'!$e1"),$A239-1,0)),OFFSET(INDIRECT("'"&amp;'DATA for charts'!R$5&amp;"'!$e1"),$A239-1,0),NA())</f>
        <v>#N/A</v>
      </c>
      <c r="S239" s="24" t="e">
        <f ca="1">IF(ISNUMBER(OFFSET(INDIRECT("'"&amp;'DATA for charts'!S$5&amp;"'!$e1"),$A239-1,0)),OFFSET(INDIRECT("'"&amp;'DATA for charts'!S$5&amp;"'!$e1"),$A239-1,0),NA())</f>
        <v>#N/A</v>
      </c>
      <c r="T239" s="22" t="e">
        <f t="shared" ca="1" si="376"/>
        <v>#N/A</v>
      </c>
      <c r="U239" s="22" t="e">
        <f t="shared" ca="1" si="377"/>
        <v>#N/A</v>
      </c>
      <c r="V239" s="22" t="e">
        <f t="shared" ca="1" si="400"/>
        <v>#N/A</v>
      </c>
      <c r="W239" s="20"/>
    </row>
    <row r="240" spans="1:43" s="1" customFormat="1" ht="51">
      <c r="A240" s="220">
        <f t="shared" si="379"/>
        <v>110</v>
      </c>
      <c r="B240" s="148" t="s">
        <v>404</v>
      </c>
      <c r="C240" s="24" t="e">
        <f ca="1">IF(ISNUMBER(OFFSET(INDIRECT("'"&amp;'DATA for charts'!C$5&amp;"'!$e1"),$A240-1,0)),OFFSET(INDIRECT("'"&amp;'DATA for charts'!C$5&amp;"'!$e1"),$A240-1,0),NA())</f>
        <v>#N/A</v>
      </c>
      <c r="D240" s="24">
        <f ca="1">IF(ISNUMBER(OFFSET(INDIRECT("'"&amp;'DATA for charts'!D$5&amp;"'!$e1"),$A240-1,0)),OFFSET(INDIRECT("'"&amp;'DATA for charts'!D$5&amp;"'!$e1"),$A240-1,0),NA())</f>
        <v>3.0272060000000001</v>
      </c>
      <c r="E240" s="24">
        <f ca="1">IF(ISNUMBER(OFFSET(INDIRECT("'"&amp;'DATA for charts'!E$5&amp;"'!$e1"),$A240-1,0)),OFFSET(INDIRECT("'"&amp;'DATA for charts'!E$5&amp;"'!$e1"),$A240-1,0),NA())</f>
        <v>3.06</v>
      </c>
      <c r="F240" s="24">
        <f ca="1">IF(ISNUMBER(OFFSET(INDIRECT("'"&amp;'DATA for charts'!F$5&amp;"'!$e1"),$A240-1,0)),OFFSET(INDIRECT("'"&amp;'DATA for charts'!F$5&amp;"'!$e1"),$A240-1,0),NA())</f>
        <v>3.2186543660346114</v>
      </c>
      <c r="G240" s="24">
        <f ca="1">IF(ISNUMBER(OFFSET(INDIRECT("'"&amp;'DATA for charts'!G$5&amp;"'!$e1"),$A240-1,0)),OFFSET(INDIRECT("'"&amp;'DATA for charts'!G$5&amp;"'!$e1"),$A240-1,0),NA())</f>
        <v>3.2370000000000001</v>
      </c>
      <c r="H240" s="24">
        <f ca="1">IF(ISNUMBER(OFFSET(INDIRECT("'"&amp;'DATA for charts'!H$5&amp;"'!$e1"),$A240-1,0)),OFFSET(INDIRECT("'"&amp;'DATA for charts'!H$5&amp;"'!$e1"),$A240-1,0),NA())</f>
        <v>3.3742920091417101</v>
      </c>
      <c r="I240" s="24" t="e">
        <f ca="1">IF(ISNUMBER(OFFSET(INDIRECT("'"&amp;'DATA for charts'!I$5&amp;"'!$e1"),$A240-1,0)),OFFSET(INDIRECT("'"&amp;'DATA for charts'!I$5&amp;"'!$e1"),$A240-1,0),NA())</f>
        <v>#N/A</v>
      </c>
      <c r="J240" s="24" t="e">
        <f ca="1">IF(ISNUMBER(OFFSET(INDIRECT("'"&amp;'DATA for charts'!J$5&amp;"'!$e1"),$A240-1,0)),OFFSET(INDIRECT("'"&amp;'DATA for charts'!J$5&amp;"'!$e1"),$A240-1,0),NA())</f>
        <v>#N/A</v>
      </c>
      <c r="K240" s="24" t="e">
        <f ca="1">IF(ISNUMBER(OFFSET(INDIRECT("'"&amp;'DATA for charts'!K$5&amp;"'!$e1"),$A240-1,0)),OFFSET(INDIRECT("'"&amp;'DATA for charts'!K$5&amp;"'!$e1"),$A240-1,0),NA())</f>
        <v>#N/A</v>
      </c>
      <c r="L240" s="24" t="e">
        <f ca="1">IF(ISNUMBER(OFFSET(INDIRECT("'"&amp;'DATA for charts'!L$5&amp;"'!$e1"),$A240-1,0)),OFFSET(INDIRECT("'"&amp;'DATA for charts'!L$5&amp;"'!$e1"),$A240-1,0),NA())</f>
        <v>#N/A</v>
      </c>
      <c r="M240" s="24" t="e">
        <f ca="1">IF(ISNUMBER(OFFSET(INDIRECT("'"&amp;'DATA for charts'!M$5&amp;"'!$e1"),$A240-1,0)),OFFSET(INDIRECT("'"&amp;'DATA for charts'!M$5&amp;"'!$e1"),$A240-1,0),NA())</f>
        <v>#N/A</v>
      </c>
      <c r="N240" s="24" t="e">
        <f ca="1">IF(ISNUMBER(OFFSET(INDIRECT("'"&amp;'DATA for charts'!N$5&amp;"'!$e1"),$A240-1,0)),OFFSET(INDIRECT("'"&amp;'DATA for charts'!N$5&amp;"'!$e1"),$A240-1,0),NA())</f>
        <v>#N/A</v>
      </c>
      <c r="O240" s="24" t="e">
        <f ca="1">IF(ISNUMBER(OFFSET(INDIRECT("'"&amp;'DATA for charts'!O$5&amp;"'!$e1"),$A240-1,0)),OFFSET(INDIRECT("'"&amp;'DATA for charts'!O$5&amp;"'!$e1"),$A240-1,0),NA())</f>
        <v>#N/A</v>
      </c>
      <c r="P240" s="24" t="e">
        <f ca="1">IF(ISNUMBER(OFFSET(INDIRECT("'"&amp;'DATA for charts'!P$5&amp;"'!$e1"),$A240-1,0)),OFFSET(INDIRECT("'"&amp;'DATA for charts'!P$5&amp;"'!$e1"),$A240-1,0),NA())</f>
        <v>#N/A</v>
      </c>
      <c r="Q240" s="24" t="e">
        <f ca="1">IF(ISNUMBER(OFFSET(INDIRECT("'"&amp;'DATA for charts'!Q$5&amp;"'!$e1"),$A240-1,0)),OFFSET(INDIRECT("'"&amp;'DATA for charts'!Q$5&amp;"'!$e1"),$A240-1,0),NA())</f>
        <v>#N/A</v>
      </c>
      <c r="R240" s="24" t="e">
        <f ca="1">IF(ISNUMBER(OFFSET(INDIRECT("'"&amp;'DATA for charts'!R$5&amp;"'!$e1"),$A240-1,0)),OFFSET(INDIRECT("'"&amp;'DATA for charts'!R$5&amp;"'!$e1"),$A240-1,0),NA())</f>
        <v>#N/A</v>
      </c>
      <c r="S240" s="24" t="e">
        <f ca="1">IF(ISNUMBER(OFFSET(INDIRECT("'"&amp;'DATA for charts'!S$5&amp;"'!$e1"),$A240-1,0)),OFFSET(INDIRECT("'"&amp;'DATA for charts'!S$5&amp;"'!$e1"),$A240-1,0),NA())</f>
        <v>#N/A</v>
      </c>
      <c r="T240" s="22" t="e">
        <f t="shared" ca="1" si="376"/>
        <v>#N/A</v>
      </c>
      <c r="U240" s="22" t="e">
        <f t="shared" ca="1" si="377"/>
        <v>#N/A</v>
      </c>
      <c r="V240" s="22" t="e">
        <f t="shared" ca="1" si="400"/>
        <v>#N/A</v>
      </c>
      <c r="W240" s="20"/>
    </row>
    <row r="241" spans="1:43" s="1" customFormat="1" ht="38.25">
      <c r="A241" s="220">
        <f t="shared" si="379"/>
        <v>111</v>
      </c>
      <c r="B241" s="477" t="s">
        <v>794</v>
      </c>
      <c r="C241" s="24">
        <f ca="1">IF(ISNUMBER(OFFSET(INDIRECT("'"&amp;'DATA for charts'!C$5&amp;"'!$e1"),$A241-1,0)),OFFSET(INDIRECT("'"&amp;'DATA for charts'!C$5&amp;"'!$e1"),$A241-1,0),NA())</f>
        <v>2.9889999999999999</v>
      </c>
      <c r="D241" s="24">
        <f ca="1">IF(ISNUMBER(OFFSET(INDIRECT("'"&amp;'DATA for charts'!D$5&amp;"'!$e1"),$A241-1,0)),OFFSET(INDIRECT("'"&amp;'DATA for charts'!D$5&amp;"'!$e1"),$A241-1,0),NA())</f>
        <v>2.978316</v>
      </c>
      <c r="E241" s="24">
        <f ca="1">IF(ISNUMBER(OFFSET(INDIRECT("'"&amp;'DATA for charts'!E$5&amp;"'!$e1"),$A241-1,0)),OFFSET(INDIRECT("'"&amp;'DATA for charts'!E$5&amp;"'!$e1"),$A241-1,0),NA())</f>
        <v>2.7530000000000001</v>
      </c>
      <c r="F241" s="24">
        <f ca="1">IF(ISNUMBER(OFFSET(INDIRECT("'"&amp;'DATA for charts'!F$5&amp;"'!$e1"),$A241-1,0)),OFFSET(INDIRECT("'"&amp;'DATA for charts'!F$5&amp;"'!$e1"),$A241-1,0),NA())</f>
        <v>3.0998189208209168</v>
      </c>
      <c r="G241" s="24">
        <f ca="1">IF(ISNUMBER(OFFSET(INDIRECT("'"&amp;'DATA for charts'!G$5&amp;"'!$e1"),$A241-1,0)),OFFSET(INDIRECT("'"&amp;'DATA for charts'!G$5&amp;"'!$e1"),$A241-1,0),NA())</f>
        <v>3.0419999999999998</v>
      </c>
      <c r="H241" s="24">
        <f ca="1">IF(ISNUMBER(OFFSET(INDIRECT("'"&amp;'DATA for charts'!H$5&amp;"'!$e1"),$A241-1,0)),OFFSET(INDIRECT("'"&amp;'DATA for charts'!H$5&amp;"'!$e1"),$A241-1,0),NA())</f>
        <v>3.0373133511013402</v>
      </c>
      <c r="I241" s="24" t="e">
        <f ca="1">IF(ISNUMBER(OFFSET(INDIRECT("'"&amp;'DATA for charts'!I$5&amp;"'!$e1"),$A241-1,0)),OFFSET(INDIRECT("'"&amp;'DATA for charts'!I$5&amp;"'!$e1"),$A241-1,0),NA())</f>
        <v>#N/A</v>
      </c>
      <c r="J241" s="24" t="e">
        <f ca="1">IF(ISNUMBER(OFFSET(INDIRECT("'"&amp;'DATA for charts'!J$5&amp;"'!$e1"),$A241-1,0)),OFFSET(INDIRECT("'"&amp;'DATA for charts'!J$5&amp;"'!$e1"),$A241-1,0),NA())</f>
        <v>#N/A</v>
      </c>
      <c r="K241" s="24" t="e">
        <f ca="1">IF(ISNUMBER(OFFSET(INDIRECT("'"&amp;'DATA for charts'!K$5&amp;"'!$e1"),$A241-1,0)),OFFSET(INDIRECT("'"&amp;'DATA for charts'!K$5&amp;"'!$e1"),$A241-1,0),NA())</f>
        <v>#N/A</v>
      </c>
      <c r="L241" s="24" t="e">
        <f ca="1">IF(ISNUMBER(OFFSET(INDIRECT("'"&amp;'DATA for charts'!L$5&amp;"'!$e1"),$A241-1,0)),OFFSET(INDIRECT("'"&amp;'DATA for charts'!L$5&amp;"'!$e1"),$A241-1,0),NA())</f>
        <v>#N/A</v>
      </c>
      <c r="M241" s="24" t="e">
        <f ca="1">IF(ISNUMBER(OFFSET(INDIRECT("'"&amp;'DATA for charts'!M$5&amp;"'!$e1"),$A241-1,0)),OFFSET(INDIRECT("'"&amp;'DATA for charts'!M$5&amp;"'!$e1"),$A241-1,0),NA())</f>
        <v>#N/A</v>
      </c>
      <c r="N241" s="24" t="e">
        <f ca="1">IF(ISNUMBER(OFFSET(INDIRECT("'"&amp;'DATA for charts'!N$5&amp;"'!$e1"),$A241-1,0)),OFFSET(INDIRECT("'"&amp;'DATA for charts'!N$5&amp;"'!$e1"),$A241-1,0),NA())</f>
        <v>#N/A</v>
      </c>
      <c r="O241" s="24" t="e">
        <f ca="1">IF(ISNUMBER(OFFSET(INDIRECT("'"&amp;'DATA for charts'!O$5&amp;"'!$e1"),$A241-1,0)),OFFSET(INDIRECT("'"&amp;'DATA for charts'!O$5&amp;"'!$e1"),$A241-1,0),NA())</f>
        <v>#N/A</v>
      </c>
      <c r="P241" s="24" t="e">
        <f ca="1">IF(ISNUMBER(OFFSET(INDIRECT("'"&amp;'DATA for charts'!P$5&amp;"'!$e1"),$A241-1,0)),OFFSET(INDIRECT("'"&amp;'DATA for charts'!P$5&amp;"'!$e1"),$A241-1,0),NA())</f>
        <v>#N/A</v>
      </c>
      <c r="Q241" s="24" t="e">
        <f ca="1">IF(ISNUMBER(OFFSET(INDIRECT("'"&amp;'DATA for charts'!Q$5&amp;"'!$e1"),$A241-1,0)),OFFSET(INDIRECT("'"&amp;'DATA for charts'!Q$5&amp;"'!$e1"),$A241-1,0),NA())</f>
        <v>#N/A</v>
      </c>
      <c r="R241" s="24" t="e">
        <f ca="1">IF(ISNUMBER(OFFSET(INDIRECT("'"&amp;'DATA for charts'!R$5&amp;"'!$e1"),$A241-1,0)),OFFSET(INDIRECT("'"&amp;'DATA for charts'!R$5&amp;"'!$e1"),$A241-1,0),NA())</f>
        <v>#N/A</v>
      </c>
      <c r="S241" s="24" t="e">
        <f ca="1">IF(ISNUMBER(OFFSET(INDIRECT("'"&amp;'DATA for charts'!S$5&amp;"'!$e1"),$A241-1,0)),OFFSET(INDIRECT("'"&amp;'DATA for charts'!S$5&amp;"'!$e1"),$A241-1,0),NA())</f>
        <v>#N/A</v>
      </c>
      <c r="T241" s="22" t="e">
        <f t="shared" ref="T241:T243" ca="1" si="405">MIN(C241:J241)</f>
        <v>#N/A</v>
      </c>
      <c r="U241" s="22" t="e">
        <f t="shared" ref="U241:U243" ca="1" si="406">MAX(C241:J241)</f>
        <v>#N/A</v>
      </c>
      <c r="V241" s="22" t="e">
        <f t="shared" ref="V241:V243" ca="1" si="407">AVERAGE(C241:J241)</f>
        <v>#N/A</v>
      </c>
      <c r="W241" s="20"/>
      <c r="X241" s="148"/>
      <c r="Y241" s="24"/>
      <c r="Z241" s="24"/>
      <c r="AA241" s="24"/>
      <c r="AB241" s="24"/>
      <c r="AC241" s="24"/>
      <c r="AD241" s="24"/>
      <c r="AE241" s="24"/>
      <c r="AF241" s="24"/>
      <c r="AG241" s="24"/>
      <c r="AH241" s="24"/>
      <c r="AI241" s="24"/>
      <c r="AJ241" s="24"/>
      <c r="AK241" s="24"/>
      <c r="AL241" s="24"/>
      <c r="AM241" s="24"/>
      <c r="AN241" s="24"/>
      <c r="AO241" s="24"/>
      <c r="AP241" s="24"/>
      <c r="AQ241" s="24"/>
    </row>
    <row r="242" spans="1:43" s="1" customFormat="1" ht="38.25">
      <c r="A242" s="220">
        <f t="shared" si="379"/>
        <v>112</v>
      </c>
      <c r="B242" s="477" t="s">
        <v>795</v>
      </c>
      <c r="C242" s="24">
        <f ca="1">IF(ISNUMBER(OFFSET(INDIRECT("'"&amp;'DATA for charts'!C$5&amp;"'!$e1"),$A242-1,0)),OFFSET(INDIRECT("'"&amp;'DATA for charts'!C$5&amp;"'!$e1"),$A242-1,0),NA())</f>
        <v>3.0550000000000002</v>
      </c>
      <c r="D242" s="24">
        <f ca="1">IF(ISNUMBER(OFFSET(INDIRECT("'"&amp;'DATA for charts'!D$5&amp;"'!$e1"),$A242-1,0)),OFFSET(INDIRECT("'"&amp;'DATA for charts'!D$5&amp;"'!$e1"),$A242-1,0),NA())</f>
        <v>2.9713530000000001</v>
      </c>
      <c r="E242" s="24">
        <f ca="1">IF(ISNUMBER(OFFSET(INDIRECT("'"&amp;'DATA for charts'!E$5&amp;"'!$e1"),$A242-1,0)),OFFSET(INDIRECT("'"&amp;'DATA for charts'!E$5&amp;"'!$e1"),$A242-1,0),NA())</f>
        <v>2.98</v>
      </c>
      <c r="F242" s="24">
        <f ca="1">IF(ISNUMBER(OFFSET(INDIRECT("'"&amp;'DATA for charts'!F$5&amp;"'!$e1"),$A242-1,0)),OFFSET(INDIRECT("'"&amp;'DATA for charts'!F$5&amp;"'!$e1"),$A242-1,0),NA())</f>
        <v>3.0910523145708613</v>
      </c>
      <c r="G242" s="24">
        <f ca="1">IF(ISNUMBER(OFFSET(INDIRECT("'"&amp;'DATA for charts'!G$5&amp;"'!$e1"),$A242-1,0)),OFFSET(INDIRECT("'"&amp;'DATA for charts'!G$5&amp;"'!$e1"),$A242-1,0),NA())</f>
        <v>3.101</v>
      </c>
      <c r="H242" s="24">
        <f ca="1">IF(ISNUMBER(OFFSET(INDIRECT("'"&amp;'DATA for charts'!H$5&amp;"'!$e1"),$A242-1,0)),OFFSET(INDIRECT("'"&amp;'DATA for charts'!H$5&amp;"'!$e1"),$A242-1,0),NA())</f>
        <v>3.1596695031060098</v>
      </c>
      <c r="I242" s="24" t="e">
        <f ca="1">IF(ISNUMBER(OFFSET(INDIRECT("'"&amp;'DATA for charts'!I$5&amp;"'!$e1"),$A242-1,0)),OFFSET(INDIRECT("'"&amp;'DATA for charts'!I$5&amp;"'!$e1"),$A242-1,0),NA())</f>
        <v>#N/A</v>
      </c>
      <c r="J242" s="24" t="e">
        <f ca="1">IF(ISNUMBER(OFFSET(INDIRECT("'"&amp;'DATA for charts'!J$5&amp;"'!$e1"),$A242-1,0)),OFFSET(INDIRECT("'"&amp;'DATA for charts'!J$5&amp;"'!$e1"),$A242-1,0),NA())</f>
        <v>#N/A</v>
      </c>
      <c r="K242" s="24" t="e">
        <f ca="1">IF(ISNUMBER(OFFSET(INDIRECT("'"&amp;'DATA for charts'!K$5&amp;"'!$e1"),$A242-1,0)),OFFSET(INDIRECT("'"&amp;'DATA for charts'!K$5&amp;"'!$e1"),$A242-1,0),NA())</f>
        <v>#N/A</v>
      </c>
      <c r="L242" s="24" t="e">
        <f ca="1">IF(ISNUMBER(OFFSET(INDIRECT("'"&amp;'DATA for charts'!L$5&amp;"'!$e1"),$A242-1,0)),OFFSET(INDIRECT("'"&amp;'DATA for charts'!L$5&amp;"'!$e1"),$A242-1,0),NA())</f>
        <v>#N/A</v>
      </c>
      <c r="M242" s="24" t="e">
        <f ca="1">IF(ISNUMBER(OFFSET(INDIRECT("'"&amp;'DATA for charts'!M$5&amp;"'!$e1"),$A242-1,0)),OFFSET(INDIRECT("'"&amp;'DATA for charts'!M$5&amp;"'!$e1"),$A242-1,0),NA())</f>
        <v>#N/A</v>
      </c>
      <c r="N242" s="24" t="e">
        <f ca="1">IF(ISNUMBER(OFFSET(INDIRECT("'"&amp;'DATA for charts'!N$5&amp;"'!$e1"),$A242-1,0)),OFFSET(INDIRECT("'"&amp;'DATA for charts'!N$5&amp;"'!$e1"),$A242-1,0),NA())</f>
        <v>#N/A</v>
      </c>
      <c r="O242" s="24" t="e">
        <f ca="1">IF(ISNUMBER(OFFSET(INDIRECT("'"&amp;'DATA for charts'!O$5&amp;"'!$e1"),$A242-1,0)),OFFSET(INDIRECT("'"&amp;'DATA for charts'!O$5&amp;"'!$e1"),$A242-1,0),NA())</f>
        <v>#N/A</v>
      </c>
      <c r="P242" s="24" t="e">
        <f ca="1">IF(ISNUMBER(OFFSET(INDIRECT("'"&amp;'DATA for charts'!P$5&amp;"'!$e1"),$A242-1,0)),OFFSET(INDIRECT("'"&amp;'DATA for charts'!P$5&amp;"'!$e1"),$A242-1,0),NA())</f>
        <v>#N/A</v>
      </c>
      <c r="Q242" s="24" t="e">
        <f ca="1">IF(ISNUMBER(OFFSET(INDIRECT("'"&amp;'DATA for charts'!Q$5&amp;"'!$e1"),$A242-1,0)),OFFSET(INDIRECT("'"&amp;'DATA for charts'!Q$5&amp;"'!$e1"),$A242-1,0),NA())</f>
        <v>#N/A</v>
      </c>
      <c r="R242" s="24" t="e">
        <f ca="1">IF(ISNUMBER(OFFSET(INDIRECT("'"&amp;'DATA for charts'!R$5&amp;"'!$e1"),$A242-1,0)),OFFSET(INDIRECT("'"&amp;'DATA for charts'!R$5&amp;"'!$e1"),$A242-1,0),NA())</f>
        <v>#N/A</v>
      </c>
      <c r="S242" s="24" t="e">
        <f ca="1">IF(ISNUMBER(OFFSET(INDIRECT("'"&amp;'DATA for charts'!S$5&amp;"'!$e1"),$A242-1,0)),OFFSET(INDIRECT("'"&amp;'DATA for charts'!S$5&amp;"'!$e1"),$A242-1,0),NA())</f>
        <v>#N/A</v>
      </c>
      <c r="T242" s="22" t="e">
        <f t="shared" ca="1" si="405"/>
        <v>#N/A</v>
      </c>
      <c r="U242" s="22" t="e">
        <f t="shared" ca="1" si="406"/>
        <v>#N/A</v>
      </c>
      <c r="V242" s="22" t="e">
        <f t="shared" ca="1" si="407"/>
        <v>#N/A</v>
      </c>
      <c r="W242" s="20"/>
      <c r="X242" s="146"/>
      <c r="Y242" s="22" t="str">
        <f t="shared" ref="Y242:AO242" ca="1" si="408">C$8</f>
        <v>BSIMAC</v>
      </c>
      <c r="Z242" s="22" t="str">
        <f t="shared" ca="1" si="408"/>
        <v>CSE</v>
      </c>
      <c r="AA242" s="22" t="str">
        <f t="shared" ca="1" si="408"/>
        <v>DeST</v>
      </c>
      <c r="AB242" s="22" t="str">
        <f t="shared" ca="1" si="408"/>
        <v>EnergyPlus</v>
      </c>
      <c r="AC242" s="22" t="str">
        <f t="shared" ca="1" si="408"/>
        <v>ESP-r</v>
      </c>
      <c r="AD242" s="22" t="str">
        <f t="shared" ca="1" si="408"/>
        <v>TRNSYS</v>
      </c>
      <c r="AE242" s="22" t="str">
        <f t="shared" ca="1" si="408"/>
        <v>TestSpec-Alt</v>
      </c>
      <c r="AF242" s="22">
        <f t="shared" ca="1" si="408"/>
        <v>0</v>
      </c>
      <c r="AG242" s="22">
        <f t="shared" ca="1" si="408"/>
        <v>0</v>
      </c>
      <c r="AH242" s="22">
        <f t="shared" ca="1" si="408"/>
        <v>0</v>
      </c>
      <c r="AI242" s="22">
        <f t="shared" ca="1" si="408"/>
        <v>0</v>
      </c>
      <c r="AJ242" s="22">
        <f t="shared" ca="1" si="408"/>
        <v>0</v>
      </c>
      <c r="AK242" s="22">
        <f t="shared" ca="1" si="408"/>
        <v>0</v>
      </c>
      <c r="AL242" s="22">
        <f t="shared" ca="1" si="408"/>
        <v>0</v>
      </c>
      <c r="AM242" s="22">
        <f t="shared" ca="1" si="408"/>
        <v>0</v>
      </c>
      <c r="AN242" s="22">
        <f t="shared" ca="1" si="408"/>
        <v>0</v>
      </c>
      <c r="AO242" s="22" t="str">
        <f t="shared" ca="1" si="408"/>
        <v>Tested Prg</v>
      </c>
      <c r="AP242" s="20"/>
      <c r="AQ242" s="20"/>
    </row>
    <row r="243" spans="1:43" s="1" customFormat="1" ht="38.25">
      <c r="A243" s="220">
        <f t="shared" si="379"/>
        <v>113</v>
      </c>
      <c r="B243" s="477" t="s">
        <v>796</v>
      </c>
      <c r="C243" s="24">
        <f ca="1">IF(ISNUMBER(OFFSET(INDIRECT("'"&amp;'DATA for charts'!C$5&amp;"'!$e1"),$A243-1,0)),OFFSET(INDIRECT("'"&amp;'DATA for charts'!C$5&amp;"'!$e1"),$A243-1,0),NA())</f>
        <v>3.1179999999999999</v>
      </c>
      <c r="D243" s="24">
        <f ca="1">IF(ISNUMBER(OFFSET(INDIRECT("'"&amp;'DATA for charts'!D$5&amp;"'!$e1"),$A243-1,0)),OFFSET(INDIRECT("'"&amp;'DATA for charts'!D$5&amp;"'!$e1"),$A243-1,0),NA())</f>
        <v>3.0006759999999999</v>
      </c>
      <c r="E243" s="24">
        <f ca="1">IF(ISNUMBER(OFFSET(INDIRECT("'"&amp;'DATA for charts'!E$5&amp;"'!$e1"),$A243-1,0)),OFFSET(INDIRECT("'"&amp;'DATA for charts'!E$5&amp;"'!$e1"),$A243-1,0),NA())</f>
        <v>2.8069999999999999</v>
      </c>
      <c r="F243" s="24">
        <f ca="1">IF(ISNUMBER(OFFSET(INDIRECT("'"&amp;'DATA for charts'!F$5&amp;"'!$e1"),$A243-1,0)),OFFSET(INDIRECT("'"&amp;'DATA for charts'!F$5&amp;"'!$e1"),$A243-1,0),NA())</f>
        <v>3.2067381414437222</v>
      </c>
      <c r="G243" s="24">
        <f ca="1">IF(ISNUMBER(OFFSET(INDIRECT("'"&amp;'DATA for charts'!G$5&amp;"'!$e1"),$A243-1,0)),OFFSET(INDIRECT("'"&amp;'DATA for charts'!G$5&amp;"'!$e1"),$A243-1,0),NA())</f>
        <v>3.169</v>
      </c>
      <c r="H243" s="24">
        <f ca="1">IF(ISNUMBER(OFFSET(INDIRECT("'"&amp;'DATA for charts'!H$5&amp;"'!$e1"),$A243-1,0)),OFFSET(INDIRECT("'"&amp;'DATA for charts'!H$5&amp;"'!$e1"),$A243-1,0),NA())</f>
        <v>3.23149207221137</v>
      </c>
      <c r="I243" s="24" t="e">
        <f ca="1">IF(ISNUMBER(OFFSET(INDIRECT("'"&amp;'DATA for charts'!I$5&amp;"'!$e1"),$A243-1,0)),OFFSET(INDIRECT("'"&amp;'DATA for charts'!I$5&amp;"'!$e1"),$A243-1,0),NA())</f>
        <v>#N/A</v>
      </c>
      <c r="J243" s="24" t="e">
        <f ca="1">IF(ISNUMBER(OFFSET(INDIRECT("'"&amp;'DATA for charts'!J$5&amp;"'!$e1"),$A243-1,0)),OFFSET(INDIRECT("'"&amp;'DATA for charts'!J$5&amp;"'!$e1"),$A243-1,0),NA())</f>
        <v>#N/A</v>
      </c>
      <c r="K243" s="24" t="e">
        <f ca="1">IF(ISNUMBER(OFFSET(INDIRECT("'"&amp;'DATA for charts'!K$5&amp;"'!$e1"),$A243-1,0)),OFFSET(INDIRECT("'"&amp;'DATA for charts'!K$5&amp;"'!$e1"),$A243-1,0),NA())</f>
        <v>#N/A</v>
      </c>
      <c r="L243" s="24" t="e">
        <f ca="1">IF(ISNUMBER(OFFSET(INDIRECT("'"&amp;'DATA for charts'!L$5&amp;"'!$e1"),$A243-1,0)),OFFSET(INDIRECT("'"&amp;'DATA for charts'!L$5&amp;"'!$e1"),$A243-1,0),NA())</f>
        <v>#N/A</v>
      </c>
      <c r="M243" s="24" t="e">
        <f ca="1">IF(ISNUMBER(OFFSET(INDIRECT("'"&amp;'DATA for charts'!M$5&amp;"'!$e1"),$A243-1,0)),OFFSET(INDIRECT("'"&amp;'DATA for charts'!M$5&amp;"'!$e1"),$A243-1,0),NA())</f>
        <v>#N/A</v>
      </c>
      <c r="N243" s="24" t="e">
        <f ca="1">IF(ISNUMBER(OFFSET(INDIRECT("'"&amp;'DATA for charts'!N$5&amp;"'!$e1"),$A243-1,0)),OFFSET(INDIRECT("'"&amp;'DATA for charts'!N$5&amp;"'!$e1"),$A243-1,0),NA())</f>
        <v>#N/A</v>
      </c>
      <c r="O243" s="24" t="e">
        <f ca="1">IF(ISNUMBER(OFFSET(INDIRECT("'"&amp;'DATA for charts'!O$5&amp;"'!$e1"),$A243-1,0)),OFFSET(INDIRECT("'"&amp;'DATA for charts'!O$5&amp;"'!$e1"),$A243-1,0),NA())</f>
        <v>#N/A</v>
      </c>
      <c r="P243" s="24" t="e">
        <f ca="1">IF(ISNUMBER(OFFSET(INDIRECT("'"&amp;'DATA for charts'!P$5&amp;"'!$e1"),$A243-1,0)),OFFSET(INDIRECT("'"&amp;'DATA for charts'!P$5&amp;"'!$e1"),$A243-1,0),NA())</f>
        <v>#N/A</v>
      </c>
      <c r="Q243" s="24" t="e">
        <f ca="1">IF(ISNUMBER(OFFSET(INDIRECT("'"&amp;'DATA for charts'!Q$5&amp;"'!$e1"),$A243-1,0)),OFFSET(INDIRECT("'"&amp;'DATA for charts'!Q$5&amp;"'!$e1"),$A243-1,0),NA())</f>
        <v>#N/A</v>
      </c>
      <c r="R243" s="24" t="e">
        <f ca="1">IF(ISNUMBER(OFFSET(INDIRECT("'"&amp;'DATA for charts'!R$5&amp;"'!$e1"),$A243-1,0)),OFFSET(INDIRECT("'"&amp;'DATA for charts'!R$5&amp;"'!$e1"),$A243-1,0),NA())</f>
        <v>#N/A</v>
      </c>
      <c r="S243" s="24" t="e">
        <f ca="1">IF(ISNUMBER(OFFSET(INDIRECT("'"&amp;'DATA for charts'!S$5&amp;"'!$e1"),$A243-1,0)),OFFSET(INDIRECT("'"&amp;'DATA for charts'!S$5&amp;"'!$e1"),$A243-1,0),NA())</f>
        <v>#N/A</v>
      </c>
      <c r="T243" s="22" t="e">
        <f t="shared" ca="1" si="405"/>
        <v>#N/A</v>
      </c>
      <c r="U243" s="22" t="e">
        <f t="shared" ca="1" si="406"/>
        <v>#N/A</v>
      </c>
      <c r="V243" s="22" t="e">
        <f t="shared" ca="1" si="407"/>
        <v>#N/A</v>
      </c>
      <c r="W243" s="20"/>
      <c r="X243" s="148" t="s">
        <v>415</v>
      </c>
      <c r="Y243" s="24">
        <f t="shared" ref="Y243:AO243" ca="1" si="409">IF(AND(ISNUMBER(C225),ISNUMBER(C224)),C225-C224,NA())</f>
        <v>1.5880000000000005</v>
      </c>
      <c r="Z243" s="24">
        <f t="shared" ca="1" si="409"/>
        <v>1.2935239999999997</v>
      </c>
      <c r="AA243" s="24">
        <f t="shared" ca="1" si="409"/>
        <v>1.3599999999999999</v>
      </c>
      <c r="AB243" s="24">
        <f t="shared" ca="1" si="409"/>
        <v>1.6240660166001111</v>
      </c>
      <c r="AC243" s="24">
        <f t="shared" ca="1" si="409"/>
        <v>1.3720000000000003</v>
      </c>
      <c r="AD243" s="24">
        <f t="shared" ca="1" si="409"/>
        <v>1.4367235734727704</v>
      </c>
      <c r="AE243" s="24" t="e">
        <f t="shared" ca="1" si="409"/>
        <v>#N/A</v>
      </c>
      <c r="AF243" s="24" t="e">
        <f t="shared" ca="1" si="409"/>
        <v>#N/A</v>
      </c>
      <c r="AG243" s="24" t="e">
        <f t="shared" ca="1" si="409"/>
        <v>#N/A</v>
      </c>
      <c r="AH243" s="24" t="e">
        <f t="shared" ca="1" si="409"/>
        <v>#N/A</v>
      </c>
      <c r="AI243" s="24" t="e">
        <f t="shared" ca="1" si="409"/>
        <v>#N/A</v>
      </c>
      <c r="AJ243" s="24" t="e">
        <f t="shared" ca="1" si="409"/>
        <v>#N/A</v>
      </c>
      <c r="AK243" s="24" t="e">
        <f t="shared" ca="1" si="409"/>
        <v>#N/A</v>
      </c>
      <c r="AL243" s="24" t="e">
        <f t="shared" ca="1" si="409"/>
        <v>#N/A</v>
      </c>
      <c r="AM243" s="24" t="e">
        <f t="shared" ca="1" si="409"/>
        <v>#N/A</v>
      </c>
      <c r="AN243" s="24" t="e">
        <f t="shared" ca="1" si="409"/>
        <v>#N/A</v>
      </c>
      <c r="AO243" s="24" t="e">
        <f t="shared" ca="1" si="409"/>
        <v>#N/A</v>
      </c>
      <c r="AP243" s="24" t="e">
        <f ca="1">MIN(Y243:AN243)</f>
        <v>#N/A</v>
      </c>
      <c r="AQ243" s="24" t="e">
        <f ca="1">MAX(Y243:AN243)</f>
        <v>#N/A</v>
      </c>
    </row>
    <row r="244" spans="1:43" s="1" customFormat="1" ht="51">
      <c r="A244" s="465">
        <v>114</v>
      </c>
      <c r="B244" s="148" t="s">
        <v>1036</v>
      </c>
      <c r="C244" s="24">
        <f ca="1">IF(ISNUMBER(OFFSET(INDIRECT("'"&amp;'DATA for charts'!C$5&amp;"'!$e1"),$A244-1,0)),OFFSET(INDIRECT("'"&amp;'DATA for charts'!C$5&amp;"'!$e1"),$A244-1,0),NA())</f>
        <v>2.9569999999999999</v>
      </c>
      <c r="D244" s="24">
        <f ca="1">IF(ISNUMBER(OFFSET(INDIRECT("'"&amp;'DATA for charts'!D$5&amp;"'!$e1"),$A244-1,0)),OFFSET(INDIRECT("'"&amp;'DATA for charts'!D$5&amp;"'!$e1"),$A244-1,0),NA())</f>
        <v>2.7776380000000001</v>
      </c>
      <c r="E244" s="24">
        <f ca="1">IF(ISNUMBER(OFFSET(INDIRECT("'"&amp;'DATA for charts'!E$5&amp;"'!$e1"),$A244-1,0)),OFFSET(INDIRECT("'"&amp;'DATA for charts'!E$5&amp;"'!$e1"),$A244-1,0),NA())</f>
        <v>2.8639999999999999</v>
      </c>
      <c r="F244" s="24">
        <f ca="1">IF(ISNUMBER(OFFSET(INDIRECT("'"&amp;'DATA for charts'!F$5&amp;"'!$e1"),$A244-1,0)),OFFSET(INDIRECT("'"&amp;'DATA for charts'!F$5&amp;"'!$e1"),$A244-1,0),NA())</f>
        <v>2.9236541637012223</v>
      </c>
      <c r="G244" s="24">
        <f ca="1">IF(ISNUMBER(OFFSET(INDIRECT("'"&amp;'DATA for charts'!G$5&amp;"'!$e1"),$A244-1,0)),OFFSET(INDIRECT("'"&amp;'DATA for charts'!G$5&amp;"'!$e1"),$A244-1,0),NA())</f>
        <v>2.84</v>
      </c>
      <c r="H244" s="24">
        <f ca="1">IF(ISNUMBER(OFFSET(INDIRECT("'"&amp;'DATA for charts'!H$5&amp;"'!$e1"),$A244-1,0)),OFFSET(INDIRECT("'"&amp;'DATA for charts'!H$5&amp;"'!$e1"),$A244-1,0),NA())</f>
        <v>2.9669459872775601</v>
      </c>
      <c r="I244" s="24" t="e">
        <f ca="1">IF(ISNUMBER(OFFSET(INDIRECT("'"&amp;'DATA for charts'!I$5&amp;"'!$e1"),$A244-1,0)),OFFSET(INDIRECT("'"&amp;'DATA for charts'!I$5&amp;"'!$e1"),$A244-1,0),NA())</f>
        <v>#N/A</v>
      </c>
      <c r="J244" s="24" t="e">
        <f ca="1">IF(ISNUMBER(OFFSET(INDIRECT("'"&amp;'DATA for charts'!J$5&amp;"'!$e1"),$A244-1,0)),OFFSET(INDIRECT("'"&amp;'DATA for charts'!J$5&amp;"'!$e1"),$A244-1,0),NA())</f>
        <v>#N/A</v>
      </c>
      <c r="K244" s="24" t="e">
        <f ca="1">IF(ISNUMBER(OFFSET(INDIRECT("'"&amp;'DATA for charts'!K$5&amp;"'!$e1"),$A244-1,0)),OFFSET(INDIRECT("'"&amp;'DATA for charts'!K$5&amp;"'!$e1"),$A244-1,0),NA())</f>
        <v>#N/A</v>
      </c>
      <c r="L244" s="24" t="e">
        <f ca="1">IF(ISNUMBER(OFFSET(INDIRECT("'"&amp;'DATA for charts'!L$5&amp;"'!$e1"),$A244-1,0)),OFFSET(INDIRECT("'"&amp;'DATA for charts'!L$5&amp;"'!$e1"),$A244-1,0),NA())</f>
        <v>#N/A</v>
      </c>
      <c r="M244" s="24" t="e">
        <f ca="1">IF(ISNUMBER(OFFSET(INDIRECT("'"&amp;'DATA for charts'!M$5&amp;"'!$e1"),$A244-1,0)),OFFSET(INDIRECT("'"&amp;'DATA for charts'!M$5&amp;"'!$e1"),$A244-1,0),NA())</f>
        <v>#N/A</v>
      </c>
      <c r="N244" s="24" t="e">
        <f ca="1">IF(ISNUMBER(OFFSET(INDIRECT("'"&amp;'DATA for charts'!N$5&amp;"'!$e1"),$A244-1,0)),OFFSET(INDIRECT("'"&amp;'DATA for charts'!N$5&amp;"'!$e1"),$A244-1,0),NA())</f>
        <v>#N/A</v>
      </c>
      <c r="O244" s="24" t="e">
        <f ca="1">IF(ISNUMBER(OFFSET(INDIRECT("'"&amp;'DATA for charts'!O$5&amp;"'!$e1"),$A244-1,0)),OFFSET(INDIRECT("'"&amp;'DATA for charts'!O$5&amp;"'!$e1"),$A244-1,0),NA())</f>
        <v>#N/A</v>
      </c>
      <c r="P244" s="24" t="e">
        <f ca="1">IF(ISNUMBER(OFFSET(INDIRECT("'"&amp;'DATA for charts'!P$5&amp;"'!$e1"),$A244-1,0)),OFFSET(INDIRECT("'"&amp;'DATA for charts'!P$5&amp;"'!$e1"),$A244-1,0),NA())</f>
        <v>#N/A</v>
      </c>
      <c r="Q244" s="24" t="e">
        <f ca="1">IF(ISNUMBER(OFFSET(INDIRECT("'"&amp;'DATA for charts'!Q$5&amp;"'!$e1"),$A244-1,0)),OFFSET(INDIRECT("'"&amp;'DATA for charts'!Q$5&amp;"'!$e1"),$A244-1,0),NA())</f>
        <v>#N/A</v>
      </c>
      <c r="R244" s="24" t="e">
        <f ca="1">IF(ISNUMBER(OFFSET(INDIRECT("'"&amp;'DATA for charts'!R$5&amp;"'!$e1"),$A244-1,0)),OFFSET(INDIRECT("'"&amp;'DATA for charts'!R$5&amp;"'!$e1"),$A244-1,0),NA())</f>
        <v>#N/A</v>
      </c>
      <c r="S244" s="24" t="e">
        <f ca="1">IF(ISNUMBER(OFFSET(INDIRECT("'"&amp;'DATA for charts'!S$5&amp;"'!$e1"),$A244-1,0)),OFFSET(INDIRECT("'"&amp;'DATA for charts'!S$5&amp;"'!$e1"),$A244-1,0),NA())</f>
        <v>#N/A</v>
      </c>
      <c r="T244" s="22" t="e">
        <f t="shared" ca="1" si="376"/>
        <v>#N/A</v>
      </c>
      <c r="U244" s="22" t="e">
        <f t="shared" ca="1" si="377"/>
        <v>#N/A</v>
      </c>
      <c r="V244" s="22" t="e">
        <f t="shared" ca="1" si="400"/>
        <v>#N/A</v>
      </c>
      <c r="W244" s="20"/>
      <c r="X244" s="148" t="s">
        <v>416</v>
      </c>
      <c r="Y244" s="24">
        <f t="shared" ref="Y244:AO244" ca="1" si="410">IF(AND(ISNUMBER(C226),ISNUMBER(C224)),C226-C224,NA())</f>
        <v>-0.19999999999999973</v>
      </c>
      <c r="Z244" s="24">
        <f t="shared" ca="1" si="410"/>
        <v>-0.18794900000000014</v>
      </c>
      <c r="AA244" s="24">
        <f t="shared" ca="1" si="410"/>
        <v>-0.17799999999999994</v>
      </c>
      <c r="AB244" s="24">
        <f t="shared" ca="1" si="410"/>
        <v>-0.18491631002383313</v>
      </c>
      <c r="AC244" s="24">
        <f t="shared" ca="1" si="410"/>
        <v>-0.18299999999999983</v>
      </c>
      <c r="AD244" s="24">
        <f t="shared" ca="1" si="410"/>
        <v>-0.18548084682888</v>
      </c>
      <c r="AE244" s="24" t="e">
        <f t="shared" ca="1" si="410"/>
        <v>#N/A</v>
      </c>
      <c r="AF244" s="24" t="e">
        <f t="shared" ca="1" si="410"/>
        <v>#N/A</v>
      </c>
      <c r="AG244" s="24" t="e">
        <f t="shared" ca="1" si="410"/>
        <v>#N/A</v>
      </c>
      <c r="AH244" s="24" t="e">
        <f t="shared" ca="1" si="410"/>
        <v>#N/A</v>
      </c>
      <c r="AI244" s="24" t="e">
        <f t="shared" ca="1" si="410"/>
        <v>#N/A</v>
      </c>
      <c r="AJ244" s="24" t="e">
        <f t="shared" ca="1" si="410"/>
        <v>#N/A</v>
      </c>
      <c r="AK244" s="24" t="e">
        <f t="shared" ca="1" si="410"/>
        <v>#N/A</v>
      </c>
      <c r="AL244" s="24" t="e">
        <f t="shared" ca="1" si="410"/>
        <v>#N/A</v>
      </c>
      <c r="AM244" s="24" t="e">
        <f t="shared" ca="1" si="410"/>
        <v>#N/A</v>
      </c>
      <c r="AN244" s="24" t="e">
        <f t="shared" ca="1" si="410"/>
        <v>#N/A</v>
      </c>
      <c r="AO244" s="24" t="e">
        <f t="shared" ca="1" si="410"/>
        <v>#N/A</v>
      </c>
      <c r="AP244" s="24" t="e">
        <f t="shared" ref="AP244:AP249" ca="1" si="411">MIN(Y244:AN244)</f>
        <v>#N/A</v>
      </c>
      <c r="AQ244" s="24" t="e">
        <f t="shared" ref="AQ244:AQ249" ca="1" si="412">MAX(Y244:AN244)</f>
        <v>#N/A</v>
      </c>
    </row>
    <row r="245" spans="1:43" s="1" customFormat="1" ht="51">
      <c r="A245" s="220">
        <f t="shared" si="379"/>
        <v>115</v>
      </c>
      <c r="B245" s="148" t="s">
        <v>405</v>
      </c>
      <c r="C245" s="24" t="e">
        <f ca="1">IF(ISNUMBER(OFFSET(INDIRECT("'"&amp;'DATA for charts'!C$5&amp;"'!$e1"),$A245-1,0)),OFFSET(INDIRECT("'"&amp;'DATA for charts'!C$5&amp;"'!$e1"),$A245-1,0),NA())</f>
        <v>#N/A</v>
      </c>
      <c r="D245" s="24">
        <f ca="1">IF(ISNUMBER(OFFSET(INDIRECT("'"&amp;'DATA for charts'!D$5&amp;"'!$e1"),$A245-1,0)),OFFSET(INDIRECT("'"&amp;'DATA for charts'!D$5&amp;"'!$e1"),$A245-1,0),NA())</f>
        <v>2.5001359999999999</v>
      </c>
      <c r="E245" s="24">
        <f ca="1">IF(ISNUMBER(OFFSET(INDIRECT("'"&amp;'DATA for charts'!E$5&amp;"'!$e1"),$A245-1,0)),OFFSET(INDIRECT("'"&amp;'DATA for charts'!E$5&amp;"'!$e1"),$A245-1,0),NA())</f>
        <v>2.512</v>
      </c>
      <c r="F245" s="24">
        <f ca="1">IF(ISNUMBER(OFFSET(INDIRECT("'"&amp;'DATA for charts'!F$5&amp;"'!$e1"),$A245-1,0)),OFFSET(INDIRECT("'"&amp;'DATA for charts'!F$5&amp;"'!$e1"),$A245-1,0),NA())</f>
        <v>2.7490345306092445</v>
      </c>
      <c r="G245" s="24">
        <f ca="1">IF(ISNUMBER(OFFSET(INDIRECT("'"&amp;'DATA for charts'!G$5&amp;"'!$e1"),$A245-1,0)),OFFSET(INDIRECT("'"&amp;'DATA for charts'!G$5&amp;"'!$e1"),$A245-1,0),NA())</f>
        <v>2.6949999999999998</v>
      </c>
      <c r="H245" s="24">
        <f ca="1">IF(ISNUMBER(OFFSET(INDIRECT("'"&amp;'DATA for charts'!H$5&amp;"'!$e1"),$A245-1,0)),OFFSET(INDIRECT("'"&amp;'DATA for charts'!H$5&amp;"'!$e1"),$A245-1,0),NA())</f>
        <v>2.8446552870008599</v>
      </c>
      <c r="I245" s="24" t="e">
        <f ca="1">IF(ISNUMBER(OFFSET(INDIRECT("'"&amp;'DATA for charts'!I$5&amp;"'!$e1"),$A245-1,0)),OFFSET(INDIRECT("'"&amp;'DATA for charts'!I$5&amp;"'!$e1"),$A245-1,0),NA())</f>
        <v>#N/A</v>
      </c>
      <c r="J245" s="24" t="e">
        <f ca="1">IF(ISNUMBER(OFFSET(INDIRECT("'"&amp;'DATA for charts'!J$5&amp;"'!$e1"),$A245-1,0)),OFFSET(INDIRECT("'"&amp;'DATA for charts'!J$5&amp;"'!$e1"),$A245-1,0),NA())</f>
        <v>#N/A</v>
      </c>
      <c r="K245" s="24" t="e">
        <f ca="1">IF(ISNUMBER(OFFSET(INDIRECT("'"&amp;'DATA for charts'!K$5&amp;"'!$e1"),$A245-1,0)),OFFSET(INDIRECT("'"&amp;'DATA for charts'!K$5&amp;"'!$e1"),$A245-1,0),NA())</f>
        <v>#N/A</v>
      </c>
      <c r="L245" s="24" t="e">
        <f ca="1">IF(ISNUMBER(OFFSET(INDIRECT("'"&amp;'DATA for charts'!L$5&amp;"'!$e1"),$A245-1,0)),OFFSET(INDIRECT("'"&amp;'DATA for charts'!L$5&amp;"'!$e1"),$A245-1,0),NA())</f>
        <v>#N/A</v>
      </c>
      <c r="M245" s="24" t="e">
        <f ca="1">IF(ISNUMBER(OFFSET(INDIRECT("'"&amp;'DATA for charts'!M$5&amp;"'!$e1"),$A245-1,0)),OFFSET(INDIRECT("'"&amp;'DATA for charts'!M$5&amp;"'!$e1"),$A245-1,0),NA())</f>
        <v>#N/A</v>
      </c>
      <c r="N245" s="24" t="e">
        <f ca="1">IF(ISNUMBER(OFFSET(INDIRECT("'"&amp;'DATA for charts'!N$5&amp;"'!$e1"),$A245-1,0)),OFFSET(INDIRECT("'"&amp;'DATA for charts'!N$5&amp;"'!$e1"),$A245-1,0),NA())</f>
        <v>#N/A</v>
      </c>
      <c r="O245" s="24" t="e">
        <f ca="1">IF(ISNUMBER(OFFSET(INDIRECT("'"&amp;'DATA for charts'!O$5&amp;"'!$e1"),$A245-1,0)),OFFSET(INDIRECT("'"&amp;'DATA for charts'!O$5&amp;"'!$e1"),$A245-1,0),NA())</f>
        <v>#N/A</v>
      </c>
      <c r="P245" s="24" t="e">
        <f ca="1">IF(ISNUMBER(OFFSET(INDIRECT("'"&amp;'DATA for charts'!P$5&amp;"'!$e1"),$A245-1,0)),OFFSET(INDIRECT("'"&amp;'DATA for charts'!P$5&amp;"'!$e1"),$A245-1,0),NA())</f>
        <v>#N/A</v>
      </c>
      <c r="Q245" s="24" t="e">
        <f ca="1">IF(ISNUMBER(OFFSET(INDIRECT("'"&amp;'DATA for charts'!Q$5&amp;"'!$e1"),$A245-1,0)),OFFSET(INDIRECT("'"&amp;'DATA for charts'!Q$5&amp;"'!$e1"),$A245-1,0),NA())</f>
        <v>#N/A</v>
      </c>
      <c r="R245" s="24" t="e">
        <f ca="1">IF(ISNUMBER(OFFSET(INDIRECT("'"&amp;'DATA for charts'!R$5&amp;"'!$e1"),$A245-1,0)),OFFSET(INDIRECT("'"&amp;'DATA for charts'!R$5&amp;"'!$e1"),$A245-1,0),NA())</f>
        <v>#N/A</v>
      </c>
      <c r="S245" s="24" t="e">
        <f ca="1">IF(ISNUMBER(OFFSET(INDIRECT("'"&amp;'DATA for charts'!S$5&amp;"'!$e1"),$A245-1,0)),OFFSET(INDIRECT("'"&amp;'DATA for charts'!S$5&amp;"'!$e1"),$A245-1,0),NA())</f>
        <v>#N/A</v>
      </c>
      <c r="T245" s="22" t="e">
        <f t="shared" ca="1" si="376"/>
        <v>#N/A</v>
      </c>
      <c r="U245" s="22" t="e">
        <f t="shared" ca="1" si="377"/>
        <v>#N/A</v>
      </c>
      <c r="V245" s="22" t="e">
        <f t="shared" ca="1" si="400"/>
        <v>#N/A</v>
      </c>
      <c r="W245" s="20"/>
      <c r="X245" s="148" t="s">
        <v>588</v>
      </c>
      <c r="Y245" s="24">
        <f t="shared" ref="Y245:AO245" ca="1" si="413">IF(AND(ISNUMBER(C227),ISNUMBER(C224)),C227-C224,NA())</f>
        <v>0</v>
      </c>
      <c r="Z245" s="24">
        <f t="shared" ca="1" si="413"/>
        <v>-2.3110000000010622E-3</v>
      </c>
      <c r="AA245" s="24">
        <f t="shared" ca="1" si="413"/>
        <v>-8.0000000000000071E-3</v>
      </c>
      <c r="AB245" s="24">
        <f t="shared" ca="1" si="413"/>
        <v>-4.6182937857359718E-3</v>
      </c>
      <c r="AC245" s="24">
        <f t="shared" ca="1" si="413"/>
        <v>-8.0000000000000071E-3</v>
      </c>
      <c r="AD245" s="24">
        <f t="shared" ca="1" si="413"/>
        <v>-4.2134094238299724E-3</v>
      </c>
      <c r="AE245" s="24" t="e">
        <f t="shared" ca="1" si="413"/>
        <v>#N/A</v>
      </c>
      <c r="AF245" s="24" t="e">
        <f t="shared" ca="1" si="413"/>
        <v>#N/A</v>
      </c>
      <c r="AG245" s="24" t="e">
        <f t="shared" ca="1" si="413"/>
        <v>#N/A</v>
      </c>
      <c r="AH245" s="24" t="e">
        <f t="shared" ca="1" si="413"/>
        <v>#N/A</v>
      </c>
      <c r="AI245" s="24" t="e">
        <f t="shared" ca="1" si="413"/>
        <v>#N/A</v>
      </c>
      <c r="AJ245" s="24" t="e">
        <f t="shared" ca="1" si="413"/>
        <v>#N/A</v>
      </c>
      <c r="AK245" s="24" t="e">
        <f t="shared" ca="1" si="413"/>
        <v>#N/A</v>
      </c>
      <c r="AL245" s="24" t="e">
        <f t="shared" ca="1" si="413"/>
        <v>#N/A</v>
      </c>
      <c r="AM245" s="24" t="e">
        <f t="shared" ca="1" si="413"/>
        <v>#N/A</v>
      </c>
      <c r="AN245" s="24" t="e">
        <f t="shared" ca="1" si="413"/>
        <v>#N/A</v>
      </c>
      <c r="AO245" s="24" t="e">
        <f t="shared" ca="1" si="413"/>
        <v>#N/A</v>
      </c>
      <c r="AP245" s="24" t="e">
        <f t="shared" ca="1" si="411"/>
        <v>#N/A</v>
      </c>
      <c r="AQ245" s="24" t="e">
        <f t="shared" ca="1" si="412"/>
        <v>#N/A</v>
      </c>
    </row>
    <row r="246" spans="1:43" s="1" customFormat="1" ht="51">
      <c r="A246" s="220"/>
      <c r="B246" s="464" t="s">
        <v>70</v>
      </c>
      <c r="C246" s="20"/>
      <c r="D246" s="20"/>
      <c r="E246" s="20"/>
      <c r="F246" s="20"/>
      <c r="G246" s="20"/>
      <c r="H246" s="20"/>
      <c r="I246" s="20"/>
      <c r="J246" s="20"/>
      <c r="K246" s="20"/>
      <c r="L246" s="20"/>
      <c r="M246" s="20"/>
      <c r="N246" s="20"/>
      <c r="O246" s="20"/>
      <c r="P246" s="20"/>
      <c r="Q246" s="20"/>
      <c r="R246" s="20"/>
      <c r="S246" s="25"/>
      <c r="T246" s="23"/>
      <c r="U246" s="23"/>
      <c r="V246" s="23"/>
      <c r="W246" s="20"/>
      <c r="X246" s="148" t="s">
        <v>585</v>
      </c>
      <c r="Y246" s="24" t="e">
        <f t="shared" ref="Y246:AO246" ca="1" si="414">IF(AND(ISNUMBER(C229),ISNUMBER(C224)),C229-C224,NA())</f>
        <v>#N/A</v>
      </c>
      <c r="Z246" s="24">
        <f t="shared" ca="1" si="414"/>
        <v>-0.22799799999999992</v>
      </c>
      <c r="AA246" s="24">
        <f t="shared" ca="1" si="414"/>
        <v>-0.30299999999999994</v>
      </c>
      <c r="AB246" s="24">
        <f t="shared" ca="1" si="414"/>
        <v>-9.5409575712666506E-2</v>
      </c>
      <c r="AC246" s="24">
        <f t="shared" ca="1" si="414"/>
        <v>-3.9999999999999591E-2</v>
      </c>
      <c r="AD246" s="24">
        <f t="shared" ca="1" si="414"/>
        <v>-3.5333311292859992E-2</v>
      </c>
      <c r="AE246" s="24" t="e">
        <f t="shared" ca="1" si="414"/>
        <v>#N/A</v>
      </c>
      <c r="AF246" s="24" t="e">
        <f t="shared" ca="1" si="414"/>
        <v>#N/A</v>
      </c>
      <c r="AG246" s="24" t="e">
        <f t="shared" ca="1" si="414"/>
        <v>#N/A</v>
      </c>
      <c r="AH246" s="24" t="e">
        <f t="shared" ca="1" si="414"/>
        <v>#N/A</v>
      </c>
      <c r="AI246" s="24" t="e">
        <f t="shared" ca="1" si="414"/>
        <v>#N/A</v>
      </c>
      <c r="AJ246" s="24" t="e">
        <f t="shared" ca="1" si="414"/>
        <v>#N/A</v>
      </c>
      <c r="AK246" s="24" t="e">
        <f t="shared" ca="1" si="414"/>
        <v>#N/A</v>
      </c>
      <c r="AL246" s="24" t="e">
        <f t="shared" ca="1" si="414"/>
        <v>#N/A</v>
      </c>
      <c r="AM246" s="24" t="e">
        <f t="shared" ca="1" si="414"/>
        <v>#N/A</v>
      </c>
      <c r="AN246" s="24" t="e">
        <f t="shared" ca="1" si="414"/>
        <v>#N/A</v>
      </c>
      <c r="AO246" s="24" t="e">
        <f t="shared" ca="1" si="414"/>
        <v>#N/A</v>
      </c>
      <c r="AP246" s="24" t="e">
        <f t="shared" ca="1" si="411"/>
        <v>#N/A</v>
      </c>
      <c r="AQ246" s="24" t="e">
        <f t="shared" ca="1" si="412"/>
        <v>#N/A</v>
      </c>
    </row>
    <row r="247" spans="1:43" s="1" customFormat="1" ht="38.25">
      <c r="A247" s="220"/>
      <c r="B247" s="146"/>
      <c r="C247" s="20"/>
      <c r="D247" s="20"/>
      <c r="E247" s="20"/>
      <c r="F247" s="20"/>
      <c r="G247" s="20"/>
      <c r="H247" s="20"/>
      <c r="I247" s="20"/>
      <c r="J247" s="20"/>
      <c r="K247" s="20"/>
      <c r="L247" s="20"/>
      <c r="M247" s="20"/>
      <c r="N247" s="20"/>
      <c r="O247" s="20"/>
      <c r="P247" s="20"/>
      <c r="Q247" s="20"/>
      <c r="R247" s="20"/>
      <c r="S247" s="20"/>
      <c r="T247" s="23"/>
      <c r="U247" s="23"/>
      <c r="V247" s="23"/>
      <c r="W247" s="20"/>
      <c r="X247" s="148" t="s">
        <v>417</v>
      </c>
      <c r="Y247" s="24" t="e">
        <f t="shared" ref="Y247:AO247" ca="1" si="415">IF(AND(ISNUMBER(C230),ISNUMBER(C229)),C230-C229,NA())</f>
        <v>#N/A</v>
      </c>
      <c r="Z247" s="24">
        <f t="shared" ca="1" si="415"/>
        <v>8.6599999999981137E-4</v>
      </c>
      <c r="AA247" s="24">
        <f t="shared" ca="1" si="415"/>
        <v>8.0000000000000071E-3</v>
      </c>
      <c r="AB247" s="24">
        <f t="shared" ca="1" si="415"/>
        <v>5.3840052072446909E-3</v>
      </c>
      <c r="AC247" s="24">
        <f t="shared" ca="1" si="415"/>
        <v>3.9999999999995595E-3</v>
      </c>
      <c r="AD247" s="24">
        <f t="shared" ca="1" si="415"/>
        <v>5.4409959581200873E-3</v>
      </c>
      <c r="AE247" s="24" t="e">
        <f t="shared" ca="1" si="415"/>
        <v>#N/A</v>
      </c>
      <c r="AF247" s="24" t="e">
        <f t="shared" ca="1" si="415"/>
        <v>#N/A</v>
      </c>
      <c r="AG247" s="24" t="e">
        <f t="shared" ca="1" si="415"/>
        <v>#N/A</v>
      </c>
      <c r="AH247" s="24" t="e">
        <f t="shared" ca="1" si="415"/>
        <v>#N/A</v>
      </c>
      <c r="AI247" s="24" t="e">
        <f t="shared" ca="1" si="415"/>
        <v>#N/A</v>
      </c>
      <c r="AJ247" s="24" t="e">
        <f t="shared" ca="1" si="415"/>
        <v>#N/A</v>
      </c>
      <c r="AK247" s="24" t="e">
        <f t="shared" ca="1" si="415"/>
        <v>#N/A</v>
      </c>
      <c r="AL247" s="24" t="e">
        <f t="shared" ca="1" si="415"/>
        <v>#N/A</v>
      </c>
      <c r="AM247" s="24" t="e">
        <f t="shared" ca="1" si="415"/>
        <v>#N/A</v>
      </c>
      <c r="AN247" s="24" t="e">
        <f t="shared" ca="1" si="415"/>
        <v>#N/A</v>
      </c>
      <c r="AO247" s="24" t="e">
        <f t="shared" ca="1" si="415"/>
        <v>#N/A</v>
      </c>
      <c r="AP247" s="24" t="e">
        <f t="shared" ca="1" si="411"/>
        <v>#N/A</v>
      </c>
      <c r="AQ247" s="24" t="e">
        <f t="shared" ca="1" si="412"/>
        <v>#N/A</v>
      </c>
    </row>
    <row r="248" spans="1:43" s="1" customFormat="1" ht="38.25">
      <c r="A248" s="220">
        <f>A7</f>
        <v>0</v>
      </c>
      <c r="B248" s="151" t="s">
        <v>66</v>
      </c>
      <c r="C248" s="22" t="str">
        <f t="shared" ref="C248:S248" ca="1" si="416">C7</f>
        <v/>
      </c>
      <c r="D248" s="22" t="str">
        <f t="shared" ca="1" si="416"/>
        <v/>
      </c>
      <c r="E248" s="22" t="str">
        <f t="shared" ca="1" si="416"/>
        <v/>
      </c>
      <c r="F248" s="22" t="str">
        <f t="shared" ca="1" si="416"/>
        <v/>
      </c>
      <c r="G248" s="22" t="str">
        <f t="shared" ca="1" si="416"/>
        <v/>
      </c>
      <c r="H248" s="22" t="str">
        <f t="shared" ca="1" si="416"/>
        <v/>
      </c>
      <c r="I248" s="22" t="str">
        <f t="shared" ca="1" si="416"/>
        <v/>
      </c>
      <c r="J248" s="22" t="str">
        <f t="shared" ca="1" si="416"/>
        <v/>
      </c>
      <c r="K248" s="22" t="str">
        <f t="shared" ca="1" si="416"/>
        <v/>
      </c>
      <c r="L248" s="22" t="str">
        <f t="shared" ca="1" si="416"/>
        <v/>
      </c>
      <c r="M248" s="22" t="str">
        <f t="shared" ca="1" si="416"/>
        <v/>
      </c>
      <c r="N248" s="22" t="str">
        <f t="shared" ca="1" si="416"/>
        <v/>
      </c>
      <c r="O248" s="22" t="str">
        <f t="shared" ca="1" si="416"/>
        <v/>
      </c>
      <c r="P248" s="22" t="str">
        <f t="shared" ca="1" si="416"/>
        <v/>
      </c>
      <c r="Q248" s="22" t="str">
        <f t="shared" ca="1" si="416"/>
        <v/>
      </c>
      <c r="R248" s="22" t="str">
        <f t="shared" ca="1" si="416"/>
        <v/>
      </c>
      <c r="S248" s="22" t="str">
        <f t="shared" ca="1" si="416"/>
        <v/>
      </c>
      <c r="T248" s="22" t="s">
        <v>13</v>
      </c>
      <c r="U248" s="22" t="s">
        <v>13</v>
      </c>
      <c r="V248" s="23"/>
      <c r="W248" s="20"/>
      <c r="X248" s="148" t="s">
        <v>419</v>
      </c>
      <c r="Y248" s="24" t="e">
        <f t="shared" ref="Y248:AO248" ca="1" si="417">IF(AND(ISNUMBER(C234),ISNUMBER(C229)),C234-C229,NA())</f>
        <v>#N/A</v>
      </c>
      <c r="Z248" s="24">
        <f t="shared" ca="1" si="417"/>
        <v>-2.4290000000002365E-3</v>
      </c>
      <c r="AA248" s="24">
        <f t="shared" ca="1" si="417"/>
        <v>-1.4000000000000234E-2</v>
      </c>
      <c r="AB248" s="24">
        <f t="shared" ca="1" si="417"/>
        <v>-2.3142186018833222E-2</v>
      </c>
      <c r="AC248" s="24">
        <f t="shared" ca="1" si="417"/>
        <v>-1.5000000000000124E-2</v>
      </c>
      <c r="AD248" s="24">
        <f t="shared" ca="1" si="417"/>
        <v>-9.7238159179697803E-3</v>
      </c>
      <c r="AE248" s="24" t="e">
        <f t="shared" ca="1" si="417"/>
        <v>#N/A</v>
      </c>
      <c r="AF248" s="24" t="e">
        <f t="shared" ca="1" si="417"/>
        <v>#N/A</v>
      </c>
      <c r="AG248" s="24" t="e">
        <f t="shared" ca="1" si="417"/>
        <v>#N/A</v>
      </c>
      <c r="AH248" s="24" t="e">
        <f t="shared" ca="1" si="417"/>
        <v>#N/A</v>
      </c>
      <c r="AI248" s="24" t="e">
        <f t="shared" ca="1" si="417"/>
        <v>#N/A</v>
      </c>
      <c r="AJ248" s="24" t="e">
        <f t="shared" ca="1" si="417"/>
        <v>#N/A</v>
      </c>
      <c r="AK248" s="24" t="e">
        <f t="shared" ca="1" si="417"/>
        <v>#N/A</v>
      </c>
      <c r="AL248" s="24" t="e">
        <f t="shared" ca="1" si="417"/>
        <v>#N/A</v>
      </c>
      <c r="AM248" s="24" t="e">
        <f t="shared" ca="1" si="417"/>
        <v>#N/A</v>
      </c>
      <c r="AN248" s="24" t="e">
        <f t="shared" ca="1" si="417"/>
        <v>#N/A</v>
      </c>
      <c r="AO248" s="24" t="e">
        <f t="shared" ca="1" si="417"/>
        <v>#N/A</v>
      </c>
      <c r="AP248" s="24" t="e">
        <f t="shared" ca="1" si="411"/>
        <v>#N/A</v>
      </c>
      <c r="AQ248" s="24" t="e">
        <f t="shared" ca="1" si="412"/>
        <v>#N/A</v>
      </c>
    </row>
    <row r="249" spans="1:43" s="1" customFormat="1" ht="51">
      <c r="A249" s="220" t="s">
        <v>68</v>
      </c>
      <c r="B249" s="151" t="s">
        <v>63</v>
      </c>
      <c r="C249" s="27" t="s">
        <v>68</v>
      </c>
      <c r="D249" s="27" t="s">
        <v>68</v>
      </c>
      <c r="E249" s="27" t="s">
        <v>68</v>
      </c>
      <c r="F249" s="27" t="s">
        <v>68</v>
      </c>
      <c r="G249" s="27" t="s">
        <v>68</v>
      </c>
      <c r="H249" s="27" t="s">
        <v>68</v>
      </c>
      <c r="I249" s="27" t="s">
        <v>68</v>
      </c>
      <c r="J249" s="27" t="s">
        <v>68</v>
      </c>
      <c r="K249" s="27" t="s">
        <v>68</v>
      </c>
      <c r="L249" s="27" t="s">
        <v>68</v>
      </c>
      <c r="M249" s="27" t="s">
        <v>68</v>
      </c>
      <c r="N249" s="27" t="s">
        <v>68</v>
      </c>
      <c r="O249" s="27" t="s">
        <v>68</v>
      </c>
      <c r="P249" s="27" t="s">
        <v>68</v>
      </c>
      <c r="Q249" s="27" t="s">
        <v>68</v>
      </c>
      <c r="R249" s="27" t="s">
        <v>68</v>
      </c>
      <c r="S249" s="27" t="s">
        <v>68</v>
      </c>
      <c r="T249" s="22" t="s">
        <v>22</v>
      </c>
      <c r="U249" s="22" t="s">
        <v>23</v>
      </c>
      <c r="V249" s="23" t="s">
        <v>137</v>
      </c>
      <c r="W249" s="20"/>
      <c r="X249" s="148" t="s">
        <v>418</v>
      </c>
      <c r="Y249" s="24" t="e">
        <f t="shared" ref="Y249:AO249" ca="1" si="418">IF(AND(ISNUMBER(C231),ISNUMBER(C229)),C231-C229,NA())</f>
        <v>#N/A</v>
      </c>
      <c r="Z249" s="24">
        <f t="shared" ca="1" si="418"/>
        <v>7.0999999999710184E-5</v>
      </c>
      <c r="AA249" s="24">
        <f t="shared" ca="1" si="418"/>
        <v>9.9999999999988987E-4</v>
      </c>
      <c r="AB249" s="24">
        <f t="shared" ca="1" si="418"/>
        <v>-1.3189322690019267E-2</v>
      </c>
      <c r="AC249" s="24">
        <f t="shared" ca="1" si="418"/>
        <v>1.9999999999997797E-3</v>
      </c>
      <c r="AD249" s="24">
        <f t="shared" ca="1" si="418"/>
        <v>1.6605801052982372E-4</v>
      </c>
      <c r="AE249" s="24" t="e">
        <f t="shared" ca="1" si="418"/>
        <v>#N/A</v>
      </c>
      <c r="AF249" s="24" t="e">
        <f t="shared" ca="1" si="418"/>
        <v>#N/A</v>
      </c>
      <c r="AG249" s="24" t="e">
        <f t="shared" ca="1" si="418"/>
        <v>#N/A</v>
      </c>
      <c r="AH249" s="24" t="e">
        <f t="shared" ca="1" si="418"/>
        <v>#N/A</v>
      </c>
      <c r="AI249" s="24" t="e">
        <f t="shared" ca="1" si="418"/>
        <v>#N/A</v>
      </c>
      <c r="AJ249" s="24" t="e">
        <f t="shared" ca="1" si="418"/>
        <v>#N/A</v>
      </c>
      <c r="AK249" s="24" t="e">
        <f t="shared" ca="1" si="418"/>
        <v>#N/A</v>
      </c>
      <c r="AL249" s="24" t="e">
        <f t="shared" ca="1" si="418"/>
        <v>#N/A</v>
      </c>
      <c r="AM249" s="24" t="e">
        <f t="shared" ca="1" si="418"/>
        <v>#N/A</v>
      </c>
      <c r="AN249" s="24" t="e">
        <f t="shared" ca="1" si="418"/>
        <v>#N/A</v>
      </c>
      <c r="AO249" s="24" t="e">
        <f t="shared" ca="1" si="418"/>
        <v>#N/A</v>
      </c>
      <c r="AP249" s="24" t="e">
        <f t="shared" ca="1" si="411"/>
        <v>#N/A</v>
      </c>
      <c r="AQ249" s="24" t="e">
        <f t="shared" ca="1" si="412"/>
        <v>#N/A</v>
      </c>
    </row>
    <row r="250" spans="1:43" s="1" customFormat="1">
      <c r="A250" s="220">
        <f>A8</f>
        <v>0</v>
      </c>
      <c r="B250" s="151" t="s">
        <v>87</v>
      </c>
      <c r="C250" s="22" t="str">
        <f t="shared" ref="C250:S250" ca="1" si="419">C8</f>
        <v>BSIMAC</v>
      </c>
      <c r="D250" s="22" t="str">
        <f t="shared" ca="1" si="419"/>
        <v>CSE</v>
      </c>
      <c r="E250" s="22" t="str">
        <f t="shared" ca="1" si="419"/>
        <v>DeST</v>
      </c>
      <c r="F250" s="22" t="str">
        <f t="shared" ca="1" si="419"/>
        <v>EnergyPlus</v>
      </c>
      <c r="G250" s="22" t="str">
        <f t="shared" ca="1" si="419"/>
        <v>ESP-r</v>
      </c>
      <c r="H250" s="22" t="str">
        <f t="shared" ca="1" si="419"/>
        <v>TRNSYS</v>
      </c>
      <c r="I250" s="22" t="str">
        <f t="shared" ca="1" si="419"/>
        <v>TestSpec-Alt</v>
      </c>
      <c r="J250" s="22">
        <f t="shared" ca="1" si="419"/>
        <v>0</v>
      </c>
      <c r="K250" s="22">
        <f t="shared" ca="1" si="419"/>
        <v>0</v>
      </c>
      <c r="L250" s="22">
        <f t="shared" ca="1" si="419"/>
        <v>0</v>
      </c>
      <c r="M250" s="22">
        <f t="shared" ca="1" si="419"/>
        <v>0</v>
      </c>
      <c r="N250" s="22">
        <f t="shared" ca="1" si="419"/>
        <v>0</v>
      </c>
      <c r="O250" s="22">
        <f t="shared" ca="1" si="419"/>
        <v>0</v>
      </c>
      <c r="P250" s="22">
        <f t="shared" ca="1" si="419"/>
        <v>0</v>
      </c>
      <c r="Q250" s="22">
        <f t="shared" ca="1" si="419"/>
        <v>0</v>
      </c>
      <c r="R250" s="22">
        <f t="shared" ca="1" si="419"/>
        <v>0</v>
      </c>
      <c r="S250" s="22" t="str">
        <f t="shared" ca="1" si="419"/>
        <v>Tested Prg</v>
      </c>
      <c r="T250" s="23"/>
      <c r="U250" s="23"/>
      <c r="V250" s="23"/>
      <c r="W250" s="20"/>
      <c r="X250" s="149"/>
      <c r="Y250" s="24"/>
      <c r="Z250" s="24"/>
      <c r="AA250" s="24"/>
      <c r="AB250" s="24"/>
      <c r="AC250" s="24"/>
      <c r="AD250" s="24"/>
      <c r="AE250" s="24"/>
      <c r="AF250" s="24"/>
      <c r="AG250" s="24"/>
      <c r="AH250" s="24"/>
      <c r="AI250" s="24"/>
      <c r="AJ250" s="24"/>
      <c r="AK250" s="24"/>
      <c r="AL250" s="24"/>
      <c r="AM250" s="24"/>
      <c r="AN250" s="24"/>
      <c r="AO250" s="20"/>
      <c r="AP250" s="20"/>
      <c r="AQ250" s="20"/>
    </row>
    <row r="251" spans="1:43" s="1" customFormat="1" ht="38.25">
      <c r="A251" s="220">
        <v>105</v>
      </c>
      <c r="B251" s="148" t="s">
        <v>446</v>
      </c>
      <c r="C251" s="24">
        <f ca="1">IF(ISNUMBER(OFFSET(INDIRECT("'"&amp;'DATA for charts'!C$5&amp;"'!$i1"),$A251-1,0)),OFFSET(INDIRECT("'"&amp;'DATA for charts'!C$5&amp;"'!$i1"),$A251-1,0),NA())</f>
        <v>0.54700000000000004</v>
      </c>
      <c r="D251" s="24">
        <f ca="1">IF(ISNUMBER(OFFSET(INDIRECT("'"&amp;'DATA for charts'!D$5&amp;"'!$i1"),$A251-1,0)),OFFSET(INDIRECT("'"&amp;'DATA for charts'!D$5&amp;"'!$i1"),$A251-1,0),NA())</f>
        <v>0.35749599999999998</v>
      </c>
      <c r="E251" s="24">
        <f ca="1">IF(ISNUMBER(OFFSET(INDIRECT("'"&amp;'DATA for charts'!E$5&amp;"'!$i1"),$A251-1,0)),OFFSET(INDIRECT("'"&amp;'DATA for charts'!E$5&amp;"'!$i1"),$A251-1,0),NA())</f>
        <v>0.308</v>
      </c>
      <c r="F251" s="24">
        <f ca="1">IF(ISNUMBER(OFFSET(INDIRECT("'"&amp;'DATA for charts'!F$5&amp;"'!$i1"),$A251-1,0)),OFFSET(INDIRECT("'"&amp;'DATA for charts'!F$5&amp;"'!$i1"),$A251-1,0),NA())</f>
        <v>0.37747114436019724</v>
      </c>
      <c r="G251" s="24">
        <f ca="1">IF(ISNUMBER(OFFSET(INDIRECT("'"&amp;'DATA for charts'!G$5&amp;"'!$i1"),$A251-1,0)),OFFSET(INDIRECT("'"&amp;'DATA for charts'!G$5&amp;"'!$i1"),$A251-1,0),NA())</f>
        <v>0.29399999999999998</v>
      </c>
      <c r="H251" s="24">
        <f ca="1">IF(ISNUMBER(OFFSET(INDIRECT("'"&amp;'DATA for charts'!H$5&amp;"'!$i1"),$A251-1,0)),OFFSET(INDIRECT("'"&amp;'DATA for charts'!H$5&amp;"'!$i1"),$A251-1,0),NA())</f>
        <v>0.26520335727267702</v>
      </c>
      <c r="I251" s="24" t="e">
        <f ca="1">IF(ISNUMBER(OFFSET(INDIRECT("'"&amp;'DATA for charts'!I$5&amp;"'!$i1"),$A251-1,0)),OFFSET(INDIRECT("'"&amp;'DATA for charts'!I$5&amp;"'!$i1"),$A251-1,0),NA())</f>
        <v>#N/A</v>
      </c>
      <c r="J251" s="24" t="e">
        <f ca="1">IF(ISNUMBER(OFFSET(INDIRECT("'"&amp;'DATA for charts'!J$5&amp;"'!$i1"),$A251-1,0)),OFFSET(INDIRECT("'"&amp;'DATA for charts'!J$5&amp;"'!$i1"),$A251-1,0),NA())</f>
        <v>#N/A</v>
      </c>
      <c r="K251" s="24" t="e">
        <f ca="1">IF(ISNUMBER(OFFSET(INDIRECT("'"&amp;'DATA for charts'!K$5&amp;"'!$i1"),$A251-1,0)),OFFSET(INDIRECT("'"&amp;'DATA for charts'!K$5&amp;"'!$i1"),$A251-1,0),NA())</f>
        <v>#N/A</v>
      </c>
      <c r="L251" s="24" t="e">
        <f ca="1">IF(ISNUMBER(OFFSET(INDIRECT("'"&amp;'DATA for charts'!L$5&amp;"'!$i1"),$A251-1,0)),OFFSET(INDIRECT("'"&amp;'DATA for charts'!L$5&amp;"'!$i1"),$A251-1,0),NA())</f>
        <v>#N/A</v>
      </c>
      <c r="M251" s="24" t="e">
        <f ca="1">IF(ISNUMBER(OFFSET(INDIRECT("'"&amp;'DATA for charts'!M$5&amp;"'!$i1"),$A251-1,0)),OFFSET(INDIRECT("'"&amp;'DATA for charts'!M$5&amp;"'!$i1"),$A251-1,0),NA())</f>
        <v>#N/A</v>
      </c>
      <c r="N251" s="24" t="e">
        <f ca="1">IF(ISNUMBER(OFFSET(INDIRECT("'"&amp;'DATA for charts'!N$5&amp;"'!$i1"),$A251-1,0)),OFFSET(INDIRECT("'"&amp;'DATA for charts'!N$5&amp;"'!$i1"),$A251-1,0),NA())</f>
        <v>#N/A</v>
      </c>
      <c r="O251" s="24" t="e">
        <f ca="1">IF(ISNUMBER(OFFSET(INDIRECT("'"&amp;'DATA for charts'!O$5&amp;"'!$i1"),$A251-1,0)),OFFSET(INDIRECT("'"&amp;'DATA for charts'!O$5&amp;"'!$i1"),$A251-1,0),NA())</f>
        <v>#N/A</v>
      </c>
      <c r="P251" s="24" t="e">
        <f ca="1">IF(ISNUMBER(OFFSET(INDIRECT("'"&amp;'DATA for charts'!P$5&amp;"'!$i1"),$A251-1,0)),OFFSET(INDIRECT("'"&amp;'DATA for charts'!P$5&amp;"'!$i1"),$A251-1,0),NA())</f>
        <v>#N/A</v>
      </c>
      <c r="Q251" s="24" t="e">
        <f ca="1">IF(ISNUMBER(OFFSET(INDIRECT("'"&amp;'DATA for charts'!Q$5&amp;"'!$i1"),$A251-1,0)),OFFSET(INDIRECT("'"&amp;'DATA for charts'!Q$5&amp;"'!$i1"),$A251-1,0),NA())</f>
        <v>#N/A</v>
      </c>
      <c r="R251" s="24" t="e">
        <f ca="1">IF(ISNUMBER(OFFSET(INDIRECT("'"&amp;'DATA for charts'!R$5&amp;"'!$i1"),$A251-1,0)),OFFSET(INDIRECT("'"&amp;'DATA for charts'!R$5&amp;"'!$i1"),$A251-1,0),NA())</f>
        <v>#N/A</v>
      </c>
      <c r="S251" s="24" t="e">
        <f ca="1">IF(ISNUMBER(OFFSET(INDIRECT("'"&amp;'DATA for charts'!S$5&amp;"'!$i1"),$A251-1,0)),OFFSET(INDIRECT("'"&amp;'DATA for charts'!S$5&amp;"'!$i1"),$A251-1,0),NA())</f>
        <v>#N/A</v>
      </c>
      <c r="T251" s="22" t="e">
        <f t="shared" ref="T251:T258" ca="1" si="420">MIN(C251:J251)</f>
        <v>#N/A</v>
      </c>
      <c r="U251" s="22" t="e">
        <f t="shared" ref="U251:U258" ca="1" si="421">MAX(C251:J251)</f>
        <v>#N/A</v>
      </c>
      <c r="V251" s="22" t="e">
        <f t="shared" ref="V251:V258" ca="1" si="422">AVERAGE(C251:J251)</f>
        <v>#N/A</v>
      </c>
      <c r="W251" s="20"/>
      <c r="X251" s="149"/>
      <c r="Y251" s="24"/>
      <c r="Z251" s="24"/>
      <c r="AA251" s="24"/>
      <c r="AB251" s="24"/>
      <c r="AC251" s="24"/>
      <c r="AD251" s="24"/>
      <c r="AE251" s="24"/>
      <c r="AF251" s="24"/>
      <c r="AG251" s="24"/>
      <c r="AH251" s="24"/>
      <c r="AI251" s="24"/>
      <c r="AJ251" s="24"/>
      <c r="AK251" s="24"/>
      <c r="AL251" s="24"/>
      <c r="AM251" s="24"/>
      <c r="AN251" s="24"/>
      <c r="AO251" s="20"/>
      <c r="AP251" s="20"/>
      <c r="AQ251" s="20"/>
    </row>
    <row r="252" spans="1:43" s="1" customFormat="1" ht="38.25">
      <c r="A252" s="220">
        <v>109</v>
      </c>
      <c r="B252" s="148" t="s">
        <v>1033</v>
      </c>
      <c r="C252" s="24">
        <f ca="1">IF(ISNUMBER(OFFSET(INDIRECT("'"&amp;'DATA for charts'!C$5&amp;"'!$i1"),$A252-1,0)),OFFSET(INDIRECT("'"&amp;'DATA for charts'!C$5&amp;"'!$i1"),$A252-1,0),NA())</f>
        <v>2.1669999999999998</v>
      </c>
      <c r="D252" s="24">
        <f ca="1">IF(ISNUMBER(OFFSET(INDIRECT("'"&amp;'DATA for charts'!D$5&amp;"'!$i1"),$A252-1,0)),OFFSET(INDIRECT("'"&amp;'DATA for charts'!D$5&amp;"'!$i1"),$A252-1,0),NA())</f>
        <v>1.839812</v>
      </c>
      <c r="E252" s="24">
        <f ca="1">IF(ISNUMBER(OFFSET(INDIRECT("'"&amp;'DATA for charts'!E$5&amp;"'!$i1"),$A252-1,0)),OFFSET(INDIRECT("'"&amp;'DATA for charts'!E$5&amp;"'!$i1"),$A252-1,0),NA())</f>
        <v>1.84</v>
      </c>
      <c r="F252" s="24">
        <f ca="1">IF(ISNUMBER(OFFSET(INDIRECT("'"&amp;'DATA for charts'!F$5&amp;"'!$i1"),$A252-1,0)),OFFSET(INDIRECT("'"&amp;'DATA for charts'!F$5&amp;"'!$i1"),$A252-1,0),NA())</f>
        <v>1.9293660713617777</v>
      </c>
      <c r="G252" s="24">
        <f ca="1">IF(ISNUMBER(OFFSET(INDIRECT("'"&amp;'DATA for charts'!G$5&amp;"'!$i1"),$A252-1,0)),OFFSET(INDIRECT("'"&amp;'DATA for charts'!G$5&amp;"'!$i1"),$A252-1,0),NA())</f>
        <v>1.8740000000000001</v>
      </c>
      <c r="H252" s="24">
        <f ca="1">IF(ISNUMBER(OFFSET(INDIRECT("'"&amp;'DATA for charts'!H$5&amp;"'!$i1"),$A252-1,0)),OFFSET(INDIRECT("'"&amp;'DATA for charts'!H$5&amp;"'!$i1"),$A252-1,0),NA())</f>
        <v>1.7040815819634301</v>
      </c>
      <c r="I252" s="24" t="e">
        <f ca="1">IF(ISNUMBER(OFFSET(INDIRECT("'"&amp;'DATA for charts'!I$5&amp;"'!$i1"),$A252-1,0)),OFFSET(INDIRECT("'"&amp;'DATA for charts'!I$5&amp;"'!$i1"),$A252-1,0),NA())</f>
        <v>#N/A</v>
      </c>
      <c r="J252" s="24" t="e">
        <f ca="1">IF(ISNUMBER(OFFSET(INDIRECT("'"&amp;'DATA for charts'!J$5&amp;"'!$i1"),$A252-1,0)),OFFSET(INDIRECT("'"&amp;'DATA for charts'!J$5&amp;"'!$i1"),$A252-1,0),NA())</f>
        <v>#N/A</v>
      </c>
      <c r="K252" s="24" t="e">
        <f ca="1">IF(ISNUMBER(OFFSET(INDIRECT("'"&amp;'DATA for charts'!K$5&amp;"'!$i1"),$A252-1,0)),OFFSET(INDIRECT("'"&amp;'DATA for charts'!K$5&amp;"'!$i1"),$A252-1,0),NA())</f>
        <v>#N/A</v>
      </c>
      <c r="L252" s="24" t="e">
        <f ca="1">IF(ISNUMBER(OFFSET(INDIRECT("'"&amp;'DATA for charts'!L$5&amp;"'!$i1"),$A252-1,0)),OFFSET(INDIRECT("'"&amp;'DATA for charts'!L$5&amp;"'!$i1"),$A252-1,0),NA())</f>
        <v>#N/A</v>
      </c>
      <c r="M252" s="24" t="e">
        <f ca="1">IF(ISNUMBER(OFFSET(INDIRECT("'"&amp;'DATA for charts'!M$5&amp;"'!$i1"),$A252-1,0)),OFFSET(INDIRECT("'"&amp;'DATA for charts'!M$5&amp;"'!$i1"),$A252-1,0),NA())</f>
        <v>#N/A</v>
      </c>
      <c r="N252" s="24" t="e">
        <f ca="1">IF(ISNUMBER(OFFSET(INDIRECT("'"&amp;'DATA for charts'!N$5&amp;"'!$i1"),$A252-1,0)),OFFSET(INDIRECT("'"&amp;'DATA for charts'!N$5&amp;"'!$i1"),$A252-1,0),NA())</f>
        <v>#N/A</v>
      </c>
      <c r="O252" s="24" t="e">
        <f ca="1">IF(ISNUMBER(OFFSET(INDIRECT("'"&amp;'DATA for charts'!O$5&amp;"'!$i1"),$A252-1,0)),OFFSET(INDIRECT("'"&amp;'DATA for charts'!O$5&amp;"'!$i1"),$A252-1,0),NA())</f>
        <v>#N/A</v>
      </c>
      <c r="P252" s="24" t="e">
        <f ca="1">IF(ISNUMBER(OFFSET(INDIRECT("'"&amp;'DATA for charts'!P$5&amp;"'!$i1"),$A252-1,0)),OFFSET(INDIRECT("'"&amp;'DATA for charts'!P$5&amp;"'!$i1"),$A252-1,0),NA())</f>
        <v>#N/A</v>
      </c>
      <c r="Q252" s="24" t="e">
        <f ca="1">IF(ISNUMBER(OFFSET(INDIRECT("'"&amp;'DATA for charts'!Q$5&amp;"'!$i1"),$A252-1,0)),OFFSET(INDIRECT("'"&amp;'DATA for charts'!Q$5&amp;"'!$i1"),$A252-1,0),NA())</f>
        <v>#N/A</v>
      </c>
      <c r="R252" s="24" t="e">
        <f ca="1">IF(ISNUMBER(OFFSET(INDIRECT("'"&amp;'DATA for charts'!R$5&amp;"'!$i1"),$A252-1,0)),OFFSET(INDIRECT("'"&amp;'DATA for charts'!R$5&amp;"'!$i1"),$A252-1,0),NA())</f>
        <v>#N/A</v>
      </c>
      <c r="S252" s="24" t="e">
        <f ca="1">IF(ISNUMBER(OFFSET(INDIRECT("'"&amp;'DATA for charts'!S$5&amp;"'!$i1"),$A252-1,0)),OFFSET(INDIRECT("'"&amp;'DATA for charts'!S$5&amp;"'!$i1"),$A252-1,0),NA())</f>
        <v>#N/A</v>
      </c>
      <c r="T252" s="22" t="e">
        <f t="shared" ca="1" si="420"/>
        <v>#N/A</v>
      </c>
      <c r="U252" s="22" t="e">
        <f t="shared" ca="1" si="421"/>
        <v>#N/A</v>
      </c>
      <c r="V252" s="22" t="e">
        <f t="shared" ca="1" si="422"/>
        <v>#N/A</v>
      </c>
      <c r="W252" s="20"/>
      <c r="X252" s="154" t="s">
        <v>212</v>
      </c>
      <c r="Y252" s="24">
        <f t="shared" ref="Y252:AO252" ca="1" si="423">IF(AND(ISNUMBER(C223),ISNUMBER(C222)),C223-C222,NA())</f>
        <v>0.1469999999999998</v>
      </c>
      <c r="Z252" s="24">
        <f t="shared" ca="1" si="423"/>
        <v>-0.20897800000000011</v>
      </c>
      <c r="AA252" s="24">
        <f t="shared" ca="1" si="423"/>
        <v>-8.4999999999999964E-2</v>
      </c>
      <c r="AB252" s="24">
        <f t="shared" ca="1" si="423"/>
        <v>-8.6742036717867066E-2</v>
      </c>
      <c r="AC252" s="24">
        <f t="shared" ca="1" si="423"/>
        <v>-0.28099999999999969</v>
      </c>
      <c r="AD252" s="24">
        <f t="shared" ca="1" si="423"/>
        <v>-0.26041573418510966</v>
      </c>
      <c r="AE252" s="24" t="e">
        <f t="shared" ca="1" si="423"/>
        <v>#N/A</v>
      </c>
      <c r="AF252" s="24" t="e">
        <f t="shared" ca="1" si="423"/>
        <v>#N/A</v>
      </c>
      <c r="AG252" s="24" t="e">
        <f t="shared" ca="1" si="423"/>
        <v>#N/A</v>
      </c>
      <c r="AH252" s="24" t="e">
        <f t="shared" ca="1" si="423"/>
        <v>#N/A</v>
      </c>
      <c r="AI252" s="24" t="e">
        <f t="shared" ca="1" si="423"/>
        <v>#N/A</v>
      </c>
      <c r="AJ252" s="24" t="e">
        <f t="shared" ca="1" si="423"/>
        <v>#N/A</v>
      </c>
      <c r="AK252" s="24" t="e">
        <f t="shared" ca="1" si="423"/>
        <v>#N/A</v>
      </c>
      <c r="AL252" s="24" t="e">
        <f t="shared" ca="1" si="423"/>
        <v>#N/A</v>
      </c>
      <c r="AM252" s="24" t="e">
        <f t="shared" ca="1" si="423"/>
        <v>#N/A</v>
      </c>
      <c r="AN252" s="24" t="e">
        <f t="shared" ca="1" si="423"/>
        <v>#N/A</v>
      </c>
      <c r="AO252" s="24" t="e">
        <f t="shared" ca="1" si="423"/>
        <v>#N/A</v>
      </c>
      <c r="AP252" s="24" t="e">
        <f ca="1">MIN(Y252:AN252)</f>
        <v>#N/A</v>
      </c>
      <c r="AQ252" s="24" t="e">
        <f ca="1">MAX(Y252:AN252)</f>
        <v>#N/A</v>
      </c>
    </row>
    <row r="253" spans="1:43" s="1" customFormat="1" ht="51">
      <c r="A253" s="220">
        <v>70</v>
      </c>
      <c r="B253" s="148" t="s">
        <v>377</v>
      </c>
      <c r="C253" s="24">
        <f ca="1">IF(ISNUMBER(OFFSET(INDIRECT("'"&amp;'DATA for charts'!C$5&amp;"'!$i1"),$A253-1,0)),OFFSET(INDIRECT("'"&amp;'DATA for charts'!C$5&amp;"'!$i1"),$A253-1,0),NA())</f>
        <v>5.65</v>
      </c>
      <c r="D253" s="24">
        <f ca="1">IF(ISNUMBER(OFFSET(INDIRECT("'"&amp;'DATA for charts'!D$5&amp;"'!$i1"),$A253-1,0)),OFFSET(INDIRECT("'"&amp;'DATA for charts'!D$5&amp;"'!$i1"),$A253-1,0),NA())</f>
        <v>6.4809919999999996</v>
      </c>
      <c r="E253" s="24">
        <f ca="1">IF(ISNUMBER(OFFSET(INDIRECT("'"&amp;'DATA for charts'!E$5&amp;"'!$i1"),$A253-1,0)),OFFSET(INDIRECT("'"&amp;'DATA for charts'!E$5&amp;"'!$i1"),$A253-1,0),NA())</f>
        <v>5.4219999999999997</v>
      </c>
      <c r="F253" s="24">
        <f ca="1">IF(ISNUMBER(OFFSET(INDIRECT("'"&amp;'DATA for charts'!F$5&amp;"'!$i1"),$A253-1,0)),OFFSET(INDIRECT("'"&amp;'DATA for charts'!F$5&amp;"'!$i1"),$A253-1,0),NA())</f>
        <v>6.3515671966931668</v>
      </c>
      <c r="G253" s="24">
        <f ca="1">IF(ISNUMBER(OFFSET(INDIRECT("'"&amp;'DATA for charts'!G$5&amp;"'!$i1"),$A253-1,0)),OFFSET(INDIRECT("'"&amp;'DATA for charts'!G$5&amp;"'!$i1"),$A253-1,0),NA())</f>
        <v>6.1929999999999996</v>
      </c>
      <c r="H253" s="24">
        <f ca="1">IF(ISNUMBER(OFFSET(INDIRECT("'"&amp;'DATA for charts'!H$5&amp;"'!$i1"),$A253-1,0)),OFFSET(INDIRECT("'"&amp;'DATA for charts'!H$5&amp;"'!$i1"),$A253-1,0),NA())</f>
        <v>6.0457454003227999</v>
      </c>
      <c r="I253" s="24" t="e">
        <f ca="1">IF(ISNUMBER(OFFSET(INDIRECT("'"&amp;'DATA for charts'!I$5&amp;"'!$i1"),$A253-1,0)),OFFSET(INDIRECT("'"&amp;'DATA for charts'!I$5&amp;"'!$i1"),$A253-1,0),NA())</f>
        <v>#N/A</v>
      </c>
      <c r="J253" s="24" t="e">
        <f ca="1">IF(ISNUMBER(OFFSET(INDIRECT("'"&amp;'DATA for charts'!J$5&amp;"'!$i1"),$A253-1,0)),OFFSET(INDIRECT("'"&amp;'DATA for charts'!J$5&amp;"'!$i1"),$A253-1,0),NA())</f>
        <v>#N/A</v>
      </c>
      <c r="K253" s="24" t="e">
        <f ca="1">IF(ISNUMBER(OFFSET(INDIRECT("'"&amp;'DATA for charts'!K$5&amp;"'!$i1"),$A253-1,0)),OFFSET(INDIRECT("'"&amp;'DATA for charts'!K$5&amp;"'!$i1"),$A253-1,0),NA())</f>
        <v>#N/A</v>
      </c>
      <c r="L253" s="24" t="e">
        <f ca="1">IF(ISNUMBER(OFFSET(INDIRECT("'"&amp;'DATA for charts'!L$5&amp;"'!$i1"),$A253-1,0)),OFFSET(INDIRECT("'"&amp;'DATA for charts'!L$5&amp;"'!$i1"),$A253-1,0),NA())</f>
        <v>#N/A</v>
      </c>
      <c r="M253" s="24" t="e">
        <f ca="1">IF(ISNUMBER(OFFSET(INDIRECT("'"&amp;'DATA for charts'!M$5&amp;"'!$i1"),$A253-1,0)),OFFSET(INDIRECT("'"&amp;'DATA for charts'!M$5&amp;"'!$i1"),$A253-1,0),NA())</f>
        <v>#N/A</v>
      </c>
      <c r="N253" s="24" t="e">
        <f ca="1">IF(ISNUMBER(OFFSET(INDIRECT("'"&amp;'DATA for charts'!N$5&amp;"'!$i1"),$A253-1,0)),OFFSET(INDIRECT("'"&amp;'DATA for charts'!N$5&amp;"'!$i1"),$A253-1,0),NA())</f>
        <v>#N/A</v>
      </c>
      <c r="O253" s="24" t="e">
        <f ca="1">IF(ISNUMBER(OFFSET(INDIRECT("'"&amp;'DATA for charts'!O$5&amp;"'!$i1"),$A253-1,0)),OFFSET(INDIRECT("'"&amp;'DATA for charts'!O$5&amp;"'!$i1"),$A253-1,0),NA())</f>
        <v>#N/A</v>
      </c>
      <c r="P253" s="24" t="e">
        <f ca="1">IF(ISNUMBER(OFFSET(INDIRECT("'"&amp;'DATA for charts'!P$5&amp;"'!$i1"),$A253-1,0)),OFFSET(INDIRECT("'"&amp;'DATA for charts'!P$5&amp;"'!$i1"),$A253-1,0),NA())</f>
        <v>#N/A</v>
      </c>
      <c r="Q253" s="24" t="e">
        <f ca="1">IF(ISNUMBER(OFFSET(INDIRECT("'"&amp;'DATA for charts'!Q$5&amp;"'!$i1"),$A253-1,0)),OFFSET(INDIRECT("'"&amp;'DATA for charts'!Q$5&amp;"'!$i1"),$A253-1,0),NA())</f>
        <v>#N/A</v>
      </c>
      <c r="R253" s="24" t="e">
        <f ca="1">IF(ISNUMBER(OFFSET(INDIRECT("'"&amp;'DATA for charts'!R$5&amp;"'!$i1"),$A253-1,0)),OFFSET(INDIRECT("'"&amp;'DATA for charts'!R$5&amp;"'!$i1"),$A253-1,0),NA())</f>
        <v>#N/A</v>
      </c>
      <c r="S253" s="24" t="e">
        <f ca="1">IF(ISNUMBER(OFFSET(INDIRECT("'"&amp;'DATA for charts'!S$5&amp;"'!$i1"),$A253-1,0)),OFFSET(INDIRECT("'"&amp;'DATA for charts'!S$5&amp;"'!$i1"),$A253-1,0),NA())</f>
        <v>#N/A</v>
      </c>
      <c r="T253" s="22" t="e">
        <f t="shared" ca="1" si="420"/>
        <v>#N/A</v>
      </c>
      <c r="U253" s="22" t="e">
        <f t="shared" ca="1" si="421"/>
        <v>#N/A</v>
      </c>
      <c r="V253" s="22" t="e">
        <f t="shared" ca="1" si="422"/>
        <v>#N/A</v>
      </c>
      <c r="W253" s="20"/>
      <c r="X253" s="148" t="s">
        <v>598</v>
      </c>
      <c r="Y253" s="24" t="e">
        <f t="shared" ref="Y253:AO253" ca="1" si="424">IF(AND(ISNUMBER(C232),ISNUMBER(C229)),C232-C229,NA())</f>
        <v>#N/A</v>
      </c>
      <c r="Z253" s="24">
        <f t="shared" ca="1" si="424"/>
        <v>2.6750000000008711E-3</v>
      </c>
      <c r="AA253" s="24">
        <f t="shared" ca="1" si="424"/>
        <v>2.8999999999999915E-2</v>
      </c>
      <c r="AB253" s="24">
        <f t="shared" ca="1" si="424"/>
        <v>6.5091413493139072E-3</v>
      </c>
      <c r="AC253" s="24">
        <f t="shared" ca="1" si="424"/>
        <v>1.7999999999999794E-2</v>
      </c>
      <c r="AD253" s="24">
        <f t="shared" ca="1" si="424"/>
        <v>1.0407714843749805E-2</v>
      </c>
      <c r="AE253" s="24" t="e">
        <f t="shared" ca="1" si="424"/>
        <v>#N/A</v>
      </c>
      <c r="AF253" s="24" t="e">
        <f t="shared" ca="1" si="424"/>
        <v>#N/A</v>
      </c>
      <c r="AG253" s="24" t="e">
        <f t="shared" ca="1" si="424"/>
        <v>#N/A</v>
      </c>
      <c r="AH253" s="24" t="e">
        <f t="shared" ca="1" si="424"/>
        <v>#N/A</v>
      </c>
      <c r="AI253" s="24" t="e">
        <f t="shared" ca="1" si="424"/>
        <v>#N/A</v>
      </c>
      <c r="AJ253" s="24" t="e">
        <f t="shared" ca="1" si="424"/>
        <v>#N/A</v>
      </c>
      <c r="AK253" s="24" t="e">
        <f t="shared" ca="1" si="424"/>
        <v>#N/A</v>
      </c>
      <c r="AL253" s="24" t="e">
        <f t="shared" ca="1" si="424"/>
        <v>#N/A</v>
      </c>
      <c r="AM253" s="24" t="e">
        <f t="shared" ca="1" si="424"/>
        <v>#N/A</v>
      </c>
      <c r="AN253" s="24" t="e">
        <f t="shared" ca="1" si="424"/>
        <v>#N/A</v>
      </c>
      <c r="AO253" s="24" t="e">
        <f t="shared" ca="1" si="424"/>
        <v>#N/A</v>
      </c>
      <c r="AP253" s="24" t="e">
        <f ca="1">MIN(Y253:AN253)</f>
        <v>#N/A</v>
      </c>
      <c r="AQ253" s="24" t="e">
        <f ca="1">MAX(Y253:AN253)</f>
        <v>#N/A</v>
      </c>
    </row>
    <row r="254" spans="1:43" s="1" customFormat="1" ht="51">
      <c r="A254" s="220">
        <f>A253+1</f>
        <v>71</v>
      </c>
      <c r="B254" s="148" t="s">
        <v>378</v>
      </c>
      <c r="C254" s="24">
        <f ca="1">IF(ISNUMBER(OFFSET(INDIRECT("'"&amp;'DATA for charts'!C$5&amp;"'!$i1"),$A254-1,0)),OFFSET(INDIRECT("'"&amp;'DATA for charts'!C$5&amp;"'!$i1"),$A254-1,0),NA())</f>
        <v>5.4660000000000002</v>
      </c>
      <c r="D254" s="24">
        <f ca="1">IF(ISNUMBER(OFFSET(INDIRECT("'"&amp;'DATA for charts'!D$5&amp;"'!$i1"),$A254-1,0)),OFFSET(INDIRECT("'"&amp;'DATA for charts'!D$5&amp;"'!$i1"),$A254-1,0),NA())</f>
        <v>6.4321669999999997</v>
      </c>
      <c r="E254" s="24">
        <f ca="1">IF(ISNUMBER(OFFSET(INDIRECT("'"&amp;'DATA for charts'!E$5&amp;"'!$i1"),$A254-1,0)),OFFSET(INDIRECT("'"&amp;'DATA for charts'!E$5&amp;"'!$i1"),$A254-1,0),NA())</f>
        <v>5.3310000000000004</v>
      </c>
      <c r="F254" s="24">
        <f ca="1">IF(ISNUMBER(OFFSET(INDIRECT("'"&amp;'DATA for charts'!F$5&amp;"'!$i1"),$A254-1,0)),OFFSET(INDIRECT("'"&amp;'DATA for charts'!F$5&amp;"'!$i1"),$A254-1,0),NA())</f>
        <v>6.1345421296626395</v>
      </c>
      <c r="G254" s="24">
        <f ca="1">IF(ISNUMBER(OFFSET(INDIRECT("'"&amp;'DATA for charts'!G$5&amp;"'!$i1"),$A254-1,0)),OFFSET(INDIRECT("'"&amp;'DATA for charts'!G$5&amp;"'!$i1"),$A254-1,0),NA())</f>
        <v>5.9340000000000002</v>
      </c>
      <c r="H254" s="24">
        <f ca="1">IF(ISNUMBER(OFFSET(INDIRECT("'"&amp;'DATA for charts'!H$5&amp;"'!$i1"),$A254-1,0)),OFFSET(INDIRECT("'"&amp;'DATA for charts'!H$5&amp;"'!$i1"),$A254-1,0),NA())</f>
        <v>5.8677916547987099</v>
      </c>
      <c r="I254" s="24" t="e">
        <f ca="1">IF(ISNUMBER(OFFSET(INDIRECT("'"&amp;'DATA for charts'!I$5&amp;"'!$i1"),$A254-1,0)),OFFSET(INDIRECT("'"&amp;'DATA for charts'!I$5&amp;"'!$i1"),$A254-1,0),NA())</f>
        <v>#N/A</v>
      </c>
      <c r="J254" s="24" t="e">
        <f ca="1">IF(ISNUMBER(OFFSET(INDIRECT("'"&amp;'DATA for charts'!J$5&amp;"'!$i1"),$A254-1,0)),OFFSET(INDIRECT("'"&amp;'DATA for charts'!J$5&amp;"'!$i1"),$A254-1,0),NA())</f>
        <v>#N/A</v>
      </c>
      <c r="K254" s="24" t="e">
        <f ca="1">IF(ISNUMBER(OFFSET(INDIRECT("'"&amp;'DATA for charts'!K$5&amp;"'!$i1"),$A254-1,0)),OFFSET(INDIRECT("'"&amp;'DATA for charts'!K$5&amp;"'!$i1"),$A254-1,0),NA())</f>
        <v>#N/A</v>
      </c>
      <c r="L254" s="24" t="e">
        <f ca="1">IF(ISNUMBER(OFFSET(INDIRECT("'"&amp;'DATA for charts'!L$5&amp;"'!$i1"),$A254-1,0)),OFFSET(INDIRECT("'"&amp;'DATA for charts'!L$5&amp;"'!$i1"),$A254-1,0),NA())</f>
        <v>#N/A</v>
      </c>
      <c r="M254" s="24" t="e">
        <f ca="1">IF(ISNUMBER(OFFSET(INDIRECT("'"&amp;'DATA for charts'!M$5&amp;"'!$i1"),$A254-1,0)),OFFSET(INDIRECT("'"&amp;'DATA for charts'!M$5&amp;"'!$i1"),$A254-1,0),NA())</f>
        <v>#N/A</v>
      </c>
      <c r="N254" s="24" t="e">
        <f ca="1">IF(ISNUMBER(OFFSET(INDIRECT("'"&amp;'DATA for charts'!N$5&amp;"'!$i1"),$A254-1,0)),OFFSET(INDIRECT("'"&amp;'DATA for charts'!N$5&amp;"'!$i1"),$A254-1,0),NA())</f>
        <v>#N/A</v>
      </c>
      <c r="O254" s="24" t="e">
        <f ca="1">IF(ISNUMBER(OFFSET(INDIRECT("'"&amp;'DATA for charts'!O$5&amp;"'!$i1"),$A254-1,0)),OFFSET(INDIRECT("'"&amp;'DATA for charts'!O$5&amp;"'!$i1"),$A254-1,0),NA())</f>
        <v>#N/A</v>
      </c>
      <c r="P254" s="24" t="e">
        <f ca="1">IF(ISNUMBER(OFFSET(INDIRECT("'"&amp;'DATA for charts'!P$5&amp;"'!$i1"),$A254-1,0)),OFFSET(INDIRECT("'"&amp;'DATA for charts'!P$5&amp;"'!$i1"),$A254-1,0),NA())</f>
        <v>#N/A</v>
      </c>
      <c r="Q254" s="24" t="e">
        <f ca="1">IF(ISNUMBER(OFFSET(INDIRECT("'"&amp;'DATA for charts'!Q$5&amp;"'!$i1"),$A254-1,0)),OFFSET(INDIRECT("'"&amp;'DATA for charts'!Q$5&amp;"'!$i1"),$A254-1,0),NA())</f>
        <v>#N/A</v>
      </c>
      <c r="R254" s="24" t="e">
        <f ca="1">IF(ISNUMBER(OFFSET(INDIRECT("'"&amp;'DATA for charts'!R$5&amp;"'!$i1"),$A254-1,0)),OFFSET(INDIRECT("'"&amp;'DATA for charts'!R$5&amp;"'!$i1"),$A254-1,0),NA())</f>
        <v>#N/A</v>
      </c>
      <c r="S254" s="24" t="e">
        <f ca="1">IF(ISNUMBER(OFFSET(INDIRECT("'"&amp;'DATA for charts'!S$5&amp;"'!$i1"),$A254-1,0)),OFFSET(INDIRECT("'"&amp;'DATA for charts'!S$5&amp;"'!$i1"),$A254-1,0),NA())</f>
        <v>#N/A</v>
      </c>
      <c r="T254" s="22" t="e">
        <f t="shared" ca="1" si="420"/>
        <v>#N/A</v>
      </c>
      <c r="U254" s="22" t="e">
        <f t="shared" ca="1" si="421"/>
        <v>#N/A</v>
      </c>
      <c r="V254" s="22" t="e">
        <f t="shared" ca="1" si="422"/>
        <v>#N/A</v>
      </c>
      <c r="W254" s="20"/>
      <c r="X254" s="148" t="s">
        <v>599</v>
      </c>
      <c r="Y254" s="24" t="e">
        <f t="shared" ref="Y254:AO254" ca="1" si="425">IF(AND(ISNUMBER(C233),ISNUMBER(C232)),C233-C232,NA())</f>
        <v>#N/A</v>
      </c>
      <c r="Z254" s="24">
        <f t="shared" ca="1" si="425"/>
        <v>8.1999999999915474E-4</v>
      </c>
      <c r="AA254" s="24">
        <f t="shared" ca="1" si="425"/>
        <v>3.0000000000001137E-3</v>
      </c>
      <c r="AB254" s="24">
        <f t="shared" ca="1" si="425"/>
        <v>-2.3064128989780386E-2</v>
      </c>
      <c r="AC254" s="24">
        <f t="shared" ca="1" si="425"/>
        <v>4.9999999999998934E-3</v>
      </c>
      <c r="AD254" s="24">
        <f t="shared" ca="1" si="425"/>
        <v>2.6624382866802243E-3</v>
      </c>
      <c r="AE254" s="24" t="e">
        <f t="shared" ca="1" si="425"/>
        <v>#N/A</v>
      </c>
      <c r="AF254" s="24" t="e">
        <f t="shared" ca="1" si="425"/>
        <v>#N/A</v>
      </c>
      <c r="AG254" s="24" t="e">
        <f t="shared" ca="1" si="425"/>
        <v>#N/A</v>
      </c>
      <c r="AH254" s="24" t="e">
        <f t="shared" ca="1" si="425"/>
        <v>#N/A</v>
      </c>
      <c r="AI254" s="24" t="e">
        <f t="shared" ca="1" si="425"/>
        <v>#N/A</v>
      </c>
      <c r="AJ254" s="24" t="e">
        <f t="shared" ca="1" si="425"/>
        <v>#N/A</v>
      </c>
      <c r="AK254" s="24" t="e">
        <f t="shared" ca="1" si="425"/>
        <v>#N/A</v>
      </c>
      <c r="AL254" s="24" t="e">
        <f t="shared" ca="1" si="425"/>
        <v>#N/A</v>
      </c>
      <c r="AM254" s="24" t="e">
        <f t="shared" ca="1" si="425"/>
        <v>#N/A</v>
      </c>
      <c r="AN254" s="24" t="e">
        <f t="shared" ca="1" si="425"/>
        <v>#N/A</v>
      </c>
      <c r="AO254" s="24" t="e">
        <f t="shared" ca="1" si="425"/>
        <v>#N/A</v>
      </c>
      <c r="AP254" s="24" t="e">
        <f ca="1">MIN(Y254:AN254)</f>
        <v>#N/A</v>
      </c>
      <c r="AQ254" s="24" t="e">
        <f ca="1">MAX(Y254:AN254)</f>
        <v>#N/A</v>
      </c>
    </row>
    <row r="255" spans="1:43" s="1" customFormat="1" ht="38.25">
      <c r="A255" s="220">
        <f t="shared" ref="A255:A258" si="426">A254+1</f>
        <v>72</v>
      </c>
      <c r="B255" s="148" t="s">
        <v>379</v>
      </c>
      <c r="C255" s="24">
        <f ca="1">IF(ISNUMBER(OFFSET(INDIRECT("'"&amp;'DATA for charts'!C$5&amp;"'!$i1"),$A255-1,0)),OFFSET(INDIRECT("'"&amp;'DATA for charts'!C$5&amp;"'!$i1"),$A255-1,0),NA())</f>
        <v>4.7039999999999997</v>
      </c>
      <c r="D255" s="24">
        <f ca="1">IF(ISNUMBER(OFFSET(INDIRECT("'"&amp;'DATA for charts'!D$5&amp;"'!$i1"),$A255-1,0)),OFFSET(INDIRECT("'"&amp;'DATA for charts'!D$5&amp;"'!$i1"),$A255-1,0),NA())</f>
        <v>4.4928089999999994</v>
      </c>
      <c r="E255" s="24">
        <f ca="1">IF(ISNUMBER(OFFSET(INDIRECT("'"&amp;'DATA for charts'!E$5&amp;"'!$i1"),$A255-1,0)),OFFSET(INDIRECT("'"&amp;'DATA for charts'!E$5&amp;"'!$i1"),$A255-1,0),NA())</f>
        <v>3.9550000000000001</v>
      </c>
      <c r="F255" s="24">
        <f ca="1">IF(ISNUMBER(OFFSET(INDIRECT("'"&amp;'DATA for charts'!F$5&amp;"'!$i1"),$A255-1,0)),OFFSET(INDIRECT("'"&amp;'DATA for charts'!F$5&amp;"'!$i1"),$A255-1,0),NA())</f>
        <v>4.7974358103292776</v>
      </c>
      <c r="G255" s="24">
        <f ca="1">IF(ISNUMBER(OFFSET(INDIRECT("'"&amp;'DATA for charts'!G$5&amp;"'!$i1"),$A255-1,0)),OFFSET(INDIRECT("'"&amp;'DATA for charts'!G$5&amp;"'!$i1"),$A255-1,0),NA())</f>
        <v>4.6219999999999999</v>
      </c>
      <c r="H255" s="24">
        <f ca="1">IF(ISNUMBER(OFFSET(INDIRECT("'"&amp;'DATA for charts'!H$5&amp;"'!$i1"),$A255-1,0)),OFFSET(INDIRECT("'"&amp;'DATA for charts'!H$5&amp;"'!$i1"),$A255-1,0),NA())</f>
        <v>4.5882699669731899</v>
      </c>
      <c r="I255" s="24" t="e">
        <f ca="1">IF(ISNUMBER(OFFSET(INDIRECT("'"&amp;'DATA for charts'!I$5&amp;"'!$i1"),$A255-1,0)),OFFSET(INDIRECT("'"&amp;'DATA for charts'!I$5&amp;"'!$i1"),$A255-1,0),NA())</f>
        <v>#N/A</v>
      </c>
      <c r="J255" s="24" t="e">
        <f ca="1">IF(ISNUMBER(OFFSET(INDIRECT("'"&amp;'DATA for charts'!J$5&amp;"'!$i1"),$A255-1,0)),OFFSET(INDIRECT("'"&amp;'DATA for charts'!J$5&amp;"'!$i1"),$A255-1,0),NA())</f>
        <v>#N/A</v>
      </c>
      <c r="K255" s="24" t="e">
        <f ca="1">IF(ISNUMBER(OFFSET(INDIRECT("'"&amp;'DATA for charts'!K$5&amp;"'!$i1"),$A255-1,0)),OFFSET(INDIRECT("'"&amp;'DATA for charts'!K$5&amp;"'!$i1"),$A255-1,0),NA())</f>
        <v>#N/A</v>
      </c>
      <c r="L255" s="24" t="e">
        <f ca="1">IF(ISNUMBER(OFFSET(INDIRECT("'"&amp;'DATA for charts'!L$5&amp;"'!$i1"),$A255-1,0)),OFFSET(INDIRECT("'"&amp;'DATA for charts'!L$5&amp;"'!$i1"),$A255-1,0),NA())</f>
        <v>#N/A</v>
      </c>
      <c r="M255" s="24" t="e">
        <f ca="1">IF(ISNUMBER(OFFSET(INDIRECT("'"&amp;'DATA for charts'!M$5&amp;"'!$i1"),$A255-1,0)),OFFSET(INDIRECT("'"&amp;'DATA for charts'!M$5&amp;"'!$i1"),$A255-1,0),NA())</f>
        <v>#N/A</v>
      </c>
      <c r="N255" s="24" t="e">
        <f ca="1">IF(ISNUMBER(OFFSET(INDIRECT("'"&amp;'DATA for charts'!N$5&amp;"'!$i1"),$A255-1,0)),OFFSET(INDIRECT("'"&amp;'DATA for charts'!N$5&amp;"'!$i1"),$A255-1,0),NA())</f>
        <v>#N/A</v>
      </c>
      <c r="O255" s="24" t="e">
        <f ca="1">IF(ISNUMBER(OFFSET(INDIRECT("'"&amp;'DATA for charts'!O$5&amp;"'!$i1"),$A255-1,0)),OFFSET(INDIRECT("'"&amp;'DATA for charts'!O$5&amp;"'!$i1"),$A255-1,0),NA())</f>
        <v>#N/A</v>
      </c>
      <c r="P255" s="24" t="e">
        <f ca="1">IF(ISNUMBER(OFFSET(INDIRECT("'"&amp;'DATA for charts'!P$5&amp;"'!$i1"),$A255-1,0)),OFFSET(INDIRECT("'"&amp;'DATA for charts'!P$5&amp;"'!$i1"),$A255-1,0),NA())</f>
        <v>#N/A</v>
      </c>
      <c r="Q255" s="24" t="e">
        <f ca="1">IF(ISNUMBER(OFFSET(INDIRECT("'"&amp;'DATA for charts'!Q$5&amp;"'!$i1"),$A255-1,0)),OFFSET(INDIRECT("'"&amp;'DATA for charts'!Q$5&amp;"'!$i1"),$A255-1,0),NA())</f>
        <v>#N/A</v>
      </c>
      <c r="R255" s="24" t="e">
        <f ca="1">IF(ISNUMBER(OFFSET(INDIRECT("'"&amp;'DATA for charts'!R$5&amp;"'!$i1"),$A255-1,0)),OFFSET(INDIRECT("'"&amp;'DATA for charts'!R$5&amp;"'!$i1"),$A255-1,0),NA())</f>
        <v>#N/A</v>
      </c>
      <c r="S255" s="24" t="e">
        <f ca="1">IF(ISNUMBER(OFFSET(INDIRECT("'"&amp;'DATA for charts'!S$5&amp;"'!$i1"),$A255-1,0)),OFFSET(INDIRECT("'"&amp;'DATA for charts'!S$5&amp;"'!$i1"),$A255-1,0),NA())</f>
        <v>#N/A</v>
      </c>
      <c r="T255" s="22" t="e">
        <f t="shared" ca="1" si="420"/>
        <v>#N/A</v>
      </c>
      <c r="U255" s="22" t="e">
        <f t="shared" ca="1" si="421"/>
        <v>#N/A</v>
      </c>
      <c r="V255" s="22" t="e">
        <f t="shared" ca="1" si="422"/>
        <v>#N/A</v>
      </c>
      <c r="W255" s="20"/>
    </row>
    <row r="256" spans="1:43" s="1" customFormat="1" ht="63.75">
      <c r="A256" s="220">
        <f t="shared" si="426"/>
        <v>73</v>
      </c>
      <c r="B256" s="148" t="s">
        <v>380</v>
      </c>
      <c r="C256" s="24">
        <f ca="1">IF(ISNUMBER(OFFSET(INDIRECT("'"&amp;'DATA for charts'!C$5&amp;"'!$i1"),$A256-1,0)),OFFSET(INDIRECT("'"&amp;'DATA for charts'!C$5&amp;"'!$i1"),$A256-1,0),NA())</f>
        <v>4.1210000000000004</v>
      </c>
      <c r="D256" s="24">
        <f ca="1">IF(ISNUMBER(OFFSET(INDIRECT("'"&amp;'DATA for charts'!D$5&amp;"'!$i1"),$A256-1,0)),OFFSET(INDIRECT("'"&amp;'DATA for charts'!D$5&amp;"'!$i1"),$A256-1,0),NA())</f>
        <v>3.998297</v>
      </c>
      <c r="E256" s="24">
        <f ca="1">IF(ISNUMBER(OFFSET(INDIRECT("'"&amp;'DATA for charts'!E$5&amp;"'!$i1"),$A256-1,0)),OFFSET(INDIRECT("'"&amp;'DATA for charts'!E$5&amp;"'!$i1"),$A256-1,0),NA())</f>
        <v>3.5259999999999998</v>
      </c>
      <c r="F256" s="24">
        <f ca="1">IF(ISNUMBER(OFFSET(INDIRECT("'"&amp;'DATA for charts'!F$5&amp;"'!$i1"),$A256-1,0)),OFFSET(INDIRECT("'"&amp;'DATA for charts'!F$5&amp;"'!$i1"),$A256-1,0),NA())</f>
        <v>4.2121743380140835</v>
      </c>
      <c r="G256" s="24">
        <f ca="1">IF(ISNUMBER(OFFSET(INDIRECT("'"&amp;'DATA for charts'!G$5&amp;"'!$i1"),$A256-1,0)),OFFSET(INDIRECT("'"&amp;'DATA for charts'!G$5&amp;"'!$i1"),$A256-1,0),NA())</f>
        <v>3.9710000000000001</v>
      </c>
      <c r="H256" s="24">
        <f ca="1">IF(ISNUMBER(OFFSET(INDIRECT("'"&amp;'DATA for charts'!H$5&amp;"'!$i1"),$A256-1,0)),OFFSET(INDIRECT("'"&amp;'DATA for charts'!H$5&amp;"'!$i1"),$A256-1,0),NA())</f>
        <v>3.94938230726454</v>
      </c>
      <c r="I256" s="24" t="e">
        <f ca="1">IF(ISNUMBER(OFFSET(INDIRECT("'"&amp;'DATA for charts'!I$5&amp;"'!$i1"),$A256-1,0)),OFFSET(INDIRECT("'"&amp;'DATA for charts'!I$5&amp;"'!$i1"),$A256-1,0),NA())</f>
        <v>#N/A</v>
      </c>
      <c r="J256" s="24" t="e">
        <f ca="1">IF(ISNUMBER(OFFSET(INDIRECT("'"&amp;'DATA for charts'!J$5&amp;"'!$i1"),$A256-1,0)),OFFSET(INDIRECT("'"&amp;'DATA for charts'!J$5&amp;"'!$i1"),$A256-1,0),NA())</f>
        <v>#N/A</v>
      </c>
      <c r="K256" s="24" t="e">
        <f ca="1">IF(ISNUMBER(OFFSET(INDIRECT("'"&amp;'DATA for charts'!K$5&amp;"'!$i1"),$A256-1,0)),OFFSET(INDIRECT("'"&amp;'DATA for charts'!K$5&amp;"'!$i1"),$A256-1,0),NA())</f>
        <v>#N/A</v>
      </c>
      <c r="L256" s="24" t="e">
        <f ca="1">IF(ISNUMBER(OFFSET(INDIRECT("'"&amp;'DATA for charts'!L$5&amp;"'!$i1"),$A256-1,0)),OFFSET(INDIRECT("'"&amp;'DATA for charts'!L$5&amp;"'!$i1"),$A256-1,0),NA())</f>
        <v>#N/A</v>
      </c>
      <c r="M256" s="24" t="e">
        <f ca="1">IF(ISNUMBER(OFFSET(INDIRECT("'"&amp;'DATA for charts'!M$5&amp;"'!$i1"),$A256-1,0)),OFFSET(INDIRECT("'"&amp;'DATA for charts'!M$5&amp;"'!$i1"),$A256-1,0),NA())</f>
        <v>#N/A</v>
      </c>
      <c r="N256" s="24" t="e">
        <f ca="1">IF(ISNUMBER(OFFSET(INDIRECT("'"&amp;'DATA for charts'!N$5&amp;"'!$i1"),$A256-1,0)),OFFSET(INDIRECT("'"&amp;'DATA for charts'!N$5&amp;"'!$i1"),$A256-1,0),NA())</f>
        <v>#N/A</v>
      </c>
      <c r="O256" s="24" t="e">
        <f ca="1">IF(ISNUMBER(OFFSET(INDIRECT("'"&amp;'DATA for charts'!O$5&amp;"'!$i1"),$A256-1,0)),OFFSET(INDIRECT("'"&amp;'DATA for charts'!O$5&amp;"'!$i1"),$A256-1,0),NA())</f>
        <v>#N/A</v>
      </c>
      <c r="P256" s="24" t="e">
        <f ca="1">IF(ISNUMBER(OFFSET(INDIRECT("'"&amp;'DATA for charts'!P$5&amp;"'!$i1"),$A256-1,0)),OFFSET(INDIRECT("'"&amp;'DATA for charts'!P$5&amp;"'!$i1"),$A256-1,0),NA())</f>
        <v>#N/A</v>
      </c>
      <c r="Q256" s="24" t="e">
        <f ca="1">IF(ISNUMBER(OFFSET(INDIRECT("'"&amp;'DATA for charts'!Q$5&amp;"'!$i1"),$A256-1,0)),OFFSET(INDIRECT("'"&amp;'DATA for charts'!Q$5&amp;"'!$i1"),$A256-1,0),NA())</f>
        <v>#N/A</v>
      </c>
      <c r="R256" s="24" t="e">
        <f ca="1">IF(ISNUMBER(OFFSET(INDIRECT("'"&amp;'DATA for charts'!R$5&amp;"'!$i1"),$A256-1,0)),OFFSET(INDIRECT("'"&amp;'DATA for charts'!R$5&amp;"'!$i1"),$A256-1,0),NA())</f>
        <v>#N/A</v>
      </c>
      <c r="S256" s="24" t="e">
        <f ca="1">IF(ISNUMBER(OFFSET(INDIRECT("'"&amp;'DATA for charts'!S$5&amp;"'!$i1"),$A256-1,0)),OFFSET(INDIRECT("'"&amp;'DATA for charts'!S$5&amp;"'!$i1"),$A256-1,0),NA())</f>
        <v>#N/A</v>
      </c>
      <c r="T256" s="22" t="e">
        <f t="shared" ca="1" si="420"/>
        <v>#N/A</v>
      </c>
      <c r="U256" s="22" t="e">
        <f t="shared" ca="1" si="421"/>
        <v>#N/A</v>
      </c>
      <c r="V256" s="22" t="e">
        <f t="shared" ca="1" si="422"/>
        <v>#N/A</v>
      </c>
      <c r="W256" s="20"/>
    </row>
    <row r="257" spans="1:43" s="1" customFormat="1" ht="63.75">
      <c r="A257" s="220">
        <f t="shared" si="426"/>
        <v>74</v>
      </c>
      <c r="B257" s="148" t="s">
        <v>406</v>
      </c>
      <c r="C257" s="24">
        <f ca="1">IF(ISNUMBER(OFFSET(INDIRECT("'"&amp;'DATA for charts'!C$5&amp;"'!$i1"),$A257-1,0)),OFFSET(INDIRECT("'"&amp;'DATA for charts'!C$5&amp;"'!$i1"),$A257-1,0),NA())</f>
        <v>5.65</v>
      </c>
      <c r="D257" s="24">
        <f ca="1">IF(ISNUMBER(OFFSET(INDIRECT("'"&amp;'DATA for charts'!D$5&amp;"'!$i1"),$A257-1,0)),OFFSET(INDIRECT("'"&amp;'DATA for charts'!D$5&amp;"'!$i1"),$A257-1,0),NA())</f>
        <v>6.4289879999999986</v>
      </c>
      <c r="E257" s="24">
        <f ca="1">IF(ISNUMBER(OFFSET(INDIRECT("'"&amp;'DATA for charts'!E$5&amp;"'!$i1"),$A257-1,0)),OFFSET(INDIRECT("'"&amp;'DATA for charts'!E$5&amp;"'!$i1"),$A257-1,0),NA())</f>
        <v>5.3650000000000002</v>
      </c>
      <c r="F257" s="24">
        <f ca="1">IF(ISNUMBER(OFFSET(INDIRECT("'"&amp;'DATA for charts'!F$5&amp;"'!$i1"),$A257-1,0)),OFFSET(INDIRECT("'"&amp;'DATA for charts'!F$5&amp;"'!$i1"),$A257-1,0),NA())</f>
        <v>6.2973971790693062</v>
      </c>
      <c r="G257" s="24">
        <f ca="1">IF(ISNUMBER(OFFSET(INDIRECT("'"&amp;'DATA for charts'!G$5&amp;"'!$i1"),$A257-1,0)),OFFSET(INDIRECT("'"&amp;'DATA for charts'!G$5&amp;"'!$i1"),$A257-1,0),NA())</f>
        <v>6.1269999999999998</v>
      </c>
      <c r="H257" s="24">
        <f ca="1">IF(ISNUMBER(OFFSET(INDIRECT("'"&amp;'DATA for charts'!H$5&amp;"'!$i1"),$A257-1,0)),OFFSET(INDIRECT("'"&amp;'DATA for charts'!H$5&amp;"'!$i1"),$A257-1,0),NA())</f>
        <v>5.9670804511176199</v>
      </c>
      <c r="I257" s="24" t="e">
        <f ca="1">IF(ISNUMBER(OFFSET(INDIRECT("'"&amp;'DATA for charts'!I$5&amp;"'!$i1"),$A257-1,0)),OFFSET(INDIRECT("'"&amp;'DATA for charts'!I$5&amp;"'!$i1"),$A257-1,0),NA())</f>
        <v>#N/A</v>
      </c>
      <c r="J257" s="24" t="e">
        <f ca="1">IF(ISNUMBER(OFFSET(INDIRECT("'"&amp;'DATA for charts'!J$5&amp;"'!$i1"),$A257-1,0)),OFFSET(INDIRECT("'"&amp;'DATA for charts'!J$5&amp;"'!$i1"),$A257-1,0),NA())</f>
        <v>#N/A</v>
      </c>
      <c r="K257" s="24" t="e">
        <f ca="1">IF(ISNUMBER(OFFSET(INDIRECT("'"&amp;'DATA for charts'!K$5&amp;"'!$i1"),$A257-1,0)),OFFSET(INDIRECT("'"&amp;'DATA for charts'!K$5&amp;"'!$i1"),$A257-1,0),NA())</f>
        <v>#N/A</v>
      </c>
      <c r="L257" s="24" t="e">
        <f ca="1">IF(ISNUMBER(OFFSET(INDIRECT("'"&amp;'DATA for charts'!L$5&amp;"'!$i1"),$A257-1,0)),OFFSET(INDIRECT("'"&amp;'DATA for charts'!L$5&amp;"'!$i1"),$A257-1,0),NA())</f>
        <v>#N/A</v>
      </c>
      <c r="M257" s="24" t="e">
        <f ca="1">IF(ISNUMBER(OFFSET(INDIRECT("'"&amp;'DATA for charts'!M$5&amp;"'!$i1"),$A257-1,0)),OFFSET(INDIRECT("'"&amp;'DATA for charts'!M$5&amp;"'!$i1"),$A257-1,0),NA())</f>
        <v>#N/A</v>
      </c>
      <c r="N257" s="24" t="e">
        <f ca="1">IF(ISNUMBER(OFFSET(INDIRECT("'"&amp;'DATA for charts'!N$5&amp;"'!$i1"),$A257-1,0)),OFFSET(INDIRECT("'"&amp;'DATA for charts'!N$5&amp;"'!$i1"),$A257-1,0),NA())</f>
        <v>#N/A</v>
      </c>
      <c r="O257" s="24" t="e">
        <f ca="1">IF(ISNUMBER(OFFSET(INDIRECT("'"&amp;'DATA for charts'!O$5&amp;"'!$i1"),$A257-1,0)),OFFSET(INDIRECT("'"&amp;'DATA for charts'!O$5&amp;"'!$i1"),$A257-1,0),NA())</f>
        <v>#N/A</v>
      </c>
      <c r="P257" s="24" t="e">
        <f ca="1">IF(ISNUMBER(OFFSET(INDIRECT("'"&amp;'DATA for charts'!P$5&amp;"'!$i1"),$A257-1,0)),OFFSET(INDIRECT("'"&amp;'DATA for charts'!P$5&amp;"'!$i1"),$A257-1,0),NA())</f>
        <v>#N/A</v>
      </c>
      <c r="Q257" s="24" t="e">
        <f ca="1">IF(ISNUMBER(OFFSET(INDIRECT("'"&amp;'DATA for charts'!Q$5&amp;"'!$i1"),$A257-1,0)),OFFSET(INDIRECT("'"&amp;'DATA for charts'!Q$5&amp;"'!$i1"),$A257-1,0),NA())</f>
        <v>#N/A</v>
      </c>
      <c r="R257" s="24" t="e">
        <f ca="1">IF(ISNUMBER(OFFSET(INDIRECT("'"&amp;'DATA for charts'!R$5&amp;"'!$i1"),$A257-1,0)),OFFSET(INDIRECT("'"&amp;'DATA for charts'!R$5&amp;"'!$i1"),$A257-1,0),NA())</f>
        <v>#N/A</v>
      </c>
      <c r="S257" s="24" t="e">
        <f ca="1">IF(ISNUMBER(OFFSET(INDIRECT("'"&amp;'DATA for charts'!S$5&amp;"'!$i1"),$A257-1,0)),OFFSET(INDIRECT("'"&amp;'DATA for charts'!S$5&amp;"'!$i1"),$A257-1,0),NA())</f>
        <v>#N/A</v>
      </c>
      <c r="T257" s="22" t="e">
        <f t="shared" ca="1" si="420"/>
        <v>#N/A</v>
      </c>
      <c r="U257" s="22" t="e">
        <f t="shared" ca="1" si="421"/>
        <v>#N/A</v>
      </c>
      <c r="V257" s="22" t="e">
        <f t="shared" ca="1" si="422"/>
        <v>#N/A</v>
      </c>
      <c r="W257" s="20"/>
    </row>
    <row r="258" spans="1:43" s="1" customFormat="1" ht="51">
      <c r="A258" s="220">
        <f t="shared" si="426"/>
        <v>75</v>
      </c>
      <c r="B258" s="148" t="s">
        <v>382</v>
      </c>
      <c r="C258" s="24">
        <f ca="1">IF(ISNUMBER(OFFSET(INDIRECT("'"&amp;'DATA for charts'!C$5&amp;"'!$i1"),$A258-1,0)),OFFSET(INDIRECT("'"&amp;'DATA for charts'!C$5&amp;"'!$i1"),$A258-1,0),NA())</f>
        <v>5.6479999999999997</v>
      </c>
      <c r="D258" s="24">
        <f ca="1">IF(ISNUMBER(OFFSET(INDIRECT("'"&amp;'DATA for charts'!D$5&amp;"'!$i1"),$A258-1,0)),OFFSET(INDIRECT("'"&amp;'DATA for charts'!D$5&amp;"'!$i1"),$A258-1,0),NA())</f>
        <v>6.2897050000000014</v>
      </c>
      <c r="E258" s="24">
        <f ca="1">IF(ISNUMBER(OFFSET(INDIRECT("'"&amp;'DATA for charts'!E$5&amp;"'!$i1"),$A258-1,0)),OFFSET(INDIRECT("'"&amp;'DATA for charts'!E$5&amp;"'!$i1"),$A258-1,0),NA())</f>
        <v>5.0449999999999999</v>
      </c>
      <c r="F258" s="24">
        <f ca="1">IF(ISNUMBER(OFFSET(INDIRECT("'"&amp;'DATA for charts'!F$5&amp;"'!$i1"),$A258-1,0)),OFFSET(INDIRECT("'"&amp;'DATA for charts'!F$5&amp;"'!$i1"),$A258-1,0),NA())</f>
        <v>6.1381471208334721</v>
      </c>
      <c r="G258" s="24">
        <f ca="1">IF(ISNUMBER(OFFSET(INDIRECT("'"&amp;'DATA for charts'!G$5&amp;"'!$i1"),$A258-1,0)),OFFSET(INDIRECT("'"&amp;'DATA for charts'!G$5&amp;"'!$i1"),$A258-1,0),NA())</f>
        <v>5.9610000000000003</v>
      </c>
      <c r="H258" s="24">
        <f ca="1">IF(ISNUMBER(OFFSET(INDIRECT("'"&amp;'DATA for charts'!H$5&amp;"'!$i1"),$A258-1,0)),OFFSET(INDIRECT("'"&amp;'DATA for charts'!H$5&amp;"'!$i1"),$A258-1,0),NA())</f>
        <v>5.7974970160590198</v>
      </c>
      <c r="I258" s="24" t="e">
        <f ca="1">IF(ISNUMBER(OFFSET(INDIRECT("'"&amp;'DATA for charts'!I$5&amp;"'!$i1"),$A258-1,0)),OFFSET(INDIRECT("'"&amp;'DATA for charts'!I$5&amp;"'!$i1"),$A258-1,0),NA())</f>
        <v>#N/A</v>
      </c>
      <c r="J258" s="24" t="e">
        <f ca="1">IF(ISNUMBER(OFFSET(INDIRECT("'"&amp;'DATA for charts'!J$5&amp;"'!$i1"),$A258-1,0)),OFFSET(INDIRECT("'"&amp;'DATA for charts'!J$5&amp;"'!$i1"),$A258-1,0),NA())</f>
        <v>#N/A</v>
      </c>
      <c r="K258" s="24" t="e">
        <f ca="1">IF(ISNUMBER(OFFSET(INDIRECT("'"&amp;'DATA for charts'!K$5&amp;"'!$i1"),$A258-1,0)),OFFSET(INDIRECT("'"&amp;'DATA for charts'!K$5&amp;"'!$i1"),$A258-1,0),NA())</f>
        <v>#N/A</v>
      </c>
      <c r="L258" s="24" t="e">
        <f ca="1">IF(ISNUMBER(OFFSET(INDIRECT("'"&amp;'DATA for charts'!L$5&amp;"'!$i1"),$A258-1,0)),OFFSET(INDIRECT("'"&amp;'DATA for charts'!L$5&amp;"'!$i1"),$A258-1,0),NA())</f>
        <v>#N/A</v>
      </c>
      <c r="M258" s="24" t="e">
        <f ca="1">IF(ISNUMBER(OFFSET(INDIRECT("'"&amp;'DATA for charts'!M$5&amp;"'!$i1"),$A258-1,0)),OFFSET(INDIRECT("'"&amp;'DATA for charts'!M$5&amp;"'!$i1"),$A258-1,0),NA())</f>
        <v>#N/A</v>
      </c>
      <c r="N258" s="24" t="e">
        <f ca="1">IF(ISNUMBER(OFFSET(INDIRECT("'"&amp;'DATA for charts'!N$5&amp;"'!$i1"),$A258-1,0)),OFFSET(INDIRECT("'"&amp;'DATA for charts'!N$5&amp;"'!$i1"),$A258-1,0),NA())</f>
        <v>#N/A</v>
      </c>
      <c r="O258" s="24" t="e">
        <f ca="1">IF(ISNUMBER(OFFSET(INDIRECT("'"&amp;'DATA for charts'!O$5&amp;"'!$i1"),$A258-1,0)),OFFSET(INDIRECT("'"&amp;'DATA for charts'!O$5&amp;"'!$i1"),$A258-1,0),NA())</f>
        <v>#N/A</v>
      </c>
      <c r="P258" s="24" t="e">
        <f ca="1">IF(ISNUMBER(OFFSET(INDIRECT("'"&amp;'DATA for charts'!P$5&amp;"'!$i1"),$A258-1,0)),OFFSET(INDIRECT("'"&amp;'DATA for charts'!P$5&amp;"'!$i1"),$A258-1,0),NA())</f>
        <v>#N/A</v>
      </c>
      <c r="Q258" s="24" t="e">
        <f ca="1">IF(ISNUMBER(OFFSET(INDIRECT("'"&amp;'DATA for charts'!Q$5&amp;"'!$i1"),$A258-1,0)),OFFSET(INDIRECT("'"&amp;'DATA for charts'!Q$5&amp;"'!$i1"),$A258-1,0),NA())</f>
        <v>#N/A</v>
      </c>
      <c r="R258" s="24" t="e">
        <f ca="1">IF(ISNUMBER(OFFSET(INDIRECT("'"&amp;'DATA for charts'!R$5&amp;"'!$i1"),$A258-1,0)),OFFSET(INDIRECT("'"&amp;'DATA for charts'!R$5&amp;"'!$i1"),$A258-1,0),NA())</f>
        <v>#N/A</v>
      </c>
      <c r="S258" s="24" t="e">
        <f ca="1">IF(ISNUMBER(OFFSET(INDIRECT("'"&amp;'DATA for charts'!S$5&amp;"'!$i1"),$A258-1,0)),OFFSET(INDIRECT("'"&amp;'DATA for charts'!S$5&amp;"'!$i1"),$A258-1,0),NA())</f>
        <v>#N/A</v>
      </c>
      <c r="T258" s="22" t="e">
        <f t="shared" ca="1" si="420"/>
        <v>#N/A</v>
      </c>
      <c r="U258" s="22" t="e">
        <f t="shared" ca="1" si="421"/>
        <v>#N/A</v>
      </c>
      <c r="V258" s="22" t="e">
        <f t="shared" ca="1" si="422"/>
        <v>#N/A</v>
      </c>
      <c r="W258" s="20"/>
    </row>
    <row r="259" spans="1:43" s="1" customFormat="1">
      <c r="A259" s="220"/>
      <c r="B259" s="148"/>
      <c r="C259" s="24"/>
      <c r="D259" s="24"/>
      <c r="E259" s="24"/>
      <c r="F259" s="24"/>
      <c r="G259" s="24"/>
      <c r="H259" s="24"/>
      <c r="I259" s="24"/>
      <c r="J259" s="24"/>
      <c r="K259" s="24"/>
      <c r="L259" s="24"/>
      <c r="M259" s="24"/>
      <c r="N259" s="24"/>
      <c r="O259" s="24"/>
      <c r="P259" s="24"/>
      <c r="Q259" s="24"/>
      <c r="R259" s="24"/>
      <c r="S259" s="24"/>
      <c r="T259" s="22"/>
      <c r="U259" s="22"/>
      <c r="V259" s="22"/>
      <c r="W259" s="20"/>
      <c r="X259" s="148"/>
      <c r="Y259" s="24"/>
      <c r="Z259" s="24"/>
      <c r="AA259" s="24"/>
      <c r="AB259" s="24"/>
      <c r="AC259" s="24"/>
      <c r="AD259" s="24"/>
      <c r="AE259" s="24"/>
      <c r="AF259" s="24"/>
      <c r="AG259" s="24"/>
      <c r="AH259" s="24"/>
      <c r="AI259" s="24"/>
      <c r="AJ259" s="24"/>
      <c r="AK259" s="24"/>
      <c r="AL259" s="24"/>
      <c r="AM259" s="24"/>
      <c r="AN259" s="24"/>
      <c r="AO259" s="24"/>
      <c r="AP259" s="24"/>
      <c r="AQ259" s="24"/>
    </row>
    <row r="260" spans="1:43" s="1" customFormat="1">
      <c r="A260" s="220"/>
      <c r="B260" s="148"/>
      <c r="C260" s="24"/>
      <c r="D260" s="24"/>
      <c r="E260" s="24"/>
      <c r="F260" s="24"/>
      <c r="G260" s="24"/>
      <c r="H260" s="24"/>
      <c r="I260" s="24"/>
      <c r="J260" s="24"/>
      <c r="K260" s="24"/>
      <c r="L260" s="24"/>
      <c r="M260" s="24"/>
      <c r="N260" s="24"/>
      <c r="O260" s="24"/>
      <c r="P260" s="24"/>
      <c r="Q260" s="24"/>
      <c r="R260" s="24"/>
      <c r="S260" s="24"/>
      <c r="T260" s="22"/>
      <c r="U260" s="22"/>
      <c r="V260" s="22"/>
      <c r="W260" s="20"/>
      <c r="X260" s="148"/>
      <c r="Y260" s="24"/>
      <c r="Z260" s="24"/>
      <c r="AA260" s="24"/>
      <c r="AB260" s="24"/>
      <c r="AC260" s="24"/>
      <c r="AD260" s="24"/>
      <c r="AE260" s="24"/>
      <c r="AF260" s="24"/>
      <c r="AG260" s="24"/>
      <c r="AH260" s="24"/>
      <c r="AI260" s="24"/>
      <c r="AJ260" s="24"/>
      <c r="AK260" s="24"/>
      <c r="AL260" s="24"/>
      <c r="AM260" s="24"/>
      <c r="AN260" s="24"/>
      <c r="AO260" s="24"/>
      <c r="AP260" s="24"/>
      <c r="AQ260" s="24"/>
    </row>
    <row r="261" spans="1:43" s="1" customFormat="1">
      <c r="A261" s="220"/>
      <c r="B261" s="469" t="s">
        <v>761</v>
      </c>
      <c r="C261" s="470"/>
      <c r="D261" s="470"/>
      <c r="E261" s="470"/>
      <c r="F261" s="470"/>
      <c r="G261" s="470"/>
      <c r="H261" s="470"/>
      <c r="I261" s="470"/>
      <c r="J261" s="470"/>
      <c r="K261" s="470"/>
      <c r="L261" s="470"/>
      <c r="M261" s="470"/>
      <c r="N261" s="470"/>
      <c r="O261" s="470"/>
      <c r="P261" s="470"/>
      <c r="Q261" s="470"/>
      <c r="R261" s="470"/>
      <c r="S261" s="470"/>
      <c r="T261" s="471"/>
      <c r="U261" s="471"/>
      <c r="V261" s="471"/>
      <c r="W261" s="20"/>
      <c r="X261" s="148"/>
      <c r="Y261" s="24"/>
      <c r="Z261" s="24"/>
      <c r="AA261" s="24"/>
      <c r="AB261" s="24"/>
      <c r="AC261" s="24"/>
      <c r="AD261" s="24"/>
      <c r="AE261" s="24"/>
      <c r="AF261" s="24"/>
      <c r="AG261" s="24"/>
      <c r="AH261" s="24"/>
      <c r="AI261" s="24"/>
      <c r="AJ261" s="24"/>
      <c r="AK261" s="24"/>
      <c r="AL261" s="24"/>
      <c r="AM261" s="24"/>
      <c r="AN261" s="24"/>
      <c r="AO261" s="24"/>
      <c r="AP261" s="24"/>
      <c r="AQ261" s="24"/>
    </row>
    <row r="262" spans="1:43" s="1" customFormat="1">
      <c r="A262" s="220"/>
      <c r="B262" s="473" t="s">
        <v>87</v>
      </c>
      <c r="C262" s="471" t="str">
        <f t="shared" ref="C262:S262" ca="1" si="427">C$7</f>
        <v/>
      </c>
      <c r="D262" s="471" t="str">
        <f t="shared" ca="1" si="427"/>
        <v/>
      </c>
      <c r="E262" s="471" t="str">
        <f t="shared" ca="1" si="427"/>
        <v/>
      </c>
      <c r="F262" s="471" t="str">
        <f t="shared" ca="1" si="427"/>
        <v/>
      </c>
      <c r="G262" s="471" t="str">
        <f t="shared" ca="1" si="427"/>
        <v/>
      </c>
      <c r="H262" s="471" t="str">
        <f t="shared" ca="1" si="427"/>
        <v/>
      </c>
      <c r="I262" s="471" t="str">
        <f t="shared" ca="1" si="427"/>
        <v/>
      </c>
      <c r="J262" s="471" t="str">
        <f t="shared" ca="1" si="427"/>
        <v/>
      </c>
      <c r="K262" s="471" t="str">
        <f t="shared" ca="1" si="427"/>
        <v/>
      </c>
      <c r="L262" s="471" t="str">
        <f t="shared" ca="1" si="427"/>
        <v/>
      </c>
      <c r="M262" s="471" t="str">
        <f t="shared" ca="1" si="427"/>
        <v/>
      </c>
      <c r="N262" s="471" t="str">
        <f t="shared" ca="1" si="427"/>
        <v/>
      </c>
      <c r="O262" s="471" t="str">
        <f t="shared" ca="1" si="427"/>
        <v/>
      </c>
      <c r="P262" s="471" t="str">
        <f t="shared" ca="1" si="427"/>
        <v/>
      </c>
      <c r="Q262" s="471" t="str">
        <f t="shared" ca="1" si="427"/>
        <v/>
      </c>
      <c r="R262" s="471" t="str">
        <f t="shared" ca="1" si="427"/>
        <v/>
      </c>
      <c r="S262" s="471" t="str">
        <f t="shared" ca="1" si="427"/>
        <v/>
      </c>
      <c r="T262" s="474" t="s">
        <v>22</v>
      </c>
      <c r="U262" s="474" t="s">
        <v>23</v>
      </c>
      <c r="V262" s="474"/>
      <c r="W262" s="20"/>
      <c r="X262" s="148"/>
      <c r="Y262" s="24"/>
      <c r="Z262" s="24"/>
      <c r="AA262" s="24"/>
      <c r="AB262" s="24"/>
      <c r="AC262" s="24"/>
      <c r="AD262" s="24"/>
      <c r="AE262" s="24"/>
      <c r="AF262" s="24"/>
      <c r="AG262" s="24"/>
      <c r="AH262" s="24"/>
      <c r="AI262" s="24"/>
      <c r="AJ262" s="24"/>
      <c r="AK262" s="24"/>
      <c r="AL262" s="24"/>
      <c r="AM262" s="24"/>
      <c r="AN262" s="24"/>
      <c r="AO262" s="24"/>
      <c r="AP262" s="24"/>
      <c r="AQ262" s="24"/>
    </row>
    <row r="263" spans="1:43" s="1" customFormat="1">
      <c r="A263" s="220"/>
      <c r="B263" s="475"/>
      <c r="C263" s="471" t="str">
        <f t="shared" ref="C263:S263" ca="1" si="428">C$8</f>
        <v>BSIMAC</v>
      </c>
      <c r="D263" s="471" t="str">
        <f t="shared" ca="1" si="428"/>
        <v>CSE</v>
      </c>
      <c r="E263" s="471" t="str">
        <f t="shared" ca="1" si="428"/>
        <v>DeST</v>
      </c>
      <c r="F263" s="471" t="str">
        <f t="shared" ca="1" si="428"/>
        <v>EnergyPlus</v>
      </c>
      <c r="G263" s="471" t="str">
        <f t="shared" ca="1" si="428"/>
        <v>ESP-r</v>
      </c>
      <c r="H263" s="471" t="str">
        <f t="shared" ca="1" si="428"/>
        <v>TRNSYS</v>
      </c>
      <c r="I263" s="471" t="str">
        <f t="shared" ca="1" si="428"/>
        <v>TestSpec-Alt</v>
      </c>
      <c r="J263" s="471">
        <f t="shared" ca="1" si="428"/>
        <v>0</v>
      </c>
      <c r="K263" s="471">
        <f t="shared" ca="1" si="428"/>
        <v>0</v>
      </c>
      <c r="L263" s="471">
        <f t="shared" ca="1" si="428"/>
        <v>0</v>
      </c>
      <c r="M263" s="471">
        <f t="shared" ca="1" si="428"/>
        <v>0</v>
      </c>
      <c r="N263" s="471">
        <f t="shared" ca="1" si="428"/>
        <v>0</v>
      </c>
      <c r="O263" s="471">
        <f t="shared" ca="1" si="428"/>
        <v>0</v>
      </c>
      <c r="P263" s="471">
        <f t="shared" ca="1" si="428"/>
        <v>0</v>
      </c>
      <c r="Q263" s="471">
        <f t="shared" ca="1" si="428"/>
        <v>0</v>
      </c>
      <c r="R263" s="471">
        <f t="shared" ca="1" si="428"/>
        <v>0</v>
      </c>
      <c r="S263" s="471" t="str">
        <f t="shared" ca="1" si="428"/>
        <v>Tested Prg</v>
      </c>
      <c r="T263" s="474" t="s">
        <v>13</v>
      </c>
      <c r="U263" s="474" t="s">
        <v>13</v>
      </c>
      <c r="V263" s="474" t="s">
        <v>137</v>
      </c>
      <c r="W263" s="20"/>
      <c r="X263" s="148"/>
      <c r="Y263" s="24"/>
      <c r="Z263" s="24"/>
      <c r="AA263" s="24"/>
      <c r="AB263" s="24"/>
      <c r="AC263" s="24"/>
      <c r="AD263" s="24"/>
      <c r="AE263" s="24"/>
      <c r="AF263" s="24"/>
      <c r="AG263" s="24"/>
      <c r="AH263" s="24"/>
      <c r="AI263" s="24"/>
      <c r="AJ263" s="24"/>
      <c r="AK263" s="24"/>
      <c r="AL263" s="24"/>
      <c r="AM263" s="24"/>
      <c r="AN263" s="24"/>
      <c r="AO263" s="24"/>
      <c r="AP263" s="24"/>
      <c r="AQ263" s="24"/>
    </row>
    <row r="264" spans="1:43" s="1" customFormat="1" ht="38.25">
      <c r="A264" s="220">
        <f>A253</f>
        <v>70</v>
      </c>
      <c r="B264" s="148" t="s">
        <v>377</v>
      </c>
      <c r="C264" s="471">
        <f ca="1">C253</f>
        <v>5.65</v>
      </c>
      <c r="D264" s="471">
        <f t="shared" ref="D264:V264" ca="1" si="429">D253</f>
        <v>6.4809919999999996</v>
      </c>
      <c r="E264" s="471">
        <f t="shared" ca="1" si="429"/>
        <v>5.4219999999999997</v>
      </c>
      <c r="F264" s="471">
        <f t="shared" ca="1" si="429"/>
        <v>6.3515671966931668</v>
      </c>
      <c r="G264" s="471">
        <f t="shared" ca="1" si="429"/>
        <v>6.1929999999999996</v>
      </c>
      <c r="H264" s="471">
        <f t="shared" ca="1" si="429"/>
        <v>6.0457454003227999</v>
      </c>
      <c r="I264" s="471" t="e">
        <f t="shared" ca="1" si="429"/>
        <v>#N/A</v>
      </c>
      <c r="J264" s="471" t="e">
        <f t="shared" ca="1" si="429"/>
        <v>#N/A</v>
      </c>
      <c r="K264" s="471" t="e">
        <f t="shared" ca="1" si="429"/>
        <v>#N/A</v>
      </c>
      <c r="L264" s="471" t="e">
        <f t="shared" ca="1" si="429"/>
        <v>#N/A</v>
      </c>
      <c r="M264" s="471" t="e">
        <f t="shared" ca="1" si="429"/>
        <v>#N/A</v>
      </c>
      <c r="N264" s="471" t="e">
        <f t="shared" ca="1" si="429"/>
        <v>#N/A</v>
      </c>
      <c r="O264" s="471" t="e">
        <f t="shared" ca="1" si="429"/>
        <v>#N/A</v>
      </c>
      <c r="P264" s="471" t="e">
        <f t="shared" ca="1" si="429"/>
        <v>#N/A</v>
      </c>
      <c r="Q264" s="471" t="e">
        <f t="shared" ca="1" si="429"/>
        <v>#N/A</v>
      </c>
      <c r="R264" s="471" t="e">
        <f t="shared" ca="1" si="429"/>
        <v>#N/A</v>
      </c>
      <c r="S264" s="471" t="e">
        <f t="shared" ca="1" si="429"/>
        <v>#N/A</v>
      </c>
      <c r="T264" s="471" t="e">
        <f t="shared" ca="1" si="429"/>
        <v>#N/A</v>
      </c>
      <c r="U264" s="471" t="e">
        <f t="shared" ca="1" si="429"/>
        <v>#N/A</v>
      </c>
      <c r="V264" s="471" t="e">
        <f t="shared" ca="1" si="429"/>
        <v>#N/A</v>
      </c>
      <c r="W264" s="20"/>
      <c r="X264" s="148"/>
      <c r="Y264" s="24"/>
      <c r="Z264" s="24"/>
      <c r="AA264" s="24"/>
      <c r="AB264" s="24"/>
      <c r="AC264" s="24"/>
      <c r="AD264" s="24"/>
      <c r="AE264" s="24"/>
      <c r="AF264" s="24"/>
      <c r="AG264" s="24"/>
      <c r="AH264" s="24"/>
      <c r="AI264" s="24"/>
      <c r="AJ264" s="24"/>
      <c r="AK264" s="24"/>
      <c r="AL264" s="24"/>
      <c r="AM264" s="24"/>
      <c r="AN264" s="24"/>
      <c r="AO264" s="24"/>
      <c r="AP264" s="24"/>
      <c r="AQ264" s="24"/>
    </row>
    <row r="265" spans="1:43" s="1" customFormat="1" ht="38.25">
      <c r="A265" s="476">
        <v>76</v>
      </c>
      <c r="B265" s="477" t="s">
        <v>753</v>
      </c>
      <c r="C265" s="24">
        <f ca="1">IF(ISNUMBER(OFFSET(INDIRECT("'"&amp;'DATA for charts'!C$5&amp;"'!$i1"),$A265-1,0)),OFFSET(INDIRECT("'"&amp;'DATA for charts'!C$5&amp;"'!$i1"),$A265-1,0),NA())</f>
        <v>3.343</v>
      </c>
      <c r="D265" s="24">
        <f ca="1">IF(ISNUMBER(OFFSET(INDIRECT("'"&amp;'DATA for charts'!D$5&amp;"'!$i1"),$A265-1,0)),OFFSET(INDIRECT("'"&amp;'DATA for charts'!D$5&amp;"'!$i1"),$A265-1,0),NA())</f>
        <v>3.933001</v>
      </c>
      <c r="E265" s="24">
        <f ca="1">IF(ISNUMBER(OFFSET(INDIRECT("'"&amp;'DATA for charts'!E$5&amp;"'!$i1"),$A265-1,0)),OFFSET(INDIRECT("'"&amp;'DATA for charts'!E$5&amp;"'!$i1"),$A265-1,0),NA())</f>
        <v>3.355</v>
      </c>
      <c r="F265" s="24">
        <f ca="1">IF(ISNUMBER(OFFSET(INDIRECT("'"&amp;'DATA for charts'!F$5&amp;"'!$i1"),$A265-1,0)),OFFSET(INDIRECT("'"&amp;'DATA for charts'!F$5&amp;"'!$i1"),$A265-1,0),NA())</f>
        <v>3.7703386584635834</v>
      </c>
      <c r="G265" s="24">
        <f ca="1">IF(ISNUMBER(OFFSET(INDIRECT("'"&amp;'DATA for charts'!G$5&amp;"'!$i1"),$A265-1,0)),OFFSET(INDIRECT("'"&amp;'DATA for charts'!G$5&amp;"'!$i1"),$A265-1,0),NA())</f>
        <v>3.53</v>
      </c>
      <c r="H265" s="24">
        <f ca="1">IF(ISNUMBER(OFFSET(INDIRECT("'"&amp;'DATA for charts'!H$5&amp;"'!$i1"),$A265-1,0)),OFFSET(INDIRECT("'"&amp;'DATA for charts'!H$5&amp;"'!$i1"),$A265-1,0),NA())</f>
        <v>3.4574018690321102</v>
      </c>
      <c r="I265" s="24" t="e">
        <f ca="1">IF(ISNUMBER(OFFSET(INDIRECT("'"&amp;'DATA for charts'!I$5&amp;"'!$i1"),$A265-1,0)),OFFSET(INDIRECT("'"&amp;'DATA for charts'!I$5&amp;"'!$i1"),$A265-1,0),NA())</f>
        <v>#N/A</v>
      </c>
      <c r="J265" s="24" t="e">
        <f ca="1">IF(ISNUMBER(OFFSET(INDIRECT("'"&amp;'DATA for charts'!J$5&amp;"'!$i1"),$A265-1,0)),OFFSET(INDIRECT("'"&amp;'DATA for charts'!J$5&amp;"'!$i1"),$A265-1,0),NA())</f>
        <v>#N/A</v>
      </c>
      <c r="K265" s="24" t="e">
        <f ca="1">IF(ISNUMBER(OFFSET(INDIRECT("'"&amp;'DATA for charts'!K$5&amp;"'!$i1"),$A265-1,0)),OFFSET(INDIRECT("'"&amp;'DATA for charts'!K$5&amp;"'!$i1"),$A265-1,0),NA())</f>
        <v>#N/A</v>
      </c>
      <c r="L265" s="24" t="e">
        <f ca="1">IF(ISNUMBER(OFFSET(INDIRECT("'"&amp;'DATA for charts'!L$5&amp;"'!$i1"),$A265-1,0)),OFFSET(INDIRECT("'"&amp;'DATA for charts'!L$5&amp;"'!$i1"),$A265-1,0),NA())</f>
        <v>#N/A</v>
      </c>
      <c r="M265" s="24" t="e">
        <f ca="1">IF(ISNUMBER(OFFSET(INDIRECT("'"&amp;'DATA for charts'!M$5&amp;"'!$i1"),$A265-1,0)),OFFSET(INDIRECT("'"&amp;'DATA for charts'!M$5&amp;"'!$i1"),$A265-1,0),NA())</f>
        <v>#N/A</v>
      </c>
      <c r="N265" s="24" t="e">
        <f ca="1">IF(ISNUMBER(OFFSET(INDIRECT("'"&amp;'DATA for charts'!N$5&amp;"'!$i1"),$A265-1,0)),OFFSET(INDIRECT("'"&amp;'DATA for charts'!N$5&amp;"'!$i1"),$A265-1,0),NA())</f>
        <v>#N/A</v>
      </c>
      <c r="O265" s="24" t="e">
        <f ca="1">IF(ISNUMBER(OFFSET(INDIRECT("'"&amp;'DATA for charts'!O$5&amp;"'!$i1"),$A265-1,0)),OFFSET(INDIRECT("'"&amp;'DATA for charts'!O$5&amp;"'!$i1"),$A265-1,0),NA())</f>
        <v>#N/A</v>
      </c>
      <c r="P265" s="24" t="e">
        <f ca="1">IF(ISNUMBER(OFFSET(INDIRECT("'"&amp;'DATA for charts'!P$5&amp;"'!$i1"),$A265-1,0)),OFFSET(INDIRECT("'"&amp;'DATA for charts'!P$5&amp;"'!$i1"),$A265-1,0),NA())</f>
        <v>#N/A</v>
      </c>
      <c r="Q265" s="24" t="e">
        <f ca="1">IF(ISNUMBER(OFFSET(INDIRECT("'"&amp;'DATA for charts'!Q$5&amp;"'!$i1"),$A265-1,0)),OFFSET(INDIRECT("'"&amp;'DATA for charts'!Q$5&amp;"'!$i1"),$A265-1,0),NA())</f>
        <v>#N/A</v>
      </c>
      <c r="R265" s="24" t="e">
        <f ca="1">IF(ISNUMBER(OFFSET(INDIRECT("'"&amp;'DATA for charts'!R$5&amp;"'!$i1"),$A265-1,0)),OFFSET(INDIRECT("'"&amp;'DATA for charts'!R$5&amp;"'!$i1"),$A265-1,0),NA())</f>
        <v>#N/A</v>
      </c>
      <c r="S265" s="24" t="e">
        <f ca="1">IF(ISNUMBER(OFFSET(INDIRECT("'"&amp;'DATA for charts'!S$5&amp;"'!$i1"),$A265-1,0)),OFFSET(INDIRECT("'"&amp;'DATA for charts'!S$5&amp;"'!$i1"),$A265-1,0),NA())</f>
        <v>#N/A</v>
      </c>
      <c r="T265" s="22" t="e">
        <f t="shared" ref="T265:T273" ca="1" si="430">MIN(C265:J265)</f>
        <v>#N/A</v>
      </c>
      <c r="U265" s="22" t="e">
        <f t="shared" ref="U265:U273" ca="1" si="431">MAX(C265:J265)</f>
        <v>#N/A</v>
      </c>
      <c r="V265" s="22" t="e">
        <f t="shared" ref="V265:V273" ca="1" si="432">AVERAGE(C265:J265)</f>
        <v>#N/A</v>
      </c>
      <c r="W265" s="20"/>
      <c r="X265" s="148"/>
      <c r="Y265" s="24"/>
      <c r="Z265" s="24"/>
      <c r="AA265" s="24"/>
      <c r="AB265" s="24"/>
      <c r="AC265" s="24"/>
      <c r="AD265" s="24"/>
      <c r="AE265" s="24"/>
      <c r="AF265" s="24"/>
      <c r="AG265" s="24"/>
      <c r="AH265" s="24"/>
      <c r="AI265" s="24"/>
      <c r="AJ265" s="24"/>
      <c r="AK265" s="24"/>
      <c r="AL265" s="24"/>
      <c r="AM265" s="24"/>
      <c r="AN265" s="24"/>
      <c r="AO265" s="24"/>
      <c r="AP265" s="24"/>
      <c r="AQ265" s="24"/>
    </row>
    <row r="266" spans="1:43" s="1" customFormat="1" ht="38.25">
      <c r="A266" s="476">
        <f>A265+1</f>
        <v>77</v>
      </c>
      <c r="B266" s="477" t="s">
        <v>754</v>
      </c>
      <c r="C266" s="24">
        <f ca="1">IF(ISNUMBER(OFFSET(INDIRECT("'"&amp;'DATA for charts'!C$5&amp;"'!$i1"),$A266-1,0)),OFFSET(INDIRECT("'"&amp;'DATA for charts'!C$5&amp;"'!$i1"),$A266-1,0),NA())</f>
        <v>6.2169999999999996</v>
      </c>
      <c r="D266" s="24">
        <f ca="1">IF(ISNUMBER(OFFSET(INDIRECT("'"&amp;'DATA for charts'!D$5&amp;"'!$i1"),$A266-1,0)),OFFSET(INDIRECT("'"&amp;'DATA for charts'!D$5&amp;"'!$i1"),$A266-1,0),NA())</f>
        <v>6.9253120000000008</v>
      </c>
      <c r="E266" s="24">
        <f ca="1">IF(ISNUMBER(OFFSET(INDIRECT("'"&amp;'DATA for charts'!E$5&amp;"'!$i1"),$A266-1,0)),OFFSET(INDIRECT("'"&amp;'DATA for charts'!E$5&amp;"'!$i1"),$A266-1,0),NA())</f>
        <v>5.8390000000000004</v>
      </c>
      <c r="F266" s="24">
        <f ca="1">IF(ISNUMBER(OFFSET(INDIRECT("'"&amp;'DATA for charts'!F$5&amp;"'!$i1"),$A266-1,0)),OFFSET(INDIRECT("'"&amp;'DATA for charts'!F$5&amp;"'!$i1"),$A266-1,0),NA())</f>
        <v>6.8061950039561392</v>
      </c>
      <c r="G266" s="24">
        <f ca="1">IF(ISNUMBER(OFFSET(INDIRECT("'"&amp;'DATA for charts'!G$5&amp;"'!$i1"),$A266-1,0)),OFFSET(INDIRECT("'"&amp;'DATA for charts'!G$5&amp;"'!$i1"),$A266-1,0),NA())</f>
        <v>6.4820000000000002</v>
      </c>
      <c r="H266" s="24">
        <f ca="1">IF(ISNUMBER(OFFSET(INDIRECT("'"&amp;'DATA for charts'!H$5&amp;"'!$i1"),$A266-1,0)),OFFSET(INDIRECT("'"&amp;'DATA for charts'!H$5&amp;"'!$i1"),$A266-1,0),NA())</f>
        <v>6.40130605061848</v>
      </c>
      <c r="I266" s="24" t="e">
        <f ca="1">IF(ISNUMBER(OFFSET(INDIRECT("'"&amp;'DATA for charts'!I$5&amp;"'!$i1"),$A266-1,0)),OFFSET(INDIRECT("'"&amp;'DATA for charts'!I$5&amp;"'!$i1"),$A266-1,0),NA())</f>
        <v>#N/A</v>
      </c>
      <c r="J266" s="24" t="e">
        <f ca="1">IF(ISNUMBER(OFFSET(INDIRECT("'"&amp;'DATA for charts'!J$5&amp;"'!$i1"),$A266-1,0)),OFFSET(INDIRECT("'"&amp;'DATA for charts'!J$5&amp;"'!$i1"),$A266-1,0),NA())</f>
        <v>#N/A</v>
      </c>
      <c r="K266" s="24" t="e">
        <f ca="1">IF(ISNUMBER(OFFSET(INDIRECT("'"&amp;'DATA for charts'!K$5&amp;"'!$i1"),$A266-1,0)),OFFSET(INDIRECT("'"&amp;'DATA for charts'!K$5&amp;"'!$i1"),$A266-1,0),NA())</f>
        <v>#N/A</v>
      </c>
      <c r="L266" s="24" t="e">
        <f ca="1">IF(ISNUMBER(OFFSET(INDIRECT("'"&amp;'DATA for charts'!L$5&amp;"'!$i1"),$A266-1,0)),OFFSET(INDIRECT("'"&amp;'DATA for charts'!L$5&amp;"'!$i1"),$A266-1,0),NA())</f>
        <v>#N/A</v>
      </c>
      <c r="M266" s="24" t="e">
        <f ca="1">IF(ISNUMBER(OFFSET(INDIRECT("'"&amp;'DATA for charts'!M$5&amp;"'!$i1"),$A266-1,0)),OFFSET(INDIRECT("'"&amp;'DATA for charts'!M$5&amp;"'!$i1"),$A266-1,0),NA())</f>
        <v>#N/A</v>
      </c>
      <c r="N266" s="24" t="e">
        <f ca="1">IF(ISNUMBER(OFFSET(INDIRECT("'"&amp;'DATA for charts'!N$5&amp;"'!$i1"),$A266-1,0)),OFFSET(INDIRECT("'"&amp;'DATA for charts'!N$5&amp;"'!$i1"),$A266-1,0),NA())</f>
        <v>#N/A</v>
      </c>
      <c r="O266" s="24" t="e">
        <f ca="1">IF(ISNUMBER(OFFSET(INDIRECT("'"&amp;'DATA for charts'!O$5&amp;"'!$i1"),$A266-1,0)),OFFSET(INDIRECT("'"&amp;'DATA for charts'!O$5&amp;"'!$i1"),$A266-1,0),NA())</f>
        <v>#N/A</v>
      </c>
      <c r="P266" s="24" t="e">
        <f ca="1">IF(ISNUMBER(OFFSET(INDIRECT("'"&amp;'DATA for charts'!P$5&amp;"'!$i1"),$A266-1,0)),OFFSET(INDIRECT("'"&amp;'DATA for charts'!P$5&amp;"'!$i1"),$A266-1,0),NA())</f>
        <v>#N/A</v>
      </c>
      <c r="Q266" s="24" t="e">
        <f ca="1">IF(ISNUMBER(OFFSET(INDIRECT("'"&amp;'DATA for charts'!Q$5&amp;"'!$i1"),$A266-1,0)),OFFSET(INDIRECT("'"&amp;'DATA for charts'!Q$5&amp;"'!$i1"),$A266-1,0),NA())</f>
        <v>#N/A</v>
      </c>
      <c r="R266" s="24" t="e">
        <f ca="1">IF(ISNUMBER(OFFSET(INDIRECT("'"&amp;'DATA for charts'!R$5&amp;"'!$i1"),$A266-1,0)),OFFSET(INDIRECT("'"&amp;'DATA for charts'!R$5&amp;"'!$i1"),$A266-1,0),NA())</f>
        <v>#N/A</v>
      </c>
      <c r="S266" s="24" t="e">
        <f ca="1">IF(ISNUMBER(OFFSET(INDIRECT("'"&amp;'DATA for charts'!S$5&amp;"'!$i1"),$A266-1,0)),OFFSET(INDIRECT("'"&amp;'DATA for charts'!S$5&amp;"'!$i1"),$A266-1,0),NA())</f>
        <v>#N/A</v>
      </c>
      <c r="T266" s="22" t="e">
        <f t="shared" ca="1" si="430"/>
        <v>#N/A</v>
      </c>
      <c r="U266" s="22" t="e">
        <f t="shared" ca="1" si="431"/>
        <v>#N/A</v>
      </c>
      <c r="V266" s="22" t="e">
        <f t="shared" ca="1" si="432"/>
        <v>#N/A</v>
      </c>
      <c r="W266" s="20"/>
      <c r="X266" s="148"/>
      <c r="Y266" s="24"/>
      <c r="Z266" s="24"/>
      <c r="AA266" s="24"/>
      <c r="AB266" s="24"/>
      <c r="AC266" s="24"/>
      <c r="AD266" s="24"/>
      <c r="AE266" s="24"/>
      <c r="AF266" s="24"/>
      <c r="AG266" s="24"/>
      <c r="AH266" s="24"/>
      <c r="AI266" s="24"/>
      <c r="AJ266" s="24"/>
      <c r="AK266" s="24"/>
      <c r="AL266" s="24"/>
      <c r="AM266" s="24"/>
      <c r="AN266" s="24"/>
      <c r="AO266" s="24"/>
      <c r="AP266" s="24"/>
      <c r="AQ266" s="24"/>
    </row>
    <row r="267" spans="1:43" s="1" customFormat="1" ht="51">
      <c r="A267" s="476">
        <f>A266+1</f>
        <v>78</v>
      </c>
      <c r="B267" s="477" t="s">
        <v>755</v>
      </c>
      <c r="C267" s="24">
        <f ca="1">IF(ISNUMBER(OFFSET(INDIRECT("'"&amp;'DATA for charts'!C$5&amp;"'!$i1"),$A267-1,0)),OFFSET(INDIRECT("'"&amp;'DATA for charts'!C$5&amp;"'!$i1"),$A267-1,0),NA())</f>
        <v>5.7610000000000001</v>
      </c>
      <c r="D267" s="24">
        <f ca="1">IF(ISNUMBER(OFFSET(INDIRECT("'"&amp;'DATA for charts'!D$5&amp;"'!$i1"),$A267-1,0)),OFFSET(INDIRECT("'"&amp;'DATA for charts'!D$5&amp;"'!$i1"),$A267-1,0),NA())</f>
        <v>7.0512579999999989</v>
      </c>
      <c r="E267" s="24">
        <f ca="1">IF(ISNUMBER(OFFSET(INDIRECT("'"&amp;'DATA for charts'!E$5&amp;"'!$i1"),$A267-1,0)),OFFSET(INDIRECT("'"&amp;'DATA for charts'!E$5&amp;"'!$i1"),$A267-1,0),NA())</f>
        <v>5.8609999999999998</v>
      </c>
      <c r="F267" s="24">
        <f ca="1">IF(ISNUMBER(OFFSET(INDIRECT("'"&amp;'DATA for charts'!F$5&amp;"'!$i1"),$A267-1,0)),OFFSET(INDIRECT("'"&amp;'DATA for charts'!F$5&amp;"'!$i1"),$A267-1,0),NA())</f>
        <v>6.7702237039140831</v>
      </c>
      <c r="G267" s="24">
        <f ca="1">IF(ISNUMBER(OFFSET(INDIRECT("'"&amp;'DATA for charts'!G$5&amp;"'!$i1"),$A267-1,0)),OFFSET(INDIRECT("'"&amp;'DATA for charts'!G$5&amp;"'!$i1"),$A267-1,0),NA())</f>
        <v>6.6760000000000002</v>
      </c>
      <c r="H267" s="24">
        <f ca="1">IF(ISNUMBER(OFFSET(INDIRECT("'"&amp;'DATA for charts'!H$5&amp;"'!$i1"),$A267-1,0)),OFFSET(INDIRECT("'"&amp;'DATA for charts'!H$5&amp;"'!$i1"),$A267-1,0),NA())</f>
        <v>6.5566018422444596</v>
      </c>
      <c r="I267" s="24" t="e">
        <f ca="1">IF(ISNUMBER(OFFSET(INDIRECT("'"&amp;'DATA for charts'!I$5&amp;"'!$i1"),$A267-1,0)),OFFSET(INDIRECT("'"&amp;'DATA for charts'!I$5&amp;"'!$i1"),$A267-1,0),NA())</f>
        <v>#N/A</v>
      </c>
      <c r="J267" s="24" t="e">
        <f ca="1">IF(ISNUMBER(OFFSET(INDIRECT("'"&amp;'DATA for charts'!J$5&amp;"'!$i1"),$A267-1,0)),OFFSET(INDIRECT("'"&amp;'DATA for charts'!J$5&amp;"'!$i1"),$A267-1,0),NA())</f>
        <v>#N/A</v>
      </c>
      <c r="K267" s="24" t="e">
        <f ca="1">IF(ISNUMBER(OFFSET(INDIRECT("'"&amp;'DATA for charts'!K$5&amp;"'!$i1"),$A267-1,0)),OFFSET(INDIRECT("'"&amp;'DATA for charts'!K$5&amp;"'!$i1"),$A267-1,0),NA())</f>
        <v>#N/A</v>
      </c>
      <c r="L267" s="24" t="e">
        <f ca="1">IF(ISNUMBER(OFFSET(INDIRECT("'"&amp;'DATA for charts'!L$5&amp;"'!$i1"),$A267-1,0)),OFFSET(INDIRECT("'"&amp;'DATA for charts'!L$5&amp;"'!$i1"),$A267-1,0),NA())</f>
        <v>#N/A</v>
      </c>
      <c r="M267" s="24" t="e">
        <f ca="1">IF(ISNUMBER(OFFSET(INDIRECT("'"&amp;'DATA for charts'!M$5&amp;"'!$i1"),$A267-1,0)),OFFSET(INDIRECT("'"&amp;'DATA for charts'!M$5&amp;"'!$i1"),$A267-1,0),NA())</f>
        <v>#N/A</v>
      </c>
      <c r="N267" s="24" t="e">
        <f ca="1">IF(ISNUMBER(OFFSET(INDIRECT("'"&amp;'DATA for charts'!N$5&amp;"'!$i1"),$A267-1,0)),OFFSET(INDIRECT("'"&amp;'DATA for charts'!N$5&amp;"'!$i1"),$A267-1,0),NA())</f>
        <v>#N/A</v>
      </c>
      <c r="O267" s="24" t="e">
        <f ca="1">IF(ISNUMBER(OFFSET(INDIRECT("'"&amp;'DATA for charts'!O$5&amp;"'!$i1"),$A267-1,0)),OFFSET(INDIRECT("'"&amp;'DATA for charts'!O$5&amp;"'!$i1"),$A267-1,0),NA())</f>
        <v>#N/A</v>
      </c>
      <c r="P267" s="24" t="e">
        <f ca="1">IF(ISNUMBER(OFFSET(INDIRECT("'"&amp;'DATA for charts'!P$5&amp;"'!$i1"),$A267-1,0)),OFFSET(INDIRECT("'"&amp;'DATA for charts'!P$5&amp;"'!$i1"),$A267-1,0),NA())</f>
        <v>#N/A</v>
      </c>
      <c r="Q267" s="24" t="e">
        <f ca="1">IF(ISNUMBER(OFFSET(INDIRECT("'"&amp;'DATA for charts'!Q$5&amp;"'!$i1"),$A267-1,0)),OFFSET(INDIRECT("'"&amp;'DATA for charts'!Q$5&amp;"'!$i1"),$A267-1,0),NA())</f>
        <v>#N/A</v>
      </c>
      <c r="R267" s="24" t="e">
        <f ca="1">IF(ISNUMBER(OFFSET(INDIRECT("'"&amp;'DATA for charts'!R$5&amp;"'!$i1"),$A267-1,0)),OFFSET(INDIRECT("'"&amp;'DATA for charts'!R$5&amp;"'!$i1"),$A267-1,0),NA())</f>
        <v>#N/A</v>
      </c>
      <c r="S267" s="24" t="e">
        <f ca="1">IF(ISNUMBER(OFFSET(INDIRECT("'"&amp;'DATA for charts'!S$5&amp;"'!$i1"),$A267-1,0)),OFFSET(INDIRECT("'"&amp;'DATA for charts'!S$5&amp;"'!$i1"),$A267-1,0),NA())</f>
        <v>#N/A</v>
      </c>
      <c r="T267" s="22" t="e">
        <f t="shared" ca="1" si="430"/>
        <v>#N/A</v>
      </c>
      <c r="U267" s="22" t="e">
        <f t="shared" ca="1" si="431"/>
        <v>#N/A</v>
      </c>
      <c r="V267" s="22" t="e">
        <f t="shared" ca="1" si="432"/>
        <v>#N/A</v>
      </c>
      <c r="W267" s="20"/>
      <c r="X267" s="148"/>
      <c r="Y267" s="24"/>
      <c r="Z267" s="24"/>
      <c r="AA267" s="24"/>
      <c r="AB267" s="24"/>
      <c r="AC267" s="24"/>
      <c r="AD267" s="24"/>
      <c r="AE267" s="24"/>
      <c r="AF267" s="24"/>
      <c r="AG267" s="24"/>
      <c r="AH267" s="24"/>
      <c r="AI267" s="24"/>
      <c r="AJ267" s="24"/>
      <c r="AK267" s="24"/>
      <c r="AL267" s="24"/>
      <c r="AM267" s="24"/>
      <c r="AN267" s="24"/>
      <c r="AO267" s="24"/>
      <c r="AP267" s="24"/>
      <c r="AQ267" s="24"/>
    </row>
    <row r="268" spans="1:43" s="1" customFormat="1" ht="51">
      <c r="A268" s="476">
        <f>A267+1</f>
        <v>79</v>
      </c>
      <c r="B268" s="477" t="s">
        <v>759</v>
      </c>
      <c r="C268" s="24">
        <f ca="1">IF(ISNUMBER(OFFSET(INDIRECT("'"&amp;'DATA for charts'!C$5&amp;"'!$i1"),$A268-1,0)),OFFSET(INDIRECT("'"&amp;'DATA for charts'!C$5&amp;"'!$i1"),$A268-1,0),NA())</f>
        <v>6.3179999999999996</v>
      </c>
      <c r="D268" s="24">
        <f ca="1">IF(ISNUMBER(OFFSET(INDIRECT("'"&amp;'DATA for charts'!D$5&amp;"'!$i1"),$A268-1,0)),OFFSET(INDIRECT("'"&amp;'DATA for charts'!D$5&amp;"'!$i1"),$A268-1,0),NA())</f>
        <v>7.1594479999999994</v>
      </c>
      <c r="E268" s="24">
        <f ca="1">IF(ISNUMBER(OFFSET(INDIRECT("'"&amp;'DATA for charts'!E$5&amp;"'!$i1"),$A268-1,0)),OFFSET(INDIRECT("'"&amp;'DATA for charts'!E$5&amp;"'!$i1"),$A268-1,0),NA())</f>
        <v>6.0709999999999997</v>
      </c>
      <c r="F268" s="24">
        <f ca="1">IF(ISNUMBER(OFFSET(INDIRECT("'"&amp;'DATA for charts'!F$5&amp;"'!$i1"),$A268-1,0)),OFFSET(INDIRECT("'"&amp;'DATA for charts'!F$5&amp;"'!$i1"),$A268-1,0),NA())</f>
        <v>7.1067701858669441</v>
      </c>
      <c r="G268" s="24">
        <f ca="1">IF(ISNUMBER(OFFSET(INDIRECT("'"&amp;'DATA for charts'!G$5&amp;"'!$i1"),$A268-1,0)),OFFSET(INDIRECT("'"&amp;'DATA for charts'!G$5&amp;"'!$i1"),$A268-1,0),NA())</f>
        <v>6.9340000000000002</v>
      </c>
      <c r="H268" s="24">
        <f ca="1">IF(ISNUMBER(OFFSET(INDIRECT("'"&amp;'DATA for charts'!H$5&amp;"'!$i1"),$A268-1,0)),OFFSET(INDIRECT("'"&amp;'DATA for charts'!H$5&amp;"'!$i1"),$A268-1,0),NA())</f>
        <v>6.8674376424153598</v>
      </c>
      <c r="I268" s="24" t="e">
        <f ca="1">IF(ISNUMBER(OFFSET(INDIRECT("'"&amp;'DATA for charts'!I$5&amp;"'!$i1"),$A268-1,0)),OFFSET(INDIRECT("'"&amp;'DATA for charts'!I$5&amp;"'!$i1"),$A268-1,0),NA())</f>
        <v>#N/A</v>
      </c>
      <c r="J268" s="24" t="e">
        <f ca="1">IF(ISNUMBER(OFFSET(INDIRECT("'"&amp;'DATA for charts'!J$5&amp;"'!$i1"),$A268-1,0)),OFFSET(INDIRECT("'"&amp;'DATA for charts'!J$5&amp;"'!$i1"),$A268-1,0),NA())</f>
        <v>#N/A</v>
      </c>
      <c r="K268" s="24" t="e">
        <f ca="1">IF(ISNUMBER(OFFSET(INDIRECT("'"&amp;'DATA for charts'!K$5&amp;"'!$i1"),$A268-1,0)),OFFSET(INDIRECT("'"&amp;'DATA for charts'!K$5&amp;"'!$i1"),$A268-1,0),NA())</f>
        <v>#N/A</v>
      </c>
      <c r="L268" s="24" t="e">
        <f ca="1">IF(ISNUMBER(OFFSET(INDIRECT("'"&amp;'DATA for charts'!L$5&amp;"'!$i1"),$A268-1,0)),OFFSET(INDIRECT("'"&amp;'DATA for charts'!L$5&amp;"'!$i1"),$A268-1,0),NA())</f>
        <v>#N/A</v>
      </c>
      <c r="M268" s="24" t="e">
        <f ca="1">IF(ISNUMBER(OFFSET(INDIRECT("'"&amp;'DATA for charts'!M$5&amp;"'!$i1"),$A268-1,0)),OFFSET(INDIRECT("'"&amp;'DATA for charts'!M$5&amp;"'!$i1"),$A268-1,0),NA())</f>
        <v>#N/A</v>
      </c>
      <c r="N268" s="24" t="e">
        <f ca="1">IF(ISNUMBER(OFFSET(INDIRECT("'"&amp;'DATA for charts'!N$5&amp;"'!$i1"),$A268-1,0)),OFFSET(INDIRECT("'"&amp;'DATA for charts'!N$5&amp;"'!$i1"),$A268-1,0),NA())</f>
        <v>#N/A</v>
      </c>
      <c r="O268" s="24" t="e">
        <f ca="1">IF(ISNUMBER(OFFSET(INDIRECT("'"&amp;'DATA for charts'!O$5&amp;"'!$i1"),$A268-1,0)),OFFSET(INDIRECT("'"&amp;'DATA for charts'!O$5&amp;"'!$i1"),$A268-1,0),NA())</f>
        <v>#N/A</v>
      </c>
      <c r="P268" s="24" t="e">
        <f ca="1">IF(ISNUMBER(OFFSET(INDIRECT("'"&amp;'DATA for charts'!P$5&amp;"'!$i1"),$A268-1,0)),OFFSET(INDIRECT("'"&amp;'DATA for charts'!P$5&amp;"'!$i1"),$A268-1,0),NA())</f>
        <v>#N/A</v>
      </c>
      <c r="Q268" s="24" t="e">
        <f ca="1">IF(ISNUMBER(OFFSET(INDIRECT("'"&amp;'DATA for charts'!Q$5&amp;"'!$i1"),$A268-1,0)),OFFSET(INDIRECT("'"&amp;'DATA for charts'!Q$5&amp;"'!$i1"),$A268-1,0),NA())</f>
        <v>#N/A</v>
      </c>
      <c r="R268" s="24" t="e">
        <f ca="1">IF(ISNUMBER(OFFSET(INDIRECT("'"&amp;'DATA for charts'!R$5&amp;"'!$i1"),$A268-1,0)),OFFSET(INDIRECT("'"&amp;'DATA for charts'!R$5&amp;"'!$i1"),$A268-1,0),NA())</f>
        <v>#N/A</v>
      </c>
      <c r="S268" s="24" t="e">
        <f ca="1">IF(ISNUMBER(OFFSET(INDIRECT("'"&amp;'DATA for charts'!S$5&amp;"'!$i1"),$A268-1,0)),OFFSET(INDIRECT("'"&amp;'DATA for charts'!S$5&amp;"'!$i1"),$A268-1,0),NA())</f>
        <v>#N/A</v>
      </c>
      <c r="T268" s="22" t="e">
        <f t="shared" ca="1" si="430"/>
        <v>#N/A</v>
      </c>
      <c r="U268" s="22" t="e">
        <f t="shared" ca="1" si="431"/>
        <v>#N/A</v>
      </c>
      <c r="V268" s="22" t="e">
        <f t="shared" ca="1" si="432"/>
        <v>#N/A</v>
      </c>
      <c r="W268" s="20"/>
      <c r="X268" s="148"/>
      <c r="Y268" s="24"/>
      <c r="Z268" s="24"/>
      <c r="AA268" s="24"/>
      <c r="AB268" s="24"/>
      <c r="AC268" s="24"/>
      <c r="AD268" s="24"/>
      <c r="AE268" s="24"/>
      <c r="AF268" s="24"/>
      <c r="AG268" s="24"/>
      <c r="AH268" s="24"/>
      <c r="AI268" s="24"/>
      <c r="AJ268" s="24"/>
      <c r="AK268" s="24"/>
      <c r="AL268" s="24"/>
      <c r="AM268" s="24"/>
      <c r="AN268" s="24"/>
      <c r="AO268" s="24"/>
      <c r="AP268" s="24"/>
      <c r="AQ268" s="24"/>
    </row>
    <row r="269" spans="1:43" s="1" customFormat="1" ht="51">
      <c r="A269" s="476">
        <f>A268+1</f>
        <v>80</v>
      </c>
      <c r="B269" s="477" t="s">
        <v>756</v>
      </c>
      <c r="C269" s="24">
        <f ca="1">IF(ISNUMBER(OFFSET(INDIRECT("'"&amp;'DATA for charts'!C$5&amp;"'!$i1"),$A269-1,0)),OFFSET(INDIRECT("'"&amp;'DATA for charts'!C$5&amp;"'!$i1"),$A269-1,0),NA())</f>
        <v>6.2320000000000002</v>
      </c>
      <c r="D269" s="24">
        <f ca="1">IF(ISNUMBER(OFFSET(INDIRECT("'"&amp;'DATA for charts'!D$5&amp;"'!$i1"),$A269-1,0)),OFFSET(INDIRECT("'"&amp;'DATA for charts'!D$5&amp;"'!$i1"),$A269-1,0),NA())</f>
        <v>7.5407349999999989</v>
      </c>
      <c r="E269" s="24">
        <f ca="1">IF(ISNUMBER(OFFSET(INDIRECT("'"&amp;'DATA for charts'!E$5&amp;"'!$i1"),$A269-1,0)),OFFSET(INDIRECT("'"&amp;'DATA for charts'!E$5&amp;"'!$i1"),$A269-1,0),NA())</f>
        <v>6.3550000000000004</v>
      </c>
      <c r="F269" s="24">
        <f ca="1">IF(ISNUMBER(OFFSET(INDIRECT("'"&amp;'DATA for charts'!F$5&amp;"'!$i1"),$A269-1,0)),OFFSET(INDIRECT("'"&amp;'DATA for charts'!F$5&amp;"'!$i1"),$A269-1,0),NA())</f>
        <v>7.3342986190285275</v>
      </c>
      <c r="G269" s="24">
        <f ca="1">IF(ISNUMBER(OFFSET(INDIRECT("'"&amp;'DATA for charts'!G$5&amp;"'!$i1"),$A269-1,0)),OFFSET(INDIRECT("'"&amp;'DATA for charts'!G$5&amp;"'!$i1"),$A269-1,0),NA())</f>
        <v>7.2389999999999999</v>
      </c>
      <c r="H269" s="24">
        <f ca="1">IF(ISNUMBER(OFFSET(INDIRECT("'"&amp;'DATA for charts'!H$5&amp;"'!$i1"),$A269-1,0)),OFFSET(INDIRECT("'"&amp;'DATA for charts'!H$5&amp;"'!$i1"),$A269-1,0),NA())</f>
        <v>7.17515462239583</v>
      </c>
      <c r="I269" s="24" t="e">
        <f ca="1">IF(ISNUMBER(OFFSET(INDIRECT("'"&amp;'DATA for charts'!I$5&amp;"'!$i1"),$A269-1,0)),OFFSET(INDIRECT("'"&amp;'DATA for charts'!I$5&amp;"'!$i1"),$A269-1,0),NA())</f>
        <v>#N/A</v>
      </c>
      <c r="J269" s="24" t="e">
        <f ca="1">IF(ISNUMBER(OFFSET(INDIRECT("'"&amp;'DATA for charts'!J$5&amp;"'!$i1"),$A269-1,0)),OFFSET(INDIRECT("'"&amp;'DATA for charts'!J$5&amp;"'!$i1"),$A269-1,0),NA())</f>
        <v>#N/A</v>
      </c>
      <c r="K269" s="24" t="e">
        <f ca="1">IF(ISNUMBER(OFFSET(INDIRECT("'"&amp;'DATA for charts'!K$5&amp;"'!$i1"),$A269-1,0)),OFFSET(INDIRECT("'"&amp;'DATA for charts'!K$5&amp;"'!$i1"),$A269-1,0),NA())</f>
        <v>#N/A</v>
      </c>
      <c r="L269" s="24" t="e">
        <f ca="1">IF(ISNUMBER(OFFSET(INDIRECT("'"&amp;'DATA for charts'!L$5&amp;"'!$i1"),$A269-1,0)),OFFSET(INDIRECT("'"&amp;'DATA for charts'!L$5&amp;"'!$i1"),$A269-1,0),NA())</f>
        <v>#N/A</v>
      </c>
      <c r="M269" s="24" t="e">
        <f ca="1">IF(ISNUMBER(OFFSET(INDIRECT("'"&amp;'DATA for charts'!M$5&amp;"'!$i1"),$A269-1,0)),OFFSET(INDIRECT("'"&amp;'DATA for charts'!M$5&amp;"'!$i1"),$A269-1,0),NA())</f>
        <v>#N/A</v>
      </c>
      <c r="N269" s="24" t="e">
        <f ca="1">IF(ISNUMBER(OFFSET(INDIRECT("'"&amp;'DATA for charts'!N$5&amp;"'!$i1"),$A269-1,0)),OFFSET(INDIRECT("'"&amp;'DATA for charts'!N$5&amp;"'!$i1"),$A269-1,0),NA())</f>
        <v>#N/A</v>
      </c>
      <c r="O269" s="24" t="e">
        <f ca="1">IF(ISNUMBER(OFFSET(INDIRECT("'"&amp;'DATA for charts'!O$5&amp;"'!$i1"),$A269-1,0)),OFFSET(INDIRECT("'"&amp;'DATA for charts'!O$5&amp;"'!$i1"),$A269-1,0),NA())</f>
        <v>#N/A</v>
      </c>
      <c r="P269" s="24" t="e">
        <f ca="1">IF(ISNUMBER(OFFSET(INDIRECT("'"&amp;'DATA for charts'!P$5&amp;"'!$i1"),$A269-1,0)),OFFSET(INDIRECT("'"&amp;'DATA for charts'!P$5&amp;"'!$i1"),$A269-1,0),NA())</f>
        <v>#N/A</v>
      </c>
      <c r="Q269" s="24" t="e">
        <f ca="1">IF(ISNUMBER(OFFSET(INDIRECT("'"&amp;'DATA for charts'!Q$5&amp;"'!$i1"),$A269-1,0)),OFFSET(INDIRECT("'"&amp;'DATA for charts'!Q$5&amp;"'!$i1"),$A269-1,0),NA())</f>
        <v>#N/A</v>
      </c>
      <c r="R269" s="24" t="e">
        <f ca="1">IF(ISNUMBER(OFFSET(INDIRECT("'"&amp;'DATA for charts'!R$5&amp;"'!$i1"),$A269-1,0)),OFFSET(INDIRECT("'"&amp;'DATA for charts'!R$5&amp;"'!$i1"),$A269-1,0),NA())</f>
        <v>#N/A</v>
      </c>
      <c r="S269" s="24" t="e">
        <f ca="1">IF(ISNUMBER(OFFSET(INDIRECT("'"&amp;'DATA for charts'!S$5&amp;"'!$i1"),$A269-1,0)),OFFSET(INDIRECT("'"&amp;'DATA for charts'!S$5&amp;"'!$i1"),$A269-1,0),NA())</f>
        <v>#N/A</v>
      </c>
      <c r="T269" s="22" t="e">
        <f t="shared" ca="1" si="430"/>
        <v>#N/A</v>
      </c>
      <c r="U269" s="22" t="e">
        <f t="shared" ca="1" si="431"/>
        <v>#N/A</v>
      </c>
      <c r="V269" s="22" t="e">
        <f t="shared" ca="1" si="432"/>
        <v>#N/A</v>
      </c>
      <c r="W269" s="20"/>
      <c r="X269" s="148"/>
      <c r="Y269" s="24"/>
      <c r="Z269" s="24"/>
      <c r="AA269" s="24"/>
      <c r="AB269" s="24"/>
      <c r="AC269" s="24"/>
      <c r="AD269" s="24"/>
      <c r="AE269" s="24"/>
      <c r="AF269" s="24"/>
      <c r="AG269" s="24"/>
      <c r="AH269" s="24"/>
      <c r="AI269" s="24"/>
      <c r="AJ269" s="24"/>
      <c r="AK269" s="24"/>
      <c r="AL269" s="24"/>
      <c r="AM269" s="24"/>
      <c r="AN269" s="24"/>
      <c r="AO269" s="24"/>
      <c r="AP269" s="24"/>
      <c r="AQ269" s="24"/>
    </row>
    <row r="270" spans="1:43" s="1" customFormat="1" ht="38.25">
      <c r="A270" s="476">
        <f>A282</f>
        <v>81</v>
      </c>
      <c r="B270" s="148" t="s">
        <v>383</v>
      </c>
      <c r="C270" s="24">
        <f ca="1">C282</f>
        <v>3.0390000000000001</v>
      </c>
      <c r="D270" s="24">
        <f t="shared" ref="D270:V270" ca="1" si="433">D282</f>
        <v>3.3764349999999999</v>
      </c>
      <c r="E270" s="24">
        <f t="shared" ca="1" si="433"/>
        <v>2.556</v>
      </c>
      <c r="F270" s="24">
        <f t="shared" ca="1" si="433"/>
        <v>3.040447251546055</v>
      </c>
      <c r="G270" s="24">
        <f t="shared" ca="1" si="433"/>
        <v>2.8959999999999999</v>
      </c>
      <c r="H270" s="24">
        <f t="shared" ca="1" si="433"/>
        <v>2.9400681135389499</v>
      </c>
      <c r="I270" s="24" t="e">
        <f t="shared" ca="1" si="433"/>
        <v>#N/A</v>
      </c>
      <c r="J270" s="24" t="e">
        <f t="shared" ca="1" si="433"/>
        <v>#N/A</v>
      </c>
      <c r="K270" s="24" t="e">
        <f t="shared" ca="1" si="433"/>
        <v>#N/A</v>
      </c>
      <c r="L270" s="24" t="e">
        <f t="shared" ca="1" si="433"/>
        <v>#N/A</v>
      </c>
      <c r="M270" s="24" t="e">
        <f t="shared" ca="1" si="433"/>
        <v>#N/A</v>
      </c>
      <c r="N270" s="24" t="e">
        <f t="shared" ca="1" si="433"/>
        <v>#N/A</v>
      </c>
      <c r="O270" s="24" t="e">
        <f t="shared" ca="1" si="433"/>
        <v>#N/A</v>
      </c>
      <c r="P270" s="24" t="e">
        <f t="shared" ca="1" si="433"/>
        <v>#N/A</v>
      </c>
      <c r="Q270" s="24" t="e">
        <f t="shared" ca="1" si="433"/>
        <v>#N/A</v>
      </c>
      <c r="R270" s="24" t="e">
        <f t="shared" ca="1" si="433"/>
        <v>#N/A</v>
      </c>
      <c r="S270" s="24" t="e">
        <f t="shared" ca="1" si="433"/>
        <v>#N/A</v>
      </c>
      <c r="T270" s="24" t="e">
        <f t="shared" ca="1" si="433"/>
        <v>#N/A</v>
      </c>
      <c r="U270" s="24" t="e">
        <f t="shared" ca="1" si="433"/>
        <v>#N/A</v>
      </c>
      <c r="V270" s="24" t="e">
        <f t="shared" ca="1" si="433"/>
        <v>#N/A</v>
      </c>
      <c r="W270" s="20"/>
      <c r="X270" s="148"/>
      <c r="Y270" s="24"/>
      <c r="Z270" s="24"/>
      <c r="AA270" s="24"/>
      <c r="AB270" s="24"/>
      <c r="AC270" s="24"/>
      <c r="AD270" s="24"/>
      <c r="AE270" s="24"/>
      <c r="AF270" s="24"/>
      <c r="AG270" s="24"/>
      <c r="AH270" s="24"/>
      <c r="AI270" s="24"/>
      <c r="AJ270" s="24"/>
      <c r="AK270" s="24"/>
      <c r="AL270" s="24"/>
      <c r="AM270" s="24"/>
      <c r="AN270" s="24"/>
      <c r="AO270" s="24"/>
      <c r="AP270" s="24"/>
      <c r="AQ270" s="24"/>
    </row>
    <row r="271" spans="1:43" s="1" customFormat="1" ht="51">
      <c r="A271" s="476">
        <v>88</v>
      </c>
      <c r="B271" s="477" t="s">
        <v>757</v>
      </c>
      <c r="C271" s="24">
        <f ca="1">IF(ISNUMBER(OFFSET(INDIRECT("'"&amp;'DATA for charts'!C$5&amp;"'!$i1"),$A271-1,0)),OFFSET(INDIRECT("'"&amp;'DATA for charts'!C$5&amp;"'!$i1"),$A271-1,0),NA())</f>
        <v>3.3839999999999999</v>
      </c>
      <c r="D271" s="24">
        <f ca="1">IF(ISNUMBER(OFFSET(INDIRECT("'"&amp;'DATA for charts'!D$5&amp;"'!$i1"),$A271-1,0)),OFFSET(INDIRECT("'"&amp;'DATA for charts'!D$5&amp;"'!$i1"),$A271-1,0),NA())</f>
        <v>3.6679979999999999</v>
      </c>
      <c r="E271" s="24">
        <f ca="1">IF(ISNUMBER(OFFSET(INDIRECT("'"&amp;'DATA for charts'!E$5&amp;"'!$i1"),$A271-1,0)),OFFSET(INDIRECT("'"&amp;'DATA for charts'!E$5&amp;"'!$i1"),$A271-1,0),NA())</f>
        <v>2.93</v>
      </c>
      <c r="F271" s="24">
        <f ca="1">IF(ISNUMBER(OFFSET(INDIRECT("'"&amp;'DATA for charts'!F$5&amp;"'!$i1"),$A271-1,0)),OFFSET(INDIRECT("'"&amp;'DATA for charts'!F$5&amp;"'!$i1"),$A271-1,0),NA())</f>
        <v>3.45012275142575</v>
      </c>
      <c r="G271" s="478">
        <f ca="1">IF(ISNUMBER(OFFSET(INDIRECT("'"&amp;'DATA for charts'!G$5&amp;"'!$i1"),$A271-1,0)),OFFSET(INDIRECT("'"&amp;'DATA for charts'!G$5&amp;"'!$i1"),$A271-1,0),NA())</f>
        <v>3.3410000000000002</v>
      </c>
      <c r="H271" s="24">
        <f ca="1">IF(ISNUMBER(OFFSET(INDIRECT("'"&amp;'DATA for charts'!H$5&amp;"'!$i1"),$A271-1,0)),OFFSET(INDIRECT("'"&amp;'DATA for charts'!H$5&amp;"'!$i1"),$A271-1,0),NA())</f>
        <v>3.3125546603732601</v>
      </c>
      <c r="I271" s="24" t="e">
        <f ca="1">IF(ISNUMBER(OFFSET(INDIRECT("'"&amp;'DATA for charts'!I$5&amp;"'!$i1"),$A271-1,0)),OFFSET(INDIRECT("'"&amp;'DATA for charts'!I$5&amp;"'!$i1"),$A271-1,0),NA())</f>
        <v>#N/A</v>
      </c>
      <c r="J271" s="24" t="e">
        <f ca="1">IF(ISNUMBER(OFFSET(INDIRECT("'"&amp;'DATA for charts'!J$5&amp;"'!$i1"),$A271-1,0)),OFFSET(INDIRECT("'"&amp;'DATA for charts'!J$5&amp;"'!$i1"),$A271-1,0),NA())</f>
        <v>#N/A</v>
      </c>
      <c r="K271" s="24" t="e">
        <f ca="1">IF(ISNUMBER(OFFSET(INDIRECT("'"&amp;'DATA for charts'!K$5&amp;"'!$i1"),$A271-1,0)),OFFSET(INDIRECT("'"&amp;'DATA for charts'!K$5&amp;"'!$i1"),$A271-1,0),NA())</f>
        <v>#N/A</v>
      </c>
      <c r="L271" s="24" t="e">
        <f ca="1">IF(ISNUMBER(OFFSET(INDIRECT("'"&amp;'DATA for charts'!L$5&amp;"'!$i1"),$A271-1,0)),OFFSET(INDIRECT("'"&amp;'DATA for charts'!L$5&amp;"'!$i1"),$A271-1,0),NA())</f>
        <v>#N/A</v>
      </c>
      <c r="M271" s="24" t="e">
        <f ca="1">IF(ISNUMBER(OFFSET(INDIRECT("'"&amp;'DATA for charts'!M$5&amp;"'!$i1"),$A271-1,0)),OFFSET(INDIRECT("'"&amp;'DATA for charts'!M$5&amp;"'!$i1"),$A271-1,0),NA())</f>
        <v>#N/A</v>
      </c>
      <c r="N271" s="24" t="e">
        <f ca="1">IF(ISNUMBER(OFFSET(INDIRECT("'"&amp;'DATA for charts'!N$5&amp;"'!$i1"),$A271-1,0)),OFFSET(INDIRECT("'"&amp;'DATA for charts'!N$5&amp;"'!$i1"),$A271-1,0),NA())</f>
        <v>#N/A</v>
      </c>
      <c r="O271" s="24" t="e">
        <f ca="1">IF(ISNUMBER(OFFSET(INDIRECT("'"&amp;'DATA for charts'!O$5&amp;"'!$i1"),$A271-1,0)),OFFSET(INDIRECT("'"&amp;'DATA for charts'!O$5&amp;"'!$i1"),$A271-1,0),NA())</f>
        <v>#N/A</v>
      </c>
      <c r="P271" s="24" t="e">
        <f ca="1">IF(ISNUMBER(OFFSET(INDIRECT("'"&amp;'DATA for charts'!P$5&amp;"'!$i1"),$A271-1,0)),OFFSET(INDIRECT("'"&amp;'DATA for charts'!P$5&amp;"'!$i1"),$A271-1,0),NA())</f>
        <v>#N/A</v>
      </c>
      <c r="Q271" s="24" t="e">
        <f ca="1">IF(ISNUMBER(OFFSET(INDIRECT("'"&amp;'DATA for charts'!Q$5&amp;"'!$i1"),$A271-1,0)),OFFSET(INDIRECT("'"&amp;'DATA for charts'!Q$5&amp;"'!$i1"),$A271-1,0),NA())</f>
        <v>#N/A</v>
      </c>
      <c r="R271" s="24" t="e">
        <f ca="1">IF(ISNUMBER(OFFSET(INDIRECT("'"&amp;'DATA for charts'!R$5&amp;"'!$i1"),$A271-1,0)),OFFSET(INDIRECT("'"&amp;'DATA for charts'!R$5&amp;"'!$i1"),$A271-1,0),NA())</f>
        <v>#N/A</v>
      </c>
      <c r="S271" s="24" t="e">
        <f ca="1">IF(ISNUMBER(OFFSET(INDIRECT("'"&amp;'DATA for charts'!S$5&amp;"'!$i1"),$A271-1,0)),OFFSET(INDIRECT("'"&amp;'DATA for charts'!S$5&amp;"'!$i1"),$A271-1,0),NA())</f>
        <v>#N/A</v>
      </c>
      <c r="T271" s="22" t="e">
        <f t="shared" ca="1" si="430"/>
        <v>#N/A</v>
      </c>
      <c r="U271" s="22" t="e">
        <f t="shared" ca="1" si="431"/>
        <v>#N/A</v>
      </c>
      <c r="V271" s="22" t="e">
        <f t="shared" ca="1" si="432"/>
        <v>#N/A</v>
      </c>
      <c r="W271" s="20"/>
      <c r="X271" s="148"/>
      <c r="Y271" s="24"/>
      <c r="Z271" s="24"/>
      <c r="AA271" s="24"/>
      <c r="AB271" s="24"/>
      <c r="AC271" s="24"/>
      <c r="AD271" s="24"/>
      <c r="AE271" s="24"/>
      <c r="AF271" s="24"/>
      <c r="AG271" s="24"/>
      <c r="AH271" s="24"/>
      <c r="AI271" s="24"/>
      <c r="AJ271" s="24"/>
      <c r="AK271" s="24"/>
      <c r="AL271" s="24"/>
      <c r="AM271" s="24"/>
      <c r="AN271" s="24"/>
      <c r="AO271" s="24"/>
      <c r="AP271" s="24"/>
      <c r="AQ271" s="24"/>
    </row>
    <row r="272" spans="1:43" s="1" customFormat="1" ht="51">
      <c r="A272" s="476">
        <f t="shared" ref="A272:A273" si="434">A271+1</f>
        <v>89</v>
      </c>
      <c r="B272" s="477" t="s">
        <v>760</v>
      </c>
      <c r="C272" s="24">
        <f ca="1">IF(ISNUMBER(OFFSET(INDIRECT("'"&amp;'DATA for charts'!C$5&amp;"'!$i1"),$A272-1,0)),OFFSET(INDIRECT("'"&amp;'DATA for charts'!C$5&amp;"'!$i1"),$A272-1,0),NA())</f>
        <v>3.9769999999999999</v>
      </c>
      <c r="D272" s="24">
        <f ca="1">IF(ISNUMBER(OFFSET(INDIRECT("'"&amp;'DATA for charts'!D$5&amp;"'!$i1"),$A272-1,0)),OFFSET(INDIRECT("'"&amp;'DATA for charts'!D$5&amp;"'!$i1"),$A272-1,0),NA())</f>
        <v>4.2252689999999991</v>
      </c>
      <c r="E272" s="24">
        <f ca="1">IF(ISNUMBER(OFFSET(INDIRECT("'"&amp;'DATA for charts'!E$5&amp;"'!$i1"),$A272-1,0)),OFFSET(INDIRECT("'"&amp;'DATA for charts'!E$5&amp;"'!$i1"),$A272-1,0),NA())</f>
        <v>3.2080000000000002</v>
      </c>
      <c r="F272" s="24">
        <f ca="1">IF(ISNUMBER(OFFSET(INDIRECT("'"&amp;'DATA for charts'!F$5&amp;"'!$i1"),$A272-1,0)),OFFSET(INDIRECT("'"&amp;'DATA for charts'!F$5&amp;"'!$i1"),$A272-1,0),NA())</f>
        <v>3.9147831651936666</v>
      </c>
      <c r="G272" s="24">
        <f ca="1">IF(ISNUMBER(OFFSET(INDIRECT("'"&amp;'DATA for charts'!G$5&amp;"'!$i1"),$A272-1,0)),OFFSET(INDIRECT("'"&amp;'DATA for charts'!G$5&amp;"'!$i1"),$A272-1,0),NA())</f>
        <v>3.7360000000000002</v>
      </c>
      <c r="H272" s="24">
        <f ca="1">IF(ISNUMBER(OFFSET(INDIRECT("'"&amp;'DATA for charts'!H$5&amp;"'!$i1"),$A272-1,0)),OFFSET(INDIRECT("'"&amp;'DATA for charts'!H$5&amp;"'!$i1"),$A272-1,0),NA())</f>
        <v>3.88470724317762</v>
      </c>
      <c r="I272" s="24" t="e">
        <f ca="1">IF(ISNUMBER(OFFSET(INDIRECT("'"&amp;'DATA for charts'!I$5&amp;"'!$i1"),$A272-1,0)),OFFSET(INDIRECT("'"&amp;'DATA for charts'!I$5&amp;"'!$i1"),$A272-1,0),NA())</f>
        <v>#N/A</v>
      </c>
      <c r="J272" s="24" t="e">
        <f ca="1">IF(ISNUMBER(OFFSET(INDIRECT("'"&amp;'DATA for charts'!J$5&amp;"'!$i1"),$A272-1,0)),OFFSET(INDIRECT("'"&amp;'DATA for charts'!J$5&amp;"'!$i1"),$A272-1,0),NA())</f>
        <v>#N/A</v>
      </c>
      <c r="K272" s="24" t="e">
        <f ca="1">IF(ISNUMBER(OFFSET(INDIRECT("'"&amp;'DATA for charts'!K$5&amp;"'!$i1"),$A272-1,0)),OFFSET(INDIRECT("'"&amp;'DATA for charts'!K$5&amp;"'!$i1"),$A272-1,0),NA())</f>
        <v>#N/A</v>
      </c>
      <c r="L272" s="24" t="e">
        <f ca="1">IF(ISNUMBER(OFFSET(INDIRECT("'"&amp;'DATA for charts'!L$5&amp;"'!$i1"),$A272-1,0)),OFFSET(INDIRECT("'"&amp;'DATA for charts'!L$5&amp;"'!$i1"),$A272-1,0),NA())</f>
        <v>#N/A</v>
      </c>
      <c r="M272" s="24" t="e">
        <f ca="1">IF(ISNUMBER(OFFSET(INDIRECT("'"&amp;'DATA for charts'!M$5&amp;"'!$i1"),$A272-1,0)),OFFSET(INDIRECT("'"&amp;'DATA for charts'!M$5&amp;"'!$i1"),$A272-1,0),NA())</f>
        <v>#N/A</v>
      </c>
      <c r="N272" s="24" t="e">
        <f ca="1">IF(ISNUMBER(OFFSET(INDIRECT("'"&amp;'DATA for charts'!N$5&amp;"'!$i1"),$A272-1,0)),OFFSET(INDIRECT("'"&amp;'DATA for charts'!N$5&amp;"'!$i1"),$A272-1,0),NA())</f>
        <v>#N/A</v>
      </c>
      <c r="O272" s="24" t="e">
        <f ca="1">IF(ISNUMBER(OFFSET(INDIRECT("'"&amp;'DATA for charts'!O$5&amp;"'!$i1"),$A272-1,0)),OFFSET(INDIRECT("'"&amp;'DATA for charts'!O$5&amp;"'!$i1"),$A272-1,0),NA())</f>
        <v>#N/A</v>
      </c>
      <c r="P272" s="24" t="e">
        <f ca="1">IF(ISNUMBER(OFFSET(INDIRECT("'"&amp;'DATA for charts'!P$5&amp;"'!$i1"),$A272-1,0)),OFFSET(INDIRECT("'"&amp;'DATA for charts'!P$5&amp;"'!$i1"),$A272-1,0),NA())</f>
        <v>#N/A</v>
      </c>
      <c r="Q272" s="24" t="e">
        <f ca="1">IF(ISNUMBER(OFFSET(INDIRECT("'"&amp;'DATA for charts'!Q$5&amp;"'!$i1"),$A272-1,0)),OFFSET(INDIRECT("'"&amp;'DATA for charts'!Q$5&amp;"'!$i1"),$A272-1,0),NA())</f>
        <v>#N/A</v>
      </c>
      <c r="R272" s="24" t="e">
        <f ca="1">IF(ISNUMBER(OFFSET(INDIRECT("'"&amp;'DATA for charts'!R$5&amp;"'!$i1"),$A272-1,0)),OFFSET(INDIRECT("'"&amp;'DATA for charts'!R$5&amp;"'!$i1"),$A272-1,0),NA())</f>
        <v>#N/A</v>
      </c>
      <c r="S272" s="24" t="e">
        <f ca="1">IF(ISNUMBER(OFFSET(INDIRECT("'"&amp;'DATA for charts'!S$5&amp;"'!$i1"),$A272-1,0)),OFFSET(INDIRECT("'"&amp;'DATA for charts'!S$5&amp;"'!$i1"),$A272-1,0),NA())</f>
        <v>#N/A</v>
      </c>
      <c r="T272" s="22" t="e">
        <f t="shared" ca="1" si="430"/>
        <v>#N/A</v>
      </c>
      <c r="U272" s="22" t="e">
        <f t="shared" ca="1" si="431"/>
        <v>#N/A</v>
      </c>
      <c r="V272" s="22" t="e">
        <f t="shared" ca="1" si="432"/>
        <v>#N/A</v>
      </c>
      <c r="W272" s="20"/>
    </row>
    <row r="273" spans="1:43" s="1" customFormat="1" ht="51">
      <c r="A273" s="476">
        <f t="shared" si="434"/>
        <v>90</v>
      </c>
      <c r="B273" s="477" t="s">
        <v>758</v>
      </c>
      <c r="C273" s="24">
        <f ca="1">IF(ISNUMBER(OFFSET(INDIRECT("'"&amp;'DATA for charts'!C$5&amp;"'!$i1"),$A273-1,0)),OFFSET(INDIRECT("'"&amp;'DATA for charts'!C$5&amp;"'!$i1"),$A273-1,0),NA())</f>
        <v>4.1289999999999996</v>
      </c>
      <c r="D273" s="24">
        <f ca="1">IF(ISNUMBER(OFFSET(INDIRECT("'"&amp;'DATA for charts'!D$5&amp;"'!$i1"),$A273-1,0)),OFFSET(INDIRECT("'"&amp;'DATA for charts'!D$5&amp;"'!$i1"),$A273-1,0),NA())</f>
        <v>4.2237870000000006</v>
      </c>
      <c r="E273" s="24">
        <f ca="1">IF(ISNUMBER(OFFSET(INDIRECT("'"&amp;'DATA for charts'!E$5&amp;"'!$i1"),$A273-1,0)),OFFSET(INDIRECT("'"&amp;'DATA for charts'!E$5&amp;"'!$i1"),$A273-1,0),NA())</f>
        <v>3.3149999999999999</v>
      </c>
      <c r="F273" s="24">
        <f ca="1">IF(ISNUMBER(OFFSET(INDIRECT("'"&amp;'DATA for charts'!F$5&amp;"'!$i1"),$A273-1,0)),OFFSET(INDIRECT("'"&amp;'DATA for charts'!F$5&amp;"'!$i1"),$A273-1,0),NA())</f>
        <v>4.1774468440423611</v>
      </c>
      <c r="G273" s="24">
        <f ca="1">IF(ISNUMBER(OFFSET(INDIRECT("'"&amp;'DATA for charts'!G$5&amp;"'!$i1"),$A273-1,0)),OFFSET(INDIRECT("'"&amp;'DATA for charts'!G$5&amp;"'!$i1"),$A273-1,0),NA())</f>
        <v>3.9540000000000002</v>
      </c>
      <c r="H273" s="24">
        <f ca="1">IF(ISNUMBER(OFFSET(INDIRECT("'"&amp;'DATA for charts'!H$5&amp;"'!$i1"),$A273-1,0)),OFFSET(INDIRECT("'"&amp;'DATA for charts'!H$5&amp;"'!$i1"),$A273-1,0),NA())</f>
        <v>4.1149119144015804</v>
      </c>
      <c r="I273" s="24" t="e">
        <f ca="1">IF(ISNUMBER(OFFSET(INDIRECT("'"&amp;'DATA for charts'!I$5&amp;"'!$i1"),$A273-1,0)),OFFSET(INDIRECT("'"&amp;'DATA for charts'!I$5&amp;"'!$i1"),$A273-1,0),NA())</f>
        <v>#N/A</v>
      </c>
      <c r="J273" s="24" t="e">
        <f ca="1">IF(ISNUMBER(OFFSET(INDIRECT("'"&amp;'DATA for charts'!J$5&amp;"'!$i1"),$A273-1,0)),OFFSET(INDIRECT("'"&amp;'DATA for charts'!J$5&amp;"'!$i1"),$A273-1,0),NA())</f>
        <v>#N/A</v>
      </c>
      <c r="K273" s="24" t="e">
        <f ca="1">IF(ISNUMBER(OFFSET(INDIRECT("'"&amp;'DATA for charts'!K$5&amp;"'!$i1"),$A273-1,0)),OFFSET(INDIRECT("'"&amp;'DATA for charts'!K$5&amp;"'!$i1"),$A273-1,0),NA())</f>
        <v>#N/A</v>
      </c>
      <c r="L273" s="24" t="e">
        <f ca="1">IF(ISNUMBER(OFFSET(INDIRECT("'"&amp;'DATA for charts'!L$5&amp;"'!$i1"),$A273-1,0)),OFFSET(INDIRECT("'"&amp;'DATA for charts'!L$5&amp;"'!$i1"),$A273-1,0),NA())</f>
        <v>#N/A</v>
      </c>
      <c r="M273" s="24" t="e">
        <f ca="1">IF(ISNUMBER(OFFSET(INDIRECT("'"&amp;'DATA for charts'!M$5&amp;"'!$i1"),$A273-1,0)),OFFSET(INDIRECT("'"&amp;'DATA for charts'!M$5&amp;"'!$i1"),$A273-1,0),NA())</f>
        <v>#N/A</v>
      </c>
      <c r="N273" s="24" t="e">
        <f ca="1">IF(ISNUMBER(OFFSET(INDIRECT("'"&amp;'DATA for charts'!N$5&amp;"'!$i1"),$A273-1,0)),OFFSET(INDIRECT("'"&amp;'DATA for charts'!N$5&amp;"'!$i1"),$A273-1,0),NA())</f>
        <v>#N/A</v>
      </c>
      <c r="O273" s="24" t="e">
        <f ca="1">IF(ISNUMBER(OFFSET(INDIRECT("'"&amp;'DATA for charts'!O$5&amp;"'!$i1"),$A273-1,0)),OFFSET(INDIRECT("'"&amp;'DATA for charts'!O$5&amp;"'!$i1"),$A273-1,0),NA())</f>
        <v>#N/A</v>
      </c>
      <c r="P273" s="24" t="e">
        <f ca="1">IF(ISNUMBER(OFFSET(INDIRECT("'"&amp;'DATA for charts'!P$5&amp;"'!$i1"),$A273-1,0)),OFFSET(INDIRECT("'"&amp;'DATA for charts'!P$5&amp;"'!$i1"),$A273-1,0),NA())</f>
        <v>#N/A</v>
      </c>
      <c r="Q273" s="24" t="e">
        <f ca="1">IF(ISNUMBER(OFFSET(INDIRECT("'"&amp;'DATA for charts'!Q$5&amp;"'!$i1"),$A273-1,0)),OFFSET(INDIRECT("'"&amp;'DATA for charts'!Q$5&amp;"'!$i1"),$A273-1,0),NA())</f>
        <v>#N/A</v>
      </c>
      <c r="R273" s="24" t="e">
        <f ca="1">IF(ISNUMBER(OFFSET(INDIRECT("'"&amp;'DATA for charts'!R$5&amp;"'!$i1"),$A273-1,0)),OFFSET(INDIRECT("'"&amp;'DATA for charts'!R$5&amp;"'!$i1"),$A273-1,0),NA())</f>
        <v>#N/A</v>
      </c>
      <c r="S273" s="24" t="e">
        <f ca="1">IF(ISNUMBER(OFFSET(INDIRECT("'"&amp;'DATA for charts'!S$5&amp;"'!$i1"),$A273-1,0)),OFFSET(INDIRECT("'"&amp;'DATA for charts'!S$5&amp;"'!$i1"),$A273-1,0),NA())</f>
        <v>#N/A</v>
      </c>
      <c r="T273" s="22" t="e">
        <f t="shared" ca="1" si="430"/>
        <v>#N/A</v>
      </c>
      <c r="U273" s="22" t="e">
        <f t="shared" ca="1" si="431"/>
        <v>#N/A</v>
      </c>
      <c r="V273" s="22" t="e">
        <f t="shared" ca="1" si="432"/>
        <v>#N/A</v>
      </c>
      <c r="W273" s="20"/>
      <c r="Y273" s="20"/>
      <c r="Z273" s="20"/>
      <c r="AA273" s="20"/>
      <c r="AB273" s="20"/>
      <c r="AC273" s="20"/>
      <c r="AD273" s="20"/>
      <c r="AE273" s="20"/>
      <c r="AF273" s="20"/>
      <c r="AG273" s="20"/>
      <c r="AH273" s="20"/>
      <c r="AI273" s="20"/>
      <c r="AJ273" s="20"/>
      <c r="AK273" s="20"/>
      <c r="AL273" s="20"/>
      <c r="AM273" s="20"/>
      <c r="AN273" s="20"/>
      <c r="AO273" s="20"/>
      <c r="AP273" s="20"/>
      <c r="AQ273" s="20"/>
    </row>
    <row r="274" spans="1:43" s="1" customFormat="1">
      <c r="A274" s="476"/>
      <c r="B274" s="477"/>
      <c r="C274" s="24"/>
      <c r="D274" s="24"/>
      <c r="E274" s="24"/>
      <c r="F274" s="24"/>
      <c r="G274" s="24"/>
      <c r="H274" s="24"/>
      <c r="I274" s="24"/>
      <c r="J274" s="24"/>
      <c r="K274" s="24"/>
      <c r="L274" s="24"/>
      <c r="M274" s="24"/>
      <c r="N274" s="24"/>
      <c r="O274" s="24"/>
      <c r="P274" s="24"/>
      <c r="Q274" s="24"/>
      <c r="R274" s="24"/>
      <c r="S274" s="24"/>
      <c r="T274" s="22"/>
      <c r="U274" s="22"/>
      <c r="V274" s="22"/>
      <c r="W274" s="20"/>
      <c r="X274" s="149" t="s">
        <v>46</v>
      </c>
      <c r="Y274" s="20"/>
      <c r="Z274" s="20"/>
      <c r="AA274" s="20"/>
      <c r="AB274" s="20"/>
      <c r="AC274" s="20"/>
      <c r="AD274" s="20"/>
      <c r="AE274" s="20"/>
      <c r="AF274" s="20"/>
      <c r="AG274" s="20"/>
      <c r="AH274" s="20"/>
      <c r="AI274" s="20"/>
      <c r="AJ274" s="20"/>
      <c r="AK274" s="20"/>
      <c r="AL274" s="20"/>
      <c r="AM274" s="20"/>
      <c r="AN274" s="20"/>
      <c r="AO274" s="20"/>
      <c r="AP274" s="20"/>
      <c r="AQ274" s="20"/>
    </row>
    <row r="275" spans="1:43" s="1" customFormat="1">
      <c r="A275" s="220"/>
      <c r="B275" s="148"/>
      <c r="C275" s="24"/>
      <c r="D275" s="24"/>
      <c r="E275" s="24"/>
      <c r="F275" s="24"/>
      <c r="G275" s="24"/>
      <c r="H275" s="24"/>
      <c r="I275" s="24"/>
      <c r="J275" s="24"/>
      <c r="K275" s="24"/>
      <c r="L275" s="24"/>
      <c r="M275" s="24"/>
      <c r="N275" s="24"/>
      <c r="O275" s="24"/>
      <c r="P275" s="24"/>
      <c r="Q275" s="24"/>
      <c r="R275" s="24"/>
      <c r="S275" s="24"/>
      <c r="T275" s="22"/>
      <c r="U275" s="22"/>
      <c r="V275" s="22"/>
      <c r="W275" s="20"/>
      <c r="X275" s="146"/>
      <c r="Y275" s="22" t="str">
        <f t="shared" ref="Y275:AO275" ca="1" si="435">C$8</f>
        <v>BSIMAC</v>
      </c>
      <c r="Z275" s="22" t="str">
        <f t="shared" ca="1" si="435"/>
        <v>CSE</v>
      </c>
      <c r="AA275" s="22" t="str">
        <f t="shared" ca="1" si="435"/>
        <v>DeST</v>
      </c>
      <c r="AB275" s="22" t="str">
        <f t="shared" ca="1" si="435"/>
        <v>EnergyPlus</v>
      </c>
      <c r="AC275" s="22" t="str">
        <f t="shared" ca="1" si="435"/>
        <v>ESP-r</v>
      </c>
      <c r="AD275" s="22" t="str">
        <f t="shared" ca="1" si="435"/>
        <v>TRNSYS</v>
      </c>
      <c r="AE275" s="22" t="str">
        <f t="shared" ca="1" si="435"/>
        <v>TestSpec-Alt</v>
      </c>
      <c r="AF275" s="22">
        <f t="shared" ca="1" si="435"/>
        <v>0</v>
      </c>
      <c r="AG275" s="22">
        <f t="shared" ca="1" si="435"/>
        <v>0</v>
      </c>
      <c r="AH275" s="22">
        <f t="shared" ca="1" si="435"/>
        <v>0</v>
      </c>
      <c r="AI275" s="22">
        <f t="shared" ca="1" si="435"/>
        <v>0</v>
      </c>
      <c r="AJ275" s="22">
        <f t="shared" ca="1" si="435"/>
        <v>0</v>
      </c>
      <c r="AK275" s="22">
        <f t="shared" ca="1" si="435"/>
        <v>0</v>
      </c>
      <c r="AL275" s="22">
        <f t="shared" ca="1" si="435"/>
        <v>0</v>
      </c>
      <c r="AM275" s="22">
        <f t="shared" ca="1" si="435"/>
        <v>0</v>
      </c>
      <c r="AN275" s="22">
        <f t="shared" ca="1" si="435"/>
        <v>0</v>
      </c>
      <c r="AO275" s="22" t="str">
        <f t="shared" ca="1" si="435"/>
        <v>Tested Prg</v>
      </c>
      <c r="AP275" s="20"/>
      <c r="AQ275" s="20"/>
    </row>
    <row r="276" spans="1:43" s="1" customFormat="1">
      <c r="A276" s="220"/>
      <c r="B276" s="148"/>
      <c r="C276" s="24"/>
      <c r="D276" s="24"/>
      <c r="E276" s="24"/>
      <c r="F276" s="24"/>
      <c r="G276" s="24"/>
      <c r="H276" s="24"/>
      <c r="I276" s="24"/>
      <c r="J276" s="24"/>
      <c r="K276" s="24"/>
      <c r="L276" s="24"/>
      <c r="M276" s="24"/>
      <c r="N276" s="24"/>
      <c r="O276" s="24"/>
      <c r="P276" s="24"/>
      <c r="Q276" s="24"/>
      <c r="R276" s="24"/>
      <c r="S276" s="24"/>
      <c r="T276" s="22"/>
      <c r="U276" s="22"/>
      <c r="V276" s="22"/>
      <c r="W276" s="20"/>
      <c r="X276" s="149" t="s">
        <v>24</v>
      </c>
      <c r="Y276" s="22" t="s">
        <v>14</v>
      </c>
      <c r="Z276" s="22" t="s">
        <v>15</v>
      </c>
      <c r="AA276" s="22"/>
      <c r="AB276" s="22" t="s">
        <v>16</v>
      </c>
      <c r="AC276" s="22" t="s">
        <v>17</v>
      </c>
      <c r="AD276" s="22" t="s">
        <v>18</v>
      </c>
      <c r="AE276" s="22" t="s">
        <v>19</v>
      </c>
      <c r="AF276" s="22" t="s">
        <v>20</v>
      </c>
      <c r="AG276" s="22" t="s">
        <v>20</v>
      </c>
      <c r="AH276" s="22" t="s">
        <v>20</v>
      </c>
      <c r="AI276" s="22" t="s">
        <v>20</v>
      </c>
      <c r="AJ276" s="22" t="s">
        <v>20</v>
      </c>
      <c r="AK276" s="22" t="s">
        <v>20</v>
      </c>
      <c r="AL276" s="22" t="s">
        <v>20</v>
      </c>
      <c r="AM276" s="22" t="s">
        <v>20</v>
      </c>
      <c r="AN276" s="22" t="s">
        <v>20</v>
      </c>
      <c r="AO276" s="23" t="s">
        <v>21</v>
      </c>
      <c r="AP276" s="20"/>
      <c r="AQ276" s="20"/>
    </row>
    <row r="277" spans="1:43" s="1" customFormat="1" ht="51">
      <c r="A277" s="220"/>
      <c r="B277" s="148"/>
      <c r="C277" s="24"/>
      <c r="D277" s="24"/>
      <c r="E277" s="24"/>
      <c r="F277" s="24"/>
      <c r="G277" s="24"/>
      <c r="H277" s="24"/>
      <c r="I277" s="24"/>
      <c r="J277" s="24"/>
      <c r="K277" s="24"/>
      <c r="L277" s="24"/>
      <c r="M277" s="24"/>
      <c r="N277" s="24"/>
      <c r="O277" s="24"/>
      <c r="P277" s="24"/>
      <c r="Q277" s="24"/>
      <c r="R277" s="24"/>
      <c r="S277" s="24"/>
      <c r="T277" s="22"/>
      <c r="U277" s="22"/>
      <c r="V277" s="22"/>
      <c r="W277" s="20"/>
      <c r="X277" s="148" t="s">
        <v>420</v>
      </c>
      <c r="Y277" s="24">
        <f t="shared" ref="Y277:AO277" ca="1" si="436">IF(AND(ISNUMBER(C292),ISNUMBER(C291)),C292-C291,NA())</f>
        <v>0.1529999999999998</v>
      </c>
      <c r="Z277" s="24">
        <f t="shared" ca="1" si="436"/>
        <v>0.2209220999999999</v>
      </c>
      <c r="AA277" s="24">
        <f t="shared" ca="1" si="436"/>
        <v>0.26600000000000013</v>
      </c>
      <c r="AB277" s="24">
        <f t="shared" ca="1" si="436"/>
        <v>0.26648235478750015</v>
      </c>
      <c r="AC277" s="24">
        <f t="shared" ca="1" si="436"/>
        <v>0.254</v>
      </c>
      <c r="AD277" s="24">
        <f t="shared" ca="1" si="436"/>
        <v>0.26541175842284492</v>
      </c>
      <c r="AE277" s="24" t="e">
        <f t="shared" ca="1" si="436"/>
        <v>#N/A</v>
      </c>
      <c r="AF277" s="24" t="e">
        <f t="shared" ca="1" si="436"/>
        <v>#N/A</v>
      </c>
      <c r="AG277" s="24" t="e">
        <f t="shared" ca="1" si="436"/>
        <v>#N/A</v>
      </c>
      <c r="AH277" s="24" t="e">
        <f t="shared" ca="1" si="436"/>
        <v>#N/A</v>
      </c>
      <c r="AI277" s="24" t="e">
        <f t="shared" ca="1" si="436"/>
        <v>#N/A</v>
      </c>
      <c r="AJ277" s="24" t="e">
        <f t="shared" ca="1" si="436"/>
        <v>#N/A</v>
      </c>
      <c r="AK277" s="24" t="e">
        <f t="shared" ca="1" si="436"/>
        <v>#N/A</v>
      </c>
      <c r="AL277" s="24" t="e">
        <f t="shared" ca="1" si="436"/>
        <v>#N/A</v>
      </c>
      <c r="AM277" s="24" t="e">
        <f t="shared" ca="1" si="436"/>
        <v>#N/A</v>
      </c>
      <c r="AN277" s="24" t="e">
        <f t="shared" ca="1" si="436"/>
        <v>#N/A</v>
      </c>
      <c r="AO277" s="24" t="e">
        <f t="shared" ca="1" si="436"/>
        <v>#N/A</v>
      </c>
      <c r="AP277" s="24" t="e">
        <f ca="1">MIN(Y277:AN277)</f>
        <v>#N/A</v>
      </c>
      <c r="AQ277" s="24" t="e">
        <f ca="1">MAX(Y277:AN277)</f>
        <v>#N/A</v>
      </c>
    </row>
    <row r="278" spans="1:43" s="1" customFormat="1" ht="51">
      <c r="A278" s="220"/>
      <c r="B278" s="151"/>
      <c r="C278" s="24"/>
      <c r="D278" s="24"/>
      <c r="E278" s="24"/>
      <c r="F278" s="24"/>
      <c r="G278" s="24"/>
      <c r="H278" s="24"/>
      <c r="I278" s="24"/>
      <c r="J278" s="24"/>
      <c r="K278" s="24"/>
      <c r="L278" s="24"/>
      <c r="M278" s="24"/>
      <c r="N278" s="24"/>
      <c r="O278" s="24"/>
      <c r="P278" s="24"/>
      <c r="Q278" s="24"/>
      <c r="R278" s="24"/>
      <c r="S278" s="24"/>
      <c r="T278" s="22"/>
      <c r="U278" s="22"/>
      <c r="V278" s="23"/>
      <c r="W278" s="20"/>
      <c r="X278" s="148" t="s">
        <v>434</v>
      </c>
      <c r="Y278" s="24">
        <f t="shared" ref="Y278:AH278" ca="1" si="437">IF(AND(ISNUMBER(C293),ISNUMBER(C292)),C293-C292,NA())</f>
        <v>-7.7999999999999847E-2</v>
      </c>
      <c r="Z278" s="24">
        <f t="shared" ca="1" si="437"/>
        <v>-0.26955129999999983</v>
      </c>
      <c r="AA278" s="24">
        <f t="shared" ca="1" si="437"/>
        <v>-0.30200000000000005</v>
      </c>
      <c r="AB278" s="24">
        <f t="shared" ca="1" si="437"/>
        <v>-0.22308562267525289</v>
      </c>
      <c r="AC278" s="24">
        <f t="shared" ca="1" si="437"/>
        <v>-0.32099999999999995</v>
      </c>
      <c r="AD278" s="24">
        <f t="shared" ca="1" si="437"/>
        <v>-0.37476562499999388</v>
      </c>
      <c r="AE278" s="24" t="e">
        <f t="shared" ca="1" si="437"/>
        <v>#N/A</v>
      </c>
      <c r="AF278" s="24" t="e">
        <f t="shared" ca="1" si="437"/>
        <v>#N/A</v>
      </c>
      <c r="AG278" s="24" t="e">
        <f t="shared" ca="1" si="437"/>
        <v>#N/A</v>
      </c>
      <c r="AH278" s="24" t="e">
        <f t="shared" ca="1" si="437"/>
        <v>#N/A</v>
      </c>
      <c r="AI278" s="24" t="e">
        <f t="shared" ref="AI278:AO278" ca="1" si="438">IF(AND(ISNUMBER(M293),ISNUMBER(M292)),M293-M292,NA())</f>
        <v>#N/A</v>
      </c>
      <c r="AJ278" s="24" t="e">
        <f t="shared" ca="1" si="438"/>
        <v>#N/A</v>
      </c>
      <c r="AK278" s="24" t="e">
        <f t="shared" ca="1" si="438"/>
        <v>#N/A</v>
      </c>
      <c r="AL278" s="24" t="e">
        <f t="shared" ca="1" si="438"/>
        <v>#N/A</v>
      </c>
      <c r="AM278" s="24" t="e">
        <f t="shared" ca="1" si="438"/>
        <v>#N/A</v>
      </c>
      <c r="AN278" s="24" t="e">
        <f t="shared" ca="1" si="438"/>
        <v>#N/A</v>
      </c>
      <c r="AO278" s="24" t="e">
        <f t="shared" ca="1" si="438"/>
        <v>#N/A</v>
      </c>
      <c r="AP278" s="24" t="e">
        <f t="shared" ref="AP278:AP286" ca="1" si="439">MIN(Y278:AN278)</f>
        <v>#N/A</v>
      </c>
      <c r="AQ278" s="24" t="e">
        <f t="shared" ref="AQ278:AQ286" ca="1" si="440">MAX(Y278:AN278)</f>
        <v>#N/A</v>
      </c>
    </row>
    <row r="279" spans="1:43" s="1" customFormat="1" ht="51">
      <c r="A279" s="220"/>
      <c r="B279" s="151"/>
      <c r="C279" s="24"/>
      <c r="D279" s="24"/>
      <c r="E279" s="24"/>
      <c r="F279" s="24"/>
      <c r="G279" s="24"/>
      <c r="H279" s="24"/>
      <c r="I279" s="24"/>
      <c r="J279" s="24"/>
      <c r="K279" s="24"/>
      <c r="L279" s="24"/>
      <c r="M279" s="24"/>
      <c r="N279" s="24"/>
      <c r="O279" s="24"/>
      <c r="P279" s="24"/>
      <c r="Q279" s="24"/>
      <c r="R279" s="24"/>
      <c r="S279" s="20"/>
      <c r="T279" s="22"/>
      <c r="U279" s="22"/>
      <c r="V279" s="23"/>
      <c r="W279" s="20"/>
      <c r="X279" s="148" t="s">
        <v>540</v>
      </c>
      <c r="Y279" s="24">
        <f t="shared" ref="Y279:AO279" ca="1" si="441">IF(AND(ISNUMBER(C295),ISNUMBER(C294)),C295-C294,NA())</f>
        <v>-5.699999999999994E-2</v>
      </c>
      <c r="Z279" s="24">
        <f t="shared" ca="1" si="441"/>
        <v>-0.26079199999999991</v>
      </c>
      <c r="AA279" s="24">
        <f t="shared" ca="1" si="441"/>
        <v>-0.34599999999999986</v>
      </c>
      <c r="AB279" s="24">
        <f t="shared" ca="1" si="441"/>
        <v>-0.21590370730098907</v>
      </c>
      <c r="AC279" s="24">
        <f t="shared" ca="1" si="441"/>
        <v>-0.35400000000000009</v>
      </c>
      <c r="AD279" s="24">
        <f t="shared" ca="1" si="441"/>
        <v>-0.38409314473469502</v>
      </c>
      <c r="AE279" s="24" t="e">
        <f t="shared" ca="1" si="441"/>
        <v>#N/A</v>
      </c>
      <c r="AF279" s="24" t="e">
        <f t="shared" ca="1" si="441"/>
        <v>#N/A</v>
      </c>
      <c r="AG279" s="24" t="e">
        <f t="shared" ca="1" si="441"/>
        <v>#N/A</v>
      </c>
      <c r="AH279" s="24" t="e">
        <f t="shared" ca="1" si="441"/>
        <v>#N/A</v>
      </c>
      <c r="AI279" s="24" t="e">
        <f t="shared" ca="1" si="441"/>
        <v>#N/A</v>
      </c>
      <c r="AJ279" s="24" t="e">
        <f t="shared" ca="1" si="441"/>
        <v>#N/A</v>
      </c>
      <c r="AK279" s="24" t="e">
        <f t="shared" ca="1" si="441"/>
        <v>#N/A</v>
      </c>
      <c r="AL279" s="24" t="e">
        <f t="shared" ca="1" si="441"/>
        <v>#N/A</v>
      </c>
      <c r="AM279" s="24" t="e">
        <f t="shared" ca="1" si="441"/>
        <v>#N/A</v>
      </c>
      <c r="AN279" s="24" t="e">
        <f t="shared" ca="1" si="441"/>
        <v>#N/A</v>
      </c>
      <c r="AO279" s="24" t="e">
        <f t="shared" ca="1" si="441"/>
        <v>#N/A</v>
      </c>
      <c r="AP279" s="24" t="e">
        <f t="shared" ca="1" si="439"/>
        <v>#N/A</v>
      </c>
      <c r="AQ279" s="24" t="e">
        <f t="shared" ca="1" si="440"/>
        <v>#N/A</v>
      </c>
    </row>
    <row r="280" spans="1:43" s="1" customFormat="1">
      <c r="A280" s="220">
        <f>A8</f>
        <v>0</v>
      </c>
      <c r="B280" s="151" t="s">
        <v>87</v>
      </c>
      <c r="C280" s="22" t="str">
        <f t="shared" ref="C280:S280" ca="1" si="442">C8</f>
        <v>BSIMAC</v>
      </c>
      <c r="D280" s="22" t="str">
        <f t="shared" ca="1" si="442"/>
        <v>CSE</v>
      </c>
      <c r="E280" s="22" t="str">
        <f t="shared" ca="1" si="442"/>
        <v>DeST</v>
      </c>
      <c r="F280" s="22" t="str">
        <f t="shared" ca="1" si="442"/>
        <v>EnergyPlus</v>
      </c>
      <c r="G280" s="22" t="str">
        <f t="shared" ca="1" si="442"/>
        <v>ESP-r</v>
      </c>
      <c r="H280" s="22" t="str">
        <f t="shared" ca="1" si="442"/>
        <v>TRNSYS</v>
      </c>
      <c r="I280" s="22" t="str">
        <f t="shared" ca="1" si="442"/>
        <v>TestSpec-Alt</v>
      </c>
      <c r="J280" s="22">
        <f t="shared" ca="1" si="442"/>
        <v>0</v>
      </c>
      <c r="K280" s="22">
        <f t="shared" ca="1" si="442"/>
        <v>0</v>
      </c>
      <c r="L280" s="22">
        <f t="shared" ca="1" si="442"/>
        <v>0</v>
      </c>
      <c r="M280" s="22">
        <f t="shared" ca="1" si="442"/>
        <v>0</v>
      </c>
      <c r="N280" s="22">
        <f t="shared" ca="1" si="442"/>
        <v>0</v>
      </c>
      <c r="O280" s="22">
        <f t="shared" ca="1" si="442"/>
        <v>0</v>
      </c>
      <c r="P280" s="22">
        <f t="shared" ca="1" si="442"/>
        <v>0</v>
      </c>
      <c r="Q280" s="22">
        <f t="shared" ca="1" si="442"/>
        <v>0</v>
      </c>
      <c r="R280" s="22">
        <f t="shared" ca="1" si="442"/>
        <v>0</v>
      </c>
      <c r="S280" s="22" t="str">
        <f t="shared" ca="1" si="442"/>
        <v>Tested Prg</v>
      </c>
      <c r="T280" s="23"/>
      <c r="U280" s="23"/>
      <c r="V280" s="23" t="s">
        <v>87</v>
      </c>
      <c r="W280" s="20"/>
      <c r="X280" s="149"/>
      <c r="Y280" s="24"/>
      <c r="Z280" s="24"/>
      <c r="AA280" s="24"/>
      <c r="AB280" s="24"/>
      <c r="AC280" s="24"/>
      <c r="AD280" s="24"/>
      <c r="AE280" s="24"/>
      <c r="AF280" s="24"/>
      <c r="AG280" s="24"/>
      <c r="AH280" s="24"/>
      <c r="AI280" s="24"/>
      <c r="AJ280" s="24"/>
      <c r="AK280" s="24"/>
      <c r="AL280" s="24"/>
      <c r="AM280" s="24"/>
      <c r="AN280" s="24"/>
      <c r="AO280" s="24"/>
      <c r="AP280" s="24">
        <f t="shared" si="439"/>
        <v>0</v>
      </c>
      <c r="AQ280" s="24">
        <f t="shared" si="440"/>
        <v>0</v>
      </c>
    </row>
    <row r="281" spans="1:43" s="1" customFormat="1" ht="51">
      <c r="A281" s="220">
        <v>114</v>
      </c>
      <c r="B281" s="148" t="s">
        <v>1034</v>
      </c>
      <c r="C281" s="24">
        <f ca="1">IF(ISNUMBER(OFFSET(INDIRECT("'"&amp;'DATA for charts'!C$5&amp;"'!$i1"),$A281-1,0)),OFFSET(INDIRECT("'"&amp;'DATA for charts'!C$5&amp;"'!$i1"),$A281-1,0),NA())</f>
        <v>1.286</v>
      </c>
      <c r="D281" s="24">
        <f ca="1">IF(ISNUMBER(OFFSET(INDIRECT("'"&amp;'DATA for charts'!D$5&amp;"'!$i1"),$A281-1,0)),OFFSET(INDIRECT("'"&amp;'DATA for charts'!D$5&amp;"'!$i1"),$A281-1,0),NA())</f>
        <v>1.1018730000000001</v>
      </c>
      <c r="E281" s="24">
        <f ca="1">IF(ISNUMBER(OFFSET(INDIRECT("'"&amp;'DATA for charts'!E$5&amp;"'!$i1"),$A281-1,0)),OFFSET(INDIRECT("'"&amp;'DATA for charts'!E$5&amp;"'!$i1"),$A281-1,0),NA())</f>
        <v>1.157</v>
      </c>
      <c r="F281" s="24">
        <f ca="1">IF(ISNUMBER(OFFSET(INDIRECT("'"&amp;'DATA for charts'!F$5&amp;"'!$i1"),$A281-1,0)),OFFSET(INDIRECT("'"&amp;'DATA for charts'!F$5&amp;"'!$i1"),$A281-1,0),NA())</f>
        <v>1.0458327706611417</v>
      </c>
      <c r="G281" s="24">
        <f ca="1">IF(ISNUMBER(OFFSET(INDIRECT("'"&amp;'DATA for charts'!G$5&amp;"'!$i1"),$A281-1,0)),OFFSET(INDIRECT("'"&amp;'DATA for charts'!G$5&amp;"'!$i1"),$A281-1,0),NA())</f>
        <v>1.052</v>
      </c>
      <c r="H281" s="24">
        <f ca="1">IF(ISNUMBER(OFFSET(INDIRECT("'"&amp;'DATA for charts'!H$5&amp;"'!$i1"),$A281-1,0)),OFFSET(INDIRECT("'"&amp;'DATA for charts'!H$5&amp;"'!$i1"),$A281-1,0),NA())</f>
        <v>0.935589786105685</v>
      </c>
      <c r="I281" s="24" t="e">
        <f ca="1">IF(ISNUMBER(OFFSET(INDIRECT("'"&amp;'DATA for charts'!I$5&amp;"'!$i1"),$A281-1,0)),OFFSET(INDIRECT("'"&amp;'DATA for charts'!I$5&amp;"'!$i1"),$A281-1,0),NA())</f>
        <v>#N/A</v>
      </c>
      <c r="J281" s="24" t="e">
        <f ca="1">IF(ISNUMBER(OFFSET(INDIRECT("'"&amp;'DATA for charts'!J$5&amp;"'!$i1"),$A281-1,0)),OFFSET(INDIRECT("'"&amp;'DATA for charts'!J$5&amp;"'!$i1"),$A281-1,0),NA())</f>
        <v>#N/A</v>
      </c>
      <c r="K281" s="24" t="e">
        <f ca="1">IF(ISNUMBER(OFFSET(INDIRECT("'"&amp;'DATA for charts'!K$5&amp;"'!$i1"),$A281-1,0)),OFFSET(INDIRECT("'"&amp;'DATA for charts'!K$5&amp;"'!$i1"),$A281-1,0),NA())</f>
        <v>#N/A</v>
      </c>
      <c r="L281" s="24" t="e">
        <f ca="1">IF(ISNUMBER(OFFSET(INDIRECT("'"&amp;'DATA for charts'!L$5&amp;"'!$i1"),$A281-1,0)),OFFSET(INDIRECT("'"&amp;'DATA for charts'!L$5&amp;"'!$i1"),$A281-1,0),NA())</f>
        <v>#N/A</v>
      </c>
      <c r="M281" s="24" t="e">
        <f ca="1">IF(ISNUMBER(OFFSET(INDIRECT("'"&amp;'DATA for charts'!M$5&amp;"'!$i1"),$A281-1,0)),OFFSET(INDIRECT("'"&amp;'DATA for charts'!M$5&amp;"'!$i1"),$A281-1,0),NA())</f>
        <v>#N/A</v>
      </c>
      <c r="N281" s="24" t="e">
        <f ca="1">IF(ISNUMBER(OFFSET(INDIRECT("'"&amp;'DATA for charts'!N$5&amp;"'!$i1"),$A281-1,0)),OFFSET(INDIRECT("'"&amp;'DATA for charts'!N$5&amp;"'!$i1"),$A281-1,0),NA())</f>
        <v>#N/A</v>
      </c>
      <c r="O281" s="24" t="e">
        <f ca="1">IF(ISNUMBER(OFFSET(INDIRECT("'"&amp;'DATA for charts'!O$5&amp;"'!$i1"),$A281-1,0)),OFFSET(INDIRECT("'"&amp;'DATA for charts'!O$5&amp;"'!$i1"),$A281-1,0),NA())</f>
        <v>#N/A</v>
      </c>
      <c r="P281" s="24" t="e">
        <f ca="1">IF(ISNUMBER(OFFSET(INDIRECT("'"&amp;'DATA for charts'!P$5&amp;"'!$i1"),$A281-1,0)),OFFSET(INDIRECT("'"&amp;'DATA for charts'!P$5&amp;"'!$i1"),$A281-1,0),NA())</f>
        <v>#N/A</v>
      </c>
      <c r="Q281" s="24" t="e">
        <f ca="1">IF(ISNUMBER(OFFSET(INDIRECT("'"&amp;'DATA for charts'!Q$5&amp;"'!$i1"),$A281-1,0)),OFFSET(INDIRECT("'"&amp;'DATA for charts'!Q$5&amp;"'!$i1"),$A281-1,0),NA())</f>
        <v>#N/A</v>
      </c>
      <c r="R281" s="24" t="e">
        <f ca="1">IF(ISNUMBER(OFFSET(INDIRECT("'"&amp;'DATA for charts'!R$5&amp;"'!$i1"),$A281-1,0)),OFFSET(INDIRECT("'"&amp;'DATA for charts'!R$5&amp;"'!$i1"),$A281-1,0),NA())</f>
        <v>#N/A</v>
      </c>
      <c r="S281" s="24" t="e">
        <f ca="1">IF(ISNUMBER(OFFSET(INDIRECT("'"&amp;'DATA for charts'!S$5&amp;"'!$i1"),$A281-1,0)),OFFSET(INDIRECT("'"&amp;'DATA for charts'!S$5&amp;"'!$i1"),$A281-1,0),NA())</f>
        <v>#N/A</v>
      </c>
      <c r="T281" s="22" t="e">
        <f t="shared" ref="T281:T288" ca="1" si="443">MIN(C281:J281)</f>
        <v>#N/A</v>
      </c>
      <c r="U281" s="22" t="e">
        <f t="shared" ref="U281:U288" ca="1" si="444">MAX(C281:J281)</f>
        <v>#N/A</v>
      </c>
      <c r="V281" s="22" t="e">
        <f t="shared" ref="V281:V288" ca="1" si="445">AVERAGE(C281:J281)</f>
        <v>#N/A</v>
      </c>
      <c r="W281" s="20"/>
      <c r="X281" s="148" t="s">
        <v>436</v>
      </c>
      <c r="Y281" s="24">
        <f t="shared" ref="Y281:AH282" ca="1" si="446">IF(AND(ISNUMBER(C294),ISNUMBER(C292)),C294-C292,NA())</f>
        <v>0.12200000000000011</v>
      </c>
      <c r="Z281" s="24">
        <f t="shared" ca="1" si="446"/>
        <v>0.15407300000000013</v>
      </c>
      <c r="AA281" s="24">
        <f t="shared" ca="1" si="446"/>
        <v>0.1469999999999998</v>
      </c>
      <c r="AB281" s="24">
        <f t="shared" ca="1" si="446"/>
        <v>9.2920551929111195E-2</v>
      </c>
      <c r="AC281" s="24">
        <f t="shared" ca="1" si="446"/>
        <v>0.16800000000000015</v>
      </c>
      <c r="AD281" s="24">
        <f t="shared" ca="1" si="446"/>
        <v>9.3176150851780104E-2</v>
      </c>
      <c r="AE281" s="24" t="e">
        <f t="shared" ca="1" si="446"/>
        <v>#N/A</v>
      </c>
      <c r="AF281" s="24" t="e">
        <f t="shared" ca="1" si="446"/>
        <v>#N/A</v>
      </c>
      <c r="AG281" s="24" t="e">
        <f t="shared" ca="1" si="446"/>
        <v>#N/A</v>
      </c>
      <c r="AH281" s="24" t="e">
        <f t="shared" ca="1" si="446"/>
        <v>#N/A</v>
      </c>
      <c r="AI281" s="24" t="e">
        <f t="shared" ref="AI281:AO282" ca="1" si="447">IF(AND(ISNUMBER(M294),ISNUMBER(M292)),M294-M292,NA())</f>
        <v>#N/A</v>
      </c>
      <c r="AJ281" s="24" t="e">
        <f t="shared" ca="1" si="447"/>
        <v>#N/A</v>
      </c>
      <c r="AK281" s="24" t="e">
        <f t="shared" ca="1" si="447"/>
        <v>#N/A</v>
      </c>
      <c r="AL281" s="24" t="e">
        <f t="shared" ca="1" si="447"/>
        <v>#N/A</v>
      </c>
      <c r="AM281" s="24" t="e">
        <f t="shared" ca="1" si="447"/>
        <v>#N/A</v>
      </c>
      <c r="AN281" s="24" t="e">
        <f t="shared" ca="1" si="447"/>
        <v>#N/A</v>
      </c>
      <c r="AO281" s="24" t="e">
        <f t="shared" ca="1" si="447"/>
        <v>#N/A</v>
      </c>
      <c r="AP281" s="24" t="e">
        <f t="shared" ca="1" si="439"/>
        <v>#N/A</v>
      </c>
      <c r="AQ281" s="24" t="e">
        <f t="shared" ca="1" si="440"/>
        <v>#N/A</v>
      </c>
    </row>
    <row r="282" spans="1:43" s="1" customFormat="1" ht="51">
      <c r="A282" s="220">
        <v>81</v>
      </c>
      <c r="B282" s="148" t="s">
        <v>383</v>
      </c>
      <c r="C282" s="24">
        <f ca="1">IF(ISNUMBER(OFFSET(INDIRECT("'"&amp;'DATA for charts'!C$5&amp;"'!$i1"),$A282-1,0)),OFFSET(INDIRECT("'"&amp;'DATA for charts'!C$5&amp;"'!$i1"),$A282-1,0),NA())</f>
        <v>3.0390000000000001</v>
      </c>
      <c r="D282" s="24">
        <f ca="1">IF(ISNUMBER(OFFSET(INDIRECT("'"&amp;'DATA for charts'!D$5&amp;"'!$i1"),$A282-1,0)),OFFSET(INDIRECT("'"&amp;'DATA for charts'!D$5&amp;"'!$i1"),$A282-1,0),NA())</f>
        <v>3.3764349999999999</v>
      </c>
      <c r="E282" s="24">
        <f ca="1">IF(ISNUMBER(OFFSET(INDIRECT("'"&amp;'DATA for charts'!E$5&amp;"'!$i1"),$A282-1,0)),OFFSET(INDIRECT("'"&amp;'DATA for charts'!E$5&amp;"'!$i1"),$A282-1,0),NA())</f>
        <v>2.556</v>
      </c>
      <c r="F282" s="24">
        <f ca="1">IF(ISNUMBER(OFFSET(INDIRECT("'"&amp;'DATA for charts'!F$5&amp;"'!$i1"),$A282-1,0)),OFFSET(INDIRECT("'"&amp;'DATA for charts'!F$5&amp;"'!$i1"),$A282-1,0),NA())</f>
        <v>3.040447251546055</v>
      </c>
      <c r="G282" s="24">
        <f ca="1">IF(ISNUMBER(OFFSET(INDIRECT("'"&amp;'DATA for charts'!G$5&amp;"'!$i1"),$A282-1,0)),OFFSET(INDIRECT("'"&amp;'DATA for charts'!G$5&amp;"'!$i1"),$A282-1,0),NA())</f>
        <v>2.8959999999999999</v>
      </c>
      <c r="H282" s="24">
        <f ca="1">IF(ISNUMBER(OFFSET(INDIRECT("'"&amp;'DATA for charts'!H$5&amp;"'!$i1"),$A282-1,0)),OFFSET(INDIRECT("'"&amp;'DATA for charts'!H$5&amp;"'!$i1"),$A282-1,0),NA())</f>
        <v>2.9400681135389499</v>
      </c>
      <c r="I282" s="24" t="e">
        <f ca="1">IF(ISNUMBER(OFFSET(INDIRECT("'"&amp;'DATA for charts'!I$5&amp;"'!$i1"),$A282-1,0)),OFFSET(INDIRECT("'"&amp;'DATA for charts'!I$5&amp;"'!$i1"),$A282-1,0),NA())</f>
        <v>#N/A</v>
      </c>
      <c r="J282" s="24" t="e">
        <f ca="1">IF(ISNUMBER(OFFSET(INDIRECT("'"&amp;'DATA for charts'!J$5&amp;"'!$i1"),$A282-1,0)),OFFSET(INDIRECT("'"&amp;'DATA for charts'!J$5&amp;"'!$i1"),$A282-1,0),NA())</f>
        <v>#N/A</v>
      </c>
      <c r="K282" s="24" t="e">
        <f ca="1">IF(ISNUMBER(OFFSET(INDIRECT("'"&amp;'DATA for charts'!K$5&amp;"'!$i1"),$A282-1,0)),OFFSET(INDIRECT("'"&amp;'DATA for charts'!K$5&amp;"'!$i1"),$A282-1,0),NA())</f>
        <v>#N/A</v>
      </c>
      <c r="L282" s="24" t="e">
        <f ca="1">IF(ISNUMBER(OFFSET(INDIRECT("'"&amp;'DATA for charts'!L$5&amp;"'!$i1"),$A282-1,0)),OFFSET(INDIRECT("'"&amp;'DATA for charts'!L$5&amp;"'!$i1"),$A282-1,0),NA())</f>
        <v>#N/A</v>
      </c>
      <c r="M282" s="24" t="e">
        <f ca="1">IF(ISNUMBER(OFFSET(INDIRECT("'"&amp;'DATA for charts'!M$5&amp;"'!$i1"),$A282-1,0)),OFFSET(INDIRECT("'"&amp;'DATA for charts'!M$5&amp;"'!$i1"),$A282-1,0),NA())</f>
        <v>#N/A</v>
      </c>
      <c r="N282" s="24" t="e">
        <f ca="1">IF(ISNUMBER(OFFSET(INDIRECT("'"&amp;'DATA for charts'!N$5&amp;"'!$i1"),$A282-1,0)),OFFSET(INDIRECT("'"&amp;'DATA for charts'!N$5&amp;"'!$i1"),$A282-1,0),NA())</f>
        <v>#N/A</v>
      </c>
      <c r="O282" s="24" t="e">
        <f ca="1">IF(ISNUMBER(OFFSET(INDIRECT("'"&amp;'DATA for charts'!O$5&amp;"'!$i1"),$A282-1,0)),OFFSET(INDIRECT("'"&amp;'DATA for charts'!O$5&amp;"'!$i1"),$A282-1,0),NA())</f>
        <v>#N/A</v>
      </c>
      <c r="P282" s="24" t="e">
        <f ca="1">IF(ISNUMBER(OFFSET(INDIRECT("'"&amp;'DATA for charts'!P$5&amp;"'!$i1"),$A282-1,0)),OFFSET(INDIRECT("'"&amp;'DATA for charts'!P$5&amp;"'!$i1"),$A282-1,0),NA())</f>
        <v>#N/A</v>
      </c>
      <c r="Q282" s="24" t="e">
        <f ca="1">IF(ISNUMBER(OFFSET(INDIRECT("'"&amp;'DATA for charts'!Q$5&amp;"'!$i1"),$A282-1,0)),OFFSET(INDIRECT("'"&amp;'DATA for charts'!Q$5&amp;"'!$i1"),$A282-1,0),NA())</f>
        <v>#N/A</v>
      </c>
      <c r="R282" s="24" t="e">
        <f ca="1">IF(ISNUMBER(OFFSET(INDIRECT("'"&amp;'DATA for charts'!R$5&amp;"'!$i1"),$A282-1,0)),OFFSET(INDIRECT("'"&amp;'DATA for charts'!R$5&amp;"'!$i1"),$A282-1,0),NA())</f>
        <v>#N/A</v>
      </c>
      <c r="S282" s="24" t="e">
        <f ca="1">IF(ISNUMBER(OFFSET(INDIRECT("'"&amp;'DATA for charts'!S$5&amp;"'!$i1"),$A282-1,0)),OFFSET(INDIRECT("'"&amp;'DATA for charts'!S$5&amp;"'!$i1"),$A282-1,0),NA())</f>
        <v>#N/A</v>
      </c>
      <c r="T282" s="22" t="e">
        <f t="shared" ca="1" si="443"/>
        <v>#N/A</v>
      </c>
      <c r="U282" s="22" t="e">
        <f t="shared" ca="1" si="444"/>
        <v>#N/A</v>
      </c>
      <c r="V282" s="22" t="e">
        <f t="shared" ca="1" si="445"/>
        <v>#N/A</v>
      </c>
      <c r="W282" s="20"/>
      <c r="X282" s="148" t="s">
        <v>441</v>
      </c>
      <c r="Y282" s="24">
        <f t="shared" ca="1" si="446"/>
        <v>0.14300000000000002</v>
      </c>
      <c r="Z282" s="24">
        <f t="shared" ca="1" si="446"/>
        <v>0.16283230000000004</v>
      </c>
      <c r="AA282" s="24">
        <f t="shared" ca="1" si="446"/>
        <v>0.10299999999999998</v>
      </c>
      <c r="AB282" s="24">
        <f t="shared" ca="1" si="446"/>
        <v>0.10010246730337502</v>
      </c>
      <c r="AC282" s="24">
        <f t="shared" ca="1" si="446"/>
        <v>0.13500000000000001</v>
      </c>
      <c r="AD282" s="24">
        <f t="shared" ca="1" si="446"/>
        <v>8.3848631117078964E-2</v>
      </c>
      <c r="AE282" s="24" t="e">
        <f t="shared" ca="1" si="446"/>
        <v>#N/A</v>
      </c>
      <c r="AF282" s="24" t="e">
        <f t="shared" ca="1" si="446"/>
        <v>#N/A</v>
      </c>
      <c r="AG282" s="24" t="e">
        <f t="shared" ca="1" si="446"/>
        <v>#N/A</v>
      </c>
      <c r="AH282" s="24" t="e">
        <f t="shared" ca="1" si="446"/>
        <v>#N/A</v>
      </c>
      <c r="AI282" s="24" t="e">
        <f t="shared" ca="1" si="447"/>
        <v>#N/A</v>
      </c>
      <c r="AJ282" s="24" t="e">
        <f t="shared" ca="1" si="447"/>
        <v>#N/A</v>
      </c>
      <c r="AK282" s="24" t="e">
        <f t="shared" ca="1" si="447"/>
        <v>#N/A</v>
      </c>
      <c r="AL282" s="24" t="e">
        <f t="shared" ca="1" si="447"/>
        <v>#N/A</v>
      </c>
      <c r="AM282" s="24" t="e">
        <f t="shared" ca="1" si="447"/>
        <v>#N/A</v>
      </c>
      <c r="AN282" s="24" t="e">
        <f t="shared" ca="1" si="447"/>
        <v>#N/A</v>
      </c>
      <c r="AO282" s="24" t="e">
        <f t="shared" ca="1" si="447"/>
        <v>#N/A</v>
      </c>
      <c r="AP282" s="24" t="e">
        <f t="shared" ca="1" si="439"/>
        <v>#N/A</v>
      </c>
      <c r="AQ282" s="24" t="e">
        <f t="shared" ca="1" si="440"/>
        <v>#N/A</v>
      </c>
    </row>
    <row r="283" spans="1:43" s="1" customFormat="1" ht="38.25">
      <c r="A283" s="220">
        <f t="shared" ref="A283:A288" si="448">A282+1</f>
        <v>82</v>
      </c>
      <c r="B283" s="148" t="s">
        <v>384</v>
      </c>
      <c r="C283" s="24">
        <f ca="1">IF(ISNUMBER(OFFSET(INDIRECT("'"&amp;'DATA for charts'!C$5&amp;"'!$i1"),$A283-1,0)),OFFSET(INDIRECT("'"&amp;'DATA for charts'!C$5&amp;"'!$i1"),$A283-1,0),NA())</f>
        <v>2.4929999999999999</v>
      </c>
      <c r="D283" s="24">
        <f ca="1">IF(ISNUMBER(OFFSET(INDIRECT("'"&amp;'DATA for charts'!D$5&amp;"'!$i1"),$A283-1,0)),OFFSET(INDIRECT("'"&amp;'DATA for charts'!D$5&amp;"'!$i1"),$A283-1,0),NA())</f>
        <v>2.7220759999999999</v>
      </c>
      <c r="E283" s="24">
        <f ca="1">IF(ISNUMBER(OFFSET(INDIRECT("'"&amp;'DATA for charts'!E$5&amp;"'!$i1"),$A283-1,0)),OFFSET(INDIRECT("'"&amp;'DATA for charts'!E$5&amp;"'!$i1"),$A283-1,0),NA())</f>
        <v>2.1030000000000002</v>
      </c>
      <c r="F283" s="24">
        <f ca="1">IF(ISNUMBER(OFFSET(INDIRECT("'"&amp;'DATA for charts'!F$5&amp;"'!$i1"),$A283-1,0)),OFFSET(INDIRECT("'"&amp;'DATA for charts'!F$5&amp;"'!$i1"),$A283-1,0),NA())</f>
        <v>2.2221010747404084</v>
      </c>
      <c r="G283" s="24">
        <f ca="1">IF(ISNUMBER(OFFSET(INDIRECT("'"&amp;'DATA for charts'!G$5&amp;"'!$i1"),$A283-1,0)),OFFSET(INDIRECT("'"&amp;'DATA for charts'!G$5&amp;"'!$i1"),$A283-1,0),NA())</f>
        <v>2.2120000000000002</v>
      </c>
      <c r="H283" s="24">
        <f ca="1">IF(ISNUMBER(OFFSET(INDIRECT("'"&amp;'DATA for charts'!H$5&amp;"'!$i1"),$A283-1,0)),OFFSET(INDIRECT("'"&amp;'DATA for charts'!H$5&amp;"'!$i1"),$A283-1,0),NA())</f>
        <v>2.0810352071126301</v>
      </c>
      <c r="I283" s="24" t="e">
        <f ca="1">IF(ISNUMBER(OFFSET(INDIRECT("'"&amp;'DATA for charts'!I$5&amp;"'!$i1"),$A283-1,0)),OFFSET(INDIRECT("'"&amp;'DATA for charts'!I$5&amp;"'!$i1"),$A283-1,0),NA())</f>
        <v>#N/A</v>
      </c>
      <c r="J283" s="24" t="e">
        <f ca="1">IF(ISNUMBER(OFFSET(INDIRECT("'"&amp;'DATA for charts'!J$5&amp;"'!$i1"),$A283-1,0)),OFFSET(INDIRECT("'"&amp;'DATA for charts'!J$5&amp;"'!$i1"),$A283-1,0),NA())</f>
        <v>#N/A</v>
      </c>
      <c r="K283" s="24" t="e">
        <f ca="1">IF(ISNUMBER(OFFSET(INDIRECT("'"&amp;'DATA for charts'!K$5&amp;"'!$i1"),$A283-1,0)),OFFSET(INDIRECT("'"&amp;'DATA for charts'!K$5&amp;"'!$i1"),$A283-1,0),NA())</f>
        <v>#N/A</v>
      </c>
      <c r="L283" s="24" t="e">
        <f ca="1">IF(ISNUMBER(OFFSET(INDIRECT("'"&amp;'DATA for charts'!L$5&amp;"'!$i1"),$A283-1,0)),OFFSET(INDIRECT("'"&amp;'DATA for charts'!L$5&amp;"'!$i1"),$A283-1,0),NA())</f>
        <v>#N/A</v>
      </c>
      <c r="M283" s="24" t="e">
        <f ca="1">IF(ISNUMBER(OFFSET(INDIRECT("'"&amp;'DATA for charts'!M$5&amp;"'!$i1"),$A283-1,0)),OFFSET(INDIRECT("'"&amp;'DATA for charts'!M$5&amp;"'!$i1"),$A283-1,0),NA())</f>
        <v>#N/A</v>
      </c>
      <c r="N283" s="24" t="e">
        <f ca="1">IF(ISNUMBER(OFFSET(INDIRECT("'"&amp;'DATA for charts'!N$5&amp;"'!$i1"),$A283-1,0)),OFFSET(INDIRECT("'"&amp;'DATA for charts'!N$5&amp;"'!$i1"),$A283-1,0),NA())</f>
        <v>#N/A</v>
      </c>
      <c r="O283" s="24" t="e">
        <f ca="1">IF(ISNUMBER(OFFSET(INDIRECT("'"&amp;'DATA for charts'!O$5&amp;"'!$i1"),$A283-1,0)),OFFSET(INDIRECT("'"&amp;'DATA for charts'!O$5&amp;"'!$i1"),$A283-1,0),NA())</f>
        <v>#N/A</v>
      </c>
      <c r="P283" s="24" t="e">
        <f ca="1">IF(ISNUMBER(OFFSET(INDIRECT("'"&amp;'DATA for charts'!P$5&amp;"'!$i1"),$A283-1,0)),OFFSET(INDIRECT("'"&amp;'DATA for charts'!P$5&amp;"'!$i1"),$A283-1,0),NA())</f>
        <v>#N/A</v>
      </c>
      <c r="Q283" s="24" t="e">
        <f ca="1">IF(ISNUMBER(OFFSET(INDIRECT("'"&amp;'DATA for charts'!Q$5&amp;"'!$i1"),$A283-1,0)),OFFSET(INDIRECT("'"&amp;'DATA for charts'!Q$5&amp;"'!$i1"),$A283-1,0),NA())</f>
        <v>#N/A</v>
      </c>
      <c r="R283" s="24" t="e">
        <f ca="1">IF(ISNUMBER(OFFSET(INDIRECT("'"&amp;'DATA for charts'!R$5&amp;"'!$i1"),$A283-1,0)),OFFSET(INDIRECT("'"&amp;'DATA for charts'!R$5&amp;"'!$i1"),$A283-1,0),NA())</f>
        <v>#N/A</v>
      </c>
      <c r="S283" s="24" t="e">
        <f ca="1">IF(ISNUMBER(OFFSET(INDIRECT("'"&amp;'DATA for charts'!S$5&amp;"'!$i1"),$A283-1,0)),OFFSET(INDIRECT("'"&amp;'DATA for charts'!S$5&amp;"'!$i1"),$A283-1,0),NA())</f>
        <v>#N/A</v>
      </c>
      <c r="T283" s="22" t="e">
        <f t="shared" ca="1" si="443"/>
        <v>#N/A</v>
      </c>
      <c r="U283" s="22" t="e">
        <f t="shared" ca="1" si="444"/>
        <v>#N/A</v>
      </c>
      <c r="V283" s="22" t="e">
        <f t="shared" ca="1" si="445"/>
        <v>#N/A</v>
      </c>
      <c r="W283" s="20"/>
      <c r="X283" s="148" t="s">
        <v>421</v>
      </c>
      <c r="Y283" s="24">
        <f t="shared" ref="Y283:AO283" ca="1" si="449">IF(AND(ISNUMBER(C296),ISNUMBER(C295)),C296-C295,NA())</f>
        <v>0.65799999999999992</v>
      </c>
      <c r="Z283" s="24">
        <f t="shared" ca="1" si="449"/>
        <v>0.61968099999999993</v>
      </c>
      <c r="AA283" s="24">
        <f t="shared" ca="1" si="449"/>
        <v>0.69399999999999995</v>
      </c>
      <c r="AB283" s="24">
        <f t="shared" ca="1" si="449"/>
        <v>0.6563954970357222</v>
      </c>
      <c r="AC283" s="24">
        <f t="shared" ca="1" si="449"/>
        <v>0.68900000000000006</v>
      </c>
      <c r="AD283" s="24">
        <f t="shared" ca="1" si="449"/>
        <v>0.72554842631021488</v>
      </c>
      <c r="AE283" s="24" t="e">
        <f t="shared" ca="1" si="449"/>
        <v>#N/A</v>
      </c>
      <c r="AF283" s="24" t="e">
        <f t="shared" ca="1" si="449"/>
        <v>#N/A</v>
      </c>
      <c r="AG283" s="24" t="e">
        <f t="shared" ca="1" si="449"/>
        <v>#N/A</v>
      </c>
      <c r="AH283" s="24" t="e">
        <f t="shared" ca="1" si="449"/>
        <v>#N/A</v>
      </c>
      <c r="AI283" s="24" t="e">
        <f t="shared" ca="1" si="449"/>
        <v>#N/A</v>
      </c>
      <c r="AJ283" s="24" t="e">
        <f t="shared" ca="1" si="449"/>
        <v>#N/A</v>
      </c>
      <c r="AK283" s="24" t="e">
        <f t="shared" ca="1" si="449"/>
        <v>#N/A</v>
      </c>
      <c r="AL283" s="24" t="e">
        <f t="shared" ca="1" si="449"/>
        <v>#N/A</v>
      </c>
      <c r="AM283" s="24" t="e">
        <f t="shared" ca="1" si="449"/>
        <v>#N/A</v>
      </c>
      <c r="AN283" s="24" t="e">
        <f t="shared" ca="1" si="449"/>
        <v>#N/A</v>
      </c>
      <c r="AO283" s="24" t="e">
        <f t="shared" ca="1" si="449"/>
        <v>#N/A</v>
      </c>
      <c r="AP283" s="24" t="e">
        <f t="shared" ca="1" si="439"/>
        <v>#N/A</v>
      </c>
      <c r="AQ283" s="24" t="e">
        <f t="shared" ca="1" si="440"/>
        <v>#N/A</v>
      </c>
    </row>
    <row r="284" spans="1:43" s="1" customFormat="1" ht="38.25">
      <c r="A284" s="220">
        <f t="shared" si="448"/>
        <v>83</v>
      </c>
      <c r="B284" s="148" t="s">
        <v>385</v>
      </c>
      <c r="C284" s="24">
        <f ca="1">IF(ISNUMBER(OFFSET(INDIRECT("'"&amp;'DATA for charts'!C$5&amp;"'!$i1"),$A284-1,0)),OFFSET(INDIRECT("'"&amp;'DATA for charts'!C$5&amp;"'!$i1"),$A284-1,0),NA())</f>
        <v>3.4809999999999999</v>
      </c>
      <c r="D284" s="24">
        <f ca="1">IF(ISNUMBER(OFFSET(INDIRECT("'"&amp;'DATA for charts'!D$5&amp;"'!$i1"),$A284-1,0)),OFFSET(INDIRECT("'"&amp;'DATA for charts'!D$5&amp;"'!$i1"),$A284-1,0),NA())</f>
        <v>3.056681999999999</v>
      </c>
      <c r="E284" s="24">
        <f ca="1">IF(ISNUMBER(OFFSET(INDIRECT("'"&amp;'DATA for charts'!E$5&amp;"'!$i1"),$A284-1,0)),OFFSET(INDIRECT("'"&amp;'DATA for charts'!E$5&amp;"'!$i1"),$A284-1,0),NA())</f>
        <v>2.71</v>
      </c>
      <c r="F284" s="24">
        <f ca="1">IF(ISNUMBER(OFFSET(INDIRECT("'"&amp;'DATA for charts'!F$5&amp;"'!$i1"),$A284-1,0)),OFFSET(INDIRECT("'"&amp;'DATA for charts'!F$5&amp;"'!$i1"),$A284-1,0),NA())</f>
        <v>3.2603300551982781</v>
      </c>
      <c r="G284" s="24">
        <f ca="1">IF(ISNUMBER(OFFSET(INDIRECT("'"&amp;'DATA for charts'!G$5&amp;"'!$i1"),$A284-1,0)),OFFSET(INDIRECT("'"&amp;'DATA for charts'!G$5&amp;"'!$i1"),$A284-1,0),NA())</f>
        <v>3.0990000000000002</v>
      </c>
      <c r="H284" s="24">
        <f ca="1">IF(ISNUMBER(OFFSET(INDIRECT("'"&amp;'DATA for charts'!H$5&amp;"'!$i1"),$A284-1,0)),OFFSET(INDIRECT("'"&amp;'DATA for charts'!H$5&amp;"'!$i1"),$A284-1,0),NA())</f>
        <v>3.1541475338406002</v>
      </c>
      <c r="I284" s="24" t="e">
        <f ca="1">IF(ISNUMBER(OFFSET(INDIRECT("'"&amp;'DATA for charts'!I$5&amp;"'!$i1"),$A284-1,0)),OFFSET(INDIRECT("'"&amp;'DATA for charts'!I$5&amp;"'!$i1"),$A284-1,0),NA())</f>
        <v>#N/A</v>
      </c>
      <c r="J284" s="24" t="e">
        <f ca="1">IF(ISNUMBER(OFFSET(INDIRECT("'"&amp;'DATA for charts'!J$5&amp;"'!$i1"),$A284-1,0)),OFFSET(INDIRECT("'"&amp;'DATA for charts'!J$5&amp;"'!$i1"),$A284-1,0),NA())</f>
        <v>#N/A</v>
      </c>
      <c r="K284" s="24" t="e">
        <f ca="1">IF(ISNUMBER(OFFSET(INDIRECT("'"&amp;'DATA for charts'!K$5&amp;"'!$i1"),$A284-1,0)),OFFSET(INDIRECT("'"&amp;'DATA for charts'!K$5&amp;"'!$i1"),$A284-1,0),NA())</f>
        <v>#N/A</v>
      </c>
      <c r="L284" s="24" t="e">
        <f ca="1">IF(ISNUMBER(OFFSET(INDIRECT("'"&amp;'DATA for charts'!L$5&amp;"'!$i1"),$A284-1,0)),OFFSET(INDIRECT("'"&amp;'DATA for charts'!L$5&amp;"'!$i1"),$A284-1,0),NA())</f>
        <v>#N/A</v>
      </c>
      <c r="M284" s="24" t="e">
        <f ca="1">IF(ISNUMBER(OFFSET(INDIRECT("'"&amp;'DATA for charts'!M$5&amp;"'!$i1"),$A284-1,0)),OFFSET(INDIRECT("'"&amp;'DATA for charts'!M$5&amp;"'!$i1"),$A284-1,0),NA())</f>
        <v>#N/A</v>
      </c>
      <c r="N284" s="24" t="e">
        <f ca="1">IF(ISNUMBER(OFFSET(INDIRECT("'"&amp;'DATA for charts'!N$5&amp;"'!$i1"),$A284-1,0)),OFFSET(INDIRECT("'"&amp;'DATA for charts'!N$5&amp;"'!$i1"),$A284-1,0),NA())</f>
        <v>#N/A</v>
      </c>
      <c r="O284" s="24" t="e">
        <f ca="1">IF(ISNUMBER(OFFSET(INDIRECT("'"&amp;'DATA for charts'!O$5&amp;"'!$i1"),$A284-1,0)),OFFSET(INDIRECT("'"&amp;'DATA for charts'!O$5&amp;"'!$i1"),$A284-1,0),NA())</f>
        <v>#N/A</v>
      </c>
      <c r="P284" s="24" t="e">
        <f ca="1">IF(ISNUMBER(OFFSET(INDIRECT("'"&amp;'DATA for charts'!P$5&amp;"'!$i1"),$A284-1,0)),OFFSET(INDIRECT("'"&amp;'DATA for charts'!P$5&amp;"'!$i1"),$A284-1,0),NA())</f>
        <v>#N/A</v>
      </c>
      <c r="Q284" s="24" t="e">
        <f ca="1">IF(ISNUMBER(OFFSET(INDIRECT("'"&amp;'DATA for charts'!Q$5&amp;"'!$i1"),$A284-1,0)),OFFSET(INDIRECT("'"&amp;'DATA for charts'!Q$5&amp;"'!$i1"),$A284-1,0),NA())</f>
        <v>#N/A</v>
      </c>
      <c r="R284" s="24" t="e">
        <f ca="1">IF(ISNUMBER(OFFSET(INDIRECT("'"&amp;'DATA for charts'!R$5&amp;"'!$i1"),$A284-1,0)),OFFSET(INDIRECT("'"&amp;'DATA for charts'!R$5&amp;"'!$i1"),$A284-1,0),NA())</f>
        <v>#N/A</v>
      </c>
      <c r="S284" s="24" t="e">
        <f ca="1">IF(ISNUMBER(OFFSET(INDIRECT("'"&amp;'DATA for charts'!S$5&amp;"'!$i1"),$A284-1,0)),OFFSET(INDIRECT("'"&amp;'DATA for charts'!S$5&amp;"'!$i1"),$A284-1,0),NA())</f>
        <v>#N/A</v>
      </c>
      <c r="T284" s="22" t="e">
        <f t="shared" ca="1" si="443"/>
        <v>#N/A</v>
      </c>
      <c r="U284" s="22" t="e">
        <f t="shared" ca="1" si="444"/>
        <v>#N/A</v>
      </c>
      <c r="V284" s="22" t="e">
        <f t="shared" ca="1" si="445"/>
        <v>#N/A</v>
      </c>
      <c r="W284" s="20"/>
      <c r="X284" s="148" t="s">
        <v>422</v>
      </c>
      <c r="Y284" s="24">
        <f t="shared" ref="Y284:AO284" ca="1" si="450">IF(AND(ISNUMBER(C297),ISNUMBER(C295)),C297-C295,NA())</f>
        <v>0.19799999999999995</v>
      </c>
      <c r="Z284" s="24">
        <f t="shared" ca="1" si="450"/>
        <v>0.18623399999999979</v>
      </c>
      <c r="AA284" s="24">
        <f t="shared" ca="1" si="450"/>
        <v>0.17799999999999994</v>
      </c>
      <c r="AB284" s="24">
        <f t="shared" ca="1" si="450"/>
        <v>0.18145327902555852</v>
      </c>
      <c r="AC284" s="24">
        <f t="shared" ca="1" si="450"/>
        <v>0.17999999999999994</v>
      </c>
      <c r="AD284" s="24">
        <f t="shared" ca="1" si="450"/>
        <v>0.18157243516709498</v>
      </c>
      <c r="AE284" s="24" t="e">
        <f t="shared" ca="1" si="450"/>
        <v>#N/A</v>
      </c>
      <c r="AF284" s="24" t="e">
        <f t="shared" ca="1" si="450"/>
        <v>#N/A</v>
      </c>
      <c r="AG284" s="24" t="e">
        <f t="shared" ca="1" si="450"/>
        <v>#N/A</v>
      </c>
      <c r="AH284" s="24" t="e">
        <f t="shared" ca="1" si="450"/>
        <v>#N/A</v>
      </c>
      <c r="AI284" s="24" t="e">
        <f t="shared" ca="1" si="450"/>
        <v>#N/A</v>
      </c>
      <c r="AJ284" s="24" t="e">
        <f t="shared" ca="1" si="450"/>
        <v>#N/A</v>
      </c>
      <c r="AK284" s="24" t="e">
        <f t="shared" ca="1" si="450"/>
        <v>#N/A</v>
      </c>
      <c r="AL284" s="24" t="e">
        <f t="shared" ca="1" si="450"/>
        <v>#N/A</v>
      </c>
      <c r="AM284" s="24" t="e">
        <f t="shared" ca="1" si="450"/>
        <v>#N/A</v>
      </c>
      <c r="AN284" s="24" t="e">
        <f t="shared" ca="1" si="450"/>
        <v>#N/A</v>
      </c>
      <c r="AO284" s="24" t="e">
        <f t="shared" ca="1" si="450"/>
        <v>#N/A</v>
      </c>
      <c r="AP284" s="24" t="e">
        <f t="shared" ca="1" si="439"/>
        <v>#N/A</v>
      </c>
      <c r="AQ284" s="24" t="e">
        <f t="shared" ca="1" si="440"/>
        <v>#N/A</v>
      </c>
    </row>
    <row r="285" spans="1:43" s="1" customFormat="1" ht="63.75">
      <c r="A285" s="220">
        <f t="shared" si="448"/>
        <v>84</v>
      </c>
      <c r="B285" s="148" t="s">
        <v>386</v>
      </c>
      <c r="C285" s="24">
        <f ca="1">IF(ISNUMBER(OFFSET(INDIRECT("'"&amp;'DATA for charts'!C$5&amp;"'!$i1"),$A285-1,0)),OFFSET(INDIRECT("'"&amp;'DATA for charts'!C$5&amp;"'!$i1"),$A285-1,0),NA())</f>
        <v>3.052</v>
      </c>
      <c r="D285" s="24">
        <f ca="1">IF(ISNUMBER(OFFSET(INDIRECT("'"&amp;'DATA for charts'!D$5&amp;"'!$i1"),$A285-1,0)),OFFSET(INDIRECT("'"&amp;'DATA for charts'!D$5&amp;"'!$i1"),$A285-1,0),NA())</f>
        <v>2.661826</v>
      </c>
      <c r="E285" s="24">
        <f ca="1">IF(ISNUMBER(OFFSET(INDIRECT("'"&amp;'DATA for charts'!E$5&amp;"'!$i1"),$A285-1,0)),OFFSET(INDIRECT("'"&amp;'DATA for charts'!E$5&amp;"'!$i1"),$A285-1,0),NA())</f>
        <v>2.335</v>
      </c>
      <c r="F285" s="24">
        <f ca="1">IF(ISNUMBER(OFFSET(INDIRECT("'"&amp;'DATA for charts'!F$5&amp;"'!$i1"),$A285-1,0)),OFFSET(INDIRECT("'"&amp;'DATA for charts'!F$5&amp;"'!$i1"),$A285-1,0),NA())</f>
        <v>2.7815184723279445</v>
      </c>
      <c r="G285" s="24">
        <f ca="1">IF(ISNUMBER(OFFSET(INDIRECT("'"&amp;'DATA for charts'!G$5&amp;"'!$i1"),$A285-1,0)),OFFSET(INDIRECT("'"&amp;'DATA for charts'!G$5&amp;"'!$i1"),$A285-1,0),NA())</f>
        <v>2.4940000000000002</v>
      </c>
      <c r="H285" s="24">
        <f ca="1">IF(ISNUMBER(OFFSET(INDIRECT("'"&amp;'DATA for charts'!H$5&amp;"'!$i1"),$A285-1,0)),OFFSET(INDIRECT("'"&amp;'DATA for charts'!H$5&amp;"'!$i1"),$A285-1,0),NA())</f>
        <v>2.6131126064724302</v>
      </c>
      <c r="I285" s="24" t="e">
        <f ca="1">IF(ISNUMBER(OFFSET(INDIRECT("'"&amp;'DATA for charts'!I$5&amp;"'!$i1"),$A285-1,0)),OFFSET(INDIRECT("'"&amp;'DATA for charts'!I$5&amp;"'!$i1"),$A285-1,0),NA())</f>
        <v>#N/A</v>
      </c>
      <c r="J285" s="24" t="e">
        <f ca="1">IF(ISNUMBER(OFFSET(INDIRECT("'"&amp;'DATA for charts'!J$5&amp;"'!$i1"),$A285-1,0)),OFFSET(INDIRECT("'"&amp;'DATA for charts'!J$5&amp;"'!$i1"),$A285-1,0),NA())</f>
        <v>#N/A</v>
      </c>
      <c r="K285" s="24" t="e">
        <f ca="1">IF(ISNUMBER(OFFSET(INDIRECT("'"&amp;'DATA for charts'!K$5&amp;"'!$i1"),$A285-1,0)),OFFSET(INDIRECT("'"&amp;'DATA for charts'!K$5&amp;"'!$i1"),$A285-1,0),NA())</f>
        <v>#N/A</v>
      </c>
      <c r="L285" s="24" t="e">
        <f ca="1">IF(ISNUMBER(OFFSET(INDIRECT("'"&amp;'DATA for charts'!L$5&amp;"'!$i1"),$A285-1,0)),OFFSET(INDIRECT("'"&amp;'DATA for charts'!L$5&amp;"'!$i1"),$A285-1,0),NA())</f>
        <v>#N/A</v>
      </c>
      <c r="M285" s="24" t="e">
        <f ca="1">IF(ISNUMBER(OFFSET(INDIRECT("'"&amp;'DATA for charts'!M$5&amp;"'!$i1"),$A285-1,0)),OFFSET(INDIRECT("'"&amp;'DATA for charts'!M$5&amp;"'!$i1"),$A285-1,0),NA())</f>
        <v>#N/A</v>
      </c>
      <c r="N285" s="24" t="e">
        <f ca="1">IF(ISNUMBER(OFFSET(INDIRECT("'"&amp;'DATA for charts'!N$5&amp;"'!$i1"),$A285-1,0)),OFFSET(INDIRECT("'"&amp;'DATA for charts'!N$5&amp;"'!$i1"),$A285-1,0),NA())</f>
        <v>#N/A</v>
      </c>
      <c r="O285" s="24" t="e">
        <f ca="1">IF(ISNUMBER(OFFSET(INDIRECT("'"&amp;'DATA for charts'!O$5&amp;"'!$i1"),$A285-1,0)),OFFSET(INDIRECT("'"&amp;'DATA for charts'!O$5&amp;"'!$i1"),$A285-1,0),NA())</f>
        <v>#N/A</v>
      </c>
      <c r="P285" s="24" t="e">
        <f ca="1">IF(ISNUMBER(OFFSET(INDIRECT("'"&amp;'DATA for charts'!P$5&amp;"'!$i1"),$A285-1,0)),OFFSET(INDIRECT("'"&amp;'DATA for charts'!P$5&amp;"'!$i1"),$A285-1,0),NA())</f>
        <v>#N/A</v>
      </c>
      <c r="Q285" s="24" t="e">
        <f ca="1">IF(ISNUMBER(OFFSET(INDIRECT("'"&amp;'DATA for charts'!Q$5&amp;"'!$i1"),$A285-1,0)),OFFSET(INDIRECT("'"&amp;'DATA for charts'!Q$5&amp;"'!$i1"),$A285-1,0),NA())</f>
        <v>#N/A</v>
      </c>
      <c r="R285" s="24" t="e">
        <f ca="1">IF(ISNUMBER(OFFSET(INDIRECT("'"&amp;'DATA for charts'!R$5&amp;"'!$i1"),$A285-1,0)),OFFSET(INDIRECT("'"&amp;'DATA for charts'!R$5&amp;"'!$i1"),$A285-1,0),NA())</f>
        <v>#N/A</v>
      </c>
      <c r="S285" s="24" t="e">
        <f ca="1">IF(ISNUMBER(OFFSET(INDIRECT("'"&amp;'DATA for charts'!S$5&amp;"'!$i1"),$A285-1,0)),OFFSET(INDIRECT("'"&amp;'DATA for charts'!S$5&amp;"'!$i1"),$A285-1,0),NA())</f>
        <v>#N/A</v>
      </c>
      <c r="T285" s="22" t="e">
        <f t="shared" ca="1" si="443"/>
        <v>#N/A</v>
      </c>
      <c r="U285" s="22" t="e">
        <f t="shared" ca="1" si="444"/>
        <v>#N/A</v>
      </c>
      <c r="V285" s="22" t="e">
        <f t="shared" ca="1" si="445"/>
        <v>#N/A</v>
      </c>
      <c r="W285" s="20"/>
      <c r="X285" s="148" t="s">
        <v>589</v>
      </c>
      <c r="Y285" s="24">
        <f t="shared" ref="Y285:AO285" ca="1" si="451">IF(AND(ISNUMBER(C298),ISNUMBER(C295)),C298-C295,NA())</f>
        <v>1.5769999999999997</v>
      </c>
      <c r="Z285" s="24">
        <f t="shared" ca="1" si="451"/>
        <v>1.681533999999999</v>
      </c>
      <c r="AA285" s="24">
        <f t="shared" ca="1" si="451"/>
        <v>1.7109999999999999</v>
      </c>
      <c r="AB285" s="24">
        <f t="shared" ca="1" si="451"/>
        <v>1.6821100875829804</v>
      </c>
      <c r="AC285" s="24">
        <f t="shared" ca="1" si="451"/>
        <v>2.0219999999999998</v>
      </c>
      <c r="AD285" s="24">
        <f t="shared" ca="1" si="451"/>
        <v>1.7199901156955253</v>
      </c>
      <c r="AE285" s="24" t="e">
        <f t="shared" ca="1" si="451"/>
        <v>#N/A</v>
      </c>
      <c r="AF285" s="24" t="e">
        <f t="shared" ca="1" si="451"/>
        <v>#N/A</v>
      </c>
      <c r="AG285" s="24" t="e">
        <f t="shared" ca="1" si="451"/>
        <v>#N/A</v>
      </c>
      <c r="AH285" s="24" t="e">
        <f t="shared" ca="1" si="451"/>
        <v>#N/A</v>
      </c>
      <c r="AI285" s="24" t="e">
        <f t="shared" ca="1" si="451"/>
        <v>#N/A</v>
      </c>
      <c r="AJ285" s="24" t="e">
        <f t="shared" ca="1" si="451"/>
        <v>#N/A</v>
      </c>
      <c r="AK285" s="24" t="e">
        <f t="shared" ca="1" si="451"/>
        <v>#N/A</v>
      </c>
      <c r="AL285" s="24" t="e">
        <f t="shared" ca="1" si="451"/>
        <v>#N/A</v>
      </c>
      <c r="AM285" s="24" t="e">
        <f t="shared" ca="1" si="451"/>
        <v>#N/A</v>
      </c>
      <c r="AN285" s="24" t="e">
        <f t="shared" ca="1" si="451"/>
        <v>#N/A</v>
      </c>
      <c r="AO285" s="24" t="e">
        <f t="shared" ca="1" si="451"/>
        <v>#N/A</v>
      </c>
      <c r="AP285" s="24" t="e">
        <f t="shared" ca="1" si="439"/>
        <v>#N/A</v>
      </c>
      <c r="AQ285" s="24" t="e">
        <f t="shared" ca="1" si="440"/>
        <v>#N/A</v>
      </c>
    </row>
    <row r="286" spans="1:43" s="1" customFormat="1" ht="63.75">
      <c r="A286" s="220">
        <f t="shared" si="448"/>
        <v>85</v>
      </c>
      <c r="B286" s="148" t="s">
        <v>387</v>
      </c>
      <c r="C286" s="24">
        <f ca="1">IF(ISNUMBER(OFFSET(INDIRECT("'"&amp;'DATA for charts'!C$5&amp;"'!$i1"),$A286-1,0)),OFFSET(INDIRECT("'"&amp;'DATA for charts'!C$5&amp;"'!$i1"),$A286-1,0),NA())</f>
        <v>3.1579999999999999</v>
      </c>
      <c r="D286" s="24">
        <f ca="1">IF(ISNUMBER(OFFSET(INDIRECT("'"&amp;'DATA for charts'!D$5&amp;"'!$i1"),$A286-1,0)),OFFSET(INDIRECT("'"&amp;'DATA for charts'!D$5&amp;"'!$i1"),$A286-1,0),NA())</f>
        <v>3.3764349999999999</v>
      </c>
      <c r="E286" s="24">
        <f ca="1">IF(ISNUMBER(OFFSET(INDIRECT("'"&amp;'DATA for charts'!E$5&amp;"'!$i1"),$A286-1,0)),OFFSET(INDIRECT("'"&amp;'DATA for charts'!E$5&amp;"'!$i1"),$A286-1,0),NA())</f>
        <v>2.556</v>
      </c>
      <c r="F286" s="24">
        <f ca="1">IF(ISNUMBER(OFFSET(INDIRECT("'"&amp;'DATA for charts'!F$5&amp;"'!$i1"),$A286-1,0)),OFFSET(INDIRECT("'"&amp;'DATA for charts'!F$5&amp;"'!$i1"),$A286-1,0),NA())</f>
        <v>3.0399620159785279</v>
      </c>
      <c r="G286" s="24">
        <f ca="1">IF(ISNUMBER(OFFSET(INDIRECT("'"&amp;'DATA for charts'!G$5&amp;"'!$i1"),$A286-1,0)),OFFSET(INDIRECT("'"&amp;'DATA for charts'!G$5&amp;"'!$i1"),$A286-1,0),NA())</f>
        <v>2.891</v>
      </c>
      <c r="H286" s="24">
        <f ca="1">IF(ISNUMBER(OFFSET(INDIRECT("'"&amp;'DATA for charts'!H$5&amp;"'!$i1"),$A286-1,0)),OFFSET(INDIRECT("'"&amp;'DATA for charts'!H$5&amp;"'!$i1"),$A286-1,0),NA())</f>
        <v>2.93762027316623</v>
      </c>
      <c r="I286" s="24" t="e">
        <f ca="1">IF(ISNUMBER(OFFSET(INDIRECT("'"&amp;'DATA for charts'!I$5&amp;"'!$i1"),$A286-1,0)),OFFSET(INDIRECT("'"&amp;'DATA for charts'!I$5&amp;"'!$i1"),$A286-1,0),NA())</f>
        <v>#N/A</v>
      </c>
      <c r="J286" s="24" t="e">
        <f ca="1">IF(ISNUMBER(OFFSET(INDIRECT("'"&amp;'DATA for charts'!J$5&amp;"'!$i1"),$A286-1,0)),OFFSET(INDIRECT("'"&amp;'DATA for charts'!J$5&amp;"'!$i1"),$A286-1,0),NA())</f>
        <v>#N/A</v>
      </c>
      <c r="K286" s="24" t="e">
        <f ca="1">IF(ISNUMBER(OFFSET(INDIRECT("'"&amp;'DATA for charts'!K$5&amp;"'!$i1"),$A286-1,0)),OFFSET(INDIRECT("'"&amp;'DATA for charts'!K$5&amp;"'!$i1"),$A286-1,0),NA())</f>
        <v>#N/A</v>
      </c>
      <c r="L286" s="24" t="e">
        <f ca="1">IF(ISNUMBER(OFFSET(INDIRECT("'"&amp;'DATA for charts'!L$5&amp;"'!$i1"),$A286-1,0)),OFFSET(INDIRECT("'"&amp;'DATA for charts'!L$5&amp;"'!$i1"),$A286-1,0),NA())</f>
        <v>#N/A</v>
      </c>
      <c r="M286" s="24" t="e">
        <f ca="1">IF(ISNUMBER(OFFSET(INDIRECT("'"&amp;'DATA for charts'!M$5&amp;"'!$i1"),$A286-1,0)),OFFSET(INDIRECT("'"&amp;'DATA for charts'!M$5&amp;"'!$i1"),$A286-1,0),NA())</f>
        <v>#N/A</v>
      </c>
      <c r="N286" s="24" t="e">
        <f ca="1">IF(ISNUMBER(OFFSET(INDIRECT("'"&amp;'DATA for charts'!N$5&amp;"'!$i1"),$A286-1,0)),OFFSET(INDIRECT("'"&amp;'DATA for charts'!N$5&amp;"'!$i1"),$A286-1,0),NA())</f>
        <v>#N/A</v>
      </c>
      <c r="O286" s="24" t="e">
        <f ca="1">IF(ISNUMBER(OFFSET(INDIRECT("'"&amp;'DATA for charts'!O$5&amp;"'!$i1"),$A286-1,0)),OFFSET(INDIRECT("'"&amp;'DATA for charts'!O$5&amp;"'!$i1"),$A286-1,0),NA())</f>
        <v>#N/A</v>
      </c>
      <c r="P286" s="24" t="e">
        <f ca="1">IF(ISNUMBER(OFFSET(INDIRECT("'"&amp;'DATA for charts'!P$5&amp;"'!$i1"),$A286-1,0)),OFFSET(INDIRECT("'"&amp;'DATA for charts'!P$5&amp;"'!$i1"),$A286-1,0),NA())</f>
        <v>#N/A</v>
      </c>
      <c r="Q286" s="24" t="e">
        <f ca="1">IF(ISNUMBER(OFFSET(INDIRECT("'"&amp;'DATA for charts'!Q$5&amp;"'!$i1"),$A286-1,0)),OFFSET(INDIRECT("'"&amp;'DATA for charts'!Q$5&amp;"'!$i1"),$A286-1,0),NA())</f>
        <v>#N/A</v>
      </c>
      <c r="R286" s="24" t="e">
        <f ca="1">IF(ISNUMBER(OFFSET(INDIRECT("'"&amp;'DATA for charts'!R$5&amp;"'!$i1"),$A286-1,0)),OFFSET(INDIRECT("'"&amp;'DATA for charts'!R$5&amp;"'!$i1"),$A286-1,0),NA())</f>
        <v>#N/A</v>
      </c>
      <c r="S286" s="24" t="e">
        <f ca="1">IF(ISNUMBER(OFFSET(INDIRECT("'"&amp;'DATA for charts'!S$5&amp;"'!$i1"),$A286-1,0)),OFFSET(INDIRECT("'"&amp;'DATA for charts'!S$5&amp;"'!$i1"),$A286-1,0),NA())</f>
        <v>#N/A</v>
      </c>
      <c r="T286" s="22" t="e">
        <f t="shared" ca="1" si="443"/>
        <v>#N/A</v>
      </c>
      <c r="U286" s="22" t="e">
        <f t="shared" ca="1" si="444"/>
        <v>#N/A</v>
      </c>
      <c r="V286" s="22" t="e">
        <f t="shared" ca="1" si="445"/>
        <v>#N/A</v>
      </c>
      <c r="W286" s="20"/>
      <c r="X286" s="148" t="s">
        <v>587</v>
      </c>
      <c r="Y286" s="24" t="e">
        <f t="shared" ref="Y286:AO286" ca="1" si="452">IF(AND(ISNUMBER(C300),ISNUMBER(C295)),C300-C295,NA())</f>
        <v>#N/A</v>
      </c>
      <c r="Z286" s="24">
        <f t="shared" ca="1" si="452"/>
        <v>5.9025229999999995</v>
      </c>
      <c r="AA286" s="24">
        <f t="shared" ca="1" si="452"/>
        <v>4.7919999999999998</v>
      </c>
      <c r="AB286" s="24">
        <f t="shared" ca="1" si="452"/>
        <v>5.654331261600924</v>
      </c>
      <c r="AC286" s="24">
        <f t="shared" ca="1" si="452"/>
        <v>5.6010000000000009</v>
      </c>
      <c r="AD286" s="24">
        <f t="shared" ca="1" si="452"/>
        <v>5.669473003811305</v>
      </c>
      <c r="AE286" s="24" t="e">
        <f t="shared" ca="1" si="452"/>
        <v>#N/A</v>
      </c>
      <c r="AF286" s="24" t="e">
        <f t="shared" ca="1" si="452"/>
        <v>#N/A</v>
      </c>
      <c r="AG286" s="24" t="e">
        <f t="shared" ca="1" si="452"/>
        <v>#N/A</v>
      </c>
      <c r="AH286" s="24" t="e">
        <f t="shared" ca="1" si="452"/>
        <v>#N/A</v>
      </c>
      <c r="AI286" s="24" t="e">
        <f t="shared" ca="1" si="452"/>
        <v>#N/A</v>
      </c>
      <c r="AJ286" s="24" t="e">
        <f t="shared" ca="1" si="452"/>
        <v>#N/A</v>
      </c>
      <c r="AK286" s="24" t="e">
        <f t="shared" ca="1" si="452"/>
        <v>#N/A</v>
      </c>
      <c r="AL286" s="24" t="e">
        <f t="shared" ca="1" si="452"/>
        <v>#N/A</v>
      </c>
      <c r="AM286" s="24" t="e">
        <f t="shared" ca="1" si="452"/>
        <v>#N/A</v>
      </c>
      <c r="AN286" s="24" t="e">
        <f t="shared" ca="1" si="452"/>
        <v>#N/A</v>
      </c>
      <c r="AO286" s="24" t="e">
        <f t="shared" ca="1" si="452"/>
        <v>#N/A</v>
      </c>
      <c r="AP286" s="24" t="e">
        <f t="shared" ca="1" si="439"/>
        <v>#N/A</v>
      </c>
      <c r="AQ286" s="24" t="e">
        <f t="shared" ca="1" si="440"/>
        <v>#N/A</v>
      </c>
    </row>
    <row r="287" spans="1:43" s="1" customFormat="1" ht="51">
      <c r="A287" s="220">
        <f t="shared" si="448"/>
        <v>86</v>
      </c>
      <c r="B287" s="148" t="s">
        <v>388</v>
      </c>
      <c r="C287" s="24">
        <f ca="1">IF(ISNUMBER(OFFSET(INDIRECT("'"&amp;'DATA for charts'!C$5&amp;"'!$i1"),$A287-1,0)),OFFSET(INDIRECT("'"&amp;'DATA for charts'!C$5&amp;"'!$i1"),$A287-1,0),NA())</f>
        <v>2.3660000000000001</v>
      </c>
      <c r="D287" s="24">
        <f ca="1">IF(ISNUMBER(OFFSET(INDIRECT("'"&amp;'DATA for charts'!D$5&amp;"'!$i1"),$A287-1,0)),OFFSET(INDIRECT("'"&amp;'DATA for charts'!D$5&amp;"'!$i1"),$A287-1,0),NA())</f>
        <v>2.363502</v>
      </c>
      <c r="E287" s="24">
        <f ca="1">IF(ISNUMBER(OFFSET(INDIRECT("'"&amp;'DATA for charts'!E$5&amp;"'!$i1"),$A287-1,0)),OFFSET(INDIRECT("'"&amp;'DATA for charts'!E$5&amp;"'!$i1"),$A287-1,0),NA())</f>
        <v>2.0539999999999998</v>
      </c>
      <c r="F287" s="24">
        <f ca="1">IF(ISNUMBER(OFFSET(INDIRECT("'"&amp;'DATA for charts'!F$5&amp;"'!$i1"),$A287-1,0)),OFFSET(INDIRECT("'"&amp;'DATA for charts'!F$5&amp;"'!$i1"),$A287-1,0),NA())</f>
        <v>2.3875281644443667</v>
      </c>
      <c r="G287" s="24">
        <f ca="1">IF(ISNUMBER(OFFSET(INDIRECT("'"&amp;'DATA for charts'!G$5&amp;"'!$i1"),$A287-1,0)),OFFSET(INDIRECT("'"&amp;'DATA for charts'!G$5&amp;"'!$i1"),$A287-1,0),NA())</f>
        <v>2.202</v>
      </c>
      <c r="H287" s="24">
        <f ca="1">IF(ISNUMBER(OFFSET(INDIRECT("'"&amp;'DATA for charts'!H$5&amp;"'!$i1"),$A287-1,0)),OFFSET(INDIRECT("'"&amp;'DATA for charts'!H$5&amp;"'!$i1"),$A287-1,0),NA())</f>
        <v>2.2363849046495199</v>
      </c>
      <c r="I287" s="24" t="e">
        <f ca="1">IF(ISNUMBER(OFFSET(INDIRECT("'"&amp;'DATA for charts'!I$5&amp;"'!$i1"),$A287-1,0)),OFFSET(INDIRECT("'"&amp;'DATA for charts'!I$5&amp;"'!$i1"),$A287-1,0),NA())</f>
        <v>#N/A</v>
      </c>
      <c r="J287" s="24" t="e">
        <f ca="1">IF(ISNUMBER(OFFSET(INDIRECT("'"&amp;'DATA for charts'!J$5&amp;"'!$i1"),$A287-1,0)),OFFSET(INDIRECT("'"&amp;'DATA for charts'!J$5&amp;"'!$i1"),$A287-1,0),NA())</f>
        <v>#N/A</v>
      </c>
      <c r="K287" s="24" t="e">
        <f ca="1">IF(ISNUMBER(OFFSET(INDIRECT("'"&amp;'DATA for charts'!K$5&amp;"'!$i1"),$A287-1,0)),OFFSET(INDIRECT("'"&amp;'DATA for charts'!K$5&amp;"'!$i1"),$A287-1,0),NA())</f>
        <v>#N/A</v>
      </c>
      <c r="L287" s="24" t="e">
        <f ca="1">IF(ISNUMBER(OFFSET(INDIRECT("'"&amp;'DATA for charts'!L$5&amp;"'!$i1"),$A287-1,0)),OFFSET(INDIRECT("'"&amp;'DATA for charts'!L$5&amp;"'!$i1"),$A287-1,0),NA())</f>
        <v>#N/A</v>
      </c>
      <c r="M287" s="24" t="e">
        <f ca="1">IF(ISNUMBER(OFFSET(INDIRECT("'"&amp;'DATA for charts'!M$5&amp;"'!$i1"),$A287-1,0)),OFFSET(INDIRECT("'"&amp;'DATA for charts'!M$5&amp;"'!$i1"),$A287-1,0),NA())</f>
        <v>#N/A</v>
      </c>
      <c r="N287" s="24" t="e">
        <f ca="1">IF(ISNUMBER(OFFSET(INDIRECT("'"&amp;'DATA for charts'!N$5&amp;"'!$i1"),$A287-1,0)),OFFSET(INDIRECT("'"&amp;'DATA for charts'!N$5&amp;"'!$i1"),$A287-1,0),NA())</f>
        <v>#N/A</v>
      </c>
      <c r="O287" s="24" t="e">
        <f ca="1">IF(ISNUMBER(OFFSET(INDIRECT("'"&amp;'DATA for charts'!O$5&amp;"'!$i1"),$A287-1,0)),OFFSET(INDIRECT("'"&amp;'DATA for charts'!O$5&amp;"'!$i1"),$A287-1,0),NA())</f>
        <v>#N/A</v>
      </c>
      <c r="P287" s="24" t="e">
        <f ca="1">IF(ISNUMBER(OFFSET(INDIRECT("'"&amp;'DATA for charts'!P$5&amp;"'!$i1"),$A287-1,0)),OFFSET(INDIRECT("'"&amp;'DATA for charts'!P$5&amp;"'!$i1"),$A287-1,0),NA())</f>
        <v>#N/A</v>
      </c>
      <c r="Q287" s="24" t="e">
        <f ca="1">IF(ISNUMBER(OFFSET(INDIRECT("'"&amp;'DATA for charts'!Q$5&amp;"'!$i1"),$A287-1,0)),OFFSET(INDIRECT("'"&amp;'DATA for charts'!Q$5&amp;"'!$i1"),$A287-1,0),NA())</f>
        <v>#N/A</v>
      </c>
      <c r="R287" s="24" t="e">
        <f ca="1">IF(ISNUMBER(OFFSET(INDIRECT("'"&amp;'DATA for charts'!R$5&amp;"'!$i1"),$A287-1,0)),OFFSET(INDIRECT("'"&amp;'DATA for charts'!R$5&amp;"'!$i1"),$A287-1,0),NA())</f>
        <v>#N/A</v>
      </c>
      <c r="S287" s="24" t="e">
        <f ca="1">IF(ISNUMBER(OFFSET(INDIRECT("'"&amp;'DATA for charts'!S$5&amp;"'!$i1"),$A287-1,0)),OFFSET(INDIRECT("'"&amp;'DATA for charts'!S$5&amp;"'!$i1"),$A287-1,0),NA())</f>
        <v>#N/A</v>
      </c>
      <c r="T287" s="22" t="e">
        <f t="shared" ca="1" si="443"/>
        <v>#N/A</v>
      </c>
      <c r="U287" s="22" t="e">
        <f t="shared" ca="1" si="444"/>
        <v>#N/A</v>
      </c>
      <c r="V287" s="22" t="e">
        <f t="shared" ca="1" si="445"/>
        <v>#N/A</v>
      </c>
      <c r="W287" s="20"/>
      <c r="X287" s="146"/>
      <c r="Y287" s="22" t="str">
        <f t="shared" ref="Y287:AO287" ca="1" si="453">C$8</f>
        <v>BSIMAC</v>
      </c>
      <c r="Z287" s="22" t="str">
        <f t="shared" ca="1" si="453"/>
        <v>CSE</v>
      </c>
      <c r="AA287" s="22" t="str">
        <f t="shared" ca="1" si="453"/>
        <v>DeST</v>
      </c>
      <c r="AB287" s="22" t="str">
        <f t="shared" ca="1" si="453"/>
        <v>EnergyPlus</v>
      </c>
      <c r="AC287" s="22" t="str">
        <f t="shared" ca="1" si="453"/>
        <v>ESP-r</v>
      </c>
      <c r="AD287" s="22" t="str">
        <f t="shared" ca="1" si="453"/>
        <v>TRNSYS</v>
      </c>
      <c r="AE287" s="22" t="str">
        <f t="shared" ca="1" si="453"/>
        <v>TestSpec-Alt</v>
      </c>
      <c r="AF287" s="22">
        <f t="shared" ca="1" si="453"/>
        <v>0</v>
      </c>
      <c r="AG287" s="22">
        <f t="shared" ref="AG287" ca="1" si="454">K$8</f>
        <v>0</v>
      </c>
      <c r="AH287" s="22">
        <f t="shared" ref="AH287" ca="1" si="455">L$8</f>
        <v>0</v>
      </c>
      <c r="AI287" s="22">
        <f t="shared" ref="AI287" ca="1" si="456">M$8</f>
        <v>0</v>
      </c>
      <c r="AJ287" s="22">
        <f t="shared" ref="AJ287" ca="1" si="457">N$8</f>
        <v>0</v>
      </c>
      <c r="AK287" s="22">
        <f t="shared" ref="AK287" ca="1" si="458">O$8</f>
        <v>0</v>
      </c>
      <c r="AL287" s="22">
        <f t="shared" ref="AL287" ca="1" si="459">P$8</f>
        <v>0</v>
      </c>
      <c r="AM287" s="22">
        <f t="shared" ref="AM287" ca="1" si="460">Q$8</f>
        <v>0</v>
      </c>
      <c r="AN287" s="22">
        <f t="shared" ref="AN287" ca="1" si="461">R$8</f>
        <v>0</v>
      </c>
      <c r="AO287" s="22" t="str">
        <f t="shared" ca="1" si="453"/>
        <v>Tested Prg</v>
      </c>
      <c r="AP287" s="20"/>
      <c r="AQ287" s="20"/>
    </row>
    <row r="288" spans="1:43" s="1" customFormat="1" ht="25.5">
      <c r="A288" s="220">
        <f t="shared" si="448"/>
        <v>87</v>
      </c>
      <c r="B288" s="148" t="s">
        <v>389</v>
      </c>
      <c r="C288" s="24" t="e">
        <f ca="1">IF(ISNUMBER(OFFSET(INDIRECT("'"&amp;'DATA for charts'!C$5&amp;"'!$i1"),$A288-1,0)),OFFSET(INDIRECT("'"&amp;'DATA for charts'!C$5&amp;"'!$i1"),$A288-1,0),NA())</f>
        <v>#N/A</v>
      </c>
      <c r="D288" s="24">
        <f ca="1">IF(ISNUMBER(OFFSET(INDIRECT("'"&amp;'DATA for charts'!D$5&amp;"'!$i1"),$A288-1,0)),OFFSET(INDIRECT("'"&amp;'DATA for charts'!D$5&amp;"'!$i1"),$A288-1,0),NA())</f>
        <v>1.3770910000000001</v>
      </c>
      <c r="E288" s="24">
        <f ca="1">IF(ISNUMBER(OFFSET(INDIRECT("'"&amp;'DATA for charts'!E$5&amp;"'!$i1"),$A288-1,0)),OFFSET(INDIRECT("'"&amp;'DATA for charts'!E$5&amp;"'!$i1"),$A288-1,0),NA())</f>
        <v>1.367</v>
      </c>
      <c r="F288" s="24">
        <f ca="1">IF(ISNUMBER(OFFSET(INDIRECT("'"&amp;'DATA for charts'!F$5&amp;"'!$i1"),$A288-1,0)),OFFSET(INDIRECT("'"&amp;'DATA for charts'!F$5&amp;"'!$i1"),$A288-1,0),NA())</f>
        <v>1.4799194889740501</v>
      </c>
      <c r="G288" s="24">
        <f ca="1">IF(ISNUMBER(OFFSET(INDIRECT("'"&amp;'DATA for charts'!G$5&amp;"'!$i1"),$A288-1,0)),OFFSET(INDIRECT("'"&amp;'DATA for charts'!G$5&amp;"'!$i1"),$A288-1,0),NA())</f>
        <v>1.403</v>
      </c>
      <c r="H288" s="24">
        <f ca="1">IF(ISNUMBER(OFFSET(INDIRECT("'"&amp;'DATA for charts'!H$5&amp;"'!$i1"),$A288-1,0)),OFFSET(INDIRECT("'"&amp;'DATA for charts'!H$5&amp;"'!$i1"),$A288-1,0),NA())</f>
        <v>1.3384872894175199</v>
      </c>
      <c r="I288" s="24" t="e">
        <f ca="1">IF(ISNUMBER(OFFSET(INDIRECT("'"&amp;'DATA for charts'!I$5&amp;"'!$i1"),$A288-1,0)),OFFSET(INDIRECT("'"&amp;'DATA for charts'!I$5&amp;"'!$i1"),$A288-1,0),NA())</f>
        <v>#N/A</v>
      </c>
      <c r="J288" s="24" t="e">
        <f ca="1">IF(ISNUMBER(OFFSET(INDIRECT("'"&amp;'DATA for charts'!J$5&amp;"'!$i1"),$A288-1,0)),OFFSET(INDIRECT("'"&amp;'DATA for charts'!J$5&amp;"'!$i1"),$A288-1,0),NA())</f>
        <v>#N/A</v>
      </c>
      <c r="K288" s="24" t="e">
        <f ca="1">IF(ISNUMBER(OFFSET(INDIRECT("'"&amp;'DATA for charts'!K$5&amp;"'!$i1"),$A288-1,0)),OFFSET(INDIRECT("'"&amp;'DATA for charts'!K$5&amp;"'!$i1"),$A288-1,0),NA())</f>
        <v>#N/A</v>
      </c>
      <c r="L288" s="24" t="e">
        <f ca="1">IF(ISNUMBER(OFFSET(INDIRECT("'"&amp;'DATA for charts'!L$5&amp;"'!$i1"),$A288-1,0)),OFFSET(INDIRECT("'"&amp;'DATA for charts'!L$5&amp;"'!$i1"),$A288-1,0),NA())</f>
        <v>#N/A</v>
      </c>
      <c r="M288" s="24" t="e">
        <f ca="1">IF(ISNUMBER(OFFSET(INDIRECT("'"&amp;'DATA for charts'!M$5&amp;"'!$i1"),$A288-1,0)),OFFSET(INDIRECT("'"&amp;'DATA for charts'!M$5&amp;"'!$i1"),$A288-1,0),NA())</f>
        <v>#N/A</v>
      </c>
      <c r="N288" s="24" t="e">
        <f ca="1">IF(ISNUMBER(OFFSET(INDIRECT("'"&amp;'DATA for charts'!N$5&amp;"'!$i1"),$A288-1,0)),OFFSET(INDIRECT("'"&amp;'DATA for charts'!N$5&amp;"'!$i1"),$A288-1,0),NA())</f>
        <v>#N/A</v>
      </c>
      <c r="O288" s="24" t="e">
        <f ca="1">IF(ISNUMBER(OFFSET(INDIRECT("'"&amp;'DATA for charts'!O$5&amp;"'!$i1"),$A288-1,0)),OFFSET(INDIRECT("'"&amp;'DATA for charts'!O$5&amp;"'!$i1"),$A288-1,0),NA())</f>
        <v>#N/A</v>
      </c>
      <c r="P288" s="24" t="e">
        <f ca="1">IF(ISNUMBER(OFFSET(INDIRECT("'"&amp;'DATA for charts'!P$5&amp;"'!$i1"),$A288-1,0)),OFFSET(INDIRECT("'"&amp;'DATA for charts'!P$5&amp;"'!$i1"),$A288-1,0),NA())</f>
        <v>#N/A</v>
      </c>
      <c r="Q288" s="24" t="e">
        <f ca="1">IF(ISNUMBER(OFFSET(INDIRECT("'"&amp;'DATA for charts'!Q$5&amp;"'!$i1"),$A288-1,0)),OFFSET(INDIRECT("'"&amp;'DATA for charts'!Q$5&amp;"'!$i1"),$A288-1,0),NA())</f>
        <v>#N/A</v>
      </c>
      <c r="R288" s="24" t="e">
        <f ca="1">IF(ISNUMBER(OFFSET(INDIRECT("'"&amp;'DATA for charts'!R$5&amp;"'!$i1"),$A288-1,0)),OFFSET(INDIRECT("'"&amp;'DATA for charts'!R$5&amp;"'!$i1"),$A288-1,0),NA())</f>
        <v>#N/A</v>
      </c>
      <c r="S288" s="24" t="e">
        <f ca="1">IF(ISNUMBER(OFFSET(INDIRECT("'"&amp;'DATA for charts'!S$5&amp;"'!$i1"),$A288-1,0)),OFFSET(INDIRECT("'"&amp;'DATA for charts'!S$5&amp;"'!$i1"),$A288-1,0),NA())</f>
        <v>#N/A</v>
      </c>
      <c r="T288" s="22" t="e">
        <f t="shared" ca="1" si="443"/>
        <v>#N/A</v>
      </c>
      <c r="U288" s="22" t="e">
        <f t="shared" ca="1" si="444"/>
        <v>#N/A</v>
      </c>
      <c r="V288" s="22" t="e">
        <f t="shared" ca="1" si="445"/>
        <v>#N/A</v>
      </c>
      <c r="W288" s="20"/>
      <c r="X288" s="148" t="s">
        <v>541</v>
      </c>
      <c r="Y288" s="24" t="e">
        <f t="shared" ref="Y288:AO288" ca="1" si="462">IF(AND(ISNUMBER(C301),ISNUMBER(C300)),C301-C300,NA())</f>
        <v>#N/A</v>
      </c>
      <c r="Z288" s="24">
        <f t="shared" ca="1" si="462"/>
        <v>-2.2458840000000002</v>
      </c>
      <c r="AA288" s="24">
        <f t="shared" ca="1" si="462"/>
        <v>-2.0640000000000001</v>
      </c>
      <c r="AB288" s="24">
        <f t="shared" ca="1" si="462"/>
        <v>-2.1116466069416369</v>
      </c>
      <c r="AC288" s="24">
        <f t="shared" ca="1" si="462"/>
        <v>-1.9370000000000003</v>
      </c>
      <c r="AD288" s="24">
        <f t="shared" ca="1" si="462"/>
        <v>-2.2375634935167099</v>
      </c>
      <c r="AE288" s="24" t="e">
        <f t="shared" ca="1" si="462"/>
        <v>#N/A</v>
      </c>
      <c r="AF288" s="24" t="e">
        <f t="shared" ca="1" si="462"/>
        <v>#N/A</v>
      </c>
      <c r="AG288" s="24" t="e">
        <f t="shared" ca="1" si="462"/>
        <v>#N/A</v>
      </c>
      <c r="AH288" s="24" t="e">
        <f t="shared" ca="1" si="462"/>
        <v>#N/A</v>
      </c>
      <c r="AI288" s="24" t="e">
        <f t="shared" ca="1" si="462"/>
        <v>#N/A</v>
      </c>
      <c r="AJ288" s="24" t="e">
        <f t="shared" ca="1" si="462"/>
        <v>#N/A</v>
      </c>
      <c r="AK288" s="24" t="e">
        <f t="shared" ca="1" si="462"/>
        <v>#N/A</v>
      </c>
      <c r="AL288" s="24" t="e">
        <f t="shared" ca="1" si="462"/>
        <v>#N/A</v>
      </c>
      <c r="AM288" s="24" t="e">
        <f t="shared" ca="1" si="462"/>
        <v>#N/A</v>
      </c>
      <c r="AN288" s="24" t="e">
        <f t="shared" ca="1" si="462"/>
        <v>#N/A</v>
      </c>
      <c r="AO288" s="24" t="e">
        <f t="shared" ca="1" si="462"/>
        <v>#N/A</v>
      </c>
      <c r="AP288" s="24" t="e">
        <f ca="1">MIN(Y288:AN288)</f>
        <v>#N/A</v>
      </c>
      <c r="AQ288" s="24" t="e">
        <f ca="1">MAX(Y288:AN288)</f>
        <v>#N/A</v>
      </c>
    </row>
    <row r="289" spans="1:43" s="1" customFormat="1" ht="25.5">
      <c r="A289" s="220"/>
      <c r="B289" s="151"/>
      <c r="C289" s="24"/>
      <c r="D289" s="24"/>
      <c r="E289" s="24"/>
      <c r="F289" s="24"/>
      <c r="G289" s="24"/>
      <c r="H289" s="24"/>
      <c r="I289" s="20"/>
      <c r="J289" s="24"/>
      <c r="K289" s="24"/>
      <c r="L289" s="24"/>
      <c r="M289" s="24"/>
      <c r="N289" s="24"/>
      <c r="O289" s="24"/>
      <c r="P289" s="24"/>
      <c r="Q289" s="24"/>
      <c r="R289" s="24"/>
      <c r="S289" s="25"/>
      <c r="T289" s="23"/>
      <c r="U289" s="23"/>
      <c r="V289" s="23"/>
      <c r="W289" s="20"/>
      <c r="X289" s="148" t="s">
        <v>542</v>
      </c>
      <c r="Y289" s="24" t="e">
        <f t="shared" ref="Y289:AO289" ca="1" si="463">IF(AND(ISNUMBER(C305),ISNUMBER(C300)),C305-C300,NA())</f>
        <v>#N/A</v>
      </c>
      <c r="Z289" s="24">
        <f t="shared" ca="1" si="463"/>
        <v>-0.53771899999999917</v>
      </c>
      <c r="AA289" s="24">
        <f t="shared" ca="1" si="463"/>
        <v>-0.52799999999999958</v>
      </c>
      <c r="AB289" s="24">
        <f t="shared" ca="1" si="463"/>
        <v>-0.62970687644249956</v>
      </c>
      <c r="AC289" s="24">
        <f t="shared" ca="1" si="463"/>
        <v>-0.62000000000000011</v>
      </c>
      <c r="AD289" s="24">
        <f t="shared" ca="1" si="463"/>
        <v>-0.68806174384222984</v>
      </c>
      <c r="AE289" s="24" t="e">
        <f t="shared" ca="1" si="463"/>
        <v>#N/A</v>
      </c>
      <c r="AF289" s="24" t="e">
        <f t="shared" ca="1" si="463"/>
        <v>#N/A</v>
      </c>
      <c r="AG289" s="24" t="e">
        <f t="shared" ca="1" si="463"/>
        <v>#N/A</v>
      </c>
      <c r="AH289" s="24" t="e">
        <f t="shared" ca="1" si="463"/>
        <v>#N/A</v>
      </c>
      <c r="AI289" s="24" t="e">
        <f t="shared" ca="1" si="463"/>
        <v>#N/A</v>
      </c>
      <c r="AJ289" s="24" t="e">
        <f t="shared" ca="1" si="463"/>
        <v>#N/A</v>
      </c>
      <c r="AK289" s="24" t="e">
        <f t="shared" ca="1" si="463"/>
        <v>#N/A</v>
      </c>
      <c r="AL289" s="24" t="e">
        <f t="shared" ca="1" si="463"/>
        <v>#N/A</v>
      </c>
      <c r="AM289" s="24" t="e">
        <f t="shared" ca="1" si="463"/>
        <v>#N/A</v>
      </c>
      <c r="AN289" s="24" t="e">
        <f t="shared" ca="1" si="463"/>
        <v>#N/A</v>
      </c>
      <c r="AO289" s="24" t="e">
        <f t="shared" ca="1" si="463"/>
        <v>#N/A</v>
      </c>
      <c r="AP289" s="24" t="e">
        <f ca="1">MIN(Y289:AN289)</f>
        <v>#N/A</v>
      </c>
      <c r="AQ289" s="24" t="e">
        <f ca="1">MAX(Y289:AN289)</f>
        <v>#N/A</v>
      </c>
    </row>
    <row r="290" spans="1:43" s="1" customFormat="1" ht="38.25">
      <c r="A290" s="220">
        <f>A8</f>
        <v>0</v>
      </c>
      <c r="B290" s="151" t="s">
        <v>87</v>
      </c>
      <c r="C290" s="22" t="str">
        <f t="shared" ref="C290:S290" ca="1" si="464">C8</f>
        <v>BSIMAC</v>
      </c>
      <c r="D290" s="22" t="str">
        <f t="shared" ca="1" si="464"/>
        <v>CSE</v>
      </c>
      <c r="E290" s="22" t="str">
        <f t="shared" ca="1" si="464"/>
        <v>DeST</v>
      </c>
      <c r="F290" s="22" t="str">
        <f t="shared" ca="1" si="464"/>
        <v>EnergyPlus</v>
      </c>
      <c r="G290" s="22" t="str">
        <f t="shared" ca="1" si="464"/>
        <v>ESP-r</v>
      </c>
      <c r="H290" s="22" t="str">
        <f t="shared" ca="1" si="464"/>
        <v>TRNSYS</v>
      </c>
      <c r="I290" s="22" t="str">
        <f t="shared" ca="1" si="464"/>
        <v>TestSpec-Alt</v>
      </c>
      <c r="J290" s="22">
        <f t="shared" ca="1" si="464"/>
        <v>0</v>
      </c>
      <c r="K290" s="22">
        <f t="shared" ca="1" si="464"/>
        <v>0</v>
      </c>
      <c r="L290" s="22">
        <f t="shared" ca="1" si="464"/>
        <v>0</v>
      </c>
      <c r="M290" s="22">
        <f t="shared" ca="1" si="464"/>
        <v>0</v>
      </c>
      <c r="N290" s="22">
        <f t="shared" ca="1" si="464"/>
        <v>0</v>
      </c>
      <c r="O290" s="22">
        <f t="shared" ca="1" si="464"/>
        <v>0</v>
      </c>
      <c r="P290" s="22">
        <f t="shared" ca="1" si="464"/>
        <v>0</v>
      </c>
      <c r="Q290" s="22">
        <f t="shared" ca="1" si="464"/>
        <v>0</v>
      </c>
      <c r="R290" s="22">
        <f t="shared" ca="1" si="464"/>
        <v>0</v>
      </c>
      <c r="S290" s="22" t="str">
        <f t="shared" ca="1" si="464"/>
        <v>Tested Prg</v>
      </c>
      <c r="T290" s="22" t="s">
        <v>22</v>
      </c>
      <c r="U290" s="22" t="s">
        <v>23</v>
      </c>
      <c r="V290" s="23" t="s">
        <v>137</v>
      </c>
      <c r="W290" s="20"/>
      <c r="X290" s="148" t="s">
        <v>543</v>
      </c>
      <c r="Y290" s="24" t="e">
        <f t="shared" ref="Y290:AO290" ca="1" si="465">IF(AND(ISNUMBER(C302),ISNUMBER(C300)),C302-C300,NA())</f>
        <v>#N/A</v>
      </c>
      <c r="Z290" s="24">
        <f t="shared" ca="1" si="465"/>
        <v>-0.13882800000000195</v>
      </c>
      <c r="AA290" s="24">
        <f t="shared" ca="1" si="465"/>
        <v>-9.2999999999999972E-2</v>
      </c>
      <c r="AB290" s="24">
        <f t="shared" ca="1" si="465"/>
        <v>-0.24426338535749981</v>
      </c>
      <c r="AC290" s="24">
        <f t="shared" ca="1" si="465"/>
        <v>-0.20200000000000085</v>
      </c>
      <c r="AD290" s="24">
        <f t="shared" ca="1" si="465"/>
        <v>-0.23557204352484984</v>
      </c>
      <c r="AE290" s="24" t="e">
        <f t="shared" ca="1" si="465"/>
        <v>#N/A</v>
      </c>
      <c r="AF290" s="24" t="e">
        <f t="shared" ca="1" si="465"/>
        <v>#N/A</v>
      </c>
      <c r="AG290" s="24" t="e">
        <f t="shared" ca="1" si="465"/>
        <v>#N/A</v>
      </c>
      <c r="AH290" s="24" t="e">
        <f t="shared" ca="1" si="465"/>
        <v>#N/A</v>
      </c>
      <c r="AI290" s="24" t="e">
        <f t="shared" ca="1" si="465"/>
        <v>#N/A</v>
      </c>
      <c r="AJ290" s="24" t="e">
        <f t="shared" ca="1" si="465"/>
        <v>#N/A</v>
      </c>
      <c r="AK290" s="24" t="e">
        <f t="shared" ca="1" si="465"/>
        <v>#N/A</v>
      </c>
      <c r="AL290" s="24" t="e">
        <f t="shared" ca="1" si="465"/>
        <v>#N/A</v>
      </c>
      <c r="AM290" s="24" t="e">
        <f t="shared" ca="1" si="465"/>
        <v>#N/A</v>
      </c>
      <c r="AN290" s="24" t="e">
        <f t="shared" ca="1" si="465"/>
        <v>#N/A</v>
      </c>
      <c r="AO290" s="24" t="e">
        <f t="shared" ca="1" si="465"/>
        <v>#N/A</v>
      </c>
      <c r="AP290" s="24" t="e">
        <f ca="1">MIN(Y290:AN290)</f>
        <v>#N/A</v>
      </c>
      <c r="AQ290" s="24" t="e">
        <f ca="1">MAX(Y290:AN290)</f>
        <v>#N/A</v>
      </c>
    </row>
    <row r="291" spans="1:43" s="1" customFormat="1" ht="38.25">
      <c r="A291" s="220">
        <v>91</v>
      </c>
      <c r="B291" s="152" t="s">
        <v>390</v>
      </c>
      <c r="C291" s="24">
        <f ca="1">IF(ISNUMBER(OFFSET(INDIRECT("'"&amp;'DATA for charts'!C$5&amp;"'!$i1"),$A291-1,0)),OFFSET(INDIRECT("'"&amp;'DATA for charts'!C$5&amp;"'!$i1"),$A291-1,0),NA())</f>
        <v>1.1180000000000001</v>
      </c>
      <c r="D291" s="24">
        <f ca="1">IF(ISNUMBER(OFFSET(INDIRECT("'"&amp;'DATA for charts'!D$5&amp;"'!$i1"),$A291-1,0)),OFFSET(INDIRECT("'"&amp;'DATA for charts'!D$5&amp;"'!$i1"),$A291-1,0),NA())</f>
        <v>0.9942529</v>
      </c>
      <c r="E291" s="24">
        <f ca="1">IF(ISNUMBER(OFFSET(INDIRECT("'"&amp;'DATA for charts'!E$5&amp;"'!$i1"),$A291-1,0)),OFFSET(INDIRECT("'"&amp;'DATA for charts'!E$5&amp;"'!$i1"),$A291-1,0),NA())</f>
        <v>0.97299999999999998</v>
      </c>
      <c r="F291" s="24">
        <f ca="1">IF(ISNUMBER(OFFSET(INDIRECT("'"&amp;'DATA for charts'!F$5&amp;"'!$i1"),$A291-1,0)),OFFSET(INDIRECT("'"&amp;'DATA for charts'!F$5&amp;"'!$i1"),$A291-1,0),NA())</f>
        <v>1.0409839497122859</v>
      </c>
      <c r="G291" s="24">
        <f ca="1">IF(ISNUMBER(OFFSET(INDIRECT("'"&amp;'DATA for charts'!G$5&amp;"'!$i1"),$A291-1,0)),OFFSET(INDIRECT("'"&amp;'DATA for charts'!G$5&amp;"'!$i1"),$A291-1,0),NA())</f>
        <v>0.94399999999999995</v>
      </c>
      <c r="H291" s="24">
        <f ca="1">IF(ISNUMBER(OFFSET(INDIRECT("'"&amp;'DATA for charts'!H$5&amp;"'!$i1"),$A291-1,0)),OFFSET(INDIRECT("'"&amp;'DATA for charts'!H$5&amp;"'!$i1"),$A291-1,0),NA())</f>
        <v>0.99351320902506501</v>
      </c>
      <c r="I291" s="24" t="e">
        <f ca="1">IF(ISNUMBER(OFFSET(INDIRECT("'"&amp;'DATA for charts'!I$5&amp;"'!$i1"),$A291-1,0)),OFFSET(INDIRECT("'"&amp;'DATA for charts'!I$5&amp;"'!$i1"),$A291-1,0),NA())</f>
        <v>#N/A</v>
      </c>
      <c r="J291" s="24" t="e">
        <f ca="1">IF(ISNUMBER(OFFSET(INDIRECT("'"&amp;'DATA for charts'!J$5&amp;"'!$i1"),$A291-1,0)),OFFSET(INDIRECT("'"&amp;'DATA for charts'!J$5&amp;"'!$i1"),$A291-1,0),NA())</f>
        <v>#N/A</v>
      </c>
      <c r="K291" s="24" t="e">
        <f ca="1">IF(ISNUMBER(OFFSET(INDIRECT("'"&amp;'DATA for charts'!K$5&amp;"'!$i1"),$A291-1,0)),OFFSET(INDIRECT("'"&amp;'DATA for charts'!K$5&amp;"'!$i1"),$A291-1,0),NA())</f>
        <v>#N/A</v>
      </c>
      <c r="L291" s="24" t="e">
        <f ca="1">IF(ISNUMBER(OFFSET(INDIRECT("'"&amp;'DATA for charts'!L$5&amp;"'!$i1"),$A291-1,0)),OFFSET(INDIRECT("'"&amp;'DATA for charts'!L$5&amp;"'!$i1"),$A291-1,0),NA())</f>
        <v>#N/A</v>
      </c>
      <c r="M291" s="24" t="e">
        <f ca="1">IF(ISNUMBER(OFFSET(INDIRECT("'"&amp;'DATA for charts'!M$5&amp;"'!$i1"),$A291-1,0)),OFFSET(INDIRECT("'"&amp;'DATA for charts'!M$5&amp;"'!$i1"),$A291-1,0),NA())</f>
        <v>#N/A</v>
      </c>
      <c r="N291" s="24" t="e">
        <f ca="1">IF(ISNUMBER(OFFSET(INDIRECT("'"&amp;'DATA for charts'!N$5&amp;"'!$i1"),$A291-1,0)),OFFSET(INDIRECT("'"&amp;'DATA for charts'!N$5&amp;"'!$i1"),$A291-1,0),NA())</f>
        <v>#N/A</v>
      </c>
      <c r="O291" s="24" t="e">
        <f ca="1">IF(ISNUMBER(OFFSET(INDIRECT("'"&amp;'DATA for charts'!O$5&amp;"'!$i1"),$A291-1,0)),OFFSET(INDIRECT("'"&amp;'DATA for charts'!O$5&amp;"'!$i1"),$A291-1,0),NA())</f>
        <v>#N/A</v>
      </c>
      <c r="P291" s="24" t="e">
        <f ca="1">IF(ISNUMBER(OFFSET(INDIRECT("'"&amp;'DATA for charts'!P$5&amp;"'!$i1"),$A291-1,0)),OFFSET(INDIRECT("'"&amp;'DATA for charts'!P$5&amp;"'!$i1"),$A291-1,0),NA())</f>
        <v>#N/A</v>
      </c>
      <c r="Q291" s="24" t="e">
        <f ca="1">IF(ISNUMBER(OFFSET(INDIRECT("'"&amp;'DATA for charts'!Q$5&amp;"'!$i1"),$A291-1,0)),OFFSET(INDIRECT("'"&amp;'DATA for charts'!Q$5&amp;"'!$i1"),$A291-1,0),NA())</f>
        <v>#N/A</v>
      </c>
      <c r="R291" s="24" t="e">
        <f ca="1">IF(ISNUMBER(OFFSET(INDIRECT("'"&amp;'DATA for charts'!R$5&amp;"'!$i1"),$A291-1,0)),OFFSET(INDIRECT("'"&amp;'DATA for charts'!R$5&amp;"'!$i1"),$A291-1,0),NA())</f>
        <v>#N/A</v>
      </c>
      <c r="S291" s="24" t="e">
        <f ca="1">IF(ISNUMBER(OFFSET(INDIRECT("'"&amp;'DATA for charts'!S$5&amp;"'!$i1"),$A291-1,0)),OFFSET(INDIRECT("'"&amp;'DATA for charts'!S$5&amp;"'!$i1"),$A291-1,0),NA())</f>
        <v>#N/A</v>
      </c>
      <c r="T291" s="22" t="e">
        <f t="shared" ref="T291:T298" ca="1" si="466">MIN(C291:J291)</f>
        <v>#N/A</v>
      </c>
      <c r="U291" s="22" t="e">
        <f t="shared" ref="U291:U298" ca="1" si="467">MAX(C291:J291)</f>
        <v>#N/A</v>
      </c>
      <c r="V291" s="22" t="e">
        <f t="shared" ref="V291:V298" ca="1" si="468">AVERAGE(C291:J291)</f>
        <v>#N/A</v>
      </c>
      <c r="W291" s="20"/>
      <c r="X291" s="148" t="s">
        <v>602</v>
      </c>
      <c r="Y291" s="24" t="e">
        <f t="shared" ref="Y291:AO291" ca="1" si="469">IF(AND(ISNUMBER(C303),ISNUMBER(C300)),C303-C300,NA())</f>
        <v>#N/A</v>
      </c>
      <c r="Z291" s="24">
        <f t="shared" ca="1" si="469"/>
        <v>-2.8478490000000001</v>
      </c>
      <c r="AA291" s="24">
        <f t="shared" ca="1" si="469"/>
        <v>-2.137</v>
      </c>
      <c r="AB291" s="24">
        <f t="shared" ca="1" si="469"/>
        <v>-2.3633273811729714</v>
      </c>
      <c r="AC291" s="24">
        <f t="shared" ca="1" si="469"/>
        <v>-2.3920000000000003</v>
      </c>
      <c r="AD291" s="24">
        <f t="shared" ca="1" si="469"/>
        <v>-2.3592384338378896</v>
      </c>
      <c r="AE291" s="24" t="e">
        <f t="shared" ca="1" si="469"/>
        <v>#N/A</v>
      </c>
      <c r="AF291" s="24" t="e">
        <f t="shared" ca="1" si="469"/>
        <v>#N/A</v>
      </c>
      <c r="AG291" s="24" t="e">
        <f t="shared" ca="1" si="469"/>
        <v>#N/A</v>
      </c>
      <c r="AH291" s="24" t="e">
        <f t="shared" ca="1" si="469"/>
        <v>#N/A</v>
      </c>
      <c r="AI291" s="24" t="e">
        <f t="shared" ca="1" si="469"/>
        <v>#N/A</v>
      </c>
      <c r="AJ291" s="24" t="e">
        <f t="shared" ca="1" si="469"/>
        <v>#N/A</v>
      </c>
      <c r="AK291" s="24" t="e">
        <f t="shared" ca="1" si="469"/>
        <v>#N/A</v>
      </c>
      <c r="AL291" s="24" t="e">
        <f t="shared" ca="1" si="469"/>
        <v>#N/A</v>
      </c>
      <c r="AM291" s="24" t="e">
        <f t="shared" ca="1" si="469"/>
        <v>#N/A</v>
      </c>
      <c r="AN291" s="24" t="e">
        <f t="shared" ca="1" si="469"/>
        <v>#N/A</v>
      </c>
      <c r="AO291" s="24" t="e">
        <f t="shared" ca="1" si="469"/>
        <v>#N/A</v>
      </c>
      <c r="AP291" s="24" t="e">
        <f ca="1">MIN(Y291:AN291)</f>
        <v>#N/A</v>
      </c>
      <c r="AQ291" s="24" t="e">
        <f ca="1">MAX(Y291:AN291)</f>
        <v>#N/A</v>
      </c>
    </row>
    <row r="292" spans="1:43" s="1" customFormat="1" ht="63.75">
      <c r="A292" s="220">
        <f t="shared" ref="A292:A298" si="470">A291+1</f>
        <v>92</v>
      </c>
      <c r="B292" s="148" t="s">
        <v>569</v>
      </c>
      <c r="C292" s="24">
        <f ca="1">IF(ISNUMBER(OFFSET(INDIRECT("'"&amp;'DATA for charts'!C$5&amp;"'!$i1"),$A292-1,0)),OFFSET(INDIRECT("'"&amp;'DATA for charts'!C$5&amp;"'!$i1"),$A292-1,0),NA())</f>
        <v>1.2709999999999999</v>
      </c>
      <c r="D292" s="24">
        <f ca="1">IF(ISNUMBER(OFFSET(INDIRECT("'"&amp;'DATA for charts'!D$5&amp;"'!$i1"),$A292-1,0)),OFFSET(INDIRECT("'"&amp;'DATA for charts'!D$5&amp;"'!$i1"),$A292-1,0),NA())</f>
        <v>1.2151749999999999</v>
      </c>
      <c r="E292" s="24">
        <f ca="1">IF(ISNUMBER(OFFSET(INDIRECT("'"&amp;'DATA for charts'!E$5&amp;"'!$i1"),$A292-1,0)),OFFSET(INDIRECT("'"&amp;'DATA for charts'!E$5&amp;"'!$i1"),$A292-1,0),NA())</f>
        <v>1.2390000000000001</v>
      </c>
      <c r="F292" s="24">
        <f ca="1">IF(ISNUMBER(OFFSET(INDIRECT("'"&amp;'DATA for charts'!F$5&amp;"'!$i1"),$A292-1,0)),OFFSET(INDIRECT("'"&amp;'DATA for charts'!F$5&amp;"'!$i1"),$A292-1,0),NA())</f>
        <v>1.3074663044997861</v>
      </c>
      <c r="G292" s="24">
        <f ca="1">IF(ISNUMBER(OFFSET(INDIRECT("'"&amp;'DATA for charts'!G$5&amp;"'!$i1"),$A292-1,0)),OFFSET(INDIRECT("'"&amp;'DATA for charts'!G$5&amp;"'!$i1"),$A292-1,0),NA())</f>
        <v>1.198</v>
      </c>
      <c r="H292" s="24">
        <f ca="1">IF(ISNUMBER(OFFSET(INDIRECT("'"&amp;'DATA for charts'!H$5&amp;"'!$i1"),$A292-1,0)),OFFSET(INDIRECT("'"&amp;'DATA for charts'!H$5&amp;"'!$i1"),$A292-1,0),NA())</f>
        <v>1.2589249674479099</v>
      </c>
      <c r="I292" s="24" t="e">
        <f ca="1">IF(ISNUMBER(OFFSET(INDIRECT("'"&amp;'DATA for charts'!I$5&amp;"'!$i1"),$A292-1,0)),OFFSET(INDIRECT("'"&amp;'DATA for charts'!I$5&amp;"'!$i1"),$A292-1,0),NA())</f>
        <v>#N/A</v>
      </c>
      <c r="J292" s="24" t="e">
        <f ca="1">IF(ISNUMBER(OFFSET(INDIRECT("'"&amp;'DATA for charts'!J$5&amp;"'!$i1"),$A292-1,0)),OFFSET(INDIRECT("'"&amp;'DATA for charts'!J$5&amp;"'!$i1"),$A292-1,0),NA())</f>
        <v>#N/A</v>
      </c>
      <c r="K292" s="24" t="e">
        <f ca="1">IF(ISNUMBER(OFFSET(INDIRECT("'"&amp;'DATA for charts'!K$5&amp;"'!$i1"),$A292-1,0)),OFFSET(INDIRECT("'"&amp;'DATA for charts'!K$5&amp;"'!$i1"),$A292-1,0),NA())</f>
        <v>#N/A</v>
      </c>
      <c r="L292" s="24" t="e">
        <f ca="1">IF(ISNUMBER(OFFSET(INDIRECT("'"&amp;'DATA for charts'!L$5&amp;"'!$i1"),$A292-1,0)),OFFSET(INDIRECT("'"&amp;'DATA for charts'!L$5&amp;"'!$i1"),$A292-1,0),NA())</f>
        <v>#N/A</v>
      </c>
      <c r="M292" s="24" t="e">
        <f ca="1">IF(ISNUMBER(OFFSET(INDIRECT("'"&amp;'DATA for charts'!M$5&amp;"'!$i1"),$A292-1,0)),OFFSET(INDIRECT("'"&amp;'DATA for charts'!M$5&amp;"'!$i1"),$A292-1,0),NA())</f>
        <v>#N/A</v>
      </c>
      <c r="N292" s="24" t="e">
        <f ca="1">IF(ISNUMBER(OFFSET(INDIRECT("'"&amp;'DATA for charts'!N$5&amp;"'!$i1"),$A292-1,0)),OFFSET(INDIRECT("'"&amp;'DATA for charts'!N$5&amp;"'!$i1"),$A292-1,0),NA())</f>
        <v>#N/A</v>
      </c>
      <c r="O292" s="24" t="e">
        <f ca="1">IF(ISNUMBER(OFFSET(INDIRECT("'"&amp;'DATA for charts'!O$5&amp;"'!$i1"),$A292-1,0)),OFFSET(INDIRECT("'"&amp;'DATA for charts'!O$5&amp;"'!$i1"),$A292-1,0),NA())</f>
        <v>#N/A</v>
      </c>
      <c r="P292" s="24" t="e">
        <f ca="1">IF(ISNUMBER(OFFSET(INDIRECT("'"&amp;'DATA for charts'!P$5&amp;"'!$i1"),$A292-1,0)),OFFSET(INDIRECT("'"&amp;'DATA for charts'!P$5&amp;"'!$i1"),$A292-1,0),NA())</f>
        <v>#N/A</v>
      </c>
      <c r="Q292" s="24" t="e">
        <f ca="1">IF(ISNUMBER(OFFSET(INDIRECT("'"&amp;'DATA for charts'!Q$5&amp;"'!$i1"),$A292-1,0)),OFFSET(INDIRECT("'"&amp;'DATA for charts'!Q$5&amp;"'!$i1"),$A292-1,0),NA())</f>
        <v>#N/A</v>
      </c>
      <c r="R292" s="24" t="e">
        <f ca="1">IF(ISNUMBER(OFFSET(INDIRECT("'"&amp;'DATA for charts'!R$5&amp;"'!$i1"),$A292-1,0)),OFFSET(INDIRECT("'"&amp;'DATA for charts'!R$5&amp;"'!$i1"),$A292-1,0),NA())</f>
        <v>#N/A</v>
      </c>
      <c r="S292" s="24" t="e">
        <f ca="1">IF(ISNUMBER(OFFSET(INDIRECT("'"&amp;'DATA for charts'!S$5&amp;"'!$i1"),$A292-1,0)),OFFSET(INDIRECT("'"&amp;'DATA for charts'!S$5&amp;"'!$i1"),$A292-1,0),NA())</f>
        <v>#N/A</v>
      </c>
      <c r="T292" s="22" t="e">
        <f t="shared" ca="1" si="466"/>
        <v>#N/A</v>
      </c>
      <c r="U292" s="22" t="e">
        <f t="shared" ca="1" si="467"/>
        <v>#N/A</v>
      </c>
      <c r="V292" s="22" t="e">
        <f t="shared" ca="1" si="468"/>
        <v>#N/A</v>
      </c>
      <c r="W292" s="20"/>
      <c r="X292" s="148" t="s">
        <v>603</v>
      </c>
      <c r="Y292" s="24" t="e">
        <f t="shared" ref="Y292:AO292" ca="1" si="471">IF(AND(ISNUMBER(C304),ISNUMBER(C303)),C304-C303,NA())</f>
        <v>#N/A</v>
      </c>
      <c r="Z292" s="24">
        <f t="shared" ca="1" si="471"/>
        <v>-0.36724999999999985</v>
      </c>
      <c r="AA292" s="24">
        <f t="shared" ca="1" si="471"/>
        <v>-0.44300000000000006</v>
      </c>
      <c r="AB292" s="24">
        <f t="shared" ca="1" si="471"/>
        <v>-0.50594040090397208</v>
      </c>
      <c r="AC292" s="24">
        <f t="shared" ca="1" si="471"/>
        <v>-0.6030000000000002</v>
      </c>
      <c r="AD292" s="24">
        <f t="shared" ca="1" si="471"/>
        <v>-0.57678866068522039</v>
      </c>
      <c r="AE292" s="24" t="e">
        <f t="shared" ca="1" si="471"/>
        <v>#N/A</v>
      </c>
      <c r="AF292" s="24" t="e">
        <f t="shared" ca="1" si="471"/>
        <v>#N/A</v>
      </c>
      <c r="AG292" s="24" t="e">
        <f t="shared" ca="1" si="471"/>
        <v>#N/A</v>
      </c>
      <c r="AH292" s="24" t="e">
        <f t="shared" ca="1" si="471"/>
        <v>#N/A</v>
      </c>
      <c r="AI292" s="24" t="e">
        <f t="shared" ca="1" si="471"/>
        <v>#N/A</v>
      </c>
      <c r="AJ292" s="24" t="e">
        <f t="shared" ca="1" si="471"/>
        <v>#N/A</v>
      </c>
      <c r="AK292" s="24" t="e">
        <f t="shared" ca="1" si="471"/>
        <v>#N/A</v>
      </c>
      <c r="AL292" s="24" t="e">
        <f t="shared" ca="1" si="471"/>
        <v>#N/A</v>
      </c>
      <c r="AM292" s="24" t="e">
        <f t="shared" ca="1" si="471"/>
        <v>#N/A</v>
      </c>
      <c r="AN292" s="24" t="e">
        <f t="shared" ca="1" si="471"/>
        <v>#N/A</v>
      </c>
      <c r="AO292" s="24" t="e">
        <f t="shared" ca="1" si="471"/>
        <v>#N/A</v>
      </c>
      <c r="AP292" s="24" t="e">
        <f ca="1">MIN(Y292:AN292)</f>
        <v>#N/A</v>
      </c>
      <c r="AQ292" s="24" t="e">
        <f ca="1">MAX(Y292:AN292)</f>
        <v>#N/A</v>
      </c>
    </row>
    <row r="293" spans="1:43" s="1" customFormat="1" ht="63.75">
      <c r="A293" s="220">
        <f t="shared" si="470"/>
        <v>93</v>
      </c>
      <c r="B293" s="150" t="s">
        <v>429</v>
      </c>
      <c r="C293" s="24">
        <f ca="1">IF(ISNUMBER(OFFSET(INDIRECT("'"&amp;'DATA for charts'!C$5&amp;"'!$i1"),$A293-1,0)),OFFSET(INDIRECT("'"&amp;'DATA for charts'!C$5&amp;"'!$i1"),$A293-1,0),NA())</f>
        <v>1.1930000000000001</v>
      </c>
      <c r="D293" s="24">
        <f ca="1">IF(ISNUMBER(OFFSET(INDIRECT("'"&amp;'DATA for charts'!D$5&amp;"'!$i1"),$A293-1,0)),OFFSET(INDIRECT("'"&amp;'DATA for charts'!D$5&amp;"'!$i1"),$A293-1,0),NA())</f>
        <v>0.94562370000000007</v>
      </c>
      <c r="E293" s="24">
        <f ca="1">IF(ISNUMBER(OFFSET(INDIRECT("'"&amp;'DATA for charts'!E$5&amp;"'!$i1"),$A293-1,0)),OFFSET(INDIRECT("'"&amp;'DATA for charts'!E$5&amp;"'!$i1"),$A293-1,0),NA())</f>
        <v>0.93700000000000006</v>
      </c>
      <c r="F293" s="24">
        <f ca="1">IF(ISNUMBER(OFFSET(INDIRECT("'"&amp;'DATA for charts'!F$5&amp;"'!$i1"),$A293-1,0)),OFFSET(INDIRECT("'"&amp;'DATA for charts'!F$5&amp;"'!$i1"),$A293-1,0),NA())</f>
        <v>1.0843806818245332</v>
      </c>
      <c r="G293" s="24">
        <f ca="1">IF(ISNUMBER(OFFSET(INDIRECT("'"&amp;'DATA for charts'!G$5&amp;"'!$i1"),$A293-1,0)),OFFSET(INDIRECT("'"&amp;'DATA for charts'!G$5&amp;"'!$i1"),$A293-1,0),NA())</f>
        <v>0.877</v>
      </c>
      <c r="H293" s="24">
        <f ca="1">IF(ISNUMBER(OFFSET(INDIRECT("'"&amp;'DATA for charts'!H$5&amp;"'!$i1"),$A293-1,0)),OFFSET(INDIRECT("'"&amp;'DATA for charts'!H$5&amp;"'!$i1"),$A293-1,0),NA())</f>
        <v>0.88415934244791605</v>
      </c>
      <c r="I293" s="24" t="e">
        <f ca="1">IF(ISNUMBER(OFFSET(INDIRECT("'"&amp;'DATA for charts'!I$5&amp;"'!$i1"),$A293-1,0)),OFFSET(INDIRECT("'"&amp;'DATA for charts'!I$5&amp;"'!$i1"),$A293-1,0),NA())</f>
        <v>#N/A</v>
      </c>
      <c r="J293" s="24" t="e">
        <f ca="1">IF(ISNUMBER(OFFSET(INDIRECT("'"&amp;'DATA for charts'!J$5&amp;"'!$i1"),$A293-1,0)),OFFSET(INDIRECT("'"&amp;'DATA for charts'!J$5&amp;"'!$i1"),$A293-1,0),NA())</f>
        <v>#N/A</v>
      </c>
      <c r="K293" s="24" t="e">
        <f ca="1">IF(ISNUMBER(OFFSET(INDIRECT("'"&amp;'DATA for charts'!K$5&amp;"'!$i1"),$A293-1,0)),OFFSET(INDIRECT("'"&amp;'DATA for charts'!K$5&amp;"'!$i1"),$A293-1,0),NA())</f>
        <v>#N/A</v>
      </c>
      <c r="L293" s="24" t="e">
        <f ca="1">IF(ISNUMBER(OFFSET(INDIRECT("'"&amp;'DATA for charts'!L$5&amp;"'!$i1"),$A293-1,0)),OFFSET(INDIRECT("'"&amp;'DATA for charts'!L$5&amp;"'!$i1"),$A293-1,0),NA())</f>
        <v>#N/A</v>
      </c>
      <c r="M293" s="24" t="e">
        <f ca="1">IF(ISNUMBER(OFFSET(INDIRECT("'"&amp;'DATA for charts'!M$5&amp;"'!$i1"),$A293-1,0)),OFFSET(INDIRECT("'"&amp;'DATA for charts'!M$5&amp;"'!$i1"),$A293-1,0),NA())</f>
        <v>#N/A</v>
      </c>
      <c r="N293" s="24" t="e">
        <f ca="1">IF(ISNUMBER(OFFSET(INDIRECT("'"&amp;'DATA for charts'!N$5&amp;"'!$i1"),$A293-1,0)),OFFSET(INDIRECT("'"&amp;'DATA for charts'!N$5&amp;"'!$i1"),$A293-1,0),NA())</f>
        <v>#N/A</v>
      </c>
      <c r="O293" s="24" t="e">
        <f ca="1">IF(ISNUMBER(OFFSET(INDIRECT("'"&amp;'DATA for charts'!O$5&amp;"'!$i1"),$A293-1,0)),OFFSET(INDIRECT("'"&amp;'DATA for charts'!O$5&amp;"'!$i1"),$A293-1,0),NA())</f>
        <v>#N/A</v>
      </c>
      <c r="P293" s="24" t="e">
        <f ca="1">IF(ISNUMBER(OFFSET(INDIRECT("'"&amp;'DATA for charts'!P$5&amp;"'!$i1"),$A293-1,0)),OFFSET(INDIRECT("'"&amp;'DATA for charts'!P$5&amp;"'!$i1"),$A293-1,0),NA())</f>
        <v>#N/A</v>
      </c>
      <c r="Q293" s="24" t="e">
        <f ca="1">IF(ISNUMBER(OFFSET(INDIRECT("'"&amp;'DATA for charts'!Q$5&amp;"'!$i1"),$A293-1,0)),OFFSET(INDIRECT("'"&amp;'DATA for charts'!Q$5&amp;"'!$i1"),$A293-1,0),NA())</f>
        <v>#N/A</v>
      </c>
      <c r="R293" s="24" t="e">
        <f ca="1">IF(ISNUMBER(OFFSET(INDIRECT("'"&amp;'DATA for charts'!R$5&amp;"'!$i1"),$A293-1,0)),OFFSET(INDIRECT("'"&amp;'DATA for charts'!R$5&amp;"'!$i1"),$A293-1,0),NA())</f>
        <v>#N/A</v>
      </c>
      <c r="S293" s="24" t="e">
        <f ca="1">IF(ISNUMBER(OFFSET(INDIRECT("'"&amp;'DATA for charts'!S$5&amp;"'!$i1"),$A293-1,0)),OFFSET(INDIRECT("'"&amp;'DATA for charts'!S$5&amp;"'!$i1"),$A293-1,0),NA())</f>
        <v>#N/A</v>
      </c>
      <c r="T293" s="22" t="e">
        <f t="shared" ca="1" si="466"/>
        <v>#N/A</v>
      </c>
      <c r="U293" s="22" t="e">
        <f t="shared" ca="1" si="467"/>
        <v>#N/A</v>
      </c>
      <c r="V293" s="22" t="e">
        <f t="shared" ca="1" si="468"/>
        <v>#N/A</v>
      </c>
      <c r="W293" s="20"/>
      <c r="X293" s="146"/>
      <c r="Y293" s="24"/>
      <c r="Z293" s="24"/>
      <c r="AA293" s="24"/>
      <c r="AB293" s="24"/>
      <c r="AC293" s="24"/>
      <c r="AD293" s="24"/>
      <c r="AE293" s="24"/>
      <c r="AF293" s="24"/>
      <c r="AG293" s="24"/>
      <c r="AH293" s="24"/>
      <c r="AI293" s="24"/>
      <c r="AJ293" s="24"/>
      <c r="AK293" s="24"/>
      <c r="AL293" s="24"/>
      <c r="AM293" s="24"/>
      <c r="AN293" s="24"/>
      <c r="AO293" s="20"/>
      <c r="AP293" s="20"/>
      <c r="AQ293" s="20"/>
    </row>
    <row r="294" spans="1:43" s="1" customFormat="1" ht="63.75">
      <c r="A294" s="220">
        <f t="shared" si="470"/>
        <v>94</v>
      </c>
      <c r="B294" s="148" t="s">
        <v>430</v>
      </c>
      <c r="C294" s="24">
        <f ca="1">IF(ISNUMBER(OFFSET(INDIRECT("'"&amp;'DATA for charts'!C$5&amp;"'!$i1"),$A294-1,0)),OFFSET(INDIRECT("'"&amp;'DATA for charts'!C$5&amp;"'!$i1"),$A294-1,0),NA())</f>
        <v>1.393</v>
      </c>
      <c r="D294" s="24">
        <f ca="1">IF(ISNUMBER(OFFSET(INDIRECT("'"&amp;'DATA for charts'!D$5&amp;"'!$i1"),$A294-1,0)),OFFSET(INDIRECT("'"&amp;'DATA for charts'!D$5&amp;"'!$i1"),$A294-1,0),NA())</f>
        <v>1.369248</v>
      </c>
      <c r="E294" s="24">
        <f ca="1">IF(ISNUMBER(OFFSET(INDIRECT("'"&amp;'DATA for charts'!E$5&amp;"'!$i1"),$A294-1,0)),OFFSET(INDIRECT("'"&amp;'DATA for charts'!E$5&amp;"'!$i1"),$A294-1,0),NA())</f>
        <v>1.3859999999999999</v>
      </c>
      <c r="F294" s="24">
        <f ca="1">IF(ISNUMBER(OFFSET(INDIRECT("'"&amp;'DATA for charts'!F$5&amp;"'!$i1"),$A294-1,0)),OFFSET(INDIRECT("'"&amp;'DATA for charts'!F$5&amp;"'!$i1"),$A294-1,0),NA())</f>
        <v>1.4003868564288973</v>
      </c>
      <c r="G294" s="24">
        <f ca="1">IF(ISNUMBER(OFFSET(INDIRECT("'"&amp;'DATA for charts'!G$5&amp;"'!$i1"),$A294-1,0)),OFFSET(INDIRECT("'"&amp;'DATA for charts'!G$5&amp;"'!$i1"),$A294-1,0),NA())</f>
        <v>1.3660000000000001</v>
      </c>
      <c r="H294" s="24">
        <f ca="1">IF(ISNUMBER(OFFSET(INDIRECT("'"&amp;'DATA for charts'!H$5&amp;"'!$i1"),$A294-1,0)),OFFSET(INDIRECT("'"&amp;'DATA for charts'!H$5&amp;"'!$i1"),$A294-1,0),NA())</f>
        <v>1.35210111829969</v>
      </c>
      <c r="I294" s="24" t="e">
        <f ca="1">IF(ISNUMBER(OFFSET(INDIRECT("'"&amp;'DATA for charts'!I$5&amp;"'!$i1"),$A294-1,0)),OFFSET(INDIRECT("'"&amp;'DATA for charts'!I$5&amp;"'!$i1"),$A294-1,0),NA())</f>
        <v>#N/A</v>
      </c>
      <c r="J294" s="24" t="e">
        <f ca="1">IF(ISNUMBER(OFFSET(INDIRECT("'"&amp;'DATA for charts'!J$5&amp;"'!$i1"),$A294-1,0)),OFFSET(INDIRECT("'"&amp;'DATA for charts'!J$5&amp;"'!$i1"),$A294-1,0),NA())</f>
        <v>#N/A</v>
      </c>
      <c r="K294" s="24" t="e">
        <f ca="1">IF(ISNUMBER(OFFSET(INDIRECT("'"&amp;'DATA for charts'!K$5&amp;"'!$i1"),$A294-1,0)),OFFSET(INDIRECT("'"&amp;'DATA for charts'!K$5&amp;"'!$i1"),$A294-1,0),NA())</f>
        <v>#N/A</v>
      </c>
      <c r="L294" s="24" t="e">
        <f ca="1">IF(ISNUMBER(OFFSET(INDIRECT("'"&amp;'DATA for charts'!L$5&amp;"'!$i1"),$A294-1,0)),OFFSET(INDIRECT("'"&amp;'DATA for charts'!L$5&amp;"'!$i1"),$A294-1,0),NA())</f>
        <v>#N/A</v>
      </c>
      <c r="M294" s="24" t="e">
        <f ca="1">IF(ISNUMBER(OFFSET(INDIRECT("'"&amp;'DATA for charts'!M$5&amp;"'!$i1"),$A294-1,0)),OFFSET(INDIRECT("'"&amp;'DATA for charts'!M$5&amp;"'!$i1"),$A294-1,0),NA())</f>
        <v>#N/A</v>
      </c>
      <c r="N294" s="24" t="e">
        <f ca="1">IF(ISNUMBER(OFFSET(INDIRECT("'"&amp;'DATA for charts'!N$5&amp;"'!$i1"),$A294-1,0)),OFFSET(INDIRECT("'"&amp;'DATA for charts'!N$5&amp;"'!$i1"),$A294-1,0),NA())</f>
        <v>#N/A</v>
      </c>
      <c r="O294" s="24" t="e">
        <f ca="1">IF(ISNUMBER(OFFSET(INDIRECT("'"&amp;'DATA for charts'!O$5&amp;"'!$i1"),$A294-1,0)),OFFSET(INDIRECT("'"&amp;'DATA for charts'!O$5&amp;"'!$i1"),$A294-1,0),NA())</f>
        <v>#N/A</v>
      </c>
      <c r="P294" s="24" t="e">
        <f ca="1">IF(ISNUMBER(OFFSET(INDIRECT("'"&amp;'DATA for charts'!P$5&amp;"'!$i1"),$A294-1,0)),OFFSET(INDIRECT("'"&amp;'DATA for charts'!P$5&amp;"'!$i1"),$A294-1,0),NA())</f>
        <v>#N/A</v>
      </c>
      <c r="Q294" s="24" t="e">
        <f ca="1">IF(ISNUMBER(OFFSET(INDIRECT("'"&amp;'DATA for charts'!Q$5&amp;"'!$i1"),$A294-1,0)),OFFSET(INDIRECT("'"&amp;'DATA for charts'!Q$5&amp;"'!$i1"),$A294-1,0),NA())</f>
        <v>#N/A</v>
      </c>
      <c r="R294" s="24" t="e">
        <f ca="1">IF(ISNUMBER(OFFSET(INDIRECT("'"&amp;'DATA for charts'!R$5&amp;"'!$i1"),$A294-1,0)),OFFSET(INDIRECT("'"&amp;'DATA for charts'!R$5&amp;"'!$i1"),$A294-1,0),NA())</f>
        <v>#N/A</v>
      </c>
      <c r="S294" s="24" t="e">
        <f ca="1">IF(ISNUMBER(OFFSET(INDIRECT("'"&amp;'DATA for charts'!S$5&amp;"'!$i1"),$A294-1,0)),OFFSET(INDIRECT("'"&amp;'DATA for charts'!S$5&amp;"'!$i1"),$A294-1,0),NA())</f>
        <v>#N/A</v>
      </c>
      <c r="T294" s="22" t="e">
        <f t="shared" ca="1" si="466"/>
        <v>#N/A</v>
      </c>
      <c r="U294" s="22" t="e">
        <f t="shared" ca="1" si="467"/>
        <v>#N/A</v>
      </c>
      <c r="V294" s="22" t="e">
        <f t="shared" ca="1" si="468"/>
        <v>#N/A</v>
      </c>
      <c r="W294" s="20"/>
      <c r="X294" s="149" t="s">
        <v>502</v>
      </c>
      <c r="Y294" s="20"/>
      <c r="Z294" s="20"/>
      <c r="AA294" s="20"/>
      <c r="AB294" s="20"/>
      <c r="AC294" s="20"/>
      <c r="AD294" s="20"/>
      <c r="AE294" s="20"/>
      <c r="AF294" s="20"/>
      <c r="AG294" s="20"/>
      <c r="AH294" s="20"/>
      <c r="AI294" s="20"/>
      <c r="AJ294" s="20"/>
      <c r="AK294" s="20"/>
      <c r="AL294" s="20"/>
      <c r="AM294" s="20"/>
      <c r="AN294" s="20"/>
      <c r="AO294" s="20"/>
      <c r="AP294" s="20"/>
      <c r="AQ294" s="20"/>
    </row>
    <row r="295" spans="1:43" s="1" customFormat="1" ht="51">
      <c r="A295" s="220">
        <f t="shared" si="470"/>
        <v>95</v>
      </c>
      <c r="B295" s="148" t="s">
        <v>391</v>
      </c>
      <c r="C295" s="24">
        <f ca="1">IF(ISNUMBER(OFFSET(INDIRECT("'"&amp;'DATA for charts'!C$5&amp;"'!$i1"),$A295-1,0)),OFFSET(INDIRECT("'"&amp;'DATA for charts'!C$5&amp;"'!$i1"),$A295-1,0),NA())</f>
        <v>1.3360000000000001</v>
      </c>
      <c r="D295" s="24">
        <f ca="1">IF(ISNUMBER(OFFSET(INDIRECT("'"&amp;'DATA for charts'!D$5&amp;"'!$i1"),$A295-1,0)),OFFSET(INDIRECT("'"&amp;'DATA for charts'!D$5&amp;"'!$i1"),$A295-1,0),NA())</f>
        <v>1.1084560000000001</v>
      </c>
      <c r="E295" s="24">
        <f ca="1">IF(ISNUMBER(OFFSET(INDIRECT("'"&amp;'DATA for charts'!E$5&amp;"'!$i1"),$A295-1,0)),OFFSET(INDIRECT("'"&amp;'DATA for charts'!E$5&amp;"'!$i1"),$A295-1,0),NA())</f>
        <v>1.04</v>
      </c>
      <c r="F295" s="24">
        <f ca="1">IF(ISNUMBER(OFFSET(INDIRECT("'"&amp;'DATA for charts'!F$5&amp;"'!$i1"),$A295-1,0)),OFFSET(INDIRECT("'"&amp;'DATA for charts'!F$5&amp;"'!$i1"),$A295-1,0),NA())</f>
        <v>1.1844831491279082</v>
      </c>
      <c r="G295" s="24">
        <f ca="1">IF(ISNUMBER(OFFSET(INDIRECT("'"&amp;'DATA for charts'!G$5&amp;"'!$i1"),$A295-1,0)),OFFSET(INDIRECT("'"&amp;'DATA for charts'!G$5&amp;"'!$i1"),$A295-1,0),NA())</f>
        <v>1.012</v>
      </c>
      <c r="H295" s="24">
        <f ca="1">IF(ISNUMBER(OFFSET(INDIRECT("'"&amp;'DATA for charts'!H$5&amp;"'!$i1"),$A295-1,0)),OFFSET(INDIRECT("'"&amp;'DATA for charts'!H$5&amp;"'!$i1"),$A295-1,0),NA())</f>
        <v>0.96800797356499502</v>
      </c>
      <c r="I295" s="24" t="e">
        <f ca="1">IF(ISNUMBER(OFFSET(INDIRECT("'"&amp;'DATA for charts'!I$5&amp;"'!$i1"),$A295-1,0)),OFFSET(INDIRECT("'"&amp;'DATA for charts'!I$5&amp;"'!$i1"),$A295-1,0),NA())</f>
        <v>#N/A</v>
      </c>
      <c r="J295" s="24" t="e">
        <f ca="1">IF(ISNUMBER(OFFSET(INDIRECT("'"&amp;'DATA for charts'!J$5&amp;"'!$i1"),$A295-1,0)),OFFSET(INDIRECT("'"&amp;'DATA for charts'!J$5&amp;"'!$i1"),$A295-1,0),NA())</f>
        <v>#N/A</v>
      </c>
      <c r="K295" s="24" t="e">
        <f ca="1">IF(ISNUMBER(OFFSET(INDIRECT("'"&amp;'DATA for charts'!K$5&amp;"'!$i1"),$A295-1,0)),OFFSET(INDIRECT("'"&amp;'DATA for charts'!K$5&amp;"'!$i1"),$A295-1,0),NA())</f>
        <v>#N/A</v>
      </c>
      <c r="L295" s="24" t="e">
        <f ca="1">IF(ISNUMBER(OFFSET(INDIRECT("'"&amp;'DATA for charts'!L$5&amp;"'!$i1"),$A295-1,0)),OFFSET(INDIRECT("'"&amp;'DATA for charts'!L$5&amp;"'!$i1"),$A295-1,0),NA())</f>
        <v>#N/A</v>
      </c>
      <c r="M295" s="24" t="e">
        <f ca="1">IF(ISNUMBER(OFFSET(INDIRECT("'"&amp;'DATA for charts'!M$5&amp;"'!$i1"),$A295-1,0)),OFFSET(INDIRECT("'"&amp;'DATA for charts'!M$5&amp;"'!$i1"),$A295-1,0),NA())</f>
        <v>#N/A</v>
      </c>
      <c r="N295" s="24" t="e">
        <f ca="1">IF(ISNUMBER(OFFSET(INDIRECT("'"&amp;'DATA for charts'!N$5&amp;"'!$i1"),$A295-1,0)),OFFSET(INDIRECT("'"&amp;'DATA for charts'!N$5&amp;"'!$i1"),$A295-1,0),NA())</f>
        <v>#N/A</v>
      </c>
      <c r="O295" s="24" t="e">
        <f ca="1">IF(ISNUMBER(OFFSET(INDIRECT("'"&amp;'DATA for charts'!O$5&amp;"'!$i1"),$A295-1,0)),OFFSET(INDIRECT("'"&amp;'DATA for charts'!O$5&amp;"'!$i1"),$A295-1,0),NA())</f>
        <v>#N/A</v>
      </c>
      <c r="P295" s="24" t="e">
        <f ca="1">IF(ISNUMBER(OFFSET(INDIRECT("'"&amp;'DATA for charts'!P$5&amp;"'!$i1"),$A295-1,0)),OFFSET(INDIRECT("'"&amp;'DATA for charts'!P$5&amp;"'!$i1"),$A295-1,0),NA())</f>
        <v>#N/A</v>
      </c>
      <c r="Q295" s="24" t="e">
        <f ca="1">IF(ISNUMBER(OFFSET(INDIRECT("'"&amp;'DATA for charts'!Q$5&amp;"'!$i1"),$A295-1,0)),OFFSET(INDIRECT("'"&amp;'DATA for charts'!Q$5&amp;"'!$i1"),$A295-1,0),NA())</f>
        <v>#N/A</v>
      </c>
      <c r="R295" s="24" t="e">
        <f ca="1">IF(ISNUMBER(OFFSET(INDIRECT("'"&amp;'DATA for charts'!R$5&amp;"'!$i1"),$A295-1,0)),OFFSET(INDIRECT("'"&amp;'DATA for charts'!R$5&amp;"'!$i1"),$A295-1,0),NA())</f>
        <v>#N/A</v>
      </c>
      <c r="S295" s="24" t="e">
        <f ca="1">IF(ISNUMBER(OFFSET(INDIRECT("'"&amp;'DATA for charts'!S$5&amp;"'!$i1"),$A295-1,0)),OFFSET(INDIRECT("'"&amp;'DATA for charts'!S$5&amp;"'!$i1"),$A295-1,0),NA())</f>
        <v>#N/A</v>
      </c>
      <c r="T295" s="22" t="e">
        <f t="shared" ca="1" si="466"/>
        <v>#N/A</v>
      </c>
      <c r="U295" s="22" t="e">
        <f t="shared" ca="1" si="467"/>
        <v>#N/A</v>
      </c>
      <c r="V295" s="22" t="e">
        <f t="shared" ca="1" si="468"/>
        <v>#N/A</v>
      </c>
      <c r="W295" s="20"/>
      <c r="X295" s="149" t="s">
        <v>3</v>
      </c>
      <c r="Y295" s="20"/>
      <c r="Z295" s="20"/>
      <c r="AA295" s="20"/>
      <c r="AB295" s="20"/>
      <c r="AC295" s="20"/>
      <c r="AD295" s="20"/>
      <c r="AE295" s="20"/>
      <c r="AF295" s="20"/>
      <c r="AG295" s="20"/>
      <c r="AH295" s="20"/>
      <c r="AI295" s="20"/>
      <c r="AJ295" s="20"/>
      <c r="AK295" s="20"/>
      <c r="AL295" s="20"/>
      <c r="AM295" s="20"/>
      <c r="AN295" s="20"/>
      <c r="AO295" s="20"/>
      <c r="AP295" s="20"/>
      <c r="AQ295" s="20"/>
    </row>
    <row r="296" spans="1:43" s="1" customFormat="1" ht="25.5">
      <c r="A296" s="220">
        <f t="shared" si="470"/>
        <v>96</v>
      </c>
      <c r="B296" s="148" t="s">
        <v>392</v>
      </c>
      <c r="C296" s="24">
        <f ca="1">IF(ISNUMBER(OFFSET(INDIRECT("'"&amp;'DATA for charts'!C$5&amp;"'!$i1"),$A296-1,0)),OFFSET(INDIRECT("'"&amp;'DATA for charts'!C$5&amp;"'!$i1"),$A296-1,0),NA())</f>
        <v>1.994</v>
      </c>
      <c r="D296" s="24">
        <f ca="1">IF(ISNUMBER(OFFSET(INDIRECT("'"&amp;'DATA for charts'!D$5&amp;"'!$i1"),$A296-1,0)),OFFSET(INDIRECT("'"&amp;'DATA for charts'!D$5&amp;"'!$i1"),$A296-1,0),NA())</f>
        <v>1.728137</v>
      </c>
      <c r="E296" s="24">
        <f ca="1">IF(ISNUMBER(OFFSET(INDIRECT("'"&amp;'DATA for charts'!E$5&amp;"'!$i1"),$A296-1,0)),OFFSET(INDIRECT("'"&amp;'DATA for charts'!E$5&amp;"'!$i1"),$A296-1,0),NA())</f>
        <v>1.734</v>
      </c>
      <c r="F296" s="24">
        <f ca="1">IF(ISNUMBER(OFFSET(INDIRECT("'"&amp;'DATA for charts'!F$5&amp;"'!$i1"),$A296-1,0)),OFFSET(INDIRECT("'"&amp;'DATA for charts'!F$5&amp;"'!$i1"),$A296-1,0),NA())</f>
        <v>1.8408786461636304</v>
      </c>
      <c r="G296" s="24">
        <f ca="1">IF(ISNUMBER(OFFSET(INDIRECT("'"&amp;'DATA for charts'!G$5&amp;"'!$i1"),$A296-1,0)),OFFSET(INDIRECT("'"&amp;'DATA for charts'!G$5&amp;"'!$i1"),$A296-1,0),NA())</f>
        <v>1.7010000000000001</v>
      </c>
      <c r="H296" s="24">
        <f ca="1">IF(ISNUMBER(OFFSET(INDIRECT("'"&amp;'DATA for charts'!H$5&amp;"'!$i1"),$A296-1,0)),OFFSET(INDIRECT("'"&amp;'DATA for charts'!H$5&amp;"'!$i1"),$A296-1,0),NA())</f>
        <v>1.6935563998752099</v>
      </c>
      <c r="I296" s="24" t="e">
        <f ca="1">IF(ISNUMBER(OFFSET(INDIRECT("'"&amp;'DATA for charts'!I$5&amp;"'!$i1"),$A296-1,0)),OFFSET(INDIRECT("'"&amp;'DATA for charts'!I$5&amp;"'!$i1"),$A296-1,0),NA())</f>
        <v>#N/A</v>
      </c>
      <c r="J296" s="24" t="e">
        <f ca="1">IF(ISNUMBER(OFFSET(INDIRECT("'"&amp;'DATA for charts'!J$5&amp;"'!$i1"),$A296-1,0)),OFFSET(INDIRECT("'"&amp;'DATA for charts'!J$5&amp;"'!$i1"),$A296-1,0),NA())</f>
        <v>#N/A</v>
      </c>
      <c r="K296" s="24" t="e">
        <f ca="1">IF(ISNUMBER(OFFSET(INDIRECT("'"&amp;'DATA for charts'!K$5&amp;"'!$i1"),$A296-1,0)),OFFSET(INDIRECT("'"&amp;'DATA for charts'!K$5&amp;"'!$i1"),$A296-1,0),NA())</f>
        <v>#N/A</v>
      </c>
      <c r="L296" s="24" t="e">
        <f ca="1">IF(ISNUMBER(OFFSET(INDIRECT("'"&amp;'DATA for charts'!L$5&amp;"'!$i1"),$A296-1,0)),OFFSET(INDIRECT("'"&amp;'DATA for charts'!L$5&amp;"'!$i1"),$A296-1,0),NA())</f>
        <v>#N/A</v>
      </c>
      <c r="M296" s="24" t="e">
        <f ca="1">IF(ISNUMBER(OFFSET(INDIRECT("'"&amp;'DATA for charts'!M$5&amp;"'!$i1"),$A296-1,0)),OFFSET(INDIRECT("'"&amp;'DATA for charts'!M$5&amp;"'!$i1"),$A296-1,0),NA())</f>
        <v>#N/A</v>
      </c>
      <c r="N296" s="24" t="e">
        <f ca="1">IF(ISNUMBER(OFFSET(INDIRECT("'"&amp;'DATA for charts'!N$5&amp;"'!$i1"),$A296-1,0)),OFFSET(INDIRECT("'"&amp;'DATA for charts'!N$5&amp;"'!$i1"),$A296-1,0),NA())</f>
        <v>#N/A</v>
      </c>
      <c r="O296" s="24" t="e">
        <f ca="1">IF(ISNUMBER(OFFSET(INDIRECT("'"&amp;'DATA for charts'!O$5&amp;"'!$i1"),$A296-1,0)),OFFSET(INDIRECT("'"&amp;'DATA for charts'!O$5&amp;"'!$i1"),$A296-1,0),NA())</f>
        <v>#N/A</v>
      </c>
      <c r="P296" s="24" t="e">
        <f ca="1">IF(ISNUMBER(OFFSET(INDIRECT("'"&amp;'DATA for charts'!P$5&amp;"'!$i1"),$A296-1,0)),OFFSET(INDIRECT("'"&amp;'DATA for charts'!P$5&amp;"'!$i1"),$A296-1,0),NA())</f>
        <v>#N/A</v>
      </c>
      <c r="Q296" s="24" t="e">
        <f ca="1">IF(ISNUMBER(OFFSET(INDIRECT("'"&amp;'DATA for charts'!Q$5&amp;"'!$i1"),$A296-1,0)),OFFSET(INDIRECT("'"&amp;'DATA for charts'!Q$5&amp;"'!$i1"),$A296-1,0),NA())</f>
        <v>#N/A</v>
      </c>
      <c r="R296" s="24" t="e">
        <f ca="1">IF(ISNUMBER(OFFSET(INDIRECT("'"&amp;'DATA for charts'!R$5&amp;"'!$i1"),$A296-1,0)),OFFSET(INDIRECT("'"&amp;'DATA for charts'!R$5&amp;"'!$i1"),$A296-1,0),NA())</f>
        <v>#N/A</v>
      </c>
      <c r="S296" s="24" t="e">
        <f ca="1">IF(ISNUMBER(OFFSET(INDIRECT("'"&amp;'DATA for charts'!S$5&amp;"'!$i1"),$A296-1,0)),OFFSET(INDIRECT("'"&amp;'DATA for charts'!S$5&amp;"'!$i1"),$A296-1,0),NA())</f>
        <v>#N/A</v>
      </c>
      <c r="T296" s="22" t="e">
        <f t="shared" ca="1" si="466"/>
        <v>#N/A</v>
      </c>
      <c r="U296" s="22" t="e">
        <f t="shared" ca="1" si="467"/>
        <v>#N/A</v>
      </c>
      <c r="V296" s="22" t="e">
        <f t="shared" ca="1" si="468"/>
        <v>#N/A</v>
      </c>
      <c r="W296" s="20"/>
      <c r="X296" s="146"/>
      <c r="Y296" s="22"/>
      <c r="Z296" s="22"/>
      <c r="AA296" s="21"/>
      <c r="AB296" s="22"/>
      <c r="AC296" s="22"/>
      <c r="AD296" s="22"/>
      <c r="AE296" s="22"/>
      <c r="AF296" s="22"/>
      <c r="AG296" s="22"/>
      <c r="AH296" s="22"/>
      <c r="AI296" s="22"/>
      <c r="AJ296" s="22"/>
      <c r="AK296" s="22"/>
      <c r="AL296" s="22"/>
      <c r="AM296" s="22"/>
      <c r="AN296" s="22"/>
      <c r="AO296" s="23"/>
      <c r="AP296" s="20"/>
      <c r="AQ296" s="20"/>
    </row>
    <row r="297" spans="1:43" s="1" customFormat="1" ht="38.25">
      <c r="A297" s="220">
        <f t="shared" si="470"/>
        <v>97</v>
      </c>
      <c r="B297" s="148" t="s">
        <v>393</v>
      </c>
      <c r="C297" s="24">
        <f ca="1">IF(ISNUMBER(OFFSET(INDIRECT("'"&amp;'DATA for charts'!C$5&amp;"'!$i1"),$A297-1,0)),OFFSET(INDIRECT("'"&amp;'DATA for charts'!C$5&amp;"'!$i1"),$A297-1,0),NA())</f>
        <v>1.534</v>
      </c>
      <c r="D297" s="24">
        <f ca="1">IF(ISNUMBER(OFFSET(INDIRECT("'"&amp;'DATA for charts'!D$5&amp;"'!$i1"),$A297-1,0)),OFFSET(INDIRECT("'"&amp;'DATA for charts'!D$5&amp;"'!$i1"),$A297-1,0),NA())</f>
        <v>1.2946899999999999</v>
      </c>
      <c r="E297" s="24">
        <f ca="1">IF(ISNUMBER(OFFSET(INDIRECT("'"&amp;'DATA for charts'!E$5&amp;"'!$i1"),$A297-1,0)),OFFSET(INDIRECT("'"&amp;'DATA for charts'!E$5&amp;"'!$i1"),$A297-1,0),NA())</f>
        <v>1.218</v>
      </c>
      <c r="F297" s="24">
        <f ca="1">IF(ISNUMBER(OFFSET(INDIRECT("'"&amp;'DATA for charts'!F$5&amp;"'!$i1"),$A297-1,0)),OFFSET(INDIRECT("'"&amp;'DATA for charts'!F$5&amp;"'!$i1"),$A297-1,0),NA())</f>
        <v>1.3659364281534667</v>
      </c>
      <c r="G297" s="24">
        <f ca="1">IF(ISNUMBER(OFFSET(INDIRECT("'"&amp;'DATA for charts'!G$5&amp;"'!$i1"),$A297-1,0)),OFFSET(INDIRECT("'"&amp;'DATA for charts'!G$5&amp;"'!$i1"),$A297-1,0),NA())</f>
        <v>1.1919999999999999</v>
      </c>
      <c r="H297" s="24">
        <f ca="1">IF(ISNUMBER(OFFSET(INDIRECT("'"&amp;'DATA for charts'!H$5&amp;"'!$i1"),$A297-1,0)),OFFSET(INDIRECT("'"&amp;'DATA for charts'!H$5&amp;"'!$i1"),$A297-1,0),NA())</f>
        <v>1.14958040873209</v>
      </c>
      <c r="I297" s="24" t="e">
        <f ca="1">IF(ISNUMBER(OFFSET(INDIRECT("'"&amp;'DATA for charts'!I$5&amp;"'!$i1"),$A297-1,0)),OFFSET(INDIRECT("'"&amp;'DATA for charts'!I$5&amp;"'!$i1"),$A297-1,0),NA())</f>
        <v>#N/A</v>
      </c>
      <c r="J297" s="24" t="e">
        <f ca="1">IF(ISNUMBER(OFFSET(INDIRECT("'"&amp;'DATA for charts'!J$5&amp;"'!$i1"),$A297-1,0)),OFFSET(INDIRECT("'"&amp;'DATA for charts'!J$5&amp;"'!$i1"),$A297-1,0),NA())</f>
        <v>#N/A</v>
      </c>
      <c r="K297" s="24" t="e">
        <f ca="1">IF(ISNUMBER(OFFSET(INDIRECT("'"&amp;'DATA for charts'!K$5&amp;"'!$i1"),$A297-1,0)),OFFSET(INDIRECT("'"&amp;'DATA for charts'!K$5&amp;"'!$i1"),$A297-1,0),NA())</f>
        <v>#N/A</v>
      </c>
      <c r="L297" s="24" t="e">
        <f ca="1">IF(ISNUMBER(OFFSET(INDIRECT("'"&amp;'DATA for charts'!L$5&amp;"'!$i1"),$A297-1,0)),OFFSET(INDIRECT("'"&amp;'DATA for charts'!L$5&amp;"'!$i1"),$A297-1,0),NA())</f>
        <v>#N/A</v>
      </c>
      <c r="M297" s="24" t="e">
        <f ca="1">IF(ISNUMBER(OFFSET(INDIRECT("'"&amp;'DATA for charts'!M$5&amp;"'!$i1"),$A297-1,0)),OFFSET(INDIRECT("'"&amp;'DATA for charts'!M$5&amp;"'!$i1"),$A297-1,0),NA())</f>
        <v>#N/A</v>
      </c>
      <c r="N297" s="24" t="e">
        <f ca="1">IF(ISNUMBER(OFFSET(INDIRECT("'"&amp;'DATA for charts'!N$5&amp;"'!$i1"),$A297-1,0)),OFFSET(INDIRECT("'"&amp;'DATA for charts'!N$5&amp;"'!$i1"),$A297-1,0),NA())</f>
        <v>#N/A</v>
      </c>
      <c r="O297" s="24" t="e">
        <f ca="1">IF(ISNUMBER(OFFSET(INDIRECT("'"&amp;'DATA for charts'!O$5&amp;"'!$i1"),$A297-1,0)),OFFSET(INDIRECT("'"&amp;'DATA for charts'!O$5&amp;"'!$i1"),$A297-1,0),NA())</f>
        <v>#N/A</v>
      </c>
      <c r="P297" s="24" t="e">
        <f ca="1">IF(ISNUMBER(OFFSET(INDIRECT("'"&amp;'DATA for charts'!P$5&amp;"'!$i1"),$A297-1,0)),OFFSET(INDIRECT("'"&amp;'DATA for charts'!P$5&amp;"'!$i1"),$A297-1,0),NA())</f>
        <v>#N/A</v>
      </c>
      <c r="Q297" s="24" t="e">
        <f ca="1">IF(ISNUMBER(OFFSET(INDIRECT("'"&amp;'DATA for charts'!Q$5&amp;"'!$i1"),$A297-1,0)),OFFSET(INDIRECT("'"&amp;'DATA for charts'!Q$5&amp;"'!$i1"),$A297-1,0),NA())</f>
        <v>#N/A</v>
      </c>
      <c r="R297" s="24" t="e">
        <f ca="1">IF(ISNUMBER(OFFSET(INDIRECT("'"&amp;'DATA for charts'!R$5&amp;"'!$i1"),$A297-1,0)),OFFSET(INDIRECT("'"&amp;'DATA for charts'!R$5&amp;"'!$i1"),$A297-1,0),NA())</f>
        <v>#N/A</v>
      </c>
      <c r="S297" s="24" t="e">
        <f ca="1">IF(ISNUMBER(OFFSET(INDIRECT("'"&amp;'DATA for charts'!S$5&amp;"'!$i1"),$A297-1,0)),OFFSET(INDIRECT("'"&amp;'DATA for charts'!S$5&amp;"'!$i1"),$A297-1,0),NA())</f>
        <v>#N/A</v>
      </c>
      <c r="T297" s="22" t="e">
        <f t="shared" ca="1" si="466"/>
        <v>#N/A</v>
      </c>
      <c r="U297" s="22" t="e">
        <f t="shared" ca="1" si="467"/>
        <v>#N/A</v>
      </c>
      <c r="V297" s="22" t="e">
        <f t="shared" ca="1" si="468"/>
        <v>#N/A</v>
      </c>
      <c r="W297" s="20"/>
      <c r="X297" s="146"/>
      <c r="Y297" s="22" t="str">
        <f t="shared" ref="Y297:AO297" ca="1" si="472">C$8</f>
        <v>BSIMAC</v>
      </c>
      <c r="Z297" s="22" t="str">
        <f t="shared" ca="1" si="472"/>
        <v>CSE</v>
      </c>
      <c r="AA297" s="22" t="str">
        <f t="shared" ca="1" si="472"/>
        <v>DeST</v>
      </c>
      <c r="AB297" s="22" t="str">
        <f t="shared" ca="1" si="472"/>
        <v>EnergyPlus</v>
      </c>
      <c r="AC297" s="22" t="str">
        <f t="shared" ca="1" si="472"/>
        <v>ESP-r</v>
      </c>
      <c r="AD297" s="22" t="str">
        <f t="shared" ca="1" si="472"/>
        <v>TRNSYS</v>
      </c>
      <c r="AE297" s="22" t="str">
        <f t="shared" ca="1" si="472"/>
        <v>TestSpec-Alt</v>
      </c>
      <c r="AF297" s="22">
        <f t="shared" ca="1" si="472"/>
        <v>0</v>
      </c>
      <c r="AG297" s="22">
        <f t="shared" ref="AG297" ca="1" si="473">K$8</f>
        <v>0</v>
      </c>
      <c r="AH297" s="22">
        <f t="shared" ref="AH297" ca="1" si="474">L$8</f>
        <v>0</v>
      </c>
      <c r="AI297" s="22">
        <f t="shared" ref="AI297" ca="1" si="475">M$8</f>
        <v>0</v>
      </c>
      <c r="AJ297" s="22">
        <f t="shared" ref="AJ297" ca="1" si="476">N$8</f>
        <v>0</v>
      </c>
      <c r="AK297" s="22">
        <f t="shared" ref="AK297" ca="1" si="477">O$8</f>
        <v>0</v>
      </c>
      <c r="AL297" s="22">
        <f t="shared" ref="AL297" ca="1" si="478">P$8</f>
        <v>0</v>
      </c>
      <c r="AM297" s="22">
        <f t="shared" ref="AM297" ca="1" si="479">Q$8</f>
        <v>0</v>
      </c>
      <c r="AN297" s="22">
        <f t="shared" ref="AN297" ca="1" si="480">R$8</f>
        <v>0</v>
      </c>
      <c r="AO297" s="22" t="str">
        <f t="shared" ca="1" si="472"/>
        <v>Tested Prg</v>
      </c>
      <c r="AP297" s="20"/>
      <c r="AQ297" s="20"/>
    </row>
    <row r="298" spans="1:43" s="1" customFormat="1" ht="63.75">
      <c r="A298" s="220">
        <f t="shared" si="470"/>
        <v>98</v>
      </c>
      <c r="B298" s="148" t="s">
        <v>394</v>
      </c>
      <c r="C298" s="24">
        <f ca="1">IF(ISNUMBER(OFFSET(INDIRECT("'"&amp;'DATA for charts'!C$5&amp;"'!$i1"),$A298-1,0)),OFFSET(INDIRECT("'"&amp;'DATA for charts'!C$5&amp;"'!$i1"),$A298-1,0),NA())</f>
        <v>2.9129999999999998</v>
      </c>
      <c r="D298" s="24">
        <f ca="1">IF(ISNUMBER(OFFSET(INDIRECT("'"&amp;'DATA for charts'!D$5&amp;"'!$i1"),$A298-1,0)),OFFSET(INDIRECT("'"&amp;'DATA for charts'!D$5&amp;"'!$i1"),$A298-1,0),NA())</f>
        <v>2.7899899999999991</v>
      </c>
      <c r="E298" s="24">
        <f ca="1">IF(ISNUMBER(OFFSET(INDIRECT("'"&amp;'DATA for charts'!E$5&amp;"'!$i1"),$A298-1,0)),OFFSET(INDIRECT("'"&amp;'DATA for charts'!E$5&amp;"'!$i1"),$A298-1,0),NA())</f>
        <v>2.7509999999999999</v>
      </c>
      <c r="F298" s="24">
        <f ca="1">IF(ISNUMBER(OFFSET(INDIRECT("'"&amp;'DATA for charts'!F$5&amp;"'!$i1"),$A298-1,0)),OFFSET(INDIRECT("'"&amp;'DATA for charts'!F$5&amp;"'!$i1"),$A298-1,0),NA())</f>
        <v>2.8665932367108886</v>
      </c>
      <c r="G298" s="24">
        <f ca="1">IF(ISNUMBER(OFFSET(INDIRECT("'"&amp;'DATA for charts'!G$5&amp;"'!$i1"),$A298-1,0)),OFFSET(INDIRECT("'"&amp;'DATA for charts'!G$5&amp;"'!$i1"),$A298-1,0),NA())</f>
        <v>3.0339999999999998</v>
      </c>
      <c r="H298" s="24">
        <f ca="1">IF(ISNUMBER(OFFSET(INDIRECT("'"&amp;'DATA for charts'!H$5&amp;"'!$i1"),$A298-1,0)),OFFSET(INDIRECT("'"&amp;'DATA for charts'!H$5&amp;"'!$i1"),$A298-1,0),NA())</f>
        <v>2.6879980892605202</v>
      </c>
      <c r="I298" s="24" t="e">
        <f ca="1">IF(ISNUMBER(OFFSET(INDIRECT("'"&amp;'DATA for charts'!I$5&amp;"'!$i1"),$A298-1,0)),OFFSET(INDIRECT("'"&amp;'DATA for charts'!I$5&amp;"'!$i1"),$A298-1,0),NA())</f>
        <v>#N/A</v>
      </c>
      <c r="J298" s="24" t="e">
        <f ca="1">IF(ISNUMBER(OFFSET(INDIRECT("'"&amp;'DATA for charts'!J$5&amp;"'!$i1"),$A298-1,0)),OFFSET(INDIRECT("'"&amp;'DATA for charts'!J$5&amp;"'!$i1"),$A298-1,0),NA())</f>
        <v>#N/A</v>
      </c>
      <c r="K298" s="24" t="e">
        <f ca="1">IF(ISNUMBER(OFFSET(INDIRECT("'"&amp;'DATA for charts'!K$5&amp;"'!$i1"),$A298-1,0)),OFFSET(INDIRECT("'"&amp;'DATA for charts'!K$5&amp;"'!$i1"),$A298-1,0),NA())</f>
        <v>#N/A</v>
      </c>
      <c r="L298" s="24" t="e">
        <f ca="1">IF(ISNUMBER(OFFSET(INDIRECT("'"&amp;'DATA for charts'!L$5&amp;"'!$i1"),$A298-1,0)),OFFSET(INDIRECT("'"&amp;'DATA for charts'!L$5&amp;"'!$i1"),$A298-1,0),NA())</f>
        <v>#N/A</v>
      </c>
      <c r="M298" s="24" t="e">
        <f ca="1">IF(ISNUMBER(OFFSET(INDIRECT("'"&amp;'DATA for charts'!M$5&amp;"'!$i1"),$A298-1,0)),OFFSET(INDIRECT("'"&amp;'DATA for charts'!M$5&amp;"'!$i1"),$A298-1,0),NA())</f>
        <v>#N/A</v>
      </c>
      <c r="N298" s="24" t="e">
        <f ca="1">IF(ISNUMBER(OFFSET(INDIRECT("'"&amp;'DATA for charts'!N$5&amp;"'!$i1"),$A298-1,0)),OFFSET(INDIRECT("'"&amp;'DATA for charts'!N$5&amp;"'!$i1"),$A298-1,0),NA())</f>
        <v>#N/A</v>
      </c>
      <c r="O298" s="24" t="e">
        <f ca="1">IF(ISNUMBER(OFFSET(INDIRECT("'"&amp;'DATA for charts'!O$5&amp;"'!$i1"),$A298-1,0)),OFFSET(INDIRECT("'"&amp;'DATA for charts'!O$5&amp;"'!$i1"),$A298-1,0),NA())</f>
        <v>#N/A</v>
      </c>
      <c r="P298" s="24" t="e">
        <f ca="1">IF(ISNUMBER(OFFSET(INDIRECT("'"&amp;'DATA for charts'!P$5&amp;"'!$i1"),$A298-1,0)),OFFSET(INDIRECT("'"&amp;'DATA for charts'!P$5&amp;"'!$i1"),$A298-1,0),NA())</f>
        <v>#N/A</v>
      </c>
      <c r="Q298" s="24" t="e">
        <f ca="1">IF(ISNUMBER(OFFSET(INDIRECT("'"&amp;'DATA for charts'!Q$5&amp;"'!$i1"),$A298-1,0)),OFFSET(INDIRECT("'"&amp;'DATA for charts'!Q$5&amp;"'!$i1"),$A298-1,0),NA())</f>
        <v>#N/A</v>
      </c>
      <c r="R298" s="24" t="e">
        <f ca="1">IF(ISNUMBER(OFFSET(INDIRECT("'"&amp;'DATA for charts'!R$5&amp;"'!$i1"),$A298-1,0)),OFFSET(INDIRECT("'"&amp;'DATA for charts'!R$5&amp;"'!$i1"),$A298-1,0),NA())</f>
        <v>#N/A</v>
      </c>
      <c r="S298" s="24" t="e">
        <f ca="1">IF(ISNUMBER(OFFSET(INDIRECT("'"&amp;'DATA for charts'!S$5&amp;"'!$i1"),$A298-1,0)),OFFSET(INDIRECT("'"&amp;'DATA for charts'!S$5&amp;"'!$i1"),$A298-1,0),NA())</f>
        <v>#N/A</v>
      </c>
      <c r="T298" s="22" t="e">
        <f t="shared" ca="1" si="466"/>
        <v>#N/A</v>
      </c>
      <c r="U298" s="22" t="e">
        <f t="shared" ca="1" si="467"/>
        <v>#N/A</v>
      </c>
      <c r="V298" s="22" t="e">
        <f t="shared" ca="1" si="468"/>
        <v>#N/A</v>
      </c>
      <c r="W298" s="20"/>
      <c r="X298" s="148" t="s">
        <v>503</v>
      </c>
      <c r="Y298" s="24">
        <f t="shared" ref="Y298:AH300" ca="1" si="481">IF(AND(ISNUMBER(C102),ISNUMBER(C101)),C102-C101,NA())</f>
        <v>1.3409999999999993</v>
      </c>
      <c r="Z298" s="24">
        <f t="shared" ca="1" si="481"/>
        <v>1.6808190538049095</v>
      </c>
      <c r="AA298" s="24">
        <f t="shared" ca="1" si="481"/>
        <v>1.9020000000000001</v>
      </c>
      <c r="AB298" s="24">
        <f t="shared" ca="1" si="481"/>
        <v>1.7066053699733006</v>
      </c>
      <c r="AC298" s="24">
        <f t="shared" ca="1" si="481"/>
        <v>1.7443</v>
      </c>
      <c r="AD298" s="24">
        <f t="shared" ca="1" si="481"/>
        <v>1.8611499999999994</v>
      </c>
      <c r="AE298" s="24" t="e">
        <f t="shared" ca="1" si="481"/>
        <v>#N/A</v>
      </c>
      <c r="AF298" s="24" t="e">
        <f t="shared" ca="1" si="481"/>
        <v>#N/A</v>
      </c>
      <c r="AG298" s="24" t="e">
        <f t="shared" ca="1" si="481"/>
        <v>#N/A</v>
      </c>
      <c r="AH298" s="24" t="e">
        <f t="shared" ca="1" si="481"/>
        <v>#N/A</v>
      </c>
      <c r="AI298" s="24" t="e">
        <f t="shared" ref="AI298:AO300" ca="1" si="482">IF(AND(ISNUMBER(M102),ISNUMBER(M101)),M102-M101,NA())</f>
        <v>#N/A</v>
      </c>
      <c r="AJ298" s="24" t="e">
        <f t="shared" ca="1" si="482"/>
        <v>#N/A</v>
      </c>
      <c r="AK298" s="24" t="e">
        <f t="shared" ca="1" si="482"/>
        <v>#N/A</v>
      </c>
      <c r="AL298" s="24" t="e">
        <f t="shared" ca="1" si="482"/>
        <v>#N/A</v>
      </c>
      <c r="AM298" s="24" t="e">
        <f t="shared" ca="1" si="482"/>
        <v>#N/A</v>
      </c>
      <c r="AN298" s="24" t="e">
        <f t="shared" ca="1" si="482"/>
        <v>#N/A</v>
      </c>
      <c r="AO298" s="24" t="e">
        <f t="shared" ca="1" si="482"/>
        <v>#N/A</v>
      </c>
      <c r="AP298" s="24" t="e">
        <f ca="1">MIN(Y298:AN298)</f>
        <v>#N/A</v>
      </c>
      <c r="AQ298" s="24" t="e">
        <f ca="1">MAX(Y298:AN298)</f>
        <v>#N/A</v>
      </c>
    </row>
    <row r="299" spans="1:43" s="1" customFormat="1" ht="51">
      <c r="A299" s="220">
        <f>A8</f>
        <v>0</v>
      </c>
      <c r="B299" s="146"/>
      <c r="C299" s="22" t="str">
        <f t="shared" ref="C299:S299" ca="1" si="483">C8</f>
        <v>BSIMAC</v>
      </c>
      <c r="D299" s="22" t="str">
        <f t="shared" ca="1" si="483"/>
        <v>CSE</v>
      </c>
      <c r="E299" s="22" t="str">
        <f t="shared" ca="1" si="483"/>
        <v>DeST</v>
      </c>
      <c r="F299" s="22" t="str">
        <f t="shared" ca="1" si="483"/>
        <v>EnergyPlus</v>
      </c>
      <c r="G299" s="22" t="str">
        <f t="shared" ca="1" si="483"/>
        <v>ESP-r</v>
      </c>
      <c r="H299" s="22" t="str">
        <f t="shared" ca="1" si="483"/>
        <v>TRNSYS</v>
      </c>
      <c r="I299" s="22" t="str">
        <f t="shared" ca="1" si="483"/>
        <v>TestSpec-Alt</v>
      </c>
      <c r="J299" s="22">
        <f t="shared" ca="1" si="483"/>
        <v>0</v>
      </c>
      <c r="K299" s="22">
        <f t="shared" ca="1" si="483"/>
        <v>0</v>
      </c>
      <c r="L299" s="22">
        <f t="shared" ca="1" si="483"/>
        <v>0</v>
      </c>
      <c r="M299" s="22">
        <f t="shared" ca="1" si="483"/>
        <v>0</v>
      </c>
      <c r="N299" s="22">
        <f t="shared" ca="1" si="483"/>
        <v>0</v>
      </c>
      <c r="O299" s="22">
        <f t="shared" ca="1" si="483"/>
        <v>0</v>
      </c>
      <c r="P299" s="22">
        <f t="shared" ca="1" si="483"/>
        <v>0</v>
      </c>
      <c r="Q299" s="22">
        <f t="shared" ca="1" si="483"/>
        <v>0</v>
      </c>
      <c r="R299" s="22">
        <f t="shared" ca="1" si="483"/>
        <v>0</v>
      </c>
      <c r="S299" s="22" t="str">
        <f t="shared" ca="1" si="483"/>
        <v>Tested Prg</v>
      </c>
      <c r="T299" s="22" t="s">
        <v>22</v>
      </c>
      <c r="U299" s="22" t="s">
        <v>23</v>
      </c>
      <c r="V299" s="23" t="s">
        <v>137</v>
      </c>
      <c r="W299" s="20"/>
      <c r="X299" s="148" t="s">
        <v>504</v>
      </c>
      <c r="Y299" s="24">
        <f t="shared" ca="1" si="481"/>
        <v>1.7240000000000002</v>
      </c>
      <c r="Z299" s="24">
        <f t="shared" ca="1" si="481"/>
        <v>1.5092807648528002</v>
      </c>
      <c r="AA299" s="24">
        <f t="shared" ca="1" si="481"/>
        <v>1.6139999999999999</v>
      </c>
      <c r="AB299" s="24">
        <f t="shared" ca="1" si="481"/>
        <v>1.7325097849126179</v>
      </c>
      <c r="AC299" s="24">
        <f t="shared" ca="1" si="481"/>
        <v>1.602199999999999</v>
      </c>
      <c r="AD299" s="24">
        <f t="shared" ca="1" si="481"/>
        <v>1.6757300000000015</v>
      </c>
      <c r="AE299" s="24" t="e">
        <f t="shared" ca="1" si="481"/>
        <v>#N/A</v>
      </c>
      <c r="AF299" s="24" t="e">
        <f t="shared" ca="1" si="481"/>
        <v>#N/A</v>
      </c>
      <c r="AG299" s="24" t="e">
        <f t="shared" ca="1" si="481"/>
        <v>#N/A</v>
      </c>
      <c r="AH299" s="24" t="e">
        <f t="shared" ca="1" si="481"/>
        <v>#N/A</v>
      </c>
      <c r="AI299" s="24" t="e">
        <f t="shared" ca="1" si="482"/>
        <v>#N/A</v>
      </c>
      <c r="AJ299" s="24" t="e">
        <f t="shared" ca="1" si="482"/>
        <v>#N/A</v>
      </c>
      <c r="AK299" s="24" t="e">
        <f t="shared" ca="1" si="482"/>
        <v>#N/A</v>
      </c>
      <c r="AL299" s="24" t="e">
        <f t="shared" ca="1" si="482"/>
        <v>#N/A</v>
      </c>
      <c r="AM299" s="24" t="e">
        <f t="shared" ca="1" si="482"/>
        <v>#N/A</v>
      </c>
      <c r="AN299" s="24" t="e">
        <f t="shared" ca="1" si="482"/>
        <v>#N/A</v>
      </c>
      <c r="AO299" s="24" t="e">
        <f t="shared" ca="1" si="482"/>
        <v>#N/A</v>
      </c>
      <c r="AP299" s="24" t="e">
        <f ca="1">MIN(Y315:AN315)</f>
        <v>#N/A</v>
      </c>
      <c r="AQ299" s="24" t="e">
        <f ca="1">MAX(Y315:AN315)</f>
        <v>#N/A</v>
      </c>
    </row>
    <row r="300" spans="1:43" s="1" customFormat="1" ht="51">
      <c r="A300" s="220">
        <v>99</v>
      </c>
      <c r="B300" s="148" t="s">
        <v>395</v>
      </c>
      <c r="C300" s="24" t="e">
        <f ca="1">IF(ISNUMBER(OFFSET(INDIRECT("'"&amp;'DATA for charts'!C$5&amp;"'!$i1"),$A300-1,0)),OFFSET(INDIRECT("'"&amp;'DATA for charts'!C$5&amp;"'!$i1"),$A300-1,0),NA())</f>
        <v>#N/A</v>
      </c>
      <c r="D300" s="24">
        <f ca="1">IF(ISNUMBER(OFFSET(INDIRECT("'"&amp;'DATA for charts'!D$5&amp;"'!$i1"),$A300-1,0)),OFFSET(INDIRECT("'"&amp;'DATA for charts'!D$5&amp;"'!$i1"),$A300-1,0),NA())</f>
        <v>7.0109789999999998</v>
      </c>
      <c r="E300" s="24">
        <f ca="1">IF(ISNUMBER(OFFSET(INDIRECT("'"&amp;'DATA for charts'!E$5&amp;"'!$i1"),$A300-1,0)),OFFSET(INDIRECT("'"&amp;'DATA for charts'!E$5&amp;"'!$i1"),$A300-1,0),NA())</f>
        <v>5.8319999999999999</v>
      </c>
      <c r="F300" s="24">
        <f ca="1">IF(ISNUMBER(OFFSET(INDIRECT("'"&amp;'DATA for charts'!F$5&amp;"'!$i1"),$A300-1,0)),OFFSET(INDIRECT("'"&amp;'DATA for charts'!F$5&amp;"'!$i1"),$A300-1,0),NA())</f>
        <v>6.8388144107288324</v>
      </c>
      <c r="G300" s="24">
        <f ca="1">IF(ISNUMBER(OFFSET(INDIRECT("'"&amp;'DATA for charts'!G$5&amp;"'!$i1"),$A300-1,0)),OFFSET(INDIRECT("'"&amp;'DATA for charts'!G$5&amp;"'!$i1"),$A300-1,0),NA())</f>
        <v>6.6130000000000004</v>
      </c>
      <c r="H300" s="24">
        <f ca="1">IF(ISNUMBER(OFFSET(INDIRECT("'"&amp;'DATA for charts'!H$5&amp;"'!$i1"),$A300-1,0)),OFFSET(INDIRECT("'"&amp;'DATA for charts'!H$5&amp;"'!$i1"),$A300-1,0),NA())</f>
        <v>6.6374809773762999</v>
      </c>
      <c r="I300" s="24" t="e">
        <f ca="1">IF(ISNUMBER(OFFSET(INDIRECT("'"&amp;'DATA for charts'!I$5&amp;"'!$i1"),$A300-1,0)),OFFSET(INDIRECT("'"&amp;'DATA for charts'!I$5&amp;"'!$i1"),$A300-1,0),NA())</f>
        <v>#N/A</v>
      </c>
      <c r="J300" s="24" t="e">
        <f ca="1">IF(ISNUMBER(OFFSET(INDIRECT("'"&amp;'DATA for charts'!J$5&amp;"'!$i1"),$A300-1,0)),OFFSET(INDIRECT("'"&amp;'DATA for charts'!J$5&amp;"'!$i1"),$A300-1,0),NA())</f>
        <v>#N/A</v>
      </c>
      <c r="K300" s="24" t="e">
        <f ca="1">IF(ISNUMBER(OFFSET(INDIRECT("'"&amp;'DATA for charts'!K$5&amp;"'!$i1"),$A300-1,0)),OFFSET(INDIRECT("'"&amp;'DATA for charts'!K$5&amp;"'!$i1"),$A300-1,0),NA())</f>
        <v>#N/A</v>
      </c>
      <c r="L300" s="24" t="e">
        <f ca="1">IF(ISNUMBER(OFFSET(INDIRECT("'"&amp;'DATA for charts'!L$5&amp;"'!$i1"),$A300-1,0)),OFFSET(INDIRECT("'"&amp;'DATA for charts'!L$5&amp;"'!$i1"),$A300-1,0),NA())</f>
        <v>#N/A</v>
      </c>
      <c r="M300" s="24" t="e">
        <f ca="1">IF(ISNUMBER(OFFSET(INDIRECT("'"&amp;'DATA for charts'!M$5&amp;"'!$i1"),$A300-1,0)),OFFSET(INDIRECT("'"&amp;'DATA for charts'!M$5&amp;"'!$i1"),$A300-1,0),NA())</f>
        <v>#N/A</v>
      </c>
      <c r="N300" s="24" t="e">
        <f ca="1">IF(ISNUMBER(OFFSET(INDIRECT("'"&amp;'DATA for charts'!N$5&amp;"'!$i1"),$A300-1,0)),OFFSET(INDIRECT("'"&amp;'DATA for charts'!N$5&amp;"'!$i1"),$A300-1,0),NA())</f>
        <v>#N/A</v>
      </c>
      <c r="O300" s="24" t="e">
        <f ca="1">IF(ISNUMBER(OFFSET(INDIRECT("'"&amp;'DATA for charts'!O$5&amp;"'!$i1"),$A300-1,0)),OFFSET(INDIRECT("'"&amp;'DATA for charts'!O$5&amp;"'!$i1"),$A300-1,0),NA())</f>
        <v>#N/A</v>
      </c>
      <c r="P300" s="24" t="e">
        <f ca="1">IF(ISNUMBER(OFFSET(INDIRECT("'"&amp;'DATA for charts'!P$5&amp;"'!$i1"),$A300-1,0)),OFFSET(INDIRECT("'"&amp;'DATA for charts'!P$5&amp;"'!$i1"),$A300-1,0),NA())</f>
        <v>#N/A</v>
      </c>
      <c r="Q300" s="24" t="e">
        <f ca="1">IF(ISNUMBER(OFFSET(INDIRECT("'"&amp;'DATA for charts'!Q$5&amp;"'!$i1"),$A300-1,0)),OFFSET(INDIRECT("'"&amp;'DATA for charts'!Q$5&amp;"'!$i1"),$A300-1,0),NA())</f>
        <v>#N/A</v>
      </c>
      <c r="R300" s="24" t="e">
        <f ca="1">IF(ISNUMBER(OFFSET(INDIRECT("'"&amp;'DATA for charts'!R$5&amp;"'!$i1"),$A300-1,0)),OFFSET(INDIRECT("'"&amp;'DATA for charts'!R$5&amp;"'!$i1"),$A300-1,0),NA())</f>
        <v>#N/A</v>
      </c>
      <c r="S300" s="24" t="e">
        <f ca="1">IF(ISNUMBER(OFFSET(INDIRECT("'"&amp;'DATA for charts'!S$5&amp;"'!$i1"),$A300-1,0)),OFFSET(INDIRECT("'"&amp;'DATA for charts'!S$5&amp;"'!$i1"),$A300-1,0),NA())</f>
        <v>#N/A</v>
      </c>
      <c r="T300" s="22" t="e">
        <f t="shared" ref="T300:T316" ca="1" si="484">MIN(C300:J300)</f>
        <v>#N/A</v>
      </c>
      <c r="U300" s="22" t="e">
        <f t="shared" ref="U300:U316" ca="1" si="485">MAX(C300:J300)</f>
        <v>#N/A</v>
      </c>
      <c r="V300" s="22" t="e">
        <f t="shared" ref="V300:V316" ca="1" si="486">AVERAGE(C300:J300)</f>
        <v>#N/A</v>
      </c>
      <c r="W300" s="20"/>
      <c r="X300" s="148" t="s">
        <v>505</v>
      </c>
      <c r="Y300" s="24">
        <f t="shared" ca="1" si="481"/>
        <v>-1.2309999999999999</v>
      </c>
      <c r="Z300" s="24">
        <f t="shared" ca="1" si="481"/>
        <v>-1.2106313945872555</v>
      </c>
      <c r="AA300" s="24">
        <f t="shared" ca="1" si="481"/>
        <v>-1.2279999999999998</v>
      </c>
      <c r="AB300" s="24">
        <f t="shared" ca="1" si="481"/>
        <v>-1.1745344575340724</v>
      </c>
      <c r="AC300" s="24">
        <f t="shared" ca="1" si="481"/>
        <v>-1.1851999999999991</v>
      </c>
      <c r="AD300" s="24">
        <f t="shared" ca="1" si="481"/>
        <v>-1.2085800000000004</v>
      </c>
      <c r="AE300" s="24" t="e">
        <f t="shared" ca="1" si="481"/>
        <v>#N/A</v>
      </c>
      <c r="AF300" s="24" t="e">
        <f t="shared" ca="1" si="481"/>
        <v>#N/A</v>
      </c>
      <c r="AG300" s="24" t="e">
        <f t="shared" ca="1" si="481"/>
        <v>#N/A</v>
      </c>
      <c r="AH300" s="24" t="e">
        <f t="shared" ca="1" si="481"/>
        <v>#N/A</v>
      </c>
      <c r="AI300" s="24" t="e">
        <f t="shared" ca="1" si="482"/>
        <v>#N/A</v>
      </c>
      <c r="AJ300" s="24" t="e">
        <f t="shared" ca="1" si="482"/>
        <v>#N/A</v>
      </c>
      <c r="AK300" s="24" t="e">
        <f t="shared" ca="1" si="482"/>
        <v>#N/A</v>
      </c>
      <c r="AL300" s="24" t="e">
        <f t="shared" ca="1" si="482"/>
        <v>#N/A</v>
      </c>
      <c r="AM300" s="24" t="e">
        <f t="shared" ca="1" si="482"/>
        <v>#N/A</v>
      </c>
      <c r="AN300" s="24" t="e">
        <f t="shared" ca="1" si="482"/>
        <v>#N/A</v>
      </c>
      <c r="AO300" s="24" t="e">
        <f t="shared" ca="1" si="482"/>
        <v>#N/A</v>
      </c>
      <c r="AP300" s="24" t="e">
        <f ca="1">MIN(Y300:AN300)</f>
        <v>#N/A</v>
      </c>
      <c r="AQ300" s="24" t="e">
        <f ca="1">MAX(Y300:AN300)</f>
        <v>#N/A</v>
      </c>
    </row>
    <row r="301" spans="1:43" s="1" customFormat="1" ht="51">
      <c r="A301" s="220">
        <f t="shared" ref="A301:A316" si="487">A300+1</f>
        <v>100</v>
      </c>
      <c r="B301" s="148" t="s">
        <v>396</v>
      </c>
      <c r="C301" s="24" t="e">
        <f ca="1">IF(ISNUMBER(OFFSET(INDIRECT("'"&amp;'DATA for charts'!C$5&amp;"'!$i1"),$A301-1,0)),OFFSET(INDIRECT("'"&amp;'DATA for charts'!C$5&amp;"'!$i1"),$A301-1,0),NA())</f>
        <v>#N/A</v>
      </c>
      <c r="D301" s="24">
        <f ca="1">IF(ISNUMBER(OFFSET(INDIRECT("'"&amp;'DATA for charts'!D$5&amp;"'!$i1"),$A301-1,0)),OFFSET(INDIRECT("'"&amp;'DATA for charts'!D$5&amp;"'!$i1"),$A301-1,0),NA())</f>
        <v>4.7650949999999996</v>
      </c>
      <c r="E301" s="24">
        <f ca="1">IF(ISNUMBER(OFFSET(INDIRECT("'"&amp;'DATA for charts'!E$5&amp;"'!$i1"),$A301-1,0)),OFFSET(INDIRECT("'"&amp;'DATA for charts'!E$5&amp;"'!$i1"),$A301-1,0),NA())</f>
        <v>3.7679999999999998</v>
      </c>
      <c r="F301" s="24">
        <f ca="1">IF(ISNUMBER(OFFSET(INDIRECT("'"&amp;'DATA for charts'!F$5&amp;"'!$i1"),$A301-1,0)),OFFSET(INDIRECT("'"&amp;'DATA for charts'!F$5&amp;"'!$i1"),$A301-1,0),NA())</f>
        <v>4.7271678037871956</v>
      </c>
      <c r="G301" s="24">
        <f ca="1">IF(ISNUMBER(OFFSET(INDIRECT("'"&amp;'DATA for charts'!G$5&amp;"'!$i1"),$A301-1,0)),OFFSET(INDIRECT("'"&amp;'DATA for charts'!G$5&amp;"'!$i1"),$A301-1,0),NA())</f>
        <v>4.6760000000000002</v>
      </c>
      <c r="H301" s="24">
        <f ca="1">IF(ISNUMBER(OFFSET(INDIRECT("'"&amp;'DATA for charts'!H$5&amp;"'!$i1"),$A301-1,0)),OFFSET(INDIRECT("'"&amp;'DATA for charts'!H$5&amp;"'!$i1"),$A301-1,0),NA())</f>
        <v>4.39991748385959</v>
      </c>
      <c r="I301" s="24" t="e">
        <f ca="1">IF(ISNUMBER(OFFSET(INDIRECT("'"&amp;'DATA for charts'!I$5&amp;"'!$i1"),$A301-1,0)),OFFSET(INDIRECT("'"&amp;'DATA for charts'!I$5&amp;"'!$i1"),$A301-1,0),NA())</f>
        <v>#N/A</v>
      </c>
      <c r="J301" s="24" t="e">
        <f ca="1">IF(ISNUMBER(OFFSET(INDIRECT("'"&amp;'DATA for charts'!J$5&amp;"'!$i1"),$A301-1,0)),OFFSET(INDIRECT("'"&amp;'DATA for charts'!J$5&amp;"'!$i1"),$A301-1,0),NA())</f>
        <v>#N/A</v>
      </c>
      <c r="K301" s="24" t="e">
        <f ca="1">IF(ISNUMBER(OFFSET(INDIRECT("'"&amp;'DATA for charts'!K$5&amp;"'!$i1"),$A301-1,0)),OFFSET(INDIRECT("'"&amp;'DATA for charts'!K$5&amp;"'!$i1"),$A301-1,0),NA())</f>
        <v>#N/A</v>
      </c>
      <c r="L301" s="24" t="e">
        <f ca="1">IF(ISNUMBER(OFFSET(INDIRECT("'"&amp;'DATA for charts'!L$5&amp;"'!$i1"),$A301-1,0)),OFFSET(INDIRECT("'"&amp;'DATA for charts'!L$5&amp;"'!$i1"),$A301-1,0),NA())</f>
        <v>#N/A</v>
      </c>
      <c r="M301" s="24" t="e">
        <f ca="1">IF(ISNUMBER(OFFSET(INDIRECT("'"&amp;'DATA for charts'!M$5&amp;"'!$i1"),$A301-1,0)),OFFSET(INDIRECT("'"&amp;'DATA for charts'!M$5&amp;"'!$i1"),$A301-1,0),NA())</f>
        <v>#N/A</v>
      </c>
      <c r="N301" s="24" t="e">
        <f ca="1">IF(ISNUMBER(OFFSET(INDIRECT("'"&amp;'DATA for charts'!N$5&amp;"'!$i1"),$A301-1,0)),OFFSET(INDIRECT("'"&amp;'DATA for charts'!N$5&amp;"'!$i1"),$A301-1,0),NA())</f>
        <v>#N/A</v>
      </c>
      <c r="O301" s="24" t="e">
        <f ca="1">IF(ISNUMBER(OFFSET(INDIRECT("'"&amp;'DATA for charts'!O$5&amp;"'!$i1"),$A301-1,0)),OFFSET(INDIRECT("'"&amp;'DATA for charts'!O$5&amp;"'!$i1"),$A301-1,0),NA())</f>
        <v>#N/A</v>
      </c>
      <c r="P301" s="24" t="e">
        <f ca="1">IF(ISNUMBER(OFFSET(INDIRECT("'"&amp;'DATA for charts'!P$5&amp;"'!$i1"),$A301-1,0)),OFFSET(INDIRECT("'"&amp;'DATA for charts'!P$5&amp;"'!$i1"),$A301-1,0),NA())</f>
        <v>#N/A</v>
      </c>
      <c r="Q301" s="24" t="e">
        <f ca="1">IF(ISNUMBER(OFFSET(INDIRECT("'"&amp;'DATA for charts'!Q$5&amp;"'!$i1"),$A301-1,0)),OFFSET(INDIRECT("'"&amp;'DATA for charts'!Q$5&amp;"'!$i1"),$A301-1,0),NA())</f>
        <v>#N/A</v>
      </c>
      <c r="R301" s="24" t="e">
        <f ca="1">IF(ISNUMBER(OFFSET(INDIRECT("'"&amp;'DATA for charts'!R$5&amp;"'!$i1"),$A301-1,0)),OFFSET(INDIRECT("'"&amp;'DATA for charts'!R$5&amp;"'!$i1"),$A301-1,0),NA())</f>
        <v>#N/A</v>
      </c>
      <c r="S301" s="24" t="e">
        <f ca="1">IF(ISNUMBER(OFFSET(INDIRECT("'"&amp;'DATA for charts'!S$5&amp;"'!$i1"),$A301-1,0)),OFFSET(INDIRECT("'"&amp;'DATA for charts'!S$5&amp;"'!$i1"),$A301-1,0),NA())</f>
        <v>#N/A</v>
      </c>
      <c r="T301" s="22" t="e">
        <f t="shared" ca="1" si="484"/>
        <v>#N/A</v>
      </c>
      <c r="U301" s="22" t="e">
        <f t="shared" ca="1" si="485"/>
        <v>#N/A</v>
      </c>
      <c r="V301" s="22" t="e">
        <f t="shared" ca="1" si="486"/>
        <v>#N/A</v>
      </c>
      <c r="W301" s="20"/>
      <c r="X301" s="148" t="s">
        <v>506</v>
      </c>
      <c r="Y301" s="24">
        <f t="shared" ref="Y301:AO301" ca="1" si="488">IF(AND(ISNUMBER(C21),ISNUMBER(C105)),C21-C105,NA())</f>
        <v>-1.1210000000000004</v>
      </c>
      <c r="Z301" s="24">
        <f t="shared" ca="1" si="488"/>
        <v>-1.4612667436905391</v>
      </c>
      <c r="AA301" s="24">
        <f t="shared" ca="1" si="488"/>
        <v>-1.907</v>
      </c>
      <c r="AB301" s="24">
        <f t="shared" ca="1" si="488"/>
        <v>-1.2957526974894664</v>
      </c>
      <c r="AC301" s="24">
        <f t="shared" ca="1" si="488"/>
        <v>-1.1829000000000001</v>
      </c>
      <c r="AD301" s="24">
        <f t="shared" ca="1" si="488"/>
        <v>-1.3469799999999994</v>
      </c>
      <c r="AE301" s="24" t="e">
        <f t="shared" ca="1" si="488"/>
        <v>#N/A</v>
      </c>
      <c r="AF301" s="24" t="e">
        <f t="shared" ca="1" si="488"/>
        <v>#N/A</v>
      </c>
      <c r="AG301" s="24" t="e">
        <f t="shared" ca="1" si="488"/>
        <v>#N/A</v>
      </c>
      <c r="AH301" s="24" t="e">
        <f t="shared" ca="1" si="488"/>
        <v>#N/A</v>
      </c>
      <c r="AI301" s="24" t="e">
        <f t="shared" ca="1" si="488"/>
        <v>#N/A</v>
      </c>
      <c r="AJ301" s="24" t="e">
        <f t="shared" ca="1" si="488"/>
        <v>#N/A</v>
      </c>
      <c r="AK301" s="24" t="e">
        <f t="shared" ca="1" si="488"/>
        <v>#N/A</v>
      </c>
      <c r="AL301" s="24" t="e">
        <f t="shared" ca="1" si="488"/>
        <v>#N/A</v>
      </c>
      <c r="AM301" s="24" t="e">
        <f t="shared" ca="1" si="488"/>
        <v>#N/A</v>
      </c>
      <c r="AN301" s="24" t="e">
        <f t="shared" ca="1" si="488"/>
        <v>#N/A</v>
      </c>
      <c r="AO301" s="24" t="e">
        <f t="shared" ca="1" si="488"/>
        <v>#N/A</v>
      </c>
      <c r="AP301" s="24" t="e">
        <f ca="1">MIN(Y301:AN301)</f>
        <v>#N/A</v>
      </c>
      <c r="AQ301" s="24" t="e">
        <f ca="1">MAX(Y301:AN301)</f>
        <v>#N/A</v>
      </c>
    </row>
    <row r="302" spans="1:43" s="1" customFormat="1" ht="63.75">
      <c r="A302" s="220">
        <f t="shared" si="487"/>
        <v>101</v>
      </c>
      <c r="B302" s="148" t="s">
        <v>397</v>
      </c>
      <c r="C302" s="24" t="e">
        <f ca="1">IF(ISNUMBER(OFFSET(INDIRECT("'"&amp;'DATA for charts'!C$5&amp;"'!$i1"),$A302-1,0)),OFFSET(INDIRECT("'"&amp;'DATA for charts'!C$5&amp;"'!$i1"),$A302-1,0),NA())</f>
        <v>#N/A</v>
      </c>
      <c r="D302" s="24">
        <f ca="1">IF(ISNUMBER(OFFSET(INDIRECT("'"&amp;'DATA for charts'!D$5&amp;"'!$i1"),$A302-1,0)),OFFSET(INDIRECT("'"&amp;'DATA for charts'!D$5&amp;"'!$i1"),$A302-1,0),NA())</f>
        <v>6.8721509999999979</v>
      </c>
      <c r="E302" s="24">
        <f ca="1">IF(ISNUMBER(OFFSET(INDIRECT("'"&amp;'DATA for charts'!E$5&amp;"'!$i1"),$A302-1,0)),OFFSET(INDIRECT("'"&amp;'DATA for charts'!E$5&amp;"'!$i1"),$A302-1,0),NA())</f>
        <v>5.7389999999999999</v>
      </c>
      <c r="F302" s="24">
        <f ca="1">IF(ISNUMBER(OFFSET(INDIRECT("'"&amp;'DATA for charts'!F$5&amp;"'!$i1"),$A302-1,0)),OFFSET(INDIRECT("'"&amp;'DATA for charts'!F$5&amp;"'!$i1"),$A302-1,0),NA())</f>
        <v>6.5945510253713326</v>
      </c>
      <c r="G302" s="24">
        <f ca="1">IF(ISNUMBER(OFFSET(INDIRECT("'"&amp;'DATA for charts'!G$5&amp;"'!$i1"),$A302-1,0)),OFFSET(INDIRECT("'"&amp;'DATA for charts'!G$5&amp;"'!$i1"),$A302-1,0),NA())</f>
        <v>6.4109999999999996</v>
      </c>
      <c r="H302" s="24">
        <f ca="1">IF(ISNUMBER(OFFSET(INDIRECT("'"&amp;'DATA for charts'!H$5&amp;"'!$i1"),$A302-1,0)),OFFSET(INDIRECT("'"&amp;'DATA for charts'!H$5&amp;"'!$i1"),$A302-1,0),NA())</f>
        <v>6.4019089338514501</v>
      </c>
      <c r="I302" s="24" t="e">
        <f ca="1">IF(ISNUMBER(OFFSET(INDIRECT("'"&amp;'DATA for charts'!I$5&amp;"'!$i1"),$A302-1,0)),OFFSET(INDIRECT("'"&amp;'DATA for charts'!I$5&amp;"'!$i1"),$A302-1,0),NA())</f>
        <v>#N/A</v>
      </c>
      <c r="J302" s="24" t="e">
        <f ca="1">IF(ISNUMBER(OFFSET(INDIRECT("'"&amp;'DATA for charts'!J$5&amp;"'!$i1"),$A302-1,0)),OFFSET(INDIRECT("'"&amp;'DATA for charts'!J$5&amp;"'!$i1"),$A302-1,0),NA())</f>
        <v>#N/A</v>
      </c>
      <c r="K302" s="24" t="e">
        <f ca="1">IF(ISNUMBER(OFFSET(INDIRECT("'"&amp;'DATA for charts'!K$5&amp;"'!$i1"),$A302-1,0)),OFFSET(INDIRECT("'"&amp;'DATA for charts'!K$5&amp;"'!$i1"),$A302-1,0),NA())</f>
        <v>#N/A</v>
      </c>
      <c r="L302" s="24" t="e">
        <f ca="1">IF(ISNUMBER(OFFSET(INDIRECT("'"&amp;'DATA for charts'!L$5&amp;"'!$i1"),$A302-1,0)),OFFSET(INDIRECT("'"&amp;'DATA for charts'!L$5&amp;"'!$i1"),$A302-1,0),NA())</f>
        <v>#N/A</v>
      </c>
      <c r="M302" s="24" t="e">
        <f ca="1">IF(ISNUMBER(OFFSET(INDIRECT("'"&amp;'DATA for charts'!M$5&amp;"'!$i1"),$A302-1,0)),OFFSET(INDIRECT("'"&amp;'DATA for charts'!M$5&amp;"'!$i1"),$A302-1,0),NA())</f>
        <v>#N/A</v>
      </c>
      <c r="N302" s="24" t="e">
        <f ca="1">IF(ISNUMBER(OFFSET(INDIRECT("'"&amp;'DATA for charts'!N$5&amp;"'!$i1"),$A302-1,0)),OFFSET(INDIRECT("'"&amp;'DATA for charts'!N$5&amp;"'!$i1"),$A302-1,0),NA())</f>
        <v>#N/A</v>
      </c>
      <c r="O302" s="24" t="e">
        <f ca="1">IF(ISNUMBER(OFFSET(INDIRECT("'"&amp;'DATA for charts'!O$5&amp;"'!$i1"),$A302-1,0)),OFFSET(INDIRECT("'"&amp;'DATA for charts'!O$5&amp;"'!$i1"),$A302-1,0),NA())</f>
        <v>#N/A</v>
      </c>
      <c r="P302" s="24" t="e">
        <f ca="1">IF(ISNUMBER(OFFSET(INDIRECT("'"&amp;'DATA for charts'!P$5&amp;"'!$i1"),$A302-1,0)),OFFSET(INDIRECT("'"&amp;'DATA for charts'!P$5&amp;"'!$i1"),$A302-1,0),NA())</f>
        <v>#N/A</v>
      </c>
      <c r="Q302" s="24" t="e">
        <f ca="1">IF(ISNUMBER(OFFSET(INDIRECT("'"&amp;'DATA for charts'!Q$5&amp;"'!$i1"),$A302-1,0)),OFFSET(INDIRECT("'"&amp;'DATA for charts'!Q$5&amp;"'!$i1"),$A302-1,0),NA())</f>
        <v>#N/A</v>
      </c>
      <c r="R302" s="24" t="e">
        <f ca="1">IF(ISNUMBER(OFFSET(INDIRECT("'"&amp;'DATA for charts'!R$5&amp;"'!$i1"),$A302-1,0)),OFFSET(INDIRECT("'"&amp;'DATA for charts'!R$5&amp;"'!$i1"),$A302-1,0),NA())</f>
        <v>#N/A</v>
      </c>
      <c r="S302" s="24" t="e">
        <f ca="1">IF(ISNUMBER(OFFSET(INDIRECT("'"&amp;'DATA for charts'!S$5&amp;"'!$i1"),$A302-1,0)),OFFSET(INDIRECT("'"&amp;'DATA for charts'!S$5&amp;"'!$i1"),$A302-1,0),NA())</f>
        <v>#N/A</v>
      </c>
      <c r="T302" s="22" t="e">
        <f t="shared" ca="1" si="484"/>
        <v>#N/A</v>
      </c>
      <c r="U302" s="22" t="e">
        <f t="shared" ca="1" si="485"/>
        <v>#N/A</v>
      </c>
      <c r="V302" s="22" t="e">
        <f t="shared" ca="1" si="486"/>
        <v>#N/A</v>
      </c>
      <c r="W302" s="20"/>
      <c r="X302" s="148" t="s">
        <v>507</v>
      </c>
      <c r="Y302" s="24">
        <f t="shared" ref="Y302:AO302" ca="1" si="489">IF(AND(ISNUMBER(C105),ISNUMBER(C104)),C105-C104,NA())</f>
        <v>-1.2279999999999998</v>
      </c>
      <c r="Z302" s="24">
        <f t="shared" ca="1" si="489"/>
        <v>-1.3804489616037152</v>
      </c>
      <c r="AA302" s="24">
        <f t="shared" ca="1" si="489"/>
        <v>-1.4790000000000001</v>
      </c>
      <c r="AB302" s="24">
        <f t="shared" ca="1" si="489"/>
        <v>-1.2856713406527129</v>
      </c>
      <c r="AC302" s="24">
        <f t="shared" ca="1" si="489"/>
        <v>-1.4821</v>
      </c>
      <c r="AD302" s="24">
        <f t="shared" ca="1" si="489"/>
        <v>-1.3858200000000007</v>
      </c>
      <c r="AE302" s="24" t="e">
        <f t="shared" ca="1" si="489"/>
        <v>#N/A</v>
      </c>
      <c r="AF302" s="24" t="e">
        <f t="shared" ca="1" si="489"/>
        <v>#N/A</v>
      </c>
      <c r="AG302" s="24" t="e">
        <f t="shared" ca="1" si="489"/>
        <v>#N/A</v>
      </c>
      <c r="AH302" s="24" t="e">
        <f t="shared" ca="1" si="489"/>
        <v>#N/A</v>
      </c>
      <c r="AI302" s="24" t="e">
        <f t="shared" ca="1" si="489"/>
        <v>#N/A</v>
      </c>
      <c r="AJ302" s="24" t="e">
        <f t="shared" ca="1" si="489"/>
        <v>#N/A</v>
      </c>
      <c r="AK302" s="24" t="e">
        <f t="shared" ca="1" si="489"/>
        <v>#N/A</v>
      </c>
      <c r="AL302" s="24" t="e">
        <f t="shared" ca="1" si="489"/>
        <v>#N/A</v>
      </c>
      <c r="AM302" s="24" t="e">
        <f t="shared" ca="1" si="489"/>
        <v>#N/A</v>
      </c>
      <c r="AN302" s="24" t="e">
        <f t="shared" ca="1" si="489"/>
        <v>#N/A</v>
      </c>
      <c r="AO302" s="24" t="e">
        <f t="shared" ca="1" si="489"/>
        <v>#N/A</v>
      </c>
      <c r="AP302" s="24" t="e">
        <f ca="1">MIN(Y302:AN302)</f>
        <v>#N/A</v>
      </c>
      <c r="AQ302" s="24" t="e">
        <f ca="1">MAX(Y302:AN302)</f>
        <v>#N/A</v>
      </c>
    </row>
    <row r="303" spans="1:43" s="1" customFormat="1" ht="63.75">
      <c r="A303" s="220">
        <f t="shared" si="487"/>
        <v>102</v>
      </c>
      <c r="B303" s="148" t="s">
        <v>398</v>
      </c>
      <c r="C303" s="24" t="e">
        <f ca="1">IF(ISNUMBER(OFFSET(INDIRECT("'"&amp;'DATA for charts'!C$5&amp;"'!$i1"),$A303-1,0)),OFFSET(INDIRECT("'"&amp;'DATA for charts'!C$5&amp;"'!$i1"),$A303-1,0),NA())</f>
        <v>#N/A</v>
      </c>
      <c r="D303" s="24">
        <f ca="1">IF(ISNUMBER(OFFSET(INDIRECT("'"&amp;'DATA for charts'!D$5&amp;"'!$i1"),$A303-1,0)),OFFSET(INDIRECT("'"&amp;'DATA for charts'!D$5&amp;"'!$i1"),$A303-1,0),NA())</f>
        <v>4.1631299999999998</v>
      </c>
      <c r="E303" s="24">
        <f ca="1">IF(ISNUMBER(OFFSET(INDIRECT("'"&amp;'DATA for charts'!E$5&amp;"'!$i1"),$A303-1,0)),OFFSET(INDIRECT("'"&amp;'DATA for charts'!E$5&amp;"'!$i1"),$A303-1,0),NA())</f>
        <v>3.6949999999999998</v>
      </c>
      <c r="F303" s="24">
        <f ca="1">IF(ISNUMBER(OFFSET(INDIRECT("'"&amp;'DATA for charts'!F$5&amp;"'!$i1"),$A303-1,0)),OFFSET(INDIRECT("'"&amp;'DATA for charts'!F$5&amp;"'!$i1"),$A303-1,0),NA())</f>
        <v>4.4754870295558611</v>
      </c>
      <c r="G303" s="24">
        <f ca="1">IF(ISNUMBER(OFFSET(INDIRECT("'"&amp;'DATA for charts'!G$5&amp;"'!$i1"),$A303-1,0)),OFFSET(INDIRECT("'"&amp;'DATA for charts'!G$5&amp;"'!$i1"),$A303-1,0),NA())</f>
        <v>4.2210000000000001</v>
      </c>
      <c r="H303" s="24">
        <f ca="1">IF(ISNUMBER(OFFSET(INDIRECT("'"&amp;'DATA for charts'!H$5&amp;"'!$i1"),$A303-1,0)),OFFSET(INDIRECT("'"&amp;'DATA for charts'!H$5&amp;"'!$i1"),$A303-1,0),NA())</f>
        <v>4.2782425435384104</v>
      </c>
      <c r="I303" s="24" t="e">
        <f ca="1">IF(ISNUMBER(OFFSET(INDIRECT("'"&amp;'DATA for charts'!I$5&amp;"'!$i1"),$A303-1,0)),OFFSET(INDIRECT("'"&amp;'DATA for charts'!I$5&amp;"'!$i1"),$A303-1,0),NA())</f>
        <v>#N/A</v>
      </c>
      <c r="J303" s="24" t="e">
        <f ca="1">IF(ISNUMBER(OFFSET(INDIRECT("'"&amp;'DATA for charts'!J$5&amp;"'!$i1"),$A303-1,0)),OFFSET(INDIRECT("'"&amp;'DATA for charts'!J$5&amp;"'!$i1"),$A303-1,0),NA())</f>
        <v>#N/A</v>
      </c>
      <c r="K303" s="24" t="e">
        <f ca="1">IF(ISNUMBER(OFFSET(INDIRECT("'"&amp;'DATA for charts'!K$5&amp;"'!$i1"),$A303-1,0)),OFFSET(INDIRECT("'"&amp;'DATA for charts'!K$5&amp;"'!$i1"),$A303-1,0),NA())</f>
        <v>#N/A</v>
      </c>
      <c r="L303" s="24" t="e">
        <f ca="1">IF(ISNUMBER(OFFSET(INDIRECT("'"&amp;'DATA for charts'!L$5&amp;"'!$i1"),$A303-1,0)),OFFSET(INDIRECT("'"&amp;'DATA for charts'!L$5&amp;"'!$i1"),$A303-1,0),NA())</f>
        <v>#N/A</v>
      </c>
      <c r="M303" s="24" t="e">
        <f ca="1">IF(ISNUMBER(OFFSET(INDIRECT("'"&amp;'DATA for charts'!M$5&amp;"'!$i1"),$A303-1,0)),OFFSET(INDIRECT("'"&amp;'DATA for charts'!M$5&amp;"'!$i1"),$A303-1,0),NA())</f>
        <v>#N/A</v>
      </c>
      <c r="N303" s="24" t="e">
        <f ca="1">IF(ISNUMBER(OFFSET(INDIRECT("'"&amp;'DATA for charts'!N$5&amp;"'!$i1"),$A303-1,0)),OFFSET(INDIRECT("'"&amp;'DATA for charts'!N$5&amp;"'!$i1"),$A303-1,0),NA())</f>
        <v>#N/A</v>
      </c>
      <c r="O303" s="24" t="e">
        <f ca="1">IF(ISNUMBER(OFFSET(INDIRECT("'"&amp;'DATA for charts'!O$5&amp;"'!$i1"),$A303-1,0)),OFFSET(INDIRECT("'"&amp;'DATA for charts'!O$5&amp;"'!$i1"),$A303-1,0),NA())</f>
        <v>#N/A</v>
      </c>
      <c r="P303" s="24" t="e">
        <f ca="1">IF(ISNUMBER(OFFSET(INDIRECT("'"&amp;'DATA for charts'!P$5&amp;"'!$i1"),$A303-1,0)),OFFSET(INDIRECT("'"&amp;'DATA for charts'!P$5&amp;"'!$i1"),$A303-1,0),NA())</f>
        <v>#N/A</v>
      </c>
      <c r="Q303" s="24" t="e">
        <f ca="1">IF(ISNUMBER(OFFSET(INDIRECT("'"&amp;'DATA for charts'!Q$5&amp;"'!$i1"),$A303-1,0)),OFFSET(INDIRECT("'"&amp;'DATA for charts'!Q$5&amp;"'!$i1"),$A303-1,0),NA())</f>
        <v>#N/A</v>
      </c>
      <c r="R303" s="24" t="e">
        <f ca="1">IF(ISNUMBER(OFFSET(INDIRECT("'"&amp;'DATA for charts'!R$5&amp;"'!$i1"),$A303-1,0)),OFFSET(INDIRECT("'"&amp;'DATA for charts'!R$5&amp;"'!$i1"),$A303-1,0),NA())</f>
        <v>#N/A</v>
      </c>
      <c r="S303" s="24" t="e">
        <f ca="1">IF(ISNUMBER(OFFSET(INDIRECT("'"&amp;'DATA for charts'!S$5&amp;"'!$i1"),$A303-1,0)),OFFSET(INDIRECT("'"&amp;'DATA for charts'!S$5&amp;"'!$i1"),$A303-1,0),NA())</f>
        <v>#N/A</v>
      </c>
      <c r="T303" s="22" t="e">
        <f t="shared" ca="1" si="484"/>
        <v>#N/A</v>
      </c>
      <c r="U303" s="22" t="e">
        <f t="shared" ca="1" si="485"/>
        <v>#N/A</v>
      </c>
      <c r="V303" s="22" t="e">
        <f t="shared" ca="1" si="486"/>
        <v>#N/A</v>
      </c>
      <c r="W303" s="20"/>
      <c r="X303" s="148" t="s">
        <v>508</v>
      </c>
      <c r="Y303" s="24" t="e">
        <f t="shared" ref="Y303:AO303" ca="1" si="490">IF(AND(ISNUMBER(C106),ISNUMBER(C110)),C106-C21,NA())</f>
        <v>#N/A</v>
      </c>
      <c r="Z303" s="24">
        <f t="shared" ca="1" si="490"/>
        <v>0.16318489471405995</v>
      </c>
      <c r="AA303" s="24">
        <f t="shared" ca="1" si="490"/>
        <v>0.28300000000000036</v>
      </c>
      <c r="AB303" s="24">
        <f t="shared" ca="1" si="490"/>
        <v>0.17568632263769057</v>
      </c>
      <c r="AC303" s="24">
        <f t="shared" ca="1" si="490"/>
        <v>0.14189999999999969</v>
      </c>
      <c r="AD303" s="24">
        <f t="shared" ca="1" si="490"/>
        <v>0.21713000000000005</v>
      </c>
      <c r="AE303" s="24" t="e">
        <f t="shared" ca="1" si="490"/>
        <v>#N/A</v>
      </c>
      <c r="AF303" s="24" t="e">
        <f t="shared" ca="1" si="490"/>
        <v>#N/A</v>
      </c>
      <c r="AG303" s="24" t="e">
        <f t="shared" ca="1" si="490"/>
        <v>#N/A</v>
      </c>
      <c r="AH303" s="24" t="e">
        <f t="shared" ca="1" si="490"/>
        <v>#N/A</v>
      </c>
      <c r="AI303" s="24" t="e">
        <f t="shared" ca="1" si="490"/>
        <v>#N/A</v>
      </c>
      <c r="AJ303" s="24" t="e">
        <f t="shared" ca="1" si="490"/>
        <v>#N/A</v>
      </c>
      <c r="AK303" s="24" t="e">
        <f t="shared" ca="1" si="490"/>
        <v>#N/A</v>
      </c>
      <c r="AL303" s="24" t="e">
        <f t="shared" ca="1" si="490"/>
        <v>#N/A</v>
      </c>
      <c r="AM303" s="24" t="e">
        <f t="shared" ca="1" si="490"/>
        <v>#N/A</v>
      </c>
      <c r="AN303" s="24" t="e">
        <f t="shared" ca="1" si="490"/>
        <v>#N/A</v>
      </c>
      <c r="AO303" s="24" t="e">
        <f t="shared" ca="1" si="490"/>
        <v>#N/A</v>
      </c>
      <c r="AP303" s="24" t="e">
        <f ca="1">MIN(Y303:AN303)</f>
        <v>#N/A</v>
      </c>
      <c r="AQ303" s="24" t="e">
        <f ca="1">MAX(Y303:AN303)</f>
        <v>#N/A</v>
      </c>
    </row>
    <row r="304" spans="1:43" s="1" customFormat="1" ht="38.25">
      <c r="A304" s="220">
        <f t="shared" si="487"/>
        <v>103</v>
      </c>
      <c r="B304" s="148" t="s">
        <v>399</v>
      </c>
      <c r="C304" s="24" t="e">
        <f ca="1">IF(ISNUMBER(OFFSET(INDIRECT("'"&amp;'DATA for charts'!C$5&amp;"'!$i1"),$A304-1,0)),OFFSET(INDIRECT("'"&amp;'DATA for charts'!C$5&amp;"'!$i1"),$A304-1,0),NA())</f>
        <v>#N/A</v>
      </c>
      <c r="D304" s="24">
        <f ca="1">IF(ISNUMBER(OFFSET(INDIRECT("'"&amp;'DATA for charts'!D$5&amp;"'!$i1"),$A304-1,0)),OFFSET(INDIRECT("'"&amp;'DATA for charts'!D$5&amp;"'!$i1"),$A304-1,0),NA())</f>
        <v>3.7958799999999999</v>
      </c>
      <c r="E304" s="24">
        <f ca="1">IF(ISNUMBER(OFFSET(INDIRECT("'"&amp;'DATA for charts'!E$5&amp;"'!$i1"),$A304-1,0)),OFFSET(INDIRECT("'"&amp;'DATA for charts'!E$5&amp;"'!$i1"),$A304-1,0),NA())</f>
        <v>3.2519999999999998</v>
      </c>
      <c r="F304" s="24">
        <f ca="1">IF(ISNUMBER(OFFSET(INDIRECT("'"&amp;'DATA for charts'!F$5&amp;"'!$i1"),$A304-1,0)),OFFSET(INDIRECT("'"&amp;'DATA for charts'!F$5&amp;"'!$i1"),$A304-1,0),NA())</f>
        <v>3.969546628651889</v>
      </c>
      <c r="G304" s="24">
        <f ca="1">IF(ISNUMBER(OFFSET(INDIRECT("'"&amp;'DATA for charts'!G$5&amp;"'!$i1"),$A304-1,0)),OFFSET(INDIRECT("'"&amp;'DATA for charts'!G$5&amp;"'!$i1"),$A304-1,0),NA())</f>
        <v>3.6179999999999999</v>
      </c>
      <c r="H304" s="24">
        <f ca="1">IF(ISNUMBER(OFFSET(INDIRECT("'"&amp;'DATA for charts'!H$5&amp;"'!$i1"),$A304-1,0)),OFFSET(INDIRECT("'"&amp;'DATA for charts'!H$5&amp;"'!$i1"),$A304-1,0),NA())</f>
        <v>3.70145388285319</v>
      </c>
      <c r="I304" s="24" t="e">
        <f ca="1">IF(ISNUMBER(OFFSET(INDIRECT("'"&amp;'DATA for charts'!I$5&amp;"'!$i1"),$A304-1,0)),OFFSET(INDIRECT("'"&amp;'DATA for charts'!I$5&amp;"'!$i1"),$A304-1,0),NA())</f>
        <v>#N/A</v>
      </c>
      <c r="J304" s="24" t="e">
        <f ca="1">IF(ISNUMBER(OFFSET(INDIRECT("'"&amp;'DATA for charts'!J$5&amp;"'!$i1"),$A304-1,0)),OFFSET(INDIRECT("'"&amp;'DATA for charts'!J$5&amp;"'!$i1"),$A304-1,0),NA())</f>
        <v>#N/A</v>
      </c>
      <c r="K304" s="24" t="e">
        <f ca="1">IF(ISNUMBER(OFFSET(INDIRECT("'"&amp;'DATA for charts'!K$5&amp;"'!$i1"),$A304-1,0)),OFFSET(INDIRECT("'"&amp;'DATA for charts'!K$5&amp;"'!$i1"),$A304-1,0),NA())</f>
        <v>#N/A</v>
      </c>
      <c r="L304" s="24" t="e">
        <f ca="1">IF(ISNUMBER(OFFSET(INDIRECT("'"&amp;'DATA for charts'!L$5&amp;"'!$i1"),$A304-1,0)),OFFSET(INDIRECT("'"&amp;'DATA for charts'!L$5&amp;"'!$i1"),$A304-1,0),NA())</f>
        <v>#N/A</v>
      </c>
      <c r="M304" s="24" t="e">
        <f ca="1">IF(ISNUMBER(OFFSET(INDIRECT("'"&amp;'DATA for charts'!M$5&amp;"'!$i1"),$A304-1,0)),OFFSET(INDIRECT("'"&amp;'DATA for charts'!M$5&amp;"'!$i1"),$A304-1,0),NA())</f>
        <v>#N/A</v>
      </c>
      <c r="N304" s="24" t="e">
        <f ca="1">IF(ISNUMBER(OFFSET(INDIRECT("'"&amp;'DATA for charts'!N$5&amp;"'!$i1"),$A304-1,0)),OFFSET(INDIRECT("'"&amp;'DATA for charts'!N$5&amp;"'!$i1"),$A304-1,0),NA())</f>
        <v>#N/A</v>
      </c>
      <c r="O304" s="24" t="e">
        <f ca="1">IF(ISNUMBER(OFFSET(INDIRECT("'"&amp;'DATA for charts'!O$5&amp;"'!$i1"),$A304-1,0)),OFFSET(INDIRECT("'"&amp;'DATA for charts'!O$5&amp;"'!$i1"),$A304-1,0),NA())</f>
        <v>#N/A</v>
      </c>
      <c r="P304" s="24" t="e">
        <f ca="1">IF(ISNUMBER(OFFSET(INDIRECT("'"&amp;'DATA for charts'!P$5&amp;"'!$i1"),$A304-1,0)),OFFSET(INDIRECT("'"&amp;'DATA for charts'!P$5&amp;"'!$i1"),$A304-1,0),NA())</f>
        <v>#N/A</v>
      </c>
      <c r="Q304" s="24" t="e">
        <f ca="1">IF(ISNUMBER(OFFSET(INDIRECT("'"&amp;'DATA for charts'!Q$5&amp;"'!$i1"),$A304-1,0)),OFFSET(INDIRECT("'"&amp;'DATA for charts'!Q$5&amp;"'!$i1"),$A304-1,0),NA())</f>
        <v>#N/A</v>
      </c>
      <c r="R304" s="24" t="e">
        <f ca="1">IF(ISNUMBER(OFFSET(INDIRECT("'"&amp;'DATA for charts'!R$5&amp;"'!$i1"),$A304-1,0)),OFFSET(INDIRECT("'"&amp;'DATA for charts'!R$5&amp;"'!$i1"),$A304-1,0),NA())</f>
        <v>#N/A</v>
      </c>
      <c r="S304" s="24" t="e">
        <f ca="1">IF(ISNUMBER(OFFSET(INDIRECT("'"&amp;'DATA for charts'!S$5&amp;"'!$i1"),$A304-1,0)),OFFSET(INDIRECT("'"&amp;'DATA for charts'!S$5&amp;"'!$i1"),$A304-1,0),NA())</f>
        <v>#N/A</v>
      </c>
      <c r="T304" s="22" t="e">
        <f t="shared" ca="1" si="484"/>
        <v>#N/A</v>
      </c>
      <c r="U304" s="22" t="e">
        <f t="shared" ca="1" si="485"/>
        <v>#N/A</v>
      </c>
      <c r="V304" s="22" t="e">
        <f t="shared" ca="1" si="486"/>
        <v>#N/A</v>
      </c>
      <c r="W304" s="20"/>
      <c r="X304" s="149" t="s">
        <v>30</v>
      </c>
      <c r="Y304" s="20"/>
      <c r="Z304" s="20"/>
      <c r="AA304" s="20"/>
      <c r="AB304" s="20"/>
      <c r="AC304" s="20"/>
      <c r="AD304" s="20"/>
      <c r="AE304" s="20"/>
      <c r="AF304" s="20"/>
      <c r="AG304" s="20"/>
      <c r="AH304" s="20"/>
      <c r="AI304" s="20"/>
      <c r="AJ304" s="20"/>
      <c r="AK304" s="20"/>
      <c r="AL304" s="20"/>
      <c r="AM304" s="20"/>
      <c r="AN304" s="20"/>
      <c r="AO304" s="20"/>
      <c r="AP304" s="20"/>
      <c r="AQ304" s="20"/>
    </row>
    <row r="305" spans="1:43" s="1" customFormat="1" ht="25.5">
      <c r="A305" s="220">
        <f t="shared" si="487"/>
        <v>104</v>
      </c>
      <c r="B305" s="148" t="s">
        <v>400</v>
      </c>
      <c r="C305" s="24" t="e">
        <f ca="1">IF(ISNUMBER(OFFSET(INDIRECT("'"&amp;'DATA for charts'!C$5&amp;"'!$i1"),$A305-1,0)),OFFSET(INDIRECT("'"&amp;'DATA for charts'!C$5&amp;"'!$i1"),$A305-1,0),NA())</f>
        <v>#N/A</v>
      </c>
      <c r="D305" s="24">
        <f ca="1">IF(ISNUMBER(OFFSET(INDIRECT("'"&amp;'DATA for charts'!D$5&amp;"'!$i1"),$A305-1,0)),OFFSET(INDIRECT("'"&amp;'DATA for charts'!D$5&amp;"'!$i1"),$A305-1,0),NA())</f>
        <v>6.4732600000000007</v>
      </c>
      <c r="E305" s="24">
        <f ca="1">IF(ISNUMBER(OFFSET(INDIRECT("'"&amp;'DATA for charts'!E$5&amp;"'!$i1"),$A305-1,0)),OFFSET(INDIRECT("'"&amp;'DATA for charts'!E$5&amp;"'!$i1"),$A305-1,0),NA())</f>
        <v>5.3040000000000003</v>
      </c>
      <c r="F305" s="24">
        <f ca="1">IF(ISNUMBER(OFFSET(INDIRECT("'"&amp;'DATA for charts'!F$5&amp;"'!$i1"),$A305-1,0)),OFFSET(INDIRECT("'"&amp;'DATA for charts'!F$5&amp;"'!$i1"),$A305-1,0),NA())</f>
        <v>6.2091075342863329</v>
      </c>
      <c r="G305" s="24">
        <f ca="1">IF(ISNUMBER(OFFSET(INDIRECT("'"&amp;'DATA for charts'!G$5&amp;"'!$i1"),$A305-1,0)),OFFSET(INDIRECT("'"&amp;'DATA for charts'!G$5&amp;"'!$i1"),$A305-1,0),NA())</f>
        <v>5.9930000000000003</v>
      </c>
      <c r="H305" s="24">
        <f ca="1">IF(ISNUMBER(OFFSET(INDIRECT("'"&amp;'DATA for charts'!H$5&amp;"'!$i1"),$A305-1,0)),OFFSET(INDIRECT("'"&amp;'DATA for charts'!H$5&amp;"'!$i1"),$A305-1,0),NA())</f>
        <v>5.9494192335340701</v>
      </c>
      <c r="I305" s="24" t="e">
        <f ca="1">IF(ISNUMBER(OFFSET(INDIRECT("'"&amp;'DATA for charts'!I$5&amp;"'!$i1"),$A305-1,0)),OFFSET(INDIRECT("'"&amp;'DATA for charts'!I$5&amp;"'!$i1"),$A305-1,0),NA())</f>
        <v>#N/A</v>
      </c>
      <c r="J305" s="24" t="e">
        <f ca="1">IF(ISNUMBER(OFFSET(INDIRECT("'"&amp;'DATA for charts'!J$5&amp;"'!$i1"),$A305-1,0)),OFFSET(INDIRECT("'"&amp;'DATA for charts'!J$5&amp;"'!$i1"),$A305-1,0),NA())</f>
        <v>#N/A</v>
      </c>
      <c r="K305" s="24" t="e">
        <f ca="1">IF(ISNUMBER(OFFSET(INDIRECT("'"&amp;'DATA for charts'!K$5&amp;"'!$i1"),$A305-1,0)),OFFSET(INDIRECT("'"&amp;'DATA for charts'!K$5&amp;"'!$i1"),$A305-1,0),NA())</f>
        <v>#N/A</v>
      </c>
      <c r="L305" s="24" t="e">
        <f ca="1">IF(ISNUMBER(OFFSET(INDIRECT("'"&amp;'DATA for charts'!L$5&amp;"'!$i1"),$A305-1,0)),OFFSET(INDIRECT("'"&amp;'DATA for charts'!L$5&amp;"'!$i1"),$A305-1,0),NA())</f>
        <v>#N/A</v>
      </c>
      <c r="M305" s="24" t="e">
        <f ca="1">IF(ISNUMBER(OFFSET(INDIRECT("'"&amp;'DATA for charts'!M$5&amp;"'!$i1"),$A305-1,0)),OFFSET(INDIRECT("'"&amp;'DATA for charts'!M$5&amp;"'!$i1"),$A305-1,0),NA())</f>
        <v>#N/A</v>
      </c>
      <c r="N305" s="24" t="e">
        <f ca="1">IF(ISNUMBER(OFFSET(INDIRECT("'"&amp;'DATA for charts'!N$5&amp;"'!$i1"),$A305-1,0)),OFFSET(INDIRECT("'"&amp;'DATA for charts'!N$5&amp;"'!$i1"),$A305-1,0),NA())</f>
        <v>#N/A</v>
      </c>
      <c r="O305" s="24" t="e">
        <f ca="1">IF(ISNUMBER(OFFSET(INDIRECT("'"&amp;'DATA for charts'!O$5&amp;"'!$i1"),$A305-1,0)),OFFSET(INDIRECT("'"&amp;'DATA for charts'!O$5&amp;"'!$i1"),$A305-1,0),NA())</f>
        <v>#N/A</v>
      </c>
      <c r="P305" s="24" t="e">
        <f ca="1">IF(ISNUMBER(OFFSET(INDIRECT("'"&amp;'DATA for charts'!P$5&amp;"'!$i1"),$A305-1,0)),OFFSET(INDIRECT("'"&amp;'DATA for charts'!P$5&amp;"'!$i1"),$A305-1,0),NA())</f>
        <v>#N/A</v>
      </c>
      <c r="Q305" s="24" t="e">
        <f ca="1">IF(ISNUMBER(OFFSET(INDIRECT("'"&amp;'DATA for charts'!Q$5&amp;"'!$i1"),$A305-1,0)),OFFSET(INDIRECT("'"&amp;'DATA for charts'!Q$5&amp;"'!$i1"),$A305-1,0),NA())</f>
        <v>#N/A</v>
      </c>
      <c r="R305" s="24" t="e">
        <f ca="1">IF(ISNUMBER(OFFSET(INDIRECT("'"&amp;'DATA for charts'!R$5&amp;"'!$i1"),$A305-1,0)),OFFSET(INDIRECT("'"&amp;'DATA for charts'!R$5&amp;"'!$i1"),$A305-1,0),NA())</f>
        <v>#N/A</v>
      </c>
      <c r="S305" s="24" t="e">
        <f ca="1">IF(ISNUMBER(OFFSET(INDIRECT("'"&amp;'DATA for charts'!S$5&amp;"'!$i1"),$A305-1,0)),OFFSET(INDIRECT("'"&amp;'DATA for charts'!S$5&amp;"'!$i1"),$A305-1,0),NA())</f>
        <v>#N/A</v>
      </c>
      <c r="T305" s="22" t="e">
        <f t="shared" ca="1" si="484"/>
        <v>#N/A</v>
      </c>
      <c r="U305" s="22" t="e">
        <f t="shared" ca="1" si="485"/>
        <v>#N/A</v>
      </c>
      <c r="V305" s="22" t="e">
        <f t="shared" ca="1" si="486"/>
        <v>#N/A</v>
      </c>
      <c r="W305" s="20"/>
      <c r="X305" s="146"/>
      <c r="Y305" s="22" t="str">
        <f t="shared" ref="Y305:AO305" ca="1" si="491">C$8</f>
        <v>BSIMAC</v>
      </c>
      <c r="Z305" s="22" t="str">
        <f t="shared" ca="1" si="491"/>
        <v>CSE</v>
      </c>
      <c r="AA305" s="22" t="str">
        <f t="shared" ca="1" si="491"/>
        <v>DeST</v>
      </c>
      <c r="AB305" s="22" t="str">
        <f t="shared" ca="1" si="491"/>
        <v>EnergyPlus</v>
      </c>
      <c r="AC305" s="22" t="str">
        <f t="shared" ca="1" si="491"/>
        <v>ESP-r</v>
      </c>
      <c r="AD305" s="22" t="str">
        <f t="shared" ca="1" si="491"/>
        <v>TRNSYS</v>
      </c>
      <c r="AE305" s="22" t="str">
        <f t="shared" ca="1" si="491"/>
        <v>TestSpec-Alt</v>
      </c>
      <c r="AF305" s="22">
        <f t="shared" ca="1" si="491"/>
        <v>0</v>
      </c>
      <c r="AG305" s="22">
        <f t="shared" ca="1" si="491"/>
        <v>0</v>
      </c>
      <c r="AH305" s="22">
        <f t="shared" ca="1" si="491"/>
        <v>0</v>
      </c>
      <c r="AI305" s="22">
        <f t="shared" ca="1" si="491"/>
        <v>0</v>
      </c>
      <c r="AJ305" s="22">
        <f t="shared" ca="1" si="491"/>
        <v>0</v>
      </c>
      <c r="AK305" s="22">
        <f t="shared" ca="1" si="491"/>
        <v>0</v>
      </c>
      <c r="AL305" s="22">
        <f t="shared" ca="1" si="491"/>
        <v>0</v>
      </c>
      <c r="AM305" s="22">
        <f t="shared" ca="1" si="491"/>
        <v>0</v>
      </c>
      <c r="AN305" s="22">
        <f t="shared" ca="1" si="491"/>
        <v>0</v>
      </c>
      <c r="AO305" s="22" t="str">
        <f t="shared" ca="1" si="491"/>
        <v>Tested Prg</v>
      </c>
      <c r="AP305" s="20"/>
      <c r="AQ305" s="20"/>
    </row>
    <row r="306" spans="1:43" s="1" customFormat="1" ht="51">
      <c r="A306" s="220">
        <f t="shared" si="487"/>
        <v>105</v>
      </c>
      <c r="B306" s="148" t="s">
        <v>376</v>
      </c>
      <c r="C306" s="24">
        <f ca="1">IF(ISNUMBER(OFFSET(INDIRECT("'"&amp;'DATA for charts'!C$5&amp;"'!$i1"),$A306-1,0)),OFFSET(INDIRECT("'"&amp;'DATA for charts'!C$5&amp;"'!$i1"),$A306-1,0),NA())</f>
        <v>0.54700000000000004</v>
      </c>
      <c r="D306" s="24">
        <f ca="1">IF(ISNUMBER(OFFSET(INDIRECT("'"&amp;'DATA for charts'!D$5&amp;"'!$i1"),$A306-1,0)),OFFSET(INDIRECT("'"&amp;'DATA for charts'!D$5&amp;"'!$i1"),$A306-1,0),NA())</f>
        <v>0.35749599999999998</v>
      </c>
      <c r="E306" s="24">
        <f ca="1">IF(ISNUMBER(OFFSET(INDIRECT("'"&amp;'DATA for charts'!E$5&amp;"'!$i1"),$A306-1,0)),OFFSET(INDIRECT("'"&amp;'DATA for charts'!E$5&amp;"'!$i1"),$A306-1,0),NA())</f>
        <v>0.308</v>
      </c>
      <c r="F306" s="24">
        <f ca="1">IF(ISNUMBER(OFFSET(INDIRECT("'"&amp;'DATA for charts'!F$5&amp;"'!$i1"),$A306-1,0)),OFFSET(INDIRECT("'"&amp;'DATA for charts'!F$5&amp;"'!$i1"),$A306-1,0),NA())</f>
        <v>0.37747114436019724</v>
      </c>
      <c r="G306" s="24">
        <f ca="1">IF(ISNUMBER(OFFSET(INDIRECT("'"&amp;'DATA for charts'!G$5&amp;"'!$i1"),$A306-1,0)),OFFSET(INDIRECT("'"&amp;'DATA for charts'!G$5&amp;"'!$i1"),$A306-1,0),NA())</f>
        <v>0.29399999999999998</v>
      </c>
      <c r="H306" s="24">
        <f ca="1">IF(ISNUMBER(OFFSET(INDIRECT("'"&amp;'DATA for charts'!H$5&amp;"'!$i1"),$A306-1,0)),OFFSET(INDIRECT("'"&amp;'DATA for charts'!H$5&amp;"'!$i1"),$A306-1,0),NA())</f>
        <v>0.26520335727267702</v>
      </c>
      <c r="I306" s="24" t="e">
        <f ca="1">IF(ISNUMBER(OFFSET(INDIRECT("'"&amp;'DATA for charts'!I$5&amp;"'!$i1"),$A306-1,0)),OFFSET(INDIRECT("'"&amp;'DATA for charts'!I$5&amp;"'!$i1"),$A306-1,0),NA())</f>
        <v>#N/A</v>
      </c>
      <c r="J306" s="24" t="e">
        <f ca="1">IF(ISNUMBER(OFFSET(INDIRECT("'"&amp;'DATA for charts'!J$5&amp;"'!$i1"),$A306-1,0)),OFFSET(INDIRECT("'"&amp;'DATA for charts'!J$5&amp;"'!$i1"),$A306-1,0),NA())</f>
        <v>#N/A</v>
      </c>
      <c r="K306" s="24" t="e">
        <f ca="1">IF(ISNUMBER(OFFSET(INDIRECT("'"&amp;'DATA for charts'!K$5&amp;"'!$i1"),$A306-1,0)),OFFSET(INDIRECT("'"&amp;'DATA for charts'!K$5&amp;"'!$i1"),$A306-1,0),NA())</f>
        <v>#N/A</v>
      </c>
      <c r="L306" s="24" t="e">
        <f ca="1">IF(ISNUMBER(OFFSET(INDIRECT("'"&amp;'DATA for charts'!L$5&amp;"'!$i1"),$A306-1,0)),OFFSET(INDIRECT("'"&amp;'DATA for charts'!L$5&amp;"'!$i1"),$A306-1,0),NA())</f>
        <v>#N/A</v>
      </c>
      <c r="M306" s="24" t="e">
        <f ca="1">IF(ISNUMBER(OFFSET(INDIRECT("'"&amp;'DATA for charts'!M$5&amp;"'!$i1"),$A306-1,0)),OFFSET(INDIRECT("'"&amp;'DATA for charts'!M$5&amp;"'!$i1"),$A306-1,0),NA())</f>
        <v>#N/A</v>
      </c>
      <c r="N306" s="24" t="e">
        <f ca="1">IF(ISNUMBER(OFFSET(INDIRECT("'"&amp;'DATA for charts'!N$5&amp;"'!$i1"),$A306-1,0)),OFFSET(INDIRECT("'"&amp;'DATA for charts'!N$5&amp;"'!$i1"),$A306-1,0),NA())</f>
        <v>#N/A</v>
      </c>
      <c r="O306" s="24" t="e">
        <f ca="1">IF(ISNUMBER(OFFSET(INDIRECT("'"&amp;'DATA for charts'!O$5&amp;"'!$i1"),$A306-1,0)),OFFSET(INDIRECT("'"&amp;'DATA for charts'!O$5&amp;"'!$i1"),$A306-1,0),NA())</f>
        <v>#N/A</v>
      </c>
      <c r="P306" s="24" t="e">
        <f ca="1">IF(ISNUMBER(OFFSET(INDIRECT("'"&amp;'DATA for charts'!P$5&amp;"'!$i1"),$A306-1,0)),OFFSET(INDIRECT("'"&amp;'DATA for charts'!P$5&amp;"'!$i1"),$A306-1,0),NA())</f>
        <v>#N/A</v>
      </c>
      <c r="Q306" s="24" t="e">
        <f ca="1">IF(ISNUMBER(OFFSET(INDIRECT("'"&amp;'DATA for charts'!Q$5&amp;"'!$i1"),$A306-1,0)),OFFSET(INDIRECT("'"&amp;'DATA for charts'!Q$5&amp;"'!$i1"),$A306-1,0),NA())</f>
        <v>#N/A</v>
      </c>
      <c r="R306" s="24" t="e">
        <f ca="1">IF(ISNUMBER(OFFSET(INDIRECT("'"&amp;'DATA for charts'!R$5&amp;"'!$i1"),$A306-1,0)),OFFSET(INDIRECT("'"&amp;'DATA for charts'!R$5&amp;"'!$i1"),$A306-1,0),NA())</f>
        <v>#N/A</v>
      </c>
      <c r="S306" s="24" t="e">
        <f ca="1">IF(ISNUMBER(OFFSET(INDIRECT("'"&amp;'DATA for charts'!S$5&amp;"'!$i1"),$A306-1,0)),OFFSET(INDIRECT("'"&amp;'DATA for charts'!S$5&amp;"'!$i1"),$A306-1,0),NA())</f>
        <v>#N/A</v>
      </c>
      <c r="T306" s="22" t="e">
        <f t="shared" ca="1" si="484"/>
        <v>#N/A</v>
      </c>
      <c r="U306" s="22" t="e">
        <f t="shared" ca="1" si="485"/>
        <v>#N/A</v>
      </c>
      <c r="V306" s="22" t="e">
        <f t="shared" ca="1" si="486"/>
        <v>#N/A</v>
      </c>
      <c r="W306" s="20"/>
      <c r="X306" s="149" t="s">
        <v>24</v>
      </c>
      <c r="Y306" s="22"/>
      <c r="Z306" s="22"/>
      <c r="AA306" s="22"/>
      <c r="AB306" s="22"/>
      <c r="AC306" s="22"/>
      <c r="AD306" s="22"/>
      <c r="AE306" s="22"/>
      <c r="AF306" s="22"/>
      <c r="AG306" s="22"/>
      <c r="AH306" s="22"/>
      <c r="AI306" s="22"/>
      <c r="AJ306" s="22"/>
      <c r="AK306" s="22"/>
      <c r="AL306" s="22"/>
      <c r="AM306" s="22"/>
      <c r="AN306" s="22"/>
      <c r="AO306" s="22">
        <f>YourData!$E$52</f>
        <v>0</v>
      </c>
      <c r="AP306" s="20"/>
      <c r="AQ306" s="20"/>
    </row>
    <row r="307" spans="1:43" s="1" customFormat="1" ht="63.75">
      <c r="A307" s="220">
        <f t="shared" si="487"/>
        <v>106</v>
      </c>
      <c r="B307" s="148" t="s">
        <v>1035</v>
      </c>
      <c r="C307" s="24">
        <f ca="1">IF(ISNUMBER(OFFSET(INDIRECT("'"&amp;'DATA for charts'!C$5&amp;"'!$i1"),$A307-1,0)),OFFSET(INDIRECT("'"&amp;'DATA for charts'!C$5&amp;"'!$i1"),$A307-1,0),NA())</f>
        <v>0.79800000000000004</v>
      </c>
      <c r="D307" s="24">
        <f ca="1">IF(ISNUMBER(OFFSET(INDIRECT("'"&amp;'DATA for charts'!D$5&amp;"'!$i1"),$A307-1,0)),OFFSET(INDIRECT("'"&amp;'DATA for charts'!D$5&amp;"'!$i1"),$A307-1,0),NA())</f>
        <v>0.49364889999999989</v>
      </c>
      <c r="E307" s="24">
        <f ca="1">IF(ISNUMBER(OFFSET(INDIRECT("'"&amp;'DATA for charts'!E$5&amp;"'!$i1"),$A307-1,0)),OFFSET(INDIRECT("'"&amp;'DATA for charts'!E$5&amp;"'!$i1"),$A307-1,0),NA())</f>
        <v>0.45700000000000002</v>
      </c>
      <c r="F307" s="24">
        <f ca="1">IF(ISNUMBER(OFFSET(INDIRECT("'"&amp;'DATA for charts'!F$5&amp;"'!$i1"),$A307-1,0)),OFFSET(INDIRECT("'"&amp;'DATA for charts'!F$5&amp;"'!$i1"),$A307-1,0),NA())</f>
        <v>0.60690591155033613</v>
      </c>
      <c r="G307" s="24">
        <f ca="1">IF(ISNUMBER(OFFSET(INDIRECT("'"&amp;'DATA for charts'!G$5&amp;"'!$i1"),$A307-1,0)),OFFSET(INDIRECT("'"&amp;'DATA for charts'!G$5&amp;"'!$i1"),$A307-1,0),NA())</f>
        <v>0.45600000000000002</v>
      </c>
      <c r="H307" s="24">
        <f ca="1">IF(ISNUMBER(OFFSET(INDIRECT("'"&amp;'DATA for charts'!H$5&amp;"'!$i1"),$A307-1,0)),OFFSET(INDIRECT("'"&amp;'DATA for charts'!H$5&amp;"'!$i1"),$A307-1,0),NA())</f>
        <v>0.37198513454861099</v>
      </c>
      <c r="I307" s="24" t="e">
        <f ca="1">IF(ISNUMBER(OFFSET(INDIRECT("'"&amp;'DATA for charts'!I$5&amp;"'!$i1"),$A307-1,0)),OFFSET(INDIRECT("'"&amp;'DATA for charts'!I$5&amp;"'!$i1"),$A307-1,0),NA())</f>
        <v>#N/A</v>
      </c>
      <c r="J307" s="24" t="e">
        <f ca="1">IF(ISNUMBER(OFFSET(INDIRECT("'"&amp;'DATA for charts'!J$5&amp;"'!$i1"),$A307-1,0)),OFFSET(INDIRECT("'"&amp;'DATA for charts'!J$5&amp;"'!$i1"),$A307-1,0),NA())</f>
        <v>#N/A</v>
      </c>
      <c r="K307" s="24" t="e">
        <f ca="1">IF(ISNUMBER(OFFSET(INDIRECT("'"&amp;'DATA for charts'!K$5&amp;"'!$i1"),$A307-1,0)),OFFSET(INDIRECT("'"&amp;'DATA for charts'!K$5&amp;"'!$i1"),$A307-1,0),NA())</f>
        <v>#N/A</v>
      </c>
      <c r="L307" s="24" t="e">
        <f ca="1">IF(ISNUMBER(OFFSET(INDIRECT("'"&amp;'DATA for charts'!L$5&amp;"'!$i1"),$A307-1,0)),OFFSET(INDIRECT("'"&amp;'DATA for charts'!L$5&amp;"'!$i1"),$A307-1,0),NA())</f>
        <v>#N/A</v>
      </c>
      <c r="M307" s="24" t="e">
        <f ca="1">IF(ISNUMBER(OFFSET(INDIRECT("'"&amp;'DATA for charts'!M$5&amp;"'!$i1"),$A307-1,0)),OFFSET(INDIRECT("'"&amp;'DATA for charts'!M$5&amp;"'!$i1"),$A307-1,0),NA())</f>
        <v>#N/A</v>
      </c>
      <c r="N307" s="24" t="e">
        <f ca="1">IF(ISNUMBER(OFFSET(INDIRECT("'"&amp;'DATA for charts'!N$5&amp;"'!$i1"),$A307-1,0)),OFFSET(INDIRECT("'"&amp;'DATA for charts'!N$5&amp;"'!$i1"),$A307-1,0),NA())</f>
        <v>#N/A</v>
      </c>
      <c r="O307" s="24" t="e">
        <f ca="1">IF(ISNUMBER(OFFSET(INDIRECT("'"&amp;'DATA for charts'!O$5&amp;"'!$i1"),$A307-1,0)),OFFSET(INDIRECT("'"&amp;'DATA for charts'!O$5&amp;"'!$i1"),$A307-1,0),NA())</f>
        <v>#N/A</v>
      </c>
      <c r="P307" s="24" t="e">
        <f ca="1">IF(ISNUMBER(OFFSET(INDIRECT("'"&amp;'DATA for charts'!P$5&amp;"'!$i1"),$A307-1,0)),OFFSET(INDIRECT("'"&amp;'DATA for charts'!P$5&amp;"'!$i1"),$A307-1,0),NA())</f>
        <v>#N/A</v>
      </c>
      <c r="Q307" s="24" t="e">
        <f ca="1">IF(ISNUMBER(OFFSET(INDIRECT("'"&amp;'DATA for charts'!Q$5&amp;"'!$i1"),$A307-1,0)),OFFSET(INDIRECT("'"&amp;'DATA for charts'!Q$5&amp;"'!$i1"),$A307-1,0),NA())</f>
        <v>#N/A</v>
      </c>
      <c r="R307" s="24" t="e">
        <f ca="1">IF(ISNUMBER(OFFSET(INDIRECT("'"&amp;'DATA for charts'!R$5&amp;"'!$i1"),$A307-1,0)),OFFSET(INDIRECT("'"&amp;'DATA for charts'!R$5&amp;"'!$i1"),$A307-1,0),NA())</f>
        <v>#N/A</v>
      </c>
      <c r="S307" s="24" t="e">
        <f ca="1">IF(ISNUMBER(OFFSET(INDIRECT("'"&amp;'DATA for charts'!S$5&amp;"'!$i1"),$A307-1,0)),OFFSET(INDIRECT("'"&amp;'DATA for charts'!S$5&amp;"'!$i1"),$A307-1,0),NA())</f>
        <v>#N/A</v>
      </c>
      <c r="T307" s="22" t="e">
        <f t="shared" ca="1" si="484"/>
        <v>#N/A</v>
      </c>
      <c r="U307" s="22" t="e">
        <f t="shared" ca="1" si="485"/>
        <v>#N/A</v>
      </c>
      <c r="V307" s="22" t="e">
        <f t="shared" ca="1" si="486"/>
        <v>#N/A</v>
      </c>
      <c r="W307" s="20"/>
      <c r="X307" s="148" t="s">
        <v>509</v>
      </c>
      <c r="Y307" s="24">
        <f t="shared" ref="Y307:AH308" ca="1" si="492">IF(AND(ISNUMBER(C169),ISNUMBER(C168)),C169-C168,NA())</f>
        <v>4.1999999999999996E-2</v>
      </c>
      <c r="Z307" s="24">
        <f t="shared" ca="1" si="492"/>
        <v>1.554154395254E-2</v>
      </c>
      <c r="AA307" s="24">
        <f t="shared" ca="1" si="492"/>
        <v>1.1000000000000001E-2</v>
      </c>
      <c r="AB307" s="24">
        <f t="shared" ca="1" si="492"/>
        <v>2.0185416217244095E-2</v>
      </c>
      <c r="AC307" s="24">
        <f t="shared" ca="1" si="492"/>
        <v>1.89E-2</v>
      </c>
      <c r="AD307" s="24">
        <f t="shared" ca="1" si="492"/>
        <v>9.1667300000000014E-3</v>
      </c>
      <c r="AE307" s="24" t="e">
        <f t="shared" ca="1" si="492"/>
        <v>#N/A</v>
      </c>
      <c r="AF307" s="24" t="e">
        <f t="shared" ca="1" si="492"/>
        <v>#N/A</v>
      </c>
      <c r="AG307" s="24" t="e">
        <f t="shared" ca="1" si="492"/>
        <v>#N/A</v>
      </c>
      <c r="AH307" s="24" t="e">
        <f t="shared" ca="1" si="492"/>
        <v>#N/A</v>
      </c>
      <c r="AI307" s="24" t="e">
        <f t="shared" ref="AI307:AO308" ca="1" si="493">IF(AND(ISNUMBER(M169),ISNUMBER(M168)),M169-M168,NA())</f>
        <v>#N/A</v>
      </c>
      <c r="AJ307" s="24" t="e">
        <f t="shared" ca="1" si="493"/>
        <v>#N/A</v>
      </c>
      <c r="AK307" s="24" t="e">
        <f t="shared" ca="1" si="493"/>
        <v>#N/A</v>
      </c>
      <c r="AL307" s="24" t="e">
        <f t="shared" ca="1" si="493"/>
        <v>#N/A</v>
      </c>
      <c r="AM307" s="24" t="e">
        <f t="shared" ca="1" si="493"/>
        <v>#N/A</v>
      </c>
      <c r="AN307" s="24" t="e">
        <f t="shared" ca="1" si="493"/>
        <v>#N/A</v>
      </c>
      <c r="AO307" s="24" t="e">
        <f t="shared" ca="1" si="493"/>
        <v>#N/A</v>
      </c>
      <c r="AP307" s="24" t="e">
        <f ca="1">MIN(Y307:AN307)</f>
        <v>#N/A</v>
      </c>
      <c r="AQ307" s="24" t="e">
        <f ca="1">MAX(Y307:AN307)</f>
        <v>#N/A</v>
      </c>
    </row>
    <row r="308" spans="1:43" s="1" customFormat="1" ht="51">
      <c r="A308" s="220">
        <f t="shared" si="487"/>
        <v>107</v>
      </c>
      <c r="B308" s="148" t="s">
        <v>401</v>
      </c>
      <c r="C308" s="24">
        <f ca="1">IF(ISNUMBER(OFFSET(INDIRECT("'"&amp;'DATA for charts'!C$5&amp;"'!$i1"),$A308-1,0)),OFFSET(INDIRECT("'"&amp;'DATA for charts'!C$5&amp;"'!$i1"),$A308-1,0),NA())</f>
        <v>1.0109999999999999</v>
      </c>
      <c r="D308" s="24">
        <f ca="1">IF(ISNUMBER(OFFSET(INDIRECT("'"&amp;'DATA for charts'!D$5&amp;"'!$i1"),$A308-1,0)),OFFSET(INDIRECT("'"&amp;'DATA for charts'!D$5&amp;"'!$i1"),$A308-1,0),NA())</f>
        <v>0.69987659999999985</v>
      </c>
      <c r="E308" s="24">
        <f ca="1">IF(ISNUMBER(OFFSET(INDIRECT("'"&amp;'DATA for charts'!E$5&amp;"'!$i1"),$A308-1,0)),OFFSET(INDIRECT("'"&amp;'DATA for charts'!E$5&amp;"'!$i1"),$A308-1,0),NA())</f>
        <v>0.70899999999999996</v>
      </c>
      <c r="F308" s="24">
        <f ca="1">IF(ISNUMBER(OFFSET(INDIRECT("'"&amp;'DATA for charts'!F$5&amp;"'!$i1"),$A308-1,0)),OFFSET(INDIRECT("'"&amp;'DATA for charts'!F$5&amp;"'!$i1"),$A308-1,0),NA())</f>
        <v>0.82784871333105003</v>
      </c>
      <c r="G308" s="24">
        <f ca="1">IF(ISNUMBER(OFFSET(INDIRECT("'"&amp;'DATA for charts'!G$5&amp;"'!$i1"),$A308-1,0)),OFFSET(INDIRECT("'"&amp;'DATA for charts'!G$5&amp;"'!$i1"),$A308-1,0),NA())</f>
        <v>0.624</v>
      </c>
      <c r="H308" s="24">
        <f ca="1">IF(ISNUMBER(OFFSET(INDIRECT("'"&amp;'DATA for charts'!H$5&amp;"'!$i1"),$A308-1,0)),OFFSET(INDIRECT("'"&amp;'DATA for charts'!H$5&amp;"'!$i1"),$A308-1,0),NA())</f>
        <v>0.60368342929416197</v>
      </c>
      <c r="I308" s="24" t="e">
        <f ca="1">IF(ISNUMBER(OFFSET(INDIRECT("'"&amp;'DATA for charts'!I$5&amp;"'!$i1"),$A308-1,0)),OFFSET(INDIRECT("'"&amp;'DATA for charts'!I$5&amp;"'!$i1"),$A308-1,0),NA())</f>
        <v>#N/A</v>
      </c>
      <c r="J308" s="24" t="e">
        <f ca="1">IF(ISNUMBER(OFFSET(INDIRECT("'"&amp;'DATA for charts'!J$5&amp;"'!$i1"),$A308-1,0)),OFFSET(INDIRECT("'"&amp;'DATA for charts'!J$5&amp;"'!$i1"),$A308-1,0),NA())</f>
        <v>#N/A</v>
      </c>
      <c r="K308" s="24" t="e">
        <f ca="1">IF(ISNUMBER(OFFSET(INDIRECT("'"&amp;'DATA for charts'!K$5&amp;"'!$i1"),$A308-1,0)),OFFSET(INDIRECT("'"&amp;'DATA for charts'!K$5&amp;"'!$i1"),$A308-1,0),NA())</f>
        <v>#N/A</v>
      </c>
      <c r="L308" s="24" t="e">
        <f ca="1">IF(ISNUMBER(OFFSET(INDIRECT("'"&amp;'DATA for charts'!L$5&amp;"'!$i1"),$A308-1,0)),OFFSET(INDIRECT("'"&amp;'DATA for charts'!L$5&amp;"'!$i1"),$A308-1,0),NA())</f>
        <v>#N/A</v>
      </c>
      <c r="M308" s="24" t="e">
        <f ca="1">IF(ISNUMBER(OFFSET(INDIRECT("'"&amp;'DATA for charts'!M$5&amp;"'!$i1"),$A308-1,0)),OFFSET(INDIRECT("'"&amp;'DATA for charts'!M$5&amp;"'!$i1"),$A308-1,0),NA())</f>
        <v>#N/A</v>
      </c>
      <c r="N308" s="24" t="e">
        <f ca="1">IF(ISNUMBER(OFFSET(INDIRECT("'"&amp;'DATA for charts'!N$5&amp;"'!$i1"),$A308-1,0)),OFFSET(INDIRECT("'"&amp;'DATA for charts'!N$5&amp;"'!$i1"),$A308-1,0),NA())</f>
        <v>#N/A</v>
      </c>
      <c r="O308" s="24" t="e">
        <f ca="1">IF(ISNUMBER(OFFSET(INDIRECT("'"&amp;'DATA for charts'!O$5&amp;"'!$i1"),$A308-1,0)),OFFSET(INDIRECT("'"&amp;'DATA for charts'!O$5&amp;"'!$i1"),$A308-1,0),NA())</f>
        <v>#N/A</v>
      </c>
      <c r="P308" s="24" t="e">
        <f ca="1">IF(ISNUMBER(OFFSET(INDIRECT("'"&amp;'DATA for charts'!P$5&amp;"'!$i1"),$A308-1,0)),OFFSET(INDIRECT("'"&amp;'DATA for charts'!P$5&amp;"'!$i1"),$A308-1,0),NA())</f>
        <v>#N/A</v>
      </c>
      <c r="Q308" s="24" t="e">
        <f ca="1">IF(ISNUMBER(OFFSET(INDIRECT("'"&amp;'DATA for charts'!Q$5&amp;"'!$i1"),$A308-1,0)),OFFSET(INDIRECT("'"&amp;'DATA for charts'!Q$5&amp;"'!$i1"),$A308-1,0),NA())</f>
        <v>#N/A</v>
      </c>
      <c r="R308" s="24" t="e">
        <f ca="1">IF(ISNUMBER(OFFSET(INDIRECT("'"&amp;'DATA for charts'!R$5&amp;"'!$i1"),$A308-1,0)),OFFSET(INDIRECT("'"&amp;'DATA for charts'!R$5&amp;"'!$i1"),$A308-1,0),NA())</f>
        <v>#N/A</v>
      </c>
      <c r="S308" s="24" t="e">
        <f ca="1">IF(ISNUMBER(OFFSET(INDIRECT("'"&amp;'DATA for charts'!S$5&amp;"'!$i1"),$A308-1,0)),OFFSET(INDIRECT("'"&amp;'DATA for charts'!S$5&amp;"'!$i1"),$A308-1,0),NA())</f>
        <v>#N/A</v>
      </c>
      <c r="T308" s="22" t="e">
        <f t="shared" ca="1" si="484"/>
        <v>#N/A</v>
      </c>
      <c r="U308" s="22" t="e">
        <f t="shared" ca="1" si="485"/>
        <v>#N/A</v>
      </c>
      <c r="V308" s="22" t="e">
        <f t="shared" ca="1" si="486"/>
        <v>#N/A</v>
      </c>
      <c r="W308" s="20"/>
      <c r="X308" s="148" t="s">
        <v>510</v>
      </c>
      <c r="Y308" s="24">
        <f t="shared" ca="1" si="492"/>
        <v>3.3000000000000002E-2</v>
      </c>
      <c r="Z308" s="24">
        <f t="shared" ca="1" si="492"/>
        <v>2.5187889360199996E-2</v>
      </c>
      <c r="AA308" s="24">
        <f t="shared" ca="1" si="492"/>
        <v>2.4E-2</v>
      </c>
      <c r="AB308" s="24">
        <f t="shared" ca="1" si="492"/>
        <v>2.6702965634502366E-2</v>
      </c>
      <c r="AC308" s="24">
        <f t="shared" ca="1" si="492"/>
        <v>2.7899999999999998E-2</v>
      </c>
      <c r="AD308" s="24">
        <f t="shared" ca="1" si="492"/>
        <v>2.24367E-2</v>
      </c>
      <c r="AE308" s="24" t="e">
        <f t="shared" ca="1" si="492"/>
        <v>#N/A</v>
      </c>
      <c r="AF308" s="24" t="e">
        <f t="shared" ca="1" si="492"/>
        <v>#N/A</v>
      </c>
      <c r="AG308" s="24" t="e">
        <f t="shared" ca="1" si="492"/>
        <v>#N/A</v>
      </c>
      <c r="AH308" s="24" t="e">
        <f t="shared" ca="1" si="492"/>
        <v>#N/A</v>
      </c>
      <c r="AI308" s="24" t="e">
        <f t="shared" ca="1" si="493"/>
        <v>#N/A</v>
      </c>
      <c r="AJ308" s="24" t="e">
        <f t="shared" ca="1" si="493"/>
        <v>#N/A</v>
      </c>
      <c r="AK308" s="24" t="e">
        <f t="shared" ca="1" si="493"/>
        <v>#N/A</v>
      </c>
      <c r="AL308" s="24" t="e">
        <f t="shared" ca="1" si="493"/>
        <v>#N/A</v>
      </c>
      <c r="AM308" s="24" t="e">
        <f t="shared" ca="1" si="493"/>
        <v>#N/A</v>
      </c>
      <c r="AN308" s="24" t="e">
        <f t="shared" ca="1" si="493"/>
        <v>#N/A</v>
      </c>
      <c r="AO308" s="24" t="e">
        <f t="shared" ca="1" si="493"/>
        <v>#N/A</v>
      </c>
      <c r="AP308" s="24" t="e">
        <f ca="1">MIN(Y308:AN308)</f>
        <v>#N/A</v>
      </c>
      <c r="AQ308" s="24" t="e">
        <f ca="1">MAX(Y308:AN308)</f>
        <v>#N/A</v>
      </c>
    </row>
    <row r="309" spans="1:43" s="1" customFormat="1" ht="51">
      <c r="A309" s="220">
        <f t="shared" si="487"/>
        <v>108</v>
      </c>
      <c r="B309" s="148" t="s">
        <v>402</v>
      </c>
      <c r="C309" s="24">
        <f ca="1">IF(ISNUMBER(OFFSET(INDIRECT("'"&amp;'DATA for charts'!C$5&amp;"'!$i1"),$A309-1,0)),OFFSET(INDIRECT("'"&amp;'DATA for charts'!C$5&amp;"'!$i1"),$A309-1,0),NA())</f>
        <v>1.208</v>
      </c>
      <c r="D309" s="24">
        <f ca="1">IF(ISNUMBER(OFFSET(INDIRECT("'"&amp;'DATA for charts'!D$5&amp;"'!$i1"),$A309-1,0)),OFFSET(INDIRECT("'"&amp;'DATA for charts'!D$5&amp;"'!$i1"),$A309-1,0),NA())</f>
        <v>0.90852630000000001</v>
      </c>
      <c r="E309" s="24">
        <f ca="1">IF(ISNUMBER(OFFSET(INDIRECT("'"&amp;'DATA for charts'!E$5&amp;"'!$i1"),$A309-1,0)),OFFSET(INDIRECT("'"&amp;'DATA for charts'!E$5&amp;"'!$i1"),$A309-1,0),NA())</f>
        <v>0.91700000000000004</v>
      </c>
      <c r="F309" s="24">
        <f ca="1">IF(ISNUMBER(OFFSET(INDIRECT("'"&amp;'DATA for charts'!F$5&amp;"'!$i1"),$A309-1,0)),OFFSET(INDIRECT("'"&amp;'DATA for charts'!F$5&amp;"'!$i1"),$A309-1,0),NA())</f>
        <v>1.0325401014967168</v>
      </c>
      <c r="G309" s="24">
        <f ca="1">IF(ISNUMBER(OFFSET(INDIRECT("'"&amp;'DATA for charts'!G$5&amp;"'!$i1"),$A309-1,0)),OFFSET(INDIRECT("'"&amp;'DATA for charts'!G$5&amp;"'!$i1"),$A309-1,0),NA())</f>
        <v>0.83599999999999997</v>
      </c>
      <c r="H309" s="24">
        <f ca="1">IF(ISNUMBER(OFFSET(INDIRECT("'"&amp;'DATA for charts'!H$5&amp;"'!$i1"),$A309-1,0)),OFFSET(INDIRECT("'"&amp;'DATA for charts'!H$5&amp;"'!$i1"),$A309-1,0),NA())</f>
        <v>0.81407464769151405</v>
      </c>
      <c r="I309" s="24" t="e">
        <f ca="1">IF(ISNUMBER(OFFSET(INDIRECT("'"&amp;'DATA for charts'!I$5&amp;"'!$i1"),$A309-1,0)),OFFSET(INDIRECT("'"&amp;'DATA for charts'!I$5&amp;"'!$i1"),$A309-1,0),NA())</f>
        <v>#N/A</v>
      </c>
      <c r="J309" s="24" t="e">
        <f ca="1">IF(ISNUMBER(OFFSET(INDIRECT("'"&amp;'DATA for charts'!J$5&amp;"'!$i1"),$A309-1,0)),OFFSET(INDIRECT("'"&amp;'DATA for charts'!J$5&amp;"'!$i1"),$A309-1,0),NA())</f>
        <v>#N/A</v>
      </c>
      <c r="K309" s="24" t="e">
        <f ca="1">IF(ISNUMBER(OFFSET(INDIRECT("'"&amp;'DATA for charts'!K$5&amp;"'!$i1"),$A309-1,0)),OFFSET(INDIRECT("'"&amp;'DATA for charts'!K$5&amp;"'!$i1"),$A309-1,0),NA())</f>
        <v>#N/A</v>
      </c>
      <c r="L309" s="24" t="e">
        <f ca="1">IF(ISNUMBER(OFFSET(INDIRECT("'"&amp;'DATA for charts'!L$5&amp;"'!$i1"),$A309-1,0)),OFFSET(INDIRECT("'"&amp;'DATA for charts'!L$5&amp;"'!$i1"),$A309-1,0),NA())</f>
        <v>#N/A</v>
      </c>
      <c r="M309" s="24" t="e">
        <f ca="1">IF(ISNUMBER(OFFSET(INDIRECT("'"&amp;'DATA for charts'!M$5&amp;"'!$i1"),$A309-1,0)),OFFSET(INDIRECT("'"&amp;'DATA for charts'!M$5&amp;"'!$i1"),$A309-1,0),NA())</f>
        <v>#N/A</v>
      </c>
      <c r="N309" s="24" t="e">
        <f ca="1">IF(ISNUMBER(OFFSET(INDIRECT("'"&amp;'DATA for charts'!N$5&amp;"'!$i1"),$A309-1,0)),OFFSET(INDIRECT("'"&amp;'DATA for charts'!N$5&amp;"'!$i1"),$A309-1,0),NA())</f>
        <v>#N/A</v>
      </c>
      <c r="O309" s="24" t="e">
        <f ca="1">IF(ISNUMBER(OFFSET(INDIRECT("'"&amp;'DATA for charts'!O$5&amp;"'!$i1"),$A309-1,0)),OFFSET(INDIRECT("'"&amp;'DATA for charts'!O$5&amp;"'!$i1"),$A309-1,0),NA())</f>
        <v>#N/A</v>
      </c>
      <c r="P309" s="24" t="e">
        <f ca="1">IF(ISNUMBER(OFFSET(INDIRECT("'"&amp;'DATA for charts'!P$5&amp;"'!$i1"),$A309-1,0)),OFFSET(INDIRECT("'"&amp;'DATA for charts'!P$5&amp;"'!$i1"),$A309-1,0),NA())</f>
        <v>#N/A</v>
      </c>
      <c r="Q309" s="24" t="e">
        <f ca="1">IF(ISNUMBER(OFFSET(INDIRECT("'"&amp;'DATA for charts'!Q$5&amp;"'!$i1"),$A309-1,0)),OFFSET(INDIRECT("'"&amp;'DATA for charts'!Q$5&amp;"'!$i1"),$A309-1,0),NA())</f>
        <v>#N/A</v>
      </c>
      <c r="R309" s="24" t="e">
        <f ca="1">IF(ISNUMBER(OFFSET(INDIRECT("'"&amp;'DATA for charts'!R$5&amp;"'!$i1"),$A309-1,0)),OFFSET(INDIRECT("'"&amp;'DATA for charts'!R$5&amp;"'!$i1"),$A309-1,0),NA())</f>
        <v>#N/A</v>
      </c>
      <c r="S309" s="24" t="e">
        <f ca="1">IF(ISNUMBER(OFFSET(INDIRECT("'"&amp;'DATA for charts'!S$5&amp;"'!$i1"),$A309-1,0)),OFFSET(INDIRECT("'"&amp;'DATA for charts'!S$5&amp;"'!$i1"),$A309-1,0),NA())</f>
        <v>#N/A</v>
      </c>
      <c r="T309" s="22" t="e">
        <f t="shared" ca="1" si="484"/>
        <v>#N/A</v>
      </c>
      <c r="U309" s="22" t="e">
        <f t="shared" ca="1" si="485"/>
        <v>#N/A</v>
      </c>
      <c r="V309" s="22" t="e">
        <f t="shared" ca="1" si="486"/>
        <v>#N/A</v>
      </c>
      <c r="W309" s="20"/>
      <c r="X309" s="149"/>
      <c r="Y309" s="24"/>
      <c r="Z309" s="24"/>
      <c r="AA309" s="24"/>
      <c r="AB309" s="24"/>
      <c r="AC309" s="24"/>
      <c r="AD309" s="24"/>
      <c r="AE309" s="24"/>
      <c r="AF309" s="24"/>
      <c r="AG309" s="24"/>
      <c r="AH309" s="24"/>
      <c r="AI309" s="24"/>
      <c r="AJ309" s="24"/>
      <c r="AK309" s="24"/>
      <c r="AL309" s="24"/>
      <c r="AM309" s="24"/>
      <c r="AN309" s="24"/>
      <c r="AO309" s="24"/>
      <c r="AP309" s="20"/>
      <c r="AQ309" s="20"/>
    </row>
    <row r="310" spans="1:43" s="1" customFormat="1" ht="51">
      <c r="A310" s="220">
        <f t="shared" si="487"/>
        <v>109</v>
      </c>
      <c r="B310" s="148" t="s">
        <v>403</v>
      </c>
      <c r="C310" s="24">
        <f ca="1">IF(ISNUMBER(OFFSET(INDIRECT("'"&amp;'DATA for charts'!C$5&amp;"'!$i1"),$A310-1,0)),OFFSET(INDIRECT("'"&amp;'DATA for charts'!C$5&amp;"'!$i1"),$A310-1,0),NA())</f>
        <v>2.1669999999999998</v>
      </c>
      <c r="D310" s="24">
        <f ca="1">IF(ISNUMBER(OFFSET(INDIRECT("'"&amp;'DATA for charts'!D$5&amp;"'!$i1"),$A310-1,0)),OFFSET(INDIRECT("'"&amp;'DATA for charts'!D$5&amp;"'!$i1"),$A310-1,0),NA())</f>
        <v>1.839812</v>
      </c>
      <c r="E310" s="24">
        <f ca="1">IF(ISNUMBER(OFFSET(INDIRECT("'"&amp;'DATA for charts'!E$5&amp;"'!$i1"),$A310-1,0)),OFFSET(INDIRECT("'"&amp;'DATA for charts'!E$5&amp;"'!$i1"),$A310-1,0),NA())</f>
        <v>1.84</v>
      </c>
      <c r="F310" s="24">
        <f ca="1">IF(ISNUMBER(OFFSET(INDIRECT("'"&amp;'DATA for charts'!F$5&amp;"'!$i1"),$A310-1,0)),OFFSET(INDIRECT("'"&amp;'DATA for charts'!F$5&amp;"'!$i1"),$A310-1,0),NA())</f>
        <v>1.9293660713617777</v>
      </c>
      <c r="G310" s="24">
        <f ca="1">IF(ISNUMBER(OFFSET(INDIRECT("'"&amp;'DATA for charts'!G$5&amp;"'!$i1"),$A310-1,0)),OFFSET(INDIRECT("'"&amp;'DATA for charts'!G$5&amp;"'!$i1"),$A310-1,0),NA())</f>
        <v>1.8740000000000001</v>
      </c>
      <c r="H310" s="24">
        <f ca="1">IF(ISNUMBER(OFFSET(INDIRECT("'"&amp;'DATA for charts'!H$5&amp;"'!$i1"),$A310-1,0)),OFFSET(INDIRECT("'"&amp;'DATA for charts'!H$5&amp;"'!$i1"),$A310-1,0),NA())</f>
        <v>1.7040815819634301</v>
      </c>
      <c r="I310" s="24" t="e">
        <f ca="1">IF(ISNUMBER(OFFSET(INDIRECT("'"&amp;'DATA for charts'!I$5&amp;"'!$i1"),$A310-1,0)),OFFSET(INDIRECT("'"&amp;'DATA for charts'!I$5&amp;"'!$i1"),$A310-1,0),NA())</f>
        <v>#N/A</v>
      </c>
      <c r="J310" s="24" t="e">
        <f ca="1">IF(ISNUMBER(OFFSET(INDIRECT("'"&amp;'DATA for charts'!J$5&amp;"'!$i1"),$A310-1,0)),OFFSET(INDIRECT("'"&amp;'DATA for charts'!J$5&amp;"'!$i1"),$A310-1,0),NA())</f>
        <v>#N/A</v>
      </c>
      <c r="K310" s="24" t="e">
        <f ca="1">IF(ISNUMBER(OFFSET(INDIRECT("'"&amp;'DATA for charts'!K$5&amp;"'!$i1"),$A310-1,0)),OFFSET(INDIRECT("'"&amp;'DATA for charts'!K$5&amp;"'!$i1"),$A310-1,0),NA())</f>
        <v>#N/A</v>
      </c>
      <c r="L310" s="24" t="e">
        <f ca="1">IF(ISNUMBER(OFFSET(INDIRECT("'"&amp;'DATA for charts'!L$5&amp;"'!$i1"),$A310-1,0)),OFFSET(INDIRECT("'"&amp;'DATA for charts'!L$5&amp;"'!$i1"),$A310-1,0),NA())</f>
        <v>#N/A</v>
      </c>
      <c r="M310" s="24" t="e">
        <f ca="1">IF(ISNUMBER(OFFSET(INDIRECT("'"&amp;'DATA for charts'!M$5&amp;"'!$i1"),$A310-1,0)),OFFSET(INDIRECT("'"&amp;'DATA for charts'!M$5&amp;"'!$i1"),$A310-1,0),NA())</f>
        <v>#N/A</v>
      </c>
      <c r="N310" s="24" t="e">
        <f ca="1">IF(ISNUMBER(OFFSET(INDIRECT("'"&amp;'DATA for charts'!N$5&amp;"'!$i1"),$A310-1,0)),OFFSET(INDIRECT("'"&amp;'DATA for charts'!N$5&amp;"'!$i1"),$A310-1,0),NA())</f>
        <v>#N/A</v>
      </c>
      <c r="O310" s="24" t="e">
        <f ca="1">IF(ISNUMBER(OFFSET(INDIRECT("'"&amp;'DATA for charts'!O$5&amp;"'!$i1"),$A310-1,0)),OFFSET(INDIRECT("'"&amp;'DATA for charts'!O$5&amp;"'!$i1"),$A310-1,0),NA())</f>
        <v>#N/A</v>
      </c>
      <c r="P310" s="24" t="e">
        <f ca="1">IF(ISNUMBER(OFFSET(INDIRECT("'"&amp;'DATA for charts'!P$5&amp;"'!$i1"),$A310-1,0)),OFFSET(INDIRECT("'"&amp;'DATA for charts'!P$5&amp;"'!$i1"),$A310-1,0),NA())</f>
        <v>#N/A</v>
      </c>
      <c r="Q310" s="24" t="e">
        <f ca="1">IF(ISNUMBER(OFFSET(INDIRECT("'"&amp;'DATA for charts'!Q$5&amp;"'!$i1"),$A310-1,0)),OFFSET(INDIRECT("'"&amp;'DATA for charts'!Q$5&amp;"'!$i1"),$A310-1,0),NA())</f>
        <v>#N/A</v>
      </c>
      <c r="R310" s="24" t="e">
        <f ca="1">IF(ISNUMBER(OFFSET(INDIRECT("'"&amp;'DATA for charts'!R$5&amp;"'!$i1"),$A310-1,0)),OFFSET(INDIRECT("'"&amp;'DATA for charts'!R$5&amp;"'!$i1"),$A310-1,0),NA())</f>
        <v>#N/A</v>
      </c>
      <c r="S310" s="24" t="e">
        <f ca="1">IF(ISNUMBER(OFFSET(INDIRECT("'"&amp;'DATA for charts'!S$5&amp;"'!$i1"),$A310-1,0)),OFFSET(INDIRECT("'"&amp;'DATA for charts'!S$5&amp;"'!$i1"),$A310-1,0),NA())</f>
        <v>#N/A</v>
      </c>
      <c r="T310" s="22" t="e">
        <f t="shared" ca="1" si="484"/>
        <v>#N/A</v>
      </c>
      <c r="U310" s="22" t="e">
        <f t="shared" ca="1" si="485"/>
        <v>#N/A</v>
      </c>
      <c r="V310" s="22" t="e">
        <f t="shared" ca="1" si="486"/>
        <v>#N/A</v>
      </c>
      <c r="W310" s="20"/>
      <c r="X310" s="149"/>
      <c r="Y310" s="24"/>
      <c r="Z310" s="24"/>
      <c r="AA310" s="24"/>
      <c r="AB310" s="24"/>
      <c r="AC310" s="24"/>
      <c r="AD310" s="24"/>
      <c r="AE310" s="24"/>
      <c r="AF310" s="24"/>
      <c r="AG310" s="24"/>
      <c r="AH310" s="24"/>
      <c r="AI310" s="24"/>
      <c r="AJ310" s="24"/>
      <c r="AK310" s="24"/>
      <c r="AL310" s="24"/>
      <c r="AM310" s="24"/>
      <c r="AN310" s="24"/>
      <c r="AO310" s="24"/>
      <c r="AP310" s="20"/>
      <c r="AQ310" s="20"/>
    </row>
    <row r="311" spans="1:43" s="1" customFormat="1" ht="51">
      <c r="A311" s="220">
        <f t="shared" si="487"/>
        <v>110</v>
      </c>
      <c r="B311" s="148" t="s">
        <v>404</v>
      </c>
      <c r="C311" s="24" t="e">
        <f ca="1">IF(ISNUMBER(OFFSET(INDIRECT("'"&amp;'DATA for charts'!C$5&amp;"'!$i1"),$A311-1,0)),OFFSET(INDIRECT("'"&amp;'DATA for charts'!C$5&amp;"'!$i1"),$A311-1,0),NA())</f>
        <v>#N/A</v>
      </c>
      <c r="D311" s="24">
        <f ca="1">IF(ISNUMBER(OFFSET(INDIRECT("'"&amp;'DATA for charts'!D$5&amp;"'!$i1"),$A311-1,0)),OFFSET(INDIRECT("'"&amp;'DATA for charts'!D$5&amp;"'!$i1"),$A311-1,0),NA())</f>
        <v>4.6655059999999988</v>
      </c>
      <c r="E311" s="24">
        <f ca="1">IF(ISNUMBER(OFFSET(INDIRECT("'"&amp;'DATA for charts'!E$5&amp;"'!$i1"),$A311-1,0)),OFFSET(INDIRECT("'"&amp;'DATA for charts'!E$5&amp;"'!$i1"),$A311-1,0),NA())</f>
        <v>3.766</v>
      </c>
      <c r="F311" s="24">
        <f ca="1">IF(ISNUMBER(OFFSET(INDIRECT("'"&amp;'DATA for charts'!F$5&amp;"'!$i1"),$A311-1,0)),OFFSET(INDIRECT("'"&amp;'DATA for charts'!F$5&amp;"'!$i1"),$A311-1,0),NA())</f>
        <v>4.686011920155889</v>
      </c>
      <c r="G311" s="24">
        <f ca="1">IF(ISNUMBER(OFFSET(INDIRECT("'"&amp;'DATA for charts'!G$5&amp;"'!$i1"),$A311-1,0)),OFFSET(INDIRECT("'"&amp;'DATA for charts'!G$5&amp;"'!$i1"),$A311-1,0),NA())</f>
        <v>4.6790000000000003</v>
      </c>
      <c r="H311" s="24">
        <f ca="1">IF(ISNUMBER(OFFSET(INDIRECT("'"&amp;'DATA for charts'!H$5&amp;"'!$i1"),$A311-1,0)),OFFSET(INDIRECT("'"&amp;'DATA for charts'!H$5&amp;"'!$i1"),$A311-1,0),NA())</f>
        <v>4.30757893880208</v>
      </c>
      <c r="I311" s="24" t="e">
        <f ca="1">IF(ISNUMBER(OFFSET(INDIRECT("'"&amp;'DATA for charts'!I$5&amp;"'!$i1"),$A311-1,0)),OFFSET(INDIRECT("'"&amp;'DATA for charts'!I$5&amp;"'!$i1"),$A311-1,0),NA())</f>
        <v>#N/A</v>
      </c>
      <c r="J311" s="24" t="e">
        <f ca="1">IF(ISNUMBER(OFFSET(INDIRECT("'"&amp;'DATA for charts'!J$5&amp;"'!$i1"),$A311-1,0)),OFFSET(INDIRECT("'"&amp;'DATA for charts'!J$5&amp;"'!$i1"),$A311-1,0),NA())</f>
        <v>#N/A</v>
      </c>
      <c r="K311" s="24" t="e">
        <f ca="1">IF(ISNUMBER(OFFSET(INDIRECT("'"&amp;'DATA for charts'!K$5&amp;"'!$i1"),$A311-1,0)),OFFSET(INDIRECT("'"&amp;'DATA for charts'!K$5&amp;"'!$i1"),$A311-1,0),NA())</f>
        <v>#N/A</v>
      </c>
      <c r="L311" s="24" t="e">
        <f ca="1">IF(ISNUMBER(OFFSET(INDIRECT("'"&amp;'DATA for charts'!L$5&amp;"'!$i1"),$A311-1,0)),OFFSET(INDIRECT("'"&amp;'DATA for charts'!L$5&amp;"'!$i1"),$A311-1,0),NA())</f>
        <v>#N/A</v>
      </c>
      <c r="M311" s="24" t="e">
        <f ca="1">IF(ISNUMBER(OFFSET(INDIRECT("'"&amp;'DATA for charts'!M$5&amp;"'!$i1"),$A311-1,0)),OFFSET(INDIRECT("'"&amp;'DATA for charts'!M$5&amp;"'!$i1"),$A311-1,0),NA())</f>
        <v>#N/A</v>
      </c>
      <c r="N311" s="24" t="e">
        <f ca="1">IF(ISNUMBER(OFFSET(INDIRECT("'"&amp;'DATA for charts'!N$5&amp;"'!$i1"),$A311-1,0)),OFFSET(INDIRECT("'"&amp;'DATA for charts'!N$5&amp;"'!$i1"),$A311-1,0),NA())</f>
        <v>#N/A</v>
      </c>
      <c r="O311" s="24" t="e">
        <f ca="1">IF(ISNUMBER(OFFSET(INDIRECT("'"&amp;'DATA for charts'!O$5&amp;"'!$i1"),$A311-1,0)),OFFSET(INDIRECT("'"&amp;'DATA for charts'!O$5&amp;"'!$i1"),$A311-1,0),NA())</f>
        <v>#N/A</v>
      </c>
      <c r="P311" s="24" t="e">
        <f ca="1">IF(ISNUMBER(OFFSET(INDIRECT("'"&amp;'DATA for charts'!P$5&amp;"'!$i1"),$A311-1,0)),OFFSET(INDIRECT("'"&amp;'DATA for charts'!P$5&amp;"'!$i1"),$A311-1,0),NA())</f>
        <v>#N/A</v>
      </c>
      <c r="Q311" s="24" t="e">
        <f ca="1">IF(ISNUMBER(OFFSET(INDIRECT("'"&amp;'DATA for charts'!Q$5&amp;"'!$i1"),$A311-1,0)),OFFSET(INDIRECT("'"&amp;'DATA for charts'!Q$5&amp;"'!$i1"),$A311-1,0),NA())</f>
        <v>#N/A</v>
      </c>
      <c r="R311" s="24" t="e">
        <f ca="1">IF(ISNUMBER(OFFSET(INDIRECT("'"&amp;'DATA for charts'!R$5&amp;"'!$i1"),$A311-1,0)),OFFSET(INDIRECT("'"&amp;'DATA for charts'!R$5&amp;"'!$i1"),$A311-1,0),NA())</f>
        <v>#N/A</v>
      </c>
      <c r="S311" s="24" t="e">
        <f ca="1">IF(ISNUMBER(OFFSET(INDIRECT("'"&amp;'DATA for charts'!S$5&amp;"'!$i1"),$A311-1,0)),OFFSET(INDIRECT("'"&amp;'DATA for charts'!S$5&amp;"'!$i1"),$A311-1,0),NA())</f>
        <v>#N/A</v>
      </c>
      <c r="T311" s="22" t="e">
        <f t="shared" ca="1" si="484"/>
        <v>#N/A</v>
      </c>
      <c r="U311" s="22" t="e">
        <f t="shared" ca="1" si="485"/>
        <v>#N/A</v>
      </c>
      <c r="V311" s="22" t="e">
        <f t="shared" ca="1" si="486"/>
        <v>#N/A</v>
      </c>
      <c r="W311" s="20"/>
      <c r="X311" s="149" t="s">
        <v>69</v>
      </c>
      <c r="Y311" s="24">
        <f t="shared" ref="Y311:AO311" ca="1" si="494">IF(AND(ISNUMBER(C155),ISNUMBER(C153)),C155-C153,NA())</f>
        <v>0.11299999999999999</v>
      </c>
      <c r="Z311" s="24">
        <f t="shared" ca="1" si="494"/>
        <v>0.14555627356637901</v>
      </c>
      <c r="AA311" s="24">
        <f t="shared" ca="1" si="494"/>
        <v>8.7000000000000077E-2</v>
      </c>
      <c r="AB311" s="24">
        <f t="shared" ca="1" si="494"/>
        <v>6.3388240988509481E-2</v>
      </c>
      <c r="AC311" s="24">
        <f t="shared" ca="1" si="494"/>
        <v>9.4400000000000039E-2</v>
      </c>
      <c r="AD311" s="24">
        <f t="shared" ca="1" si="494"/>
        <v>6.2024000000000079E-2</v>
      </c>
      <c r="AE311" s="24" t="e">
        <f t="shared" ca="1" si="494"/>
        <v>#N/A</v>
      </c>
      <c r="AF311" s="24" t="e">
        <f t="shared" ca="1" si="494"/>
        <v>#N/A</v>
      </c>
      <c r="AG311" s="24" t="e">
        <f t="shared" ca="1" si="494"/>
        <v>#N/A</v>
      </c>
      <c r="AH311" s="24" t="e">
        <f t="shared" ca="1" si="494"/>
        <v>#N/A</v>
      </c>
      <c r="AI311" s="24" t="e">
        <f t="shared" ca="1" si="494"/>
        <v>#N/A</v>
      </c>
      <c r="AJ311" s="24" t="e">
        <f t="shared" ca="1" si="494"/>
        <v>#N/A</v>
      </c>
      <c r="AK311" s="24" t="e">
        <f t="shared" ca="1" si="494"/>
        <v>#N/A</v>
      </c>
      <c r="AL311" s="24" t="e">
        <f t="shared" ca="1" si="494"/>
        <v>#N/A</v>
      </c>
      <c r="AM311" s="24" t="e">
        <f t="shared" ca="1" si="494"/>
        <v>#N/A</v>
      </c>
      <c r="AN311" s="24" t="e">
        <f t="shared" ca="1" si="494"/>
        <v>#N/A</v>
      </c>
      <c r="AO311" s="24" t="e">
        <f t="shared" ca="1" si="494"/>
        <v>#N/A</v>
      </c>
      <c r="AP311" s="24" t="e">
        <f ca="1">MIN(Y311:AN311)</f>
        <v>#N/A</v>
      </c>
      <c r="AQ311" s="24" t="e">
        <f ca="1">MAX(Y311:AN311)</f>
        <v>#N/A</v>
      </c>
    </row>
    <row r="312" spans="1:43" s="1" customFormat="1" ht="38.25">
      <c r="A312" s="220">
        <f t="shared" si="487"/>
        <v>111</v>
      </c>
      <c r="B312" s="477" t="s">
        <v>797</v>
      </c>
      <c r="C312" s="24">
        <f ca="1">IF(ISNUMBER(OFFSET(INDIRECT("'"&amp;'DATA for charts'!C$5&amp;"'!$i1"),$A312-1,0)),OFFSET(INDIRECT("'"&amp;'DATA for charts'!C$5&amp;"'!$i1"),$A312-1,0),NA())</f>
        <v>5.8120000000000003</v>
      </c>
      <c r="D312" s="24">
        <f ca="1">IF(ISNUMBER(OFFSET(INDIRECT("'"&amp;'DATA for charts'!D$5&amp;"'!$i1"),$A312-1,0)),OFFSET(INDIRECT("'"&amp;'DATA for charts'!D$5&amp;"'!$i1"),$A312-1,0),NA())</f>
        <v>6.1797819999999994</v>
      </c>
      <c r="E312" s="24">
        <f ca="1">IF(ISNUMBER(OFFSET(INDIRECT("'"&amp;'DATA for charts'!E$5&amp;"'!$i1"),$A312-1,0)),OFFSET(INDIRECT("'"&amp;'DATA for charts'!E$5&amp;"'!$i1"),$A312-1,0),NA())</f>
        <v>6.0629999999999997</v>
      </c>
      <c r="F312" s="24">
        <f ca="1">IF(ISNUMBER(OFFSET(INDIRECT("'"&amp;'DATA for charts'!F$5&amp;"'!$i1"),$A312-1,0)),OFFSET(INDIRECT("'"&amp;'DATA for charts'!F$5&amp;"'!$i1"),$A312-1,0),NA())</f>
        <v>6.466327698213667</v>
      </c>
      <c r="G312" s="24">
        <f ca="1">IF(ISNUMBER(OFFSET(INDIRECT("'"&amp;'DATA for charts'!G$5&amp;"'!$i1"),$A312-1,0)),OFFSET(INDIRECT("'"&amp;'DATA for charts'!G$5&amp;"'!$i1"),$A312-1,0),NA())</f>
        <v>6.5010000000000003</v>
      </c>
      <c r="H312" s="24">
        <f ca="1">IF(ISNUMBER(OFFSET(INDIRECT("'"&amp;'DATA for charts'!H$5&amp;"'!$i1"),$A312-1,0)),OFFSET(INDIRECT("'"&amp;'DATA for charts'!H$5&amp;"'!$i1"),$A312-1,0),NA())</f>
        <v>6.3134366353352798</v>
      </c>
      <c r="I312" s="24" t="e">
        <f ca="1">IF(ISNUMBER(OFFSET(INDIRECT("'"&amp;'DATA for charts'!I$5&amp;"'!$i1"),$A312-1,0)),OFFSET(INDIRECT("'"&amp;'DATA for charts'!I$5&amp;"'!$i1"),$A312-1,0),NA())</f>
        <v>#N/A</v>
      </c>
      <c r="J312" s="24" t="e">
        <f ca="1">IF(ISNUMBER(OFFSET(INDIRECT("'"&amp;'DATA for charts'!J$5&amp;"'!$i1"),$A312-1,0)),OFFSET(INDIRECT("'"&amp;'DATA for charts'!J$5&amp;"'!$i1"),$A312-1,0),NA())</f>
        <v>#N/A</v>
      </c>
      <c r="K312" s="24" t="e">
        <f ca="1">IF(ISNUMBER(OFFSET(INDIRECT("'"&amp;'DATA for charts'!K$5&amp;"'!$i1"),$A312-1,0)),OFFSET(INDIRECT("'"&amp;'DATA for charts'!K$5&amp;"'!$i1"),$A312-1,0),NA())</f>
        <v>#N/A</v>
      </c>
      <c r="L312" s="24" t="e">
        <f ca="1">IF(ISNUMBER(OFFSET(INDIRECT("'"&amp;'DATA for charts'!L$5&amp;"'!$i1"),$A312-1,0)),OFFSET(INDIRECT("'"&amp;'DATA for charts'!L$5&amp;"'!$i1"),$A312-1,0),NA())</f>
        <v>#N/A</v>
      </c>
      <c r="M312" s="24" t="e">
        <f ca="1">IF(ISNUMBER(OFFSET(INDIRECT("'"&amp;'DATA for charts'!M$5&amp;"'!$i1"),$A312-1,0)),OFFSET(INDIRECT("'"&amp;'DATA for charts'!M$5&amp;"'!$i1"),$A312-1,0),NA())</f>
        <v>#N/A</v>
      </c>
      <c r="N312" s="24" t="e">
        <f ca="1">IF(ISNUMBER(OFFSET(INDIRECT("'"&amp;'DATA for charts'!N$5&amp;"'!$i1"),$A312-1,0)),OFFSET(INDIRECT("'"&amp;'DATA for charts'!N$5&amp;"'!$i1"),$A312-1,0),NA())</f>
        <v>#N/A</v>
      </c>
      <c r="O312" s="24" t="e">
        <f ca="1">IF(ISNUMBER(OFFSET(INDIRECT("'"&amp;'DATA for charts'!O$5&amp;"'!$i1"),$A312-1,0)),OFFSET(INDIRECT("'"&amp;'DATA for charts'!O$5&amp;"'!$i1"),$A312-1,0),NA())</f>
        <v>#N/A</v>
      </c>
      <c r="P312" s="24" t="e">
        <f ca="1">IF(ISNUMBER(OFFSET(INDIRECT("'"&amp;'DATA for charts'!P$5&amp;"'!$i1"),$A312-1,0)),OFFSET(INDIRECT("'"&amp;'DATA for charts'!P$5&amp;"'!$i1"),$A312-1,0),NA())</f>
        <v>#N/A</v>
      </c>
      <c r="Q312" s="24" t="e">
        <f ca="1">IF(ISNUMBER(OFFSET(INDIRECT("'"&amp;'DATA for charts'!Q$5&amp;"'!$i1"),$A312-1,0)),OFFSET(INDIRECT("'"&amp;'DATA for charts'!Q$5&amp;"'!$i1"),$A312-1,0),NA())</f>
        <v>#N/A</v>
      </c>
      <c r="R312" s="24" t="e">
        <f ca="1">IF(ISNUMBER(OFFSET(INDIRECT("'"&amp;'DATA for charts'!R$5&amp;"'!$i1"),$A312-1,0)),OFFSET(INDIRECT("'"&amp;'DATA for charts'!R$5&amp;"'!$i1"),$A312-1,0),NA())</f>
        <v>#N/A</v>
      </c>
      <c r="S312" s="24" t="e">
        <f ca="1">IF(ISNUMBER(OFFSET(INDIRECT("'"&amp;'DATA for charts'!S$5&amp;"'!$i1"),$A312-1,0)),OFFSET(INDIRECT("'"&amp;'DATA for charts'!S$5&amp;"'!$i1"),$A312-1,0),NA())</f>
        <v>#N/A</v>
      </c>
      <c r="T312" s="22" t="e">
        <f t="shared" ref="T312:T314" ca="1" si="495">MIN(C312:J312)</f>
        <v>#N/A</v>
      </c>
      <c r="U312" s="22" t="e">
        <f t="shared" ref="U312:U314" ca="1" si="496">MAX(C312:J312)</f>
        <v>#N/A</v>
      </c>
      <c r="V312" s="22" t="e">
        <f t="shared" ref="V312:V314" ca="1" si="497">AVERAGE(C312:J312)</f>
        <v>#N/A</v>
      </c>
      <c r="W312" s="20"/>
      <c r="X312" s="149"/>
      <c r="Y312" s="24"/>
      <c r="Z312" s="24"/>
      <c r="AA312" s="24"/>
      <c r="AB312" s="24"/>
      <c r="AC312" s="24"/>
      <c r="AD312" s="24"/>
      <c r="AE312" s="24"/>
      <c r="AF312" s="24"/>
      <c r="AG312" s="24"/>
      <c r="AH312" s="24"/>
      <c r="AI312" s="24"/>
      <c r="AJ312" s="24"/>
      <c r="AK312" s="24"/>
      <c r="AL312" s="24"/>
      <c r="AM312" s="24"/>
      <c r="AN312" s="24"/>
      <c r="AO312" s="24"/>
      <c r="AP312" s="24"/>
      <c r="AQ312" s="24"/>
    </row>
    <row r="313" spans="1:43" s="1" customFormat="1" ht="38.25">
      <c r="A313" s="220">
        <f t="shared" si="487"/>
        <v>112</v>
      </c>
      <c r="B313" s="477" t="s">
        <v>798</v>
      </c>
      <c r="C313" s="24">
        <f ca="1">IF(ISNUMBER(OFFSET(INDIRECT("'"&amp;'DATA for charts'!C$5&amp;"'!$i1"),$A313-1,0)),OFFSET(INDIRECT("'"&amp;'DATA for charts'!C$5&amp;"'!$i1"),$A313-1,0),NA())</f>
        <v>5.8040000000000003</v>
      </c>
      <c r="D313" s="24">
        <f ca="1">IF(ISNUMBER(OFFSET(INDIRECT("'"&amp;'DATA for charts'!D$5&amp;"'!$i1"),$A313-1,0)),OFFSET(INDIRECT("'"&amp;'DATA for charts'!D$5&amp;"'!$i1"),$A313-1,0),NA())</f>
        <v>6.2428649999999992</v>
      </c>
      <c r="E313" s="24">
        <f ca="1">IF(ISNUMBER(OFFSET(INDIRECT("'"&amp;'DATA for charts'!E$5&amp;"'!$i1"),$A313-1,0)),OFFSET(INDIRECT("'"&amp;'DATA for charts'!E$5&amp;"'!$i1"),$A313-1,0),NA())</f>
        <v>5.9020000000000001</v>
      </c>
      <c r="F313" s="24">
        <f ca="1">IF(ISNUMBER(OFFSET(INDIRECT("'"&amp;'DATA for charts'!F$5&amp;"'!$i1"),$A313-1,0)),OFFSET(INDIRECT("'"&amp;'DATA for charts'!F$5&amp;"'!$i1"),$A313-1,0),NA())</f>
        <v>6.3741676034944721</v>
      </c>
      <c r="G313" s="24">
        <f ca="1">IF(ISNUMBER(OFFSET(INDIRECT("'"&amp;'DATA for charts'!G$5&amp;"'!$i1"),$A313-1,0)),OFFSET(INDIRECT("'"&amp;'DATA for charts'!G$5&amp;"'!$i1"),$A313-1,0),NA())</f>
        <v>6.3040000000000003</v>
      </c>
      <c r="H313" s="24">
        <f ca="1">IF(ISNUMBER(OFFSET(INDIRECT("'"&amp;'DATA for charts'!H$5&amp;"'!$i1"),$A313-1,0)),OFFSET(INDIRECT("'"&amp;'DATA for charts'!H$5&amp;"'!$i1"),$A313-1,0),NA())</f>
        <v>6.0689475335015102</v>
      </c>
      <c r="I313" s="24" t="e">
        <f ca="1">IF(ISNUMBER(OFFSET(INDIRECT("'"&amp;'DATA for charts'!I$5&amp;"'!$i1"),$A313-1,0)),OFFSET(INDIRECT("'"&amp;'DATA for charts'!I$5&amp;"'!$i1"),$A313-1,0),NA())</f>
        <v>#N/A</v>
      </c>
      <c r="J313" s="24" t="e">
        <f ca="1">IF(ISNUMBER(OFFSET(INDIRECT("'"&amp;'DATA for charts'!J$5&amp;"'!$i1"),$A313-1,0)),OFFSET(INDIRECT("'"&amp;'DATA for charts'!J$5&amp;"'!$i1"),$A313-1,0),NA())</f>
        <v>#N/A</v>
      </c>
      <c r="K313" s="24" t="e">
        <f ca="1">IF(ISNUMBER(OFFSET(INDIRECT("'"&amp;'DATA for charts'!K$5&amp;"'!$i1"),$A313-1,0)),OFFSET(INDIRECT("'"&amp;'DATA for charts'!K$5&amp;"'!$i1"),$A313-1,0),NA())</f>
        <v>#N/A</v>
      </c>
      <c r="L313" s="24" t="e">
        <f ca="1">IF(ISNUMBER(OFFSET(INDIRECT("'"&amp;'DATA for charts'!L$5&amp;"'!$i1"),$A313-1,0)),OFFSET(INDIRECT("'"&amp;'DATA for charts'!L$5&amp;"'!$i1"),$A313-1,0),NA())</f>
        <v>#N/A</v>
      </c>
      <c r="M313" s="24" t="e">
        <f ca="1">IF(ISNUMBER(OFFSET(INDIRECT("'"&amp;'DATA for charts'!M$5&amp;"'!$i1"),$A313-1,0)),OFFSET(INDIRECT("'"&amp;'DATA for charts'!M$5&amp;"'!$i1"),$A313-1,0),NA())</f>
        <v>#N/A</v>
      </c>
      <c r="N313" s="24" t="e">
        <f ca="1">IF(ISNUMBER(OFFSET(INDIRECT("'"&amp;'DATA for charts'!N$5&amp;"'!$i1"),$A313-1,0)),OFFSET(INDIRECT("'"&amp;'DATA for charts'!N$5&amp;"'!$i1"),$A313-1,0),NA())</f>
        <v>#N/A</v>
      </c>
      <c r="O313" s="24" t="e">
        <f ca="1">IF(ISNUMBER(OFFSET(INDIRECT("'"&amp;'DATA for charts'!O$5&amp;"'!$i1"),$A313-1,0)),OFFSET(INDIRECT("'"&amp;'DATA for charts'!O$5&amp;"'!$i1"),$A313-1,0),NA())</f>
        <v>#N/A</v>
      </c>
      <c r="P313" s="24" t="e">
        <f ca="1">IF(ISNUMBER(OFFSET(INDIRECT("'"&amp;'DATA for charts'!P$5&amp;"'!$i1"),$A313-1,0)),OFFSET(INDIRECT("'"&amp;'DATA for charts'!P$5&amp;"'!$i1"),$A313-1,0),NA())</f>
        <v>#N/A</v>
      </c>
      <c r="Q313" s="24" t="e">
        <f ca="1">IF(ISNUMBER(OFFSET(INDIRECT("'"&amp;'DATA for charts'!Q$5&amp;"'!$i1"),$A313-1,0)),OFFSET(INDIRECT("'"&amp;'DATA for charts'!Q$5&amp;"'!$i1"),$A313-1,0),NA())</f>
        <v>#N/A</v>
      </c>
      <c r="R313" s="24" t="e">
        <f ca="1">IF(ISNUMBER(OFFSET(INDIRECT("'"&amp;'DATA for charts'!R$5&amp;"'!$i1"),$A313-1,0)),OFFSET(INDIRECT("'"&amp;'DATA for charts'!R$5&amp;"'!$i1"),$A313-1,0),NA())</f>
        <v>#N/A</v>
      </c>
      <c r="S313" s="24" t="e">
        <f ca="1">IF(ISNUMBER(OFFSET(INDIRECT("'"&amp;'DATA for charts'!S$5&amp;"'!$i1"),$A313-1,0)),OFFSET(INDIRECT("'"&amp;'DATA for charts'!S$5&amp;"'!$i1"),$A313-1,0),NA())</f>
        <v>#N/A</v>
      </c>
      <c r="T313" s="22" t="e">
        <f t="shared" ca="1" si="495"/>
        <v>#N/A</v>
      </c>
      <c r="U313" s="22" t="e">
        <f t="shared" ca="1" si="496"/>
        <v>#N/A</v>
      </c>
      <c r="V313" s="22" t="e">
        <f t="shared" ca="1" si="497"/>
        <v>#N/A</v>
      </c>
      <c r="W313" s="20"/>
      <c r="X313" s="149"/>
      <c r="Y313" s="24"/>
      <c r="Z313" s="24"/>
      <c r="AA313" s="24"/>
      <c r="AB313" s="24"/>
      <c r="AC313" s="24"/>
      <c r="AD313" s="24"/>
      <c r="AE313" s="24"/>
      <c r="AF313" s="24"/>
      <c r="AG313" s="24"/>
      <c r="AH313" s="24"/>
      <c r="AI313" s="24"/>
      <c r="AJ313" s="24"/>
      <c r="AK313" s="24"/>
      <c r="AL313" s="24"/>
      <c r="AM313" s="24"/>
      <c r="AN313" s="24"/>
      <c r="AO313" s="24"/>
      <c r="AP313" s="24"/>
      <c r="AQ313" s="24"/>
    </row>
    <row r="314" spans="1:43" s="1" customFormat="1" ht="38.25">
      <c r="A314" s="220">
        <f t="shared" si="487"/>
        <v>113</v>
      </c>
      <c r="B314" s="477" t="s">
        <v>799</v>
      </c>
      <c r="C314" s="24">
        <f ca="1">IF(ISNUMBER(OFFSET(INDIRECT("'"&amp;'DATA for charts'!C$5&amp;"'!$i1"),$A314-1,0)),OFFSET(INDIRECT("'"&amp;'DATA for charts'!C$5&amp;"'!$i1"),$A314-1,0),NA())</f>
        <v>5.6950000000000003</v>
      </c>
      <c r="D314" s="24">
        <f ca="1">IF(ISNUMBER(OFFSET(INDIRECT("'"&amp;'DATA for charts'!D$5&amp;"'!$i1"),$A314-1,0)),OFFSET(INDIRECT("'"&amp;'DATA for charts'!D$5&amp;"'!$i1"),$A314-1,0),NA())</f>
        <v>6.3876649999999984</v>
      </c>
      <c r="E314" s="24">
        <f ca="1">IF(ISNUMBER(OFFSET(INDIRECT("'"&amp;'DATA for charts'!E$5&amp;"'!$i1"),$A314-1,0)),OFFSET(INDIRECT("'"&amp;'DATA for charts'!E$5&amp;"'!$i1"),$A314-1,0),NA())</f>
        <v>5.57</v>
      </c>
      <c r="F314" s="24">
        <f ca="1">IF(ISNUMBER(OFFSET(INDIRECT("'"&amp;'DATA for charts'!F$5&amp;"'!$i1"),$A314-1,0)),OFFSET(INDIRECT("'"&amp;'DATA for charts'!F$5&amp;"'!$i1"),$A314-1,0),NA())</f>
        <v>6.4436386748211385</v>
      </c>
      <c r="G314" s="24">
        <f ca="1">IF(ISNUMBER(OFFSET(INDIRECT("'"&amp;'DATA for charts'!G$5&amp;"'!$i1"),$A314-1,0)),OFFSET(INDIRECT("'"&amp;'DATA for charts'!G$5&amp;"'!$i1"),$A314-1,0),NA())</f>
        <v>6.407</v>
      </c>
      <c r="H314" s="24">
        <f ca="1">IF(ISNUMBER(OFFSET(INDIRECT("'"&amp;'DATA for charts'!H$5&amp;"'!$i1"),$A314-1,0)),OFFSET(INDIRECT("'"&amp;'DATA for charts'!H$5&amp;"'!$i1"),$A314-1,0),NA())</f>
        <v>6.3199950663248599</v>
      </c>
      <c r="I314" s="24" t="e">
        <f ca="1">IF(ISNUMBER(OFFSET(INDIRECT("'"&amp;'DATA for charts'!I$5&amp;"'!$i1"),$A314-1,0)),OFFSET(INDIRECT("'"&amp;'DATA for charts'!I$5&amp;"'!$i1"),$A314-1,0),NA())</f>
        <v>#N/A</v>
      </c>
      <c r="J314" s="24" t="e">
        <f ca="1">IF(ISNUMBER(OFFSET(INDIRECT("'"&amp;'DATA for charts'!J$5&amp;"'!$i1"),$A314-1,0)),OFFSET(INDIRECT("'"&amp;'DATA for charts'!J$5&amp;"'!$i1"),$A314-1,0),NA())</f>
        <v>#N/A</v>
      </c>
      <c r="K314" s="24" t="e">
        <f ca="1">IF(ISNUMBER(OFFSET(INDIRECT("'"&amp;'DATA for charts'!K$5&amp;"'!$i1"),$A314-1,0)),OFFSET(INDIRECT("'"&amp;'DATA for charts'!K$5&amp;"'!$i1"),$A314-1,0),NA())</f>
        <v>#N/A</v>
      </c>
      <c r="L314" s="24" t="e">
        <f ca="1">IF(ISNUMBER(OFFSET(INDIRECT("'"&amp;'DATA for charts'!L$5&amp;"'!$i1"),$A314-1,0)),OFFSET(INDIRECT("'"&amp;'DATA for charts'!L$5&amp;"'!$i1"),$A314-1,0),NA())</f>
        <v>#N/A</v>
      </c>
      <c r="M314" s="24" t="e">
        <f ca="1">IF(ISNUMBER(OFFSET(INDIRECT("'"&amp;'DATA for charts'!M$5&amp;"'!$i1"),$A314-1,0)),OFFSET(INDIRECT("'"&amp;'DATA for charts'!M$5&amp;"'!$i1"),$A314-1,0),NA())</f>
        <v>#N/A</v>
      </c>
      <c r="N314" s="24" t="e">
        <f ca="1">IF(ISNUMBER(OFFSET(INDIRECT("'"&amp;'DATA for charts'!N$5&amp;"'!$i1"),$A314-1,0)),OFFSET(INDIRECT("'"&amp;'DATA for charts'!N$5&amp;"'!$i1"),$A314-1,0),NA())</f>
        <v>#N/A</v>
      </c>
      <c r="O314" s="24" t="e">
        <f ca="1">IF(ISNUMBER(OFFSET(INDIRECT("'"&amp;'DATA for charts'!O$5&amp;"'!$i1"),$A314-1,0)),OFFSET(INDIRECT("'"&amp;'DATA for charts'!O$5&amp;"'!$i1"),$A314-1,0),NA())</f>
        <v>#N/A</v>
      </c>
      <c r="P314" s="24" t="e">
        <f ca="1">IF(ISNUMBER(OFFSET(INDIRECT("'"&amp;'DATA for charts'!P$5&amp;"'!$i1"),$A314-1,0)),OFFSET(INDIRECT("'"&amp;'DATA for charts'!P$5&amp;"'!$i1"),$A314-1,0),NA())</f>
        <v>#N/A</v>
      </c>
      <c r="Q314" s="24" t="e">
        <f ca="1">IF(ISNUMBER(OFFSET(INDIRECT("'"&amp;'DATA for charts'!Q$5&amp;"'!$i1"),$A314-1,0)),OFFSET(INDIRECT("'"&amp;'DATA for charts'!Q$5&amp;"'!$i1"),$A314-1,0),NA())</f>
        <v>#N/A</v>
      </c>
      <c r="R314" s="24" t="e">
        <f ca="1">IF(ISNUMBER(OFFSET(INDIRECT("'"&amp;'DATA for charts'!R$5&amp;"'!$i1"),$A314-1,0)),OFFSET(INDIRECT("'"&amp;'DATA for charts'!R$5&amp;"'!$i1"),$A314-1,0),NA())</f>
        <v>#N/A</v>
      </c>
      <c r="S314" s="24" t="e">
        <f ca="1">IF(ISNUMBER(OFFSET(INDIRECT("'"&amp;'DATA for charts'!S$5&amp;"'!$i1"),$A314-1,0)),OFFSET(INDIRECT("'"&amp;'DATA for charts'!S$5&amp;"'!$i1"),$A314-1,0),NA())</f>
        <v>#N/A</v>
      </c>
      <c r="T314" s="22" t="e">
        <f t="shared" ca="1" si="495"/>
        <v>#N/A</v>
      </c>
      <c r="U314" s="22" t="e">
        <f t="shared" ca="1" si="496"/>
        <v>#N/A</v>
      </c>
      <c r="V314" s="22" t="e">
        <f t="shared" ca="1" si="497"/>
        <v>#N/A</v>
      </c>
      <c r="W314" s="20"/>
      <c r="X314" s="149"/>
      <c r="Y314" s="24"/>
      <c r="Z314" s="24"/>
      <c r="AA314" s="24"/>
      <c r="AB314" s="24"/>
      <c r="AC314" s="24"/>
      <c r="AD314" s="24"/>
      <c r="AE314" s="24"/>
      <c r="AF314" s="24"/>
      <c r="AG314" s="24"/>
      <c r="AH314" s="24"/>
      <c r="AI314" s="24"/>
      <c r="AJ314" s="24"/>
      <c r="AK314" s="24"/>
      <c r="AL314" s="24"/>
      <c r="AM314" s="24"/>
      <c r="AN314" s="24"/>
      <c r="AO314" s="24"/>
      <c r="AP314" s="24"/>
      <c r="AQ314" s="24"/>
    </row>
    <row r="315" spans="1:43" s="1" customFormat="1" ht="51">
      <c r="A315" s="465">
        <v>114</v>
      </c>
      <c r="B315" s="148" t="s">
        <v>1036</v>
      </c>
      <c r="C315" s="24">
        <f ca="1">IF(ISNUMBER(OFFSET(INDIRECT("'"&amp;'DATA for charts'!C$5&amp;"'!$i1"),$A315-1,0)),OFFSET(INDIRECT("'"&amp;'DATA for charts'!C$5&amp;"'!$i1"),$A315-1,0),NA())</f>
        <v>1.286</v>
      </c>
      <c r="D315" s="24">
        <f ca="1">IF(ISNUMBER(OFFSET(INDIRECT("'"&amp;'DATA for charts'!D$5&amp;"'!$i1"),$A315-1,0)),OFFSET(INDIRECT("'"&amp;'DATA for charts'!D$5&amp;"'!$i1"),$A315-1,0),NA())</f>
        <v>1.1018730000000001</v>
      </c>
      <c r="E315" s="24">
        <f ca="1">IF(ISNUMBER(OFFSET(INDIRECT("'"&amp;'DATA for charts'!E$5&amp;"'!$i1"),$A315-1,0)),OFFSET(INDIRECT("'"&amp;'DATA for charts'!E$5&amp;"'!$i1"),$A315-1,0),NA())</f>
        <v>1.157</v>
      </c>
      <c r="F315" s="24">
        <f ca="1">IF(ISNUMBER(OFFSET(INDIRECT("'"&amp;'DATA for charts'!F$5&amp;"'!$i1"),$A315-1,0)),OFFSET(INDIRECT("'"&amp;'DATA for charts'!F$5&amp;"'!$i1"),$A315-1,0),NA())</f>
        <v>1.0458327706611417</v>
      </c>
      <c r="G315" s="24">
        <f ca="1">IF(ISNUMBER(OFFSET(INDIRECT("'"&amp;'DATA for charts'!G$5&amp;"'!$i1"),$A315-1,0)),OFFSET(INDIRECT("'"&amp;'DATA for charts'!G$5&amp;"'!$i1"),$A315-1,0),NA())</f>
        <v>1.052</v>
      </c>
      <c r="H315" s="24">
        <f ca="1">IF(ISNUMBER(OFFSET(INDIRECT("'"&amp;'DATA for charts'!H$5&amp;"'!$i1"),$A315-1,0)),OFFSET(INDIRECT("'"&amp;'DATA for charts'!H$5&amp;"'!$i1"),$A315-1,0),NA())</f>
        <v>0.935589786105685</v>
      </c>
      <c r="I315" s="24" t="e">
        <f ca="1">IF(ISNUMBER(OFFSET(INDIRECT("'"&amp;'DATA for charts'!I$5&amp;"'!$i1"),$A315-1,0)),OFFSET(INDIRECT("'"&amp;'DATA for charts'!I$5&amp;"'!$i1"),$A315-1,0),NA())</f>
        <v>#N/A</v>
      </c>
      <c r="J315" s="24" t="e">
        <f ca="1">IF(ISNUMBER(OFFSET(INDIRECT("'"&amp;'DATA for charts'!J$5&amp;"'!$i1"),$A315-1,0)),OFFSET(INDIRECT("'"&amp;'DATA for charts'!J$5&amp;"'!$i1"),$A315-1,0),NA())</f>
        <v>#N/A</v>
      </c>
      <c r="K315" s="24" t="e">
        <f ca="1">IF(ISNUMBER(OFFSET(INDIRECT("'"&amp;'DATA for charts'!K$5&amp;"'!$i1"),$A315-1,0)),OFFSET(INDIRECT("'"&amp;'DATA for charts'!K$5&amp;"'!$i1"),$A315-1,0),NA())</f>
        <v>#N/A</v>
      </c>
      <c r="L315" s="24" t="e">
        <f ca="1">IF(ISNUMBER(OFFSET(INDIRECT("'"&amp;'DATA for charts'!L$5&amp;"'!$i1"),$A315-1,0)),OFFSET(INDIRECT("'"&amp;'DATA for charts'!L$5&amp;"'!$i1"),$A315-1,0),NA())</f>
        <v>#N/A</v>
      </c>
      <c r="M315" s="24" t="e">
        <f ca="1">IF(ISNUMBER(OFFSET(INDIRECT("'"&amp;'DATA for charts'!M$5&amp;"'!$i1"),$A315-1,0)),OFFSET(INDIRECT("'"&amp;'DATA for charts'!M$5&amp;"'!$i1"),$A315-1,0),NA())</f>
        <v>#N/A</v>
      </c>
      <c r="N315" s="24" t="e">
        <f ca="1">IF(ISNUMBER(OFFSET(INDIRECT("'"&amp;'DATA for charts'!N$5&amp;"'!$i1"),$A315-1,0)),OFFSET(INDIRECT("'"&amp;'DATA for charts'!N$5&amp;"'!$i1"),$A315-1,0),NA())</f>
        <v>#N/A</v>
      </c>
      <c r="O315" s="24" t="e">
        <f ca="1">IF(ISNUMBER(OFFSET(INDIRECT("'"&amp;'DATA for charts'!O$5&amp;"'!$i1"),$A315-1,0)),OFFSET(INDIRECT("'"&amp;'DATA for charts'!O$5&amp;"'!$i1"),$A315-1,0),NA())</f>
        <v>#N/A</v>
      </c>
      <c r="P315" s="24" t="e">
        <f ca="1">IF(ISNUMBER(OFFSET(INDIRECT("'"&amp;'DATA for charts'!P$5&amp;"'!$i1"),$A315-1,0)),OFFSET(INDIRECT("'"&amp;'DATA for charts'!P$5&amp;"'!$i1"),$A315-1,0),NA())</f>
        <v>#N/A</v>
      </c>
      <c r="Q315" s="24" t="e">
        <f ca="1">IF(ISNUMBER(OFFSET(INDIRECT("'"&amp;'DATA for charts'!Q$5&amp;"'!$i1"),$A315-1,0)),OFFSET(INDIRECT("'"&amp;'DATA for charts'!Q$5&amp;"'!$i1"),$A315-1,0),NA())</f>
        <v>#N/A</v>
      </c>
      <c r="R315" s="24" t="e">
        <f ca="1">IF(ISNUMBER(OFFSET(INDIRECT("'"&amp;'DATA for charts'!R$5&amp;"'!$i1"),$A315-1,0)),OFFSET(INDIRECT("'"&amp;'DATA for charts'!R$5&amp;"'!$i1"),$A315-1,0),NA())</f>
        <v>#N/A</v>
      </c>
      <c r="S315" s="24" t="e">
        <f ca="1">IF(ISNUMBER(OFFSET(INDIRECT("'"&amp;'DATA for charts'!S$5&amp;"'!$i1"),$A315-1,0)),OFFSET(INDIRECT("'"&amp;'DATA for charts'!S$5&amp;"'!$i1"),$A315-1,0),NA())</f>
        <v>#N/A</v>
      </c>
      <c r="T315" s="22" t="e">
        <f t="shared" ca="1" si="484"/>
        <v>#N/A</v>
      </c>
      <c r="U315" s="22" t="e">
        <f t="shared" ca="1" si="485"/>
        <v>#N/A</v>
      </c>
      <c r="V315" s="22" t="e">
        <f t="shared" ca="1" si="486"/>
        <v>#N/A</v>
      </c>
      <c r="W315" s="20"/>
      <c r="X315" s="148" t="s">
        <v>511</v>
      </c>
      <c r="Y315" s="24">
        <f t="shared" ref="Y315:AH316" ca="1" si="498">IF(AND(ISNUMBER(C171),ISNUMBER(C170)),C171-C170,NA())</f>
        <v>0.13200000000000001</v>
      </c>
      <c r="Z315" s="24">
        <f t="shared" ca="1" si="498"/>
        <v>9.2126223393200007E-2</v>
      </c>
      <c r="AA315" s="24">
        <f t="shared" ca="1" si="498"/>
        <v>7.7999999999999986E-2</v>
      </c>
      <c r="AB315" s="24">
        <f t="shared" ca="1" si="498"/>
        <v>9.5301698312904692E-2</v>
      </c>
      <c r="AC315" s="24">
        <f t="shared" ca="1" si="498"/>
        <v>8.9599999999999999E-2</v>
      </c>
      <c r="AD315" s="24">
        <f t="shared" ca="1" si="498"/>
        <v>7.4316400000000005E-2</v>
      </c>
      <c r="AE315" s="24" t="e">
        <f t="shared" ca="1" si="498"/>
        <v>#N/A</v>
      </c>
      <c r="AF315" s="24" t="e">
        <f t="shared" ca="1" si="498"/>
        <v>#N/A</v>
      </c>
      <c r="AG315" s="24" t="e">
        <f t="shared" ca="1" si="498"/>
        <v>#N/A</v>
      </c>
      <c r="AH315" s="24" t="e">
        <f t="shared" ca="1" si="498"/>
        <v>#N/A</v>
      </c>
      <c r="AI315" s="24" t="e">
        <f t="shared" ref="AI315:AO316" ca="1" si="499">IF(AND(ISNUMBER(M171),ISNUMBER(M170)),M171-M170,NA())</f>
        <v>#N/A</v>
      </c>
      <c r="AJ315" s="24" t="e">
        <f t="shared" ca="1" si="499"/>
        <v>#N/A</v>
      </c>
      <c r="AK315" s="24" t="e">
        <f t="shared" ca="1" si="499"/>
        <v>#N/A</v>
      </c>
      <c r="AL315" s="24" t="e">
        <f t="shared" ca="1" si="499"/>
        <v>#N/A</v>
      </c>
      <c r="AM315" s="24" t="e">
        <f t="shared" ca="1" si="499"/>
        <v>#N/A</v>
      </c>
      <c r="AN315" s="24" t="e">
        <f t="shared" ca="1" si="499"/>
        <v>#N/A</v>
      </c>
      <c r="AO315" s="24" t="e">
        <f t="shared" ca="1" si="499"/>
        <v>#N/A</v>
      </c>
      <c r="AP315" s="24" t="e">
        <f ca="1">MIN(Y315:AN315)</f>
        <v>#N/A</v>
      </c>
      <c r="AQ315" s="24" t="e">
        <f ca="1">MAX(Y315:AN315)</f>
        <v>#N/A</v>
      </c>
    </row>
    <row r="316" spans="1:43" s="1" customFormat="1" ht="63.75">
      <c r="A316" s="220">
        <f t="shared" si="487"/>
        <v>115</v>
      </c>
      <c r="B316" s="148" t="s">
        <v>405</v>
      </c>
      <c r="C316" s="24" t="e">
        <f ca="1">IF(ISNUMBER(OFFSET(INDIRECT("'"&amp;'DATA for charts'!C$5&amp;"'!$i1"),$A316-1,0)),OFFSET(INDIRECT("'"&amp;'DATA for charts'!C$5&amp;"'!$i1"),$A316-1,0),NA())</f>
        <v>#N/A</v>
      </c>
      <c r="D316" s="24">
        <f ca="1">IF(ISNUMBER(OFFSET(INDIRECT("'"&amp;'DATA for charts'!D$5&amp;"'!$i1"),$A316-1,0)),OFFSET(INDIRECT("'"&amp;'DATA for charts'!D$5&amp;"'!$i1"),$A316-1,0),NA())</f>
        <v>2.410488</v>
      </c>
      <c r="E316" s="24">
        <f ca="1">IF(ISNUMBER(OFFSET(INDIRECT("'"&amp;'DATA for charts'!E$5&amp;"'!$i1"),$A316-1,0)),OFFSET(INDIRECT("'"&amp;'DATA for charts'!E$5&amp;"'!$i1"),$A316-1,0),NA())</f>
        <v>1.94</v>
      </c>
      <c r="F316" s="24">
        <f ca="1">IF(ISNUMBER(OFFSET(INDIRECT("'"&amp;'DATA for charts'!F$5&amp;"'!$i1"),$A316-1,0)),OFFSET(INDIRECT("'"&amp;'DATA for charts'!F$5&amp;"'!$i1"),$A316-1,0),NA())</f>
        <v>2.2702199991441168</v>
      </c>
      <c r="G316" s="24">
        <f ca="1">IF(ISNUMBER(OFFSET(INDIRECT("'"&amp;'DATA for charts'!G$5&amp;"'!$i1"),$A316-1,0)),OFFSET(INDIRECT("'"&amp;'DATA for charts'!G$5&amp;"'!$i1"),$A316-1,0),NA())</f>
        <v>2.1789999999999998</v>
      </c>
      <c r="H316" s="24">
        <f ca="1">IF(ISNUMBER(OFFSET(INDIRECT("'"&amp;'DATA for charts'!H$5&amp;"'!$i1"),$A316-1,0)),OFFSET(INDIRECT("'"&amp;'DATA for charts'!H$5&amp;"'!$i1"),$A316-1,0),NA())</f>
        <v>2.1128708818223698</v>
      </c>
      <c r="I316" s="24" t="e">
        <f ca="1">IF(ISNUMBER(OFFSET(INDIRECT("'"&amp;'DATA for charts'!I$5&amp;"'!$i1"),$A316-1,0)),OFFSET(INDIRECT("'"&amp;'DATA for charts'!I$5&amp;"'!$i1"),$A316-1,0),NA())</f>
        <v>#N/A</v>
      </c>
      <c r="J316" s="24" t="e">
        <f ca="1">IF(ISNUMBER(OFFSET(INDIRECT("'"&amp;'DATA for charts'!J$5&amp;"'!$i1"),$A316-1,0)),OFFSET(INDIRECT("'"&amp;'DATA for charts'!J$5&amp;"'!$i1"),$A316-1,0),NA())</f>
        <v>#N/A</v>
      </c>
      <c r="K316" s="24" t="e">
        <f ca="1">IF(ISNUMBER(OFFSET(INDIRECT("'"&amp;'DATA for charts'!K$5&amp;"'!$i1"),$A316-1,0)),OFFSET(INDIRECT("'"&amp;'DATA for charts'!K$5&amp;"'!$i1"),$A316-1,0),NA())</f>
        <v>#N/A</v>
      </c>
      <c r="L316" s="24" t="e">
        <f ca="1">IF(ISNUMBER(OFFSET(INDIRECT("'"&amp;'DATA for charts'!L$5&amp;"'!$i1"),$A316-1,0)),OFFSET(INDIRECT("'"&amp;'DATA for charts'!L$5&amp;"'!$i1"),$A316-1,0),NA())</f>
        <v>#N/A</v>
      </c>
      <c r="M316" s="24" t="e">
        <f ca="1">IF(ISNUMBER(OFFSET(INDIRECT("'"&amp;'DATA for charts'!M$5&amp;"'!$i1"),$A316-1,0)),OFFSET(INDIRECT("'"&amp;'DATA for charts'!M$5&amp;"'!$i1"),$A316-1,0),NA())</f>
        <v>#N/A</v>
      </c>
      <c r="N316" s="24" t="e">
        <f ca="1">IF(ISNUMBER(OFFSET(INDIRECT("'"&amp;'DATA for charts'!N$5&amp;"'!$i1"),$A316-1,0)),OFFSET(INDIRECT("'"&amp;'DATA for charts'!N$5&amp;"'!$i1"),$A316-1,0),NA())</f>
        <v>#N/A</v>
      </c>
      <c r="O316" s="24" t="e">
        <f ca="1">IF(ISNUMBER(OFFSET(INDIRECT("'"&amp;'DATA for charts'!O$5&amp;"'!$i1"),$A316-1,0)),OFFSET(INDIRECT("'"&amp;'DATA for charts'!O$5&amp;"'!$i1"),$A316-1,0),NA())</f>
        <v>#N/A</v>
      </c>
      <c r="P316" s="24" t="e">
        <f ca="1">IF(ISNUMBER(OFFSET(INDIRECT("'"&amp;'DATA for charts'!P$5&amp;"'!$i1"),$A316-1,0)),OFFSET(INDIRECT("'"&amp;'DATA for charts'!P$5&amp;"'!$i1"),$A316-1,0),NA())</f>
        <v>#N/A</v>
      </c>
      <c r="Q316" s="24" t="e">
        <f ca="1">IF(ISNUMBER(OFFSET(INDIRECT("'"&amp;'DATA for charts'!Q$5&amp;"'!$i1"),$A316-1,0)),OFFSET(INDIRECT("'"&amp;'DATA for charts'!Q$5&amp;"'!$i1"),$A316-1,0),NA())</f>
        <v>#N/A</v>
      </c>
      <c r="R316" s="24" t="e">
        <f ca="1">IF(ISNUMBER(OFFSET(INDIRECT("'"&amp;'DATA for charts'!R$5&amp;"'!$i1"),$A316-1,0)),OFFSET(INDIRECT("'"&amp;'DATA for charts'!R$5&amp;"'!$i1"),$A316-1,0),NA())</f>
        <v>#N/A</v>
      </c>
      <c r="S316" s="24" t="e">
        <f ca="1">IF(ISNUMBER(OFFSET(INDIRECT("'"&amp;'DATA for charts'!S$5&amp;"'!$i1"),$A316-1,0)),OFFSET(INDIRECT("'"&amp;'DATA for charts'!S$5&amp;"'!$i1"),$A316-1,0),NA())</f>
        <v>#N/A</v>
      </c>
      <c r="T316" s="22" t="e">
        <f t="shared" ca="1" si="484"/>
        <v>#N/A</v>
      </c>
      <c r="U316" s="22" t="e">
        <f t="shared" ca="1" si="485"/>
        <v>#N/A</v>
      </c>
      <c r="V316" s="22" t="e">
        <f t="shared" ca="1" si="486"/>
        <v>#N/A</v>
      </c>
      <c r="W316" s="20"/>
      <c r="X316" s="148" t="s">
        <v>512</v>
      </c>
      <c r="Y316" s="24">
        <f t="shared" ca="1" si="498"/>
        <v>0.85600000000000009</v>
      </c>
      <c r="Z316" s="24">
        <f t="shared" ca="1" si="498"/>
        <v>0.76553977264575002</v>
      </c>
      <c r="AA316" s="24">
        <f t="shared" ca="1" si="498"/>
        <v>0.82499999999999996</v>
      </c>
      <c r="AB316" s="24">
        <f t="shared" ca="1" si="498"/>
        <v>0.70305342002983695</v>
      </c>
      <c r="AC316" s="24">
        <f t="shared" ca="1" si="498"/>
        <v>0.81079999999999997</v>
      </c>
      <c r="AD316" s="24">
        <f t="shared" ca="1" si="498"/>
        <v>0.62958600000000009</v>
      </c>
      <c r="AE316" s="24" t="e">
        <f t="shared" ca="1" si="498"/>
        <v>#N/A</v>
      </c>
      <c r="AF316" s="24" t="e">
        <f t="shared" ca="1" si="498"/>
        <v>#N/A</v>
      </c>
      <c r="AG316" s="24" t="e">
        <f t="shared" ca="1" si="498"/>
        <v>#N/A</v>
      </c>
      <c r="AH316" s="24" t="e">
        <f t="shared" ca="1" si="498"/>
        <v>#N/A</v>
      </c>
      <c r="AI316" s="24" t="e">
        <f t="shared" ca="1" si="499"/>
        <v>#N/A</v>
      </c>
      <c r="AJ316" s="24" t="e">
        <f t="shared" ca="1" si="499"/>
        <v>#N/A</v>
      </c>
      <c r="AK316" s="24" t="e">
        <f t="shared" ca="1" si="499"/>
        <v>#N/A</v>
      </c>
      <c r="AL316" s="24" t="e">
        <f t="shared" ca="1" si="499"/>
        <v>#N/A</v>
      </c>
      <c r="AM316" s="24" t="e">
        <f t="shared" ca="1" si="499"/>
        <v>#N/A</v>
      </c>
      <c r="AN316" s="24" t="e">
        <f t="shared" ca="1" si="499"/>
        <v>#N/A</v>
      </c>
      <c r="AO316" s="24" t="e">
        <f t="shared" ca="1" si="499"/>
        <v>#N/A</v>
      </c>
      <c r="AP316" s="24" t="e">
        <f ca="1">MIN(Y316:AN316)</f>
        <v>#N/A</v>
      </c>
      <c r="AQ316" s="24" t="e">
        <f ca="1">MAX(Y316:AN316)</f>
        <v>#N/A</v>
      </c>
    </row>
    <row r="317" spans="1:43" s="1" customFormat="1" ht="51">
      <c r="A317" s="220"/>
      <c r="B317" s="466" t="s">
        <v>71</v>
      </c>
      <c r="C317" s="20"/>
      <c r="D317" s="20"/>
      <c r="E317" s="20"/>
      <c r="F317" s="20"/>
      <c r="G317" s="20"/>
      <c r="H317" s="20"/>
      <c r="I317" s="20"/>
      <c r="J317" s="20"/>
      <c r="K317" s="20"/>
      <c r="L317" s="20"/>
      <c r="M317" s="20"/>
      <c r="N317" s="20"/>
      <c r="O317" s="20"/>
      <c r="P317" s="20"/>
      <c r="Q317" s="20"/>
      <c r="R317" s="20"/>
      <c r="S317" s="20"/>
      <c r="T317" s="23"/>
      <c r="U317" s="23"/>
      <c r="V317" s="23"/>
      <c r="W317" s="20"/>
      <c r="X317" s="148" t="s">
        <v>513</v>
      </c>
      <c r="Y317" s="24">
        <f t="shared" ref="Y317:AO317" ca="1" si="500">IF(AND(ISNUMBER(C118),ISNUMBER(C172)),C118-C172,NA())</f>
        <v>4.7379999999999995</v>
      </c>
      <c r="Z317" s="24">
        <f t="shared" ca="1" si="500"/>
        <v>5.0069667825411299</v>
      </c>
      <c r="AA317" s="24">
        <f t="shared" ca="1" si="500"/>
        <v>4.4880000000000004</v>
      </c>
      <c r="AB317" s="24">
        <f t="shared" ca="1" si="500"/>
        <v>5.1714156698946621</v>
      </c>
      <c r="AC317" s="24">
        <f t="shared" ca="1" si="500"/>
        <v>5.2091000000000003</v>
      </c>
      <c r="AD317" s="24">
        <f t="shared" ca="1" si="500"/>
        <v>5.0404980000000004</v>
      </c>
      <c r="AE317" s="24" t="e">
        <f t="shared" ca="1" si="500"/>
        <v>#N/A</v>
      </c>
      <c r="AF317" s="24" t="e">
        <f t="shared" ca="1" si="500"/>
        <v>#N/A</v>
      </c>
      <c r="AG317" s="24" t="e">
        <f t="shared" ca="1" si="500"/>
        <v>#N/A</v>
      </c>
      <c r="AH317" s="24" t="e">
        <f t="shared" ca="1" si="500"/>
        <v>#N/A</v>
      </c>
      <c r="AI317" s="24" t="e">
        <f t="shared" ca="1" si="500"/>
        <v>#N/A</v>
      </c>
      <c r="AJ317" s="24" t="e">
        <f t="shared" ca="1" si="500"/>
        <v>#N/A</v>
      </c>
      <c r="AK317" s="24" t="e">
        <f t="shared" ca="1" si="500"/>
        <v>#N/A</v>
      </c>
      <c r="AL317" s="24" t="e">
        <f t="shared" ca="1" si="500"/>
        <v>#N/A</v>
      </c>
      <c r="AM317" s="24" t="e">
        <f t="shared" ca="1" si="500"/>
        <v>#N/A</v>
      </c>
      <c r="AN317" s="24" t="e">
        <f t="shared" ca="1" si="500"/>
        <v>#N/A</v>
      </c>
      <c r="AO317" s="24" t="e">
        <f t="shared" ca="1" si="500"/>
        <v>#N/A</v>
      </c>
      <c r="AP317" s="24" t="e">
        <f ca="1">MIN(Y317:AN317)</f>
        <v>#N/A</v>
      </c>
      <c r="AQ317" s="24" t="e">
        <f ca="1">MAX(Y317:AN317)</f>
        <v>#N/A</v>
      </c>
    </row>
    <row r="318" spans="1:43" s="1" customFormat="1" ht="63.75">
      <c r="A318" s="220"/>
      <c r="B318" s="466" t="s">
        <v>72</v>
      </c>
      <c r="C318" s="20"/>
      <c r="D318" s="20"/>
      <c r="E318" s="20"/>
      <c r="F318" s="20"/>
      <c r="G318" s="20"/>
      <c r="H318" s="20"/>
      <c r="I318" s="20"/>
      <c r="J318" s="20"/>
      <c r="K318" s="20"/>
      <c r="L318" s="20"/>
      <c r="M318" s="20"/>
      <c r="N318" s="20"/>
      <c r="O318" s="20"/>
      <c r="P318" s="20"/>
      <c r="Q318" s="20"/>
      <c r="R318" s="20"/>
      <c r="S318" s="20"/>
      <c r="T318" s="23"/>
      <c r="U318" s="23"/>
      <c r="V318" s="23"/>
      <c r="W318" s="20"/>
      <c r="X318" s="148" t="s">
        <v>514</v>
      </c>
      <c r="Y318" s="24" t="e">
        <f t="shared" ref="Y318:AO318" ca="1" si="501">IF(AND(ISNUMBER(C173),ISNUMBER(C118)),C173-C118,NA())</f>
        <v>#N/A</v>
      </c>
      <c r="Z318" s="24">
        <f t="shared" ca="1" si="501"/>
        <v>-1.9278001198985399</v>
      </c>
      <c r="AA318" s="24">
        <f t="shared" ca="1" si="501"/>
        <v>-1.9740000000000002</v>
      </c>
      <c r="AB318" s="24">
        <f t="shared" ca="1" si="501"/>
        <v>-1.9420285695974719</v>
      </c>
      <c r="AC318" s="24">
        <f t="shared" ca="1" si="501"/>
        <v>-1.7477</v>
      </c>
      <c r="AD318" s="24">
        <f t="shared" ca="1" si="501"/>
        <v>-2.0383600000000008</v>
      </c>
      <c r="AE318" s="24" t="e">
        <f t="shared" ca="1" si="501"/>
        <v>#N/A</v>
      </c>
      <c r="AF318" s="24" t="e">
        <f t="shared" ca="1" si="501"/>
        <v>#N/A</v>
      </c>
      <c r="AG318" s="24" t="e">
        <f t="shared" ca="1" si="501"/>
        <v>#N/A</v>
      </c>
      <c r="AH318" s="24" t="e">
        <f t="shared" ca="1" si="501"/>
        <v>#N/A</v>
      </c>
      <c r="AI318" s="24" t="e">
        <f t="shared" ca="1" si="501"/>
        <v>#N/A</v>
      </c>
      <c r="AJ318" s="24" t="e">
        <f t="shared" ca="1" si="501"/>
        <v>#N/A</v>
      </c>
      <c r="AK318" s="24" t="e">
        <f t="shared" ca="1" si="501"/>
        <v>#N/A</v>
      </c>
      <c r="AL318" s="24" t="e">
        <f t="shared" ca="1" si="501"/>
        <v>#N/A</v>
      </c>
      <c r="AM318" s="24" t="e">
        <f t="shared" ca="1" si="501"/>
        <v>#N/A</v>
      </c>
      <c r="AN318" s="24" t="e">
        <f t="shared" ca="1" si="501"/>
        <v>#N/A</v>
      </c>
      <c r="AO318" s="24" t="e">
        <f t="shared" ca="1" si="501"/>
        <v>#N/A</v>
      </c>
      <c r="AP318" s="24" t="e">
        <f ca="1">MIN(Y318:AN318)</f>
        <v>#N/A</v>
      </c>
      <c r="AQ318" s="24" t="e">
        <f ca="1">MAX(Y318:AN318)</f>
        <v>#N/A</v>
      </c>
    </row>
    <row r="319" spans="1:43" s="1" customFormat="1">
      <c r="A319" s="220">
        <f>A8</f>
        <v>0</v>
      </c>
      <c r="B319" s="141" t="s">
        <v>65</v>
      </c>
      <c r="C319" s="22" t="str">
        <f t="shared" ref="C319:S319" ca="1" si="502">C8</f>
        <v>BSIMAC</v>
      </c>
      <c r="D319" s="22" t="str">
        <f t="shared" ca="1" si="502"/>
        <v>CSE</v>
      </c>
      <c r="E319" s="22" t="str">
        <f t="shared" ca="1" si="502"/>
        <v>DeST</v>
      </c>
      <c r="F319" s="22" t="str">
        <f t="shared" ca="1" si="502"/>
        <v>EnergyPlus</v>
      </c>
      <c r="G319" s="22" t="str">
        <f t="shared" ca="1" si="502"/>
        <v>ESP-r</v>
      </c>
      <c r="H319" s="22" t="str">
        <f t="shared" ca="1" si="502"/>
        <v>TRNSYS</v>
      </c>
      <c r="I319" s="22" t="str">
        <f t="shared" ca="1" si="502"/>
        <v>TestSpec-Alt</v>
      </c>
      <c r="J319" s="22">
        <f t="shared" ca="1" si="502"/>
        <v>0</v>
      </c>
      <c r="K319" s="22">
        <f t="shared" ca="1" si="502"/>
        <v>0</v>
      </c>
      <c r="L319" s="22">
        <f t="shared" ca="1" si="502"/>
        <v>0</v>
      </c>
      <c r="M319" s="22">
        <f t="shared" ca="1" si="502"/>
        <v>0</v>
      </c>
      <c r="N319" s="22">
        <f t="shared" ca="1" si="502"/>
        <v>0</v>
      </c>
      <c r="O319" s="22">
        <f t="shared" ca="1" si="502"/>
        <v>0</v>
      </c>
      <c r="P319" s="22">
        <f t="shared" ca="1" si="502"/>
        <v>0</v>
      </c>
      <c r="Q319" s="22">
        <f t="shared" ca="1" si="502"/>
        <v>0</v>
      </c>
      <c r="R319" s="22">
        <f t="shared" ca="1" si="502"/>
        <v>0</v>
      </c>
      <c r="S319" s="22" t="str">
        <f t="shared" ca="1" si="502"/>
        <v>Tested Prg</v>
      </c>
      <c r="T319" s="23"/>
      <c r="U319" s="23"/>
      <c r="V319" s="23"/>
      <c r="W319" s="20"/>
      <c r="X319" s="463" t="s">
        <v>752</v>
      </c>
      <c r="Y319" s="20"/>
      <c r="Z319" s="20"/>
      <c r="AA319" s="20"/>
      <c r="AB319" s="20"/>
      <c r="AC319" s="20"/>
      <c r="AD319" s="20"/>
      <c r="AE319" s="20"/>
      <c r="AF319" s="20"/>
      <c r="AG319" s="20"/>
      <c r="AH319" s="20"/>
      <c r="AI319" s="20"/>
      <c r="AJ319" s="20"/>
      <c r="AK319" s="20"/>
      <c r="AL319" s="20"/>
      <c r="AM319" s="20"/>
      <c r="AN319" s="20"/>
      <c r="AO319" s="20"/>
      <c r="AP319" s="20"/>
      <c r="AQ319" s="20"/>
    </row>
    <row r="320" spans="1:43" s="1" customFormat="1">
      <c r="A320" s="220">
        <f>A7</f>
        <v>0</v>
      </c>
      <c r="B320" s="141" t="s">
        <v>66</v>
      </c>
      <c r="C320" s="22" t="str">
        <f t="shared" ref="C320:S320" ca="1" si="503">C7</f>
        <v/>
      </c>
      <c r="D320" s="22" t="str">
        <f t="shared" ca="1" si="503"/>
        <v/>
      </c>
      <c r="E320" s="22" t="str">
        <f t="shared" ca="1" si="503"/>
        <v/>
      </c>
      <c r="F320" s="22" t="str">
        <f t="shared" ca="1" si="503"/>
        <v/>
      </c>
      <c r="G320" s="22" t="str">
        <f t="shared" ca="1" si="503"/>
        <v/>
      </c>
      <c r="H320" s="22" t="str">
        <f t="shared" ca="1" si="503"/>
        <v/>
      </c>
      <c r="I320" s="22" t="str">
        <f t="shared" ca="1" si="503"/>
        <v/>
      </c>
      <c r="J320" s="22" t="str">
        <f t="shared" ca="1" si="503"/>
        <v/>
      </c>
      <c r="K320" s="22" t="str">
        <f t="shared" ca="1" si="503"/>
        <v/>
      </c>
      <c r="L320" s="22" t="str">
        <f t="shared" ca="1" si="503"/>
        <v/>
      </c>
      <c r="M320" s="22" t="str">
        <f t="shared" ca="1" si="503"/>
        <v/>
      </c>
      <c r="N320" s="22" t="str">
        <f t="shared" ca="1" si="503"/>
        <v/>
      </c>
      <c r="O320" s="22" t="str">
        <f t="shared" ca="1" si="503"/>
        <v/>
      </c>
      <c r="P320" s="22" t="str">
        <f t="shared" ca="1" si="503"/>
        <v/>
      </c>
      <c r="Q320" s="22" t="str">
        <f t="shared" ca="1" si="503"/>
        <v/>
      </c>
      <c r="R320" s="22" t="str">
        <f t="shared" ca="1" si="503"/>
        <v/>
      </c>
      <c r="S320" s="22" t="str">
        <f t="shared" ca="1" si="503"/>
        <v/>
      </c>
      <c r="T320" s="23"/>
      <c r="U320" s="23"/>
      <c r="V320" s="23"/>
      <c r="W320" s="20"/>
      <c r="X320" s="149"/>
      <c r="Y320" s="20"/>
      <c r="Z320" s="20"/>
      <c r="AA320" s="20"/>
      <c r="AB320" s="20"/>
      <c r="AC320" s="20"/>
      <c r="AD320" s="20"/>
      <c r="AE320" s="20"/>
      <c r="AF320" s="20"/>
      <c r="AG320" s="20"/>
      <c r="AH320" s="20"/>
      <c r="AI320" s="20"/>
      <c r="AJ320" s="20"/>
      <c r="AK320" s="20"/>
      <c r="AL320" s="20"/>
      <c r="AM320" s="20"/>
      <c r="AN320" s="20"/>
      <c r="AO320" s="20"/>
      <c r="AP320" s="20"/>
      <c r="AQ320" s="20"/>
    </row>
    <row r="321" spans="1:43" s="1" customFormat="1">
      <c r="A321" s="220" t="s">
        <v>73</v>
      </c>
      <c r="B321" s="141" t="s">
        <v>63</v>
      </c>
      <c r="C321" s="26" t="s">
        <v>73</v>
      </c>
      <c r="D321" s="26" t="s">
        <v>73</v>
      </c>
      <c r="E321" s="26" t="s">
        <v>73</v>
      </c>
      <c r="F321" s="26" t="s">
        <v>73</v>
      </c>
      <c r="G321" s="26" t="s">
        <v>73</v>
      </c>
      <c r="H321" s="26" t="s">
        <v>73</v>
      </c>
      <c r="I321" s="26" t="s">
        <v>73</v>
      </c>
      <c r="J321" s="26" t="s">
        <v>73</v>
      </c>
      <c r="K321" s="26" t="s">
        <v>73</v>
      </c>
      <c r="L321" s="26" t="s">
        <v>73</v>
      </c>
      <c r="M321" s="26" t="s">
        <v>73</v>
      </c>
      <c r="N321" s="26" t="s">
        <v>73</v>
      </c>
      <c r="O321" s="26" t="s">
        <v>73</v>
      </c>
      <c r="P321" s="26" t="s">
        <v>73</v>
      </c>
      <c r="Q321" s="26" t="s">
        <v>73</v>
      </c>
      <c r="R321" s="26" t="s">
        <v>73</v>
      </c>
      <c r="S321" s="26" t="s">
        <v>73</v>
      </c>
      <c r="T321" s="23"/>
      <c r="U321" s="23"/>
      <c r="V321" s="23"/>
      <c r="W321" s="20"/>
      <c r="X321" s="149"/>
      <c r="Y321" s="20"/>
      <c r="Z321" s="20"/>
      <c r="AA321" s="20"/>
      <c r="AB321" s="20"/>
      <c r="AC321" s="20"/>
      <c r="AD321" s="20"/>
      <c r="AE321" s="20"/>
      <c r="AF321" s="20"/>
      <c r="AG321" s="20"/>
      <c r="AH321" s="20"/>
      <c r="AI321" s="20"/>
      <c r="AJ321" s="20"/>
      <c r="AK321" s="20"/>
      <c r="AL321" s="20"/>
      <c r="AM321" s="20"/>
      <c r="AN321" s="20"/>
      <c r="AO321" s="20"/>
      <c r="AP321" s="20"/>
      <c r="AQ321" s="20"/>
    </row>
    <row r="322" spans="1:43" s="1" customFormat="1">
      <c r="A322" s="220"/>
      <c r="B322" s="141"/>
      <c r="C322" s="26"/>
      <c r="D322" s="26"/>
      <c r="E322" s="26"/>
      <c r="F322" s="26"/>
      <c r="G322" s="26"/>
      <c r="H322" s="26"/>
      <c r="I322" s="26"/>
      <c r="J322" s="26"/>
      <c r="K322" s="26"/>
      <c r="L322" s="26"/>
      <c r="M322" s="26"/>
      <c r="N322" s="26"/>
      <c r="O322" s="26"/>
      <c r="P322" s="26"/>
      <c r="Q322" s="26"/>
      <c r="R322" s="26"/>
      <c r="S322" s="26"/>
      <c r="T322" s="23"/>
      <c r="U322" s="23"/>
      <c r="V322" s="23"/>
      <c r="W322" s="20"/>
      <c r="X322" s="149"/>
      <c r="Y322" s="20"/>
      <c r="Z322" s="20"/>
      <c r="AA322" s="20"/>
      <c r="AB322" s="20"/>
      <c r="AC322" s="20"/>
      <c r="AD322" s="20"/>
      <c r="AE322" s="20"/>
      <c r="AF322" s="20"/>
      <c r="AG322" s="20"/>
      <c r="AH322" s="20"/>
      <c r="AI322" s="20"/>
      <c r="AJ322" s="20"/>
      <c r="AK322" s="20"/>
      <c r="AL322" s="20"/>
      <c r="AM322" s="20"/>
      <c r="AN322" s="20"/>
      <c r="AO322" s="20"/>
      <c r="AP322" s="20"/>
      <c r="AQ322" s="20"/>
    </row>
    <row r="323" spans="1:43" s="1" customFormat="1">
      <c r="A323" s="220"/>
      <c r="B323" s="141"/>
      <c r="C323" s="26"/>
      <c r="D323" s="26"/>
      <c r="E323" s="26"/>
      <c r="F323" s="26"/>
      <c r="G323" s="26"/>
      <c r="H323" s="26"/>
      <c r="I323" s="26"/>
      <c r="J323" s="26"/>
      <c r="K323" s="26"/>
      <c r="L323" s="26"/>
      <c r="M323" s="26"/>
      <c r="N323" s="26"/>
      <c r="O323" s="26"/>
      <c r="P323" s="26"/>
      <c r="Q323" s="26"/>
      <c r="R323" s="26"/>
      <c r="S323" s="26"/>
      <c r="T323" s="23" t="s">
        <v>22</v>
      </c>
      <c r="U323" s="23" t="s">
        <v>23</v>
      </c>
      <c r="V323" s="23" t="s">
        <v>137</v>
      </c>
      <c r="W323" s="20"/>
      <c r="X323" s="146"/>
      <c r="Y323" s="22" t="str">
        <f t="shared" ref="Y323:AO324" ca="1" si="504">C$8</f>
        <v>BSIMAC</v>
      </c>
      <c r="Z323" s="22" t="str">
        <f t="shared" ca="1" si="504"/>
        <v>CSE</v>
      </c>
      <c r="AA323" s="22" t="str">
        <f t="shared" ca="1" si="504"/>
        <v>DeST</v>
      </c>
      <c r="AB323" s="22" t="str">
        <f t="shared" ca="1" si="504"/>
        <v>EnergyPlus</v>
      </c>
      <c r="AC323" s="22" t="str">
        <f t="shared" ca="1" si="504"/>
        <v>ESP-r</v>
      </c>
      <c r="AD323" s="22" t="str">
        <f t="shared" ca="1" si="504"/>
        <v>TRNSYS</v>
      </c>
      <c r="AE323" s="22" t="str">
        <f t="shared" ca="1" si="504"/>
        <v>TestSpec-Alt</v>
      </c>
      <c r="AF323" s="22">
        <f t="shared" ca="1" si="504"/>
        <v>0</v>
      </c>
      <c r="AG323" s="22">
        <f t="shared" ref="AG323:AG324" ca="1" si="505">K$8</f>
        <v>0</v>
      </c>
      <c r="AH323" s="22">
        <f t="shared" ref="AH323:AH324" ca="1" si="506">L$8</f>
        <v>0</v>
      </c>
      <c r="AI323" s="22">
        <f t="shared" ref="AI323:AI324" ca="1" si="507">M$8</f>
        <v>0</v>
      </c>
      <c r="AJ323" s="22">
        <f t="shared" ref="AJ323:AJ324" ca="1" si="508">N$8</f>
        <v>0</v>
      </c>
      <c r="AK323" s="22">
        <f t="shared" ref="AK323:AK324" ca="1" si="509">O$8</f>
        <v>0</v>
      </c>
      <c r="AL323" s="22">
        <f t="shared" ref="AL323:AL324" ca="1" si="510">P$8</f>
        <v>0</v>
      </c>
      <c r="AM323" s="22">
        <f t="shared" ref="AM323:AM324" ca="1" si="511">Q$8</f>
        <v>0</v>
      </c>
      <c r="AN323" s="22">
        <f t="shared" ref="AN323:AN324" ca="1" si="512">R$8</f>
        <v>0</v>
      </c>
      <c r="AO323" s="22" t="str">
        <f t="shared" ca="1" si="504"/>
        <v>Tested Prg</v>
      </c>
      <c r="AP323" s="20"/>
      <c r="AQ323" s="20"/>
    </row>
    <row r="324" spans="1:43" s="1" customFormat="1">
      <c r="A324" s="220">
        <f>A8</f>
        <v>0</v>
      </c>
      <c r="B324" s="141" t="s">
        <v>87</v>
      </c>
      <c r="C324" s="22" t="str">
        <f t="shared" ref="C324:S324" ca="1" si="513">C8</f>
        <v>BSIMAC</v>
      </c>
      <c r="D324" s="22" t="str">
        <f t="shared" ca="1" si="513"/>
        <v>CSE</v>
      </c>
      <c r="E324" s="22" t="str">
        <f t="shared" ca="1" si="513"/>
        <v>DeST</v>
      </c>
      <c r="F324" s="22" t="str">
        <f t="shared" ca="1" si="513"/>
        <v>EnergyPlus</v>
      </c>
      <c r="G324" s="22" t="str">
        <f t="shared" ca="1" si="513"/>
        <v>ESP-r</v>
      </c>
      <c r="H324" s="22" t="str">
        <f t="shared" ca="1" si="513"/>
        <v>TRNSYS</v>
      </c>
      <c r="I324" s="22" t="str">
        <f t="shared" ca="1" si="513"/>
        <v>TestSpec-Alt</v>
      </c>
      <c r="J324" s="22">
        <f t="shared" ca="1" si="513"/>
        <v>0</v>
      </c>
      <c r="K324" s="22">
        <f t="shared" ca="1" si="513"/>
        <v>0</v>
      </c>
      <c r="L324" s="22">
        <f t="shared" ca="1" si="513"/>
        <v>0</v>
      </c>
      <c r="M324" s="22">
        <f t="shared" ca="1" si="513"/>
        <v>0</v>
      </c>
      <c r="N324" s="22">
        <f t="shared" ca="1" si="513"/>
        <v>0</v>
      </c>
      <c r="O324" s="22">
        <f t="shared" ca="1" si="513"/>
        <v>0</v>
      </c>
      <c r="P324" s="22">
        <f t="shared" ca="1" si="513"/>
        <v>0</v>
      </c>
      <c r="Q324" s="22">
        <f t="shared" ca="1" si="513"/>
        <v>0</v>
      </c>
      <c r="R324" s="22">
        <f t="shared" ca="1" si="513"/>
        <v>0</v>
      </c>
      <c r="S324" s="22" t="str">
        <f t="shared" ca="1" si="513"/>
        <v>Tested Prg</v>
      </c>
      <c r="T324" s="23"/>
      <c r="U324" s="23"/>
      <c r="V324" s="23"/>
      <c r="W324" s="20"/>
      <c r="X324" s="146"/>
      <c r="Y324" s="22" t="str">
        <f t="shared" ca="1" si="504"/>
        <v>BSIMAC</v>
      </c>
      <c r="Z324" s="22" t="str">
        <f t="shared" ca="1" si="504"/>
        <v>CSE</v>
      </c>
      <c r="AA324" s="22" t="str">
        <f t="shared" ca="1" si="504"/>
        <v>DeST</v>
      </c>
      <c r="AB324" s="22" t="str">
        <f t="shared" ca="1" si="504"/>
        <v>EnergyPlus</v>
      </c>
      <c r="AC324" s="22" t="str">
        <f t="shared" ca="1" si="504"/>
        <v>ESP-r</v>
      </c>
      <c r="AD324" s="22" t="str">
        <f t="shared" ca="1" si="504"/>
        <v>TRNSYS</v>
      </c>
      <c r="AE324" s="22" t="str">
        <f t="shared" ca="1" si="504"/>
        <v>TestSpec-Alt</v>
      </c>
      <c r="AF324" s="22">
        <f t="shared" ca="1" si="504"/>
        <v>0</v>
      </c>
      <c r="AG324" s="22">
        <f t="shared" ca="1" si="505"/>
        <v>0</v>
      </c>
      <c r="AH324" s="22">
        <f t="shared" ca="1" si="506"/>
        <v>0</v>
      </c>
      <c r="AI324" s="22">
        <f t="shared" ca="1" si="507"/>
        <v>0</v>
      </c>
      <c r="AJ324" s="22">
        <f t="shared" ca="1" si="508"/>
        <v>0</v>
      </c>
      <c r="AK324" s="22">
        <f t="shared" ca="1" si="509"/>
        <v>0</v>
      </c>
      <c r="AL324" s="22">
        <f t="shared" ca="1" si="510"/>
        <v>0</v>
      </c>
      <c r="AM324" s="22">
        <f t="shared" ca="1" si="511"/>
        <v>0</v>
      </c>
      <c r="AN324" s="22">
        <f t="shared" ca="1" si="512"/>
        <v>0</v>
      </c>
      <c r="AO324" s="22" t="str">
        <f t="shared" ca="1" si="504"/>
        <v>Tested Prg</v>
      </c>
      <c r="AP324" s="20"/>
      <c r="AQ324" s="20"/>
    </row>
    <row r="325" spans="1:43" s="1" customFormat="1" ht="63.75">
      <c r="A325" s="220">
        <v>130</v>
      </c>
      <c r="B325" s="151" t="s">
        <v>136</v>
      </c>
      <c r="C325" s="24">
        <f ca="1">IF(ISNUMBER(OFFSET(INDIRECT("'"&amp;'DATA for charts'!C$5&amp;"'!$h1"),$A325-1,0)),OFFSET(INDIRECT("'"&amp;'DATA for charts'!C$5&amp;"'!$h1"),$A325-1,0),NA())</f>
        <v>63.4</v>
      </c>
      <c r="D325" s="24">
        <f ca="1">IF(ISNUMBER(OFFSET(INDIRECT("'"&amp;'DATA for charts'!D$5&amp;"'!$h1"),$A325-1,0)),OFFSET(INDIRECT("'"&amp;'DATA for charts'!D$5&amp;"'!$h1"),$A325-1,0),NA())</f>
        <v>68.360779999999991</v>
      </c>
      <c r="E325" s="24">
        <f ca="1">IF(ISNUMBER(OFFSET(INDIRECT("'"&amp;'DATA for charts'!E$5&amp;"'!$h1"),$A325-1,0)),OFFSET(INDIRECT("'"&amp;'DATA for charts'!E$5&amp;"'!$h1"),$A325-1,0),NA())</f>
        <v>65</v>
      </c>
      <c r="F325" s="24">
        <f ca="1">IF(ISNUMBER(OFFSET(INDIRECT("'"&amp;'DATA for charts'!F$5&amp;"'!$h1"),$A325-1,0)),OFFSET(INDIRECT("'"&amp;'DATA for charts'!F$5&amp;"'!$h1"),$A325-1,0),NA())</f>
        <v>63.8408396824451</v>
      </c>
      <c r="G325" s="24">
        <f ca="1">IF(ISNUMBER(OFFSET(INDIRECT("'"&amp;'DATA for charts'!G$5&amp;"'!$h1"),$A325-1,0)),OFFSET(INDIRECT("'"&amp;'DATA for charts'!G$5&amp;"'!$h1"),$A325-1,0),NA())</f>
        <v>64.599999999999994</v>
      </c>
      <c r="H325" s="24">
        <f ca="1">IF(ISNUMBER(OFFSET(INDIRECT("'"&amp;'DATA for charts'!H$5&amp;"'!$h1"),$A325-1,0)),OFFSET(INDIRECT("'"&amp;'DATA for charts'!H$5&amp;"'!$h1"),$A325-1,0),NA())</f>
        <v>62.369162105402097</v>
      </c>
      <c r="I325" s="24" t="e">
        <f ca="1">IF(ISNUMBER(OFFSET(INDIRECT("'"&amp;'DATA for charts'!I$5&amp;"'!$h1"),$A325-1,0)),OFFSET(INDIRECT("'"&amp;'DATA for charts'!I$5&amp;"'!$h1"),$A325-1,0),NA())</f>
        <v>#N/A</v>
      </c>
      <c r="J325" s="24" t="e">
        <f ca="1">IF(ISNUMBER(OFFSET(INDIRECT("'"&amp;'DATA for charts'!J$5&amp;"'!$h1"),$A325-1,0)),OFFSET(INDIRECT("'"&amp;'DATA for charts'!J$5&amp;"'!$h1"),$A325-1,0),NA())</f>
        <v>#N/A</v>
      </c>
      <c r="K325" s="24" t="e">
        <f ca="1">IF(ISNUMBER(OFFSET(INDIRECT("'"&amp;'DATA for charts'!K$5&amp;"'!$h1"),$A325-1,0)),OFFSET(INDIRECT("'"&amp;'DATA for charts'!K$5&amp;"'!$h1"),$A325-1,0),NA())</f>
        <v>#N/A</v>
      </c>
      <c r="L325" s="24" t="e">
        <f ca="1">IF(ISNUMBER(OFFSET(INDIRECT("'"&amp;'DATA for charts'!L$5&amp;"'!$h1"),$A325-1,0)),OFFSET(INDIRECT("'"&amp;'DATA for charts'!L$5&amp;"'!$h1"),$A325-1,0),NA())</f>
        <v>#N/A</v>
      </c>
      <c r="M325" s="24" t="e">
        <f ca="1">IF(ISNUMBER(OFFSET(INDIRECT("'"&amp;'DATA for charts'!M$5&amp;"'!$h1"),$A325-1,0)),OFFSET(INDIRECT("'"&amp;'DATA for charts'!M$5&amp;"'!$h1"),$A325-1,0),NA())</f>
        <v>#N/A</v>
      </c>
      <c r="N325" s="24" t="e">
        <f ca="1">IF(ISNUMBER(OFFSET(INDIRECT("'"&amp;'DATA for charts'!N$5&amp;"'!$h1"),$A325-1,0)),OFFSET(INDIRECT("'"&amp;'DATA for charts'!N$5&amp;"'!$h1"),$A325-1,0),NA())</f>
        <v>#N/A</v>
      </c>
      <c r="O325" s="24" t="e">
        <f ca="1">IF(ISNUMBER(OFFSET(INDIRECT("'"&amp;'DATA for charts'!O$5&amp;"'!$h1"),$A325-1,0)),OFFSET(INDIRECT("'"&amp;'DATA for charts'!O$5&amp;"'!$h1"),$A325-1,0),NA())</f>
        <v>#N/A</v>
      </c>
      <c r="P325" s="24" t="e">
        <f ca="1">IF(ISNUMBER(OFFSET(INDIRECT("'"&amp;'DATA for charts'!P$5&amp;"'!$h1"),$A325-1,0)),OFFSET(INDIRECT("'"&amp;'DATA for charts'!P$5&amp;"'!$h1"),$A325-1,0),NA())</f>
        <v>#N/A</v>
      </c>
      <c r="Q325" s="24" t="e">
        <f ca="1">IF(ISNUMBER(OFFSET(INDIRECT("'"&amp;'DATA for charts'!Q$5&amp;"'!$h1"),$A325-1,0)),OFFSET(INDIRECT("'"&amp;'DATA for charts'!Q$5&amp;"'!$h1"),$A325-1,0),NA())</f>
        <v>#N/A</v>
      </c>
      <c r="R325" s="24" t="e">
        <f ca="1">IF(ISNUMBER(OFFSET(INDIRECT("'"&amp;'DATA for charts'!R$5&amp;"'!$h1"),$A325-1,0)),OFFSET(INDIRECT("'"&amp;'DATA for charts'!R$5&amp;"'!$h1"),$A325-1,0),NA())</f>
        <v>#N/A</v>
      </c>
      <c r="S325" s="24" t="e">
        <f ca="1">IF(ISNUMBER(OFFSET(INDIRECT("'"&amp;'DATA for charts'!S$5&amp;"'!$h1"),$A325-1,0)),OFFSET(INDIRECT("'"&amp;'DATA for charts'!S$5&amp;"'!$h1"),$A325-1,0),NA())</f>
        <v>#N/A</v>
      </c>
      <c r="T325" s="22" t="e">
        <f ca="1">MIN(C325:J325)</f>
        <v>#N/A</v>
      </c>
      <c r="U325" s="22" t="e">
        <f ca="1">MAX(C325:J325)</f>
        <v>#N/A</v>
      </c>
      <c r="V325" s="22" t="e">
        <f ca="1">AVERAGE(C325:J325)</f>
        <v>#N/A</v>
      </c>
      <c r="W325" s="20"/>
      <c r="X325" s="148" t="s">
        <v>515</v>
      </c>
      <c r="Y325" s="24">
        <f t="shared" ref="Y325:AH326" ca="1" si="514">IF(AND(ISNUMBER(C236),ISNUMBER(C235)),C236-C235,NA())</f>
        <v>0.61100000000000021</v>
      </c>
      <c r="Z325" s="24">
        <f t="shared" ca="1" si="514"/>
        <v>0.68193100000000006</v>
      </c>
      <c r="AA325" s="24">
        <f t="shared" ca="1" si="514"/>
        <v>0.77800000000000002</v>
      </c>
      <c r="AB325" s="24">
        <f t="shared" ca="1" si="514"/>
        <v>0.74027582619496113</v>
      </c>
      <c r="AC325" s="24">
        <f t="shared" ca="1" si="514"/>
        <v>0.69799999999999995</v>
      </c>
      <c r="AD325" s="24">
        <f t="shared" ca="1" si="514"/>
        <v>0.71723136054144998</v>
      </c>
      <c r="AE325" s="24" t="e">
        <f t="shared" ca="1" si="514"/>
        <v>#N/A</v>
      </c>
      <c r="AF325" s="24" t="e">
        <f t="shared" ca="1" si="514"/>
        <v>#N/A</v>
      </c>
      <c r="AG325" s="24" t="e">
        <f t="shared" ca="1" si="514"/>
        <v>#N/A</v>
      </c>
      <c r="AH325" s="24" t="e">
        <f t="shared" ca="1" si="514"/>
        <v>#N/A</v>
      </c>
      <c r="AI325" s="24" t="e">
        <f t="shared" ref="AI325:AO326" ca="1" si="515">IF(AND(ISNUMBER(M236),ISNUMBER(M235)),M236-M235,NA())</f>
        <v>#N/A</v>
      </c>
      <c r="AJ325" s="24" t="e">
        <f t="shared" ca="1" si="515"/>
        <v>#N/A</v>
      </c>
      <c r="AK325" s="24" t="e">
        <f t="shared" ca="1" si="515"/>
        <v>#N/A</v>
      </c>
      <c r="AL325" s="24" t="e">
        <f t="shared" ca="1" si="515"/>
        <v>#N/A</v>
      </c>
      <c r="AM325" s="24" t="e">
        <f t="shared" ca="1" si="515"/>
        <v>#N/A</v>
      </c>
      <c r="AN325" s="24" t="e">
        <f t="shared" ca="1" si="515"/>
        <v>#N/A</v>
      </c>
      <c r="AO325" s="24" t="e">
        <f t="shared" ca="1" si="515"/>
        <v>#N/A</v>
      </c>
      <c r="AP325" s="24" t="e">
        <f t="shared" ref="AP325:AP331" ca="1" si="516">MIN(Y325:AN325)</f>
        <v>#N/A</v>
      </c>
      <c r="AQ325" s="24" t="e">
        <f t="shared" ref="AQ325:AQ331" ca="1" si="517">MAX(Y325:AN325)</f>
        <v>#N/A</v>
      </c>
    </row>
    <row r="326" spans="1:43" s="1" customFormat="1" ht="51">
      <c r="A326" s="220">
        <f t="shared" ref="A326:A331" si="518">A325+1</f>
        <v>131</v>
      </c>
      <c r="B326" s="151" t="s">
        <v>135</v>
      </c>
      <c r="C326" s="24">
        <f ca="1">IF(ISNUMBER(OFFSET(INDIRECT("'"&amp;'DATA for charts'!C$5&amp;"'!$h1"),$A326-1,0)),OFFSET(INDIRECT("'"&amp;'DATA for charts'!C$5&amp;"'!$h1"),$A326-1,0),NA())</f>
        <v>46</v>
      </c>
      <c r="D326" s="24">
        <f ca="1">IF(ISNUMBER(OFFSET(INDIRECT("'"&amp;'DATA for charts'!D$5&amp;"'!$h1"),$A326-1,0)),OFFSET(INDIRECT("'"&amp;'DATA for charts'!D$5&amp;"'!$h1"),$A326-1,0),NA())</f>
        <v>45.113829999999993</v>
      </c>
      <c r="E326" s="24">
        <f ca="1">IF(ISNUMBER(OFFSET(INDIRECT("'"&amp;'DATA for charts'!E$5&amp;"'!$h1"),$A326-1,0)),OFFSET(INDIRECT("'"&amp;'DATA for charts'!E$5&amp;"'!$h1"),$A326-1,0),NA())</f>
        <v>44.46</v>
      </c>
      <c r="F326" s="24">
        <f ca="1">IF(ISNUMBER(OFFSET(INDIRECT("'"&amp;'DATA for charts'!F$5&amp;"'!$h1"),$A326-1,0)),OFFSET(INDIRECT("'"&amp;'DATA for charts'!F$5&amp;"'!$h1"),$A326-1,0),NA())</f>
        <v>44.292185943744002</v>
      </c>
      <c r="G326" s="24">
        <f ca="1">IF(ISNUMBER(OFFSET(INDIRECT("'"&amp;'DATA for charts'!G$5&amp;"'!$h1"),$A326-1,0)),OFFSET(INDIRECT("'"&amp;'DATA for charts'!G$5&amp;"'!$h1"),$A326-1,0),NA())</f>
        <v>44.3</v>
      </c>
      <c r="H326" s="24">
        <f ca="1">IF(ISNUMBER(OFFSET(INDIRECT("'"&amp;'DATA for charts'!H$5&amp;"'!$h1"),$A326-1,0)),OFFSET(INDIRECT("'"&amp;'DATA for charts'!H$5&amp;"'!$h1"),$A326-1,0),NA())</f>
        <v>43.2522321490571</v>
      </c>
      <c r="I326" s="24" t="e">
        <f ca="1">IF(ISNUMBER(OFFSET(INDIRECT("'"&amp;'DATA for charts'!I$5&amp;"'!$h1"),$A326-1,0)),OFFSET(INDIRECT("'"&amp;'DATA for charts'!I$5&amp;"'!$h1"),$A326-1,0),NA())</f>
        <v>#N/A</v>
      </c>
      <c r="J326" s="24" t="e">
        <f ca="1">IF(ISNUMBER(OFFSET(INDIRECT("'"&amp;'DATA for charts'!J$5&amp;"'!$h1"),$A326-1,0)),OFFSET(INDIRECT("'"&amp;'DATA for charts'!J$5&amp;"'!$h1"),$A326-1,0),NA())</f>
        <v>#N/A</v>
      </c>
      <c r="K326" s="24" t="e">
        <f ca="1">IF(ISNUMBER(OFFSET(INDIRECT("'"&amp;'DATA for charts'!K$5&amp;"'!$h1"),$A326-1,0)),OFFSET(INDIRECT("'"&amp;'DATA for charts'!K$5&amp;"'!$h1"),$A326-1,0),NA())</f>
        <v>#N/A</v>
      </c>
      <c r="L326" s="24" t="e">
        <f ca="1">IF(ISNUMBER(OFFSET(INDIRECT("'"&amp;'DATA for charts'!L$5&amp;"'!$h1"),$A326-1,0)),OFFSET(INDIRECT("'"&amp;'DATA for charts'!L$5&amp;"'!$h1"),$A326-1,0),NA())</f>
        <v>#N/A</v>
      </c>
      <c r="M326" s="24" t="e">
        <f ca="1">IF(ISNUMBER(OFFSET(INDIRECT("'"&amp;'DATA for charts'!M$5&amp;"'!$h1"),$A326-1,0)),OFFSET(INDIRECT("'"&amp;'DATA for charts'!M$5&amp;"'!$h1"),$A326-1,0),NA())</f>
        <v>#N/A</v>
      </c>
      <c r="N326" s="24" t="e">
        <f ca="1">IF(ISNUMBER(OFFSET(INDIRECT("'"&amp;'DATA for charts'!N$5&amp;"'!$h1"),$A326-1,0)),OFFSET(INDIRECT("'"&amp;'DATA for charts'!N$5&amp;"'!$h1"),$A326-1,0),NA())</f>
        <v>#N/A</v>
      </c>
      <c r="O326" s="24" t="e">
        <f ca="1">IF(ISNUMBER(OFFSET(INDIRECT("'"&amp;'DATA for charts'!O$5&amp;"'!$h1"),$A326-1,0)),OFFSET(INDIRECT("'"&amp;'DATA for charts'!O$5&amp;"'!$h1"),$A326-1,0),NA())</f>
        <v>#N/A</v>
      </c>
      <c r="P326" s="24" t="e">
        <f ca="1">IF(ISNUMBER(OFFSET(INDIRECT("'"&amp;'DATA for charts'!P$5&amp;"'!$h1"),$A326-1,0)),OFFSET(INDIRECT("'"&amp;'DATA for charts'!P$5&amp;"'!$h1"),$A326-1,0),NA())</f>
        <v>#N/A</v>
      </c>
      <c r="Q326" s="24" t="e">
        <f ca="1">IF(ISNUMBER(OFFSET(INDIRECT("'"&amp;'DATA for charts'!Q$5&amp;"'!$h1"),$A326-1,0)),OFFSET(INDIRECT("'"&amp;'DATA for charts'!Q$5&amp;"'!$h1"),$A326-1,0),NA())</f>
        <v>#N/A</v>
      </c>
      <c r="R326" s="24" t="e">
        <f ca="1">IF(ISNUMBER(OFFSET(INDIRECT("'"&amp;'DATA for charts'!R$5&amp;"'!$h1"),$A326-1,0)),OFFSET(INDIRECT("'"&amp;'DATA for charts'!R$5&amp;"'!$h1"),$A326-1,0),NA())</f>
        <v>#N/A</v>
      </c>
      <c r="S326" s="24" t="e">
        <f ca="1">IF(ISNUMBER(OFFSET(INDIRECT("'"&amp;'DATA for charts'!S$5&amp;"'!$h1"),$A326-1,0)),OFFSET(INDIRECT("'"&amp;'DATA for charts'!S$5&amp;"'!$h1"),$A326-1,0),NA())</f>
        <v>#N/A</v>
      </c>
      <c r="T326" s="22" t="e">
        <f ca="1">MIN(C326:J326)</f>
        <v>#N/A</v>
      </c>
      <c r="U326" s="22" t="e">
        <f ca="1">MAX(C326:J326)</f>
        <v>#N/A</v>
      </c>
      <c r="V326" s="22" t="e">
        <f ca="1">AVERAGE(C326:J326)</f>
        <v>#N/A</v>
      </c>
      <c r="W326" s="20"/>
      <c r="X326" s="148" t="s">
        <v>516</v>
      </c>
      <c r="Y326" s="24">
        <f t="shared" ca="1" si="514"/>
        <v>0.77899999999999991</v>
      </c>
      <c r="Z326" s="24">
        <f t="shared" ca="1" si="514"/>
        <v>0.60130799999999995</v>
      </c>
      <c r="AA326" s="24">
        <f t="shared" ca="1" si="514"/>
        <v>0.68000000000000016</v>
      </c>
      <c r="AB326" s="24">
        <f t="shared" ca="1" si="514"/>
        <v>0.81203300830003311</v>
      </c>
      <c r="AC326" s="24">
        <f t="shared" ca="1" si="514"/>
        <v>0.68500000000000005</v>
      </c>
      <c r="AD326" s="24">
        <f t="shared" ca="1" si="514"/>
        <v>0.71836179097494002</v>
      </c>
      <c r="AE326" s="24" t="e">
        <f t="shared" ca="1" si="514"/>
        <v>#N/A</v>
      </c>
      <c r="AF326" s="24" t="e">
        <f t="shared" ca="1" si="514"/>
        <v>#N/A</v>
      </c>
      <c r="AG326" s="24" t="e">
        <f t="shared" ca="1" si="514"/>
        <v>#N/A</v>
      </c>
      <c r="AH326" s="24" t="e">
        <f t="shared" ca="1" si="514"/>
        <v>#N/A</v>
      </c>
      <c r="AI326" s="24" t="e">
        <f t="shared" ca="1" si="515"/>
        <v>#N/A</v>
      </c>
      <c r="AJ326" s="24" t="e">
        <f t="shared" ca="1" si="515"/>
        <v>#N/A</v>
      </c>
      <c r="AK326" s="24" t="e">
        <f t="shared" ca="1" si="515"/>
        <v>#N/A</v>
      </c>
      <c r="AL326" s="24" t="e">
        <f t="shared" ca="1" si="515"/>
        <v>#N/A</v>
      </c>
      <c r="AM326" s="24" t="e">
        <f t="shared" ca="1" si="515"/>
        <v>#N/A</v>
      </c>
      <c r="AN326" s="24" t="e">
        <f t="shared" ca="1" si="515"/>
        <v>#N/A</v>
      </c>
      <c r="AO326" s="24" t="e">
        <f t="shared" ca="1" si="515"/>
        <v>#N/A</v>
      </c>
      <c r="AP326" s="24" t="e">
        <f t="shared" ca="1" si="516"/>
        <v>#N/A</v>
      </c>
      <c r="AQ326" s="24" t="e">
        <f t="shared" ca="1" si="517"/>
        <v>#N/A</v>
      </c>
    </row>
    <row r="327" spans="1:43" s="1" customFormat="1" ht="38.25">
      <c r="A327" s="220">
        <f t="shared" si="518"/>
        <v>132</v>
      </c>
      <c r="B327" s="148" t="s">
        <v>407</v>
      </c>
      <c r="C327" s="24">
        <f ca="1">IF(ISNUMBER(OFFSET(INDIRECT("'"&amp;'DATA for charts'!C$5&amp;"'!$h1"),$A327-1,0)),OFFSET(INDIRECT("'"&amp;'DATA for charts'!C$5&amp;"'!$h1"),$A327-1,0),NA())</f>
        <v>62.1</v>
      </c>
      <c r="D327" s="24">
        <f ca="1">IF(ISNUMBER(OFFSET(INDIRECT("'"&amp;'DATA for charts'!D$5&amp;"'!$h1"),$A327-1,0)),OFFSET(INDIRECT("'"&amp;'DATA for charts'!D$5&amp;"'!$h1"),$A327-1,0),NA())</f>
        <v>66.846489999999989</v>
      </c>
      <c r="E327" s="24">
        <f ca="1">IF(ISNUMBER(OFFSET(INDIRECT("'"&amp;'DATA for charts'!E$5&amp;"'!$h1"),$A327-1,0)),OFFSET(INDIRECT("'"&amp;'DATA for charts'!E$5&amp;"'!$h1"),$A327-1,0),NA())</f>
        <v>62.59</v>
      </c>
      <c r="F327" s="24">
        <f ca="1">IF(ISNUMBER(OFFSET(INDIRECT("'"&amp;'DATA for charts'!F$5&amp;"'!$h1"),$A327-1,0)),OFFSET(INDIRECT("'"&amp;'DATA for charts'!F$5&amp;"'!$h1"),$A327-1,0),NA())</f>
        <v>62.468972650121998</v>
      </c>
      <c r="G327" s="24">
        <f ca="1">IF(ISNUMBER(OFFSET(INDIRECT("'"&amp;'DATA for charts'!G$5&amp;"'!$h1"),$A327-1,0)),OFFSET(INDIRECT("'"&amp;'DATA for charts'!G$5&amp;"'!$h1"),$A327-1,0),NA())</f>
        <v>63.3</v>
      </c>
      <c r="H327" s="24">
        <f ca="1">IF(ISNUMBER(OFFSET(INDIRECT("'"&amp;'DATA for charts'!H$5&amp;"'!$h1"),$A327-1,0)),OFFSET(INDIRECT("'"&amp;'DATA for charts'!H$5&amp;"'!$h1"),$A327-1,0),NA())</f>
        <v>61.133168462951097</v>
      </c>
      <c r="I327" s="24" t="e">
        <f ca="1">IF(ISNUMBER(OFFSET(INDIRECT("'"&amp;'DATA for charts'!I$5&amp;"'!$h1"),$A327-1,0)),OFFSET(INDIRECT("'"&amp;'DATA for charts'!I$5&amp;"'!$h1"),$A327-1,0),NA())</f>
        <v>#N/A</v>
      </c>
      <c r="J327" s="24" t="e">
        <f ca="1">IF(ISNUMBER(OFFSET(INDIRECT("'"&amp;'DATA for charts'!J$5&amp;"'!$h1"),$A327-1,0)),OFFSET(INDIRECT("'"&amp;'DATA for charts'!J$5&amp;"'!$h1"),$A327-1,0),NA())</f>
        <v>#N/A</v>
      </c>
      <c r="K327" s="24" t="e">
        <f ca="1">IF(ISNUMBER(OFFSET(INDIRECT("'"&amp;'DATA for charts'!K$5&amp;"'!$h1"),$A327-1,0)),OFFSET(INDIRECT("'"&amp;'DATA for charts'!K$5&amp;"'!$h1"),$A327-1,0),NA())</f>
        <v>#N/A</v>
      </c>
      <c r="L327" s="24" t="e">
        <f ca="1">IF(ISNUMBER(OFFSET(INDIRECT("'"&amp;'DATA for charts'!L$5&amp;"'!$h1"),$A327-1,0)),OFFSET(INDIRECT("'"&amp;'DATA for charts'!L$5&amp;"'!$h1"),$A327-1,0),NA())</f>
        <v>#N/A</v>
      </c>
      <c r="M327" s="24" t="e">
        <f ca="1">IF(ISNUMBER(OFFSET(INDIRECT("'"&amp;'DATA for charts'!M$5&amp;"'!$h1"),$A327-1,0)),OFFSET(INDIRECT("'"&amp;'DATA for charts'!M$5&amp;"'!$h1"),$A327-1,0),NA())</f>
        <v>#N/A</v>
      </c>
      <c r="N327" s="24" t="e">
        <f ca="1">IF(ISNUMBER(OFFSET(INDIRECT("'"&amp;'DATA for charts'!N$5&amp;"'!$h1"),$A327-1,0)),OFFSET(INDIRECT("'"&amp;'DATA for charts'!N$5&amp;"'!$h1"),$A327-1,0),NA())</f>
        <v>#N/A</v>
      </c>
      <c r="O327" s="24" t="e">
        <f ca="1">IF(ISNUMBER(OFFSET(INDIRECT("'"&amp;'DATA for charts'!O$5&amp;"'!$h1"),$A327-1,0)),OFFSET(INDIRECT("'"&amp;'DATA for charts'!O$5&amp;"'!$h1"),$A327-1,0),NA())</f>
        <v>#N/A</v>
      </c>
      <c r="P327" s="24" t="e">
        <f ca="1">IF(ISNUMBER(OFFSET(INDIRECT("'"&amp;'DATA for charts'!P$5&amp;"'!$h1"),$A327-1,0)),OFFSET(INDIRECT("'"&amp;'DATA for charts'!P$5&amp;"'!$h1"),$A327-1,0),NA())</f>
        <v>#N/A</v>
      </c>
      <c r="Q327" s="24" t="e">
        <f ca="1">IF(ISNUMBER(OFFSET(INDIRECT("'"&amp;'DATA for charts'!Q$5&amp;"'!$h1"),$A327-1,0)),OFFSET(INDIRECT("'"&amp;'DATA for charts'!Q$5&amp;"'!$h1"),$A327-1,0),NA())</f>
        <v>#N/A</v>
      </c>
      <c r="R327" s="24" t="e">
        <f ca="1">IF(ISNUMBER(OFFSET(INDIRECT("'"&amp;'DATA for charts'!R$5&amp;"'!$h1"),$A327-1,0)),OFFSET(INDIRECT("'"&amp;'DATA for charts'!R$5&amp;"'!$h1"),$A327-1,0),NA())</f>
        <v>#N/A</v>
      </c>
      <c r="S327" s="24" t="e">
        <f ca="1">IF(ISNUMBER(OFFSET(INDIRECT("'"&amp;'DATA for charts'!S$5&amp;"'!$h1"),$A327-1,0)),OFFSET(INDIRECT("'"&amp;'DATA for charts'!S$5&amp;"'!$h1"),$A327-1,0),NA())</f>
        <v>#N/A</v>
      </c>
      <c r="T327" s="22" t="e">
        <f ca="1">MIN(C327:J327)</f>
        <v>#N/A</v>
      </c>
      <c r="U327" s="22" t="e">
        <f ca="1">MAX(C327:J327)</f>
        <v>#N/A</v>
      </c>
      <c r="V327" s="22" t="e">
        <f ca="1">AVERAGE(C327:J327)</f>
        <v>#N/A</v>
      </c>
      <c r="W327" s="20"/>
      <c r="X327" s="149" t="s">
        <v>69</v>
      </c>
      <c r="Y327" s="24">
        <f t="shared" ref="Y327:AO327" ca="1" si="519">IF(AND(ISNUMBER(C223),ISNUMBER(C221)),C223-C221,NA())</f>
        <v>0.24900000000000011</v>
      </c>
      <c r="Z327" s="24">
        <f t="shared" ca="1" si="519"/>
        <v>0.19396100000000027</v>
      </c>
      <c r="AA327" s="24">
        <f t="shared" ca="1" si="519"/>
        <v>0.21200000000000019</v>
      </c>
      <c r="AB327" s="24">
        <f t="shared" ca="1" si="519"/>
        <v>0.13648623932671367</v>
      </c>
      <c r="AC327" s="24">
        <f t="shared" ca="1" si="519"/>
        <v>0.11500000000000021</v>
      </c>
      <c r="AD327" s="24">
        <f t="shared" ca="1" si="519"/>
        <v>0.13664827134874002</v>
      </c>
      <c r="AE327" s="24" t="e">
        <f t="shared" ca="1" si="519"/>
        <v>#N/A</v>
      </c>
      <c r="AF327" s="24" t="e">
        <f t="shared" ca="1" si="519"/>
        <v>#N/A</v>
      </c>
      <c r="AG327" s="24" t="e">
        <f t="shared" ca="1" si="519"/>
        <v>#N/A</v>
      </c>
      <c r="AH327" s="24" t="e">
        <f t="shared" ca="1" si="519"/>
        <v>#N/A</v>
      </c>
      <c r="AI327" s="24" t="e">
        <f t="shared" ca="1" si="519"/>
        <v>#N/A</v>
      </c>
      <c r="AJ327" s="24" t="e">
        <f t="shared" ca="1" si="519"/>
        <v>#N/A</v>
      </c>
      <c r="AK327" s="24" t="e">
        <f t="shared" ca="1" si="519"/>
        <v>#N/A</v>
      </c>
      <c r="AL327" s="24" t="e">
        <f t="shared" ca="1" si="519"/>
        <v>#N/A</v>
      </c>
      <c r="AM327" s="24" t="e">
        <f t="shared" ca="1" si="519"/>
        <v>#N/A</v>
      </c>
      <c r="AN327" s="24" t="e">
        <f t="shared" ca="1" si="519"/>
        <v>#N/A</v>
      </c>
      <c r="AO327" s="24" t="e">
        <f t="shared" ca="1" si="519"/>
        <v>#N/A</v>
      </c>
      <c r="AP327" s="24" t="e">
        <f t="shared" ca="1" si="516"/>
        <v>#N/A</v>
      </c>
      <c r="AQ327" s="24" t="e">
        <f t="shared" ca="1" si="517"/>
        <v>#N/A</v>
      </c>
    </row>
    <row r="328" spans="1:43" s="1" customFormat="1" ht="51">
      <c r="A328" s="220">
        <f t="shared" si="518"/>
        <v>133</v>
      </c>
      <c r="B328" s="148" t="s">
        <v>408</v>
      </c>
      <c r="C328" s="24">
        <f ca="1">IF(ISNUMBER(OFFSET(INDIRECT("'"&amp;'DATA for charts'!C$5&amp;"'!$h1"),$A328-1,0)),OFFSET(INDIRECT("'"&amp;'DATA for charts'!C$5&amp;"'!$h1"),$A328-1,0),NA())</f>
        <v>37.1</v>
      </c>
      <c r="D328" s="24">
        <f ca="1">IF(ISNUMBER(OFFSET(INDIRECT("'"&amp;'DATA for charts'!D$5&amp;"'!$h1"),$A328-1,0)),OFFSET(INDIRECT("'"&amp;'DATA for charts'!D$5&amp;"'!$h1"),$A328-1,0),NA())</f>
        <v>36.776539999999997</v>
      </c>
      <c r="E328" s="24">
        <f ca="1">IF(ISNUMBER(OFFSET(INDIRECT("'"&amp;'DATA for charts'!E$5&amp;"'!$h1"),$A328-1,0)),OFFSET(INDIRECT("'"&amp;'DATA for charts'!E$5&amp;"'!$h1"),$A328-1,0),NA())</f>
        <v>36.369999999999997</v>
      </c>
      <c r="F328" s="24">
        <f ca="1">IF(ISNUMBER(OFFSET(INDIRECT("'"&amp;'DATA for charts'!F$5&amp;"'!$h1"),$A328-1,0)),OFFSET(INDIRECT("'"&amp;'DATA for charts'!F$5&amp;"'!$h1"),$A328-1,0),NA())</f>
        <v>36.680459020297903</v>
      </c>
      <c r="G328" s="24">
        <f ca="1">IF(ISNUMBER(OFFSET(INDIRECT("'"&amp;'DATA for charts'!G$5&amp;"'!$h1"),$A328-1,0)),OFFSET(INDIRECT("'"&amp;'DATA for charts'!G$5&amp;"'!$h1"),$A328-1,0),NA())</f>
        <v>36.4</v>
      </c>
      <c r="H328" s="24">
        <f ca="1">IF(ISNUMBER(OFFSET(INDIRECT("'"&amp;'DATA for charts'!H$5&amp;"'!$h1"),$A328-1,0)),OFFSET(INDIRECT("'"&amp;'DATA for charts'!H$5&amp;"'!$h1"),$A328-1,0),NA())</f>
        <v>36.126665293915899</v>
      </c>
      <c r="I328" s="24" t="e">
        <f ca="1">IF(ISNUMBER(OFFSET(INDIRECT("'"&amp;'DATA for charts'!I$5&amp;"'!$h1"),$A328-1,0)),OFFSET(INDIRECT("'"&amp;'DATA for charts'!I$5&amp;"'!$h1"),$A328-1,0),NA())</f>
        <v>#N/A</v>
      </c>
      <c r="J328" s="24" t="e">
        <f ca="1">IF(ISNUMBER(OFFSET(INDIRECT("'"&amp;'DATA for charts'!J$5&amp;"'!$h1"),$A328-1,0)),OFFSET(INDIRECT("'"&amp;'DATA for charts'!J$5&amp;"'!$h1"),$A328-1,0),NA())</f>
        <v>#N/A</v>
      </c>
      <c r="K328" s="24" t="e">
        <f ca="1">IF(ISNUMBER(OFFSET(INDIRECT("'"&amp;'DATA for charts'!K$5&amp;"'!$h1"),$A328-1,0)),OFFSET(INDIRECT("'"&amp;'DATA for charts'!K$5&amp;"'!$h1"),$A328-1,0),NA())</f>
        <v>#N/A</v>
      </c>
      <c r="L328" s="24" t="e">
        <f ca="1">IF(ISNUMBER(OFFSET(INDIRECT("'"&amp;'DATA for charts'!L$5&amp;"'!$h1"),$A328-1,0)),OFFSET(INDIRECT("'"&amp;'DATA for charts'!L$5&amp;"'!$h1"),$A328-1,0),NA())</f>
        <v>#N/A</v>
      </c>
      <c r="M328" s="24" t="e">
        <f ca="1">IF(ISNUMBER(OFFSET(INDIRECT("'"&amp;'DATA for charts'!M$5&amp;"'!$h1"),$A328-1,0)),OFFSET(INDIRECT("'"&amp;'DATA for charts'!M$5&amp;"'!$h1"),$A328-1,0),NA())</f>
        <v>#N/A</v>
      </c>
      <c r="N328" s="24" t="e">
        <f ca="1">IF(ISNUMBER(OFFSET(INDIRECT("'"&amp;'DATA for charts'!N$5&amp;"'!$h1"),$A328-1,0)),OFFSET(INDIRECT("'"&amp;'DATA for charts'!N$5&amp;"'!$h1"),$A328-1,0),NA())</f>
        <v>#N/A</v>
      </c>
      <c r="O328" s="24" t="e">
        <f ca="1">IF(ISNUMBER(OFFSET(INDIRECT("'"&amp;'DATA for charts'!O$5&amp;"'!$h1"),$A328-1,0)),OFFSET(INDIRECT("'"&amp;'DATA for charts'!O$5&amp;"'!$h1"),$A328-1,0),NA())</f>
        <v>#N/A</v>
      </c>
      <c r="P328" s="24" t="e">
        <f ca="1">IF(ISNUMBER(OFFSET(INDIRECT("'"&amp;'DATA for charts'!P$5&amp;"'!$h1"),$A328-1,0)),OFFSET(INDIRECT("'"&amp;'DATA for charts'!P$5&amp;"'!$h1"),$A328-1,0),NA())</f>
        <v>#N/A</v>
      </c>
      <c r="Q328" s="24" t="e">
        <f ca="1">IF(ISNUMBER(OFFSET(INDIRECT("'"&amp;'DATA for charts'!Q$5&amp;"'!$h1"),$A328-1,0)),OFFSET(INDIRECT("'"&amp;'DATA for charts'!Q$5&amp;"'!$h1"),$A328-1,0),NA())</f>
        <v>#N/A</v>
      </c>
      <c r="R328" s="24" t="e">
        <f ca="1">IF(ISNUMBER(OFFSET(INDIRECT("'"&amp;'DATA for charts'!R$5&amp;"'!$h1"),$A328-1,0)),OFFSET(INDIRECT("'"&amp;'DATA for charts'!R$5&amp;"'!$h1"),$A328-1,0),NA())</f>
        <v>#N/A</v>
      </c>
      <c r="S328" s="24" t="e">
        <f ca="1">IF(ISNUMBER(OFFSET(INDIRECT("'"&amp;'DATA for charts'!S$5&amp;"'!$h1"),$A328-1,0)),OFFSET(INDIRECT("'"&amp;'DATA for charts'!S$5&amp;"'!$h1"),$A328-1,0),NA())</f>
        <v>#N/A</v>
      </c>
      <c r="T328" s="22" t="e">
        <f ca="1">MIN(C328:J328)</f>
        <v>#N/A</v>
      </c>
      <c r="U328" s="22" t="e">
        <f ca="1">MAX(C328:J328)</f>
        <v>#N/A</v>
      </c>
      <c r="V328" s="22" t="e">
        <f ca="1">AVERAGE(C328:J328)</f>
        <v>#N/A</v>
      </c>
      <c r="W328" s="20"/>
      <c r="X328" s="148" t="s">
        <v>517</v>
      </c>
      <c r="Y328" s="24">
        <f t="shared" ref="Y328:AO328" ca="1" si="520">IF(AND(ISNUMBER(C235),ISNUMBER(C237)),C238-C237,NA())</f>
        <v>-0.20000000000000018</v>
      </c>
      <c r="Z328" s="24">
        <f t="shared" ca="1" si="520"/>
        <v>-0.1844490000000012</v>
      </c>
      <c r="AA328" s="24">
        <f t="shared" ca="1" si="520"/>
        <v>-0.17799999999999994</v>
      </c>
      <c r="AB328" s="24">
        <f t="shared" ca="1" si="520"/>
        <v>-0.18491606166649976</v>
      </c>
      <c r="AC328" s="24">
        <f t="shared" ca="1" si="520"/>
        <v>-0.18299999999999983</v>
      </c>
      <c r="AD328" s="24">
        <f t="shared" ca="1" si="520"/>
        <v>-0.18548084682888977</v>
      </c>
      <c r="AE328" s="24" t="e">
        <f t="shared" ca="1" si="520"/>
        <v>#N/A</v>
      </c>
      <c r="AF328" s="24" t="e">
        <f t="shared" ca="1" si="520"/>
        <v>#N/A</v>
      </c>
      <c r="AG328" s="24" t="e">
        <f t="shared" ca="1" si="520"/>
        <v>#N/A</v>
      </c>
      <c r="AH328" s="24" t="e">
        <f t="shared" ca="1" si="520"/>
        <v>#N/A</v>
      </c>
      <c r="AI328" s="24" t="e">
        <f t="shared" ca="1" si="520"/>
        <v>#N/A</v>
      </c>
      <c r="AJ328" s="24" t="e">
        <f t="shared" ca="1" si="520"/>
        <v>#N/A</v>
      </c>
      <c r="AK328" s="24" t="e">
        <f t="shared" ca="1" si="520"/>
        <v>#N/A</v>
      </c>
      <c r="AL328" s="24" t="e">
        <f t="shared" ca="1" si="520"/>
        <v>#N/A</v>
      </c>
      <c r="AM328" s="24" t="e">
        <f t="shared" ca="1" si="520"/>
        <v>#N/A</v>
      </c>
      <c r="AN328" s="24" t="e">
        <f t="shared" ca="1" si="520"/>
        <v>#N/A</v>
      </c>
      <c r="AO328" s="24" t="e">
        <f t="shared" ca="1" si="520"/>
        <v>#N/A</v>
      </c>
      <c r="AP328" s="24" t="e">
        <f t="shared" ca="1" si="516"/>
        <v>#N/A</v>
      </c>
      <c r="AQ328" s="24" t="e">
        <f t="shared" ca="1" si="517"/>
        <v>#N/A</v>
      </c>
    </row>
    <row r="329" spans="1:43" s="1" customFormat="1" ht="63.75">
      <c r="A329" s="220">
        <f t="shared" si="518"/>
        <v>134</v>
      </c>
      <c r="B329" s="148" t="s">
        <v>750</v>
      </c>
      <c r="C329" s="24">
        <f ca="1">IF(ISNUMBER(OFFSET(INDIRECT("'"&amp;'DATA for charts'!C$5&amp;"'!$h1"),$A329-1,0)),OFFSET(INDIRECT("'"&amp;'DATA for charts'!C$5&amp;"'!$h1"),$A329-1,0),NA())</f>
        <v>72.5</v>
      </c>
      <c r="D329" s="24">
        <f ca="1">IF(ISNUMBER(OFFSET(INDIRECT("'"&amp;'DATA for charts'!D$5&amp;"'!$h1"),$A329-1,0)),OFFSET(INDIRECT("'"&amp;'DATA for charts'!D$5&amp;"'!$h1"),$A329-1,0),NA())</f>
        <v>78.514340000000004</v>
      </c>
      <c r="E329" s="24">
        <f ca="1">IF(ISNUMBER(OFFSET(INDIRECT("'"&amp;'DATA for charts'!E$5&amp;"'!$h1"),$A329-1,0)),OFFSET(INDIRECT("'"&amp;'DATA for charts'!E$5&amp;"'!$h1"),$A329-1,0),NA())</f>
        <v>74.97</v>
      </c>
      <c r="F329" s="24">
        <f ca="1">IF(ISNUMBER(OFFSET(INDIRECT("'"&amp;'DATA for charts'!F$5&amp;"'!$h1"),$A329-1,0)),OFFSET(INDIRECT("'"&amp;'DATA for charts'!F$5&amp;"'!$h1"),$A329-1,0),NA())</f>
        <v>70.144663705595306</v>
      </c>
      <c r="G329" s="24">
        <f ca="1">IF(ISNUMBER(OFFSET(INDIRECT("'"&amp;'DATA for charts'!G$5&amp;"'!$h1"),$A329-1,0)),OFFSET(INDIRECT("'"&amp;'DATA for charts'!G$5&amp;"'!$h1"),$A329-1,0),NA())</f>
        <v>72.2</v>
      </c>
      <c r="H329" s="24">
        <f ca="1">IF(ISNUMBER(OFFSET(INDIRECT("'"&amp;'DATA for charts'!H$5&amp;"'!$h1"),$A329-1,0)),OFFSET(INDIRECT("'"&amp;'DATA for charts'!H$5&amp;"'!$h1"),$A329-1,0),NA())</f>
        <v>69.774155805433296</v>
      </c>
      <c r="I329" s="24" t="e">
        <f ca="1">IF(ISNUMBER(OFFSET(INDIRECT("'"&amp;'DATA for charts'!I$5&amp;"'!$h1"),$A329-1,0)),OFFSET(INDIRECT("'"&amp;'DATA for charts'!I$5&amp;"'!$h1"),$A329-1,0),NA())</f>
        <v>#N/A</v>
      </c>
      <c r="J329" s="24" t="e">
        <f ca="1">IF(ISNUMBER(OFFSET(INDIRECT("'"&amp;'DATA for charts'!J$5&amp;"'!$h1"),$A329-1,0)),OFFSET(INDIRECT("'"&amp;'DATA for charts'!J$5&amp;"'!$h1"),$A329-1,0),NA())</f>
        <v>#N/A</v>
      </c>
      <c r="K329" s="24" t="e">
        <f ca="1">IF(ISNUMBER(OFFSET(INDIRECT("'"&amp;'DATA for charts'!K$5&amp;"'!$h1"),$A329-1,0)),OFFSET(INDIRECT("'"&amp;'DATA for charts'!K$5&amp;"'!$h1"),$A329-1,0),NA())</f>
        <v>#N/A</v>
      </c>
      <c r="L329" s="24" t="e">
        <f ca="1">IF(ISNUMBER(OFFSET(INDIRECT("'"&amp;'DATA for charts'!L$5&amp;"'!$h1"),$A329-1,0)),OFFSET(INDIRECT("'"&amp;'DATA for charts'!L$5&amp;"'!$h1"),$A329-1,0),NA())</f>
        <v>#N/A</v>
      </c>
      <c r="M329" s="24" t="e">
        <f ca="1">IF(ISNUMBER(OFFSET(INDIRECT("'"&amp;'DATA for charts'!M$5&amp;"'!$h1"),$A329-1,0)),OFFSET(INDIRECT("'"&amp;'DATA for charts'!M$5&amp;"'!$h1"),$A329-1,0),NA())</f>
        <v>#N/A</v>
      </c>
      <c r="N329" s="24" t="e">
        <f ca="1">IF(ISNUMBER(OFFSET(INDIRECT("'"&amp;'DATA for charts'!N$5&amp;"'!$h1"),$A329-1,0)),OFFSET(INDIRECT("'"&amp;'DATA for charts'!N$5&amp;"'!$h1"),$A329-1,0),NA())</f>
        <v>#N/A</v>
      </c>
      <c r="O329" s="24" t="e">
        <f ca="1">IF(ISNUMBER(OFFSET(INDIRECT("'"&amp;'DATA for charts'!O$5&amp;"'!$h1"),$A329-1,0)),OFFSET(INDIRECT("'"&amp;'DATA for charts'!O$5&amp;"'!$h1"),$A329-1,0),NA())</f>
        <v>#N/A</v>
      </c>
      <c r="P329" s="24" t="e">
        <f ca="1">IF(ISNUMBER(OFFSET(INDIRECT("'"&amp;'DATA for charts'!P$5&amp;"'!$h1"),$A329-1,0)),OFFSET(INDIRECT("'"&amp;'DATA for charts'!P$5&amp;"'!$h1"),$A329-1,0),NA())</f>
        <v>#N/A</v>
      </c>
      <c r="Q329" s="24" t="e">
        <f ca="1">IF(ISNUMBER(OFFSET(INDIRECT("'"&amp;'DATA for charts'!Q$5&amp;"'!$h1"),$A329-1,0)),OFFSET(INDIRECT("'"&amp;'DATA for charts'!Q$5&amp;"'!$h1"),$A329-1,0),NA())</f>
        <v>#N/A</v>
      </c>
      <c r="R329" s="24" t="e">
        <f ca="1">IF(ISNUMBER(OFFSET(INDIRECT("'"&amp;'DATA for charts'!R$5&amp;"'!$h1"),$A329-1,0)),OFFSET(INDIRECT("'"&amp;'DATA for charts'!R$5&amp;"'!$h1"),$A329-1,0),NA())</f>
        <v>#N/A</v>
      </c>
      <c r="S329" s="24" t="e">
        <f ca="1">IF(ISNUMBER(OFFSET(INDIRECT("'"&amp;'DATA for charts'!S$5&amp;"'!$h1"),$A329-1,0)),OFFSET(INDIRECT("'"&amp;'DATA for charts'!S$5&amp;"'!$h1"),$A329-1,0),NA())</f>
        <v>#N/A</v>
      </c>
      <c r="T329" s="22" t="e">
        <f t="shared" ref="T329:T330" ca="1" si="521">MIN(C329:J329)</f>
        <v>#N/A</v>
      </c>
      <c r="U329" s="22" t="e">
        <f t="shared" ref="U329:U330" ca="1" si="522">MAX(C329:J329)</f>
        <v>#N/A</v>
      </c>
      <c r="V329" s="22" t="e">
        <f t="shared" ref="V329:V330" ca="1" si="523">AVERAGE(C329:J329)</f>
        <v>#N/A</v>
      </c>
      <c r="W329" s="20"/>
      <c r="X329" s="148" t="s">
        <v>518</v>
      </c>
      <c r="Y329" s="24">
        <f t="shared" ref="Y329:AO329" ca="1" si="524">IF(AND(ISNUMBER(C239),ISNUMBER(C238)),C239-C238,NA())</f>
        <v>0.16199999999999992</v>
      </c>
      <c r="Z329" s="24">
        <f t="shared" ca="1" si="524"/>
        <v>-2.3539999999999672E-3</v>
      </c>
      <c r="AA329" s="24">
        <f t="shared" ca="1" si="524"/>
        <v>-5.0000000000003375E-3</v>
      </c>
      <c r="AB329" s="24">
        <f t="shared" ca="1" si="524"/>
        <v>-2.8690133066944234E-3</v>
      </c>
      <c r="AC329" s="24">
        <f t="shared" ca="1" si="524"/>
        <v>-4.9999999999998934E-3</v>
      </c>
      <c r="AD329" s="24">
        <f t="shared" ca="1" si="524"/>
        <v>-2.6382954915300516E-3</v>
      </c>
      <c r="AE329" s="24" t="e">
        <f t="shared" ca="1" si="524"/>
        <v>#N/A</v>
      </c>
      <c r="AF329" s="24" t="e">
        <f t="shared" ca="1" si="524"/>
        <v>#N/A</v>
      </c>
      <c r="AG329" s="24" t="e">
        <f t="shared" ca="1" si="524"/>
        <v>#N/A</v>
      </c>
      <c r="AH329" s="24" t="e">
        <f t="shared" ca="1" si="524"/>
        <v>#N/A</v>
      </c>
      <c r="AI329" s="24" t="e">
        <f t="shared" ca="1" si="524"/>
        <v>#N/A</v>
      </c>
      <c r="AJ329" s="24" t="e">
        <f t="shared" ca="1" si="524"/>
        <v>#N/A</v>
      </c>
      <c r="AK329" s="24" t="e">
        <f t="shared" ca="1" si="524"/>
        <v>#N/A</v>
      </c>
      <c r="AL329" s="24" t="e">
        <f t="shared" ca="1" si="524"/>
        <v>#N/A</v>
      </c>
      <c r="AM329" s="24" t="e">
        <f t="shared" ca="1" si="524"/>
        <v>#N/A</v>
      </c>
      <c r="AN329" s="24" t="e">
        <f t="shared" ca="1" si="524"/>
        <v>#N/A</v>
      </c>
      <c r="AO329" s="24" t="e">
        <f t="shared" ca="1" si="524"/>
        <v>#N/A</v>
      </c>
      <c r="AP329" s="24" t="e">
        <f t="shared" ca="1" si="516"/>
        <v>#N/A</v>
      </c>
      <c r="AQ329" s="24" t="e">
        <f t="shared" ca="1" si="517"/>
        <v>#N/A</v>
      </c>
    </row>
    <row r="330" spans="1:43" s="1" customFormat="1" ht="51">
      <c r="A330" s="220">
        <f t="shared" si="518"/>
        <v>135</v>
      </c>
      <c r="B330" s="148" t="s">
        <v>751</v>
      </c>
      <c r="C330" s="24">
        <f ca="1">IF(ISNUMBER(OFFSET(INDIRECT("'"&amp;'DATA for charts'!C$5&amp;"'!$h1"),$A330-1,0)),OFFSET(INDIRECT("'"&amp;'DATA for charts'!C$5&amp;"'!$h1"),$A330-1,0),NA())</f>
        <v>49.7</v>
      </c>
      <c r="D330" s="24">
        <f ca="1">IF(ISNUMBER(OFFSET(INDIRECT("'"&amp;'DATA for charts'!D$5&amp;"'!$h1"),$A330-1,0)),OFFSET(INDIRECT("'"&amp;'DATA for charts'!D$5&amp;"'!$h1"),$A330-1,0),NA())</f>
        <v>52.246360000000003</v>
      </c>
      <c r="E330" s="24">
        <f ca="1">IF(ISNUMBER(OFFSET(INDIRECT("'"&amp;'DATA for charts'!E$5&amp;"'!$h1"),$A330-1,0)),OFFSET(INDIRECT("'"&amp;'DATA for charts'!E$5&amp;"'!$h1"),$A330-1,0),NA())</f>
        <v>52.81</v>
      </c>
      <c r="F330" s="24">
        <f ca="1">IF(ISNUMBER(OFFSET(INDIRECT("'"&amp;'DATA for charts'!F$5&amp;"'!$h1"),$A330-1,0)),OFFSET(INDIRECT("'"&amp;'DATA for charts'!F$5&amp;"'!$h1"),$A330-1,0),NA())</f>
        <v>49.622061671536201</v>
      </c>
      <c r="G330" s="24">
        <f ca="1">IF(ISNUMBER(OFFSET(INDIRECT("'"&amp;'DATA for charts'!G$5&amp;"'!$h1"),$A330-1,0)),OFFSET(INDIRECT("'"&amp;'DATA for charts'!G$5&amp;"'!$h1"),$A330-1,0),NA())</f>
        <v>50.2</v>
      </c>
      <c r="H330" s="24">
        <f ca="1">IF(ISNUMBER(OFFSET(INDIRECT("'"&amp;'DATA for charts'!H$5&amp;"'!$h1"),$A330-1,0)),OFFSET(INDIRECT("'"&amp;'DATA for charts'!H$5&amp;"'!$h1"),$A330-1,0),NA())</f>
        <v>48.540639276071502</v>
      </c>
      <c r="I330" s="24" t="e">
        <f ca="1">IF(ISNUMBER(OFFSET(INDIRECT("'"&amp;'DATA for charts'!I$5&amp;"'!$h1"),$A330-1,0)),OFFSET(INDIRECT("'"&amp;'DATA for charts'!I$5&amp;"'!$h1"),$A330-1,0),NA())</f>
        <v>#N/A</v>
      </c>
      <c r="J330" s="24" t="e">
        <f ca="1">IF(ISNUMBER(OFFSET(INDIRECT("'"&amp;'DATA for charts'!J$5&amp;"'!$h1"),$A330-1,0)),OFFSET(INDIRECT("'"&amp;'DATA for charts'!J$5&amp;"'!$h1"),$A330-1,0),NA())</f>
        <v>#N/A</v>
      </c>
      <c r="K330" s="24" t="e">
        <f ca="1">IF(ISNUMBER(OFFSET(INDIRECT("'"&amp;'DATA for charts'!K$5&amp;"'!$h1"),$A330-1,0)),OFFSET(INDIRECT("'"&amp;'DATA for charts'!K$5&amp;"'!$h1"),$A330-1,0),NA())</f>
        <v>#N/A</v>
      </c>
      <c r="L330" s="24" t="e">
        <f ca="1">IF(ISNUMBER(OFFSET(INDIRECT("'"&amp;'DATA for charts'!L$5&amp;"'!$h1"),$A330-1,0)),OFFSET(INDIRECT("'"&amp;'DATA for charts'!L$5&amp;"'!$h1"),$A330-1,0),NA())</f>
        <v>#N/A</v>
      </c>
      <c r="M330" s="24" t="e">
        <f ca="1">IF(ISNUMBER(OFFSET(INDIRECT("'"&amp;'DATA for charts'!M$5&amp;"'!$h1"),$A330-1,0)),OFFSET(INDIRECT("'"&amp;'DATA for charts'!M$5&amp;"'!$h1"),$A330-1,0),NA())</f>
        <v>#N/A</v>
      </c>
      <c r="N330" s="24" t="e">
        <f ca="1">IF(ISNUMBER(OFFSET(INDIRECT("'"&amp;'DATA for charts'!N$5&amp;"'!$h1"),$A330-1,0)),OFFSET(INDIRECT("'"&amp;'DATA for charts'!N$5&amp;"'!$h1"),$A330-1,0),NA())</f>
        <v>#N/A</v>
      </c>
      <c r="O330" s="24" t="e">
        <f ca="1">IF(ISNUMBER(OFFSET(INDIRECT("'"&amp;'DATA for charts'!O$5&amp;"'!$h1"),$A330-1,0)),OFFSET(INDIRECT("'"&amp;'DATA for charts'!O$5&amp;"'!$h1"),$A330-1,0),NA())</f>
        <v>#N/A</v>
      </c>
      <c r="P330" s="24" t="e">
        <f ca="1">IF(ISNUMBER(OFFSET(INDIRECT("'"&amp;'DATA for charts'!P$5&amp;"'!$h1"),$A330-1,0)),OFFSET(INDIRECT("'"&amp;'DATA for charts'!P$5&amp;"'!$h1"),$A330-1,0),NA())</f>
        <v>#N/A</v>
      </c>
      <c r="Q330" s="24" t="e">
        <f ca="1">IF(ISNUMBER(OFFSET(INDIRECT("'"&amp;'DATA for charts'!Q$5&amp;"'!$h1"),$A330-1,0)),OFFSET(INDIRECT("'"&amp;'DATA for charts'!Q$5&amp;"'!$h1"),$A330-1,0),NA())</f>
        <v>#N/A</v>
      </c>
      <c r="R330" s="24" t="e">
        <f ca="1">IF(ISNUMBER(OFFSET(INDIRECT("'"&amp;'DATA for charts'!R$5&amp;"'!$h1"),$A330-1,0)),OFFSET(INDIRECT("'"&amp;'DATA for charts'!R$5&amp;"'!$h1"),$A330-1,0),NA())</f>
        <v>#N/A</v>
      </c>
      <c r="S330" s="24" t="e">
        <f ca="1">IF(ISNUMBER(OFFSET(INDIRECT("'"&amp;'DATA for charts'!S$5&amp;"'!$h1"),$A330-1,0)),OFFSET(INDIRECT("'"&amp;'DATA for charts'!S$5&amp;"'!$h1"),$A330-1,0),NA())</f>
        <v>#N/A</v>
      </c>
      <c r="T330" s="22" t="e">
        <f t="shared" ca="1" si="521"/>
        <v>#N/A</v>
      </c>
      <c r="U330" s="22" t="e">
        <f t="shared" ca="1" si="522"/>
        <v>#N/A</v>
      </c>
      <c r="V330" s="22" t="e">
        <f t="shared" ca="1" si="523"/>
        <v>#N/A</v>
      </c>
      <c r="W330" s="20"/>
      <c r="X330" s="148" t="s">
        <v>519</v>
      </c>
      <c r="Y330" s="24">
        <f t="shared" ref="Y330:AO330" ca="1" si="525">IF(AND(ISNUMBER(C187),ISNUMBER(C239)),C187-C239,NA())</f>
        <v>-4.4999999999999929E-2</v>
      </c>
      <c r="Z330" s="24">
        <f t="shared" ca="1" si="525"/>
        <v>-0.23365099999999872</v>
      </c>
      <c r="AA330" s="24">
        <f t="shared" ca="1" si="525"/>
        <v>-0.32499999999999973</v>
      </c>
      <c r="AB330" s="24">
        <f t="shared" ca="1" si="525"/>
        <v>-0.11182658968013914</v>
      </c>
      <c r="AC330" s="24">
        <f t="shared" ca="1" si="525"/>
        <v>-5.699999999999994E-2</v>
      </c>
      <c r="AD330" s="24">
        <f t="shared" ca="1" si="525"/>
        <v>-4.9923273722330297E-2</v>
      </c>
      <c r="AE330" s="24" t="e">
        <f t="shared" ca="1" si="525"/>
        <v>#N/A</v>
      </c>
      <c r="AF330" s="24" t="e">
        <f t="shared" ca="1" si="525"/>
        <v>#N/A</v>
      </c>
      <c r="AG330" s="24" t="e">
        <f t="shared" ca="1" si="525"/>
        <v>#N/A</v>
      </c>
      <c r="AH330" s="24" t="e">
        <f t="shared" ca="1" si="525"/>
        <v>#N/A</v>
      </c>
      <c r="AI330" s="24" t="e">
        <f t="shared" ca="1" si="525"/>
        <v>#N/A</v>
      </c>
      <c r="AJ330" s="24" t="e">
        <f t="shared" ca="1" si="525"/>
        <v>#N/A</v>
      </c>
      <c r="AK330" s="24" t="e">
        <f t="shared" ca="1" si="525"/>
        <v>#N/A</v>
      </c>
      <c r="AL330" s="24" t="e">
        <f t="shared" ca="1" si="525"/>
        <v>#N/A</v>
      </c>
      <c r="AM330" s="24" t="e">
        <f t="shared" ca="1" si="525"/>
        <v>#N/A</v>
      </c>
      <c r="AN330" s="24" t="e">
        <f t="shared" ca="1" si="525"/>
        <v>#N/A</v>
      </c>
      <c r="AO330" s="24" t="e">
        <f t="shared" ca="1" si="525"/>
        <v>#N/A</v>
      </c>
      <c r="AP330" s="24" t="e">
        <f t="shared" ca="1" si="516"/>
        <v>#N/A</v>
      </c>
      <c r="AQ330" s="24" t="e">
        <f t="shared" ca="1" si="517"/>
        <v>#N/A</v>
      </c>
    </row>
    <row r="331" spans="1:43" s="1" customFormat="1" ht="63.75">
      <c r="A331" s="220">
        <f t="shared" si="518"/>
        <v>136</v>
      </c>
      <c r="B331" s="152" t="s">
        <v>409</v>
      </c>
      <c r="C331" s="24" t="e">
        <f ca="1">IF(ISNUMBER(OFFSET(INDIRECT("'"&amp;'DATA for charts'!C$5&amp;"'!$h1"),$A331-1,0)),OFFSET(INDIRECT("'"&amp;'DATA for charts'!C$5&amp;"'!$h1"),$A331-1,0),NA())</f>
        <v>#N/A</v>
      </c>
      <c r="D331" s="24">
        <f ca="1">IF(ISNUMBER(OFFSET(INDIRECT("'"&amp;'DATA for charts'!D$5&amp;"'!$h1"),$A331-1,0)),OFFSET(INDIRECT("'"&amp;'DATA for charts'!D$5&amp;"'!$h1"),$A331-1,0),NA())</f>
        <v>48.903289999999998</v>
      </c>
      <c r="E331" s="24">
        <f ca="1">IF(ISNUMBER(OFFSET(INDIRECT("'"&amp;'DATA for charts'!E$5&amp;"'!$h1"),$A331-1,0)),OFFSET(INDIRECT("'"&amp;'DATA for charts'!E$5&amp;"'!$h1"),$A331-1,0),NA())</f>
        <v>53.18</v>
      </c>
      <c r="F331" s="24">
        <f ca="1">IF(ISNUMBER(OFFSET(INDIRECT("'"&amp;'DATA for charts'!F$5&amp;"'!$h1"),$A331-1,0)),OFFSET(INDIRECT("'"&amp;'DATA for charts'!F$5&amp;"'!$h1"),$A331-1,0),NA())</f>
        <v>49.877287464590601</v>
      </c>
      <c r="G331" s="24">
        <f ca="1">IF(ISNUMBER(OFFSET(INDIRECT("'"&amp;'DATA for charts'!G$5&amp;"'!$h1"),$A331-1,0)),OFFSET(INDIRECT("'"&amp;'DATA for charts'!G$5&amp;"'!$h1"),$A331-1,0),NA())</f>
        <v>49.5</v>
      </c>
      <c r="H331" s="24">
        <f ca="1">IF(ISNUMBER(OFFSET(INDIRECT("'"&amp;'DATA for charts'!H$5&amp;"'!$h1"),$A331-1,0)),OFFSET(INDIRECT("'"&amp;'DATA for charts'!H$5&amp;"'!$h1"),$A331-1,0),NA())</f>
        <v>48.096579257193497</v>
      </c>
      <c r="I331" s="24" t="e">
        <f ca="1">IF(ISNUMBER(OFFSET(INDIRECT("'"&amp;'DATA for charts'!I$5&amp;"'!$h1"),$A331-1,0)),OFFSET(INDIRECT("'"&amp;'DATA for charts'!I$5&amp;"'!$h1"),$A331-1,0),NA())</f>
        <v>#N/A</v>
      </c>
      <c r="J331" s="24" t="e">
        <f ca="1">IF(ISNUMBER(OFFSET(INDIRECT("'"&amp;'DATA for charts'!J$5&amp;"'!$h1"),$A331-1,0)),OFFSET(INDIRECT("'"&amp;'DATA for charts'!J$5&amp;"'!$h1"),$A331-1,0),NA())</f>
        <v>#N/A</v>
      </c>
      <c r="K331" s="24" t="e">
        <f ca="1">IF(ISNUMBER(OFFSET(INDIRECT("'"&amp;'DATA for charts'!K$5&amp;"'!$h1"),$A331-1,0)),OFFSET(INDIRECT("'"&amp;'DATA for charts'!K$5&amp;"'!$h1"),$A331-1,0),NA())</f>
        <v>#N/A</v>
      </c>
      <c r="L331" s="24" t="e">
        <f ca="1">IF(ISNUMBER(OFFSET(INDIRECT("'"&amp;'DATA for charts'!L$5&amp;"'!$h1"),$A331-1,0)),OFFSET(INDIRECT("'"&amp;'DATA for charts'!L$5&amp;"'!$h1"),$A331-1,0),NA())</f>
        <v>#N/A</v>
      </c>
      <c r="M331" s="24" t="e">
        <f ca="1">IF(ISNUMBER(OFFSET(INDIRECT("'"&amp;'DATA for charts'!M$5&amp;"'!$h1"),$A331-1,0)),OFFSET(INDIRECT("'"&amp;'DATA for charts'!M$5&amp;"'!$h1"),$A331-1,0),NA())</f>
        <v>#N/A</v>
      </c>
      <c r="N331" s="24" t="e">
        <f ca="1">IF(ISNUMBER(OFFSET(INDIRECT("'"&amp;'DATA for charts'!N$5&amp;"'!$h1"),$A331-1,0)),OFFSET(INDIRECT("'"&amp;'DATA for charts'!N$5&amp;"'!$h1"),$A331-1,0),NA())</f>
        <v>#N/A</v>
      </c>
      <c r="O331" s="24" t="e">
        <f ca="1">IF(ISNUMBER(OFFSET(INDIRECT("'"&amp;'DATA for charts'!O$5&amp;"'!$h1"),$A331-1,0)),OFFSET(INDIRECT("'"&amp;'DATA for charts'!O$5&amp;"'!$h1"),$A331-1,0),NA())</f>
        <v>#N/A</v>
      </c>
      <c r="P331" s="24" t="e">
        <f ca="1">IF(ISNUMBER(OFFSET(INDIRECT("'"&amp;'DATA for charts'!P$5&amp;"'!$h1"),$A331-1,0)),OFFSET(INDIRECT("'"&amp;'DATA for charts'!P$5&amp;"'!$h1"),$A331-1,0),NA())</f>
        <v>#N/A</v>
      </c>
      <c r="Q331" s="24" t="e">
        <f ca="1">IF(ISNUMBER(OFFSET(INDIRECT("'"&amp;'DATA for charts'!Q$5&amp;"'!$h1"),$A331-1,0)),OFFSET(INDIRECT("'"&amp;'DATA for charts'!Q$5&amp;"'!$h1"),$A331-1,0),NA())</f>
        <v>#N/A</v>
      </c>
      <c r="R331" s="24" t="e">
        <f ca="1">IF(ISNUMBER(OFFSET(INDIRECT("'"&amp;'DATA for charts'!R$5&amp;"'!$h1"),$A331-1,0)),OFFSET(INDIRECT("'"&amp;'DATA for charts'!R$5&amp;"'!$h1"),$A331-1,0),NA())</f>
        <v>#N/A</v>
      </c>
      <c r="S331" s="24" t="e">
        <f ca="1">IF(ISNUMBER(OFFSET(INDIRECT("'"&amp;'DATA for charts'!S$5&amp;"'!$h1"),$A331-1,0)),OFFSET(INDIRECT("'"&amp;'DATA for charts'!S$5&amp;"'!$h1"),$A331-1,0),NA())</f>
        <v>#N/A</v>
      </c>
      <c r="T331" s="22" t="e">
        <f ca="1">MIN(C331:J331)</f>
        <v>#N/A</v>
      </c>
      <c r="U331" s="22" t="e">
        <f ca="1">MAX(C331:J331)</f>
        <v>#N/A</v>
      </c>
      <c r="V331" s="22" t="e">
        <f ca="1">AVERAGE(C331:J331)</f>
        <v>#N/A</v>
      </c>
      <c r="W331" s="20"/>
      <c r="X331" s="148" t="s">
        <v>520</v>
      </c>
      <c r="Y331" s="24" t="e">
        <f t="shared" ref="Y331:AO331" ca="1" si="526">IF(AND(ISNUMBER(C240),ISNUMBER(C187)),C240-C187,NA())</f>
        <v>#N/A</v>
      </c>
      <c r="Z331" s="24">
        <f t="shared" ca="1" si="526"/>
        <v>6.9729999999998959E-3</v>
      </c>
      <c r="AA331" s="24">
        <f t="shared" ca="1" si="526"/>
        <v>2.4999999999999911E-2</v>
      </c>
      <c r="AB331" s="24">
        <f t="shared" ca="1" si="526"/>
        <v>1.4228049103750529E-2</v>
      </c>
      <c r="AC331" s="24">
        <f t="shared" ca="1" si="526"/>
        <v>8.999999999999897E-3</v>
      </c>
      <c r="AD331" s="24">
        <f t="shared" ca="1" si="526"/>
        <v>1.5398890177410252E-2</v>
      </c>
      <c r="AE331" s="24" t="e">
        <f t="shared" ca="1" si="526"/>
        <v>#N/A</v>
      </c>
      <c r="AF331" s="24" t="e">
        <f t="shared" ca="1" si="526"/>
        <v>#N/A</v>
      </c>
      <c r="AG331" s="24" t="e">
        <f t="shared" ca="1" si="526"/>
        <v>#N/A</v>
      </c>
      <c r="AH331" s="24" t="e">
        <f t="shared" ca="1" si="526"/>
        <v>#N/A</v>
      </c>
      <c r="AI331" s="24" t="e">
        <f t="shared" ca="1" si="526"/>
        <v>#N/A</v>
      </c>
      <c r="AJ331" s="24" t="e">
        <f t="shared" ca="1" si="526"/>
        <v>#N/A</v>
      </c>
      <c r="AK331" s="24" t="e">
        <f t="shared" ca="1" si="526"/>
        <v>#N/A</v>
      </c>
      <c r="AL331" s="24" t="e">
        <f t="shared" ca="1" si="526"/>
        <v>#N/A</v>
      </c>
      <c r="AM331" s="24" t="e">
        <f t="shared" ca="1" si="526"/>
        <v>#N/A</v>
      </c>
      <c r="AN331" s="24" t="e">
        <f t="shared" ca="1" si="526"/>
        <v>#N/A</v>
      </c>
      <c r="AO331" s="24" t="e">
        <f t="shared" ca="1" si="526"/>
        <v>#N/A</v>
      </c>
      <c r="AP331" s="24" t="e">
        <f t="shared" ca="1" si="516"/>
        <v>#N/A</v>
      </c>
      <c r="AQ331" s="24" t="e">
        <f t="shared" ca="1" si="517"/>
        <v>#N/A</v>
      </c>
    </row>
    <row r="332" spans="1:43" s="1" customFormat="1">
      <c r="A332" s="220"/>
      <c r="B332" s="141"/>
      <c r="C332" s="28"/>
      <c r="D332" s="28"/>
      <c r="E332" s="28"/>
      <c r="F332" s="28"/>
      <c r="G332" s="28"/>
      <c r="H332" s="28"/>
      <c r="I332" s="28"/>
      <c r="J332" s="28"/>
      <c r="K332" s="28"/>
      <c r="L332" s="28"/>
      <c r="M332" s="28"/>
      <c r="N332" s="28"/>
      <c r="O332" s="28"/>
      <c r="P332" s="28"/>
      <c r="Q332" s="28"/>
      <c r="R332" s="28"/>
      <c r="S332" s="20"/>
      <c r="T332" s="23"/>
      <c r="U332" s="23"/>
      <c r="V332" s="23"/>
      <c r="W332" s="20"/>
    </row>
    <row r="333" spans="1:43" s="1" customFormat="1">
      <c r="A333" s="220"/>
      <c r="B333" s="141"/>
      <c r="C333" s="28"/>
      <c r="D333" s="28"/>
      <c r="E333" s="28"/>
      <c r="F333" s="28"/>
      <c r="G333" s="28"/>
      <c r="H333" s="28"/>
      <c r="I333" s="28"/>
      <c r="J333" s="28"/>
      <c r="K333" s="28"/>
      <c r="L333" s="28"/>
      <c r="M333" s="28"/>
      <c r="N333" s="28"/>
      <c r="O333" s="28"/>
      <c r="P333" s="28"/>
      <c r="Q333" s="28"/>
      <c r="R333" s="28"/>
      <c r="S333" s="20"/>
      <c r="T333" s="23"/>
      <c r="U333" s="23"/>
      <c r="V333" s="23"/>
      <c r="W333" s="20"/>
    </row>
    <row r="334" spans="1:43" s="1" customFormat="1">
      <c r="A334" s="220"/>
      <c r="B334" s="141"/>
      <c r="C334" s="28"/>
      <c r="D334" s="28"/>
      <c r="E334" s="28"/>
      <c r="F334" s="28"/>
      <c r="G334" s="28"/>
      <c r="H334" s="28"/>
      <c r="I334" s="28"/>
      <c r="J334" s="28"/>
      <c r="K334" s="28"/>
      <c r="L334" s="28"/>
      <c r="M334" s="28"/>
      <c r="N334" s="28"/>
      <c r="O334" s="28"/>
      <c r="P334" s="28"/>
      <c r="Q334" s="28"/>
      <c r="R334" s="28"/>
      <c r="S334" s="20"/>
      <c r="T334" s="23"/>
      <c r="U334" s="23"/>
      <c r="V334" s="23"/>
      <c r="W334" s="20"/>
    </row>
    <row r="335" spans="1:43" s="1" customFormat="1" ht="25.5">
      <c r="A335" s="220"/>
      <c r="B335" s="466" t="s">
        <v>78</v>
      </c>
      <c r="C335" s="20"/>
      <c r="D335" s="20"/>
      <c r="E335" s="20"/>
      <c r="F335" s="20"/>
      <c r="G335" s="20"/>
      <c r="H335" s="20"/>
      <c r="I335" s="20"/>
      <c r="J335" s="20"/>
      <c r="K335" s="20"/>
      <c r="L335" s="20"/>
      <c r="M335" s="20"/>
      <c r="N335" s="20"/>
      <c r="O335" s="20"/>
      <c r="P335" s="20"/>
      <c r="Q335" s="20"/>
      <c r="R335" s="20"/>
      <c r="S335" s="20"/>
      <c r="T335" s="23"/>
      <c r="U335" s="23"/>
      <c r="V335" s="23"/>
      <c r="W335" s="20"/>
    </row>
    <row r="336" spans="1:43" s="1" customFormat="1">
      <c r="A336" s="220">
        <f>A8</f>
        <v>0</v>
      </c>
      <c r="B336" s="141" t="s">
        <v>65</v>
      </c>
      <c r="C336" s="22" t="str">
        <f t="shared" ref="C336:S336" ca="1" si="527">C8</f>
        <v>BSIMAC</v>
      </c>
      <c r="D336" s="22" t="str">
        <f t="shared" ca="1" si="527"/>
        <v>CSE</v>
      </c>
      <c r="E336" s="22" t="str">
        <f t="shared" ca="1" si="527"/>
        <v>DeST</v>
      </c>
      <c r="F336" s="22" t="str">
        <f t="shared" ca="1" si="527"/>
        <v>EnergyPlus</v>
      </c>
      <c r="G336" s="22" t="str">
        <f t="shared" ca="1" si="527"/>
        <v>ESP-r</v>
      </c>
      <c r="H336" s="22" t="str">
        <f t="shared" ca="1" si="527"/>
        <v>TRNSYS</v>
      </c>
      <c r="I336" s="22" t="str">
        <f t="shared" ca="1" si="527"/>
        <v>TestSpec-Alt</v>
      </c>
      <c r="J336" s="22">
        <f t="shared" ca="1" si="527"/>
        <v>0</v>
      </c>
      <c r="K336" s="22">
        <f t="shared" ca="1" si="527"/>
        <v>0</v>
      </c>
      <c r="L336" s="22">
        <f t="shared" ca="1" si="527"/>
        <v>0</v>
      </c>
      <c r="M336" s="22">
        <f t="shared" ca="1" si="527"/>
        <v>0</v>
      </c>
      <c r="N336" s="22">
        <f t="shared" ca="1" si="527"/>
        <v>0</v>
      </c>
      <c r="O336" s="22">
        <f t="shared" ca="1" si="527"/>
        <v>0</v>
      </c>
      <c r="P336" s="22">
        <f t="shared" ca="1" si="527"/>
        <v>0</v>
      </c>
      <c r="Q336" s="22">
        <f t="shared" ca="1" si="527"/>
        <v>0</v>
      </c>
      <c r="R336" s="22">
        <f t="shared" ca="1" si="527"/>
        <v>0</v>
      </c>
      <c r="S336" s="22" t="str">
        <f t="shared" ca="1" si="527"/>
        <v>Tested Prg</v>
      </c>
      <c r="T336" s="23"/>
      <c r="U336" s="23"/>
      <c r="V336" s="23"/>
      <c r="W336" s="20"/>
      <c r="X336" s="149" t="s">
        <v>46</v>
      </c>
      <c r="Y336" s="20"/>
      <c r="Z336" s="20"/>
      <c r="AA336" s="20"/>
      <c r="AB336" s="20"/>
      <c r="AC336" s="20"/>
      <c r="AD336" s="20"/>
      <c r="AE336" s="20"/>
      <c r="AF336" s="20"/>
      <c r="AG336" s="20"/>
      <c r="AH336" s="20"/>
      <c r="AI336" s="20"/>
      <c r="AJ336" s="20"/>
      <c r="AK336" s="20"/>
      <c r="AL336" s="20"/>
      <c r="AM336" s="20"/>
      <c r="AN336" s="20"/>
      <c r="AO336" s="24"/>
      <c r="AP336" s="20"/>
      <c r="AQ336" s="20"/>
    </row>
    <row r="337" spans="1:43" s="1" customFormat="1">
      <c r="A337" s="220">
        <f>A7</f>
        <v>0</v>
      </c>
      <c r="B337" s="141" t="s">
        <v>66</v>
      </c>
      <c r="C337" s="22" t="str">
        <f t="shared" ref="C337:S337" ca="1" si="528">C7</f>
        <v/>
      </c>
      <c r="D337" s="22" t="str">
        <f t="shared" ca="1" si="528"/>
        <v/>
      </c>
      <c r="E337" s="22" t="str">
        <f t="shared" ca="1" si="528"/>
        <v/>
      </c>
      <c r="F337" s="22" t="str">
        <f t="shared" ca="1" si="528"/>
        <v/>
      </c>
      <c r="G337" s="22" t="str">
        <f t="shared" ca="1" si="528"/>
        <v/>
      </c>
      <c r="H337" s="22" t="str">
        <f t="shared" ca="1" si="528"/>
        <v/>
      </c>
      <c r="I337" s="22" t="str">
        <f t="shared" ca="1" si="528"/>
        <v/>
      </c>
      <c r="J337" s="22" t="str">
        <f t="shared" ca="1" si="528"/>
        <v/>
      </c>
      <c r="K337" s="22" t="str">
        <f t="shared" ca="1" si="528"/>
        <v/>
      </c>
      <c r="L337" s="22" t="str">
        <f t="shared" ca="1" si="528"/>
        <v/>
      </c>
      <c r="M337" s="22" t="str">
        <f t="shared" ca="1" si="528"/>
        <v/>
      </c>
      <c r="N337" s="22" t="str">
        <f t="shared" ca="1" si="528"/>
        <v/>
      </c>
      <c r="O337" s="22" t="str">
        <f t="shared" ca="1" si="528"/>
        <v/>
      </c>
      <c r="P337" s="22" t="str">
        <f t="shared" ca="1" si="528"/>
        <v/>
      </c>
      <c r="Q337" s="22" t="str">
        <f t="shared" ca="1" si="528"/>
        <v/>
      </c>
      <c r="R337" s="22" t="str">
        <f t="shared" ca="1" si="528"/>
        <v/>
      </c>
      <c r="S337" s="22" t="str">
        <f t="shared" ca="1" si="528"/>
        <v/>
      </c>
      <c r="T337" s="23"/>
      <c r="U337" s="23"/>
      <c r="V337" s="23"/>
      <c r="W337" s="20"/>
      <c r="X337" s="146"/>
      <c r="Y337" s="22" t="str">
        <f t="shared" ref="Y337:AO337" ca="1" si="529">C$8</f>
        <v>BSIMAC</v>
      </c>
      <c r="Z337" s="22" t="str">
        <f t="shared" ca="1" si="529"/>
        <v>CSE</v>
      </c>
      <c r="AA337" s="22" t="str">
        <f t="shared" ca="1" si="529"/>
        <v>DeST</v>
      </c>
      <c r="AB337" s="22" t="str">
        <f t="shared" ca="1" si="529"/>
        <v>EnergyPlus</v>
      </c>
      <c r="AC337" s="22" t="str">
        <f t="shared" ca="1" si="529"/>
        <v>ESP-r</v>
      </c>
      <c r="AD337" s="22" t="str">
        <f t="shared" ca="1" si="529"/>
        <v>TRNSYS</v>
      </c>
      <c r="AE337" s="22" t="str">
        <f t="shared" ca="1" si="529"/>
        <v>TestSpec-Alt</v>
      </c>
      <c r="AF337" s="22">
        <f t="shared" ca="1" si="529"/>
        <v>0</v>
      </c>
      <c r="AG337" s="22">
        <f t="shared" ref="AG337" ca="1" si="530">K$8</f>
        <v>0</v>
      </c>
      <c r="AH337" s="22">
        <f t="shared" ref="AH337" ca="1" si="531">L$8</f>
        <v>0</v>
      </c>
      <c r="AI337" s="22">
        <f t="shared" ref="AI337" ca="1" si="532">M$8</f>
        <v>0</v>
      </c>
      <c r="AJ337" s="22">
        <f t="shared" ref="AJ337" ca="1" si="533">N$8</f>
        <v>0</v>
      </c>
      <c r="AK337" s="22">
        <f t="shared" ref="AK337" ca="1" si="534">O$8</f>
        <v>0</v>
      </c>
      <c r="AL337" s="22">
        <f t="shared" ref="AL337" ca="1" si="535">P$8</f>
        <v>0</v>
      </c>
      <c r="AM337" s="22">
        <f t="shared" ref="AM337" ca="1" si="536">Q$8</f>
        <v>0</v>
      </c>
      <c r="AN337" s="22">
        <f t="shared" ref="AN337" ca="1" si="537">R$8</f>
        <v>0</v>
      </c>
      <c r="AO337" s="22" t="str">
        <f t="shared" ca="1" si="529"/>
        <v>Tested Prg</v>
      </c>
      <c r="AP337" s="20"/>
      <c r="AQ337" s="20"/>
    </row>
    <row r="338" spans="1:43" s="1" customFormat="1">
      <c r="A338" s="220" t="s">
        <v>73</v>
      </c>
      <c r="B338" s="141" t="s">
        <v>63</v>
      </c>
      <c r="C338" s="29" t="s">
        <v>73</v>
      </c>
      <c r="D338" s="29" t="s">
        <v>73</v>
      </c>
      <c r="E338" s="29" t="s">
        <v>73</v>
      </c>
      <c r="F338" s="29" t="s">
        <v>73</v>
      </c>
      <c r="G338" s="29" t="s">
        <v>73</v>
      </c>
      <c r="H338" s="29" t="s">
        <v>73</v>
      </c>
      <c r="I338" s="29" t="s">
        <v>73</v>
      </c>
      <c r="J338" s="29" t="s">
        <v>73</v>
      </c>
      <c r="K338" s="29" t="s">
        <v>73</v>
      </c>
      <c r="L338" s="29" t="s">
        <v>73</v>
      </c>
      <c r="M338" s="29" t="s">
        <v>73</v>
      </c>
      <c r="N338" s="29" t="s">
        <v>73</v>
      </c>
      <c r="O338" s="29" t="s">
        <v>73</v>
      </c>
      <c r="P338" s="29" t="s">
        <v>73</v>
      </c>
      <c r="Q338" s="29" t="s">
        <v>73</v>
      </c>
      <c r="R338" s="29" t="s">
        <v>73</v>
      </c>
      <c r="S338" s="29" t="s">
        <v>73</v>
      </c>
      <c r="T338" s="23"/>
      <c r="U338" s="23"/>
      <c r="V338" s="23"/>
      <c r="W338" s="20"/>
      <c r="X338" s="149" t="s">
        <v>24</v>
      </c>
      <c r="Y338" s="22" t="str">
        <f ca="1">C$7</f>
        <v/>
      </c>
      <c r="Z338" s="22" t="str">
        <f t="shared" ref="Z338:AO338" ca="1" si="538">D$7</f>
        <v/>
      </c>
      <c r="AA338" s="22" t="str">
        <f t="shared" ca="1" si="538"/>
        <v/>
      </c>
      <c r="AB338" s="22" t="str">
        <f t="shared" ca="1" si="538"/>
        <v/>
      </c>
      <c r="AC338" s="22" t="str">
        <f t="shared" ca="1" si="538"/>
        <v/>
      </c>
      <c r="AD338" s="22" t="str">
        <f t="shared" ca="1" si="538"/>
        <v/>
      </c>
      <c r="AE338" s="22" t="str">
        <f t="shared" ca="1" si="538"/>
        <v/>
      </c>
      <c r="AF338" s="22" t="str">
        <f t="shared" ca="1" si="538"/>
        <v/>
      </c>
      <c r="AG338" s="22" t="str">
        <f t="shared" ref="AG338" ca="1" si="539">K$7</f>
        <v/>
      </c>
      <c r="AH338" s="22" t="str">
        <f t="shared" ref="AH338" ca="1" si="540">L$7</f>
        <v/>
      </c>
      <c r="AI338" s="22" t="str">
        <f t="shared" ref="AI338" ca="1" si="541">M$7</f>
        <v/>
      </c>
      <c r="AJ338" s="22" t="str">
        <f t="shared" ref="AJ338" ca="1" si="542">N$7</f>
        <v/>
      </c>
      <c r="AK338" s="22" t="str">
        <f t="shared" ref="AK338" ca="1" si="543">O$7</f>
        <v/>
      </c>
      <c r="AL338" s="22" t="str">
        <f t="shared" ref="AL338" ca="1" si="544">P$7</f>
        <v/>
      </c>
      <c r="AM338" s="22" t="str">
        <f t="shared" ref="AM338" ca="1" si="545">Q$7</f>
        <v/>
      </c>
      <c r="AN338" s="22" t="str">
        <f t="shared" ref="AN338" ca="1" si="546">R$7</f>
        <v/>
      </c>
      <c r="AO338" s="22" t="str">
        <f t="shared" ca="1" si="538"/>
        <v/>
      </c>
      <c r="AP338" s="20"/>
      <c r="AQ338" s="20"/>
    </row>
    <row r="339" spans="1:43" s="1" customFormat="1" ht="63.75">
      <c r="A339" s="220"/>
      <c r="B339" s="141"/>
      <c r="C339" s="23"/>
      <c r="D339" s="23"/>
      <c r="E339" s="23"/>
      <c r="F339" s="23"/>
      <c r="G339" s="23"/>
      <c r="H339" s="23"/>
      <c r="I339" s="30"/>
      <c r="J339" s="23"/>
      <c r="K339" s="23"/>
      <c r="L339" s="23"/>
      <c r="M339" s="23"/>
      <c r="N339" s="23"/>
      <c r="O339" s="23"/>
      <c r="P339" s="23"/>
      <c r="Q339" s="23"/>
      <c r="R339" s="23"/>
      <c r="S339" s="23"/>
      <c r="T339" s="23"/>
      <c r="U339" s="23"/>
      <c r="V339" s="23"/>
      <c r="W339" s="20"/>
      <c r="X339" s="148" t="s">
        <v>521</v>
      </c>
      <c r="Y339" s="24">
        <f t="shared" ref="Y339:AH342" ca="1" si="547">IF(AND(ISNUMBER(C307),ISNUMBER(C306)),C307-C306,NA())</f>
        <v>0.251</v>
      </c>
      <c r="Z339" s="24">
        <f t="shared" ca="1" si="547"/>
        <v>0.13615289999999991</v>
      </c>
      <c r="AA339" s="24">
        <f t="shared" ca="1" si="547"/>
        <v>0.14900000000000002</v>
      </c>
      <c r="AB339" s="24">
        <f t="shared" ca="1" si="547"/>
        <v>0.22943476719013889</v>
      </c>
      <c r="AC339" s="24">
        <f t="shared" ca="1" si="547"/>
        <v>0.16200000000000003</v>
      </c>
      <c r="AD339" s="24">
        <f t="shared" ca="1" si="547"/>
        <v>0.10678177727593396</v>
      </c>
      <c r="AE339" s="24" t="e">
        <f t="shared" ca="1" si="547"/>
        <v>#N/A</v>
      </c>
      <c r="AF339" s="24" t="e">
        <f t="shared" ca="1" si="547"/>
        <v>#N/A</v>
      </c>
      <c r="AG339" s="24" t="e">
        <f t="shared" ca="1" si="547"/>
        <v>#N/A</v>
      </c>
      <c r="AH339" s="24" t="e">
        <f t="shared" ca="1" si="547"/>
        <v>#N/A</v>
      </c>
      <c r="AI339" s="24" t="e">
        <f t="shared" ref="AI339:AO342" ca="1" si="548">IF(AND(ISNUMBER(M307),ISNUMBER(M306)),M307-M306,NA())</f>
        <v>#N/A</v>
      </c>
      <c r="AJ339" s="24" t="e">
        <f t="shared" ca="1" si="548"/>
        <v>#N/A</v>
      </c>
      <c r="AK339" s="24" t="e">
        <f t="shared" ca="1" si="548"/>
        <v>#N/A</v>
      </c>
      <c r="AL339" s="24" t="e">
        <f t="shared" ca="1" si="548"/>
        <v>#N/A</v>
      </c>
      <c r="AM339" s="24" t="e">
        <f t="shared" ca="1" si="548"/>
        <v>#N/A</v>
      </c>
      <c r="AN339" s="24" t="e">
        <f t="shared" ca="1" si="548"/>
        <v>#N/A</v>
      </c>
      <c r="AO339" s="24" t="e">
        <f t="shared" ca="1" si="548"/>
        <v>#N/A</v>
      </c>
      <c r="AP339" s="24" t="e">
        <f t="shared" ref="AP339:AP344" ca="1" si="549">MIN(Y339:AN339)</f>
        <v>#N/A</v>
      </c>
      <c r="AQ339" s="24" t="e">
        <f t="shared" ref="AQ339:AQ344" ca="1" si="550">MAX(Y339:AN339)</f>
        <v>#N/A</v>
      </c>
    </row>
    <row r="340" spans="1:43" s="1" customFormat="1" ht="51">
      <c r="A340" s="220"/>
      <c r="B340" s="141"/>
      <c r="C340" s="23"/>
      <c r="D340" s="23"/>
      <c r="E340" s="23"/>
      <c r="F340" s="23"/>
      <c r="G340" s="23"/>
      <c r="H340" s="23"/>
      <c r="I340" s="30"/>
      <c r="J340" s="23"/>
      <c r="K340" s="23"/>
      <c r="L340" s="23"/>
      <c r="M340" s="23"/>
      <c r="N340" s="23"/>
      <c r="O340" s="23"/>
      <c r="P340" s="23"/>
      <c r="Q340" s="23"/>
      <c r="R340" s="23"/>
      <c r="S340" s="23"/>
      <c r="T340" s="23" t="s">
        <v>22</v>
      </c>
      <c r="U340" s="23" t="s">
        <v>23</v>
      </c>
      <c r="V340" s="23" t="s">
        <v>137</v>
      </c>
      <c r="W340" s="20"/>
      <c r="X340" s="148" t="s">
        <v>522</v>
      </c>
      <c r="Y340" s="24">
        <f t="shared" ca="1" si="547"/>
        <v>0.21299999999999986</v>
      </c>
      <c r="Z340" s="24">
        <f t="shared" ca="1" si="547"/>
        <v>0.20622769999999996</v>
      </c>
      <c r="AA340" s="24">
        <f t="shared" ca="1" si="547"/>
        <v>0.25199999999999995</v>
      </c>
      <c r="AB340" s="24">
        <f t="shared" ca="1" si="547"/>
        <v>0.2209428017807139</v>
      </c>
      <c r="AC340" s="24">
        <f t="shared" ca="1" si="547"/>
        <v>0.16799999999999998</v>
      </c>
      <c r="AD340" s="24">
        <f t="shared" ca="1" si="547"/>
        <v>0.23169829474555098</v>
      </c>
      <c r="AE340" s="24" t="e">
        <f t="shared" ca="1" si="547"/>
        <v>#N/A</v>
      </c>
      <c r="AF340" s="24" t="e">
        <f t="shared" ca="1" si="547"/>
        <v>#N/A</v>
      </c>
      <c r="AG340" s="24" t="e">
        <f t="shared" ca="1" si="547"/>
        <v>#N/A</v>
      </c>
      <c r="AH340" s="24" t="e">
        <f t="shared" ca="1" si="547"/>
        <v>#N/A</v>
      </c>
      <c r="AI340" s="24" t="e">
        <f t="shared" ca="1" si="548"/>
        <v>#N/A</v>
      </c>
      <c r="AJ340" s="24" t="e">
        <f t="shared" ca="1" si="548"/>
        <v>#N/A</v>
      </c>
      <c r="AK340" s="24" t="e">
        <f t="shared" ca="1" si="548"/>
        <v>#N/A</v>
      </c>
      <c r="AL340" s="24" t="e">
        <f t="shared" ca="1" si="548"/>
        <v>#N/A</v>
      </c>
      <c r="AM340" s="24" t="e">
        <f t="shared" ca="1" si="548"/>
        <v>#N/A</v>
      </c>
      <c r="AN340" s="24" t="e">
        <f t="shared" ca="1" si="548"/>
        <v>#N/A</v>
      </c>
      <c r="AO340" s="24" t="e">
        <f t="shared" ca="1" si="548"/>
        <v>#N/A</v>
      </c>
      <c r="AP340" s="24" t="e">
        <f t="shared" ca="1" si="549"/>
        <v>#N/A</v>
      </c>
      <c r="AQ340" s="24" t="e">
        <f t="shared" ca="1" si="550"/>
        <v>#N/A</v>
      </c>
    </row>
    <row r="341" spans="1:43" s="1" customFormat="1" ht="51">
      <c r="A341" s="220">
        <f>A8</f>
        <v>0</v>
      </c>
      <c r="B341" s="141" t="s">
        <v>87</v>
      </c>
      <c r="C341" s="22" t="str">
        <f t="shared" ref="C341:S341" ca="1" si="551">C8</f>
        <v>BSIMAC</v>
      </c>
      <c r="D341" s="22" t="str">
        <f t="shared" ca="1" si="551"/>
        <v>CSE</v>
      </c>
      <c r="E341" s="22" t="str">
        <f t="shared" ca="1" si="551"/>
        <v>DeST</v>
      </c>
      <c r="F341" s="22" t="str">
        <f t="shared" ca="1" si="551"/>
        <v>EnergyPlus</v>
      </c>
      <c r="G341" s="22" t="str">
        <f t="shared" ca="1" si="551"/>
        <v>ESP-r</v>
      </c>
      <c r="H341" s="22" t="str">
        <f t="shared" ca="1" si="551"/>
        <v>TRNSYS</v>
      </c>
      <c r="I341" s="22" t="str">
        <f t="shared" ca="1" si="551"/>
        <v>TestSpec-Alt</v>
      </c>
      <c r="J341" s="22">
        <f t="shared" ca="1" si="551"/>
        <v>0</v>
      </c>
      <c r="K341" s="22">
        <f t="shared" ca="1" si="551"/>
        <v>0</v>
      </c>
      <c r="L341" s="22">
        <f t="shared" ca="1" si="551"/>
        <v>0</v>
      </c>
      <c r="M341" s="22">
        <f t="shared" ca="1" si="551"/>
        <v>0</v>
      </c>
      <c r="N341" s="22">
        <f t="shared" ca="1" si="551"/>
        <v>0</v>
      </c>
      <c r="O341" s="22">
        <f t="shared" ca="1" si="551"/>
        <v>0</v>
      </c>
      <c r="P341" s="22">
        <f t="shared" ca="1" si="551"/>
        <v>0</v>
      </c>
      <c r="Q341" s="22">
        <f t="shared" ca="1" si="551"/>
        <v>0</v>
      </c>
      <c r="R341" s="22">
        <f t="shared" ca="1" si="551"/>
        <v>0</v>
      </c>
      <c r="S341" s="22" t="str">
        <f t="shared" ca="1" si="551"/>
        <v>Tested Prg</v>
      </c>
      <c r="T341" s="23"/>
      <c r="U341" s="23"/>
      <c r="V341" s="23"/>
      <c r="W341" s="20"/>
      <c r="X341" s="148" t="s">
        <v>523</v>
      </c>
      <c r="Y341" s="24">
        <f t="shared" ca="1" si="547"/>
        <v>0.19700000000000006</v>
      </c>
      <c r="Z341" s="24">
        <f t="shared" ca="1" si="547"/>
        <v>0.20864970000000016</v>
      </c>
      <c r="AA341" s="24">
        <f t="shared" ca="1" si="547"/>
        <v>0.20800000000000007</v>
      </c>
      <c r="AB341" s="24">
        <f t="shared" ca="1" si="547"/>
        <v>0.20469138816566679</v>
      </c>
      <c r="AC341" s="24">
        <f t="shared" ca="1" si="547"/>
        <v>0.21199999999999997</v>
      </c>
      <c r="AD341" s="24">
        <f t="shared" ca="1" si="547"/>
        <v>0.21039121839735209</v>
      </c>
      <c r="AE341" s="24" t="e">
        <f t="shared" ca="1" si="547"/>
        <v>#N/A</v>
      </c>
      <c r="AF341" s="24" t="e">
        <f t="shared" ca="1" si="547"/>
        <v>#N/A</v>
      </c>
      <c r="AG341" s="24" t="e">
        <f t="shared" ca="1" si="547"/>
        <v>#N/A</v>
      </c>
      <c r="AH341" s="24" t="e">
        <f t="shared" ca="1" si="547"/>
        <v>#N/A</v>
      </c>
      <c r="AI341" s="24" t="e">
        <f t="shared" ca="1" si="548"/>
        <v>#N/A</v>
      </c>
      <c r="AJ341" s="24" t="e">
        <f t="shared" ca="1" si="548"/>
        <v>#N/A</v>
      </c>
      <c r="AK341" s="24" t="e">
        <f t="shared" ca="1" si="548"/>
        <v>#N/A</v>
      </c>
      <c r="AL341" s="24" t="e">
        <f t="shared" ca="1" si="548"/>
        <v>#N/A</v>
      </c>
      <c r="AM341" s="24" t="e">
        <f t="shared" ca="1" si="548"/>
        <v>#N/A</v>
      </c>
      <c r="AN341" s="24" t="e">
        <f t="shared" ca="1" si="548"/>
        <v>#N/A</v>
      </c>
      <c r="AO341" s="24" t="e">
        <f t="shared" ca="1" si="548"/>
        <v>#N/A</v>
      </c>
      <c r="AP341" s="24" t="e">
        <f t="shared" ca="1" si="549"/>
        <v>#N/A</v>
      </c>
      <c r="AQ341" s="24" t="e">
        <f t="shared" ca="1" si="550"/>
        <v>#N/A</v>
      </c>
    </row>
    <row r="342" spans="1:43" s="1" customFormat="1" ht="63.75">
      <c r="A342" s="220">
        <f>A325</f>
        <v>130</v>
      </c>
      <c r="B342" s="151" t="s">
        <v>136</v>
      </c>
      <c r="C342" s="24">
        <f ca="1">IF(ISNUMBER(OFFSET(INDIRECT("'"&amp;'DATA for charts'!C$5&amp;"'!$d1"),$A342-1,0)),OFFSET(INDIRECT("'"&amp;'DATA for charts'!C$5&amp;"'!$d1"),$A342-1,0),NA())</f>
        <v>-9.9</v>
      </c>
      <c r="D342" s="24">
        <f ca="1">IF(ISNUMBER(OFFSET(INDIRECT("'"&amp;'DATA for charts'!D$5&amp;"'!$d1"),$A342-1,0)),OFFSET(INDIRECT("'"&amp;'DATA for charts'!D$5&amp;"'!$d1"),$A342-1,0),NA())</f>
        <v>-12.890370000000001</v>
      </c>
      <c r="E342" s="24">
        <f ca="1">IF(ISNUMBER(OFFSET(INDIRECT("'"&amp;'DATA for charts'!E$5&amp;"'!$d1"),$A342-1,0)),OFFSET(INDIRECT("'"&amp;'DATA for charts'!E$5&amp;"'!$d1"),$A342-1,0),NA())</f>
        <v>-13.52</v>
      </c>
      <c r="F342" s="24">
        <f ca="1">IF(ISNUMBER(OFFSET(INDIRECT("'"&amp;'DATA for charts'!F$5&amp;"'!$d1"),$A342-1,0)),OFFSET(INDIRECT("'"&amp;'DATA for charts'!F$5&amp;"'!$d1"),$A342-1,0),NA())</f>
        <v>-12.561260056357201</v>
      </c>
      <c r="G342" s="24">
        <f ca="1">IF(ISNUMBER(OFFSET(INDIRECT("'"&amp;'DATA for charts'!G$5&amp;"'!$d1"),$A342-1,0)),OFFSET(INDIRECT("'"&amp;'DATA for charts'!G$5&amp;"'!$d1"),$A342-1,0),NA())</f>
        <v>-13.5</v>
      </c>
      <c r="H342" s="24">
        <f ca="1">IF(ISNUMBER(OFFSET(INDIRECT("'"&amp;'DATA for charts'!H$5&amp;"'!$d1"),$A342-1,0)),OFFSET(INDIRECT("'"&amp;'DATA for charts'!H$5&amp;"'!$d1"),$A342-1,0),NA())</f>
        <v>-13.844209017671901</v>
      </c>
      <c r="I342" s="24" t="e">
        <f ca="1">IF(ISNUMBER(OFFSET(INDIRECT("'"&amp;'DATA for charts'!I$5&amp;"'!$d1"),$A342-1,0)),OFFSET(INDIRECT("'"&amp;'DATA for charts'!I$5&amp;"'!$d1"),$A342-1,0),NA())</f>
        <v>#N/A</v>
      </c>
      <c r="J342" s="24" t="e">
        <f ca="1">IF(ISNUMBER(OFFSET(INDIRECT("'"&amp;'DATA for charts'!J$5&amp;"'!$d1"),$A342-1,0)),OFFSET(INDIRECT("'"&amp;'DATA for charts'!J$5&amp;"'!$d1"),$A342-1,0),NA())</f>
        <v>#N/A</v>
      </c>
      <c r="K342" s="24" t="e">
        <f ca="1">IF(ISNUMBER(OFFSET(INDIRECT("'"&amp;'DATA for charts'!K$5&amp;"'!$d1"),$A342-1,0)),OFFSET(INDIRECT("'"&amp;'DATA for charts'!K$5&amp;"'!$d1"),$A342-1,0),NA())</f>
        <v>#N/A</v>
      </c>
      <c r="L342" s="24" t="e">
        <f ca="1">IF(ISNUMBER(OFFSET(INDIRECT("'"&amp;'DATA for charts'!L$5&amp;"'!$d1"),$A342-1,0)),OFFSET(INDIRECT("'"&amp;'DATA for charts'!L$5&amp;"'!$d1"),$A342-1,0),NA())</f>
        <v>#N/A</v>
      </c>
      <c r="M342" s="24" t="e">
        <f ca="1">IF(ISNUMBER(OFFSET(INDIRECT("'"&amp;'DATA for charts'!M$5&amp;"'!$d1"),$A342-1,0)),OFFSET(INDIRECT("'"&amp;'DATA for charts'!M$5&amp;"'!$d1"),$A342-1,0),NA())</f>
        <v>#N/A</v>
      </c>
      <c r="N342" s="24" t="e">
        <f ca="1">IF(ISNUMBER(OFFSET(INDIRECT("'"&amp;'DATA for charts'!N$5&amp;"'!$d1"),$A342-1,0)),OFFSET(INDIRECT("'"&amp;'DATA for charts'!N$5&amp;"'!$d1"),$A342-1,0),NA())</f>
        <v>#N/A</v>
      </c>
      <c r="O342" s="24" t="e">
        <f ca="1">IF(ISNUMBER(OFFSET(INDIRECT("'"&amp;'DATA for charts'!O$5&amp;"'!$d1"),$A342-1,0)),OFFSET(INDIRECT("'"&amp;'DATA for charts'!O$5&amp;"'!$d1"),$A342-1,0),NA())</f>
        <v>#N/A</v>
      </c>
      <c r="P342" s="24" t="e">
        <f ca="1">IF(ISNUMBER(OFFSET(INDIRECT("'"&amp;'DATA for charts'!P$5&amp;"'!$d1"),$A342-1,0)),OFFSET(INDIRECT("'"&amp;'DATA for charts'!P$5&amp;"'!$d1"),$A342-1,0),NA())</f>
        <v>#N/A</v>
      </c>
      <c r="Q342" s="24" t="e">
        <f ca="1">IF(ISNUMBER(OFFSET(INDIRECT("'"&amp;'DATA for charts'!Q$5&amp;"'!$d1"),$A342-1,0)),OFFSET(INDIRECT("'"&amp;'DATA for charts'!Q$5&amp;"'!$d1"),$A342-1,0),NA())</f>
        <v>#N/A</v>
      </c>
      <c r="R342" s="24" t="e">
        <f ca="1">IF(ISNUMBER(OFFSET(INDIRECT("'"&amp;'DATA for charts'!R$5&amp;"'!$d1"),$A342-1,0)),OFFSET(INDIRECT("'"&amp;'DATA for charts'!R$5&amp;"'!$d1"),$A342-1,0),NA())</f>
        <v>#N/A</v>
      </c>
      <c r="S342" s="24" t="e">
        <f ca="1">IF(ISNUMBER(OFFSET(INDIRECT("'"&amp;'DATA for charts'!S$5&amp;"'!$d1"),$A342-1,0)),OFFSET(INDIRECT("'"&amp;'DATA for charts'!S$5&amp;"'!$d1"),$A342-1,0),NA())</f>
        <v>#N/A</v>
      </c>
      <c r="T342" s="22" t="e">
        <f ca="1">MIN(C342:J342)</f>
        <v>#N/A</v>
      </c>
      <c r="U342" s="22" t="e">
        <f ca="1">MAX(C342:J342)</f>
        <v>#N/A</v>
      </c>
      <c r="V342" s="22" t="e">
        <f ca="1">AVERAGE(C342:J342)</f>
        <v>#N/A</v>
      </c>
      <c r="W342" s="20"/>
      <c r="X342" s="148" t="s">
        <v>524</v>
      </c>
      <c r="Y342" s="24">
        <f t="shared" ca="1" si="547"/>
        <v>0.95899999999999985</v>
      </c>
      <c r="Z342" s="24">
        <f t="shared" ca="1" si="547"/>
        <v>0.93128569999999999</v>
      </c>
      <c r="AA342" s="24">
        <f t="shared" ca="1" si="547"/>
        <v>0.92300000000000004</v>
      </c>
      <c r="AB342" s="24">
        <f t="shared" ca="1" si="547"/>
        <v>0.89682596986506091</v>
      </c>
      <c r="AC342" s="24">
        <f t="shared" ca="1" si="547"/>
        <v>1.0380000000000003</v>
      </c>
      <c r="AD342" s="24">
        <f t="shared" ca="1" si="547"/>
        <v>0.89000693427191602</v>
      </c>
      <c r="AE342" s="24" t="e">
        <f t="shared" ca="1" si="547"/>
        <v>#N/A</v>
      </c>
      <c r="AF342" s="24" t="e">
        <f t="shared" ca="1" si="547"/>
        <v>#N/A</v>
      </c>
      <c r="AG342" s="24" t="e">
        <f t="shared" ca="1" si="547"/>
        <v>#N/A</v>
      </c>
      <c r="AH342" s="24" t="e">
        <f t="shared" ca="1" si="547"/>
        <v>#N/A</v>
      </c>
      <c r="AI342" s="24" t="e">
        <f t="shared" ca="1" si="548"/>
        <v>#N/A</v>
      </c>
      <c r="AJ342" s="24" t="e">
        <f t="shared" ca="1" si="548"/>
        <v>#N/A</v>
      </c>
      <c r="AK342" s="24" t="e">
        <f t="shared" ca="1" si="548"/>
        <v>#N/A</v>
      </c>
      <c r="AL342" s="24" t="e">
        <f t="shared" ca="1" si="548"/>
        <v>#N/A</v>
      </c>
      <c r="AM342" s="24" t="e">
        <f t="shared" ca="1" si="548"/>
        <v>#N/A</v>
      </c>
      <c r="AN342" s="24" t="e">
        <f t="shared" ca="1" si="548"/>
        <v>#N/A</v>
      </c>
      <c r="AO342" s="24" t="e">
        <f t="shared" ca="1" si="548"/>
        <v>#N/A</v>
      </c>
      <c r="AP342" s="24" t="e">
        <f t="shared" ca="1" si="549"/>
        <v>#N/A</v>
      </c>
      <c r="AQ342" s="24" t="e">
        <f t="shared" ca="1" si="550"/>
        <v>#N/A</v>
      </c>
    </row>
    <row r="343" spans="1:43" s="1" customFormat="1" ht="51">
      <c r="A343" s="220">
        <f>A326</f>
        <v>131</v>
      </c>
      <c r="B343" s="151" t="s">
        <v>135</v>
      </c>
      <c r="C343" s="24">
        <f ca="1">IF(ISNUMBER(OFFSET(INDIRECT("'"&amp;'DATA for charts'!C$5&amp;"'!$d1"),$A343-1,0)),OFFSET(INDIRECT("'"&amp;'DATA for charts'!C$5&amp;"'!$d1"),$A343-1,0),NA())</f>
        <v>0.6</v>
      </c>
      <c r="D343" s="24">
        <f ca="1">IF(ISNUMBER(OFFSET(INDIRECT("'"&amp;'DATA for charts'!D$5&amp;"'!$d1"),$A343-1,0)),OFFSET(INDIRECT("'"&amp;'DATA for charts'!D$5&amp;"'!$d1"),$A343-1,0),NA())</f>
        <v>2.164676</v>
      </c>
      <c r="E343" s="24">
        <f ca="1">IF(ISNUMBER(OFFSET(INDIRECT("'"&amp;'DATA for charts'!E$5&amp;"'!$d1"),$A343-1,0)),OFFSET(INDIRECT("'"&amp;'DATA for charts'!E$5&amp;"'!$d1"),$A343-1,0),NA())</f>
        <v>1.31</v>
      </c>
      <c r="F343" s="24">
        <f ca="1">IF(ISNUMBER(OFFSET(INDIRECT("'"&amp;'DATA for charts'!F$5&amp;"'!$d1"),$A343-1,0)),OFFSET(INDIRECT("'"&amp;'DATA for charts'!F$5&amp;"'!$d1"),$A343-1,0),NA())</f>
        <v>1.24241687833779</v>
      </c>
      <c r="G343" s="24">
        <f ca="1">IF(ISNUMBER(OFFSET(INDIRECT("'"&amp;'DATA for charts'!G$5&amp;"'!$d1"),$A343-1,0)),OFFSET(INDIRECT("'"&amp;'DATA for charts'!G$5&amp;"'!$d1"),$A343-1,0),NA())</f>
        <v>1.6</v>
      </c>
      <c r="H343" s="24">
        <f ca="1">IF(ISNUMBER(OFFSET(INDIRECT("'"&amp;'DATA for charts'!H$5&amp;"'!$d1"),$A343-1,0)),OFFSET(INDIRECT("'"&amp;'DATA for charts'!H$5&amp;"'!$d1"),$A343-1,0),NA())</f>
        <v>0.63931465094144102</v>
      </c>
      <c r="I343" s="24" t="e">
        <f ca="1">IF(ISNUMBER(OFFSET(INDIRECT("'"&amp;'DATA for charts'!I$5&amp;"'!$d1"),$A343-1,0)),OFFSET(INDIRECT("'"&amp;'DATA for charts'!I$5&amp;"'!$d1"),$A343-1,0),NA())</f>
        <v>#N/A</v>
      </c>
      <c r="J343" s="24" t="e">
        <f ca="1">IF(ISNUMBER(OFFSET(INDIRECT("'"&amp;'DATA for charts'!J$5&amp;"'!$d1"),$A343-1,0)),OFFSET(INDIRECT("'"&amp;'DATA for charts'!J$5&amp;"'!$d1"),$A343-1,0),NA())</f>
        <v>#N/A</v>
      </c>
      <c r="K343" s="24" t="e">
        <f ca="1">IF(ISNUMBER(OFFSET(INDIRECT("'"&amp;'DATA for charts'!K$5&amp;"'!$d1"),$A343-1,0)),OFFSET(INDIRECT("'"&amp;'DATA for charts'!K$5&amp;"'!$d1"),$A343-1,0),NA())</f>
        <v>#N/A</v>
      </c>
      <c r="L343" s="24" t="e">
        <f ca="1">IF(ISNUMBER(OFFSET(INDIRECT("'"&amp;'DATA for charts'!L$5&amp;"'!$d1"),$A343-1,0)),OFFSET(INDIRECT("'"&amp;'DATA for charts'!L$5&amp;"'!$d1"),$A343-1,0),NA())</f>
        <v>#N/A</v>
      </c>
      <c r="M343" s="24" t="e">
        <f ca="1">IF(ISNUMBER(OFFSET(INDIRECT("'"&amp;'DATA for charts'!M$5&amp;"'!$d1"),$A343-1,0)),OFFSET(INDIRECT("'"&amp;'DATA for charts'!M$5&amp;"'!$d1"),$A343-1,0),NA())</f>
        <v>#N/A</v>
      </c>
      <c r="N343" s="24" t="e">
        <f ca="1">IF(ISNUMBER(OFFSET(INDIRECT("'"&amp;'DATA for charts'!N$5&amp;"'!$d1"),$A343-1,0)),OFFSET(INDIRECT("'"&amp;'DATA for charts'!N$5&amp;"'!$d1"),$A343-1,0),NA())</f>
        <v>#N/A</v>
      </c>
      <c r="O343" s="24" t="e">
        <f ca="1">IF(ISNUMBER(OFFSET(INDIRECT("'"&amp;'DATA for charts'!O$5&amp;"'!$d1"),$A343-1,0)),OFFSET(INDIRECT("'"&amp;'DATA for charts'!O$5&amp;"'!$d1"),$A343-1,0),NA())</f>
        <v>#N/A</v>
      </c>
      <c r="P343" s="24" t="e">
        <f ca="1">IF(ISNUMBER(OFFSET(INDIRECT("'"&amp;'DATA for charts'!P$5&amp;"'!$d1"),$A343-1,0)),OFFSET(INDIRECT("'"&amp;'DATA for charts'!P$5&amp;"'!$d1"),$A343-1,0),NA())</f>
        <v>#N/A</v>
      </c>
      <c r="Q343" s="24" t="e">
        <f ca="1">IF(ISNUMBER(OFFSET(INDIRECT("'"&amp;'DATA for charts'!Q$5&amp;"'!$d1"),$A343-1,0)),OFFSET(INDIRECT("'"&amp;'DATA for charts'!Q$5&amp;"'!$d1"),$A343-1,0),NA())</f>
        <v>#N/A</v>
      </c>
      <c r="R343" s="24" t="e">
        <f ca="1">IF(ISNUMBER(OFFSET(INDIRECT("'"&amp;'DATA for charts'!R$5&amp;"'!$d1"),$A343-1,0)),OFFSET(INDIRECT("'"&amp;'DATA for charts'!R$5&amp;"'!$d1"),$A343-1,0),NA())</f>
        <v>#N/A</v>
      </c>
      <c r="S343" s="24" t="e">
        <f ca="1">IF(ISNUMBER(OFFSET(INDIRECT("'"&amp;'DATA for charts'!S$5&amp;"'!$d1"),$A343-1,0)),OFFSET(INDIRECT("'"&amp;'DATA for charts'!S$5&amp;"'!$d1"),$A343-1,0),NA())</f>
        <v>#N/A</v>
      </c>
      <c r="T343" s="22" t="e">
        <f ca="1">MIN(C343:J343)</f>
        <v>#N/A</v>
      </c>
      <c r="U343" s="22" t="e">
        <f ca="1">MAX(C343:J343)</f>
        <v>#N/A</v>
      </c>
      <c r="V343" s="22" t="e">
        <f ca="1">AVERAGE(C343:J343)</f>
        <v>#N/A</v>
      </c>
      <c r="W343" s="20"/>
      <c r="X343" s="148" t="s">
        <v>525</v>
      </c>
      <c r="Y343" s="24">
        <f t="shared" ref="Y343:AO343" ca="1" si="552">IF(AND(ISNUMBER(C253),ISNUMBER(C310)),C253-C310,NA())</f>
        <v>3.4830000000000005</v>
      </c>
      <c r="Z343" s="24">
        <f t="shared" ca="1" si="552"/>
        <v>4.6411799999999994</v>
      </c>
      <c r="AA343" s="24">
        <f t="shared" ca="1" si="552"/>
        <v>3.5819999999999999</v>
      </c>
      <c r="AB343" s="24">
        <f t="shared" ca="1" si="552"/>
        <v>4.4222011253313891</v>
      </c>
      <c r="AC343" s="24">
        <f t="shared" ca="1" si="552"/>
        <v>4.3189999999999991</v>
      </c>
      <c r="AD343" s="24">
        <f t="shared" ca="1" si="552"/>
        <v>4.3416638183593701</v>
      </c>
      <c r="AE343" s="24" t="e">
        <f t="shared" ca="1" si="552"/>
        <v>#N/A</v>
      </c>
      <c r="AF343" s="24" t="e">
        <f t="shared" ca="1" si="552"/>
        <v>#N/A</v>
      </c>
      <c r="AG343" s="24" t="e">
        <f t="shared" ca="1" si="552"/>
        <v>#N/A</v>
      </c>
      <c r="AH343" s="24" t="e">
        <f t="shared" ca="1" si="552"/>
        <v>#N/A</v>
      </c>
      <c r="AI343" s="24" t="e">
        <f t="shared" ca="1" si="552"/>
        <v>#N/A</v>
      </c>
      <c r="AJ343" s="24" t="e">
        <f t="shared" ca="1" si="552"/>
        <v>#N/A</v>
      </c>
      <c r="AK343" s="24" t="e">
        <f t="shared" ca="1" si="552"/>
        <v>#N/A</v>
      </c>
      <c r="AL343" s="24" t="e">
        <f t="shared" ca="1" si="552"/>
        <v>#N/A</v>
      </c>
      <c r="AM343" s="24" t="e">
        <f t="shared" ca="1" si="552"/>
        <v>#N/A</v>
      </c>
      <c r="AN343" s="24" t="e">
        <f t="shared" ca="1" si="552"/>
        <v>#N/A</v>
      </c>
      <c r="AO343" s="24" t="e">
        <f t="shared" ca="1" si="552"/>
        <v>#N/A</v>
      </c>
      <c r="AP343" s="24" t="e">
        <f t="shared" ca="1" si="549"/>
        <v>#N/A</v>
      </c>
      <c r="AQ343" s="24" t="e">
        <f t="shared" ca="1" si="550"/>
        <v>#N/A</v>
      </c>
    </row>
    <row r="344" spans="1:43" s="1" customFormat="1" ht="63.75">
      <c r="A344" s="220">
        <f>A327</f>
        <v>132</v>
      </c>
      <c r="B344" s="148" t="s">
        <v>407</v>
      </c>
      <c r="C344" s="24">
        <f ca="1">IF(ISNUMBER(OFFSET(INDIRECT("'"&amp;'DATA for charts'!C$5&amp;"'!$d1"),$A344-1,0)),OFFSET(INDIRECT("'"&amp;'DATA for charts'!C$5&amp;"'!$d1"),$A344-1,0),NA())</f>
        <v>-16.7</v>
      </c>
      <c r="D344" s="24">
        <f ca="1">IF(ISNUMBER(OFFSET(INDIRECT("'"&amp;'DATA for charts'!D$5&amp;"'!$d1"),$A344-1,0)),OFFSET(INDIRECT("'"&amp;'DATA for charts'!D$5&amp;"'!$d1"),$A344-1,0),NA())</f>
        <v>-17.761559999999999</v>
      </c>
      <c r="E344" s="24">
        <f ca="1">IF(ISNUMBER(OFFSET(INDIRECT("'"&amp;'DATA for charts'!E$5&amp;"'!$d1"),$A344-1,0)),OFFSET(INDIRECT("'"&amp;'DATA for charts'!E$5&amp;"'!$d1"),$A344-1,0),NA())</f>
        <v>-17.37</v>
      </c>
      <c r="F344" s="24">
        <f ca="1">IF(ISNUMBER(OFFSET(INDIRECT("'"&amp;'DATA for charts'!F$5&amp;"'!$d1"),$A344-1,0)),OFFSET(INDIRECT("'"&amp;'DATA for charts'!F$5&amp;"'!$d1"),$A344-1,0),NA())</f>
        <v>-17.075752946203199</v>
      </c>
      <c r="G344" s="24">
        <f ca="1">IF(ISNUMBER(OFFSET(INDIRECT("'"&amp;'DATA for charts'!G$5&amp;"'!$d1"),$A344-1,0)),OFFSET(INDIRECT("'"&amp;'DATA for charts'!G$5&amp;"'!$d1"),$A344-1,0),NA())</f>
        <v>-17.5</v>
      </c>
      <c r="H344" s="24">
        <f ca="1">IF(ISNUMBER(OFFSET(INDIRECT("'"&amp;'DATA for charts'!H$5&amp;"'!$d1"),$A344-1,0)),OFFSET(INDIRECT("'"&amp;'DATA for charts'!H$5&amp;"'!$d1"),$A344-1,0),NA())</f>
        <v>-17.506737716829701</v>
      </c>
      <c r="I344" s="24" t="e">
        <f ca="1">IF(ISNUMBER(OFFSET(INDIRECT("'"&amp;'DATA for charts'!I$5&amp;"'!$d1"),$A344-1,0)),OFFSET(INDIRECT("'"&amp;'DATA for charts'!I$5&amp;"'!$d1"),$A344-1,0),NA())</f>
        <v>#N/A</v>
      </c>
      <c r="J344" s="24" t="e">
        <f ca="1">IF(ISNUMBER(OFFSET(INDIRECT("'"&amp;'DATA for charts'!J$5&amp;"'!$d1"),$A344-1,0)),OFFSET(INDIRECT("'"&amp;'DATA for charts'!J$5&amp;"'!$d1"),$A344-1,0),NA())</f>
        <v>#N/A</v>
      </c>
      <c r="K344" s="24" t="e">
        <f ca="1">IF(ISNUMBER(OFFSET(INDIRECT("'"&amp;'DATA for charts'!K$5&amp;"'!$d1"),$A344-1,0)),OFFSET(INDIRECT("'"&amp;'DATA for charts'!K$5&amp;"'!$d1"),$A344-1,0),NA())</f>
        <v>#N/A</v>
      </c>
      <c r="L344" s="24" t="e">
        <f ca="1">IF(ISNUMBER(OFFSET(INDIRECT("'"&amp;'DATA for charts'!L$5&amp;"'!$d1"),$A344-1,0)),OFFSET(INDIRECT("'"&amp;'DATA for charts'!L$5&amp;"'!$d1"),$A344-1,0),NA())</f>
        <v>#N/A</v>
      </c>
      <c r="M344" s="24" t="e">
        <f ca="1">IF(ISNUMBER(OFFSET(INDIRECT("'"&amp;'DATA for charts'!M$5&amp;"'!$d1"),$A344-1,0)),OFFSET(INDIRECT("'"&amp;'DATA for charts'!M$5&amp;"'!$d1"),$A344-1,0),NA())</f>
        <v>#N/A</v>
      </c>
      <c r="N344" s="24" t="e">
        <f ca="1">IF(ISNUMBER(OFFSET(INDIRECT("'"&amp;'DATA for charts'!N$5&amp;"'!$d1"),$A344-1,0)),OFFSET(INDIRECT("'"&amp;'DATA for charts'!N$5&amp;"'!$d1"),$A344-1,0),NA())</f>
        <v>#N/A</v>
      </c>
      <c r="O344" s="24" t="e">
        <f ca="1">IF(ISNUMBER(OFFSET(INDIRECT("'"&amp;'DATA for charts'!O$5&amp;"'!$d1"),$A344-1,0)),OFFSET(INDIRECT("'"&amp;'DATA for charts'!O$5&amp;"'!$d1"),$A344-1,0),NA())</f>
        <v>#N/A</v>
      </c>
      <c r="P344" s="24" t="e">
        <f ca="1">IF(ISNUMBER(OFFSET(INDIRECT("'"&amp;'DATA for charts'!P$5&amp;"'!$d1"),$A344-1,0)),OFFSET(INDIRECT("'"&amp;'DATA for charts'!P$5&amp;"'!$d1"),$A344-1,0),NA())</f>
        <v>#N/A</v>
      </c>
      <c r="Q344" s="24" t="e">
        <f ca="1">IF(ISNUMBER(OFFSET(INDIRECT("'"&amp;'DATA for charts'!Q$5&amp;"'!$d1"),$A344-1,0)),OFFSET(INDIRECT("'"&amp;'DATA for charts'!Q$5&amp;"'!$d1"),$A344-1,0),NA())</f>
        <v>#N/A</v>
      </c>
      <c r="R344" s="24" t="e">
        <f ca="1">IF(ISNUMBER(OFFSET(INDIRECT("'"&amp;'DATA for charts'!R$5&amp;"'!$d1"),$A344-1,0)),OFFSET(INDIRECT("'"&amp;'DATA for charts'!R$5&amp;"'!$d1"),$A344-1,0),NA())</f>
        <v>#N/A</v>
      </c>
      <c r="S344" s="24" t="e">
        <f ca="1">IF(ISNUMBER(OFFSET(INDIRECT("'"&amp;'DATA for charts'!S$5&amp;"'!$d1"),$A344-1,0)),OFFSET(INDIRECT("'"&amp;'DATA for charts'!S$5&amp;"'!$d1"),$A344-1,0),NA())</f>
        <v>#N/A</v>
      </c>
      <c r="T344" s="22" t="e">
        <f ca="1">MIN(C344:J344)</f>
        <v>#N/A</v>
      </c>
      <c r="U344" s="22" t="e">
        <f ca="1">MAX(C344:J344)</f>
        <v>#N/A</v>
      </c>
      <c r="V344" s="22" t="e">
        <f ca="1">AVERAGE(C344:J344)</f>
        <v>#N/A</v>
      </c>
      <c r="W344" s="20"/>
      <c r="X344" s="148" t="s">
        <v>526</v>
      </c>
      <c r="Y344" s="24" t="e">
        <f t="shared" ref="Y344:AO344" ca="1" si="553">IF(AND(ISNUMBER(C311),ISNUMBER(C253)),C311-C253,NA())</f>
        <v>#N/A</v>
      </c>
      <c r="Z344" s="24">
        <f t="shared" ca="1" si="553"/>
        <v>-1.8154860000000008</v>
      </c>
      <c r="AA344" s="24">
        <f t="shared" ca="1" si="553"/>
        <v>-1.6559999999999997</v>
      </c>
      <c r="AB344" s="24">
        <f t="shared" ca="1" si="553"/>
        <v>-1.6655552765372779</v>
      </c>
      <c r="AC344" s="24">
        <f t="shared" ca="1" si="553"/>
        <v>-1.5139999999999993</v>
      </c>
      <c r="AD344" s="24">
        <f t="shared" ca="1" si="553"/>
        <v>-1.73816646152072</v>
      </c>
      <c r="AE344" s="24" t="e">
        <f t="shared" ca="1" si="553"/>
        <v>#N/A</v>
      </c>
      <c r="AF344" s="24" t="e">
        <f t="shared" ca="1" si="553"/>
        <v>#N/A</v>
      </c>
      <c r="AG344" s="24" t="e">
        <f t="shared" ca="1" si="553"/>
        <v>#N/A</v>
      </c>
      <c r="AH344" s="24" t="e">
        <f t="shared" ca="1" si="553"/>
        <v>#N/A</v>
      </c>
      <c r="AI344" s="24" t="e">
        <f t="shared" ca="1" si="553"/>
        <v>#N/A</v>
      </c>
      <c r="AJ344" s="24" t="e">
        <f t="shared" ca="1" si="553"/>
        <v>#N/A</v>
      </c>
      <c r="AK344" s="24" t="e">
        <f t="shared" ca="1" si="553"/>
        <v>#N/A</v>
      </c>
      <c r="AL344" s="24" t="e">
        <f t="shared" ca="1" si="553"/>
        <v>#N/A</v>
      </c>
      <c r="AM344" s="24" t="e">
        <f t="shared" ca="1" si="553"/>
        <v>#N/A</v>
      </c>
      <c r="AN344" s="24" t="e">
        <f t="shared" ca="1" si="553"/>
        <v>#N/A</v>
      </c>
      <c r="AO344" s="24" t="e">
        <f t="shared" ca="1" si="553"/>
        <v>#N/A</v>
      </c>
      <c r="AP344" s="24" t="e">
        <f t="shared" ca="1" si="549"/>
        <v>#N/A</v>
      </c>
      <c r="AQ344" s="24" t="e">
        <f t="shared" ca="1" si="550"/>
        <v>#N/A</v>
      </c>
    </row>
    <row r="345" spans="1:43" s="1" customFormat="1" ht="38.25">
      <c r="A345" s="220">
        <f>A328</f>
        <v>133</v>
      </c>
      <c r="B345" s="148" t="s">
        <v>408</v>
      </c>
      <c r="C345" s="24">
        <f ca="1">IF(ISNUMBER(OFFSET(INDIRECT("'"&amp;'DATA for charts'!C$5&amp;"'!$d1"),$A345-1,0)),OFFSET(INDIRECT("'"&amp;'DATA for charts'!C$5&amp;"'!$d1"),$A345-1,0),NA())</f>
        <v>-13.2</v>
      </c>
      <c r="D345" s="24">
        <f ca="1">IF(ISNUMBER(OFFSET(INDIRECT("'"&amp;'DATA for charts'!D$5&amp;"'!$d1"),$A345-1,0)),OFFSET(INDIRECT("'"&amp;'DATA for charts'!D$5&amp;"'!$d1"),$A345-1,0),NA())</f>
        <v>-13.24432</v>
      </c>
      <c r="E345" s="24">
        <f ca="1">IF(ISNUMBER(OFFSET(INDIRECT("'"&amp;'DATA for charts'!E$5&amp;"'!$d1"),$A345-1,0)),OFFSET(INDIRECT("'"&amp;'DATA for charts'!E$5&amp;"'!$d1"),$A345-1,0),NA())</f>
        <v>-13.36</v>
      </c>
      <c r="F345" s="24">
        <f ca="1">IF(ISNUMBER(OFFSET(INDIRECT("'"&amp;'DATA for charts'!F$5&amp;"'!$d1"),$A345-1,0)),OFFSET(INDIRECT("'"&amp;'DATA for charts'!F$5&amp;"'!$d1"),$A345-1,0),NA())</f>
        <v>-12.812226646808201</v>
      </c>
      <c r="G345" s="24">
        <f ca="1">IF(ISNUMBER(OFFSET(INDIRECT("'"&amp;'DATA for charts'!G$5&amp;"'!$d1"),$A345-1,0)),OFFSET(INDIRECT("'"&amp;'DATA for charts'!G$5&amp;"'!$d1"),$A345-1,0),NA())</f>
        <v>-12.5</v>
      </c>
      <c r="H345" s="24">
        <f ca="1">IF(ISNUMBER(OFFSET(INDIRECT("'"&amp;'DATA for charts'!H$5&amp;"'!$d1"),$A345-1,0)),OFFSET(INDIRECT("'"&amp;'DATA for charts'!H$5&amp;"'!$d1"),$A345-1,0),NA())</f>
        <v>-12.7995377141478</v>
      </c>
      <c r="I345" s="24" t="e">
        <f ca="1">IF(ISNUMBER(OFFSET(INDIRECT("'"&amp;'DATA for charts'!I$5&amp;"'!$d1"),$A345-1,0)),OFFSET(INDIRECT("'"&amp;'DATA for charts'!I$5&amp;"'!$d1"),$A345-1,0),NA())</f>
        <v>#N/A</v>
      </c>
      <c r="J345" s="24" t="e">
        <f ca="1">IF(ISNUMBER(OFFSET(INDIRECT("'"&amp;'DATA for charts'!J$5&amp;"'!$d1"),$A345-1,0)),OFFSET(INDIRECT("'"&amp;'DATA for charts'!J$5&amp;"'!$d1"),$A345-1,0),NA())</f>
        <v>#N/A</v>
      </c>
      <c r="K345" s="24" t="e">
        <f ca="1">IF(ISNUMBER(OFFSET(INDIRECT("'"&amp;'DATA for charts'!K$5&amp;"'!$d1"),$A345-1,0)),OFFSET(INDIRECT("'"&amp;'DATA for charts'!K$5&amp;"'!$d1"),$A345-1,0),NA())</f>
        <v>#N/A</v>
      </c>
      <c r="L345" s="24" t="e">
        <f ca="1">IF(ISNUMBER(OFFSET(INDIRECT("'"&amp;'DATA for charts'!L$5&amp;"'!$d1"),$A345-1,0)),OFFSET(INDIRECT("'"&amp;'DATA for charts'!L$5&amp;"'!$d1"),$A345-1,0),NA())</f>
        <v>#N/A</v>
      </c>
      <c r="M345" s="24" t="e">
        <f ca="1">IF(ISNUMBER(OFFSET(INDIRECT("'"&amp;'DATA for charts'!M$5&amp;"'!$d1"),$A345-1,0)),OFFSET(INDIRECT("'"&amp;'DATA for charts'!M$5&amp;"'!$d1"),$A345-1,0),NA())</f>
        <v>#N/A</v>
      </c>
      <c r="N345" s="24" t="e">
        <f ca="1">IF(ISNUMBER(OFFSET(INDIRECT("'"&amp;'DATA for charts'!N$5&amp;"'!$d1"),$A345-1,0)),OFFSET(INDIRECT("'"&amp;'DATA for charts'!N$5&amp;"'!$d1"),$A345-1,0),NA())</f>
        <v>#N/A</v>
      </c>
      <c r="O345" s="24" t="e">
        <f ca="1">IF(ISNUMBER(OFFSET(INDIRECT("'"&amp;'DATA for charts'!O$5&amp;"'!$d1"),$A345-1,0)),OFFSET(INDIRECT("'"&amp;'DATA for charts'!O$5&amp;"'!$d1"),$A345-1,0),NA())</f>
        <v>#N/A</v>
      </c>
      <c r="P345" s="24" t="e">
        <f ca="1">IF(ISNUMBER(OFFSET(INDIRECT("'"&amp;'DATA for charts'!P$5&amp;"'!$d1"),$A345-1,0)),OFFSET(INDIRECT("'"&amp;'DATA for charts'!P$5&amp;"'!$d1"),$A345-1,0),NA())</f>
        <v>#N/A</v>
      </c>
      <c r="Q345" s="24" t="e">
        <f ca="1">IF(ISNUMBER(OFFSET(INDIRECT("'"&amp;'DATA for charts'!Q$5&amp;"'!$d1"),$A345-1,0)),OFFSET(INDIRECT("'"&amp;'DATA for charts'!Q$5&amp;"'!$d1"),$A345-1,0),NA())</f>
        <v>#N/A</v>
      </c>
      <c r="R345" s="24" t="e">
        <f ca="1">IF(ISNUMBER(OFFSET(INDIRECT("'"&amp;'DATA for charts'!R$5&amp;"'!$d1"),$A345-1,0)),OFFSET(INDIRECT("'"&amp;'DATA for charts'!R$5&amp;"'!$d1"),$A345-1,0),NA())</f>
        <v>#N/A</v>
      </c>
      <c r="S345" s="24" t="e">
        <f ca="1">IF(ISNUMBER(OFFSET(INDIRECT("'"&amp;'DATA for charts'!S$5&amp;"'!$d1"),$A345-1,0)),OFFSET(INDIRECT("'"&amp;'DATA for charts'!S$5&amp;"'!$d1"),$A345-1,0),NA())</f>
        <v>#N/A</v>
      </c>
      <c r="T345" s="22" t="e">
        <f ca="1">MIN(C345:J345)</f>
        <v>#N/A</v>
      </c>
      <c r="U345" s="22" t="e">
        <f ca="1">MAX(C345:J345)</f>
        <v>#N/A</v>
      </c>
      <c r="V345" s="22" t="e">
        <f ca="1">AVERAGE(C345:J345)</f>
        <v>#N/A</v>
      </c>
      <c r="W345" s="20"/>
      <c r="X345" s="7"/>
      <c r="Y345" s="8"/>
      <c r="Z345" s="8"/>
      <c r="AA345" s="8"/>
      <c r="AB345" s="8"/>
      <c r="AC345" s="8"/>
      <c r="AD345" s="8"/>
      <c r="AE345" s="8"/>
      <c r="AF345" s="8"/>
      <c r="AG345" s="8"/>
      <c r="AH345" s="8"/>
      <c r="AI345" s="8"/>
      <c r="AJ345" s="8"/>
      <c r="AK345" s="8"/>
      <c r="AL345" s="8"/>
      <c r="AM345" s="8"/>
      <c r="AN345" s="8"/>
      <c r="AO345" s="8"/>
      <c r="AP345" s="8"/>
      <c r="AQ345" s="8"/>
    </row>
    <row r="346" spans="1:43" s="1" customFormat="1" ht="38.25">
      <c r="A346" s="220">
        <f t="shared" ref="A346:A347" si="554">A345+1</f>
        <v>134</v>
      </c>
      <c r="B346" s="148" t="s">
        <v>750</v>
      </c>
      <c r="C346" s="24">
        <f ca="1">IF(ISNUMBER(OFFSET(INDIRECT("'"&amp;'DATA for charts'!C$5&amp;"'!$d1"),$A346-1,0)),OFFSET(INDIRECT("'"&amp;'DATA for charts'!C$5&amp;"'!$d1"),$A346-1,0),NA())</f>
        <v>-5.7</v>
      </c>
      <c r="D346" s="24">
        <f ca="1">IF(ISNUMBER(OFFSET(INDIRECT("'"&amp;'DATA for charts'!D$5&amp;"'!$d1"),$A346-1,0)),OFFSET(INDIRECT("'"&amp;'DATA for charts'!D$5&amp;"'!$d1"),$A346-1,0),NA())</f>
        <v>-6.1965899999999987</v>
      </c>
      <c r="E346" s="24">
        <f ca="1">IF(ISNUMBER(OFFSET(INDIRECT("'"&amp;'DATA for charts'!E$5&amp;"'!$d1"),$A346-1,0)),OFFSET(INDIRECT("'"&amp;'DATA for charts'!E$5&amp;"'!$d1"),$A346-1,0),NA())</f>
        <v>-6.89</v>
      </c>
      <c r="F346" s="24">
        <f ca="1">IF(ISNUMBER(OFFSET(INDIRECT("'"&amp;'DATA for charts'!F$5&amp;"'!$d1"),$A346-1,0)),OFFSET(INDIRECT("'"&amp;'DATA for charts'!F$5&amp;"'!$d1"),$A346-1,0),NA())</f>
        <v>-7.0523317975527098</v>
      </c>
      <c r="G346" s="24">
        <f ca="1">IF(ISNUMBER(OFFSET(INDIRECT("'"&amp;'DATA for charts'!G$5&amp;"'!$d1"),$A346-1,0)),OFFSET(INDIRECT("'"&amp;'DATA for charts'!G$5&amp;"'!$d1"),$A346-1,0),NA())</f>
        <v>-7.2</v>
      </c>
      <c r="H346" s="24">
        <f ca="1">IF(ISNUMBER(OFFSET(INDIRECT("'"&amp;'DATA for charts'!H$5&amp;"'!$d1"),$A346-1,0)),OFFSET(INDIRECT("'"&amp;'DATA for charts'!H$5&amp;"'!$d1"),$A346-1,0),NA())</f>
        <v>-8.0735511566777696</v>
      </c>
      <c r="I346" s="24" t="e">
        <f ca="1">IF(ISNUMBER(OFFSET(INDIRECT("'"&amp;'DATA for charts'!I$5&amp;"'!$d1"),$A346-1,0)),OFFSET(INDIRECT("'"&amp;'DATA for charts'!I$5&amp;"'!$d1"),$A346-1,0),NA())</f>
        <v>#N/A</v>
      </c>
      <c r="J346" s="24" t="e">
        <f ca="1">IF(ISNUMBER(OFFSET(INDIRECT("'"&amp;'DATA for charts'!J$5&amp;"'!$d1"),$A346-1,0)),OFFSET(INDIRECT("'"&amp;'DATA for charts'!J$5&amp;"'!$d1"),$A346-1,0),NA())</f>
        <v>#N/A</v>
      </c>
      <c r="K346" s="24" t="e">
        <f ca="1">IF(ISNUMBER(OFFSET(INDIRECT("'"&amp;'DATA for charts'!K$5&amp;"'!$d1"),$A346-1,0)),OFFSET(INDIRECT("'"&amp;'DATA for charts'!K$5&amp;"'!$d1"),$A346-1,0),NA())</f>
        <v>#N/A</v>
      </c>
      <c r="L346" s="24" t="e">
        <f ca="1">IF(ISNUMBER(OFFSET(INDIRECT("'"&amp;'DATA for charts'!L$5&amp;"'!$d1"),$A346-1,0)),OFFSET(INDIRECT("'"&amp;'DATA for charts'!L$5&amp;"'!$d1"),$A346-1,0),NA())</f>
        <v>#N/A</v>
      </c>
      <c r="M346" s="24" t="e">
        <f ca="1">IF(ISNUMBER(OFFSET(INDIRECT("'"&amp;'DATA for charts'!M$5&amp;"'!$d1"),$A346-1,0)),OFFSET(INDIRECT("'"&amp;'DATA for charts'!M$5&amp;"'!$d1"),$A346-1,0),NA())</f>
        <v>#N/A</v>
      </c>
      <c r="N346" s="24" t="e">
        <f ca="1">IF(ISNUMBER(OFFSET(INDIRECT("'"&amp;'DATA for charts'!N$5&amp;"'!$d1"),$A346-1,0)),OFFSET(INDIRECT("'"&amp;'DATA for charts'!N$5&amp;"'!$d1"),$A346-1,0),NA())</f>
        <v>#N/A</v>
      </c>
      <c r="O346" s="24" t="e">
        <f ca="1">IF(ISNUMBER(OFFSET(INDIRECT("'"&amp;'DATA for charts'!O$5&amp;"'!$d1"),$A346-1,0)),OFFSET(INDIRECT("'"&amp;'DATA for charts'!O$5&amp;"'!$d1"),$A346-1,0),NA())</f>
        <v>#N/A</v>
      </c>
      <c r="P346" s="24" t="e">
        <f ca="1">IF(ISNUMBER(OFFSET(INDIRECT("'"&amp;'DATA for charts'!P$5&amp;"'!$d1"),$A346-1,0)),OFFSET(INDIRECT("'"&amp;'DATA for charts'!P$5&amp;"'!$d1"),$A346-1,0),NA())</f>
        <v>#N/A</v>
      </c>
      <c r="Q346" s="24" t="e">
        <f ca="1">IF(ISNUMBER(OFFSET(INDIRECT("'"&amp;'DATA for charts'!Q$5&amp;"'!$d1"),$A346-1,0)),OFFSET(INDIRECT("'"&amp;'DATA for charts'!Q$5&amp;"'!$d1"),$A346-1,0),NA())</f>
        <v>#N/A</v>
      </c>
      <c r="R346" s="24" t="e">
        <f ca="1">IF(ISNUMBER(OFFSET(INDIRECT("'"&amp;'DATA for charts'!R$5&amp;"'!$d1"),$A346-1,0)),OFFSET(INDIRECT("'"&amp;'DATA for charts'!R$5&amp;"'!$d1"),$A346-1,0),NA())</f>
        <v>#N/A</v>
      </c>
      <c r="S346" s="24" t="e">
        <f ca="1">IF(ISNUMBER(OFFSET(INDIRECT("'"&amp;'DATA for charts'!S$5&amp;"'!$d1"),$A346-1,0)),OFFSET(INDIRECT("'"&amp;'DATA for charts'!S$5&amp;"'!$d1"),$A346-1,0),NA())</f>
        <v>#N/A</v>
      </c>
      <c r="T346" s="22" t="e">
        <f t="shared" ref="T346:T347" ca="1" si="555">MIN(C346:J346)</f>
        <v>#N/A</v>
      </c>
      <c r="U346" s="22" t="e">
        <f t="shared" ref="U346:U347" ca="1" si="556">MAX(C346:J346)</f>
        <v>#N/A</v>
      </c>
      <c r="V346" s="22" t="e">
        <f t="shared" ref="V346:V347" ca="1" si="557">AVERAGE(C346:J346)</f>
        <v>#N/A</v>
      </c>
      <c r="W346" s="20"/>
      <c r="X346" s="7"/>
      <c r="Y346" s="8"/>
      <c r="Z346" s="8"/>
      <c r="AA346" s="8"/>
      <c r="AB346" s="8"/>
      <c r="AC346" s="8"/>
      <c r="AD346" s="8"/>
      <c r="AE346" s="8"/>
      <c r="AF346" s="8"/>
      <c r="AG346" s="8"/>
      <c r="AH346" s="8"/>
      <c r="AI346" s="8"/>
      <c r="AJ346" s="8"/>
      <c r="AK346" s="8"/>
      <c r="AL346" s="8"/>
      <c r="AM346" s="8"/>
      <c r="AN346" s="8"/>
      <c r="AO346" s="8"/>
      <c r="AP346" s="8"/>
      <c r="AQ346" s="8"/>
    </row>
    <row r="347" spans="1:43" s="1" customFormat="1" ht="38.25">
      <c r="A347" s="220">
        <f t="shared" si="554"/>
        <v>135</v>
      </c>
      <c r="B347" s="148" t="s">
        <v>751</v>
      </c>
      <c r="C347" s="24">
        <f ca="1">IF(ISNUMBER(OFFSET(INDIRECT("'"&amp;'DATA for charts'!C$5&amp;"'!$d1"),$A347-1,0)),OFFSET(INDIRECT("'"&amp;'DATA for charts'!C$5&amp;"'!$d1"),$A347-1,0),NA())</f>
        <v>7.3</v>
      </c>
      <c r="D347" s="24">
        <f ca="1">IF(ISNUMBER(OFFSET(INDIRECT("'"&amp;'DATA for charts'!D$5&amp;"'!$d1"),$A347-1,0)),OFFSET(INDIRECT("'"&amp;'DATA for charts'!D$5&amp;"'!$d1"),$A347-1,0),NA())</f>
        <v>12.536099999999999</v>
      </c>
      <c r="E347" s="24">
        <f ca="1">IF(ISNUMBER(OFFSET(INDIRECT("'"&amp;'DATA for charts'!E$5&amp;"'!$d1"),$A347-1,0)),OFFSET(INDIRECT("'"&amp;'DATA for charts'!E$5&amp;"'!$d1"),$A347-1,0),NA())</f>
        <v>12.4</v>
      </c>
      <c r="F347" s="24">
        <f ca="1">IF(ISNUMBER(OFFSET(INDIRECT("'"&amp;'DATA for charts'!F$5&amp;"'!$d1"),$A347-1,0)),OFFSET(INDIRECT("'"&amp;'DATA for charts'!F$5&amp;"'!$d1"),$A347-1,0),NA())</f>
        <v>9.9170446295161003</v>
      </c>
      <c r="G347" s="24">
        <f ca="1">IF(ISNUMBER(OFFSET(INDIRECT("'"&amp;'DATA for charts'!G$5&amp;"'!$d1"),$A347-1,0)),OFFSET(INDIRECT("'"&amp;'DATA for charts'!G$5&amp;"'!$d1"),$A347-1,0),NA())</f>
        <v>10.5</v>
      </c>
      <c r="H347" s="24">
        <f ca="1">IF(ISNUMBER(OFFSET(INDIRECT("'"&amp;'DATA for charts'!H$5&amp;"'!$d1"),$A347-1,0)),OFFSET(INDIRECT("'"&amp;'DATA for charts'!H$5&amp;"'!$d1"),$A347-1,0),NA())</f>
        <v>9.4716760739404506</v>
      </c>
      <c r="I347" s="24" t="e">
        <f ca="1">IF(ISNUMBER(OFFSET(INDIRECT("'"&amp;'DATA for charts'!I$5&amp;"'!$d1"),$A347-1,0)),OFFSET(INDIRECT("'"&amp;'DATA for charts'!I$5&amp;"'!$d1"),$A347-1,0),NA())</f>
        <v>#N/A</v>
      </c>
      <c r="J347" s="24" t="e">
        <f ca="1">IF(ISNUMBER(OFFSET(INDIRECT("'"&amp;'DATA for charts'!J$5&amp;"'!$d1"),$A347-1,0)),OFFSET(INDIRECT("'"&amp;'DATA for charts'!J$5&amp;"'!$d1"),$A347-1,0),NA())</f>
        <v>#N/A</v>
      </c>
      <c r="K347" s="24" t="e">
        <f ca="1">IF(ISNUMBER(OFFSET(INDIRECT("'"&amp;'DATA for charts'!K$5&amp;"'!$d1"),$A347-1,0)),OFFSET(INDIRECT("'"&amp;'DATA for charts'!K$5&amp;"'!$d1"),$A347-1,0),NA())</f>
        <v>#N/A</v>
      </c>
      <c r="L347" s="24" t="e">
        <f ca="1">IF(ISNUMBER(OFFSET(INDIRECT("'"&amp;'DATA for charts'!L$5&amp;"'!$d1"),$A347-1,0)),OFFSET(INDIRECT("'"&amp;'DATA for charts'!L$5&amp;"'!$d1"),$A347-1,0),NA())</f>
        <v>#N/A</v>
      </c>
      <c r="M347" s="24" t="e">
        <f ca="1">IF(ISNUMBER(OFFSET(INDIRECT("'"&amp;'DATA for charts'!M$5&amp;"'!$d1"),$A347-1,0)),OFFSET(INDIRECT("'"&amp;'DATA for charts'!M$5&amp;"'!$d1"),$A347-1,0),NA())</f>
        <v>#N/A</v>
      </c>
      <c r="N347" s="24" t="e">
        <f ca="1">IF(ISNUMBER(OFFSET(INDIRECT("'"&amp;'DATA for charts'!N$5&amp;"'!$d1"),$A347-1,0)),OFFSET(INDIRECT("'"&amp;'DATA for charts'!N$5&amp;"'!$d1"),$A347-1,0),NA())</f>
        <v>#N/A</v>
      </c>
      <c r="O347" s="24" t="e">
        <f ca="1">IF(ISNUMBER(OFFSET(INDIRECT("'"&amp;'DATA for charts'!O$5&amp;"'!$d1"),$A347-1,0)),OFFSET(INDIRECT("'"&amp;'DATA for charts'!O$5&amp;"'!$d1"),$A347-1,0),NA())</f>
        <v>#N/A</v>
      </c>
      <c r="P347" s="24" t="e">
        <f ca="1">IF(ISNUMBER(OFFSET(INDIRECT("'"&amp;'DATA for charts'!P$5&amp;"'!$d1"),$A347-1,0)),OFFSET(INDIRECT("'"&amp;'DATA for charts'!P$5&amp;"'!$d1"),$A347-1,0),NA())</f>
        <v>#N/A</v>
      </c>
      <c r="Q347" s="24" t="e">
        <f ca="1">IF(ISNUMBER(OFFSET(INDIRECT("'"&amp;'DATA for charts'!Q$5&amp;"'!$d1"),$A347-1,0)),OFFSET(INDIRECT("'"&amp;'DATA for charts'!Q$5&amp;"'!$d1"),$A347-1,0),NA())</f>
        <v>#N/A</v>
      </c>
      <c r="R347" s="24" t="e">
        <f ca="1">IF(ISNUMBER(OFFSET(INDIRECT("'"&amp;'DATA for charts'!R$5&amp;"'!$d1"),$A347-1,0)),OFFSET(INDIRECT("'"&amp;'DATA for charts'!R$5&amp;"'!$d1"),$A347-1,0),NA())</f>
        <v>#N/A</v>
      </c>
      <c r="S347" s="24" t="e">
        <f ca="1">IF(ISNUMBER(OFFSET(INDIRECT("'"&amp;'DATA for charts'!S$5&amp;"'!$d1"),$A347-1,0)),OFFSET(INDIRECT("'"&amp;'DATA for charts'!S$5&amp;"'!$d1"),$A347-1,0),NA())</f>
        <v>#N/A</v>
      </c>
      <c r="T347" s="22" t="e">
        <f t="shared" ca="1" si="555"/>
        <v>#N/A</v>
      </c>
      <c r="U347" s="22" t="e">
        <f t="shared" ca="1" si="556"/>
        <v>#N/A</v>
      </c>
      <c r="V347" s="22" t="e">
        <f t="shared" ca="1" si="557"/>
        <v>#N/A</v>
      </c>
      <c r="W347" s="20"/>
      <c r="X347" s="7"/>
      <c r="Y347" s="8"/>
      <c r="Z347" s="8"/>
      <c r="AA347" s="8"/>
      <c r="AB347" s="8"/>
      <c r="AC347" s="8"/>
      <c r="AD347" s="8"/>
      <c r="AE347" s="8"/>
      <c r="AF347" s="8"/>
      <c r="AG347" s="8"/>
      <c r="AH347" s="8"/>
      <c r="AI347" s="8"/>
      <c r="AJ347" s="8"/>
      <c r="AK347" s="8"/>
      <c r="AL347" s="8"/>
      <c r="AM347" s="8"/>
      <c r="AN347" s="8"/>
      <c r="AO347" s="8"/>
      <c r="AP347" s="8"/>
      <c r="AQ347" s="8"/>
    </row>
    <row r="348" spans="1:43" s="1" customFormat="1" ht="25.5">
      <c r="A348" s="220">
        <f t="shared" ref="A348" si="558">A331</f>
        <v>136</v>
      </c>
      <c r="B348" s="152" t="s">
        <v>409</v>
      </c>
      <c r="C348" s="24" t="e">
        <f ca="1">IF(ISNUMBER(OFFSET(INDIRECT("'"&amp;'DATA for charts'!C$5&amp;"'!$d1"),$A348-1,0)),OFFSET(INDIRECT("'"&amp;'DATA for charts'!C$5&amp;"'!$d1"),$A348-1,0),NA())</f>
        <v>#N/A</v>
      </c>
      <c r="D348" s="24">
        <f ca="1">IF(ISNUMBER(OFFSET(INDIRECT("'"&amp;'DATA for charts'!D$5&amp;"'!$d1"),$A348-1,0)),OFFSET(INDIRECT("'"&amp;'DATA for charts'!D$5&amp;"'!$d1"),$A348-1,0),NA())</f>
        <v>8.0165290000000002</v>
      </c>
      <c r="E348" s="24">
        <f ca="1">IF(ISNUMBER(OFFSET(INDIRECT("'"&amp;'DATA for charts'!E$5&amp;"'!$d1"),$A348-1,0)),OFFSET(INDIRECT("'"&amp;'DATA for charts'!E$5&amp;"'!$d1"),$A348-1,0),NA())</f>
        <v>6.74</v>
      </c>
      <c r="F348" s="24">
        <f ca="1">IF(ISNUMBER(OFFSET(INDIRECT("'"&amp;'DATA for charts'!F$5&amp;"'!$d1"),$A348-1,0)),OFFSET(INDIRECT("'"&amp;'DATA for charts'!F$5&amp;"'!$d1"),$A348-1,0),NA())</f>
        <v>5.09310433059537</v>
      </c>
      <c r="G348" s="24">
        <f ca="1">IF(ISNUMBER(OFFSET(INDIRECT("'"&amp;'DATA for charts'!G$5&amp;"'!$d1"),$A348-1,0)),OFFSET(INDIRECT("'"&amp;'DATA for charts'!G$5&amp;"'!$d1"),$A348-1,0),NA())</f>
        <v>5</v>
      </c>
      <c r="H348" s="24">
        <f ca="1">IF(ISNUMBER(OFFSET(INDIRECT("'"&amp;'DATA for charts'!H$5&amp;"'!$d1"),$A348-1,0)),OFFSET(INDIRECT("'"&amp;'DATA for charts'!H$5&amp;"'!$d1"),$A348-1,0),NA())</f>
        <v>4.2375975762734903</v>
      </c>
      <c r="I348" s="24" t="e">
        <f ca="1">IF(ISNUMBER(OFFSET(INDIRECT("'"&amp;'DATA for charts'!I$5&amp;"'!$d1"),$A348-1,0)),OFFSET(INDIRECT("'"&amp;'DATA for charts'!I$5&amp;"'!$d1"),$A348-1,0),NA())</f>
        <v>#N/A</v>
      </c>
      <c r="J348" s="24" t="e">
        <f ca="1">IF(ISNUMBER(OFFSET(INDIRECT("'"&amp;'DATA for charts'!J$5&amp;"'!$d1"),$A348-1,0)),OFFSET(INDIRECT("'"&amp;'DATA for charts'!J$5&amp;"'!$d1"),$A348-1,0),NA())</f>
        <v>#N/A</v>
      </c>
      <c r="K348" s="24" t="e">
        <f ca="1">IF(ISNUMBER(OFFSET(INDIRECT("'"&amp;'DATA for charts'!K$5&amp;"'!$d1"),$A348-1,0)),OFFSET(INDIRECT("'"&amp;'DATA for charts'!K$5&amp;"'!$d1"),$A348-1,0),NA())</f>
        <v>#N/A</v>
      </c>
      <c r="L348" s="24" t="e">
        <f ca="1">IF(ISNUMBER(OFFSET(INDIRECT("'"&amp;'DATA for charts'!L$5&amp;"'!$d1"),$A348-1,0)),OFFSET(INDIRECT("'"&amp;'DATA for charts'!L$5&amp;"'!$d1"),$A348-1,0),NA())</f>
        <v>#N/A</v>
      </c>
      <c r="M348" s="24" t="e">
        <f ca="1">IF(ISNUMBER(OFFSET(INDIRECT("'"&amp;'DATA for charts'!M$5&amp;"'!$d1"),$A348-1,0)),OFFSET(INDIRECT("'"&amp;'DATA for charts'!M$5&amp;"'!$d1"),$A348-1,0),NA())</f>
        <v>#N/A</v>
      </c>
      <c r="N348" s="24" t="e">
        <f ca="1">IF(ISNUMBER(OFFSET(INDIRECT("'"&amp;'DATA for charts'!N$5&amp;"'!$d1"),$A348-1,0)),OFFSET(INDIRECT("'"&amp;'DATA for charts'!N$5&amp;"'!$d1"),$A348-1,0),NA())</f>
        <v>#N/A</v>
      </c>
      <c r="O348" s="24" t="e">
        <f ca="1">IF(ISNUMBER(OFFSET(INDIRECT("'"&amp;'DATA for charts'!O$5&amp;"'!$d1"),$A348-1,0)),OFFSET(INDIRECT("'"&amp;'DATA for charts'!O$5&amp;"'!$d1"),$A348-1,0),NA())</f>
        <v>#N/A</v>
      </c>
      <c r="P348" s="24" t="e">
        <f ca="1">IF(ISNUMBER(OFFSET(INDIRECT("'"&amp;'DATA for charts'!P$5&amp;"'!$d1"),$A348-1,0)),OFFSET(INDIRECT("'"&amp;'DATA for charts'!P$5&amp;"'!$d1"),$A348-1,0),NA())</f>
        <v>#N/A</v>
      </c>
      <c r="Q348" s="24" t="e">
        <f ca="1">IF(ISNUMBER(OFFSET(INDIRECT("'"&amp;'DATA for charts'!Q$5&amp;"'!$d1"),$A348-1,0)),OFFSET(INDIRECT("'"&amp;'DATA for charts'!Q$5&amp;"'!$d1"),$A348-1,0),NA())</f>
        <v>#N/A</v>
      </c>
      <c r="R348" s="24" t="e">
        <f ca="1">IF(ISNUMBER(OFFSET(INDIRECT("'"&amp;'DATA for charts'!R$5&amp;"'!$d1"),$A348-1,0)),OFFSET(INDIRECT("'"&amp;'DATA for charts'!R$5&amp;"'!$d1"),$A348-1,0),NA())</f>
        <v>#N/A</v>
      </c>
      <c r="S348" s="24" t="e">
        <f ca="1">IF(ISNUMBER(OFFSET(INDIRECT("'"&amp;'DATA for charts'!S$5&amp;"'!$d1"),$A348-1,0)),OFFSET(INDIRECT("'"&amp;'DATA for charts'!S$5&amp;"'!$d1"),$A348-1,0),NA())</f>
        <v>#N/A</v>
      </c>
      <c r="T348" s="33" t="e">
        <f ca="1">MIN(C348:J348)</f>
        <v>#N/A</v>
      </c>
      <c r="U348" s="33" t="e">
        <f ca="1">MAX(C348:J348)</f>
        <v>#N/A</v>
      </c>
      <c r="V348" s="33" t="e">
        <f ca="1">AVERAGE(C348:J348)</f>
        <v>#N/A</v>
      </c>
      <c r="W348" s="8"/>
      <c r="X348" s="149" t="s">
        <v>535</v>
      </c>
      <c r="Y348" s="8"/>
      <c r="Z348" s="8"/>
      <c r="AA348" s="8"/>
      <c r="AB348" s="8"/>
      <c r="AC348" s="8"/>
      <c r="AD348" s="8"/>
      <c r="AE348" s="8"/>
      <c r="AF348" s="8"/>
      <c r="AG348" s="8"/>
      <c r="AH348" s="8"/>
      <c r="AI348" s="8"/>
      <c r="AJ348" s="8"/>
      <c r="AK348" s="8"/>
      <c r="AL348" s="8"/>
      <c r="AM348" s="8"/>
      <c r="AN348" s="8"/>
      <c r="AO348" s="8"/>
      <c r="AP348" s="8"/>
      <c r="AQ348" s="8"/>
    </row>
    <row r="349" spans="1:43" s="1" customFormat="1" ht="25.5">
      <c r="A349" s="216"/>
      <c r="B349" s="466" t="s">
        <v>79</v>
      </c>
      <c r="C349" s="8"/>
      <c r="D349" s="8"/>
      <c r="E349" s="8"/>
      <c r="F349" s="8"/>
      <c r="G349" s="8"/>
      <c r="H349" s="8"/>
      <c r="I349" s="8"/>
      <c r="J349" s="8"/>
      <c r="K349" s="8"/>
      <c r="L349" s="8"/>
      <c r="M349" s="8"/>
      <c r="N349" s="8"/>
      <c r="O349" s="8"/>
      <c r="P349" s="8"/>
      <c r="Q349" s="8"/>
      <c r="R349" s="8"/>
      <c r="S349" s="8"/>
      <c r="T349" s="34"/>
      <c r="U349" s="34"/>
      <c r="V349" s="34"/>
      <c r="W349" s="8"/>
      <c r="X349" s="149" t="s">
        <v>3</v>
      </c>
      <c r="Y349" s="8"/>
      <c r="Z349" s="8"/>
      <c r="AA349" s="8"/>
      <c r="AB349" s="8"/>
      <c r="AC349" s="8"/>
      <c r="AD349" s="8"/>
      <c r="AE349" s="8"/>
      <c r="AF349" s="8"/>
      <c r="AG349" s="8"/>
      <c r="AH349" s="8"/>
      <c r="AI349" s="8"/>
      <c r="AJ349" s="8"/>
      <c r="AK349" s="8"/>
      <c r="AL349" s="8"/>
      <c r="AM349" s="8"/>
      <c r="AN349" s="8"/>
      <c r="AO349" s="8"/>
      <c r="AP349" s="8"/>
      <c r="AQ349" s="8"/>
    </row>
    <row r="350" spans="1:43" s="1" customFormat="1">
      <c r="A350" s="216">
        <f>A8</f>
        <v>0</v>
      </c>
      <c r="B350" s="141" t="s">
        <v>65</v>
      </c>
      <c r="C350" s="33" t="str">
        <f t="shared" ref="C350:S350" ca="1" si="559">C8</f>
        <v>BSIMAC</v>
      </c>
      <c r="D350" s="33" t="str">
        <f t="shared" ca="1" si="559"/>
        <v>CSE</v>
      </c>
      <c r="E350" s="33" t="str">
        <f t="shared" ca="1" si="559"/>
        <v>DeST</v>
      </c>
      <c r="F350" s="33" t="str">
        <f t="shared" ca="1" si="559"/>
        <v>EnergyPlus</v>
      </c>
      <c r="G350" s="33" t="str">
        <f t="shared" ca="1" si="559"/>
        <v>ESP-r</v>
      </c>
      <c r="H350" s="33" t="str">
        <f t="shared" ca="1" si="559"/>
        <v>TRNSYS</v>
      </c>
      <c r="I350" s="33" t="str">
        <f t="shared" ca="1" si="559"/>
        <v>TestSpec-Alt</v>
      </c>
      <c r="J350" s="33">
        <f t="shared" ca="1" si="559"/>
        <v>0</v>
      </c>
      <c r="K350" s="33">
        <f t="shared" ca="1" si="559"/>
        <v>0</v>
      </c>
      <c r="L350" s="33">
        <f t="shared" ca="1" si="559"/>
        <v>0</v>
      </c>
      <c r="M350" s="33">
        <f t="shared" ca="1" si="559"/>
        <v>0</v>
      </c>
      <c r="N350" s="33">
        <f t="shared" ca="1" si="559"/>
        <v>0</v>
      </c>
      <c r="O350" s="33">
        <f t="shared" ca="1" si="559"/>
        <v>0</v>
      </c>
      <c r="P350" s="33">
        <f t="shared" ca="1" si="559"/>
        <v>0</v>
      </c>
      <c r="Q350" s="33">
        <f t="shared" ca="1" si="559"/>
        <v>0</v>
      </c>
      <c r="R350" s="33">
        <f t="shared" ca="1" si="559"/>
        <v>0</v>
      </c>
      <c r="S350" s="33" t="str">
        <f t="shared" ca="1" si="559"/>
        <v>Tested Prg</v>
      </c>
      <c r="T350" s="34"/>
      <c r="U350" s="34"/>
      <c r="V350" s="34"/>
      <c r="W350" s="8"/>
      <c r="X350" s="146"/>
      <c r="Y350" s="22" t="str">
        <f t="shared" ref="Y350" ca="1" si="560">C$8</f>
        <v>BSIMAC</v>
      </c>
      <c r="Z350" s="22" t="str">
        <f t="shared" ref="Z350" ca="1" si="561">D$8</f>
        <v>CSE</v>
      </c>
      <c r="AA350" s="22" t="str">
        <f t="shared" ref="AA350" ca="1" si="562">E$8</f>
        <v>DeST</v>
      </c>
      <c r="AB350" s="22" t="str">
        <f t="shared" ref="AB350" ca="1" si="563">F$8</f>
        <v>EnergyPlus</v>
      </c>
      <c r="AC350" s="22" t="str">
        <f t="shared" ref="AC350" ca="1" si="564">G$8</f>
        <v>ESP-r</v>
      </c>
      <c r="AD350" s="22" t="str">
        <f t="shared" ref="AD350" ca="1" si="565">H$8</f>
        <v>TRNSYS</v>
      </c>
      <c r="AE350" s="22" t="str">
        <f t="shared" ref="AE350" ca="1" si="566">I$8</f>
        <v>TestSpec-Alt</v>
      </c>
      <c r="AF350" s="22">
        <f t="shared" ref="AF350" ca="1" si="567">J$8</f>
        <v>0</v>
      </c>
      <c r="AG350" s="22">
        <f t="shared" ref="AG350" ca="1" si="568">K$8</f>
        <v>0</v>
      </c>
      <c r="AH350" s="22">
        <f t="shared" ref="AH350" ca="1" si="569">L$8</f>
        <v>0</v>
      </c>
      <c r="AI350" s="22">
        <f t="shared" ref="AI350" ca="1" si="570">M$8</f>
        <v>0</v>
      </c>
      <c r="AJ350" s="22">
        <f t="shared" ref="AJ350" ca="1" si="571">N$8</f>
        <v>0</v>
      </c>
      <c r="AK350" s="22">
        <f t="shared" ref="AK350" ca="1" si="572">O$8</f>
        <v>0</v>
      </c>
      <c r="AL350" s="22">
        <f t="shared" ref="AL350" ca="1" si="573">P$8</f>
        <v>0</v>
      </c>
      <c r="AM350" s="22">
        <f t="shared" ref="AM350" ca="1" si="574">Q$8</f>
        <v>0</v>
      </c>
      <c r="AN350" s="22">
        <f t="shared" ref="AN350" ca="1" si="575">R$8</f>
        <v>0</v>
      </c>
      <c r="AO350" s="22" t="str">
        <f t="shared" ref="AO350" ca="1" si="576">S$8</f>
        <v>Tested Prg</v>
      </c>
      <c r="AP350" s="8"/>
      <c r="AQ350" s="8"/>
    </row>
    <row r="351" spans="1:43" s="1" customFormat="1">
      <c r="A351" s="216">
        <f>A7</f>
        <v>0</v>
      </c>
      <c r="B351" s="141" t="s">
        <v>66</v>
      </c>
      <c r="C351" s="33" t="str">
        <f t="shared" ref="C351:S351" ca="1" si="577">C7</f>
        <v/>
      </c>
      <c r="D351" s="33" t="str">
        <f t="shared" ca="1" si="577"/>
        <v/>
      </c>
      <c r="E351" s="33" t="str">
        <f t="shared" ca="1" si="577"/>
        <v/>
      </c>
      <c r="F351" s="33" t="str">
        <f t="shared" ca="1" si="577"/>
        <v/>
      </c>
      <c r="G351" s="33" t="str">
        <f t="shared" ca="1" si="577"/>
        <v/>
      </c>
      <c r="H351" s="33" t="str">
        <f t="shared" ca="1" si="577"/>
        <v/>
      </c>
      <c r="I351" s="33" t="str">
        <f t="shared" ca="1" si="577"/>
        <v/>
      </c>
      <c r="J351" s="33" t="str">
        <f t="shared" ca="1" si="577"/>
        <v/>
      </c>
      <c r="K351" s="33" t="str">
        <f t="shared" ca="1" si="577"/>
        <v/>
      </c>
      <c r="L351" s="33" t="str">
        <f t="shared" ca="1" si="577"/>
        <v/>
      </c>
      <c r="M351" s="33" t="str">
        <f t="shared" ca="1" si="577"/>
        <v/>
      </c>
      <c r="N351" s="33" t="str">
        <f t="shared" ca="1" si="577"/>
        <v/>
      </c>
      <c r="O351" s="33" t="str">
        <f t="shared" ca="1" si="577"/>
        <v/>
      </c>
      <c r="P351" s="33" t="str">
        <f t="shared" ca="1" si="577"/>
        <v/>
      </c>
      <c r="Q351" s="33" t="str">
        <f t="shared" ca="1" si="577"/>
        <v/>
      </c>
      <c r="R351" s="33" t="str">
        <f t="shared" ca="1" si="577"/>
        <v/>
      </c>
      <c r="S351" s="33" t="str">
        <f t="shared" ca="1" si="577"/>
        <v/>
      </c>
      <c r="T351" s="34"/>
      <c r="U351" s="34"/>
      <c r="V351" s="34"/>
      <c r="W351" s="8"/>
      <c r="X351" s="149" t="s">
        <v>24</v>
      </c>
      <c r="Y351" s="22" t="str">
        <f t="shared" ref="Y351:AO351" ca="1" si="578">C$7</f>
        <v/>
      </c>
      <c r="Z351" s="22" t="str">
        <f t="shared" ca="1" si="578"/>
        <v/>
      </c>
      <c r="AA351" s="22" t="str">
        <f t="shared" ca="1" si="578"/>
        <v/>
      </c>
      <c r="AB351" s="22" t="str">
        <f t="shared" ca="1" si="578"/>
        <v/>
      </c>
      <c r="AC351" s="22" t="str">
        <f t="shared" ca="1" si="578"/>
        <v/>
      </c>
      <c r="AD351" s="22" t="str">
        <f t="shared" ca="1" si="578"/>
        <v/>
      </c>
      <c r="AE351" s="22" t="str">
        <f t="shared" ca="1" si="578"/>
        <v/>
      </c>
      <c r="AF351" s="22" t="str">
        <f t="shared" ca="1" si="578"/>
        <v/>
      </c>
      <c r="AG351" s="22" t="str">
        <f t="shared" ref="AG351" ca="1" si="579">K$7</f>
        <v/>
      </c>
      <c r="AH351" s="22" t="str">
        <f t="shared" ref="AH351" ca="1" si="580">L$7</f>
        <v/>
      </c>
      <c r="AI351" s="22" t="str">
        <f t="shared" ref="AI351" ca="1" si="581">M$7</f>
        <v/>
      </c>
      <c r="AJ351" s="22" t="str">
        <f t="shared" ref="AJ351" ca="1" si="582">N$7</f>
        <v/>
      </c>
      <c r="AK351" s="22" t="str">
        <f t="shared" ref="AK351" ca="1" si="583">O$7</f>
        <v/>
      </c>
      <c r="AL351" s="22" t="str">
        <f t="shared" ref="AL351" ca="1" si="584">P$7</f>
        <v/>
      </c>
      <c r="AM351" s="22" t="str">
        <f t="shared" ref="AM351" ca="1" si="585">Q$7</f>
        <v/>
      </c>
      <c r="AN351" s="22" t="str">
        <f t="shared" ref="AN351" ca="1" si="586">R$7</f>
        <v/>
      </c>
      <c r="AO351" s="22" t="str">
        <f t="shared" ca="1" si="578"/>
        <v/>
      </c>
      <c r="AP351" s="8"/>
      <c r="AQ351" s="8"/>
    </row>
    <row r="352" spans="1:43" s="1" customFormat="1" ht="63.75">
      <c r="A352" s="216" t="s">
        <v>73</v>
      </c>
      <c r="B352" s="141" t="s">
        <v>63</v>
      </c>
      <c r="C352" s="35" t="s">
        <v>73</v>
      </c>
      <c r="D352" s="35" t="s">
        <v>73</v>
      </c>
      <c r="E352" s="35" t="s">
        <v>73</v>
      </c>
      <c r="F352" s="35" t="s">
        <v>73</v>
      </c>
      <c r="G352" s="35" t="s">
        <v>73</v>
      </c>
      <c r="H352" s="35" t="s">
        <v>73</v>
      </c>
      <c r="I352" s="35" t="s">
        <v>73</v>
      </c>
      <c r="J352" s="35" t="s">
        <v>73</v>
      </c>
      <c r="K352" s="35" t="s">
        <v>73</v>
      </c>
      <c r="L352" s="35" t="s">
        <v>73</v>
      </c>
      <c r="M352" s="35" t="s">
        <v>73</v>
      </c>
      <c r="N352" s="35" t="s">
        <v>73</v>
      </c>
      <c r="O352" s="35" t="s">
        <v>73</v>
      </c>
      <c r="P352" s="35" t="s">
        <v>73</v>
      </c>
      <c r="Q352" s="35" t="s">
        <v>73</v>
      </c>
      <c r="R352" s="35" t="s">
        <v>73</v>
      </c>
      <c r="S352" s="35" t="s">
        <v>73</v>
      </c>
      <c r="T352" s="34"/>
      <c r="U352" s="34"/>
      <c r="V352" s="34"/>
      <c r="W352" s="8"/>
      <c r="X352" s="148" t="s">
        <v>1399</v>
      </c>
      <c r="Y352" s="31">
        <f t="shared" ref="Y352:AO352" ca="1" si="587">IF(AND(ISNUMBER(C110),ISNUMBER(C105)),C110-C105,NA())</f>
        <v>-3.0000000000000249E-2</v>
      </c>
      <c r="Z352" s="31">
        <f t="shared" ca="1" si="587"/>
        <v>-0.54833835489773897</v>
      </c>
      <c r="AA352" s="31">
        <f t="shared" ca="1" si="587"/>
        <v>-0.55100000000000016</v>
      </c>
      <c r="AB352" s="31">
        <f t="shared" ca="1" si="587"/>
        <v>-0.50456817831131673</v>
      </c>
      <c r="AC352" s="31">
        <f t="shared" ca="1" si="587"/>
        <v>-0.56510000000000016</v>
      </c>
      <c r="AD352" s="31">
        <f t="shared" ca="1" si="587"/>
        <v>-0.48106999999999989</v>
      </c>
      <c r="AE352" s="31" t="e">
        <f t="shared" ca="1" si="587"/>
        <v>#N/A</v>
      </c>
      <c r="AF352" s="31" t="e">
        <f t="shared" ca="1" si="587"/>
        <v>#N/A</v>
      </c>
      <c r="AG352" s="31" t="e">
        <f t="shared" ca="1" si="587"/>
        <v>#N/A</v>
      </c>
      <c r="AH352" s="31" t="e">
        <f t="shared" ca="1" si="587"/>
        <v>#N/A</v>
      </c>
      <c r="AI352" s="31" t="e">
        <f t="shared" ca="1" si="587"/>
        <v>#N/A</v>
      </c>
      <c r="AJ352" s="31" t="e">
        <f t="shared" ca="1" si="587"/>
        <v>#N/A</v>
      </c>
      <c r="AK352" s="31" t="e">
        <f t="shared" ca="1" si="587"/>
        <v>#N/A</v>
      </c>
      <c r="AL352" s="31" t="e">
        <f t="shared" ca="1" si="587"/>
        <v>#N/A</v>
      </c>
      <c r="AM352" s="31" t="e">
        <f t="shared" ca="1" si="587"/>
        <v>#N/A</v>
      </c>
      <c r="AN352" s="31" t="e">
        <f t="shared" ca="1" si="587"/>
        <v>#N/A</v>
      </c>
      <c r="AO352" s="31" t="e">
        <f t="shared" ca="1" si="587"/>
        <v>#N/A</v>
      </c>
      <c r="AP352" s="24" t="e">
        <f t="shared" ref="AP352:AP358" ca="1" si="588">MIN(Y352:AN352)</f>
        <v>#N/A</v>
      </c>
      <c r="AQ352" s="24" t="e">
        <f t="shared" ref="AQ352:AQ358" ca="1" si="589">MAX(Y352:AN352)</f>
        <v>#N/A</v>
      </c>
    </row>
    <row r="353" spans="1:43" s="1" customFormat="1" ht="51">
      <c r="A353" s="216">
        <f>A342</f>
        <v>130</v>
      </c>
      <c r="B353" s="151" t="s">
        <v>136</v>
      </c>
      <c r="C353" s="24">
        <f ca="1">IF(ISNUMBER(OFFSET(INDIRECT("'"&amp;'DATA for charts'!C$5&amp;"'!$c1"),$A353-1,0)),OFFSET(INDIRECT("'"&amp;'DATA for charts'!C$5&amp;"'!$c1"),$A353-1,0),NA())</f>
        <v>26.1</v>
      </c>
      <c r="D353" s="24">
        <f ca="1">IF(ISNUMBER(OFFSET(INDIRECT("'"&amp;'DATA for charts'!D$5&amp;"'!$c1"),$A353-1,0)),OFFSET(INDIRECT("'"&amp;'DATA for charts'!D$5&amp;"'!$c1"),$A353-1,0),NA())</f>
        <v>25.573550487947571</v>
      </c>
      <c r="E353" s="24">
        <f ca="1">IF(ISNUMBER(OFFSET(INDIRECT("'"&amp;'DATA for charts'!E$5&amp;"'!$c1"),$A353-1,0)),OFFSET(INDIRECT("'"&amp;'DATA for charts'!E$5&amp;"'!$c1"),$A353-1,0),NA())</f>
        <v>25.26</v>
      </c>
      <c r="F353" s="24">
        <f ca="1">IF(ISNUMBER(OFFSET(INDIRECT("'"&amp;'DATA for charts'!F$5&amp;"'!$c1"),$A353-1,0)),OFFSET(INDIRECT("'"&amp;'DATA for charts'!F$5&amp;"'!$c1"),$A353-1,0),NA())</f>
        <v>24.917301559957938</v>
      </c>
      <c r="G353" s="24">
        <f ca="1">IF(ISNUMBER(OFFSET(INDIRECT("'"&amp;'DATA for charts'!G$5&amp;"'!$c1"),$A353-1,0)),OFFSET(INDIRECT("'"&amp;'DATA for charts'!G$5&amp;"'!$c1"),$A353-1,0),NA())</f>
        <v>25.26</v>
      </c>
      <c r="H353" s="24">
        <f ca="1">IF(ISNUMBER(OFFSET(INDIRECT("'"&amp;'DATA for charts'!H$5&amp;"'!$c1"),$A353-1,0)),OFFSET(INDIRECT("'"&amp;'DATA for charts'!H$5&amp;"'!$c1"),$A353-1,0),NA())</f>
        <v>24.2578</v>
      </c>
      <c r="I353" s="24" t="e">
        <f ca="1">IF(ISNUMBER(OFFSET(INDIRECT("'"&amp;'DATA for charts'!I$5&amp;"'!$c1"),$A353-1,0)),OFFSET(INDIRECT("'"&amp;'DATA for charts'!I$5&amp;"'!$c1"),$A353-1,0),NA())</f>
        <v>#N/A</v>
      </c>
      <c r="J353" s="24" t="e">
        <f ca="1">IF(ISNUMBER(OFFSET(INDIRECT("'"&amp;'DATA for charts'!J$5&amp;"'!$c1"),$A353-1,0)),OFFSET(INDIRECT("'"&amp;'DATA for charts'!J$5&amp;"'!$c1"),$A353-1,0),NA())</f>
        <v>#N/A</v>
      </c>
      <c r="K353" s="24" t="e">
        <f ca="1">IF(ISNUMBER(OFFSET(INDIRECT("'"&amp;'DATA for charts'!K$5&amp;"'!$c1"),$A353-1,0)),OFFSET(INDIRECT("'"&amp;'DATA for charts'!K$5&amp;"'!$c1"),$A353-1,0),NA())</f>
        <v>#N/A</v>
      </c>
      <c r="L353" s="24" t="e">
        <f ca="1">IF(ISNUMBER(OFFSET(INDIRECT("'"&amp;'DATA for charts'!L$5&amp;"'!$c1"),$A353-1,0)),OFFSET(INDIRECT("'"&amp;'DATA for charts'!L$5&amp;"'!$c1"),$A353-1,0),NA())</f>
        <v>#N/A</v>
      </c>
      <c r="M353" s="24" t="e">
        <f ca="1">IF(ISNUMBER(OFFSET(INDIRECT("'"&amp;'DATA for charts'!M$5&amp;"'!$c1"),$A353-1,0)),OFFSET(INDIRECT("'"&amp;'DATA for charts'!M$5&amp;"'!$c1"),$A353-1,0),NA())</f>
        <v>#N/A</v>
      </c>
      <c r="N353" s="24" t="e">
        <f ca="1">IF(ISNUMBER(OFFSET(INDIRECT("'"&amp;'DATA for charts'!N$5&amp;"'!$c1"),$A353-1,0)),OFFSET(INDIRECT("'"&amp;'DATA for charts'!N$5&amp;"'!$c1"),$A353-1,0),NA())</f>
        <v>#N/A</v>
      </c>
      <c r="O353" s="24" t="e">
        <f ca="1">IF(ISNUMBER(OFFSET(INDIRECT("'"&amp;'DATA for charts'!O$5&amp;"'!$c1"),$A353-1,0)),OFFSET(INDIRECT("'"&amp;'DATA for charts'!O$5&amp;"'!$c1"),$A353-1,0),NA())</f>
        <v>#N/A</v>
      </c>
      <c r="P353" s="24" t="e">
        <f ca="1">IF(ISNUMBER(OFFSET(INDIRECT("'"&amp;'DATA for charts'!P$5&amp;"'!$c1"),$A353-1,0)),OFFSET(INDIRECT("'"&amp;'DATA for charts'!P$5&amp;"'!$c1"),$A353-1,0),NA())</f>
        <v>#N/A</v>
      </c>
      <c r="Q353" s="24" t="e">
        <f ca="1">IF(ISNUMBER(OFFSET(INDIRECT("'"&amp;'DATA for charts'!Q$5&amp;"'!$c1"),$A353-1,0)),OFFSET(INDIRECT("'"&amp;'DATA for charts'!Q$5&amp;"'!$c1"),$A353-1,0),NA())</f>
        <v>#N/A</v>
      </c>
      <c r="R353" s="24" t="e">
        <f ca="1">IF(ISNUMBER(OFFSET(INDIRECT("'"&amp;'DATA for charts'!R$5&amp;"'!$c1"),$A353-1,0)),OFFSET(INDIRECT("'"&amp;'DATA for charts'!R$5&amp;"'!$c1"),$A353-1,0),NA())</f>
        <v>#N/A</v>
      </c>
      <c r="S353" s="24" t="e">
        <f ca="1">IF(ISNUMBER(OFFSET(INDIRECT("'"&amp;'DATA for charts'!S$5&amp;"'!$c1"),$A353-1,0)),OFFSET(INDIRECT("'"&amp;'DATA for charts'!S$5&amp;"'!$c1"),$A353-1,0),NA())</f>
        <v>#N/A</v>
      </c>
      <c r="T353" s="35" t="e">
        <f ca="1">MIN(C353:J353)</f>
        <v>#N/A</v>
      </c>
      <c r="U353" s="35" t="e">
        <f ca="1">MAX(C353:J353)</f>
        <v>#N/A</v>
      </c>
      <c r="V353" s="35" t="e">
        <f ca="1">AVERAGE(C353:J353)</f>
        <v>#N/A</v>
      </c>
      <c r="W353" s="8"/>
      <c r="X353" s="148" t="s">
        <v>536</v>
      </c>
      <c r="Y353" s="31">
        <f t="shared" ref="Y353:AO353" ca="1" si="590">IF(AND(ISNUMBER(C45),ISNUMBER(C110)),C45-C110,NA())</f>
        <v>-3.415</v>
      </c>
      <c r="Z353" s="31">
        <f t="shared" ca="1" si="590"/>
        <v>-3.5267920947461699</v>
      </c>
      <c r="AA353" s="31">
        <f t="shared" ca="1" si="590"/>
        <v>-3.8119999999999994</v>
      </c>
      <c r="AB353" s="31">
        <f t="shared" ca="1" si="590"/>
        <v>-3.4518721874842599</v>
      </c>
      <c r="AC353" s="31">
        <f t="shared" ca="1" si="590"/>
        <v>-3.3951000000000002</v>
      </c>
      <c r="AD353" s="31">
        <f t="shared" ca="1" si="590"/>
        <v>-3.5554300000000003</v>
      </c>
      <c r="AE353" s="31" t="e">
        <f t="shared" ca="1" si="590"/>
        <v>#N/A</v>
      </c>
      <c r="AF353" s="31" t="e">
        <f t="shared" ca="1" si="590"/>
        <v>#N/A</v>
      </c>
      <c r="AG353" s="31" t="e">
        <f t="shared" ca="1" si="590"/>
        <v>#N/A</v>
      </c>
      <c r="AH353" s="31" t="e">
        <f t="shared" ca="1" si="590"/>
        <v>#N/A</v>
      </c>
      <c r="AI353" s="31" t="e">
        <f t="shared" ca="1" si="590"/>
        <v>#N/A</v>
      </c>
      <c r="AJ353" s="31" t="e">
        <f t="shared" ca="1" si="590"/>
        <v>#N/A</v>
      </c>
      <c r="AK353" s="31" t="e">
        <f t="shared" ca="1" si="590"/>
        <v>#N/A</v>
      </c>
      <c r="AL353" s="31" t="e">
        <f t="shared" ca="1" si="590"/>
        <v>#N/A</v>
      </c>
      <c r="AM353" s="31" t="e">
        <f t="shared" ca="1" si="590"/>
        <v>#N/A</v>
      </c>
      <c r="AN353" s="31" t="e">
        <f t="shared" ca="1" si="590"/>
        <v>#N/A</v>
      </c>
      <c r="AO353" s="31" t="e">
        <f t="shared" ca="1" si="590"/>
        <v>#N/A</v>
      </c>
      <c r="AP353" s="24" t="e">
        <f t="shared" ca="1" si="588"/>
        <v>#N/A</v>
      </c>
      <c r="AQ353" s="24" t="e">
        <f t="shared" ca="1" si="589"/>
        <v>#N/A</v>
      </c>
    </row>
    <row r="354" spans="1:43" s="1" customFormat="1" ht="51">
      <c r="A354" s="216">
        <f>A343</f>
        <v>131</v>
      </c>
      <c r="B354" s="151" t="s">
        <v>135</v>
      </c>
      <c r="C354" s="24">
        <f ca="1">IF(ISNUMBER(OFFSET(INDIRECT("'"&amp;'DATA for charts'!C$5&amp;"'!$c1"),$A354-1,0)),OFFSET(INDIRECT("'"&amp;'DATA for charts'!C$5&amp;"'!$c1"),$A354-1,0),NA())</f>
        <v>25.5</v>
      </c>
      <c r="D354" s="24">
        <f ca="1">IF(ISNUMBER(OFFSET(INDIRECT("'"&amp;'DATA for charts'!D$5&amp;"'!$c1"),$A354-1,0)),OFFSET(INDIRECT("'"&amp;'DATA for charts'!D$5&amp;"'!$c1"),$A354-1,0),NA())</f>
        <v>25.692102256849129</v>
      </c>
      <c r="E354" s="24">
        <f ca="1">IF(ISNUMBER(OFFSET(INDIRECT("'"&amp;'DATA for charts'!E$5&amp;"'!$c1"),$A354-1,0)),OFFSET(INDIRECT("'"&amp;'DATA for charts'!E$5&amp;"'!$c1"),$A354-1,0),NA())</f>
        <v>25.25</v>
      </c>
      <c r="F354" s="24">
        <f ca="1">IF(ISNUMBER(OFFSET(INDIRECT("'"&amp;'DATA for charts'!F$5&amp;"'!$c1"),$A354-1,0)),OFFSET(INDIRECT("'"&amp;'DATA for charts'!F$5&amp;"'!$c1"),$A354-1,0),NA())</f>
        <v>25.121267847919043</v>
      </c>
      <c r="G354" s="24">
        <f ca="1">IF(ISNUMBER(OFFSET(INDIRECT("'"&amp;'DATA for charts'!G$5&amp;"'!$c1"),$A354-1,0)),OFFSET(INDIRECT("'"&amp;'DATA for charts'!G$5&amp;"'!$c1"),$A354-1,0),NA())</f>
        <v>25.34</v>
      </c>
      <c r="H354" s="24">
        <f ca="1">IF(ISNUMBER(OFFSET(INDIRECT("'"&amp;'DATA for charts'!H$5&amp;"'!$c1"),$A354-1,0)),OFFSET(INDIRECT("'"&amp;'DATA for charts'!H$5&amp;"'!$c1"),$A354-1,0),NA())</f>
        <v>24.462299999999999</v>
      </c>
      <c r="I354" s="24" t="e">
        <f ca="1">IF(ISNUMBER(OFFSET(INDIRECT("'"&amp;'DATA for charts'!I$5&amp;"'!$c1"),$A354-1,0)),OFFSET(INDIRECT("'"&amp;'DATA for charts'!I$5&amp;"'!$c1"),$A354-1,0),NA())</f>
        <v>#N/A</v>
      </c>
      <c r="J354" s="24" t="e">
        <f ca="1">IF(ISNUMBER(OFFSET(INDIRECT("'"&amp;'DATA for charts'!J$5&amp;"'!$c1"),$A354-1,0)),OFFSET(INDIRECT("'"&amp;'DATA for charts'!J$5&amp;"'!$c1"),$A354-1,0),NA())</f>
        <v>#N/A</v>
      </c>
      <c r="K354" s="24" t="e">
        <f ca="1">IF(ISNUMBER(OFFSET(INDIRECT("'"&amp;'DATA for charts'!K$5&amp;"'!$c1"),$A354-1,0)),OFFSET(INDIRECT("'"&amp;'DATA for charts'!K$5&amp;"'!$c1"),$A354-1,0),NA())</f>
        <v>#N/A</v>
      </c>
      <c r="L354" s="24" t="e">
        <f ca="1">IF(ISNUMBER(OFFSET(INDIRECT("'"&amp;'DATA for charts'!L$5&amp;"'!$c1"),$A354-1,0)),OFFSET(INDIRECT("'"&amp;'DATA for charts'!L$5&amp;"'!$c1"),$A354-1,0),NA())</f>
        <v>#N/A</v>
      </c>
      <c r="M354" s="24" t="e">
        <f ca="1">IF(ISNUMBER(OFFSET(INDIRECT("'"&amp;'DATA for charts'!M$5&amp;"'!$c1"),$A354-1,0)),OFFSET(INDIRECT("'"&amp;'DATA for charts'!M$5&amp;"'!$c1"),$A354-1,0),NA())</f>
        <v>#N/A</v>
      </c>
      <c r="N354" s="24" t="e">
        <f ca="1">IF(ISNUMBER(OFFSET(INDIRECT("'"&amp;'DATA for charts'!N$5&amp;"'!$c1"),$A354-1,0)),OFFSET(INDIRECT("'"&amp;'DATA for charts'!N$5&amp;"'!$c1"),$A354-1,0),NA())</f>
        <v>#N/A</v>
      </c>
      <c r="O354" s="24" t="e">
        <f ca="1">IF(ISNUMBER(OFFSET(INDIRECT("'"&amp;'DATA for charts'!O$5&amp;"'!$c1"),$A354-1,0)),OFFSET(INDIRECT("'"&amp;'DATA for charts'!O$5&amp;"'!$c1"),$A354-1,0),NA())</f>
        <v>#N/A</v>
      </c>
      <c r="P354" s="24" t="e">
        <f ca="1">IF(ISNUMBER(OFFSET(INDIRECT("'"&amp;'DATA for charts'!P$5&amp;"'!$c1"),$A354-1,0)),OFFSET(INDIRECT("'"&amp;'DATA for charts'!P$5&amp;"'!$c1"),$A354-1,0),NA())</f>
        <v>#N/A</v>
      </c>
      <c r="Q354" s="24" t="e">
        <f ca="1">IF(ISNUMBER(OFFSET(INDIRECT("'"&amp;'DATA for charts'!Q$5&amp;"'!$c1"),$A354-1,0)),OFFSET(INDIRECT("'"&amp;'DATA for charts'!Q$5&amp;"'!$c1"),$A354-1,0),NA())</f>
        <v>#N/A</v>
      </c>
      <c r="R354" s="24" t="e">
        <f ca="1">IF(ISNUMBER(OFFSET(INDIRECT("'"&amp;'DATA for charts'!R$5&amp;"'!$c1"),$A354-1,0)),OFFSET(INDIRECT("'"&amp;'DATA for charts'!R$5&amp;"'!$c1"),$A354-1,0),NA())</f>
        <v>#N/A</v>
      </c>
      <c r="S354" s="24" t="e">
        <f ca="1">IF(ISNUMBER(OFFSET(INDIRECT("'"&amp;'DATA for charts'!S$5&amp;"'!$c1"),$A354-1,0)),OFFSET(INDIRECT("'"&amp;'DATA for charts'!S$5&amp;"'!$c1"),$A354-1,0),NA())</f>
        <v>#N/A</v>
      </c>
      <c r="T354" s="35" t="e">
        <f ca="1">MIN(C354:J354)</f>
        <v>#N/A</v>
      </c>
      <c r="U354" s="35" t="e">
        <f ca="1">MAX(C354:J354)</f>
        <v>#N/A</v>
      </c>
      <c r="V354" s="35" t="e">
        <f ca="1">AVERAGE(C354:J354)</f>
        <v>#N/A</v>
      </c>
      <c r="W354" s="8"/>
      <c r="X354" s="148" t="s">
        <v>537</v>
      </c>
      <c r="Y354" s="31" t="e">
        <f t="shared" ref="Y354:AO354" ca="1" si="591">IF(AND(ISNUMBER(C45),ISNUMBER(C111)),C45-C111,NA())</f>
        <v>#N/A</v>
      </c>
      <c r="Z354" s="31">
        <f t="shared" ca="1" si="591"/>
        <v>-0.6586223810066798</v>
      </c>
      <c r="AA354" s="31">
        <f t="shared" ca="1" si="591"/>
        <v>-0.86300000000000021</v>
      </c>
      <c r="AB354" s="31">
        <f t="shared" ca="1" si="591"/>
        <v>-0.67813723128453973</v>
      </c>
      <c r="AC354" s="31">
        <f t="shared" ca="1" si="591"/>
        <v>-0.60030000000000006</v>
      </c>
      <c r="AD354" s="31">
        <f t="shared" ca="1" si="591"/>
        <v>-0.79571999999999998</v>
      </c>
      <c r="AE354" s="31" t="e">
        <f t="shared" ca="1" si="591"/>
        <v>#N/A</v>
      </c>
      <c r="AF354" s="31" t="e">
        <f t="shared" ca="1" si="591"/>
        <v>#N/A</v>
      </c>
      <c r="AG354" s="31" t="e">
        <f t="shared" ca="1" si="591"/>
        <v>#N/A</v>
      </c>
      <c r="AH354" s="31" t="e">
        <f t="shared" ca="1" si="591"/>
        <v>#N/A</v>
      </c>
      <c r="AI354" s="31" t="e">
        <f t="shared" ca="1" si="591"/>
        <v>#N/A</v>
      </c>
      <c r="AJ354" s="31" t="e">
        <f t="shared" ca="1" si="591"/>
        <v>#N/A</v>
      </c>
      <c r="AK354" s="31" t="e">
        <f t="shared" ca="1" si="591"/>
        <v>#N/A</v>
      </c>
      <c r="AL354" s="31" t="e">
        <f t="shared" ca="1" si="591"/>
        <v>#N/A</v>
      </c>
      <c r="AM354" s="31" t="e">
        <f t="shared" ca="1" si="591"/>
        <v>#N/A</v>
      </c>
      <c r="AN354" s="31" t="e">
        <f t="shared" ca="1" si="591"/>
        <v>#N/A</v>
      </c>
      <c r="AO354" s="31" t="e">
        <f t="shared" ca="1" si="591"/>
        <v>#N/A</v>
      </c>
      <c r="AP354" s="24" t="e">
        <f t="shared" ca="1" si="588"/>
        <v>#N/A</v>
      </c>
      <c r="AQ354" s="24" t="e">
        <f t="shared" ca="1" si="589"/>
        <v>#N/A</v>
      </c>
    </row>
    <row r="355" spans="1:43" s="1" customFormat="1" ht="51">
      <c r="A355" s="216">
        <f>A344</f>
        <v>132</v>
      </c>
      <c r="B355" s="148" t="s">
        <v>407</v>
      </c>
      <c r="C355" s="24">
        <f ca="1">IF(ISNUMBER(OFFSET(INDIRECT("'"&amp;'DATA for charts'!C$5&amp;"'!$c1"),$A355-1,0)),OFFSET(INDIRECT("'"&amp;'DATA for charts'!C$5&amp;"'!$c1"),$A355-1,0),NA())</f>
        <v>17.600000000000001</v>
      </c>
      <c r="D355" s="24">
        <f ca="1">IF(ISNUMBER(OFFSET(INDIRECT("'"&amp;'DATA for charts'!D$5&amp;"'!$c1"),$A355-1,0)),OFFSET(INDIRECT("'"&amp;'DATA for charts'!D$5&amp;"'!$c1"),$A355-1,0),NA())</f>
        <v>18.459907037061271</v>
      </c>
      <c r="E355" s="24">
        <f ca="1">IF(ISNUMBER(OFFSET(INDIRECT("'"&amp;'DATA for charts'!E$5&amp;"'!$c1"),$A355-1,0)),OFFSET(INDIRECT("'"&amp;'DATA for charts'!E$5&amp;"'!$c1"),$A355-1,0),NA())</f>
        <v>18.04</v>
      </c>
      <c r="F355" s="24">
        <f ca="1">IF(ISNUMBER(OFFSET(INDIRECT("'"&amp;'DATA for charts'!F$5&amp;"'!$c1"),$A355-1,0)),OFFSET(INDIRECT("'"&amp;'DATA for charts'!F$5&amp;"'!$c1"),$A355-1,0),NA())</f>
        <v>18.419483428473118</v>
      </c>
      <c r="G355" s="24">
        <f ca="1">IF(ISNUMBER(OFFSET(INDIRECT("'"&amp;'DATA for charts'!G$5&amp;"'!$c1"),$A355-1,0)),OFFSET(INDIRECT("'"&amp;'DATA for charts'!G$5&amp;"'!$c1"),$A355-1,0),NA())</f>
        <v>18.93</v>
      </c>
      <c r="H355" s="24">
        <f ca="1">IF(ISNUMBER(OFFSET(INDIRECT("'"&amp;'DATA for charts'!H$5&amp;"'!$c1"),$A355-1,0)),OFFSET(INDIRECT("'"&amp;'DATA for charts'!H$5&amp;"'!$c1"),$A355-1,0),NA())</f>
        <v>18.402000000000001</v>
      </c>
      <c r="I355" s="24" t="e">
        <f ca="1">IF(ISNUMBER(OFFSET(INDIRECT("'"&amp;'DATA for charts'!I$5&amp;"'!$c1"),$A355-1,0)),OFFSET(INDIRECT("'"&amp;'DATA for charts'!I$5&amp;"'!$c1"),$A355-1,0),NA())</f>
        <v>#N/A</v>
      </c>
      <c r="J355" s="24" t="e">
        <f ca="1">IF(ISNUMBER(OFFSET(INDIRECT("'"&amp;'DATA for charts'!J$5&amp;"'!$c1"),$A355-1,0)),OFFSET(INDIRECT("'"&amp;'DATA for charts'!J$5&amp;"'!$c1"),$A355-1,0),NA())</f>
        <v>#N/A</v>
      </c>
      <c r="K355" s="24" t="e">
        <f ca="1">IF(ISNUMBER(OFFSET(INDIRECT("'"&amp;'DATA for charts'!K$5&amp;"'!$c1"),$A355-1,0)),OFFSET(INDIRECT("'"&amp;'DATA for charts'!K$5&amp;"'!$c1"),$A355-1,0),NA())</f>
        <v>#N/A</v>
      </c>
      <c r="L355" s="24" t="e">
        <f ca="1">IF(ISNUMBER(OFFSET(INDIRECT("'"&amp;'DATA for charts'!L$5&amp;"'!$c1"),$A355-1,0)),OFFSET(INDIRECT("'"&amp;'DATA for charts'!L$5&amp;"'!$c1"),$A355-1,0),NA())</f>
        <v>#N/A</v>
      </c>
      <c r="M355" s="24" t="e">
        <f ca="1">IF(ISNUMBER(OFFSET(INDIRECT("'"&amp;'DATA for charts'!M$5&amp;"'!$c1"),$A355-1,0)),OFFSET(INDIRECT("'"&amp;'DATA for charts'!M$5&amp;"'!$c1"),$A355-1,0),NA())</f>
        <v>#N/A</v>
      </c>
      <c r="N355" s="24" t="e">
        <f ca="1">IF(ISNUMBER(OFFSET(INDIRECT("'"&amp;'DATA for charts'!N$5&amp;"'!$c1"),$A355-1,0)),OFFSET(INDIRECT("'"&amp;'DATA for charts'!N$5&amp;"'!$c1"),$A355-1,0),NA())</f>
        <v>#N/A</v>
      </c>
      <c r="O355" s="24" t="e">
        <f ca="1">IF(ISNUMBER(OFFSET(INDIRECT("'"&amp;'DATA for charts'!O$5&amp;"'!$c1"),$A355-1,0)),OFFSET(INDIRECT("'"&amp;'DATA for charts'!O$5&amp;"'!$c1"),$A355-1,0),NA())</f>
        <v>#N/A</v>
      </c>
      <c r="P355" s="24" t="e">
        <f ca="1">IF(ISNUMBER(OFFSET(INDIRECT("'"&amp;'DATA for charts'!P$5&amp;"'!$c1"),$A355-1,0)),OFFSET(INDIRECT("'"&amp;'DATA for charts'!P$5&amp;"'!$c1"),$A355-1,0),NA())</f>
        <v>#N/A</v>
      </c>
      <c r="Q355" s="24" t="e">
        <f ca="1">IF(ISNUMBER(OFFSET(INDIRECT("'"&amp;'DATA for charts'!Q$5&amp;"'!$c1"),$A355-1,0)),OFFSET(INDIRECT("'"&amp;'DATA for charts'!Q$5&amp;"'!$c1"),$A355-1,0),NA())</f>
        <v>#N/A</v>
      </c>
      <c r="R355" s="24" t="e">
        <f ca="1">IF(ISNUMBER(OFFSET(INDIRECT("'"&amp;'DATA for charts'!R$5&amp;"'!$c1"),$A355-1,0)),OFFSET(INDIRECT("'"&amp;'DATA for charts'!R$5&amp;"'!$c1"),$A355-1,0),NA())</f>
        <v>#N/A</v>
      </c>
      <c r="S355" s="24" t="e">
        <f ca="1">IF(ISNUMBER(OFFSET(INDIRECT("'"&amp;'DATA for charts'!S$5&amp;"'!$c1"),$A355-1,0)),OFFSET(INDIRECT("'"&amp;'DATA for charts'!S$5&amp;"'!$c1"),$A355-1,0),NA())</f>
        <v>#N/A</v>
      </c>
      <c r="T355" s="35" t="e">
        <f ca="1">MIN(C355:J355)</f>
        <v>#N/A</v>
      </c>
      <c r="U355" s="35" t="e">
        <f ca="1">MAX(C355:J355)</f>
        <v>#N/A</v>
      </c>
      <c r="V355" s="35" t="e">
        <f ca="1">AVERAGE(C355:J355)</f>
        <v>#N/A</v>
      </c>
      <c r="W355" s="8"/>
      <c r="X355" s="148" t="s">
        <v>410</v>
      </c>
      <c r="Y355" s="31">
        <f t="shared" ref="Y355:AH358" ca="1" si="592">IF(AND(ISNUMBER(C46),ISNUMBER(C22)),C46-C22,NA())</f>
        <v>-2.0000000000000004</v>
      </c>
      <c r="Z355" s="31">
        <f t="shared" ca="1" si="592"/>
        <v>-2.4187411468700484</v>
      </c>
      <c r="AA355" s="31">
        <f t="shared" ca="1" si="592"/>
        <v>-2.2839999999999998</v>
      </c>
      <c r="AB355" s="31">
        <f t="shared" ca="1" si="592"/>
        <v>-2.4190684819531385</v>
      </c>
      <c r="AC355" s="31">
        <f t="shared" ca="1" si="592"/>
        <v>-2.4598</v>
      </c>
      <c r="AD355" s="31">
        <f t="shared" ca="1" si="592"/>
        <v>-2.46027</v>
      </c>
      <c r="AE355" s="31" t="e">
        <f t="shared" ca="1" si="592"/>
        <v>#N/A</v>
      </c>
      <c r="AF355" s="31" t="e">
        <f t="shared" ca="1" si="592"/>
        <v>#N/A</v>
      </c>
      <c r="AG355" s="31" t="e">
        <f t="shared" ca="1" si="592"/>
        <v>#N/A</v>
      </c>
      <c r="AH355" s="31" t="e">
        <f t="shared" ca="1" si="592"/>
        <v>#N/A</v>
      </c>
      <c r="AI355" s="31" t="e">
        <f t="shared" ref="AI355:AO358" ca="1" si="593">IF(AND(ISNUMBER(M46),ISNUMBER(M22)),M46-M22,NA())</f>
        <v>#N/A</v>
      </c>
      <c r="AJ355" s="31" t="e">
        <f t="shared" ca="1" si="593"/>
        <v>#N/A</v>
      </c>
      <c r="AK355" s="31" t="e">
        <f t="shared" ca="1" si="593"/>
        <v>#N/A</v>
      </c>
      <c r="AL355" s="31" t="e">
        <f t="shared" ca="1" si="593"/>
        <v>#N/A</v>
      </c>
      <c r="AM355" s="31" t="e">
        <f t="shared" ca="1" si="593"/>
        <v>#N/A</v>
      </c>
      <c r="AN355" s="31" t="e">
        <f t="shared" ca="1" si="593"/>
        <v>#N/A</v>
      </c>
      <c r="AO355" s="31" t="e">
        <f t="shared" ca="1" si="593"/>
        <v>#N/A</v>
      </c>
      <c r="AP355" s="24" t="e">
        <f t="shared" ca="1" si="588"/>
        <v>#N/A</v>
      </c>
      <c r="AQ355" s="24" t="e">
        <f t="shared" ca="1" si="589"/>
        <v>#N/A</v>
      </c>
    </row>
    <row r="356" spans="1:43" s="1" customFormat="1" ht="63.75">
      <c r="A356" s="216">
        <f>A345</f>
        <v>133</v>
      </c>
      <c r="B356" s="148" t="s">
        <v>408</v>
      </c>
      <c r="C356" s="24">
        <f ca="1">IF(ISNUMBER(OFFSET(INDIRECT("'"&amp;'DATA for charts'!C$5&amp;"'!$c1"),$A356-1,0)),OFFSET(INDIRECT("'"&amp;'DATA for charts'!C$5&amp;"'!$c1"),$A356-1,0),NA())</f>
        <v>15</v>
      </c>
      <c r="D356" s="24">
        <f ca="1">IF(ISNUMBER(OFFSET(INDIRECT("'"&amp;'DATA for charts'!D$5&amp;"'!$c1"),$A356-1,0)),OFFSET(INDIRECT("'"&amp;'DATA for charts'!D$5&amp;"'!$c1"),$A356-1,0),NA())</f>
        <v>14.709620954642659</v>
      </c>
      <c r="E356" s="24">
        <f ca="1">IF(ISNUMBER(OFFSET(INDIRECT("'"&amp;'DATA for charts'!E$5&amp;"'!$c1"),$A356-1,0)),OFFSET(INDIRECT("'"&amp;'DATA for charts'!E$5&amp;"'!$c1"),$A356-1,0),NA())</f>
        <v>14.35</v>
      </c>
      <c r="F356" s="24">
        <f ca="1">IF(ISNUMBER(OFFSET(INDIRECT("'"&amp;'DATA for charts'!F$5&amp;"'!$c1"),$A356-1,0)),OFFSET(INDIRECT("'"&amp;'DATA for charts'!F$5&amp;"'!$c1"),$A356-1,0),NA())</f>
        <v>14.789019549892933</v>
      </c>
      <c r="G356" s="24">
        <f ca="1">IF(ISNUMBER(OFFSET(INDIRECT("'"&amp;'DATA for charts'!G$5&amp;"'!$c1"),$A356-1,0)),OFFSET(INDIRECT("'"&amp;'DATA for charts'!G$5&amp;"'!$c1"),$A356-1,0),NA())</f>
        <v>14.78</v>
      </c>
      <c r="H356" s="24">
        <f ca="1">IF(ISNUMBER(OFFSET(INDIRECT("'"&amp;'DATA for charts'!H$5&amp;"'!$c1"),$A356-1,0)),OFFSET(INDIRECT("'"&amp;'DATA for charts'!H$5&amp;"'!$c1"),$A356-1,0),NA())</f>
        <v>14.678599999999999</v>
      </c>
      <c r="I356" s="24" t="e">
        <f ca="1">IF(ISNUMBER(OFFSET(INDIRECT("'"&amp;'DATA for charts'!I$5&amp;"'!$c1"),$A356-1,0)),OFFSET(INDIRECT("'"&amp;'DATA for charts'!I$5&amp;"'!$c1"),$A356-1,0),NA())</f>
        <v>#N/A</v>
      </c>
      <c r="J356" s="24" t="e">
        <f ca="1">IF(ISNUMBER(OFFSET(INDIRECT("'"&amp;'DATA for charts'!J$5&amp;"'!$c1"),$A356-1,0)),OFFSET(INDIRECT("'"&amp;'DATA for charts'!J$5&amp;"'!$c1"),$A356-1,0),NA())</f>
        <v>#N/A</v>
      </c>
      <c r="K356" s="24" t="e">
        <f ca="1">IF(ISNUMBER(OFFSET(INDIRECT("'"&amp;'DATA for charts'!K$5&amp;"'!$c1"),$A356-1,0)),OFFSET(INDIRECT("'"&amp;'DATA for charts'!K$5&amp;"'!$c1"),$A356-1,0),NA())</f>
        <v>#N/A</v>
      </c>
      <c r="L356" s="24" t="e">
        <f ca="1">IF(ISNUMBER(OFFSET(INDIRECT("'"&amp;'DATA for charts'!L$5&amp;"'!$c1"),$A356-1,0)),OFFSET(INDIRECT("'"&amp;'DATA for charts'!L$5&amp;"'!$c1"),$A356-1,0),NA())</f>
        <v>#N/A</v>
      </c>
      <c r="M356" s="24" t="e">
        <f ca="1">IF(ISNUMBER(OFFSET(INDIRECT("'"&amp;'DATA for charts'!M$5&amp;"'!$c1"),$A356-1,0)),OFFSET(INDIRECT("'"&amp;'DATA for charts'!M$5&amp;"'!$c1"),$A356-1,0),NA())</f>
        <v>#N/A</v>
      </c>
      <c r="N356" s="24" t="e">
        <f ca="1">IF(ISNUMBER(OFFSET(INDIRECT("'"&amp;'DATA for charts'!N$5&amp;"'!$c1"),$A356-1,0)),OFFSET(INDIRECT("'"&amp;'DATA for charts'!N$5&amp;"'!$c1"),$A356-1,0),NA())</f>
        <v>#N/A</v>
      </c>
      <c r="O356" s="24" t="e">
        <f ca="1">IF(ISNUMBER(OFFSET(INDIRECT("'"&amp;'DATA for charts'!O$5&amp;"'!$c1"),$A356-1,0)),OFFSET(INDIRECT("'"&amp;'DATA for charts'!O$5&amp;"'!$c1"),$A356-1,0),NA())</f>
        <v>#N/A</v>
      </c>
      <c r="P356" s="24" t="e">
        <f ca="1">IF(ISNUMBER(OFFSET(INDIRECT("'"&amp;'DATA for charts'!P$5&amp;"'!$c1"),$A356-1,0)),OFFSET(INDIRECT("'"&amp;'DATA for charts'!P$5&amp;"'!$c1"),$A356-1,0),NA())</f>
        <v>#N/A</v>
      </c>
      <c r="Q356" s="24" t="e">
        <f ca="1">IF(ISNUMBER(OFFSET(INDIRECT("'"&amp;'DATA for charts'!Q$5&amp;"'!$c1"),$A356-1,0)),OFFSET(INDIRECT("'"&amp;'DATA for charts'!Q$5&amp;"'!$c1"),$A356-1,0),NA())</f>
        <v>#N/A</v>
      </c>
      <c r="R356" s="24" t="e">
        <f ca="1">IF(ISNUMBER(OFFSET(INDIRECT("'"&amp;'DATA for charts'!R$5&amp;"'!$c1"),$A356-1,0)),OFFSET(INDIRECT("'"&amp;'DATA for charts'!R$5&amp;"'!$c1"),$A356-1,0),NA())</f>
        <v>#N/A</v>
      </c>
      <c r="S356" s="24" t="e">
        <f ca="1">IF(ISNUMBER(OFFSET(INDIRECT("'"&amp;'DATA for charts'!S$5&amp;"'!$c1"),$A356-1,0)),OFFSET(INDIRECT("'"&amp;'DATA for charts'!S$5&amp;"'!$c1"),$A356-1,0),NA())</f>
        <v>#N/A</v>
      </c>
      <c r="T356" s="35" t="e">
        <f ca="1">MIN(C356:J356)</f>
        <v>#N/A</v>
      </c>
      <c r="U356" s="35" t="e">
        <f ca="1">MAX(C356:J356)</f>
        <v>#N/A</v>
      </c>
      <c r="V356" s="35" t="e">
        <f ca="1">AVERAGE(C356:J356)</f>
        <v>#N/A</v>
      </c>
      <c r="W356" s="8"/>
      <c r="X356" s="148" t="s">
        <v>604</v>
      </c>
      <c r="Y356" s="31">
        <f t="shared" ca="1" si="592"/>
        <v>-0.87000000000000011</v>
      </c>
      <c r="Z356" s="31">
        <f t="shared" ca="1" si="592"/>
        <v>-1.1375296006168893</v>
      </c>
      <c r="AA356" s="31">
        <f t="shared" ca="1" si="592"/>
        <v>-1.0379999999999998</v>
      </c>
      <c r="AB356" s="31">
        <f t="shared" ca="1" si="592"/>
        <v>-1.1485671039494183</v>
      </c>
      <c r="AC356" s="31">
        <f t="shared" ca="1" si="592"/>
        <v>-1.2146000000000003</v>
      </c>
      <c r="AD356" s="31">
        <f t="shared" ca="1" si="592"/>
        <v>-1.1122799999999993</v>
      </c>
      <c r="AE356" s="31" t="e">
        <f t="shared" ca="1" si="592"/>
        <v>#N/A</v>
      </c>
      <c r="AF356" s="31" t="e">
        <f t="shared" ca="1" si="592"/>
        <v>#N/A</v>
      </c>
      <c r="AG356" s="31" t="e">
        <f t="shared" ca="1" si="592"/>
        <v>#N/A</v>
      </c>
      <c r="AH356" s="31" t="e">
        <f t="shared" ca="1" si="592"/>
        <v>#N/A</v>
      </c>
      <c r="AI356" s="31" t="e">
        <f t="shared" ca="1" si="593"/>
        <v>#N/A</v>
      </c>
      <c r="AJ356" s="31" t="e">
        <f t="shared" ca="1" si="593"/>
        <v>#N/A</v>
      </c>
      <c r="AK356" s="31" t="e">
        <f t="shared" ca="1" si="593"/>
        <v>#N/A</v>
      </c>
      <c r="AL356" s="31" t="e">
        <f t="shared" ca="1" si="593"/>
        <v>#N/A</v>
      </c>
      <c r="AM356" s="31" t="e">
        <f t="shared" ca="1" si="593"/>
        <v>#N/A</v>
      </c>
      <c r="AN356" s="31" t="e">
        <f t="shared" ca="1" si="593"/>
        <v>#N/A</v>
      </c>
      <c r="AO356" s="31" t="e">
        <f t="shared" ca="1" si="593"/>
        <v>#N/A</v>
      </c>
      <c r="AP356" s="24" t="e">
        <f t="shared" ca="1" si="588"/>
        <v>#N/A</v>
      </c>
      <c r="AQ356" s="24" t="e">
        <f t="shared" ca="1" si="589"/>
        <v>#N/A</v>
      </c>
    </row>
    <row r="357" spans="1:43" s="1" customFormat="1" ht="63.75">
      <c r="A357" s="220">
        <f t="shared" ref="A357:A358" si="594">A356+1</f>
        <v>134</v>
      </c>
      <c r="B357" s="148" t="s">
        <v>750</v>
      </c>
      <c r="C357" s="24">
        <f ca="1">IF(ISNUMBER(OFFSET(INDIRECT("'"&amp;'DATA for charts'!C$5&amp;"'!$c1"),$A357-1,0)),OFFSET(INDIRECT("'"&amp;'DATA for charts'!C$5&amp;"'!$c1"),$A357-1,0),NA())</f>
        <v>31.8</v>
      </c>
      <c r="D357" s="24">
        <f ca="1">IF(ISNUMBER(OFFSET(INDIRECT("'"&amp;'DATA for charts'!D$5&amp;"'!$c1"),$A357-1,0)),OFFSET(INDIRECT("'"&amp;'DATA for charts'!D$5&amp;"'!$c1"),$A357-1,0),NA())</f>
        <v>33.110336063810308</v>
      </c>
      <c r="E357" s="24">
        <f ca="1">IF(ISNUMBER(OFFSET(INDIRECT("'"&amp;'DATA for charts'!E$5&amp;"'!$c1"),$A357-1,0)),OFFSET(INDIRECT("'"&amp;'DATA for charts'!E$5&amp;"'!$c1"),$A357-1,0),NA())</f>
        <v>33.299999999999997</v>
      </c>
      <c r="F357" s="24">
        <f ca="1">IF(ISNUMBER(OFFSET(INDIRECT("'"&amp;'DATA for charts'!F$5&amp;"'!$c1"),$A357-1,0)),OFFSET(INDIRECT("'"&amp;'DATA for charts'!F$5&amp;"'!$c1"),$A357-1,0),NA())</f>
        <v>30.95841378383712</v>
      </c>
      <c r="G357" s="24">
        <f ca="1">IF(ISNUMBER(OFFSET(INDIRECT("'"&amp;'DATA for charts'!G$5&amp;"'!$c1"),$A357-1,0)),OFFSET(INDIRECT("'"&amp;'DATA for charts'!G$5&amp;"'!$c1"),$A357-1,0),NA())</f>
        <v>31.71</v>
      </c>
      <c r="H357" s="24">
        <f ca="1">IF(ISNUMBER(OFFSET(INDIRECT("'"&amp;'DATA for charts'!H$5&amp;"'!$c1"),$A357-1,0)),OFFSET(INDIRECT("'"&amp;'DATA for charts'!H$5&amp;"'!$c1"),$A357-1,0),NA())</f>
        <v>30.186900000000001</v>
      </c>
      <c r="I357" s="24" t="e">
        <f ca="1">IF(ISNUMBER(OFFSET(INDIRECT("'"&amp;'DATA for charts'!I$5&amp;"'!$c1"),$A357-1,0)),OFFSET(INDIRECT("'"&amp;'DATA for charts'!I$5&amp;"'!$c1"),$A357-1,0),NA())</f>
        <v>#N/A</v>
      </c>
      <c r="J357" s="24" t="e">
        <f ca="1">IF(ISNUMBER(OFFSET(INDIRECT("'"&amp;'DATA for charts'!J$5&amp;"'!$c1"),$A357-1,0)),OFFSET(INDIRECT("'"&amp;'DATA for charts'!J$5&amp;"'!$c1"),$A357-1,0),NA())</f>
        <v>#N/A</v>
      </c>
      <c r="K357" s="24" t="e">
        <f ca="1">IF(ISNUMBER(OFFSET(INDIRECT("'"&amp;'DATA for charts'!K$5&amp;"'!$c1"),$A357-1,0)),OFFSET(INDIRECT("'"&amp;'DATA for charts'!K$5&amp;"'!$c1"),$A357-1,0),NA())</f>
        <v>#N/A</v>
      </c>
      <c r="L357" s="24" t="e">
        <f ca="1">IF(ISNUMBER(OFFSET(INDIRECT("'"&amp;'DATA for charts'!L$5&amp;"'!$c1"),$A357-1,0)),OFFSET(INDIRECT("'"&amp;'DATA for charts'!L$5&amp;"'!$c1"),$A357-1,0),NA())</f>
        <v>#N/A</v>
      </c>
      <c r="M357" s="24" t="e">
        <f ca="1">IF(ISNUMBER(OFFSET(INDIRECT("'"&amp;'DATA for charts'!M$5&amp;"'!$c1"),$A357-1,0)),OFFSET(INDIRECT("'"&amp;'DATA for charts'!M$5&amp;"'!$c1"),$A357-1,0),NA())</f>
        <v>#N/A</v>
      </c>
      <c r="N357" s="24" t="e">
        <f ca="1">IF(ISNUMBER(OFFSET(INDIRECT("'"&amp;'DATA for charts'!N$5&amp;"'!$c1"),$A357-1,0)),OFFSET(INDIRECT("'"&amp;'DATA for charts'!N$5&amp;"'!$c1"),$A357-1,0),NA())</f>
        <v>#N/A</v>
      </c>
      <c r="O357" s="24" t="e">
        <f ca="1">IF(ISNUMBER(OFFSET(INDIRECT("'"&amp;'DATA for charts'!O$5&amp;"'!$c1"),$A357-1,0)),OFFSET(INDIRECT("'"&amp;'DATA for charts'!O$5&amp;"'!$c1"),$A357-1,0),NA())</f>
        <v>#N/A</v>
      </c>
      <c r="P357" s="24" t="e">
        <f ca="1">IF(ISNUMBER(OFFSET(INDIRECT("'"&amp;'DATA for charts'!P$5&amp;"'!$c1"),$A357-1,0)),OFFSET(INDIRECT("'"&amp;'DATA for charts'!P$5&amp;"'!$c1"),$A357-1,0),NA())</f>
        <v>#N/A</v>
      </c>
      <c r="Q357" s="24" t="e">
        <f ca="1">IF(ISNUMBER(OFFSET(INDIRECT("'"&amp;'DATA for charts'!Q$5&amp;"'!$c1"),$A357-1,0)),OFFSET(INDIRECT("'"&amp;'DATA for charts'!Q$5&amp;"'!$c1"),$A357-1,0),NA())</f>
        <v>#N/A</v>
      </c>
      <c r="R357" s="24" t="e">
        <f ca="1">IF(ISNUMBER(OFFSET(INDIRECT("'"&amp;'DATA for charts'!R$5&amp;"'!$c1"),$A357-1,0)),OFFSET(INDIRECT("'"&amp;'DATA for charts'!R$5&amp;"'!$c1"),$A357-1,0),NA())</f>
        <v>#N/A</v>
      </c>
      <c r="S357" s="24" t="e">
        <f ca="1">IF(ISNUMBER(OFFSET(INDIRECT("'"&amp;'DATA for charts'!S$5&amp;"'!$c1"),$A357-1,0)),OFFSET(INDIRECT("'"&amp;'DATA for charts'!S$5&amp;"'!$c1"),$A357-1,0),NA())</f>
        <v>#N/A</v>
      </c>
      <c r="T357" s="35" t="e">
        <f t="shared" ref="T357:T358" ca="1" si="595">MIN(C357:J357)</f>
        <v>#N/A</v>
      </c>
      <c r="U357" s="35" t="e">
        <f t="shared" ref="U357:U358" ca="1" si="596">MAX(C357:J357)</f>
        <v>#N/A</v>
      </c>
      <c r="V357" s="35" t="e">
        <f t="shared" ref="V357:V358" ca="1" si="597">AVERAGE(C357:J357)</f>
        <v>#N/A</v>
      </c>
      <c r="W357" s="8"/>
      <c r="X357" s="148" t="s">
        <v>605</v>
      </c>
      <c r="Y357" s="31">
        <f t="shared" ca="1" si="592"/>
        <v>-0.65300000000000047</v>
      </c>
      <c r="Z357" s="31">
        <f t="shared" ca="1" si="592"/>
        <v>-0.83229846244084982</v>
      </c>
      <c r="AA357" s="31">
        <f t="shared" ca="1" si="592"/>
        <v>-0.74399999999999977</v>
      </c>
      <c r="AB357" s="31">
        <f t="shared" ca="1" si="592"/>
        <v>-0.78973576432827208</v>
      </c>
      <c r="AC357" s="31">
        <f t="shared" ca="1" si="592"/>
        <v>-0.77300000000000058</v>
      </c>
      <c r="AD357" s="31">
        <f t="shared" ca="1" si="592"/>
        <v>-0.75448000000000004</v>
      </c>
      <c r="AE357" s="31" t="e">
        <f t="shared" ca="1" si="592"/>
        <v>#N/A</v>
      </c>
      <c r="AF357" s="31" t="e">
        <f t="shared" ca="1" si="592"/>
        <v>#N/A</v>
      </c>
      <c r="AG357" s="31" t="e">
        <f t="shared" ca="1" si="592"/>
        <v>#N/A</v>
      </c>
      <c r="AH357" s="31" t="e">
        <f t="shared" ca="1" si="592"/>
        <v>#N/A</v>
      </c>
      <c r="AI357" s="31" t="e">
        <f t="shared" ca="1" si="593"/>
        <v>#N/A</v>
      </c>
      <c r="AJ357" s="31" t="e">
        <f t="shared" ca="1" si="593"/>
        <v>#N/A</v>
      </c>
      <c r="AK357" s="31" t="e">
        <f t="shared" ca="1" si="593"/>
        <v>#N/A</v>
      </c>
      <c r="AL357" s="31" t="e">
        <f t="shared" ca="1" si="593"/>
        <v>#N/A</v>
      </c>
      <c r="AM357" s="31" t="e">
        <f t="shared" ca="1" si="593"/>
        <v>#N/A</v>
      </c>
      <c r="AN357" s="31" t="e">
        <f t="shared" ca="1" si="593"/>
        <v>#N/A</v>
      </c>
      <c r="AO357" s="36" t="e">
        <f t="shared" ca="1" si="593"/>
        <v>#N/A</v>
      </c>
      <c r="AP357" s="24" t="e">
        <f t="shared" ca="1" si="588"/>
        <v>#N/A</v>
      </c>
      <c r="AQ357" s="24" t="e">
        <f t="shared" ca="1" si="589"/>
        <v>#N/A</v>
      </c>
    </row>
    <row r="358" spans="1:43" s="1" customFormat="1" ht="63.75">
      <c r="A358" s="220">
        <f t="shared" si="594"/>
        <v>135</v>
      </c>
      <c r="B358" s="148" t="s">
        <v>751</v>
      </c>
      <c r="C358" s="24">
        <f ca="1">IF(ISNUMBER(OFFSET(INDIRECT("'"&amp;'DATA for charts'!C$5&amp;"'!$c1"),$A358-1,0)),OFFSET(INDIRECT("'"&amp;'DATA for charts'!C$5&amp;"'!$c1"),$A358-1,0),NA())</f>
        <v>30.7</v>
      </c>
      <c r="D358" s="24">
        <f ca="1">IF(ISNUMBER(OFFSET(INDIRECT("'"&amp;'DATA for charts'!D$5&amp;"'!$c1"),$A358-1,0)),OFFSET(INDIRECT("'"&amp;'DATA for charts'!D$5&amp;"'!$c1"),$A358-1,0),NA())</f>
        <v>33.295151743150591</v>
      </c>
      <c r="E358" s="24">
        <f ca="1">IF(ISNUMBER(OFFSET(INDIRECT("'"&amp;'DATA for charts'!E$5&amp;"'!$c1"),$A358-1,0)),OFFSET(INDIRECT("'"&amp;'DATA for charts'!E$5&amp;"'!$c1"),$A358-1,0),NA())</f>
        <v>33.299999999999997</v>
      </c>
      <c r="F358" s="24">
        <f ca="1">IF(ISNUMBER(OFFSET(INDIRECT("'"&amp;'DATA for charts'!F$5&amp;"'!$c1"),$A358-1,0)),OFFSET(INDIRECT("'"&amp;'DATA for charts'!F$5&amp;"'!$c1"),$A358-1,0),NA())</f>
        <v>31.161752128177316</v>
      </c>
      <c r="G358" s="24">
        <f ca="1">IF(ISNUMBER(OFFSET(INDIRECT("'"&amp;'DATA for charts'!G$5&amp;"'!$c1"),$A358-1,0)),OFFSET(INDIRECT("'"&amp;'DATA for charts'!G$5&amp;"'!$c1"),$A358-1,0),NA())</f>
        <v>31.84</v>
      </c>
      <c r="H358" s="24">
        <f ca="1">IF(ISNUMBER(OFFSET(INDIRECT("'"&amp;'DATA for charts'!H$5&amp;"'!$c1"),$A358-1,0)),OFFSET(INDIRECT("'"&amp;'DATA for charts'!H$5&amp;"'!$c1"),$A358-1,0),NA())</f>
        <v>30.492000000000001</v>
      </c>
      <c r="I358" s="24" t="e">
        <f ca="1">IF(ISNUMBER(OFFSET(INDIRECT("'"&amp;'DATA for charts'!I$5&amp;"'!$c1"),$A358-1,0)),OFFSET(INDIRECT("'"&amp;'DATA for charts'!I$5&amp;"'!$c1"),$A358-1,0),NA())</f>
        <v>#N/A</v>
      </c>
      <c r="J358" s="24" t="e">
        <f ca="1">IF(ISNUMBER(OFFSET(INDIRECT("'"&amp;'DATA for charts'!J$5&amp;"'!$c1"),$A358-1,0)),OFFSET(INDIRECT("'"&amp;'DATA for charts'!J$5&amp;"'!$c1"),$A358-1,0),NA())</f>
        <v>#N/A</v>
      </c>
      <c r="K358" s="24" t="e">
        <f ca="1">IF(ISNUMBER(OFFSET(INDIRECT("'"&amp;'DATA for charts'!K$5&amp;"'!$c1"),$A358-1,0)),OFFSET(INDIRECT("'"&amp;'DATA for charts'!K$5&amp;"'!$c1"),$A358-1,0),NA())</f>
        <v>#N/A</v>
      </c>
      <c r="L358" s="24" t="e">
        <f ca="1">IF(ISNUMBER(OFFSET(INDIRECT("'"&amp;'DATA for charts'!L$5&amp;"'!$c1"),$A358-1,0)),OFFSET(INDIRECT("'"&amp;'DATA for charts'!L$5&amp;"'!$c1"),$A358-1,0),NA())</f>
        <v>#N/A</v>
      </c>
      <c r="M358" s="24" t="e">
        <f ca="1">IF(ISNUMBER(OFFSET(INDIRECT("'"&amp;'DATA for charts'!M$5&amp;"'!$c1"),$A358-1,0)),OFFSET(INDIRECT("'"&amp;'DATA for charts'!M$5&amp;"'!$c1"),$A358-1,0),NA())</f>
        <v>#N/A</v>
      </c>
      <c r="N358" s="24" t="e">
        <f ca="1">IF(ISNUMBER(OFFSET(INDIRECT("'"&amp;'DATA for charts'!N$5&amp;"'!$c1"),$A358-1,0)),OFFSET(INDIRECT("'"&amp;'DATA for charts'!N$5&amp;"'!$c1"),$A358-1,0),NA())</f>
        <v>#N/A</v>
      </c>
      <c r="O358" s="24" t="e">
        <f ca="1">IF(ISNUMBER(OFFSET(INDIRECT("'"&amp;'DATA for charts'!O$5&amp;"'!$c1"),$A358-1,0)),OFFSET(INDIRECT("'"&amp;'DATA for charts'!O$5&amp;"'!$c1"),$A358-1,0),NA())</f>
        <v>#N/A</v>
      </c>
      <c r="P358" s="24" t="e">
        <f ca="1">IF(ISNUMBER(OFFSET(INDIRECT("'"&amp;'DATA for charts'!P$5&amp;"'!$c1"),$A358-1,0)),OFFSET(INDIRECT("'"&amp;'DATA for charts'!P$5&amp;"'!$c1"),$A358-1,0),NA())</f>
        <v>#N/A</v>
      </c>
      <c r="Q358" s="24" t="e">
        <f ca="1">IF(ISNUMBER(OFFSET(INDIRECT("'"&amp;'DATA for charts'!Q$5&amp;"'!$c1"),$A358-1,0)),OFFSET(INDIRECT("'"&amp;'DATA for charts'!Q$5&amp;"'!$c1"),$A358-1,0),NA())</f>
        <v>#N/A</v>
      </c>
      <c r="R358" s="24" t="e">
        <f ca="1">IF(ISNUMBER(OFFSET(INDIRECT("'"&amp;'DATA for charts'!R$5&amp;"'!$c1"),$A358-1,0)),OFFSET(INDIRECT("'"&amp;'DATA for charts'!R$5&amp;"'!$c1"),$A358-1,0),NA())</f>
        <v>#N/A</v>
      </c>
      <c r="S358" s="24" t="e">
        <f ca="1">IF(ISNUMBER(OFFSET(INDIRECT("'"&amp;'DATA for charts'!S$5&amp;"'!$c1"),$A358-1,0)),OFFSET(INDIRECT("'"&amp;'DATA for charts'!S$5&amp;"'!$c1"),$A358-1,0),NA())</f>
        <v>#N/A</v>
      </c>
      <c r="T358" s="35" t="e">
        <f t="shared" ca="1" si="595"/>
        <v>#N/A</v>
      </c>
      <c r="U358" s="35" t="e">
        <f t="shared" ca="1" si="596"/>
        <v>#N/A</v>
      </c>
      <c r="V358" s="35" t="e">
        <f t="shared" ca="1" si="597"/>
        <v>#N/A</v>
      </c>
      <c r="W358" s="8"/>
      <c r="X358" s="148" t="s">
        <v>411</v>
      </c>
      <c r="Y358" s="31">
        <f t="shared" ca="1" si="592"/>
        <v>-1.2929999999999999</v>
      </c>
      <c r="Z358" s="31">
        <f t="shared" ca="1" si="592"/>
        <v>-1.54000591078904</v>
      </c>
      <c r="AA358" s="31">
        <f t="shared" ca="1" si="592"/>
        <v>-1.4700000000000002</v>
      </c>
      <c r="AB358" s="31">
        <f t="shared" ca="1" si="592"/>
        <v>-1.5944595335087615</v>
      </c>
      <c r="AC358" s="31">
        <f t="shared" ca="1" si="592"/>
        <v>-1.6396999999999999</v>
      </c>
      <c r="AD358" s="31">
        <f t="shared" ca="1" si="592"/>
        <v>-1.4836200000000002</v>
      </c>
      <c r="AE358" s="31" t="e">
        <f t="shared" ca="1" si="592"/>
        <v>#N/A</v>
      </c>
      <c r="AF358" s="31" t="e">
        <f t="shared" ca="1" si="592"/>
        <v>#N/A</v>
      </c>
      <c r="AG358" s="31" t="e">
        <f t="shared" ca="1" si="592"/>
        <v>#N/A</v>
      </c>
      <c r="AH358" s="31" t="e">
        <f t="shared" ca="1" si="592"/>
        <v>#N/A</v>
      </c>
      <c r="AI358" s="31" t="e">
        <f t="shared" ca="1" si="593"/>
        <v>#N/A</v>
      </c>
      <c r="AJ358" s="31" t="e">
        <f t="shared" ca="1" si="593"/>
        <v>#N/A</v>
      </c>
      <c r="AK358" s="31" t="e">
        <f t="shared" ca="1" si="593"/>
        <v>#N/A</v>
      </c>
      <c r="AL358" s="31" t="e">
        <f t="shared" ca="1" si="593"/>
        <v>#N/A</v>
      </c>
      <c r="AM358" s="31" t="e">
        <f t="shared" ca="1" si="593"/>
        <v>#N/A</v>
      </c>
      <c r="AN358" s="31" t="e">
        <f t="shared" ca="1" si="593"/>
        <v>#N/A</v>
      </c>
      <c r="AO358" s="36" t="e">
        <f t="shared" ca="1" si="593"/>
        <v>#N/A</v>
      </c>
      <c r="AP358" s="24" t="e">
        <f t="shared" ca="1" si="588"/>
        <v>#N/A</v>
      </c>
      <c r="AQ358" s="24" t="e">
        <f t="shared" ca="1" si="589"/>
        <v>#N/A</v>
      </c>
    </row>
    <row r="359" spans="1:43" ht="25.5">
      <c r="A359" s="216">
        <f t="shared" ref="A359" si="598">A348</f>
        <v>136</v>
      </c>
      <c r="B359" s="152" t="s">
        <v>409</v>
      </c>
      <c r="C359" s="24" t="e">
        <f ca="1">IF(ISNUMBER(OFFSET(INDIRECT("'"&amp;'DATA for charts'!C$5&amp;"'!$c1"),$A359-1,0)),OFFSET(INDIRECT("'"&amp;'DATA for charts'!C$5&amp;"'!$c1"),$A359-1,0),NA())</f>
        <v>#N/A</v>
      </c>
      <c r="D359" s="24">
        <f ca="1">IF(ISNUMBER(OFFSET(INDIRECT("'"&amp;'DATA for charts'!D$5&amp;"'!$c1"),$A359-1,0)),OFFSET(INDIRECT("'"&amp;'DATA for charts'!D$5&amp;"'!$c1"),$A359-1,0),NA())</f>
        <v>28.557283512100739</v>
      </c>
      <c r="E359" s="24">
        <f ca="1">IF(ISNUMBER(OFFSET(INDIRECT("'"&amp;'DATA for charts'!E$5&amp;"'!$c1"),$A359-1,0)),OFFSET(INDIRECT("'"&amp;'DATA for charts'!E$5&amp;"'!$c1"),$A359-1,0),NA())</f>
        <v>29.45</v>
      </c>
      <c r="F359" s="24">
        <f ca="1">IF(ISNUMBER(OFFSET(INDIRECT("'"&amp;'DATA for charts'!F$5&amp;"'!$c1"),$A359-1,0)),OFFSET(INDIRECT("'"&amp;'DATA for charts'!F$5&amp;"'!$c1"),$A359-1,0),NA())</f>
        <v>27.742739432353172</v>
      </c>
      <c r="G359" s="24">
        <f ca="1">IF(ISNUMBER(OFFSET(INDIRECT("'"&amp;'DATA for charts'!G$5&amp;"'!$c1"),$A359-1,0)),OFFSET(INDIRECT("'"&amp;'DATA for charts'!G$5&amp;"'!$c1"),$A359-1,0),NA())</f>
        <v>27.74</v>
      </c>
      <c r="H359" s="24">
        <f ca="1">IF(ISNUMBER(OFFSET(INDIRECT("'"&amp;'DATA for charts'!H$5&amp;"'!$c1"),$A359-1,0)),OFFSET(INDIRECT("'"&amp;'DATA for charts'!H$5&amp;"'!$c1"),$A359-1,0),NA())</f>
        <v>26.797599999999999</v>
      </c>
      <c r="I359" s="24" t="e">
        <f ca="1">IF(ISNUMBER(OFFSET(INDIRECT("'"&amp;'DATA for charts'!I$5&amp;"'!$c1"),$A359-1,0)),OFFSET(INDIRECT("'"&amp;'DATA for charts'!I$5&amp;"'!$c1"),$A359-1,0),NA())</f>
        <v>#N/A</v>
      </c>
      <c r="J359" s="24" t="e">
        <f ca="1">IF(ISNUMBER(OFFSET(INDIRECT("'"&amp;'DATA for charts'!J$5&amp;"'!$c1"),$A359-1,0)),OFFSET(INDIRECT("'"&amp;'DATA for charts'!J$5&amp;"'!$c1"),$A359-1,0),NA())</f>
        <v>#N/A</v>
      </c>
      <c r="K359" s="24" t="e">
        <f ca="1">IF(ISNUMBER(OFFSET(INDIRECT("'"&amp;'DATA for charts'!K$5&amp;"'!$c1"),$A359-1,0)),OFFSET(INDIRECT("'"&amp;'DATA for charts'!K$5&amp;"'!$c1"),$A359-1,0),NA())</f>
        <v>#N/A</v>
      </c>
      <c r="L359" s="24" t="e">
        <f ca="1">IF(ISNUMBER(OFFSET(INDIRECT("'"&amp;'DATA for charts'!L$5&amp;"'!$c1"),$A359-1,0)),OFFSET(INDIRECT("'"&amp;'DATA for charts'!L$5&amp;"'!$c1"),$A359-1,0),NA())</f>
        <v>#N/A</v>
      </c>
      <c r="M359" s="24" t="e">
        <f ca="1">IF(ISNUMBER(OFFSET(INDIRECT("'"&amp;'DATA for charts'!M$5&amp;"'!$c1"),$A359-1,0)),OFFSET(INDIRECT("'"&amp;'DATA for charts'!M$5&amp;"'!$c1"),$A359-1,0),NA())</f>
        <v>#N/A</v>
      </c>
      <c r="N359" s="24" t="e">
        <f ca="1">IF(ISNUMBER(OFFSET(INDIRECT("'"&amp;'DATA for charts'!N$5&amp;"'!$c1"),$A359-1,0)),OFFSET(INDIRECT("'"&amp;'DATA for charts'!N$5&amp;"'!$c1"),$A359-1,0),NA())</f>
        <v>#N/A</v>
      </c>
      <c r="O359" s="24" t="e">
        <f ca="1">IF(ISNUMBER(OFFSET(INDIRECT("'"&amp;'DATA for charts'!O$5&amp;"'!$c1"),$A359-1,0)),OFFSET(INDIRECT("'"&amp;'DATA for charts'!O$5&amp;"'!$c1"),$A359-1,0),NA())</f>
        <v>#N/A</v>
      </c>
      <c r="P359" s="24" t="e">
        <f ca="1">IF(ISNUMBER(OFFSET(INDIRECT("'"&amp;'DATA for charts'!P$5&amp;"'!$c1"),$A359-1,0)),OFFSET(INDIRECT("'"&amp;'DATA for charts'!P$5&amp;"'!$c1"),$A359-1,0),NA())</f>
        <v>#N/A</v>
      </c>
      <c r="Q359" s="24" t="e">
        <f ca="1">IF(ISNUMBER(OFFSET(INDIRECT("'"&amp;'DATA for charts'!Q$5&amp;"'!$c1"),$A359-1,0)),OFFSET(INDIRECT("'"&amp;'DATA for charts'!Q$5&amp;"'!$c1"),$A359-1,0),NA())</f>
        <v>#N/A</v>
      </c>
      <c r="R359" s="24" t="e">
        <f ca="1">IF(ISNUMBER(OFFSET(INDIRECT("'"&amp;'DATA for charts'!R$5&amp;"'!$c1"),$A359-1,0)),OFFSET(INDIRECT("'"&amp;'DATA for charts'!R$5&amp;"'!$c1"),$A359-1,0),NA())</f>
        <v>#N/A</v>
      </c>
      <c r="S359" s="24" t="e">
        <f ca="1">IF(ISNUMBER(OFFSET(INDIRECT("'"&amp;'DATA for charts'!S$5&amp;"'!$c1"),$A359-1,0)),OFFSET(INDIRECT("'"&amp;'DATA for charts'!S$5&amp;"'!$c1"),$A359-1,0),NA())</f>
        <v>#N/A</v>
      </c>
      <c r="T359" s="35" t="e">
        <f ca="1">MIN(C359:J359)</f>
        <v>#N/A</v>
      </c>
      <c r="U359" s="35" t="e">
        <f ca="1">MAX(C359:J359)</f>
        <v>#N/A</v>
      </c>
      <c r="V359" s="35" t="e">
        <f ca="1">AVERAGE(C359:J359)</f>
        <v>#N/A</v>
      </c>
      <c r="W359" s="8"/>
    </row>
    <row r="360" spans="1:43">
      <c r="A360" s="216"/>
      <c r="T360" s="34"/>
      <c r="U360" s="34"/>
      <c r="V360" s="34"/>
      <c r="W360" s="8"/>
    </row>
    <row r="361" spans="1:43">
      <c r="A361" s="216"/>
      <c r="B361" s="7" t="s">
        <v>168</v>
      </c>
      <c r="T361" s="34"/>
      <c r="U361" s="34"/>
      <c r="V361" s="34"/>
      <c r="W361" s="8"/>
    </row>
    <row r="362" spans="1:43">
      <c r="A362" s="216"/>
      <c r="B362" s="7" t="s">
        <v>169</v>
      </c>
      <c r="T362" s="34"/>
      <c r="U362" s="34"/>
      <c r="V362" s="34"/>
      <c r="W362" s="8"/>
      <c r="X362" s="149" t="s">
        <v>30</v>
      </c>
      <c r="Y362" s="8"/>
      <c r="Z362" s="8"/>
      <c r="AA362" s="8"/>
      <c r="AB362" s="8"/>
      <c r="AC362" s="8"/>
      <c r="AD362" s="8"/>
      <c r="AE362" s="8"/>
      <c r="AF362" s="8"/>
      <c r="AG362" s="8"/>
      <c r="AH362" s="8"/>
      <c r="AI362" s="8"/>
      <c r="AJ362" s="8"/>
      <c r="AK362" s="8"/>
      <c r="AL362" s="8"/>
      <c r="AM362" s="8"/>
      <c r="AN362" s="8"/>
      <c r="AO362" s="8"/>
      <c r="AP362" s="8"/>
      <c r="AQ362" s="8"/>
    </row>
    <row r="363" spans="1:43">
      <c r="A363" s="216"/>
      <c r="B363" s="12" t="s">
        <v>95</v>
      </c>
      <c r="T363" s="34"/>
      <c r="U363" s="34"/>
      <c r="V363" s="34"/>
      <c r="W363" s="8"/>
      <c r="X363" s="146"/>
      <c r="Y363" s="22" t="str">
        <f t="shared" ref="Y363" ca="1" si="599">C$8</f>
        <v>BSIMAC</v>
      </c>
      <c r="Z363" s="22" t="str">
        <f t="shared" ref="Z363" ca="1" si="600">D$8</f>
        <v>CSE</v>
      </c>
      <c r="AA363" s="22" t="str">
        <f t="shared" ref="AA363" ca="1" si="601">E$8</f>
        <v>DeST</v>
      </c>
      <c r="AB363" s="22" t="str">
        <f t="shared" ref="AB363" ca="1" si="602">F$8</f>
        <v>EnergyPlus</v>
      </c>
      <c r="AC363" s="22" t="str">
        <f t="shared" ref="AC363" ca="1" si="603">G$8</f>
        <v>ESP-r</v>
      </c>
      <c r="AD363" s="22" t="str">
        <f t="shared" ref="AD363" ca="1" si="604">H$8</f>
        <v>TRNSYS</v>
      </c>
      <c r="AE363" s="22" t="str">
        <f t="shared" ref="AE363" ca="1" si="605">I$8</f>
        <v>TestSpec-Alt</v>
      </c>
      <c r="AF363" s="22">
        <f t="shared" ref="AF363" ca="1" si="606">J$8</f>
        <v>0</v>
      </c>
      <c r="AG363" s="22">
        <f t="shared" ref="AG363" ca="1" si="607">K$8</f>
        <v>0</v>
      </c>
      <c r="AH363" s="22">
        <f t="shared" ref="AH363" ca="1" si="608">L$8</f>
        <v>0</v>
      </c>
      <c r="AI363" s="22">
        <f t="shared" ref="AI363" ca="1" si="609">M$8</f>
        <v>0</v>
      </c>
      <c r="AJ363" s="22">
        <f t="shared" ref="AJ363" ca="1" si="610">N$8</f>
        <v>0</v>
      </c>
      <c r="AK363" s="22">
        <f t="shared" ref="AK363" ca="1" si="611">O$8</f>
        <v>0</v>
      </c>
      <c r="AL363" s="22">
        <f t="shared" ref="AL363" ca="1" si="612">P$8</f>
        <v>0</v>
      </c>
      <c r="AM363" s="22">
        <f t="shared" ref="AM363" ca="1" si="613">Q$8</f>
        <v>0</v>
      </c>
      <c r="AN363" s="22">
        <f t="shared" ref="AN363" ca="1" si="614">R$8</f>
        <v>0</v>
      </c>
      <c r="AO363" s="22" t="str">
        <f t="shared" ref="AO363" ca="1" si="615">S$8</f>
        <v>Tested Prg</v>
      </c>
      <c r="AP363" s="8"/>
      <c r="AQ363" s="8"/>
    </row>
    <row r="364" spans="1:43">
      <c r="A364" s="216"/>
      <c r="B364" s="12" t="s">
        <v>219</v>
      </c>
      <c r="T364" s="34"/>
      <c r="U364" s="34"/>
      <c r="V364" s="34"/>
      <c r="W364" s="8"/>
      <c r="X364" s="149" t="s">
        <v>24</v>
      </c>
      <c r="Y364" s="22" t="str">
        <f t="shared" ref="Y364:AO364" ca="1" si="616">C$7</f>
        <v/>
      </c>
      <c r="Z364" s="22" t="str">
        <f t="shared" ca="1" si="616"/>
        <v/>
      </c>
      <c r="AA364" s="22" t="str">
        <f t="shared" ca="1" si="616"/>
        <v/>
      </c>
      <c r="AB364" s="22" t="str">
        <f t="shared" ca="1" si="616"/>
        <v/>
      </c>
      <c r="AC364" s="22" t="str">
        <f t="shared" ca="1" si="616"/>
        <v/>
      </c>
      <c r="AD364" s="22" t="str">
        <f t="shared" ca="1" si="616"/>
        <v/>
      </c>
      <c r="AE364" s="22" t="str">
        <f t="shared" ca="1" si="616"/>
        <v/>
      </c>
      <c r="AF364" s="22" t="str">
        <f t="shared" ca="1" si="616"/>
        <v/>
      </c>
      <c r="AG364" s="22" t="str">
        <f t="shared" ref="AG364" ca="1" si="617">K$7</f>
        <v/>
      </c>
      <c r="AH364" s="22" t="str">
        <f t="shared" ref="AH364" ca="1" si="618">L$7</f>
        <v/>
      </c>
      <c r="AI364" s="22" t="str">
        <f t="shared" ref="AI364" ca="1" si="619">M$7</f>
        <v/>
      </c>
      <c r="AJ364" s="22" t="str">
        <f t="shared" ref="AJ364" ca="1" si="620">N$7</f>
        <v/>
      </c>
      <c r="AK364" s="22" t="str">
        <f t="shared" ref="AK364" ca="1" si="621">O$7</f>
        <v/>
      </c>
      <c r="AL364" s="22" t="str">
        <f t="shared" ref="AL364" ca="1" si="622">P$7</f>
        <v/>
      </c>
      <c r="AM364" s="22" t="str">
        <f t="shared" ref="AM364" ca="1" si="623">Q$7</f>
        <v/>
      </c>
      <c r="AN364" s="22" t="str">
        <f t="shared" ref="AN364" ca="1" si="624">R$7</f>
        <v/>
      </c>
      <c r="AO364" s="22" t="str">
        <f t="shared" ca="1" si="616"/>
        <v/>
      </c>
      <c r="AP364" s="8"/>
      <c r="AQ364" s="8"/>
    </row>
    <row r="365" spans="1:43" ht="63.75">
      <c r="A365" s="216">
        <f>A8</f>
        <v>0</v>
      </c>
      <c r="B365" s="32" t="s">
        <v>65</v>
      </c>
      <c r="C365" s="33" t="str">
        <f t="shared" ref="C365:S365" ca="1" si="625">C8</f>
        <v>BSIMAC</v>
      </c>
      <c r="D365" s="33" t="str">
        <f t="shared" ca="1" si="625"/>
        <v>CSE</v>
      </c>
      <c r="E365" s="33" t="str">
        <f t="shared" ca="1" si="625"/>
        <v>DeST</v>
      </c>
      <c r="F365" s="33" t="str">
        <f t="shared" ca="1" si="625"/>
        <v>EnergyPlus</v>
      </c>
      <c r="G365" s="33" t="str">
        <f t="shared" ca="1" si="625"/>
        <v>ESP-r</v>
      </c>
      <c r="H365" s="33" t="str">
        <f t="shared" ca="1" si="625"/>
        <v>TRNSYS</v>
      </c>
      <c r="I365" s="33" t="str">
        <f t="shared" ca="1" si="625"/>
        <v>TestSpec-Alt</v>
      </c>
      <c r="J365" s="33">
        <f t="shared" ca="1" si="625"/>
        <v>0</v>
      </c>
      <c r="K365" s="33">
        <f t="shared" ca="1" si="625"/>
        <v>0</v>
      </c>
      <c r="L365" s="33">
        <f t="shared" ca="1" si="625"/>
        <v>0</v>
      </c>
      <c r="M365" s="33">
        <f t="shared" ca="1" si="625"/>
        <v>0</v>
      </c>
      <c r="N365" s="33">
        <f t="shared" ca="1" si="625"/>
        <v>0</v>
      </c>
      <c r="O365" s="33">
        <f t="shared" ca="1" si="625"/>
        <v>0</v>
      </c>
      <c r="P365" s="33">
        <f t="shared" ca="1" si="625"/>
        <v>0</v>
      </c>
      <c r="Q365" s="33">
        <f t="shared" ca="1" si="625"/>
        <v>0</v>
      </c>
      <c r="R365" s="33">
        <f t="shared" ca="1" si="625"/>
        <v>0</v>
      </c>
      <c r="S365" s="33" t="str">
        <f t="shared" ca="1" si="625"/>
        <v>Tested Prg</v>
      </c>
      <c r="T365" s="34"/>
      <c r="U365" s="34"/>
      <c r="V365" s="34"/>
      <c r="W365" s="8"/>
      <c r="X365" s="148" t="s">
        <v>1400</v>
      </c>
      <c r="Y365" s="31">
        <f t="shared" ref="Y365:AO365" ca="1" si="626">IF(AND(ISNUMBER(C177),ISNUMBER(C172)),C177-C172,NA())</f>
        <v>-0.6110000000000001</v>
      </c>
      <c r="Z365" s="31">
        <f t="shared" ca="1" si="626"/>
        <v>-0.52632609534436003</v>
      </c>
      <c r="AA365" s="31">
        <f t="shared" ca="1" si="626"/>
        <v>-0.58199999999999996</v>
      </c>
      <c r="AB365" s="31">
        <f t="shared" ca="1" si="626"/>
        <v>-0.48209138478497637</v>
      </c>
      <c r="AC365" s="31">
        <f t="shared" ca="1" si="626"/>
        <v>-0.56129999999999991</v>
      </c>
      <c r="AD365" s="31">
        <f t="shared" ca="1" si="626"/>
        <v>-0.45694100000000004</v>
      </c>
      <c r="AE365" s="31" t="e">
        <f t="shared" ca="1" si="626"/>
        <v>#N/A</v>
      </c>
      <c r="AF365" s="31" t="e">
        <f t="shared" ca="1" si="626"/>
        <v>#N/A</v>
      </c>
      <c r="AG365" s="31" t="e">
        <f t="shared" ca="1" si="626"/>
        <v>#N/A</v>
      </c>
      <c r="AH365" s="31" t="e">
        <f t="shared" ca="1" si="626"/>
        <v>#N/A</v>
      </c>
      <c r="AI365" s="31" t="e">
        <f t="shared" ca="1" si="626"/>
        <v>#N/A</v>
      </c>
      <c r="AJ365" s="31" t="e">
        <f t="shared" ca="1" si="626"/>
        <v>#N/A</v>
      </c>
      <c r="AK365" s="31" t="e">
        <f t="shared" ca="1" si="626"/>
        <v>#N/A</v>
      </c>
      <c r="AL365" s="31" t="e">
        <f t="shared" ca="1" si="626"/>
        <v>#N/A</v>
      </c>
      <c r="AM365" s="31" t="e">
        <f t="shared" ca="1" si="626"/>
        <v>#N/A</v>
      </c>
      <c r="AN365" s="31" t="e">
        <f t="shared" ca="1" si="626"/>
        <v>#N/A</v>
      </c>
      <c r="AO365" s="31" t="e">
        <f t="shared" ca="1" si="626"/>
        <v>#N/A</v>
      </c>
      <c r="AP365" s="24" t="e">
        <f t="shared" ref="AP365:AP373" ca="1" si="627">MIN(Y365:AN365)</f>
        <v>#N/A</v>
      </c>
      <c r="AQ365" s="24" t="e">
        <f t="shared" ref="AQ365:AQ373" ca="1" si="628">MAX(Y365:AN365)</f>
        <v>#N/A</v>
      </c>
    </row>
    <row r="366" spans="1:43" ht="51">
      <c r="A366" s="216">
        <f>A7</f>
        <v>0</v>
      </c>
      <c r="B366" s="12" t="s">
        <v>85</v>
      </c>
      <c r="C366" s="33" t="str">
        <f t="shared" ref="C366:S366" ca="1" si="629">C8</f>
        <v>BSIMAC</v>
      </c>
      <c r="D366" s="33" t="str">
        <f t="shared" ca="1" si="629"/>
        <v>CSE</v>
      </c>
      <c r="E366" s="33" t="str">
        <f t="shared" ca="1" si="629"/>
        <v>DeST</v>
      </c>
      <c r="F366" s="33" t="str">
        <f t="shared" ca="1" si="629"/>
        <v>EnergyPlus</v>
      </c>
      <c r="G366" s="33" t="str">
        <f t="shared" ca="1" si="629"/>
        <v>ESP-r</v>
      </c>
      <c r="H366" s="33" t="str">
        <f t="shared" ca="1" si="629"/>
        <v>TRNSYS</v>
      </c>
      <c r="I366" s="33" t="str">
        <f t="shared" ca="1" si="629"/>
        <v>TestSpec-Alt</v>
      </c>
      <c r="J366" s="33">
        <f t="shared" ca="1" si="629"/>
        <v>0</v>
      </c>
      <c r="K366" s="33">
        <f t="shared" ca="1" si="629"/>
        <v>0</v>
      </c>
      <c r="L366" s="33">
        <f t="shared" ca="1" si="629"/>
        <v>0</v>
      </c>
      <c r="M366" s="33">
        <f t="shared" ca="1" si="629"/>
        <v>0</v>
      </c>
      <c r="N366" s="33">
        <f t="shared" ca="1" si="629"/>
        <v>0</v>
      </c>
      <c r="O366" s="33">
        <f t="shared" ca="1" si="629"/>
        <v>0</v>
      </c>
      <c r="P366" s="33">
        <f t="shared" ca="1" si="629"/>
        <v>0</v>
      </c>
      <c r="Q366" s="33">
        <f t="shared" ca="1" si="629"/>
        <v>0</v>
      </c>
      <c r="R366" s="33">
        <f t="shared" ca="1" si="629"/>
        <v>0</v>
      </c>
      <c r="S366" s="33" t="str">
        <f t="shared" ca="1" si="629"/>
        <v>Tested Prg</v>
      </c>
      <c r="T366" s="34"/>
      <c r="U366" s="34"/>
      <c r="V366" s="34"/>
      <c r="W366" s="8"/>
      <c r="X366" s="148" t="s">
        <v>538</v>
      </c>
      <c r="Y366" s="31">
        <f t="shared" ref="Y366:AO366" ca="1" si="630">IF(AND(ISNUMBER(C143),ISNUMBER(C177)),C143-C177,NA())</f>
        <v>2.2410000000000001</v>
      </c>
      <c r="Z366" s="31">
        <f t="shared" ca="1" si="630"/>
        <v>2.0839944573311873</v>
      </c>
      <c r="AA366" s="31">
        <f t="shared" ca="1" si="630"/>
        <v>2.0209999999999999</v>
      </c>
      <c r="AB366" s="31">
        <f t="shared" ca="1" si="630"/>
        <v>2.1152090207841834</v>
      </c>
      <c r="AC366" s="31">
        <f t="shared" ca="1" si="630"/>
        <v>2.0962999999999998</v>
      </c>
      <c r="AD366" s="31">
        <f t="shared" ca="1" si="630"/>
        <v>1.9850490000000003</v>
      </c>
      <c r="AE366" s="31" t="e">
        <f t="shared" ca="1" si="630"/>
        <v>#N/A</v>
      </c>
      <c r="AF366" s="31" t="e">
        <f t="shared" ca="1" si="630"/>
        <v>#N/A</v>
      </c>
      <c r="AG366" s="31" t="e">
        <f t="shared" ca="1" si="630"/>
        <v>#N/A</v>
      </c>
      <c r="AH366" s="31" t="e">
        <f t="shared" ca="1" si="630"/>
        <v>#N/A</v>
      </c>
      <c r="AI366" s="31" t="e">
        <f t="shared" ca="1" si="630"/>
        <v>#N/A</v>
      </c>
      <c r="AJ366" s="31" t="e">
        <f t="shared" ca="1" si="630"/>
        <v>#N/A</v>
      </c>
      <c r="AK366" s="31" t="e">
        <f t="shared" ca="1" si="630"/>
        <v>#N/A</v>
      </c>
      <c r="AL366" s="31" t="e">
        <f t="shared" ca="1" si="630"/>
        <v>#N/A</v>
      </c>
      <c r="AM366" s="31" t="e">
        <f t="shared" ca="1" si="630"/>
        <v>#N/A</v>
      </c>
      <c r="AN366" s="31" t="e">
        <f t="shared" ca="1" si="630"/>
        <v>#N/A</v>
      </c>
      <c r="AO366" s="31" t="e">
        <f t="shared" ca="1" si="630"/>
        <v>#N/A</v>
      </c>
      <c r="AP366" s="24" t="e">
        <f t="shared" ca="1" si="627"/>
        <v>#N/A</v>
      </c>
      <c r="AQ366" s="24" t="e">
        <f t="shared" ca="1" si="628"/>
        <v>#N/A</v>
      </c>
    </row>
    <row r="367" spans="1:43" ht="51">
      <c r="A367" s="216">
        <v>155</v>
      </c>
      <c r="B367" s="146" t="s">
        <v>369</v>
      </c>
      <c r="C367" s="221">
        <f ca="1">IF(ISNUMBER(OFFSET(INDIRECT("'"&amp;'DATA for charts'!C$5&amp;"'!$c1"),$A367-1,0)),OFFSET(INDIRECT("'"&amp;'DATA for charts'!C$5&amp;"'!$c1"),$A367-1,0),NA())</f>
        <v>1670</v>
      </c>
      <c r="D367" s="221">
        <f ca="1">IF(ISNUMBER(OFFSET(INDIRECT("'"&amp;'DATA for charts'!D$5&amp;"'!$c1"),$A367-1,0)),OFFSET(INDIRECT("'"&amp;'DATA for charts'!D$5&amp;"'!$c1"),$A367-1,0),NA())</f>
        <v>1662.52776234358</v>
      </c>
      <c r="E367" s="221">
        <f ca="1">IF(ISNUMBER(OFFSET(INDIRECT("'"&amp;'DATA for charts'!E$5&amp;"'!$c1"),$A367-1,0)),OFFSET(INDIRECT("'"&amp;'DATA for charts'!E$5&amp;"'!$c1"),$A367-1,0),NA())</f>
        <v>1667.1579999999999</v>
      </c>
      <c r="F367" s="221">
        <f ca="1">IF(ISNUMBER(OFFSET(INDIRECT("'"&amp;'DATA for charts'!F$5&amp;"'!$c1"),$A367-1,0)),OFFSET(INDIRECT("'"&amp;'DATA for charts'!F$5&amp;"'!$c1"),$A367-1,0),NA())</f>
        <v>1664.3424592963429</v>
      </c>
      <c r="G367" s="221">
        <f ca="1">IF(ISNUMBER(OFFSET(INDIRECT("'"&amp;'DATA for charts'!G$5&amp;"'!$c1"),$A367-1,0)),OFFSET(INDIRECT("'"&amp;'DATA for charts'!G$5&amp;"'!$c1"),$A367-1,0),NA())</f>
        <v>1665.18</v>
      </c>
      <c r="H367" s="221">
        <f ca="1">IF(ISNUMBER(OFFSET(INDIRECT("'"&amp;'DATA for charts'!H$5&amp;"'!$c1"),$A367-1,0)),OFFSET(INDIRECT("'"&amp;'DATA for charts'!H$5&amp;"'!$c1"),$A367-1,0),NA())</f>
        <v>1668.98</v>
      </c>
      <c r="I367" s="221" t="e">
        <f ca="1">IF(ISNUMBER(OFFSET(INDIRECT("'"&amp;'DATA for charts'!I$5&amp;"'!$c1"),$A367-1,0)),OFFSET(INDIRECT("'"&amp;'DATA for charts'!I$5&amp;"'!$c1"),$A367-1,0),NA())</f>
        <v>#N/A</v>
      </c>
      <c r="J367" s="221" t="e">
        <f ca="1">IF(ISNUMBER(OFFSET(INDIRECT("'"&amp;'DATA for charts'!J$5&amp;"'!$c1"),$A367-1,0)),OFFSET(INDIRECT("'"&amp;'DATA for charts'!J$5&amp;"'!$c1"),$A367-1,0),NA())</f>
        <v>#N/A</v>
      </c>
      <c r="K367" s="221" t="e">
        <f ca="1">IF(ISNUMBER(OFFSET(INDIRECT("'"&amp;'DATA for charts'!K$5&amp;"'!$c1"),$A367-1,0)),OFFSET(INDIRECT("'"&amp;'DATA for charts'!K$5&amp;"'!$c1"),$A367-1,0),NA())</f>
        <v>#N/A</v>
      </c>
      <c r="L367" s="221" t="e">
        <f ca="1">IF(ISNUMBER(OFFSET(INDIRECT("'"&amp;'DATA for charts'!L$5&amp;"'!$c1"),$A367-1,0)),OFFSET(INDIRECT("'"&amp;'DATA for charts'!L$5&amp;"'!$c1"),$A367-1,0),NA())</f>
        <v>#N/A</v>
      </c>
      <c r="M367" s="221" t="e">
        <f ca="1">IF(ISNUMBER(OFFSET(INDIRECT("'"&amp;'DATA for charts'!M$5&amp;"'!$c1"),$A367-1,0)),OFFSET(INDIRECT("'"&amp;'DATA for charts'!M$5&amp;"'!$c1"),$A367-1,0),NA())</f>
        <v>#N/A</v>
      </c>
      <c r="N367" s="221" t="e">
        <f ca="1">IF(ISNUMBER(OFFSET(INDIRECT("'"&amp;'DATA for charts'!N$5&amp;"'!$c1"),$A367-1,0)),OFFSET(INDIRECT("'"&amp;'DATA for charts'!N$5&amp;"'!$c1"),$A367-1,0),NA())</f>
        <v>#N/A</v>
      </c>
      <c r="O367" s="221" t="e">
        <f ca="1">IF(ISNUMBER(OFFSET(INDIRECT("'"&amp;'DATA for charts'!O$5&amp;"'!$c1"),$A367-1,0)),OFFSET(INDIRECT("'"&amp;'DATA for charts'!O$5&amp;"'!$c1"),$A367-1,0),NA())</f>
        <v>#N/A</v>
      </c>
      <c r="P367" s="221" t="e">
        <f ca="1">IF(ISNUMBER(OFFSET(INDIRECT("'"&amp;'DATA for charts'!P$5&amp;"'!$c1"),$A367-1,0)),OFFSET(INDIRECT("'"&amp;'DATA for charts'!P$5&amp;"'!$c1"),$A367-1,0),NA())</f>
        <v>#N/A</v>
      </c>
      <c r="Q367" s="221" t="e">
        <f ca="1">IF(ISNUMBER(OFFSET(INDIRECT("'"&amp;'DATA for charts'!Q$5&amp;"'!$c1"),$A367-1,0)),OFFSET(INDIRECT("'"&amp;'DATA for charts'!Q$5&amp;"'!$c1"),$A367-1,0),NA())</f>
        <v>#N/A</v>
      </c>
      <c r="R367" s="221" t="e">
        <f ca="1">IF(ISNUMBER(OFFSET(INDIRECT("'"&amp;'DATA for charts'!R$5&amp;"'!$c1"),$A367-1,0)),OFFSET(INDIRECT("'"&amp;'DATA for charts'!R$5&amp;"'!$c1"),$A367-1,0),NA())</f>
        <v>#N/A</v>
      </c>
      <c r="S367" s="221" t="e">
        <f ca="1">IF(ISNUMBER(OFFSET(INDIRECT("'"&amp;'DATA for charts'!S$5&amp;"'!$c1"),$A367-1,0)),OFFSET(INDIRECT("'"&amp;'DATA for charts'!S$5&amp;"'!$c1"),$A367-1,0),NA())</f>
        <v>#N/A</v>
      </c>
      <c r="T367" s="34"/>
      <c r="U367" s="34"/>
      <c r="V367" s="34"/>
      <c r="W367" s="8"/>
      <c r="X367" s="148" t="s">
        <v>539</v>
      </c>
      <c r="Y367" s="31" t="e">
        <f t="shared" ref="Y367:AO367" ca="1" si="631">IF(AND(ISNUMBER(C143),ISNUMBER(C178)),C143-C178,NA())</f>
        <v>#N/A</v>
      </c>
      <c r="Z367" s="31">
        <f t="shared" ca="1" si="631"/>
        <v>0.98312259126907708</v>
      </c>
      <c r="AA367" s="31">
        <f t="shared" ca="1" si="631"/>
        <v>1.026</v>
      </c>
      <c r="AB367" s="31">
        <f t="shared" ca="1" si="631"/>
        <v>0.98094535949458739</v>
      </c>
      <c r="AC367" s="31">
        <f t="shared" ca="1" si="631"/>
        <v>0.88209999999999988</v>
      </c>
      <c r="AD367" s="31">
        <f t="shared" ca="1" si="631"/>
        <v>0.97261000000000042</v>
      </c>
      <c r="AE367" s="31" t="e">
        <f t="shared" ca="1" si="631"/>
        <v>#N/A</v>
      </c>
      <c r="AF367" s="31" t="e">
        <f t="shared" ca="1" si="631"/>
        <v>#N/A</v>
      </c>
      <c r="AG367" s="31" t="e">
        <f t="shared" ca="1" si="631"/>
        <v>#N/A</v>
      </c>
      <c r="AH367" s="31" t="e">
        <f t="shared" ca="1" si="631"/>
        <v>#N/A</v>
      </c>
      <c r="AI367" s="31" t="e">
        <f t="shared" ca="1" si="631"/>
        <v>#N/A</v>
      </c>
      <c r="AJ367" s="31" t="e">
        <f t="shared" ca="1" si="631"/>
        <v>#N/A</v>
      </c>
      <c r="AK367" s="31" t="e">
        <f t="shared" ca="1" si="631"/>
        <v>#N/A</v>
      </c>
      <c r="AL367" s="31" t="e">
        <f t="shared" ca="1" si="631"/>
        <v>#N/A</v>
      </c>
      <c r="AM367" s="31" t="e">
        <f t="shared" ca="1" si="631"/>
        <v>#N/A</v>
      </c>
      <c r="AN367" s="31" t="e">
        <f t="shared" ca="1" si="631"/>
        <v>#N/A</v>
      </c>
      <c r="AO367" s="31" t="e">
        <f t="shared" ca="1" si="631"/>
        <v>#N/A</v>
      </c>
      <c r="AP367" s="24" t="e">
        <f t="shared" ca="1" si="627"/>
        <v>#N/A</v>
      </c>
      <c r="AQ367" s="24" t="e">
        <f t="shared" ca="1" si="628"/>
        <v>#N/A</v>
      </c>
    </row>
    <row r="368" spans="1:43" ht="51">
      <c r="A368" s="216">
        <v>156</v>
      </c>
      <c r="B368" s="146" t="s">
        <v>365</v>
      </c>
      <c r="C368" s="221">
        <f ca="1">IF(ISNUMBER(OFFSET(INDIRECT("'"&amp;'DATA for charts'!C$5&amp;"'!$c1"),$A368-1,0)),OFFSET(INDIRECT("'"&amp;'DATA for charts'!C$5&amp;"'!$c1"),$A368-1,0),NA())</f>
        <v>453</v>
      </c>
      <c r="D368" s="221">
        <f ca="1">IF(ISNUMBER(OFFSET(INDIRECT("'"&amp;'DATA for charts'!D$5&amp;"'!$c1"),$A368-1,0)),OFFSET(INDIRECT("'"&amp;'DATA for charts'!D$5&amp;"'!$c1"),$A368-1,0),NA())</f>
        <v>399.04747599138699</v>
      </c>
      <c r="E368" s="221">
        <f ca="1">IF(ISNUMBER(OFFSET(INDIRECT("'"&amp;'DATA for charts'!E$5&amp;"'!$c1"),$A368-1,0)),OFFSET(INDIRECT("'"&amp;'DATA for charts'!E$5&amp;"'!$c1"),$A368-1,0),NA())</f>
        <v>477.31</v>
      </c>
      <c r="F368" s="221">
        <f ca="1">IF(ISNUMBER(OFFSET(INDIRECT("'"&amp;'DATA for charts'!F$5&amp;"'!$c1"),$A368-1,0)),OFFSET(INDIRECT("'"&amp;'DATA for charts'!F$5&amp;"'!$c1"),$A368-1,0),NA())</f>
        <v>438.24098705483976</v>
      </c>
      <c r="G368" s="221">
        <f ca="1">IF(ISNUMBER(OFFSET(INDIRECT("'"&amp;'DATA for charts'!G$5&amp;"'!$c1"),$A368-1,0)),OFFSET(INDIRECT("'"&amp;'DATA for charts'!G$5&amp;"'!$c1"),$A368-1,0),NA())</f>
        <v>432.12</v>
      </c>
      <c r="H368" s="221">
        <f ca="1">IF(ISNUMBER(OFFSET(INDIRECT("'"&amp;'DATA for charts'!H$5&amp;"'!$c1"),$A368-1,0)),OFFSET(INDIRECT("'"&amp;'DATA for charts'!H$5&amp;"'!$c1"),$A368-1,0),NA())</f>
        <v>440.16500000000002</v>
      </c>
      <c r="I368" s="221" t="e">
        <f ca="1">IF(ISNUMBER(OFFSET(INDIRECT("'"&amp;'DATA for charts'!I$5&amp;"'!$c1"),$A368-1,0)),OFFSET(INDIRECT("'"&amp;'DATA for charts'!I$5&amp;"'!$c1"),$A368-1,0),NA())</f>
        <v>#N/A</v>
      </c>
      <c r="J368" s="221" t="e">
        <f ca="1">IF(ISNUMBER(OFFSET(INDIRECT("'"&amp;'DATA for charts'!J$5&amp;"'!$c1"),$A368-1,0)),OFFSET(INDIRECT("'"&amp;'DATA for charts'!J$5&amp;"'!$c1"),$A368-1,0),NA())</f>
        <v>#N/A</v>
      </c>
      <c r="K368" s="221" t="e">
        <f ca="1">IF(ISNUMBER(OFFSET(INDIRECT("'"&amp;'DATA for charts'!K$5&amp;"'!$c1"),$A368-1,0)),OFFSET(INDIRECT("'"&amp;'DATA for charts'!K$5&amp;"'!$c1"),$A368-1,0),NA())</f>
        <v>#N/A</v>
      </c>
      <c r="L368" s="221" t="e">
        <f ca="1">IF(ISNUMBER(OFFSET(INDIRECT("'"&amp;'DATA for charts'!L$5&amp;"'!$c1"),$A368-1,0)),OFFSET(INDIRECT("'"&amp;'DATA for charts'!L$5&amp;"'!$c1"),$A368-1,0),NA())</f>
        <v>#N/A</v>
      </c>
      <c r="M368" s="221" t="e">
        <f ca="1">IF(ISNUMBER(OFFSET(INDIRECT("'"&amp;'DATA for charts'!M$5&amp;"'!$c1"),$A368-1,0)),OFFSET(INDIRECT("'"&amp;'DATA for charts'!M$5&amp;"'!$c1"),$A368-1,0),NA())</f>
        <v>#N/A</v>
      </c>
      <c r="N368" s="221" t="e">
        <f ca="1">IF(ISNUMBER(OFFSET(INDIRECT("'"&amp;'DATA for charts'!N$5&amp;"'!$c1"),$A368-1,0)),OFFSET(INDIRECT("'"&amp;'DATA for charts'!N$5&amp;"'!$c1"),$A368-1,0),NA())</f>
        <v>#N/A</v>
      </c>
      <c r="O368" s="221" t="e">
        <f ca="1">IF(ISNUMBER(OFFSET(INDIRECT("'"&amp;'DATA for charts'!O$5&amp;"'!$c1"),$A368-1,0)),OFFSET(INDIRECT("'"&amp;'DATA for charts'!O$5&amp;"'!$c1"),$A368-1,0),NA())</f>
        <v>#N/A</v>
      </c>
      <c r="P368" s="221" t="e">
        <f ca="1">IF(ISNUMBER(OFFSET(INDIRECT("'"&amp;'DATA for charts'!P$5&amp;"'!$c1"),$A368-1,0)),OFFSET(INDIRECT("'"&amp;'DATA for charts'!P$5&amp;"'!$c1"),$A368-1,0),NA())</f>
        <v>#N/A</v>
      </c>
      <c r="Q368" s="221" t="e">
        <f ca="1">IF(ISNUMBER(OFFSET(INDIRECT("'"&amp;'DATA for charts'!Q$5&amp;"'!$c1"),$A368-1,0)),OFFSET(INDIRECT("'"&amp;'DATA for charts'!Q$5&amp;"'!$c1"),$A368-1,0),NA())</f>
        <v>#N/A</v>
      </c>
      <c r="R368" s="221" t="e">
        <f ca="1">IF(ISNUMBER(OFFSET(INDIRECT("'"&amp;'DATA for charts'!R$5&amp;"'!$c1"),$A368-1,0)),OFFSET(INDIRECT("'"&amp;'DATA for charts'!R$5&amp;"'!$c1"),$A368-1,0),NA())</f>
        <v>#N/A</v>
      </c>
      <c r="S368" s="221" t="e">
        <f ca="1">IF(ISNUMBER(OFFSET(INDIRECT("'"&amp;'DATA for charts'!S$5&amp;"'!$c1"),$A368-1,0)),OFFSET(INDIRECT("'"&amp;'DATA for charts'!S$5&amp;"'!$c1"),$A368-1,0),NA())</f>
        <v>#N/A</v>
      </c>
      <c r="T368" s="216" t="e">
        <f ca="1">MIN(C368:J368)</f>
        <v>#N/A</v>
      </c>
      <c r="U368" s="216" t="e">
        <f ca="1">MAX(C368:J368)</f>
        <v>#N/A</v>
      </c>
      <c r="V368" s="216" t="e">
        <f ca="1">AVERAGE(C368:J368)</f>
        <v>#N/A</v>
      </c>
      <c r="W368" s="8"/>
      <c r="X368" s="148" t="s">
        <v>412</v>
      </c>
      <c r="Y368" s="31">
        <f t="shared" ref="Y368:AH372" ca="1" si="632">IF(AND(ISNUMBER(C144),ISNUMBER(C119)),C144-C119,NA())</f>
        <v>-2.8150000000000004</v>
      </c>
      <c r="Z368" s="31">
        <f t="shared" ca="1" si="632"/>
        <v>-2.966929079427838</v>
      </c>
      <c r="AA368" s="31">
        <f t="shared" ca="1" si="632"/>
        <v>-2.6829999999999998</v>
      </c>
      <c r="AB368" s="31">
        <f t="shared" ca="1" si="632"/>
        <v>-2.9492805963786521</v>
      </c>
      <c r="AC368" s="31">
        <f t="shared" ca="1" si="632"/>
        <v>-2.9496000000000002</v>
      </c>
      <c r="AD368" s="31">
        <f t="shared" ca="1" si="632"/>
        <v>-2.9259400000000007</v>
      </c>
      <c r="AE368" s="31" t="e">
        <f t="shared" ca="1" si="632"/>
        <v>#N/A</v>
      </c>
      <c r="AF368" s="31" t="e">
        <f t="shared" ca="1" si="632"/>
        <v>#N/A</v>
      </c>
      <c r="AG368" s="31" t="e">
        <f t="shared" ca="1" si="632"/>
        <v>#N/A</v>
      </c>
      <c r="AH368" s="31" t="e">
        <f t="shared" ca="1" si="632"/>
        <v>#N/A</v>
      </c>
      <c r="AI368" s="31" t="e">
        <f t="shared" ref="AI368:AO372" ca="1" si="633">IF(AND(ISNUMBER(M144),ISNUMBER(M119)),M144-M119,NA())</f>
        <v>#N/A</v>
      </c>
      <c r="AJ368" s="31" t="e">
        <f t="shared" ca="1" si="633"/>
        <v>#N/A</v>
      </c>
      <c r="AK368" s="31" t="e">
        <f t="shared" ca="1" si="633"/>
        <v>#N/A</v>
      </c>
      <c r="AL368" s="31" t="e">
        <f t="shared" ca="1" si="633"/>
        <v>#N/A</v>
      </c>
      <c r="AM368" s="31" t="e">
        <f t="shared" ca="1" si="633"/>
        <v>#N/A</v>
      </c>
      <c r="AN368" s="31" t="e">
        <f t="shared" ca="1" si="633"/>
        <v>#N/A</v>
      </c>
      <c r="AO368" s="31" t="e">
        <f t="shared" ca="1" si="633"/>
        <v>#N/A</v>
      </c>
      <c r="AP368" s="24" t="e">
        <f t="shared" ca="1" si="627"/>
        <v>#N/A</v>
      </c>
      <c r="AQ368" s="24" t="e">
        <f t="shared" ca="1" si="628"/>
        <v>#N/A</v>
      </c>
    </row>
    <row r="369" spans="1:43" ht="63.75">
      <c r="A369" s="216">
        <f>A368+1</f>
        <v>157</v>
      </c>
      <c r="B369" s="146" t="s">
        <v>366</v>
      </c>
      <c r="C369" s="221">
        <f ca="1">IF(ISNUMBER(OFFSET(INDIRECT("'"&amp;'DATA for charts'!C$5&amp;"'!$c1"),$A369-1,0)),OFFSET(INDIRECT("'"&amp;'DATA for charts'!C$5&amp;"'!$c1"),$A369-1,0),NA())</f>
        <v>1061</v>
      </c>
      <c r="D369" s="221">
        <f ca="1">IF(ISNUMBER(OFFSET(INDIRECT("'"&amp;'DATA for charts'!D$5&amp;"'!$c1"),$A369-1,0)),OFFSET(INDIRECT("'"&amp;'DATA for charts'!D$5&amp;"'!$c1"),$A369-1,0),NA())</f>
        <v>1026.9873916996739</v>
      </c>
      <c r="E369" s="221">
        <f ca="1">IF(ISNUMBER(OFFSET(INDIRECT("'"&amp;'DATA for charts'!E$5&amp;"'!$c1"),$A369-1,0)),OFFSET(INDIRECT("'"&amp;'DATA for charts'!E$5&amp;"'!$c1"),$A369-1,0),NA())</f>
        <v>1016.676</v>
      </c>
      <c r="F369" s="221">
        <f ca="1">IF(ISNUMBER(OFFSET(INDIRECT("'"&amp;'DATA for charts'!F$5&amp;"'!$c1"),$A369-1,0)),OFFSET(INDIRECT("'"&amp;'DATA for charts'!F$5&amp;"'!$c1"),$A369-1,0),NA())</f>
        <v>1062.1572472556932</v>
      </c>
      <c r="G369" s="221">
        <f ca="1">IF(ISNUMBER(OFFSET(INDIRECT("'"&amp;'DATA for charts'!G$5&amp;"'!$c1"),$A369-1,0)),OFFSET(INDIRECT("'"&amp;'DATA for charts'!G$5&amp;"'!$c1"),$A369-1,0),NA())</f>
        <v>1054.24</v>
      </c>
      <c r="H369" s="221">
        <f ca="1">IF(ISNUMBER(OFFSET(INDIRECT("'"&amp;'DATA for charts'!H$5&amp;"'!$c1"),$A369-1,0)),OFFSET(INDIRECT("'"&amp;'DATA for charts'!H$5&amp;"'!$c1"),$A369-1,0),NA())</f>
        <v>1067.94</v>
      </c>
      <c r="I369" s="221" t="e">
        <f ca="1">IF(ISNUMBER(OFFSET(INDIRECT("'"&amp;'DATA for charts'!I$5&amp;"'!$c1"),$A369-1,0)),OFFSET(INDIRECT("'"&amp;'DATA for charts'!I$5&amp;"'!$c1"),$A369-1,0),NA())</f>
        <v>#N/A</v>
      </c>
      <c r="J369" s="221" t="e">
        <f ca="1">IF(ISNUMBER(OFFSET(INDIRECT("'"&amp;'DATA for charts'!J$5&amp;"'!$c1"),$A369-1,0)),OFFSET(INDIRECT("'"&amp;'DATA for charts'!J$5&amp;"'!$c1"),$A369-1,0),NA())</f>
        <v>#N/A</v>
      </c>
      <c r="K369" s="221" t="e">
        <f ca="1">IF(ISNUMBER(OFFSET(INDIRECT("'"&amp;'DATA for charts'!K$5&amp;"'!$c1"),$A369-1,0)),OFFSET(INDIRECT("'"&amp;'DATA for charts'!K$5&amp;"'!$c1"),$A369-1,0),NA())</f>
        <v>#N/A</v>
      </c>
      <c r="L369" s="221" t="e">
        <f ca="1">IF(ISNUMBER(OFFSET(INDIRECT("'"&amp;'DATA for charts'!L$5&amp;"'!$c1"),$A369-1,0)),OFFSET(INDIRECT("'"&amp;'DATA for charts'!L$5&amp;"'!$c1"),$A369-1,0),NA())</f>
        <v>#N/A</v>
      </c>
      <c r="M369" s="221" t="e">
        <f ca="1">IF(ISNUMBER(OFFSET(INDIRECT("'"&amp;'DATA for charts'!M$5&amp;"'!$c1"),$A369-1,0)),OFFSET(INDIRECT("'"&amp;'DATA for charts'!M$5&amp;"'!$c1"),$A369-1,0),NA())</f>
        <v>#N/A</v>
      </c>
      <c r="N369" s="221" t="e">
        <f ca="1">IF(ISNUMBER(OFFSET(INDIRECT("'"&amp;'DATA for charts'!N$5&amp;"'!$c1"),$A369-1,0)),OFFSET(INDIRECT("'"&amp;'DATA for charts'!N$5&amp;"'!$c1"),$A369-1,0),NA())</f>
        <v>#N/A</v>
      </c>
      <c r="O369" s="221" t="e">
        <f ca="1">IF(ISNUMBER(OFFSET(INDIRECT("'"&amp;'DATA for charts'!O$5&amp;"'!$c1"),$A369-1,0)),OFFSET(INDIRECT("'"&amp;'DATA for charts'!O$5&amp;"'!$c1"),$A369-1,0),NA())</f>
        <v>#N/A</v>
      </c>
      <c r="P369" s="221" t="e">
        <f ca="1">IF(ISNUMBER(OFFSET(INDIRECT("'"&amp;'DATA for charts'!P$5&amp;"'!$c1"),$A369-1,0)),OFFSET(INDIRECT("'"&amp;'DATA for charts'!P$5&amp;"'!$c1"),$A369-1,0),NA())</f>
        <v>#N/A</v>
      </c>
      <c r="Q369" s="221" t="e">
        <f ca="1">IF(ISNUMBER(OFFSET(INDIRECT("'"&amp;'DATA for charts'!Q$5&amp;"'!$c1"),$A369-1,0)),OFFSET(INDIRECT("'"&amp;'DATA for charts'!Q$5&amp;"'!$c1"),$A369-1,0),NA())</f>
        <v>#N/A</v>
      </c>
      <c r="R369" s="221" t="e">
        <f ca="1">IF(ISNUMBER(OFFSET(INDIRECT("'"&amp;'DATA for charts'!R$5&amp;"'!$c1"),$A369-1,0)),OFFSET(INDIRECT("'"&amp;'DATA for charts'!R$5&amp;"'!$c1"),$A369-1,0),NA())</f>
        <v>#N/A</v>
      </c>
      <c r="S369" s="221" t="e">
        <f ca="1">IF(ISNUMBER(OFFSET(INDIRECT("'"&amp;'DATA for charts'!S$5&amp;"'!$c1"),$A369-1,0)),OFFSET(INDIRECT("'"&amp;'DATA for charts'!S$5&amp;"'!$c1"),$A369-1,0),NA())</f>
        <v>#N/A</v>
      </c>
      <c r="T369" s="216" t="e">
        <f ca="1">MIN(C369:J369)</f>
        <v>#N/A</v>
      </c>
      <c r="U369" s="216" t="e">
        <f ca="1">MAX(C369:J369)</f>
        <v>#N/A</v>
      </c>
      <c r="V369" s="216" t="e">
        <f ca="1">AVERAGE(C369:J369)</f>
        <v>#N/A</v>
      </c>
      <c r="W369" s="8"/>
      <c r="X369" s="148" t="s">
        <v>606</v>
      </c>
      <c r="Y369" s="31">
        <f t="shared" ca="1" si="632"/>
        <v>-1.2759999999999998</v>
      </c>
      <c r="Z369" s="31">
        <f t="shared" ca="1" si="632"/>
        <v>-1.2900992437645713</v>
      </c>
      <c r="AA369" s="31">
        <f t="shared" ca="1" si="632"/>
        <v>-1.2029999999999998</v>
      </c>
      <c r="AB369" s="31">
        <f t="shared" ca="1" si="632"/>
        <v>-1.3286661736863161</v>
      </c>
      <c r="AC369" s="31">
        <f t="shared" ca="1" si="632"/>
        <v>-1.4313000000000002</v>
      </c>
      <c r="AD369" s="31">
        <f t="shared" ca="1" si="632"/>
        <v>-1.2917800000000002</v>
      </c>
      <c r="AE369" s="31" t="e">
        <f t="shared" ca="1" si="632"/>
        <v>#N/A</v>
      </c>
      <c r="AF369" s="31" t="e">
        <f t="shared" ca="1" si="632"/>
        <v>#N/A</v>
      </c>
      <c r="AG369" s="31" t="e">
        <f t="shared" ca="1" si="632"/>
        <v>#N/A</v>
      </c>
      <c r="AH369" s="31" t="e">
        <f t="shared" ca="1" si="632"/>
        <v>#N/A</v>
      </c>
      <c r="AI369" s="31" t="e">
        <f t="shared" ca="1" si="633"/>
        <v>#N/A</v>
      </c>
      <c r="AJ369" s="31" t="e">
        <f t="shared" ca="1" si="633"/>
        <v>#N/A</v>
      </c>
      <c r="AK369" s="31" t="e">
        <f t="shared" ca="1" si="633"/>
        <v>#N/A</v>
      </c>
      <c r="AL369" s="31" t="e">
        <f t="shared" ca="1" si="633"/>
        <v>#N/A</v>
      </c>
      <c r="AM369" s="31" t="e">
        <f t="shared" ca="1" si="633"/>
        <v>#N/A</v>
      </c>
      <c r="AN369" s="31" t="e">
        <f t="shared" ca="1" si="633"/>
        <v>#N/A</v>
      </c>
      <c r="AO369" s="31" t="e">
        <f t="shared" ca="1" si="633"/>
        <v>#N/A</v>
      </c>
      <c r="AP369" s="24" t="e">
        <f t="shared" ca="1" si="627"/>
        <v>#N/A</v>
      </c>
      <c r="AQ369" s="24" t="e">
        <f t="shared" ca="1" si="628"/>
        <v>#N/A</v>
      </c>
    </row>
    <row r="370" spans="1:43" ht="63.75">
      <c r="A370" s="216">
        <v>158</v>
      </c>
      <c r="B370" s="146" t="s">
        <v>368</v>
      </c>
      <c r="C370" s="221">
        <f ca="1">IF(ISNUMBER(OFFSET(INDIRECT("'"&amp;'DATA for charts'!C$5&amp;"'!$c1"),$A370-1,0)),OFFSET(INDIRECT("'"&amp;'DATA for charts'!C$5&amp;"'!$c1"),$A370-1,0),NA())</f>
        <v>1387</v>
      </c>
      <c r="D370" s="221">
        <f ca="1">IF(ISNUMBER(OFFSET(INDIRECT("'"&amp;'DATA for charts'!D$5&amp;"'!$c1"),$A370-1,0)),OFFSET(INDIRECT("'"&amp;'DATA for charts'!D$5&amp;"'!$c1"),$A370-1,0),NA())</f>
        <v>1316.9161799618901</v>
      </c>
      <c r="E370" s="221">
        <f ca="1">IF(ISNUMBER(OFFSET(INDIRECT("'"&amp;'DATA for charts'!E$5&amp;"'!$c1"),$A370-1,0)),OFFSET(INDIRECT("'"&amp;'DATA for charts'!E$5&amp;"'!$c1"),$A370-1,0),NA())</f>
        <v>1290.5930000000001</v>
      </c>
      <c r="F370" s="221">
        <f ca="1">IF(ISNUMBER(OFFSET(INDIRECT("'"&amp;'DATA for charts'!F$5&amp;"'!$c1"),$A370-1,0)),OFFSET(INDIRECT("'"&amp;'DATA for charts'!F$5&amp;"'!$c1"),$A370-1,0),NA())</f>
        <v>1370.4819232817881</v>
      </c>
      <c r="G370" s="221">
        <f ca="1">IF(ISNUMBER(OFFSET(INDIRECT("'"&amp;'DATA for charts'!G$5&amp;"'!$c1"),$A370-1,0)),OFFSET(INDIRECT("'"&amp;'DATA for charts'!G$5&amp;"'!$c1"),$A370-1,0),NA())</f>
        <v>1363.1</v>
      </c>
      <c r="H370" s="221">
        <f ca="1">IF(ISNUMBER(OFFSET(INDIRECT("'"&amp;'DATA for charts'!H$5&amp;"'!$c1"),$A370-1,0)),OFFSET(INDIRECT("'"&amp;'DATA for charts'!H$5&amp;"'!$c1"),$A370-1,0),NA())</f>
        <v>1384.23</v>
      </c>
      <c r="I370" s="221" t="e">
        <f ca="1">IF(ISNUMBER(OFFSET(INDIRECT("'"&amp;'DATA for charts'!I$5&amp;"'!$c1"),$A370-1,0)),OFFSET(INDIRECT("'"&amp;'DATA for charts'!I$5&amp;"'!$c1"),$A370-1,0),NA())</f>
        <v>#N/A</v>
      </c>
      <c r="J370" s="221" t="e">
        <f ca="1">IF(ISNUMBER(OFFSET(INDIRECT("'"&amp;'DATA for charts'!J$5&amp;"'!$c1"),$A370-1,0)),OFFSET(INDIRECT("'"&amp;'DATA for charts'!J$5&amp;"'!$c1"),$A370-1,0),NA())</f>
        <v>#N/A</v>
      </c>
      <c r="K370" s="221" t="e">
        <f ca="1">IF(ISNUMBER(OFFSET(INDIRECT("'"&amp;'DATA for charts'!K$5&amp;"'!$c1"),$A370-1,0)),OFFSET(INDIRECT("'"&amp;'DATA for charts'!K$5&amp;"'!$c1"),$A370-1,0),NA())</f>
        <v>#N/A</v>
      </c>
      <c r="L370" s="221" t="e">
        <f ca="1">IF(ISNUMBER(OFFSET(INDIRECT("'"&amp;'DATA for charts'!L$5&amp;"'!$c1"),$A370-1,0)),OFFSET(INDIRECT("'"&amp;'DATA for charts'!L$5&amp;"'!$c1"),$A370-1,0),NA())</f>
        <v>#N/A</v>
      </c>
      <c r="M370" s="221" t="e">
        <f ca="1">IF(ISNUMBER(OFFSET(INDIRECT("'"&amp;'DATA for charts'!M$5&amp;"'!$c1"),$A370-1,0)),OFFSET(INDIRECT("'"&amp;'DATA for charts'!M$5&amp;"'!$c1"),$A370-1,0),NA())</f>
        <v>#N/A</v>
      </c>
      <c r="N370" s="221" t="e">
        <f ca="1">IF(ISNUMBER(OFFSET(INDIRECT("'"&amp;'DATA for charts'!N$5&amp;"'!$c1"),$A370-1,0)),OFFSET(INDIRECT("'"&amp;'DATA for charts'!N$5&amp;"'!$c1"),$A370-1,0),NA())</f>
        <v>#N/A</v>
      </c>
      <c r="O370" s="221" t="e">
        <f ca="1">IF(ISNUMBER(OFFSET(INDIRECT("'"&amp;'DATA for charts'!O$5&amp;"'!$c1"),$A370-1,0)),OFFSET(INDIRECT("'"&amp;'DATA for charts'!O$5&amp;"'!$c1"),$A370-1,0),NA())</f>
        <v>#N/A</v>
      </c>
      <c r="P370" s="221" t="e">
        <f ca="1">IF(ISNUMBER(OFFSET(INDIRECT("'"&amp;'DATA for charts'!P$5&amp;"'!$c1"),$A370-1,0)),OFFSET(INDIRECT("'"&amp;'DATA for charts'!P$5&amp;"'!$c1"),$A370-1,0),NA())</f>
        <v>#N/A</v>
      </c>
      <c r="Q370" s="221" t="e">
        <f ca="1">IF(ISNUMBER(OFFSET(INDIRECT("'"&amp;'DATA for charts'!Q$5&amp;"'!$c1"),$A370-1,0)),OFFSET(INDIRECT("'"&amp;'DATA for charts'!Q$5&amp;"'!$c1"),$A370-1,0),NA())</f>
        <v>#N/A</v>
      </c>
      <c r="R370" s="221" t="e">
        <f ca="1">IF(ISNUMBER(OFFSET(INDIRECT("'"&amp;'DATA for charts'!R$5&amp;"'!$c1"),$A370-1,0)),OFFSET(INDIRECT("'"&amp;'DATA for charts'!R$5&amp;"'!$c1"),$A370-1,0),NA())</f>
        <v>#N/A</v>
      </c>
      <c r="S370" s="221" t="e">
        <f ca="1">IF(ISNUMBER(OFFSET(INDIRECT("'"&amp;'DATA for charts'!S$5&amp;"'!$c1"),$A370-1,0)),OFFSET(INDIRECT("'"&amp;'DATA for charts'!S$5&amp;"'!$c1"),$A370-1,0),NA())</f>
        <v>#N/A</v>
      </c>
      <c r="T370" s="216" t="e">
        <f ca="1">MIN(C370:J370)</f>
        <v>#N/A</v>
      </c>
      <c r="U370" s="216" t="e">
        <f ca="1">MAX(C370:J370)</f>
        <v>#N/A</v>
      </c>
      <c r="V370" s="216" t="e">
        <f ca="1">AVERAGE(C370:J370)</f>
        <v>#N/A</v>
      </c>
      <c r="W370" s="8"/>
      <c r="X370" s="148" t="s">
        <v>607</v>
      </c>
      <c r="Y370" s="31">
        <f t="shared" ca="1" si="632"/>
        <v>-0.91299999999999981</v>
      </c>
      <c r="Z370" s="31">
        <f t="shared" ca="1" si="632"/>
        <v>-0.94541436271134094</v>
      </c>
      <c r="AA370" s="31">
        <f t="shared" ca="1" si="632"/>
        <v>-0.879</v>
      </c>
      <c r="AB370" s="31">
        <f t="shared" ca="1" si="632"/>
        <v>-0.91692801448638184</v>
      </c>
      <c r="AC370" s="31">
        <f t="shared" ca="1" si="632"/>
        <v>-0.9415</v>
      </c>
      <c r="AD370" s="31">
        <f t="shared" ca="1" si="632"/>
        <v>-0.90111000000000008</v>
      </c>
      <c r="AE370" s="31" t="e">
        <f t="shared" ca="1" si="632"/>
        <v>#N/A</v>
      </c>
      <c r="AF370" s="31" t="e">
        <f t="shared" ca="1" si="632"/>
        <v>#N/A</v>
      </c>
      <c r="AG370" s="31" t="e">
        <f t="shared" ca="1" si="632"/>
        <v>#N/A</v>
      </c>
      <c r="AH370" s="31" t="e">
        <f t="shared" ca="1" si="632"/>
        <v>#N/A</v>
      </c>
      <c r="AI370" s="31" t="e">
        <f t="shared" ca="1" si="633"/>
        <v>#N/A</v>
      </c>
      <c r="AJ370" s="31" t="e">
        <f t="shared" ca="1" si="633"/>
        <v>#N/A</v>
      </c>
      <c r="AK370" s="31" t="e">
        <f t="shared" ca="1" si="633"/>
        <v>#N/A</v>
      </c>
      <c r="AL370" s="31" t="e">
        <f t="shared" ca="1" si="633"/>
        <v>#N/A</v>
      </c>
      <c r="AM370" s="31" t="e">
        <f t="shared" ca="1" si="633"/>
        <v>#N/A</v>
      </c>
      <c r="AN370" s="31" t="e">
        <f t="shared" ca="1" si="633"/>
        <v>#N/A</v>
      </c>
      <c r="AO370" s="31" t="e">
        <f t="shared" ca="1" si="633"/>
        <v>#N/A</v>
      </c>
      <c r="AP370" s="24" t="e">
        <f t="shared" ca="1" si="627"/>
        <v>#N/A</v>
      </c>
      <c r="AQ370" s="24" t="e">
        <f t="shared" ca="1" si="628"/>
        <v>#N/A</v>
      </c>
    </row>
    <row r="371" spans="1:43" ht="63.75">
      <c r="A371" s="216">
        <v>159</v>
      </c>
      <c r="B371" s="146" t="s">
        <v>367</v>
      </c>
      <c r="C371" s="221">
        <f ca="1">IF(ISNUMBER(OFFSET(INDIRECT("'"&amp;'DATA for charts'!C$5&amp;"'!$c1"),$A371-1,0)),OFFSET(INDIRECT("'"&amp;'DATA for charts'!C$5&amp;"'!$c1"),$A371-1,0),NA())</f>
        <v>997</v>
      </c>
      <c r="D371" s="221">
        <f ca="1">IF(ISNUMBER(OFFSET(INDIRECT("'"&amp;'DATA for charts'!D$5&amp;"'!$c1"),$A371-1,0)),OFFSET(INDIRECT("'"&amp;'DATA for charts'!D$5&amp;"'!$c1"),$A371-1,0),NA())</f>
        <v>903.06649882837701</v>
      </c>
      <c r="E371" s="221">
        <f ca="1">IF(ISNUMBER(OFFSET(INDIRECT("'"&amp;'DATA for charts'!E$5&amp;"'!$c1"),$A371-1,0)),OFFSET(INDIRECT("'"&amp;'DATA for charts'!E$5&amp;"'!$c1"),$A371-1,0),NA())</f>
        <v>905.72199999999998</v>
      </c>
      <c r="F371" s="221">
        <f ca="1">IF(ISNUMBER(OFFSET(INDIRECT("'"&amp;'DATA for charts'!F$5&amp;"'!$c1"),$A371-1,0)),OFFSET(INDIRECT("'"&amp;'DATA for charts'!F$5&amp;"'!$c1"),$A371-1,0),NA())</f>
        <v>967.2780254716987</v>
      </c>
      <c r="G371" s="221">
        <f ca="1">IF(ISNUMBER(OFFSET(INDIRECT("'"&amp;'DATA for charts'!G$5&amp;"'!$c1"),$A371-1,0)),OFFSET(INDIRECT("'"&amp;'DATA for charts'!G$5&amp;"'!$c1"),$A371-1,0),NA())</f>
        <v>961.18</v>
      </c>
      <c r="H371" s="221">
        <f ca="1">IF(ISNUMBER(OFFSET(INDIRECT("'"&amp;'DATA for charts'!H$5&amp;"'!$c1"),$A371-1,0)),OFFSET(INDIRECT("'"&amp;'DATA for charts'!H$5&amp;"'!$c1"),$A371-1,0),NA())</f>
        <v>974.47299999999996</v>
      </c>
      <c r="I371" s="221" t="e">
        <f ca="1">IF(ISNUMBER(OFFSET(INDIRECT("'"&amp;'DATA for charts'!I$5&amp;"'!$c1"),$A371-1,0)),OFFSET(INDIRECT("'"&amp;'DATA for charts'!I$5&amp;"'!$c1"),$A371-1,0),NA())</f>
        <v>#N/A</v>
      </c>
      <c r="J371" s="221" t="e">
        <f ca="1">IF(ISNUMBER(OFFSET(INDIRECT("'"&amp;'DATA for charts'!J$5&amp;"'!$c1"),$A371-1,0)),OFFSET(INDIRECT("'"&amp;'DATA for charts'!J$5&amp;"'!$c1"),$A371-1,0),NA())</f>
        <v>#N/A</v>
      </c>
      <c r="K371" s="221" t="e">
        <f ca="1">IF(ISNUMBER(OFFSET(INDIRECT("'"&amp;'DATA for charts'!K$5&amp;"'!$c1"),$A371-1,0)),OFFSET(INDIRECT("'"&amp;'DATA for charts'!K$5&amp;"'!$c1"),$A371-1,0),NA())</f>
        <v>#N/A</v>
      </c>
      <c r="L371" s="221" t="e">
        <f ca="1">IF(ISNUMBER(OFFSET(INDIRECT("'"&amp;'DATA for charts'!L$5&amp;"'!$c1"),$A371-1,0)),OFFSET(INDIRECT("'"&amp;'DATA for charts'!L$5&amp;"'!$c1"),$A371-1,0),NA())</f>
        <v>#N/A</v>
      </c>
      <c r="M371" s="221" t="e">
        <f ca="1">IF(ISNUMBER(OFFSET(INDIRECT("'"&amp;'DATA for charts'!M$5&amp;"'!$c1"),$A371-1,0)),OFFSET(INDIRECT("'"&amp;'DATA for charts'!M$5&amp;"'!$c1"),$A371-1,0),NA())</f>
        <v>#N/A</v>
      </c>
      <c r="N371" s="221" t="e">
        <f ca="1">IF(ISNUMBER(OFFSET(INDIRECT("'"&amp;'DATA for charts'!N$5&amp;"'!$c1"),$A371-1,0)),OFFSET(INDIRECT("'"&amp;'DATA for charts'!N$5&amp;"'!$c1"),$A371-1,0),NA())</f>
        <v>#N/A</v>
      </c>
      <c r="O371" s="221" t="e">
        <f ca="1">IF(ISNUMBER(OFFSET(INDIRECT("'"&amp;'DATA for charts'!O$5&amp;"'!$c1"),$A371-1,0)),OFFSET(INDIRECT("'"&amp;'DATA for charts'!O$5&amp;"'!$c1"),$A371-1,0),NA())</f>
        <v>#N/A</v>
      </c>
      <c r="P371" s="221" t="e">
        <f ca="1">IF(ISNUMBER(OFFSET(INDIRECT("'"&amp;'DATA for charts'!P$5&amp;"'!$c1"),$A371-1,0)),OFFSET(INDIRECT("'"&amp;'DATA for charts'!P$5&amp;"'!$c1"),$A371-1,0),NA())</f>
        <v>#N/A</v>
      </c>
      <c r="Q371" s="221" t="e">
        <f ca="1">IF(ISNUMBER(OFFSET(INDIRECT("'"&amp;'DATA for charts'!Q$5&amp;"'!$c1"),$A371-1,0)),OFFSET(INDIRECT("'"&amp;'DATA for charts'!Q$5&amp;"'!$c1"),$A371-1,0),NA())</f>
        <v>#N/A</v>
      </c>
      <c r="R371" s="221" t="e">
        <f ca="1">IF(ISNUMBER(OFFSET(INDIRECT("'"&amp;'DATA for charts'!R$5&amp;"'!$c1"),$A371-1,0)),OFFSET(INDIRECT("'"&amp;'DATA for charts'!R$5&amp;"'!$c1"),$A371-1,0),NA())</f>
        <v>#N/A</v>
      </c>
      <c r="S371" s="221" t="e">
        <f ca="1">IF(ISNUMBER(OFFSET(INDIRECT("'"&amp;'DATA for charts'!S$5&amp;"'!$c1"),$A371-1,0)),OFFSET(INDIRECT("'"&amp;'DATA for charts'!S$5&amp;"'!$c1"),$A371-1,0),NA())</f>
        <v>#N/A</v>
      </c>
      <c r="T371" s="216" t="e">
        <f ca="1">MIN(C371:J371)</f>
        <v>#N/A</v>
      </c>
      <c r="U371" s="216" t="e">
        <f ca="1">MAX(C371:J371)</f>
        <v>#N/A</v>
      </c>
      <c r="V371" s="216" t="e">
        <f ca="1">AVERAGE(C371:J371)</f>
        <v>#N/A</v>
      </c>
      <c r="W371" s="8"/>
      <c r="X371" s="148" t="s">
        <v>618</v>
      </c>
      <c r="Y371" s="31">
        <f t="shared" ca="1" si="632"/>
        <v>-3.1910000000000003</v>
      </c>
      <c r="Z371" s="31">
        <f t="shared" ca="1" si="632"/>
        <v>-3.2473363517010392</v>
      </c>
      <c r="AA371" s="31">
        <f t="shared" ca="1" si="632"/>
        <v>-2.8940000000000001</v>
      </c>
      <c r="AB371" s="31">
        <f t="shared" ca="1" si="632"/>
        <v>-3.3387489385244491</v>
      </c>
      <c r="AC371" s="31">
        <f t="shared" ca="1" si="632"/>
        <v>-3.4649999999999999</v>
      </c>
      <c r="AD371" s="31">
        <f t="shared" ca="1" si="632"/>
        <v>-3.2737599999999998</v>
      </c>
      <c r="AE371" s="31" t="e">
        <f t="shared" ca="1" si="632"/>
        <v>#N/A</v>
      </c>
      <c r="AF371" s="31" t="e">
        <f t="shared" ca="1" si="632"/>
        <v>#N/A</v>
      </c>
      <c r="AG371" s="31" t="e">
        <f t="shared" ca="1" si="632"/>
        <v>#N/A</v>
      </c>
      <c r="AH371" s="31" t="e">
        <f t="shared" ca="1" si="632"/>
        <v>#N/A</v>
      </c>
      <c r="AI371" s="31" t="e">
        <f t="shared" ca="1" si="633"/>
        <v>#N/A</v>
      </c>
      <c r="AJ371" s="31" t="e">
        <f t="shared" ca="1" si="633"/>
        <v>#N/A</v>
      </c>
      <c r="AK371" s="31" t="e">
        <f t="shared" ca="1" si="633"/>
        <v>#N/A</v>
      </c>
      <c r="AL371" s="31" t="e">
        <f t="shared" ca="1" si="633"/>
        <v>#N/A</v>
      </c>
      <c r="AM371" s="31" t="e">
        <f t="shared" ca="1" si="633"/>
        <v>#N/A</v>
      </c>
      <c r="AN371" s="31" t="e">
        <f t="shared" ca="1" si="633"/>
        <v>#N/A</v>
      </c>
      <c r="AO371" s="31" t="e">
        <f t="shared" ca="1" si="633"/>
        <v>#N/A</v>
      </c>
      <c r="AP371" s="24" t="e">
        <f t="shared" ca="1" si="627"/>
        <v>#N/A</v>
      </c>
      <c r="AQ371" s="24" t="e">
        <f t="shared" ca="1" si="628"/>
        <v>#N/A</v>
      </c>
    </row>
    <row r="372" spans="1:43" ht="51">
      <c r="W372" s="8"/>
      <c r="X372" s="148" t="s">
        <v>428</v>
      </c>
      <c r="Y372" s="31">
        <f t="shared" ca="1" si="632"/>
        <v>-4.0429999999999993</v>
      </c>
      <c r="Z372" s="31">
        <f t="shared" ca="1" si="632"/>
        <v>-4.0558549173952398</v>
      </c>
      <c r="AA372" s="31">
        <f t="shared" ca="1" si="632"/>
        <v>-3.5680000000000001</v>
      </c>
      <c r="AB372" s="31">
        <f t="shared" ca="1" si="632"/>
        <v>-4.1098587690435409</v>
      </c>
      <c r="AC372" s="31">
        <f t="shared" ca="1" si="632"/>
        <v>-4.2891000000000004</v>
      </c>
      <c r="AD372" s="31">
        <f t="shared" ca="1" si="632"/>
        <v>-3.9907180000000002</v>
      </c>
      <c r="AE372" s="31" t="e">
        <f t="shared" ca="1" si="632"/>
        <v>#N/A</v>
      </c>
      <c r="AF372" s="31" t="e">
        <f t="shared" ca="1" si="632"/>
        <v>#N/A</v>
      </c>
      <c r="AG372" s="31" t="e">
        <f t="shared" ca="1" si="632"/>
        <v>#N/A</v>
      </c>
      <c r="AH372" s="31" t="e">
        <f t="shared" ca="1" si="632"/>
        <v>#N/A</v>
      </c>
      <c r="AI372" s="31" t="e">
        <f t="shared" ca="1" si="633"/>
        <v>#N/A</v>
      </c>
      <c r="AJ372" s="31" t="e">
        <f t="shared" ca="1" si="633"/>
        <v>#N/A</v>
      </c>
      <c r="AK372" s="31" t="e">
        <f t="shared" ca="1" si="633"/>
        <v>#N/A</v>
      </c>
      <c r="AL372" s="31" t="e">
        <f t="shared" ca="1" si="633"/>
        <v>#N/A</v>
      </c>
      <c r="AM372" s="31" t="e">
        <f t="shared" ca="1" si="633"/>
        <v>#N/A</v>
      </c>
      <c r="AN372" s="31" t="e">
        <f t="shared" ca="1" si="633"/>
        <v>#N/A</v>
      </c>
      <c r="AO372" s="31" t="e">
        <f t="shared" ca="1" si="633"/>
        <v>#N/A</v>
      </c>
      <c r="AP372" s="24" t="e">
        <f t="shared" ca="1" si="627"/>
        <v>#N/A</v>
      </c>
      <c r="AQ372" s="24" t="e">
        <f t="shared" ca="1" si="628"/>
        <v>#N/A</v>
      </c>
    </row>
    <row r="373" spans="1:43">
      <c r="W373" s="8"/>
      <c r="X373" s="149" t="s">
        <v>39</v>
      </c>
      <c r="Y373" s="8"/>
      <c r="Z373" s="8"/>
      <c r="AA373" s="8"/>
      <c r="AB373" s="8"/>
      <c r="AC373" s="8"/>
      <c r="AD373" s="8"/>
      <c r="AE373" s="8"/>
      <c r="AF373" s="8"/>
      <c r="AG373" s="8"/>
      <c r="AH373" s="8"/>
      <c r="AI373" s="8"/>
      <c r="AJ373" s="8"/>
      <c r="AK373" s="8"/>
      <c r="AL373" s="8"/>
      <c r="AM373" s="8"/>
      <c r="AN373" s="8"/>
      <c r="AO373" s="8"/>
      <c r="AP373" s="24">
        <f t="shared" si="627"/>
        <v>0</v>
      </c>
      <c r="AQ373" s="24">
        <f t="shared" si="628"/>
        <v>0</v>
      </c>
    </row>
    <row r="374" spans="1:43">
      <c r="A374" s="216"/>
      <c r="B374" s="12" t="s">
        <v>85</v>
      </c>
      <c r="T374" s="34"/>
      <c r="U374" s="34"/>
      <c r="V374" s="34"/>
      <c r="W374" s="8"/>
      <c r="X374" s="146"/>
      <c r="Y374" s="22" t="str">
        <f t="shared" ref="Y374" ca="1" si="634">C$8</f>
        <v>BSIMAC</v>
      </c>
      <c r="Z374" s="22" t="str">
        <f t="shared" ref="Z374" ca="1" si="635">D$8</f>
        <v>CSE</v>
      </c>
      <c r="AA374" s="22" t="str">
        <f t="shared" ref="AA374" ca="1" si="636">E$8</f>
        <v>DeST</v>
      </c>
      <c r="AB374" s="22" t="str">
        <f t="shared" ref="AB374" ca="1" si="637">F$8</f>
        <v>EnergyPlus</v>
      </c>
      <c r="AC374" s="22" t="str">
        <f t="shared" ref="AC374" ca="1" si="638">G$8</f>
        <v>ESP-r</v>
      </c>
      <c r="AD374" s="22" t="str">
        <f t="shared" ref="AD374" ca="1" si="639">H$8</f>
        <v>TRNSYS</v>
      </c>
      <c r="AE374" s="22" t="str">
        <f t="shared" ref="AE374" ca="1" si="640">I$8</f>
        <v>TestSpec-Alt</v>
      </c>
      <c r="AF374" s="22">
        <f t="shared" ref="AF374" ca="1" si="641">J$8</f>
        <v>0</v>
      </c>
      <c r="AG374" s="22">
        <f t="shared" ref="AG374" ca="1" si="642">K$8</f>
        <v>0</v>
      </c>
      <c r="AH374" s="22">
        <f t="shared" ref="AH374" ca="1" si="643">L$8</f>
        <v>0</v>
      </c>
      <c r="AI374" s="22">
        <f t="shared" ref="AI374" ca="1" si="644">M$8</f>
        <v>0</v>
      </c>
      <c r="AJ374" s="22">
        <f t="shared" ref="AJ374" ca="1" si="645">N$8</f>
        <v>0</v>
      </c>
      <c r="AK374" s="22">
        <f t="shared" ref="AK374" ca="1" si="646">O$8</f>
        <v>0</v>
      </c>
      <c r="AL374" s="22">
        <f t="shared" ref="AL374" ca="1" si="647">P$8</f>
        <v>0</v>
      </c>
      <c r="AM374" s="22">
        <f t="shared" ref="AM374" ca="1" si="648">Q$8</f>
        <v>0</v>
      </c>
      <c r="AN374" s="22">
        <f t="shared" ref="AN374" ca="1" si="649">R$8</f>
        <v>0</v>
      </c>
      <c r="AO374" s="22" t="str">
        <f t="shared" ref="AO374" ca="1" si="650">S$8</f>
        <v>Tested Prg</v>
      </c>
      <c r="AP374" s="8"/>
      <c r="AQ374" s="8"/>
    </row>
    <row r="375" spans="1:43">
      <c r="A375" s="216"/>
      <c r="T375" s="34"/>
      <c r="U375" s="34"/>
      <c r="V375" s="34"/>
      <c r="W375" s="8"/>
      <c r="X375" s="149" t="s">
        <v>24</v>
      </c>
      <c r="Y375" s="22" t="str">
        <f t="shared" ref="Y375:AO375" ca="1" si="651">C$7</f>
        <v/>
      </c>
      <c r="Z375" s="22" t="str">
        <f t="shared" ca="1" si="651"/>
        <v/>
      </c>
      <c r="AA375" s="22" t="str">
        <f t="shared" ca="1" si="651"/>
        <v/>
      </c>
      <c r="AB375" s="22" t="str">
        <f t="shared" ca="1" si="651"/>
        <v/>
      </c>
      <c r="AC375" s="22" t="str">
        <f t="shared" ca="1" si="651"/>
        <v/>
      </c>
      <c r="AD375" s="22" t="str">
        <f t="shared" ca="1" si="651"/>
        <v/>
      </c>
      <c r="AE375" s="22" t="str">
        <f t="shared" ca="1" si="651"/>
        <v/>
      </c>
      <c r="AF375" s="22" t="str">
        <f t="shared" ca="1" si="651"/>
        <v/>
      </c>
      <c r="AG375" s="22" t="str">
        <f t="shared" ref="AG375" ca="1" si="652">K$7</f>
        <v/>
      </c>
      <c r="AH375" s="22" t="str">
        <f t="shared" ref="AH375" ca="1" si="653">L$7</f>
        <v/>
      </c>
      <c r="AI375" s="22" t="str">
        <f t="shared" ref="AI375" ca="1" si="654">M$7</f>
        <v/>
      </c>
      <c r="AJ375" s="22" t="str">
        <f t="shared" ref="AJ375" ca="1" si="655">N$7</f>
        <v/>
      </c>
      <c r="AK375" s="22" t="str">
        <f t="shared" ref="AK375" ca="1" si="656">O$7</f>
        <v/>
      </c>
      <c r="AL375" s="22" t="str">
        <f t="shared" ref="AL375" ca="1" si="657">P$7</f>
        <v/>
      </c>
      <c r="AM375" s="22" t="str">
        <f t="shared" ref="AM375" ca="1" si="658">Q$7</f>
        <v/>
      </c>
      <c r="AN375" s="22" t="str">
        <f t="shared" ref="AN375" ca="1" si="659">R$7</f>
        <v/>
      </c>
      <c r="AO375" s="22" t="str">
        <f t="shared" ca="1" si="651"/>
        <v/>
      </c>
      <c r="AP375" s="8"/>
      <c r="AQ375" s="8"/>
    </row>
    <row r="376" spans="1:43" ht="63.75">
      <c r="A376" s="216"/>
      <c r="B376" s="7" t="s">
        <v>168</v>
      </c>
      <c r="T376" s="34"/>
      <c r="U376" s="34"/>
      <c r="V376" s="34"/>
      <c r="W376" s="8"/>
      <c r="X376" s="148" t="s">
        <v>1399</v>
      </c>
      <c r="Y376" s="31">
        <f t="shared" ref="Y376:AO376" ca="1" si="660">IF(AND(ISNUMBER(C244),ISNUMBER(C239)),C244-C239,NA())</f>
        <v>-0.34299999999999997</v>
      </c>
      <c r="Z376" s="31">
        <f t="shared" ca="1" si="660"/>
        <v>-0.47624599999999884</v>
      </c>
      <c r="AA376" s="31">
        <f t="shared" ca="1" si="660"/>
        <v>-0.496</v>
      </c>
      <c r="AB376" s="31">
        <f t="shared" ca="1" si="660"/>
        <v>-0.3925987429097777</v>
      </c>
      <c r="AC376" s="31">
        <f t="shared" ca="1" si="660"/>
        <v>-0.44500000000000028</v>
      </c>
      <c r="AD376" s="31">
        <f t="shared" ca="1" si="660"/>
        <v>-0.44187040540907008</v>
      </c>
      <c r="AE376" s="31" t="e">
        <f t="shared" ca="1" si="660"/>
        <v>#N/A</v>
      </c>
      <c r="AF376" s="31" t="e">
        <f t="shared" ca="1" si="660"/>
        <v>#N/A</v>
      </c>
      <c r="AG376" s="31" t="e">
        <f t="shared" ca="1" si="660"/>
        <v>#N/A</v>
      </c>
      <c r="AH376" s="31" t="e">
        <f t="shared" ca="1" si="660"/>
        <v>#N/A</v>
      </c>
      <c r="AI376" s="31" t="e">
        <f t="shared" ca="1" si="660"/>
        <v>#N/A</v>
      </c>
      <c r="AJ376" s="31" t="e">
        <f t="shared" ca="1" si="660"/>
        <v>#N/A</v>
      </c>
      <c r="AK376" s="31" t="e">
        <f t="shared" ca="1" si="660"/>
        <v>#N/A</v>
      </c>
      <c r="AL376" s="31" t="e">
        <f t="shared" ca="1" si="660"/>
        <v>#N/A</v>
      </c>
      <c r="AM376" s="31" t="e">
        <f t="shared" ca="1" si="660"/>
        <v>#N/A</v>
      </c>
      <c r="AN376" s="31" t="e">
        <f t="shared" ca="1" si="660"/>
        <v>#N/A</v>
      </c>
      <c r="AO376" s="31" t="e">
        <f t="shared" ca="1" si="660"/>
        <v>#N/A</v>
      </c>
      <c r="AP376" s="24" t="e">
        <f t="shared" ref="AP376:AP382" ca="1" si="661">MIN(Y376:AN376)</f>
        <v>#N/A</v>
      </c>
      <c r="AQ376" s="24" t="e">
        <f t="shared" ref="AQ376:AQ382" ca="1" si="662">MAX(Y376:AN376)</f>
        <v>#N/A</v>
      </c>
    </row>
    <row r="377" spans="1:43" ht="51">
      <c r="A377" s="216"/>
      <c r="B377" s="7" t="s">
        <v>176</v>
      </c>
      <c r="T377" s="34"/>
      <c r="U377" s="34"/>
      <c r="V377" s="34"/>
      <c r="W377" s="8"/>
      <c r="X377" s="148" t="s">
        <v>536</v>
      </c>
      <c r="Y377" s="31">
        <f t="shared" ref="Y377:AO377" ca="1" si="663">IF(AND(ISNUMBER(C211),ISNUMBER(C244)),C211-C244,NA())</f>
        <v>-0.40599999999999969</v>
      </c>
      <c r="Z377" s="31">
        <f t="shared" ca="1" si="663"/>
        <v>-0.3342480000000001</v>
      </c>
      <c r="AA377" s="31">
        <f t="shared" ca="1" si="663"/>
        <v>-0.41100000000000003</v>
      </c>
      <c r="AB377" s="31">
        <f t="shared" ca="1" si="663"/>
        <v>-0.23616455734854691</v>
      </c>
      <c r="AC377" s="31">
        <f t="shared" ca="1" si="663"/>
        <v>-0.20699999999999985</v>
      </c>
      <c r="AD377" s="31">
        <f t="shared" ca="1" si="663"/>
        <v>-0.18846789889866011</v>
      </c>
      <c r="AE377" s="31" t="e">
        <f t="shared" ca="1" si="663"/>
        <v>#N/A</v>
      </c>
      <c r="AF377" s="31" t="e">
        <f t="shared" ca="1" si="663"/>
        <v>#N/A</v>
      </c>
      <c r="AG377" s="31" t="e">
        <f t="shared" ca="1" si="663"/>
        <v>#N/A</v>
      </c>
      <c r="AH377" s="31" t="e">
        <f t="shared" ca="1" si="663"/>
        <v>#N/A</v>
      </c>
      <c r="AI377" s="31" t="e">
        <f t="shared" ca="1" si="663"/>
        <v>#N/A</v>
      </c>
      <c r="AJ377" s="31" t="e">
        <f t="shared" ca="1" si="663"/>
        <v>#N/A</v>
      </c>
      <c r="AK377" s="31" t="e">
        <f t="shared" ca="1" si="663"/>
        <v>#N/A</v>
      </c>
      <c r="AL377" s="31" t="e">
        <f t="shared" ca="1" si="663"/>
        <v>#N/A</v>
      </c>
      <c r="AM377" s="31" t="e">
        <f t="shared" ca="1" si="663"/>
        <v>#N/A</v>
      </c>
      <c r="AN377" s="31" t="e">
        <f t="shared" ca="1" si="663"/>
        <v>#N/A</v>
      </c>
      <c r="AO377" s="31" t="e">
        <f t="shared" ca="1" si="663"/>
        <v>#N/A</v>
      </c>
      <c r="AP377" s="24" t="e">
        <f t="shared" ca="1" si="661"/>
        <v>#N/A</v>
      </c>
      <c r="AQ377" s="24" t="e">
        <f t="shared" ca="1" si="662"/>
        <v>#N/A</v>
      </c>
    </row>
    <row r="378" spans="1:43" ht="51">
      <c r="A378" s="216"/>
      <c r="B378" s="3"/>
      <c r="T378" s="34"/>
      <c r="U378" s="34"/>
      <c r="V378" s="34"/>
      <c r="W378" s="8"/>
      <c r="X378" s="148" t="s">
        <v>537</v>
      </c>
      <c r="Y378" s="31" t="e">
        <f t="shared" ref="Y378:AO378" ca="1" si="664">IF(AND(ISNUMBER(C211),ISNUMBER(C245)),C211-C245,NA())</f>
        <v>#N/A</v>
      </c>
      <c r="Z378" s="31">
        <f t="shared" ca="1" si="664"/>
        <v>-5.6745999999999963E-2</v>
      </c>
      <c r="AA378" s="31">
        <f t="shared" ca="1" si="664"/>
        <v>-5.9000000000000163E-2</v>
      </c>
      <c r="AB378" s="31">
        <f t="shared" ca="1" si="664"/>
        <v>-6.15449242565691E-2</v>
      </c>
      <c r="AC378" s="31">
        <f t="shared" ca="1" si="664"/>
        <v>-6.1999999999999833E-2</v>
      </c>
      <c r="AD378" s="31">
        <f t="shared" ca="1" si="664"/>
        <v>-6.6177198621959921E-2</v>
      </c>
      <c r="AE378" s="31" t="e">
        <f t="shared" ca="1" si="664"/>
        <v>#N/A</v>
      </c>
      <c r="AF378" s="31" t="e">
        <f t="shared" ca="1" si="664"/>
        <v>#N/A</v>
      </c>
      <c r="AG378" s="31" t="e">
        <f t="shared" ca="1" si="664"/>
        <v>#N/A</v>
      </c>
      <c r="AH378" s="31" t="e">
        <f t="shared" ca="1" si="664"/>
        <v>#N/A</v>
      </c>
      <c r="AI378" s="31" t="e">
        <f t="shared" ca="1" si="664"/>
        <v>#N/A</v>
      </c>
      <c r="AJ378" s="31" t="e">
        <f t="shared" ca="1" si="664"/>
        <v>#N/A</v>
      </c>
      <c r="AK378" s="31" t="e">
        <f t="shared" ca="1" si="664"/>
        <v>#N/A</v>
      </c>
      <c r="AL378" s="31" t="e">
        <f t="shared" ca="1" si="664"/>
        <v>#N/A</v>
      </c>
      <c r="AM378" s="31" t="e">
        <f t="shared" ca="1" si="664"/>
        <v>#N/A</v>
      </c>
      <c r="AN378" s="31" t="e">
        <f t="shared" ca="1" si="664"/>
        <v>#N/A</v>
      </c>
      <c r="AO378" s="31" t="e">
        <f t="shared" ca="1" si="664"/>
        <v>#N/A</v>
      </c>
      <c r="AP378" s="24" t="e">
        <f t="shared" ca="1" si="661"/>
        <v>#N/A</v>
      </c>
      <c r="AQ378" s="24" t="e">
        <f t="shared" ca="1" si="662"/>
        <v>#N/A</v>
      </c>
    </row>
    <row r="379" spans="1:43" ht="51">
      <c r="A379" s="216">
        <f>A8</f>
        <v>0</v>
      </c>
      <c r="B379" s="32" t="s">
        <v>65</v>
      </c>
      <c r="C379" s="33" t="str">
        <f t="shared" ref="C379:S379" ca="1" si="665">C8</f>
        <v>BSIMAC</v>
      </c>
      <c r="D379" s="33" t="str">
        <f t="shared" ca="1" si="665"/>
        <v>CSE</v>
      </c>
      <c r="E379" s="33" t="str">
        <f t="shared" ca="1" si="665"/>
        <v>DeST</v>
      </c>
      <c r="F379" s="33" t="str">
        <f t="shared" ca="1" si="665"/>
        <v>EnergyPlus</v>
      </c>
      <c r="G379" s="33" t="str">
        <f t="shared" ca="1" si="665"/>
        <v>ESP-r</v>
      </c>
      <c r="H379" s="33" t="str">
        <f t="shared" ca="1" si="665"/>
        <v>TRNSYS</v>
      </c>
      <c r="I379" s="33" t="str">
        <f t="shared" ca="1" si="665"/>
        <v>TestSpec-Alt</v>
      </c>
      <c r="J379" s="33">
        <f t="shared" ca="1" si="665"/>
        <v>0</v>
      </c>
      <c r="K379" s="33">
        <f t="shared" ca="1" si="665"/>
        <v>0</v>
      </c>
      <c r="L379" s="33">
        <f t="shared" ca="1" si="665"/>
        <v>0</v>
      </c>
      <c r="M379" s="33">
        <f t="shared" ca="1" si="665"/>
        <v>0</v>
      </c>
      <c r="N379" s="33">
        <f t="shared" ca="1" si="665"/>
        <v>0</v>
      </c>
      <c r="O379" s="33">
        <f t="shared" ca="1" si="665"/>
        <v>0</v>
      </c>
      <c r="P379" s="33">
        <f t="shared" ca="1" si="665"/>
        <v>0</v>
      </c>
      <c r="Q379" s="33">
        <f t="shared" ca="1" si="665"/>
        <v>0</v>
      </c>
      <c r="R379" s="33">
        <f t="shared" ca="1" si="665"/>
        <v>0</v>
      </c>
      <c r="S379" s="33" t="str">
        <f t="shared" ca="1" si="665"/>
        <v>Tested Prg</v>
      </c>
      <c r="T379" s="34"/>
      <c r="U379" s="34"/>
      <c r="V379" s="34"/>
      <c r="W379" s="8"/>
      <c r="X379" s="148" t="s">
        <v>413</v>
      </c>
      <c r="Y379" s="31">
        <f t="shared" ref="Y379:AH382" ca="1" si="666">IF(AND(ISNUMBER(C212),ISNUMBER(C188)),C212-C188,NA())</f>
        <v>-0.4049999999999998</v>
      </c>
      <c r="Z379" s="31">
        <f t="shared" ca="1" si="666"/>
        <v>-0.55173400000000017</v>
      </c>
      <c r="AA379" s="31">
        <f t="shared" ca="1" si="666"/>
        <v>-0.56499999999999995</v>
      </c>
      <c r="AB379" s="31">
        <f t="shared" ca="1" si="666"/>
        <v>-0.49291579843454425</v>
      </c>
      <c r="AC379" s="31">
        <f t="shared" ca="1" si="666"/>
        <v>-0.54899999999999993</v>
      </c>
      <c r="AD379" s="31">
        <f t="shared" ca="1" si="666"/>
        <v>-0.56030754937065996</v>
      </c>
      <c r="AE379" s="31" t="e">
        <f t="shared" ca="1" si="666"/>
        <v>#N/A</v>
      </c>
      <c r="AF379" s="31" t="e">
        <f t="shared" ca="1" si="666"/>
        <v>#N/A</v>
      </c>
      <c r="AG379" s="31" t="e">
        <f t="shared" ca="1" si="666"/>
        <v>#N/A</v>
      </c>
      <c r="AH379" s="31" t="e">
        <f t="shared" ca="1" si="666"/>
        <v>#N/A</v>
      </c>
      <c r="AI379" s="31" t="e">
        <f t="shared" ref="AI379:AO382" ca="1" si="667">IF(AND(ISNUMBER(M212),ISNUMBER(M188)),M212-M188,NA())</f>
        <v>#N/A</v>
      </c>
      <c r="AJ379" s="31" t="e">
        <f t="shared" ca="1" si="667"/>
        <v>#N/A</v>
      </c>
      <c r="AK379" s="31" t="e">
        <f t="shared" ca="1" si="667"/>
        <v>#N/A</v>
      </c>
      <c r="AL379" s="31" t="e">
        <f t="shared" ca="1" si="667"/>
        <v>#N/A</v>
      </c>
      <c r="AM379" s="31" t="e">
        <f t="shared" ca="1" si="667"/>
        <v>#N/A</v>
      </c>
      <c r="AN379" s="31" t="e">
        <f t="shared" ca="1" si="667"/>
        <v>#N/A</v>
      </c>
      <c r="AO379" s="31" t="e">
        <f t="shared" ca="1" si="667"/>
        <v>#N/A</v>
      </c>
      <c r="AP379" s="24" t="e">
        <f t="shared" ca="1" si="661"/>
        <v>#N/A</v>
      </c>
      <c r="AQ379" s="24" t="e">
        <f t="shared" ca="1" si="662"/>
        <v>#N/A</v>
      </c>
    </row>
    <row r="380" spans="1:43" ht="63.75">
      <c r="A380" s="216">
        <f>A7</f>
        <v>0</v>
      </c>
      <c r="B380" s="32" t="s">
        <v>66</v>
      </c>
      <c r="C380" s="33" t="str">
        <f t="shared" ref="C380:S380" ca="1" si="668">C7</f>
        <v/>
      </c>
      <c r="D380" s="33" t="str">
        <f t="shared" ca="1" si="668"/>
        <v/>
      </c>
      <c r="E380" s="33" t="str">
        <f t="shared" ca="1" si="668"/>
        <v/>
      </c>
      <c r="F380" s="33" t="str">
        <f t="shared" ca="1" si="668"/>
        <v/>
      </c>
      <c r="G380" s="33" t="str">
        <f t="shared" ca="1" si="668"/>
        <v/>
      </c>
      <c r="H380" s="33" t="str">
        <f t="shared" ca="1" si="668"/>
        <v/>
      </c>
      <c r="I380" s="33" t="str">
        <f t="shared" ca="1" si="668"/>
        <v/>
      </c>
      <c r="J380" s="33" t="str">
        <f t="shared" ca="1" si="668"/>
        <v/>
      </c>
      <c r="K380" s="33" t="str">
        <f t="shared" ca="1" si="668"/>
        <v/>
      </c>
      <c r="L380" s="33" t="str">
        <f t="shared" ca="1" si="668"/>
        <v/>
      </c>
      <c r="M380" s="33" t="str">
        <f t="shared" ca="1" si="668"/>
        <v/>
      </c>
      <c r="N380" s="33" t="str">
        <f t="shared" ca="1" si="668"/>
        <v/>
      </c>
      <c r="O380" s="33" t="str">
        <f t="shared" ca="1" si="668"/>
        <v/>
      </c>
      <c r="P380" s="33" t="str">
        <f t="shared" ca="1" si="668"/>
        <v/>
      </c>
      <c r="Q380" s="33" t="str">
        <f t="shared" ca="1" si="668"/>
        <v/>
      </c>
      <c r="R380" s="33" t="str">
        <f t="shared" ca="1" si="668"/>
        <v/>
      </c>
      <c r="S380" s="33" t="str">
        <f t="shared" ca="1" si="668"/>
        <v/>
      </c>
      <c r="T380" s="34"/>
      <c r="U380" s="34"/>
      <c r="V380" s="34"/>
      <c r="W380" s="8"/>
      <c r="X380" s="148" t="s">
        <v>608</v>
      </c>
      <c r="Y380" s="31">
        <f t="shared" ca="1" si="666"/>
        <v>-0.25</v>
      </c>
      <c r="Z380" s="31">
        <f t="shared" ca="1" si="666"/>
        <v>-0.52543399999999885</v>
      </c>
      <c r="AA380" s="31">
        <f t="shared" ca="1" si="666"/>
        <v>-0.55500000000000016</v>
      </c>
      <c r="AB380" s="31">
        <f t="shared" ca="1" si="666"/>
        <v>-0.4589427894053304</v>
      </c>
      <c r="AC380" s="31">
        <f t="shared" ca="1" si="666"/>
        <v>-0.54700000000000015</v>
      </c>
      <c r="AD380" s="31">
        <f t="shared" ca="1" si="666"/>
        <v>-0.52031740824381023</v>
      </c>
      <c r="AE380" s="31" t="e">
        <f t="shared" ca="1" si="666"/>
        <v>#N/A</v>
      </c>
      <c r="AF380" s="31" t="e">
        <f t="shared" ca="1" si="666"/>
        <v>#N/A</v>
      </c>
      <c r="AG380" s="31" t="e">
        <f t="shared" ca="1" si="666"/>
        <v>#N/A</v>
      </c>
      <c r="AH380" s="31" t="e">
        <f t="shared" ca="1" si="666"/>
        <v>#N/A</v>
      </c>
      <c r="AI380" s="31" t="e">
        <f t="shared" ca="1" si="667"/>
        <v>#N/A</v>
      </c>
      <c r="AJ380" s="31" t="e">
        <f t="shared" ca="1" si="667"/>
        <v>#N/A</v>
      </c>
      <c r="AK380" s="31" t="e">
        <f t="shared" ca="1" si="667"/>
        <v>#N/A</v>
      </c>
      <c r="AL380" s="31" t="e">
        <f t="shared" ca="1" si="667"/>
        <v>#N/A</v>
      </c>
      <c r="AM380" s="31" t="e">
        <f t="shared" ca="1" si="667"/>
        <v>#N/A</v>
      </c>
      <c r="AN380" s="31" t="e">
        <f t="shared" ca="1" si="667"/>
        <v>#N/A</v>
      </c>
      <c r="AO380" s="31" t="e">
        <f t="shared" ca="1" si="667"/>
        <v>#N/A</v>
      </c>
      <c r="AP380" s="24" t="e">
        <f t="shared" ca="1" si="661"/>
        <v>#N/A</v>
      </c>
      <c r="AQ380" s="24" t="e">
        <f t="shared" ca="1" si="662"/>
        <v>#N/A</v>
      </c>
    </row>
    <row r="381" spans="1:43" ht="63.75">
      <c r="A381" s="225" t="s">
        <v>170</v>
      </c>
      <c r="B381" s="3" t="s">
        <v>63</v>
      </c>
      <c r="C381" s="12" t="s">
        <v>170</v>
      </c>
      <c r="D381" s="12" t="s">
        <v>170</v>
      </c>
      <c r="E381" s="12" t="s">
        <v>170</v>
      </c>
      <c r="F381" s="12" t="s">
        <v>170</v>
      </c>
      <c r="G381" s="12" t="s">
        <v>170</v>
      </c>
      <c r="H381" s="12" t="s">
        <v>170</v>
      </c>
      <c r="I381" s="12" t="s">
        <v>170</v>
      </c>
      <c r="J381" s="12" t="s">
        <v>170</v>
      </c>
      <c r="K381" s="12" t="s">
        <v>170</v>
      </c>
      <c r="L381" s="12" t="s">
        <v>170</v>
      </c>
      <c r="M381" s="12" t="s">
        <v>170</v>
      </c>
      <c r="N381" s="12" t="s">
        <v>170</v>
      </c>
      <c r="O381" s="12" t="s">
        <v>170</v>
      </c>
      <c r="P381" s="12" t="s">
        <v>170</v>
      </c>
      <c r="Q381" s="12" t="s">
        <v>170</v>
      </c>
      <c r="R381" s="12" t="s">
        <v>170</v>
      </c>
      <c r="S381" s="12" t="s">
        <v>170</v>
      </c>
      <c r="T381" s="14" t="s">
        <v>22</v>
      </c>
      <c r="U381" s="14" t="s">
        <v>23</v>
      </c>
      <c r="V381" s="34"/>
      <c r="W381" s="8"/>
      <c r="X381" s="148" t="s">
        <v>609</v>
      </c>
      <c r="Y381" s="31">
        <f t="shared" ca="1" si="666"/>
        <v>-0.28399999999999981</v>
      </c>
      <c r="Z381" s="31">
        <f t="shared" ca="1" si="666"/>
        <v>-0.50240400000000029</v>
      </c>
      <c r="AA381" s="31">
        <f t="shared" ca="1" si="666"/>
        <v>-0.52300000000000013</v>
      </c>
      <c r="AB381" s="31">
        <f t="shared" ca="1" si="666"/>
        <v>-0.42166003233327798</v>
      </c>
      <c r="AC381" s="31">
        <f t="shared" ca="1" si="666"/>
        <v>-0.49399999999999977</v>
      </c>
      <c r="AD381" s="31">
        <f t="shared" ca="1" si="666"/>
        <v>-0.48713921440972019</v>
      </c>
      <c r="AE381" s="31" t="e">
        <f t="shared" ca="1" si="666"/>
        <v>#N/A</v>
      </c>
      <c r="AF381" s="31" t="e">
        <f t="shared" ca="1" si="666"/>
        <v>#N/A</v>
      </c>
      <c r="AG381" s="31" t="e">
        <f t="shared" ca="1" si="666"/>
        <v>#N/A</v>
      </c>
      <c r="AH381" s="31" t="e">
        <f t="shared" ca="1" si="666"/>
        <v>#N/A</v>
      </c>
      <c r="AI381" s="31" t="e">
        <f t="shared" ca="1" si="667"/>
        <v>#N/A</v>
      </c>
      <c r="AJ381" s="31" t="e">
        <f t="shared" ca="1" si="667"/>
        <v>#N/A</v>
      </c>
      <c r="AK381" s="31" t="e">
        <f t="shared" ca="1" si="667"/>
        <v>#N/A</v>
      </c>
      <c r="AL381" s="31" t="e">
        <f t="shared" ca="1" si="667"/>
        <v>#N/A</v>
      </c>
      <c r="AM381" s="31" t="e">
        <f t="shared" ca="1" si="667"/>
        <v>#N/A</v>
      </c>
      <c r="AN381" s="31" t="e">
        <f t="shared" ca="1" si="667"/>
        <v>#N/A</v>
      </c>
      <c r="AO381" s="31" t="e">
        <f t="shared" ca="1" si="667"/>
        <v>#N/A</v>
      </c>
      <c r="AP381" s="24" t="e">
        <f t="shared" ca="1" si="661"/>
        <v>#N/A</v>
      </c>
      <c r="AQ381" s="24" t="e">
        <f t="shared" ca="1" si="662"/>
        <v>#N/A</v>
      </c>
    </row>
    <row r="382" spans="1:43" ht="63.75">
      <c r="A382" s="216">
        <f>A8</f>
        <v>0</v>
      </c>
      <c r="B382" s="12" t="s">
        <v>85</v>
      </c>
      <c r="C382" s="33" t="str">
        <f t="shared" ref="C382:S382" ca="1" si="669">C8</f>
        <v>BSIMAC</v>
      </c>
      <c r="D382" s="33" t="str">
        <f t="shared" ca="1" si="669"/>
        <v>CSE</v>
      </c>
      <c r="E382" s="33" t="str">
        <f t="shared" ca="1" si="669"/>
        <v>DeST</v>
      </c>
      <c r="F382" s="33" t="str">
        <f t="shared" ca="1" si="669"/>
        <v>EnergyPlus</v>
      </c>
      <c r="G382" s="33" t="str">
        <f t="shared" ca="1" si="669"/>
        <v>ESP-r</v>
      </c>
      <c r="H382" s="33" t="str">
        <f t="shared" ca="1" si="669"/>
        <v>TRNSYS</v>
      </c>
      <c r="I382" s="33" t="str">
        <f t="shared" ca="1" si="669"/>
        <v>TestSpec-Alt</v>
      </c>
      <c r="J382" s="33">
        <f t="shared" ca="1" si="669"/>
        <v>0</v>
      </c>
      <c r="K382" s="33">
        <f t="shared" ca="1" si="669"/>
        <v>0</v>
      </c>
      <c r="L382" s="33">
        <f t="shared" ca="1" si="669"/>
        <v>0</v>
      </c>
      <c r="M382" s="33">
        <f t="shared" ca="1" si="669"/>
        <v>0</v>
      </c>
      <c r="N382" s="33">
        <f t="shared" ca="1" si="669"/>
        <v>0</v>
      </c>
      <c r="O382" s="33">
        <f t="shared" ca="1" si="669"/>
        <v>0</v>
      </c>
      <c r="P382" s="33">
        <f t="shared" ca="1" si="669"/>
        <v>0</v>
      </c>
      <c r="Q382" s="33">
        <f t="shared" ca="1" si="669"/>
        <v>0</v>
      </c>
      <c r="R382" s="33">
        <f t="shared" ca="1" si="669"/>
        <v>0</v>
      </c>
      <c r="S382" s="33" t="str">
        <f t="shared" ca="1" si="669"/>
        <v>Tested Prg</v>
      </c>
      <c r="T382" s="34"/>
      <c r="U382" s="34"/>
      <c r="V382" s="34"/>
      <c r="W382" s="8"/>
      <c r="X382" s="148" t="s">
        <v>411</v>
      </c>
      <c r="Y382" s="31">
        <f t="shared" ca="1" si="666"/>
        <v>-0.75099999999999989</v>
      </c>
      <c r="Z382" s="31">
        <f t="shared" ca="1" si="666"/>
        <v>-1.170545999999999</v>
      </c>
      <c r="AA382" s="31">
        <f t="shared" ca="1" si="666"/>
        <v>-0.99900000000000055</v>
      </c>
      <c r="AB382" s="31">
        <f t="shared" ca="1" si="666"/>
        <v>-1.4157641928008617</v>
      </c>
      <c r="AC382" s="31">
        <f t="shared" ca="1" si="666"/>
        <v>-0.97900000000000009</v>
      </c>
      <c r="AD382" s="31">
        <f t="shared" ca="1" si="666"/>
        <v>-0.63371684604220979</v>
      </c>
      <c r="AE382" s="31" t="e">
        <f t="shared" ca="1" si="666"/>
        <v>#N/A</v>
      </c>
      <c r="AF382" s="31" t="e">
        <f t="shared" ca="1" si="666"/>
        <v>#N/A</v>
      </c>
      <c r="AG382" s="31" t="e">
        <f t="shared" ca="1" si="666"/>
        <v>#N/A</v>
      </c>
      <c r="AH382" s="31" t="e">
        <f t="shared" ca="1" si="666"/>
        <v>#N/A</v>
      </c>
      <c r="AI382" s="31" t="e">
        <f t="shared" ca="1" si="667"/>
        <v>#N/A</v>
      </c>
      <c r="AJ382" s="31" t="e">
        <f t="shared" ca="1" si="667"/>
        <v>#N/A</v>
      </c>
      <c r="AK382" s="31" t="e">
        <f t="shared" ca="1" si="667"/>
        <v>#N/A</v>
      </c>
      <c r="AL382" s="31" t="e">
        <f t="shared" ca="1" si="667"/>
        <v>#N/A</v>
      </c>
      <c r="AM382" s="31" t="e">
        <f t="shared" ca="1" si="667"/>
        <v>#N/A</v>
      </c>
      <c r="AN382" s="31" t="e">
        <f t="shared" ca="1" si="667"/>
        <v>#N/A</v>
      </c>
      <c r="AO382" s="31" t="e">
        <f t="shared" ca="1" si="667"/>
        <v>#N/A</v>
      </c>
      <c r="AP382" s="24" t="e">
        <f t="shared" ca="1" si="661"/>
        <v>#N/A</v>
      </c>
      <c r="AQ382" s="24" t="e">
        <f t="shared" ca="1" si="662"/>
        <v>#N/A</v>
      </c>
    </row>
    <row r="383" spans="1:43">
      <c r="A383" s="216">
        <v>163</v>
      </c>
      <c r="B383" s="146" t="s">
        <v>368</v>
      </c>
      <c r="C383" s="221">
        <f ca="1">IF(ISNUMBER(OFFSET(INDIRECT("'"&amp;'DATA for charts'!C$5&amp;"'!$c1"),$A383-1,0)),OFFSET(INDIRECT("'"&amp;'DATA for charts'!C$5&amp;"'!$c1"),$A383-1,0),NA())</f>
        <v>820</v>
      </c>
      <c r="D383" s="221">
        <f ca="1">IF(ISNUMBER(OFFSET(INDIRECT("'"&amp;'DATA for charts'!D$5&amp;"'!$c1"),$A383-1,0)),OFFSET(INDIRECT("'"&amp;'DATA for charts'!D$5&amp;"'!$c1"),$A383-1,0),NA())</f>
        <v>825.51936581251698</v>
      </c>
      <c r="E383" s="221">
        <f ca="1">IF(ISNUMBER(OFFSET(INDIRECT("'"&amp;'DATA for charts'!E$5&amp;"'!$c1"),$A383-1,0)),OFFSET(INDIRECT("'"&amp;'DATA for charts'!E$5&amp;"'!$c1"),$A383-1,0),NA())</f>
        <v>805.04600000000005</v>
      </c>
      <c r="F383" s="221">
        <f ca="1">IF(ISNUMBER(OFFSET(INDIRECT("'"&amp;'DATA for charts'!F$5&amp;"'!$c1"),$A383-1,0)),OFFSET(INDIRECT("'"&amp;'DATA for charts'!F$5&amp;"'!$c1"),$A383-1,0),NA())</f>
        <v>804.02051047903569</v>
      </c>
      <c r="G383" s="221">
        <f ca="1">IF(ISNUMBER(OFFSET(INDIRECT("'"&amp;'DATA for charts'!G$5&amp;"'!$c1"),$A383-1,0)),OFFSET(INDIRECT("'"&amp;'DATA for charts'!G$5&amp;"'!$c1"),$A383-1,0),NA())</f>
        <v>813.88</v>
      </c>
      <c r="H383" s="221">
        <f ca="1">IF(ISNUMBER(OFFSET(INDIRECT("'"&amp;'DATA for charts'!H$5&amp;"'!$c1"),$A383-1,0)),OFFSET(INDIRECT("'"&amp;'DATA for charts'!H$5&amp;"'!$c1"),$A383-1,0),NA())</f>
        <v>822.58900000000006</v>
      </c>
      <c r="I383" s="221" t="e">
        <f ca="1">IF(ISNUMBER(OFFSET(INDIRECT("'"&amp;'DATA for charts'!I$5&amp;"'!$c1"),$A383-1,0)),OFFSET(INDIRECT("'"&amp;'DATA for charts'!I$5&amp;"'!$c1"),$A383-1,0),NA())</f>
        <v>#N/A</v>
      </c>
      <c r="J383" s="221" t="e">
        <f ca="1">IF(ISNUMBER(OFFSET(INDIRECT("'"&amp;'DATA for charts'!J$5&amp;"'!$c1"),$A383-1,0)),OFFSET(INDIRECT("'"&amp;'DATA for charts'!J$5&amp;"'!$c1"),$A383-1,0),NA())</f>
        <v>#N/A</v>
      </c>
      <c r="K383" s="221" t="e">
        <f ca="1">IF(ISNUMBER(OFFSET(INDIRECT("'"&amp;'DATA for charts'!K$5&amp;"'!$c1"),$A383-1,0)),OFFSET(INDIRECT("'"&amp;'DATA for charts'!K$5&amp;"'!$c1"),$A383-1,0),NA())</f>
        <v>#N/A</v>
      </c>
      <c r="L383" s="221" t="e">
        <f ca="1">IF(ISNUMBER(OFFSET(INDIRECT("'"&amp;'DATA for charts'!L$5&amp;"'!$c1"),$A383-1,0)),OFFSET(INDIRECT("'"&amp;'DATA for charts'!L$5&amp;"'!$c1"),$A383-1,0),NA())</f>
        <v>#N/A</v>
      </c>
      <c r="M383" s="221" t="e">
        <f ca="1">IF(ISNUMBER(OFFSET(INDIRECT("'"&amp;'DATA for charts'!M$5&amp;"'!$c1"),$A383-1,0)),OFFSET(INDIRECT("'"&amp;'DATA for charts'!M$5&amp;"'!$c1"),$A383-1,0),NA())</f>
        <v>#N/A</v>
      </c>
      <c r="N383" s="221" t="e">
        <f ca="1">IF(ISNUMBER(OFFSET(INDIRECT("'"&amp;'DATA for charts'!N$5&amp;"'!$c1"),$A383-1,0)),OFFSET(INDIRECT("'"&amp;'DATA for charts'!N$5&amp;"'!$c1"),$A383-1,0),NA())</f>
        <v>#N/A</v>
      </c>
      <c r="O383" s="221" t="e">
        <f ca="1">IF(ISNUMBER(OFFSET(INDIRECT("'"&amp;'DATA for charts'!O$5&amp;"'!$c1"),$A383-1,0)),OFFSET(INDIRECT("'"&amp;'DATA for charts'!O$5&amp;"'!$c1"),$A383-1,0),NA())</f>
        <v>#N/A</v>
      </c>
      <c r="P383" s="221" t="e">
        <f ca="1">IF(ISNUMBER(OFFSET(INDIRECT("'"&amp;'DATA for charts'!P$5&amp;"'!$c1"),$A383-1,0)),OFFSET(INDIRECT("'"&amp;'DATA for charts'!P$5&amp;"'!$c1"),$A383-1,0),NA())</f>
        <v>#N/A</v>
      </c>
      <c r="Q383" s="221" t="e">
        <f ca="1">IF(ISNUMBER(OFFSET(INDIRECT("'"&amp;'DATA for charts'!Q$5&amp;"'!$c1"),$A383-1,0)),OFFSET(INDIRECT("'"&amp;'DATA for charts'!Q$5&amp;"'!$c1"),$A383-1,0),NA())</f>
        <v>#N/A</v>
      </c>
      <c r="R383" s="221" t="e">
        <f ca="1">IF(ISNUMBER(OFFSET(INDIRECT("'"&amp;'DATA for charts'!R$5&amp;"'!$c1"),$A383-1,0)),OFFSET(INDIRECT("'"&amp;'DATA for charts'!R$5&amp;"'!$c1"),$A383-1,0),NA())</f>
        <v>#N/A</v>
      </c>
      <c r="S383" s="221" t="e">
        <f ca="1">IF(ISNUMBER(OFFSET(INDIRECT("'"&amp;'DATA for charts'!S$5&amp;"'!$c1"),$A383-1,0)),OFFSET(INDIRECT("'"&amp;'DATA for charts'!S$5&amp;"'!$c1"),$A383-1,0),NA())</f>
        <v>#N/A</v>
      </c>
      <c r="T383" s="216" t="e">
        <f ca="1">MIN(C383:J383)</f>
        <v>#N/A</v>
      </c>
      <c r="U383" s="216" t="e">
        <f ca="1">MAX(C383:J383)</f>
        <v>#N/A</v>
      </c>
      <c r="V383" s="216" t="e">
        <f ca="1">AVERAGE(C383:J383)</f>
        <v>#N/A</v>
      </c>
      <c r="W383" s="8"/>
      <c r="X383" s="148"/>
      <c r="Y383" s="31"/>
      <c r="Z383" s="31"/>
      <c r="AA383" s="31"/>
      <c r="AB383" s="31"/>
      <c r="AC383" s="31"/>
      <c r="AD383" s="31"/>
      <c r="AE383" s="31"/>
      <c r="AF383" s="31"/>
      <c r="AG383" s="31"/>
      <c r="AH383" s="31"/>
      <c r="AI383" s="31"/>
      <c r="AJ383" s="31"/>
      <c r="AK383" s="31"/>
      <c r="AL383" s="31"/>
      <c r="AM383" s="31"/>
      <c r="AN383" s="31"/>
      <c r="AO383" s="31"/>
      <c r="AP383" s="24"/>
      <c r="AQ383" s="24"/>
    </row>
    <row r="384" spans="1:43">
      <c r="A384" s="216">
        <v>166</v>
      </c>
      <c r="B384" s="146" t="s">
        <v>370</v>
      </c>
      <c r="C384" s="221">
        <f ca="1">IF(ISNUMBER(OFFSET(INDIRECT("'"&amp;'DATA for charts'!C$5&amp;"'!$c1"),$A384-1,0)),OFFSET(INDIRECT("'"&amp;'DATA for charts'!C$5&amp;"'!$c1"),$A384-1,0),NA())</f>
        <v>598</v>
      </c>
      <c r="D384" s="221" t="e">
        <f ca="1">IF(ISNUMBER(OFFSET(INDIRECT("'"&amp;'DATA for charts'!D$5&amp;"'!$c1"),$A384-1,0)),OFFSET(INDIRECT("'"&amp;'DATA for charts'!D$5&amp;"'!$c1"),$A384-1,0),NA())</f>
        <v>#N/A</v>
      </c>
      <c r="E384" s="221">
        <f ca="1">IF(ISNUMBER(OFFSET(INDIRECT("'"&amp;'DATA for charts'!E$5&amp;"'!$c1"),$A384-1,0)),OFFSET(INDIRECT("'"&amp;'DATA for charts'!E$5&amp;"'!$c1"),$A384-1,0),NA())</f>
        <v>569.39400000000001</v>
      </c>
      <c r="F384" s="221">
        <f ca="1">IF(ISNUMBER(OFFSET(INDIRECT("'"&amp;'DATA for charts'!F$5&amp;"'!$c1"),$A384-1,0)),OFFSET(INDIRECT("'"&amp;'DATA for charts'!F$5&amp;"'!$c1"),$A384-1,0),NA())</f>
        <v>581.03954662974832</v>
      </c>
      <c r="G384" s="221">
        <f ca="1">IF(ISNUMBER(OFFSET(INDIRECT("'"&amp;'DATA for charts'!G$5&amp;"'!$c1"),$A384-1,0)),OFFSET(INDIRECT("'"&amp;'DATA for charts'!G$5&amp;"'!$c1"),$A384-1,0),NA())</f>
        <v>591.88</v>
      </c>
      <c r="H384" s="221">
        <f ca="1">IF(ISNUMBER(OFFSET(INDIRECT("'"&amp;'DATA for charts'!H$5&amp;"'!$c1"),$A384-1,0)),OFFSET(INDIRECT("'"&amp;'DATA for charts'!H$5&amp;"'!$c1"),$A384-1,0),NA())</f>
        <v>623.79700000000003</v>
      </c>
      <c r="I384" s="221" t="e">
        <f ca="1">IF(ISNUMBER(OFFSET(INDIRECT("'"&amp;'DATA for charts'!I$5&amp;"'!$c1"),$A384-1,0)),OFFSET(INDIRECT("'"&amp;'DATA for charts'!I$5&amp;"'!$c1"),$A384-1,0),NA())</f>
        <v>#N/A</v>
      </c>
      <c r="J384" s="221" t="e">
        <f ca="1">IF(ISNUMBER(OFFSET(INDIRECT("'"&amp;'DATA for charts'!J$5&amp;"'!$c1"),$A384-1,0)),OFFSET(INDIRECT("'"&amp;'DATA for charts'!J$5&amp;"'!$c1"),$A384-1,0),NA())</f>
        <v>#N/A</v>
      </c>
      <c r="K384" s="221" t="e">
        <f ca="1">IF(ISNUMBER(OFFSET(INDIRECT("'"&amp;'DATA for charts'!K$5&amp;"'!$c1"),$A384-1,0)),OFFSET(INDIRECT("'"&amp;'DATA for charts'!K$5&amp;"'!$c1"),$A384-1,0),NA())</f>
        <v>#N/A</v>
      </c>
      <c r="L384" s="221" t="e">
        <f ca="1">IF(ISNUMBER(OFFSET(INDIRECT("'"&amp;'DATA for charts'!L$5&amp;"'!$c1"),$A384-1,0)),OFFSET(INDIRECT("'"&amp;'DATA for charts'!L$5&amp;"'!$c1"),$A384-1,0),NA())</f>
        <v>#N/A</v>
      </c>
      <c r="M384" s="221" t="e">
        <f ca="1">IF(ISNUMBER(OFFSET(INDIRECT("'"&amp;'DATA for charts'!M$5&amp;"'!$c1"),$A384-1,0)),OFFSET(INDIRECT("'"&amp;'DATA for charts'!M$5&amp;"'!$c1"),$A384-1,0),NA())</f>
        <v>#N/A</v>
      </c>
      <c r="N384" s="221" t="e">
        <f ca="1">IF(ISNUMBER(OFFSET(INDIRECT("'"&amp;'DATA for charts'!N$5&amp;"'!$c1"),$A384-1,0)),OFFSET(INDIRECT("'"&amp;'DATA for charts'!N$5&amp;"'!$c1"),$A384-1,0),NA())</f>
        <v>#N/A</v>
      </c>
      <c r="O384" s="221" t="e">
        <f ca="1">IF(ISNUMBER(OFFSET(INDIRECT("'"&amp;'DATA for charts'!O$5&amp;"'!$c1"),$A384-1,0)),OFFSET(INDIRECT("'"&amp;'DATA for charts'!O$5&amp;"'!$c1"),$A384-1,0),NA())</f>
        <v>#N/A</v>
      </c>
      <c r="P384" s="221" t="e">
        <f ca="1">IF(ISNUMBER(OFFSET(INDIRECT("'"&amp;'DATA for charts'!P$5&amp;"'!$c1"),$A384-1,0)),OFFSET(INDIRECT("'"&amp;'DATA for charts'!P$5&amp;"'!$c1"),$A384-1,0),NA())</f>
        <v>#N/A</v>
      </c>
      <c r="Q384" s="221" t="e">
        <f ca="1">IF(ISNUMBER(OFFSET(INDIRECT("'"&amp;'DATA for charts'!Q$5&amp;"'!$c1"),$A384-1,0)),OFFSET(INDIRECT("'"&amp;'DATA for charts'!Q$5&amp;"'!$c1"),$A384-1,0),NA())</f>
        <v>#N/A</v>
      </c>
      <c r="R384" s="221" t="e">
        <f ca="1">IF(ISNUMBER(OFFSET(INDIRECT("'"&amp;'DATA for charts'!R$5&amp;"'!$c1"),$A384-1,0)),OFFSET(INDIRECT("'"&amp;'DATA for charts'!R$5&amp;"'!$c1"),$A384-1,0),NA())</f>
        <v>#N/A</v>
      </c>
      <c r="S384" s="221" t="e">
        <f ca="1">IF(ISNUMBER(OFFSET(INDIRECT("'"&amp;'DATA for charts'!S$5&amp;"'!$c1"),$A384-1,0)),OFFSET(INDIRECT("'"&amp;'DATA for charts'!S$5&amp;"'!$c1"),$A384-1,0),NA())</f>
        <v>#N/A</v>
      </c>
      <c r="T384" s="216" t="e">
        <f ca="1">MIN(C384:J384)</f>
        <v>#N/A</v>
      </c>
      <c r="U384" s="216" t="e">
        <f ca="1">MAX(C384:J384)</f>
        <v>#N/A</v>
      </c>
      <c r="V384" s="216" t="e">
        <f ca="1">AVERAGE(C384:J384)</f>
        <v>#N/A</v>
      </c>
      <c r="W384" s="8"/>
      <c r="X384" s="148"/>
      <c r="Y384" s="31"/>
      <c r="Z384" s="31"/>
      <c r="AA384" s="31"/>
      <c r="AB384" s="31"/>
      <c r="AC384" s="31"/>
      <c r="AD384" s="31"/>
      <c r="AE384" s="31"/>
      <c r="AF384" s="31"/>
      <c r="AG384" s="31"/>
      <c r="AH384" s="31"/>
      <c r="AI384" s="31"/>
      <c r="AJ384" s="31"/>
      <c r="AK384" s="31"/>
      <c r="AL384" s="31"/>
      <c r="AM384" s="31"/>
      <c r="AN384" s="31"/>
      <c r="AO384" s="31"/>
      <c r="AP384" s="24"/>
      <c r="AQ384" s="24"/>
    </row>
    <row r="385" spans="1:43">
      <c r="A385" s="216">
        <v>164</v>
      </c>
      <c r="B385" s="146" t="s">
        <v>816</v>
      </c>
      <c r="C385" s="221">
        <f ca="1">IF(ISNUMBER(OFFSET(INDIRECT("'"&amp;'DATA for charts'!C$5&amp;"'!$c1"),$A385-1,0)),OFFSET(INDIRECT("'"&amp;'DATA for charts'!C$5&amp;"'!$c1"),$A385-1,0),NA())</f>
        <v>447</v>
      </c>
      <c r="D385" s="221">
        <f ca="1">IF(ISNUMBER(OFFSET(INDIRECT("'"&amp;'DATA for charts'!D$5&amp;"'!$c1"),$A385-1,0)),OFFSET(INDIRECT("'"&amp;'DATA for charts'!D$5&amp;"'!$c1"),$A385-1,0),NA())</f>
        <v>501.31358359134703</v>
      </c>
      <c r="E385" s="221">
        <f ca="1">IF(ISNUMBER(OFFSET(INDIRECT("'"&amp;'DATA for charts'!E$5&amp;"'!$c1"),$A385-1,0)),OFFSET(INDIRECT("'"&amp;'DATA for charts'!E$5&amp;"'!$c1"),$A385-1,0),NA())</f>
        <v>506.46100000000001</v>
      </c>
      <c r="F385" s="221">
        <f ca="1">IF(ISNUMBER(OFFSET(INDIRECT("'"&amp;'DATA for charts'!F$5&amp;"'!$c1"),$A385-1,0)),OFFSET(INDIRECT("'"&amp;'DATA for charts'!F$5&amp;"'!$c1"),$A385-1,0),NA())</f>
        <v>435.99500086952122</v>
      </c>
      <c r="G385" s="221">
        <f ca="1">IF(ISNUMBER(OFFSET(INDIRECT("'"&amp;'DATA for charts'!G$5&amp;"'!$c1"),$A385-1,0)),OFFSET(INDIRECT("'"&amp;'DATA for charts'!G$5&amp;"'!$c1"),$A385-1,0),NA())</f>
        <v>442.7</v>
      </c>
      <c r="H385" s="221">
        <f ca="1">IF(ISNUMBER(OFFSET(INDIRECT("'"&amp;'DATA for charts'!H$5&amp;"'!$c1"),$A385-1,0)),OFFSET(INDIRECT("'"&amp;'DATA for charts'!H$5&amp;"'!$c1"),$A385-1,0),NA())</f>
        <v>448.49299999999999</v>
      </c>
      <c r="I385" s="221" t="e">
        <f ca="1">IF(ISNUMBER(OFFSET(INDIRECT("'"&amp;'DATA for charts'!I$5&amp;"'!$c1"),$A385-1,0)),OFFSET(INDIRECT("'"&amp;'DATA for charts'!I$5&amp;"'!$c1"),$A385-1,0),NA())</f>
        <v>#N/A</v>
      </c>
      <c r="J385" s="221" t="e">
        <f ca="1">IF(ISNUMBER(OFFSET(INDIRECT("'"&amp;'DATA for charts'!J$5&amp;"'!$c1"),$A385-1,0)),OFFSET(INDIRECT("'"&amp;'DATA for charts'!J$5&amp;"'!$c1"),$A385-1,0),NA())</f>
        <v>#N/A</v>
      </c>
      <c r="K385" s="221" t="e">
        <f ca="1">IF(ISNUMBER(OFFSET(INDIRECT("'"&amp;'DATA for charts'!K$5&amp;"'!$c1"),$A385-1,0)),OFFSET(INDIRECT("'"&amp;'DATA for charts'!K$5&amp;"'!$c1"),$A385-1,0),NA())</f>
        <v>#N/A</v>
      </c>
      <c r="L385" s="221" t="e">
        <f ca="1">IF(ISNUMBER(OFFSET(INDIRECT("'"&amp;'DATA for charts'!L$5&amp;"'!$c1"),$A385-1,0)),OFFSET(INDIRECT("'"&amp;'DATA for charts'!L$5&amp;"'!$c1"),$A385-1,0),NA())</f>
        <v>#N/A</v>
      </c>
      <c r="M385" s="221" t="e">
        <f ca="1">IF(ISNUMBER(OFFSET(INDIRECT("'"&amp;'DATA for charts'!M$5&amp;"'!$c1"),$A385-1,0)),OFFSET(INDIRECT("'"&amp;'DATA for charts'!M$5&amp;"'!$c1"),$A385-1,0),NA())</f>
        <v>#N/A</v>
      </c>
      <c r="N385" s="221" t="e">
        <f ca="1">IF(ISNUMBER(OFFSET(INDIRECT("'"&amp;'DATA for charts'!N$5&amp;"'!$c1"),$A385-1,0)),OFFSET(INDIRECT("'"&amp;'DATA for charts'!N$5&amp;"'!$c1"),$A385-1,0),NA())</f>
        <v>#N/A</v>
      </c>
      <c r="O385" s="221" t="e">
        <f ca="1">IF(ISNUMBER(OFFSET(INDIRECT("'"&amp;'DATA for charts'!O$5&amp;"'!$c1"),$A385-1,0)),OFFSET(INDIRECT("'"&amp;'DATA for charts'!O$5&amp;"'!$c1"),$A385-1,0),NA())</f>
        <v>#N/A</v>
      </c>
      <c r="P385" s="221" t="e">
        <f ca="1">IF(ISNUMBER(OFFSET(INDIRECT("'"&amp;'DATA for charts'!P$5&amp;"'!$c1"),$A385-1,0)),OFFSET(INDIRECT("'"&amp;'DATA for charts'!P$5&amp;"'!$c1"),$A385-1,0),NA())</f>
        <v>#N/A</v>
      </c>
      <c r="Q385" s="221" t="e">
        <f ca="1">IF(ISNUMBER(OFFSET(INDIRECT("'"&amp;'DATA for charts'!Q$5&amp;"'!$c1"),$A385-1,0)),OFFSET(INDIRECT("'"&amp;'DATA for charts'!Q$5&amp;"'!$c1"),$A385-1,0),NA())</f>
        <v>#N/A</v>
      </c>
      <c r="R385" s="221" t="e">
        <f ca="1">IF(ISNUMBER(OFFSET(INDIRECT("'"&amp;'DATA for charts'!R$5&amp;"'!$c1"),$A385-1,0)),OFFSET(INDIRECT("'"&amp;'DATA for charts'!R$5&amp;"'!$c1"),$A385-1,0),NA())</f>
        <v>#N/A</v>
      </c>
      <c r="S385" s="221" t="e">
        <f ca="1">IF(ISNUMBER(OFFSET(INDIRECT("'"&amp;'DATA for charts'!S$5&amp;"'!$c1"),$A385-1,0)),OFFSET(INDIRECT("'"&amp;'DATA for charts'!S$5&amp;"'!$c1"),$A385-1,0),NA())</f>
        <v>#N/A</v>
      </c>
      <c r="T385" s="34"/>
      <c r="U385" s="34"/>
      <c r="V385" s="34"/>
      <c r="W385" s="8"/>
      <c r="X385" s="148"/>
      <c r="Y385" s="31"/>
      <c r="Z385" s="31"/>
      <c r="AA385" s="31"/>
      <c r="AB385" s="31"/>
      <c r="AC385" s="31"/>
      <c r="AD385" s="31"/>
      <c r="AE385" s="31"/>
      <c r="AF385" s="31"/>
      <c r="AG385" s="31"/>
      <c r="AH385" s="31"/>
      <c r="AI385" s="31"/>
      <c r="AJ385" s="31"/>
      <c r="AK385" s="31"/>
      <c r="AL385" s="31"/>
      <c r="AM385" s="31"/>
      <c r="AN385" s="31"/>
      <c r="AO385" s="31"/>
      <c r="AP385" s="24"/>
      <c r="AQ385" s="24"/>
    </row>
    <row r="386" spans="1:43">
      <c r="A386" s="216">
        <v>165</v>
      </c>
      <c r="B386" s="146" t="s">
        <v>817</v>
      </c>
      <c r="C386" s="221">
        <f ca="1">IF(ISNUMBER(OFFSET(INDIRECT("'"&amp;'DATA for charts'!C$5&amp;"'!$c1"),$A386-1,0)),OFFSET(INDIRECT("'"&amp;'DATA for charts'!C$5&amp;"'!$c1"),$A386-1,0),NA())</f>
        <v>1037</v>
      </c>
      <c r="D386" s="221">
        <f ca="1">IF(ISNUMBER(OFFSET(INDIRECT("'"&amp;'DATA for charts'!D$5&amp;"'!$c1"),$A386-1,0)),OFFSET(INDIRECT("'"&amp;'DATA for charts'!D$5&amp;"'!$c1"),$A386-1,0),NA())</f>
        <v>987.81824566750493</v>
      </c>
      <c r="E386" s="221">
        <f ca="1">IF(ISNUMBER(OFFSET(INDIRECT("'"&amp;'DATA for charts'!E$5&amp;"'!$c1"),$A386-1,0)),OFFSET(INDIRECT("'"&amp;'DATA for charts'!E$5&amp;"'!$c1"),$A386-1,0),NA())</f>
        <v>994.31799999999998</v>
      </c>
      <c r="F386" s="221">
        <f ca="1">IF(ISNUMBER(OFFSET(INDIRECT("'"&amp;'DATA for charts'!F$5&amp;"'!$c1"),$A386-1,0)),OFFSET(INDIRECT("'"&amp;'DATA for charts'!F$5&amp;"'!$c1"),$A386-1,0),NA())</f>
        <v>1024.202596164778</v>
      </c>
      <c r="G386" s="221">
        <f ca="1">IF(ISNUMBER(OFFSET(INDIRECT("'"&amp;'DATA for charts'!G$5&amp;"'!$c1"),$A386-1,0)),OFFSET(INDIRECT("'"&amp;'DATA for charts'!G$5&amp;"'!$c1"),$A386-1,0),NA())</f>
        <v>1028.3499999999999</v>
      </c>
      <c r="H386" s="221">
        <f ca="1">IF(ISNUMBER(OFFSET(INDIRECT("'"&amp;'DATA for charts'!H$5&amp;"'!$c1"),$A386-1,0)),OFFSET(INDIRECT("'"&amp;'DATA for charts'!H$5&amp;"'!$c1"),$A386-1,0),NA())</f>
        <v>1039.23</v>
      </c>
      <c r="I386" s="221" t="e">
        <f ca="1">IF(ISNUMBER(OFFSET(INDIRECT("'"&amp;'DATA for charts'!I$5&amp;"'!$c1"),$A386-1,0)),OFFSET(INDIRECT("'"&amp;'DATA for charts'!I$5&amp;"'!$c1"),$A386-1,0),NA())</f>
        <v>#N/A</v>
      </c>
      <c r="J386" s="221" t="e">
        <f ca="1">IF(ISNUMBER(OFFSET(INDIRECT("'"&amp;'DATA for charts'!J$5&amp;"'!$c1"),$A386-1,0)),OFFSET(INDIRECT("'"&amp;'DATA for charts'!J$5&amp;"'!$c1"),$A386-1,0),NA())</f>
        <v>#N/A</v>
      </c>
      <c r="K386" s="221" t="e">
        <f ca="1">IF(ISNUMBER(OFFSET(INDIRECT("'"&amp;'DATA for charts'!K$5&amp;"'!$c1"),$A386-1,0)),OFFSET(INDIRECT("'"&amp;'DATA for charts'!K$5&amp;"'!$c1"),$A386-1,0),NA())</f>
        <v>#N/A</v>
      </c>
      <c r="L386" s="221" t="e">
        <f ca="1">IF(ISNUMBER(OFFSET(INDIRECT("'"&amp;'DATA for charts'!L$5&amp;"'!$c1"),$A386-1,0)),OFFSET(INDIRECT("'"&amp;'DATA for charts'!L$5&amp;"'!$c1"),$A386-1,0),NA())</f>
        <v>#N/A</v>
      </c>
      <c r="M386" s="221" t="e">
        <f ca="1">IF(ISNUMBER(OFFSET(INDIRECT("'"&amp;'DATA for charts'!M$5&amp;"'!$c1"),$A386-1,0)),OFFSET(INDIRECT("'"&amp;'DATA for charts'!M$5&amp;"'!$c1"),$A386-1,0),NA())</f>
        <v>#N/A</v>
      </c>
      <c r="N386" s="221" t="e">
        <f ca="1">IF(ISNUMBER(OFFSET(INDIRECT("'"&amp;'DATA for charts'!N$5&amp;"'!$c1"),$A386-1,0)),OFFSET(INDIRECT("'"&amp;'DATA for charts'!N$5&amp;"'!$c1"),$A386-1,0),NA())</f>
        <v>#N/A</v>
      </c>
      <c r="O386" s="221" t="e">
        <f ca="1">IF(ISNUMBER(OFFSET(INDIRECT("'"&amp;'DATA for charts'!O$5&amp;"'!$c1"),$A386-1,0)),OFFSET(INDIRECT("'"&amp;'DATA for charts'!O$5&amp;"'!$c1"),$A386-1,0),NA())</f>
        <v>#N/A</v>
      </c>
      <c r="P386" s="221" t="e">
        <f ca="1">IF(ISNUMBER(OFFSET(INDIRECT("'"&amp;'DATA for charts'!P$5&amp;"'!$c1"),$A386-1,0)),OFFSET(INDIRECT("'"&amp;'DATA for charts'!P$5&amp;"'!$c1"),$A386-1,0),NA())</f>
        <v>#N/A</v>
      </c>
      <c r="Q386" s="221" t="e">
        <f ca="1">IF(ISNUMBER(OFFSET(INDIRECT("'"&amp;'DATA for charts'!Q$5&amp;"'!$c1"),$A386-1,0)),OFFSET(INDIRECT("'"&amp;'DATA for charts'!Q$5&amp;"'!$c1"),$A386-1,0),NA())</f>
        <v>#N/A</v>
      </c>
      <c r="R386" s="221" t="e">
        <f ca="1">IF(ISNUMBER(OFFSET(INDIRECT("'"&amp;'DATA for charts'!R$5&amp;"'!$c1"),$A386-1,0)),OFFSET(INDIRECT("'"&amp;'DATA for charts'!R$5&amp;"'!$c1"),$A386-1,0),NA())</f>
        <v>#N/A</v>
      </c>
      <c r="S386" s="221" t="e">
        <f ca="1">IF(ISNUMBER(OFFSET(INDIRECT("'"&amp;'DATA for charts'!S$5&amp;"'!$c1"),$A386-1,0)),OFFSET(INDIRECT("'"&amp;'DATA for charts'!S$5&amp;"'!$c1"),$A386-1,0),NA())</f>
        <v>#N/A</v>
      </c>
      <c r="T386" s="34"/>
      <c r="U386" s="34"/>
      <c r="V386" s="34"/>
      <c r="W386" s="8"/>
      <c r="X386" s="148"/>
      <c r="Y386" s="31"/>
      <c r="Z386" s="31"/>
      <c r="AA386" s="31"/>
      <c r="AB386" s="31"/>
      <c r="AC386" s="31"/>
      <c r="AD386" s="31"/>
      <c r="AE386" s="31"/>
      <c r="AF386" s="31"/>
      <c r="AG386" s="31"/>
      <c r="AH386" s="31"/>
      <c r="AI386" s="31"/>
      <c r="AJ386" s="31"/>
      <c r="AK386" s="31"/>
      <c r="AL386" s="31"/>
      <c r="AM386" s="31"/>
      <c r="AN386" s="31"/>
      <c r="AO386" s="31"/>
      <c r="AP386" s="24"/>
      <c r="AQ386" s="24"/>
    </row>
    <row r="387" spans="1:43">
      <c r="A387" s="216"/>
      <c r="B387" s="12"/>
      <c r="C387" s="33"/>
      <c r="D387" s="33"/>
      <c r="E387" s="33"/>
      <c r="F387" s="33"/>
      <c r="G387" s="33"/>
      <c r="H387" s="33"/>
      <c r="I387" s="33"/>
      <c r="J387" s="33"/>
      <c r="K387" s="33"/>
      <c r="L387" s="33"/>
      <c r="M387" s="33"/>
      <c r="N387" s="33"/>
      <c r="O387" s="33"/>
      <c r="P387" s="33"/>
      <c r="Q387" s="33"/>
      <c r="R387" s="33"/>
      <c r="S387" s="33"/>
      <c r="T387" s="34"/>
      <c r="U387" s="34"/>
      <c r="V387" s="34"/>
      <c r="W387" s="8"/>
      <c r="X387" s="148"/>
      <c r="Y387" s="31"/>
      <c r="Z387" s="31"/>
      <c r="AA387" s="31"/>
      <c r="AB387" s="31"/>
      <c r="AC387" s="31"/>
      <c r="AD387" s="31"/>
      <c r="AE387" s="31"/>
      <c r="AF387" s="31"/>
      <c r="AG387" s="31"/>
      <c r="AH387" s="31"/>
      <c r="AI387" s="31"/>
      <c r="AJ387" s="31"/>
      <c r="AK387" s="31"/>
      <c r="AL387" s="31"/>
      <c r="AM387" s="31"/>
      <c r="AN387" s="31"/>
      <c r="AO387" s="31"/>
      <c r="AP387" s="24"/>
      <c r="AQ387" s="24"/>
    </row>
    <row r="388" spans="1:43">
      <c r="W388" s="8"/>
      <c r="X388" s="463" t="s">
        <v>749</v>
      </c>
      <c r="Y388" s="8"/>
      <c r="Z388" s="8"/>
      <c r="AA388" s="8"/>
      <c r="AB388" s="8"/>
      <c r="AC388" s="8"/>
      <c r="AD388" s="8"/>
      <c r="AE388" s="8"/>
      <c r="AF388" s="8"/>
      <c r="AG388" s="8"/>
      <c r="AH388" s="8"/>
      <c r="AI388" s="8"/>
      <c r="AJ388" s="8"/>
      <c r="AK388" s="8"/>
      <c r="AL388" s="8"/>
      <c r="AM388" s="8"/>
      <c r="AN388" s="8"/>
      <c r="AO388" s="8"/>
      <c r="AP388" s="8"/>
      <c r="AQ388" s="8"/>
    </row>
    <row r="389" spans="1:43">
      <c r="A389" s="2"/>
      <c r="B389" s="2"/>
      <c r="C389" s="2"/>
      <c r="D389" s="2"/>
      <c r="E389" s="2"/>
      <c r="F389" s="2"/>
      <c r="G389" s="2"/>
      <c r="H389" s="2"/>
      <c r="I389" s="2"/>
      <c r="J389" s="2"/>
      <c r="K389" s="2"/>
      <c r="L389" s="2"/>
      <c r="M389" s="2"/>
      <c r="N389" s="2"/>
      <c r="O389" s="2"/>
      <c r="P389" s="2"/>
      <c r="Q389" s="2"/>
      <c r="R389" s="2"/>
      <c r="S389" s="2"/>
      <c r="W389" s="8"/>
      <c r="X389" s="146"/>
      <c r="Y389" s="22" t="str">
        <f t="shared" ref="Y389" ca="1" si="670">C$8</f>
        <v>BSIMAC</v>
      </c>
      <c r="Z389" s="22" t="str">
        <f t="shared" ref="Z389" ca="1" si="671">D$8</f>
        <v>CSE</v>
      </c>
      <c r="AA389" s="22" t="str">
        <f t="shared" ref="AA389" ca="1" si="672">E$8</f>
        <v>DeST</v>
      </c>
      <c r="AB389" s="22" t="str">
        <f t="shared" ref="AB389" ca="1" si="673">F$8</f>
        <v>EnergyPlus</v>
      </c>
      <c r="AC389" s="22" t="str">
        <f t="shared" ref="AC389" ca="1" si="674">G$8</f>
        <v>ESP-r</v>
      </c>
      <c r="AD389" s="22" t="str">
        <f t="shared" ref="AD389" ca="1" si="675">H$8</f>
        <v>TRNSYS</v>
      </c>
      <c r="AE389" s="22" t="str">
        <f t="shared" ref="AE389" ca="1" si="676">I$8</f>
        <v>TestSpec-Alt</v>
      </c>
      <c r="AF389" s="22">
        <f t="shared" ref="AF389" ca="1" si="677">J$8</f>
        <v>0</v>
      </c>
      <c r="AG389" s="22">
        <f t="shared" ref="AG389" ca="1" si="678">K$8</f>
        <v>0</v>
      </c>
      <c r="AH389" s="22">
        <f t="shared" ref="AH389" ca="1" si="679">L$8</f>
        <v>0</v>
      </c>
      <c r="AI389" s="22">
        <f t="shared" ref="AI389" ca="1" si="680">M$8</f>
        <v>0</v>
      </c>
      <c r="AJ389" s="22">
        <f t="shared" ref="AJ389" ca="1" si="681">N$8</f>
        <v>0</v>
      </c>
      <c r="AK389" s="22">
        <f t="shared" ref="AK389" ca="1" si="682">O$8</f>
        <v>0</v>
      </c>
      <c r="AL389" s="22">
        <f t="shared" ref="AL389" ca="1" si="683">P$8</f>
        <v>0</v>
      </c>
      <c r="AM389" s="22">
        <f t="shared" ref="AM389" ca="1" si="684">Q$8</f>
        <v>0</v>
      </c>
      <c r="AN389" s="22">
        <f t="shared" ref="AN389" ca="1" si="685">R$8</f>
        <v>0</v>
      </c>
      <c r="AO389" s="22" t="str">
        <f t="shared" ref="AO389" ca="1" si="686">S$8</f>
        <v>Tested Prg</v>
      </c>
      <c r="AP389" s="8"/>
      <c r="AQ389" s="8"/>
    </row>
    <row r="390" spans="1:43">
      <c r="A390" s="2"/>
      <c r="B390" s="2"/>
      <c r="C390" s="2"/>
      <c r="D390" s="2"/>
      <c r="E390" s="2"/>
      <c r="F390" s="2"/>
      <c r="G390" s="2"/>
      <c r="H390" s="2"/>
      <c r="I390" s="2"/>
      <c r="J390" s="2"/>
      <c r="K390" s="2"/>
      <c r="L390" s="2"/>
      <c r="M390" s="2"/>
      <c r="N390" s="2"/>
      <c r="O390" s="2"/>
      <c r="P390" s="2"/>
      <c r="Q390" s="2"/>
      <c r="R390" s="2"/>
      <c r="S390" s="2"/>
      <c r="W390" s="8"/>
      <c r="X390" s="149" t="s">
        <v>24</v>
      </c>
      <c r="Y390" s="22" t="str">
        <f t="shared" ref="Y390:AO390" ca="1" si="687">C$7</f>
        <v/>
      </c>
      <c r="Z390" s="22" t="str">
        <f t="shared" ca="1" si="687"/>
        <v/>
      </c>
      <c r="AA390" s="22" t="str">
        <f t="shared" ca="1" si="687"/>
        <v/>
      </c>
      <c r="AB390" s="22" t="str">
        <f t="shared" ca="1" si="687"/>
        <v/>
      </c>
      <c r="AC390" s="22" t="str">
        <f t="shared" ca="1" si="687"/>
        <v/>
      </c>
      <c r="AD390" s="22" t="str">
        <f t="shared" ca="1" si="687"/>
        <v/>
      </c>
      <c r="AE390" s="22" t="str">
        <f t="shared" ca="1" si="687"/>
        <v/>
      </c>
      <c r="AF390" s="22" t="str">
        <f t="shared" ca="1" si="687"/>
        <v/>
      </c>
      <c r="AG390" s="22" t="str">
        <f t="shared" ref="AG390" ca="1" si="688">K$7</f>
        <v/>
      </c>
      <c r="AH390" s="22" t="str">
        <f t="shared" ref="AH390" ca="1" si="689">L$7</f>
        <v/>
      </c>
      <c r="AI390" s="22" t="str">
        <f t="shared" ref="AI390" ca="1" si="690">M$7</f>
        <v/>
      </c>
      <c r="AJ390" s="22" t="str">
        <f t="shared" ref="AJ390" ca="1" si="691">N$7</f>
        <v/>
      </c>
      <c r="AK390" s="22" t="str">
        <f t="shared" ref="AK390" ca="1" si="692">O$7</f>
        <v/>
      </c>
      <c r="AL390" s="22" t="str">
        <f t="shared" ref="AL390" ca="1" si="693">P$7</f>
        <v/>
      </c>
      <c r="AM390" s="22" t="str">
        <f t="shared" ref="AM390" ca="1" si="694">Q$7</f>
        <v/>
      </c>
      <c r="AN390" s="22" t="str">
        <f t="shared" ref="AN390" ca="1" si="695">R$7</f>
        <v/>
      </c>
      <c r="AO390" s="22" t="str">
        <f t="shared" ca="1" si="687"/>
        <v/>
      </c>
      <c r="AP390" s="8"/>
      <c r="AQ390" s="8"/>
    </row>
    <row r="391" spans="1:43" ht="63.75">
      <c r="A391" s="216"/>
      <c r="T391" s="34"/>
      <c r="U391" s="34"/>
      <c r="V391" s="34"/>
      <c r="W391" s="8"/>
      <c r="X391" s="148" t="s">
        <v>1400</v>
      </c>
      <c r="Y391" s="31">
        <f t="shared" ref="Y391:AO391" ca="1" si="696">IF(AND(ISNUMBER(C315),ISNUMBER(C310)),C315-C310,NA())</f>
        <v>-0.88099999999999978</v>
      </c>
      <c r="Z391" s="31">
        <f t="shared" ca="1" si="696"/>
        <v>-0.7379389999999999</v>
      </c>
      <c r="AA391" s="31">
        <f t="shared" ca="1" si="696"/>
        <v>-0.68300000000000005</v>
      </c>
      <c r="AB391" s="31">
        <f t="shared" ca="1" si="696"/>
        <v>-0.88353330070063607</v>
      </c>
      <c r="AC391" s="31">
        <f t="shared" ca="1" si="696"/>
        <v>-0.82200000000000006</v>
      </c>
      <c r="AD391" s="31">
        <f t="shared" ca="1" si="696"/>
        <v>-0.76849179585774507</v>
      </c>
      <c r="AE391" s="31" t="e">
        <f t="shared" ca="1" si="696"/>
        <v>#N/A</v>
      </c>
      <c r="AF391" s="31" t="e">
        <f t="shared" ca="1" si="696"/>
        <v>#N/A</v>
      </c>
      <c r="AG391" s="31" t="e">
        <f t="shared" ca="1" si="696"/>
        <v>#N/A</v>
      </c>
      <c r="AH391" s="31" t="e">
        <f t="shared" ca="1" si="696"/>
        <v>#N/A</v>
      </c>
      <c r="AI391" s="31" t="e">
        <f t="shared" ca="1" si="696"/>
        <v>#N/A</v>
      </c>
      <c r="AJ391" s="31" t="e">
        <f t="shared" ca="1" si="696"/>
        <v>#N/A</v>
      </c>
      <c r="AK391" s="31" t="e">
        <f t="shared" ca="1" si="696"/>
        <v>#N/A</v>
      </c>
      <c r="AL391" s="31" t="e">
        <f t="shared" ca="1" si="696"/>
        <v>#N/A</v>
      </c>
      <c r="AM391" s="31" t="e">
        <f t="shared" ca="1" si="696"/>
        <v>#N/A</v>
      </c>
      <c r="AN391" s="31" t="e">
        <f t="shared" ca="1" si="696"/>
        <v>#N/A</v>
      </c>
      <c r="AO391" s="31" t="e">
        <f t="shared" ca="1" si="696"/>
        <v>#N/A</v>
      </c>
      <c r="AP391" s="24" t="e">
        <f t="shared" ref="AP391:AP398" ca="1" si="697">MIN(Y391:AN391)</f>
        <v>#N/A</v>
      </c>
      <c r="AQ391" s="24" t="e">
        <f t="shared" ref="AQ391:AQ398" ca="1" si="698">MAX(Y391:AN391)</f>
        <v>#N/A</v>
      </c>
    </row>
    <row r="392" spans="1:43" ht="51">
      <c r="A392" s="216"/>
      <c r="B392" s="7" t="s">
        <v>168</v>
      </c>
      <c r="T392" s="34"/>
      <c r="U392" s="34"/>
      <c r="V392" s="34"/>
      <c r="W392" s="8"/>
      <c r="X392" s="148" t="s">
        <v>538</v>
      </c>
      <c r="Y392" s="31">
        <f t="shared" ref="Y392:AO392" ca="1" si="699">IF(AND(ISNUMBER(C282),ISNUMBER(C315)),C282-C315,NA())</f>
        <v>1.7530000000000001</v>
      </c>
      <c r="Z392" s="31">
        <f t="shared" ca="1" si="699"/>
        <v>2.2745619999999995</v>
      </c>
      <c r="AA392" s="31">
        <f t="shared" ca="1" si="699"/>
        <v>1.399</v>
      </c>
      <c r="AB392" s="31">
        <f t="shared" ca="1" si="699"/>
        <v>1.9946144808849133</v>
      </c>
      <c r="AC392" s="31">
        <f t="shared" ca="1" si="699"/>
        <v>1.8439999999999999</v>
      </c>
      <c r="AD392" s="31">
        <f t="shared" ca="1" si="699"/>
        <v>2.0044783274332652</v>
      </c>
      <c r="AE392" s="31" t="e">
        <f t="shared" ca="1" si="699"/>
        <v>#N/A</v>
      </c>
      <c r="AF392" s="31" t="e">
        <f t="shared" ca="1" si="699"/>
        <v>#N/A</v>
      </c>
      <c r="AG392" s="31" t="e">
        <f t="shared" ca="1" si="699"/>
        <v>#N/A</v>
      </c>
      <c r="AH392" s="31" t="e">
        <f t="shared" ca="1" si="699"/>
        <v>#N/A</v>
      </c>
      <c r="AI392" s="31" t="e">
        <f t="shared" ca="1" si="699"/>
        <v>#N/A</v>
      </c>
      <c r="AJ392" s="31" t="e">
        <f t="shared" ca="1" si="699"/>
        <v>#N/A</v>
      </c>
      <c r="AK392" s="31" t="e">
        <f t="shared" ca="1" si="699"/>
        <v>#N/A</v>
      </c>
      <c r="AL392" s="31" t="e">
        <f t="shared" ca="1" si="699"/>
        <v>#N/A</v>
      </c>
      <c r="AM392" s="31" t="e">
        <f t="shared" ca="1" si="699"/>
        <v>#N/A</v>
      </c>
      <c r="AN392" s="31" t="e">
        <f t="shared" ca="1" si="699"/>
        <v>#N/A</v>
      </c>
      <c r="AO392" s="31" t="e">
        <f t="shared" ca="1" si="699"/>
        <v>#N/A</v>
      </c>
      <c r="AP392" s="24" t="e">
        <f t="shared" ca="1" si="697"/>
        <v>#N/A</v>
      </c>
      <c r="AQ392" s="24" t="e">
        <f t="shared" ca="1" si="698"/>
        <v>#N/A</v>
      </c>
    </row>
    <row r="393" spans="1:43" ht="51">
      <c r="A393" s="216"/>
      <c r="B393" s="7" t="s">
        <v>177</v>
      </c>
      <c r="T393" s="34"/>
      <c r="U393" s="34"/>
      <c r="V393" s="34"/>
      <c r="W393" s="8"/>
      <c r="X393" s="148" t="s">
        <v>539</v>
      </c>
      <c r="Y393" s="31" t="e">
        <f t="shared" ref="Y393:AO393" ca="1" si="700">IF(AND(ISNUMBER(C282),ISNUMBER(C316)),C282-C316,NA())</f>
        <v>#N/A</v>
      </c>
      <c r="Z393" s="31">
        <f t="shared" ca="1" si="700"/>
        <v>0.96594699999999989</v>
      </c>
      <c r="AA393" s="31">
        <f t="shared" ca="1" si="700"/>
        <v>0.6160000000000001</v>
      </c>
      <c r="AB393" s="31">
        <f t="shared" ca="1" si="700"/>
        <v>0.77022725240193823</v>
      </c>
      <c r="AC393" s="31">
        <f t="shared" ca="1" si="700"/>
        <v>0.71700000000000008</v>
      </c>
      <c r="AD393" s="31">
        <f t="shared" ca="1" si="700"/>
        <v>0.82719723171658011</v>
      </c>
      <c r="AE393" s="31" t="e">
        <f t="shared" ca="1" si="700"/>
        <v>#N/A</v>
      </c>
      <c r="AF393" s="31" t="e">
        <f t="shared" ca="1" si="700"/>
        <v>#N/A</v>
      </c>
      <c r="AG393" s="31" t="e">
        <f t="shared" ca="1" si="700"/>
        <v>#N/A</v>
      </c>
      <c r="AH393" s="31" t="e">
        <f t="shared" ca="1" si="700"/>
        <v>#N/A</v>
      </c>
      <c r="AI393" s="31" t="e">
        <f t="shared" ca="1" si="700"/>
        <v>#N/A</v>
      </c>
      <c r="AJ393" s="31" t="e">
        <f t="shared" ca="1" si="700"/>
        <v>#N/A</v>
      </c>
      <c r="AK393" s="31" t="e">
        <f t="shared" ca="1" si="700"/>
        <v>#N/A</v>
      </c>
      <c r="AL393" s="31" t="e">
        <f t="shared" ca="1" si="700"/>
        <v>#N/A</v>
      </c>
      <c r="AM393" s="31" t="e">
        <f t="shared" ca="1" si="700"/>
        <v>#N/A</v>
      </c>
      <c r="AN393" s="31" t="e">
        <f t="shared" ca="1" si="700"/>
        <v>#N/A</v>
      </c>
      <c r="AO393" s="31" t="e">
        <f t="shared" ca="1" si="700"/>
        <v>#N/A</v>
      </c>
      <c r="AP393" s="24" t="e">
        <f t="shared" ca="1" si="697"/>
        <v>#N/A</v>
      </c>
      <c r="AQ393" s="24" t="e">
        <f t="shared" ca="1" si="698"/>
        <v>#N/A</v>
      </c>
    </row>
    <row r="394" spans="1:43" ht="51">
      <c r="A394" s="216"/>
      <c r="B394" s="12" t="s">
        <v>219</v>
      </c>
      <c r="T394" s="34"/>
      <c r="U394" s="34"/>
      <c r="V394" s="34"/>
      <c r="W394" s="8"/>
      <c r="X394" s="148" t="s">
        <v>414</v>
      </c>
      <c r="Y394" s="31">
        <f t="shared" ref="Y394:AH398" ca="1" si="701">IF(AND(ISNUMBER(C283),ISNUMBER(C254)),C283-C254,NA())</f>
        <v>-2.9730000000000003</v>
      </c>
      <c r="Z394" s="31">
        <f t="shared" ca="1" si="701"/>
        <v>-3.7100909999999998</v>
      </c>
      <c r="AA394" s="31">
        <f t="shared" ca="1" si="701"/>
        <v>-3.2280000000000002</v>
      </c>
      <c r="AB394" s="31">
        <f t="shared" ca="1" si="701"/>
        <v>-3.912441054922231</v>
      </c>
      <c r="AC394" s="31">
        <f t="shared" ca="1" si="701"/>
        <v>-3.722</v>
      </c>
      <c r="AD394" s="31">
        <f t="shared" ca="1" si="701"/>
        <v>-3.7867564476860798</v>
      </c>
      <c r="AE394" s="31" t="e">
        <f t="shared" ca="1" si="701"/>
        <v>#N/A</v>
      </c>
      <c r="AF394" s="31" t="e">
        <f t="shared" ca="1" si="701"/>
        <v>#N/A</v>
      </c>
      <c r="AG394" s="31" t="e">
        <f t="shared" ca="1" si="701"/>
        <v>#N/A</v>
      </c>
      <c r="AH394" s="31" t="e">
        <f t="shared" ca="1" si="701"/>
        <v>#N/A</v>
      </c>
      <c r="AI394" s="31" t="e">
        <f t="shared" ref="AI394:AO398" ca="1" si="702">IF(AND(ISNUMBER(M283),ISNUMBER(M254)),M283-M254,NA())</f>
        <v>#N/A</v>
      </c>
      <c r="AJ394" s="31" t="e">
        <f t="shared" ca="1" si="702"/>
        <v>#N/A</v>
      </c>
      <c r="AK394" s="31" t="e">
        <f t="shared" ca="1" si="702"/>
        <v>#N/A</v>
      </c>
      <c r="AL394" s="31" t="e">
        <f t="shared" ca="1" si="702"/>
        <v>#N/A</v>
      </c>
      <c r="AM394" s="31" t="e">
        <f t="shared" ca="1" si="702"/>
        <v>#N/A</v>
      </c>
      <c r="AN394" s="31" t="e">
        <f t="shared" ca="1" si="702"/>
        <v>#N/A</v>
      </c>
      <c r="AO394" s="31" t="e">
        <f t="shared" ca="1" si="702"/>
        <v>#N/A</v>
      </c>
      <c r="AP394" s="24" t="e">
        <f t="shared" ca="1" si="697"/>
        <v>#N/A</v>
      </c>
      <c r="AQ394" s="24" t="e">
        <f t="shared" ca="1" si="698"/>
        <v>#N/A</v>
      </c>
    </row>
    <row r="395" spans="1:43" ht="63.75">
      <c r="A395" s="216"/>
      <c r="B395" s="12" t="s">
        <v>65</v>
      </c>
      <c r="T395" s="34"/>
      <c r="U395" s="34"/>
      <c r="V395" s="34"/>
      <c r="W395" s="8"/>
      <c r="X395" s="148" t="s">
        <v>606</v>
      </c>
      <c r="Y395" s="31">
        <f t="shared" ca="1" si="701"/>
        <v>-1.2229999999999999</v>
      </c>
      <c r="Z395" s="31">
        <f t="shared" ca="1" si="701"/>
        <v>-1.4361270000000004</v>
      </c>
      <c r="AA395" s="31">
        <f t="shared" ca="1" si="701"/>
        <v>-1.2450000000000001</v>
      </c>
      <c r="AB395" s="31">
        <f t="shared" ca="1" si="701"/>
        <v>-1.5371057551309995</v>
      </c>
      <c r="AC395" s="31">
        <f t="shared" ca="1" si="701"/>
        <v>-1.5229999999999997</v>
      </c>
      <c r="AD395" s="31">
        <f t="shared" ca="1" si="701"/>
        <v>-1.4341224331325897</v>
      </c>
      <c r="AE395" s="31" t="e">
        <f t="shared" ca="1" si="701"/>
        <v>#N/A</v>
      </c>
      <c r="AF395" s="31" t="e">
        <f t="shared" ca="1" si="701"/>
        <v>#N/A</v>
      </c>
      <c r="AG395" s="31" t="e">
        <f t="shared" ca="1" si="701"/>
        <v>#N/A</v>
      </c>
      <c r="AH395" s="31" t="e">
        <f t="shared" ca="1" si="701"/>
        <v>#N/A</v>
      </c>
      <c r="AI395" s="31" t="e">
        <f t="shared" ca="1" si="702"/>
        <v>#N/A</v>
      </c>
      <c r="AJ395" s="31" t="e">
        <f t="shared" ca="1" si="702"/>
        <v>#N/A</v>
      </c>
      <c r="AK395" s="31" t="e">
        <f t="shared" ca="1" si="702"/>
        <v>#N/A</v>
      </c>
      <c r="AL395" s="31" t="e">
        <f t="shared" ca="1" si="702"/>
        <v>#N/A</v>
      </c>
      <c r="AM395" s="31" t="e">
        <f t="shared" ca="1" si="702"/>
        <v>#N/A</v>
      </c>
      <c r="AN395" s="31" t="e">
        <f t="shared" ca="1" si="702"/>
        <v>#N/A</v>
      </c>
      <c r="AO395" s="31" t="e">
        <f t="shared" ca="1" si="702"/>
        <v>#N/A</v>
      </c>
      <c r="AP395" s="24" t="e">
        <f t="shared" ca="1" si="697"/>
        <v>#N/A</v>
      </c>
      <c r="AQ395" s="24" t="e">
        <f t="shared" ca="1" si="698"/>
        <v>#N/A</v>
      </c>
    </row>
    <row r="396" spans="1:43" ht="63.75">
      <c r="A396" s="216"/>
      <c r="B396" s="12" t="s">
        <v>66</v>
      </c>
      <c r="T396" s="34"/>
      <c r="U396" s="34"/>
      <c r="V396" s="34"/>
      <c r="W396" s="8"/>
      <c r="X396" s="148" t="s">
        <v>607</v>
      </c>
      <c r="Y396" s="31">
        <f t="shared" ca="1" si="701"/>
        <v>-1.0690000000000004</v>
      </c>
      <c r="Z396" s="31">
        <f t="shared" ca="1" si="701"/>
        <v>-1.336471</v>
      </c>
      <c r="AA396" s="31">
        <f t="shared" ca="1" si="701"/>
        <v>-1.1909999999999998</v>
      </c>
      <c r="AB396" s="31">
        <f t="shared" ca="1" si="701"/>
        <v>-1.430655865686139</v>
      </c>
      <c r="AC396" s="31">
        <f t="shared" ca="1" si="701"/>
        <v>-1.4769999999999999</v>
      </c>
      <c r="AD396" s="31">
        <f t="shared" ca="1" si="701"/>
        <v>-1.3362697007921098</v>
      </c>
      <c r="AE396" s="31" t="e">
        <f t="shared" ca="1" si="701"/>
        <v>#N/A</v>
      </c>
      <c r="AF396" s="31" t="e">
        <f t="shared" ca="1" si="701"/>
        <v>#N/A</v>
      </c>
      <c r="AG396" s="31" t="e">
        <f t="shared" ca="1" si="701"/>
        <v>#N/A</v>
      </c>
      <c r="AH396" s="31" t="e">
        <f t="shared" ca="1" si="701"/>
        <v>#N/A</v>
      </c>
      <c r="AI396" s="31" t="e">
        <f t="shared" ca="1" si="702"/>
        <v>#N/A</v>
      </c>
      <c r="AJ396" s="31" t="e">
        <f t="shared" ca="1" si="702"/>
        <v>#N/A</v>
      </c>
      <c r="AK396" s="31" t="e">
        <f t="shared" ca="1" si="702"/>
        <v>#N/A</v>
      </c>
      <c r="AL396" s="31" t="e">
        <f t="shared" ca="1" si="702"/>
        <v>#N/A</v>
      </c>
      <c r="AM396" s="31" t="e">
        <f t="shared" ca="1" si="702"/>
        <v>#N/A</v>
      </c>
      <c r="AN396" s="31" t="e">
        <f t="shared" ca="1" si="702"/>
        <v>#N/A</v>
      </c>
      <c r="AO396" s="31" t="e">
        <f t="shared" ca="1" si="702"/>
        <v>#N/A</v>
      </c>
      <c r="AP396" s="24" t="e">
        <f t="shared" ca="1" si="697"/>
        <v>#N/A</v>
      </c>
      <c r="AQ396" s="24" t="e">
        <f t="shared" ca="1" si="698"/>
        <v>#N/A</v>
      </c>
    </row>
    <row r="397" spans="1:43" ht="63.75">
      <c r="A397" s="225" t="s">
        <v>170</v>
      </c>
      <c r="B397" s="12" t="s">
        <v>63</v>
      </c>
      <c r="C397" s="12" t="s">
        <v>170</v>
      </c>
      <c r="D397" s="12" t="s">
        <v>170</v>
      </c>
      <c r="E397" s="12" t="s">
        <v>170</v>
      </c>
      <c r="F397" s="12" t="s">
        <v>170</v>
      </c>
      <c r="G397" s="12" t="s">
        <v>170</v>
      </c>
      <c r="H397" s="12" t="s">
        <v>170</v>
      </c>
      <c r="I397" s="12" t="s">
        <v>170</v>
      </c>
      <c r="J397" s="12" t="s">
        <v>170</v>
      </c>
      <c r="K397" s="12" t="s">
        <v>170</v>
      </c>
      <c r="L397" s="12" t="s">
        <v>170</v>
      </c>
      <c r="M397" s="12" t="s">
        <v>170</v>
      </c>
      <c r="N397" s="12" t="s">
        <v>170</v>
      </c>
      <c r="O397" s="12" t="s">
        <v>170</v>
      </c>
      <c r="P397" s="12" t="s">
        <v>170</v>
      </c>
      <c r="Q397" s="12" t="s">
        <v>170</v>
      </c>
      <c r="R397" s="12" t="s">
        <v>170</v>
      </c>
      <c r="S397" s="12" t="s">
        <v>170</v>
      </c>
      <c r="T397" s="14" t="s">
        <v>22</v>
      </c>
      <c r="U397" s="14" t="s">
        <v>23</v>
      </c>
      <c r="V397" s="34"/>
      <c r="W397" s="8"/>
      <c r="X397" s="148" t="s">
        <v>618</v>
      </c>
      <c r="Y397" s="31">
        <f t="shared" ca="1" si="701"/>
        <v>-2.4920000000000004</v>
      </c>
      <c r="Z397" s="31">
        <f t="shared" ca="1" si="701"/>
        <v>-3.0525529999999987</v>
      </c>
      <c r="AA397" s="31">
        <f t="shared" ca="1" si="701"/>
        <v>-2.8090000000000002</v>
      </c>
      <c r="AB397" s="31">
        <f t="shared" ca="1" si="701"/>
        <v>-3.2574351630907783</v>
      </c>
      <c r="AC397" s="31">
        <f t="shared" ca="1" si="701"/>
        <v>-3.2359999999999998</v>
      </c>
      <c r="AD397" s="31">
        <f t="shared" ca="1" si="701"/>
        <v>-3.0294601779513899</v>
      </c>
      <c r="AE397" s="31" t="e">
        <f t="shared" ca="1" si="701"/>
        <v>#N/A</v>
      </c>
      <c r="AF397" s="31" t="e">
        <f t="shared" ca="1" si="701"/>
        <v>#N/A</v>
      </c>
      <c r="AG397" s="31" t="e">
        <f t="shared" ca="1" si="701"/>
        <v>#N/A</v>
      </c>
      <c r="AH397" s="31" t="e">
        <f t="shared" ca="1" si="701"/>
        <v>#N/A</v>
      </c>
      <c r="AI397" s="31" t="e">
        <f t="shared" ca="1" si="702"/>
        <v>#N/A</v>
      </c>
      <c r="AJ397" s="31" t="e">
        <f t="shared" ca="1" si="702"/>
        <v>#N/A</v>
      </c>
      <c r="AK397" s="31" t="e">
        <f t="shared" ca="1" si="702"/>
        <v>#N/A</v>
      </c>
      <c r="AL397" s="31" t="e">
        <f t="shared" ca="1" si="702"/>
        <v>#N/A</v>
      </c>
      <c r="AM397" s="31" t="e">
        <f t="shared" ca="1" si="702"/>
        <v>#N/A</v>
      </c>
      <c r="AN397" s="31" t="e">
        <f t="shared" ca="1" si="702"/>
        <v>#N/A</v>
      </c>
      <c r="AO397" s="31" t="e">
        <f t="shared" ca="1" si="702"/>
        <v>#N/A</v>
      </c>
      <c r="AP397" s="24" t="e">
        <f t="shared" ca="1" si="697"/>
        <v>#N/A</v>
      </c>
      <c r="AQ397" s="24" t="e">
        <f t="shared" ca="1" si="698"/>
        <v>#N/A</v>
      </c>
    </row>
    <row r="398" spans="1:43" ht="51">
      <c r="A398" s="216">
        <f>A8</f>
        <v>0</v>
      </c>
      <c r="B398" s="12" t="s">
        <v>85</v>
      </c>
      <c r="C398" s="33" t="str">
        <f t="shared" ref="C398:S398" ca="1" si="703">C8</f>
        <v>BSIMAC</v>
      </c>
      <c r="D398" s="33" t="str">
        <f t="shared" ca="1" si="703"/>
        <v>CSE</v>
      </c>
      <c r="E398" s="33" t="str">
        <f t="shared" ca="1" si="703"/>
        <v>DeST</v>
      </c>
      <c r="F398" s="33" t="str">
        <f t="shared" ca="1" si="703"/>
        <v>EnergyPlus</v>
      </c>
      <c r="G398" s="33" t="str">
        <f t="shared" ca="1" si="703"/>
        <v>ESP-r</v>
      </c>
      <c r="H398" s="33" t="str">
        <f t="shared" ca="1" si="703"/>
        <v>TRNSYS</v>
      </c>
      <c r="I398" s="33" t="str">
        <f t="shared" ca="1" si="703"/>
        <v>TestSpec-Alt</v>
      </c>
      <c r="J398" s="33">
        <f t="shared" ca="1" si="703"/>
        <v>0</v>
      </c>
      <c r="K398" s="33">
        <f t="shared" ca="1" si="703"/>
        <v>0</v>
      </c>
      <c r="L398" s="33">
        <f t="shared" ca="1" si="703"/>
        <v>0</v>
      </c>
      <c r="M398" s="33">
        <f t="shared" ca="1" si="703"/>
        <v>0</v>
      </c>
      <c r="N398" s="33">
        <f t="shared" ca="1" si="703"/>
        <v>0</v>
      </c>
      <c r="O398" s="33">
        <f t="shared" ca="1" si="703"/>
        <v>0</v>
      </c>
      <c r="P398" s="33">
        <f t="shared" ca="1" si="703"/>
        <v>0</v>
      </c>
      <c r="Q398" s="33">
        <f t="shared" ca="1" si="703"/>
        <v>0</v>
      </c>
      <c r="R398" s="33">
        <f t="shared" ca="1" si="703"/>
        <v>0</v>
      </c>
      <c r="S398" s="33" t="str">
        <f t="shared" ca="1" si="703"/>
        <v>Tested Prg</v>
      </c>
      <c r="T398" s="34"/>
      <c r="U398" s="34"/>
      <c r="V398" s="34"/>
      <c r="W398" s="8"/>
      <c r="X398" s="148" t="s">
        <v>428</v>
      </c>
      <c r="Y398" s="31">
        <f t="shared" ca="1" si="701"/>
        <v>-3.2819999999999996</v>
      </c>
      <c r="Z398" s="31">
        <f t="shared" ca="1" si="701"/>
        <v>-3.9262030000000014</v>
      </c>
      <c r="AA398" s="31">
        <f t="shared" ca="1" si="701"/>
        <v>-2.9910000000000001</v>
      </c>
      <c r="AB398" s="31">
        <f t="shared" ca="1" si="701"/>
        <v>-3.7506189563891055</v>
      </c>
      <c r="AC398" s="31">
        <f t="shared" ca="1" si="701"/>
        <v>-3.7590000000000003</v>
      </c>
      <c r="AD398" s="31">
        <f t="shared" ca="1" si="701"/>
        <v>-3.5611121114094999</v>
      </c>
      <c r="AE398" s="31" t="e">
        <f t="shared" ca="1" si="701"/>
        <v>#N/A</v>
      </c>
      <c r="AF398" s="31" t="e">
        <f t="shared" ca="1" si="701"/>
        <v>#N/A</v>
      </c>
      <c r="AG398" s="31" t="e">
        <f t="shared" ca="1" si="701"/>
        <v>#N/A</v>
      </c>
      <c r="AH398" s="31" t="e">
        <f t="shared" ca="1" si="701"/>
        <v>#N/A</v>
      </c>
      <c r="AI398" s="31" t="e">
        <f t="shared" ca="1" si="702"/>
        <v>#N/A</v>
      </c>
      <c r="AJ398" s="31" t="e">
        <f t="shared" ca="1" si="702"/>
        <v>#N/A</v>
      </c>
      <c r="AK398" s="31" t="e">
        <f t="shared" ca="1" si="702"/>
        <v>#N/A</v>
      </c>
      <c r="AL398" s="31" t="e">
        <f t="shared" ca="1" si="702"/>
        <v>#N/A</v>
      </c>
      <c r="AM398" s="31" t="e">
        <f t="shared" ca="1" si="702"/>
        <v>#N/A</v>
      </c>
      <c r="AN398" s="31" t="e">
        <f t="shared" ca="1" si="702"/>
        <v>#N/A</v>
      </c>
      <c r="AO398" s="31" t="e">
        <f t="shared" ca="1" si="702"/>
        <v>#N/A</v>
      </c>
      <c r="AP398" s="24" t="e">
        <f t="shared" ca="1" si="697"/>
        <v>#N/A</v>
      </c>
      <c r="AQ398" s="24" t="e">
        <f t="shared" ca="1" si="698"/>
        <v>#N/A</v>
      </c>
    </row>
    <row r="399" spans="1:43">
      <c r="A399" s="216">
        <v>170</v>
      </c>
      <c r="B399" s="146" t="s">
        <v>372</v>
      </c>
      <c r="C399" s="221">
        <f ca="1">IF(ISNUMBER(OFFSET(INDIRECT("'"&amp;'DATA for charts'!C$5&amp;"'!$c1"),$A399-1,0)),OFFSET(INDIRECT("'"&amp;'DATA for charts'!C$5&amp;"'!$c1"),$A399-1,0),NA())</f>
        <v>641</v>
      </c>
      <c r="D399" s="221">
        <f ca="1">IF(ISNUMBER(OFFSET(INDIRECT("'"&amp;'DATA for charts'!D$5&amp;"'!$c1"),$A399-1,0)),OFFSET(INDIRECT("'"&amp;'DATA for charts'!D$5&amp;"'!$c1"),$A399-1,0),NA())</f>
        <v>665.26093455796695</v>
      </c>
      <c r="E399" s="221">
        <f ca="1">IF(ISNUMBER(OFFSET(INDIRECT("'"&amp;'DATA for charts'!E$5&amp;"'!$c1"),$A399-1,0)),OFFSET(INDIRECT("'"&amp;'DATA for charts'!E$5&amp;"'!$c1"),$A399-1,0),NA())</f>
        <v>663.34500000000003</v>
      </c>
      <c r="F399" s="221">
        <f ca="1">IF(ISNUMBER(OFFSET(INDIRECT("'"&amp;'DATA for charts'!F$5&amp;"'!$c1"),$A399-1,0)),OFFSET(INDIRECT("'"&amp;'DATA for charts'!F$5&amp;"'!$c1"),$A399-1,0),NA())</f>
        <v>646.13191993314388</v>
      </c>
      <c r="G399" s="221">
        <f ca="1">IF(ISNUMBER(OFFSET(INDIRECT("'"&amp;'DATA for charts'!G$5&amp;"'!$c1"),$A399-1,0)),OFFSET(INDIRECT("'"&amp;'DATA for charts'!G$5&amp;"'!$c1"),$A399-1,0),NA())</f>
        <v>631.33000000000004</v>
      </c>
      <c r="H399" s="221">
        <f ca="1">IF(ISNUMBER(OFFSET(INDIRECT("'"&amp;'DATA for charts'!H$5&amp;"'!$c1"),$A399-1,0)),OFFSET(INDIRECT("'"&amp;'DATA for charts'!H$5&amp;"'!$c1"),$A399-1,0),NA())</f>
        <v>661.81</v>
      </c>
      <c r="I399" s="221" t="e">
        <f ca="1">IF(ISNUMBER(OFFSET(INDIRECT("'"&amp;'DATA for charts'!I$5&amp;"'!$c1"),$A399-1,0)),OFFSET(INDIRECT("'"&amp;'DATA for charts'!I$5&amp;"'!$c1"),$A399-1,0),NA())</f>
        <v>#N/A</v>
      </c>
      <c r="J399" s="221" t="e">
        <f ca="1">IF(ISNUMBER(OFFSET(INDIRECT("'"&amp;'DATA for charts'!J$5&amp;"'!$c1"),$A399-1,0)),OFFSET(INDIRECT("'"&amp;'DATA for charts'!J$5&amp;"'!$c1"),$A399-1,0),NA())</f>
        <v>#N/A</v>
      </c>
      <c r="K399" s="221" t="e">
        <f ca="1">IF(ISNUMBER(OFFSET(INDIRECT("'"&amp;'DATA for charts'!K$5&amp;"'!$c1"),$A399-1,0)),OFFSET(INDIRECT("'"&amp;'DATA for charts'!K$5&amp;"'!$c1"),$A399-1,0),NA())</f>
        <v>#N/A</v>
      </c>
      <c r="L399" s="221" t="e">
        <f ca="1">IF(ISNUMBER(OFFSET(INDIRECT("'"&amp;'DATA for charts'!L$5&amp;"'!$c1"),$A399-1,0)),OFFSET(INDIRECT("'"&amp;'DATA for charts'!L$5&amp;"'!$c1"),$A399-1,0),NA())</f>
        <v>#N/A</v>
      </c>
      <c r="M399" s="221" t="e">
        <f ca="1">IF(ISNUMBER(OFFSET(INDIRECT("'"&amp;'DATA for charts'!M$5&amp;"'!$c1"),$A399-1,0)),OFFSET(INDIRECT("'"&amp;'DATA for charts'!M$5&amp;"'!$c1"),$A399-1,0),NA())</f>
        <v>#N/A</v>
      </c>
      <c r="N399" s="221" t="e">
        <f ca="1">IF(ISNUMBER(OFFSET(INDIRECT("'"&amp;'DATA for charts'!N$5&amp;"'!$c1"),$A399-1,0)),OFFSET(INDIRECT("'"&amp;'DATA for charts'!N$5&amp;"'!$c1"),$A399-1,0),NA())</f>
        <v>#N/A</v>
      </c>
      <c r="O399" s="221" t="e">
        <f ca="1">IF(ISNUMBER(OFFSET(INDIRECT("'"&amp;'DATA for charts'!O$5&amp;"'!$c1"),$A399-1,0)),OFFSET(INDIRECT("'"&amp;'DATA for charts'!O$5&amp;"'!$c1"),$A399-1,0),NA())</f>
        <v>#N/A</v>
      </c>
      <c r="P399" s="221" t="e">
        <f ca="1">IF(ISNUMBER(OFFSET(INDIRECT("'"&amp;'DATA for charts'!P$5&amp;"'!$c1"),$A399-1,0)),OFFSET(INDIRECT("'"&amp;'DATA for charts'!P$5&amp;"'!$c1"),$A399-1,0),NA())</f>
        <v>#N/A</v>
      </c>
      <c r="Q399" s="221" t="e">
        <f ca="1">IF(ISNUMBER(OFFSET(INDIRECT("'"&amp;'DATA for charts'!Q$5&amp;"'!$c1"),$A399-1,0)),OFFSET(INDIRECT("'"&amp;'DATA for charts'!Q$5&amp;"'!$c1"),$A399-1,0),NA())</f>
        <v>#N/A</v>
      </c>
      <c r="R399" s="221" t="e">
        <f ca="1">IF(ISNUMBER(OFFSET(INDIRECT("'"&amp;'DATA for charts'!R$5&amp;"'!$c1"),$A399-1,0)),OFFSET(INDIRECT("'"&amp;'DATA for charts'!R$5&amp;"'!$c1"),$A399-1,0),NA())</f>
        <v>#N/A</v>
      </c>
      <c r="S399" s="221" t="e">
        <f ca="1">IF(ISNUMBER(OFFSET(INDIRECT("'"&amp;'DATA for charts'!S$5&amp;"'!$c1"),$A399-1,0)),OFFSET(INDIRECT("'"&amp;'DATA for charts'!S$5&amp;"'!$c1"),$A399-1,0),NA())</f>
        <v>#N/A</v>
      </c>
      <c r="T399" s="216" t="e">
        <f ca="1">MIN(C399:J399)</f>
        <v>#N/A</v>
      </c>
      <c r="U399" s="216" t="e">
        <f ca="1">MAX(C399:J399)</f>
        <v>#N/A</v>
      </c>
      <c r="V399" s="216" t="e">
        <f ca="1">AVERAGE(C399:J399)</f>
        <v>#N/A</v>
      </c>
      <c r="W399" s="8"/>
      <c r="X399" s="146"/>
      <c r="Y399" s="8"/>
      <c r="Z399" s="8"/>
      <c r="AA399" s="8"/>
      <c r="AB399" s="8"/>
      <c r="AC399" s="8"/>
      <c r="AD399" s="8"/>
      <c r="AE399" s="8"/>
      <c r="AF399" s="8"/>
      <c r="AG399" s="8"/>
      <c r="AH399" s="8"/>
      <c r="AI399" s="8"/>
      <c r="AJ399" s="8"/>
      <c r="AK399" s="8"/>
      <c r="AL399" s="8"/>
      <c r="AM399" s="8"/>
      <c r="AN399" s="8"/>
      <c r="AO399" s="8"/>
      <c r="AP399" s="8"/>
      <c r="AQ399" s="8"/>
    </row>
    <row r="400" spans="1:43">
      <c r="A400" s="216">
        <v>171</v>
      </c>
      <c r="B400" s="146" t="s">
        <v>371</v>
      </c>
      <c r="C400" s="221">
        <f ca="1">IF(ISNUMBER(OFFSET(INDIRECT("'"&amp;'DATA for charts'!C$5&amp;"'!$c1"),$A400-1,0)),OFFSET(INDIRECT("'"&amp;'DATA for charts'!C$5&amp;"'!$c1"),$A400-1,0),NA())</f>
        <v>438</v>
      </c>
      <c r="D400" s="221" t="e">
        <f ca="1">IF(ISNUMBER(OFFSET(INDIRECT("'"&amp;'DATA for charts'!D$5&amp;"'!$c1"),$A400-1,0)),OFFSET(INDIRECT("'"&amp;'DATA for charts'!D$5&amp;"'!$c1"),$A400-1,0),NA())</f>
        <v>#N/A</v>
      </c>
      <c r="E400" s="221">
        <f ca="1">IF(ISNUMBER(OFFSET(INDIRECT("'"&amp;'DATA for charts'!E$5&amp;"'!$c1"),$A400-1,0)),OFFSET(INDIRECT("'"&amp;'DATA for charts'!E$5&amp;"'!$c1"),$A400-1,0),NA())</f>
        <v>399.173</v>
      </c>
      <c r="F400" s="221">
        <f ca="1">IF(ISNUMBER(OFFSET(INDIRECT("'"&amp;'DATA for charts'!F$5&amp;"'!$c1"),$A400-1,0)),OFFSET(INDIRECT("'"&amp;'DATA for charts'!F$5&amp;"'!$c1"),$A400-1,0),NA())</f>
        <v>419.35447525014229</v>
      </c>
      <c r="G400" s="221">
        <f ca="1">IF(ISNUMBER(OFFSET(INDIRECT("'"&amp;'DATA for charts'!G$5&amp;"'!$c1"),$A400-1,0)),OFFSET(INDIRECT("'"&amp;'DATA for charts'!G$5&amp;"'!$c1"),$A400-1,0),NA())</f>
        <v>389.67</v>
      </c>
      <c r="H400" s="221">
        <f ca="1">IF(ISNUMBER(OFFSET(INDIRECT("'"&amp;'DATA for charts'!H$5&amp;"'!$c1"),$A400-1,0)),OFFSET(INDIRECT("'"&amp;'DATA for charts'!H$5&amp;"'!$c1"),$A400-1,0),NA())</f>
        <v>445.54899999999998</v>
      </c>
      <c r="I400" s="221" t="e">
        <f ca="1">IF(ISNUMBER(OFFSET(INDIRECT("'"&amp;'DATA for charts'!I$5&amp;"'!$c1"),$A400-1,0)),OFFSET(INDIRECT("'"&amp;'DATA for charts'!I$5&amp;"'!$c1"),$A400-1,0),NA())</f>
        <v>#N/A</v>
      </c>
      <c r="J400" s="221" t="e">
        <f ca="1">IF(ISNUMBER(OFFSET(INDIRECT("'"&amp;'DATA for charts'!J$5&amp;"'!$c1"),$A400-1,0)),OFFSET(INDIRECT("'"&amp;'DATA for charts'!J$5&amp;"'!$c1"),$A400-1,0),NA())</f>
        <v>#N/A</v>
      </c>
      <c r="K400" s="221" t="e">
        <f ca="1">IF(ISNUMBER(OFFSET(INDIRECT("'"&amp;'DATA for charts'!K$5&amp;"'!$c1"),$A400-1,0)),OFFSET(INDIRECT("'"&amp;'DATA for charts'!K$5&amp;"'!$c1"),$A400-1,0),NA())</f>
        <v>#N/A</v>
      </c>
      <c r="L400" s="221" t="e">
        <f ca="1">IF(ISNUMBER(OFFSET(INDIRECT("'"&amp;'DATA for charts'!L$5&amp;"'!$c1"),$A400-1,0)),OFFSET(INDIRECT("'"&amp;'DATA for charts'!L$5&amp;"'!$c1"),$A400-1,0),NA())</f>
        <v>#N/A</v>
      </c>
      <c r="M400" s="221" t="e">
        <f ca="1">IF(ISNUMBER(OFFSET(INDIRECT("'"&amp;'DATA for charts'!M$5&amp;"'!$c1"),$A400-1,0)),OFFSET(INDIRECT("'"&amp;'DATA for charts'!M$5&amp;"'!$c1"),$A400-1,0),NA())</f>
        <v>#N/A</v>
      </c>
      <c r="N400" s="221" t="e">
        <f ca="1">IF(ISNUMBER(OFFSET(INDIRECT("'"&amp;'DATA for charts'!N$5&amp;"'!$c1"),$A400-1,0)),OFFSET(INDIRECT("'"&amp;'DATA for charts'!N$5&amp;"'!$c1"),$A400-1,0),NA())</f>
        <v>#N/A</v>
      </c>
      <c r="O400" s="221" t="e">
        <f ca="1">IF(ISNUMBER(OFFSET(INDIRECT("'"&amp;'DATA for charts'!O$5&amp;"'!$c1"),$A400-1,0)),OFFSET(INDIRECT("'"&amp;'DATA for charts'!O$5&amp;"'!$c1"),$A400-1,0),NA())</f>
        <v>#N/A</v>
      </c>
      <c r="P400" s="221" t="e">
        <f ca="1">IF(ISNUMBER(OFFSET(INDIRECT("'"&amp;'DATA for charts'!P$5&amp;"'!$c1"),$A400-1,0)),OFFSET(INDIRECT("'"&amp;'DATA for charts'!P$5&amp;"'!$c1"),$A400-1,0),NA())</f>
        <v>#N/A</v>
      </c>
      <c r="Q400" s="221" t="e">
        <f ca="1">IF(ISNUMBER(OFFSET(INDIRECT("'"&amp;'DATA for charts'!Q$5&amp;"'!$c1"),$A400-1,0)),OFFSET(INDIRECT("'"&amp;'DATA for charts'!Q$5&amp;"'!$c1"),$A400-1,0),NA())</f>
        <v>#N/A</v>
      </c>
      <c r="R400" s="221" t="e">
        <f ca="1">IF(ISNUMBER(OFFSET(INDIRECT("'"&amp;'DATA for charts'!R$5&amp;"'!$c1"),$A400-1,0)),OFFSET(INDIRECT("'"&amp;'DATA for charts'!R$5&amp;"'!$c1"),$A400-1,0),NA())</f>
        <v>#N/A</v>
      </c>
      <c r="S400" s="221" t="e">
        <f ca="1">IF(ISNUMBER(OFFSET(INDIRECT("'"&amp;'DATA for charts'!S$5&amp;"'!$c1"),$A400-1,0)),OFFSET(INDIRECT("'"&amp;'DATA for charts'!S$5&amp;"'!$c1"),$A400-1,0),NA())</f>
        <v>#N/A</v>
      </c>
      <c r="T400" s="216" t="e">
        <f ca="1">MIN(C400:J400)</f>
        <v>#N/A</v>
      </c>
      <c r="U400" s="216" t="e">
        <f ca="1">MAX(C400:J400)</f>
        <v>#N/A</v>
      </c>
      <c r="V400" s="216" t="e">
        <f ca="1">AVERAGE(C400:J400)</f>
        <v>#N/A</v>
      </c>
      <c r="W400" s="8"/>
      <c r="X400" s="146"/>
      <c r="Y400" s="8"/>
      <c r="Z400" s="8"/>
      <c r="AA400" s="8"/>
      <c r="AB400" s="8"/>
      <c r="AC400" s="8"/>
      <c r="AD400" s="8"/>
      <c r="AE400" s="8"/>
      <c r="AF400" s="8"/>
      <c r="AG400" s="8"/>
      <c r="AH400" s="8"/>
      <c r="AI400" s="8"/>
      <c r="AJ400" s="8"/>
      <c r="AK400" s="8"/>
      <c r="AL400" s="8"/>
      <c r="AM400" s="8"/>
      <c r="AN400" s="8"/>
      <c r="AO400" s="8"/>
      <c r="AP400" s="8"/>
      <c r="AQ400" s="8"/>
    </row>
    <row r="401" spans="1:43">
      <c r="W401" s="8"/>
      <c r="X401" s="146"/>
      <c r="Y401" s="8"/>
      <c r="Z401" s="8"/>
      <c r="AA401" s="8"/>
      <c r="AB401" s="8"/>
      <c r="AC401" s="8"/>
      <c r="AD401" s="8"/>
      <c r="AE401" s="8"/>
      <c r="AF401" s="8"/>
      <c r="AG401" s="8"/>
      <c r="AH401" s="8"/>
      <c r="AI401" s="8"/>
      <c r="AJ401" s="8"/>
      <c r="AK401" s="8"/>
      <c r="AL401" s="8"/>
      <c r="AM401" s="8"/>
      <c r="AN401" s="8"/>
      <c r="AO401" s="8"/>
      <c r="AP401" s="8"/>
      <c r="AQ401" s="8"/>
    </row>
    <row r="402" spans="1:43">
      <c r="A402" s="216"/>
      <c r="B402" s="7" t="s">
        <v>168</v>
      </c>
      <c r="T402" s="34"/>
      <c r="U402" s="34"/>
      <c r="V402" s="34"/>
      <c r="W402" s="8"/>
      <c r="X402" s="146"/>
      <c r="Y402" s="8"/>
      <c r="Z402" s="8"/>
      <c r="AA402" s="8"/>
      <c r="AB402" s="8"/>
      <c r="AC402" s="8"/>
      <c r="AD402" s="8"/>
      <c r="AE402" s="8"/>
      <c r="AF402" s="8"/>
      <c r="AG402" s="8"/>
      <c r="AH402" s="8"/>
      <c r="AI402" s="8"/>
      <c r="AJ402" s="8"/>
      <c r="AK402" s="8"/>
      <c r="AL402" s="8"/>
      <c r="AM402" s="8"/>
      <c r="AN402" s="8"/>
      <c r="AO402" s="8"/>
      <c r="AP402" s="8"/>
      <c r="AQ402" s="8"/>
    </row>
    <row r="403" spans="1:43">
      <c r="A403" s="216"/>
      <c r="B403" s="7" t="s">
        <v>220</v>
      </c>
      <c r="T403" s="34"/>
      <c r="U403" s="34"/>
      <c r="V403" s="34"/>
      <c r="W403" s="8"/>
      <c r="X403" s="146"/>
      <c r="Y403" s="8"/>
      <c r="Z403" s="8"/>
      <c r="AA403" s="8"/>
      <c r="AB403" s="8"/>
      <c r="AC403" s="8"/>
      <c r="AD403" s="8"/>
      <c r="AE403" s="8"/>
      <c r="AF403" s="8"/>
      <c r="AG403" s="8"/>
      <c r="AH403" s="8"/>
      <c r="AI403" s="8"/>
      <c r="AJ403" s="8"/>
      <c r="AK403" s="8"/>
      <c r="AL403" s="8"/>
      <c r="AM403" s="8"/>
      <c r="AN403" s="8"/>
      <c r="AO403" s="8"/>
      <c r="AP403" s="8"/>
      <c r="AQ403" s="8"/>
    </row>
    <row r="404" spans="1:43">
      <c r="A404" s="216"/>
      <c r="B404" s="12" t="s">
        <v>219</v>
      </c>
      <c r="T404" s="34"/>
      <c r="U404" s="34"/>
      <c r="V404" s="34"/>
      <c r="W404" s="8"/>
      <c r="X404" s="146"/>
      <c r="Y404" s="8"/>
      <c r="Z404" s="8"/>
      <c r="AA404" s="8"/>
      <c r="AB404" s="8"/>
      <c r="AC404" s="8"/>
      <c r="AD404" s="8"/>
      <c r="AE404" s="8"/>
      <c r="AF404" s="8"/>
      <c r="AG404" s="8"/>
      <c r="AH404" s="8"/>
      <c r="AI404" s="8"/>
      <c r="AJ404" s="8"/>
      <c r="AK404" s="8"/>
      <c r="AL404" s="8"/>
      <c r="AM404" s="8"/>
      <c r="AN404" s="8"/>
      <c r="AO404" s="8"/>
      <c r="AP404" s="8"/>
      <c r="AQ404" s="8"/>
    </row>
    <row r="405" spans="1:43">
      <c r="A405" s="216"/>
      <c r="B405" s="12" t="s">
        <v>65</v>
      </c>
      <c r="T405" s="34"/>
      <c r="U405" s="34"/>
      <c r="V405" s="34"/>
      <c r="W405" s="8"/>
      <c r="X405" s="146"/>
      <c r="Y405" s="8"/>
      <c r="Z405" s="8"/>
      <c r="AA405" s="8"/>
      <c r="AB405" s="8"/>
      <c r="AC405" s="8"/>
      <c r="AD405" s="8"/>
      <c r="AE405" s="8"/>
      <c r="AF405" s="8"/>
      <c r="AG405" s="8"/>
      <c r="AH405" s="8"/>
      <c r="AI405" s="8"/>
      <c r="AJ405" s="8"/>
      <c r="AK405" s="8"/>
      <c r="AL405" s="8"/>
      <c r="AM405" s="8"/>
      <c r="AN405" s="8"/>
      <c r="AO405" s="8"/>
      <c r="AP405" s="8"/>
      <c r="AQ405" s="8"/>
    </row>
    <row r="406" spans="1:43">
      <c r="A406" s="216"/>
      <c r="B406" s="12" t="s">
        <v>66</v>
      </c>
      <c r="T406" s="34"/>
      <c r="U406" s="34"/>
      <c r="V406" s="34"/>
      <c r="W406" s="8"/>
      <c r="X406" s="146"/>
      <c r="Y406" s="8"/>
      <c r="Z406" s="8"/>
      <c r="AA406" s="8"/>
      <c r="AB406" s="8"/>
      <c r="AC406" s="8"/>
      <c r="AD406" s="8"/>
      <c r="AE406" s="8"/>
      <c r="AF406" s="8"/>
      <c r="AG406" s="8"/>
      <c r="AH406" s="8"/>
      <c r="AI406" s="8"/>
      <c r="AJ406" s="8"/>
      <c r="AK406" s="8"/>
      <c r="AL406" s="8"/>
      <c r="AM406" s="8"/>
      <c r="AN406" s="8"/>
      <c r="AO406" s="8"/>
    </row>
    <row r="407" spans="1:43">
      <c r="A407" s="225"/>
      <c r="B407" s="12" t="s">
        <v>63</v>
      </c>
      <c r="C407" s="12" t="s">
        <v>87</v>
      </c>
      <c r="D407" s="12" t="s">
        <v>87</v>
      </c>
      <c r="E407" s="12" t="s">
        <v>87</v>
      </c>
      <c r="F407" s="12" t="s">
        <v>87</v>
      </c>
      <c r="G407" s="12" t="s">
        <v>87</v>
      </c>
      <c r="H407" s="12" t="s">
        <v>87</v>
      </c>
      <c r="I407" s="12" t="s">
        <v>87</v>
      </c>
      <c r="J407" s="12" t="s">
        <v>87</v>
      </c>
      <c r="K407" s="12"/>
      <c r="L407" s="12"/>
      <c r="M407" s="12"/>
      <c r="N407" s="12"/>
      <c r="O407" s="12"/>
      <c r="P407" s="12"/>
      <c r="Q407" s="12"/>
      <c r="R407" s="12"/>
      <c r="S407" s="12" t="s">
        <v>87</v>
      </c>
      <c r="T407" s="14" t="s">
        <v>22</v>
      </c>
      <c r="U407" s="14" t="s">
        <v>23</v>
      </c>
      <c r="V407" s="34"/>
      <c r="W407" s="8"/>
      <c r="X407" s="146"/>
      <c r="Y407" s="8"/>
      <c r="Z407" s="8"/>
      <c r="AA407" s="8"/>
      <c r="AB407" s="8"/>
      <c r="AC407" s="8"/>
      <c r="AD407" s="8"/>
      <c r="AE407" s="8"/>
      <c r="AF407" s="8"/>
      <c r="AG407" s="8"/>
      <c r="AH407" s="8"/>
      <c r="AI407" s="8"/>
      <c r="AJ407" s="8"/>
      <c r="AK407" s="8"/>
      <c r="AL407" s="8"/>
      <c r="AM407" s="8"/>
      <c r="AN407" s="8"/>
    </row>
    <row r="408" spans="1:43">
      <c r="A408" s="216">
        <f>A8</f>
        <v>0</v>
      </c>
      <c r="B408" s="12" t="s">
        <v>85</v>
      </c>
      <c r="C408" s="33" t="str">
        <f t="shared" ref="C408:S408" ca="1" si="704">C8</f>
        <v>BSIMAC</v>
      </c>
      <c r="D408" s="33" t="str">
        <f t="shared" ca="1" si="704"/>
        <v>CSE</v>
      </c>
      <c r="E408" s="33" t="str">
        <f t="shared" ca="1" si="704"/>
        <v>DeST</v>
      </c>
      <c r="F408" s="33" t="str">
        <f t="shared" ca="1" si="704"/>
        <v>EnergyPlus</v>
      </c>
      <c r="G408" s="33" t="str">
        <f t="shared" ca="1" si="704"/>
        <v>ESP-r</v>
      </c>
      <c r="H408" s="33" t="str">
        <f t="shared" ca="1" si="704"/>
        <v>TRNSYS</v>
      </c>
      <c r="I408" s="33" t="str">
        <f t="shared" ca="1" si="704"/>
        <v>TestSpec-Alt</v>
      </c>
      <c r="J408" s="33">
        <f t="shared" ca="1" si="704"/>
        <v>0</v>
      </c>
      <c r="K408" s="33">
        <f t="shared" ca="1" si="704"/>
        <v>0</v>
      </c>
      <c r="L408" s="33">
        <f t="shared" ca="1" si="704"/>
        <v>0</v>
      </c>
      <c r="M408" s="33">
        <f t="shared" ca="1" si="704"/>
        <v>0</v>
      </c>
      <c r="N408" s="33">
        <f t="shared" ca="1" si="704"/>
        <v>0</v>
      </c>
      <c r="O408" s="33">
        <f t="shared" ca="1" si="704"/>
        <v>0</v>
      </c>
      <c r="P408" s="33">
        <f t="shared" ca="1" si="704"/>
        <v>0</v>
      </c>
      <c r="Q408" s="33">
        <f t="shared" ca="1" si="704"/>
        <v>0</v>
      </c>
      <c r="R408" s="33">
        <f t="shared" ca="1" si="704"/>
        <v>0</v>
      </c>
      <c r="S408" s="33" t="str">
        <f t="shared" ca="1" si="704"/>
        <v>Tested Prg</v>
      </c>
      <c r="T408" s="34"/>
      <c r="U408" s="34"/>
      <c r="V408" s="34"/>
      <c r="W408" s="8"/>
      <c r="X408" s="146"/>
      <c r="Y408" s="8"/>
      <c r="Z408" s="8"/>
      <c r="AA408" s="8"/>
      <c r="AB408" s="8"/>
      <c r="AC408" s="8"/>
      <c r="AD408" s="8"/>
      <c r="AE408" s="8"/>
      <c r="AF408" s="8"/>
      <c r="AG408" s="8"/>
      <c r="AH408" s="8"/>
      <c r="AI408" s="8"/>
    </row>
    <row r="409" spans="1:43">
      <c r="A409" s="222" t="s">
        <v>631</v>
      </c>
      <c r="B409" s="146" t="s">
        <v>368</v>
      </c>
      <c r="C409" s="36">
        <f ca="1">IF(AND(ISNUMBER(C383),ISNUMBER(C370)),C383/C370,NA())</f>
        <v>0.59120403749098771</v>
      </c>
      <c r="D409" s="36">
        <f ca="1">IF(AND(ISNUMBER(D383),ISNUMBER(D370)),D383/D370,NA())</f>
        <v>0.62685794158623409</v>
      </c>
      <c r="E409" s="36">
        <f ca="1">IF(AND(ISNUMBER(E383),ISNUMBER(E370)),E383/E370,NA())</f>
        <v>0.62377992132298876</v>
      </c>
      <c r="F409" s="36">
        <f ca="1">IF(AND(ISNUMBER(F383),ISNUMBER(F370)),F383/F370,NA())</f>
        <v>0.58666991283891534</v>
      </c>
      <c r="G409" s="36">
        <f ca="1">IF(AND(ISNUMBER(G383),ISNUMBER(G$370)),G383/G$370,NA())</f>
        <v>0.59708018487271663</v>
      </c>
      <c r="H409" s="36">
        <f t="shared" ref="H409:S409" ca="1" si="705">IF(AND(ISNUMBER(H383),ISNUMBER(H370)),H383/H370,NA())</f>
        <v>0.59425745721448031</v>
      </c>
      <c r="I409" s="36" t="e">
        <f t="shared" ca="1" si="705"/>
        <v>#N/A</v>
      </c>
      <c r="J409" s="36" t="e">
        <f t="shared" ca="1" si="705"/>
        <v>#N/A</v>
      </c>
      <c r="K409" s="36" t="e">
        <f t="shared" ca="1" si="705"/>
        <v>#N/A</v>
      </c>
      <c r="L409" s="36" t="e">
        <f t="shared" ca="1" si="705"/>
        <v>#N/A</v>
      </c>
      <c r="M409" s="36" t="e">
        <f t="shared" ca="1" si="705"/>
        <v>#N/A</v>
      </c>
      <c r="N409" s="36" t="e">
        <f t="shared" ca="1" si="705"/>
        <v>#N/A</v>
      </c>
      <c r="O409" s="36" t="e">
        <f t="shared" ca="1" si="705"/>
        <v>#N/A</v>
      </c>
      <c r="P409" s="36" t="e">
        <f t="shared" ca="1" si="705"/>
        <v>#N/A</v>
      </c>
      <c r="Q409" s="36" t="e">
        <f t="shared" ca="1" si="705"/>
        <v>#N/A</v>
      </c>
      <c r="R409" s="36" t="e">
        <f t="shared" ca="1" si="705"/>
        <v>#N/A</v>
      </c>
      <c r="S409" s="17" t="e">
        <f t="shared" ca="1" si="705"/>
        <v>#N/A</v>
      </c>
      <c r="T409" s="33" t="e">
        <f ca="1">MIN(C409:J409)</f>
        <v>#N/A</v>
      </c>
      <c r="U409" s="33" t="e">
        <f ca="1">MAX(C409:J409)</f>
        <v>#N/A</v>
      </c>
      <c r="V409" s="33" t="e">
        <f ca="1">AVERAGE(C409:J409)</f>
        <v>#N/A</v>
      </c>
      <c r="W409" s="8"/>
      <c r="X409" s="146"/>
      <c r="Y409" s="8"/>
      <c r="Z409" s="8"/>
      <c r="AA409" s="8"/>
      <c r="AB409" s="8"/>
      <c r="AC409" s="8"/>
      <c r="AD409" s="8"/>
      <c r="AE409" s="8"/>
      <c r="AF409" s="8"/>
      <c r="AG409" s="8"/>
      <c r="AH409" s="8"/>
      <c r="AI409" s="8"/>
    </row>
    <row r="410" spans="1:43">
      <c r="A410" s="222" t="s">
        <v>631</v>
      </c>
      <c r="B410" s="146" t="s">
        <v>370</v>
      </c>
      <c r="C410" s="36">
        <f t="shared" ref="C410:S410" ca="1" si="706">IF(AND(ISNUMBER(C384),ISNUMBER(C371)),C384/C371,NA())</f>
        <v>0.59979939819458372</v>
      </c>
      <c r="D410" s="36" t="e">
        <f t="shared" ca="1" si="706"/>
        <v>#N/A</v>
      </c>
      <c r="E410" s="36">
        <f t="shared" ca="1" si="706"/>
        <v>0.62866309971492362</v>
      </c>
      <c r="F410" s="36">
        <f t="shared" ca="1" si="706"/>
        <v>0.60069548912413373</v>
      </c>
      <c r="G410" s="36">
        <f t="shared" ca="1" si="706"/>
        <v>0.61578476456022813</v>
      </c>
      <c r="H410" s="36">
        <f t="shared" ca="1" si="706"/>
        <v>0.64013779755827005</v>
      </c>
      <c r="I410" s="36" t="e">
        <f t="shared" ca="1" si="706"/>
        <v>#N/A</v>
      </c>
      <c r="J410" s="36" t="e">
        <f t="shared" ca="1" si="706"/>
        <v>#N/A</v>
      </c>
      <c r="K410" s="36" t="e">
        <f t="shared" ca="1" si="706"/>
        <v>#N/A</v>
      </c>
      <c r="L410" s="36" t="e">
        <f t="shared" ca="1" si="706"/>
        <v>#N/A</v>
      </c>
      <c r="M410" s="36" t="e">
        <f t="shared" ca="1" si="706"/>
        <v>#N/A</v>
      </c>
      <c r="N410" s="36" t="e">
        <f t="shared" ca="1" si="706"/>
        <v>#N/A</v>
      </c>
      <c r="O410" s="36" t="e">
        <f t="shared" ca="1" si="706"/>
        <v>#N/A</v>
      </c>
      <c r="P410" s="36" t="e">
        <f t="shared" ca="1" si="706"/>
        <v>#N/A</v>
      </c>
      <c r="Q410" s="36" t="e">
        <f t="shared" ca="1" si="706"/>
        <v>#N/A</v>
      </c>
      <c r="R410" s="36" t="e">
        <f t="shared" ca="1" si="706"/>
        <v>#N/A</v>
      </c>
      <c r="S410" s="17" t="e">
        <f t="shared" ca="1" si="706"/>
        <v>#N/A</v>
      </c>
      <c r="T410" s="33" t="e">
        <f ca="1">MIN(C410:J410)</f>
        <v>#N/A</v>
      </c>
      <c r="U410" s="33" t="e">
        <f ca="1">MAX(C410:J410)</f>
        <v>#N/A</v>
      </c>
      <c r="V410" s="33" t="e">
        <f ca="1">AVERAGE(C410:J410)</f>
        <v>#N/A</v>
      </c>
      <c r="W410" s="8"/>
      <c r="X410" s="146"/>
      <c r="Y410" s="8"/>
      <c r="Z410" s="8"/>
      <c r="AA410" s="8"/>
      <c r="AB410" s="8"/>
      <c r="AC410" s="8"/>
      <c r="AD410" s="8"/>
      <c r="AE410" s="8"/>
      <c r="AF410" s="8"/>
      <c r="AG410" s="8"/>
      <c r="AH410" s="8"/>
      <c r="AI410" s="8"/>
    </row>
    <row r="411" spans="1:43">
      <c r="A411" s="222" t="s">
        <v>631</v>
      </c>
      <c r="B411" s="146" t="s">
        <v>816</v>
      </c>
      <c r="C411" s="36">
        <f t="shared" ref="C411:V411" ca="1" si="707">IF(AND(ISNUMBER(C385),ISNUMBER(C$370)),C385/C$370,NA())</f>
        <v>0.32227829848594086</v>
      </c>
      <c r="D411" s="36">
        <f t="shared" ca="1" si="707"/>
        <v>0.38067235502099644</v>
      </c>
      <c r="E411" s="36">
        <f t="shared" ca="1" si="707"/>
        <v>0.39242503252380884</v>
      </c>
      <c r="F411" s="36">
        <f t="shared" ca="1" si="707"/>
        <v>0.31813261704720436</v>
      </c>
      <c r="G411" s="36">
        <f t="shared" ca="1" si="707"/>
        <v>0.32477441126843226</v>
      </c>
      <c r="H411" s="36">
        <f t="shared" ca="1" si="707"/>
        <v>0.32400179160977582</v>
      </c>
      <c r="I411" s="36" t="e">
        <f t="shared" ca="1" si="707"/>
        <v>#N/A</v>
      </c>
      <c r="J411" s="36" t="e">
        <f t="shared" ca="1" si="707"/>
        <v>#N/A</v>
      </c>
      <c r="K411" s="36" t="e">
        <f t="shared" ca="1" si="707"/>
        <v>#N/A</v>
      </c>
      <c r="L411" s="36" t="e">
        <f t="shared" ca="1" si="707"/>
        <v>#N/A</v>
      </c>
      <c r="M411" s="36" t="e">
        <f t="shared" ca="1" si="707"/>
        <v>#N/A</v>
      </c>
      <c r="N411" s="36" t="e">
        <f t="shared" ca="1" si="707"/>
        <v>#N/A</v>
      </c>
      <c r="O411" s="36" t="e">
        <f t="shared" ca="1" si="707"/>
        <v>#N/A</v>
      </c>
      <c r="P411" s="36" t="e">
        <f t="shared" ca="1" si="707"/>
        <v>#N/A</v>
      </c>
      <c r="Q411" s="36" t="e">
        <f t="shared" ca="1" si="707"/>
        <v>#N/A</v>
      </c>
      <c r="R411" s="36" t="e">
        <f t="shared" ca="1" si="707"/>
        <v>#N/A</v>
      </c>
      <c r="S411" s="36" t="e">
        <f t="shared" ca="1" si="707"/>
        <v>#N/A</v>
      </c>
      <c r="T411" s="36" t="e">
        <f t="shared" ca="1" si="707"/>
        <v>#N/A</v>
      </c>
      <c r="U411" s="36" t="e">
        <f t="shared" ca="1" si="707"/>
        <v>#N/A</v>
      </c>
      <c r="V411" s="36" t="e">
        <f t="shared" ca="1" si="707"/>
        <v>#N/A</v>
      </c>
      <c r="W411" s="8"/>
    </row>
    <row r="412" spans="1:43">
      <c r="A412" s="222" t="s">
        <v>631</v>
      </c>
      <c r="B412" s="146" t="s">
        <v>817</v>
      </c>
      <c r="C412" s="36">
        <f t="shared" ref="C412:V412" ca="1" si="708">IF(AND(ISNUMBER(C386),ISNUMBER(C$370)),C386/C$370,NA())</f>
        <v>0.74765681326604183</v>
      </c>
      <c r="D412" s="36">
        <f t="shared" ca="1" si="708"/>
        <v>0.75009955887708146</v>
      </c>
      <c r="E412" s="36">
        <f t="shared" ca="1" si="708"/>
        <v>0.7704349860877906</v>
      </c>
      <c r="F412" s="36">
        <f t="shared" ca="1" si="708"/>
        <v>0.74733024840794582</v>
      </c>
      <c r="G412" s="36">
        <f t="shared" ca="1" si="708"/>
        <v>0.75442007189494531</v>
      </c>
      <c r="H412" s="36">
        <f t="shared" ca="1" si="708"/>
        <v>0.7507639626362671</v>
      </c>
      <c r="I412" s="36" t="e">
        <f t="shared" ca="1" si="708"/>
        <v>#N/A</v>
      </c>
      <c r="J412" s="36" t="e">
        <f t="shared" ca="1" si="708"/>
        <v>#N/A</v>
      </c>
      <c r="K412" s="36" t="e">
        <f t="shared" ca="1" si="708"/>
        <v>#N/A</v>
      </c>
      <c r="L412" s="36" t="e">
        <f t="shared" ca="1" si="708"/>
        <v>#N/A</v>
      </c>
      <c r="M412" s="36" t="e">
        <f t="shared" ca="1" si="708"/>
        <v>#N/A</v>
      </c>
      <c r="N412" s="36" t="e">
        <f t="shared" ca="1" si="708"/>
        <v>#N/A</v>
      </c>
      <c r="O412" s="36" t="e">
        <f t="shared" ca="1" si="708"/>
        <v>#N/A</v>
      </c>
      <c r="P412" s="36" t="e">
        <f t="shared" ca="1" si="708"/>
        <v>#N/A</v>
      </c>
      <c r="Q412" s="36" t="e">
        <f t="shared" ca="1" si="708"/>
        <v>#N/A</v>
      </c>
      <c r="R412" s="36" t="e">
        <f t="shared" ca="1" si="708"/>
        <v>#N/A</v>
      </c>
      <c r="S412" s="36" t="e">
        <f t="shared" ca="1" si="708"/>
        <v>#N/A</v>
      </c>
      <c r="T412" s="36" t="e">
        <f t="shared" ca="1" si="708"/>
        <v>#N/A</v>
      </c>
      <c r="U412" s="36" t="e">
        <f t="shared" ca="1" si="708"/>
        <v>#N/A</v>
      </c>
      <c r="V412" s="36" t="e">
        <f t="shared" ca="1" si="708"/>
        <v>#N/A</v>
      </c>
      <c r="W412" s="8"/>
    </row>
    <row r="413" spans="1:43">
      <c r="A413" s="2"/>
      <c r="B413" s="2"/>
      <c r="C413" s="2"/>
      <c r="D413" s="2"/>
      <c r="E413" s="2"/>
      <c r="F413" s="2"/>
      <c r="G413" s="2"/>
      <c r="H413" s="2"/>
      <c r="I413" s="2"/>
      <c r="J413" s="2"/>
      <c r="K413" s="2"/>
      <c r="L413" s="2"/>
      <c r="M413" s="2"/>
      <c r="N413" s="2"/>
      <c r="O413" s="2"/>
      <c r="P413" s="2"/>
      <c r="Q413" s="2"/>
      <c r="R413" s="2"/>
      <c r="S413" s="2"/>
      <c r="W413" s="8"/>
    </row>
    <row r="414" spans="1:43">
      <c r="A414" s="2"/>
      <c r="B414" s="2"/>
      <c r="C414" s="2"/>
      <c r="D414" s="2"/>
      <c r="E414" s="2"/>
      <c r="F414" s="2"/>
      <c r="G414" s="2"/>
      <c r="H414" s="2"/>
      <c r="I414" s="2"/>
      <c r="J414" s="2"/>
      <c r="K414" s="2"/>
      <c r="L414" s="2"/>
      <c r="M414" s="2"/>
      <c r="N414" s="2"/>
      <c r="O414" s="2"/>
      <c r="P414" s="2"/>
      <c r="Q414" s="2"/>
      <c r="R414" s="2"/>
      <c r="S414" s="2"/>
      <c r="W414" s="8"/>
    </row>
    <row r="415" spans="1:43">
      <c r="A415" s="216"/>
      <c r="T415" s="34"/>
      <c r="U415" s="34"/>
      <c r="V415" s="34"/>
      <c r="W415" s="8"/>
    </row>
    <row r="416" spans="1:43">
      <c r="A416" s="216"/>
      <c r="B416" s="7" t="s">
        <v>168</v>
      </c>
      <c r="T416" s="34"/>
      <c r="U416" s="34"/>
      <c r="V416" s="34"/>
      <c r="W416" s="8"/>
    </row>
    <row r="417" spans="1:54">
      <c r="A417" s="216"/>
      <c r="B417" s="7" t="s">
        <v>221</v>
      </c>
      <c r="T417" s="34"/>
      <c r="U417" s="34"/>
      <c r="V417" s="34"/>
      <c r="W417" s="8"/>
    </row>
    <row r="418" spans="1:54">
      <c r="A418" s="216"/>
      <c r="B418" s="7" t="s">
        <v>219</v>
      </c>
      <c r="T418" s="34"/>
      <c r="U418" s="34"/>
      <c r="V418" s="34"/>
      <c r="W418" s="8"/>
    </row>
    <row r="419" spans="1:54">
      <c r="A419" s="216"/>
      <c r="B419" s="12" t="s">
        <v>65</v>
      </c>
      <c r="T419" s="34"/>
      <c r="U419" s="34"/>
      <c r="V419" s="34"/>
      <c r="W419" s="8"/>
    </row>
    <row r="420" spans="1:54">
      <c r="A420" s="216"/>
      <c r="B420" s="12" t="s">
        <v>66</v>
      </c>
      <c r="T420" s="34"/>
      <c r="U420" s="34"/>
      <c r="V420" s="34"/>
      <c r="W420" s="8"/>
    </row>
    <row r="421" spans="1:54">
      <c r="A421" s="225"/>
      <c r="B421" s="12" t="s">
        <v>63</v>
      </c>
      <c r="C421" s="12" t="s">
        <v>87</v>
      </c>
      <c r="D421" s="12" t="s">
        <v>87</v>
      </c>
      <c r="E421" s="12" t="s">
        <v>87</v>
      </c>
      <c r="F421" s="12" t="s">
        <v>87</v>
      </c>
      <c r="G421" s="12" t="s">
        <v>87</v>
      </c>
      <c r="H421" s="12" t="s">
        <v>87</v>
      </c>
      <c r="I421" s="12" t="s">
        <v>87</v>
      </c>
      <c r="J421" s="12" t="s">
        <v>87</v>
      </c>
      <c r="K421" s="12" t="s">
        <v>87</v>
      </c>
      <c r="L421" s="12" t="s">
        <v>87</v>
      </c>
      <c r="M421" s="12" t="s">
        <v>87</v>
      </c>
      <c r="N421" s="12" t="s">
        <v>87</v>
      </c>
      <c r="O421" s="12" t="s">
        <v>87</v>
      </c>
      <c r="P421" s="12" t="s">
        <v>87</v>
      </c>
      <c r="Q421" s="12" t="s">
        <v>87</v>
      </c>
      <c r="R421" s="12" t="s">
        <v>87</v>
      </c>
      <c r="S421" s="12" t="s">
        <v>87</v>
      </c>
      <c r="T421" s="14" t="s">
        <v>22</v>
      </c>
      <c r="U421" s="14" t="s">
        <v>23</v>
      </c>
      <c r="V421" s="34"/>
      <c r="W421" s="8"/>
    </row>
    <row r="422" spans="1:54">
      <c r="A422" s="216">
        <f>A8</f>
        <v>0</v>
      </c>
      <c r="B422" s="146" t="s">
        <v>373</v>
      </c>
      <c r="C422" s="33" t="str">
        <f t="shared" ref="C422:S422" ca="1" si="709">C8</f>
        <v>BSIMAC</v>
      </c>
      <c r="D422" s="33" t="str">
        <f t="shared" ca="1" si="709"/>
        <v>CSE</v>
      </c>
      <c r="E422" s="33" t="str">
        <f t="shared" ca="1" si="709"/>
        <v>DeST</v>
      </c>
      <c r="F422" s="33" t="str">
        <f t="shared" ca="1" si="709"/>
        <v>EnergyPlus</v>
      </c>
      <c r="G422" s="33" t="str">
        <f t="shared" ca="1" si="709"/>
        <v>ESP-r</v>
      </c>
      <c r="H422" s="33" t="str">
        <f t="shared" ca="1" si="709"/>
        <v>TRNSYS</v>
      </c>
      <c r="I422" s="33" t="str">
        <f t="shared" ca="1" si="709"/>
        <v>TestSpec-Alt</v>
      </c>
      <c r="J422" s="33">
        <f t="shared" ca="1" si="709"/>
        <v>0</v>
      </c>
      <c r="K422" s="33">
        <f t="shared" ca="1" si="709"/>
        <v>0</v>
      </c>
      <c r="L422" s="33">
        <f t="shared" ca="1" si="709"/>
        <v>0</v>
      </c>
      <c r="M422" s="33">
        <f t="shared" ca="1" si="709"/>
        <v>0</v>
      </c>
      <c r="N422" s="33">
        <f t="shared" ca="1" si="709"/>
        <v>0</v>
      </c>
      <c r="O422" s="33">
        <f t="shared" ca="1" si="709"/>
        <v>0</v>
      </c>
      <c r="P422" s="33">
        <f t="shared" ca="1" si="709"/>
        <v>0</v>
      </c>
      <c r="Q422" s="33">
        <f t="shared" ca="1" si="709"/>
        <v>0</v>
      </c>
      <c r="R422" s="33">
        <f t="shared" ca="1" si="709"/>
        <v>0</v>
      </c>
      <c r="S422" s="33" t="str">
        <f t="shared" ca="1" si="709"/>
        <v>Tested Prg</v>
      </c>
      <c r="T422" s="34"/>
      <c r="U422" s="34"/>
      <c r="V422" s="34"/>
      <c r="W422" s="8"/>
    </row>
    <row r="423" spans="1:54">
      <c r="A423" s="222" t="s">
        <v>631</v>
      </c>
      <c r="B423" s="146" t="s">
        <v>925</v>
      </c>
      <c r="C423" s="36">
        <f t="shared" ref="C423:R423" ca="1" si="710">IF(AND(ISNUMBER(C399),ISNUMBER(C383)),1-(C399/C383),NA())</f>
        <v>0.21829268292682924</v>
      </c>
      <c r="D423" s="36">
        <f t="shared" ca="1" si="710"/>
        <v>0.19413043217564707</v>
      </c>
      <c r="E423" s="36">
        <f t="shared" ca="1" si="710"/>
        <v>0.17601602889772761</v>
      </c>
      <c r="F423" s="36">
        <f t="shared" ca="1" si="710"/>
        <v>0.19637383435880473</v>
      </c>
      <c r="G423" s="36">
        <f t="shared" ca="1" si="710"/>
        <v>0.22429596500712634</v>
      </c>
      <c r="H423" s="36">
        <f t="shared" ca="1" si="710"/>
        <v>0.19545483832144617</v>
      </c>
      <c r="I423" s="36" t="e">
        <f t="shared" ca="1" si="710"/>
        <v>#N/A</v>
      </c>
      <c r="J423" s="36" t="e">
        <f t="shared" ca="1" si="710"/>
        <v>#N/A</v>
      </c>
      <c r="K423" s="36" t="e">
        <f t="shared" ca="1" si="710"/>
        <v>#N/A</v>
      </c>
      <c r="L423" s="36" t="e">
        <f t="shared" ca="1" si="710"/>
        <v>#N/A</v>
      </c>
      <c r="M423" s="36" t="e">
        <f t="shared" ca="1" si="710"/>
        <v>#N/A</v>
      </c>
      <c r="N423" s="36" t="e">
        <f t="shared" ca="1" si="710"/>
        <v>#N/A</v>
      </c>
      <c r="O423" s="36" t="e">
        <f t="shared" ca="1" si="710"/>
        <v>#N/A</v>
      </c>
      <c r="P423" s="36" t="e">
        <f t="shared" ca="1" si="710"/>
        <v>#N/A</v>
      </c>
      <c r="Q423" s="36" t="e">
        <f t="shared" ca="1" si="710"/>
        <v>#N/A</v>
      </c>
      <c r="R423" s="36" t="e">
        <f t="shared" ca="1" si="710"/>
        <v>#N/A</v>
      </c>
      <c r="S423" s="17" t="e">
        <f ca="1">IF(AND(ISNUMBER(S399),ISNUMBER(S383)),(1-(S399/S383)),NA())</f>
        <v>#N/A</v>
      </c>
      <c r="T423" s="34"/>
      <c r="U423" s="34"/>
      <c r="V423" s="34"/>
      <c r="W423" s="8"/>
    </row>
    <row r="424" spans="1:54">
      <c r="A424" s="222" t="s">
        <v>631</v>
      </c>
      <c r="B424" s="146" t="s">
        <v>926</v>
      </c>
      <c r="C424" s="36">
        <f t="shared" ref="C424:R424" ca="1" si="711">IF(AND(ISNUMBER(C400),ISNUMBER(C384)),1-(C400/C384),NA())</f>
        <v>0.26755852842809369</v>
      </c>
      <c r="D424" s="36" t="e">
        <f t="shared" ca="1" si="711"/>
        <v>#N/A</v>
      </c>
      <c r="E424" s="36">
        <f t="shared" ca="1" si="711"/>
        <v>0.29895116562520851</v>
      </c>
      <c r="F424" s="36">
        <f t="shared" ca="1" si="711"/>
        <v>0.27826861754495247</v>
      </c>
      <c r="G424" s="36">
        <f t="shared" ca="1" si="711"/>
        <v>0.34164019733729811</v>
      </c>
      <c r="H424" s="36">
        <f t="shared" ca="1" si="711"/>
        <v>0.2857468054511324</v>
      </c>
      <c r="I424" s="36" t="e">
        <f t="shared" ca="1" si="711"/>
        <v>#N/A</v>
      </c>
      <c r="J424" s="36" t="e">
        <f t="shared" ca="1" si="711"/>
        <v>#N/A</v>
      </c>
      <c r="K424" s="36" t="e">
        <f t="shared" ca="1" si="711"/>
        <v>#N/A</v>
      </c>
      <c r="L424" s="36" t="e">
        <f t="shared" ca="1" si="711"/>
        <v>#N/A</v>
      </c>
      <c r="M424" s="36" t="e">
        <f t="shared" ca="1" si="711"/>
        <v>#N/A</v>
      </c>
      <c r="N424" s="36" t="e">
        <f t="shared" ca="1" si="711"/>
        <v>#N/A</v>
      </c>
      <c r="O424" s="36" t="e">
        <f t="shared" ca="1" si="711"/>
        <v>#N/A</v>
      </c>
      <c r="P424" s="36" t="e">
        <f t="shared" ca="1" si="711"/>
        <v>#N/A</v>
      </c>
      <c r="Q424" s="36" t="e">
        <f t="shared" ca="1" si="711"/>
        <v>#N/A</v>
      </c>
      <c r="R424" s="36" t="e">
        <f t="shared" ca="1" si="711"/>
        <v>#N/A</v>
      </c>
      <c r="S424" s="17" t="e">
        <f ca="1">IF(AND(ISNUMBER(S400),ISNUMBER(S384)),(1-(S400/S384)),NA())</f>
        <v>#N/A</v>
      </c>
      <c r="T424" s="34"/>
      <c r="U424" s="34"/>
      <c r="V424" s="34"/>
      <c r="W424" s="8"/>
    </row>
    <row r="425" spans="1:54">
      <c r="T425" s="34"/>
      <c r="U425" s="34"/>
      <c r="V425" s="34"/>
      <c r="W425" s="8"/>
    </row>
    <row r="426" spans="1:54">
      <c r="A426" s="216"/>
      <c r="T426" s="34"/>
      <c r="U426" s="34"/>
      <c r="V426" s="34"/>
      <c r="W426" s="8"/>
      <c r="X426" s="143"/>
      <c r="Y426" s="31"/>
      <c r="Z426" s="486"/>
      <c r="AA426" s="8"/>
      <c r="AB426" s="8"/>
      <c r="AC426" s="31"/>
      <c r="AD426" s="487"/>
      <c r="AE426" s="8"/>
      <c r="AF426" s="31"/>
      <c r="AG426" s="487"/>
      <c r="AH426" s="8"/>
      <c r="AI426" s="31"/>
      <c r="AJ426" s="488"/>
      <c r="AL426" s="481"/>
      <c r="AM426" s="489"/>
      <c r="AO426" s="481"/>
      <c r="AP426" s="488"/>
      <c r="AR426" s="481"/>
      <c r="AS426" s="490"/>
      <c r="AU426" s="481"/>
      <c r="AV426" s="491"/>
      <c r="BA426" s="481"/>
      <c r="BB426" s="481"/>
    </row>
    <row r="427" spans="1:54">
      <c r="A427" s="216"/>
      <c r="T427" s="34"/>
      <c r="U427" s="34"/>
      <c r="V427" s="34"/>
      <c r="W427" s="8"/>
      <c r="X427" s="143"/>
      <c r="Y427" s="31"/>
      <c r="Z427" s="486"/>
      <c r="AA427" s="8"/>
      <c r="AB427" s="8"/>
      <c r="AC427" s="31"/>
      <c r="AD427" s="487"/>
      <c r="AE427" s="8"/>
      <c r="AF427" s="31"/>
      <c r="AG427" s="487"/>
      <c r="AH427" s="8"/>
      <c r="AI427" s="31"/>
      <c r="AJ427" s="488"/>
      <c r="AL427" s="481"/>
      <c r="AM427" s="489"/>
      <c r="AO427" s="481"/>
      <c r="AP427" s="488"/>
      <c r="AR427" s="481"/>
      <c r="AS427" s="490"/>
      <c r="AU427" s="481"/>
      <c r="AV427" s="491"/>
      <c r="BA427" s="481"/>
      <c r="BB427" s="481"/>
    </row>
    <row r="428" spans="1:54">
      <c r="A428" s="216"/>
      <c r="B428" s="492" t="s">
        <v>848</v>
      </c>
      <c r="C428" s="475"/>
      <c r="D428" s="475"/>
      <c r="E428" s="475"/>
      <c r="F428" s="475"/>
      <c r="G428" s="475"/>
      <c r="H428" s="475"/>
      <c r="I428" s="475"/>
      <c r="J428" s="475"/>
      <c r="K428" s="475"/>
      <c r="L428" s="475"/>
      <c r="M428" s="475"/>
      <c r="N428" s="475"/>
      <c r="O428" s="475"/>
      <c r="P428" s="475"/>
      <c r="Q428" s="475"/>
      <c r="R428" s="475"/>
      <c r="S428" s="475"/>
      <c r="T428" s="34"/>
      <c r="U428" s="34"/>
      <c r="V428" s="34"/>
      <c r="W428" s="8"/>
      <c r="X428" s="143"/>
      <c r="Y428" s="31"/>
      <c r="Z428" s="486"/>
      <c r="AA428" s="8"/>
      <c r="AB428" s="8"/>
      <c r="AC428" s="31"/>
      <c r="AD428" s="487"/>
      <c r="AE428" s="8"/>
      <c r="AF428" s="31"/>
      <c r="AG428" s="487"/>
      <c r="AH428" s="8"/>
      <c r="AI428" s="31"/>
      <c r="AJ428" s="488"/>
      <c r="AL428" s="481"/>
      <c r="AM428" s="489"/>
      <c r="AO428" s="481"/>
      <c r="AP428" s="488"/>
      <c r="AR428" s="481"/>
      <c r="AS428" s="490"/>
      <c r="AU428" s="481"/>
      <c r="AV428" s="491"/>
      <c r="BA428" s="481"/>
      <c r="BB428" s="481"/>
    </row>
    <row r="429" spans="1:54">
      <c r="A429" s="216"/>
      <c r="B429" s="475"/>
      <c r="C429" s="471" t="str">
        <f t="shared" ref="C429:S429" ca="1" si="712">C$8</f>
        <v>BSIMAC</v>
      </c>
      <c r="D429" s="471" t="str">
        <f t="shared" ca="1" si="712"/>
        <v>CSE</v>
      </c>
      <c r="E429" s="471" t="str">
        <f t="shared" ca="1" si="712"/>
        <v>DeST</v>
      </c>
      <c r="F429" s="471" t="str">
        <f t="shared" ca="1" si="712"/>
        <v>EnergyPlus</v>
      </c>
      <c r="G429" s="471" t="str">
        <f t="shared" ca="1" si="712"/>
        <v>ESP-r</v>
      </c>
      <c r="H429" s="471" t="str">
        <f t="shared" ca="1" si="712"/>
        <v>TRNSYS</v>
      </c>
      <c r="I429" s="471" t="str">
        <f t="shared" ca="1" si="712"/>
        <v>TestSpec-Alt</v>
      </c>
      <c r="J429" s="471">
        <f t="shared" ca="1" si="712"/>
        <v>0</v>
      </c>
      <c r="K429" s="471">
        <f t="shared" ca="1" si="712"/>
        <v>0</v>
      </c>
      <c r="L429" s="471">
        <f t="shared" ca="1" si="712"/>
        <v>0</v>
      </c>
      <c r="M429" s="471">
        <f t="shared" ca="1" si="712"/>
        <v>0</v>
      </c>
      <c r="N429" s="471">
        <f t="shared" ca="1" si="712"/>
        <v>0</v>
      </c>
      <c r="O429" s="471">
        <f t="shared" ca="1" si="712"/>
        <v>0</v>
      </c>
      <c r="P429" s="471">
        <f t="shared" ca="1" si="712"/>
        <v>0</v>
      </c>
      <c r="Q429" s="471">
        <f t="shared" ca="1" si="712"/>
        <v>0</v>
      </c>
      <c r="R429" s="471">
        <f t="shared" ca="1" si="712"/>
        <v>0</v>
      </c>
      <c r="S429" s="471" t="str">
        <f t="shared" ca="1" si="712"/>
        <v>Tested Prg</v>
      </c>
      <c r="T429" s="34"/>
      <c r="U429" s="34"/>
      <c r="V429" s="34"/>
      <c r="W429" s="8"/>
      <c r="X429" s="143"/>
      <c r="Y429" s="31"/>
      <c r="Z429" s="486"/>
      <c r="AA429" s="8"/>
      <c r="AB429" s="8"/>
      <c r="AC429" s="31"/>
      <c r="AD429" s="487"/>
      <c r="AE429" s="8"/>
      <c r="AF429" s="31"/>
      <c r="AG429" s="487"/>
      <c r="AH429" s="8"/>
      <c r="AI429" s="31"/>
      <c r="AJ429" s="488"/>
      <c r="AL429" s="481"/>
      <c r="AM429" s="489"/>
      <c r="AO429" s="481"/>
      <c r="AP429" s="488"/>
      <c r="AR429" s="481"/>
      <c r="AS429" s="490"/>
      <c r="AU429" s="481"/>
      <c r="AV429" s="491"/>
      <c r="BA429" s="481"/>
      <c r="BB429" s="481"/>
    </row>
    <row r="430" spans="1:54">
      <c r="A430" s="216">
        <v>178</v>
      </c>
      <c r="B430" s="475" t="s">
        <v>677</v>
      </c>
      <c r="C430" s="493" t="e">
        <f ca="1">IF(ISNUMBER(OFFSET(INDIRECT("'"&amp;'DATA for charts'!C$5&amp;"'!$c1"),$A430-1,0)),OFFSET(INDIRECT("'"&amp;'DATA for charts'!C$5&amp;"'!$c1"),$A430-1,0),NA())</f>
        <v>#N/A</v>
      </c>
      <c r="D430" s="493">
        <f ca="1">IF(ISNUMBER(OFFSET(INDIRECT("'"&amp;'DATA for charts'!D$5&amp;"'!$c1"),$A430-1,0)),OFFSET(INDIRECT("'"&amp;'DATA for charts'!D$5&amp;"'!$c1"),$A430-1,0),NA())</f>
        <v>-3.9306701342887349</v>
      </c>
      <c r="E430" s="493">
        <f ca="1">IF(ISNUMBER(OFFSET(INDIRECT("'"&amp;'DATA for charts'!E$5&amp;"'!$c1"),$A430-1,0)),OFFSET(INDIRECT("'"&amp;'DATA for charts'!E$5&amp;"'!$c1"),$A430-1,0),NA())</f>
        <v>-5.9</v>
      </c>
      <c r="F430" s="493">
        <f ca="1">IF(ISNUMBER(OFFSET(INDIRECT("'"&amp;'DATA for charts'!F$5&amp;"'!$c1"),$A430-1,0)),OFFSET(INDIRECT("'"&amp;'DATA for charts'!F$5&amp;"'!$c1"),$A430-1,0),NA())</f>
        <v>-2.0216307605757211</v>
      </c>
      <c r="G430" s="493">
        <f ca="1">IF(ISNUMBER(OFFSET(INDIRECT("'"&amp;'DATA for charts'!G$5&amp;"'!$c1"),$A430-1,0)),OFFSET(INDIRECT("'"&amp;'DATA for charts'!G$5&amp;"'!$c1"),$A430-1,0),NA())</f>
        <v>-5.17</v>
      </c>
      <c r="H430" s="493">
        <f ca="1">IF(ISNUMBER(OFFSET(INDIRECT("'"&amp;'DATA for charts'!H$5&amp;"'!$c1"),$A430-1,0)),OFFSET(INDIRECT("'"&amp;'DATA for charts'!H$5&amp;"'!$c1"),$A430-1,0),NA())</f>
        <v>-5.058744292237443</v>
      </c>
      <c r="I430" s="493">
        <f ca="1">IF(ISNUMBER(OFFSET(INDIRECT("'"&amp;'DATA for charts'!I$5&amp;"'!$c1"),$A430-1,0)),OFFSET(INDIRECT("'"&amp;'DATA for charts'!I$5&amp;"'!$c1"),$A430-1,0),NA())</f>
        <v>-5.9</v>
      </c>
      <c r="J430" s="493" t="e">
        <f ca="1">IF(ISNUMBER(OFFSET(INDIRECT("'"&amp;'DATA for charts'!J$5&amp;"'!$c1"),$A430-1,0)),OFFSET(INDIRECT("'"&amp;'DATA for charts'!J$5&amp;"'!$c1"),$A430-1,0),NA())</f>
        <v>#N/A</v>
      </c>
      <c r="K430" s="493" t="e">
        <f ca="1">IF(ISNUMBER(OFFSET(INDIRECT("'"&amp;'DATA for charts'!K$5&amp;"'!$c1"),$A430-1,0)),OFFSET(INDIRECT("'"&amp;'DATA for charts'!K$5&amp;"'!$c1"),$A430-1,0),NA())</f>
        <v>#N/A</v>
      </c>
      <c r="L430" s="493" t="e">
        <f ca="1">IF(ISNUMBER(OFFSET(INDIRECT("'"&amp;'DATA for charts'!L$5&amp;"'!$c1"),$A430-1,0)),OFFSET(INDIRECT("'"&amp;'DATA for charts'!L$5&amp;"'!$c1"),$A430-1,0),NA())</f>
        <v>#N/A</v>
      </c>
      <c r="M430" s="493" t="e">
        <f ca="1">IF(ISNUMBER(OFFSET(INDIRECT("'"&amp;'DATA for charts'!M$5&amp;"'!$c1"),$A430-1,0)),OFFSET(INDIRECT("'"&amp;'DATA for charts'!M$5&amp;"'!$c1"),$A430-1,0),NA())</f>
        <v>#N/A</v>
      </c>
      <c r="N430" s="493" t="e">
        <f ca="1">IF(ISNUMBER(OFFSET(INDIRECT("'"&amp;'DATA for charts'!N$5&amp;"'!$c1"),$A430-1,0)),OFFSET(INDIRECT("'"&amp;'DATA for charts'!N$5&amp;"'!$c1"),$A430-1,0),NA())</f>
        <v>#N/A</v>
      </c>
      <c r="O430" s="493" t="e">
        <f ca="1">IF(ISNUMBER(OFFSET(INDIRECT("'"&amp;'DATA for charts'!O$5&amp;"'!$c1"),$A430-1,0)),OFFSET(INDIRECT("'"&amp;'DATA for charts'!O$5&amp;"'!$c1"),$A430-1,0),NA())</f>
        <v>#N/A</v>
      </c>
      <c r="P430" s="493" t="e">
        <f ca="1">IF(ISNUMBER(OFFSET(INDIRECT("'"&amp;'DATA for charts'!P$5&amp;"'!$c1"),$A430-1,0)),OFFSET(INDIRECT("'"&amp;'DATA for charts'!P$5&amp;"'!$c1"),$A430-1,0),NA())</f>
        <v>#N/A</v>
      </c>
      <c r="Q430" s="493" t="e">
        <f ca="1">IF(ISNUMBER(OFFSET(INDIRECT("'"&amp;'DATA for charts'!Q$5&amp;"'!$c1"),$A430-1,0)),OFFSET(INDIRECT("'"&amp;'DATA for charts'!Q$5&amp;"'!$c1"),$A430-1,0),NA())</f>
        <v>#N/A</v>
      </c>
      <c r="R430" s="493" t="e">
        <f ca="1">IF(ISNUMBER(OFFSET(INDIRECT("'"&amp;'DATA for charts'!R$5&amp;"'!$c1"),$A430-1,0)),OFFSET(INDIRECT("'"&amp;'DATA for charts'!R$5&amp;"'!$c1"),$A430-1,0),NA())</f>
        <v>#N/A</v>
      </c>
      <c r="S430" s="493" t="e">
        <f ca="1">IF(ISNUMBER(OFFSET(INDIRECT("'"&amp;'DATA for charts'!S$5&amp;"'!$c1"),$A430-1,0)),OFFSET(INDIRECT("'"&amp;'DATA for charts'!S$5&amp;"'!$c1"),$A430-1,0),NA())</f>
        <v>#N/A</v>
      </c>
      <c r="T430" s="34"/>
      <c r="U430" s="34"/>
      <c r="V430" s="34"/>
      <c r="W430" s="8"/>
      <c r="X430" s="143"/>
      <c r="Y430" s="31"/>
      <c r="Z430" s="486"/>
      <c r="AA430" s="8"/>
      <c r="AB430" s="8"/>
      <c r="AC430" s="31"/>
      <c r="AD430" s="487"/>
      <c r="AE430" s="8"/>
      <c r="AF430" s="31"/>
      <c r="AG430" s="487"/>
      <c r="AH430" s="8"/>
      <c r="AI430" s="31"/>
      <c r="AJ430" s="488"/>
      <c r="AL430" s="481"/>
      <c r="AM430" s="489"/>
      <c r="AO430" s="481"/>
      <c r="AP430" s="488"/>
      <c r="AR430" s="481"/>
      <c r="AS430" s="490"/>
      <c r="AU430" s="481"/>
      <c r="AV430" s="491"/>
      <c r="BA430" s="481"/>
      <c r="BB430" s="481"/>
    </row>
    <row r="431" spans="1:54">
      <c r="A431" s="216">
        <v>178</v>
      </c>
      <c r="B431" s="475" t="s">
        <v>849</v>
      </c>
      <c r="C431" s="493" t="e">
        <f ca="1">IF(ISNUMBER(OFFSET(INDIRECT("'"&amp;'DATA for charts'!C$5&amp;"'!$d1"),$A431-1,0)),OFFSET(INDIRECT("'"&amp;'DATA for charts'!C$5&amp;"'!$d1"),$A431-1,0),NA())</f>
        <v>#N/A</v>
      </c>
      <c r="D431" s="493">
        <f ca="1">IF(ISNUMBER(OFFSET(INDIRECT("'"&amp;'DATA for charts'!D$5&amp;"'!$d1"),$A431-1,0)),OFFSET(INDIRECT("'"&amp;'DATA for charts'!D$5&amp;"'!$d1"),$A431-1,0),NA())</f>
        <v>-46.224570000000007</v>
      </c>
      <c r="E431" s="493">
        <f ca="1">IF(ISNUMBER(OFFSET(INDIRECT("'"&amp;'DATA for charts'!E$5&amp;"'!$d1"),$A431-1,0)),OFFSET(INDIRECT("'"&amp;'DATA for charts'!E$5&amp;"'!$d1"),$A431-1,0),NA())</f>
        <v>-46.85</v>
      </c>
      <c r="F431" s="493">
        <f ca="1">IF(ISNUMBER(OFFSET(INDIRECT("'"&amp;'DATA for charts'!F$5&amp;"'!$d1"),$A431-1,0)),OFFSET(INDIRECT("'"&amp;'DATA for charts'!F$5&amp;"'!$d1"),$A431-1,0),NA())</f>
        <v>-37.979761437670398</v>
      </c>
      <c r="G431" s="493">
        <f ca="1">IF(ISNUMBER(OFFSET(INDIRECT("'"&amp;'DATA for charts'!G$5&amp;"'!$d1"),$A431-1,0)),OFFSET(INDIRECT("'"&amp;'DATA for charts'!G$5&amp;"'!$d1"),$A431-1,0),NA())</f>
        <v>-46.9</v>
      </c>
      <c r="H431" s="493">
        <f ca="1">IF(ISNUMBER(OFFSET(INDIRECT("'"&amp;'DATA for charts'!H$5&amp;"'!$d1"),$A431-1,0)),OFFSET(INDIRECT("'"&amp;'DATA for charts'!H$5&amp;"'!$d1"),$A431-1,0),NA())</f>
        <v>-46.1617316150124</v>
      </c>
      <c r="I431" s="493">
        <f ca="1">IF(ISNUMBER(OFFSET(INDIRECT("'"&amp;'DATA for charts'!I$5&amp;"'!$d1"),$A431-1,0)),OFFSET(INDIRECT("'"&amp;'DATA for charts'!I$5&amp;"'!$d1"),$A431-1,0),NA())</f>
        <v>-46.85</v>
      </c>
      <c r="J431" s="493" t="e">
        <f ca="1">IF(ISNUMBER(OFFSET(INDIRECT("'"&amp;'DATA for charts'!J$5&amp;"'!$d1"),$A431-1,0)),OFFSET(INDIRECT("'"&amp;'DATA for charts'!J$5&amp;"'!$d1"),$A431-1,0),NA())</f>
        <v>#N/A</v>
      </c>
      <c r="K431" s="493" t="e">
        <f ca="1">IF(ISNUMBER(OFFSET(INDIRECT("'"&amp;'DATA for charts'!K$5&amp;"'!$d1"),$A431-1,0)),OFFSET(INDIRECT("'"&amp;'DATA for charts'!K$5&amp;"'!$d1"),$A431-1,0),NA())</f>
        <v>#N/A</v>
      </c>
      <c r="L431" s="493" t="e">
        <f ca="1">IF(ISNUMBER(OFFSET(INDIRECT("'"&amp;'DATA for charts'!L$5&amp;"'!$d1"),$A431-1,0)),OFFSET(INDIRECT("'"&amp;'DATA for charts'!L$5&amp;"'!$d1"),$A431-1,0),NA())</f>
        <v>#N/A</v>
      </c>
      <c r="M431" s="493" t="e">
        <f ca="1">IF(ISNUMBER(OFFSET(INDIRECT("'"&amp;'DATA for charts'!M$5&amp;"'!$d1"),$A431-1,0)),OFFSET(INDIRECT("'"&amp;'DATA for charts'!M$5&amp;"'!$d1"),$A431-1,0),NA())</f>
        <v>#N/A</v>
      </c>
      <c r="N431" s="493" t="e">
        <f ca="1">IF(ISNUMBER(OFFSET(INDIRECT("'"&amp;'DATA for charts'!N$5&amp;"'!$d1"),$A431-1,0)),OFFSET(INDIRECT("'"&amp;'DATA for charts'!N$5&amp;"'!$d1"),$A431-1,0),NA())</f>
        <v>#N/A</v>
      </c>
      <c r="O431" s="493" t="e">
        <f ca="1">IF(ISNUMBER(OFFSET(INDIRECT("'"&amp;'DATA for charts'!O$5&amp;"'!$d1"),$A431-1,0)),OFFSET(INDIRECT("'"&amp;'DATA for charts'!O$5&amp;"'!$d1"),$A431-1,0),NA())</f>
        <v>#N/A</v>
      </c>
      <c r="P431" s="493" t="e">
        <f ca="1">IF(ISNUMBER(OFFSET(INDIRECT("'"&amp;'DATA for charts'!P$5&amp;"'!$d1"),$A431-1,0)),OFFSET(INDIRECT("'"&amp;'DATA for charts'!P$5&amp;"'!$d1"),$A431-1,0),NA())</f>
        <v>#N/A</v>
      </c>
      <c r="Q431" s="493" t="e">
        <f ca="1">IF(ISNUMBER(OFFSET(INDIRECT("'"&amp;'DATA for charts'!Q$5&amp;"'!$d1"),$A431-1,0)),OFFSET(INDIRECT("'"&amp;'DATA for charts'!Q$5&amp;"'!$d1"),$A431-1,0),NA())</f>
        <v>#N/A</v>
      </c>
      <c r="R431" s="493" t="e">
        <f ca="1">IF(ISNUMBER(OFFSET(INDIRECT("'"&amp;'DATA for charts'!R$5&amp;"'!$d1"),$A431-1,0)),OFFSET(INDIRECT("'"&amp;'DATA for charts'!R$5&amp;"'!$d1"),$A431-1,0),NA())</f>
        <v>#N/A</v>
      </c>
      <c r="S431" s="493" t="e">
        <f ca="1">IF(ISNUMBER(OFFSET(INDIRECT("'"&amp;'DATA for charts'!S$5&amp;"'!$d1"),$A431-1,0)),OFFSET(INDIRECT("'"&amp;'DATA for charts'!S$5&amp;"'!$d1"),$A431-1,0),NA())</f>
        <v>#N/A</v>
      </c>
      <c r="T431" s="34"/>
      <c r="U431" s="34"/>
      <c r="V431" s="34"/>
      <c r="W431" s="8"/>
    </row>
    <row r="432" spans="1:54">
      <c r="A432" s="216">
        <v>178</v>
      </c>
      <c r="B432" s="475" t="s">
        <v>850</v>
      </c>
      <c r="C432" s="493" t="e">
        <f ca="1">IF(ISNUMBER(OFFSET(INDIRECT("'"&amp;'DATA for charts'!C$5&amp;"'!$h1"),$A432-1,0)),OFFSET(INDIRECT("'"&amp;'DATA for charts'!C$5&amp;"'!$h1"),$A432-1,0),NA())</f>
        <v>#N/A</v>
      </c>
      <c r="D432" s="493">
        <f ca="1">IF(ISNUMBER(OFFSET(INDIRECT("'"&amp;'DATA for charts'!D$5&amp;"'!$h1"),$A432-1,0)),OFFSET(INDIRECT("'"&amp;'DATA for charts'!D$5&amp;"'!$h1"),$A432-1,0),NA())</f>
        <v>30.081209999999999</v>
      </c>
      <c r="E432" s="493">
        <f ca="1">IF(ISNUMBER(OFFSET(INDIRECT("'"&amp;'DATA for charts'!E$5&amp;"'!$h1"),$A432-1,0)),OFFSET(INDIRECT("'"&amp;'DATA for charts'!E$5&amp;"'!$h1"),$A432-1,0),NA())</f>
        <v>24.62</v>
      </c>
      <c r="F432" s="493">
        <f ca="1">IF(ISNUMBER(OFFSET(INDIRECT("'"&amp;'DATA for charts'!F$5&amp;"'!$h1"),$A432-1,0)),OFFSET(INDIRECT("'"&amp;'DATA for charts'!F$5&amp;"'!$h1"),$A432-1,0),NA())</f>
        <v>24.726821484787699</v>
      </c>
      <c r="G432" s="493">
        <f ca="1">IF(ISNUMBER(OFFSET(INDIRECT("'"&amp;'DATA for charts'!G$5&amp;"'!$h1"),$A432-1,0)),OFFSET(INDIRECT("'"&amp;'DATA for charts'!G$5&amp;"'!$h1"),$A432-1,0),NA())</f>
        <v>26.7</v>
      </c>
      <c r="H432" s="493">
        <f ca="1">IF(ISNUMBER(OFFSET(INDIRECT("'"&amp;'DATA for charts'!H$5&amp;"'!$h1"),$A432-1,0)),OFFSET(INDIRECT("'"&amp;'DATA for charts'!H$5&amp;"'!$h1"),$A432-1,0),NA())</f>
        <v>26.029278968371099</v>
      </c>
      <c r="I432" s="493">
        <f ca="1">IF(ISNUMBER(OFFSET(INDIRECT("'"&amp;'DATA for charts'!I$5&amp;"'!$h1"),$A432-1,0)),OFFSET(INDIRECT("'"&amp;'DATA for charts'!I$5&amp;"'!$h1"),$A432-1,0),NA())</f>
        <v>24.62</v>
      </c>
      <c r="J432" s="493" t="e">
        <f ca="1">IF(ISNUMBER(OFFSET(INDIRECT("'"&amp;'DATA for charts'!J$5&amp;"'!$h1"),$A432-1,0)),OFFSET(INDIRECT("'"&amp;'DATA for charts'!J$5&amp;"'!$h1"),$A432-1,0),NA())</f>
        <v>#N/A</v>
      </c>
      <c r="K432" s="493" t="e">
        <f ca="1">IF(ISNUMBER(OFFSET(INDIRECT("'"&amp;'DATA for charts'!K$5&amp;"'!$h1"),$A432-1,0)),OFFSET(INDIRECT("'"&amp;'DATA for charts'!K$5&amp;"'!$h1"),$A432-1,0),NA())</f>
        <v>#N/A</v>
      </c>
      <c r="L432" s="493" t="e">
        <f ca="1">IF(ISNUMBER(OFFSET(INDIRECT("'"&amp;'DATA for charts'!L$5&amp;"'!$h1"),$A432-1,0)),OFFSET(INDIRECT("'"&amp;'DATA for charts'!L$5&amp;"'!$h1"),$A432-1,0),NA())</f>
        <v>#N/A</v>
      </c>
      <c r="M432" s="493" t="e">
        <f ca="1">IF(ISNUMBER(OFFSET(INDIRECT("'"&amp;'DATA for charts'!M$5&amp;"'!$h1"),$A432-1,0)),OFFSET(INDIRECT("'"&amp;'DATA for charts'!M$5&amp;"'!$h1"),$A432-1,0),NA())</f>
        <v>#N/A</v>
      </c>
      <c r="N432" s="493" t="e">
        <f ca="1">IF(ISNUMBER(OFFSET(INDIRECT("'"&amp;'DATA for charts'!N$5&amp;"'!$h1"),$A432-1,0)),OFFSET(INDIRECT("'"&amp;'DATA for charts'!N$5&amp;"'!$h1"),$A432-1,0),NA())</f>
        <v>#N/A</v>
      </c>
      <c r="O432" s="493" t="e">
        <f ca="1">IF(ISNUMBER(OFFSET(INDIRECT("'"&amp;'DATA for charts'!O$5&amp;"'!$h1"),$A432-1,0)),OFFSET(INDIRECT("'"&amp;'DATA for charts'!O$5&amp;"'!$h1"),$A432-1,0),NA())</f>
        <v>#N/A</v>
      </c>
      <c r="P432" s="493" t="e">
        <f ca="1">IF(ISNUMBER(OFFSET(INDIRECT("'"&amp;'DATA for charts'!P$5&amp;"'!$h1"),$A432-1,0)),OFFSET(INDIRECT("'"&amp;'DATA for charts'!P$5&amp;"'!$h1"),$A432-1,0),NA())</f>
        <v>#N/A</v>
      </c>
      <c r="Q432" s="493" t="e">
        <f ca="1">IF(ISNUMBER(OFFSET(INDIRECT("'"&amp;'DATA for charts'!Q$5&amp;"'!$h1"),$A432-1,0)),OFFSET(INDIRECT("'"&amp;'DATA for charts'!Q$5&amp;"'!$h1"),$A432-1,0),NA())</f>
        <v>#N/A</v>
      </c>
      <c r="R432" s="493" t="e">
        <f ca="1">IF(ISNUMBER(OFFSET(INDIRECT("'"&amp;'DATA for charts'!R$5&amp;"'!$h1"),$A432-1,0)),OFFSET(INDIRECT("'"&amp;'DATA for charts'!R$5&amp;"'!$h1"),$A432-1,0),NA())</f>
        <v>#N/A</v>
      </c>
      <c r="S432" s="493" t="e">
        <f ca="1">IF(ISNUMBER(OFFSET(INDIRECT("'"&amp;'DATA for charts'!S$5&amp;"'!$h1"),$A432-1,0)),OFFSET(INDIRECT("'"&amp;'DATA for charts'!S$5&amp;"'!$h1"),$A432-1,0),NA())</f>
        <v>#N/A</v>
      </c>
      <c r="T432" s="34"/>
      <c r="U432" s="34"/>
      <c r="V432" s="34"/>
      <c r="W432" s="8"/>
    </row>
    <row r="433" spans="1:55">
      <c r="A433" s="216"/>
      <c r="B433" s="475"/>
      <c r="C433" s="475"/>
      <c r="D433" s="475"/>
      <c r="E433" s="475"/>
      <c r="F433" s="475"/>
      <c r="G433" s="475"/>
      <c r="H433" s="475"/>
      <c r="I433" s="475"/>
      <c r="J433" s="475"/>
      <c r="K433" s="475"/>
      <c r="L433" s="475"/>
      <c r="M433" s="475"/>
      <c r="N433" s="475"/>
      <c r="O433" s="475"/>
      <c r="P433" s="475"/>
      <c r="Q433" s="475"/>
      <c r="R433" s="475"/>
      <c r="S433" s="475"/>
      <c r="T433" s="34"/>
      <c r="U433" s="34"/>
      <c r="V433" s="34"/>
      <c r="W433" s="8"/>
    </row>
    <row r="434" spans="1:55">
      <c r="A434" s="216"/>
      <c r="B434" s="475"/>
      <c r="C434" s="475"/>
      <c r="D434" s="475"/>
      <c r="E434" s="475"/>
      <c r="F434" s="475"/>
      <c r="G434" s="475"/>
      <c r="H434" s="475"/>
      <c r="I434" s="475"/>
      <c r="J434" s="475"/>
      <c r="K434" s="475"/>
      <c r="L434" s="475"/>
      <c r="M434" s="475"/>
      <c r="N434" s="475"/>
      <c r="O434" s="475"/>
      <c r="P434" s="475"/>
      <c r="Q434" s="475"/>
      <c r="R434" s="475"/>
      <c r="S434" s="475"/>
      <c r="T434" s="34"/>
      <c r="U434" s="34"/>
      <c r="V434" s="34"/>
      <c r="W434" s="8"/>
      <c r="X434" s="144" t="s">
        <v>253</v>
      </c>
      <c r="Y434" s="95"/>
      <c r="Z434" s="95"/>
      <c r="AA434" s="95"/>
      <c r="AB434" s="95"/>
      <c r="AC434" s="94" t="s">
        <v>253</v>
      </c>
      <c r="AD434" s="95"/>
      <c r="AE434" s="95"/>
      <c r="AF434" s="94" t="s">
        <v>253</v>
      </c>
      <c r="AG434" s="95"/>
      <c r="AH434" s="95"/>
      <c r="AI434" s="95"/>
      <c r="AJ434" s="94" t="s">
        <v>253</v>
      </c>
      <c r="AK434" s="96"/>
      <c r="AL434" s="96"/>
      <c r="AM434" s="96"/>
      <c r="AN434" s="94" t="s">
        <v>253</v>
      </c>
      <c r="AO434" s="96"/>
      <c r="AP434" s="96"/>
      <c r="AQ434" s="96"/>
      <c r="AR434" s="94" t="s">
        <v>253</v>
      </c>
      <c r="AS434" s="96"/>
      <c r="AT434" s="96"/>
      <c r="AU434" s="96"/>
      <c r="AV434" s="94" t="s">
        <v>253</v>
      </c>
      <c r="AW434" s="96"/>
      <c r="AX434" s="96"/>
      <c r="AY434" s="96"/>
      <c r="AZ434" s="94" t="s">
        <v>253</v>
      </c>
      <c r="BA434" s="96"/>
      <c r="BB434" s="96"/>
      <c r="BC434" s="96"/>
    </row>
    <row r="435" spans="1:55">
      <c r="A435" s="216"/>
      <c r="B435" s="475"/>
      <c r="C435" s="475"/>
      <c r="D435" s="475"/>
      <c r="E435" s="475"/>
      <c r="F435" s="475"/>
      <c r="G435" s="475"/>
      <c r="H435" s="475"/>
      <c r="I435" s="475"/>
      <c r="J435" s="475"/>
      <c r="K435" s="475"/>
      <c r="L435" s="475"/>
      <c r="M435" s="475"/>
      <c r="N435" s="475"/>
      <c r="O435" s="475"/>
      <c r="P435" s="475"/>
      <c r="Q435" s="475"/>
      <c r="R435" s="475"/>
      <c r="S435" s="475"/>
      <c r="T435" s="34"/>
      <c r="U435" s="34"/>
      <c r="V435" s="34"/>
      <c r="W435" s="8"/>
      <c r="X435" s="145"/>
      <c r="Y435" s="95"/>
      <c r="Z435" s="95"/>
      <c r="AA435" s="95"/>
      <c r="AB435" s="95"/>
      <c r="AC435" s="95"/>
      <c r="AD435" s="95"/>
      <c r="AE435" s="95"/>
      <c r="AF435" s="95"/>
      <c r="AG435" s="95"/>
      <c r="AH435" s="95"/>
      <c r="AI435" s="95"/>
      <c r="AJ435" s="97" t="s">
        <v>7</v>
      </c>
      <c r="AK435" s="96"/>
      <c r="AL435" s="96"/>
      <c r="AM435" s="97" t="s">
        <v>8</v>
      </c>
      <c r="AN435" s="96"/>
      <c r="AO435" s="96"/>
      <c r="AP435" s="97" t="s">
        <v>9</v>
      </c>
      <c r="AQ435" s="96"/>
      <c r="AR435" s="96"/>
      <c r="AS435" s="97" t="s">
        <v>10</v>
      </c>
      <c r="AT435" s="98" t="s">
        <v>87</v>
      </c>
      <c r="AU435" s="96"/>
      <c r="AV435" s="97" t="s">
        <v>11</v>
      </c>
      <c r="AW435" s="96"/>
      <c r="AX435" s="96"/>
      <c r="AY435" s="97" t="s">
        <v>12</v>
      </c>
      <c r="AZ435" s="96"/>
      <c r="BA435" s="96"/>
      <c r="BB435" s="96"/>
      <c r="BC435" s="96"/>
    </row>
    <row r="436" spans="1:55">
      <c r="A436" s="216"/>
      <c r="B436" s="475"/>
      <c r="C436" s="475"/>
      <c r="D436" s="475"/>
      <c r="E436" s="475"/>
      <c r="F436" s="475"/>
      <c r="G436" s="475"/>
      <c r="H436" s="475"/>
      <c r="I436" s="475"/>
      <c r="J436" s="475"/>
      <c r="K436" s="475"/>
      <c r="L436" s="475"/>
      <c r="M436" s="475"/>
      <c r="N436" s="475"/>
      <c r="O436" s="475"/>
      <c r="P436" s="475"/>
      <c r="Q436" s="475"/>
      <c r="R436" s="475"/>
      <c r="S436" s="475"/>
      <c r="T436" s="34"/>
      <c r="U436" s="34"/>
      <c r="V436" s="34"/>
      <c r="W436" s="8"/>
      <c r="X436" s="145" t="s">
        <v>64</v>
      </c>
      <c r="Y436" s="95"/>
      <c r="Z436" s="95"/>
      <c r="AA436" s="95"/>
      <c r="AB436" s="95"/>
      <c r="AC436" s="95"/>
      <c r="AD436" s="95"/>
      <c r="AE436" s="95"/>
      <c r="AF436" s="95"/>
      <c r="AG436" s="95"/>
      <c r="AH436" s="95"/>
      <c r="AI436" s="95"/>
      <c r="AJ436" s="97" t="s">
        <v>16</v>
      </c>
      <c r="AK436" s="96"/>
      <c r="AL436" s="96"/>
      <c r="AM436" s="97" t="s">
        <v>17</v>
      </c>
      <c r="AN436" s="96"/>
      <c r="AO436" s="96"/>
      <c r="AP436" s="97" t="s">
        <v>18</v>
      </c>
      <c r="AQ436" s="96"/>
      <c r="AR436" s="96"/>
      <c r="AS436" s="97" t="s">
        <v>19</v>
      </c>
      <c r="AT436" s="98" t="s">
        <v>87</v>
      </c>
      <c r="AU436" s="96"/>
      <c r="AV436" s="97" t="s">
        <v>20</v>
      </c>
      <c r="AW436" s="96"/>
      <c r="AX436" s="96"/>
      <c r="AY436" s="97" t="s">
        <v>21</v>
      </c>
      <c r="AZ436" s="96"/>
      <c r="BA436" s="100" t="s">
        <v>13</v>
      </c>
      <c r="BB436" s="100" t="s">
        <v>13</v>
      </c>
      <c r="BC436" s="96"/>
    </row>
    <row r="437" spans="1:55">
      <c r="A437" s="216"/>
      <c r="B437" s="475"/>
      <c r="C437" s="475"/>
      <c r="D437" s="475"/>
      <c r="E437" s="475"/>
      <c r="F437" s="475"/>
      <c r="G437" s="475"/>
      <c r="H437" s="475"/>
      <c r="I437" s="475"/>
      <c r="J437" s="475"/>
      <c r="K437" s="475"/>
      <c r="L437" s="475"/>
      <c r="M437" s="475"/>
      <c r="N437" s="475"/>
      <c r="O437" s="475"/>
      <c r="P437" s="475"/>
      <c r="Q437" s="475"/>
      <c r="R437" s="475"/>
      <c r="S437" s="475"/>
      <c r="T437" s="34"/>
      <c r="U437" s="34"/>
      <c r="V437" s="34"/>
      <c r="W437" s="8"/>
      <c r="X437" s="145" t="s">
        <v>65</v>
      </c>
      <c r="Y437" s="95"/>
      <c r="Z437" s="101" t="s">
        <v>4</v>
      </c>
      <c r="AA437" s="95"/>
      <c r="AB437" s="95"/>
      <c r="AC437" s="95"/>
      <c r="AD437" s="101" t="s">
        <v>5</v>
      </c>
      <c r="AE437" s="95"/>
      <c r="AF437" s="95"/>
      <c r="AG437" s="101" t="s">
        <v>6</v>
      </c>
      <c r="AH437" s="95"/>
      <c r="AI437" s="95"/>
      <c r="AJ437" s="97" t="s">
        <v>88</v>
      </c>
      <c r="AK437" s="98" t="s">
        <v>89</v>
      </c>
      <c r="AL437" s="102" t="s">
        <v>68</v>
      </c>
      <c r="AM437" s="97" t="s">
        <v>88</v>
      </c>
      <c r="AN437" s="98" t="s">
        <v>89</v>
      </c>
      <c r="AO437" s="102" t="s">
        <v>68</v>
      </c>
      <c r="AP437" s="97" t="s">
        <v>88</v>
      </c>
      <c r="AQ437" s="98" t="s">
        <v>89</v>
      </c>
      <c r="AR437" s="102" t="s">
        <v>68</v>
      </c>
      <c r="AS437" s="97" t="s">
        <v>88</v>
      </c>
      <c r="AT437" s="98" t="s">
        <v>89</v>
      </c>
      <c r="AU437" s="102" t="s">
        <v>68</v>
      </c>
      <c r="AV437" s="97" t="s">
        <v>88</v>
      </c>
      <c r="AW437" s="98" t="s">
        <v>89</v>
      </c>
      <c r="AX437" s="102" t="s">
        <v>68</v>
      </c>
      <c r="AY437" s="97" t="s">
        <v>88</v>
      </c>
      <c r="AZ437" s="98" t="s">
        <v>89</v>
      </c>
      <c r="BA437" s="100" t="s">
        <v>22</v>
      </c>
      <c r="BB437" s="100" t="s">
        <v>23</v>
      </c>
      <c r="BC437" s="96"/>
    </row>
    <row r="438" spans="1:55">
      <c r="A438" s="216"/>
      <c r="B438" s="475"/>
      <c r="C438" s="475"/>
      <c r="D438" s="475"/>
      <c r="E438" s="475"/>
      <c r="F438" s="475"/>
      <c r="G438" s="475"/>
      <c r="H438" s="475"/>
      <c r="I438" s="475"/>
      <c r="J438" s="475"/>
      <c r="K438" s="475"/>
      <c r="L438" s="475"/>
      <c r="M438" s="475"/>
      <c r="N438" s="475"/>
      <c r="O438" s="475"/>
      <c r="P438" s="475"/>
      <c r="Q438" s="475"/>
      <c r="R438" s="475"/>
      <c r="S438" s="475"/>
      <c r="T438" s="34"/>
      <c r="U438" s="34"/>
      <c r="V438" s="34"/>
      <c r="W438" s="8"/>
      <c r="X438" s="145" t="s">
        <v>66</v>
      </c>
      <c r="Y438" s="95"/>
      <c r="Z438" s="101" t="s">
        <v>14</v>
      </c>
      <c r="AA438" s="95"/>
      <c r="AB438" s="95"/>
      <c r="AC438" s="95"/>
      <c r="AD438" s="101" t="s">
        <v>67</v>
      </c>
      <c r="AE438" s="95"/>
      <c r="AF438" s="95"/>
      <c r="AG438" s="101" t="s">
        <v>16</v>
      </c>
      <c r="AH438" s="95"/>
      <c r="AI438" s="95"/>
      <c r="AJ438" s="103" t="s">
        <v>90</v>
      </c>
      <c r="AK438" s="96">
        <v>2</v>
      </c>
      <c r="AL438" s="104">
        <v>4.3070000000000004</v>
      </c>
      <c r="AM438" s="105">
        <v>1462</v>
      </c>
      <c r="AN438" s="96">
        <v>2</v>
      </c>
      <c r="AO438" s="104">
        <v>4.0369999999999999</v>
      </c>
      <c r="AP438" s="103" t="s">
        <v>90</v>
      </c>
      <c r="AQ438" s="96">
        <v>2</v>
      </c>
      <c r="AR438" s="104">
        <v>3.9305555555555598</v>
      </c>
      <c r="AS438" s="106" t="s">
        <v>91</v>
      </c>
      <c r="AT438" s="96">
        <v>6</v>
      </c>
      <c r="AU438" s="104">
        <v>4.3540000000000001</v>
      </c>
      <c r="AV438" s="103" t="s">
        <v>90</v>
      </c>
      <c r="AW438" s="96">
        <v>2</v>
      </c>
      <c r="AX438" s="96"/>
      <c r="AY438" s="96"/>
      <c r="AZ438" s="96"/>
      <c r="BA438" s="104">
        <v>3.4369999999999998</v>
      </c>
      <c r="BB438" s="104">
        <v>4.3540000000000001</v>
      </c>
      <c r="BC438" s="96"/>
    </row>
    <row r="439" spans="1:55">
      <c r="A439" s="216"/>
      <c r="B439" s="475"/>
      <c r="C439" s="475"/>
      <c r="D439" s="475"/>
      <c r="E439" s="475"/>
      <c r="F439" s="475"/>
      <c r="G439" s="475"/>
      <c r="H439" s="475"/>
      <c r="I439" s="475"/>
      <c r="J439" s="475"/>
      <c r="K439" s="475"/>
      <c r="L439" s="475"/>
      <c r="M439" s="475"/>
      <c r="N439" s="475"/>
      <c r="O439" s="475"/>
      <c r="P439" s="475"/>
      <c r="Q439" s="475"/>
      <c r="R439" s="475"/>
      <c r="S439" s="475"/>
      <c r="T439" s="34"/>
      <c r="U439" s="34"/>
      <c r="V439" s="34"/>
      <c r="W439" s="8"/>
      <c r="X439" s="145" t="s">
        <v>63</v>
      </c>
      <c r="Y439" s="107" t="s">
        <v>68</v>
      </c>
      <c r="Z439" s="101" t="s">
        <v>88</v>
      </c>
      <c r="AA439" s="99" t="s">
        <v>89</v>
      </c>
      <c r="AB439" s="99" t="s">
        <v>89</v>
      </c>
      <c r="AC439" s="107" t="s">
        <v>68</v>
      </c>
      <c r="AD439" s="101" t="s">
        <v>88</v>
      </c>
      <c r="AE439" s="99" t="s">
        <v>89</v>
      </c>
      <c r="AF439" s="107" t="s">
        <v>68</v>
      </c>
      <c r="AG439" s="101" t="s">
        <v>88</v>
      </c>
      <c r="AH439" s="99" t="s">
        <v>89</v>
      </c>
      <c r="AI439" s="107" t="s">
        <v>68</v>
      </c>
      <c r="AJ439" s="103" t="s">
        <v>90</v>
      </c>
      <c r="AK439" s="96">
        <v>2</v>
      </c>
      <c r="AL439" s="104">
        <v>4.306</v>
      </c>
      <c r="AM439" s="105">
        <v>1462</v>
      </c>
      <c r="AN439" s="96">
        <v>2</v>
      </c>
      <c r="AO439" s="104">
        <v>4.0369999999999999</v>
      </c>
      <c r="AP439" s="103" t="s">
        <v>90</v>
      </c>
      <c r="AQ439" s="96">
        <v>2</v>
      </c>
      <c r="AR439" s="104">
        <v>3.9222222222222198</v>
      </c>
      <c r="AS439" s="106" t="s">
        <v>91</v>
      </c>
      <c r="AT439" s="96">
        <v>6</v>
      </c>
      <c r="AU439" s="104">
        <v>4.3540000000000001</v>
      </c>
      <c r="AV439" s="103" t="s">
        <v>90</v>
      </c>
      <c r="AW439" s="96">
        <v>2</v>
      </c>
      <c r="AX439" s="96"/>
      <c r="AY439" s="96"/>
      <c r="AZ439" s="96"/>
      <c r="BA439" s="104">
        <v>3.4369999999999998</v>
      </c>
      <c r="BB439" s="104">
        <v>4.3540000000000001</v>
      </c>
      <c r="BC439" s="96"/>
    </row>
    <row r="440" spans="1:55">
      <c r="A440" s="216"/>
      <c r="B440" s="475"/>
      <c r="C440" s="475"/>
      <c r="D440" s="475"/>
      <c r="E440" s="475"/>
      <c r="F440" s="475"/>
      <c r="G440" s="475"/>
      <c r="H440" s="475"/>
      <c r="I440" s="475"/>
      <c r="J440" s="475"/>
      <c r="K440" s="475"/>
      <c r="L440" s="475"/>
      <c r="M440" s="475"/>
      <c r="N440" s="475"/>
      <c r="O440" s="475"/>
      <c r="P440" s="475"/>
      <c r="Q440" s="475"/>
      <c r="R440" s="475"/>
      <c r="S440" s="475"/>
      <c r="T440" s="34"/>
      <c r="U440" s="34"/>
      <c r="V440" s="34"/>
      <c r="W440" s="8"/>
      <c r="X440" s="145">
        <v>600</v>
      </c>
      <c r="Y440" s="108">
        <v>3.4369999999999998</v>
      </c>
      <c r="Z440" s="109">
        <v>33973</v>
      </c>
      <c r="AA440" s="95">
        <v>5</v>
      </c>
      <c r="AB440" s="95">
        <v>5</v>
      </c>
      <c r="AC440" s="108">
        <v>3.94</v>
      </c>
      <c r="AD440" s="110" t="s">
        <v>90</v>
      </c>
      <c r="AE440" s="95">
        <v>5</v>
      </c>
      <c r="AF440" s="108">
        <v>4.0449999999999999</v>
      </c>
      <c r="AG440" s="110" t="s">
        <v>90</v>
      </c>
      <c r="AH440" s="95">
        <v>5</v>
      </c>
      <c r="AI440" s="108">
        <v>4.258</v>
      </c>
      <c r="AJ440" s="103" t="s">
        <v>90</v>
      </c>
      <c r="AK440" s="96">
        <v>2</v>
      </c>
      <c r="AL440" s="104">
        <v>4.306</v>
      </c>
      <c r="AM440" s="105">
        <v>1462</v>
      </c>
      <c r="AN440" s="96">
        <v>2</v>
      </c>
      <c r="AO440" s="104">
        <v>4.2770000000000001</v>
      </c>
      <c r="AP440" s="103" t="s">
        <v>90</v>
      </c>
      <c r="AQ440" s="96">
        <v>2</v>
      </c>
      <c r="AR440" s="104">
        <v>3.9222222222222198</v>
      </c>
      <c r="AS440" s="106" t="s">
        <v>91</v>
      </c>
      <c r="AT440" s="96">
        <v>6</v>
      </c>
      <c r="AU440" s="104">
        <v>4.3789999999999996</v>
      </c>
      <c r="AV440" s="103" t="s">
        <v>90</v>
      </c>
      <c r="AW440" s="96">
        <v>2</v>
      </c>
      <c r="AX440" s="96"/>
      <c r="AY440" s="96"/>
      <c r="AZ440" s="96"/>
      <c r="BA440" s="104">
        <v>3.5910000000000002</v>
      </c>
      <c r="BB440" s="104">
        <v>4.3789999999999996</v>
      </c>
      <c r="BC440" s="96"/>
    </row>
    <row r="441" spans="1:55">
      <c r="A441" s="216"/>
      <c r="B441" s="475"/>
      <c r="C441" s="475"/>
      <c r="D441" s="475"/>
      <c r="E441" s="475"/>
      <c r="F441" s="475"/>
      <c r="G441" s="475"/>
      <c r="H441" s="475"/>
      <c r="I441" s="475"/>
      <c r="J441" s="475"/>
      <c r="K441" s="475"/>
      <c r="L441" s="475"/>
      <c r="M441" s="475"/>
      <c r="N441" s="475"/>
      <c r="O441" s="475"/>
      <c r="P441" s="475"/>
      <c r="Q441" s="475"/>
      <c r="R441" s="475"/>
      <c r="S441" s="475"/>
      <c r="T441" s="34"/>
      <c r="U441" s="34"/>
      <c r="V441" s="34"/>
      <c r="W441" s="8"/>
      <c r="X441" s="145">
        <v>610</v>
      </c>
      <c r="Y441" s="108">
        <v>3.4369999999999998</v>
      </c>
      <c r="Z441" s="109">
        <v>33973</v>
      </c>
      <c r="AA441" s="95">
        <v>5</v>
      </c>
      <c r="AB441" s="95">
        <v>5</v>
      </c>
      <c r="AC441" s="108">
        <v>3.9409999999999998</v>
      </c>
      <c r="AD441" s="110" t="s">
        <v>90</v>
      </c>
      <c r="AE441" s="95">
        <v>5</v>
      </c>
      <c r="AF441" s="108">
        <v>4.0339999999999998</v>
      </c>
      <c r="AG441" s="110" t="s">
        <v>90</v>
      </c>
      <c r="AH441" s="95">
        <v>5</v>
      </c>
      <c r="AI441" s="108">
        <v>4.258</v>
      </c>
      <c r="AJ441" s="103" t="s">
        <v>90</v>
      </c>
      <c r="AK441" s="96">
        <v>2</v>
      </c>
      <c r="AL441" s="104">
        <v>4.306</v>
      </c>
      <c r="AM441" s="105">
        <v>1462</v>
      </c>
      <c r="AN441" s="96">
        <v>2</v>
      </c>
      <c r="AO441" s="104">
        <v>4.2779999999999996</v>
      </c>
      <c r="AP441" s="103" t="s">
        <v>90</v>
      </c>
      <c r="AQ441" s="96">
        <v>2</v>
      </c>
      <c r="AR441" s="104">
        <v>3.9222222222222198</v>
      </c>
      <c r="AS441" s="106" t="s">
        <v>91</v>
      </c>
      <c r="AT441" s="96">
        <v>6</v>
      </c>
      <c r="AU441" s="104">
        <v>4.3789999999999996</v>
      </c>
      <c r="AV441" s="103" t="s">
        <v>90</v>
      </c>
      <c r="AW441" s="96">
        <v>2</v>
      </c>
      <c r="AX441" s="96"/>
      <c r="AY441" s="96"/>
      <c r="AZ441" s="96"/>
      <c r="BA441" s="104">
        <v>3.5920000000000001</v>
      </c>
      <c r="BB441" s="104">
        <v>4.2779999999999996</v>
      </c>
      <c r="BC441" s="96"/>
    </row>
    <row r="442" spans="1:55">
      <c r="A442" s="216"/>
      <c r="B442" s="475"/>
      <c r="C442" s="475"/>
      <c r="D442" s="475"/>
      <c r="E442" s="475"/>
      <c r="F442" s="475"/>
      <c r="G442" s="475"/>
      <c r="H442" s="475"/>
      <c r="I442" s="475"/>
      <c r="J442" s="475"/>
      <c r="K442" s="475"/>
      <c r="L442" s="475"/>
      <c r="M442" s="475"/>
      <c r="N442" s="475"/>
      <c r="O442" s="475"/>
      <c r="P442" s="475"/>
      <c r="Q442" s="475"/>
      <c r="R442" s="475"/>
      <c r="S442" s="475"/>
      <c r="T442" s="34"/>
      <c r="U442" s="34"/>
      <c r="V442" s="34"/>
      <c r="W442" s="8"/>
      <c r="X442" s="145">
        <v>620</v>
      </c>
      <c r="Y442" s="108">
        <v>3.5910000000000002</v>
      </c>
      <c r="Z442" s="109">
        <v>33973</v>
      </c>
      <c r="AA442" s="95">
        <v>6</v>
      </c>
      <c r="AB442" s="95">
        <v>6</v>
      </c>
      <c r="AC442" s="108">
        <v>3.9409999999999998</v>
      </c>
      <c r="AD442" s="110" t="s">
        <v>90</v>
      </c>
      <c r="AE442" s="95">
        <v>5</v>
      </c>
      <c r="AF442" s="108">
        <v>4.0460000000000003</v>
      </c>
      <c r="AG442" s="110" t="s">
        <v>90</v>
      </c>
      <c r="AH442" s="95">
        <v>5</v>
      </c>
      <c r="AI442" s="108">
        <v>4.2770000000000001</v>
      </c>
      <c r="AJ442" s="103" t="s">
        <v>90</v>
      </c>
      <c r="AK442" s="96">
        <v>8</v>
      </c>
      <c r="AL442" s="104">
        <v>8.0779999999999994</v>
      </c>
      <c r="AM442" s="105">
        <v>1462</v>
      </c>
      <c r="AN442" s="96">
        <v>8</v>
      </c>
      <c r="AO442" s="104">
        <v>6.3470000000000004</v>
      </c>
      <c r="AP442" s="103" t="s">
        <v>90</v>
      </c>
      <c r="AQ442" s="96">
        <v>8</v>
      </c>
      <c r="AR442" s="104">
        <v>5.7222222222222197</v>
      </c>
      <c r="AS442" s="106" t="s">
        <v>91</v>
      </c>
      <c r="AT442" s="96">
        <v>8</v>
      </c>
      <c r="AU442" s="104">
        <v>6.9539999999999997</v>
      </c>
      <c r="AV442" s="103" t="s">
        <v>90</v>
      </c>
      <c r="AW442" s="96">
        <v>8</v>
      </c>
      <c r="AX442" s="96"/>
      <c r="AY442" s="96"/>
      <c r="AZ442" s="96"/>
      <c r="BA442" s="104">
        <v>5.2320000000000002</v>
      </c>
      <c r="BB442" s="104">
        <v>6.9539999999999997</v>
      </c>
      <c r="BC442" s="96"/>
    </row>
    <row r="443" spans="1:55">
      <c r="A443" s="216"/>
      <c r="T443" s="34"/>
      <c r="U443" s="34"/>
      <c r="V443" s="34"/>
      <c r="W443" s="8"/>
      <c r="X443" s="145">
        <v>630</v>
      </c>
      <c r="Y443" s="108">
        <v>3.5920000000000001</v>
      </c>
      <c r="Z443" s="109">
        <v>33973</v>
      </c>
      <c r="AA443" s="95">
        <v>7</v>
      </c>
      <c r="AB443" s="95">
        <v>7</v>
      </c>
      <c r="AC443" s="108">
        <v>3.9409999999999998</v>
      </c>
      <c r="AD443" s="110" t="s">
        <v>90</v>
      </c>
      <c r="AE443" s="95">
        <v>5</v>
      </c>
      <c r="AF443" s="108">
        <v>4.0250000000000004</v>
      </c>
      <c r="AG443" s="110" t="s">
        <v>90</v>
      </c>
      <c r="AH443" s="95">
        <v>5</v>
      </c>
      <c r="AI443" s="108">
        <v>4.28</v>
      </c>
      <c r="AJ443" s="96"/>
      <c r="AK443" s="96"/>
      <c r="AL443" s="104">
        <v>0</v>
      </c>
      <c r="AM443" s="96"/>
      <c r="AN443" s="96"/>
      <c r="AO443" s="104">
        <v>0</v>
      </c>
      <c r="AP443" s="96"/>
      <c r="AQ443" s="96"/>
      <c r="AR443" s="104">
        <v>0</v>
      </c>
      <c r="AS443" s="111" t="s">
        <v>87</v>
      </c>
      <c r="AT443" s="96"/>
      <c r="AU443" s="104">
        <v>0</v>
      </c>
      <c r="AV443" s="96"/>
      <c r="AW443" s="96"/>
      <c r="AX443" s="96"/>
      <c r="AY443" s="96"/>
      <c r="AZ443" s="96"/>
      <c r="BA443" s="96"/>
      <c r="BB443" s="96"/>
      <c r="BC443" s="96"/>
    </row>
    <row r="444" spans="1:55">
      <c r="A444" s="216"/>
      <c r="T444" s="34"/>
      <c r="U444" s="34"/>
      <c r="V444" s="34"/>
      <c r="W444" s="8"/>
      <c r="X444" s="145">
        <v>640</v>
      </c>
      <c r="Y444" s="108">
        <v>5.2320000000000002</v>
      </c>
      <c r="Z444" s="109">
        <v>33973</v>
      </c>
      <c r="AA444" s="95">
        <v>7</v>
      </c>
      <c r="AB444" s="95">
        <v>7</v>
      </c>
      <c r="AC444" s="108">
        <v>5.4859999999999998</v>
      </c>
      <c r="AD444" s="110" t="s">
        <v>90</v>
      </c>
      <c r="AE444" s="95">
        <v>8</v>
      </c>
      <c r="AF444" s="108">
        <v>5.9429999999999996</v>
      </c>
      <c r="AG444" s="110" t="s">
        <v>90</v>
      </c>
      <c r="AH444" s="95">
        <v>8</v>
      </c>
      <c r="AI444" s="108">
        <v>6.53</v>
      </c>
      <c r="AJ444" s="103" t="s">
        <v>90</v>
      </c>
      <c r="AK444" s="96">
        <v>7</v>
      </c>
      <c r="AL444" s="104">
        <v>4.0810000000000004</v>
      </c>
      <c r="AM444" s="105">
        <v>1462</v>
      </c>
      <c r="AN444" s="96">
        <v>7</v>
      </c>
      <c r="AO444" s="104">
        <v>3.6080000000000001</v>
      </c>
      <c r="AP444" s="103" t="s">
        <v>90</v>
      </c>
      <c r="AQ444" s="96">
        <v>8</v>
      </c>
      <c r="AR444" s="104">
        <v>3.5166666666666702</v>
      </c>
      <c r="AS444" s="106" t="s">
        <v>91</v>
      </c>
      <c r="AT444" s="96">
        <v>7</v>
      </c>
      <c r="AU444" s="104">
        <v>3.7970000000000002</v>
      </c>
      <c r="AV444" s="112" t="s">
        <v>90</v>
      </c>
      <c r="AW444" s="96">
        <v>7</v>
      </c>
      <c r="AX444" s="96"/>
      <c r="AY444" s="96"/>
      <c r="AZ444" s="96"/>
      <c r="BA444" s="104">
        <v>2.85</v>
      </c>
      <c r="BB444" s="104">
        <v>3.7970000000000002</v>
      </c>
      <c r="BC444" s="96"/>
    </row>
    <row r="445" spans="1:55">
      <c r="A445" s="216"/>
      <c r="T445" s="34"/>
      <c r="U445" s="34"/>
      <c r="V445" s="34"/>
      <c r="W445" s="8"/>
      <c r="X445" s="145">
        <v>650</v>
      </c>
      <c r="Y445" s="108">
        <v>0</v>
      </c>
      <c r="Z445" s="95"/>
      <c r="AA445" s="95"/>
      <c r="AB445" s="95"/>
      <c r="AC445" s="108">
        <v>0</v>
      </c>
      <c r="AD445" s="95"/>
      <c r="AE445" s="95"/>
      <c r="AF445" s="108">
        <v>0</v>
      </c>
      <c r="AG445" s="95"/>
      <c r="AH445" s="95"/>
      <c r="AI445" s="108">
        <v>0</v>
      </c>
      <c r="AJ445" s="103" t="s">
        <v>90</v>
      </c>
      <c r="AK445" s="96">
        <v>7</v>
      </c>
      <c r="AL445" s="104">
        <v>4.0830000000000002</v>
      </c>
      <c r="AM445" s="105">
        <v>1462</v>
      </c>
      <c r="AN445" s="96">
        <v>7</v>
      </c>
      <c r="AO445" s="104">
        <v>3.6179999999999999</v>
      </c>
      <c r="AP445" s="103" t="s">
        <v>90</v>
      </c>
      <c r="AQ445" s="96">
        <v>8</v>
      </c>
      <c r="AR445" s="104">
        <v>3.5361111111111101</v>
      </c>
      <c r="AS445" s="106" t="s">
        <v>91</v>
      </c>
      <c r="AT445" s="96">
        <v>7</v>
      </c>
      <c r="AU445" s="104">
        <v>3.8010000000000002</v>
      </c>
      <c r="AV445" s="112" t="s">
        <v>90</v>
      </c>
      <c r="AW445" s="96">
        <v>7</v>
      </c>
      <c r="AX445" s="96"/>
      <c r="AY445" s="96"/>
      <c r="AZ445" s="96"/>
      <c r="BA445" s="104">
        <v>2.8580000000000001</v>
      </c>
      <c r="BB445" s="104">
        <v>3.8010000000000002</v>
      </c>
      <c r="BC445" s="96"/>
    </row>
    <row r="446" spans="1:55">
      <c r="A446" s="216"/>
      <c r="T446" s="34"/>
      <c r="U446" s="34"/>
      <c r="V446" s="34"/>
      <c r="W446" s="8"/>
      <c r="X446" s="145">
        <v>900</v>
      </c>
      <c r="Y446" s="108">
        <v>2.85</v>
      </c>
      <c r="Z446" s="109">
        <v>33973</v>
      </c>
      <c r="AA446" s="95">
        <v>7</v>
      </c>
      <c r="AB446" s="95">
        <v>7</v>
      </c>
      <c r="AC446" s="108">
        <v>3.4529999999999998</v>
      </c>
      <c r="AD446" s="110" t="s">
        <v>90</v>
      </c>
      <c r="AE446" s="95">
        <v>7</v>
      </c>
      <c r="AF446" s="108">
        <v>3.5569999999999999</v>
      </c>
      <c r="AG446" s="110" t="s">
        <v>90</v>
      </c>
      <c r="AH446" s="95">
        <v>7</v>
      </c>
      <c r="AI446" s="108">
        <v>3.76</v>
      </c>
      <c r="AJ446" s="103" t="s">
        <v>90</v>
      </c>
      <c r="AK446" s="96">
        <v>7</v>
      </c>
      <c r="AL446" s="104">
        <v>4.1559999999999997</v>
      </c>
      <c r="AM446" s="105">
        <v>1462</v>
      </c>
      <c r="AN446" s="96">
        <v>7</v>
      </c>
      <c r="AO446" s="104">
        <v>4.0289999999999999</v>
      </c>
      <c r="AP446" s="103" t="s">
        <v>90</v>
      </c>
      <c r="AQ446" s="96">
        <v>7</v>
      </c>
      <c r="AR446" s="104">
        <v>3.7083333333333299</v>
      </c>
      <c r="AS446" s="106" t="s">
        <v>91</v>
      </c>
      <c r="AT446" s="96">
        <v>7</v>
      </c>
      <c r="AU446" s="104">
        <v>4.0609999999999999</v>
      </c>
      <c r="AV446" s="112" t="s">
        <v>90</v>
      </c>
      <c r="AW446" s="96">
        <v>7</v>
      </c>
      <c r="AX446" s="96"/>
      <c r="AY446" s="96"/>
      <c r="AZ446" s="96"/>
      <c r="BA446" s="104">
        <v>3.3079999999999998</v>
      </c>
      <c r="BB446" s="104">
        <v>4.0609999999999999</v>
      </c>
      <c r="BC446" s="96"/>
    </row>
    <row r="447" spans="1:55">
      <c r="A447" s="216"/>
      <c r="T447" s="34"/>
      <c r="U447" s="34"/>
      <c r="V447" s="34"/>
      <c r="W447" s="8"/>
      <c r="X447" s="145">
        <v>910</v>
      </c>
      <c r="Y447" s="108">
        <v>2.8580000000000001</v>
      </c>
      <c r="Z447" s="109">
        <v>33973</v>
      </c>
      <c r="AA447" s="95">
        <v>7</v>
      </c>
      <c r="AB447" s="95">
        <v>7</v>
      </c>
      <c r="AC447" s="108">
        <v>3.456</v>
      </c>
      <c r="AD447" s="110" t="s">
        <v>90</v>
      </c>
      <c r="AE447" s="95">
        <v>7</v>
      </c>
      <c r="AF447" s="108">
        <v>3.5640000000000001</v>
      </c>
      <c r="AG447" s="110" t="s">
        <v>90</v>
      </c>
      <c r="AH447" s="95">
        <v>7</v>
      </c>
      <c r="AI447" s="108">
        <v>3.7639999999999998</v>
      </c>
      <c r="AJ447" s="103" t="s">
        <v>90</v>
      </c>
      <c r="AK447" s="96">
        <v>7</v>
      </c>
      <c r="AL447" s="104">
        <v>4.165</v>
      </c>
      <c r="AM447" s="105">
        <v>1462</v>
      </c>
      <c r="AN447" s="96">
        <v>7</v>
      </c>
      <c r="AO447" s="104">
        <v>4.0640000000000001</v>
      </c>
      <c r="AP447" s="103" t="s">
        <v>90</v>
      </c>
      <c r="AQ447" s="96">
        <v>7</v>
      </c>
      <c r="AR447" s="104">
        <v>3.74444444444444</v>
      </c>
      <c r="AS447" s="106" t="s">
        <v>91</v>
      </c>
      <c r="AT447" s="96">
        <v>7</v>
      </c>
      <c r="AU447" s="104">
        <v>4.1879999999999997</v>
      </c>
      <c r="AV447" s="112" t="s">
        <v>90</v>
      </c>
      <c r="AW447" s="96">
        <v>8</v>
      </c>
      <c r="AX447" s="96"/>
      <c r="AY447" s="96"/>
      <c r="AZ447" s="96"/>
      <c r="BA447" s="104">
        <v>3.355</v>
      </c>
      <c r="BB447" s="104">
        <v>4.0640000000000001</v>
      </c>
      <c r="BC447" s="96"/>
    </row>
    <row r="448" spans="1:55">
      <c r="A448" s="216"/>
      <c r="T448" s="34"/>
      <c r="U448" s="34"/>
      <c r="V448" s="34"/>
      <c r="W448" s="8"/>
      <c r="X448" s="145">
        <v>920</v>
      </c>
      <c r="Y448" s="108">
        <v>3.3079999999999998</v>
      </c>
      <c r="Z448" s="109">
        <v>33973</v>
      </c>
      <c r="AA448" s="95">
        <v>7</v>
      </c>
      <c r="AB448" s="95">
        <v>7</v>
      </c>
      <c r="AC448" s="108">
        <v>3.7029999999999998</v>
      </c>
      <c r="AD448" s="110" t="s">
        <v>90</v>
      </c>
      <c r="AE448" s="95">
        <v>7</v>
      </c>
      <c r="AF448" s="108">
        <v>3.8050000000000002</v>
      </c>
      <c r="AG448" s="110" t="s">
        <v>90</v>
      </c>
      <c r="AH448" s="95">
        <v>7</v>
      </c>
      <c r="AI448" s="108">
        <v>4.0129999999999999</v>
      </c>
      <c r="AJ448" s="103" t="s">
        <v>90</v>
      </c>
      <c r="AK448" s="96">
        <v>8</v>
      </c>
      <c r="AL448" s="104">
        <v>9.923</v>
      </c>
      <c r="AM448" s="105">
        <v>1462</v>
      </c>
      <c r="AN448" s="96">
        <v>8</v>
      </c>
      <c r="AO448" s="104">
        <v>6.117</v>
      </c>
      <c r="AP448" s="103" t="s">
        <v>90</v>
      </c>
      <c r="AQ448" s="96">
        <v>8</v>
      </c>
      <c r="AR448" s="104">
        <v>5.12222222222222</v>
      </c>
      <c r="AS448" s="106" t="s">
        <v>92</v>
      </c>
      <c r="AT448" s="96">
        <v>9</v>
      </c>
      <c r="AU448" s="104">
        <v>6.4279999999999999</v>
      </c>
      <c r="AV448" s="112" t="s">
        <v>90</v>
      </c>
      <c r="AW448" s="96">
        <v>8</v>
      </c>
      <c r="AX448" s="96"/>
      <c r="AY448" s="96"/>
      <c r="AZ448" s="96"/>
      <c r="BA448" s="104">
        <v>3.98</v>
      </c>
      <c r="BB448" s="104">
        <v>6.4279999999999999</v>
      </c>
      <c r="BC448" s="96"/>
    </row>
    <row r="449" spans="1:55">
      <c r="A449" s="216"/>
      <c r="T449" s="34"/>
      <c r="U449" s="34"/>
      <c r="V449" s="34"/>
      <c r="W449" s="8"/>
      <c r="X449" s="145">
        <v>930</v>
      </c>
      <c r="Y449" s="108">
        <v>3.355</v>
      </c>
      <c r="Z449" s="109">
        <v>33973</v>
      </c>
      <c r="AA449" s="95">
        <v>7</v>
      </c>
      <c r="AB449" s="95">
        <v>7</v>
      </c>
      <c r="AC449" s="108">
        <v>3.7320000000000002</v>
      </c>
      <c r="AD449" s="110" t="s">
        <v>90</v>
      </c>
      <c r="AE449" s="95">
        <v>7</v>
      </c>
      <c r="AF449" s="108">
        <v>3.8319999999999999</v>
      </c>
      <c r="AG449" s="110" t="s">
        <v>90</v>
      </c>
      <c r="AH449" s="95">
        <v>7</v>
      </c>
      <c r="AI449" s="108">
        <v>4.0419999999999998</v>
      </c>
      <c r="AJ449" s="96"/>
      <c r="AK449" s="96"/>
      <c r="AL449" s="104">
        <v>0</v>
      </c>
      <c r="AM449" s="96"/>
      <c r="AN449" s="96"/>
      <c r="AO449" s="104">
        <v>0</v>
      </c>
      <c r="AP449" s="96"/>
      <c r="AQ449" s="96"/>
      <c r="AR449" s="104">
        <v>0</v>
      </c>
      <c r="AS449" s="111" t="s">
        <v>87</v>
      </c>
      <c r="AT449" s="96"/>
      <c r="AU449" s="104">
        <v>0</v>
      </c>
      <c r="AV449" s="96"/>
      <c r="AW449" s="96"/>
      <c r="AX449" s="96"/>
      <c r="AY449" s="96"/>
      <c r="AZ449" s="96"/>
      <c r="BA449" s="96"/>
      <c r="BB449" s="96"/>
      <c r="BC449" s="96"/>
    </row>
    <row r="450" spans="1:55">
      <c r="A450" s="216"/>
      <c r="B450" s="464" t="s">
        <v>882</v>
      </c>
      <c r="T450" s="34"/>
      <c r="U450" s="34"/>
      <c r="V450" s="34"/>
      <c r="W450" s="8"/>
      <c r="X450" s="145">
        <v>940</v>
      </c>
      <c r="Y450" s="108">
        <v>3.98</v>
      </c>
      <c r="Z450" s="109">
        <v>33973</v>
      </c>
      <c r="AA450" s="95">
        <v>7</v>
      </c>
      <c r="AB450" s="95">
        <v>7</v>
      </c>
      <c r="AC450" s="108">
        <v>5.0279999999999996</v>
      </c>
      <c r="AD450" s="110" t="s">
        <v>90</v>
      </c>
      <c r="AE450" s="95">
        <v>8</v>
      </c>
      <c r="AF450" s="108">
        <v>5.665</v>
      </c>
      <c r="AG450" s="110" t="s">
        <v>90</v>
      </c>
      <c r="AH450" s="95">
        <v>8</v>
      </c>
      <c r="AI450" s="108">
        <v>6.1159999999999997</v>
      </c>
      <c r="AJ450" s="103" t="s">
        <v>90</v>
      </c>
      <c r="AK450" s="96">
        <v>8</v>
      </c>
      <c r="AL450" s="104">
        <v>2.8959999999999999</v>
      </c>
      <c r="AM450" s="105">
        <v>1462</v>
      </c>
      <c r="AN450" s="96">
        <v>8</v>
      </c>
      <c r="AO450" s="104">
        <v>2.8519999999999999</v>
      </c>
      <c r="AP450" s="103" t="s">
        <v>90</v>
      </c>
      <c r="AQ450" s="96">
        <v>8</v>
      </c>
      <c r="AR450" s="104">
        <v>2.5219999999999998</v>
      </c>
      <c r="AS450" s="106" t="s">
        <v>91</v>
      </c>
      <c r="AT450" s="96">
        <v>8</v>
      </c>
      <c r="AU450" s="104">
        <v>2.7789999999999999</v>
      </c>
      <c r="AV450" s="112" t="s">
        <v>90</v>
      </c>
      <c r="AW450" s="96">
        <v>8</v>
      </c>
      <c r="AX450" s="96"/>
      <c r="AY450" s="96"/>
      <c r="AZ450" s="96"/>
      <c r="BA450" s="104">
        <v>2.41</v>
      </c>
      <c r="BB450" s="104">
        <v>2.8959999999999999</v>
      </c>
      <c r="BC450" s="96"/>
    </row>
    <row r="451" spans="1:55">
      <c r="A451" s="216"/>
      <c r="B451" s="464" t="s">
        <v>80</v>
      </c>
      <c r="T451" s="34"/>
      <c r="U451" s="34"/>
      <c r="V451" s="34"/>
      <c r="W451" s="8"/>
      <c r="X451" s="145">
        <v>950</v>
      </c>
      <c r="Y451" s="108">
        <v>0</v>
      </c>
      <c r="Z451" s="95"/>
      <c r="AA451" s="95"/>
      <c r="AB451" s="95"/>
      <c r="AC451" s="108">
        <v>0</v>
      </c>
      <c r="AD451" s="95"/>
      <c r="AE451" s="95"/>
      <c r="AF451" s="108">
        <v>0</v>
      </c>
      <c r="AG451" s="110" t="s">
        <v>87</v>
      </c>
      <c r="AH451" s="99" t="s">
        <v>93</v>
      </c>
      <c r="AI451" s="108">
        <v>0</v>
      </c>
      <c r="AJ451" s="103" t="s">
        <v>90</v>
      </c>
      <c r="AK451" s="96">
        <v>7</v>
      </c>
      <c r="AL451" s="104">
        <v>3.738</v>
      </c>
      <c r="AM451" s="106" t="s">
        <v>94</v>
      </c>
      <c r="AN451" s="96">
        <v>2</v>
      </c>
      <c r="AO451" s="104">
        <v>3.7989999999999999</v>
      </c>
      <c r="AP451" s="103" t="s">
        <v>90</v>
      </c>
      <c r="AQ451" s="96">
        <v>8</v>
      </c>
      <c r="AR451" s="96"/>
      <c r="AS451" s="96"/>
      <c r="AT451" s="96"/>
      <c r="AU451" s="104">
        <v>4.2960000000000003</v>
      </c>
      <c r="AV451" s="112" t="s">
        <v>90</v>
      </c>
      <c r="AW451" s="96">
        <v>7</v>
      </c>
      <c r="AX451" s="96"/>
      <c r="AY451" s="96"/>
      <c r="AZ451" s="96"/>
      <c r="BA451" s="96"/>
      <c r="BB451" s="96"/>
      <c r="BC451" s="96"/>
    </row>
    <row r="452" spans="1:55">
      <c r="A452" s="216"/>
      <c r="B452" s="464" t="s">
        <v>81</v>
      </c>
      <c r="T452" s="34"/>
      <c r="U452" s="34"/>
      <c r="V452" s="34"/>
      <c r="W452" s="8"/>
      <c r="X452" s="145">
        <v>960</v>
      </c>
      <c r="Y452" s="108">
        <v>2.41</v>
      </c>
      <c r="Z452" s="109">
        <v>33973</v>
      </c>
      <c r="AA452" s="95">
        <v>7</v>
      </c>
      <c r="AB452" s="95">
        <v>7</v>
      </c>
      <c r="AC452" s="108">
        <v>2.7509999999999999</v>
      </c>
      <c r="AD452" s="110" t="s">
        <v>90</v>
      </c>
      <c r="AE452" s="95">
        <v>8</v>
      </c>
      <c r="AF452" s="108">
        <v>2.7269999999999999</v>
      </c>
      <c r="AG452" s="110" t="s">
        <v>90</v>
      </c>
      <c r="AH452" s="95">
        <v>8</v>
      </c>
      <c r="AI452" s="108">
        <v>2.863</v>
      </c>
      <c r="AJ452" s="103" t="s">
        <v>90</v>
      </c>
      <c r="AK452" s="96">
        <v>3</v>
      </c>
      <c r="AL452" s="104">
        <v>2.2349999999999999</v>
      </c>
      <c r="AM452" s="105">
        <v>1462</v>
      </c>
      <c r="AN452" s="96">
        <v>3</v>
      </c>
      <c r="AO452" s="104">
        <v>2.2210000000000001</v>
      </c>
      <c r="AP452" s="103" t="s">
        <v>90</v>
      </c>
      <c r="AQ452" s="96">
        <v>4</v>
      </c>
      <c r="AR452" s="104">
        <v>2.1855555555555601</v>
      </c>
      <c r="AS452" s="106" t="s">
        <v>91</v>
      </c>
      <c r="AT452" s="96">
        <v>3</v>
      </c>
      <c r="AU452" s="104">
        <v>2.2629999999999999</v>
      </c>
      <c r="AV452" s="112" t="s">
        <v>90</v>
      </c>
      <c r="AW452" s="96">
        <v>3</v>
      </c>
      <c r="AX452" s="96"/>
      <c r="AY452" s="96"/>
      <c r="AZ452" s="96"/>
      <c r="BA452" s="96"/>
      <c r="BB452" s="96"/>
      <c r="BC452" s="96"/>
    </row>
    <row r="453" spans="1:55">
      <c r="A453" s="216"/>
      <c r="B453" s="32" t="s">
        <v>82</v>
      </c>
      <c r="T453" s="34"/>
      <c r="U453" s="34"/>
      <c r="V453" s="34"/>
      <c r="W453" s="8"/>
      <c r="X453" s="145">
        <v>990</v>
      </c>
      <c r="Y453" s="108">
        <v>2.7690000000000001</v>
      </c>
      <c r="Z453" s="109">
        <v>34006</v>
      </c>
      <c r="AA453" s="95">
        <v>2</v>
      </c>
      <c r="AB453" s="95">
        <v>2</v>
      </c>
      <c r="AC453" s="108">
        <v>3.734</v>
      </c>
      <c r="AD453" s="110" t="s">
        <v>90</v>
      </c>
      <c r="AE453" s="95">
        <v>7</v>
      </c>
      <c r="AF453" s="108">
        <v>3.427</v>
      </c>
      <c r="AG453" s="110" t="s">
        <v>90</v>
      </c>
      <c r="AH453" s="95">
        <v>7</v>
      </c>
      <c r="AI453" s="108">
        <v>3.681</v>
      </c>
      <c r="AJ453" s="96"/>
      <c r="AK453" s="96"/>
      <c r="AL453" s="104">
        <v>3.0470000000000002</v>
      </c>
      <c r="AM453" s="105">
        <v>1462</v>
      </c>
      <c r="AN453" s="96">
        <v>3</v>
      </c>
      <c r="AO453" s="104">
        <v>2.9990000000000001</v>
      </c>
      <c r="AP453" s="103" t="s">
        <v>90</v>
      </c>
      <c r="AQ453" s="96">
        <v>2</v>
      </c>
      <c r="AR453" s="104">
        <v>2.9694444444444401</v>
      </c>
      <c r="AS453" s="106" t="s">
        <v>91</v>
      </c>
      <c r="AT453" s="96">
        <v>5</v>
      </c>
      <c r="AU453" s="104">
        <v>3.3820000000000001</v>
      </c>
      <c r="AV453" s="112" t="s">
        <v>90</v>
      </c>
      <c r="AW453" s="96">
        <v>2</v>
      </c>
      <c r="AX453" s="96"/>
      <c r="AY453" s="96"/>
      <c r="AZ453" s="96"/>
      <c r="BA453" s="96"/>
      <c r="BB453" s="96"/>
      <c r="BC453" s="96"/>
    </row>
    <row r="454" spans="1:55">
      <c r="A454" s="216">
        <f>A8</f>
        <v>0</v>
      </c>
      <c r="B454" s="32" t="s">
        <v>65</v>
      </c>
      <c r="C454" s="33" t="str">
        <f t="shared" ref="C454:S454" ca="1" si="713">C8</f>
        <v>BSIMAC</v>
      </c>
      <c r="D454" s="33" t="str">
        <f t="shared" ca="1" si="713"/>
        <v>CSE</v>
      </c>
      <c r="E454" s="33" t="str">
        <f t="shared" ca="1" si="713"/>
        <v>DeST</v>
      </c>
      <c r="F454" s="33" t="str">
        <f t="shared" ca="1" si="713"/>
        <v>EnergyPlus</v>
      </c>
      <c r="G454" s="33" t="str">
        <f t="shared" ca="1" si="713"/>
        <v>ESP-r</v>
      </c>
      <c r="H454" s="33" t="str">
        <f t="shared" ca="1" si="713"/>
        <v>TRNSYS</v>
      </c>
      <c r="I454" s="33" t="str">
        <f t="shared" ca="1" si="713"/>
        <v>TestSpec-Alt</v>
      </c>
      <c r="J454" s="33">
        <f t="shared" ca="1" si="713"/>
        <v>0</v>
      </c>
      <c r="K454" s="33">
        <f t="shared" ca="1" si="713"/>
        <v>0</v>
      </c>
      <c r="L454" s="33">
        <f t="shared" ca="1" si="713"/>
        <v>0</v>
      </c>
      <c r="M454" s="33">
        <f t="shared" ca="1" si="713"/>
        <v>0</v>
      </c>
      <c r="N454" s="33">
        <f t="shared" ca="1" si="713"/>
        <v>0</v>
      </c>
      <c r="O454" s="33">
        <f t="shared" ca="1" si="713"/>
        <v>0</v>
      </c>
      <c r="P454" s="33">
        <f t="shared" ca="1" si="713"/>
        <v>0</v>
      </c>
      <c r="Q454" s="33">
        <f t="shared" ca="1" si="713"/>
        <v>0</v>
      </c>
      <c r="R454" s="33">
        <f t="shared" ca="1" si="713"/>
        <v>0</v>
      </c>
      <c r="S454" s="33" t="str">
        <f t="shared" ca="1" si="713"/>
        <v>Tested Prg</v>
      </c>
      <c r="T454" s="34"/>
      <c r="U454" s="34"/>
      <c r="V454" s="34"/>
      <c r="W454" s="8"/>
      <c r="X454" s="145">
        <v>195</v>
      </c>
      <c r="Y454" s="108">
        <v>2.004</v>
      </c>
      <c r="Z454" s="109">
        <v>33973</v>
      </c>
      <c r="AA454" s="95">
        <v>2</v>
      </c>
      <c r="AB454" s="95">
        <v>2</v>
      </c>
      <c r="AC454" s="108">
        <v>2.1859999999999999</v>
      </c>
      <c r="AD454" s="110" t="s">
        <v>90</v>
      </c>
      <c r="AE454" s="95">
        <v>8</v>
      </c>
      <c r="AF454" s="108">
        <v>2.3199999999999998</v>
      </c>
      <c r="AG454" s="110" t="s">
        <v>90</v>
      </c>
      <c r="AH454" s="95">
        <v>3</v>
      </c>
      <c r="AI454" s="108">
        <v>2.3849999999999998</v>
      </c>
      <c r="AJ454" s="96"/>
      <c r="AK454" s="96"/>
      <c r="AL454" s="104">
        <v>3.077</v>
      </c>
      <c r="AM454" s="105">
        <v>1462</v>
      </c>
      <c r="AN454" s="96">
        <v>3</v>
      </c>
      <c r="AO454" s="104">
        <v>3.02</v>
      </c>
      <c r="AP454" s="103" t="s">
        <v>90</v>
      </c>
      <c r="AQ454" s="96">
        <v>2</v>
      </c>
      <c r="AR454" s="104">
        <v>2.9805555555555601</v>
      </c>
      <c r="AS454" s="106" t="s">
        <v>91</v>
      </c>
      <c r="AT454" s="96">
        <v>5</v>
      </c>
      <c r="AU454" s="104">
        <v>3.3250000000000002</v>
      </c>
      <c r="AV454" s="112" t="s">
        <v>90</v>
      </c>
      <c r="AW454" s="96">
        <v>2</v>
      </c>
      <c r="AX454" s="96"/>
      <c r="AY454" s="96"/>
      <c r="AZ454" s="96"/>
      <c r="BA454" s="96"/>
      <c r="BB454" s="96"/>
      <c r="BC454" s="96"/>
    </row>
    <row r="455" spans="1:55">
      <c r="A455" s="216">
        <f>A7</f>
        <v>0</v>
      </c>
      <c r="B455" s="32" t="s">
        <v>66</v>
      </c>
      <c r="C455" s="33" t="str">
        <f t="shared" ref="C455:S455" ca="1" si="714">C7</f>
        <v/>
      </c>
      <c r="D455" s="33" t="str">
        <f t="shared" ca="1" si="714"/>
        <v/>
      </c>
      <c r="E455" s="33" t="str">
        <f t="shared" ca="1" si="714"/>
        <v/>
      </c>
      <c r="F455" s="33" t="str">
        <f t="shared" ca="1" si="714"/>
        <v/>
      </c>
      <c r="G455" s="33" t="str">
        <f t="shared" ca="1" si="714"/>
        <v/>
      </c>
      <c r="H455" s="33" t="str">
        <f t="shared" ca="1" si="714"/>
        <v/>
      </c>
      <c r="I455" s="33" t="str">
        <f t="shared" ca="1" si="714"/>
        <v/>
      </c>
      <c r="J455" s="33" t="str">
        <f t="shared" ca="1" si="714"/>
        <v/>
      </c>
      <c r="K455" s="33" t="str">
        <f t="shared" ca="1" si="714"/>
        <v/>
      </c>
      <c r="L455" s="33" t="str">
        <f t="shared" ca="1" si="714"/>
        <v/>
      </c>
      <c r="M455" s="33" t="str">
        <f t="shared" ca="1" si="714"/>
        <v/>
      </c>
      <c r="N455" s="33" t="str">
        <f t="shared" ca="1" si="714"/>
        <v/>
      </c>
      <c r="O455" s="33" t="str">
        <f t="shared" ca="1" si="714"/>
        <v/>
      </c>
      <c r="P455" s="33" t="str">
        <f t="shared" ca="1" si="714"/>
        <v/>
      </c>
      <c r="Q455" s="33" t="str">
        <f t="shared" ca="1" si="714"/>
        <v/>
      </c>
      <c r="R455" s="33" t="str">
        <f t="shared" ca="1" si="714"/>
        <v/>
      </c>
      <c r="S455" s="33" t="str">
        <f t="shared" ca="1" si="714"/>
        <v/>
      </c>
      <c r="T455" s="34"/>
      <c r="U455" s="34"/>
      <c r="V455" s="34"/>
      <c r="W455" s="8"/>
      <c r="X455" s="145">
        <v>200</v>
      </c>
      <c r="Y455" s="108">
        <v>2.6509999999999998</v>
      </c>
      <c r="Z455" s="109">
        <v>33973</v>
      </c>
      <c r="AA455" s="95">
        <v>5</v>
      </c>
      <c r="AB455" s="95">
        <v>5</v>
      </c>
      <c r="AC455" s="108">
        <v>2.9729999999999999</v>
      </c>
      <c r="AD455" s="110" t="s">
        <v>90</v>
      </c>
      <c r="AE455" s="95">
        <v>5</v>
      </c>
      <c r="AF455" s="95"/>
      <c r="AG455" s="95"/>
      <c r="AH455" s="95"/>
      <c r="AI455" s="95"/>
      <c r="AJ455" s="96"/>
      <c r="AK455" s="96"/>
      <c r="AL455" s="104">
        <v>3.65</v>
      </c>
      <c r="AM455" s="105">
        <v>1462</v>
      </c>
      <c r="AN455" s="96">
        <v>2</v>
      </c>
      <c r="AO455" s="104">
        <v>3.3069999999999999</v>
      </c>
      <c r="AP455" s="103" t="s">
        <v>90</v>
      </c>
      <c r="AQ455" s="96">
        <v>6</v>
      </c>
      <c r="AR455" s="104">
        <v>3.2944444444444398</v>
      </c>
      <c r="AS455" s="106" t="s">
        <v>91</v>
      </c>
      <c r="AT455" s="96">
        <v>6</v>
      </c>
      <c r="AU455" s="104">
        <v>3.4580000000000002</v>
      </c>
      <c r="AV455" s="112" t="s">
        <v>90</v>
      </c>
      <c r="AW455" s="96">
        <v>8</v>
      </c>
      <c r="AX455" s="96"/>
      <c r="AY455" s="96"/>
      <c r="AZ455" s="96"/>
      <c r="BA455" s="96"/>
      <c r="BB455" s="96"/>
      <c r="BC455" s="96"/>
    </row>
    <row r="456" spans="1:55">
      <c r="A456" s="216" t="s">
        <v>84</v>
      </c>
      <c r="B456" s="32" t="s">
        <v>83</v>
      </c>
      <c r="C456" s="34" t="s">
        <v>84</v>
      </c>
      <c r="D456" s="34" t="s">
        <v>84</v>
      </c>
      <c r="E456" s="34" t="s">
        <v>84</v>
      </c>
      <c r="F456" s="34" t="s">
        <v>84</v>
      </c>
      <c r="G456" s="34" t="s">
        <v>84</v>
      </c>
      <c r="H456" s="34" t="s">
        <v>84</v>
      </c>
      <c r="I456" s="34" t="s">
        <v>84</v>
      </c>
      <c r="J456" s="34" t="s">
        <v>84</v>
      </c>
      <c r="K456" s="34" t="s">
        <v>84</v>
      </c>
      <c r="L456" s="34" t="s">
        <v>84</v>
      </c>
      <c r="M456" s="34" t="s">
        <v>84</v>
      </c>
      <c r="N456" s="34" t="s">
        <v>84</v>
      </c>
      <c r="O456" s="34" t="s">
        <v>84</v>
      </c>
      <c r="P456" s="34" t="s">
        <v>84</v>
      </c>
      <c r="Q456" s="34" t="s">
        <v>84</v>
      </c>
      <c r="R456" s="34" t="s">
        <v>84</v>
      </c>
      <c r="S456" s="34" t="s">
        <v>84</v>
      </c>
      <c r="T456" s="34"/>
      <c r="U456" s="34"/>
      <c r="V456" s="34"/>
      <c r="W456" s="8"/>
      <c r="X456" s="145">
        <v>210</v>
      </c>
      <c r="Y456" s="108">
        <v>2.7010000000000001</v>
      </c>
      <c r="Z456" s="109">
        <v>33973</v>
      </c>
      <c r="AA456" s="95">
        <v>5</v>
      </c>
      <c r="AB456" s="95">
        <v>5</v>
      </c>
      <c r="AC456" s="108">
        <v>2.9729999999999999</v>
      </c>
      <c r="AD456" s="110" t="s">
        <v>90</v>
      </c>
      <c r="AE456" s="95">
        <v>5</v>
      </c>
      <c r="AF456" s="95"/>
      <c r="AG456" s="95"/>
      <c r="AH456" s="95"/>
      <c r="AI456" s="95"/>
      <c r="AJ456" s="103" t="s">
        <v>90</v>
      </c>
      <c r="AK456" s="96">
        <v>2</v>
      </c>
      <c r="AL456" s="104">
        <v>3.7090000000000001</v>
      </c>
      <c r="AM456" s="105">
        <v>1462</v>
      </c>
      <c r="AN456" s="96">
        <v>2</v>
      </c>
      <c r="AO456" s="104">
        <v>3.3479999999999999</v>
      </c>
      <c r="AP456" s="103" t="s">
        <v>90</v>
      </c>
      <c r="AQ456" s="96">
        <v>8</v>
      </c>
      <c r="AR456" s="104">
        <v>3.3361111111111099</v>
      </c>
      <c r="AS456" s="106" t="s">
        <v>91</v>
      </c>
      <c r="AT456" s="96">
        <v>6</v>
      </c>
      <c r="AU456" s="104">
        <v>3.52</v>
      </c>
      <c r="AV456" s="112" t="s">
        <v>90</v>
      </c>
      <c r="AW456" s="96">
        <v>2</v>
      </c>
      <c r="AX456" s="96"/>
      <c r="AY456" s="96"/>
      <c r="AZ456" s="96"/>
      <c r="BA456" s="96"/>
      <c r="BB456" s="96"/>
      <c r="BC456" s="96"/>
    </row>
    <row r="457" spans="1:55">
      <c r="A457" s="216" t="s">
        <v>85</v>
      </c>
      <c r="B457" s="37" t="s">
        <v>85</v>
      </c>
      <c r="C457" s="37" t="s">
        <v>85</v>
      </c>
      <c r="D457" s="37" t="s">
        <v>85</v>
      </c>
      <c r="E457" s="37" t="s">
        <v>85</v>
      </c>
      <c r="F457" s="37" t="s">
        <v>85</v>
      </c>
      <c r="G457" s="37" t="s">
        <v>85</v>
      </c>
      <c r="H457" s="37" t="s">
        <v>85</v>
      </c>
      <c r="I457" s="37" t="s">
        <v>85</v>
      </c>
      <c r="J457" s="37" t="s">
        <v>85</v>
      </c>
      <c r="K457" s="37" t="s">
        <v>85</v>
      </c>
      <c r="L457" s="37" t="s">
        <v>85</v>
      </c>
      <c r="M457" s="37" t="s">
        <v>85</v>
      </c>
      <c r="N457" s="37" t="s">
        <v>85</v>
      </c>
      <c r="O457" s="37" t="s">
        <v>85</v>
      </c>
      <c r="P457" s="37" t="s">
        <v>85</v>
      </c>
      <c r="Q457" s="37" t="s">
        <v>85</v>
      </c>
      <c r="R457" s="37" t="s">
        <v>85</v>
      </c>
      <c r="S457" s="37" t="s">
        <v>85</v>
      </c>
      <c r="T457" s="34"/>
      <c r="U457" s="34"/>
      <c r="V457" s="34"/>
      <c r="W457" s="8"/>
      <c r="X457" s="145">
        <v>215</v>
      </c>
      <c r="Y457" s="108">
        <v>2.7869999999999999</v>
      </c>
      <c r="Z457" s="109">
        <v>33973</v>
      </c>
      <c r="AA457" s="95">
        <v>5</v>
      </c>
      <c r="AB457" s="95">
        <v>5</v>
      </c>
      <c r="AC457" s="108">
        <v>3.28</v>
      </c>
      <c r="AD457" s="110" t="s">
        <v>90</v>
      </c>
      <c r="AE457" s="95">
        <v>5</v>
      </c>
      <c r="AF457" s="95"/>
      <c r="AG457" s="95"/>
      <c r="AH457" s="95"/>
      <c r="AI457" s="95"/>
      <c r="AJ457" s="103" t="s">
        <v>90</v>
      </c>
      <c r="AK457" s="96">
        <v>2</v>
      </c>
      <c r="AL457" s="104">
        <v>5.2930000000000001</v>
      </c>
      <c r="AM457" s="105">
        <v>1462</v>
      </c>
      <c r="AN457" s="96">
        <v>2</v>
      </c>
      <c r="AO457" s="104">
        <v>5.1589999999999998</v>
      </c>
      <c r="AP457" s="103" t="s">
        <v>90</v>
      </c>
      <c r="AQ457" s="96">
        <v>2</v>
      </c>
      <c r="AR457" s="104">
        <v>4.8916666666666702</v>
      </c>
      <c r="AS457" s="106" t="s">
        <v>91</v>
      </c>
      <c r="AT457" s="96">
        <v>6</v>
      </c>
      <c r="AU457" s="104">
        <v>5.1070000000000002</v>
      </c>
      <c r="AV457" s="112" t="s">
        <v>90</v>
      </c>
      <c r="AW457" s="96">
        <v>2</v>
      </c>
      <c r="AX457" s="96"/>
      <c r="AY457" s="96"/>
      <c r="AZ457" s="96"/>
      <c r="BA457" s="96"/>
      <c r="BB457" s="96"/>
      <c r="BC457" s="96"/>
    </row>
    <row r="458" spans="1:55">
      <c r="A458" s="216">
        <f>A8</f>
        <v>0</v>
      </c>
      <c r="B458" s="37"/>
      <c r="C458" s="33" t="str">
        <f t="shared" ref="C458:S458" ca="1" si="715">C8</f>
        <v>BSIMAC</v>
      </c>
      <c r="D458" s="33" t="str">
        <f t="shared" ca="1" si="715"/>
        <v>CSE</v>
      </c>
      <c r="E458" s="33" t="str">
        <f t="shared" ca="1" si="715"/>
        <v>DeST</v>
      </c>
      <c r="F458" s="33" t="str">
        <f t="shared" ca="1" si="715"/>
        <v>EnergyPlus</v>
      </c>
      <c r="G458" s="33" t="str">
        <f t="shared" ca="1" si="715"/>
        <v>ESP-r</v>
      </c>
      <c r="H458" s="33" t="str">
        <f t="shared" ca="1" si="715"/>
        <v>TRNSYS</v>
      </c>
      <c r="I458" s="33" t="str">
        <f t="shared" ca="1" si="715"/>
        <v>TestSpec-Alt</v>
      </c>
      <c r="J458" s="33">
        <f t="shared" ca="1" si="715"/>
        <v>0</v>
      </c>
      <c r="K458" s="33">
        <f t="shared" ca="1" si="715"/>
        <v>0</v>
      </c>
      <c r="L458" s="33">
        <f t="shared" ca="1" si="715"/>
        <v>0</v>
      </c>
      <c r="M458" s="33">
        <f t="shared" ca="1" si="715"/>
        <v>0</v>
      </c>
      <c r="N458" s="33">
        <f t="shared" ca="1" si="715"/>
        <v>0</v>
      </c>
      <c r="O458" s="33">
        <f t="shared" ca="1" si="715"/>
        <v>0</v>
      </c>
      <c r="P458" s="33">
        <f t="shared" ca="1" si="715"/>
        <v>0</v>
      </c>
      <c r="Q458" s="33">
        <f t="shared" ca="1" si="715"/>
        <v>0</v>
      </c>
      <c r="R458" s="33">
        <f t="shared" ca="1" si="715"/>
        <v>0</v>
      </c>
      <c r="S458" s="33" t="str">
        <f t="shared" ca="1" si="715"/>
        <v>Tested Prg</v>
      </c>
      <c r="T458" s="34"/>
      <c r="U458" s="34"/>
      <c r="V458" s="34"/>
      <c r="W458" s="8"/>
      <c r="X458" s="145">
        <v>220</v>
      </c>
      <c r="Y458" s="108">
        <v>2.867</v>
      </c>
      <c r="Z458" s="109">
        <v>33973</v>
      </c>
      <c r="AA458" s="95">
        <v>5</v>
      </c>
      <c r="AB458" s="95">
        <v>5</v>
      </c>
      <c r="AC458" s="108">
        <v>3.28</v>
      </c>
      <c r="AD458" s="110" t="s">
        <v>90</v>
      </c>
      <c r="AE458" s="95">
        <v>5</v>
      </c>
      <c r="AF458" s="108">
        <v>3.4649999999999999</v>
      </c>
      <c r="AG458" s="110" t="s">
        <v>90</v>
      </c>
      <c r="AH458" s="95">
        <v>5</v>
      </c>
      <c r="AI458" s="108">
        <v>3.6949999999999998</v>
      </c>
      <c r="AJ458" s="103" t="s">
        <v>90</v>
      </c>
      <c r="AK458" s="96">
        <v>2</v>
      </c>
      <c r="AL458" s="104">
        <v>3.5089999999999999</v>
      </c>
      <c r="AM458" s="105">
        <v>1462</v>
      </c>
      <c r="AN458" s="96">
        <v>2</v>
      </c>
      <c r="AO458" s="104">
        <v>3.1589999999999998</v>
      </c>
      <c r="AP458" s="103" t="s">
        <v>90</v>
      </c>
      <c r="AQ458" s="96">
        <v>8</v>
      </c>
      <c r="AR458" s="104">
        <v>3.1527777777777799</v>
      </c>
      <c r="AS458" s="106" t="s">
        <v>91</v>
      </c>
      <c r="AT458" s="96">
        <v>6</v>
      </c>
      <c r="AU458" s="104">
        <v>3.3330000000000002</v>
      </c>
      <c r="AV458" s="112" t="s">
        <v>90</v>
      </c>
      <c r="AW458" s="96">
        <v>8</v>
      </c>
      <c r="AX458" s="96"/>
      <c r="AY458" s="96"/>
      <c r="AZ458" s="96"/>
      <c r="BA458" s="96"/>
      <c r="BB458" s="96"/>
      <c r="BC458" s="96"/>
    </row>
    <row r="459" spans="1:55">
      <c r="A459" s="226">
        <v>230</v>
      </c>
      <c r="B459" s="8">
        <v>1</v>
      </c>
      <c r="C459" s="28">
        <f ca="1">IF(ISNUMBER(OFFSET(INDIRECT("'"&amp;'DATA for charts'!C$5&amp;"'!$d1"),$A459-1,0)),OFFSET(INDIRECT("'"&amp;'DATA for charts'!C$5&amp;"'!$d1"),$A459-1,0),NA())</f>
        <v>0</v>
      </c>
      <c r="D459" s="28">
        <f ca="1">IF(ISNUMBER(OFFSET(INDIRECT("'"&amp;'DATA for charts'!D$5&amp;"'!$d1"),$A459-1,0)),OFFSET(INDIRECT("'"&amp;'DATA for charts'!D$5&amp;"'!$d1"),$A459-1,0),NA())</f>
        <v>0</v>
      </c>
      <c r="E459" s="28">
        <f ca="1">IF(ISNUMBER(OFFSET(INDIRECT("'"&amp;'DATA for charts'!E$5&amp;"'!$d1"),$A459-1,0)),OFFSET(INDIRECT("'"&amp;'DATA for charts'!E$5&amp;"'!$d1"),$A459-1,0),NA())</f>
        <v>0</v>
      </c>
      <c r="F459" s="28">
        <f ca="1">IF(ISNUMBER(OFFSET(INDIRECT("'"&amp;'DATA for charts'!F$5&amp;"'!$d1"),$A459-1,0)),OFFSET(INDIRECT("'"&amp;'DATA for charts'!F$5&amp;"'!$d1"),$A459-1,0),NA())</f>
        <v>0</v>
      </c>
      <c r="G459" s="28">
        <f ca="1">IF(ISNUMBER(OFFSET(INDIRECT("'"&amp;'DATA for charts'!G$5&amp;"'!$d1"),$A459-1,0)),OFFSET(INDIRECT("'"&amp;'DATA for charts'!G$5&amp;"'!$d1"),$A459-1,0),NA())</f>
        <v>0</v>
      </c>
      <c r="H459" s="28">
        <f ca="1">IF(ISNUMBER(OFFSET(INDIRECT("'"&amp;'DATA for charts'!H$5&amp;"'!$d1"),$A459-1,0)),OFFSET(INDIRECT("'"&amp;'DATA for charts'!H$5&amp;"'!$d1"),$A459-1,0),NA())</f>
        <v>0</v>
      </c>
      <c r="I459" s="28" t="e">
        <f ca="1">IF(ISNUMBER(OFFSET(INDIRECT("'"&amp;'DATA for charts'!I$5&amp;"'!$d1"),$A459-1,0)),OFFSET(INDIRECT("'"&amp;'DATA for charts'!I$5&amp;"'!$d1"),$A459-1,0),NA())</f>
        <v>#N/A</v>
      </c>
      <c r="J459" s="28" t="e">
        <f ca="1">IF(ISNUMBER(OFFSET(INDIRECT("'"&amp;'DATA for charts'!J$5&amp;"'!$d1"),$A459-1,0)),OFFSET(INDIRECT("'"&amp;'DATA for charts'!J$5&amp;"'!$d1"),$A459-1,0),NA())</f>
        <v>#N/A</v>
      </c>
      <c r="K459" s="28" t="e">
        <f ca="1">IF(ISNUMBER(OFFSET(INDIRECT("'"&amp;'DATA for charts'!K$5&amp;"'!$d1"),$A459-1,0)),OFFSET(INDIRECT("'"&amp;'DATA for charts'!K$5&amp;"'!$d1"),$A459-1,0),NA())</f>
        <v>#N/A</v>
      </c>
      <c r="L459" s="28" t="e">
        <f ca="1">IF(ISNUMBER(OFFSET(INDIRECT("'"&amp;'DATA for charts'!L$5&amp;"'!$d1"),$A459-1,0)),OFFSET(INDIRECT("'"&amp;'DATA for charts'!L$5&amp;"'!$d1"),$A459-1,0),NA())</f>
        <v>#N/A</v>
      </c>
      <c r="M459" s="28" t="e">
        <f ca="1">IF(ISNUMBER(OFFSET(INDIRECT("'"&amp;'DATA for charts'!M$5&amp;"'!$d1"),$A459-1,0)),OFFSET(INDIRECT("'"&amp;'DATA for charts'!M$5&amp;"'!$d1"),$A459-1,0),NA())</f>
        <v>#N/A</v>
      </c>
      <c r="N459" s="28" t="e">
        <f ca="1">IF(ISNUMBER(OFFSET(INDIRECT("'"&amp;'DATA for charts'!N$5&amp;"'!$d1"),$A459-1,0)),OFFSET(INDIRECT("'"&amp;'DATA for charts'!N$5&amp;"'!$d1"),$A459-1,0),NA())</f>
        <v>#N/A</v>
      </c>
      <c r="O459" s="28" t="e">
        <f ca="1">IF(ISNUMBER(OFFSET(INDIRECT("'"&amp;'DATA for charts'!O$5&amp;"'!$d1"),$A459-1,0)),OFFSET(INDIRECT("'"&amp;'DATA for charts'!O$5&amp;"'!$d1"),$A459-1,0),NA())</f>
        <v>#N/A</v>
      </c>
      <c r="P459" s="28" t="e">
        <f ca="1">IF(ISNUMBER(OFFSET(INDIRECT("'"&amp;'DATA for charts'!P$5&amp;"'!$d1"),$A459-1,0)),OFFSET(INDIRECT("'"&amp;'DATA for charts'!P$5&amp;"'!$d1"),$A459-1,0),NA())</f>
        <v>#N/A</v>
      </c>
      <c r="Q459" s="28" t="e">
        <f ca="1">IF(ISNUMBER(OFFSET(INDIRECT("'"&amp;'DATA for charts'!Q$5&amp;"'!$d1"),$A459-1,0)),OFFSET(INDIRECT("'"&amp;'DATA for charts'!Q$5&amp;"'!$d1"),$A459-1,0),NA())</f>
        <v>#N/A</v>
      </c>
      <c r="R459" s="28" t="e">
        <f ca="1">IF(ISNUMBER(OFFSET(INDIRECT("'"&amp;'DATA for charts'!R$5&amp;"'!$d1"),$A459-1,0)),OFFSET(INDIRECT("'"&amp;'DATA for charts'!R$5&amp;"'!$d1"),$A459-1,0),NA())</f>
        <v>#N/A</v>
      </c>
      <c r="S459" s="28" t="e">
        <f ca="1">IF(ISNUMBER(OFFSET(INDIRECT("'"&amp;'DATA for charts'!S$5&amp;"'!$d1"),$A459-1,0)),OFFSET(INDIRECT("'"&amp;'DATA for charts'!S$5&amp;"'!$d1"),$A459-1,0),NA())</f>
        <v>#N/A</v>
      </c>
      <c r="T459" s="34"/>
      <c r="U459" s="34"/>
      <c r="V459" s="34"/>
      <c r="W459" s="8"/>
      <c r="X459" s="145">
        <v>230</v>
      </c>
      <c r="Y459" s="108">
        <v>4.3860000000000001</v>
      </c>
      <c r="Z459" s="109">
        <v>33973</v>
      </c>
      <c r="AA459" s="95">
        <v>5</v>
      </c>
      <c r="AB459" s="95">
        <v>5</v>
      </c>
      <c r="AC459" s="108">
        <v>4.984</v>
      </c>
      <c r="AD459" s="110" t="s">
        <v>90</v>
      </c>
      <c r="AE459" s="95">
        <v>2</v>
      </c>
      <c r="AF459" s="108">
        <v>4.9939999999999998</v>
      </c>
      <c r="AG459" s="110" t="s">
        <v>90</v>
      </c>
      <c r="AH459" s="95">
        <v>2</v>
      </c>
      <c r="AI459" s="108">
        <v>5.2789999999999999</v>
      </c>
      <c r="AJ459" s="103" t="s">
        <v>90</v>
      </c>
      <c r="AK459" s="96">
        <v>2</v>
      </c>
      <c r="AL459" s="104">
        <v>3.7090000000000001</v>
      </c>
      <c r="AM459" s="105">
        <v>1462</v>
      </c>
      <c r="AN459" s="96">
        <v>2</v>
      </c>
      <c r="AO459" s="104">
        <v>3.3410000000000002</v>
      </c>
      <c r="AP459" s="103" t="s">
        <v>90</v>
      </c>
      <c r="AQ459" s="96">
        <v>6</v>
      </c>
      <c r="AR459" s="104">
        <v>3.3361111111111099</v>
      </c>
      <c r="AS459" s="106" t="s">
        <v>91</v>
      </c>
      <c r="AT459" s="96">
        <v>6</v>
      </c>
      <c r="AU459" s="104">
        <v>3.5249999999999999</v>
      </c>
      <c r="AV459" s="112" t="s">
        <v>90</v>
      </c>
      <c r="AW459" s="96">
        <v>2</v>
      </c>
      <c r="AX459" s="96"/>
      <c r="AY459" s="96"/>
      <c r="AZ459" s="96"/>
      <c r="BA459" s="96"/>
      <c r="BB459" s="96"/>
      <c r="BC459" s="96"/>
    </row>
    <row r="460" spans="1:55">
      <c r="A460" s="226">
        <f>A459+1</f>
        <v>231</v>
      </c>
      <c r="B460" s="8">
        <v>2</v>
      </c>
      <c r="C460" s="28">
        <f ca="1">IF(ISNUMBER(OFFSET(INDIRECT("'"&amp;'DATA for charts'!C$5&amp;"'!$d1"),$A460-1,0)),OFFSET(INDIRECT("'"&amp;'DATA for charts'!C$5&amp;"'!$d1"),$A460-1,0),NA())</f>
        <v>0</v>
      </c>
      <c r="D460" s="28">
        <f ca="1">IF(ISNUMBER(OFFSET(INDIRECT("'"&amp;'DATA for charts'!D$5&amp;"'!$d1"),$A460-1,0)),OFFSET(INDIRECT("'"&amp;'DATA for charts'!D$5&amp;"'!$d1"),$A460-1,0),NA())</f>
        <v>0</v>
      </c>
      <c r="E460" s="28">
        <f ca="1">IF(ISNUMBER(OFFSET(INDIRECT("'"&amp;'DATA for charts'!E$5&amp;"'!$d1"),$A460-1,0)),OFFSET(INDIRECT("'"&amp;'DATA for charts'!E$5&amp;"'!$d1"),$A460-1,0),NA())</f>
        <v>0</v>
      </c>
      <c r="F460" s="28">
        <f ca="1">IF(ISNUMBER(OFFSET(INDIRECT("'"&amp;'DATA for charts'!F$5&amp;"'!$d1"),$A460-1,0)),OFFSET(INDIRECT("'"&amp;'DATA for charts'!F$5&amp;"'!$d1"),$A460-1,0),NA())</f>
        <v>0</v>
      </c>
      <c r="G460" s="28">
        <f ca="1">IF(ISNUMBER(OFFSET(INDIRECT("'"&amp;'DATA for charts'!G$5&amp;"'!$d1"),$A460-1,0)),OFFSET(INDIRECT("'"&amp;'DATA for charts'!G$5&amp;"'!$d1"),$A460-1,0),NA())</f>
        <v>0</v>
      </c>
      <c r="H460" s="28">
        <f ca="1">IF(ISNUMBER(OFFSET(INDIRECT("'"&amp;'DATA for charts'!H$5&amp;"'!$d1"),$A460-1,0)),OFFSET(INDIRECT("'"&amp;'DATA for charts'!H$5&amp;"'!$d1"),$A460-1,0),NA())</f>
        <v>0</v>
      </c>
      <c r="I460" s="28" t="e">
        <f ca="1">IF(ISNUMBER(OFFSET(INDIRECT("'"&amp;'DATA for charts'!I$5&amp;"'!$d1"),$A460-1,0)),OFFSET(INDIRECT("'"&amp;'DATA for charts'!I$5&amp;"'!$d1"),$A460-1,0),NA())</f>
        <v>#N/A</v>
      </c>
      <c r="J460" s="28" t="e">
        <f ca="1">IF(ISNUMBER(OFFSET(INDIRECT("'"&amp;'DATA for charts'!J$5&amp;"'!$d1"),$A460-1,0)),OFFSET(INDIRECT("'"&amp;'DATA for charts'!J$5&amp;"'!$d1"),$A460-1,0),NA())</f>
        <v>#N/A</v>
      </c>
      <c r="K460" s="28" t="e">
        <f ca="1">IF(ISNUMBER(OFFSET(INDIRECT("'"&amp;'DATA for charts'!K$5&amp;"'!$d1"),$A460-1,0)),OFFSET(INDIRECT("'"&amp;'DATA for charts'!K$5&amp;"'!$d1"),$A460-1,0),NA())</f>
        <v>#N/A</v>
      </c>
      <c r="L460" s="28" t="e">
        <f ca="1">IF(ISNUMBER(OFFSET(INDIRECT("'"&amp;'DATA for charts'!L$5&amp;"'!$d1"),$A460-1,0)),OFFSET(INDIRECT("'"&amp;'DATA for charts'!L$5&amp;"'!$d1"),$A460-1,0),NA())</f>
        <v>#N/A</v>
      </c>
      <c r="M460" s="28" t="e">
        <f ca="1">IF(ISNUMBER(OFFSET(INDIRECT("'"&amp;'DATA for charts'!M$5&amp;"'!$d1"),$A460-1,0)),OFFSET(INDIRECT("'"&amp;'DATA for charts'!M$5&amp;"'!$d1"),$A460-1,0),NA())</f>
        <v>#N/A</v>
      </c>
      <c r="N460" s="28" t="e">
        <f ca="1">IF(ISNUMBER(OFFSET(INDIRECT("'"&amp;'DATA for charts'!N$5&amp;"'!$d1"),$A460-1,0)),OFFSET(INDIRECT("'"&amp;'DATA for charts'!N$5&amp;"'!$d1"),$A460-1,0),NA())</f>
        <v>#N/A</v>
      </c>
      <c r="O460" s="28" t="e">
        <f ca="1">IF(ISNUMBER(OFFSET(INDIRECT("'"&amp;'DATA for charts'!O$5&amp;"'!$d1"),$A460-1,0)),OFFSET(INDIRECT("'"&amp;'DATA for charts'!O$5&amp;"'!$d1"),$A460-1,0),NA())</f>
        <v>#N/A</v>
      </c>
      <c r="P460" s="28" t="e">
        <f ca="1">IF(ISNUMBER(OFFSET(INDIRECT("'"&amp;'DATA for charts'!P$5&amp;"'!$d1"),$A460-1,0)),OFFSET(INDIRECT("'"&amp;'DATA for charts'!P$5&amp;"'!$d1"),$A460-1,0),NA())</f>
        <v>#N/A</v>
      </c>
      <c r="Q460" s="28" t="e">
        <f ca="1">IF(ISNUMBER(OFFSET(INDIRECT("'"&amp;'DATA for charts'!Q$5&amp;"'!$d1"),$A460-1,0)),OFFSET(INDIRECT("'"&amp;'DATA for charts'!Q$5&amp;"'!$d1"),$A460-1,0),NA())</f>
        <v>#N/A</v>
      </c>
      <c r="R460" s="28" t="e">
        <f ca="1">IF(ISNUMBER(OFFSET(INDIRECT("'"&amp;'DATA for charts'!R$5&amp;"'!$d1"),$A460-1,0)),OFFSET(INDIRECT("'"&amp;'DATA for charts'!R$5&amp;"'!$d1"),$A460-1,0),NA())</f>
        <v>#N/A</v>
      </c>
      <c r="S460" s="28" t="e">
        <f ca="1">IF(ISNUMBER(OFFSET(INDIRECT("'"&amp;'DATA for charts'!S$5&amp;"'!$d1"),$A460-1,0)),OFFSET(INDIRECT("'"&amp;'DATA for charts'!S$5&amp;"'!$d1"),$A460-1,0),NA())</f>
        <v>#N/A</v>
      </c>
      <c r="T460" s="34"/>
      <c r="U460" s="34"/>
      <c r="V460" s="34"/>
      <c r="W460" s="8"/>
      <c r="X460" s="145">
        <v>240</v>
      </c>
      <c r="Y460" s="108">
        <v>2.6850000000000001</v>
      </c>
      <c r="Z460" s="109">
        <v>33973</v>
      </c>
      <c r="AA460" s="95">
        <v>5</v>
      </c>
      <c r="AB460" s="95">
        <v>5</v>
      </c>
      <c r="AC460" s="108">
        <v>3.1</v>
      </c>
      <c r="AD460" s="110" t="s">
        <v>90</v>
      </c>
      <c r="AE460" s="95">
        <v>5</v>
      </c>
      <c r="AF460" s="108">
        <v>3.282</v>
      </c>
      <c r="AG460" s="110" t="s">
        <v>90</v>
      </c>
      <c r="AH460" s="95">
        <v>5</v>
      </c>
      <c r="AI460" s="108">
        <v>3.4950000000000001</v>
      </c>
      <c r="AJ460" s="103" t="s">
        <v>90</v>
      </c>
      <c r="AK460" s="96">
        <v>2</v>
      </c>
      <c r="AL460" s="104">
        <v>3.714</v>
      </c>
      <c r="AM460" s="105">
        <v>1462</v>
      </c>
      <c r="AN460" s="96">
        <v>2</v>
      </c>
      <c r="AO460" s="104">
        <v>3.34</v>
      </c>
      <c r="AP460" s="103" t="s">
        <v>90</v>
      </c>
      <c r="AQ460" s="96">
        <v>6</v>
      </c>
      <c r="AR460" s="104">
        <v>3.3361111111111099</v>
      </c>
      <c r="AS460" s="106" t="s">
        <v>91</v>
      </c>
      <c r="AT460" s="96">
        <v>6</v>
      </c>
      <c r="AU460" s="104">
        <v>3.738</v>
      </c>
      <c r="AV460" s="112" t="s">
        <v>90</v>
      </c>
      <c r="AW460" s="96">
        <v>2</v>
      </c>
      <c r="AX460" s="96"/>
      <c r="AY460" s="96"/>
      <c r="AZ460" s="96"/>
      <c r="BA460" s="96"/>
      <c r="BB460" s="96"/>
      <c r="BC460" s="96"/>
    </row>
    <row r="461" spans="1:55">
      <c r="A461" s="226">
        <f t="shared" ref="A461:A482" si="716">A460+1</f>
        <v>232</v>
      </c>
      <c r="B461" s="8">
        <v>3</v>
      </c>
      <c r="C461" s="28">
        <f ca="1">IF(ISNUMBER(OFFSET(INDIRECT("'"&amp;'DATA for charts'!C$5&amp;"'!$d1"),$A461-1,0)),OFFSET(INDIRECT("'"&amp;'DATA for charts'!C$5&amp;"'!$d1"),$A461-1,0),NA())</f>
        <v>0</v>
      </c>
      <c r="D461" s="28">
        <f ca="1">IF(ISNUMBER(OFFSET(INDIRECT("'"&amp;'DATA for charts'!D$5&amp;"'!$d1"),$A461-1,0)),OFFSET(INDIRECT("'"&amp;'DATA for charts'!D$5&amp;"'!$d1"),$A461-1,0),NA())</f>
        <v>0</v>
      </c>
      <c r="E461" s="28">
        <f ca="1">IF(ISNUMBER(OFFSET(INDIRECT("'"&amp;'DATA for charts'!E$5&amp;"'!$d1"),$A461-1,0)),OFFSET(INDIRECT("'"&amp;'DATA for charts'!E$5&amp;"'!$d1"),$A461-1,0),NA())</f>
        <v>0</v>
      </c>
      <c r="F461" s="28">
        <f ca="1">IF(ISNUMBER(OFFSET(INDIRECT("'"&amp;'DATA for charts'!F$5&amp;"'!$d1"),$A461-1,0)),OFFSET(INDIRECT("'"&amp;'DATA for charts'!F$5&amp;"'!$d1"),$A461-1,0),NA())</f>
        <v>0</v>
      </c>
      <c r="G461" s="28">
        <f ca="1">IF(ISNUMBER(OFFSET(INDIRECT("'"&amp;'DATA for charts'!G$5&amp;"'!$d1"),$A461-1,0)),OFFSET(INDIRECT("'"&amp;'DATA for charts'!G$5&amp;"'!$d1"),$A461-1,0),NA())</f>
        <v>0</v>
      </c>
      <c r="H461" s="28">
        <f ca="1">IF(ISNUMBER(OFFSET(INDIRECT("'"&amp;'DATA for charts'!H$5&amp;"'!$d1"),$A461-1,0)),OFFSET(INDIRECT("'"&amp;'DATA for charts'!H$5&amp;"'!$d1"),$A461-1,0),NA())</f>
        <v>0</v>
      </c>
      <c r="I461" s="28" t="e">
        <f ca="1">IF(ISNUMBER(OFFSET(INDIRECT("'"&amp;'DATA for charts'!I$5&amp;"'!$d1"),$A461-1,0)),OFFSET(INDIRECT("'"&amp;'DATA for charts'!I$5&amp;"'!$d1"),$A461-1,0),NA())</f>
        <v>#N/A</v>
      </c>
      <c r="J461" s="28" t="e">
        <f ca="1">IF(ISNUMBER(OFFSET(INDIRECT("'"&amp;'DATA for charts'!J$5&amp;"'!$d1"),$A461-1,0)),OFFSET(INDIRECT("'"&amp;'DATA for charts'!J$5&amp;"'!$d1"),$A461-1,0),NA())</f>
        <v>#N/A</v>
      </c>
      <c r="K461" s="28" t="e">
        <f ca="1">IF(ISNUMBER(OFFSET(INDIRECT("'"&amp;'DATA for charts'!K$5&amp;"'!$d1"),$A461-1,0)),OFFSET(INDIRECT("'"&amp;'DATA for charts'!K$5&amp;"'!$d1"),$A461-1,0),NA())</f>
        <v>#N/A</v>
      </c>
      <c r="L461" s="28" t="e">
        <f ca="1">IF(ISNUMBER(OFFSET(INDIRECT("'"&amp;'DATA for charts'!L$5&amp;"'!$d1"),$A461-1,0)),OFFSET(INDIRECT("'"&amp;'DATA for charts'!L$5&amp;"'!$d1"),$A461-1,0),NA())</f>
        <v>#N/A</v>
      </c>
      <c r="M461" s="28" t="e">
        <f ca="1">IF(ISNUMBER(OFFSET(INDIRECT("'"&amp;'DATA for charts'!M$5&amp;"'!$d1"),$A461-1,0)),OFFSET(INDIRECT("'"&amp;'DATA for charts'!M$5&amp;"'!$d1"),$A461-1,0),NA())</f>
        <v>#N/A</v>
      </c>
      <c r="N461" s="28" t="e">
        <f ca="1">IF(ISNUMBER(OFFSET(INDIRECT("'"&amp;'DATA for charts'!N$5&amp;"'!$d1"),$A461-1,0)),OFFSET(INDIRECT("'"&amp;'DATA for charts'!N$5&amp;"'!$d1"),$A461-1,0),NA())</f>
        <v>#N/A</v>
      </c>
      <c r="O461" s="28" t="e">
        <f ca="1">IF(ISNUMBER(OFFSET(INDIRECT("'"&amp;'DATA for charts'!O$5&amp;"'!$d1"),$A461-1,0)),OFFSET(INDIRECT("'"&amp;'DATA for charts'!O$5&amp;"'!$d1"),$A461-1,0),NA())</f>
        <v>#N/A</v>
      </c>
      <c r="P461" s="28" t="e">
        <f ca="1">IF(ISNUMBER(OFFSET(INDIRECT("'"&amp;'DATA for charts'!P$5&amp;"'!$d1"),$A461-1,0)),OFFSET(INDIRECT("'"&amp;'DATA for charts'!P$5&amp;"'!$d1"),$A461-1,0),NA())</f>
        <v>#N/A</v>
      </c>
      <c r="Q461" s="28" t="e">
        <f ca="1">IF(ISNUMBER(OFFSET(INDIRECT("'"&amp;'DATA for charts'!Q$5&amp;"'!$d1"),$A461-1,0)),OFFSET(INDIRECT("'"&amp;'DATA for charts'!Q$5&amp;"'!$d1"),$A461-1,0),NA())</f>
        <v>#N/A</v>
      </c>
      <c r="R461" s="28" t="e">
        <f ca="1">IF(ISNUMBER(OFFSET(INDIRECT("'"&amp;'DATA for charts'!R$5&amp;"'!$d1"),$A461-1,0)),OFFSET(INDIRECT("'"&amp;'DATA for charts'!R$5&amp;"'!$d1"),$A461-1,0),NA())</f>
        <v>#N/A</v>
      </c>
      <c r="S461" s="28" t="e">
        <f ca="1">IF(ISNUMBER(OFFSET(INDIRECT("'"&amp;'DATA for charts'!S$5&amp;"'!$d1"),$A461-1,0)),OFFSET(INDIRECT("'"&amp;'DATA for charts'!S$5&amp;"'!$d1"),$A461-1,0),NA())</f>
        <v>#N/A</v>
      </c>
      <c r="T461" s="34"/>
      <c r="U461" s="34"/>
      <c r="V461" s="34"/>
      <c r="W461" s="8"/>
      <c r="X461" s="145">
        <v>250</v>
      </c>
      <c r="Y461" s="108">
        <v>2.8660000000000001</v>
      </c>
      <c r="Z461" s="109">
        <v>33973</v>
      </c>
      <c r="AA461" s="95">
        <v>5</v>
      </c>
      <c r="AB461" s="95">
        <v>5</v>
      </c>
      <c r="AC461" s="108">
        <v>3.2789999999999999</v>
      </c>
      <c r="AD461" s="110" t="s">
        <v>90</v>
      </c>
      <c r="AE461" s="95">
        <v>5</v>
      </c>
      <c r="AF461" s="108">
        <v>3.4649999999999999</v>
      </c>
      <c r="AG461" s="110" t="s">
        <v>90</v>
      </c>
      <c r="AH461" s="95">
        <v>5</v>
      </c>
      <c r="AI461" s="108">
        <v>3.6949999999999998</v>
      </c>
      <c r="AJ461" s="103" t="s">
        <v>90</v>
      </c>
      <c r="AK461" s="96">
        <v>2</v>
      </c>
      <c r="AL461" s="104">
        <v>3.714</v>
      </c>
      <c r="AM461" s="105">
        <v>1462</v>
      </c>
      <c r="AN461" s="96">
        <v>2</v>
      </c>
      <c r="AO461" s="104">
        <v>3.3410000000000002</v>
      </c>
      <c r="AP461" s="103" t="s">
        <v>90</v>
      </c>
      <c r="AQ461" s="96">
        <v>6</v>
      </c>
      <c r="AR461" s="104">
        <v>3.3361111111111099</v>
      </c>
      <c r="AS461" s="106" t="s">
        <v>91</v>
      </c>
      <c r="AT461" s="96">
        <v>6</v>
      </c>
      <c r="AU461" s="104">
        <v>3.7589999999999999</v>
      </c>
      <c r="AV461" s="112" t="s">
        <v>90</v>
      </c>
      <c r="AW461" s="96">
        <v>2</v>
      </c>
      <c r="AX461" s="96"/>
      <c r="AY461" s="96"/>
      <c r="AZ461" s="96"/>
      <c r="BA461" s="96"/>
      <c r="BB461" s="96"/>
      <c r="BC461" s="96"/>
    </row>
    <row r="462" spans="1:55">
      <c r="A462" s="226">
        <f t="shared" si="716"/>
        <v>233</v>
      </c>
      <c r="B462" s="8">
        <v>4</v>
      </c>
      <c r="C462" s="28">
        <f ca="1">IF(ISNUMBER(OFFSET(INDIRECT("'"&amp;'DATA for charts'!C$5&amp;"'!$d1"),$A462-1,0)),OFFSET(INDIRECT("'"&amp;'DATA for charts'!C$5&amp;"'!$d1"),$A462-1,0),NA())</f>
        <v>0</v>
      </c>
      <c r="D462" s="28">
        <f ca="1">IF(ISNUMBER(OFFSET(INDIRECT("'"&amp;'DATA for charts'!D$5&amp;"'!$d1"),$A462-1,0)),OFFSET(INDIRECT("'"&amp;'DATA for charts'!D$5&amp;"'!$d1"),$A462-1,0),NA())</f>
        <v>0</v>
      </c>
      <c r="E462" s="28">
        <f ca="1">IF(ISNUMBER(OFFSET(INDIRECT("'"&amp;'DATA for charts'!E$5&amp;"'!$d1"),$A462-1,0)),OFFSET(INDIRECT("'"&amp;'DATA for charts'!E$5&amp;"'!$d1"),$A462-1,0),NA())</f>
        <v>0</v>
      </c>
      <c r="F462" s="28">
        <f ca="1">IF(ISNUMBER(OFFSET(INDIRECT("'"&amp;'DATA for charts'!F$5&amp;"'!$d1"),$A462-1,0)),OFFSET(INDIRECT("'"&amp;'DATA for charts'!F$5&amp;"'!$d1"),$A462-1,0),NA())</f>
        <v>0</v>
      </c>
      <c r="G462" s="28">
        <f ca="1">IF(ISNUMBER(OFFSET(INDIRECT("'"&amp;'DATA for charts'!G$5&amp;"'!$d1"),$A462-1,0)),OFFSET(INDIRECT("'"&amp;'DATA for charts'!G$5&amp;"'!$d1"),$A462-1,0),NA())</f>
        <v>0</v>
      </c>
      <c r="H462" s="28">
        <f ca="1">IF(ISNUMBER(OFFSET(INDIRECT("'"&amp;'DATA for charts'!H$5&amp;"'!$d1"),$A462-1,0)),OFFSET(INDIRECT("'"&amp;'DATA for charts'!H$5&amp;"'!$d1"),$A462-1,0),NA())</f>
        <v>0</v>
      </c>
      <c r="I462" s="28" t="e">
        <f ca="1">IF(ISNUMBER(OFFSET(INDIRECT("'"&amp;'DATA for charts'!I$5&amp;"'!$d1"),$A462-1,0)),OFFSET(INDIRECT("'"&amp;'DATA for charts'!I$5&amp;"'!$d1"),$A462-1,0),NA())</f>
        <v>#N/A</v>
      </c>
      <c r="J462" s="28" t="e">
        <f ca="1">IF(ISNUMBER(OFFSET(INDIRECT("'"&amp;'DATA for charts'!J$5&amp;"'!$d1"),$A462-1,0)),OFFSET(INDIRECT("'"&amp;'DATA for charts'!J$5&amp;"'!$d1"),$A462-1,0),NA())</f>
        <v>#N/A</v>
      </c>
      <c r="K462" s="28" t="e">
        <f ca="1">IF(ISNUMBER(OFFSET(INDIRECT("'"&amp;'DATA for charts'!K$5&amp;"'!$d1"),$A462-1,0)),OFFSET(INDIRECT("'"&amp;'DATA for charts'!K$5&amp;"'!$d1"),$A462-1,0),NA())</f>
        <v>#N/A</v>
      </c>
      <c r="L462" s="28" t="e">
        <f ca="1">IF(ISNUMBER(OFFSET(INDIRECT("'"&amp;'DATA for charts'!L$5&amp;"'!$d1"),$A462-1,0)),OFFSET(INDIRECT("'"&amp;'DATA for charts'!L$5&amp;"'!$d1"),$A462-1,0),NA())</f>
        <v>#N/A</v>
      </c>
      <c r="M462" s="28" t="e">
        <f ca="1">IF(ISNUMBER(OFFSET(INDIRECT("'"&amp;'DATA for charts'!M$5&amp;"'!$d1"),$A462-1,0)),OFFSET(INDIRECT("'"&amp;'DATA for charts'!M$5&amp;"'!$d1"),$A462-1,0),NA())</f>
        <v>#N/A</v>
      </c>
      <c r="N462" s="28" t="e">
        <f ca="1">IF(ISNUMBER(OFFSET(INDIRECT("'"&amp;'DATA for charts'!N$5&amp;"'!$d1"),$A462-1,0)),OFFSET(INDIRECT("'"&amp;'DATA for charts'!N$5&amp;"'!$d1"),$A462-1,0),NA())</f>
        <v>#N/A</v>
      </c>
      <c r="O462" s="28" t="e">
        <f ca="1">IF(ISNUMBER(OFFSET(INDIRECT("'"&amp;'DATA for charts'!O$5&amp;"'!$d1"),$A462-1,0)),OFFSET(INDIRECT("'"&amp;'DATA for charts'!O$5&amp;"'!$d1"),$A462-1,0),NA())</f>
        <v>#N/A</v>
      </c>
      <c r="P462" s="28" t="e">
        <f ca="1">IF(ISNUMBER(OFFSET(INDIRECT("'"&amp;'DATA for charts'!P$5&amp;"'!$d1"),$A462-1,0)),OFFSET(INDIRECT("'"&amp;'DATA for charts'!P$5&amp;"'!$d1"),$A462-1,0),NA())</f>
        <v>#N/A</v>
      </c>
      <c r="Q462" s="28" t="e">
        <f ca="1">IF(ISNUMBER(OFFSET(INDIRECT("'"&amp;'DATA for charts'!Q$5&amp;"'!$d1"),$A462-1,0)),OFFSET(INDIRECT("'"&amp;'DATA for charts'!Q$5&amp;"'!$d1"),$A462-1,0),NA())</f>
        <v>#N/A</v>
      </c>
      <c r="R462" s="28" t="e">
        <f ca="1">IF(ISNUMBER(OFFSET(INDIRECT("'"&amp;'DATA for charts'!R$5&amp;"'!$d1"),$A462-1,0)),OFFSET(INDIRECT("'"&amp;'DATA for charts'!R$5&amp;"'!$d1"),$A462-1,0),NA())</f>
        <v>#N/A</v>
      </c>
      <c r="S462" s="28" t="e">
        <f ca="1">IF(ISNUMBER(OFFSET(INDIRECT("'"&amp;'DATA for charts'!S$5&amp;"'!$d1"),$A462-1,0)),OFFSET(INDIRECT("'"&amp;'DATA for charts'!S$5&amp;"'!$d1"),$A462-1,0),NA())</f>
        <v>#N/A</v>
      </c>
      <c r="T462" s="34"/>
      <c r="U462" s="34"/>
      <c r="V462" s="34"/>
      <c r="W462" s="8"/>
      <c r="X462" s="145">
        <v>270</v>
      </c>
      <c r="Y462" s="108">
        <v>2.863</v>
      </c>
      <c r="Z462" s="109">
        <v>33973</v>
      </c>
      <c r="AA462" s="95">
        <v>5</v>
      </c>
      <c r="AB462" s="95">
        <v>5</v>
      </c>
      <c r="AC462" s="108">
        <v>3.2770000000000001</v>
      </c>
      <c r="AD462" s="110" t="s">
        <v>90</v>
      </c>
      <c r="AE462" s="95">
        <v>5</v>
      </c>
      <c r="AF462" s="95"/>
      <c r="AG462" s="95"/>
      <c r="AH462" s="95"/>
      <c r="AI462" s="108">
        <v>3.67</v>
      </c>
      <c r="AJ462" s="103" t="s">
        <v>90</v>
      </c>
      <c r="AK462" s="96">
        <v>2</v>
      </c>
      <c r="AL462" s="104">
        <v>3.714</v>
      </c>
      <c r="AM462" s="105">
        <v>1462</v>
      </c>
      <c r="AN462" s="96">
        <v>2</v>
      </c>
      <c r="AO462" s="104">
        <v>3.34</v>
      </c>
      <c r="AP462" s="103" t="s">
        <v>90</v>
      </c>
      <c r="AQ462" s="96">
        <v>6</v>
      </c>
      <c r="AR462" s="104">
        <v>3.3277777777777802</v>
      </c>
      <c r="AS462" s="106" t="s">
        <v>91</v>
      </c>
      <c r="AT462" s="96">
        <v>6</v>
      </c>
      <c r="AU462" s="104">
        <v>3.738</v>
      </c>
      <c r="AV462" s="112" t="s">
        <v>90</v>
      </c>
      <c r="AW462" s="96">
        <v>2</v>
      </c>
      <c r="AX462" s="96"/>
      <c r="AY462" s="96"/>
      <c r="AZ462" s="96"/>
      <c r="BA462" s="96"/>
      <c r="BB462" s="96"/>
      <c r="BC462" s="96"/>
    </row>
    <row r="463" spans="1:55">
      <c r="A463" s="226">
        <f t="shared" si="716"/>
        <v>234</v>
      </c>
      <c r="B463" s="8">
        <v>5</v>
      </c>
      <c r="C463" s="28">
        <f ca="1">IF(ISNUMBER(OFFSET(INDIRECT("'"&amp;'DATA for charts'!C$5&amp;"'!$d1"),$A463-1,0)),OFFSET(INDIRECT("'"&amp;'DATA for charts'!C$5&amp;"'!$d1"),$A463-1,0),NA())</f>
        <v>0</v>
      </c>
      <c r="D463" s="28">
        <f ca="1">IF(ISNUMBER(OFFSET(INDIRECT("'"&amp;'DATA for charts'!D$5&amp;"'!$d1"),$A463-1,0)),OFFSET(INDIRECT("'"&amp;'DATA for charts'!D$5&amp;"'!$d1"),$A463-1,0),NA())</f>
        <v>0</v>
      </c>
      <c r="E463" s="28">
        <f ca="1">IF(ISNUMBER(OFFSET(INDIRECT("'"&amp;'DATA for charts'!E$5&amp;"'!$d1"),$A463-1,0)),OFFSET(INDIRECT("'"&amp;'DATA for charts'!E$5&amp;"'!$d1"),$A463-1,0),NA())</f>
        <v>0</v>
      </c>
      <c r="F463" s="28">
        <f ca="1">IF(ISNUMBER(OFFSET(INDIRECT("'"&amp;'DATA for charts'!F$5&amp;"'!$d1"),$A463-1,0)),OFFSET(INDIRECT("'"&amp;'DATA for charts'!F$5&amp;"'!$d1"),$A463-1,0),NA())</f>
        <v>0</v>
      </c>
      <c r="G463" s="28">
        <f ca="1">IF(ISNUMBER(OFFSET(INDIRECT("'"&amp;'DATA for charts'!G$5&amp;"'!$d1"),$A463-1,0)),OFFSET(INDIRECT("'"&amp;'DATA for charts'!G$5&amp;"'!$d1"),$A463-1,0),NA())</f>
        <v>0</v>
      </c>
      <c r="H463" s="28">
        <f ca="1">IF(ISNUMBER(OFFSET(INDIRECT("'"&amp;'DATA for charts'!H$5&amp;"'!$d1"),$A463-1,0)),OFFSET(INDIRECT("'"&amp;'DATA for charts'!H$5&amp;"'!$d1"),$A463-1,0),NA())</f>
        <v>0</v>
      </c>
      <c r="I463" s="28" t="e">
        <f ca="1">IF(ISNUMBER(OFFSET(INDIRECT("'"&amp;'DATA for charts'!I$5&amp;"'!$d1"),$A463-1,0)),OFFSET(INDIRECT("'"&amp;'DATA for charts'!I$5&amp;"'!$d1"),$A463-1,0),NA())</f>
        <v>#N/A</v>
      </c>
      <c r="J463" s="28" t="e">
        <f ca="1">IF(ISNUMBER(OFFSET(INDIRECT("'"&amp;'DATA for charts'!J$5&amp;"'!$d1"),$A463-1,0)),OFFSET(INDIRECT("'"&amp;'DATA for charts'!J$5&amp;"'!$d1"),$A463-1,0),NA())</f>
        <v>#N/A</v>
      </c>
      <c r="K463" s="28" t="e">
        <f ca="1">IF(ISNUMBER(OFFSET(INDIRECT("'"&amp;'DATA for charts'!K$5&amp;"'!$d1"),$A463-1,0)),OFFSET(INDIRECT("'"&amp;'DATA for charts'!K$5&amp;"'!$d1"),$A463-1,0),NA())</f>
        <v>#N/A</v>
      </c>
      <c r="L463" s="28" t="e">
        <f ca="1">IF(ISNUMBER(OFFSET(INDIRECT("'"&amp;'DATA for charts'!L$5&amp;"'!$d1"),$A463-1,0)),OFFSET(INDIRECT("'"&amp;'DATA for charts'!L$5&amp;"'!$d1"),$A463-1,0),NA())</f>
        <v>#N/A</v>
      </c>
      <c r="M463" s="28" t="e">
        <f ca="1">IF(ISNUMBER(OFFSET(INDIRECT("'"&amp;'DATA for charts'!M$5&amp;"'!$d1"),$A463-1,0)),OFFSET(INDIRECT("'"&amp;'DATA for charts'!M$5&amp;"'!$d1"),$A463-1,0),NA())</f>
        <v>#N/A</v>
      </c>
      <c r="N463" s="28" t="e">
        <f ca="1">IF(ISNUMBER(OFFSET(INDIRECT("'"&amp;'DATA for charts'!N$5&amp;"'!$d1"),$A463-1,0)),OFFSET(INDIRECT("'"&amp;'DATA for charts'!N$5&amp;"'!$d1"),$A463-1,0),NA())</f>
        <v>#N/A</v>
      </c>
      <c r="O463" s="28" t="e">
        <f ca="1">IF(ISNUMBER(OFFSET(INDIRECT("'"&amp;'DATA for charts'!O$5&amp;"'!$d1"),$A463-1,0)),OFFSET(INDIRECT("'"&amp;'DATA for charts'!O$5&amp;"'!$d1"),$A463-1,0),NA())</f>
        <v>#N/A</v>
      </c>
      <c r="P463" s="28" t="e">
        <f ca="1">IF(ISNUMBER(OFFSET(INDIRECT("'"&amp;'DATA for charts'!P$5&amp;"'!$d1"),$A463-1,0)),OFFSET(INDIRECT("'"&amp;'DATA for charts'!P$5&amp;"'!$d1"),$A463-1,0),NA())</f>
        <v>#N/A</v>
      </c>
      <c r="Q463" s="28" t="e">
        <f ca="1">IF(ISNUMBER(OFFSET(INDIRECT("'"&amp;'DATA for charts'!Q$5&amp;"'!$d1"),$A463-1,0)),OFFSET(INDIRECT("'"&amp;'DATA for charts'!Q$5&amp;"'!$d1"),$A463-1,0),NA())</f>
        <v>#N/A</v>
      </c>
      <c r="R463" s="28" t="e">
        <f ca="1">IF(ISNUMBER(OFFSET(INDIRECT("'"&amp;'DATA for charts'!R$5&amp;"'!$d1"),$A463-1,0)),OFFSET(INDIRECT("'"&amp;'DATA for charts'!R$5&amp;"'!$d1"),$A463-1,0),NA())</f>
        <v>#N/A</v>
      </c>
      <c r="S463" s="28" t="e">
        <f ca="1">IF(ISNUMBER(OFFSET(INDIRECT("'"&amp;'DATA for charts'!S$5&amp;"'!$d1"),$A463-1,0)),OFFSET(INDIRECT("'"&amp;'DATA for charts'!S$5&amp;"'!$d1"),$A463-1,0),NA())</f>
        <v>#N/A</v>
      </c>
      <c r="T463" s="34"/>
      <c r="U463" s="34"/>
      <c r="V463" s="34"/>
      <c r="W463" s="8"/>
      <c r="X463" s="145">
        <v>280</v>
      </c>
      <c r="Y463" s="108">
        <v>2.8639999999999999</v>
      </c>
      <c r="Z463" s="109">
        <v>33973</v>
      </c>
      <c r="AA463" s="95">
        <v>5</v>
      </c>
      <c r="AB463" s="95">
        <v>5</v>
      </c>
      <c r="AC463" s="108">
        <v>3.278</v>
      </c>
      <c r="AD463" s="110" t="s">
        <v>90</v>
      </c>
      <c r="AE463" s="95">
        <v>5</v>
      </c>
      <c r="AF463" s="95"/>
      <c r="AG463" s="95"/>
      <c r="AH463" s="95"/>
      <c r="AI463" s="108">
        <v>3.6850000000000001</v>
      </c>
      <c r="AJ463" s="103" t="s">
        <v>90</v>
      </c>
      <c r="AK463" s="96">
        <v>2</v>
      </c>
      <c r="AL463" s="104">
        <v>3.714</v>
      </c>
      <c r="AM463" s="105">
        <v>1462</v>
      </c>
      <c r="AN463" s="96">
        <v>2</v>
      </c>
      <c r="AO463" s="104">
        <v>3.5990000000000002</v>
      </c>
      <c r="AP463" s="103" t="s">
        <v>90</v>
      </c>
      <c r="AQ463" s="96">
        <v>5</v>
      </c>
      <c r="AR463" s="104">
        <v>3.3277777777777802</v>
      </c>
      <c r="AS463" s="106" t="s">
        <v>91</v>
      </c>
      <c r="AT463" s="96">
        <v>6</v>
      </c>
      <c r="AU463" s="104">
        <v>3.77</v>
      </c>
      <c r="AV463" s="112" t="s">
        <v>90</v>
      </c>
      <c r="AW463" s="96">
        <v>2</v>
      </c>
      <c r="AX463" s="96"/>
      <c r="AY463" s="96"/>
      <c r="AZ463" s="96"/>
      <c r="BA463" s="96"/>
      <c r="BB463" s="96"/>
      <c r="BC463" s="96"/>
    </row>
    <row r="464" spans="1:55">
      <c r="A464" s="226">
        <f t="shared" si="716"/>
        <v>235</v>
      </c>
      <c r="B464" s="8">
        <v>6</v>
      </c>
      <c r="C464" s="28">
        <f ca="1">IF(ISNUMBER(OFFSET(INDIRECT("'"&amp;'DATA for charts'!C$5&amp;"'!$d1"),$A464-1,0)),OFFSET(INDIRECT("'"&amp;'DATA for charts'!C$5&amp;"'!$d1"),$A464-1,0),NA())</f>
        <v>9.31</v>
      </c>
      <c r="D464" s="28">
        <f ca="1">IF(ISNUMBER(OFFSET(INDIRECT("'"&amp;'DATA for charts'!D$5&amp;"'!$d1"),$A464-1,0)),OFFSET(INDIRECT("'"&amp;'DATA for charts'!D$5&amp;"'!$d1"),$A464-1,0),NA())</f>
        <v>9.0003649999999986</v>
      </c>
      <c r="E464" s="28">
        <f ca="1">IF(ISNUMBER(OFFSET(INDIRECT("'"&amp;'DATA for charts'!E$5&amp;"'!$d1"),$A464-1,0)),OFFSET(INDIRECT("'"&amp;'DATA for charts'!E$5&amp;"'!$d1"),$A464-1,0),NA())</f>
        <v>9</v>
      </c>
      <c r="F464" s="28">
        <f ca="1">IF(ISNUMBER(OFFSET(INDIRECT("'"&amp;'DATA for charts'!F$5&amp;"'!$d1"),$A464-1,0)),OFFSET(INDIRECT("'"&amp;'DATA for charts'!F$5&amp;"'!$d1"),$A464-1,0),NA())</f>
        <v>10.9831103489645</v>
      </c>
      <c r="G464" s="28">
        <f ca="1">IF(ISNUMBER(OFFSET(INDIRECT("'"&amp;'DATA for charts'!G$5&amp;"'!$d1"),$A464-1,0)),OFFSET(INDIRECT("'"&amp;'DATA for charts'!G$5&amp;"'!$d1"),$A464-1,0),NA())</f>
        <v>9.2200000000000006</v>
      </c>
      <c r="H464" s="28">
        <f ca="1">IF(ISNUMBER(OFFSET(INDIRECT("'"&amp;'DATA for charts'!H$5&amp;"'!$d1"),$A464-1,0)),OFFSET(INDIRECT("'"&amp;'DATA for charts'!H$5&amp;"'!$d1"),$A464-1,0),NA())</f>
        <v>7.7153535786864493</v>
      </c>
      <c r="I464" s="28" t="e">
        <f ca="1">IF(ISNUMBER(OFFSET(INDIRECT("'"&amp;'DATA for charts'!I$5&amp;"'!$d1"),$A464-1,0)),OFFSET(INDIRECT("'"&amp;'DATA for charts'!I$5&amp;"'!$d1"),$A464-1,0),NA())</f>
        <v>#N/A</v>
      </c>
      <c r="J464" s="28" t="e">
        <f ca="1">IF(ISNUMBER(OFFSET(INDIRECT("'"&amp;'DATA for charts'!J$5&amp;"'!$d1"),$A464-1,0)),OFFSET(INDIRECT("'"&amp;'DATA for charts'!J$5&amp;"'!$d1"),$A464-1,0),NA())</f>
        <v>#N/A</v>
      </c>
      <c r="K464" s="28" t="e">
        <f ca="1">IF(ISNUMBER(OFFSET(INDIRECT("'"&amp;'DATA for charts'!K$5&amp;"'!$d1"),$A464-1,0)),OFFSET(INDIRECT("'"&amp;'DATA for charts'!K$5&amp;"'!$d1"),$A464-1,0),NA())</f>
        <v>#N/A</v>
      </c>
      <c r="L464" s="28" t="e">
        <f ca="1">IF(ISNUMBER(OFFSET(INDIRECT("'"&amp;'DATA for charts'!L$5&amp;"'!$d1"),$A464-1,0)),OFFSET(INDIRECT("'"&amp;'DATA for charts'!L$5&amp;"'!$d1"),$A464-1,0),NA())</f>
        <v>#N/A</v>
      </c>
      <c r="M464" s="28" t="e">
        <f ca="1">IF(ISNUMBER(OFFSET(INDIRECT("'"&amp;'DATA for charts'!M$5&amp;"'!$d1"),$A464-1,0)),OFFSET(INDIRECT("'"&amp;'DATA for charts'!M$5&amp;"'!$d1"),$A464-1,0),NA())</f>
        <v>#N/A</v>
      </c>
      <c r="N464" s="28" t="e">
        <f ca="1">IF(ISNUMBER(OFFSET(INDIRECT("'"&amp;'DATA for charts'!N$5&amp;"'!$d1"),$A464-1,0)),OFFSET(INDIRECT("'"&amp;'DATA for charts'!N$5&amp;"'!$d1"),$A464-1,0),NA())</f>
        <v>#N/A</v>
      </c>
      <c r="O464" s="28" t="e">
        <f ca="1">IF(ISNUMBER(OFFSET(INDIRECT("'"&amp;'DATA for charts'!O$5&amp;"'!$d1"),$A464-1,0)),OFFSET(INDIRECT("'"&amp;'DATA for charts'!O$5&amp;"'!$d1"),$A464-1,0),NA())</f>
        <v>#N/A</v>
      </c>
      <c r="P464" s="28" t="e">
        <f ca="1">IF(ISNUMBER(OFFSET(INDIRECT("'"&amp;'DATA for charts'!P$5&amp;"'!$d1"),$A464-1,0)),OFFSET(INDIRECT("'"&amp;'DATA for charts'!P$5&amp;"'!$d1"),$A464-1,0),NA())</f>
        <v>#N/A</v>
      </c>
      <c r="Q464" s="28" t="e">
        <f ca="1">IF(ISNUMBER(OFFSET(INDIRECT("'"&amp;'DATA for charts'!Q$5&amp;"'!$d1"),$A464-1,0)),OFFSET(INDIRECT("'"&amp;'DATA for charts'!Q$5&amp;"'!$d1"),$A464-1,0),NA())</f>
        <v>#N/A</v>
      </c>
      <c r="R464" s="28" t="e">
        <f ca="1">IF(ISNUMBER(OFFSET(INDIRECT("'"&amp;'DATA for charts'!R$5&amp;"'!$d1"),$A464-1,0)),OFFSET(INDIRECT("'"&amp;'DATA for charts'!R$5&amp;"'!$d1"),$A464-1,0),NA())</f>
        <v>#N/A</v>
      </c>
      <c r="S464" s="28" t="e">
        <f ca="1">IF(ISNUMBER(OFFSET(INDIRECT("'"&amp;'DATA for charts'!S$5&amp;"'!$d1"),$A464-1,0)),OFFSET(INDIRECT("'"&amp;'DATA for charts'!S$5&amp;"'!$d1"),$A464-1,0),NA())</f>
        <v>#N/A</v>
      </c>
      <c r="T464" s="34"/>
      <c r="U464" s="34"/>
      <c r="V464" s="34"/>
      <c r="W464" s="8"/>
      <c r="X464" s="145">
        <v>290</v>
      </c>
      <c r="Y464" s="108">
        <v>2.863</v>
      </c>
      <c r="Z464" s="109">
        <v>33973</v>
      </c>
      <c r="AA464" s="95">
        <v>5</v>
      </c>
      <c r="AB464" s="95">
        <v>5</v>
      </c>
      <c r="AC464" s="108">
        <v>3.2770000000000001</v>
      </c>
      <c r="AD464" s="110" t="s">
        <v>90</v>
      </c>
      <c r="AE464" s="95">
        <v>5</v>
      </c>
      <c r="AF464" s="95"/>
      <c r="AG464" s="95"/>
      <c r="AH464" s="95"/>
      <c r="AI464" s="108">
        <v>3.67</v>
      </c>
      <c r="AJ464" s="103" t="s">
        <v>90</v>
      </c>
      <c r="AK464" s="96">
        <v>2</v>
      </c>
      <c r="AL464" s="104">
        <v>3.714</v>
      </c>
      <c r="AM464" s="105">
        <v>1462</v>
      </c>
      <c r="AN464" s="96">
        <v>2</v>
      </c>
      <c r="AO464" s="104">
        <v>3.5990000000000002</v>
      </c>
      <c r="AP464" s="103" t="s">
        <v>90</v>
      </c>
      <c r="AQ464" s="96">
        <v>5</v>
      </c>
      <c r="AR464" s="104">
        <v>3.3277777777777802</v>
      </c>
      <c r="AS464" s="106" t="s">
        <v>91</v>
      </c>
      <c r="AT464" s="96">
        <v>6</v>
      </c>
      <c r="AU464" s="104">
        <v>3.7709999999999999</v>
      </c>
      <c r="AV464" s="112" t="s">
        <v>90</v>
      </c>
      <c r="AW464" s="96">
        <v>2</v>
      </c>
      <c r="AX464" s="96"/>
      <c r="AY464" s="96"/>
      <c r="AZ464" s="96"/>
      <c r="BA464" s="96"/>
      <c r="BB464" s="96"/>
      <c r="BC464" s="96"/>
    </row>
    <row r="465" spans="1:55">
      <c r="A465" s="226">
        <f t="shared" si="716"/>
        <v>236</v>
      </c>
      <c r="B465" s="8">
        <v>7</v>
      </c>
      <c r="C465" s="28">
        <f ca="1">IF(ISNUMBER(OFFSET(INDIRECT("'"&amp;'DATA for charts'!C$5&amp;"'!$d1"),$A465-1,0)),OFFSET(INDIRECT("'"&amp;'DATA for charts'!C$5&amp;"'!$d1"),$A465-1,0),NA())</f>
        <v>36.36</v>
      </c>
      <c r="D465" s="28">
        <f ca="1">IF(ISNUMBER(OFFSET(INDIRECT("'"&amp;'DATA for charts'!D$5&amp;"'!$d1"),$A465-1,0)),OFFSET(INDIRECT("'"&amp;'DATA for charts'!D$5&amp;"'!$d1"),$A465-1,0),NA())</f>
        <v>36.001480000000001</v>
      </c>
      <c r="E465" s="28">
        <f ca="1">IF(ISNUMBER(OFFSET(INDIRECT("'"&amp;'DATA for charts'!E$5&amp;"'!$d1"),$A465-1,0)),OFFSET(INDIRECT("'"&amp;'DATA for charts'!E$5&amp;"'!$d1"),$A465-1,0),NA())</f>
        <v>36</v>
      </c>
      <c r="F465" s="28">
        <f ca="1">IF(ISNUMBER(OFFSET(INDIRECT("'"&amp;'DATA for charts'!F$5&amp;"'!$d1"),$A465-1,0)),OFFSET(INDIRECT("'"&amp;'DATA for charts'!F$5&amp;"'!$d1"),$A465-1,0),NA())</f>
        <v>33.822875461191103</v>
      </c>
      <c r="G465" s="28">
        <f ca="1">IF(ISNUMBER(OFFSET(INDIRECT("'"&amp;'DATA for charts'!G$5&amp;"'!$d1"),$A465-1,0)),OFFSET(INDIRECT("'"&amp;'DATA for charts'!G$5&amp;"'!$d1"),$A465-1,0),NA())</f>
        <v>31.59</v>
      </c>
      <c r="H465" s="28">
        <f ca="1">IF(ISNUMBER(OFFSET(INDIRECT("'"&amp;'DATA for charts'!H$5&amp;"'!$d1"),$A465-1,0)),OFFSET(INDIRECT("'"&amp;'DATA for charts'!H$5&amp;"'!$d1"),$A465-1,0),NA())</f>
        <v>31.288055743058699</v>
      </c>
      <c r="I465" s="28" t="e">
        <f ca="1">IF(ISNUMBER(OFFSET(INDIRECT("'"&amp;'DATA for charts'!I$5&amp;"'!$d1"),$A465-1,0)),OFFSET(INDIRECT("'"&amp;'DATA for charts'!I$5&amp;"'!$d1"),$A465-1,0),NA())</f>
        <v>#N/A</v>
      </c>
      <c r="J465" s="28" t="e">
        <f ca="1">IF(ISNUMBER(OFFSET(INDIRECT("'"&amp;'DATA for charts'!J$5&amp;"'!$d1"),$A465-1,0)),OFFSET(INDIRECT("'"&amp;'DATA for charts'!J$5&amp;"'!$d1"),$A465-1,0),NA())</f>
        <v>#N/A</v>
      </c>
      <c r="K465" s="28" t="e">
        <f ca="1">IF(ISNUMBER(OFFSET(INDIRECT("'"&amp;'DATA for charts'!K$5&amp;"'!$d1"),$A465-1,0)),OFFSET(INDIRECT("'"&amp;'DATA for charts'!K$5&amp;"'!$d1"),$A465-1,0),NA())</f>
        <v>#N/A</v>
      </c>
      <c r="L465" s="28" t="e">
        <f ca="1">IF(ISNUMBER(OFFSET(INDIRECT("'"&amp;'DATA for charts'!L$5&amp;"'!$d1"),$A465-1,0)),OFFSET(INDIRECT("'"&amp;'DATA for charts'!L$5&amp;"'!$d1"),$A465-1,0),NA())</f>
        <v>#N/A</v>
      </c>
      <c r="M465" s="28" t="e">
        <f ca="1">IF(ISNUMBER(OFFSET(INDIRECT("'"&amp;'DATA for charts'!M$5&amp;"'!$d1"),$A465-1,0)),OFFSET(INDIRECT("'"&amp;'DATA for charts'!M$5&amp;"'!$d1"),$A465-1,0),NA())</f>
        <v>#N/A</v>
      </c>
      <c r="N465" s="28" t="e">
        <f ca="1">IF(ISNUMBER(OFFSET(INDIRECT("'"&amp;'DATA for charts'!N$5&amp;"'!$d1"),$A465-1,0)),OFFSET(INDIRECT("'"&amp;'DATA for charts'!N$5&amp;"'!$d1"),$A465-1,0),NA())</f>
        <v>#N/A</v>
      </c>
      <c r="O465" s="28" t="e">
        <f ca="1">IF(ISNUMBER(OFFSET(INDIRECT("'"&amp;'DATA for charts'!O$5&amp;"'!$d1"),$A465-1,0)),OFFSET(INDIRECT("'"&amp;'DATA for charts'!O$5&amp;"'!$d1"),$A465-1,0),NA())</f>
        <v>#N/A</v>
      </c>
      <c r="P465" s="28" t="e">
        <f ca="1">IF(ISNUMBER(OFFSET(INDIRECT("'"&amp;'DATA for charts'!P$5&amp;"'!$d1"),$A465-1,0)),OFFSET(INDIRECT("'"&amp;'DATA for charts'!P$5&amp;"'!$d1"),$A465-1,0),NA())</f>
        <v>#N/A</v>
      </c>
      <c r="Q465" s="28" t="e">
        <f ca="1">IF(ISNUMBER(OFFSET(INDIRECT("'"&amp;'DATA for charts'!Q$5&amp;"'!$d1"),$A465-1,0)),OFFSET(INDIRECT("'"&amp;'DATA for charts'!Q$5&amp;"'!$d1"),$A465-1,0),NA())</f>
        <v>#N/A</v>
      </c>
      <c r="R465" s="28" t="e">
        <f ca="1">IF(ISNUMBER(OFFSET(INDIRECT("'"&amp;'DATA for charts'!R$5&amp;"'!$d1"),$A465-1,0)),OFFSET(INDIRECT("'"&amp;'DATA for charts'!R$5&amp;"'!$d1"),$A465-1,0),NA())</f>
        <v>#N/A</v>
      </c>
      <c r="S465" s="28" t="e">
        <f ca="1">IF(ISNUMBER(OFFSET(INDIRECT("'"&amp;'DATA for charts'!S$5&amp;"'!$d1"),$A465-1,0)),OFFSET(INDIRECT("'"&amp;'DATA for charts'!S$5&amp;"'!$d1"),$A465-1,0),NA())</f>
        <v>#N/A</v>
      </c>
      <c r="T465" s="34"/>
      <c r="U465" s="34"/>
      <c r="V465" s="34"/>
      <c r="W465" s="8"/>
      <c r="X465" s="145">
        <v>300</v>
      </c>
      <c r="Y465" s="108">
        <v>3.0139999999999998</v>
      </c>
      <c r="Z465" s="109">
        <v>33973</v>
      </c>
      <c r="AA465" s="95">
        <v>6</v>
      </c>
      <c r="AB465" s="95">
        <v>6</v>
      </c>
      <c r="AC465" s="108">
        <v>3.2759999999999998</v>
      </c>
      <c r="AD465" s="110" t="s">
        <v>90</v>
      </c>
      <c r="AE465" s="95">
        <v>5</v>
      </c>
      <c r="AF465" s="95"/>
      <c r="AG465" s="95"/>
      <c r="AH465" s="95"/>
      <c r="AI465" s="108">
        <v>3.6850000000000001</v>
      </c>
      <c r="AJ465" s="103" t="s">
        <v>90</v>
      </c>
      <c r="AK465" s="96">
        <v>2</v>
      </c>
      <c r="AL465" s="104">
        <v>3.714</v>
      </c>
      <c r="AM465" s="105">
        <v>1462</v>
      </c>
      <c r="AN465" s="96">
        <v>2</v>
      </c>
      <c r="AO465" s="104">
        <v>3.34</v>
      </c>
      <c r="AP465" s="103" t="s">
        <v>90</v>
      </c>
      <c r="AQ465" s="96">
        <v>6</v>
      </c>
      <c r="AR465" s="104">
        <v>3.3361111111111099</v>
      </c>
      <c r="AS465" s="106" t="s">
        <v>91</v>
      </c>
      <c r="AT465" s="96">
        <v>6</v>
      </c>
      <c r="AU465" s="104">
        <v>3.7349999999999999</v>
      </c>
      <c r="AV465" s="112" t="s">
        <v>90</v>
      </c>
      <c r="AW465" s="96">
        <v>3</v>
      </c>
      <c r="AX465" s="96"/>
      <c r="AY465" s="96"/>
      <c r="AZ465" s="96"/>
      <c r="BA465" s="96"/>
      <c r="BB465" s="96"/>
      <c r="BC465" s="96"/>
    </row>
    <row r="466" spans="1:55">
      <c r="A466" s="226">
        <f t="shared" si="716"/>
        <v>237</v>
      </c>
      <c r="B466" s="8">
        <v>8</v>
      </c>
      <c r="C466" s="28">
        <f ca="1">IF(ISNUMBER(OFFSET(INDIRECT("'"&amp;'DATA for charts'!C$5&amp;"'!$d1"),$A466-1,0)),OFFSET(INDIRECT("'"&amp;'DATA for charts'!C$5&amp;"'!$d1"),$A466-1,0),NA())</f>
        <v>66.16</v>
      </c>
      <c r="D466" s="28">
        <f ca="1">IF(ISNUMBER(OFFSET(INDIRECT("'"&amp;'DATA for charts'!D$5&amp;"'!$d1"),$A466-1,0)),OFFSET(INDIRECT("'"&amp;'DATA for charts'!D$5&amp;"'!$d1"),$A466-1,0),NA())</f>
        <v>66.602770000000007</v>
      </c>
      <c r="E466" s="28">
        <f ca="1">IF(ISNUMBER(OFFSET(INDIRECT("'"&amp;'DATA for charts'!E$5&amp;"'!$d1"),$A466-1,0)),OFFSET(INDIRECT("'"&amp;'DATA for charts'!E$5&amp;"'!$d1"),$A466-1,0),NA())</f>
        <v>66.599999999999994</v>
      </c>
      <c r="F466" s="28">
        <f ca="1">IF(ISNUMBER(OFFSET(INDIRECT("'"&amp;'DATA for charts'!F$5&amp;"'!$d1"),$A466-1,0)),OFFSET(INDIRECT("'"&amp;'DATA for charts'!F$5&amp;"'!$d1"),$A466-1,0),NA())</f>
        <v>59.965395626481197</v>
      </c>
      <c r="G466" s="28">
        <f ca="1">IF(ISNUMBER(OFFSET(INDIRECT("'"&amp;'DATA for charts'!G$5&amp;"'!$d1"),$A466-1,0)),OFFSET(INDIRECT("'"&amp;'DATA for charts'!G$5&amp;"'!$d1"),$A466-1,0),NA())</f>
        <v>57.22</v>
      </c>
      <c r="H466" s="28">
        <f ca="1">IF(ISNUMBER(OFFSET(INDIRECT("'"&amp;'DATA for charts'!H$5&amp;"'!$d1"),$A466-1,0)),OFFSET(INDIRECT("'"&amp;'DATA for charts'!H$5&amp;"'!$d1"),$A466-1,0),NA())</f>
        <v>58.058060116393598</v>
      </c>
      <c r="I466" s="28" t="e">
        <f ca="1">IF(ISNUMBER(OFFSET(INDIRECT("'"&amp;'DATA for charts'!I$5&amp;"'!$d1"),$A466-1,0)),OFFSET(INDIRECT("'"&amp;'DATA for charts'!I$5&amp;"'!$d1"),$A466-1,0),NA())</f>
        <v>#N/A</v>
      </c>
      <c r="J466" s="28" t="e">
        <f ca="1">IF(ISNUMBER(OFFSET(INDIRECT("'"&amp;'DATA for charts'!J$5&amp;"'!$d1"),$A466-1,0)),OFFSET(INDIRECT("'"&amp;'DATA for charts'!J$5&amp;"'!$d1"),$A466-1,0),NA())</f>
        <v>#N/A</v>
      </c>
      <c r="K466" s="28" t="e">
        <f ca="1">IF(ISNUMBER(OFFSET(INDIRECT("'"&amp;'DATA for charts'!K$5&amp;"'!$d1"),$A466-1,0)),OFFSET(INDIRECT("'"&amp;'DATA for charts'!K$5&amp;"'!$d1"),$A466-1,0),NA())</f>
        <v>#N/A</v>
      </c>
      <c r="L466" s="28" t="e">
        <f ca="1">IF(ISNUMBER(OFFSET(INDIRECT("'"&amp;'DATA for charts'!L$5&amp;"'!$d1"),$A466-1,0)),OFFSET(INDIRECT("'"&amp;'DATA for charts'!L$5&amp;"'!$d1"),$A466-1,0),NA())</f>
        <v>#N/A</v>
      </c>
      <c r="M466" s="28" t="e">
        <f ca="1">IF(ISNUMBER(OFFSET(INDIRECT("'"&amp;'DATA for charts'!M$5&amp;"'!$d1"),$A466-1,0)),OFFSET(INDIRECT("'"&amp;'DATA for charts'!M$5&amp;"'!$d1"),$A466-1,0),NA())</f>
        <v>#N/A</v>
      </c>
      <c r="N466" s="28" t="e">
        <f ca="1">IF(ISNUMBER(OFFSET(INDIRECT("'"&amp;'DATA for charts'!N$5&amp;"'!$d1"),$A466-1,0)),OFFSET(INDIRECT("'"&amp;'DATA for charts'!N$5&amp;"'!$d1"),$A466-1,0),NA())</f>
        <v>#N/A</v>
      </c>
      <c r="O466" s="28" t="e">
        <f ca="1">IF(ISNUMBER(OFFSET(INDIRECT("'"&amp;'DATA for charts'!O$5&amp;"'!$d1"),$A466-1,0)),OFFSET(INDIRECT("'"&amp;'DATA for charts'!O$5&amp;"'!$d1"),$A466-1,0),NA())</f>
        <v>#N/A</v>
      </c>
      <c r="P466" s="28" t="e">
        <f ca="1">IF(ISNUMBER(OFFSET(INDIRECT("'"&amp;'DATA for charts'!P$5&amp;"'!$d1"),$A466-1,0)),OFFSET(INDIRECT("'"&amp;'DATA for charts'!P$5&amp;"'!$d1"),$A466-1,0),NA())</f>
        <v>#N/A</v>
      </c>
      <c r="Q466" s="28" t="e">
        <f ca="1">IF(ISNUMBER(OFFSET(INDIRECT("'"&amp;'DATA for charts'!Q$5&amp;"'!$d1"),$A466-1,0)),OFFSET(INDIRECT("'"&amp;'DATA for charts'!Q$5&amp;"'!$d1"),$A466-1,0),NA())</f>
        <v>#N/A</v>
      </c>
      <c r="R466" s="28" t="e">
        <f ca="1">IF(ISNUMBER(OFFSET(INDIRECT("'"&amp;'DATA for charts'!R$5&amp;"'!$d1"),$A466-1,0)),OFFSET(INDIRECT("'"&amp;'DATA for charts'!R$5&amp;"'!$d1"),$A466-1,0),NA())</f>
        <v>#N/A</v>
      </c>
      <c r="S466" s="28" t="e">
        <f ca="1">IF(ISNUMBER(OFFSET(INDIRECT("'"&amp;'DATA for charts'!S$5&amp;"'!$d1"),$A466-1,0)),OFFSET(INDIRECT("'"&amp;'DATA for charts'!S$5&amp;"'!$d1"),$A466-1,0),NA())</f>
        <v>#N/A</v>
      </c>
      <c r="T466" s="34"/>
      <c r="U466" s="34"/>
      <c r="V466" s="34"/>
      <c r="W466" s="8"/>
      <c r="X466" s="145">
        <v>310</v>
      </c>
      <c r="Y466" s="108">
        <v>3.0150000000000001</v>
      </c>
      <c r="Z466" s="109">
        <v>33973</v>
      </c>
      <c r="AA466" s="95">
        <v>6</v>
      </c>
      <c r="AB466" s="95">
        <v>6</v>
      </c>
      <c r="AC466" s="108">
        <v>3.2770000000000001</v>
      </c>
      <c r="AD466" s="110" t="s">
        <v>90</v>
      </c>
      <c r="AE466" s="95">
        <v>5</v>
      </c>
      <c r="AF466" s="95"/>
      <c r="AG466" s="95"/>
      <c r="AH466" s="95"/>
      <c r="AI466" s="108">
        <v>3.6720000000000002</v>
      </c>
      <c r="AJ466" s="103" t="s">
        <v>90</v>
      </c>
      <c r="AK466" s="96">
        <v>3</v>
      </c>
      <c r="AL466" s="104">
        <v>2.391</v>
      </c>
      <c r="AM466" s="105">
        <v>1462</v>
      </c>
      <c r="AN466" s="96">
        <v>3</v>
      </c>
      <c r="AO466" s="104">
        <v>2.2629999999999999</v>
      </c>
      <c r="AP466" s="103" t="s">
        <v>90</v>
      </c>
      <c r="AQ466" s="96">
        <v>4</v>
      </c>
      <c r="AR466" s="104">
        <v>2.2211111111111101</v>
      </c>
      <c r="AS466" s="106" t="s">
        <v>91</v>
      </c>
      <c r="AT466" s="96">
        <v>8</v>
      </c>
      <c r="AU466" s="104">
        <v>2.27</v>
      </c>
      <c r="AV466" s="112" t="s">
        <v>90</v>
      </c>
      <c r="AW466" s="96">
        <v>3</v>
      </c>
      <c r="AX466" s="96"/>
      <c r="AY466" s="96"/>
      <c r="AZ466" s="96"/>
      <c r="BA466" s="96"/>
      <c r="BB466" s="96"/>
      <c r="BC466" s="96"/>
    </row>
    <row r="467" spans="1:55">
      <c r="A467" s="226">
        <f t="shared" si="716"/>
        <v>238</v>
      </c>
      <c r="B467" s="8">
        <v>9</v>
      </c>
      <c r="C467" s="28">
        <f ca="1">IF(ISNUMBER(OFFSET(INDIRECT("'"&amp;'DATA for charts'!C$5&amp;"'!$d1"),$A467-1,0)),OFFSET(INDIRECT("'"&amp;'DATA for charts'!C$5&amp;"'!$d1"),$A467-1,0),NA())</f>
        <v>93.88</v>
      </c>
      <c r="D467" s="28">
        <f ca="1">IF(ISNUMBER(OFFSET(INDIRECT("'"&amp;'DATA for charts'!D$5&amp;"'!$d1"),$A467-1,0)),OFFSET(INDIRECT("'"&amp;'DATA for charts'!D$5&amp;"'!$d1"),$A467-1,0),NA())</f>
        <v>94.803849999999997</v>
      </c>
      <c r="E467" s="28">
        <f ca="1">IF(ISNUMBER(OFFSET(INDIRECT("'"&amp;'DATA for charts'!E$5&amp;"'!$d1"),$A467-1,0)),OFFSET(INDIRECT("'"&amp;'DATA for charts'!E$5&amp;"'!$d1"),$A467-1,0),NA())</f>
        <v>94.8</v>
      </c>
      <c r="F467" s="28">
        <f ca="1">IF(ISNUMBER(OFFSET(INDIRECT("'"&amp;'DATA for charts'!F$5&amp;"'!$d1"),$A467-1,0)),OFFSET(INDIRECT("'"&amp;'DATA for charts'!F$5&amp;"'!$d1"),$A467-1,0),NA())</f>
        <v>84.392648100438194</v>
      </c>
      <c r="G467" s="28">
        <f ca="1">IF(ISNUMBER(OFFSET(INDIRECT("'"&amp;'DATA for charts'!G$5&amp;"'!$d1"),$A467-1,0)),OFFSET(INDIRECT("'"&amp;'DATA for charts'!G$5&amp;"'!$d1"),$A467-1,0),NA())</f>
        <v>82.11</v>
      </c>
      <c r="H467" s="28">
        <f ca="1">IF(ISNUMBER(OFFSET(INDIRECT("'"&amp;'DATA for charts'!H$5&amp;"'!$d1"),$A467-1,0)),OFFSET(INDIRECT("'"&amp;'DATA for charts'!H$5&amp;"'!$d1"),$A467-1,0),NA())</f>
        <v>83.143085220906514</v>
      </c>
      <c r="I467" s="28" t="e">
        <f ca="1">IF(ISNUMBER(OFFSET(INDIRECT("'"&amp;'DATA for charts'!I$5&amp;"'!$d1"),$A467-1,0)),OFFSET(INDIRECT("'"&amp;'DATA for charts'!I$5&amp;"'!$d1"),$A467-1,0),NA())</f>
        <v>#N/A</v>
      </c>
      <c r="J467" s="28" t="e">
        <f ca="1">IF(ISNUMBER(OFFSET(INDIRECT("'"&amp;'DATA for charts'!J$5&amp;"'!$d1"),$A467-1,0)),OFFSET(INDIRECT("'"&amp;'DATA for charts'!J$5&amp;"'!$d1"),$A467-1,0),NA())</f>
        <v>#N/A</v>
      </c>
      <c r="K467" s="28" t="e">
        <f ca="1">IF(ISNUMBER(OFFSET(INDIRECT("'"&amp;'DATA for charts'!K$5&amp;"'!$d1"),$A467-1,0)),OFFSET(INDIRECT("'"&amp;'DATA for charts'!K$5&amp;"'!$d1"),$A467-1,0),NA())</f>
        <v>#N/A</v>
      </c>
      <c r="L467" s="28" t="e">
        <f ca="1">IF(ISNUMBER(OFFSET(INDIRECT("'"&amp;'DATA for charts'!L$5&amp;"'!$d1"),$A467-1,0)),OFFSET(INDIRECT("'"&amp;'DATA for charts'!L$5&amp;"'!$d1"),$A467-1,0),NA())</f>
        <v>#N/A</v>
      </c>
      <c r="M467" s="28" t="e">
        <f ca="1">IF(ISNUMBER(OFFSET(INDIRECT("'"&amp;'DATA for charts'!M$5&amp;"'!$d1"),$A467-1,0)),OFFSET(INDIRECT("'"&amp;'DATA for charts'!M$5&amp;"'!$d1"),$A467-1,0),NA())</f>
        <v>#N/A</v>
      </c>
      <c r="N467" s="28" t="e">
        <f ca="1">IF(ISNUMBER(OFFSET(INDIRECT("'"&amp;'DATA for charts'!N$5&amp;"'!$d1"),$A467-1,0)),OFFSET(INDIRECT("'"&amp;'DATA for charts'!N$5&amp;"'!$d1"),$A467-1,0),NA())</f>
        <v>#N/A</v>
      </c>
      <c r="O467" s="28" t="e">
        <f ca="1">IF(ISNUMBER(OFFSET(INDIRECT("'"&amp;'DATA for charts'!O$5&amp;"'!$d1"),$A467-1,0)),OFFSET(INDIRECT("'"&amp;'DATA for charts'!O$5&amp;"'!$d1"),$A467-1,0),NA())</f>
        <v>#N/A</v>
      </c>
      <c r="P467" s="28" t="e">
        <f ca="1">IF(ISNUMBER(OFFSET(INDIRECT("'"&amp;'DATA for charts'!P$5&amp;"'!$d1"),$A467-1,0)),OFFSET(INDIRECT("'"&amp;'DATA for charts'!P$5&amp;"'!$d1"),$A467-1,0),NA())</f>
        <v>#N/A</v>
      </c>
      <c r="Q467" s="28" t="e">
        <f ca="1">IF(ISNUMBER(OFFSET(INDIRECT("'"&amp;'DATA for charts'!Q$5&amp;"'!$d1"),$A467-1,0)),OFFSET(INDIRECT("'"&amp;'DATA for charts'!Q$5&amp;"'!$d1"),$A467-1,0),NA())</f>
        <v>#N/A</v>
      </c>
      <c r="R467" s="28" t="e">
        <f ca="1">IF(ISNUMBER(OFFSET(INDIRECT("'"&amp;'DATA for charts'!R$5&amp;"'!$d1"),$A467-1,0)),OFFSET(INDIRECT("'"&amp;'DATA for charts'!R$5&amp;"'!$d1"),$A467-1,0),NA())</f>
        <v>#N/A</v>
      </c>
      <c r="S467" s="28" t="e">
        <f ca="1">IF(ISNUMBER(OFFSET(INDIRECT("'"&amp;'DATA for charts'!S$5&amp;"'!$d1"),$A467-1,0)),OFFSET(INDIRECT("'"&amp;'DATA for charts'!S$5&amp;"'!$d1"),$A467-1,0),NA())</f>
        <v>#N/A</v>
      </c>
      <c r="T467" s="34"/>
      <c r="U467" s="34"/>
      <c r="V467" s="34"/>
      <c r="W467" s="8"/>
      <c r="X467" s="145">
        <v>320</v>
      </c>
      <c r="Y467" s="108">
        <v>2.8610000000000002</v>
      </c>
      <c r="Z467" s="109">
        <v>33973</v>
      </c>
      <c r="AA467" s="95">
        <v>5</v>
      </c>
      <c r="AB467" s="95">
        <v>5</v>
      </c>
      <c r="AC467" s="108">
        <v>3.2749999999999999</v>
      </c>
      <c r="AD467" s="110" t="s">
        <v>90</v>
      </c>
      <c r="AE467" s="95">
        <v>5</v>
      </c>
      <c r="AF467" s="95"/>
      <c r="AG467" s="95"/>
      <c r="AH467" s="95"/>
      <c r="AI467" s="108">
        <v>3.661</v>
      </c>
      <c r="AJ467" s="103" t="s">
        <v>90</v>
      </c>
      <c r="AK467" s="96">
        <v>2</v>
      </c>
      <c r="AL467" s="104">
        <v>3.7090000000000001</v>
      </c>
      <c r="AM467" s="105">
        <v>1462</v>
      </c>
      <c r="AN467" s="96">
        <v>2</v>
      </c>
      <c r="AO467" s="104">
        <v>3.3420000000000001</v>
      </c>
      <c r="AP467" s="103" t="s">
        <v>90</v>
      </c>
      <c r="AQ467" s="96">
        <v>8</v>
      </c>
      <c r="AR467" s="104">
        <v>3.3361111111111099</v>
      </c>
      <c r="AS467" s="106" t="s">
        <v>91</v>
      </c>
      <c r="AT467" s="96">
        <v>6</v>
      </c>
      <c r="AU467" s="104">
        <v>3.52</v>
      </c>
      <c r="AV467" s="112" t="s">
        <v>90</v>
      </c>
      <c r="AW467" s="96">
        <v>2</v>
      </c>
      <c r="AX467" s="96"/>
      <c r="AY467" s="96"/>
      <c r="AZ467" s="96"/>
      <c r="BA467" s="96"/>
      <c r="BB467" s="96"/>
      <c r="BC467" s="96"/>
    </row>
    <row r="468" spans="1:55">
      <c r="A468" s="226">
        <f t="shared" si="716"/>
        <v>239</v>
      </c>
      <c r="B468" s="8">
        <v>10</v>
      </c>
      <c r="C468" s="28">
        <f ca="1">IF(ISNUMBER(OFFSET(INDIRECT("'"&amp;'DATA for charts'!C$5&amp;"'!$d1"),$A468-1,0)),OFFSET(INDIRECT("'"&amp;'DATA for charts'!C$5&amp;"'!$d1"),$A468-1,0),NA())</f>
        <v>116.03</v>
      </c>
      <c r="D468" s="28">
        <f ca="1">IF(ISNUMBER(OFFSET(INDIRECT("'"&amp;'DATA for charts'!D$5&amp;"'!$d1"),$A468-1,0)),OFFSET(INDIRECT("'"&amp;'DATA for charts'!D$5&amp;"'!$d1"),$A468-1,0),NA())</f>
        <v>117.0048</v>
      </c>
      <c r="E468" s="28">
        <f ca="1">IF(ISNUMBER(OFFSET(INDIRECT("'"&amp;'DATA for charts'!E$5&amp;"'!$d1"),$A468-1,0)),OFFSET(INDIRECT("'"&amp;'DATA for charts'!E$5&amp;"'!$d1"),$A468-1,0),NA())</f>
        <v>117</v>
      </c>
      <c r="F468" s="28">
        <f ca="1">IF(ISNUMBER(OFFSET(INDIRECT("'"&amp;'DATA for charts'!F$5&amp;"'!$d1"),$A468-1,0)),OFFSET(INDIRECT("'"&amp;'DATA for charts'!F$5&amp;"'!$d1"),$A468-1,0),NA())</f>
        <v>108.11456028155099</v>
      </c>
      <c r="G468" s="28">
        <f ca="1">IF(ISNUMBER(OFFSET(INDIRECT("'"&amp;'DATA for charts'!G$5&amp;"'!$d1"),$A468-1,0)),OFFSET(INDIRECT("'"&amp;'DATA for charts'!G$5&amp;"'!$d1"),$A468-1,0),NA())</f>
        <v>105.56</v>
      </c>
      <c r="H468" s="28">
        <f ca="1">IF(ISNUMBER(OFFSET(INDIRECT("'"&amp;'DATA for charts'!H$5&amp;"'!$d1"),$A468-1,0)),OFFSET(INDIRECT("'"&amp;'DATA for charts'!H$5&amp;"'!$d1"),$A468-1,0),NA())</f>
        <v>103.659755833472</v>
      </c>
      <c r="I468" s="28" t="e">
        <f ca="1">IF(ISNUMBER(OFFSET(INDIRECT("'"&amp;'DATA for charts'!I$5&amp;"'!$d1"),$A468-1,0)),OFFSET(INDIRECT("'"&amp;'DATA for charts'!I$5&amp;"'!$d1"),$A468-1,0),NA())</f>
        <v>#N/A</v>
      </c>
      <c r="J468" s="28" t="e">
        <f ca="1">IF(ISNUMBER(OFFSET(INDIRECT("'"&amp;'DATA for charts'!J$5&amp;"'!$d1"),$A468-1,0)),OFFSET(INDIRECT("'"&amp;'DATA for charts'!J$5&amp;"'!$d1"),$A468-1,0),NA())</f>
        <v>#N/A</v>
      </c>
      <c r="K468" s="28" t="e">
        <f ca="1">IF(ISNUMBER(OFFSET(INDIRECT("'"&amp;'DATA for charts'!K$5&amp;"'!$d1"),$A468-1,0)),OFFSET(INDIRECT("'"&amp;'DATA for charts'!K$5&amp;"'!$d1"),$A468-1,0),NA())</f>
        <v>#N/A</v>
      </c>
      <c r="L468" s="28" t="e">
        <f ca="1">IF(ISNUMBER(OFFSET(INDIRECT("'"&amp;'DATA for charts'!L$5&amp;"'!$d1"),$A468-1,0)),OFFSET(INDIRECT("'"&amp;'DATA for charts'!L$5&amp;"'!$d1"),$A468-1,0),NA())</f>
        <v>#N/A</v>
      </c>
      <c r="M468" s="28" t="e">
        <f ca="1">IF(ISNUMBER(OFFSET(INDIRECT("'"&amp;'DATA for charts'!M$5&amp;"'!$d1"),$A468-1,0)),OFFSET(INDIRECT("'"&amp;'DATA for charts'!M$5&amp;"'!$d1"),$A468-1,0),NA())</f>
        <v>#N/A</v>
      </c>
      <c r="N468" s="28" t="e">
        <f ca="1">IF(ISNUMBER(OFFSET(INDIRECT("'"&amp;'DATA for charts'!N$5&amp;"'!$d1"),$A468-1,0)),OFFSET(INDIRECT("'"&amp;'DATA for charts'!N$5&amp;"'!$d1"),$A468-1,0),NA())</f>
        <v>#N/A</v>
      </c>
      <c r="O468" s="28" t="e">
        <f ca="1">IF(ISNUMBER(OFFSET(INDIRECT("'"&amp;'DATA for charts'!O$5&amp;"'!$d1"),$A468-1,0)),OFFSET(INDIRECT("'"&amp;'DATA for charts'!O$5&amp;"'!$d1"),$A468-1,0),NA())</f>
        <v>#N/A</v>
      </c>
      <c r="P468" s="28" t="e">
        <f ca="1">IF(ISNUMBER(OFFSET(INDIRECT("'"&amp;'DATA for charts'!P$5&amp;"'!$d1"),$A468-1,0)),OFFSET(INDIRECT("'"&amp;'DATA for charts'!P$5&amp;"'!$d1"),$A468-1,0),NA())</f>
        <v>#N/A</v>
      </c>
      <c r="Q468" s="28" t="e">
        <f ca="1">IF(ISNUMBER(OFFSET(INDIRECT("'"&amp;'DATA for charts'!Q$5&amp;"'!$d1"),$A468-1,0)),OFFSET(INDIRECT("'"&amp;'DATA for charts'!Q$5&amp;"'!$d1"),$A468-1,0),NA())</f>
        <v>#N/A</v>
      </c>
      <c r="R468" s="28" t="e">
        <f ca="1">IF(ISNUMBER(OFFSET(INDIRECT("'"&amp;'DATA for charts'!R$5&amp;"'!$d1"),$A468-1,0)),OFFSET(INDIRECT("'"&amp;'DATA for charts'!R$5&amp;"'!$d1"),$A468-1,0),NA())</f>
        <v>#N/A</v>
      </c>
      <c r="S468" s="28" t="e">
        <f ca="1">IF(ISNUMBER(OFFSET(INDIRECT("'"&amp;'DATA for charts'!S$5&amp;"'!$d1"),$A468-1,0)),OFFSET(INDIRECT("'"&amp;'DATA for charts'!S$5&amp;"'!$d1"),$A468-1,0),NA())</f>
        <v>#N/A</v>
      </c>
      <c r="T468" s="34"/>
      <c r="U468" s="34"/>
      <c r="V468" s="34"/>
      <c r="W468" s="8"/>
      <c r="X468" s="145">
        <v>395</v>
      </c>
      <c r="Y468" s="108">
        <v>2.0619999999999998</v>
      </c>
      <c r="Z468" s="109">
        <v>33973</v>
      </c>
      <c r="AA468" s="95">
        <v>7</v>
      </c>
      <c r="AB468" s="95">
        <v>7</v>
      </c>
      <c r="AC468" s="108">
        <v>2.2090000000000001</v>
      </c>
      <c r="AD468" s="110" t="s">
        <v>90</v>
      </c>
      <c r="AE468" s="95">
        <v>8</v>
      </c>
      <c r="AF468" s="108">
        <v>2.3279999999999998</v>
      </c>
      <c r="AG468" s="110" t="s">
        <v>90</v>
      </c>
      <c r="AH468" s="95">
        <v>3</v>
      </c>
      <c r="AI468" s="108">
        <v>2.3849999999999998</v>
      </c>
      <c r="AJ468" s="103" t="s">
        <v>90</v>
      </c>
      <c r="AK468" s="96">
        <v>2</v>
      </c>
      <c r="AL468" s="104">
        <v>4.5010000000000003</v>
      </c>
      <c r="AM468" s="105">
        <v>1462</v>
      </c>
      <c r="AN468" s="96">
        <v>2</v>
      </c>
      <c r="AO468" s="104">
        <v>4.2270000000000003</v>
      </c>
      <c r="AP468" s="103" t="s">
        <v>90</v>
      </c>
      <c r="AQ468" s="96">
        <v>2</v>
      </c>
      <c r="AR468" s="104">
        <v>4.1138888888888898</v>
      </c>
      <c r="AS468" s="106" t="s">
        <v>91</v>
      </c>
      <c r="AT468" s="96">
        <v>6</v>
      </c>
      <c r="AU468" s="104">
        <v>4.3140000000000001</v>
      </c>
      <c r="AV468" s="112" t="s">
        <v>90</v>
      </c>
      <c r="AW468" s="96">
        <v>2</v>
      </c>
      <c r="AX468" s="96"/>
      <c r="AY468" s="96"/>
      <c r="AZ468" s="96"/>
      <c r="BA468" s="96"/>
      <c r="BB468" s="96"/>
      <c r="BC468" s="96"/>
    </row>
    <row r="469" spans="1:55">
      <c r="A469" s="226">
        <f t="shared" si="716"/>
        <v>240</v>
      </c>
      <c r="B469" s="8">
        <v>11</v>
      </c>
      <c r="C469" s="28">
        <f ca="1">IF(ISNUMBER(OFFSET(INDIRECT("'"&amp;'DATA for charts'!C$5&amp;"'!$d1"),$A469-1,0)),OFFSET(INDIRECT("'"&amp;'DATA for charts'!C$5&amp;"'!$d1"),$A469-1,0),NA())</f>
        <v>156.44</v>
      </c>
      <c r="D469" s="28">
        <f ca="1">IF(ISNUMBER(OFFSET(INDIRECT("'"&amp;'DATA for charts'!D$5&amp;"'!$d1"),$A469-1,0)),OFFSET(INDIRECT("'"&amp;'DATA for charts'!D$5&amp;"'!$d1"),$A469-1,0),NA())</f>
        <v>157.8065</v>
      </c>
      <c r="E469" s="28">
        <f ca="1">IF(ISNUMBER(OFFSET(INDIRECT("'"&amp;'DATA for charts'!E$5&amp;"'!$d1"),$A469-1,0)),OFFSET(INDIRECT("'"&amp;'DATA for charts'!E$5&amp;"'!$d1"),$A469-1,0),NA())</f>
        <v>157.80000000000001</v>
      </c>
      <c r="F469" s="28">
        <f ca="1">IF(ISNUMBER(OFFSET(INDIRECT("'"&amp;'DATA for charts'!F$5&amp;"'!$d1"),$A469-1,0)),OFFSET(INDIRECT("'"&amp;'DATA for charts'!F$5&amp;"'!$d1"),$A469-1,0),NA())</f>
        <v>139.60571555586699</v>
      </c>
      <c r="G469" s="28">
        <f ca="1">IF(ISNUMBER(OFFSET(INDIRECT("'"&amp;'DATA for charts'!G$5&amp;"'!$d1"),$A469-1,0)),OFFSET(INDIRECT("'"&amp;'DATA for charts'!G$5&amp;"'!$d1"),$A469-1,0),NA())</f>
        <v>137.72999999999999</v>
      </c>
      <c r="H469" s="28">
        <f ca="1">IF(ISNUMBER(OFFSET(INDIRECT("'"&amp;'DATA for charts'!H$5&amp;"'!$d1"),$A469-1,0)),OFFSET(INDIRECT("'"&amp;'DATA for charts'!H$5&amp;"'!$d1"),$A469-1,0),NA())</f>
        <v>141.35137546747302</v>
      </c>
      <c r="I469" s="28" t="e">
        <f ca="1">IF(ISNUMBER(OFFSET(INDIRECT("'"&amp;'DATA for charts'!I$5&amp;"'!$d1"),$A469-1,0)),OFFSET(INDIRECT("'"&amp;'DATA for charts'!I$5&amp;"'!$d1"),$A469-1,0),NA())</f>
        <v>#N/A</v>
      </c>
      <c r="J469" s="28" t="e">
        <f ca="1">IF(ISNUMBER(OFFSET(INDIRECT("'"&amp;'DATA for charts'!J$5&amp;"'!$d1"),$A469-1,0)),OFFSET(INDIRECT("'"&amp;'DATA for charts'!J$5&amp;"'!$d1"),$A469-1,0),NA())</f>
        <v>#N/A</v>
      </c>
      <c r="K469" s="28" t="e">
        <f ca="1">IF(ISNUMBER(OFFSET(INDIRECT("'"&amp;'DATA for charts'!K$5&amp;"'!$d1"),$A469-1,0)),OFFSET(INDIRECT("'"&amp;'DATA for charts'!K$5&amp;"'!$d1"),$A469-1,0),NA())</f>
        <v>#N/A</v>
      </c>
      <c r="L469" s="28" t="e">
        <f ca="1">IF(ISNUMBER(OFFSET(INDIRECT("'"&amp;'DATA for charts'!L$5&amp;"'!$d1"),$A469-1,0)),OFFSET(INDIRECT("'"&amp;'DATA for charts'!L$5&amp;"'!$d1"),$A469-1,0),NA())</f>
        <v>#N/A</v>
      </c>
      <c r="M469" s="28" t="e">
        <f ca="1">IF(ISNUMBER(OFFSET(INDIRECT("'"&amp;'DATA for charts'!M$5&amp;"'!$d1"),$A469-1,0)),OFFSET(INDIRECT("'"&amp;'DATA for charts'!M$5&amp;"'!$d1"),$A469-1,0),NA())</f>
        <v>#N/A</v>
      </c>
      <c r="N469" s="28" t="e">
        <f ca="1">IF(ISNUMBER(OFFSET(INDIRECT("'"&amp;'DATA for charts'!N$5&amp;"'!$d1"),$A469-1,0)),OFFSET(INDIRECT("'"&amp;'DATA for charts'!N$5&amp;"'!$d1"),$A469-1,0),NA())</f>
        <v>#N/A</v>
      </c>
      <c r="O469" s="28" t="e">
        <f ca="1">IF(ISNUMBER(OFFSET(INDIRECT("'"&amp;'DATA for charts'!O$5&amp;"'!$d1"),$A469-1,0)),OFFSET(INDIRECT("'"&amp;'DATA for charts'!O$5&amp;"'!$d1"),$A469-1,0),NA())</f>
        <v>#N/A</v>
      </c>
      <c r="P469" s="28" t="e">
        <f ca="1">IF(ISNUMBER(OFFSET(INDIRECT("'"&amp;'DATA for charts'!P$5&amp;"'!$d1"),$A469-1,0)),OFFSET(INDIRECT("'"&amp;'DATA for charts'!P$5&amp;"'!$d1"),$A469-1,0),NA())</f>
        <v>#N/A</v>
      </c>
      <c r="Q469" s="28" t="e">
        <f ca="1">IF(ISNUMBER(OFFSET(INDIRECT("'"&amp;'DATA for charts'!Q$5&amp;"'!$d1"),$A469-1,0)),OFFSET(INDIRECT("'"&amp;'DATA for charts'!Q$5&amp;"'!$d1"),$A469-1,0),NA())</f>
        <v>#N/A</v>
      </c>
      <c r="R469" s="28" t="e">
        <f ca="1">IF(ISNUMBER(OFFSET(INDIRECT("'"&amp;'DATA for charts'!R$5&amp;"'!$d1"),$A469-1,0)),OFFSET(INDIRECT("'"&amp;'DATA for charts'!R$5&amp;"'!$d1"),$A469-1,0),NA())</f>
        <v>#N/A</v>
      </c>
      <c r="S469" s="28" t="e">
        <f ca="1">IF(ISNUMBER(OFFSET(INDIRECT("'"&amp;'DATA for charts'!S$5&amp;"'!$d1"),$A469-1,0)),OFFSET(INDIRECT("'"&amp;'DATA for charts'!S$5&amp;"'!$d1"),$A469-1,0),NA())</f>
        <v>#N/A</v>
      </c>
      <c r="T469" s="34"/>
      <c r="U469" s="34"/>
      <c r="V469" s="34"/>
      <c r="W469" s="8"/>
      <c r="X469" s="145">
        <v>400</v>
      </c>
      <c r="Y469" s="108">
        <v>2.867</v>
      </c>
      <c r="Z469" s="109">
        <v>33973</v>
      </c>
      <c r="AA469" s="95">
        <v>5</v>
      </c>
      <c r="AB469" s="95">
        <v>5</v>
      </c>
      <c r="AC469" s="108">
        <v>3.28</v>
      </c>
      <c r="AD469" s="110" t="s">
        <v>90</v>
      </c>
      <c r="AE469" s="95">
        <v>5</v>
      </c>
      <c r="AF469" s="108">
        <v>3.476</v>
      </c>
      <c r="AG469" s="110" t="s">
        <v>90</v>
      </c>
      <c r="AH469" s="95">
        <v>5</v>
      </c>
      <c r="AI469" s="108">
        <v>3.6949999999999998</v>
      </c>
      <c r="AJ469" s="103" t="s">
        <v>90</v>
      </c>
      <c r="AK469" s="96">
        <v>2</v>
      </c>
      <c r="AL469" s="104">
        <v>4.3010000000000002</v>
      </c>
      <c r="AM469" s="105">
        <v>1462</v>
      </c>
      <c r="AN469" s="96">
        <v>2</v>
      </c>
      <c r="AO469" s="104">
        <v>4.0439999999999996</v>
      </c>
      <c r="AP469" s="103" t="s">
        <v>90</v>
      </c>
      <c r="AQ469" s="96">
        <v>2</v>
      </c>
      <c r="AR469" s="104">
        <v>3.9305555555555598</v>
      </c>
      <c r="AS469" s="106" t="s">
        <v>91</v>
      </c>
      <c r="AT469" s="96">
        <v>6</v>
      </c>
      <c r="AU469" s="104">
        <v>4.1260000000000003</v>
      </c>
      <c r="AV469" s="112" t="s">
        <v>90</v>
      </c>
      <c r="AW469" s="96">
        <v>2</v>
      </c>
      <c r="AX469" s="96"/>
      <c r="AY469" s="96"/>
      <c r="AZ469" s="96"/>
      <c r="BA469" s="96"/>
      <c r="BB469" s="96"/>
      <c r="BC469" s="96"/>
    </row>
    <row r="470" spans="1:55">
      <c r="A470" s="226">
        <f t="shared" si="716"/>
        <v>241</v>
      </c>
      <c r="B470" s="8">
        <v>12</v>
      </c>
      <c r="C470" s="28">
        <f ca="1">IF(ISNUMBER(OFFSET(INDIRECT("'"&amp;'DATA for charts'!C$5&amp;"'!$d1"),$A470-1,0)),OFFSET(INDIRECT("'"&amp;'DATA for charts'!C$5&amp;"'!$d1"),$A470-1,0),NA())</f>
        <v>165.66</v>
      </c>
      <c r="D470" s="28">
        <f ca="1">IF(ISNUMBER(OFFSET(INDIRECT("'"&amp;'DATA for charts'!D$5&amp;"'!$d1"),$A470-1,0)),OFFSET(INDIRECT("'"&amp;'DATA for charts'!D$5&amp;"'!$d1"),$A470-1,0),NA())</f>
        <v>166.80690000000001</v>
      </c>
      <c r="E470" s="28">
        <f ca="1">IF(ISNUMBER(OFFSET(INDIRECT("'"&amp;'DATA for charts'!E$5&amp;"'!$d1"),$A470-1,0)),OFFSET(INDIRECT("'"&amp;'DATA for charts'!E$5&amp;"'!$d1"),$A470-1,0),NA())</f>
        <v>166.8</v>
      </c>
      <c r="F470" s="28">
        <f ca="1">IF(ISNUMBER(OFFSET(INDIRECT("'"&amp;'DATA for charts'!F$5&amp;"'!$d1"),$A470-1,0)),OFFSET(INDIRECT("'"&amp;'DATA for charts'!F$5&amp;"'!$d1"),$A470-1,0),NA())</f>
        <v>149.435869460497</v>
      </c>
      <c r="G470" s="28">
        <f ca="1">IF(ISNUMBER(OFFSET(INDIRECT("'"&amp;'DATA for charts'!G$5&amp;"'!$d1"),$A470-1,0)),OFFSET(INDIRECT("'"&amp;'DATA for charts'!G$5&amp;"'!$d1"),$A470-1,0),NA())</f>
        <v>149.30000000000001</v>
      </c>
      <c r="H470" s="28">
        <f ca="1">IF(ISNUMBER(OFFSET(INDIRECT("'"&amp;'DATA for charts'!H$5&amp;"'!$d1"),$A470-1,0)),OFFSET(INDIRECT("'"&amp;'DATA for charts'!H$5&amp;"'!$d1"),$A470-1,0),NA())</f>
        <v>150.34110476125201</v>
      </c>
      <c r="I470" s="28" t="e">
        <f ca="1">IF(ISNUMBER(OFFSET(INDIRECT("'"&amp;'DATA for charts'!I$5&amp;"'!$d1"),$A470-1,0)),OFFSET(INDIRECT("'"&amp;'DATA for charts'!I$5&amp;"'!$d1"),$A470-1,0),NA())</f>
        <v>#N/A</v>
      </c>
      <c r="J470" s="28" t="e">
        <f ca="1">IF(ISNUMBER(OFFSET(INDIRECT("'"&amp;'DATA for charts'!J$5&amp;"'!$d1"),$A470-1,0)),OFFSET(INDIRECT("'"&amp;'DATA for charts'!J$5&amp;"'!$d1"),$A470-1,0),NA())</f>
        <v>#N/A</v>
      </c>
      <c r="K470" s="28" t="e">
        <f ca="1">IF(ISNUMBER(OFFSET(INDIRECT("'"&amp;'DATA for charts'!K$5&amp;"'!$d1"),$A470-1,0)),OFFSET(INDIRECT("'"&amp;'DATA for charts'!K$5&amp;"'!$d1"),$A470-1,0),NA())</f>
        <v>#N/A</v>
      </c>
      <c r="L470" s="28" t="e">
        <f ca="1">IF(ISNUMBER(OFFSET(INDIRECT("'"&amp;'DATA for charts'!L$5&amp;"'!$d1"),$A470-1,0)),OFFSET(INDIRECT("'"&amp;'DATA for charts'!L$5&amp;"'!$d1"),$A470-1,0),NA())</f>
        <v>#N/A</v>
      </c>
      <c r="M470" s="28" t="e">
        <f ca="1">IF(ISNUMBER(OFFSET(INDIRECT("'"&amp;'DATA for charts'!M$5&amp;"'!$d1"),$A470-1,0)),OFFSET(INDIRECT("'"&amp;'DATA for charts'!M$5&amp;"'!$d1"),$A470-1,0),NA())</f>
        <v>#N/A</v>
      </c>
      <c r="N470" s="28" t="e">
        <f ca="1">IF(ISNUMBER(OFFSET(INDIRECT("'"&amp;'DATA for charts'!N$5&amp;"'!$d1"),$A470-1,0)),OFFSET(INDIRECT("'"&amp;'DATA for charts'!N$5&amp;"'!$d1"),$A470-1,0),NA())</f>
        <v>#N/A</v>
      </c>
      <c r="O470" s="28" t="e">
        <f ca="1">IF(ISNUMBER(OFFSET(INDIRECT("'"&amp;'DATA for charts'!O$5&amp;"'!$d1"),$A470-1,0)),OFFSET(INDIRECT("'"&amp;'DATA for charts'!O$5&amp;"'!$d1"),$A470-1,0),NA())</f>
        <v>#N/A</v>
      </c>
      <c r="P470" s="28" t="e">
        <f ca="1">IF(ISNUMBER(OFFSET(INDIRECT("'"&amp;'DATA for charts'!P$5&amp;"'!$d1"),$A470-1,0)),OFFSET(INDIRECT("'"&amp;'DATA for charts'!P$5&amp;"'!$d1"),$A470-1,0),NA())</f>
        <v>#N/A</v>
      </c>
      <c r="Q470" s="28" t="e">
        <f ca="1">IF(ISNUMBER(OFFSET(INDIRECT("'"&amp;'DATA for charts'!Q$5&amp;"'!$d1"),$A470-1,0)),OFFSET(INDIRECT("'"&amp;'DATA for charts'!Q$5&amp;"'!$d1"),$A470-1,0),NA())</f>
        <v>#N/A</v>
      </c>
      <c r="R470" s="28" t="e">
        <f ca="1">IF(ISNUMBER(OFFSET(INDIRECT("'"&amp;'DATA for charts'!R$5&amp;"'!$d1"),$A470-1,0)),OFFSET(INDIRECT("'"&amp;'DATA for charts'!R$5&amp;"'!$d1"),$A470-1,0),NA())</f>
        <v>#N/A</v>
      </c>
      <c r="S470" s="28" t="e">
        <f ca="1">IF(ISNUMBER(OFFSET(INDIRECT("'"&amp;'DATA for charts'!S$5&amp;"'!$d1"),$A470-1,0)),OFFSET(INDIRECT("'"&amp;'DATA for charts'!S$5&amp;"'!$d1"),$A470-1,0),NA())</f>
        <v>#N/A</v>
      </c>
      <c r="T470" s="34"/>
      <c r="U470" s="34"/>
      <c r="V470" s="34"/>
      <c r="W470" s="8"/>
      <c r="X470" s="145">
        <v>410</v>
      </c>
      <c r="Y470" s="108">
        <v>3.625</v>
      </c>
      <c r="Z470" s="109">
        <v>33973</v>
      </c>
      <c r="AA470" s="95">
        <v>5</v>
      </c>
      <c r="AB470" s="95">
        <v>5</v>
      </c>
      <c r="AC470" s="108">
        <v>4.1239999999999997</v>
      </c>
      <c r="AD470" s="110" t="s">
        <v>90</v>
      </c>
      <c r="AE470" s="95">
        <v>5</v>
      </c>
      <c r="AF470" s="108">
        <v>4.2329999999999997</v>
      </c>
      <c r="AG470" s="110" t="s">
        <v>90</v>
      </c>
      <c r="AH470" s="95">
        <v>5</v>
      </c>
      <c r="AI470" s="108">
        <v>4.4870000000000001</v>
      </c>
      <c r="AJ470" s="103" t="s">
        <v>90</v>
      </c>
      <c r="AK470" s="96">
        <v>2</v>
      </c>
      <c r="AL470" s="104">
        <v>4.3010000000000002</v>
      </c>
      <c r="AM470" s="105">
        <v>1462</v>
      </c>
      <c r="AN470" s="96">
        <v>2</v>
      </c>
      <c r="AO470" s="104">
        <v>4.0439999999999996</v>
      </c>
      <c r="AP470" s="103" t="s">
        <v>90</v>
      </c>
      <c r="AQ470" s="96">
        <v>2</v>
      </c>
      <c r="AR470" s="104">
        <v>3.9305555555555598</v>
      </c>
      <c r="AS470" s="106" t="s">
        <v>91</v>
      </c>
      <c r="AT470" s="96">
        <v>6</v>
      </c>
      <c r="AU470" s="104">
        <v>4.1370000000000298</v>
      </c>
      <c r="AV470" s="112" t="s">
        <v>90</v>
      </c>
      <c r="AW470" s="96">
        <v>2</v>
      </c>
      <c r="AX470" s="96"/>
      <c r="AY470" s="96"/>
      <c r="AZ470" s="96"/>
      <c r="BA470" s="96"/>
      <c r="BB470" s="96"/>
      <c r="BC470" s="96"/>
    </row>
    <row r="471" spans="1:55">
      <c r="A471" s="226">
        <f t="shared" si="716"/>
        <v>242</v>
      </c>
      <c r="B471" s="8">
        <v>13</v>
      </c>
      <c r="C471" s="28">
        <f ca="1">IF(ISNUMBER(OFFSET(INDIRECT("'"&amp;'DATA for charts'!C$5&amp;"'!$d1"),$A471-1,0)),OFFSET(INDIRECT("'"&amp;'DATA for charts'!C$5&amp;"'!$d1"),$A471-1,0),NA())</f>
        <v>165.04</v>
      </c>
      <c r="D471" s="28">
        <f ca="1">IF(ISNUMBER(OFFSET(INDIRECT("'"&amp;'DATA for charts'!D$5&amp;"'!$d1"),$A471-1,0)),OFFSET(INDIRECT("'"&amp;'DATA for charts'!D$5&amp;"'!$d1"),$A471-1,0),NA())</f>
        <v>166.20679999999999</v>
      </c>
      <c r="E471" s="28">
        <f ca="1">IF(ISNUMBER(OFFSET(INDIRECT("'"&amp;'DATA for charts'!E$5&amp;"'!$d1"),$A471-1,0)),OFFSET(INDIRECT("'"&amp;'DATA for charts'!E$5&amp;"'!$d1"),$A471-1,0),NA())</f>
        <v>166.2</v>
      </c>
      <c r="F471" s="28">
        <f ca="1">IF(ISNUMBER(OFFSET(INDIRECT("'"&amp;'DATA for charts'!F$5&amp;"'!$d1"),$A471-1,0)),OFFSET(INDIRECT("'"&amp;'DATA for charts'!F$5&amp;"'!$d1"),$A471-1,0),NA())</f>
        <v>147.92226854281199</v>
      </c>
      <c r="G471" s="28">
        <f ca="1">IF(ISNUMBER(OFFSET(INDIRECT("'"&amp;'DATA for charts'!G$5&amp;"'!$d1"),$A471-1,0)),OFFSET(INDIRECT("'"&amp;'DATA for charts'!G$5&amp;"'!$d1"),$A471-1,0),NA())</f>
        <v>148.6</v>
      </c>
      <c r="H471" s="28">
        <f ca="1">IF(ISNUMBER(OFFSET(INDIRECT("'"&amp;'DATA for charts'!H$5&amp;"'!$d1"),$A471-1,0)),OFFSET(INDIRECT("'"&amp;'DATA for charts'!H$5&amp;"'!$d1"),$A471-1,0),NA())</f>
        <v>149.71671536894098</v>
      </c>
      <c r="I471" s="28" t="e">
        <f ca="1">IF(ISNUMBER(OFFSET(INDIRECT("'"&amp;'DATA for charts'!I$5&amp;"'!$d1"),$A471-1,0)),OFFSET(INDIRECT("'"&amp;'DATA for charts'!I$5&amp;"'!$d1"),$A471-1,0),NA())</f>
        <v>#N/A</v>
      </c>
      <c r="J471" s="28" t="e">
        <f ca="1">IF(ISNUMBER(OFFSET(INDIRECT("'"&amp;'DATA for charts'!J$5&amp;"'!$d1"),$A471-1,0)),OFFSET(INDIRECT("'"&amp;'DATA for charts'!J$5&amp;"'!$d1"),$A471-1,0),NA())</f>
        <v>#N/A</v>
      </c>
      <c r="K471" s="28" t="e">
        <f ca="1">IF(ISNUMBER(OFFSET(INDIRECT("'"&amp;'DATA for charts'!K$5&amp;"'!$d1"),$A471-1,0)),OFFSET(INDIRECT("'"&amp;'DATA for charts'!K$5&amp;"'!$d1"),$A471-1,0),NA())</f>
        <v>#N/A</v>
      </c>
      <c r="L471" s="28" t="e">
        <f ca="1">IF(ISNUMBER(OFFSET(INDIRECT("'"&amp;'DATA for charts'!L$5&amp;"'!$d1"),$A471-1,0)),OFFSET(INDIRECT("'"&amp;'DATA for charts'!L$5&amp;"'!$d1"),$A471-1,0),NA())</f>
        <v>#N/A</v>
      </c>
      <c r="M471" s="28" t="e">
        <f ca="1">IF(ISNUMBER(OFFSET(INDIRECT("'"&amp;'DATA for charts'!M$5&amp;"'!$d1"),$A471-1,0)),OFFSET(INDIRECT("'"&amp;'DATA for charts'!M$5&amp;"'!$d1"),$A471-1,0),NA())</f>
        <v>#N/A</v>
      </c>
      <c r="N471" s="28" t="e">
        <f ca="1">IF(ISNUMBER(OFFSET(INDIRECT("'"&amp;'DATA for charts'!N$5&amp;"'!$d1"),$A471-1,0)),OFFSET(INDIRECT("'"&amp;'DATA for charts'!N$5&amp;"'!$d1"),$A471-1,0),NA())</f>
        <v>#N/A</v>
      </c>
      <c r="O471" s="28" t="e">
        <f ca="1">IF(ISNUMBER(OFFSET(INDIRECT("'"&amp;'DATA for charts'!O$5&amp;"'!$d1"),$A471-1,0)),OFFSET(INDIRECT("'"&amp;'DATA for charts'!O$5&amp;"'!$d1"),$A471-1,0),NA())</f>
        <v>#N/A</v>
      </c>
      <c r="P471" s="28" t="e">
        <f ca="1">IF(ISNUMBER(OFFSET(INDIRECT("'"&amp;'DATA for charts'!P$5&amp;"'!$d1"),$A471-1,0)),OFFSET(INDIRECT("'"&amp;'DATA for charts'!P$5&amp;"'!$d1"),$A471-1,0),NA())</f>
        <v>#N/A</v>
      </c>
      <c r="Q471" s="28" t="e">
        <f ca="1">IF(ISNUMBER(OFFSET(INDIRECT("'"&amp;'DATA for charts'!Q$5&amp;"'!$d1"),$A471-1,0)),OFFSET(INDIRECT("'"&amp;'DATA for charts'!Q$5&amp;"'!$d1"),$A471-1,0),NA())</f>
        <v>#N/A</v>
      </c>
      <c r="R471" s="28" t="e">
        <f ca="1">IF(ISNUMBER(OFFSET(INDIRECT("'"&amp;'DATA for charts'!R$5&amp;"'!$d1"),$A471-1,0)),OFFSET(INDIRECT("'"&amp;'DATA for charts'!R$5&amp;"'!$d1"),$A471-1,0),NA())</f>
        <v>#N/A</v>
      </c>
      <c r="S471" s="28" t="e">
        <f ca="1">IF(ISNUMBER(OFFSET(INDIRECT("'"&amp;'DATA for charts'!S$5&amp;"'!$d1"),$A471-1,0)),OFFSET(INDIRECT("'"&amp;'DATA for charts'!S$5&amp;"'!$d1"),$A471-1,0),NA())</f>
        <v>#N/A</v>
      </c>
      <c r="T471" s="34"/>
      <c r="U471" s="34"/>
      <c r="V471" s="34"/>
      <c r="W471" s="8"/>
      <c r="X471" s="145">
        <v>420</v>
      </c>
      <c r="Y471" s="108">
        <v>3.4430000000000001</v>
      </c>
      <c r="Z471" s="109">
        <v>33973</v>
      </c>
      <c r="AA471" s="95">
        <v>5</v>
      </c>
      <c r="AB471" s="95">
        <v>5</v>
      </c>
      <c r="AC471" s="108">
        <v>3.944</v>
      </c>
      <c r="AD471" s="110" t="s">
        <v>90</v>
      </c>
      <c r="AE471" s="95">
        <v>5</v>
      </c>
      <c r="AF471" s="108">
        <v>4.05</v>
      </c>
      <c r="AG471" s="110" t="s">
        <v>90</v>
      </c>
      <c r="AH471" s="95">
        <v>5</v>
      </c>
      <c r="AI471" s="108">
        <v>4.2869999999999999</v>
      </c>
      <c r="AJ471" s="103" t="s">
        <v>90</v>
      </c>
      <c r="AK471" s="96">
        <v>2</v>
      </c>
      <c r="AL471" s="104">
        <v>4.306</v>
      </c>
      <c r="AM471" s="105">
        <v>1462</v>
      </c>
      <c r="AN471" s="96">
        <v>2</v>
      </c>
      <c r="AO471" s="104">
        <v>4.0410000000000004</v>
      </c>
      <c r="AP471" s="103" t="s">
        <v>90</v>
      </c>
      <c r="AQ471" s="96">
        <v>2</v>
      </c>
      <c r="AR471" s="104">
        <v>3.9305555555555598</v>
      </c>
      <c r="AS471" s="106" t="s">
        <v>91</v>
      </c>
      <c r="AT471" s="96">
        <v>6</v>
      </c>
      <c r="AU471" s="104">
        <v>4.3760000000000003</v>
      </c>
      <c r="AV471" s="112" t="s">
        <v>90</v>
      </c>
      <c r="AW471" s="96">
        <v>2</v>
      </c>
      <c r="AX471" s="96"/>
      <c r="AY471" s="96"/>
      <c r="AZ471" s="96"/>
      <c r="BA471" s="96"/>
      <c r="BB471" s="96"/>
      <c r="BC471" s="96"/>
    </row>
    <row r="472" spans="1:55">
      <c r="A472" s="226">
        <f t="shared" si="716"/>
        <v>243</v>
      </c>
      <c r="B472" s="8">
        <v>14</v>
      </c>
      <c r="C472" s="28">
        <f ca="1">IF(ISNUMBER(OFFSET(INDIRECT("'"&amp;'DATA for charts'!C$5&amp;"'!$d1"),$A472-1,0)),OFFSET(INDIRECT("'"&amp;'DATA for charts'!C$5&amp;"'!$d1"),$A472-1,0),NA())</f>
        <v>154</v>
      </c>
      <c r="D472" s="28">
        <f ca="1">IF(ISNUMBER(OFFSET(INDIRECT("'"&amp;'DATA for charts'!D$5&amp;"'!$d1"),$A472-1,0)),OFFSET(INDIRECT("'"&amp;'DATA for charts'!D$5&amp;"'!$d1"),$A472-1,0),NA())</f>
        <v>155.4066</v>
      </c>
      <c r="E472" s="28">
        <f ca="1">IF(ISNUMBER(OFFSET(INDIRECT("'"&amp;'DATA for charts'!E$5&amp;"'!$d1"),$A472-1,0)),OFFSET(INDIRECT("'"&amp;'DATA for charts'!E$5&amp;"'!$d1"),$A472-1,0),NA())</f>
        <v>155.4</v>
      </c>
      <c r="F472" s="28">
        <f ca="1">IF(ISNUMBER(OFFSET(INDIRECT("'"&amp;'DATA for charts'!F$5&amp;"'!$d1"),$A472-1,0)),OFFSET(INDIRECT("'"&amp;'DATA for charts'!F$5&amp;"'!$d1"),$A472-1,0),NA())</f>
        <v>136.712307482727</v>
      </c>
      <c r="G472" s="28">
        <f ca="1">IF(ISNUMBER(OFFSET(INDIRECT("'"&amp;'DATA for charts'!G$5&amp;"'!$d1"),$A472-1,0)),OFFSET(INDIRECT("'"&amp;'DATA for charts'!G$5&amp;"'!$d1"),$A472-1,0),NA())</f>
        <v>137.97</v>
      </c>
      <c r="H472" s="28">
        <f ca="1">IF(ISNUMBER(OFFSET(INDIRECT("'"&amp;'DATA for charts'!H$5&amp;"'!$d1"),$A472-1,0)),OFFSET(INDIRECT("'"&amp;'DATA for charts'!H$5&amp;"'!$d1"),$A472-1,0),NA())</f>
        <v>138.995725352184</v>
      </c>
      <c r="I472" s="28" t="e">
        <f ca="1">IF(ISNUMBER(OFFSET(INDIRECT("'"&amp;'DATA for charts'!I$5&amp;"'!$d1"),$A472-1,0)),OFFSET(INDIRECT("'"&amp;'DATA for charts'!I$5&amp;"'!$d1"),$A472-1,0),NA())</f>
        <v>#N/A</v>
      </c>
      <c r="J472" s="28" t="e">
        <f ca="1">IF(ISNUMBER(OFFSET(INDIRECT("'"&amp;'DATA for charts'!J$5&amp;"'!$d1"),$A472-1,0)),OFFSET(INDIRECT("'"&amp;'DATA for charts'!J$5&amp;"'!$d1"),$A472-1,0),NA())</f>
        <v>#N/A</v>
      </c>
      <c r="K472" s="28" t="e">
        <f ca="1">IF(ISNUMBER(OFFSET(INDIRECT("'"&amp;'DATA for charts'!K$5&amp;"'!$d1"),$A472-1,0)),OFFSET(INDIRECT("'"&amp;'DATA for charts'!K$5&amp;"'!$d1"),$A472-1,0),NA())</f>
        <v>#N/A</v>
      </c>
      <c r="L472" s="28" t="e">
        <f ca="1">IF(ISNUMBER(OFFSET(INDIRECT("'"&amp;'DATA for charts'!L$5&amp;"'!$d1"),$A472-1,0)),OFFSET(INDIRECT("'"&amp;'DATA for charts'!L$5&amp;"'!$d1"),$A472-1,0),NA())</f>
        <v>#N/A</v>
      </c>
      <c r="M472" s="28" t="e">
        <f ca="1">IF(ISNUMBER(OFFSET(INDIRECT("'"&amp;'DATA for charts'!M$5&amp;"'!$d1"),$A472-1,0)),OFFSET(INDIRECT("'"&amp;'DATA for charts'!M$5&amp;"'!$d1"),$A472-1,0),NA())</f>
        <v>#N/A</v>
      </c>
      <c r="N472" s="28" t="e">
        <f ca="1">IF(ISNUMBER(OFFSET(INDIRECT("'"&amp;'DATA for charts'!N$5&amp;"'!$d1"),$A472-1,0)),OFFSET(INDIRECT("'"&amp;'DATA for charts'!N$5&amp;"'!$d1"),$A472-1,0),NA())</f>
        <v>#N/A</v>
      </c>
      <c r="O472" s="28" t="e">
        <f ca="1">IF(ISNUMBER(OFFSET(INDIRECT("'"&amp;'DATA for charts'!O$5&amp;"'!$d1"),$A472-1,0)),OFFSET(INDIRECT("'"&amp;'DATA for charts'!O$5&amp;"'!$d1"),$A472-1,0),NA())</f>
        <v>#N/A</v>
      </c>
      <c r="P472" s="28" t="e">
        <f ca="1">IF(ISNUMBER(OFFSET(INDIRECT("'"&amp;'DATA for charts'!P$5&amp;"'!$d1"),$A472-1,0)),OFFSET(INDIRECT("'"&amp;'DATA for charts'!P$5&amp;"'!$d1"),$A472-1,0),NA())</f>
        <v>#N/A</v>
      </c>
      <c r="Q472" s="28" t="e">
        <f ca="1">IF(ISNUMBER(OFFSET(INDIRECT("'"&amp;'DATA for charts'!Q$5&amp;"'!$d1"),$A472-1,0)),OFFSET(INDIRECT("'"&amp;'DATA for charts'!Q$5&amp;"'!$d1"),$A472-1,0),NA())</f>
        <v>#N/A</v>
      </c>
      <c r="R472" s="28" t="e">
        <f ca="1">IF(ISNUMBER(OFFSET(INDIRECT("'"&amp;'DATA for charts'!R$5&amp;"'!$d1"),$A472-1,0)),OFFSET(INDIRECT("'"&amp;'DATA for charts'!R$5&amp;"'!$d1"),$A472-1,0),NA())</f>
        <v>#N/A</v>
      </c>
      <c r="S472" s="28" t="e">
        <f ca="1">IF(ISNUMBER(OFFSET(INDIRECT("'"&amp;'DATA for charts'!S$5&amp;"'!$d1"),$A472-1,0)),OFFSET(INDIRECT("'"&amp;'DATA for charts'!S$5&amp;"'!$d1"),$A472-1,0),NA())</f>
        <v>#N/A</v>
      </c>
      <c r="T472" s="34"/>
      <c r="U472" s="34"/>
      <c r="V472" s="34"/>
      <c r="W472" s="8"/>
      <c r="X472" s="145"/>
      <c r="Y472" s="108"/>
      <c r="Z472" s="109"/>
      <c r="AA472" s="95"/>
      <c r="AB472" s="95"/>
      <c r="AC472" s="108"/>
      <c r="AD472" s="110"/>
      <c r="AE472" s="95"/>
      <c r="AF472" s="108"/>
      <c r="AG472" s="110"/>
      <c r="AH472" s="95"/>
      <c r="AI472" s="108"/>
      <c r="AJ472" s="103"/>
      <c r="AK472" s="96"/>
      <c r="AL472" s="104"/>
      <c r="AM472" s="105"/>
      <c r="AN472" s="96"/>
      <c r="AO472" s="104"/>
      <c r="AP472" s="103"/>
      <c r="AQ472" s="96"/>
      <c r="AR472" s="104"/>
      <c r="AS472" s="106"/>
      <c r="AT472" s="96"/>
      <c r="AU472" s="104"/>
      <c r="AV472" s="112"/>
      <c r="AW472" s="96"/>
      <c r="AX472" s="96"/>
      <c r="AY472" s="96"/>
      <c r="AZ472" s="96"/>
      <c r="BA472" s="96"/>
      <c r="BB472" s="96"/>
      <c r="BC472" s="96"/>
    </row>
    <row r="473" spans="1:55">
      <c r="A473" s="226">
        <f t="shared" si="716"/>
        <v>244</v>
      </c>
      <c r="B473" s="8">
        <v>15</v>
      </c>
      <c r="C473" s="28">
        <f ca="1">IF(ISNUMBER(OFFSET(INDIRECT("'"&amp;'DATA for charts'!C$5&amp;"'!$d1"),$A473-1,0)),OFFSET(INDIRECT("'"&amp;'DATA for charts'!C$5&amp;"'!$d1"),$A473-1,0),NA())</f>
        <v>134.47999999999999</v>
      </c>
      <c r="D473" s="28">
        <f ca="1">IF(ISNUMBER(OFFSET(INDIRECT("'"&amp;'DATA for charts'!D$5&amp;"'!$d1"),$A473-1,0)),OFFSET(INDIRECT("'"&amp;'DATA for charts'!D$5&amp;"'!$d1"),$A473-1,0),NA())</f>
        <v>136.2054</v>
      </c>
      <c r="E473" s="28">
        <f ca="1">IF(ISNUMBER(OFFSET(INDIRECT("'"&amp;'DATA for charts'!E$5&amp;"'!$d1"),$A473-1,0)),OFFSET(INDIRECT("'"&amp;'DATA for charts'!E$5&amp;"'!$d1"),$A473-1,0),NA())</f>
        <v>136.19999999999999</v>
      </c>
      <c r="F473" s="28">
        <f ca="1">IF(ISNUMBER(OFFSET(INDIRECT("'"&amp;'DATA for charts'!F$5&amp;"'!$d1"),$A473-1,0)),OFFSET(INDIRECT("'"&amp;'DATA for charts'!F$5&amp;"'!$d1"),$A473-1,0),NA())</f>
        <v>117.60822746724099</v>
      </c>
      <c r="G473" s="28">
        <f ca="1">IF(ISNUMBER(OFFSET(INDIRECT("'"&amp;'DATA for charts'!G$5&amp;"'!$d1"),$A473-1,0)),OFFSET(INDIRECT("'"&amp;'DATA for charts'!G$5&amp;"'!$d1"),$A473-1,0),NA())</f>
        <v>119.2</v>
      </c>
      <c r="H473" s="28">
        <f ca="1">IF(ISNUMBER(OFFSET(INDIRECT("'"&amp;'DATA for charts'!H$5&amp;"'!$d1"),$A473-1,0)),OFFSET(INDIRECT("'"&amp;'DATA for charts'!H$5&amp;"'!$d1"),$A473-1,0),NA())</f>
        <v>120.44722738207001</v>
      </c>
      <c r="I473" s="28" t="e">
        <f ca="1">IF(ISNUMBER(OFFSET(INDIRECT("'"&amp;'DATA for charts'!I$5&amp;"'!$d1"),$A473-1,0)),OFFSET(INDIRECT("'"&amp;'DATA for charts'!I$5&amp;"'!$d1"),$A473-1,0),NA())</f>
        <v>#N/A</v>
      </c>
      <c r="J473" s="28" t="e">
        <f ca="1">IF(ISNUMBER(OFFSET(INDIRECT("'"&amp;'DATA for charts'!J$5&amp;"'!$d1"),$A473-1,0)),OFFSET(INDIRECT("'"&amp;'DATA for charts'!J$5&amp;"'!$d1"),$A473-1,0),NA())</f>
        <v>#N/A</v>
      </c>
      <c r="K473" s="28" t="e">
        <f ca="1">IF(ISNUMBER(OFFSET(INDIRECT("'"&amp;'DATA for charts'!K$5&amp;"'!$d1"),$A473-1,0)),OFFSET(INDIRECT("'"&amp;'DATA for charts'!K$5&amp;"'!$d1"),$A473-1,0),NA())</f>
        <v>#N/A</v>
      </c>
      <c r="L473" s="28" t="e">
        <f ca="1">IF(ISNUMBER(OFFSET(INDIRECT("'"&amp;'DATA for charts'!L$5&amp;"'!$d1"),$A473-1,0)),OFFSET(INDIRECT("'"&amp;'DATA for charts'!L$5&amp;"'!$d1"),$A473-1,0),NA())</f>
        <v>#N/A</v>
      </c>
      <c r="M473" s="28" t="e">
        <f ca="1">IF(ISNUMBER(OFFSET(INDIRECT("'"&amp;'DATA for charts'!M$5&amp;"'!$d1"),$A473-1,0)),OFFSET(INDIRECT("'"&amp;'DATA for charts'!M$5&amp;"'!$d1"),$A473-1,0),NA())</f>
        <v>#N/A</v>
      </c>
      <c r="N473" s="28" t="e">
        <f ca="1">IF(ISNUMBER(OFFSET(INDIRECT("'"&amp;'DATA for charts'!N$5&amp;"'!$d1"),$A473-1,0)),OFFSET(INDIRECT("'"&amp;'DATA for charts'!N$5&amp;"'!$d1"),$A473-1,0),NA())</f>
        <v>#N/A</v>
      </c>
      <c r="O473" s="28" t="e">
        <f ca="1">IF(ISNUMBER(OFFSET(INDIRECT("'"&amp;'DATA for charts'!O$5&amp;"'!$d1"),$A473-1,0)),OFFSET(INDIRECT("'"&amp;'DATA for charts'!O$5&amp;"'!$d1"),$A473-1,0),NA())</f>
        <v>#N/A</v>
      </c>
      <c r="P473" s="28" t="e">
        <f ca="1">IF(ISNUMBER(OFFSET(INDIRECT("'"&amp;'DATA for charts'!P$5&amp;"'!$d1"),$A473-1,0)),OFFSET(INDIRECT("'"&amp;'DATA for charts'!P$5&amp;"'!$d1"),$A473-1,0),NA())</f>
        <v>#N/A</v>
      </c>
      <c r="Q473" s="28" t="e">
        <f ca="1">IF(ISNUMBER(OFFSET(INDIRECT("'"&amp;'DATA for charts'!Q$5&amp;"'!$d1"),$A473-1,0)),OFFSET(INDIRECT("'"&amp;'DATA for charts'!Q$5&amp;"'!$d1"),$A473-1,0),NA())</f>
        <v>#N/A</v>
      </c>
      <c r="R473" s="28" t="e">
        <f ca="1">IF(ISNUMBER(OFFSET(INDIRECT("'"&amp;'DATA for charts'!R$5&amp;"'!$d1"),$A473-1,0)),OFFSET(INDIRECT("'"&amp;'DATA for charts'!R$5&amp;"'!$d1"),$A473-1,0),NA())</f>
        <v>#N/A</v>
      </c>
      <c r="S473" s="28" t="e">
        <f ca="1">IF(ISNUMBER(OFFSET(INDIRECT("'"&amp;'DATA for charts'!S$5&amp;"'!$d1"),$A473-1,0)),OFFSET(INDIRECT("'"&amp;'DATA for charts'!S$5&amp;"'!$d1"),$A473-1,0),NA())</f>
        <v>#N/A</v>
      </c>
      <c r="T473" s="34"/>
      <c r="U473" s="34"/>
      <c r="V473" s="34"/>
      <c r="W473" s="8"/>
      <c r="X473" s="145">
        <v>430</v>
      </c>
      <c r="Y473" s="108">
        <v>3.4420000000000002</v>
      </c>
      <c r="Z473" s="109">
        <v>33973</v>
      </c>
      <c r="AA473" s="95">
        <v>5</v>
      </c>
      <c r="AB473" s="95">
        <v>5</v>
      </c>
      <c r="AC473" s="108">
        <v>3.944</v>
      </c>
      <c r="AD473" s="110" t="s">
        <v>90</v>
      </c>
      <c r="AE473" s="95">
        <v>5</v>
      </c>
      <c r="AF473" s="108">
        <v>4.05</v>
      </c>
      <c r="AG473" s="110" t="s">
        <v>90</v>
      </c>
      <c r="AH473" s="95">
        <v>5</v>
      </c>
      <c r="AI473" s="108">
        <v>4.2869999999999999</v>
      </c>
      <c r="AJ473" s="103" t="s">
        <v>90</v>
      </c>
      <c r="AK473" s="96">
        <v>2</v>
      </c>
      <c r="AL473" s="104">
        <v>4.1879999999999997</v>
      </c>
      <c r="AM473" s="105">
        <v>1462</v>
      </c>
      <c r="AN473" s="96">
        <v>8</v>
      </c>
      <c r="AO473" s="104">
        <v>3.9020000000000001</v>
      </c>
      <c r="AP473" s="103" t="s">
        <v>90</v>
      </c>
      <c r="AQ473" s="96">
        <v>8</v>
      </c>
      <c r="AR473" s="104">
        <v>3.7861111111111101</v>
      </c>
      <c r="AS473" s="106" t="s">
        <v>91</v>
      </c>
      <c r="AT473" s="96">
        <v>7</v>
      </c>
      <c r="AU473" s="104">
        <v>3.9390000000000001</v>
      </c>
      <c r="AV473" s="112" t="s">
        <v>90</v>
      </c>
      <c r="AW473" s="96">
        <v>7</v>
      </c>
      <c r="AX473" s="96"/>
      <c r="AY473" s="96"/>
      <c r="AZ473" s="96"/>
      <c r="BA473" s="96"/>
      <c r="BB473" s="96"/>
      <c r="BC473" s="96"/>
    </row>
    <row r="474" spans="1:55">
      <c r="A474" s="226">
        <f t="shared" si="716"/>
        <v>245</v>
      </c>
      <c r="B474" s="8">
        <v>16</v>
      </c>
      <c r="C474" s="28">
        <f ca="1">IF(ISNUMBER(OFFSET(INDIRECT("'"&amp;'DATA for charts'!C$5&amp;"'!$d1"),$A474-1,0)),OFFSET(INDIRECT("'"&amp;'DATA for charts'!C$5&amp;"'!$d1"),$A474-1,0),NA())</f>
        <v>106.77</v>
      </c>
      <c r="D474" s="28">
        <f ca="1">IF(ISNUMBER(OFFSET(INDIRECT("'"&amp;'DATA for charts'!D$5&amp;"'!$d1"),$A474-1,0)),OFFSET(INDIRECT("'"&amp;'DATA for charts'!D$5&amp;"'!$d1"),$A474-1,0),NA())</f>
        <v>108.60460999999999</v>
      </c>
      <c r="E474" s="28">
        <f ca="1">IF(ISNUMBER(OFFSET(INDIRECT("'"&amp;'DATA for charts'!E$5&amp;"'!$d1"),$A474-1,0)),OFFSET(INDIRECT("'"&amp;'DATA for charts'!E$5&amp;"'!$d1"),$A474-1,0),NA())</f>
        <v>108.6</v>
      </c>
      <c r="F474" s="28">
        <f ca="1">IF(ISNUMBER(OFFSET(INDIRECT("'"&amp;'DATA for charts'!F$5&amp;"'!$d1"),$A474-1,0)),OFFSET(INDIRECT("'"&amp;'DATA for charts'!F$5&amp;"'!$d1"),$A474-1,0),NA())</f>
        <v>90.000691700162307</v>
      </c>
      <c r="G474" s="28">
        <f ca="1">IF(ISNUMBER(OFFSET(INDIRECT("'"&amp;'DATA for charts'!G$5&amp;"'!$d1"),$A474-1,0)),OFFSET(INDIRECT("'"&amp;'DATA for charts'!G$5&amp;"'!$d1"),$A474-1,0),NA())</f>
        <v>92.17</v>
      </c>
      <c r="H474" s="28">
        <f ca="1">IF(ISNUMBER(OFFSET(INDIRECT("'"&amp;'DATA for charts'!H$5&amp;"'!$d1"),$A474-1,0)),OFFSET(INDIRECT("'"&amp;'DATA for charts'!H$5&amp;"'!$d1"),$A474-1,0),NA())</f>
        <v>94.745666344809791</v>
      </c>
      <c r="I474" s="28" t="e">
        <f ca="1">IF(ISNUMBER(OFFSET(INDIRECT("'"&amp;'DATA for charts'!I$5&amp;"'!$d1"),$A474-1,0)),OFFSET(INDIRECT("'"&amp;'DATA for charts'!I$5&amp;"'!$d1"),$A474-1,0),NA())</f>
        <v>#N/A</v>
      </c>
      <c r="J474" s="28" t="e">
        <f ca="1">IF(ISNUMBER(OFFSET(INDIRECT("'"&amp;'DATA for charts'!J$5&amp;"'!$d1"),$A474-1,0)),OFFSET(INDIRECT("'"&amp;'DATA for charts'!J$5&amp;"'!$d1"),$A474-1,0),NA())</f>
        <v>#N/A</v>
      </c>
      <c r="K474" s="28" t="e">
        <f ca="1">IF(ISNUMBER(OFFSET(INDIRECT("'"&amp;'DATA for charts'!K$5&amp;"'!$d1"),$A474-1,0)),OFFSET(INDIRECT("'"&amp;'DATA for charts'!K$5&amp;"'!$d1"),$A474-1,0),NA())</f>
        <v>#N/A</v>
      </c>
      <c r="L474" s="28" t="e">
        <f ca="1">IF(ISNUMBER(OFFSET(INDIRECT("'"&amp;'DATA for charts'!L$5&amp;"'!$d1"),$A474-1,0)),OFFSET(INDIRECT("'"&amp;'DATA for charts'!L$5&amp;"'!$d1"),$A474-1,0),NA())</f>
        <v>#N/A</v>
      </c>
      <c r="M474" s="28" t="e">
        <f ca="1">IF(ISNUMBER(OFFSET(INDIRECT("'"&amp;'DATA for charts'!M$5&amp;"'!$d1"),$A474-1,0)),OFFSET(INDIRECT("'"&amp;'DATA for charts'!M$5&amp;"'!$d1"),$A474-1,0),NA())</f>
        <v>#N/A</v>
      </c>
      <c r="N474" s="28" t="e">
        <f ca="1">IF(ISNUMBER(OFFSET(INDIRECT("'"&amp;'DATA for charts'!N$5&amp;"'!$d1"),$A474-1,0)),OFFSET(INDIRECT("'"&amp;'DATA for charts'!N$5&amp;"'!$d1"),$A474-1,0),NA())</f>
        <v>#N/A</v>
      </c>
      <c r="O474" s="28" t="e">
        <f ca="1">IF(ISNUMBER(OFFSET(INDIRECT("'"&amp;'DATA for charts'!O$5&amp;"'!$d1"),$A474-1,0)),OFFSET(INDIRECT("'"&amp;'DATA for charts'!O$5&amp;"'!$d1"),$A474-1,0),NA())</f>
        <v>#N/A</v>
      </c>
      <c r="P474" s="28" t="e">
        <f ca="1">IF(ISNUMBER(OFFSET(INDIRECT("'"&amp;'DATA for charts'!P$5&amp;"'!$d1"),$A474-1,0)),OFFSET(INDIRECT("'"&amp;'DATA for charts'!P$5&amp;"'!$d1"),$A474-1,0),NA())</f>
        <v>#N/A</v>
      </c>
      <c r="Q474" s="28" t="e">
        <f ca="1">IF(ISNUMBER(OFFSET(INDIRECT("'"&amp;'DATA for charts'!Q$5&amp;"'!$d1"),$A474-1,0)),OFFSET(INDIRECT("'"&amp;'DATA for charts'!Q$5&amp;"'!$d1"),$A474-1,0),NA())</f>
        <v>#N/A</v>
      </c>
      <c r="R474" s="28" t="e">
        <f ca="1">IF(ISNUMBER(OFFSET(INDIRECT("'"&amp;'DATA for charts'!R$5&amp;"'!$d1"),$A474-1,0)),OFFSET(INDIRECT("'"&amp;'DATA for charts'!R$5&amp;"'!$d1"),$A474-1,0),NA())</f>
        <v>#N/A</v>
      </c>
      <c r="S474" s="28" t="e">
        <f ca="1">IF(ISNUMBER(OFFSET(INDIRECT("'"&amp;'DATA for charts'!S$5&amp;"'!$d1"),$A474-1,0)),OFFSET(INDIRECT("'"&amp;'DATA for charts'!S$5&amp;"'!$d1"),$A474-1,0),NA())</f>
        <v>#N/A</v>
      </c>
      <c r="T474" s="34"/>
      <c r="U474" s="34"/>
      <c r="V474" s="34"/>
      <c r="W474" s="8"/>
      <c r="X474" s="145">
        <v>440</v>
      </c>
      <c r="Y474" s="108">
        <v>3.4390000000000001</v>
      </c>
      <c r="Z474" s="109">
        <v>33973</v>
      </c>
      <c r="AA474" s="95">
        <v>5</v>
      </c>
      <c r="AB474" s="95">
        <v>5</v>
      </c>
      <c r="AC474" s="108">
        <v>3.9420000000000002</v>
      </c>
      <c r="AD474" s="110" t="s">
        <v>90</v>
      </c>
      <c r="AE474" s="95">
        <v>5</v>
      </c>
      <c r="AF474" s="95"/>
      <c r="AG474" s="95"/>
      <c r="AH474" s="95"/>
      <c r="AI474" s="108">
        <v>4.2770000000000001</v>
      </c>
      <c r="AJ474" s="103" t="s">
        <v>90</v>
      </c>
      <c r="AK474" s="96">
        <v>7</v>
      </c>
      <c r="AL474" s="104">
        <v>4.1150000000000002</v>
      </c>
      <c r="AM474" s="105">
        <v>1462</v>
      </c>
      <c r="AN474" s="96">
        <v>7</v>
      </c>
      <c r="AO474" s="104">
        <v>3.7090000000000001</v>
      </c>
      <c r="AP474" s="103" t="s">
        <v>90</v>
      </c>
      <c r="AQ474" s="96">
        <v>8</v>
      </c>
      <c r="AR474" s="104">
        <v>3.6055555555555601</v>
      </c>
      <c r="AS474" s="106" t="s">
        <v>91</v>
      </c>
      <c r="AT474" s="96">
        <v>7</v>
      </c>
      <c r="AU474" s="104">
        <v>3.9630000000000001</v>
      </c>
      <c r="AV474" s="112" t="s">
        <v>90</v>
      </c>
      <c r="AW474" s="96">
        <v>7</v>
      </c>
      <c r="AX474" s="96"/>
      <c r="AY474" s="96"/>
      <c r="AZ474" s="96"/>
      <c r="BA474" s="96"/>
      <c r="BB474" s="96"/>
      <c r="BC474" s="96"/>
    </row>
    <row r="475" spans="1:55">
      <c r="A475" s="226">
        <f t="shared" si="716"/>
        <v>246</v>
      </c>
      <c r="B475" s="8">
        <v>17</v>
      </c>
      <c r="C475" s="28">
        <f ca="1">IF(ISNUMBER(OFFSET(INDIRECT("'"&amp;'DATA for charts'!C$5&amp;"'!$d1"),$A475-1,0)),OFFSET(INDIRECT("'"&amp;'DATA for charts'!C$5&amp;"'!$d1"),$A475-1,0),NA())</f>
        <v>62.05</v>
      </c>
      <c r="D475" s="28">
        <f ca="1">IF(ISNUMBER(OFFSET(INDIRECT("'"&amp;'DATA for charts'!D$5&amp;"'!$d1"),$A475-1,0)),OFFSET(INDIRECT("'"&amp;'DATA for charts'!D$5&amp;"'!$d1"),$A475-1,0),NA())</f>
        <v>62.402589999999989</v>
      </c>
      <c r="E475" s="28">
        <f ca="1">IF(ISNUMBER(OFFSET(INDIRECT("'"&amp;'DATA for charts'!E$5&amp;"'!$d1"),$A475-1,0)),OFFSET(INDIRECT("'"&amp;'DATA for charts'!E$5&amp;"'!$d1"),$A475-1,0),NA())</f>
        <v>62.4</v>
      </c>
      <c r="F475" s="28">
        <f ca="1">IF(ISNUMBER(OFFSET(INDIRECT("'"&amp;'DATA for charts'!F$5&amp;"'!$d1"),$A475-1,0)),OFFSET(INDIRECT("'"&amp;'DATA for charts'!F$5&amp;"'!$d1"),$A475-1,0),NA())</f>
        <v>53.261747156873597</v>
      </c>
      <c r="G475" s="28">
        <f ca="1">IF(ISNUMBER(OFFSET(INDIRECT("'"&amp;'DATA for charts'!G$5&amp;"'!$d1"),$A475-1,0)),OFFSET(INDIRECT("'"&amp;'DATA for charts'!G$5&amp;"'!$d1"),$A475-1,0),NA())</f>
        <v>55.39</v>
      </c>
      <c r="H475" s="28">
        <f ca="1">IF(ISNUMBER(OFFSET(INDIRECT("'"&amp;'DATA for charts'!H$5&amp;"'!$d1"),$A475-1,0)),OFFSET(INDIRECT("'"&amp;'DATA for charts'!H$5&amp;"'!$d1"),$A475-1,0),NA())</f>
        <v>54.385090786532402</v>
      </c>
      <c r="I475" s="28" t="e">
        <f ca="1">IF(ISNUMBER(OFFSET(INDIRECT("'"&amp;'DATA for charts'!I$5&amp;"'!$d1"),$A475-1,0)),OFFSET(INDIRECT("'"&amp;'DATA for charts'!I$5&amp;"'!$d1"),$A475-1,0),NA())</f>
        <v>#N/A</v>
      </c>
      <c r="J475" s="28" t="e">
        <f ca="1">IF(ISNUMBER(OFFSET(INDIRECT("'"&amp;'DATA for charts'!J$5&amp;"'!$d1"),$A475-1,0)),OFFSET(INDIRECT("'"&amp;'DATA for charts'!J$5&amp;"'!$d1"),$A475-1,0),NA())</f>
        <v>#N/A</v>
      </c>
      <c r="K475" s="28" t="e">
        <f ca="1">IF(ISNUMBER(OFFSET(INDIRECT("'"&amp;'DATA for charts'!K$5&amp;"'!$d1"),$A475-1,0)),OFFSET(INDIRECT("'"&amp;'DATA for charts'!K$5&amp;"'!$d1"),$A475-1,0),NA())</f>
        <v>#N/A</v>
      </c>
      <c r="L475" s="28" t="e">
        <f ca="1">IF(ISNUMBER(OFFSET(INDIRECT("'"&amp;'DATA for charts'!L$5&amp;"'!$d1"),$A475-1,0)),OFFSET(INDIRECT("'"&amp;'DATA for charts'!L$5&amp;"'!$d1"),$A475-1,0),NA())</f>
        <v>#N/A</v>
      </c>
      <c r="M475" s="28" t="e">
        <f ca="1">IF(ISNUMBER(OFFSET(INDIRECT("'"&amp;'DATA for charts'!M$5&amp;"'!$d1"),$A475-1,0)),OFFSET(INDIRECT("'"&amp;'DATA for charts'!M$5&amp;"'!$d1"),$A475-1,0),NA())</f>
        <v>#N/A</v>
      </c>
      <c r="N475" s="28" t="e">
        <f ca="1">IF(ISNUMBER(OFFSET(INDIRECT("'"&amp;'DATA for charts'!N$5&amp;"'!$d1"),$A475-1,0)),OFFSET(INDIRECT("'"&amp;'DATA for charts'!N$5&amp;"'!$d1"),$A475-1,0),NA())</f>
        <v>#N/A</v>
      </c>
      <c r="O475" s="28" t="e">
        <f ca="1">IF(ISNUMBER(OFFSET(INDIRECT("'"&amp;'DATA for charts'!O$5&amp;"'!$d1"),$A475-1,0)),OFFSET(INDIRECT("'"&amp;'DATA for charts'!O$5&amp;"'!$d1"),$A475-1,0),NA())</f>
        <v>#N/A</v>
      </c>
      <c r="P475" s="28" t="e">
        <f ca="1">IF(ISNUMBER(OFFSET(INDIRECT("'"&amp;'DATA for charts'!P$5&amp;"'!$d1"),$A475-1,0)),OFFSET(INDIRECT("'"&amp;'DATA for charts'!P$5&amp;"'!$d1"),$A475-1,0),NA())</f>
        <v>#N/A</v>
      </c>
      <c r="Q475" s="28" t="e">
        <f ca="1">IF(ISNUMBER(OFFSET(INDIRECT("'"&amp;'DATA for charts'!Q$5&amp;"'!$d1"),$A475-1,0)),OFFSET(INDIRECT("'"&amp;'DATA for charts'!Q$5&amp;"'!$d1"),$A475-1,0),NA())</f>
        <v>#N/A</v>
      </c>
      <c r="R475" s="28" t="e">
        <f ca="1">IF(ISNUMBER(OFFSET(INDIRECT("'"&amp;'DATA for charts'!R$5&amp;"'!$d1"),$A475-1,0)),OFFSET(INDIRECT("'"&amp;'DATA for charts'!R$5&amp;"'!$d1"),$A475-1,0),NA())</f>
        <v>#N/A</v>
      </c>
      <c r="S475" s="28" t="e">
        <f ca="1">IF(ISNUMBER(OFFSET(INDIRECT("'"&amp;'DATA for charts'!S$5&amp;"'!$d1"),$A475-1,0)),OFFSET(INDIRECT("'"&amp;'DATA for charts'!S$5&amp;"'!$d1"),$A475-1,0),NA())</f>
        <v>#N/A</v>
      </c>
      <c r="T475" s="34"/>
      <c r="U475" s="34"/>
      <c r="V475" s="34"/>
      <c r="W475" s="8"/>
      <c r="X475" s="145">
        <v>800</v>
      </c>
      <c r="Y475" s="108">
        <v>3.2269999999999999</v>
      </c>
      <c r="Z475" s="109">
        <v>33973</v>
      </c>
      <c r="AA475" s="95">
        <v>5</v>
      </c>
      <c r="AB475" s="95">
        <v>5</v>
      </c>
      <c r="AC475" s="108">
        <v>3.7930000000000001</v>
      </c>
      <c r="AD475" s="110" t="s">
        <v>90</v>
      </c>
      <c r="AE475" s="95">
        <v>7</v>
      </c>
      <c r="AF475" s="108">
        <v>3.9089999999999998</v>
      </c>
      <c r="AG475" s="110" t="s">
        <v>90</v>
      </c>
      <c r="AH475" s="95">
        <v>7</v>
      </c>
      <c r="AI475" s="108">
        <v>4.1379999999999999</v>
      </c>
      <c r="AJ475" s="96"/>
      <c r="AK475" s="96"/>
      <c r="AL475" s="96"/>
      <c r="AM475" s="96"/>
      <c r="AN475" s="96"/>
      <c r="AO475" s="96"/>
      <c r="AP475" s="96"/>
      <c r="AQ475" s="96"/>
      <c r="AR475" s="96"/>
      <c r="AS475" s="96"/>
      <c r="AT475" s="96"/>
      <c r="AU475" s="96"/>
      <c r="AV475" s="96"/>
      <c r="AW475" s="96"/>
      <c r="AX475" s="96"/>
      <c r="AY475" s="96"/>
      <c r="AZ475" s="96"/>
      <c r="BA475" s="96"/>
      <c r="BB475" s="96"/>
      <c r="BC475" s="96"/>
    </row>
    <row r="476" spans="1:55">
      <c r="A476" s="226">
        <f t="shared" si="716"/>
        <v>247</v>
      </c>
      <c r="B476" s="8">
        <v>18</v>
      </c>
      <c r="C476" s="28">
        <f ca="1">IF(ISNUMBER(OFFSET(INDIRECT("'"&amp;'DATA for charts'!C$5&amp;"'!$d1"),$A476-1,0)),OFFSET(INDIRECT("'"&amp;'DATA for charts'!C$5&amp;"'!$d1"),$A476-1,0),NA())</f>
        <v>32.200000000000003</v>
      </c>
      <c r="D476" s="28">
        <f ca="1">IF(ISNUMBER(OFFSET(INDIRECT("'"&amp;'DATA for charts'!D$5&amp;"'!$d1"),$A476-1,0)),OFFSET(INDIRECT("'"&amp;'DATA for charts'!D$5&amp;"'!$d1"),$A476-1,0),NA())</f>
        <v>31.80132</v>
      </c>
      <c r="E476" s="28">
        <f ca="1">IF(ISNUMBER(OFFSET(INDIRECT("'"&amp;'DATA for charts'!E$5&amp;"'!$d1"),$A476-1,0)),OFFSET(INDIRECT("'"&amp;'DATA for charts'!E$5&amp;"'!$d1"),$A476-1,0),NA())</f>
        <v>31.8</v>
      </c>
      <c r="F476" s="28">
        <f ca="1">IF(ISNUMBER(OFFSET(INDIRECT("'"&amp;'DATA for charts'!F$5&amp;"'!$d1"),$A476-1,0)),OFFSET(INDIRECT("'"&amp;'DATA for charts'!F$5&amp;"'!$d1"),$A476-1,0),NA())</f>
        <v>26.1649507924249</v>
      </c>
      <c r="G476" s="28">
        <f ca="1">IF(ISNUMBER(OFFSET(INDIRECT("'"&amp;'DATA for charts'!G$5&amp;"'!$d1"),$A476-1,0)),OFFSET(INDIRECT("'"&amp;'DATA for charts'!G$5&amp;"'!$d1"),$A476-1,0),NA())</f>
        <v>28.16</v>
      </c>
      <c r="H476" s="28">
        <f ca="1">IF(ISNUMBER(OFFSET(INDIRECT("'"&amp;'DATA for charts'!H$5&amp;"'!$d1"),$A476-1,0)),OFFSET(INDIRECT("'"&amp;'DATA for charts'!H$5&amp;"'!$d1"),$A476-1,0),NA())</f>
        <v>27.593983452589601</v>
      </c>
      <c r="I476" s="28" t="e">
        <f ca="1">IF(ISNUMBER(OFFSET(INDIRECT("'"&amp;'DATA for charts'!I$5&amp;"'!$d1"),$A476-1,0)),OFFSET(INDIRECT("'"&amp;'DATA for charts'!I$5&amp;"'!$d1"),$A476-1,0),NA())</f>
        <v>#N/A</v>
      </c>
      <c r="J476" s="28" t="e">
        <f ca="1">IF(ISNUMBER(OFFSET(INDIRECT("'"&amp;'DATA for charts'!J$5&amp;"'!$d1"),$A476-1,0)),OFFSET(INDIRECT("'"&amp;'DATA for charts'!J$5&amp;"'!$d1"),$A476-1,0),NA())</f>
        <v>#N/A</v>
      </c>
      <c r="K476" s="28" t="e">
        <f ca="1">IF(ISNUMBER(OFFSET(INDIRECT("'"&amp;'DATA for charts'!K$5&amp;"'!$d1"),$A476-1,0)),OFFSET(INDIRECT("'"&amp;'DATA for charts'!K$5&amp;"'!$d1"),$A476-1,0),NA())</f>
        <v>#N/A</v>
      </c>
      <c r="L476" s="28" t="e">
        <f ca="1">IF(ISNUMBER(OFFSET(INDIRECT("'"&amp;'DATA for charts'!L$5&amp;"'!$d1"),$A476-1,0)),OFFSET(INDIRECT("'"&amp;'DATA for charts'!L$5&amp;"'!$d1"),$A476-1,0),NA())</f>
        <v>#N/A</v>
      </c>
      <c r="M476" s="28" t="e">
        <f ca="1">IF(ISNUMBER(OFFSET(INDIRECT("'"&amp;'DATA for charts'!M$5&amp;"'!$d1"),$A476-1,0)),OFFSET(INDIRECT("'"&amp;'DATA for charts'!M$5&amp;"'!$d1"),$A476-1,0),NA())</f>
        <v>#N/A</v>
      </c>
      <c r="N476" s="28" t="e">
        <f ca="1">IF(ISNUMBER(OFFSET(INDIRECT("'"&amp;'DATA for charts'!N$5&amp;"'!$d1"),$A476-1,0)),OFFSET(INDIRECT("'"&amp;'DATA for charts'!N$5&amp;"'!$d1"),$A476-1,0),NA())</f>
        <v>#N/A</v>
      </c>
      <c r="O476" s="28" t="e">
        <f ca="1">IF(ISNUMBER(OFFSET(INDIRECT("'"&amp;'DATA for charts'!O$5&amp;"'!$d1"),$A476-1,0)),OFFSET(INDIRECT("'"&amp;'DATA for charts'!O$5&amp;"'!$d1"),$A476-1,0),NA())</f>
        <v>#N/A</v>
      </c>
      <c r="P476" s="28" t="e">
        <f ca="1">IF(ISNUMBER(OFFSET(INDIRECT("'"&amp;'DATA for charts'!P$5&amp;"'!$d1"),$A476-1,0)),OFFSET(INDIRECT("'"&amp;'DATA for charts'!P$5&amp;"'!$d1"),$A476-1,0),NA())</f>
        <v>#N/A</v>
      </c>
      <c r="Q476" s="28" t="e">
        <f ca="1">IF(ISNUMBER(OFFSET(INDIRECT("'"&amp;'DATA for charts'!Q$5&amp;"'!$d1"),$A476-1,0)),OFFSET(INDIRECT("'"&amp;'DATA for charts'!Q$5&amp;"'!$d1"),$A476-1,0),NA())</f>
        <v>#N/A</v>
      </c>
      <c r="R476" s="28" t="e">
        <f ca="1">IF(ISNUMBER(OFFSET(INDIRECT("'"&amp;'DATA for charts'!R$5&amp;"'!$d1"),$A476-1,0)),OFFSET(INDIRECT("'"&amp;'DATA for charts'!R$5&amp;"'!$d1"),$A476-1,0),NA())</f>
        <v>#N/A</v>
      </c>
      <c r="S476" s="28" t="e">
        <f ca="1">IF(ISNUMBER(OFFSET(INDIRECT("'"&amp;'DATA for charts'!S$5&amp;"'!$d1"),$A476-1,0)),OFFSET(INDIRECT("'"&amp;'DATA for charts'!S$5&amp;"'!$d1"),$A476-1,0),NA())</f>
        <v>#N/A</v>
      </c>
      <c r="T476" s="34"/>
      <c r="U476" s="34"/>
      <c r="V476" s="34"/>
      <c r="W476" s="8"/>
      <c r="X476" s="145">
        <v>810</v>
      </c>
      <c r="Y476" s="108">
        <v>2.9790000000000001</v>
      </c>
      <c r="Z476" s="109">
        <v>33973</v>
      </c>
      <c r="AA476" s="95">
        <v>7</v>
      </c>
      <c r="AB476" s="95">
        <v>7</v>
      </c>
      <c r="AC476" s="108">
        <v>3.5659999999999998</v>
      </c>
      <c r="AD476" s="110" t="s">
        <v>90</v>
      </c>
      <c r="AE476" s="95">
        <v>7</v>
      </c>
      <c r="AF476" s="95"/>
      <c r="AG476" s="95"/>
      <c r="AH476" s="95"/>
      <c r="AI476" s="108">
        <v>3.915</v>
      </c>
      <c r="AJ476" s="97" t="s">
        <v>7</v>
      </c>
      <c r="AK476" s="96"/>
      <c r="AL476" s="96"/>
      <c r="AM476" s="97" t="s">
        <v>8</v>
      </c>
      <c r="AN476" s="96"/>
      <c r="AO476" s="96"/>
      <c r="AP476" s="97" t="s">
        <v>9</v>
      </c>
      <c r="AQ476" s="96"/>
      <c r="AR476" s="96"/>
      <c r="AS476" s="113" t="s">
        <v>10</v>
      </c>
      <c r="AT476" s="96"/>
      <c r="AU476" s="96"/>
      <c r="AV476" s="97" t="s">
        <v>11</v>
      </c>
      <c r="AW476" s="96"/>
      <c r="AX476" s="96"/>
      <c r="AY476" s="97" t="s">
        <v>12</v>
      </c>
      <c r="AZ476" s="96"/>
      <c r="BA476" s="96"/>
      <c r="BB476" s="96"/>
      <c r="BC476" s="96"/>
    </row>
    <row r="477" spans="1:55">
      <c r="A477" s="226">
        <f t="shared" si="716"/>
        <v>248</v>
      </c>
      <c r="B477" s="8">
        <v>19</v>
      </c>
      <c r="C477" s="28">
        <f ca="1">IF(ISNUMBER(OFFSET(INDIRECT("'"&amp;'DATA for charts'!C$5&amp;"'!$d1"),$A477-1,0)),OFFSET(INDIRECT("'"&amp;'DATA for charts'!C$5&amp;"'!$d1"),$A477-1,0),NA())</f>
        <v>6.81</v>
      </c>
      <c r="D477" s="28">
        <f ca="1">IF(ISNUMBER(OFFSET(INDIRECT("'"&amp;'DATA for charts'!D$5&amp;"'!$d1"),$A477-1,0)),OFFSET(INDIRECT("'"&amp;'DATA for charts'!D$5&amp;"'!$d1"),$A477-1,0),NA())</f>
        <v>6.6002730000000014</v>
      </c>
      <c r="E477" s="28">
        <f ca="1">IF(ISNUMBER(OFFSET(INDIRECT("'"&amp;'DATA for charts'!E$5&amp;"'!$d1"),$A477-1,0)),OFFSET(INDIRECT("'"&amp;'DATA for charts'!E$5&amp;"'!$d1"),$A477-1,0),NA())</f>
        <v>6.6</v>
      </c>
      <c r="F477" s="28">
        <f ca="1">IF(ISNUMBER(OFFSET(INDIRECT("'"&amp;'DATA for charts'!F$5&amp;"'!$d1"),$A477-1,0)),OFFSET(INDIRECT("'"&amp;'DATA for charts'!F$5&amp;"'!$d1"),$A477-1,0),NA())</f>
        <v>5.4292886409984797</v>
      </c>
      <c r="G477" s="28">
        <f ca="1">IF(ISNUMBER(OFFSET(INDIRECT("'"&amp;'DATA for charts'!G$5&amp;"'!$d1"),$A477-1,0)),OFFSET(INDIRECT("'"&amp;'DATA for charts'!G$5&amp;"'!$d1"),$A477-1,0),NA())</f>
        <v>7.34</v>
      </c>
      <c r="H477" s="28">
        <f ca="1">IF(ISNUMBER(OFFSET(INDIRECT("'"&amp;'DATA for charts'!H$5&amp;"'!$d1"),$A477-1,0)),OFFSET(INDIRECT("'"&amp;'DATA for charts'!H$5&amp;"'!$d1"),$A477-1,0),NA())</f>
        <v>5.6434045291697501</v>
      </c>
      <c r="I477" s="28" t="e">
        <f ca="1">IF(ISNUMBER(OFFSET(INDIRECT("'"&amp;'DATA for charts'!I$5&amp;"'!$d1"),$A477-1,0)),OFFSET(INDIRECT("'"&amp;'DATA for charts'!I$5&amp;"'!$d1"),$A477-1,0),NA())</f>
        <v>#N/A</v>
      </c>
      <c r="J477" s="28" t="e">
        <f ca="1">IF(ISNUMBER(OFFSET(INDIRECT("'"&amp;'DATA for charts'!J$5&amp;"'!$d1"),$A477-1,0)),OFFSET(INDIRECT("'"&amp;'DATA for charts'!J$5&amp;"'!$d1"),$A477-1,0),NA())</f>
        <v>#N/A</v>
      </c>
      <c r="K477" s="28" t="e">
        <f ca="1">IF(ISNUMBER(OFFSET(INDIRECT("'"&amp;'DATA for charts'!K$5&amp;"'!$d1"),$A477-1,0)),OFFSET(INDIRECT("'"&amp;'DATA for charts'!K$5&amp;"'!$d1"),$A477-1,0),NA())</f>
        <v>#N/A</v>
      </c>
      <c r="L477" s="28" t="e">
        <f ca="1">IF(ISNUMBER(OFFSET(INDIRECT("'"&amp;'DATA for charts'!L$5&amp;"'!$d1"),$A477-1,0)),OFFSET(INDIRECT("'"&amp;'DATA for charts'!L$5&amp;"'!$d1"),$A477-1,0),NA())</f>
        <v>#N/A</v>
      </c>
      <c r="M477" s="28" t="e">
        <f ca="1">IF(ISNUMBER(OFFSET(INDIRECT("'"&amp;'DATA for charts'!M$5&amp;"'!$d1"),$A477-1,0)),OFFSET(INDIRECT("'"&amp;'DATA for charts'!M$5&amp;"'!$d1"),$A477-1,0),NA())</f>
        <v>#N/A</v>
      </c>
      <c r="N477" s="28" t="e">
        <f ca="1">IF(ISNUMBER(OFFSET(INDIRECT("'"&amp;'DATA for charts'!N$5&amp;"'!$d1"),$A477-1,0)),OFFSET(INDIRECT("'"&amp;'DATA for charts'!N$5&amp;"'!$d1"),$A477-1,0),NA())</f>
        <v>#N/A</v>
      </c>
      <c r="O477" s="28" t="e">
        <f ca="1">IF(ISNUMBER(OFFSET(INDIRECT("'"&amp;'DATA for charts'!O$5&amp;"'!$d1"),$A477-1,0)),OFFSET(INDIRECT("'"&amp;'DATA for charts'!O$5&amp;"'!$d1"),$A477-1,0),NA())</f>
        <v>#N/A</v>
      </c>
      <c r="P477" s="28" t="e">
        <f ca="1">IF(ISNUMBER(OFFSET(INDIRECT("'"&amp;'DATA for charts'!P$5&amp;"'!$d1"),$A477-1,0)),OFFSET(INDIRECT("'"&amp;'DATA for charts'!P$5&amp;"'!$d1"),$A477-1,0),NA())</f>
        <v>#N/A</v>
      </c>
      <c r="Q477" s="28" t="e">
        <f ca="1">IF(ISNUMBER(OFFSET(INDIRECT("'"&amp;'DATA for charts'!Q$5&amp;"'!$d1"),$A477-1,0)),OFFSET(INDIRECT("'"&amp;'DATA for charts'!Q$5&amp;"'!$d1"),$A477-1,0),NA())</f>
        <v>#N/A</v>
      </c>
      <c r="R477" s="28" t="e">
        <f ca="1">IF(ISNUMBER(OFFSET(INDIRECT("'"&amp;'DATA for charts'!R$5&amp;"'!$d1"),$A477-1,0)),OFFSET(INDIRECT("'"&amp;'DATA for charts'!R$5&amp;"'!$d1"),$A477-1,0),NA())</f>
        <v>#N/A</v>
      </c>
      <c r="S477" s="28" t="e">
        <f ca="1">IF(ISNUMBER(OFFSET(INDIRECT("'"&amp;'DATA for charts'!S$5&amp;"'!$d1"),$A477-1,0)),OFFSET(INDIRECT("'"&amp;'DATA for charts'!S$5&amp;"'!$d1"),$A477-1,0),NA())</f>
        <v>#N/A</v>
      </c>
      <c r="T477" s="34"/>
      <c r="U477" s="34"/>
      <c r="V477" s="34"/>
      <c r="W477" s="8"/>
      <c r="X477" s="145" t="s">
        <v>70</v>
      </c>
      <c r="Y477" s="95"/>
      <c r="Z477" s="95"/>
      <c r="AA477" s="95"/>
      <c r="AB477" s="95"/>
      <c r="AC477" s="95"/>
      <c r="AD477" s="95"/>
      <c r="AE477" s="95"/>
      <c r="AF477" s="95"/>
      <c r="AG477" s="95"/>
      <c r="AH477" s="95"/>
      <c r="AI477" s="95"/>
      <c r="AJ477" s="97" t="s">
        <v>16</v>
      </c>
      <c r="AK477" s="96"/>
      <c r="AL477" s="96"/>
      <c r="AM477" s="97" t="s">
        <v>17</v>
      </c>
      <c r="AN477" s="96"/>
      <c r="AO477" s="96"/>
      <c r="AP477" s="97" t="s">
        <v>18</v>
      </c>
      <c r="AQ477" s="96"/>
      <c r="AR477" s="96"/>
      <c r="AS477" s="113" t="s">
        <v>19</v>
      </c>
      <c r="AT477" s="96"/>
      <c r="AU477" s="96"/>
      <c r="AV477" s="97" t="s">
        <v>20</v>
      </c>
      <c r="AW477" s="96"/>
      <c r="AX477" s="96"/>
      <c r="AY477" s="97" t="s">
        <v>21</v>
      </c>
      <c r="AZ477" s="96"/>
      <c r="BA477" s="100" t="s">
        <v>13</v>
      </c>
      <c r="BB477" s="100" t="s">
        <v>13</v>
      </c>
      <c r="BC477" s="96"/>
    </row>
    <row r="478" spans="1:55">
      <c r="A478" s="226">
        <f t="shared" si="716"/>
        <v>249</v>
      </c>
      <c r="B478" s="8">
        <v>20</v>
      </c>
      <c r="C478" s="28">
        <f ca="1">IF(ISNUMBER(OFFSET(INDIRECT("'"&amp;'DATA for charts'!C$5&amp;"'!$d1"),$A478-1,0)),OFFSET(INDIRECT("'"&amp;'DATA for charts'!C$5&amp;"'!$d1"),$A478-1,0),NA())</f>
        <v>0</v>
      </c>
      <c r="D478" s="28">
        <f ca="1">IF(ISNUMBER(OFFSET(INDIRECT("'"&amp;'DATA for charts'!D$5&amp;"'!$d1"),$A478-1,0)),OFFSET(INDIRECT("'"&amp;'DATA for charts'!D$5&amp;"'!$d1"),$A478-1,0),NA())</f>
        <v>0</v>
      </c>
      <c r="E478" s="28">
        <f ca="1">IF(ISNUMBER(OFFSET(INDIRECT("'"&amp;'DATA for charts'!E$5&amp;"'!$d1"),$A478-1,0)),OFFSET(INDIRECT("'"&amp;'DATA for charts'!E$5&amp;"'!$d1"),$A478-1,0),NA())</f>
        <v>0</v>
      </c>
      <c r="F478" s="28">
        <f ca="1">IF(ISNUMBER(OFFSET(INDIRECT("'"&amp;'DATA for charts'!F$5&amp;"'!$d1"),$A478-1,0)),OFFSET(INDIRECT("'"&amp;'DATA for charts'!F$5&amp;"'!$d1"),$A478-1,0),NA())</f>
        <v>0</v>
      </c>
      <c r="G478" s="28">
        <f ca="1">IF(ISNUMBER(OFFSET(INDIRECT("'"&amp;'DATA for charts'!G$5&amp;"'!$d1"),$A478-1,0)),OFFSET(INDIRECT("'"&amp;'DATA for charts'!G$5&amp;"'!$d1"),$A478-1,0),NA())</f>
        <v>0</v>
      </c>
      <c r="H478" s="28">
        <f ca="1">IF(ISNUMBER(OFFSET(INDIRECT("'"&amp;'DATA for charts'!H$5&amp;"'!$d1"),$A478-1,0)),OFFSET(INDIRECT("'"&amp;'DATA for charts'!H$5&amp;"'!$d1"),$A478-1,0),NA())</f>
        <v>0</v>
      </c>
      <c r="I478" s="28" t="e">
        <f ca="1">IF(ISNUMBER(OFFSET(INDIRECT("'"&amp;'DATA for charts'!I$5&amp;"'!$d1"),$A478-1,0)),OFFSET(INDIRECT("'"&amp;'DATA for charts'!I$5&amp;"'!$d1"),$A478-1,0),NA())</f>
        <v>#N/A</v>
      </c>
      <c r="J478" s="28" t="e">
        <f ca="1">IF(ISNUMBER(OFFSET(INDIRECT("'"&amp;'DATA for charts'!J$5&amp;"'!$d1"),$A478-1,0)),OFFSET(INDIRECT("'"&amp;'DATA for charts'!J$5&amp;"'!$d1"),$A478-1,0),NA())</f>
        <v>#N/A</v>
      </c>
      <c r="K478" s="28" t="e">
        <f ca="1">IF(ISNUMBER(OFFSET(INDIRECT("'"&amp;'DATA for charts'!K$5&amp;"'!$d1"),$A478-1,0)),OFFSET(INDIRECT("'"&amp;'DATA for charts'!K$5&amp;"'!$d1"),$A478-1,0),NA())</f>
        <v>#N/A</v>
      </c>
      <c r="L478" s="28" t="e">
        <f ca="1">IF(ISNUMBER(OFFSET(INDIRECT("'"&amp;'DATA for charts'!L$5&amp;"'!$d1"),$A478-1,0)),OFFSET(INDIRECT("'"&amp;'DATA for charts'!L$5&amp;"'!$d1"),$A478-1,0),NA())</f>
        <v>#N/A</v>
      </c>
      <c r="M478" s="28" t="e">
        <f ca="1">IF(ISNUMBER(OFFSET(INDIRECT("'"&amp;'DATA for charts'!M$5&amp;"'!$d1"),$A478-1,0)),OFFSET(INDIRECT("'"&amp;'DATA for charts'!M$5&amp;"'!$d1"),$A478-1,0),NA())</f>
        <v>#N/A</v>
      </c>
      <c r="N478" s="28" t="e">
        <f ca="1">IF(ISNUMBER(OFFSET(INDIRECT("'"&amp;'DATA for charts'!N$5&amp;"'!$d1"),$A478-1,0)),OFFSET(INDIRECT("'"&amp;'DATA for charts'!N$5&amp;"'!$d1"),$A478-1,0),NA())</f>
        <v>#N/A</v>
      </c>
      <c r="O478" s="28" t="e">
        <f ca="1">IF(ISNUMBER(OFFSET(INDIRECT("'"&amp;'DATA for charts'!O$5&amp;"'!$d1"),$A478-1,0)),OFFSET(INDIRECT("'"&amp;'DATA for charts'!O$5&amp;"'!$d1"),$A478-1,0),NA())</f>
        <v>#N/A</v>
      </c>
      <c r="P478" s="28" t="e">
        <f ca="1">IF(ISNUMBER(OFFSET(INDIRECT("'"&amp;'DATA for charts'!P$5&amp;"'!$d1"),$A478-1,0)),OFFSET(INDIRECT("'"&amp;'DATA for charts'!P$5&amp;"'!$d1"),$A478-1,0),NA())</f>
        <v>#N/A</v>
      </c>
      <c r="Q478" s="28" t="e">
        <f ca="1">IF(ISNUMBER(OFFSET(INDIRECT("'"&amp;'DATA for charts'!Q$5&amp;"'!$d1"),$A478-1,0)),OFFSET(INDIRECT("'"&amp;'DATA for charts'!Q$5&amp;"'!$d1"),$A478-1,0),NA())</f>
        <v>#N/A</v>
      </c>
      <c r="R478" s="28" t="e">
        <f ca="1">IF(ISNUMBER(OFFSET(INDIRECT("'"&amp;'DATA for charts'!R$5&amp;"'!$d1"),$A478-1,0)),OFFSET(INDIRECT("'"&amp;'DATA for charts'!R$5&amp;"'!$d1"),$A478-1,0),NA())</f>
        <v>#N/A</v>
      </c>
      <c r="S478" s="28" t="e">
        <f ca="1">IF(ISNUMBER(OFFSET(INDIRECT("'"&amp;'DATA for charts'!S$5&amp;"'!$d1"),$A478-1,0)),OFFSET(INDIRECT("'"&amp;'DATA for charts'!S$5&amp;"'!$d1"),$A478-1,0),NA())</f>
        <v>#N/A</v>
      </c>
      <c r="T478" s="34"/>
      <c r="U478" s="34"/>
      <c r="V478" s="34"/>
      <c r="W478" s="8"/>
      <c r="X478" s="145" t="s">
        <v>65</v>
      </c>
      <c r="Y478" s="95"/>
      <c r="Z478" s="101" t="s">
        <v>4</v>
      </c>
      <c r="AA478" s="95"/>
      <c r="AB478" s="95"/>
      <c r="AC478" s="95"/>
      <c r="AD478" s="101" t="s">
        <v>5</v>
      </c>
      <c r="AE478" s="95"/>
      <c r="AF478" s="95"/>
      <c r="AG478" s="101" t="s">
        <v>6</v>
      </c>
      <c r="AH478" s="95"/>
      <c r="AI478" s="95"/>
      <c r="AJ478" s="97" t="s">
        <v>88</v>
      </c>
      <c r="AK478" s="98" t="s">
        <v>89</v>
      </c>
      <c r="AL478" s="114" t="s">
        <v>68</v>
      </c>
      <c r="AM478" s="97" t="s">
        <v>88</v>
      </c>
      <c r="AN478" s="98" t="s">
        <v>89</v>
      </c>
      <c r="AO478" s="114" t="s">
        <v>68</v>
      </c>
      <c r="AP478" s="97" t="s">
        <v>88</v>
      </c>
      <c r="AQ478" s="98" t="s">
        <v>89</v>
      </c>
      <c r="AR478" s="114" t="s">
        <v>68</v>
      </c>
      <c r="AS478" s="113" t="s">
        <v>88</v>
      </c>
      <c r="AT478" s="96"/>
      <c r="AU478" s="114" t="s">
        <v>68</v>
      </c>
      <c r="AV478" s="97" t="s">
        <v>88</v>
      </c>
      <c r="AW478" s="98" t="s">
        <v>89</v>
      </c>
      <c r="AX478" s="102" t="s">
        <v>68</v>
      </c>
      <c r="AY478" s="97" t="s">
        <v>88</v>
      </c>
      <c r="AZ478" s="98" t="s">
        <v>89</v>
      </c>
      <c r="BA478" s="100" t="s">
        <v>22</v>
      </c>
      <c r="BB478" s="100" t="s">
        <v>23</v>
      </c>
      <c r="BC478" s="96"/>
    </row>
    <row r="479" spans="1:55">
      <c r="A479" s="226">
        <f t="shared" si="716"/>
        <v>250</v>
      </c>
      <c r="B479" s="8">
        <v>21</v>
      </c>
      <c r="C479" s="28">
        <f ca="1">IF(ISNUMBER(OFFSET(INDIRECT("'"&amp;'DATA for charts'!C$5&amp;"'!$d1"),$A479-1,0)),OFFSET(INDIRECT("'"&amp;'DATA for charts'!C$5&amp;"'!$d1"),$A479-1,0),NA())</f>
        <v>0</v>
      </c>
      <c r="D479" s="28">
        <f ca="1">IF(ISNUMBER(OFFSET(INDIRECT("'"&amp;'DATA for charts'!D$5&amp;"'!$d1"),$A479-1,0)),OFFSET(INDIRECT("'"&amp;'DATA for charts'!D$5&amp;"'!$d1"),$A479-1,0),NA())</f>
        <v>0</v>
      </c>
      <c r="E479" s="28">
        <f ca="1">IF(ISNUMBER(OFFSET(INDIRECT("'"&amp;'DATA for charts'!E$5&amp;"'!$d1"),$A479-1,0)),OFFSET(INDIRECT("'"&amp;'DATA for charts'!E$5&amp;"'!$d1"),$A479-1,0),NA())</f>
        <v>0</v>
      </c>
      <c r="F479" s="28">
        <f ca="1">IF(ISNUMBER(OFFSET(INDIRECT("'"&amp;'DATA for charts'!F$5&amp;"'!$d1"),$A479-1,0)),OFFSET(INDIRECT("'"&amp;'DATA for charts'!F$5&amp;"'!$d1"),$A479-1,0),NA())</f>
        <v>0</v>
      </c>
      <c r="G479" s="28">
        <f ca="1">IF(ISNUMBER(OFFSET(INDIRECT("'"&amp;'DATA for charts'!G$5&amp;"'!$d1"),$A479-1,0)),OFFSET(INDIRECT("'"&amp;'DATA for charts'!G$5&amp;"'!$d1"),$A479-1,0),NA())</f>
        <v>0</v>
      </c>
      <c r="H479" s="28">
        <f ca="1">IF(ISNUMBER(OFFSET(INDIRECT("'"&amp;'DATA for charts'!H$5&amp;"'!$d1"),$A479-1,0)),OFFSET(INDIRECT("'"&amp;'DATA for charts'!H$5&amp;"'!$d1"),$A479-1,0),NA())</f>
        <v>0</v>
      </c>
      <c r="I479" s="28" t="e">
        <f ca="1">IF(ISNUMBER(OFFSET(INDIRECT("'"&amp;'DATA for charts'!I$5&amp;"'!$d1"),$A479-1,0)),OFFSET(INDIRECT("'"&amp;'DATA for charts'!I$5&amp;"'!$d1"),$A479-1,0),NA())</f>
        <v>#N/A</v>
      </c>
      <c r="J479" s="28" t="e">
        <f ca="1">IF(ISNUMBER(OFFSET(INDIRECT("'"&amp;'DATA for charts'!J$5&amp;"'!$d1"),$A479-1,0)),OFFSET(INDIRECT("'"&amp;'DATA for charts'!J$5&amp;"'!$d1"),$A479-1,0),NA())</f>
        <v>#N/A</v>
      </c>
      <c r="K479" s="28" t="e">
        <f ca="1">IF(ISNUMBER(OFFSET(INDIRECT("'"&amp;'DATA for charts'!K$5&amp;"'!$d1"),$A479-1,0)),OFFSET(INDIRECT("'"&amp;'DATA for charts'!K$5&amp;"'!$d1"),$A479-1,0),NA())</f>
        <v>#N/A</v>
      </c>
      <c r="L479" s="28" t="e">
        <f ca="1">IF(ISNUMBER(OFFSET(INDIRECT("'"&amp;'DATA for charts'!L$5&amp;"'!$d1"),$A479-1,0)),OFFSET(INDIRECT("'"&amp;'DATA for charts'!L$5&amp;"'!$d1"),$A479-1,0),NA())</f>
        <v>#N/A</v>
      </c>
      <c r="M479" s="28" t="e">
        <f ca="1">IF(ISNUMBER(OFFSET(INDIRECT("'"&amp;'DATA for charts'!M$5&amp;"'!$d1"),$A479-1,0)),OFFSET(INDIRECT("'"&amp;'DATA for charts'!M$5&amp;"'!$d1"),$A479-1,0),NA())</f>
        <v>#N/A</v>
      </c>
      <c r="N479" s="28" t="e">
        <f ca="1">IF(ISNUMBER(OFFSET(INDIRECT("'"&amp;'DATA for charts'!N$5&amp;"'!$d1"),$A479-1,0)),OFFSET(INDIRECT("'"&amp;'DATA for charts'!N$5&amp;"'!$d1"),$A479-1,0),NA())</f>
        <v>#N/A</v>
      </c>
      <c r="O479" s="28" t="e">
        <f ca="1">IF(ISNUMBER(OFFSET(INDIRECT("'"&amp;'DATA for charts'!O$5&amp;"'!$d1"),$A479-1,0)),OFFSET(INDIRECT("'"&amp;'DATA for charts'!O$5&amp;"'!$d1"),$A479-1,0),NA())</f>
        <v>#N/A</v>
      </c>
      <c r="P479" s="28" t="e">
        <f ca="1">IF(ISNUMBER(OFFSET(INDIRECT("'"&amp;'DATA for charts'!P$5&amp;"'!$d1"),$A479-1,0)),OFFSET(INDIRECT("'"&amp;'DATA for charts'!P$5&amp;"'!$d1"),$A479-1,0),NA())</f>
        <v>#N/A</v>
      </c>
      <c r="Q479" s="28" t="e">
        <f ca="1">IF(ISNUMBER(OFFSET(INDIRECT("'"&amp;'DATA for charts'!Q$5&amp;"'!$d1"),$A479-1,0)),OFFSET(INDIRECT("'"&amp;'DATA for charts'!Q$5&amp;"'!$d1"),$A479-1,0),NA())</f>
        <v>#N/A</v>
      </c>
      <c r="R479" s="28" t="e">
        <f ca="1">IF(ISNUMBER(OFFSET(INDIRECT("'"&amp;'DATA for charts'!R$5&amp;"'!$d1"),$A479-1,0)),OFFSET(INDIRECT("'"&amp;'DATA for charts'!R$5&amp;"'!$d1"),$A479-1,0),NA())</f>
        <v>#N/A</v>
      </c>
      <c r="S479" s="28" t="e">
        <f ca="1">IF(ISNUMBER(OFFSET(INDIRECT("'"&amp;'DATA for charts'!S$5&amp;"'!$d1"),$A479-1,0)),OFFSET(INDIRECT("'"&amp;'DATA for charts'!S$5&amp;"'!$d1"),$A479-1,0),NA())</f>
        <v>#N/A</v>
      </c>
      <c r="T479" s="34"/>
      <c r="U479" s="34"/>
      <c r="V479" s="34"/>
      <c r="W479" s="8"/>
      <c r="X479" s="145" t="s">
        <v>66</v>
      </c>
      <c r="Y479" s="95"/>
      <c r="Z479" s="101" t="s">
        <v>14</v>
      </c>
      <c r="AA479" s="95"/>
      <c r="AB479" s="95"/>
      <c r="AC479" s="95"/>
      <c r="AD479" s="101" t="s">
        <v>67</v>
      </c>
      <c r="AE479" s="95"/>
      <c r="AF479" s="95"/>
      <c r="AG479" s="101" t="s">
        <v>16</v>
      </c>
      <c r="AH479" s="95"/>
      <c r="AI479" s="95"/>
      <c r="AJ479" s="103" t="s">
        <v>96</v>
      </c>
      <c r="AK479" s="96">
        <v>14</v>
      </c>
      <c r="AL479" s="104">
        <v>7.5510000000000002</v>
      </c>
      <c r="AM479" s="105">
        <v>6119</v>
      </c>
      <c r="AN479" s="96">
        <v>13</v>
      </c>
      <c r="AO479" s="104">
        <v>6.2859999999999996</v>
      </c>
      <c r="AP479" s="103" t="s">
        <v>97</v>
      </c>
      <c r="AQ479" s="96">
        <v>-6.194</v>
      </c>
      <c r="AR479" s="104">
        <v>6.4861111111111098</v>
      </c>
      <c r="AS479" s="106" t="s">
        <v>98</v>
      </c>
      <c r="AT479" s="96">
        <v>14</v>
      </c>
      <c r="AU479" s="104">
        <v>6.8120000000000003</v>
      </c>
      <c r="AV479" s="112" t="s">
        <v>99</v>
      </c>
      <c r="AW479" s="96">
        <v>14</v>
      </c>
      <c r="AX479" s="96"/>
      <c r="AY479" s="96"/>
      <c r="AZ479" s="96"/>
      <c r="BA479" s="104">
        <v>5.9649999999999999</v>
      </c>
      <c r="BB479" s="104">
        <v>6.8120000000000003</v>
      </c>
      <c r="BC479" s="96"/>
    </row>
    <row r="480" spans="1:55">
      <c r="A480" s="226">
        <f t="shared" si="716"/>
        <v>251</v>
      </c>
      <c r="B480" s="8">
        <v>22</v>
      </c>
      <c r="C480" s="28">
        <f ca="1">IF(ISNUMBER(OFFSET(INDIRECT("'"&amp;'DATA for charts'!C$5&amp;"'!$d1"),$A480-1,0)),OFFSET(INDIRECT("'"&amp;'DATA for charts'!C$5&amp;"'!$d1"),$A480-1,0),NA())</f>
        <v>0</v>
      </c>
      <c r="D480" s="28">
        <f ca="1">IF(ISNUMBER(OFFSET(INDIRECT("'"&amp;'DATA for charts'!D$5&amp;"'!$d1"),$A480-1,0)),OFFSET(INDIRECT("'"&amp;'DATA for charts'!D$5&amp;"'!$d1"),$A480-1,0),NA())</f>
        <v>0</v>
      </c>
      <c r="E480" s="28">
        <f ca="1">IF(ISNUMBER(OFFSET(INDIRECT("'"&amp;'DATA for charts'!E$5&amp;"'!$d1"),$A480-1,0)),OFFSET(INDIRECT("'"&amp;'DATA for charts'!E$5&amp;"'!$d1"),$A480-1,0),NA())</f>
        <v>0</v>
      </c>
      <c r="F480" s="28">
        <f ca="1">IF(ISNUMBER(OFFSET(INDIRECT("'"&amp;'DATA for charts'!F$5&amp;"'!$d1"),$A480-1,0)),OFFSET(INDIRECT("'"&amp;'DATA for charts'!F$5&amp;"'!$d1"),$A480-1,0),NA())</f>
        <v>0</v>
      </c>
      <c r="G480" s="28">
        <f ca="1">IF(ISNUMBER(OFFSET(INDIRECT("'"&amp;'DATA for charts'!G$5&amp;"'!$d1"),$A480-1,0)),OFFSET(INDIRECT("'"&amp;'DATA for charts'!G$5&amp;"'!$d1"),$A480-1,0),NA())</f>
        <v>0</v>
      </c>
      <c r="H480" s="28">
        <f ca="1">IF(ISNUMBER(OFFSET(INDIRECT("'"&amp;'DATA for charts'!H$5&amp;"'!$d1"),$A480-1,0)),OFFSET(INDIRECT("'"&amp;'DATA for charts'!H$5&amp;"'!$d1"),$A480-1,0),NA())</f>
        <v>0</v>
      </c>
      <c r="I480" s="28" t="e">
        <f ca="1">IF(ISNUMBER(OFFSET(INDIRECT("'"&amp;'DATA for charts'!I$5&amp;"'!$d1"),$A480-1,0)),OFFSET(INDIRECT("'"&amp;'DATA for charts'!I$5&amp;"'!$d1"),$A480-1,0),NA())</f>
        <v>#N/A</v>
      </c>
      <c r="J480" s="28" t="e">
        <f ca="1">IF(ISNUMBER(OFFSET(INDIRECT("'"&amp;'DATA for charts'!J$5&amp;"'!$d1"),$A480-1,0)),OFFSET(INDIRECT("'"&amp;'DATA for charts'!J$5&amp;"'!$d1"),$A480-1,0),NA())</f>
        <v>#N/A</v>
      </c>
      <c r="K480" s="28" t="e">
        <f ca="1">IF(ISNUMBER(OFFSET(INDIRECT("'"&amp;'DATA for charts'!K$5&amp;"'!$d1"),$A480-1,0)),OFFSET(INDIRECT("'"&amp;'DATA for charts'!K$5&amp;"'!$d1"),$A480-1,0),NA())</f>
        <v>#N/A</v>
      </c>
      <c r="L480" s="28" t="e">
        <f ca="1">IF(ISNUMBER(OFFSET(INDIRECT("'"&amp;'DATA for charts'!L$5&amp;"'!$d1"),$A480-1,0)),OFFSET(INDIRECT("'"&amp;'DATA for charts'!L$5&amp;"'!$d1"),$A480-1,0),NA())</f>
        <v>#N/A</v>
      </c>
      <c r="M480" s="28" t="e">
        <f ca="1">IF(ISNUMBER(OFFSET(INDIRECT("'"&amp;'DATA for charts'!M$5&amp;"'!$d1"),$A480-1,0)),OFFSET(INDIRECT("'"&amp;'DATA for charts'!M$5&amp;"'!$d1"),$A480-1,0),NA())</f>
        <v>#N/A</v>
      </c>
      <c r="N480" s="28" t="e">
        <f ca="1">IF(ISNUMBER(OFFSET(INDIRECT("'"&amp;'DATA for charts'!N$5&amp;"'!$d1"),$A480-1,0)),OFFSET(INDIRECT("'"&amp;'DATA for charts'!N$5&amp;"'!$d1"),$A480-1,0),NA())</f>
        <v>#N/A</v>
      </c>
      <c r="O480" s="28" t="e">
        <f ca="1">IF(ISNUMBER(OFFSET(INDIRECT("'"&amp;'DATA for charts'!O$5&amp;"'!$d1"),$A480-1,0)),OFFSET(INDIRECT("'"&amp;'DATA for charts'!O$5&amp;"'!$d1"),$A480-1,0),NA())</f>
        <v>#N/A</v>
      </c>
      <c r="P480" s="28" t="e">
        <f ca="1">IF(ISNUMBER(OFFSET(INDIRECT("'"&amp;'DATA for charts'!P$5&amp;"'!$d1"),$A480-1,0)),OFFSET(INDIRECT("'"&amp;'DATA for charts'!P$5&amp;"'!$d1"),$A480-1,0),NA())</f>
        <v>#N/A</v>
      </c>
      <c r="Q480" s="28" t="e">
        <f ca="1">IF(ISNUMBER(OFFSET(INDIRECT("'"&amp;'DATA for charts'!Q$5&amp;"'!$d1"),$A480-1,0)),OFFSET(INDIRECT("'"&amp;'DATA for charts'!Q$5&amp;"'!$d1"),$A480-1,0),NA())</f>
        <v>#N/A</v>
      </c>
      <c r="R480" s="28" t="e">
        <f ca="1">IF(ISNUMBER(OFFSET(INDIRECT("'"&amp;'DATA for charts'!R$5&amp;"'!$d1"),$A480-1,0)),OFFSET(INDIRECT("'"&amp;'DATA for charts'!R$5&amp;"'!$d1"),$A480-1,0),NA())</f>
        <v>#N/A</v>
      </c>
      <c r="S480" s="28" t="e">
        <f ca="1">IF(ISNUMBER(OFFSET(INDIRECT("'"&amp;'DATA for charts'!S$5&amp;"'!$d1"),$A480-1,0)),OFFSET(INDIRECT("'"&amp;'DATA for charts'!S$5&amp;"'!$d1"),$A480-1,0),NA())</f>
        <v>#N/A</v>
      </c>
      <c r="T480" s="34"/>
      <c r="U480" s="34"/>
      <c r="V480" s="34"/>
      <c r="W480" s="8"/>
      <c r="X480" s="145" t="s">
        <v>63</v>
      </c>
      <c r="Y480" s="115" t="s">
        <v>68</v>
      </c>
      <c r="Z480" s="101" t="s">
        <v>88</v>
      </c>
      <c r="AA480" s="99" t="s">
        <v>89</v>
      </c>
      <c r="AB480" s="99" t="s">
        <v>89</v>
      </c>
      <c r="AC480" s="115" t="s">
        <v>68</v>
      </c>
      <c r="AD480" s="101" t="s">
        <v>88</v>
      </c>
      <c r="AE480" s="99" t="s">
        <v>89</v>
      </c>
      <c r="AF480" s="115" t="s">
        <v>68</v>
      </c>
      <c r="AG480" s="101" t="s">
        <v>88</v>
      </c>
      <c r="AH480" s="99" t="s">
        <v>89</v>
      </c>
      <c r="AI480" s="115" t="s">
        <v>68</v>
      </c>
      <c r="AJ480" s="103" t="s">
        <v>97</v>
      </c>
      <c r="AK480" s="96">
        <v>14</v>
      </c>
      <c r="AL480" s="104">
        <v>7.2149999999999999</v>
      </c>
      <c r="AM480" s="105">
        <v>9437</v>
      </c>
      <c r="AN480" s="96">
        <v>13</v>
      </c>
      <c r="AO480" s="104">
        <v>6.17</v>
      </c>
      <c r="AP480" s="103" t="s">
        <v>97</v>
      </c>
      <c r="AQ480" s="96">
        <v>-5.6689999999999996</v>
      </c>
      <c r="AR480" s="104">
        <v>5.6749999999999998</v>
      </c>
      <c r="AS480" s="105">
        <v>33933</v>
      </c>
      <c r="AT480" s="96">
        <v>14</v>
      </c>
      <c r="AU480" s="104">
        <v>6.1459999999999999</v>
      </c>
      <c r="AV480" s="112" t="s">
        <v>99</v>
      </c>
      <c r="AW480" s="96">
        <v>14</v>
      </c>
      <c r="AX480" s="96"/>
      <c r="AY480" s="96"/>
      <c r="AZ480" s="96"/>
      <c r="BA480" s="104">
        <v>5.6689999999999996</v>
      </c>
      <c r="BB480" s="104">
        <v>6.1459999999999999</v>
      </c>
      <c r="BC480" s="96"/>
    </row>
    <row r="481" spans="1:55">
      <c r="A481" s="226">
        <f t="shared" si="716"/>
        <v>252</v>
      </c>
      <c r="B481" s="8">
        <v>23</v>
      </c>
      <c r="C481" s="28">
        <f ca="1">IF(ISNUMBER(OFFSET(INDIRECT("'"&amp;'DATA for charts'!C$5&amp;"'!$d1"),$A481-1,0)),OFFSET(INDIRECT("'"&amp;'DATA for charts'!C$5&amp;"'!$d1"),$A481-1,0),NA())</f>
        <v>0</v>
      </c>
      <c r="D481" s="28">
        <f ca="1">IF(ISNUMBER(OFFSET(INDIRECT("'"&amp;'DATA for charts'!D$5&amp;"'!$d1"),$A481-1,0)),OFFSET(INDIRECT("'"&amp;'DATA for charts'!D$5&amp;"'!$d1"),$A481-1,0),NA())</f>
        <v>0</v>
      </c>
      <c r="E481" s="28">
        <f ca="1">IF(ISNUMBER(OFFSET(INDIRECT("'"&amp;'DATA for charts'!E$5&amp;"'!$d1"),$A481-1,0)),OFFSET(INDIRECT("'"&amp;'DATA for charts'!E$5&amp;"'!$d1"),$A481-1,0),NA())</f>
        <v>0</v>
      </c>
      <c r="F481" s="28">
        <f ca="1">IF(ISNUMBER(OFFSET(INDIRECT("'"&amp;'DATA for charts'!F$5&amp;"'!$d1"),$A481-1,0)),OFFSET(INDIRECT("'"&amp;'DATA for charts'!F$5&amp;"'!$d1"),$A481-1,0),NA())</f>
        <v>0</v>
      </c>
      <c r="G481" s="28">
        <f ca="1">IF(ISNUMBER(OFFSET(INDIRECT("'"&amp;'DATA for charts'!G$5&amp;"'!$d1"),$A481-1,0)),OFFSET(INDIRECT("'"&amp;'DATA for charts'!G$5&amp;"'!$d1"),$A481-1,0),NA())</f>
        <v>0</v>
      </c>
      <c r="H481" s="28">
        <f ca="1">IF(ISNUMBER(OFFSET(INDIRECT("'"&amp;'DATA for charts'!H$5&amp;"'!$d1"),$A481-1,0)),OFFSET(INDIRECT("'"&amp;'DATA for charts'!H$5&amp;"'!$d1"),$A481-1,0),NA())</f>
        <v>0</v>
      </c>
      <c r="I481" s="28" t="e">
        <f ca="1">IF(ISNUMBER(OFFSET(INDIRECT("'"&amp;'DATA for charts'!I$5&amp;"'!$d1"),$A481-1,0)),OFFSET(INDIRECT("'"&amp;'DATA for charts'!I$5&amp;"'!$d1"),$A481-1,0),NA())</f>
        <v>#N/A</v>
      </c>
      <c r="J481" s="28" t="e">
        <f ca="1">IF(ISNUMBER(OFFSET(INDIRECT("'"&amp;'DATA for charts'!J$5&amp;"'!$d1"),$A481-1,0)),OFFSET(INDIRECT("'"&amp;'DATA for charts'!J$5&amp;"'!$d1"),$A481-1,0),NA())</f>
        <v>#N/A</v>
      </c>
      <c r="K481" s="28" t="e">
        <f ca="1">IF(ISNUMBER(OFFSET(INDIRECT("'"&amp;'DATA for charts'!K$5&amp;"'!$d1"),$A481-1,0)),OFFSET(INDIRECT("'"&amp;'DATA for charts'!K$5&amp;"'!$d1"),$A481-1,0),NA())</f>
        <v>#N/A</v>
      </c>
      <c r="L481" s="28" t="e">
        <f ca="1">IF(ISNUMBER(OFFSET(INDIRECT("'"&amp;'DATA for charts'!L$5&amp;"'!$d1"),$A481-1,0)),OFFSET(INDIRECT("'"&amp;'DATA for charts'!L$5&amp;"'!$d1"),$A481-1,0),NA())</f>
        <v>#N/A</v>
      </c>
      <c r="M481" s="28" t="e">
        <f ca="1">IF(ISNUMBER(OFFSET(INDIRECT("'"&amp;'DATA for charts'!M$5&amp;"'!$d1"),$A481-1,0)),OFFSET(INDIRECT("'"&amp;'DATA for charts'!M$5&amp;"'!$d1"),$A481-1,0),NA())</f>
        <v>#N/A</v>
      </c>
      <c r="N481" s="28" t="e">
        <f ca="1">IF(ISNUMBER(OFFSET(INDIRECT("'"&amp;'DATA for charts'!N$5&amp;"'!$d1"),$A481-1,0)),OFFSET(INDIRECT("'"&amp;'DATA for charts'!N$5&amp;"'!$d1"),$A481-1,0),NA())</f>
        <v>#N/A</v>
      </c>
      <c r="O481" s="28" t="e">
        <f ca="1">IF(ISNUMBER(OFFSET(INDIRECT("'"&amp;'DATA for charts'!O$5&amp;"'!$d1"),$A481-1,0)),OFFSET(INDIRECT("'"&amp;'DATA for charts'!O$5&amp;"'!$d1"),$A481-1,0),NA())</f>
        <v>#N/A</v>
      </c>
      <c r="P481" s="28" t="e">
        <f ca="1">IF(ISNUMBER(OFFSET(INDIRECT("'"&amp;'DATA for charts'!P$5&amp;"'!$d1"),$A481-1,0)),OFFSET(INDIRECT("'"&amp;'DATA for charts'!P$5&amp;"'!$d1"),$A481-1,0),NA())</f>
        <v>#N/A</v>
      </c>
      <c r="Q481" s="28" t="e">
        <f ca="1">IF(ISNUMBER(OFFSET(INDIRECT("'"&amp;'DATA for charts'!Q$5&amp;"'!$d1"),$A481-1,0)),OFFSET(INDIRECT("'"&amp;'DATA for charts'!Q$5&amp;"'!$d1"),$A481-1,0),NA())</f>
        <v>#N/A</v>
      </c>
      <c r="R481" s="28" t="e">
        <f ca="1">IF(ISNUMBER(OFFSET(INDIRECT("'"&amp;'DATA for charts'!R$5&amp;"'!$d1"),$A481-1,0)),OFFSET(INDIRECT("'"&amp;'DATA for charts'!R$5&amp;"'!$d1"),$A481-1,0),NA())</f>
        <v>#N/A</v>
      </c>
      <c r="S481" s="28" t="e">
        <f ca="1">IF(ISNUMBER(OFFSET(INDIRECT("'"&amp;'DATA for charts'!S$5&amp;"'!$d1"),$A481-1,0)),OFFSET(INDIRECT("'"&amp;'DATA for charts'!S$5&amp;"'!$d1"),$A481-1,0),NA())</f>
        <v>#N/A</v>
      </c>
      <c r="T481" s="34"/>
      <c r="U481" s="34"/>
      <c r="V481" s="34"/>
      <c r="W481" s="8"/>
      <c r="X481" s="145">
        <v>600</v>
      </c>
      <c r="Y481" s="108">
        <v>6.194</v>
      </c>
      <c r="Z481" s="109">
        <v>34259</v>
      </c>
      <c r="AA481" s="95">
        <v>13</v>
      </c>
      <c r="AB481" s="95">
        <v>13</v>
      </c>
      <c r="AC481" s="108">
        <v>5.9649999999999999</v>
      </c>
      <c r="AD481" s="110" t="s">
        <v>96</v>
      </c>
      <c r="AE481" s="95">
        <v>14</v>
      </c>
      <c r="AF481" s="108">
        <v>6.6559999999999997</v>
      </c>
      <c r="AG481" s="110" t="s">
        <v>96</v>
      </c>
      <c r="AH481" s="95">
        <v>13</v>
      </c>
      <c r="AI481" s="108">
        <v>6.827</v>
      </c>
      <c r="AJ481" s="103" t="s">
        <v>101</v>
      </c>
      <c r="AK481" s="96">
        <v>17</v>
      </c>
      <c r="AL481" s="104">
        <v>4.9589999999999996</v>
      </c>
      <c r="AM481" s="105">
        <v>913</v>
      </c>
      <c r="AN481" s="96">
        <v>10</v>
      </c>
      <c r="AO481" s="104">
        <v>4.2969999999999997</v>
      </c>
      <c r="AP481" s="103" t="s">
        <v>101</v>
      </c>
      <c r="AQ481" s="96">
        <v>-3.6339999999999999</v>
      </c>
      <c r="AR481" s="104">
        <v>4.2750000000000004</v>
      </c>
      <c r="AS481" s="105">
        <v>33811</v>
      </c>
      <c r="AT481" s="96">
        <v>17</v>
      </c>
      <c r="AU481" s="104">
        <v>5.0960000000000001</v>
      </c>
      <c r="AV481" s="112" t="s">
        <v>101</v>
      </c>
      <c r="AW481" s="96">
        <v>16</v>
      </c>
      <c r="AX481" s="96"/>
      <c r="AY481" s="96"/>
      <c r="AZ481" s="96"/>
      <c r="BA481" s="104">
        <v>3.6339999999999999</v>
      </c>
      <c r="BB481" s="104">
        <v>5.0960000000000001</v>
      </c>
      <c r="BC481" s="96"/>
    </row>
    <row r="482" spans="1:55">
      <c r="A482" s="226">
        <f t="shared" si="716"/>
        <v>253</v>
      </c>
      <c r="B482" s="8">
        <v>24</v>
      </c>
      <c r="C482" s="28">
        <f ca="1">IF(ISNUMBER(OFFSET(INDIRECT("'"&amp;'DATA for charts'!C$5&amp;"'!$d1"),$A482-1,0)),OFFSET(INDIRECT("'"&amp;'DATA for charts'!C$5&amp;"'!$d1"),$A482-1,0),NA())</f>
        <v>0</v>
      </c>
      <c r="D482" s="28">
        <f ca="1">IF(ISNUMBER(OFFSET(INDIRECT("'"&amp;'DATA for charts'!D$5&amp;"'!$d1"),$A482-1,0)),OFFSET(INDIRECT("'"&amp;'DATA for charts'!D$5&amp;"'!$d1"),$A482-1,0),NA())</f>
        <v>0</v>
      </c>
      <c r="E482" s="28">
        <f ca="1">IF(ISNUMBER(OFFSET(INDIRECT("'"&amp;'DATA for charts'!E$5&amp;"'!$d1"),$A482-1,0)),OFFSET(INDIRECT("'"&amp;'DATA for charts'!E$5&amp;"'!$d1"),$A482-1,0),NA())</f>
        <v>0</v>
      </c>
      <c r="F482" s="28">
        <f ca="1">IF(ISNUMBER(OFFSET(INDIRECT("'"&amp;'DATA for charts'!F$5&amp;"'!$d1"),$A482-1,0)),OFFSET(INDIRECT("'"&amp;'DATA for charts'!F$5&amp;"'!$d1"),$A482-1,0),NA())</f>
        <v>0</v>
      </c>
      <c r="G482" s="28">
        <f ca="1">IF(ISNUMBER(OFFSET(INDIRECT("'"&amp;'DATA for charts'!G$5&amp;"'!$d1"),$A482-1,0)),OFFSET(INDIRECT("'"&amp;'DATA for charts'!G$5&amp;"'!$d1"),$A482-1,0),NA())</f>
        <v>0</v>
      </c>
      <c r="H482" s="28">
        <f ca="1">IF(ISNUMBER(OFFSET(INDIRECT("'"&amp;'DATA for charts'!H$5&amp;"'!$d1"),$A482-1,0)),OFFSET(INDIRECT("'"&amp;'DATA for charts'!H$5&amp;"'!$d1"),$A482-1,0),NA())</f>
        <v>0</v>
      </c>
      <c r="I482" s="28" t="e">
        <f ca="1">IF(ISNUMBER(OFFSET(INDIRECT("'"&amp;'DATA for charts'!I$5&amp;"'!$d1"),$A482-1,0)),OFFSET(INDIRECT("'"&amp;'DATA for charts'!I$5&amp;"'!$d1"),$A482-1,0),NA())</f>
        <v>#N/A</v>
      </c>
      <c r="J482" s="28" t="e">
        <f ca="1">IF(ISNUMBER(OFFSET(INDIRECT("'"&amp;'DATA for charts'!J$5&amp;"'!$d1"),$A482-1,0)),OFFSET(INDIRECT("'"&amp;'DATA for charts'!J$5&amp;"'!$d1"),$A482-1,0),NA())</f>
        <v>#N/A</v>
      </c>
      <c r="K482" s="28" t="e">
        <f ca="1">IF(ISNUMBER(OFFSET(INDIRECT("'"&amp;'DATA for charts'!K$5&amp;"'!$d1"),$A482-1,0)),OFFSET(INDIRECT("'"&amp;'DATA for charts'!K$5&amp;"'!$d1"),$A482-1,0),NA())</f>
        <v>#N/A</v>
      </c>
      <c r="L482" s="28" t="e">
        <f ca="1">IF(ISNUMBER(OFFSET(INDIRECT("'"&amp;'DATA for charts'!L$5&amp;"'!$d1"),$A482-1,0)),OFFSET(INDIRECT("'"&amp;'DATA for charts'!L$5&amp;"'!$d1"),$A482-1,0),NA())</f>
        <v>#N/A</v>
      </c>
      <c r="M482" s="28" t="e">
        <f ca="1">IF(ISNUMBER(OFFSET(INDIRECT("'"&amp;'DATA for charts'!M$5&amp;"'!$d1"),$A482-1,0)),OFFSET(INDIRECT("'"&amp;'DATA for charts'!M$5&amp;"'!$d1"),$A482-1,0),NA())</f>
        <v>#N/A</v>
      </c>
      <c r="N482" s="28" t="e">
        <f ca="1">IF(ISNUMBER(OFFSET(INDIRECT("'"&amp;'DATA for charts'!N$5&amp;"'!$d1"),$A482-1,0)),OFFSET(INDIRECT("'"&amp;'DATA for charts'!N$5&amp;"'!$d1"),$A482-1,0),NA())</f>
        <v>#N/A</v>
      </c>
      <c r="O482" s="28" t="e">
        <f ca="1">IF(ISNUMBER(OFFSET(INDIRECT("'"&amp;'DATA for charts'!O$5&amp;"'!$d1"),$A482-1,0)),OFFSET(INDIRECT("'"&amp;'DATA for charts'!O$5&amp;"'!$d1"),$A482-1,0),NA())</f>
        <v>#N/A</v>
      </c>
      <c r="P482" s="28" t="e">
        <f ca="1">IF(ISNUMBER(OFFSET(INDIRECT("'"&amp;'DATA for charts'!P$5&amp;"'!$d1"),$A482-1,0)),OFFSET(INDIRECT("'"&amp;'DATA for charts'!P$5&amp;"'!$d1"),$A482-1,0),NA())</f>
        <v>#N/A</v>
      </c>
      <c r="Q482" s="28" t="e">
        <f ca="1">IF(ISNUMBER(OFFSET(INDIRECT("'"&amp;'DATA for charts'!Q$5&amp;"'!$d1"),$A482-1,0)),OFFSET(INDIRECT("'"&amp;'DATA for charts'!Q$5&amp;"'!$d1"),$A482-1,0),NA())</f>
        <v>#N/A</v>
      </c>
      <c r="R482" s="28" t="e">
        <f ca="1">IF(ISNUMBER(OFFSET(INDIRECT("'"&amp;'DATA for charts'!R$5&amp;"'!$d1"),$A482-1,0)),OFFSET(INDIRECT("'"&amp;'DATA for charts'!R$5&amp;"'!$d1"),$A482-1,0),NA())</f>
        <v>#N/A</v>
      </c>
      <c r="S482" s="28" t="e">
        <f ca="1">IF(ISNUMBER(OFFSET(INDIRECT("'"&amp;'DATA for charts'!S$5&amp;"'!$d1"),$A482-1,0)),OFFSET(INDIRECT("'"&amp;'DATA for charts'!S$5&amp;"'!$d1"),$A482-1,0),NA())</f>
        <v>#N/A</v>
      </c>
      <c r="T482" s="34"/>
      <c r="U482" s="34"/>
      <c r="V482" s="34"/>
      <c r="W482" s="8"/>
      <c r="X482" s="145">
        <v>610</v>
      </c>
      <c r="Y482" s="108">
        <v>5.6689999999999996</v>
      </c>
      <c r="Z482" s="109">
        <v>34298</v>
      </c>
      <c r="AA482" s="95">
        <v>13</v>
      </c>
      <c r="AB482" s="95">
        <v>13</v>
      </c>
      <c r="AC482" s="108">
        <v>5.8239999999999998</v>
      </c>
      <c r="AD482" s="110" t="s">
        <v>97</v>
      </c>
      <c r="AE482" s="95">
        <v>14</v>
      </c>
      <c r="AF482" s="108">
        <v>6.0640000000000001</v>
      </c>
      <c r="AG482" s="110" t="s">
        <v>100</v>
      </c>
      <c r="AH482" s="95">
        <v>14</v>
      </c>
      <c r="AI482" s="108">
        <v>6.3710000000000004</v>
      </c>
      <c r="AJ482" s="103" t="s">
        <v>101</v>
      </c>
      <c r="AK482" s="96">
        <v>17</v>
      </c>
      <c r="AL482" s="104">
        <v>4.4000000000000004</v>
      </c>
      <c r="AM482" s="105">
        <v>913</v>
      </c>
      <c r="AN482" s="96">
        <v>9</v>
      </c>
      <c r="AO482" s="104">
        <v>3.665</v>
      </c>
      <c r="AP482" s="103" t="s">
        <v>101</v>
      </c>
      <c r="AQ482" s="96">
        <v>-3.0720000000000001</v>
      </c>
      <c r="AR482" s="104">
        <v>3.6083333333333298</v>
      </c>
      <c r="AS482" s="105">
        <v>33811</v>
      </c>
      <c r="AT482" s="96">
        <v>17</v>
      </c>
      <c r="AU482" s="104">
        <v>3.5459999999999998</v>
      </c>
      <c r="AV482" s="112" t="s">
        <v>102</v>
      </c>
      <c r="AW482" s="96">
        <v>17</v>
      </c>
      <c r="AX482" s="96"/>
      <c r="AY482" s="96"/>
      <c r="AZ482" s="96"/>
      <c r="BA482" s="104">
        <v>3.0720000000000001</v>
      </c>
      <c r="BB482" s="104">
        <v>3.7040000000000002</v>
      </c>
      <c r="BC482" s="96"/>
    </row>
    <row r="483" spans="1:55">
      <c r="A483" s="216"/>
      <c r="B483" s="37" t="s">
        <v>85</v>
      </c>
      <c r="C483" s="37" t="s">
        <v>85</v>
      </c>
      <c r="D483" s="37" t="s">
        <v>85</v>
      </c>
      <c r="E483" s="37" t="s">
        <v>85</v>
      </c>
      <c r="F483" s="37" t="s">
        <v>85</v>
      </c>
      <c r="G483" s="37" t="s">
        <v>85</v>
      </c>
      <c r="H483" s="37" t="s">
        <v>85</v>
      </c>
      <c r="I483" s="37" t="s">
        <v>85</v>
      </c>
      <c r="J483" s="37" t="s">
        <v>85</v>
      </c>
      <c r="K483" s="37"/>
      <c r="L483" s="37"/>
      <c r="M483" s="37"/>
      <c r="N483" s="37"/>
      <c r="O483" s="37"/>
      <c r="P483" s="37"/>
      <c r="Q483" s="37"/>
      <c r="R483" s="37"/>
      <c r="T483" s="34"/>
      <c r="U483" s="34"/>
      <c r="V483" s="34"/>
      <c r="W483" s="8"/>
      <c r="X483" s="145">
        <v>620</v>
      </c>
      <c r="Y483" s="108">
        <v>3.6339999999999999</v>
      </c>
      <c r="Z483" s="109">
        <v>34176</v>
      </c>
      <c r="AA483" s="95">
        <v>16</v>
      </c>
      <c r="AB483" s="95">
        <v>16</v>
      </c>
      <c r="AC483" s="108">
        <v>4.0750000000000002</v>
      </c>
      <c r="AD483" s="110" t="s">
        <v>101</v>
      </c>
      <c r="AE483" s="95">
        <v>17</v>
      </c>
      <c r="AF483" s="108">
        <v>4.43</v>
      </c>
      <c r="AG483" s="110" t="s">
        <v>101</v>
      </c>
      <c r="AH483" s="95">
        <v>17</v>
      </c>
      <c r="AI483" s="108">
        <v>4.593</v>
      </c>
      <c r="AJ483" s="103" t="s">
        <v>96</v>
      </c>
      <c r="AK483" s="96">
        <v>14</v>
      </c>
      <c r="AL483" s="104">
        <v>7.5369999999999999</v>
      </c>
      <c r="AM483" s="105">
        <v>6119</v>
      </c>
      <c r="AN483" s="96">
        <v>13</v>
      </c>
      <c r="AO483" s="104">
        <v>6.25</v>
      </c>
      <c r="AP483" s="103" t="s">
        <v>97</v>
      </c>
      <c r="AQ483" s="96">
        <v>-6.1609999999999996</v>
      </c>
      <c r="AR483" s="104">
        <v>6.44166666666667</v>
      </c>
      <c r="AS483" s="106" t="s">
        <v>98</v>
      </c>
      <c r="AT483" s="96">
        <v>14</v>
      </c>
      <c r="AU483" s="104">
        <v>6.7709999999999999</v>
      </c>
      <c r="AV483" s="112" t="s">
        <v>99</v>
      </c>
      <c r="AW483" s="96">
        <v>14</v>
      </c>
      <c r="AX483" s="96"/>
      <c r="AY483" s="96"/>
      <c r="AZ483" s="96"/>
      <c r="BA483" s="96"/>
      <c r="BB483" s="96"/>
      <c r="BC483" s="96"/>
    </row>
    <row r="484" spans="1:55">
      <c r="A484" s="216"/>
      <c r="T484" s="34"/>
      <c r="U484" s="34"/>
      <c r="V484" s="34"/>
      <c r="W484" s="8"/>
      <c r="X484" s="145">
        <v>630</v>
      </c>
      <c r="Y484" s="108">
        <v>3.0720000000000001</v>
      </c>
      <c r="Z484" s="109">
        <v>34176</v>
      </c>
      <c r="AA484" s="95">
        <v>16</v>
      </c>
      <c r="AB484" s="95">
        <v>16</v>
      </c>
      <c r="AC484" s="108">
        <v>3.7040000000000002</v>
      </c>
      <c r="AD484" s="110" t="s">
        <v>101</v>
      </c>
      <c r="AE484" s="95">
        <v>17</v>
      </c>
      <c r="AF484" s="108">
        <v>3.5880000000000001</v>
      </c>
      <c r="AG484" s="110" t="s">
        <v>101</v>
      </c>
      <c r="AH484" s="95">
        <v>17</v>
      </c>
      <c r="AI484" s="108">
        <v>4.1159999999999997</v>
      </c>
      <c r="AJ484" s="103" t="s">
        <v>96</v>
      </c>
      <c r="AK484" s="96">
        <v>14</v>
      </c>
      <c r="AL484" s="104">
        <v>7.4580000000000002</v>
      </c>
      <c r="AM484" s="105">
        <v>6119</v>
      </c>
      <c r="AN484" s="96">
        <v>13</v>
      </c>
      <c r="AO484" s="104">
        <v>6.1429999999999998</v>
      </c>
      <c r="AP484" s="103" t="s">
        <v>97</v>
      </c>
      <c r="AQ484" s="96">
        <v>-6.0309999999999997</v>
      </c>
      <c r="AR484" s="104">
        <v>6.37777777777778</v>
      </c>
      <c r="AS484" s="106" t="s">
        <v>103</v>
      </c>
      <c r="AT484" s="96">
        <v>14</v>
      </c>
      <c r="AU484" s="104">
        <v>6.6790000000000003</v>
      </c>
      <c r="AV484" s="112" t="s">
        <v>99</v>
      </c>
      <c r="AW484" s="96">
        <v>14</v>
      </c>
      <c r="AX484" s="96"/>
      <c r="AY484" s="96"/>
      <c r="AZ484" s="96"/>
      <c r="BA484" s="104">
        <v>5.8310000000000004</v>
      </c>
      <c r="BB484" s="104">
        <v>6.6790000000000003</v>
      </c>
      <c r="BC484" s="96"/>
    </row>
    <row r="485" spans="1:55">
      <c r="A485" s="216"/>
      <c r="T485" s="34"/>
      <c r="U485" s="34"/>
      <c r="V485" s="34"/>
      <c r="W485" s="8"/>
      <c r="X485" s="145">
        <v>640</v>
      </c>
      <c r="Y485" s="108">
        <v>6.1609999999999996</v>
      </c>
      <c r="Z485" s="109">
        <v>34259</v>
      </c>
      <c r="AA485" s="95">
        <v>13</v>
      </c>
      <c r="AB485" s="95">
        <v>13</v>
      </c>
      <c r="AC485" s="108">
        <v>5.8920000000000003</v>
      </c>
      <c r="AD485" s="110" t="s">
        <v>96</v>
      </c>
      <c r="AE485" s="95">
        <v>14</v>
      </c>
      <c r="AF485" s="108">
        <v>6.5759999999999996</v>
      </c>
      <c r="AG485" s="110" t="s">
        <v>96</v>
      </c>
      <c r="AH485" s="95">
        <v>14</v>
      </c>
      <c r="AI485" s="108">
        <v>6.7759999999999998</v>
      </c>
      <c r="AJ485" s="103" t="s">
        <v>99</v>
      </c>
      <c r="AK485" s="96">
        <v>14</v>
      </c>
      <c r="AL485" s="104">
        <v>4.9009999999999998</v>
      </c>
      <c r="AM485" s="105">
        <v>6484</v>
      </c>
      <c r="AN485" s="96">
        <v>14</v>
      </c>
      <c r="AO485" s="104">
        <v>3.3340000000000001</v>
      </c>
      <c r="AP485" s="103" t="s">
        <v>99</v>
      </c>
      <c r="AQ485" s="96">
        <v>-2.8879999999999999</v>
      </c>
      <c r="AR485" s="104">
        <v>3.56666666666667</v>
      </c>
      <c r="AS485" s="106" t="s">
        <v>103</v>
      </c>
      <c r="AT485" s="96">
        <v>15</v>
      </c>
      <c r="AU485" s="104">
        <v>3.4569999999999999</v>
      </c>
      <c r="AV485" s="112" t="s">
        <v>99</v>
      </c>
      <c r="AW485" s="96">
        <v>15</v>
      </c>
      <c r="AX485" s="96"/>
      <c r="AY485" s="96"/>
      <c r="AZ485" s="96"/>
      <c r="BA485" s="104">
        <v>2.8879999999999999</v>
      </c>
      <c r="BB485" s="104">
        <v>3.56666666666667</v>
      </c>
      <c r="BC485" s="96"/>
    </row>
    <row r="486" spans="1:55">
      <c r="A486" s="216"/>
      <c r="T486" s="34"/>
      <c r="U486" s="34"/>
      <c r="V486" s="34"/>
      <c r="W486" s="8"/>
      <c r="X486" s="145">
        <v>650</v>
      </c>
      <c r="Y486" s="108">
        <v>6.0309999999999997</v>
      </c>
      <c r="Z486" s="109">
        <v>34259</v>
      </c>
      <c r="AA486" s="95">
        <v>13</v>
      </c>
      <c r="AB486" s="95">
        <v>13</v>
      </c>
      <c r="AC486" s="108">
        <v>5.8310000000000004</v>
      </c>
      <c r="AD486" s="110" t="s">
        <v>96</v>
      </c>
      <c r="AE486" s="95">
        <v>14</v>
      </c>
      <c r="AF486" s="108">
        <v>6.516</v>
      </c>
      <c r="AG486" s="110" t="s">
        <v>96</v>
      </c>
      <c r="AH486" s="95">
        <v>14</v>
      </c>
      <c r="AI486" s="108">
        <v>6.6710000000000003</v>
      </c>
      <c r="AJ486" s="103" t="s">
        <v>99</v>
      </c>
      <c r="AK486" s="96">
        <v>15</v>
      </c>
      <c r="AL486" s="104">
        <v>3.9729999999999999</v>
      </c>
      <c r="AM486" s="105">
        <v>6484</v>
      </c>
      <c r="AN486" s="96">
        <v>15</v>
      </c>
      <c r="AO486" s="104">
        <v>2.786</v>
      </c>
      <c r="AP486" s="103" t="s">
        <v>99</v>
      </c>
      <c r="AQ486" s="96">
        <v>-1.8959999999999999</v>
      </c>
      <c r="AR486" s="104">
        <v>2.7916666666666701</v>
      </c>
      <c r="AS486" s="106" t="s">
        <v>103</v>
      </c>
      <c r="AT486" s="96">
        <v>15</v>
      </c>
      <c r="AU486" s="104">
        <v>3.1469999999999998</v>
      </c>
      <c r="AV486" s="112" t="s">
        <v>99</v>
      </c>
      <c r="AW486" s="96">
        <v>15</v>
      </c>
      <c r="AX486" s="96"/>
      <c r="AY486" s="96"/>
      <c r="AZ486" s="96"/>
      <c r="BA486" s="104">
        <v>1.8959999999999999</v>
      </c>
      <c r="BB486" s="104">
        <v>3.1469999999999998</v>
      </c>
      <c r="BC486" s="96"/>
    </row>
    <row r="487" spans="1:55">
      <c r="A487" s="216"/>
      <c r="T487" s="34"/>
      <c r="U487" s="34"/>
      <c r="V487" s="34"/>
      <c r="W487" s="8"/>
      <c r="X487" s="145">
        <v>900</v>
      </c>
      <c r="Y487" s="108">
        <v>2.8879999999999999</v>
      </c>
      <c r="Z487" s="109">
        <v>34259</v>
      </c>
      <c r="AA487" s="95">
        <v>14</v>
      </c>
      <c r="AB487" s="95">
        <v>14</v>
      </c>
      <c r="AC487" s="108">
        <v>3.1549999999999998</v>
      </c>
      <c r="AD487" s="110" t="s">
        <v>104</v>
      </c>
      <c r="AE487" s="95">
        <v>15</v>
      </c>
      <c r="AF487" s="108">
        <v>3.4580000000000002</v>
      </c>
      <c r="AG487" s="110" t="s">
        <v>99</v>
      </c>
      <c r="AH487" s="95">
        <v>14</v>
      </c>
      <c r="AI487" s="108">
        <v>3.871</v>
      </c>
      <c r="AJ487" s="103" t="s">
        <v>101</v>
      </c>
      <c r="AK487" s="96">
        <v>17</v>
      </c>
      <c r="AL487" s="104">
        <v>3.7770000000000001</v>
      </c>
      <c r="AM487" s="105">
        <v>9679</v>
      </c>
      <c r="AN487" s="96">
        <v>17</v>
      </c>
      <c r="AO487" s="104">
        <v>3.0710000000000002</v>
      </c>
      <c r="AP487" s="103" t="s">
        <v>101</v>
      </c>
      <c r="AQ487" s="96">
        <v>-2.3849999999999998</v>
      </c>
      <c r="AR487" s="104">
        <v>3.05</v>
      </c>
      <c r="AS487" s="105">
        <v>33811</v>
      </c>
      <c r="AT487" s="96">
        <v>17</v>
      </c>
      <c r="AU487" s="104">
        <v>3.5049999999999999</v>
      </c>
      <c r="AV487" s="112" t="s">
        <v>101</v>
      </c>
      <c r="AW487" s="96">
        <v>17</v>
      </c>
      <c r="AX487" s="96"/>
      <c r="AY487" s="96"/>
      <c r="AZ487" s="96"/>
      <c r="BA487" s="104">
        <v>2.3849999999999998</v>
      </c>
      <c r="BB487" s="104">
        <v>3.5049999999999999</v>
      </c>
      <c r="BC487" s="96"/>
    </row>
    <row r="488" spans="1:55">
      <c r="A488" s="216"/>
      <c r="T488" s="34"/>
      <c r="U488" s="34"/>
      <c r="V488" s="34"/>
      <c r="W488" s="8"/>
      <c r="X488" s="145">
        <v>910</v>
      </c>
      <c r="Y488" s="108">
        <v>1.8959999999999999</v>
      </c>
      <c r="Z488" s="109">
        <v>34259</v>
      </c>
      <c r="AA488" s="95">
        <v>15</v>
      </c>
      <c r="AB488" s="95">
        <v>15</v>
      </c>
      <c r="AC488" s="108">
        <v>2.5</v>
      </c>
      <c r="AD488" s="110" t="s">
        <v>105</v>
      </c>
      <c r="AE488" s="95">
        <v>15</v>
      </c>
      <c r="AF488" s="108">
        <v>2.3359999999999999</v>
      </c>
      <c r="AG488" s="110" t="s">
        <v>99</v>
      </c>
      <c r="AH488" s="95">
        <v>15</v>
      </c>
      <c r="AI488" s="108">
        <v>3.2770000000000001</v>
      </c>
      <c r="AJ488" s="103" t="s">
        <v>101</v>
      </c>
      <c r="AK488" s="96">
        <v>17</v>
      </c>
      <c r="AL488" s="104">
        <v>3.2029999999999998</v>
      </c>
      <c r="AM488" s="105">
        <v>9679</v>
      </c>
      <c r="AN488" s="96">
        <v>17</v>
      </c>
      <c r="AO488" s="104">
        <v>2.4860000000000002</v>
      </c>
      <c r="AP488" s="103" t="s">
        <v>101</v>
      </c>
      <c r="AQ488" s="96">
        <v>-1.873</v>
      </c>
      <c r="AR488" s="104">
        <v>2.49833333333333</v>
      </c>
      <c r="AS488" s="105">
        <v>33811</v>
      </c>
      <c r="AT488" s="96">
        <v>17</v>
      </c>
      <c r="AU488" s="104">
        <v>2.3039999999999998</v>
      </c>
      <c r="AV488" s="112" t="s">
        <v>102</v>
      </c>
      <c r="AW488" s="96">
        <v>17</v>
      </c>
      <c r="AX488" s="96"/>
      <c r="AY488" s="96"/>
      <c r="AZ488" s="96"/>
      <c r="BA488" s="104">
        <v>1.873</v>
      </c>
      <c r="BB488" s="104">
        <v>2.5459999999999998</v>
      </c>
      <c r="BC488" s="96"/>
    </row>
    <row r="489" spans="1:55">
      <c r="A489" s="216"/>
      <c r="T489" s="34"/>
      <c r="U489" s="34"/>
      <c r="V489" s="34"/>
      <c r="W489" s="8"/>
      <c r="X489" s="145">
        <v>920</v>
      </c>
      <c r="Y489" s="108">
        <v>2.3849999999999998</v>
      </c>
      <c r="Z489" s="109">
        <v>34176</v>
      </c>
      <c r="AA489" s="95">
        <v>16</v>
      </c>
      <c r="AB489" s="95">
        <v>16</v>
      </c>
      <c r="AC489" s="108">
        <v>2.9329999999999998</v>
      </c>
      <c r="AD489" s="110" t="s">
        <v>101</v>
      </c>
      <c r="AE489" s="95">
        <v>17</v>
      </c>
      <c r="AF489" s="108">
        <v>3.109</v>
      </c>
      <c r="AG489" s="110" t="s">
        <v>101</v>
      </c>
      <c r="AH489" s="95">
        <v>17</v>
      </c>
      <c r="AI489" s="108">
        <v>3.4870000000000001</v>
      </c>
      <c r="AJ489" s="103" t="s">
        <v>99</v>
      </c>
      <c r="AK489" s="96">
        <v>14</v>
      </c>
      <c r="AL489" s="104">
        <v>4.9009999999999998</v>
      </c>
      <c r="AM489" s="105">
        <v>6484</v>
      </c>
      <c r="AN489" s="96">
        <v>14</v>
      </c>
      <c r="AO489" s="104">
        <v>3.3340000000000001</v>
      </c>
      <c r="AP489" s="103" t="s">
        <v>99</v>
      </c>
      <c r="AQ489" s="96">
        <v>-2.8879999999999999</v>
      </c>
      <c r="AR489" s="104">
        <v>3.56666666666667</v>
      </c>
      <c r="AS489" s="106" t="s">
        <v>103</v>
      </c>
      <c r="AT489" s="96">
        <v>15</v>
      </c>
      <c r="AU489" s="104">
        <v>3.4569999999999999</v>
      </c>
      <c r="AV489" s="112" t="s">
        <v>99</v>
      </c>
      <c r="AW489" s="96">
        <v>15</v>
      </c>
      <c r="AX489" s="96"/>
      <c r="AY489" s="96"/>
      <c r="AZ489" s="96"/>
      <c r="BA489" s="96"/>
      <c r="BB489" s="96"/>
      <c r="BC489" s="96"/>
    </row>
    <row r="490" spans="1:55">
      <c r="A490" s="216"/>
      <c r="T490" s="34"/>
      <c r="U490" s="34"/>
      <c r="V490" s="34"/>
      <c r="W490" s="8"/>
      <c r="X490" s="145">
        <v>930</v>
      </c>
      <c r="Y490" s="108">
        <v>1.873</v>
      </c>
      <c r="Z490" s="109">
        <v>34176</v>
      </c>
      <c r="AA490" s="95">
        <v>17</v>
      </c>
      <c r="AB490" s="95">
        <v>17</v>
      </c>
      <c r="AC490" s="108">
        <v>2.5459999999999998</v>
      </c>
      <c r="AD490" s="110" t="s">
        <v>101</v>
      </c>
      <c r="AE490" s="95">
        <v>17</v>
      </c>
      <c r="AF490" s="108">
        <v>2.3879999999999999</v>
      </c>
      <c r="AG490" s="110" t="s">
        <v>101</v>
      </c>
      <c r="AH490" s="95">
        <v>18</v>
      </c>
      <c r="AI490" s="108">
        <v>3.08</v>
      </c>
      <c r="AJ490" s="103" t="s">
        <v>106</v>
      </c>
      <c r="AK490" s="96">
        <v>14</v>
      </c>
      <c r="AL490" s="104">
        <v>3.8479999999999999</v>
      </c>
      <c r="AM490" s="105">
        <v>975</v>
      </c>
      <c r="AN490" s="96">
        <v>15</v>
      </c>
      <c r="AO490" s="104">
        <v>2.677</v>
      </c>
      <c r="AP490" s="103" t="s">
        <v>106</v>
      </c>
      <c r="AQ490" s="96">
        <v>-2.0329999999999999</v>
      </c>
      <c r="AR490" s="104">
        <v>2.68611111111111</v>
      </c>
      <c r="AS490" s="106" t="s">
        <v>108</v>
      </c>
      <c r="AT490" s="96">
        <v>15</v>
      </c>
      <c r="AU490" s="104">
        <v>2.867</v>
      </c>
      <c r="AV490" s="112" t="s">
        <v>106</v>
      </c>
      <c r="AW490" s="96">
        <v>14</v>
      </c>
      <c r="AX490" s="96"/>
      <c r="AY490" s="96"/>
      <c r="AZ490" s="96"/>
      <c r="BA490" s="104">
        <v>2.0329999999999999</v>
      </c>
      <c r="BB490" s="104">
        <v>2.867</v>
      </c>
      <c r="BC490" s="96"/>
    </row>
    <row r="491" spans="1:55">
      <c r="A491" s="216"/>
      <c r="B491" s="464" t="s">
        <v>882</v>
      </c>
      <c r="T491" s="34"/>
      <c r="U491" s="34"/>
      <c r="V491" s="34"/>
      <c r="W491" s="8"/>
      <c r="X491" s="145">
        <v>940</v>
      </c>
      <c r="Y491" s="108">
        <v>2.8879999999999999</v>
      </c>
      <c r="Z491" s="109">
        <v>34259</v>
      </c>
      <c r="AA491" s="95">
        <v>14</v>
      </c>
      <c r="AB491" s="95">
        <v>14</v>
      </c>
      <c r="AC491" s="108">
        <v>3.1549999999999998</v>
      </c>
      <c r="AD491" s="110" t="s">
        <v>104</v>
      </c>
      <c r="AE491" s="95">
        <v>15</v>
      </c>
      <c r="AF491" s="108">
        <v>3.4580000000000002</v>
      </c>
      <c r="AG491" s="110" t="s">
        <v>99</v>
      </c>
      <c r="AH491" s="95">
        <v>14</v>
      </c>
      <c r="AI491" s="108">
        <v>3.871</v>
      </c>
      <c r="AJ491" s="103" t="s">
        <v>101</v>
      </c>
      <c r="AK491" s="96">
        <v>16</v>
      </c>
      <c r="AL491" s="104">
        <v>1.306</v>
      </c>
      <c r="AM491" s="105">
        <v>9679</v>
      </c>
      <c r="AN491" s="96">
        <v>16</v>
      </c>
      <c r="AO491" s="104">
        <v>1.179</v>
      </c>
      <c r="AP491" s="103" t="s">
        <v>101</v>
      </c>
      <c r="AQ491" s="96">
        <v>16</v>
      </c>
      <c r="AR491" s="104">
        <v>1.3780000000000101</v>
      </c>
      <c r="AS491" s="105">
        <v>33811</v>
      </c>
      <c r="AT491" s="96">
        <v>16</v>
      </c>
      <c r="AU491" s="104">
        <v>1.403</v>
      </c>
      <c r="AV491" s="112" t="s">
        <v>101</v>
      </c>
      <c r="AW491" s="96">
        <v>16</v>
      </c>
      <c r="AX491" s="96"/>
      <c r="AY491" s="96"/>
      <c r="AZ491" s="96"/>
      <c r="BA491" s="104">
        <v>0.95299999999999996</v>
      </c>
      <c r="BB491" s="104">
        <v>1.403</v>
      </c>
      <c r="BC491" s="96"/>
    </row>
    <row r="492" spans="1:55">
      <c r="A492" s="216"/>
      <c r="B492" s="464" t="s">
        <v>80</v>
      </c>
      <c r="T492" s="34"/>
      <c r="U492" s="34"/>
      <c r="V492" s="34"/>
      <c r="W492" s="8"/>
      <c r="X492" s="145">
        <v>950</v>
      </c>
      <c r="Y492" s="108">
        <v>2.0329999999999999</v>
      </c>
      <c r="Z492" s="109">
        <v>34214</v>
      </c>
      <c r="AA492" s="95">
        <v>14</v>
      </c>
      <c r="AB492" s="95">
        <v>14</v>
      </c>
      <c r="AC492" s="108">
        <v>2.621</v>
      </c>
      <c r="AD492" s="110" t="s">
        <v>106</v>
      </c>
      <c r="AE492" s="95">
        <v>15</v>
      </c>
      <c r="AF492" s="108">
        <v>2.6640000000000001</v>
      </c>
      <c r="AG492" s="110" t="s">
        <v>107</v>
      </c>
      <c r="AH492" s="95">
        <v>15</v>
      </c>
      <c r="AI492" s="108">
        <v>3.17</v>
      </c>
      <c r="AJ492" s="103" t="s">
        <v>106</v>
      </c>
      <c r="AK492" s="96">
        <v>14</v>
      </c>
      <c r="AL492" s="104">
        <v>3.5249999999999999</v>
      </c>
      <c r="AM492" s="105">
        <v>6484</v>
      </c>
      <c r="AN492" s="96">
        <v>14</v>
      </c>
      <c r="AO492" s="104">
        <v>1.859</v>
      </c>
      <c r="AP492" s="103" t="s">
        <v>97</v>
      </c>
      <c r="AQ492" s="96">
        <v>14</v>
      </c>
      <c r="AR492" s="96"/>
      <c r="AS492" s="96"/>
      <c r="AT492" s="96"/>
      <c r="AU492" s="104">
        <v>2.7789999999999999</v>
      </c>
      <c r="AV492" s="112" t="s">
        <v>106</v>
      </c>
      <c r="AW492" s="96">
        <v>14</v>
      </c>
      <c r="AX492" s="96"/>
      <c r="AY492" s="96"/>
      <c r="AZ492" s="96"/>
      <c r="BA492" s="96"/>
      <c r="BB492" s="96"/>
      <c r="BC492" s="96"/>
    </row>
    <row r="493" spans="1:55">
      <c r="A493" s="216"/>
      <c r="B493" s="464" t="s">
        <v>86</v>
      </c>
      <c r="T493" s="34"/>
      <c r="U493" s="34"/>
      <c r="V493" s="34"/>
      <c r="W493" s="8"/>
      <c r="X493" s="145">
        <v>960</v>
      </c>
      <c r="Y493" s="108">
        <v>0.95299999999999996</v>
      </c>
      <c r="Z493" s="109">
        <v>34197</v>
      </c>
      <c r="AA493" s="95">
        <v>16</v>
      </c>
      <c r="AB493" s="95">
        <v>16</v>
      </c>
      <c r="AC493" s="108">
        <v>1.1439999999999999</v>
      </c>
      <c r="AD493" s="110" t="s">
        <v>101</v>
      </c>
      <c r="AE493" s="95">
        <v>16</v>
      </c>
      <c r="AF493" s="108">
        <v>1.0569999999999999</v>
      </c>
      <c r="AG493" s="110" t="s">
        <v>101</v>
      </c>
      <c r="AH493" s="95">
        <v>16</v>
      </c>
      <c r="AI493" s="108">
        <v>1.37</v>
      </c>
      <c r="AJ493" s="103" t="s">
        <v>101</v>
      </c>
      <c r="AK493" s="96">
        <v>16</v>
      </c>
      <c r="AL493" s="104">
        <v>0.80600000000000005</v>
      </c>
      <c r="AM493" s="105">
        <v>9679</v>
      </c>
      <c r="AN493" s="96">
        <v>16</v>
      </c>
      <c r="AO493" s="104">
        <v>0.79900000000000004</v>
      </c>
      <c r="AP493" s="103" t="s">
        <v>101</v>
      </c>
      <c r="AQ493" s="96">
        <v>-0.65100000000000002</v>
      </c>
      <c r="AR493" s="104">
        <v>0.79138888888888903</v>
      </c>
      <c r="AS493" s="105">
        <v>33811</v>
      </c>
      <c r="AT493" s="96">
        <v>16</v>
      </c>
      <c r="AU493" s="104">
        <v>0.79</v>
      </c>
      <c r="AV493" s="112" t="s">
        <v>101</v>
      </c>
      <c r="AW493" s="96">
        <v>16</v>
      </c>
      <c r="AX493" s="96"/>
      <c r="AY493" s="96"/>
      <c r="AZ493" s="96"/>
      <c r="BA493" s="96"/>
      <c r="BB493" s="96"/>
      <c r="BC493" s="96"/>
    </row>
    <row r="494" spans="1:55">
      <c r="A494" s="216"/>
      <c r="B494" s="32" t="s">
        <v>82</v>
      </c>
      <c r="S494" s="34"/>
      <c r="T494" s="34"/>
      <c r="U494" s="34"/>
      <c r="V494" s="34"/>
      <c r="W494" s="8"/>
      <c r="X494" s="145">
        <v>990</v>
      </c>
      <c r="Y494" s="108">
        <v>2.4220000000000002</v>
      </c>
      <c r="Z494" s="109">
        <v>34259</v>
      </c>
      <c r="AA494" s="95">
        <v>14</v>
      </c>
      <c r="AB494" s="95">
        <v>14</v>
      </c>
      <c r="AC494" s="108">
        <v>2.9119999999999999</v>
      </c>
      <c r="AD494" s="110" t="s">
        <v>106</v>
      </c>
      <c r="AE494" s="95">
        <v>14</v>
      </c>
      <c r="AF494" s="108">
        <v>3.4359999999999999</v>
      </c>
      <c r="AG494" s="110" t="s">
        <v>99</v>
      </c>
      <c r="AH494" s="95">
        <v>13</v>
      </c>
      <c r="AI494" s="108">
        <v>2.819</v>
      </c>
      <c r="AJ494" s="96"/>
      <c r="AK494" s="96"/>
      <c r="AL494" s="104">
        <v>1.111</v>
      </c>
      <c r="AM494" s="105">
        <v>9679</v>
      </c>
      <c r="AN494" s="96">
        <v>15</v>
      </c>
      <c r="AO494" s="104">
        <v>1.105</v>
      </c>
      <c r="AP494" s="103" t="s">
        <v>101</v>
      </c>
      <c r="AQ494" s="96">
        <v>-0.86299999999999999</v>
      </c>
      <c r="AR494" s="104">
        <v>1.10055555555556</v>
      </c>
      <c r="AS494" s="105">
        <v>33811</v>
      </c>
      <c r="AT494" s="96">
        <v>16</v>
      </c>
      <c r="AU494" s="104">
        <v>1.1259999999999999</v>
      </c>
      <c r="AV494" s="112" t="s">
        <v>101</v>
      </c>
      <c r="AW494" s="96">
        <v>15</v>
      </c>
      <c r="AX494" s="96"/>
      <c r="AY494" s="96"/>
      <c r="AZ494" s="96"/>
      <c r="BA494" s="96"/>
      <c r="BB494" s="96"/>
      <c r="BC494" s="96"/>
    </row>
    <row r="495" spans="1:55">
      <c r="A495" s="216">
        <f>A8</f>
        <v>0</v>
      </c>
      <c r="B495" s="32" t="s">
        <v>65</v>
      </c>
      <c r="C495" s="33" t="str">
        <f t="shared" ref="C495:S495" ca="1" si="717">C8</f>
        <v>BSIMAC</v>
      </c>
      <c r="D495" s="33" t="str">
        <f t="shared" ca="1" si="717"/>
        <v>CSE</v>
      </c>
      <c r="E495" s="33" t="str">
        <f t="shared" ca="1" si="717"/>
        <v>DeST</v>
      </c>
      <c r="F495" s="33" t="str">
        <f t="shared" ca="1" si="717"/>
        <v>EnergyPlus</v>
      </c>
      <c r="G495" s="33" t="str">
        <f t="shared" ca="1" si="717"/>
        <v>ESP-r</v>
      </c>
      <c r="H495" s="33" t="str">
        <f t="shared" ca="1" si="717"/>
        <v>TRNSYS</v>
      </c>
      <c r="I495" s="33" t="str">
        <f t="shared" ca="1" si="717"/>
        <v>TestSpec-Alt</v>
      </c>
      <c r="J495" s="33">
        <f t="shared" ca="1" si="717"/>
        <v>0</v>
      </c>
      <c r="K495" s="33">
        <f t="shared" ca="1" si="717"/>
        <v>0</v>
      </c>
      <c r="L495" s="33">
        <f t="shared" ca="1" si="717"/>
        <v>0</v>
      </c>
      <c r="M495" s="33">
        <f t="shared" ca="1" si="717"/>
        <v>0</v>
      </c>
      <c r="N495" s="33">
        <f t="shared" ca="1" si="717"/>
        <v>0</v>
      </c>
      <c r="O495" s="33">
        <f t="shared" ca="1" si="717"/>
        <v>0</v>
      </c>
      <c r="P495" s="33">
        <f t="shared" ca="1" si="717"/>
        <v>0</v>
      </c>
      <c r="Q495" s="33">
        <f t="shared" ca="1" si="717"/>
        <v>0</v>
      </c>
      <c r="R495" s="33">
        <f t="shared" ca="1" si="717"/>
        <v>0</v>
      </c>
      <c r="S495" s="33" t="str">
        <f t="shared" ca="1" si="717"/>
        <v>Tested Prg</v>
      </c>
      <c r="T495" s="34"/>
      <c r="U495" s="34"/>
      <c r="V495" s="34"/>
      <c r="W495" s="8"/>
      <c r="X495" s="145">
        <v>195</v>
      </c>
      <c r="Y495" s="108">
        <v>0.65100000000000002</v>
      </c>
      <c r="Z495" s="109">
        <v>34176</v>
      </c>
      <c r="AA495" s="95">
        <v>15</v>
      </c>
      <c r="AB495" s="95">
        <v>15</v>
      </c>
      <c r="AC495" s="108">
        <v>0.72799999999999998</v>
      </c>
      <c r="AD495" s="110" t="s">
        <v>101</v>
      </c>
      <c r="AE495" s="95">
        <v>16</v>
      </c>
      <c r="AF495" s="108">
        <v>0.61599999999999999</v>
      </c>
      <c r="AG495" s="110" t="s">
        <v>109</v>
      </c>
      <c r="AH495" s="95">
        <v>15</v>
      </c>
      <c r="AI495" s="108">
        <v>0.85299999999999998</v>
      </c>
      <c r="AJ495" s="96"/>
      <c r="AK495" s="96"/>
      <c r="AL495" s="104">
        <v>1.101</v>
      </c>
      <c r="AM495" s="105">
        <v>9679</v>
      </c>
      <c r="AN495" s="96">
        <v>15</v>
      </c>
      <c r="AO495" s="104">
        <v>1.097</v>
      </c>
      <c r="AP495" s="103" t="s">
        <v>101</v>
      </c>
      <c r="AQ495" s="96">
        <v>-0.47599999999999998</v>
      </c>
      <c r="AR495" s="104">
        <v>1.0677777777777799</v>
      </c>
      <c r="AS495" s="105">
        <v>33811</v>
      </c>
      <c r="AT495" s="96">
        <v>16</v>
      </c>
      <c r="AU495" s="104">
        <v>1.1419999999999999</v>
      </c>
      <c r="AV495" s="112" t="s">
        <v>101</v>
      </c>
      <c r="AW495" s="96">
        <v>15</v>
      </c>
      <c r="AX495" s="96"/>
      <c r="AY495" s="96"/>
      <c r="AZ495" s="96"/>
      <c r="BA495" s="96"/>
      <c r="BB495" s="96"/>
      <c r="BC495" s="96"/>
    </row>
    <row r="496" spans="1:55">
      <c r="A496" s="216">
        <f>A7</f>
        <v>0</v>
      </c>
      <c r="B496" s="32" t="s">
        <v>66</v>
      </c>
      <c r="C496" s="33" t="str">
        <f t="shared" ref="C496:S496" ca="1" si="718">C7</f>
        <v/>
      </c>
      <c r="D496" s="33" t="str">
        <f t="shared" ca="1" si="718"/>
        <v/>
      </c>
      <c r="E496" s="33" t="str">
        <f t="shared" ca="1" si="718"/>
        <v/>
      </c>
      <c r="F496" s="33" t="str">
        <f t="shared" ca="1" si="718"/>
        <v/>
      </c>
      <c r="G496" s="33" t="str">
        <f t="shared" ca="1" si="718"/>
        <v/>
      </c>
      <c r="H496" s="33" t="str">
        <f t="shared" ca="1" si="718"/>
        <v/>
      </c>
      <c r="I496" s="33" t="str">
        <f t="shared" ca="1" si="718"/>
        <v/>
      </c>
      <c r="J496" s="33" t="str">
        <f t="shared" ca="1" si="718"/>
        <v/>
      </c>
      <c r="K496" s="33" t="str">
        <f t="shared" ca="1" si="718"/>
        <v/>
      </c>
      <c r="L496" s="33" t="str">
        <f t="shared" ca="1" si="718"/>
        <v/>
      </c>
      <c r="M496" s="33" t="str">
        <f t="shared" ca="1" si="718"/>
        <v/>
      </c>
      <c r="N496" s="33" t="str">
        <f t="shared" ca="1" si="718"/>
        <v/>
      </c>
      <c r="O496" s="33" t="str">
        <f t="shared" ca="1" si="718"/>
        <v/>
      </c>
      <c r="P496" s="33" t="str">
        <f t="shared" ca="1" si="718"/>
        <v/>
      </c>
      <c r="Q496" s="33" t="str">
        <f t="shared" ca="1" si="718"/>
        <v/>
      </c>
      <c r="R496" s="33" t="str">
        <f t="shared" ca="1" si="718"/>
        <v/>
      </c>
      <c r="S496" s="33" t="str">
        <f t="shared" ca="1" si="718"/>
        <v/>
      </c>
      <c r="T496" s="34"/>
      <c r="U496" s="34"/>
      <c r="V496" s="34"/>
      <c r="W496" s="8"/>
      <c r="X496" s="145">
        <v>200</v>
      </c>
      <c r="Y496" s="108">
        <v>0.86299999999999999</v>
      </c>
      <c r="Z496" s="109">
        <v>34197</v>
      </c>
      <c r="AA496" s="95">
        <v>14</v>
      </c>
      <c r="AB496" s="95">
        <v>14</v>
      </c>
      <c r="AC496" s="108">
        <v>1.0169999999999999</v>
      </c>
      <c r="AD496" s="110" t="s">
        <v>101</v>
      </c>
      <c r="AE496" s="95">
        <v>15</v>
      </c>
      <c r="AF496" s="95"/>
      <c r="AG496" s="95"/>
      <c r="AH496" s="95"/>
      <c r="AI496" s="95"/>
      <c r="AJ496" s="96"/>
      <c r="AK496" s="96"/>
      <c r="AL496" s="104">
        <v>1.347</v>
      </c>
      <c r="AM496" s="105">
        <v>9679</v>
      </c>
      <c r="AN496" s="96">
        <v>15</v>
      </c>
      <c r="AO496" s="104">
        <v>1.216</v>
      </c>
      <c r="AP496" s="103" t="s">
        <v>101</v>
      </c>
      <c r="AQ496" s="96">
        <v>-1.0069999999999999</v>
      </c>
      <c r="AR496" s="104">
        <v>1.1836111111111101</v>
      </c>
      <c r="AS496" s="105">
        <v>33811</v>
      </c>
      <c r="AT496" s="96">
        <v>16</v>
      </c>
      <c r="AU496" s="104">
        <v>1.1919999999999999</v>
      </c>
      <c r="AV496" s="112" t="s">
        <v>101</v>
      </c>
      <c r="AW496" s="96">
        <v>15</v>
      </c>
      <c r="AX496" s="96"/>
      <c r="AY496" s="96"/>
      <c r="AZ496" s="96"/>
      <c r="BA496" s="96"/>
      <c r="BB496" s="96"/>
      <c r="BC496" s="96"/>
    </row>
    <row r="497" spans="1:55">
      <c r="A497" s="216" t="s">
        <v>84</v>
      </c>
      <c r="B497" s="32" t="s">
        <v>83</v>
      </c>
      <c r="C497" s="34" t="s">
        <v>84</v>
      </c>
      <c r="D497" s="34" t="s">
        <v>84</v>
      </c>
      <c r="E497" s="34" t="s">
        <v>84</v>
      </c>
      <c r="F497" s="34" t="s">
        <v>84</v>
      </c>
      <c r="G497" s="34" t="s">
        <v>84</v>
      </c>
      <c r="H497" s="34" t="s">
        <v>84</v>
      </c>
      <c r="I497" s="34" t="s">
        <v>84</v>
      </c>
      <c r="J497" s="34" t="s">
        <v>84</v>
      </c>
      <c r="K497" s="34" t="s">
        <v>84</v>
      </c>
      <c r="L497" s="34" t="s">
        <v>84</v>
      </c>
      <c r="M497" s="34" t="s">
        <v>84</v>
      </c>
      <c r="N497" s="34" t="s">
        <v>84</v>
      </c>
      <c r="O497" s="34" t="s">
        <v>84</v>
      </c>
      <c r="P497" s="34" t="s">
        <v>84</v>
      </c>
      <c r="Q497" s="34" t="s">
        <v>84</v>
      </c>
      <c r="R497" s="34" t="s">
        <v>84</v>
      </c>
      <c r="S497" s="34" t="s">
        <v>84</v>
      </c>
      <c r="T497" s="34"/>
      <c r="U497" s="34"/>
      <c r="V497" s="34"/>
      <c r="W497" s="8"/>
      <c r="X497" s="145">
        <v>210</v>
      </c>
      <c r="Y497" s="108">
        <v>0.47599999999999998</v>
      </c>
      <c r="Z497" s="109">
        <v>34197</v>
      </c>
      <c r="AA497" s="95">
        <v>16</v>
      </c>
      <c r="AB497" s="95">
        <v>16</v>
      </c>
      <c r="AC497" s="108">
        <v>1.0169999999999999</v>
      </c>
      <c r="AD497" s="110" t="s">
        <v>101</v>
      </c>
      <c r="AE497" s="95">
        <v>15</v>
      </c>
      <c r="AF497" s="95"/>
      <c r="AG497" s="95"/>
      <c r="AH497" s="95"/>
      <c r="AI497" s="95"/>
      <c r="AJ497" s="103" t="s">
        <v>101</v>
      </c>
      <c r="AK497" s="96">
        <v>15</v>
      </c>
      <c r="AL497" s="104">
        <v>1.3420000000000001</v>
      </c>
      <c r="AM497" s="105">
        <v>9679</v>
      </c>
      <c r="AN497" s="96">
        <v>15</v>
      </c>
      <c r="AO497" s="104">
        <v>1.2150000000000001</v>
      </c>
      <c r="AP497" s="103" t="s">
        <v>101</v>
      </c>
      <c r="AQ497" s="96">
        <v>-0.56000000000000005</v>
      </c>
      <c r="AR497" s="104">
        <v>1.17888888888889</v>
      </c>
      <c r="AS497" s="105">
        <v>33811</v>
      </c>
      <c r="AT497" s="96">
        <v>16</v>
      </c>
      <c r="AU497" s="104">
        <v>1.2130000000000001</v>
      </c>
      <c r="AV497" s="112" t="s">
        <v>101</v>
      </c>
      <c r="AW497" s="96">
        <v>15</v>
      </c>
      <c r="AX497" s="96"/>
      <c r="AY497" s="96"/>
      <c r="AZ497" s="96"/>
      <c r="BA497" s="96"/>
      <c r="BB497" s="96"/>
      <c r="BC497" s="96"/>
    </row>
    <row r="498" spans="1:55">
      <c r="A498" s="216" t="s">
        <v>85</v>
      </c>
      <c r="B498" s="37" t="s">
        <v>85</v>
      </c>
      <c r="C498" s="37" t="s">
        <v>85</v>
      </c>
      <c r="D498" s="37" t="s">
        <v>85</v>
      </c>
      <c r="E498" s="37" t="s">
        <v>85</v>
      </c>
      <c r="F498" s="37" t="s">
        <v>85</v>
      </c>
      <c r="G498" s="37" t="s">
        <v>85</v>
      </c>
      <c r="H498" s="37" t="s">
        <v>85</v>
      </c>
      <c r="I498" s="37" t="s">
        <v>85</v>
      </c>
      <c r="J498" s="37" t="s">
        <v>85</v>
      </c>
      <c r="K498" s="37" t="s">
        <v>85</v>
      </c>
      <c r="L498" s="37" t="s">
        <v>85</v>
      </c>
      <c r="M498" s="37" t="s">
        <v>85</v>
      </c>
      <c r="N498" s="37" t="s">
        <v>85</v>
      </c>
      <c r="O498" s="37" t="s">
        <v>85</v>
      </c>
      <c r="P498" s="37" t="s">
        <v>85</v>
      </c>
      <c r="Q498" s="37" t="s">
        <v>85</v>
      </c>
      <c r="R498" s="37" t="s">
        <v>85</v>
      </c>
      <c r="S498" s="37" t="s">
        <v>85</v>
      </c>
      <c r="T498" s="34"/>
      <c r="U498" s="34"/>
      <c r="V498" s="34"/>
      <c r="W498" s="8"/>
      <c r="X498" s="145">
        <v>215</v>
      </c>
      <c r="Y498" s="108">
        <v>1.0069999999999999</v>
      </c>
      <c r="Z498" s="109">
        <v>34192</v>
      </c>
      <c r="AA498" s="95">
        <v>14</v>
      </c>
      <c r="AB498" s="95">
        <v>14</v>
      </c>
      <c r="AC498" s="108">
        <v>1.1659999999999999</v>
      </c>
      <c r="AD498" s="110" t="s">
        <v>101</v>
      </c>
      <c r="AE498" s="95">
        <v>15</v>
      </c>
      <c r="AF498" s="95"/>
      <c r="AG498" s="95"/>
      <c r="AH498" s="95"/>
      <c r="AI498" s="95"/>
      <c r="AJ498" s="103" t="s">
        <v>101</v>
      </c>
      <c r="AK498" s="96">
        <v>15</v>
      </c>
      <c r="AL498" s="104">
        <v>1.8780000000000101</v>
      </c>
      <c r="AM498" s="105">
        <v>9679</v>
      </c>
      <c r="AN498" s="96">
        <v>15</v>
      </c>
      <c r="AO498" s="104">
        <v>1.7</v>
      </c>
      <c r="AP498" s="103" t="s">
        <v>101</v>
      </c>
      <c r="AQ498" s="96">
        <v>-1.0589999999999999</v>
      </c>
      <c r="AR498" s="104">
        <v>1.7077777777777801</v>
      </c>
      <c r="AS498" s="105">
        <v>33811</v>
      </c>
      <c r="AT498" s="96">
        <v>16</v>
      </c>
      <c r="AU498" s="104">
        <v>1.7490000000000001</v>
      </c>
      <c r="AV498" s="112" t="s">
        <v>101</v>
      </c>
      <c r="AW498" s="96">
        <v>15</v>
      </c>
      <c r="AX498" s="96"/>
      <c r="AY498" s="96"/>
      <c r="AZ498" s="96"/>
      <c r="BA498" s="96"/>
      <c r="BB498" s="96"/>
      <c r="BC498" s="96"/>
    </row>
    <row r="499" spans="1:55">
      <c r="A499" s="216">
        <f>A8</f>
        <v>0</v>
      </c>
      <c r="B499" s="37"/>
      <c r="C499" s="33" t="str">
        <f t="shared" ref="C499:S499" ca="1" si="719">C8</f>
        <v>BSIMAC</v>
      </c>
      <c r="D499" s="33" t="str">
        <f t="shared" ca="1" si="719"/>
        <v>CSE</v>
      </c>
      <c r="E499" s="33" t="str">
        <f t="shared" ca="1" si="719"/>
        <v>DeST</v>
      </c>
      <c r="F499" s="33" t="str">
        <f t="shared" ca="1" si="719"/>
        <v>EnergyPlus</v>
      </c>
      <c r="G499" s="33" t="str">
        <f t="shared" ca="1" si="719"/>
        <v>ESP-r</v>
      </c>
      <c r="H499" s="33" t="str">
        <f t="shared" ca="1" si="719"/>
        <v>TRNSYS</v>
      </c>
      <c r="I499" s="33" t="str">
        <f t="shared" ca="1" si="719"/>
        <v>TestSpec-Alt</v>
      </c>
      <c r="J499" s="33">
        <f t="shared" ca="1" si="719"/>
        <v>0</v>
      </c>
      <c r="K499" s="33">
        <f t="shared" ca="1" si="719"/>
        <v>0</v>
      </c>
      <c r="L499" s="33">
        <f t="shared" ca="1" si="719"/>
        <v>0</v>
      </c>
      <c r="M499" s="33">
        <f t="shared" ca="1" si="719"/>
        <v>0</v>
      </c>
      <c r="N499" s="33">
        <f t="shared" ca="1" si="719"/>
        <v>0</v>
      </c>
      <c r="O499" s="33">
        <f t="shared" ca="1" si="719"/>
        <v>0</v>
      </c>
      <c r="P499" s="33">
        <f t="shared" ca="1" si="719"/>
        <v>0</v>
      </c>
      <c r="Q499" s="33">
        <f t="shared" ca="1" si="719"/>
        <v>0</v>
      </c>
      <c r="R499" s="33">
        <f t="shared" ca="1" si="719"/>
        <v>0</v>
      </c>
      <c r="S499" s="33" t="str">
        <f t="shared" ca="1" si="719"/>
        <v>Tested Prg</v>
      </c>
      <c r="T499" s="34"/>
      <c r="U499" s="34"/>
      <c r="V499" s="34"/>
      <c r="W499" s="8"/>
      <c r="X499" s="145">
        <v>220</v>
      </c>
      <c r="Y499" s="108">
        <v>0.56000000000000005</v>
      </c>
      <c r="Z499" s="109">
        <v>34177</v>
      </c>
      <c r="AA499" s="95">
        <v>15</v>
      </c>
      <c r="AB499" s="95">
        <v>15</v>
      </c>
      <c r="AC499" s="108">
        <v>1.1659999999999999</v>
      </c>
      <c r="AD499" s="110" t="s">
        <v>101</v>
      </c>
      <c r="AE499" s="95">
        <v>15</v>
      </c>
      <c r="AF499" s="108">
        <v>0.93700000000000006</v>
      </c>
      <c r="AG499" s="110" t="s">
        <v>109</v>
      </c>
      <c r="AH499" s="95">
        <v>14</v>
      </c>
      <c r="AI499" s="108">
        <v>1.34</v>
      </c>
      <c r="AJ499" s="103" t="s">
        <v>101</v>
      </c>
      <c r="AK499" s="96">
        <v>15</v>
      </c>
      <c r="AL499" s="104">
        <v>1.542</v>
      </c>
      <c r="AM499" s="105">
        <v>9679</v>
      </c>
      <c r="AN499" s="96">
        <v>15</v>
      </c>
      <c r="AO499" s="104">
        <v>1.3979999999999999</v>
      </c>
      <c r="AP499" s="103" t="s">
        <v>101</v>
      </c>
      <c r="AQ499" s="96">
        <v>-0.73899999999999999</v>
      </c>
      <c r="AR499" s="104">
        <v>1.3613888888888901</v>
      </c>
      <c r="AS499" s="105">
        <v>33811</v>
      </c>
      <c r="AT499" s="96">
        <v>16</v>
      </c>
      <c r="AU499" s="104">
        <v>1.397</v>
      </c>
      <c r="AV499" s="112" t="s">
        <v>101</v>
      </c>
      <c r="AW499" s="96">
        <v>15</v>
      </c>
      <c r="AX499" s="96"/>
      <c r="AY499" s="96"/>
      <c r="AZ499" s="96"/>
      <c r="BA499" s="96"/>
      <c r="BB499" s="96"/>
      <c r="BC499" s="96"/>
    </row>
    <row r="500" spans="1:55">
      <c r="A500" s="226">
        <f>A459</f>
        <v>230</v>
      </c>
      <c r="B500" s="8">
        <v>1</v>
      </c>
      <c r="C500" s="28">
        <f ca="1">IF(ISNUMBER(OFFSET(INDIRECT("'"&amp;'DATA for charts'!C$5&amp;"'!$e1"),$A500-1,0)),OFFSET(INDIRECT("'"&amp;'DATA for charts'!C$5&amp;"'!$e1"),$A500-1,0),NA())</f>
        <v>0</v>
      </c>
      <c r="D500" s="28">
        <f ca="1">IF(ISNUMBER(OFFSET(INDIRECT("'"&amp;'DATA for charts'!D$5&amp;"'!$e1"),$A500-1,0)),OFFSET(INDIRECT("'"&amp;'DATA for charts'!D$5&amp;"'!$e1"),$A500-1,0),NA())</f>
        <v>0</v>
      </c>
      <c r="E500" s="28">
        <f ca="1">IF(ISNUMBER(OFFSET(INDIRECT("'"&amp;'DATA for charts'!E$5&amp;"'!$e1"),$A500-1,0)),OFFSET(INDIRECT("'"&amp;'DATA for charts'!E$5&amp;"'!$e1"),$A500-1,0),NA())</f>
        <v>0</v>
      </c>
      <c r="F500" s="28">
        <f ca="1">IF(ISNUMBER(OFFSET(INDIRECT("'"&amp;'DATA for charts'!F$5&amp;"'!$e1"),$A500-1,0)),OFFSET(INDIRECT("'"&amp;'DATA for charts'!F$5&amp;"'!$e1"),$A500-1,0),NA())</f>
        <v>0</v>
      </c>
      <c r="G500" s="28">
        <f ca="1">IF(ISNUMBER(OFFSET(INDIRECT("'"&amp;'DATA for charts'!G$5&amp;"'!$e1"),$A500-1,0)),OFFSET(INDIRECT("'"&amp;'DATA for charts'!G$5&amp;"'!$e1"),$A500-1,0),NA())</f>
        <v>0</v>
      </c>
      <c r="H500" s="28">
        <f ca="1">IF(ISNUMBER(OFFSET(INDIRECT("'"&amp;'DATA for charts'!H$5&amp;"'!$e1"),$A500-1,0)),OFFSET(INDIRECT("'"&amp;'DATA for charts'!H$5&amp;"'!$e1"),$A500-1,0),NA())</f>
        <v>0</v>
      </c>
      <c r="I500" s="28" t="e">
        <f ca="1">IF(ISNUMBER(OFFSET(INDIRECT("'"&amp;'DATA for charts'!I$5&amp;"'!$e1"),$A500-1,0)),OFFSET(INDIRECT("'"&amp;'DATA for charts'!I$5&amp;"'!$e1"),$A500-1,0),NA())</f>
        <v>#N/A</v>
      </c>
      <c r="J500" s="28" t="e">
        <f ca="1">IF(ISNUMBER(OFFSET(INDIRECT("'"&amp;'DATA for charts'!J$5&amp;"'!$e1"),$A500-1,0)),OFFSET(INDIRECT("'"&amp;'DATA for charts'!J$5&amp;"'!$e1"),$A500-1,0),NA())</f>
        <v>#N/A</v>
      </c>
      <c r="K500" s="28" t="e">
        <f ca="1">IF(ISNUMBER(OFFSET(INDIRECT("'"&amp;'DATA for charts'!K$5&amp;"'!$e1"),$A500-1,0)),OFFSET(INDIRECT("'"&amp;'DATA for charts'!K$5&amp;"'!$e1"),$A500-1,0),NA())</f>
        <v>#N/A</v>
      </c>
      <c r="L500" s="28" t="e">
        <f ca="1">IF(ISNUMBER(OFFSET(INDIRECT("'"&amp;'DATA for charts'!L$5&amp;"'!$e1"),$A500-1,0)),OFFSET(INDIRECT("'"&amp;'DATA for charts'!L$5&amp;"'!$e1"),$A500-1,0),NA())</f>
        <v>#N/A</v>
      </c>
      <c r="M500" s="28" t="e">
        <f ca="1">IF(ISNUMBER(OFFSET(INDIRECT("'"&amp;'DATA for charts'!M$5&amp;"'!$e1"),$A500-1,0)),OFFSET(INDIRECT("'"&amp;'DATA for charts'!M$5&amp;"'!$e1"),$A500-1,0),NA())</f>
        <v>#N/A</v>
      </c>
      <c r="N500" s="28" t="e">
        <f ca="1">IF(ISNUMBER(OFFSET(INDIRECT("'"&amp;'DATA for charts'!N$5&amp;"'!$e1"),$A500-1,0)),OFFSET(INDIRECT("'"&amp;'DATA for charts'!N$5&amp;"'!$e1"),$A500-1,0),NA())</f>
        <v>#N/A</v>
      </c>
      <c r="O500" s="28" t="e">
        <f ca="1">IF(ISNUMBER(OFFSET(INDIRECT("'"&amp;'DATA for charts'!O$5&amp;"'!$e1"),$A500-1,0)),OFFSET(INDIRECT("'"&amp;'DATA for charts'!O$5&amp;"'!$e1"),$A500-1,0),NA())</f>
        <v>#N/A</v>
      </c>
      <c r="P500" s="28" t="e">
        <f ca="1">IF(ISNUMBER(OFFSET(INDIRECT("'"&amp;'DATA for charts'!P$5&amp;"'!$e1"),$A500-1,0)),OFFSET(INDIRECT("'"&amp;'DATA for charts'!P$5&amp;"'!$e1"),$A500-1,0),NA())</f>
        <v>#N/A</v>
      </c>
      <c r="Q500" s="28" t="e">
        <f ca="1">IF(ISNUMBER(OFFSET(INDIRECT("'"&amp;'DATA for charts'!Q$5&amp;"'!$e1"),$A500-1,0)),OFFSET(INDIRECT("'"&amp;'DATA for charts'!Q$5&amp;"'!$e1"),$A500-1,0),NA())</f>
        <v>#N/A</v>
      </c>
      <c r="R500" s="28" t="e">
        <f ca="1">IF(ISNUMBER(OFFSET(INDIRECT("'"&amp;'DATA for charts'!R$5&amp;"'!$e1"),$A500-1,0)),OFFSET(INDIRECT("'"&amp;'DATA for charts'!R$5&amp;"'!$e1"),$A500-1,0),NA())</f>
        <v>#N/A</v>
      </c>
      <c r="S500" s="28" t="e">
        <f ca="1">IF(ISNUMBER(OFFSET(INDIRECT("'"&amp;'DATA for charts'!S$5&amp;"'!$e1"),$A500-1,0)),OFFSET(INDIRECT("'"&amp;'DATA for charts'!S$5&amp;"'!$e1"),$A500-1,0),NA())</f>
        <v>#N/A</v>
      </c>
      <c r="T500" s="34"/>
      <c r="U500" s="34"/>
      <c r="V500" s="34"/>
      <c r="W500" s="8"/>
      <c r="X500" s="145">
        <v>230</v>
      </c>
      <c r="Y500" s="108">
        <v>1.0589999999999999</v>
      </c>
      <c r="Z500" s="109">
        <v>34177</v>
      </c>
      <c r="AA500" s="95">
        <v>15</v>
      </c>
      <c r="AB500" s="95">
        <v>15</v>
      </c>
      <c r="AC500" s="108">
        <v>1.6459999999999999</v>
      </c>
      <c r="AD500" s="110" t="s">
        <v>101</v>
      </c>
      <c r="AE500" s="95">
        <v>15</v>
      </c>
      <c r="AF500" s="108">
        <v>1.4550000000000001</v>
      </c>
      <c r="AG500" s="110" t="s">
        <v>109</v>
      </c>
      <c r="AH500" s="95">
        <v>14</v>
      </c>
      <c r="AI500" s="108">
        <v>1.875</v>
      </c>
      <c r="AJ500" s="103" t="s">
        <v>112</v>
      </c>
      <c r="AK500" s="96">
        <v>14</v>
      </c>
      <c r="AL500" s="104">
        <v>2.5819999999999999</v>
      </c>
      <c r="AM500" s="105">
        <v>4231</v>
      </c>
      <c r="AN500" s="96">
        <v>12</v>
      </c>
      <c r="AO500" s="104">
        <v>2.258</v>
      </c>
      <c r="AP500" s="103" t="s">
        <v>112</v>
      </c>
      <c r="AQ500" s="96">
        <v>-3.36</v>
      </c>
      <c r="AR500" s="104">
        <v>3.2277777777777801</v>
      </c>
      <c r="AS500" s="106" t="s">
        <v>113</v>
      </c>
      <c r="AT500" s="96">
        <v>13</v>
      </c>
      <c r="AU500" s="104">
        <v>4.9119999999999999</v>
      </c>
      <c r="AV500" s="112" t="s">
        <v>110</v>
      </c>
      <c r="AW500" s="96">
        <v>12</v>
      </c>
      <c r="AX500" s="96"/>
      <c r="AY500" s="96"/>
      <c r="AZ500" s="96"/>
      <c r="BA500" s="96"/>
      <c r="BB500" s="96"/>
      <c r="BC500" s="96"/>
    </row>
    <row r="501" spans="1:55">
      <c r="A501" s="226">
        <f t="shared" ref="A501:A523" si="720">A500+1</f>
        <v>231</v>
      </c>
      <c r="B501" s="8">
        <v>2</v>
      </c>
      <c r="C501" s="28">
        <f ca="1">IF(ISNUMBER(OFFSET(INDIRECT("'"&amp;'DATA for charts'!C$5&amp;"'!$e1"),$A501-1,0)),OFFSET(INDIRECT("'"&amp;'DATA for charts'!C$5&amp;"'!$e1"),$A501-1,0),NA())</f>
        <v>0</v>
      </c>
      <c r="D501" s="28">
        <f ca="1">IF(ISNUMBER(OFFSET(INDIRECT("'"&amp;'DATA for charts'!D$5&amp;"'!$e1"),$A501-1,0)),OFFSET(INDIRECT("'"&amp;'DATA for charts'!D$5&amp;"'!$e1"),$A501-1,0),NA())</f>
        <v>0</v>
      </c>
      <c r="E501" s="28">
        <f ca="1">IF(ISNUMBER(OFFSET(INDIRECT("'"&amp;'DATA for charts'!E$5&amp;"'!$e1"),$A501-1,0)),OFFSET(INDIRECT("'"&amp;'DATA for charts'!E$5&amp;"'!$e1"),$A501-1,0),NA())</f>
        <v>0</v>
      </c>
      <c r="F501" s="28">
        <f ca="1">IF(ISNUMBER(OFFSET(INDIRECT("'"&amp;'DATA for charts'!F$5&amp;"'!$e1"),$A501-1,0)),OFFSET(INDIRECT("'"&amp;'DATA for charts'!F$5&amp;"'!$e1"),$A501-1,0),NA())</f>
        <v>0</v>
      </c>
      <c r="G501" s="28">
        <f ca="1">IF(ISNUMBER(OFFSET(INDIRECT("'"&amp;'DATA for charts'!G$5&amp;"'!$e1"),$A501-1,0)),OFFSET(INDIRECT("'"&amp;'DATA for charts'!G$5&amp;"'!$e1"),$A501-1,0),NA())</f>
        <v>0</v>
      </c>
      <c r="H501" s="28">
        <f ca="1">IF(ISNUMBER(OFFSET(INDIRECT("'"&amp;'DATA for charts'!H$5&amp;"'!$e1"),$A501-1,0)),OFFSET(INDIRECT("'"&amp;'DATA for charts'!H$5&amp;"'!$e1"),$A501-1,0),NA())</f>
        <v>0</v>
      </c>
      <c r="I501" s="28" t="e">
        <f ca="1">IF(ISNUMBER(OFFSET(INDIRECT("'"&amp;'DATA for charts'!I$5&amp;"'!$e1"),$A501-1,0)),OFFSET(INDIRECT("'"&amp;'DATA for charts'!I$5&amp;"'!$e1"),$A501-1,0),NA())</f>
        <v>#N/A</v>
      </c>
      <c r="J501" s="28" t="e">
        <f ca="1">IF(ISNUMBER(OFFSET(INDIRECT("'"&amp;'DATA for charts'!J$5&amp;"'!$e1"),$A501-1,0)),OFFSET(INDIRECT("'"&amp;'DATA for charts'!J$5&amp;"'!$e1"),$A501-1,0),NA())</f>
        <v>#N/A</v>
      </c>
      <c r="K501" s="28" t="e">
        <f ca="1">IF(ISNUMBER(OFFSET(INDIRECT("'"&amp;'DATA for charts'!K$5&amp;"'!$e1"),$A501-1,0)),OFFSET(INDIRECT("'"&amp;'DATA for charts'!K$5&amp;"'!$e1"),$A501-1,0),NA())</f>
        <v>#N/A</v>
      </c>
      <c r="L501" s="28" t="e">
        <f ca="1">IF(ISNUMBER(OFFSET(INDIRECT("'"&amp;'DATA for charts'!L$5&amp;"'!$e1"),$A501-1,0)),OFFSET(INDIRECT("'"&amp;'DATA for charts'!L$5&amp;"'!$e1"),$A501-1,0),NA())</f>
        <v>#N/A</v>
      </c>
      <c r="M501" s="28" t="e">
        <f ca="1">IF(ISNUMBER(OFFSET(INDIRECT("'"&amp;'DATA for charts'!M$5&amp;"'!$e1"),$A501-1,0)),OFFSET(INDIRECT("'"&amp;'DATA for charts'!M$5&amp;"'!$e1"),$A501-1,0),NA())</f>
        <v>#N/A</v>
      </c>
      <c r="N501" s="28" t="e">
        <f ca="1">IF(ISNUMBER(OFFSET(INDIRECT("'"&amp;'DATA for charts'!N$5&amp;"'!$e1"),$A501-1,0)),OFFSET(INDIRECT("'"&amp;'DATA for charts'!N$5&amp;"'!$e1"),$A501-1,0),NA())</f>
        <v>#N/A</v>
      </c>
      <c r="O501" s="28" t="e">
        <f ca="1">IF(ISNUMBER(OFFSET(INDIRECT("'"&amp;'DATA for charts'!O$5&amp;"'!$e1"),$A501-1,0)),OFFSET(INDIRECT("'"&amp;'DATA for charts'!O$5&amp;"'!$e1"),$A501-1,0),NA())</f>
        <v>#N/A</v>
      </c>
      <c r="P501" s="28" t="e">
        <f ca="1">IF(ISNUMBER(OFFSET(INDIRECT("'"&amp;'DATA for charts'!P$5&amp;"'!$e1"),$A501-1,0)),OFFSET(INDIRECT("'"&amp;'DATA for charts'!P$5&amp;"'!$e1"),$A501-1,0),NA())</f>
        <v>#N/A</v>
      </c>
      <c r="Q501" s="28" t="e">
        <f ca="1">IF(ISNUMBER(OFFSET(INDIRECT("'"&amp;'DATA for charts'!Q$5&amp;"'!$e1"),$A501-1,0)),OFFSET(INDIRECT("'"&amp;'DATA for charts'!Q$5&amp;"'!$e1"),$A501-1,0),NA())</f>
        <v>#N/A</v>
      </c>
      <c r="R501" s="28" t="e">
        <f ca="1">IF(ISNUMBER(OFFSET(INDIRECT("'"&amp;'DATA for charts'!R$5&amp;"'!$e1"),$A501-1,0)),OFFSET(INDIRECT("'"&amp;'DATA for charts'!R$5&amp;"'!$e1"),$A501-1,0),NA())</f>
        <v>#N/A</v>
      </c>
      <c r="S501" s="28" t="e">
        <f ca="1">IF(ISNUMBER(OFFSET(INDIRECT("'"&amp;'DATA for charts'!S$5&amp;"'!$e1"),$A501-1,0)),OFFSET(INDIRECT("'"&amp;'DATA for charts'!S$5&amp;"'!$e1"),$A501-1,0),NA())</f>
        <v>#N/A</v>
      </c>
      <c r="T501" s="34"/>
      <c r="U501" s="34"/>
      <c r="V501" s="34"/>
      <c r="W501" s="8"/>
      <c r="X501" s="145">
        <v>240</v>
      </c>
      <c r="Y501" s="108">
        <v>0.73899999999999999</v>
      </c>
      <c r="Z501" s="109">
        <v>34177</v>
      </c>
      <c r="AA501" s="95">
        <v>15</v>
      </c>
      <c r="AB501" s="95">
        <v>15</v>
      </c>
      <c r="AC501" s="108">
        <v>1.347</v>
      </c>
      <c r="AD501" s="110" t="s">
        <v>101</v>
      </c>
      <c r="AE501" s="95">
        <v>15</v>
      </c>
      <c r="AF501" s="108">
        <v>1.119</v>
      </c>
      <c r="AG501" s="110" t="s">
        <v>109</v>
      </c>
      <c r="AH501" s="95">
        <v>14</v>
      </c>
      <c r="AI501" s="108">
        <v>1.54</v>
      </c>
      <c r="AJ501" s="103" t="s">
        <v>96</v>
      </c>
      <c r="AK501" s="96">
        <v>14</v>
      </c>
      <c r="AL501" s="104">
        <v>7.9669999999999996</v>
      </c>
      <c r="AM501" s="105">
        <v>9437</v>
      </c>
      <c r="AN501" s="96">
        <v>13</v>
      </c>
      <c r="AO501" s="104">
        <v>6.819</v>
      </c>
      <c r="AP501" s="103" t="s">
        <v>97</v>
      </c>
      <c r="AQ501" s="96">
        <v>-6.3559999999999999</v>
      </c>
      <c r="AR501" s="104">
        <v>6.7638888888888902</v>
      </c>
      <c r="AS501" s="106" t="s">
        <v>103</v>
      </c>
      <c r="AT501" s="96">
        <v>14</v>
      </c>
      <c r="AU501" s="104">
        <v>6.867</v>
      </c>
      <c r="AV501" s="112" t="s">
        <v>96</v>
      </c>
      <c r="AW501" s="96">
        <v>14</v>
      </c>
      <c r="AX501" s="96"/>
      <c r="AY501" s="96"/>
      <c r="AZ501" s="96"/>
      <c r="BA501" s="96"/>
      <c r="BB501" s="96"/>
      <c r="BC501" s="96"/>
    </row>
    <row r="502" spans="1:55">
      <c r="A502" s="226">
        <f t="shared" si="720"/>
        <v>232</v>
      </c>
      <c r="B502" s="8">
        <v>3</v>
      </c>
      <c r="C502" s="28">
        <f ca="1">IF(ISNUMBER(OFFSET(INDIRECT("'"&amp;'DATA for charts'!C$5&amp;"'!$e1"),$A502-1,0)),OFFSET(INDIRECT("'"&amp;'DATA for charts'!C$5&amp;"'!$e1"),$A502-1,0),NA())</f>
        <v>0</v>
      </c>
      <c r="D502" s="28">
        <f ca="1">IF(ISNUMBER(OFFSET(INDIRECT("'"&amp;'DATA for charts'!D$5&amp;"'!$e1"),$A502-1,0)),OFFSET(INDIRECT("'"&amp;'DATA for charts'!D$5&amp;"'!$e1"),$A502-1,0),NA())</f>
        <v>0</v>
      </c>
      <c r="E502" s="28">
        <f ca="1">IF(ISNUMBER(OFFSET(INDIRECT("'"&amp;'DATA for charts'!E$5&amp;"'!$e1"),$A502-1,0)),OFFSET(INDIRECT("'"&amp;'DATA for charts'!E$5&amp;"'!$e1"),$A502-1,0),NA())</f>
        <v>0</v>
      </c>
      <c r="F502" s="28">
        <f ca="1">IF(ISNUMBER(OFFSET(INDIRECT("'"&amp;'DATA for charts'!F$5&amp;"'!$e1"),$A502-1,0)),OFFSET(INDIRECT("'"&amp;'DATA for charts'!F$5&amp;"'!$e1"),$A502-1,0),NA())</f>
        <v>0</v>
      </c>
      <c r="G502" s="28">
        <f ca="1">IF(ISNUMBER(OFFSET(INDIRECT("'"&amp;'DATA for charts'!G$5&amp;"'!$e1"),$A502-1,0)),OFFSET(INDIRECT("'"&amp;'DATA for charts'!G$5&amp;"'!$e1"),$A502-1,0),NA())</f>
        <v>0</v>
      </c>
      <c r="H502" s="28">
        <f ca="1">IF(ISNUMBER(OFFSET(INDIRECT("'"&amp;'DATA for charts'!H$5&amp;"'!$e1"),$A502-1,0)),OFFSET(INDIRECT("'"&amp;'DATA for charts'!H$5&amp;"'!$e1"),$A502-1,0),NA())</f>
        <v>0</v>
      </c>
      <c r="I502" s="28" t="e">
        <f ca="1">IF(ISNUMBER(OFFSET(INDIRECT("'"&amp;'DATA for charts'!I$5&amp;"'!$e1"),$A502-1,0)),OFFSET(INDIRECT("'"&amp;'DATA for charts'!I$5&amp;"'!$e1"),$A502-1,0),NA())</f>
        <v>#N/A</v>
      </c>
      <c r="J502" s="28" t="e">
        <f ca="1">IF(ISNUMBER(OFFSET(INDIRECT("'"&amp;'DATA for charts'!J$5&amp;"'!$e1"),$A502-1,0)),OFFSET(INDIRECT("'"&amp;'DATA for charts'!J$5&amp;"'!$e1"),$A502-1,0),NA())</f>
        <v>#N/A</v>
      </c>
      <c r="K502" s="28" t="e">
        <f ca="1">IF(ISNUMBER(OFFSET(INDIRECT("'"&amp;'DATA for charts'!K$5&amp;"'!$e1"),$A502-1,0)),OFFSET(INDIRECT("'"&amp;'DATA for charts'!K$5&amp;"'!$e1"),$A502-1,0),NA())</f>
        <v>#N/A</v>
      </c>
      <c r="L502" s="28" t="e">
        <f ca="1">IF(ISNUMBER(OFFSET(INDIRECT("'"&amp;'DATA for charts'!L$5&amp;"'!$e1"),$A502-1,0)),OFFSET(INDIRECT("'"&amp;'DATA for charts'!L$5&amp;"'!$e1"),$A502-1,0),NA())</f>
        <v>#N/A</v>
      </c>
      <c r="M502" s="28" t="e">
        <f ca="1">IF(ISNUMBER(OFFSET(INDIRECT("'"&amp;'DATA for charts'!M$5&amp;"'!$e1"),$A502-1,0)),OFFSET(INDIRECT("'"&amp;'DATA for charts'!M$5&amp;"'!$e1"),$A502-1,0),NA())</f>
        <v>#N/A</v>
      </c>
      <c r="N502" s="28" t="e">
        <f ca="1">IF(ISNUMBER(OFFSET(INDIRECT("'"&amp;'DATA for charts'!N$5&amp;"'!$e1"),$A502-1,0)),OFFSET(INDIRECT("'"&amp;'DATA for charts'!N$5&amp;"'!$e1"),$A502-1,0),NA())</f>
        <v>#N/A</v>
      </c>
      <c r="O502" s="28" t="e">
        <f ca="1">IF(ISNUMBER(OFFSET(INDIRECT("'"&amp;'DATA for charts'!O$5&amp;"'!$e1"),$A502-1,0)),OFFSET(INDIRECT("'"&amp;'DATA for charts'!O$5&amp;"'!$e1"),$A502-1,0),NA())</f>
        <v>#N/A</v>
      </c>
      <c r="P502" s="28" t="e">
        <f ca="1">IF(ISNUMBER(OFFSET(INDIRECT("'"&amp;'DATA for charts'!P$5&amp;"'!$e1"),$A502-1,0)),OFFSET(INDIRECT("'"&amp;'DATA for charts'!P$5&amp;"'!$e1"),$A502-1,0),NA())</f>
        <v>#N/A</v>
      </c>
      <c r="Q502" s="28" t="e">
        <f ca="1">IF(ISNUMBER(OFFSET(INDIRECT("'"&amp;'DATA for charts'!Q$5&amp;"'!$e1"),$A502-1,0)),OFFSET(INDIRECT("'"&amp;'DATA for charts'!Q$5&amp;"'!$e1"),$A502-1,0),NA())</f>
        <v>#N/A</v>
      </c>
      <c r="R502" s="28" t="e">
        <f ca="1">IF(ISNUMBER(OFFSET(INDIRECT("'"&amp;'DATA for charts'!R$5&amp;"'!$e1"),$A502-1,0)),OFFSET(INDIRECT("'"&amp;'DATA for charts'!R$5&amp;"'!$e1"),$A502-1,0),NA())</f>
        <v>#N/A</v>
      </c>
      <c r="S502" s="28" t="e">
        <f ca="1">IF(ISNUMBER(OFFSET(INDIRECT("'"&amp;'DATA for charts'!S$5&amp;"'!$e1"),$A502-1,0)),OFFSET(INDIRECT("'"&amp;'DATA for charts'!S$5&amp;"'!$e1"),$A502-1,0),NA())</f>
        <v>#N/A</v>
      </c>
      <c r="T502" s="34"/>
      <c r="U502" s="34"/>
      <c r="V502" s="34"/>
      <c r="W502" s="8"/>
      <c r="X502" s="145">
        <v>250</v>
      </c>
      <c r="Y502" s="108">
        <v>3.36</v>
      </c>
      <c r="Z502" s="109">
        <v>34217</v>
      </c>
      <c r="AA502" s="95">
        <v>12</v>
      </c>
      <c r="AB502" s="95">
        <v>12</v>
      </c>
      <c r="AC502" s="108">
        <v>3.036</v>
      </c>
      <c r="AD502" s="110" t="s">
        <v>110</v>
      </c>
      <c r="AE502" s="95">
        <v>12</v>
      </c>
      <c r="AF502" s="108">
        <v>2.605</v>
      </c>
      <c r="AG502" s="110" t="s">
        <v>111</v>
      </c>
      <c r="AH502" s="95">
        <v>11</v>
      </c>
      <c r="AI502" s="108">
        <v>2.59</v>
      </c>
      <c r="AJ502" s="103" t="s">
        <v>96</v>
      </c>
      <c r="AK502" s="96">
        <v>14</v>
      </c>
      <c r="AL502" s="104">
        <v>5.7590000000000003</v>
      </c>
      <c r="AM502" s="105">
        <v>6119</v>
      </c>
      <c r="AN502" s="96">
        <v>13</v>
      </c>
      <c r="AO502" s="104">
        <v>4.63</v>
      </c>
      <c r="AP502" s="103" t="s">
        <v>97</v>
      </c>
      <c r="AQ502" s="96">
        <v>-4.444</v>
      </c>
      <c r="AR502" s="104">
        <v>4.7861111111111097</v>
      </c>
      <c r="AS502" s="106" t="s">
        <v>98</v>
      </c>
      <c r="AT502" s="96">
        <v>14</v>
      </c>
      <c r="AU502" s="104">
        <v>5.2359999999999998</v>
      </c>
      <c r="AV502" s="112" t="s">
        <v>96</v>
      </c>
      <c r="AW502" s="96">
        <v>14</v>
      </c>
      <c r="AX502" s="96"/>
      <c r="AY502" s="96"/>
      <c r="AZ502" s="96"/>
      <c r="BA502" s="96"/>
      <c r="BB502" s="96"/>
      <c r="BC502" s="96"/>
    </row>
    <row r="503" spans="1:55">
      <c r="A503" s="226">
        <f t="shared" si="720"/>
        <v>233</v>
      </c>
      <c r="B503" s="8">
        <v>4</v>
      </c>
      <c r="C503" s="28">
        <f ca="1">IF(ISNUMBER(OFFSET(INDIRECT("'"&amp;'DATA for charts'!C$5&amp;"'!$e1"),$A503-1,0)),OFFSET(INDIRECT("'"&amp;'DATA for charts'!C$5&amp;"'!$e1"),$A503-1,0),NA())</f>
        <v>0</v>
      </c>
      <c r="D503" s="28">
        <f ca="1">IF(ISNUMBER(OFFSET(INDIRECT("'"&amp;'DATA for charts'!D$5&amp;"'!$e1"),$A503-1,0)),OFFSET(INDIRECT("'"&amp;'DATA for charts'!D$5&amp;"'!$e1"),$A503-1,0),NA())</f>
        <v>0</v>
      </c>
      <c r="E503" s="28">
        <f ca="1">IF(ISNUMBER(OFFSET(INDIRECT("'"&amp;'DATA for charts'!E$5&amp;"'!$e1"),$A503-1,0)),OFFSET(INDIRECT("'"&amp;'DATA for charts'!E$5&amp;"'!$e1"),$A503-1,0),NA())</f>
        <v>0</v>
      </c>
      <c r="F503" s="28">
        <f ca="1">IF(ISNUMBER(OFFSET(INDIRECT("'"&amp;'DATA for charts'!F$5&amp;"'!$e1"),$A503-1,0)),OFFSET(INDIRECT("'"&amp;'DATA for charts'!F$5&amp;"'!$e1"),$A503-1,0),NA())</f>
        <v>0</v>
      </c>
      <c r="G503" s="28">
        <f ca="1">IF(ISNUMBER(OFFSET(INDIRECT("'"&amp;'DATA for charts'!G$5&amp;"'!$e1"),$A503-1,0)),OFFSET(INDIRECT("'"&amp;'DATA for charts'!G$5&amp;"'!$e1"),$A503-1,0),NA())</f>
        <v>0</v>
      </c>
      <c r="H503" s="28">
        <f ca="1">IF(ISNUMBER(OFFSET(INDIRECT("'"&amp;'DATA for charts'!H$5&amp;"'!$e1"),$A503-1,0)),OFFSET(INDIRECT("'"&amp;'DATA for charts'!H$5&amp;"'!$e1"),$A503-1,0),NA())</f>
        <v>0</v>
      </c>
      <c r="I503" s="28" t="e">
        <f ca="1">IF(ISNUMBER(OFFSET(INDIRECT("'"&amp;'DATA for charts'!I$5&amp;"'!$e1"),$A503-1,0)),OFFSET(INDIRECT("'"&amp;'DATA for charts'!I$5&amp;"'!$e1"),$A503-1,0),NA())</f>
        <v>#N/A</v>
      </c>
      <c r="J503" s="28" t="e">
        <f ca="1">IF(ISNUMBER(OFFSET(INDIRECT("'"&amp;'DATA for charts'!J$5&amp;"'!$e1"),$A503-1,0)),OFFSET(INDIRECT("'"&amp;'DATA for charts'!J$5&amp;"'!$e1"),$A503-1,0),NA())</f>
        <v>#N/A</v>
      </c>
      <c r="K503" s="28" t="e">
        <f ca="1">IF(ISNUMBER(OFFSET(INDIRECT("'"&amp;'DATA for charts'!K$5&amp;"'!$e1"),$A503-1,0)),OFFSET(INDIRECT("'"&amp;'DATA for charts'!K$5&amp;"'!$e1"),$A503-1,0),NA())</f>
        <v>#N/A</v>
      </c>
      <c r="L503" s="28" t="e">
        <f ca="1">IF(ISNUMBER(OFFSET(INDIRECT("'"&amp;'DATA for charts'!L$5&amp;"'!$e1"),$A503-1,0)),OFFSET(INDIRECT("'"&amp;'DATA for charts'!L$5&amp;"'!$e1"),$A503-1,0),NA())</f>
        <v>#N/A</v>
      </c>
      <c r="M503" s="28" t="e">
        <f ca="1">IF(ISNUMBER(OFFSET(INDIRECT("'"&amp;'DATA for charts'!M$5&amp;"'!$e1"),$A503-1,0)),OFFSET(INDIRECT("'"&amp;'DATA for charts'!M$5&amp;"'!$e1"),$A503-1,0),NA())</f>
        <v>#N/A</v>
      </c>
      <c r="N503" s="28" t="e">
        <f ca="1">IF(ISNUMBER(OFFSET(INDIRECT("'"&amp;'DATA for charts'!N$5&amp;"'!$e1"),$A503-1,0)),OFFSET(INDIRECT("'"&amp;'DATA for charts'!N$5&amp;"'!$e1"),$A503-1,0),NA())</f>
        <v>#N/A</v>
      </c>
      <c r="O503" s="28" t="e">
        <f ca="1">IF(ISNUMBER(OFFSET(INDIRECT("'"&amp;'DATA for charts'!O$5&amp;"'!$e1"),$A503-1,0)),OFFSET(INDIRECT("'"&amp;'DATA for charts'!O$5&amp;"'!$e1"),$A503-1,0),NA())</f>
        <v>#N/A</v>
      </c>
      <c r="P503" s="28" t="e">
        <f ca="1">IF(ISNUMBER(OFFSET(INDIRECT("'"&amp;'DATA for charts'!P$5&amp;"'!$e1"),$A503-1,0)),OFFSET(INDIRECT("'"&amp;'DATA for charts'!P$5&amp;"'!$e1"),$A503-1,0),NA())</f>
        <v>#N/A</v>
      </c>
      <c r="Q503" s="28" t="e">
        <f ca="1">IF(ISNUMBER(OFFSET(INDIRECT("'"&amp;'DATA for charts'!Q$5&amp;"'!$e1"),$A503-1,0)),OFFSET(INDIRECT("'"&amp;'DATA for charts'!Q$5&amp;"'!$e1"),$A503-1,0),NA())</f>
        <v>#N/A</v>
      </c>
      <c r="R503" s="28" t="e">
        <f ca="1">IF(ISNUMBER(OFFSET(INDIRECT("'"&amp;'DATA for charts'!R$5&amp;"'!$e1"),$A503-1,0)),OFFSET(INDIRECT("'"&amp;'DATA for charts'!R$5&amp;"'!$e1"),$A503-1,0),NA())</f>
        <v>#N/A</v>
      </c>
      <c r="S503" s="28" t="e">
        <f ca="1">IF(ISNUMBER(OFFSET(INDIRECT("'"&amp;'DATA for charts'!S$5&amp;"'!$e1"),$A503-1,0)),OFFSET(INDIRECT("'"&amp;'DATA for charts'!S$5&amp;"'!$e1"),$A503-1,0),NA())</f>
        <v>#N/A</v>
      </c>
      <c r="T503" s="34"/>
      <c r="U503" s="34"/>
      <c r="V503" s="34"/>
      <c r="W503" s="8"/>
      <c r="X503" s="145">
        <v>270</v>
      </c>
      <c r="Y503" s="108">
        <v>6.3559999999999999</v>
      </c>
      <c r="Z503" s="109">
        <v>34298</v>
      </c>
      <c r="AA503" s="95">
        <v>13</v>
      </c>
      <c r="AB503" s="95">
        <v>13</v>
      </c>
      <c r="AC503" s="108">
        <v>6.641</v>
      </c>
      <c r="AD503" s="110" t="s">
        <v>97</v>
      </c>
      <c r="AE503" s="95">
        <v>14</v>
      </c>
      <c r="AF503" s="95"/>
      <c r="AG503" s="95"/>
      <c r="AH503" s="95"/>
      <c r="AI503" s="108">
        <v>7.1630000000000003</v>
      </c>
      <c r="AJ503" s="103" t="s">
        <v>97</v>
      </c>
      <c r="AK503" s="96">
        <v>14</v>
      </c>
      <c r="AL503" s="104">
        <v>7.7930000000000001</v>
      </c>
      <c r="AM503" s="105">
        <v>8736</v>
      </c>
      <c r="AN503" s="96">
        <v>13</v>
      </c>
      <c r="AO503" s="104">
        <v>6.7</v>
      </c>
      <c r="AP503" s="103" t="s">
        <v>97</v>
      </c>
      <c r="AQ503" s="96">
        <v>-6.2690000000000001</v>
      </c>
      <c r="AR503" s="104">
        <v>6.2027777777777802</v>
      </c>
      <c r="AS503" s="105">
        <v>33933</v>
      </c>
      <c r="AT503" s="96">
        <v>14</v>
      </c>
      <c r="AU503" s="104">
        <v>6.6210000000000004</v>
      </c>
      <c r="AV503" s="112" t="s">
        <v>97</v>
      </c>
      <c r="AW503" s="96">
        <v>14</v>
      </c>
      <c r="AX503" s="96"/>
      <c r="AY503" s="96"/>
      <c r="AZ503" s="96"/>
      <c r="BA503" s="96"/>
      <c r="BB503" s="96"/>
      <c r="BC503" s="96"/>
    </row>
    <row r="504" spans="1:55">
      <c r="A504" s="226">
        <f t="shared" si="720"/>
        <v>234</v>
      </c>
      <c r="B504" s="8">
        <v>5</v>
      </c>
      <c r="C504" s="28">
        <f ca="1">IF(ISNUMBER(OFFSET(INDIRECT("'"&amp;'DATA for charts'!C$5&amp;"'!$e1"),$A504-1,0)),OFFSET(INDIRECT("'"&amp;'DATA for charts'!C$5&amp;"'!$e1"),$A504-1,0),NA())</f>
        <v>0</v>
      </c>
      <c r="D504" s="28">
        <f ca="1">IF(ISNUMBER(OFFSET(INDIRECT("'"&amp;'DATA for charts'!D$5&amp;"'!$e1"),$A504-1,0)),OFFSET(INDIRECT("'"&amp;'DATA for charts'!D$5&amp;"'!$e1"),$A504-1,0),NA())</f>
        <v>0</v>
      </c>
      <c r="E504" s="28">
        <f ca="1">IF(ISNUMBER(OFFSET(INDIRECT("'"&amp;'DATA for charts'!E$5&amp;"'!$e1"),$A504-1,0)),OFFSET(INDIRECT("'"&amp;'DATA for charts'!E$5&amp;"'!$e1"),$A504-1,0),NA())</f>
        <v>0</v>
      </c>
      <c r="F504" s="28">
        <f ca="1">IF(ISNUMBER(OFFSET(INDIRECT("'"&amp;'DATA for charts'!F$5&amp;"'!$e1"),$A504-1,0)),OFFSET(INDIRECT("'"&amp;'DATA for charts'!F$5&amp;"'!$e1"),$A504-1,0),NA())</f>
        <v>0</v>
      </c>
      <c r="G504" s="28">
        <f ca="1">IF(ISNUMBER(OFFSET(INDIRECT("'"&amp;'DATA for charts'!G$5&amp;"'!$e1"),$A504-1,0)),OFFSET(INDIRECT("'"&amp;'DATA for charts'!G$5&amp;"'!$e1"),$A504-1,0),NA())</f>
        <v>0</v>
      </c>
      <c r="H504" s="28">
        <f ca="1">IF(ISNUMBER(OFFSET(INDIRECT("'"&amp;'DATA for charts'!H$5&amp;"'!$e1"),$A504-1,0)),OFFSET(INDIRECT("'"&amp;'DATA for charts'!H$5&amp;"'!$e1"),$A504-1,0),NA())</f>
        <v>0</v>
      </c>
      <c r="I504" s="28" t="e">
        <f ca="1">IF(ISNUMBER(OFFSET(INDIRECT("'"&amp;'DATA for charts'!I$5&amp;"'!$e1"),$A504-1,0)),OFFSET(INDIRECT("'"&amp;'DATA for charts'!I$5&amp;"'!$e1"),$A504-1,0),NA())</f>
        <v>#N/A</v>
      </c>
      <c r="J504" s="28" t="e">
        <f ca="1">IF(ISNUMBER(OFFSET(INDIRECT("'"&amp;'DATA for charts'!J$5&amp;"'!$e1"),$A504-1,0)),OFFSET(INDIRECT("'"&amp;'DATA for charts'!J$5&amp;"'!$e1"),$A504-1,0),NA())</f>
        <v>#N/A</v>
      </c>
      <c r="K504" s="28" t="e">
        <f ca="1">IF(ISNUMBER(OFFSET(INDIRECT("'"&amp;'DATA for charts'!K$5&amp;"'!$e1"),$A504-1,0)),OFFSET(INDIRECT("'"&amp;'DATA for charts'!K$5&amp;"'!$e1"),$A504-1,0),NA())</f>
        <v>#N/A</v>
      </c>
      <c r="L504" s="28" t="e">
        <f ca="1">IF(ISNUMBER(OFFSET(INDIRECT("'"&amp;'DATA for charts'!L$5&amp;"'!$e1"),$A504-1,0)),OFFSET(INDIRECT("'"&amp;'DATA for charts'!L$5&amp;"'!$e1"),$A504-1,0),NA())</f>
        <v>#N/A</v>
      </c>
      <c r="M504" s="28" t="e">
        <f ca="1">IF(ISNUMBER(OFFSET(INDIRECT("'"&amp;'DATA for charts'!M$5&amp;"'!$e1"),$A504-1,0)),OFFSET(INDIRECT("'"&amp;'DATA for charts'!M$5&amp;"'!$e1"),$A504-1,0),NA())</f>
        <v>#N/A</v>
      </c>
      <c r="N504" s="28" t="e">
        <f ca="1">IF(ISNUMBER(OFFSET(INDIRECT("'"&amp;'DATA for charts'!N$5&amp;"'!$e1"),$A504-1,0)),OFFSET(INDIRECT("'"&amp;'DATA for charts'!N$5&amp;"'!$e1"),$A504-1,0),NA())</f>
        <v>#N/A</v>
      </c>
      <c r="O504" s="28" t="e">
        <f ca="1">IF(ISNUMBER(OFFSET(INDIRECT("'"&amp;'DATA for charts'!O$5&amp;"'!$e1"),$A504-1,0)),OFFSET(INDIRECT("'"&amp;'DATA for charts'!O$5&amp;"'!$e1"),$A504-1,0),NA())</f>
        <v>#N/A</v>
      </c>
      <c r="P504" s="28" t="e">
        <f ca="1">IF(ISNUMBER(OFFSET(INDIRECT("'"&amp;'DATA for charts'!P$5&amp;"'!$e1"),$A504-1,0)),OFFSET(INDIRECT("'"&amp;'DATA for charts'!P$5&amp;"'!$e1"),$A504-1,0),NA())</f>
        <v>#N/A</v>
      </c>
      <c r="Q504" s="28" t="e">
        <f ca="1">IF(ISNUMBER(OFFSET(INDIRECT("'"&amp;'DATA for charts'!Q$5&amp;"'!$e1"),$A504-1,0)),OFFSET(INDIRECT("'"&amp;'DATA for charts'!Q$5&amp;"'!$e1"),$A504-1,0),NA())</f>
        <v>#N/A</v>
      </c>
      <c r="R504" s="28" t="e">
        <f ca="1">IF(ISNUMBER(OFFSET(INDIRECT("'"&amp;'DATA for charts'!R$5&amp;"'!$e1"),$A504-1,0)),OFFSET(INDIRECT("'"&amp;'DATA for charts'!R$5&amp;"'!$e1"),$A504-1,0),NA())</f>
        <v>#N/A</v>
      </c>
      <c r="S504" s="28" t="e">
        <f ca="1">IF(ISNUMBER(OFFSET(INDIRECT("'"&amp;'DATA for charts'!S$5&amp;"'!$e1"),$A504-1,0)),OFFSET(INDIRECT("'"&amp;'DATA for charts'!S$5&amp;"'!$e1"),$A504-1,0),NA())</f>
        <v>#N/A</v>
      </c>
      <c r="T504" s="34"/>
      <c r="U504" s="34"/>
      <c r="V504" s="34"/>
      <c r="W504" s="8"/>
      <c r="X504" s="145">
        <v>280</v>
      </c>
      <c r="Y504" s="108">
        <v>4.444</v>
      </c>
      <c r="Z504" s="109">
        <v>34259</v>
      </c>
      <c r="AA504" s="95">
        <v>13</v>
      </c>
      <c r="AB504" s="95">
        <v>13</v>
      </c>
      <c r="AC504" s="108">
        <v>4.6310000000000002</v>
      </c>
      <c r="AD504" s="110" t="s">
        <v>97</v>
      </c>
      <c r="AE504" s="95">
        <v>13</v>
      </c>
      <c r="AF504" s="95"/>
      <c r="AG504" s="95"/>
      <c r="AH504" s="95"/>
      <c r="AI504" s="108">
        <v>5.22</v>
      </c>
      <c r="AJ504" s="103" t="s">
        <v>101</v>
      </c>
      <c r="AK504" s="96">
        <v>17</v>
      </c>
      <c r="AL504" s="104">
        <v>5.0720000000000001</v>
      </c>
      <c r="AM504" s="105">
        <v>913</v>
      </c>
      <c r="AN504" s="96">
        <v>10</v>
      </c>
      <c r="AO504" s="104">
        <v>4.3360000000000003</v>
      </c>
      <c r="AP504" s="103" t="s">
        <v>101</v>
      </c>
      <c r="AQ504" s="96">
        <v>-3.4039999999999999</v>
      </c>
      <c r="AR504" s="104">
        <v>4.2777777777777803</v>
      </c>
      <c r="AS504" s="105">
        <v>33811</v>
      </c>
      <c r="AT504" s="96">
        <v>17</v>
      </c>
      <c r="AU504" s="104">
        <v>4.9290000000000003</v>
      </c>
      <c r="AV504" s="112" t="s">
        <v>101</v>
      </c>
      <c r="AW504" s="96">
        <v>17</v>
      </c>
      <c r="AX504" s="96"/>
      <c r="AY504" s="96"/>
      <c r="AZ504" s="96"/>
      <c r="BA504" s="96"/>
      <c r="BB504" s="96"/>
      <c r="BC504" s="96"/>
    </row>
    <row r="505" spans="1:55">
      <c r="A505" s="226">
        <f t="shared" si="720"/>
        <v>235</v>
      </c>
      <c r="B505" s="8">
        <v>6</v>
      </c>
      <c r="C505" s="28">
        <f ca="1">IF(ISNUMBER(OFFSET(INDIRECT("'"&amp;'DATA for charts'!C$5&amp;"'!$e1"),$A505-1,0)),OFFSET(INDIRECT("'"&amp;'DATA for charts'!C$5&amp;"'!$e1"),$A505-1,0),NA())</f>
        <v>9.31</v>
      </c>
      <c r="D505" s="28">
        <f ca="1">IF(ISNUMBER(OFFSET(INDIRECT("'"&amp;'DATA for charts'!D$5&amp;"'!$e1"),$A505-1,0)),OFFSET(INDIRECT("'"&amp;'DATA for charts'!D$5&amp;"'!$e1"),$A505-1,0),NA())</f>
        <v>9.0003649999999986</v>
      </c>
      <c r="E505" s="28">
        <f ca="1">IF(ISNUMBER(OFFSET(INDIRECT("'"&amp;'DATA for charts'!E$5&amp;"'!$e1"),$A505-1,0)),OFFSET(INDIRECT("'"&amp;'DATA for charts'!E$5&amp;"'!$e1"),$A505-1,0),NA())</f>
        <v>9</v>
      </c>
      <c r="F505" s="28">
        <f ca="1">IF(ISNUMBER(OFFSET(INDIRECT("'"&amp;'DATA for charts'!F$5&amp;"'!$e1"),$A505-1,0)),OFFSET(INDIRECT("'"&amp;'DATA for charts'!F$5&amp;"'!$e1"),$A505-1,0),NA())</f>
        <v>10.9831103489645</v>
      </c>
      <c r="G505" s="28">
        <f ca="1">IF(ISNUMBER(OFFSET(INDIRECT("'"&amp;'DATA for charts'!G$5&amp;"'!$e1"),$A505-1,0)),OFFSET(INDIRECT("'"&amp;'DATA for charts'!G$5&amp;"'!$e1"),$A505-1,0),NA())</f>
        <v>9.2200000000000006</v>
      </c>
      <c r="H505" s="28">
        <f ca="1">IF(ISNUMBER(OFFSET(INDIRECT("'"&amp;'DATA for charts'!H$5&amp;"'!$e1"),$A505-1,0)),OFFSET(INDIRECT("'"&amp;'DATA for charts'!H$5&amp;"'!$e1"),$A505-1,0),NA())</f>
        <v>7.7153535786864493</v>
      </c>
      <c r="I505" s="28" t="e">
        <f ca="1">IF(ISNUMBER(OFFSET(INDIRECT("'"&amp;'DATA for charts'!I$5&amp;"'!$e1"),$A505-1,0)),OFFSET(INDIRECT("'"&amp;'DATA for charts'!I$5&amp;"'!$e1"),$A505-1,0),NA())</f>
        <v>#N/A</v>
      </c>
      <c r="J505" s="28" t="e">
        <f ca="1">IF(ISNUMBER(OFFSET(INDIRECT("'"&amp;'DATA for charts'!J$5&amp;"'!$e1"),$A505-1,0)),OFFSET(INDIRECT("'"&amp;'DATA for charts'!J$5&amp;"'!$e1"),$A505-1,0),NA())</f>
        <v>#N/A</v>
      </c>
      <c r="K505" s="28" t="e">
        <f ca="1">IF(ISNUMBER(OFFSET(INDIRECT("'"&amp;'DATA for charts'!K$5&amp;"'!$e1"),$A505-1,0)),OFFSET(INDIRECT("'"&amp;'DATA for charts'!K$5&amp;"'!$e1"),$A505-1,0),NA())</f>
        <v>#N/A</v>
      </c>
      <c r="L505" s="28" t="e">
        <f ca="1">IF(ISNUMBER(OFFSET(INDIRECT("'"&amp;'DATA for charts'!L$5&amp;"'!$e1"),$A505-1,0)),OFFSET(INDIRECT("'"&amp;'DATA for charts'!L$5&amp;"'!$e1"),$A505-1,0),NA())</f>
        <v>#N/A</v>
      </c>
      <c r="M505" s="28" t="e">
        <f ca="1">IF(ISNUMBER(OFFSET(INDIRECT("'"&amp;'DATA for charts'!M$5&amp;"'!$e1"),$A505-1,0)),OFFSET(INDIRECT("'"&amp;'DATA for charts'!M$5&amp;"'!$e1"),$A505-1,0),NA())</f>
        <v>#N/A</v>
      </c>
      <c r="N505" s="28" t="e">
        <f ca="1">IF(ISNUMBER(OFFSET(INDIRECT("'"&amp;'DATA for charts'!N$5&amp;"'!$e1"),$A505-1,0)),OFFSET(INDIRECT("'"&amp;'DATA for charts'!N$5&amp;"'!$e1"),$A505-1,0),NA())</f>
        <v>#N/A</v>
      </c>
      <c r="O505" s="28" t="e">
        <f ca="1">IF(ISNUMBER(OFFSET(INDIRECT("'"&amp;'DATA for charts'!O$5&amp;"'!$e1"),$A505-1,0)),OFFSET(INDIRECT("'"&amp;'DATA for charts'!O$5&amp;"'!$e1"),$A505-1,0),NA())</f>
        <v>#N/A</v>
      </c>
      <c r="P505" s="28" t="e">
        <f ca="1">IF(ISNUMBER(OFFSET(INDIRECT("'"&amp;'DATA for charts'!P$5&amp;"'!$e1"),$A505-1,0)),OFFSET(INDIRECT("'"&amp;'DATA for charts'!P$5&amp;"'!$e1"),$A505-1,0),NA())</f>
        <v>#N/A</v>
      </c>
      <c r="Q505" s="28" t="e">
        <f ca="1">IF(ISNUMBER(OFFSET(INDIRECT("'"&amp;'DATA for charts'!Q$5&amp;"'!$e1"),$A505-1,0)),OFFSET(INDIRECT("'"&amp;'DATA for charts'!Q$5&amp;"'!$e1"),$A505-1,0),NA())</f>
        <v>#N/A</v>
      </c>
      <c r="R505" s="28" t="e">
        <f ca="1">IF(ISNUMBER(OFFSET(INDIRECT("'"&amp;'DATA for charts'!R$5&amp;"'!$e1"),$A505-1,0)),OFFSET(INDIRECT("'"&amp;'DATA for charts'!R$5&amp;"'!$e1"),$A505-1,0),NA())</f>
        <v>#N/A</v>
      </c>
      <c r="S505" s="28" t="e">
        <f ca="1">IF(ISNUMBER(OFFSET(INDIRECT("'"&amp;'DATA for charts'!S$5&amp;"'!$e1"),$A505-1,0)),OFFSET(INDIRECT("'"&amp;'DATA for charts'!S$5&amp;"'!$e1"),$A505-1,0),NA())</f>
        <v>#N/A</v>
      </c>
      <c r="T505" s="34"/>
      <c r="U505" s="34"/>
      <c r="V505" s="34"/>
      <c r="W505" s="8"/>
      <c r="X505" s="145">
        <v>290</v>
      </c>
      <c r="Y505" s="108">
        <v>6.2690000000000001</v>
      </c>
      <c r="Z505" s="109">
        <v>33982</v>
      </c>
      <c r="AA505" s="95">
        <v>13</v>
      </c>
      <c r="AB505" s="95">
        <v>13</v>
      </c>
      <c r="AC505" s="108">
        <v>6.5549999999999997</v>
      </c>
      <c r="AD505" s="110" t="s">
        <v>97</v>
      </c>
      <c r="AE505" s="95">
        <v>14</v>
      </c>
      <c r="AF505" s="95"/>
      <c r="AG505" s="95"/>
      <c r="AH505" s="95"/>
      <c r="AI505" s="108">
        <v>6.91</v>
      </c>
      <c r="AJ505" s="103" t="s">
        <v>101</v>
      </c>
      <c r="AK505" s="96">
        <v>17</v>
      </c>
      <c r="AL505" s="104">
        <v>4.6660000000000004</v>
      </c>
      <c r="AM505" s="105">
        <v>913</v>
      </c>
      <c r="AN505" s="96">
        <v>9</v>
      </c>
      <c r="AO505" s="104">
        <v>3.669</v>
      </c>
      <c r="AP505" s="103" t="s">
        <v>101</v>
      </c>
      <c r="AQ505" s="96">
        <v>-2.8479999999999999</v>
      </c>
      <c r="AR505" s="104">
        <v>3.5888888888888899</v>
      </c>
      <c r="AS505" s="105">
        <v>33811</v>
      </c>
      <c r="AT505" s="96">
        <v>17</v>
      </c>
      <c r="AU505" s="104">
        <v>3.4249999999999998</v>
      </c>
      <c r="AV505" s="112" t="s">
        <v>102</v>
      </c>
      <c r="AW505" s="96">
        <v>17</v>
      </c>
      <c r="AX505" s="96"/>
      <c r="AY505" s="96"/>
      <c r="AZ505" s="96"/>
      <c r="BA505" s="96"/>
      <c r="BB505" s="96"/>
      <c r="BC505" s="96"/>
    </row>
    <row r="506" spans="1:55">
      <c r="A506" s="226">
        <f t="shared" si="720"/>
        <v>236</v>
      </c>
      <c r="B506" s="8">
        <v>7</v>
      </c>
      <c r="C506" s="28">
        <f ca="1">IF(ISNUMBER(OFFSET(INDIRECT("'"&amp;'DATA for charts'!C$5&amp;"'!$e1"),$A506-1,0)),OFFSET(INDIRECT("'"&amp;'DATA for charts'!C$5&amp;"'!$e1"),$A506-1,0),NA())</f>
        <v>36.36</v>
      </c>
      <c r="D506" s="28">
        <f ca="1">IF(ISNUMBER(OFFSET(INDIRECT("'"&amp;'DATA for charts'!D$5&amp;"'!$e1"),$A506-1,0)),OFFSET(INDIRECT("'"&amp;'DATA for charts'!D$5&amp;"'!$e1"),$A506-1,0),NA())</f>
        <v>36.001480000000001</v>
      </c>
      <c r="E506" s="28">
        <f ca="1">IF(ISNUMBER(OFFSET(INDIRECT("'"&amp;'DATA for charts'!E$5&amp;"'!$e1"),$A506-1,0)),OFFSET(INDIRECT("'"&amp;'DATA for charts'!E$5&amp;"'!$e1"),$A506-1,0),NA())</f>
        <v>36</v>
      </c>
      <c r="F506" s="28">
        <f ca="1">IF(ISNUMBER(OFFSET(INDIRECT("'"&amp;'DATA for charts'!F$5&amp;"'!$e1"),$A506-1,0)),OFFSET(INDIRECT("'"&amp;'DATA for charts'!F$5&amp;"'!$e1"),$A506-1,0),NA())</f>
        <v>33.822875461191103</v>
      </c>
      <c r="G506" s="28">
        <f ca="1">IF(ISNUMBER(OFFSET(INDIRECT("'"&amp;'DATA for charts'!G$5&amp;"'!$e1"),$A506-1,0)),OFFSET(INDIRECT("'"&amp;'DATA for charts'!G$5&amp;"'!$e1"),$A506-1,0),NA())</f>
        <v>31.59</v>
      </c>
      <c r="H506" s="28">
        <f ca="1">IF(ISNUMBER(OFFSET(INDIRECT("'"&amp;'DATA for charts'!H$5&amp;"'!$e1"),$A506-1,0)),OFFSET(INDIRECT("'"&amp;'DATA for charts'!H$5&amp;"'!$e1"),$A506-1,0),NA())</f>
        <v>31.288055743058699</v>
      </c>
      <c r="I506" s="28" t="e">
        <f ca="1">IF(ISNUMBER(OFFSET(INDIRECT("'"&amp;'DATA for charts'!I$5&amp;"'!$e1"),$A506-1,0)),OFFSET(INDIRECT("'"&amp;'DATA for charts'!I$5&amp;"'!$e1"),$A506-1,0),NA())</f>
        <v>#N/A</v>
      </c>
      <c r="J506" s="28" t="e">
        <f ca="1">IF(ISNUMBER(OFFSET(INDIRECT("'"&amp;'DATA for charts'!J$5&amp;"'!$e1"),$A506-1,0)),OFFSET(INDIRECT("'"&amp;'DATA for charts'!J$5&amp;"'!$e1"),$A506-1,0),NA())</f>
        <v>#N/A</v>
      </c>
      <c r="K506" s="28" t="e">
        <f ca="1">IF(ISNUMBER(OFFSET(INDIRECT("'"&amp;'DATA for charts'!K$5&amp;"'!$e1"),$A506-1,0)),OFFSET(INDIRECT("'"&amp;'DATA for charts'!K$5&amp;"'!$e1"),$A506-1,0),NA())</f>
        <v>#N/A</v>
      </c>
      <c r="L506" s="28" t="e">
        <f ca="1">IF(ISNUMBER(OFFSET(INDIRECT("'"&amp;'DATA for charts'!L$5&amp;"'!$e1"),$A506-1,0)),OFFSET(INDIRECT("'"&amp;'DATA for charts'!L$5&amp;"'!$e1"),$A506-1,0),NA())</f>
        <v>#N/A</v>
      </c>
      <c r="M506" s="28" t="e">
        <f ca="1">IF(ISNUMBER(OFFSET(INDIRECT("'"&amp;'DATA for charts'!M$5&amp;"'!$e1"),$A506-1,0)),OFFSET(INDIRECT("'"&amp;'DATA for charts'!M$5&amp;"'!$e1"),$A506-1,0),NA())</f>
        <v>#N/A</v>
      </c>
      <c r="N506" s="28" t="e">
        <f ca="1">IF(ISNUMBER(OFFSET(INDIRECT("'"&amp;'DATA for charts'!N$5&amp;"'!$e1"),$A506-1,0)),OFFSET(INDIRECT("'"&amp;'DATA for charts'!N$5&amp;"'!$e1"),$A506-1,0),NA())</f>
        <v>#N/A</v>
      </c>
      <c r="O506" s="28" t="e">
        <f ca="1">IF(ISNUMBER(OFFSET(INDIRECT("'"&amp;'DATA for charts'!O$5&amp;"'!$e1"),$A506-1,0)),OFFSET(INDIRECT("'"&amp;'DATA for charts'!O$5&amp;"'!$e1"),$A506-1,0),NA())</f>
        <v>#N/A</v>
      </c>
      <c r="P506" s="28" t="e">
        <f ca="1">IF(ISNUMBER(OFFSET(INDIRECT("'"&amp;'DATA for charts'!P$5&amp;"'!$e1"),$A506-1,0)),OFFSET(INDIRECT("'"&amp;'DATA for charts'!P$5&amp;"'!$e1"),$A506-1,0),NA())</f>
        <v>#N/A</v>
      </c>
      <c r="Q506" s="28" t="e">
        <f ca="1">IF(ISNUMBER(OFFSET(INDIRECT("'"&amp;'DATA for charts'!Q$5&amp;"'!$e1"),$A506-1,0)),OFFSET(INDIRECT("'"&amp;'DATA for charts'!Q$5&amp;"'!$e1"),$A506-1,0),NA())</f>
        <v>#N/A</v>
      </c>
      <c r="R506" s="28" t="e">
        <f ca="1">IF(ISNUMBER(OFFSET(INDIRECT("'"&amp;'DATA for charts'!R$5&amp;"'!$e1"),$A506-1,0)),OFFSET(INDIRECT("'"&amp;'DATA for charts'!R$5&amp;"'!$e1"),$A506-1,0),NA())</f>
        <v>#N/A</v>
      </c>
      <c r="S506" s="28" t="e">
        <f ca="1">IF(ISNUMBER(OFFSET(INDIRECT("'"&amp;'DATA for charts'!S$5&amp;"'!$e1"),$A506-1,0)),OFFSET(INDIRECT("'"&amp;'DATA for charts'!S$5&amp;"'!$e1"),$A506-1,0),NA())</f>
        <v>#N/A</v>
      </c>
      <c r="T506" s="34"/>
      <c r="U506" s="34"/>
      <c r="V506" s="34"/>
      <c r="W506" s="8"/>
      <c r="X506" s="145">
        <v>300</v>
      </c>
      <c r="Y506" s="108">
        <v>3.4039999999999999</v>
      </c>
      <c r="Z506" s="109">
        <v>34176</v>
      </c>
      <c r="AA506" s="95">
        <v>16</v>
      </c>
      <c r="AB506" s="95">
        <v>16</v>
      </c>
      <c r="AC506" s="108">
        <v>4.093</v>
      </c>
      <c r="AD506" s="110" t="s">
        <v>101</v>
      </c>
      <c r="AE506" s="95">
        <v>17</v>
      </c>
      <c r="AF506" s="95"/>
      <c r="AG506" s="95"/>
      <c r="AH506" s="95"/>
      <c r="AI506" s="108">
        <v>4.6420000000000003</v>
      </c>
      <c r="AJ506" s="103" t="s">
        <v>96</v>
      </c>
      <c r="AK506" s="96">
        <v>14</v>
      </c>
      <c r="AL506" s="104">
        <v>7.3319999999999999</v>
      </c>
      <c r="AM506" s="105">
        <v>9437</v>
      </c>
      <c r="AN506" s="96">
        <v>13</v>
      </c>
      <c r="AO506" s="104">
        <v>6.1829999999999998</v>
      </c>
      <c r="AP506" s="103" t="s">
        <v>97</v>
      </c>
      <c r="AQ506" s="96">
        <v>-5.7009999999999996</v>
      </c>
      <c r="AR506" s="104">
        <v>6.1777777777777798</v>
      </c>
      <c r="AS506" s="106" t="s">
        <v>103</v>
      </c>
      <c r="AT506" s="96">
        <v>14</v>
      </c>
      <c r="AU506" s="104">
        <v>6.141</v>
      </c>
      <c r="AV506" s="112" t="s">
        <v>96</v>
      </c>
      <c r="AW506" s="96">
        <v>14</v>
      </c>
      <c r="AX506" s="96"/>
      <c r="AY506" s="96"/>
      <c r="AZ506" s="96"/>
      <c r="BA506" s="96"/>
      <c r="BB506" s="96"/>
      <c r="BC506" s="96"/>
    </row>
    <row r="507" spans="1:55">
      <c r="A507" s="226">
        <f t="shared" si="720"/>
        <v>237</v>
      </c>
      <c r="B507" s="8">
        <v>8</v>
      </c>
      <c r="C507" s="28">
        <f ca="1">IF(ISNUMBER(OFFSET(INDIRECT("'"&amp;'DATA for charts'!C$5&amp;"'!$e1"),$A507-1,0)),OFFSET(INDIRECT("'"&amp;'DATA for charts'!C$5&amp;"'!$e1"),$A507-1,0),NA())</f>
        <v>66.069999999999993</v>
      </c>
      <c r="D507" s="28">
        <f ca="1">IF(ISNUMBER(OFFSET(INDIRECT("'"&amp;'DATA for charts'!D$5&amp;"'!$e1"),$A507-1,0)),OFFSET(INDIRECT("'"&amp;'DATA for charts'!D$5&amp;"'!$e1"),$A507-1,0),NA())</f>
        <v>66.602770000000007</v>
      </c>
      <c r="E507" s="28">
        <f ca="1">IF(ISNUMBER(OFFSET(INDIRECT("'"&amp;'DATA for charts'!E$5&amp;"'!$e1"),$A507-1,0)),OFFSET(INDIRECT("'"&amp;'DATA for charts'!E$5&amp;"'!$e1"),$A507-1,0),NA())</f>
        <v>66.599999999999994</v>
      </c>
      <c r="F507" s="28">
        <f ca="1">IF(ISNUMBER(OFFSET(INDIRECT("'"&amp;'DATA for charts'!F$5&amp;"'!$e1"),$A507-1,0)),OFFSET(INDIRECT("'"&amp;'DATA for charts'!F$5&amp;"'!$e1"),$A507-1,0),NA())</f>
        <v>59.776201852139401</v>
      </c>
      <c r="G507" s="28">
        <f ca="1">IF(ISNUMBER(OFFSET(INDIRECT("'"&amp;'DATA for charts'!G$5&amp;"'!$e1"),$A507-1,0)),OFFSET(INDIRECT("'"&amp;'DATA for charts'!G$5&amp;"'!$e1"),$A507-1,0),NA())</f>
        <v>56.9</v>
      </c>
      <c r="H507" s="28">
        <f ca="1">IF(ISNUMBER(OFFSET(INDIRECT("'"&amp;'DATA for charts'!H$5&amp;"'!$e1"),$A507-1,0)),OFFSET(INDIRECT("'"&amp;'DATA for charts'!H$5&amp;"'!$e1"),$A507-1,0),NA())</f>
        <v>57.940888913185901</v>
      </c>
      <c r="I507" s="28" t="e">
        <f ca="1">IF(ISNUMBER(OFFSET(INDIRECT("'"&amp;'DATA for charts'!I$5&amp;"'!$e1"),$A507-1,0)),OFFSET(INDIRECT("'"&amp;'DATA for charts'!I$5&amp;"'!$e1"),$A507-1,0),NA())</f>
        <v>#N/A</v>
      </c>
      <c r="J507" s="28" t="e">
        <f ca="1">IF(ISNUMBER(OFFSET(INDIRECT("'"&amp;'DATA for charts'!J$5&amp;"'!$e1"),$A507-1,0)),OFFSET(INDIRECT("'"&amp;'DATA for charts'!J$5&amp;"'!$e1"),$A507-1,0),NA())</f>
        <v>#N/A</v>
      </c>
      <c r="K507" s="28" t="e">
        <f ca="1">IF(ISNUMBER(OFFSET(INDIRECT("'"&amp;'DATA for charts'!K$5&amp;"'!$e1"),$A507-1,0)),OFFSET(INDIRECT("'"&amp;'DATA for charts'!K$5&amp;"'!$e1"),$A507-1,0),NA())</f>
        <v>#N/A</v>
      </c>
      <c r="L507" s="28" t="e">
        <f ca="1">IF(ISNUMBER(OFFSET(INDIRECT("'"&amp;'DATA for charts'!L$5&amp;"'!$e1"),$A507-1,0)),OFFSET(INDIRECT("'"&amp;'DATA for charts'!L$5&amp;"'!$e1"),$A507-1,0),NA())</f>
        <v>#N/A</v>
      </c>
      <c r="M507" s="28" t="e">
        <f ca="1">IF(ISNUMBER(OFFSET(INDIRECT("'"&amp;'DATA for charts'!M$5&amp;"'!$e1"),$A507-1,0)),OFFSET(INDIRECT("'"&amp;'DATA for charts'!M$5&amp;"'!$e1"),$A507-1,0),NA())</f>
        <v>#N/A</v>
      </c>
      <c r="N507" s="28" t="e">
        <f ca="1">IF(ISNUMBER(OFFSET(INDIRECT("'"&amp;'DATA for charts'!N$5&amp;"'!$e1"),$A507-1,0)),OFFSET(INDIRECT("'"&amp;'DATA for charts'!N$5&amp;"'!$e1"),$A507-1,0),NA())</f>
        <v>#N/A</v>
      </c>
      <c r="O507" s="28" t="e">
        <f ca="1">IF(ISNUMBER(OFFSET(INDIRECT("'"&amp;'DATA for charts'!O$5&amp;"'!$e1"),$A507-1,0)),OFFSET(INDIRECT("'"&amp;'DATA for charts'!O$5&amp;"'!$e1"),$A507-1,0),NA())</f>
        <v>#N/A</v>
      </c>
      <c r="P507" s="28" t="e">
        <f ca="1">IF(ISNUMBER(OFFSET(INDIRECT("'"&amp;'DATA for charts'!P$5&amp;"'!$e1"),$A507-1,0)),OFFSET(INDIRECT("'"&amp;'DATA for charts'!P$5&amp;"'!$e1"),$A507-1,0),NA())</f>
        <v>#N/A</v>
      </c>
      <c r="Q507" s="28" t="e">
        <f ca="1">IF(ISNUMBER(OFFSET(INDIRECT("'"&amp;'DATA for charts'!Q$5&amp;"'!$e1"),$A507-1,0)),OFFSET(INDIRECT("'"&amp;'DATA for charts'!Q$5&amp;"'!$e1"),$A507-1,0),NA())</f>
        <v>#N/A</v>
      </c>
      <c r="R507" s="28" t="e">
        <f ca="1">IF(ISNUMBER(OFFSET(INDIRECT("'"&amp;'DATA for charts'!R$5&amp;"'!$e1"),$A507-1,0)),OFFSET(INDIRECT("'"&amp;'DATA for charts'!R$5&amp;"'!$e1"),$A507-1,0),NA())</f>
        <v>#N/A</v>
      </c>
      <c r="S507" s="28" t="e">
        <f ca="1">IF(ISNUMBER(OFFSET(INDIRECT("'"&amp;'DATA for charts'!S$5&amp;"'!$e1"),$A507-1,0)),OFFSET(INDIRECT("'"&amp;'DATA for charts'!S$5&amp;"'!$e1"),$A507-1,0),NA())</f>
        <v>#N/A</v>
      </c>
      <c r="T507" s="34"/>
      <c r="U507" s="34"/>
      <c r="V507" s="34"/>
      <c r="W507" s="8"/>
      <c r="X507" s="145">
        <v>310</v>
      </c>
      <c r="Y507" s="108">
        <v>2.8479999999999999</v>
      </c>
      <c r="Z507" s="109">
        <v>34176</v>
      </c>
      <c r="AA507" s="95">
        <v>16</v>
      </c>
      <c r="AB507" s="95">
        <v>16</v>
      </c>
      <c r="AC507" s="108">
        <v>3.7490000000000001</v>
      </c>
      <c r="AD507" s="110" t="s">
        <v>102</v>
      </c>
      <c r="AE507" s="95">
        <v>17</v>
      </c>
      <c r="AF507" s="95"/>
      <c r="AG507" s="95"/>
      <c r="AH507" s="95"/>
      <c r="AI507" s="108">
        <v>4.1859999999999999</v>
      </c>
      <c r="AJ507" s="103" t="s">
        <v>101</v>
      </c>
      <c r="AK507" s="96">
        <v>17</v>
      </c>
      <c r="AL507" s="104">
        <v>0.42099999999999999</v>
      </c>
      <c r="AM507" s="105">
        <v>9679</v>
      </c>
      <c r="AN507" s="96">
        <v>16</v>
      </c>
      <c r="AO507" s="104">
        <v>0.35599999999999998</v>
      </c>
      <c r="AP507" s="103" t="s">
        <v>101</v>
      </c>
      <c r="AQ507" s="96">
        <v>18</v>
      </c>
      <c r="AR507" s="104">
        <v>0.36249999999999999</v>
      </c>
      <c r="AS507" s="105">
        <v>33811</v>
      </c>
      <c r="AT507" s="96">
        <v>18</v>
      </c>
      <c r="AU507" s="104">
        <v>0.34499999999999997</v>
      </c>
      <c r="AV507" s="112" t="s">
        <v>101</v>
      </c>
      <c r="AW507" s="96">
        <v>18</v>
      </c>
      <c r="AX507" s="96"/>
      <c r="AY507" s="96"/>
      <c r="AZ507" s="96"/>
      <c r="BA507" s="96"/>
      <c r="BB507" s="96"/>
      <c r="BC507" s="96"/>
    </row>
    <row r="508" spans="1:55">
      <c r="A508" s="226">
        <f t="shared" si="720"/>
        <v>238</v>
      </c>
      <c r="B508" s="8">
        <v>9</v>
      </c>
      <c r="C508" s="28">
        <f ca="1">IF(ISNUMBER(OFFSET(INDIRECT("'"&amp;'DATA for charts'!C$5&amp;"'!$e1"),$A508-1,0)),OFFSET(INDIRECT("'"&amp;'DATA for charts'!C$5&amp;"'!$e1"),$A508-1,0),NA())</f>
        <v>92.71</v>
      </c>
      <c r="D508" s="28">
        <f ca="1">IF(ISNUMBER(OFFSET(INDIRECT("'"&amp;'DATA for charts'!D$5&amp;"'!$e1"),$A508-1,0)),OFFSET(INDIRECT("'"&amp;'DATA for charts'!D$5&amp;"'!$e1"),$A508-1,0),NA())</f>
        <v>94.803849999999997</v>
      </c>
      <c r="E508" s="28">
        <f ca="1">IF(ISNUMBER(OFFSET(INDIRECT("'"&amp;'DATA for charts'!E$5&amp;"'!$e1"),$A508-1,0)),OFFSET(INDIRECT("'"&amp;'DATA for charts'!E$5&amp;"'!$e1"),$A508-1,0),NA())</f>
        <v>94.8</v>
      </c>
      <c r="F508" s="28">
        <f ca="1">IF(ISNUMBER(OFFSET(INDIRECT("'"&amp;'DATA for charts'!F$5&amp;"'!$e1"),$A508-1,0)),OFFSET(INDIRECT("'"&amp;'DATA for charts'!F$5&amp;"'!$e1"),$A508-1,0),NA())</f>
        <v>83.074537951087805</v>
      </c>
      <c r="G508" s="28">
        <f ca="1">IF(ISNUMBER(OFFSET(INDIRECT("'"&amp;'DATA for charts'!G$5&amp;"'!$e1"),$A508-1,0)),OFFSET(INDIRECT("'"&amp;'DATA for charts'!G$5&amp;"'!$e1"),$A508-1,0),NA())</f>
        <v>80.12</v>
      </c>
      <c r="H508" s="28">
        <f ca="1">IF(ISNUMBER(OFFSET(INDIRECT("'"&amp;'DATA for charts'!H$5&amp;"'!$e1"),$A508-1,0)),OFFSET(INDIRECT("'"&amp;'DATA for charts'!H$5&amp;"'!$e1"),$A508-1,0),NA())</f>
        <v>81.906313725595993</v>
      </c>
      <c r="I508" s="28" t="e">
        <f ca="1">IF(ISNUMBER(OFFSET(INDIRECT("'"&amp;'DATA for charts'!I$5&amp;"'!$e1"),$A508-1,0)),OFFSET(INDIRECT("'"&amp;'DATA for charts'!I$5&amp;"'!$e1"),$A508-1,0),NA())</f>
        <v>#N/A</v>
      </c>
      <c r="J508" s="28" t="e">
        <f ca="1">IF(ISNUMBER(OFFSET(INDIRECT("'"&amp;'DATA for charts'!J$5&amp;"'!$e1"),$A508-1,0)),OFFSET(INDIRECT("'"&amp;'DATA for charts'!J$5&amp;"'!$e1"),$A508-1,0),NA())</f>
        <v>#N/A</v>
      </c>
      <c r="K508" s="28" t="e">
        <f ca="1">IF(ISNUMBER(OFFSET(INDIRECT("'"&amp;'DATA for charts'!K$5&amp;"'!$e1"),$A508-1,0)),OFFSET(INDIRECT("'"&amp;'DATA for charts'!K$5&amp;"'!$e1"),$A508-1,0),NA())</f>
        <v>#N/A</v>
      </c>
      <c r="L508" s="28" t="e">
        <f ca="1">IF(ISNUMBER(OFFSET(INDIRECT("'"&amp;'DATA for charts'!L$5&amp;"'!$e1"),$A508-1,0)),OFFSET(INDIRECT("'"&amp;'DATA for charts'!L$5&amp;"'!$e1"),$A508-1,0),NA())</f>
        <v>#N/A</v>
      </c>
      <c r="M508" s="28" t="e">
        <f ca="1">IF(ISNUMBER(OFFSET(INDIRECT("'"&amp;'DATA for charts'!M$5&amp;"'!$e1"),$A508-1,0)),OFFSET(INDIRECT("'"&amp;'DATA for charts'!M$5&amp;"'!$e1"),$A508-1,0),NA())</f>
        <v>#N/A</v>
      </c>
      <c r="N508" s="28" t="e">
        <f ca="1">IF(ISNUMBER(OFFSET(INDIRECT("'"&amp;'DATA for charts'!N$5&amp;"'!$e1"),$A508-1,0)),OFFSET(INDIRECT("'"&amp;'DATA for charts'!N$5&amp;"'!$e1"),$A508-1,0),NA())</f>
        <v>#N/A</v>
      </c>
      <c r="O508" s="28" t="e">
        <f ca="1">IF(ISNUMBER(OFFSET(INDIRECT("'"&amp;'DATA for charts'!O$5&amp;"'!$e1"),$A508-1,0)),OFFSET(INDIRECT("'"&amp;'DATA for charts'!O$5&amp;"'!$e1"),$A508-1,0),NA())</f>
        <v>#N/A</v>
      </c>
      <c r="P508" s="28" t="e">
        <f ca="1">IF(ISNUMBER(OFFSET(INDIRECT("'"&amp;'DATA for charts'!P$5&amp;"'!$e1"),$A508-1,0)),OFFSET(INDIRECT("'"&amp;'DATA for charts'!P$5&amp;"'!$e1"),$A508-1,0),NA())</f>
        <v>#N/A</v>
      </c>
      <c r="Q508" s="28" t="e">
        <f ca="1">IF(ISNUMBER(OFFSET(INDIRECT("'"&amp;'DATA for charts'!Q$5&amp;"'!$e1"),$A508-1,0)),OFFSET(INDIRECT("'"&amp;'DATA for charts'!Q$5&amp;"'!$e1"),$A508-1,0),NA())</f>
        <v>#N/A</v>
      </c>
      <c r="R508" s="28" t="e">
        <f ca="1">IF(ISNUMBER(OFFSET(INDIRECT("'"&amp;'DATA for charts'!R$5&amp;"'!$e1"),$A508-1,0)),OFFSET(INDIRECT("'"&amp;'DATA for charts'!R$5&amp;"'!$e1"),$A508-1,0),NA())</f>
        <v>#N/A</v>
      </c>
      <c r="S508" s="28" t="e">
        <f ca="1">IF(ISNUMBER(OFFSET(INDIRECT("'"&amp;'DATA for charts'!S$5&amp;"'!$e1"),$A508-1,0)),OFFSET(INDIRECT("'"&amp;'DATA for charts'!S$5&amp;"'!$e1"),$A508-1,0),NA())</f>
        <v>#N/A</v>
      </c>
      <c r="T508" s="34"/>
      <c r="U508" s="34"/>
      <c r="V508" s="34"/>
      <c r="W508" s="8"/>
      <c r="X508" s="145">
        <v>320</v>
      </c>
      <c r="Y508" s="108">
        <v>5.7009999999999996</v>
      </c>
      <c r="Z508" s="109">
        <v>34298</v>
      </c>
      <c r="AA508" s="95">
        <v>13</v>
      </c>
      <c r="AB508" s="95">
        <v>13</v>
      </c>
      <c r="AC508" s="108">
        <v>5.9459999999999997</v>
      </c>
      <c r="AD508" s="110" t="s">
        <v>97</v>
      </c>
      <c r="AE508" s="95">
        <v>14</v>
      </c>
      <c r="AF508" s="95"/>
      <c r="AG508" s="95"/>
      <c r="AH508" s="95"/>
      <c r="AI508" s="108">
        <v>6.484</v>
      </c>
      <c r="AJ508" s="103" t="s">
        <v>101</v>
      </c>
      <c r="AK508" s="96">
        <v>16</v>
      </c>
      <c r="AL508" s="104">
        <v>0.71199999999999997</v>
      </c>
      <c r="AM508" s="105">
        <v>9679</v>
      </c>
      <c r="AN508" s="96">
        <v>15</v>
      </c>
      <c r="AO508" s="104">
        <v>0.61199999999999999</v>
      </c>
      <c r="AP508" s="103" t="s">
        <v>101</v>
      </c>
      <c r="AQ508" s="96">
        <v>17</v>
      </c>
      <c r="AR508" s="104">
        <v>0.61333333333333295</v>
      </c>
      <c r="AS508" s="105">
        <v>33811</v>
      </c>
      <c r="AT508" s="96">
        <v>17</v>
      </c>
      <c r="AU508" s="104">
        <v>0.57199999999999995</v>
      </c>
      <c r="AV508" s="112" t="s">
        <v>101</v>
      </c>
      <c r="AW508" s="96">
        <v>17</v>
      </c>
      <c r="AX508" s="96"/>
      <c r="AY508" s="96"/>
      <c r="AZ508" s="96"/>
      <c r="BA508" s="96"/>
      <c r="BB508" s="96"/>
      <c r="BC508" s="96"/>
    </row>
    <row r="509" spans="1:55">
      <c r="A509" s="226">
        <f t="shared" si="720"/>
        <v>239</v>
      </c>
      <c r="B509" s="8">
        <v>10</v>
      </c>
      <c r="C509" s="28">
        <f ca="1">IF(ISNUMBER(OFFSET(INDIRECT("'"&amp;'DATA for charts'!C$5&amp;"'!$e1"),$A509-1,0)),OFFSET(INDIRECT("'"&amp;'DATA for charts'!C$5&amp;"'!$e1"),$A509-1,0),NA())</f>
        <v>113.11</v>
      </c>
      <c r="D509" s="28">
        <f ca="1">IF(ISNUMBER(OFFSET(INDIRECT("'"&amp;'DATA for charts'!D$5&amp;"'!$e1"),$A509-1,0)),OFFSET(INDIRECT("'"&amp;'DATA for charts'!D$5&amp;"'!$e1"),$A509-1,0),NA())</f>
        <v>117.0048</v>
      </c>
      <c r="E509" s="28">
        <f ca="1">IF(ISNUMBER(OFFSET(INDIRECT("'"&amp;'DATA for charts'!E$5&amp;"'!$e1"),$A509-1,0)),OFFSET(INDIRECT("'"&amp;'DATA for charts'!E$5&amp;"'!$e1"),$A509-1,0),NA())</f>
        <v>117</v>
      </c>
      <c r="F509" s="28">
        <f ca="1">IF(ISNUMBER(OFFSET(INDIRECT("'"&amp;'DATA for charts'!F$5&amp;"'!$e1"),$A509-1,0)),OFFSET(INDIRECT("'"&amp;'DATA for charts'!F$5&amp;"'!$e1"),$A509-1,0),NA())</f>
        <v>104.629003313357</v>
      </c>
      <c r="G509" s="28">
        <f ca="1">IF(ISNUMBER(OFFSET(INDIRECT("'"&amp;'DATA for charts'!G$5&amp;"'!$e1"),$A509-1,0)),OFFSET(INDIRECT("'"&amp;'DATA for charts'!G$5&amp;"'!$e1"),$A509-1,0),NA())</f>
        <v>100.9</v>
      </c>
      <c r="H509" s="28">
        <f ca="1">IF(ISNUMBER(OFFSET(INDIRECT("'"&amp;'DATA for charts'!H$5&amp;"'!$e1"),$A509-1,0)),OFFSET(INDIRECT("'"&amp;'DATA for charts'!H$5&amp;"'!$e1"),$A509-1,0),NA())</f>
        <v>100.61922750278001</v>
      </c>
      <c r="I509" s="28" t="e">
        <f ca="1">IF(ISNUMBER(OFFSET(INDIRECT("'"&amp;'DATA for charts'!I$5&amp;"'!$e1"),$A509-1,0)),OFFSET(INDIRECT("'"&amp;'DATA for charts'!I$5&amp;"'!$e1"),$A509-1,0),NA())</f>
        <v>#N/A</v>
      </c>
      <c r="J509" s="28" t="e">
        <f ca="1">IF(ISNUMBER(OFFSET(INDIRECT("'"&amp;'DATA for charts'!J$5&amp;"'!$e1"),$A509-1,0)),OFFSET(INDIRECT("'"&amp;'DATA for charts'!J$5&amp;"'!$e1"),$A509-1,0),NA())</f>
        <v>#N/A</v>
      </c>
      <c r="K509" s="28" t="e">
        <f ca="1">IF(ISNUMBER(OFFSET(INDIRECT("'"&amp;'DATA for charts'!K$5&amp;"'!$e1"),$A509-1,0)),OFFSET(INDIRECT("'"&amp;'DATA for charts'!K$5&amp;"'!$e1"),$A509-1,0),NA())</f>
        <v>#N/A</v>
      </c>
      <c r="L509" s="28" t="e">
        <f ca="1">IF(ISNUMBER(OFFSET(INDIRECT("'"&amp;'DATA for charts'!L$5&amp;"'!$e1"),$A509-1,0)),OFFSET(INDIRECT("'"&amp;'DATA for charts'!L$5&amp;"'!$e1"),$A509-1,0),NA())</f>
        <v>#N/A</v>
      </c>
      <c r="M509" s="28" t="e">
        <f ca="1">IF(ISNUMBER(OFFSET(INDIRECT("'"&amp;'DATA for charts'!M$5&amp;"'!$e1"),$A509-1,0)),OFFSET(INDIRECT("'"&amp;'DATA for charts'!M$5&amp;"'!$e1"),$A509-1,0),NA())</f>
        <v>#N/A</v>
      </c>
      <c r="N509" s="28" t="e">
        <f ca="1">IF(ISNUMBER(OFFSET(INDIRECT("'"&amp;'DATA for charts'!N$5&amp;"'!$e1"),$A509-1,0)),OFFSET(INDIRECT("'"&amp;'DATA for charts'!N$5&amp;"'!$e1"),$A509-1,0),NA())</f>
        <v>#N/A</v>
      </c>
      <c r="O509" s="28" t="e">
        <f ca="1">IF(ISNUMBER(OFFSET(INDIRECT("'"&amp;'DATA for charts'!O$5&amp;"'!$e1"),$A509-1,0)),OFFSET(INDIRECT("'"&amp;'DATA for charts'!O$5&amp;"'!$e1"),$A509-1,0),NA())</f>
        <v>#N/A</v>
      </c>
      <c r="P509" s="28" t="e">
        <f ca="1">IF(ISNUMBER(OFFSET(INDIRECT("'"&amp;'DATA for charts'!P$5&amp;"'!$e1"),$A509-1,0)),OFFSET(INDIRECT("'"&amp;'DATA for charts'!P$5&amp;"'!$e1"),$A509-1,0),NA())</f>
        <v>#N/A</v>
      </c>
      <c r="Q509" s="28" t="e">
        <f ca="1">IF(ISNUMBER(OFFSET(INDIRECT("'"&amp;'DATA for charts'!Q$5&amp;"'!$e1"),$A509-1,0)),OFFSET(INDIRECT("'"&amp;'DATA for charts'!Q$5&amp;"'!$e1"),$A509-1,0),NA())</f>
        <v>#N/A</v>
      </c>
      <c r="R509" s="28" t="e">
        <f ca="1">IF(ISNUMBER(OFFSET(INDIRECT("'"&amp;'DATA for charts'!R$5&amp;"'!$e1"),$A509-1,0)),OFFSET(INDIRECT("'"&amp;'DATA for charts'!R$5&amp;"'!$e1"),$A509-1,0),NA())</f>
        <v>#N/A</v>
      </c>
      <c r="S509" s="28" t="e">
        <f ca="1">IF(ISNUMBER(OFFSET(INDIRECT("'"&amp;'DATA for charts'!S$5&amp;"'!$e1"),$A509-1,0)),OFFSET(INDIRECT("'"&amp;'DATA for charts'!S$5&amp;"'!$e1"),$A509-1,0),NA())</f>
        <v>#N/A</v>
      </c>
      <c r="T509" s="34"/>
      <c r="U509" s="34"/>
      <c r="V509" s="34"/>
      <c r="W509" s="8"/>
      <c r="X509" s="145">
        <v>395</v>
      </c>
      <c r="Y509" s="108">
        <v>0</v>
      </c>
      <c r="Z509" s="95"/>
      <c r="AA509" s="95"/>
      <c r="AB509" s="95"/>
      <c r="AC509" s="108">
        <v>0.36199999999999999</v>
      </c>
      <c r="AD509" s="110" t="s">
        <v>101</v>
      </c>
      <c r="AE509" s="95">
        <v>18</v>
      </c>
      <c r="AF509" s="108">
        <v>0</v>
      </c>
      <c r="AG509" s="95"/>
      <c r="AH509" s="95"/>
      <c r="AI509" s="108">
        <v>0.39400000000000002</v>
      </c>
      <c r="AJ509" s="103" t="s">
        <v>101</v>
      </c>
      <c r="AK509" s="96">
        <v>15</v>
      </c>
      <c r="AL509" s="104">
        <v>0.86299999999999999</v>
      </c>
      <c r="AM509" s="105">
        <v>9679</v>
      </c>
      <c r="AN509" s="96">
        <v>15</v>
      </c>
      <c r="AO509" s="104">
        <v>0.72399999999999998</v>
      </c>
      <c r="AP509" s="103" t="s">
        <v>101</v>
      </c>
      <c r="AQ509" s="96">
        <v>-3.5000000000000003E-2</v>
      </c>
      <c r="AR509" s="104">
        <v>0.74305555555555602</v>
      </c>
      <c r="AS509" s="105">
        <v>33811</v>
      </c>
      <c r="AT509" s="96">
        <v>17</v>
      </c>
      <c r="AU509" s="104">
        <v>0.71</v>
      </c>
      <c r="AV509" s="112" t="s">
        <v>101</v>
      </c>
      <c r="AW509" s="96">
        <v>17</v>
      </c>
      <c r="AX509" s="96"/>
      <c r="AY509" s="96"/>
      <c r="AZ509" s="96"/>
      <c r="BA509" s="96"/>
      <c r="BB509" s="96"/>
      <c r="BC509" s="96"/>
    </row>
    <row r="510" spans="1:55">
      <c r="A510" s="226">
        <f t="shared" si="720"/>
        <v>240</v>
      </c>
      <c r="B510" s="8">
        <v>11</v>
      </c>
      <c r="C510" s="28">
        <f ca="1">IF(ISNUMBER(OFFSET(INDIRECT("'"&amp;'DATA for charts'!C$5&amp;"'!$e1"),$A510-1,0)),OFFSET(INDIRECT("'"&amp;'DATA for charts'!C$5&amp;"'!$e1"),$A510-1,0),NA())</f>
        <v>148.79</v>
      </c>
      <c r="D510" s="28">
        <f ca="1">IF(ISNUMBER(OFFSET(INDIRECT("'"&amp;'DATA for charts'!D$5&amp;"'!$e1"),$A510-1,0)),OFFSET(INDIRECT("'"&amp;'DATA for charts'!D$5&amp;"'!$e1"),$A510-1,0),NA())</f>
        <v>157.8065</v>
      </c>
      <c r="E510" s="28">
        <f ca="1">IF(ISNUMBER(OFFSET(INDIRECT("'"&amp;'DATA for charts'!E$5&amp;"'!$e1"),$A510-1,0)),OFFSET(INDIRECT("'"&amp;'DATA for charts'!E$5&amp;"'!$e1"),$A510-1,0),NA())</f>
        <v>157.80000000000001</v>
      </c>
      <c r="F510" s="28">
        <f ca="1">IF(ISNUMBER(OFFSET(INDIRECT("'"&amp;'DATA for charts'!F$5&amp;"'!$e1"),$A510-1,0)),OFFSET(INDIRECT("'"&amp;'DATA for charts'!F$5&amp;"'!$e1"),$A510-1,0),NA())</f>
        <v>132.039718764296</v>
      </c>
      <c r="G510" s="28">
        <f ca="1">IF(ISNUMBER(OFFSET(INDIRECT("'"&amp;'DATA for charts'!G$5&amp;"'!$e1"),$A510-1,0)),OFFSET(INDIRECT("'"&amp;'DATA for charts'!G$5&amp;"'!$e1"),$A510-1,0),NA())</f>
        <v>128.06</v>
      </c>
      <c r="H510" s="28">
        <f ca="1">IF(ISNUMBER(OFFSET(INDIRECT("'"&amp;'DATA for charts'!H$5&amp;"'!$e1"),$A510-1,0)),OFFSET(INDIRECT("'"&amp;'DATA for charts'!H$5&amp;"'!$e1"),$A510-1,0),NA())</f>
        <v>133.46010300984702</v>
      </c>
      <c r="I510" s="28" t="e">
        <f ca="1">IF(ISNUMBER(OFFSET(INDIRECT("'"&amp;'DATA for charts'!I$5&amp;"'!$e1"),$A510-1,0)),OFFSET(INDIRECT("'"&amp;'DATA for charts'!I$5&amp;"'!$e1"),$A510-1,0),NA())</f>
        <v>#N/A</v>
      </c>
      <c r="J510" s="28" t="e">
        <f ca="1">IF(ISNUMBER(OFFSET(INDIRECT("'"&amp;'DATA for charts'!J$5&amp;"'!$e1"),$A510-1,0)),OFFSET(INDIRECT("'"&amp;'DATA for charts'!J$5&amp;"'!$e1"),$A510-1,0),NA())</f>
        <v>#N/A</v>
      </c>
      <c r="K510" s="28" t="e">
        <f ca="1">IF(ISNUMBER(OFFSET(INDIRECT("'"&amp;'DATA for charts'!K$5&amp;"'!$e1"),$A510-1,0)),OFFSET(INDIRECT("'"&amp;'DATA for charts'!K$5&amp;"'!$e1"),$A510-1,0),NA())</f>
        <v>#N/A</v>
      </c>
      <c r="L510" s="28" t="e">
        <f ca="1">IF(ISNUMBER(OFFSET(INDIRECT("'"&amp;'DATA for charts'!L$5&amp;"'!$e1"),$A510-1,0)),OFFSET(INDIRECT("'"&amp;'DATA for charts'!L$5&amp;"'!$e1"),$A510-1,0),NA())</f>
        <v>#N/A</v>
      </c>
      <c r="M510" s="28" t="e">
        <f ca="1">IF(ISNUMBER(OFFSET(INDIRECT("'"&amp;'DATA for charts'!M$5&amp;"'!$e1"),$A510-1,0)),OFFSET(INDIRECT("'"&amp;'DATA for charts'!M$5&amp;"'!$e1"),$A510-1,0),NA())</f>
        <v>#N/A</v>
      </c>
      <c r="N510" s="28" t="e">
        <f ca="1">IF(ISNUMBER(OFFSET(INDIRECT("'"&amp;'DATA for charts'!N$5&amp;"'!$e1"),$A510-1,0)),OFFSET(INDIRECT("'"&amp;'DATA for charts'!N$5&amp;"'!$e1"),$A510-1,0),NA())</f>
        <v>#N/A</v>
      </c>
      <c r="O510" s="28" t="e">
        <f ca="1">IF(ISNUMBER(OFFSET(INDIRECT("'"&amp;'DATA for charts'!O$5&amp;"'!$e1"),$A510-1,0)),OFFSET(INDIRECT("'"&amp;'DATA for charts'!O$5&amp;"'!$e1"),$A510-1,0),NA())</f>
        <v>#N/A</v>
      </c>
      <c r="P510" s="28" t="e">
        <f ca="1">IF(ISNUMBER(OFFSET(INDIRECT("'"&amp;'DATA for charts'!P$5&amp;"'!$e1"),$A510-1,0)),OFFSET(INDIRECT("'"&amp;'DATA for charts'!P$5&amp;"'!$e1"),$A510-1,0),NA())</f>
        <v>#N/A</v>
      </c>
      <c r="Q510" s="28" t="e">
        <f ca="1">IF(ISNUMBER(OFFSET(INDIRECT("'"&amp;'DATA for charts'!Q$5&amp;"'!$e1"),$A510-1,0)),OFFSET(INDIRECT("'"&amp;'DATA for charts'!Q$5&amp;"'!$e1"),$A510-1,0),NA())</f>
        <v>#N/A</v>
      </c>
      <c r="R510" s="28" t="e">
        <f ca="1">IF(ISNUMBER(OFFSET(INDIRECT("'"&amp;'DATA for charts'!R$5&amp;"'!$e1"),$A510-1,0)),OFFSET(INDIRECT("'"&amp;'DATA for charts'!R$5&amp;"'!$e1"),$A510-1,0),NA())</f>
        <v>#N/A</v>
      </c>
      <c r="S510" s="28" t="e">
        <f ca="1">IF(ISNUMBER(OFFSET(INDIRECT("'"&amp;'DATA for charts'!S$5&amp;"'!$e1"),$A510-1,0)),OFFSET(INDIRECT("'"&amp;'DATA for charts'!S$5&amp;"'!$e1"),$A510-1,0),NA())</f>
        <v>#N/A</v>
      </c>
      <c r="T510" s="34"/>
      <c r="U510" s="34"/>
      <c r="V510" s="34"/>
      <c r="W510" s="8"/>
      <c r="X510" s="145">
        <v>400</v>
      </c>
      <c r="Y510" s="108">
        <v>0</v>
      </c>
      <c r="Z510" s="95"/>
      <c r="AA510" s="95"/>
      <c r="AB510" s="95"/>
      <c r="AC510" s="108">
        <v>0.58099999999999996</v>
      </c>
      <c r="AD510" s="110" t="s">
        <v>101</v>
      </c>
      <c r="AE510" s="95">
        <v>17</v>
      </c>
      <c r="AF510" s="108">
        <v>0.26500000000000001</v>
      </c>
      <c r="AG510" s="110" t="s">
        <v>109</v>
      </c>
      <c r="AH510" s="95">
        <v>17</v>
      </c>
      <c r="AI510" s="108">
        <v>0.66600000000000004</v>
      </c>
      <c r="AJ510" s="103" t="s">
        <v>101</v>
      </c>
      <c r="AK510" s="96">
        <v>15</v>
      </c>
      <c r="AL510" s="104">
        <v>1.0780000000000001</v>
      </c>
      <c r="AM510" s="105">
        <v>9679</v>
      </c>
      <c r="AN510" s="96">
        <v>15</v>
      </c>
      <c r="AO510" s="104">
        <v>0.93799999999999994</v>
      </c>
      <c r="AP510" s="103" t="s">
        <v>101</v>
      </c>
      <c r="AQ510" s="96">
        <v>-0.25800000000000001</v>
      </c>
      <c r="AR510" s="104">
        <v>0.93777777777777804</v>
      </c>
      <c r="AS510" s="105">
        <v>33811</v>
      </c>
      <c r="AT510" s="96">
        <v>16</v>
      </c>
      <c r="AU510" s="104">
        <v>0.92100000000000004</v>
      </c>
      <c r="AV510" s="112" t="s">
        <v>101</v>
      </c>
      <c r="AW510" s="96">
        <v>15</v>
      </c>
      <c r="AX510" s="96"/>
      <c r="AY510" s="96"/>
      <c r="AZ510" s="96"/>
      <c r="BA510" s="96"/>
      <c r="BB510" s="96"/>
      <c r="BC510" s="96"/>
    </row>
    <row r="511" spans="1:55">
      <c r="A511" s="226">
        <f t="shared" si="720"/>
        <v>241</v>
      </c>
      <c r="B511" s="8">
        <v>12</v>
      </c>
      <c r="C511" s="28">
        <f ca="1">IF(ISNUMBER(OFFSET(INDIRECT("'"&amp;'DATA for charts'!C$5&amp;"'!$e1"),$A511-1,0)),OFFSET(INDIRECT("'"&amp;'DATA for charts'!C$5&amp;"'!$e1"),$A511-1,0),NA())</f>
        <v>158.81</v>
      </c>
      <c r="D511" s="28">
        <f ca="1">IF(ISNUMBER(OFFSET(INDIRECT("'"&amp;'DATA for charts'!D$5&amp;"'!$e1"),$A511-1,0)),OFFSET(INDIRECT("'"&amp;'DATA for charts'!D$5&amp;"'!$e1"),$A511-1,0),NA())</f>
        <v>166.80690000000001</v>
      </c>
      <c r="E511" s="28">
        <f ca="1">IF(ISNUMBER(OFFSET(INDIRECT("'"&amp;'DATA for charts'!E$5&amp;"'!$e1"),$A511-1,0)),OFFSET(INDIRECT("'"&amp;'DATA for charts'!E$5&amp;"'!$e1"),$A511-1,0),NA())</f>
        <v>166.8</v>
      </c>
      <c r="F511" s="28">
        <f ca="1">IF(ISNUMBER(OFFSET(INDIRECT("'"&amp;'DATA for charts'!F$5&amp;"'!$e1"),$A511-1,0)),OFFSET(INDIRECT("'"&amp;'DATA for charts'!F$5&amp;"'!$e1"),$A511-1,0),NA())</f>
        <v>140.235978374365</v>
      </c>
      <c r="G511" s="28">
        <f ca="1">IF(ISNUMBER(OFFSET(INDIRECT("'"&amp;'DATA for charts'!G$5&amp;"'!$e1"),$A511-1,0)),OFFSET(INDIRECT("'"&amp;'DATA for charts'!G$5&amp;"'!$e1"),$A511-1,0),NA())</f>
        <v>137.41</v>
      </c>
      <c r="H511" s="28">
        <f ca="1">IF(ISNUMBER(OFFSET(INDIRECT("'"&amp;'DATA for charts'!H$5&amp;"'!$e1"),$A511-1,0)),OFFSET(INDIRECT("'"&amp;'DATA for charts'!H$5&amp;"'!$e1"),$A511-1,0),NA())</f>
        <v>140.78364876263001</v>
      </c>
      <c r="I511" s="28" t="e">
        <f ca="1">IF(ISNUMBER(OFFSET(INDIRECT("'"&amp;'DATA for charts'!I$5&amp;"'!$e1"),$A511-1,0)),OFFSET(INDIRECT("'"&amp;'DATA for charts'!I$5&amp;"'!$e1"),$A511-1,0),NA())</f>
        <v>#N/A</v>
      </c>
      <c r="J511" s="28" t="e">
        <f ca="1">IF(ISNUMBER(OFFSET(INDIRECT("'"&amp;'DATA for charts'!J$5&amp;"'!$e1"),$A511-1,0)),OFFSET(INDIRECT("'"&amp;'DATA for charts'!J$5&amp;"'!$e1"),$A511-1,0),NA())</f>
        <v>#N/A</v>
      </c>
      <c r="K511" s="28" t="e">
        <f ca="1">IF(ISNUMBER(OFFSET(INDIRECT("'"&amp;'DATA for charts'!K$5&amp;"'!$e1"),$A511-1,0)),OFFSET(INDIRECT("'"&amp;'DATA for charts'!K$5&amp;"'!$e1"),$A511-1,0),NA())</f>
        <v>#N/A</v>
      </c>
      <c r="L511" s="28" t="e">
        <f ca="1">IF(ISNUMBER(OFFSET(INDIRECT("'"&amp;'DATA for charts'!L$5&amp;"'!$e1"),$A511-1,0)),OFFSET(INDIRECT("'"&amp;'DATA for charts'!L$5&amp;"'!$e1"),$A511-1,0),NA())</f>
        <v>#N/A</v>
      </c>
      <c r="M511" s="28" t="e">
        <f ca="1">IF(ISNUMBER(OFFSET(INDIRECT("'"&amp;'DATA for charts'!M$5&amp;"'!$e1"),$A511-1,0)),OFFSET(INDIRECT("'"&amp;'DATA for charts'!M$5&amp;"'!$e1"),$A511-1,0),NA())</f>
        <v>#N/A</v>
      </c>
      <c r="N511" s="28" t="e">
        <f ca="1">IF(ISNUMBER(OFFSET(INDIRECT("'"&amp;'DATA for charts'!N$5&amp;"'!$e1"),$A511-1,0)),OFFSET(INDIRECT("'"&amp;'DATA for charts'!N$5&amp;"'!$e1"),$A511-1,0),NA())</f>
        <v>#N/A</v>
      </c>
      <c r="O511" s="28" t="e">
        <f ca="1">IF(ISNUMBER(OFFSET(INDIRECT("'"&amp;'DATA for charts'!O$5&amp;"'!$e1"),$A511-1,0)),OFFSET(INDIRECT("'"&amp;'DATA for charts'!O$5&amp;"'!$e1"),$A511-1,0),NA())</f>
        <v>#N/A</v>
      </c>
      <c r="P511" s="28" t="e">
        <f ca="1">IF(ISNUMBER(OFFSET(INDIRECT("'"&amp;'DATA for charts'!P$5&amp;"'!$e1"),$A511-1,0)),OFFSET(INDIRECT("'"&amp;'DATA for charts'!P$5&amp;"'!$e1"),$A511-1,0),NA())</f>
        <v>#N/A</v>
      </c>
      <c r="Q511" s="28" t="e">
        <f ca="1">IF(ISNUMBER(OFFSET(INDIRECT("'"&amp;'DATA for charts'!Q$5&amp;"'!$e1"),$A511-1,0)),OFFSET(INDIRECT("'"&amp;'DATA for charts'!Q$5&amp;"'!$e1"),$A511-1,0),NA())</f>
        <v>#N/A</v>
      </c>
      <c r="R511" s="28" t="e">
        <f ca="1">IF(ISNUMBER(OFFSET(INDIRECT("'"&amp;'DATA for charts'!R$5&amp;"'!$e1"),$A511-1,0)),OFFSET(INDIRECT("'"&amp;'DATA for charts'!R$5&amp;"'!$e1"),$A511-1,0),NA())</f>
        <v>#N/A</v>
      </c>
      <c r="S511" s="28" t="e">
        <f ca="1">IF(ISNUMBER(OFFSET(INDIRECT("'"&amp;'DATA for charts'!S$5&amp;"'!$e1"),$A511-1,0)),OFFSET(INDIRECT("'"&amp;'DATA for charts'!S$5&amp;"'!$e1"),$A511-1,0),NA())</f>
        <v>#N/A</v>
      </c>
      <c r="T511" s="34"/>
      <c r="U511" s="34"/>
      <c r="V511" s="34"/>
      <c r="W511" s="8"/>
      <c r="X511" s="145">
        <v>410</v>
      </c>
      <c r="Y511" s="108">
        <v>3.5000000000000003E-2</v>
      </c>
      <c r="Z511" s="109">
        <v>34177</v>
      </c>
      <c r="AA511" s="95">
        <v>16</v>
      </c>
      <c r="AB511" s="95">
        <v>16</v>
      </c>
      <c r="AC511" s="108">
        <v>0.69899999999999995</v>
      </c>
      <c r="AD511" s="110" t="s">
        <v>101</v>
      </c>
      <c r="AE511" s="95">
        <v>17</v>
      </c>
      <c r="AF511" s="108">
        <v>0.41299999999999998</v>
      </c>
      <c r="AG511" s="110" t="s">
        <v>109</v>
      </c>
      <c r="AH511" s="95">
        <v>17</v>
      </c>
      <c r="AI511" s="108">
        <v>0.81399999999999995</v>
      </c>
      <c r="AJ511" s="103" t="s">
        <v>101</v>
      </c>
      <c r="AK511" s="96">
        <v>15</v>
      </c>
      <c r="AL511" s="104">
        <v>1.7789999999999999</v>
      </c>
      <c r="AM511" s="105">
        <v>4231</v>
      </c>
      <c r="AN511" s="96">
        <v>13</v>
      </c>
      <c r="AO511" s="104">
        <v>1.575</v>
      </c>
      <c r="AP511" s="103" t="s">
        <v>101</v>
      </c>
      <c r="AQ511" s="96">
        <v>-1.4930000000000001</v>
      </c>
      <c r="AR511" s="104">
        <v>1.79833333333333</v>
      </c>
      <c r="AS511" s="105">
        <v>33852</v>
      </c>
      <c r="AT511" s="96">
        <v>13</v>
      </c>
      <c r="AU511" s="104">
        <v>2.5779999999999998</v>
      </c>
      <c r="AV511" s="112" t="s">
        <v>110</v>
      </c>
      <c r="AW511" s="96">
        <v>12</v>
      </c>
      <c r="AX511" s="96"/>
      <c r="AY511" s="96"/>
      <c r="AZ511" s="96"/>
      <c r="BA511" s="96"/>
      <c r="BB511" s="96"/>
      <c r="BC511" s="96"/>
    </row>
    <row r="512" spans="1:55">
      <c r="A512" s="226">
        <f t="shared" si="720"/>
        <v>242</v>
      </c>
      <c r="B512" s="8">
        <v>13</v>
      </c>
      <c r="C512" s="28">
        <f ca="1">IF(ISNUMBER(OFFSET(INDIRECT("'"&amp;'DATA for charts'!C$5&amp;"'!$e1"),$A512-1,0)),OFFSET(INDIRECT("'"&amp;'DATA for charts'!C$5&amp;"'!$e1"),$A512-1,0),NA())</f>
        <v>159.18</v>
      </c>
      <c r="D512" s="28">
        <f ca="1">IF(ISNUMBER(OFFSET(INDIRECT("'"&amp;'DATA for charts'!D$5&amp;"'!$e1"),$A512-1,0)),OFFSET(INDIRECT("'"&amp;'DATA for charts'!D$5&amp;"'!$e1"),$A512-1,0),NA())</f>
        <v>166.20679999999999</v>
      </c>
      <c r="E512" s="28">
        <f ca="1">IF(ISNUMBER(OFFSET(INDIRECT("'"&amp;'DATA for charts'!E$5&amp;"'!$e1"),$A512-1,0)),OFFSET(INDIRECT("'"&amp;'DATA for charts'!E$5&amp;"'!$e1"),$A512-1,0),NA())</f>
        <v>166.2</v>
      </c>
      <c r="F512" s="28">
        <f ca="1">IF(ISNUMBER(OFFSET(INDIRECT("'"&amp;'DATA for charts'!F$5&amp;"'!$e1"),$A512-1,0)),OFFSET(INDIRECT("'"&amp;'DATA for charts'!F$5&amp;"'!$e1"),$A512-1,0),NA())</f>
        <v>142.63422040403</v>
      </c>
      <c r="G512" s="28">
        <f ca="1">IF(ISNUMBER(OFFSET(INDIRECT("'"&amp;'DATA for charts'!G$5&amp;"'!$e1"),$A512-1,0)),OFFSET(INDIRECT("'"&amp;'DATA for charts'!G$5&amp;"'!$e1"),$A512-1,0),NA())</f>
        <v>141.06</v>
      </c>
      <c r="H512" s="28">
        <f ca="1">IF(ISNUMBER(OFFSET(INDIRECT("'"&amp;'DATA for charts'!H$5&amp;"'!$e1"),$A512-1,0)),OFFSET(INDIRECT("'"&amp;'DATA for charts'!H$5&amp;"'!$e1"),$A512-1,0),NA())</f>
        <v>143.66906055768999</v>
      </c>
      <c r="I512" s="28" t="e">
        <f ca="1">IF(ISNUMBER(OFFSET(INDIRECT("'"&amp;'DATA for charts'!I$5&amp;"'!$e1"),$A512-1,0)),OFFSET(INDIRECT("'"&amp;'DATA for charts'!I$5&amp;"'!$e1"),$A512-1,0),NA())</f>
        <v>#N/A</v>
      </c>
      <c r="J512" s="28" t="e">
        <f ca="1">IF(ISNUMBER(OFFSET(INDIRECT("'"&amp;'DATA for charts'!J$5&amp;"'!$e1"),$A512-1,0)),OFFSET(INDIRECT("'"&amp;'DATA for charts'!J$5&amp;"'!$e1"),$A512-1,0),NA())</f>
        <v>#N/A</v>
      </c>
      <c r="K512" s="28" t="e">
        <f ca="1">IF(ISNUMBER(OFFSET(INDIRECT("'"&amp;'DATA for charts'!K$5&amp;"'!$e1"),$A512-1,0)),OFFSET(INDIRECT("'"&amp;'DATA for charts'!K$5&amp;"'!$e1"),$A512-1,0),NA())</f>
        <v>#N/A</v>
      </c>
      <c r="L512" s="28" t="e">
        <f ca="1">IF(ISNUMBER(OFFSET(INDIRECT("'"&amp;'DATA for charts'!L$5&amp;"'!$e1"),$A512-1,0)),OFFSET(INDIRECT("'"&amp;'DATA for charts'!L$5&amp;"'!$e1"),$A512-1,0),NA())</f>
        <v>#N/A</v>
      </c>
      <c r="M512" s="28" t="e">
        <f ca="1">IF(ISNUMBER(OFFSET(INDIRECT("'"&amp;'DATA for charts'!M$5&amp;"'!$e1"),$A512-1,0)),OFFSET(INDIRECT("'"&amp;'DATA for charts'!M$5&amp;"'!$e1"),$A512-1,0),NA())</f>
        <v>#N/A</v>
      </c>
      <c r="N512" s="28" t="e">
        <f ca="1">IF(ISNUMBER(OFFSET(INDIRECT("'"&amp;'DATA for charts'!N$5&amp;"'!$e1"),$A512-1,0)),OFFSET(INDIRECT("'"&amp;'DATA for charts'!N$5&amp;"'!$e1"),$A512-1,0),NA())</f>
        <v>#N/A</v>
      </c>
      <c r="O512" s="28" t="e">
        <f ca="1">IF(ISNUMBER(OFFSET(INDIRECT("'"&amp;'DATA for charts'!O$5&amp;"'!$e1"),$A512-1,0)),OFFSET(INDIRECT("'"&amp;'DATA for charts'!O$5&amp;"'!$e1"),$A512-1,0),NA())</f>
        <v>#N/A</v>
      </c>
      <c r="P512" s="28" t="e">
        <f ca="1">IF(ISNUMBER(OFFSET(INDIRECT("'"&amp;'DATA for charts'!P$5&amp;"'!$e1"),$A512-1,0)),OFFSET(INDIRECT("'"&amp;'DATA for charts'!P$5&amp;"'!$e1"),$A512-1,0),NA())</f>
        <v>#N/A</v>
      </c>
      <c r="Q512" s="28" t="e">
        <f ca="1">IF(ISNUMBER(OFFSET(INDIRECT("'"&amp;'DATA for charts'!Q$5&amp;"'!$e1"),$A512-1,0)),OFFSET(INDIRECT("'"&amp;'DATA for charts'!Q$5&amp;"'!$e1"),$A512-1,0),NA())</f>
        <v>#N/A</v>
      </c>
      <c r="R512" s="28" t="e">
        <f ca="1">IF(ISNUMBER(OFFSET(INDIRECT("'"&amp;'DATA for charts'!R$5&amp;"'!$e1"),$A512-1,0)),OFFSET(INDIRECT("'"&amp;'DATA for charts'!R$5&amp;"'!$e1"),$A512-1,0),NA())</f>
        <v>#N/A</v>
      </c>
      <c r="S512" s="28" t="e">
        <f ca="1">IF(ISNUMBER(OFFSET(INDIRECT("'"&amp;'DATA for charts'!S$5&amp;"'!$e1"),$A512-1,0)),OFFSET(INDIRECT("'"&amp;'DATA for charts'!S$5&amp;"'!$e1"),$A512-1,0),NA())</f>
        <v>#N/A</v>
      </c>
      <c r="T512" s="34"/>
      <c r="U512" s="34"/>
      <c r="V512" s="34"/>
      <c r="W512" s="8"/>
      <c r="X512" s="145">
        <v>420</v>
      </c>
      <c r="Y512" s="108">
        <v>0.25800000000000001</v>
      </c>
      <c r="Z512" s="109">
        <v>34177</v>
      </c>
      <c r="AA512" s="95">
        <v>15</v>
      </c>
      <c r="AB512" s="95">
        <v>15</v>
      </c>
      <c r="AC512" s="108">
        <v>0.92300000000000004</v>
      </c>
      <c r="AD512" s="110" t="s">
        <v>101</v>
      </c>
      <c r="AE512" s="95">
        <v>15</v>
      </c>
      <c r="AF512" s="108">
        <v>0.63100000000000001</v>
      </c>
      <c r="AG512" s="110" t="s">
        <v>109</v>
      </c>
      <c r="AH512" s="95">
        <v>15</v>
      </c>
      <c r="AI512" s="108">
        <v>1.0469999999999999</v>
      </c>
      <c r="AJ512" s="103" t="s">
        <v>96</v>
      </c>
      <c r="AK512" s="96">
        <v>14</v>
      </c>
      <c r="AL512" s="104">
        <v>5.6150000000000002</v>
      </c>
      <c r="AM512" s="105">
        <v>6119</v>
      </c>
      <c r="AN512" s="96">
        <v>13</v>
      </c>
      <c r="AO512" s="104">
        <v>4.4649999999999999</v>
      </c>
      <c r="AP512" s="103" t="s">
        <v>96</v>
      </c>
      <c r="AQ512" s="96">
        <v>-4.5460000000000003</v>
      </c>
      <c r="AR512" s="104">
        <v>4.68611111111111</v>
      </c>
      <c r="AS512" s="106" t="s">
        <v>98</v>
      </c>
      <c r="AT512" s="96">
        <v>14</v>
      </c>
      <c r="AU512" s="104">
        <v>5.2779999999999996</v>
      </c>
      <c r="AV512" s="112" t="s">
        <v>99</v>
      </c>
      <c r="AW512" s="96">
        <v>14</v>
      </c>
      <c r="AX512" s="96"/>
      <c r="AY512" s="96"/>
      <c r="AZ512" s="96"/>
      <c r="BA512" s="96"/>
      <c r="BB512" s="96"/>
      <c r="BC512" s="96"/>
    </row>
    <row r="513" spans="1:55">
      <c r="A513" s="226">
        <f t="shared" si="720"/>
        <v>243</v>
      </c>
      <c r="B513" s="8">
        <v>14</v>
      </c>
      <c r="C513" s="28">
        <f ca="1">IF(ISNUMBER(OFFSET(INDIRECT("'"&amp;'DATA for charts'!C$5&amp;"'!$e1"),$A513-1,0)),OFFSET(INDIRECT("'"&amp;'DATA for charts'!C$5&amp;"'!$e1"),$A513-1,0),NA())</f>
        <v>154.61000000000001</v>
      </c>
      <c r="D513" s="28">
        <f ca="1">IF(ISNUMBER(OFFSET(INDIRECT("'"&amp;'DATA for charts'!D$5&amp;"'!$e1"),$A513-1,0)),OFFSET(INDIRECT("'"&amp;'DATA for charts'!D$5&amp;"'!$e1"),$A513-1,0),NA())</f>
        <v>155.4066</v>
      </c>
      <c r="E513" s="28">
        <f ca="1">IF(ISNUMBER(OFFSET(INDIRECT("'"&amp;'DATA for charts'!E$5&amp;"'!$e1"),$A513-1,0)),OFFSET(INDIRECT("'"&amp;'DATA for charts'!E$5&amp;"'!$e1"),$A513-1,0),NA())</f>
        <v>155.4</v>
      </c>
      <c r="F513" s="28">
        <f ca="1">IF(ISNUMBER(OFFSET(INDIRECT("'"&amp;'DATA for charts'!F$5&amp;"'!$e1"),$A513-1,0)),OFFSET(INDIRECT("'"&amp;'DATA for charts'!F$5&amp;"'!$e1"),$A513-1,0),NA())</f>
        <v>137.73384913168701</v>
      </c>
      <c r="G513" s="28">
        <f ca="1">IF(ISNUMBER(OFFSET(INDIRECT("'"&amp;'DATA for charts'!G$5&amp;"'!$e1"),$A513-1,0)),OFFSET(INDIRECT("'"&amp;'DATA for charts'!G$5&amp;"'!$e1"),$A513-1,0),NA())</f>
        <v>138.78</v>
      </c>
      <c r="H513" s="28">
        <f ca="1">IF(ISNUMBER(OFFSET(INDIRECT("'"&amp;'DATA for charts'!H$5&amp;"'!$e1"),$A513-1,0)),OFFSET(INDIRECT("'"&amp;'DATA for charts'!H$5&amp;"'!$e1"),$A513-1,0),NA())</f>
        <v>139.53134842991099</v>
      </c>
      <c r="I513" s="28" t="e">
        <f ca="1">IF(ISNUMBER(OFFSET(INDIRECT("'"&amp;'DATA for charts'!I$5&amp;"'!$e1"),$A513-1,0)),OFFSET(INDIRECT("'"&amp;'DATA for charts'!I$5&amp;"'!$e1"),$A513-1,0),NA())</f>
        <v>#N/A</v>
      </c>
      <c r="J513" s="28" t="e">
        <f ca="1">IF(ISNUMBER(OFFSET(INDIRECT("'"&amp;'DATA for charts'!J$5&amp;"'!$e1"),$A513-1,0)),OFFSET(INDIRECT("'"&amp;'DATA for charts'!J$5&amp;"'!$e1"),$A513-1,0),NA())</f>
        <v>#N/A</v>
      </c>
      <c r="K513" s="28" t="e">
        <f ca="1">IF(ISNUMBER(OFFSET(INDIRECT("'"&amp;'DATA for charts'!K$5&amp;"'!$e1"),$A513-1,0)),OFFSET(INDIRECT("'"&amp;'DATA for charts'!K$5&amp;"'!$e1"),$A513-1,0),NA())</f>
        <v>#N/A</v>
      </c>
      <c r="L513" s="28" t="e">
        <f ca="1">IF(ISNUMBER(OFFSET(INDIRECT("'"&amp;'DATA for charts'!L$5&amp;"'!$e1"),$A513-1,0)),OFFSET(INDIRECT("'"&amp;'DATA for charts'!L$5&amp;"'!$e1"),$A513-1,0),NA())</f>
        <v>#N/A</v>
      </c>
      <c r="M513" s="28" t="e">
        <f ca="1">IF(ISNUMBER(OFFSET(INDIRECT("'"&amp;'DATA for charts'!M$5&amp;"'!$e1"),$A513-1,0)),OFFSET(INDIRECT("'"&amp;'DATA for charts'!M$5&amp;"'!$e1"),$A513-1,0),NA())</f>
        <v>#N/A</v>
      </c>
      <c r="N513" s="28" t="e">
        <f ca="1">IF(ISNUMBER(OFFSET(INDIRECT("'"&amp;'DATA for charts'!N$5&amp;"'!$e1"),$A513-1,0)),OFFSET(INDIRECT("'"&amp;'DATA for charts'!N$5&amp;"'!$e1"),$A513-1,0),NA())</f>
        <v>#N/A</v>
      </c>
      <c r="O513" s="28" t="e">
        <f ca="1">IF(ISNUMBER(OFFSET(INDIRECT("'"&amp;'DATA for charts'!O$5&amp;"'!$e1"),$A513-1,0)),OFFSET(INDIRECT("'"&amp;'DATA for charts'!O$5&amp;"'!$e1"),$A513-1,0),NA())</f>
        <v>#N/A</v>
      </c>
      <c r="P513" s="28" t="e">
        <f ca="1">IF(ISNUMBER(OFFSET(INDIRECT("'"&amp;'DATA for charts'!P$5&amp;"'!$e1"),$A513-1,0)),OFFSET(INDIRECT("'"&amp;'DATA for charts'!P$5&amp;"'!$e1"),$A513-1,0),NA())</f>
        <v>#N/A</v>
      </c>
      <c r="Q513" s="28" t="e">
        <f ca="1">IF(ISNUMBER(OFFSET(INDIRECT("'"&amp;'DATA for charts'!Q$5&amp;"'!$e1"),$A513-1,0)),OFFSET(INDIRECT("'"&amp;'DATA for charts'!Q$5&amp;"'!$e1"),$A513-1,0),NA())</f>
        <v>#N/A</v>
      </c>
      <c r="R513" s="28" t="e">
        <f ca="1">IF(ISNUMBER(OFFSET(INDIRECT("'"&amp;'DATA for charts'!R$5&amp;"'!$e1"),$A513-1,0)),OFFSET(INDIRECT("'"&amp;'DATA for charts'!R$5&amp;"'!$e1"),$A513-1,0),NA())</f>
        <v>#N/A</v>
      </c>
      <c r="S513" s="28" t="e">
        <f ca="1">IF(ISNUMBER(OFFSET(INDIRECT("'"&amp;'DATA for charts'!S$5&amp;"'!$e1"),$A513-1,0)),OFFSET(INDIRECT("'"&amp;'DATA for charts'!S$5&amp;"'!$e1"),$A513-1,0),NA())</f>
        <v>#N/A</v>
      </c>
      <c r="T513" s="34"/>
      <c r="U513" s="34"/>
      <c r="V513" s="34"/>
      <c r="W513" s="8"/>
      <c r="X513" s="145"/>
      <c r="Y513" s="108"/>
      <c r="Z513" s="109"/>
      <c r="AA513" s="95"/>
      <c r="AB513" s="95"/>
      <c r="AC513" s="108"/>
      <c r="AD513" s="110"/>
      <c r="AE513" s="95"/>
      <c r="AF513" s="108"/>
      <c r="AG513" s="110"/>
      <c r="AH513" s="95"/>
      <c r="AI513" s="108"/>
      <c r="AJ513" s="103"/>
      <c r="AK513" s="96"/>
      <c r="AL513" s="104"/>
      <c r="AM513" s="105"/>
      <c r="AN513" s="96"/>
      <c r="AO513" s="104"/>
      <c r="AP513" s="103"/>
      <c r="AQ513" s="96"/>
      <c r="AR513" s="104"/>
      <c r="AS513" s="106"/>
      <c r="AT513" s="96"/>
      <c r="AU513" s="104"/>
      <c r="AV513" s="112"/>
      <c r="AW513" s="96"/>
      <c r="AX513" s="96"/>
      <c r="AY513" s="96"/>
      <c r="AZ513" s="96"/>
      <c r="BA513" s="96"/>
      <c r="BB513" s="96"/>
      <c r="BC513" s="96"/>
    </row>
    <row r="514" spans="1:55">
      <c r="A514" s="226">
        <f t="shared" si="720"/>
        <v>244</v>
      </c>
      <c r="B514" s="8">
        <v>15</v>
      </c>
      <c r="C514" s="28">
        <f ca="1">IF(ISNUMBER(OFFSET(INDIRECT("'"&amp;'DATA for charts'!C$5&amp;"'!$e1"),$A514-1,0)),OFFSET(INDIRECT("'"&amp;'DATA for charts'!C$5&amp;"'!$e1"),$A514-1,0),NA())</f>
        <v>140.01</v>
      </c>
      <c r="D514" s="28">
        <f ca="1">IF(ISNUMBER(OFFSET(INDIRECT("'"&amp;'DATA for charts'!D$5&amp;"'!$e1"),$A514-1,0)),OFFSET(INDIRECT("'"&amp;'DATA for charts'!D$5&amp;"'!$e1"),$A514-1,0),NA())</f>
        <v>136.2054</v>
      </c>
      <c r="E514" s="28">
        <f ca="1">IF(ISNUMBER(OFFSET(INDIRECT("'"&amp;'DATA for charts'!E$5&amp;"'!$e1"),$A514-1,0)),OFFSET(INDIRECT("'"&amp;'DATA for charts'!E$5&amp;"'!$e1"),$A514-1,0),NA())</f>
        <v>136.19999999999999</v>
      </c>
      <c r="F514" s="28">
        <f ca="1">IF(ISNUMBER(OFFSET(INDIRECT("'"&amp;'DATA for charts'!F$5&amp;"'!$e1"),$A514-1,0)),OFFSET(INDIRECT("'"&amp;'DATA for charts'!F$5&amp;"'!$e1"),$A514-1,0),NA())</f>
        <v>123.30770736321</v>
      </c>
      <c r="G514" s="28">
        <f ca="1">IF(ISNUMBER(OFFSET(INDIRECT("'"&amp;'DATA for charts'!G$5&amp;"'!$e1"),$A514-1,0)),OFFSET(INDIRECT("'"&amp;'DATA for charts'!G$5&amp;"'!$e1"),$A514-1,0),NA())</f>
        <v>126.87</v>
      </c>
      <c r="H514" s="28">
        <f ca="1">IF(ISNUMBER(OFFSET(INDIRECT("'"&amp;'DATA for charts'!H$5&amp;"'!$e1"),$A514-1,0)),OFFSET(INDIRECT("'"&amp;'DATA for charts'!H$5&amp;"'!$e1"),$A514-1,0),NA())</f>
        <v>126.03526531092399</v>
      </c>
      <c r="I514" s="28" t="e">
        <f ca="1">IF(ISNUMBER(OFFSET(INDIRECT("'"&amp;'DATA for charts'!I$5&amp;"'!$e1"),$A514-1,0)),OFFSET(INDIRECT("'"&amp;'DATA for charts'!I$5&amp;"'!$e1"),$A514-1,0),NA())</f>
        <v>#N/A</v>
      </c>
      <c r="J514" s="28" t="e">
        <f ca="1">IF(ISNUMBER(OFFSET(INDIRECT("'"&amp;'DATA for charts'!J$5&amp;"'!$e1"),$A514-1,0)),OFFSET(INDIRECT("'"&amp;'DATA for charts'!J$5&amp;"'!$e1"),$A514-1,0),NA())</f>
        <v>#N/A</v>
      </c>
      <c r="K514" s="28" t="e">
        <f ca="1">IF(ISNUMBER(OFFSET(INDIRECT("'"&amp;'DATA for charts'!K$5&amp;"'!$e1"),$A514-1,0)),OFFSET(INDIRECT("'"&amp;'DATA for charts'!K$5&amp;"'!$e1"),$A514-1,0),NA())</f>
        <v>#N/A</v>
      </c>
      <c r="L514" s="28" t="e">
        <f ca="1">IF(ISNUMBER(OFFSET(INDIRECT("'"&amp;'DATA for charts'!L$5&amp;"'!$e1"),$A514-1,0)),OFFSET(INDIRECT("'"&amp;'DATA for charts'!L$5&amp;"'!$e1"),$A514-1,0),NA())</f>
        <v>#N/A</v>
      </c>
      <c r="M514" s="28" t="e">
        <f ca="1">IF(ISNUMBER(OFFSET(INDIRECT("'"&amp;'DATA for charts'!M$5&amp;"'!$e1"),$A514-1,0)),OFFSET(INDIRECT("'"&amp;'DATA for charts'!M$5&amp;"'!$e1"),$A514-1,0),NA())</f>
        <v>#N/A</v>
      </c>
      <c r="N514" s="28" t="e">
        <f ca="1">IF(ISNUMBER(OFFSET(INDIRECT("'"&amp;'DATA for charts'!N$5&amp;"'!$e1"),$A514-1,0)),OFFSET(INDIRECT("'"&amp;'DATA for charts'!N$5&amp;"'!$e1"),$A514-1,0),NA())</f>
        <v>#N/A</v>
      </c>
      <c r="O514" s="28" t="e">
        <f ca="1">IF(ISNUMBER(OFFSET(INDIRECT("'"&amp;'DATA for charts'!O$5&amp;"'!$e1"),$A514-1,0)),OFFSET(INDIRECT("'"&amp;'DATA for charts'!O$5&amp;"'!$e1"),$A514-1,0),NA())</f>
        <v>#N/A</v>
      </c>
      <c r="P514" s="28" t="e">
        <f ca="1">IF(ISNUMBER(OFFSET(INDIRECT("'"&amp;'DATA for charts'!P$5&amp;"'!$e1"),$A514-1,0)),OFFSET(INDIRECT("'"&amp;'DATA for charts'!P$5&amp;"'!$e1"),$A514-1,0),NA())</f>
        <v>#N/A</v>
      </c>
      <c r="Q514" s="28" t="e">
        <f ca="1">IF(ISNUMBER(OFFSET(INDIRECT("'"&amp;'DATA for charts'!Q$5&amp;"'!$e1"),$A514-1,0)),OFFSET(INDIRECT("'"&amp;'DATA for charts'!Q$5&amp;"'!$e1"),$A514-1,0),NA())</f>
        <v>#N/A</v>
      </c>
      <c r="R514" s="28" t="e">
        <f ca="1">IF(ISNUMBER(OFFSET(INDIRECT("'"&amp;'DATA for charts'!R$5&amp;"'!$e1"),$A514-1,0)),OFFSET(INDIRECT("'"&amp;'DATA for charts'!R$5&amp;"'!$e1"),$A514-1,0),NA())</f>
        <v>#N/A</v>
      </c>
      <c r="S514" s="28" t="e">
        <f ca="1">IF(ISNUMBER(OFFSET(INDIRECT("'"&amp;'DATA for charts'!S$5&amp;"'!$e1"),$A514-1,0)),OFFSET(INDIRECT("'"&amp;'DATA for charts'!S$5&amp;"'!$e1"),$A514-1,0),NA())</f>
        <v>#N/A</v>
      </c>
      <c r="T514" s="34"/>
      <c r="U514" s="34"/>
      <c r="V514" s="34"/>
      <c r="W514" s="8"/>
      <c r="X514" s="145">
        <v>430</v>
      </c>
      <c r="Y514" s="108">
        <v>1.4930000000000001</v>
      </c>
      <c r="Z514" s="109">
        <v>34197</v>
      </c>
      <c r="AA514" s="95">
        <v>14</v>
      </c>
      <c r="AB514" s="95">
        <v>14</v>
      </c>
      <c r="AC514" s="108">
        <v>1.772</v>
      </c>
      <c r="AD514" s="110" t="s">
        <v>112</v>
      </c>
      <c r="AE514" s="95">
        <v>14</v>
      </c>
      <c r="AF514" s="108">
        <v>1.427</v>
      </c>
      <c r="AG514" s="110" t="s">
        <v>114</v>
      </c>
      <c r="AH514" s="95">
        <v>14</v>
      </c>
      <c r="AI514" s="108">
        <v>1.762</v>
      </c>
      <c r="AJ514" s="103" t="s">
        <v>109</v>
      </c>
      <c r="AK514" s="96">
        <v>14</v>
      </c>
      <c r="AL514" s="104">
        <v>1.3819999999999999</v>
      </c>
      <c r="AM514" s="105">
        <v>10044</v>
      </c>
      <c r="AN514" s="96">
        <v>14</v>
      </c>
      <c r="AO514" s="104">
        <v>1.028</v>
      </c>
      <c r="AP514" s="103" t="s">
        <v>109</v>
      </c>
      <c r="AQ514" s="96">
        <v>-0.58499999999999996</v>
      </c>
      <c r="AR514" s="104">
        <v>0.98277777777777797</v>
      </c>
      <c r="AS514" s="106" t="s">
        <v>116</v>
      </c>
      <c r="AT514" s="96">
        <v>14</v>
      </c>
      <c r="AU514" s="104">
        <v>1.3580000000000001</v>
      </c>
      <c r="AV514" s="112" t="s">
        <v>110</v>
      </c>
      <c r="AW514" s="96">
        <v>12</v>
      </c>
      <c r="AX514" s="96"/>
      <c r="AY514" s="96"/>
      <c r="AZ514" s="96"/>
      <c r="BA514" s="96"/>
      <c r="BB514" s="96"/>
      <c r="BC514" s="96"/>
    </row>
    <row r="515" spans="1:55">
      <c r="A515" s="226">
        <f t="shared" si="720"/>
        <v>245</v>
      </c>
      <c r="B515" s="8">
        <v>16</v>
      </c>
      <c r="C515" s="28">
        <f ca="1">IF(ISNUMBER(OFFSET(INDIRECT("'"&amp;'DATA for charts'!C$5&amp;"'!$e1"),$A515-1,0)),OFFSET(INDIRECT("'"&amp;'DATA for charts'!C$5&amp;"'!$e1"),$A515-1,0),NA())</f>
        <v>114.38</v>
      </c>
      <c r="D515" s="28">
        <f ca="1">IF(ISNUMBER(OFFSET(INDIRECT("'"&amp;'DATA for charts'!D$5&amp;"'!$e1"),$A515-1,0)),OFFSET(INDIRECT("'"&amp;'DATA for charts'!D$5&amp;"'!$e1"),$A515-1,0),NA())</f>
        <v>108.60460999999999</v>
      </c>
      <c r="E515" s="28">
        <f ca="1">IF(ISNUMBER(OFFSET(INDIRECT("'"&amp;'DATA for charts'!E$5&amp;"'!$e1"),$A515-1,0)),OFFSET(INDIRECT("'"&amp;'DATA for charts'!E$5&amp;"'!$e1"),$A515-1,0),NA())</f>
        <v>108.6</v>
      </c>
      <c r="F515" s="28">
        <f ca="1">IF(ISNUMBER(OFFSET(INDIRECT("'"&amp;'DATA for charts'!F$5&amp;"'!$e1"),$A515-1,0)),OFFSET(INDIRECT("'"&amp;'DATA for charts'!F$5&amp;"'!$e1"),$A515-1,0),NA())</f>
        <v>96.870711968369505</v>
      </c>
      <c r="G515" s="28">
        <f ca="1">IF(ISNUMBER(OFFSET(INDIRECT("'"&amp;'DATA for charts'!G$5&amp;"'!$e1"),$A515-1,0)),OFFSET(INDIRECT("'"&amp;'DATA for charts'!G$5&amp;"'!$e1"),$A515-1,0),NA())</f>
        <v>103.03</v>
      </c>
      <c r="H515" s="28">
        <f ca="1">IF(ISNUMBER(OFFSET(INDIRECT("'"&amp;'DATA for charts'!H$5&amp;"'!$e1"),$A515-1,0)),OFFSET(INDIRECT("'"&amp;'DATA for charts'!H$5&amp;"'!$e1"),$A515-1,0),NA())</f>
        <v>102.514543947972</v>
      </c>
      <c r="I515" s="28" t="e">
        <f ca="1">IF(ISNUMBER(OFFSET(INDIRECT("'"&amp;'DATA for charts'!I$5&amp;"'!$e1"),$A515-1,0)),OFFSET(INDIRECT("'"&amp;'DATA for charts'!I$5&amp;"'!$e1"),$A515-1,0),NA())</f>
        <v>#N/A</v>
      </c>
      <c r="J515" s="28" t="e">
        <f ca="1">IF(ISNUMBER(OFFSET(INDIRECT("'"&amp;'DATA for charts'!J$5&amp;"'!$e1"),$A515-1,0)),OFFSET(INDIRECT("'"&amp;'DATA for charts'!J$5&amp;"'!$e1"),$A515-1,0),NA())</f>
        <v>#N/A</v>
      </c>
      <c r="K515" s="28" t="e">
        <f ca="1">IF(ISNUMBER(OFFSET(INDIRECT("'"&amp;'DATA for charts'!K$5&amp;"'!$e1"),$A515-1,0)),OFFSET(INDIRECT("'"&amp;'DATA for charts'!K$5&amp;"'!$e1"),$A515-1,0),NA())</f>
        <v>#N/A</v>
      </c>
      <c r="L515" s="28" t="e">
        <f ca="1">IF(ISNUMBER(OFFSET(INDIRECT("'"&amp;'DATA for charts'!L$5&amp;"'!$e1"),$A515-1,0)),OFFSET(INDIRECT("'"&amp;'DATA for charts'!L$5&amp;"'!$e1"),$A515-1,0),NA())</f>
        <v>#N/A</v>
      </c>
      <c r="M515" s="28" t="e">
        <f ca="1">IF(ISNUMBER(OFFSET(INDIRECT("'"&amp;'DATA for charts'!M$5&amp;"'!$e1"),$A515-1,0)),OFFSET(INDIRECT("'"&amp;'DATA for charts'!M$5&amp;"'!$e1"),$A515-1,0),NA())</f>
        <v>#N/A</v>
      </c>
      <c r="N515" s="28" t="e">
        <f ca="1">IF(ISNUMBER(OFFSET(INDIRECT("'"&amp;'DATA for charts'!N$5&amp;"'!$e1"),$A515-1,0)),OFFSET(INDIRECT("'"&amp;'DATA for charts'!N$5&amp;"'!$e1"),$A515-1,0),NA())</f>
        <v>#N/A</v>
      </c>
      <c r="O515" s="28" t="e">
        <f ca="1">IF(ISNUMBER(OFFSET(INDIRECT("'"&amp;'DATA for charts'!O$5&amp;"'!$e1"),$A515-1,0)),OFFSET(INDIRECT("'"&amp;'DATA for charts'!O$5&amp;"'!$e1"),$A515-1,0),NA())</f>
        <v>#N/A</v>
      </c>
      <c r="P515" s="28" t="e">
        <f ca="1">IF(ISNUMBER(OFFSET(INDIRECT("'"&amp;'DATA for charts'!P$5&amp;"'!$e1"),$A515-1,0)),OFFSET(INDIRECT("'"&amp;'DATA for charts'!P$5&amp;"'!$e1"),$A515-1,0),NA())</f>
        <v>#N/A</v>
      </c>
      <c r="Q515" s="28" t="e">
        <f ca="1">IF(ISNUMBER(OFFSET(INDIRECT("'"&amp;'DATA for charts'!Q$5&amp;"'!$e1"),$A515-1,0)),OFFSET(INDIRECT("'"&amp;'DATA for charts'!Q$5&amp;"'!$e1"),$A515-1,0),NA())</f>
        <v>#N/A</v>
      </c>
      <c r="R515" s="28" t="e">
        <f ca="1">IF(ISNUMBER(OFFSET(INDIRECT("'"&amp;'DATA for charts'!R$5&amp;"'!$e1"),$A515-1,0)),OFFSET(INDIRECT("'"&amp;'DATA for charts'!R$5&amp;"'!$e1"),$A515-1,0),NA())</f>
        <v>#N/A</v>
      </c>
      <c r="S515" s="28" t="e">
        <f ca="1">IF(ISNUMBER(OFFSET(INDIRECT("'"&amp;'DATA for charts'!S$5&amp;"'!$e1"),$A515-1,0)),OFFSET(INDIRECT("'"&amp;'DATA for charts'!S$5&amp;"'!$e1"),$A515-1,0),NA())</f>
        <v>#N/A</v>
      </c>
      <c r="T515" s="34"/>
      <c r="U515" s="34"/>
      <c r="V515" s="34"/>
      <c r="W515" s="8"/>
      <c r="X515" s="145">
        <v>440</v>
      </c>
      <c r="Y515" s="108">
        <v>4.5460000000000003</v>
      </c>
      <c r="Z515" s="109">
        <v>34259</v>
      </c>
      <c r="AA515" s="95">
        <v>13</v>
      </c>
      <c r="AB515" s="95">
        <v>13</v>
      </c>
      <c r="AC515" s="108">
        <v>4.4240000000000004</v>
      </c>
      <c r="AD515" s="110" t="s">
        <v>96</v>
      </c>
      <c r="AE515" s="95">
        <v>14</v>
      </c>
      <c r="AF515" s="95"/>
      <c r="AG515" s="95"/>
      <c r="AH515" s="95"/>
      <c r="AI515" s="108">
        <v>5.0529999999999999</v>
      </c>
      <c r="AJ515" s="103" t="s">
        <v>106</v>
      </c>
      <c r="AK515" s="96">
        <v>14</v>
      </c>
      <c r="AL515" s="104">
        <v>3.6240000000000001</v>
      </c>
      <c r="AM515" s="105">
        <v>975</v>
      </c>
      <c r="AN515" s="96">
        <v>14</v>
      </c>
      <c r="AO515" s="104">
        <v>2.4319999999999999</v>
      </c>
      <c r="AP515" s="103" t="s">
        <v>106</v>
      </c>
      <c r="AQ515" s="96">
        <v>-1.8520000000000001</v>
      </c>
      <c r="AR515" s="104">
        <v>2.3436111111111102</v>
      </c>
      <c r="AS515" s="106" t="s">
        <v>108</v>
      </c>
      <c r="AT515" s="96">
        <v>14</v>
      </c>
      <c r="AU515" s="104">
        <v>2.8620000000000001</v>
      </c>
      <c r="AV515" s="112" t="s">
        <v>106</v>
      </c>
      <c r="AW515" s="96">
        <v>14</v>
      </c>
      <c r="AX515" s="96"/>
      <c r="AY515" s="96"/>
      <c r="AZ515" s="96"/>
      <c r="BA515" s="96"/>
      <c r="BB515" s="96"/>
      <c r="BC515" s="96"/>
    </row>
    <row r="516" spans="1:55">
      <c r="A516" s="226">
        <f t="shared" si="720"/>
        <v>246</v>
      </c>
      <c r="B516" s="8">
        <v>17</v>
      </c>
      <c r="C516" s="28">
        <f ca="1">IF(ISNUMBER(OFFSET(INDIRECT("'"&amp;'DATA for charts'!C$5&amp;"'!$e1"),$A516-1,0)),OFFSET(INDIRECT("'"&amp;'DATA for charts'!C$5&amp;"'!$e1"),$A516-1,0),NA())</f>
        <v>63.55</v>
      </c>
      <c r="D516" s="28">
        <f ca="1">IF(ISNUMBER(OFFSET(INDIRECT("'"&amp;'DATA for charts'!D$5&amp;"'!$e1"),$A516-1,0)),OFFSET(INDIRECT("'"&amp;'DATA for charts'!D$5&amp;"'!$e1"),$A516-1,0),NA())</f>
        <v>62.402589999999989</v>
      </c>
      <c r="E516" s="28">
        <f ca="1">IF(ISNUMBER(OFFSET(INDIRECT("'"&amp;'DATA for charts'!E$5&amp;"'!$e1"),$A516-1,0)),OFFSET(INDIRECT("'"&amp;'DATA for charts'!E$5&amp;"'!$e1"),$A516-1,0),NA())</f>
        <v>62.4</v>
      </c>
      <c r="F516" s="28">
        <f ca="1">IF(ISNUMBER(OFFSET(INDIRECT("'"&amp;'DATA for charts'!F$5&amp;"'!$e1"),$A516-1,0)),OFFSET(INDIRECT("'"&amp;'DATA for charts'!F$5&amp;"'!$e1"),$A516-1,0),NA())</f>
        <v>54.934923342306298</v>
      </c>
      <c r="G516" s="28">
        <f ca="1">IF(ISNUMBER(OFFSET(INDIRECT("'"&amp;'DATA for charts'!G$5&amp;"'!$e1"),$A516-1,0)),OFFSET(INDIRECT("'"&amp;'DATA for charts'!G$5&amp;"'!$e1"),$A516-1,0),NA())</f>
        <v>61.13</v>
      </c>
      <c r="H516" s="28">
        <f ca="1">IF(ISNUMBER(OFFSET(INDIRECT("'"&amp;'DATA for charts'!H$5&amp;"'!$e1"),$A516-1,0)),OFFSET(INDIRECT("'"&amp;'DATA for charts'!H$5&amp;"'!$e1"),$A516-1,0),NA())</f>
        <v>56.003084511740497</v>
      </c>
      <c r="I516" s="28" t="e">
        <f ca="1">IF(ISNUMBER(OFFSET(INDIRECT("'"&amp;'DATA for charts'!I$5&amp;"'!$e1"),$A516-1,0)),OFFSET(INDIRECT("'"&amp;'DATA for charts'!I$5&amp;"'!$e1"),$A516-1,0),NA())</f>
        <v>#N/A</v>
      </c>
      <c r="J516" s="28" t="e">
        <f ca="1">IF(ISNUMBER(OFFSET(INDIRECT("'"&amp;'DATA for charts'!J$5&amp;"'!$e1"),$A516-1,0)),OFFSET(INDIRECT("'"&amp;'DATA for charts'!J$5&amp;"'!$e1"),$A516-1,0),NA())</f>
        <v>#N/A</v>
      </c>
      <c r="K516" s="28" t="e">
        <f ca="1">IF(ISNUMBER(OFFSET(INDIRECT("'"&amp;'DATA for charts'!K$5&amp;"'!$e1"),$A516-1,0)),OFFSET(INDIRECT("'"&amp;'DATA for charts'!K$5&amp;"'!$e1"),$A516-1,0),NA())</f>
        <v>#N/A</v>
      </c>
      <c r="L516" s="28" t="e">
        <f ca="1">IF(ISNUMBER(OFFSET(INDIRECT("'"&amp;'DATA for charts'!L$5&amp;"'!$e1"),$A516-1,0)),OFFSET(INDIRECT("'"&amp;'DATA for charts'!L$5&amp;"'!$e1"),$A516-1,0),NA())</f>
        <v>#N/A</v>
      </c>
      <c r="M516" s="28" t="e">
        <f ca="1">IF(ISNUMBER(OFFSET(INDIRECT("'"&amp;'DATA for charts'!M$5&amp;"'!$e1"),$A516-1,0)),OFFSET(INDIRECT("'"&amp;'DATA for charts'!M$5&amp;"'!$e1"),$A516-1,0),NA())</f>
        <v>#N/A</v>
      </c>
      <c r="N516" s="28" t="e">
        <f ca="1">IF(ISNUMBER(OFFSET(INDIRECT("'"&amp;'DATA for charts'!N$5&amp;"'!$e1"),$A516-1,0)),OFFSET(INDIRECT("'"&amp;'DATA for charts'!N$5&amp;"'!$e1"),$A516-1,0),NA())</f>
        <v>#N/A</v>
      </c>
      <c r="O516" s="28" t="e">
        <f ca="1">IF(ISNUMBER(OFFSET(INDIRECT("'"&amp;'DATA for charts'!O$5&amp;"'!$e1"),$A516-1,0)),OFFSET(INDIRECT("'"&amp;'DATA for charts'!O$5&amp;"'!$e1"),$A516-1,0),NA())</f>
        <v>#N/A</v>
      </c>
      <c r="P516" s="28" t="e">
        <f ca="1">IF(ISNUMBER(OFFSET(INDIRECT("'"&amp;'DATA for charts'!P$5&amp;"'!$e1"),$A516-1,0)),OFFSET(INDIRECT("'"&amp;'DATA for charts'!P$5&amp;"'!$e1"),$A516-1,0),NA())</f>
        <v>#N/A</v>
      </c>
      <c r="Q516" s="28" t="e">
        <f ca="1">IF(ISNUMBER(OFFSET(INDIRECT("'"&amp;'DATA for charts'!Q$5&amp;"'!$e1"),$A516-1,0)),OFFSET(INDIRECT("'"&amp;'DATA for charts'!Q$5&amp;"'!$e1"),$A516-1,0),NA())</f>
        <v>#N/A</v>
      </c>
      <c r="R516" s="28" t="e">
        <f ca="1">IF(ISNUMBER(OFFSET(INDIRECT("'"&amp;'DATA for charts'!R$5&amp;"'!$e1"),$A516-1,0)),OFFSET(INDIRECT("'"&amp;'DATA for charts'!R$5&amp;"'!$e1"),$A516-1,0),NA())</f>
        <v>#N/A</v>
      </c>
      <c r="S516" s="28" t="e">
        <f ca="1">IF(ISNUMBER(OFFSET(INDIRECT("'"&amp;'DATA for charts'!S$5&amp;"'!$e1"),$A516-1,0)),OFFSET(INDIRECT("'"&amp;'DATA for charts'!S$5&amp;"'!$e1"),$A516-1,0),NA())</f>
        <v>#N/A</v>
      </c>
      <c r="T516" s="34"/>
      <c r="U516" s="34"/>
      <c r="V516" s="34"/>
      <c r="W516" s="8"/>
      <c r="X516" s="145">
        <v>800</v>
      </c>
      <c r="Y516" s="108">
        <v>0.58499999999999996</v>
      </c>
      <c r="Z516" s="109">
        <v>34177</v>
      </c>
      <c r="AA516" s="95">
        <v>14</v>
      </c>
      <c r="AB516" s="95">
        <v>14</v>
      </c>
      <c r="AC516" s="108">
        <v>0.96699999999999997</v>
      </c>
      <c r="AD516" s="110" t="s">
        <v>114</v>
      </c>
      <c r="AE516" s="95">
        <v>14</v>
      </c>
      <c r="AF516" s="108">
        <v>0.74299999999999999</v>
      </c>
      <c r="AG516" s="110" t="s">
        <v>115</v>
      </c>
      <c r="AH516" s="95">
        <v>14</v>
      </c>
      <c r="AI516" s="108">
        <v>1.3520000000000001</v>
      </c>
      <c r="AJ516" s="96"/>
      <c r="AK516" s="96"/>
      <c r="AL516" s="96"/>
      <c r="AM516" s="96"/>
      <c r="AN516" s="96"/>
      <c r="AO516" s="96"/>
      <c r="AP516" s="96"/>
      <c r="AQ516" s="96"/>
      <c r="AR516" s="96"/>
      <c r="AS516" s="96"/>
      <c r="AT516" s="96"/>
      <c r="AU516" s="96"/>
      <c r="AV516" s="96"/>
      <c r="AW516" s="96"/>
      <c r="AX516" s="96"/>
      <c r="AY516" s="96"/>
      <c r="AZ516" s="96"/>
      <c r="BA516" s="96"/>
      <c r="BB516" s="96"/>
      <c r="BC516" s="96"/>
    </row>
    <row r="517" spans="1:55">
      <c r="A517" s="226">
        <f t="shared" si="720"/>
        <v>247</v>
      </c>
      <c r="B517" s="8">
        <v>18</v>
      </c>
      <c r="C517" s="28">
        <f ca="1">IF(ISNUMBER(OFFSET(INDIRECT("'"&amp;'DATA for charts'!C$5&amp;"'!$e1"),$A517-1,0)),OFFSET(INDIRECT("'"&amp;'DATA for charts'!C$5&amp;"'!$e1"),$A517-1,0),NA())</f>
        <v>32.200000000000003</v>
      </c>
      <c r="D517" s="28">
        <f ca="1">IF(ISNUMBER(OFFSET(INDIRECT("'"&amp;'DATA for charts'!D$5&amp;"'!$e1"),$A517-1,0)),OFFSET(INDIRECT("'"&amp;'DATA for charts'!D$5&amp;"'!$e1"),$A517-1,0),NA())</f>
        <v>31.80132</v>
      </c>
      <c r="E517" s="28">
        <f ca="1">IF(ISNUMBER(OFFSET(INDIRECT("'"&amp;'DATA for charts'!E$5&amp;"'!$e1"),$A517-1,0)),OFFSET(INDIRECT("'"&amp;'DATA for charts'!E$5&amp;"'!$e1"),$A517-1,0),NA())</f>
        <v>31.8</v>
      </c>
      <c r="F517" s="28">
        <f ca="1">IF(ISNUMBER(OFFSET(INDIRECT("'"&amp;'DATA for charts'!F$5&amp;"'!$e1"),$A517-1,0)),OFFSET(INDIRECT("'"&amp;'DATA for charts'!F$5&amp;"'!$e1"),$A517-1,0),NA())</f>
        <v>26.1649507924249</v>
      </c>
      <c r="G517" s="28">
        <f ca="1">IF(ISNUMBER(OFFSET(INDIRECT("'"&amp;'DATA for charts'!G$5&amp;"'!$e1"),$A517-1,0)),OFFSET(INDIRECT("'"&amp;'DATA for charts'!G$5&amp;"'!$e1"),$A517-1,0),NA())</f>
        <v>28.89</v>
      </c>
      <c r="H517" s="28">
        <f ca="1">IF(ISNUMBER(OFFSET(INDIRECT("'"&amp;'DATA for charts'!H$5&amp;"'!$e1"),$A517-1,0)),OFFSET(INDIRECT("'"&amp;'DATA for charts'!H$5&amp;"'!$e1"),$A517-1,0),NA())</f>
        <v>27.593983452589601</v>
      </c>
      <c r="I517" s="28" t="e">
        <f ca="1">IF(ISNUMBER(OFFSET(INDIRECT("'"&amp;'DATA for charts'!I$5&amp;"'!$e1"),$A517-1,0)),OFFSET(INDIRECT("'"&amp;'DATA for charts'!I$5&amp;"'!$e1"),$A517-1,0),NA())</f>
        <v>#N/A</v>
      </c>
      <c r="J517" s="28" t="e">
        <f ca="1">IF(ISNUMBER(OFFSET(INDIRECT("'"&amp;'DATA for charts'!J$5&amp;"'!$e1"),$A517-1,0)),OFFSET(INDIRECT("'"&amp;'DATA for charts'!J$5&amp;"'!$e1"),$A517-1,0),NA())</f>
        <v>#N/A</v>
      </c>
      <c r="K517" s="28" t="e">
        <f ca="1">IF(ISNUMBER(OFFSET(INDIRECT("'"&amp;'DATA for charts'!K$5&amp;"'!$e1"),$A517-1,0)),OFFSET(INDIRECT("'"&amp;'DATA for charts'!K$5&amp;"'!$e1"),$A517-1,0),NA())</f>
        <v>#N/A</v>
      </c>
      <c r="L517" s="28" t="e">
        <f ca="1">IF(ISNUMBER(OFFSET(INDIRECT("'"&amp;'DATA for charts'!L$5&amp;"'!$e1"),$A517-1,0)),OFFSET(INDIRECT("'"&amp;'DATA for charts'!L$5&amp;"'!$e1"),$A517-1,0),NA())</f>
        <v>#N/A</v>
      </c>
      <c r="M517" s="28" t="e">
        <f ca="1">IF(ISNUMBER(OFFSET(INDIRECT("'"&amp;'DATA for charts'!M$5&amp;"'!$e1"),$A517-1,0)),OFFSET(INDIRECT("'"&amp;'DATA for charts'!M$5&amp;"'!$e1"),$A517-1,0),NA())</f>
        <v>#N/A</v>
      </c>
      <c r="N517" s="28" t="e">
        <f ca="1">IF(ISNUMBER(OFFSET(INDIRECT("'"&amp;'DATA for charts'!N$5&amp;"'!$e1"),$A517-1,0)),OFFSET(INDIRECT("'"&amp;'DATA for charts'!N$5&amp;"'!$e1"),$A517-1,0),NA())</f>
        <v>#N/A</v>
      </c>
      <c r="O517" s="28" t="e">
        <f ca="1">IF(ISNUMBER(OFFSET(INDIRECT("'"&amp;'DATA for charts'!O$5&amp;"'!$e1"),$A517-1,0)),OFFSET(INDIRECT("'"&amp;'DATA for charts'!O$5&amp;"'!$e1"),$A517-1,0),NA())</f>
        <v>#N/A</v>
      </c>
      <c r="P517" s="28" t="e">
        <f ca="1">IF(ISNUMBER(OFFSET(INDIRECT("'"&amp;'DATA for charts'!P$5&amp;"'!$e1"),$A517-1,0)),OFFSET(INDIRECT("'"&amp;'DATA for charts'!P$5&amp;"'!$e1"),$A517-1,0),NA())</f>
        <v>#N/A</v>
      </c>
      <c r="Q517" s="28" t="e">
        <f ca="1">IF(ISNUMBER(OFFSET(INDIRECT("'"&amp;'DATA for charts'!Q$5&amp;"'!$e1"),$A517-1,0)),OFFSET(INDIRECT("'"&amp;'DATA for charts'!Q$5&amp;"'!$e1"),$A517-1,0),NA())</f>
        <v>#N/A</v>
      </c>
      <c r="R517" s="28" t="e">
        <f ca="1">IF(ISNUMBER(OFFSET(INDIRECT("'"&amp;'DATA for charts'!R$5&amp;"'!$e1"),$A517-1,0)),OFFSET(INDIRECT("'"&amp;'DATA for charts'!R$5&amp;"'!$e1"),$A517-1,0),NA())</f>
        <v>#N/A</v>
      </c>
      <c r="S517" s="28" t="e">
        <f ca="1">IF(ISNUMBER(OFFSET(INDIRECT("'"&amp;'DATA for charts'!S$5&amp;"'!$e1"),$A517-1,0)),OFFSET(INDIRECT("'"&amp;'DATA for charts'!S$5&amp;"'!$e1"),$A517-1,0),NA())</f>
        <v>#N/A</v>
      </c>
      <c r="T517" s="34"/>
      <c r="U517" s="34"/>
      <c r="V517" s="34"/>
      <c r="W517" s="8"/>
      <c r="X517" s="145">
        <v>810</v>
      </c>
      <c r="Y517" s="108">
        <v>1.8520000000000001</v>
      </c>
      <c r="Z517" s="109">
        <v>34214</v>
      </c>
      <c r="AA517" s="95">
        <v>14</v>
      </c>
      <c r="AB517" s="95">
        <v>14</v>
      </c>
      <c r="AC517" s="108">
        <v>2.3570000000000002</v>
      </c>
      <c r="AD517" s="110" t="s">
        <v>112</v>
      </c>
      <c r="AE517" s="95">
        <v>14</v>
      </c>
      <c r="AF517" s="95"/>
      <c r="AG517" s="95"/>
      <c r="AH517" s="95"/>
      <c r="AI517" s="108">
        <v>2.9910000000000001</v>
      </c>
      <c r="AJ517" s="96"/>
      <c r="AK517" s="96"/>
      <c r="AL517" s="96"/>
      <c r="AM517" s="96"/>
      <c r="AN517" s="96"/>
      <c r="AO517" s="96"/>
      <c r="AP517" s="96"/>
      <c r="AQ517" s="96"/>
      <c r="AR517" s="96"/>
      <c r="AS517" s="96"/>
      <c r="AT517" s="96"/>
      <c r="AU517" s="96"/>
      <c r="AV517" s="96"/>
      <c r="AW517" s="96"/>
      <c r="AX517" s="96"/>
      <c r="AY517" s="96"/>
      <c r="AZ517" s="96"/>
      <c r="BA517" s="96"/>
      <c r="BB517" s="96"/>
      <c r="BC517" s="96"/>
    </row>
    <row r="518" spans="1:55">
      <c r="A518" s="226">
        <f t="shared" si="720"/>
        <v>248</v>
      </c>
      <c r="B518" s="8">
        <v>19</v>
      </c>
      <c r="C518" s="28">
        <f ca="1">IF(ISNUMBER(OFFSET(INDIRECT("'"&amp;'DATA for charts'!C$5&amp;"'!$e1"),$A518-1,0)),OFFSET(INDIRECT("'"&amp;'DATA for charts'!C$5&amp;"'!$e1"),$A518-1,0),NA())</f>
        <v>6.81</v>
      </c>
      <c r="D518" s="28">
        <f ca="1">IF(ISNUMBER(OFFSET(INDIRECT("'"&amp;'DATA for charts'!D$5&amp;"'!$e1"),$A518-1,0)),OFFSET(INDIRECT("'"&amp;'DATA for charts'!D$5&amp;"'!$e1"),$A518-1,0),NA())</f>
        <v>6.6002730000000014</v>
      </c>
      <c r="E518" s="28">
        <f ca="1">IF(ISNUMBER(OFFSET(INDIRECT("'"&amp;'DATA for charts'!E$5&amp;"'!$e1"),$A518-1,0)),OFFSET(INDIRECT("'"&amp;'DATA for charts'!E$5&amp;"'!$e1"),$A518-1,0),NA())</f>
        <v>6.6</v>
      </c>
      <c r="F518" s="28">
        <f ca="1">IF(ISNUMBER(OFFSET(INDIRECT("'"&amp;'DATA for charts'!F$5&amp;"'!$e1"),$A518-1,0)),OFFSET(INDIRECT("'"&amp;'DATA for charts'!F$5&amp;"'!$e1"),$A518-1,0),NA())</f>
        <v>5.4292886409984797</v>
      </c>
      <c r="G518" s="28">
        <f ca="1">IF(ISNUMBER(OFFSET(INDIRECT("'"&amp;'DATA for charts'!G$5&amp;"'!$e1"),$A518-1,0)),OFFSET(INDIRECT("'"&amp;'DATA for charts'!G$5&amp;"'!$e1"),$A518-1,0),NA())</f>
        <v>7.34</v>
      </c>
      <c r="H518" s="28">
        <f ca="1">IF(ISNUMBER(OFFSET(INDIRECT("'"&amp;'DATA for charts'!H$5&amp;"'!$e1"),$A518-1,0)),OFFSET(INDIRECT("'"&amp;'DATA for charts'!H$5&amp;"'!$e1"),$A518-1,0),NA())</f>
        <v>5.6434045291697501</v>
      </c>
      <c r="I518" s="28" t="e">
        <f ca="1">IF(ISNUMBER(OFFSET(INDIRECT("'"&amp;'DATA for charts'!I$5&amp;"'!$e1"),$A518-1,0)),OFFSET(INDIRECT("'"&amp;'DATA for charts'!I$5&amp;"'!$e1"),$A518-1,0),NA())</f>
        <v>#N/A</v>
      </c>
      <c r="J518" s="28" t="e">
        <f ca="1">IF(ISNUMBER(OFFSET(INDIRECT("'"&amp;'DATA for charts'!J$5&amp;"'!$e1"),$A518-1,0)),OFFSET(INDIRECT("'"&amp;'DATA for charts'!J$5&amp;"'!$e1"),$A518-1,0),NA())</f>
        <v>#N/A</v>
      </c>
      <c r="K518" s="28" t="e">
        <f ca="1">IF(ISNUMBER(OFFSET(INDIRECT("'"&amp;'DATA for charts'!K$5&amp;"'!$e1"),$A518-1,0)),OFFSET(INDIRECT("'"&amp;'DATA for charts'!K$5&amp;"'!$e1"),$A518-1,0),NA())</f>
        <v>#N/A</v>
      </c>
      <c r="L518" s="28" t="e">
        <f ca="1">IF(ISNUMBER(OFFSET(INDIRECT("'"&amp;'DATA for charts'!L$5&amp;"'!$e1"),$A518-1,0)),OFFSET(INDIRECT("'"&amp;'DATA for charts'!L$5&amp;"'!$e1"),$A518-1,0),NA())</f>
        <v>#N/A</v>
      </c>
      <c r="M518" s="28" t="e">
        <f ca="1">IF(ISNUMBER(OFFSET(INDIRECT("'"&amp;'DATA for charts'!M$5&amp;"'!$e1"),$A518-1,0)),OFFSET(INDIRECT("'"&amp;'DATA for charts'!M$5&amp;"'!$e1"),$A518-1,0),NA())</f>
        <v>#N/A</v>
      </c>
      <c r="N518" s="28" t="e">
        <f ca="1">IF(ISNUMBER(OFFSET(INDIRECT("'"&amp;'DATA for charts'!N$5&amp;"'!$e1"),$A518-1,0)),OFFSET(INDIRECT("'"&amp;'DATA for charts'!N$5&amp;"'!$e1"),$A518-1,0),NA())</f>
        <v>#N/A</v>
      </c>
      <c r="O518" s="28" t="e">
        <f ca="1">IF(ISNUMBER(OFFSET(INDIRECT("'"&amp;'DATA for charts'!O$5&amp;"'!$e1"),$A518-1,0)),OFFSET(INDIRECT("'"&amp;'DATA for charts'!O$5&amp;"'!$e1"),$A518-1,0),NA())</f>
        <v>#N/A</v>
      </c>
      <c r="P518" s="28" t="e">
        <f ca="1">IF(ISNUMBER(OFFSET(INDIRECT("'"&amp;'DATA for charts'!P$5&amp;"'!$e1"),$A518-1,0)),OFFSET(INDIRECT("'"&amp;'DATA for charts'!P$5&amp;"'!$e1"),$A518-1,0),NA())</f>
        <v>#N/A</v>
      </c>
      <c r="Q518" s="28" t="e">
        <f ca="1">IF(ISNUMBER(OFFSET(INDIRECT("'"&amp;'DATA for charts'!Q$5&amp;"'!$e1"),$A518-1,0)),OFFSET(INDIRECT("'"&amp;'DATA for charts'!Q$5&amp;"'!$e1"),$A518-1,0),NA())</f>
        <v>#N/A</v>
      </c>
      <c r="R518" s="28" t="e">
        <f ca="1">IF(ISNUMBER(OFFSET(INDIRECT("'"&amp;'DATA for charts'!R$5&amp;"'!$e1"),$A518-1,0)),OFFSET(INDIRECT("'"&amp;'DATA for charts'!R$5&amp;"'!$e1"),$A518-1,0),NA())</f>
        <v>#N/A</v>
      </c>
      <c r="S518" s="28" t="e">
        <f ca="1">IF(ISNUMBER(OFFSET(INDIRECT("'"&amp;'DATA for charts'!S$5&amp;"'!$e1"),$A518-1,0)),OFFSET(INDIRECT("'"&amp;'DATA for charts'!S$5&amp;"'!$e1"),$A518-1,0),NA())</f>
        <v>#N/A</v>
      </c>
      <c r="T518" s="34"/>
      <c r="U518" s="34"/>
      <c r="V518" s="34"/>
      <c r="W518" s="8"/>
      <c r="X518" s="145" t="s">
        <v>71</v>
      </c>
      <c r="Y518" s="95"/>
      <c r="Z518" s="95"/>
      <c r="AA518" s="95"/>
      <c r="AB518" s="95"/>
      <c r="AC518" s="95"/>
      <c r="AD518" s="95"/>
      <c r="AE518" s="95"/>
      <c r="AF518" s="95"/>
      <c r="AG518" s="95"/>
      <c r="AH518" s="95"/>
      <c r="AI518" s="95"/>
      <c r="AJ518" s="97" t="s">
        <v>7</v>
      </c>
      <c r="AK518" s="96"/>
      <c r="AL518" s="96"/>
      <c r="AM518" s="97" t="s">
        <v>8</v>
      </c>
      <c r="AN518" s="96"/>
      <c r="AO518" s="96"/>
      <c r="AP518" s="97" t="s">
        <v>9</v>
      </c>
      <c r="AQ518" s="96"/>
      <c r="AR518" s="96"/>
      <c r="AS518" s="113" t="s">
        <v>10</v>
      </c>
      <c r="AT518" s="96"/>
      <c r="AU518" s="96"/>
      <c r="AV518" s="97" t="s">
        <v>11</v>
      </c>
      <c r="AW518" s="96"/>
      <c r="AX518" s="96"/>
      <c r="AY518" s="97" t="s">
        <v>12</v>
      </c>
      <c r="AZ518" s="96"/>
      <c r="BA518" s="96"/>
      <c r="BB518" s="96"/>
      <c r="BC518" s="96"/>
    </row>
    <row r="519" spans="1:55">
      <c r="A519" s="226">
        <f t="shared" si="720"/>
        <v>249</v>
      </c>
      <c r="B519" s="8">
        <v>20</v>
      </c>
      <c r="C519" s="28">
        <f ca="1">IF(ISNUMBER(OFFSET(INDIRECT("'"&amp;'DATA for charts'!C$5&amp;"'!$e1"),$A519-1,0)),OFFSET(INDIRECT("'"&amp;'DATA for charts'!C$5&amp;"'!$e1"),$A519-1,0),NA())</f>
        <v>0</v>
      </c>
      <c r="D519" s="28">
        <f ca="1">IF(ISNUMBER(OFFSET(INDIRECT("'"&amp;'DATA for charts'!D$5&amp;"'!$e1"),$A519-1,0)),OFFSET(INDIRECT("'"&amp;'DATA for charts'!D$5&amp;"'!$e1"),$A519-1,0),NA())</f>
        <v>0</v>
      </c>
      <c r="E519" s="28">
        <f ca="1">IF(ISNUMBER(OFFSET(INDIRECT("'"&amp;'DATA for charts'!E$5&amp;"'!$e1"),$A519-1,0)),OFFSET(INDIRECT("'"&amp;'DATA for charts'!E$5&amp;"'!$e1"),$A519-1,0),NA())</f>
        <v>0</v>
      </c>
      <c r="F519" s="28">
        <f ca="1">IF(ISNUMBER(OFFSET(INDIRECT("'"&amp;'DATA for charts'!F$5&amp;"'!$e1"),$A519-1,0)),OFFSET(INDIRECT("'"&amp;'DATA for charts'!F$5&amp;"'!$e1"),$A519-1,0),NA())</f>
        <v>0</v>
      </c>
      <c r="G519" s="28">
        <f ca="1">IF(ISNUMBER(OFFSET(INDIRECT("'"&amp;'DATA for charts'!G$5&amp;"'!$e1"),$A519-1,0)),OFFSET(INDIRECT("'"&amp;'DATA for charts'!G$5&amp;"'!$e1"),$A519-1,0),NA())</f>
        <v>0</v>
      </c>
      <c r="H519" s="28">
        <f ca="1">IF(ISNUMBER(OFFSET(INDIRECT("'"&amp;'DATA for charts'!H$5&amp;"'!$e1"),$A519-1,0)),OFFSET(INDIRECT("'"&amp;'DATA for charts'!H$5&amp;"'!$e1"),$A519-1,0),NA())</f>
        <v>0</v>
      </c>
      <c r="I519" s="28" t="e">
        <f ca="1">IF(ISNUMBER(OFFSET(INDIRECT("'"&amp;'DATA for charts'!I$5&amp;"'!$e1"),$A519-1,0)),OFFSET(INDIRECT("'"&amp;'DATA for charts'!I$5&amp;"'!$e1"),$A519-1,0),NA())</f>
        <v>#N/A</v>
      </c>
      <c r="J519" s="28" t="e">
        <f ca="1">IF(ISNUMBER(OFFSET(INDIRECT("'"&amp;'DATA for charts'!J$5&amp;"'!$e1"),$A519-1,0)),OFFSET(INDIRECT("'"&amp;'DATA for charts'!J$5&amp;"'!$e1"),$A519-1,0),NA())</f>
        <v>#N/A</v>
      </c>
      <c r="K519" s="28" t="e">
        <f ca="1">IF(ISNUMBER(OFFSET(INDIRECT("'"&amp;'DATA for charts'!K$5&amp;"'!$e1"),$A519-1,0)),OFFSET(INDIRECT("'"&amp;'DATA for charts'!K$5&amp;"'!$e1"),$A519-1,0),NA())</f>
        <v>#N/A</v>
      </c>
      <c r="L519" s="28" t="e">
        <f ca="1">IF(ISNUMBER(OFFSET(INDIRECT("'"&amp;'DATA for charts'!L$5&amp;"'!$e1"),$A519-1,0)),OFFSET(INDIRECT("'"&amp;'DATA for charts'!L$5&amp;"'!$e1"),$A519-1,0),NA())</f>
        <v>#N/A</v>
      </c>
      <c r="M519" s="28" t="e">
        <f ca="1">IF(ISNUMBER(OFFSET(INDIRECT("'"&amp;'DATA for charts'!M$5&amp;"'!$e1"),$A519-1,0)),OFFSET(INDIRECT("'"&amp;'DATA for charts'!M$5&amp;"'!$e1"),$A519-1,0),NA())</f>
        <v>#N/A</v>
      </c>
      <c r="N519" s="28" t="e">
        <f ca="1">IF(ISNUMBER(OFFSET(INDIRECT("'"&amp;'DATA for charts'!N$5&amp;"'!$e1"),$A519-1,0)),OFFSET(INDIRECT("'"&amp;'DATA for charts'!N$5&amp;"'!$e1"),$A519-1,0),NA())</f>
        <v>#N/A</v>
      </c>
      <c r="O519" s="28" t="e">
        <f ca="1">IF(ISNUMBER(OFFSET(INDIRECT("'"&amp;'DATA for charts'!O$5&amp;"'!$e1"),$A519-1,0)),OFFSET(INDIRECT("'"&amp;'DATA for charts'!O$5&amp;"'!$e1"),$A519-1,0),NA())</f>
        <v>#N/A</v>
      </c>
      <c r="P519" s="28" t="e">
        <f ca="1">IF(ISNUMBER(OFFSET(INDIRECT("'"&amp;'DATA for charts'!P$5&amp;"'!$e1"),$A519-1,0)),OFFSET(INDIRECT("'"&amp;'DATA for charts'!P$5&amp;"'!$e1"),$A519-1,0),NA())</f>
        <v>#N/A</v>
      </c>
      <c r="Q519" s="28" t="e">
        <f ca="1">IF(ISNUMBER(OFFSET(INDIRECT("'"&amp;'DATA for charts'!Q$5&amp;"'!$e1"),$A519-1,0)),OFFSET(INDIRECT("'"&amp;'DATA for charts'!Q$5&amp;"'!$e1"),$A519-1,0),NA())</f>
        <v>#N/A</v>
      </c>
      <c r="R519" s="28" t="e">
        <f ca="1">IF(ISNUMBER(OFFSET(INDIRECT("'"&amp;'DATA for charts'!R$5&amp;"'!$e1"),$A519-1,0)),OFFSET(INDIRECT("'"&amp;'DATA for charts'!R$5&amp;"'!$e1"),$A519-1,0),NA())</f>
        <v>#N/A</v>
      </c>
      <c r="S519" s="28" t="e">
        <f ca="1">IF(ISNUMBER(OFFSET(INDIRECT("'"&amp;'DATA for charts'!S$5&amp;"'!$e1"),$A519-1,0)),OFFSET(INDIRECT("'"&amp;'DATA for charts'!S$5&amp;"'!$e1"),$A519-1,0),NA())</f>
        <v>#N/A</v>
      </c>
      <c r="T519" s="34"/>
      <c r="U519" s="34"/>
      <c r="V519" s="34"/>
      <c r="W519" s="8"/>
      <c r="X519" s="145" t="s">
        <v>72</v>
      </c>
      <c r="Y519" s="95"/>
      <c r="Z519" s="95"/>
      <c r="AA519" s="95"/>
      <c r="AB519" s="95"/>
      <c r="AC519" s="95"/>
      <c r="AD519" s="95"/>
      <c r="AE519" s="95"/>
      <c r="AF519" s="95"/>
      <c r="AG519" s="95"/>
      <c r="AH519" s="95"/>
      <c r="AI519" s="95"/>
      <c r="AJ519" s="97" t="s">
        <v>16</v>
      </c>
      <c r="AK519" s="96"/>
      <c r="AL519" s="96"/>
      <c r="AM519" s="97" t="s">
        <v>17</v>
      </c>
      <c r="AN519" s="96"/>
      <c r="AO519" s="96"/>
      <c r="AP519" s="97" t="s">
        <v>18</v>
      </c>
      <c r="AQ519" s="96"/>
      <c r="AR519" s="96"/>
      <c r="AS519" s="113" t="s">
        <v>19</v>
      </c>
      <c r="AT519" s="96"/>
      <c r="AU519" s="96"/>
      <c r="AV519" s="97" t="s">
        <v>20</v>
      </c>
      <c r="AW519" s="96"/>
      <c r="AX519" s="96"/>
      <c r="AY519" s="97" t="s">
        <v>21</v>
      </c>
      <c r="AZ519" s="96"/>
      <c r="BA519" s="96"/>
      <c r="BB519" s="96"/>
      <c r="BC519" s="96"/>
    </row>
    <row r="520" spans="1:55">
      <c r="A520" s="226">
        <f t="shared" si="720"/>
        <v>250</v>
      </c>
      <c r="B520" s="8">
        <v>21</v>
      </c>
      <c r="C520" s="28">
        <f ca="1">IF(ISNUMBER(OFFSET(INDIRECT("'"&amp;'DATA for charts'!C$5&amp;"'!$e1"),$A520-1,0)),OFFSET(INDIRECT("'"&amp;'DATA for charts'!C$5&amp;"'!$e1"),$A520-1,0),NA())</f>
        <v>0</v>
      </c>
      <c r="D520" s="28">
        <f ca="1">IF(ISNUMBER(OFFSET(INDIRECT("'"&amp;'DATA for charts'!D$5&amp;"'!$e1"),$A520-1,0)),OFFSET(INDIRECT("'"&amp;'DATA for charts'!D$5&amp;"'!$e1"),$A520-1,0),NA())</f>
        <v>0</v>
      </c>
      <c r="E520" s="28">
        <f ca="1">IF(ISNUMBER(OFFSET(INDIRECT("'"&amp;'DATA for charts'!E$5&amp;"'!$e1"),$A520-1,0)),OFFSET(INDIRECT("'"&amp;'DATA for charts'!E$5&amp;"'!$e1"),$A520-1,0),NA())</f>
        <v>0</v>
      </c>
      <c r="F520" s="28">
        <f ca="1">IF(ISNUMBER(OFFSET(INDIRECT("'"&amp;'DATA for charts'!F$5&amp;"'!$e1"),$A520-1,0)),OFFSET(INDIRECT("'"&amp;'DATA for charts'!F$5&amp;"'!$e1"),$A520-1,0),NA())</f>
        <v>0</v>
      </c>
      <c r="G520" s="28">
        <f ca="1">IF(ISNUMBER(OFFSET(INDIRECT("'"&amp;'DATA for charts'!G$5&amp;"'!$e1"),$A520-1,0)),OFFSET(INDIRECT("'"&amp;'DATA for charts'!G$5&amp;"'!$e1"),$A520-1,0),NA())</f>
        <v>0</v>
      </c>
      <c r="H520" s="28">
        <f ca="1">IF(ISNUMBER(OFFSET(INDIRECT("'"&amp;'DATA for charts'!H$5&amp;"'!$e1"),$A520-1,0)),OFFSET(INDIRECT("'"&amp;'DATA for charts'!H$5&amp;"'!$e1"),$A520-1,0),NA())</f>
        <v>0</v>
      </c>
      <c r="I520" s="28" t="e">
        <f ca="1">IF(ISNUMBER(OFFSET(INDIRECT("'"&amp;'DATA for charts'!I$5&amp;"'!$e1"),$A520-1,0)),OFFSET(INDIRECT("'"&amp;'DATA for charts'!I$5&amp;"'!$e1"),$A520-1,0),NA())</f>
        <v>#N/A</v>
      </c>
      <c r="J520" s="28" t="e">
        <f ca="1">IF(ISNUMBER(OFFSET(INDIRECT("'"&amp;'DATA for charts'!J$5&amp;"'!$e1"),$A520-1,0)),OFFSET(INDIRECT("'"&amp;'DATA for charts'!J$5&amp;"'!$e1"),$A520-1,0),NA())</f>
        <v>#N/A</v>
      </c>
      <c r="K520" s="28" t="e">
        <f ca="1">IF(ISNUMBER(OFFSET(INDIRECT("'"&amp;'DATA for charts'!K$5&amp;"'!$e1"),$A520-1,0)),OFFSET(INDIRECT("'"&amp;'DATA for charts'!K$5&amp;"'!$e1"),$A520-1,0),NA())</f>
        <v>#N/A</v>
      </c>
      <c r="L520" s="28" t="e">
        <f ca="1">IF(ISNUMBER(OFFSET(INDIRECT("'"&amp;'DATA for charts'!L$5&amp;"'!$e1"),$A520-1,0)),OFFSET(INDIRECT("'"&amp;'DATA for charts'!L$5&amp;"'!$e1"),$A520-1,0),NA())</f>
        <v>#N/A</v>
      </c>
      <c r="M520" s="28" t="e">
        <f ca="1">IF(ISNUMBER(OFFSET(INDIRECT("'"&amp;'DATA for charts'!M$5&amp;"'!$e1"),$A520-1,0)),OFFSET(INDIRECT("'"&amp;'DATA for charts'!M$5&amp;"'!$e1"),$A520-1,0),NA())</f>
        <v>#N/A</v>
      </c>
      <c r="N520" s="28" t="e">
        <f ca="1">IF(ISNUMBER(OFFSET(INDIRECT("'"&amp;'DATA for charts'!N$5&amp;"'!$e1"),$A520-1,0)),OFFSET(INDIRECT("'"&amp;'DATA for charts'!N$5&amp;"'!$e1"),$A520-1,0),NA())</f>
        <v>#N/A</v>
      </c>
      <c r="O520" s="28" t="e">
        <f ca="1">IF(ISNUMBER(OFFSET(INDIRECT("'"&amp;'DATA for charts'!O$5&amp;"'!$e1"),$A520-1,0)),OFFSET(INDIRECT("'"&amp;'DATA for charts'!O$5&amp;"'!$e1"),$A520-1,0),NA())</f>
        <v>#N/A</v>
      </c>
      <c r="P520" s="28" t="e">
        <f ca="1">IF(ISNUMBER(OFFSET(INDIRECT("'"&amp;'DATA for charts'!P$5&amp;"'!$e1"),$A520-1,0)),OFFSET(INDIRECT("'"&amp;'DATA for charts'!P$5&amp;"'!$e1"),$A520-1,0),NA())</f>
        <v>#N/A</v>
      </c>
      <c r="Q520" s="28" t="e">
        <f ca="1">IF(ISNUMBER(OFFSET(INDIRECT("'"&amp;'DATA for charts'!Q$5&amp;"'!$e1"),$A520-1,0)),OFFSET(INDIRECT("'"&amp;'DATA for charts'!Q$5&amp;"'!$e1"),$A520-1,0),NA())</f>
        <v>#N/A</v>
      </c>
      <c r="R520" s="28" t="e">
        <f ca="1">IF(ISNUMBER(OFFSET(INDIRECT("'"&amp;'DATA for charts'!R$5&amp;"'!$e1"),$A520-1,0)),OFFSET(INDIRECT("'"&amp;'DATA for charts'!R$5&amp;"'!$e1"),$A520-1,0),NA())</f>
        <v>#N/A</v>
      </c>
      <c r="S520" s="28" t="e">
        <f ca="1">IF(ISNUMBER(OFFSET(INDIRECT("'"&amp;'DATA for charts'!S$5&amp;"'!$e1"),$A520-1,0)),OFFSET(INDIRECT("'"&amp;'DATA for charts'!S$5&amp;"'!$e1"),$A520-1,0),NA())</f>
        <v>#N/A</v>
      </c>
      <c r="T520" s="34"/>
      <c r="U520" s="34"/>
      <c r="V520" s="34"/>
      <c r="W520" s="8"/>
      <c r="X520" s="145" t="s">
        <v>65</v>
      </c>
      <c r="Y520" s="95"/>
      <c r="Z520" s="101" t="s">
        <v>4</v>
      </c>
      <c r="AA520" s="95"/>
      <c r="AB520" s="95"/>
      <c r="AC520" s="95"/>
      <c r="AD520" s="101" t="s">
        <v>5</v>
      </c>
      <c r="AE520" s="95"/>
      <c r="AF520" s="95"/>
      <c r="AG520" s="101" t="s">
        <v>6</v>
      </c>
      <c r="AH520" s="95"/>
      <c r="AI520" s="95"/>
      <c r="AJ520" s="97" t="s">
        <v>88</v>
      </c>
      <c r="AK520" s="98" t="s">
        <v>89</v>
      </c>
      <c r="AL520" s="102" t="s">
        <v>73</v>
      </c>
      <c r="AM520" s="97" t="s">
        <v>88</v>
      </c>
      <c r="AN520" s="98" t="s">
        <v>89</v>
      </c>
      <c r="AO520" s="102" t="s">
        <v>73</v>
      </c>
      <c r="AP520" s="97" t="s">
        <v>88</v>
      </c>
      <c r="AQ520" s="98" t="s">
        <v>89</v>
      </c>
      <c r="AR520" s="102" t="s">
        <v>73</v>
      </c>
      <c r="AS520" s="113" t="s">
        <v>88</v>
      </c>
      <c r="AT520" s="96"/>
      <c r="AU520" s="102" t="s">
        <v>73</v>
      </c>
      <c r="AV520" s="97" t="s">
        <v>88</v>
      </c>
      <c r="AW520" s="98" t="s">
        <v>89</v>
      </c>
      <c r="AX520" s="102" t="s">
        <v>73</v>
      </c>
      <c r="AY520" s="97" t="s">
        <v>88</v>
      </c>
      <c r="AZ520" s="98" t="s">
        <v>89</v>
      </c>
      <c r="BA520" s="96"/>
      <c r="BB520" s="96"/>
      <c r="BC520" s="96"/>
    </row>
    <row r="521" spans="1:55">
      <c r="A521" s="226">
        <f t="shared" si="720"/>
        <v>251</v>
      </c>
      <c r="B521" s="8">
        <v>22</v>
      </c>
      <c r="C521" s="28">
        <f ca="1">IF(ISNUMBER(OFFSET(INDIRECT("'"&amp;'DATA for charts'!C$5&amp;"'!$e1"),$A521-1,0)),OFFSET(INDIRECT("'"&amp;'DATA for charts'!C$5&amp;"'!$e1"),$A521-1,0),NA())</f>
        <v>0</v>
      </c>
      <c r="D521" s="28">
        <f ca="1">IF(ISNUMBER(OFFSET(INDIRECT("'"&amp;'DATA for charts'!D$5&amp;"'!$e1"),$A521-1,0)),OFFSET(INDIRECT("'"&amp;'DATA for charts'!D$5&amp;"'!$e1"),$A521-1,0),NA())</f>
        <v>0</v>
      </c>
      <c r="E521" s="28">
        <f ca="1">IF(ISNUMBER(OFFSET(INDIRECT("'"&amp;'DATA for charts'!E$5&amp;"'!$e1"),$A521-1,0)),OFFSET(INDIRECT("'"&amp;'DATA for charts'!E$5&amp;"'!$e1"),$A521-1,0),NA())</f>
        <v>0</v>
      </c>
      <c r="F521" s="28">
        <f ca="1">IF(ISNUMBER(OFFSET(INDIRECT("'"&amp;'DATA for charts'!F$5&amp;"'!$e1"),$A521-1,0)),OFFSET(INDIRECT("'"&amp;'DATA for charts'!F$5&amp;"'!$e1"),$A521-1,0),NA())</f>
        <v>0</v>
      </c>
      <c r="G521" s="28">
        <f ca="1">IF(ISNUMBER(OFFSET(INDIRECT("'"&amp;'DATA for charts'!G$5&amp;"'!$e1"),$A521-1,0)),OFFSET(INDIRECT("'"&amp;'DATA for charts'!G$5&amp;"'!$e1"),$A521-1,0),NA())</f>
        <v>0</v>
      </c>
      <c r="H521" s="28">
        <f ca="1">IF(ISNUMBER(OFFSET(INDIRECT("'"&amp;'DATA for charts'!H$5&amp;"'!$e1"),$A521-1,0)),OFFSET(INDIRECT("'"&amp;'DATA for charts'!H$5&amp;"'!$e1"),$A521-1,0),NA())</f>
        <v>0</v>
      </c>
      <c r="I521" s="28" t="e">
        <f ca="1">IF(ISNUMBER(OFFSET(INDIRECT("'"&amp;'DATA for charts'!I$5&amp;"'!$e1"),$A521-1,0)),OFFSET(INDIRECT("'"&amp;'DATA for charts'!I$5&amp;"'!$e1"),$A521-1,0),NA())</f>
        <v>#N/A</v>
      </c>
      <c r="J521" s="28" t="e">
        <f ca="1">IF(ISNUMBER(OFFSET(INDIRECT("'"&amp;'DATA for charts'!J$5&amp;"'!$e1"),$A521-1,0)),OFFSET(INDIRECT("'"&amp;'DATA for charts'!J$5&amp;"'!$e1"),$A521-1,0),NA())</f>
        <v>#N/A</v>
      </c>
      <c r="K521" s="28" t="e">
        <f ca="1">IF(ISNUMBER(OFFSET(INDIRECT("'"&amp;'DATA for charts'!K$5&amp;"'!$e1"),$A521-1,0)),OFFSET(INDIRECT("'"&amp;'DATA for charts'!K$5&amp;"'!$e1"),$A521-1,0),NA())</f>
        <v>#N/A</v>
      </c>
      <c r="L521" s="28" t="e">
        <f ca="1">IF(ISNUMBER(OFFSET(INDIRECT("'"&amp;'DATA for charts'!L$5&amp;"'!$e1"),$A521-1,0)),OFFSET(INDIRECT("'"&amp;'DATA for charts'!L$5&amp;"'!$e1"),$A521-1,0),NA())</f>
        <v>#N/A</v>
      </c>
      <c r="M521" s="28" t="e">
        <f ca="1">IF(ISNUMBER(OFFSET(INDIRECT("'"&amp;'DATA for charts'!M$5&amp;"'!$e1"),$A521-1,0)),OFFSET(INDIRECT("'"&amp;'DATA for charts'!M$5&amp;"'!$e1"),$A521-1,0),NA())</f>
        <v>#N/A</v>
      </c>
      <c r="N521" s="28" t="e">
        <f ca="1">IF(ISNUMBER(OFFSET(INDIRECT("'"&amp;'DATA for charts'!N$5&amp;"'!$e1"),$A521-1,0)),OFFSET(INDIRECT("'"&amp;'DATA for charts'!N$5&amp;"'!$e1"),$A521-1,0),NA())</f>
        <v>#N/A</v>
      </c>
      <c r="O521" s="28" t="e">
        <f ca="1">IF(ISNUMBER(OFFSET(INDIRECT("'"&amp;'DATA for charts'!O$5&amp;"'!$e1"),$A521-1,0)),OFFSET(INDIRECT("'"&amp;'DATA for charts'!O$5&amp;"'!$e1"),$A521-1,0),NA())</f>
        <v>#N/A</v>
      </c>
      <c r="P521" s="28" t="e">
        <f ca="1">IF(ISNUMBER(OFFSET(INDIRECT("'"&amp;'DATA for charts'!P$5&amp;"'!$e1"),$A521-1,0)),OFFSET(INDIRECT("'"&amp;'DATA for charts'!P$5&amp;"'!$e1"),$A521-1,0),NA())</f>
        <v>#N/A</v>
      </c>
      <c r="Q521" s="28" t="e">
        <f ca="1">IF(ISNUMBER(OFFSET(INDIRECT("'"&amp;'DATA for charts'!Q$5&amp;"'!$e1"),$A521-1,0)),OFFSET(INDIRECT("'"&amp;'DATA for charts'!Q$5&amp;"'!$e1"),$A521-1,0),NA())</f>
        <v>#N/A</v>
      </c>
      <c r="R521" s="28" t="e">
        <f ca="1">IF(ISNUMBER(OFFSET(INDIRECT("'"&amp;'DATA for charts'!R$5&amp;"'!$e1"),$A521-1,0)),OFFSET(INDIRECT("'"&amp;'DATA for charts'!R$5&amp;"'!$e1"),$A521-1,0),NA())</f>
        <v>#N/A</v>
      </c>
      <c r="S521" s="28" t="e">
        <f ca="1">IF(ISNUMBER(OFFSET(INDIRECT("'"&amp;'DATA for charts'!S$5&amp;"'!$e1"),$A521-1,0)),OFFSET(INDIRECT("'"&amp;'DATA for charts'!S$5&amp;"'!$e1"),$A521-1,0),NA())</f>
        <v>#N/A</v>
      </c>
      <c r="T521" s="34"/>
      <c r="U521" s="34"/>
      <c r="V521" s="34"/>
      <c r="W521" s="8"/>
      <c r="X521" s="145" t="s">
        <v>66</v>
      </c>
      <c r="Y521" s="95"/>
      <c r="Z521" s="101" t="s">
        <v>14</v>
      </c>
      <c r="AA521" s="95"/>
      <c r="AB521" s="95"/>
      <c r="AC521" s="95"/>
      <c r="AD521" s="101" t="s">
        <v>67</v>
      </c>
      <c r="AE521" s="95"/>
      <c r="AF521" s="95"/>
      <c r="AG521" s="101" t="s">
        <v>16</v>
      </c>
      <c r="AH521" s="95"/>
      <c r="AI521" s="95"/>
      <c r="AJ521" s="103" t="s">
        <v>96</v>
      </c>
      <c r="AK521" s="96">
        <v>15</v>
      </c>
      <c r="AL521" s="116">
        <v>69.81</v>
      </c>
      <c r="AM521" s="105">
        <v>6119</v>
      </c>
      <c r="AN521" s="96">
        <v>16</v>
      </c>
      <c r="AO521" s="116">
        <v>64.900000000000006</v>
      </c>
      <c r="AP521" s="103" t="s">
        <v>96</v>
      </c>
      <c r="AQ521" s="96">
        <v>16</v>
      </c>
      <c r="AR521" s="116">
        <v>65.25</v>
      </c>
      <c r="AS521" s="106" t="s">
        <v>103</v>
      </c>
      <c r="AT521" s="96">
        <v>16</v>
      </c>
      <c r="AU521" s="116">
        <v>65.25</v>
      </c>
      <c r="AV521" s="117" t="s">
        <v>117</v>
      </c>
      <c r="AW521" s="96">
        <v>16</v>
      </c>
      <c r="AX521" s="96"/>
      <c r="AY521" s="96"/>
      <c r="AZ521" s="96"/>
      <c r="BA521" s="96"/>
      <c r="BB521" s="96"/>
      <c r="BC521" s="96"/>
    </row>
    <row r="522" spans="1:55">
      <c r="A522" s="226">
        <f t="shared" si="720"/>
        <v>252</v>
      </c>
      <c r="B522" s="8">
        <v>23</v>
      </c>
      <c r="C522" s="28">
        <f ca="1">IF(ISNUMBER(OFFSET(INDIRECT("'"&amp;'DATA for charts'!C$5&amp;"'!$e1"),$A522-1,0)),OFFSET(INDIRECT("'"&amp;'DATA for charts'!C$5&amp;"'!$e1"),$A522-1,0),NA())</f>
        <v>0</v>
      </c>
      <c r="D522" s="28">
        <f ca="1">IF(ISNUMBER(OFFSET(INDIRECT("'"&amp;'DATA for charts'!D$5&amp;"'!$e1"),$A522-1,0)),OFFSET(INDIRECT("'"&amp;'DATA for charts'!D$5&amp;"'!$e1"),$A522-1,0),NA())</f>
        <v>0</v>
      </c>
      <c r="E522" s="28">
        <f ca="1">IF(ISNUMBER(OFFSET(INDIRECT("'"&amp;'DATA for charts'!E$5&amp;"'!$e1"),$A522-1,0)),OFFSET(INDIRECT("'"&amp;'DATA for charts'!E$5&amp;"'!$e1"),$A522-1,0),NA())</f>
        <v>0</v>
      </c>
      <c r="F522" s="28">
        <f ca="1">IF(ISNUMBER(OFFSET(INDIRECT("'"&amp;'DATA for charts'!F$5&amp;"'!$e1"),$A522-1,0)),OFFSET(INDIRECT("'"&amp;'DATA for charts'!F$5&amp;"'!$e1"),$A522-1,0),NA())</f>
        <v>0</v>
      </c>
      <c r="G522" s="28">
        <f ca="1">IF(ISNUMBER(OFFSET(INDIRECT("'"&amp;'DATA for charts'!G$5&amp;"'!$e1"),$A522-1,0)),OFFSET(INDIRECT("'"&amp;'DATA for charts'!G$5&amp;"'!$e1"),$A522-1,0),NA())</f>
        <v>0</v>
      </c>
      <c r="H522" s="28">
        <f ca="1">IF(ISNUMBER(OFFSET(INDIRECT("'"&amp;'DATA for charts'!H$5&amp;"'!$e1"),$A522-1,0)),OFFSET(INDIRECT("'"&amp;'DATA for charts'!H$5&amp;"'!$e1"),$A522-1,0),NA())</f>
        <v>0</v>
      </c>
      <c r="I522" s="28" t="e">
        <f ca="1">IF(ISNUMBER(OFFSET(INDIRECT("'"&amp;'DATA for charts'!I$5&amp;"'!$e1"),$A522-1,0)),OFFSET(INDIRECT("'"&amp;'DATA for charts'!I$5&amp;"'!$e1"),$A522-1,0),NA())</f>
        <v>#N/A</v>
      </c>
      <c r="J522" s="28" t="e">
        <f ca="1">IF(ISNUMBER(OFFSET(INDIRECT("'"&amp;'DATA for charts'!J$5&amp;"'!$e1"),$A522-1,0)),OFFSET(INDIRECT("'"&amp;'DATA for charts'!J$5&amp;"'!$e1"),$A522-1,0),NA())</f>
        <v>#N/A</v>
      </c>
      <c r="K522" s="28" t="e">
        <f ca="1">IF(ISNUMBER(OFFSET(INDIRECT("'"&amp;'DATA for charts'!K$5&amp;"'!$e1"),$A522-1,0)),OFFSET(INDIRECT("'"&amp;'DATA for charts'!K$5&amp;"'!$e1"),$A522-1,0),NA())</f>
        <v>#N/A</v>
      </c>
      <c r="L522" s="28" t="e">
        <f ca="1">IF(ISNUMBER(OFFSET(INDIRECT("'"&amp;'DATA for charts'!L$5&amp;"'!$e1"),$A522-1,0)),OFFSET(INDIRECT("'"&amp;'DATA for charts'!L$5&amp;"'!$e1"),$A522-1,0),NA())</f>
        <v>#N/A</v>
      </c>
      <c r="M522" s="28" t="e">
        <f ca="1">IF(ISNUMBER(OFFSET(INDIRECT("'"&amp;'DATA for charts'!M$5&amp;"'!$e1"),$A522-1,0)),OFFSET(INDIRECT("'"&amp;'DATA for charts'!M$5&amp;"'!$e1"),$A522-1,0),NA())</f>
        <v>#N/A</v>
      </c>
      <c r="N522" s="28" t="e">
        <f ca="1">IF(ISNUMBER(OFFSET(INDIRECT("'"&amp;'DATA for charts'!N$5&amp;"'!$e1"),$A522-1,0)),OFFSET(INDIRECT("'"&amp;'DATA for charts'!N$5&amp;"'!$e1"),$A522-1,0),NA())</f>
        <v>#N/A</v>
      </c>
      <c r="O522" s="28" t="e">
        <f ca="1">IF(ISNUMBER(OFFSET(INDIRECT("'"&amp;'DATA for charts'!O$5&amp;"'!$e1"),$A522-1,0)),OFFSET(INDIRECT("'"&amp;'DATA for charts'!O$5&amp;"'!$e1"),$A522-1,0),NA())</f>
        <v>#N/A</v>
      </c>
      <c r="P522" s="28" t="e">
        <f ca="1">IF(ISNUMBER(OFFSET(INDIRECT("'"&amp;'DATA for charts'!P$5&amp;"'!$e1"),$A522-1,0)),OFFSET(INDIRECT("'"&amp;'DATA for charts'!P$5&amp;"'!$e1"),$A522-1,0),NA())</f>
        <v>#N/A</v>
      </c>
      <c r="Q522" s="28" t="e">
        <f ca="1">IF(ISNUMBER(OFFSET(INDIRECT("'"&amp;'DATA for charts'!Q$5&amp;"'!$e1"),$A522-1,0)),OFFSET(INDIRECT("'"&amp;'DATA for charts'!Q$5&amp;"'!$e1"),$A522-1,0),NA())</f>
        <v>#N/A</v>
      </c>
      <c r="R522" s="28" t="e">
        <f ca="1">IF(ISNUMBER(OFFSET(INDIRECT("'"&amp;'DATA for charts'!R$5&amp;"'!$e1"),$A522-1,0)),OFFSET(INDIRECT("'"&amp;'DATA for charts'!R$5&amp;"'!$e1"),$A522-1,0),NA())</f>
        <v>#N/A</v>
      </c>
      <c r="S522" s="28" t="e">
        <f ca="1">IF(ISNUMBER(OFFSET(INDIRECT("'"&amp;'DATA for charts'!S$5&amp;"'!$e1"),$A522-1,0)),OFFSET(INDIRECT("'"&amp;'DATA for charts'!S$5&amp;"'!$e1"),$A522-1,0),NA())</f>
        <v>#N/A</v>
      </c>
      <c r="T522" s="34"/>
      <c r="U522" s="34"/>
      <c r="V522" s="34"/>
      <c r="W522" s="8"/>
      <c r="X522" s="145" t="s">
        <v>63</v>
      </c>
      <c r="Y522" s="107" t="s">
        <v>73</v>
      </c>
      <c r="Z522" s="101" t="s">
        <v>88</v>
      </c>
      <c r="AA522" s="99" t="s">
        <v>89</v>
      </c>
      <c r="AB522" s="99" t="s">
        <v>89</v>
      </c>
      <c r="AC522" s="107" t="s">
        <v>73</v>
      </c>
      <c r="AD522" s="101" t="s">
        <v>88</v>
      </c>
      <c r="AE522" s="99" t="s">
        <v>89</v>
      </c>
      <c r="AF522" s="107" t="s">
        <v>73</v>
      </c>
      <c r="AG522" s="101" t="s">
        <v>88</v>
      </c>
      <c r="AH522" s="99" t="s">
        <v>89</v>
      </c>
      <c r="AI522" s="107" t="s">
        <v>73</v>
      </c>
      <c r="AJ522" s="103" t="s">
        <v>106</v>
      </c>
      <c r="AK522" s="96">
        <v>15</v>
      </c>
      <c r="AL522" s="116">
        <v>43.44</v>
      </c>
      <c r="AM522" s="105">
        <v>975</v>
      </c>
      <c r="AN522" s="96">
        <v>16</v>
      </c>
      <c r="AO522" s="116">
        <v>43</v>
      </c>
      <c r="AP522" s="103" t="s">
        <v>106</v>
      </c>
      <c r="AQ522" s="96">
        <v>15</v>
      </c>
      <c r="AR522" s="116">
        <v>42.46</v>
      </c>
      <c r="AS522" s="106" t="s">
        <v>103</v>
      </c>
      <c r="AT522" s="96">
        <v>15</v>
      </c>
      <c r="AU522" s="116">
        <v>43.17</v>
      </c>
      <c r="AV522" s="117" t="s">
        <v>118</v>
      </c>
      <c r="AW522" s="96">
        <v>15</v>
      </c>
      <c r="AX522" s="96"/>
      <c r="AY522" s="96"/>
      <c r="AZ522" s="96"/>
      <c r="BA522" s="96"/>
      <c r="BB522" s="96"/>
      <c r="BC522" s="96"/>
    </row>
    <row r="523" spans="1:55">
      <c r="A523" s="226">
        <f t="shared" si="720"/>
        <v>253</v>
      </c>
      <c r="B523" s="8">
        <v>24</v>
      </c>
      <c r="C523" s="28">
        <f ca="1">IF(ISNUMBER(OFFSET(INDIRECT("'"&amp;'DATA for charts'!C$5&amp;"'!$e1"),$A523-1,0)),OFFSET(INDIRECT("'"&amp;'DATA for charts'!C$5&amp;"'!$e1"),$A523-1,0),NA())</f>
        <v>0</v>
      </c>
      <c r="D523" s="28">
        <f ca="1">IF(ISNUMBER(OFFSET(INDIRECT("'"&amp;'DATA for charts'!D$5&amp;"'!$e1"),$A523-1,0)),OFFSET(INDIRECT("'"&amp;'DATA for charts'!D$5&amp;"'!$e1"),$A523-1,0),NA())</f>
        <v>0</v>
      </c>
      <c r="E523" s="28">
        <f ca="1">IF(ISNUMBER(OFFSET(INDIRECT("'"&amp;'DATA for charts'!E$5&amp;"'!$e1"),$A523-1,0)),OFFSET(INDIRECT("'"&amp;'DATA for charts'!E$5&amp;"'!$e1"),$A523-1,0),NA())</f>
        <v>0</v>
      </c>
      <c r="F523" s="28">
        <f ca="1">IF(ISNUMBER(OFFSET(INDIRECT("'"&amp;'DATA for charts'!F$5&amp;"'!$e1"),$A523-1,0)),OFFSET(INDIRECT("'"&amp;'DATA for charts'!F$5&amp;"'!$e1"),$A523-1,0),NA())</f>
        <v>0</v>
      </c>
      <c r="G523" s="28">
        <f ca="1">IF(ISNUMBER(OFFSET(INDIRECT("'"&amp;'DATA for charts'!G$5&amp;"'!$e1"),$A523-1,0)),OFFSET(INDIRECT("'"&amp;'DATA for charts'!G$5&amp;"'!$e1"),$A523-1,0),NA())</f>
        <v>0</v>
      </c>
      <c r="H523" s="28">
        <f ca="1">IF(ISNUMBER(OFFSET(INDIRECT("'"&amp;'DATA for charts'!H$5&amp;"'!$e1"),$A523-1,0)),OFFSET(INDIRECT("'"&amp;'DATA for charts'!H$5&amp;"'!$e1"),$A523-1,0),NA())</f>
        <v>0</v>
      </c>
      <c r="I523" s="28" t="e">
        <f ca="1">IF(ISNUMBER(OFFSET(INDIRECT("'"&amp;'DATA for charts'!I$5&amp;"'!$e1"),$A523-1,0)),OFFSET(INDIRECT("'"&amp;'DATA for charts'!I$5&amp;"'!$e1"),$A523-1,0),NA())</f>
        <v>#N/A</v>
      </c>
      <c r="J523" s="28" t="e">
        <f ca="1">IF(ISNUMBER(OFFSET(INDIRECT("'"&amp;'DATA for charts'!J$5&amp;"'!$e1"),$A523-1,0)),OFFSET(INDIRECT("'"&amp;'DATA for charts'!J$5&amp;"'!$e1"),$A523-1,0),NA())</f>
        <v>#N/A</v>
      </c>
      <c r="K523" s="28" t="e">
        <f ca="1">IF(ISNUMBER(OFFSET(INDIRECT("'"&amp;'DATA for charts'!K$5&amp;"'!$e1"),$A523-1,0)),OFFSET(INDIRECT("'"&amp;'DATA for charts'!K$5&amp;"'!$e1"),$A523-1,0),NA())</f>
        <v>#N/A</v>
      </c>
      <c r="L523" s="28" t="e">
        <f ca="1">IF(ISNUMBER(OFFSET(INDIRECT("'"&amp;'DATA for charts'!L$5&amp;"'!$e1"),$A523-1,0)),OFFSET(INDIRECT("'"&amp;'DATA for charts'!L$5&amp;"'!$e1"),$A523-1,0),NA())</f>
        <v>#N/A</v>
      </c>
      <c r="M523" s="28" t="e">
        <f ca="1">IF(ISNUMBER(OFFSET(INDIRECT("'"&amp;'DATA for charts'!M$5&amp;"'!$e1"),$A523-1,0)),OFFSET(INDIRECT("'"&amp;'DATA for charts'!M$5&amp;"'!$e1"),$A523-1,0),NA())</f>
        <v>#N/A</v>
      </c>
      <c r="N523" s="28" t="e">
        <f ca="1">IF(ISNUMBER(OFFSET(INDIRECT("'"&amp;'DATA for charts'!N$5&amp;"'!$e1"),$A523-1,0)),OFFSET(INDIRECT("'"&amp;'DATA for charts'!N$5&amp;"'!$e1"),$A523-1,0),NA())</f>
        <v>#N/A</v>
      </c>
      <c r="O523" s="28" t="e">
        <f ca="1">IF(ISNUMBER(OFFSET(INDIRECT("'"&amp;'DATA for charts'!O$5&amp;"'!$e1"),$A523-1,0)),OFFSET(INDIRECT("'"&amp;'DATA for charts'!O$5&amp;"'!$e1"),$A523-1,0),NA())</f>
        <v>#N/A</v>
      </c>
      <c r="P523" s="28" t="e">
        <f ca="1">IF(ISNUMBER(OFFSET(INDIRECT("'"&amp;'DATA for charts'!P$5&amp;"'!$e1"),$A523-1,0)),OFFSET(INDIRECT("'"&amp;'DATA for charts'!P$5&amp;"'!$e1"),$A523-1,0),NA())</f>
        <v>#N/A</v>
      </c>
      <c r="Q523" s="28" t="e">
        <f ca="1">IF(ISNUMBER(OFFSET(INDIRECT("'"&amp;'DATA for charts'!Q$5&amp;"'!$e1"),$A523-1,0)),OFFSET(INDIRECT("'"&amp;'DATA for charts'!Q$5&amp;"'!$e1"),$A523-1,0),NA())</f>
        <v>#N/A</v>
      </c>
      <c r="R523" s="28" t="e">
        <f ca="1">IF(ISNUMBER(OFFSET(INDIRECT("'"&amp;'DATA for charts'!R$5&amp;"'!$e1"),$A523-1,0)),OFFSET(INDIRECT("'"&amp;'DATA for charts'!R$5&amp;"'!$e1"),$A523-1,0),NA())</f>
        <v>#N/A</v>
      </c>
      <c r="S523" s="28" t="e">
        <f ca="1">IF(ISNUMBER(OFFSET(INDIRECT("'"&amp;'DATA for charts'!S$5&amp;"'!$e1"),$A523-1,0)),OFFSET(INDIRECT("'"&amp;'DATA for charts'!S$5&amp;"'!$e1"),$A523-1,0),NA())</f>
        <v>#N/A</v>
      </c>
      <c r="T523" s="34"/>
      <c r="U523" s="34"/>
      <c r="V523" s="34"/>
      <c r="W523" s="8"/>
      <c r="X523" s="145" t="s">
        <v>74</v>
      </c>
      <c r="Y523" s="118">
        <v>64.929000000000002</v>
      </c>
      <c r="Z523" s="109">
        <v>34259</v>
      </c>
      <c r="AA523" s="95">
        <v>15</v>
      </c>
      <c r="AB523" s="95">
        <v>15</v>
      </c>
      <c r="AC523" s="118">
        <v>65.11</v>
      </c>
      <c r="AD523" s="110" t="s">
        <v>96</v>
      </c>
      <c r="AE523" s="95">
        <v>15</v>
      </c>
      <c r="AF523" s="118">
        <v>69.5</v>
      </c>
      <c r="AG523" s="110" t="s">
        <v>99</v>
      </c>
      <c r="AH523" s="95">
        <v>15</v>
      </c>
      <c r="AI523" s="118">
        <v>68.599999999999994</v>
      </c>
      <c r="AJ523" s="103" t="s">
        <v>96</v>
      </c>
      <c r="AK523" s="96">
        <v>15</v>
      </c>
      <c r="AL523" s="116">
        <v>68.489999999999995</v>
      </c>
      <c r="AM523" s="105">
        <v>6119</v>
      </c>
      <c r="AN523" s="96">
        <v>16</v>
      </c>
      <c r="AO523" s="116">
        <v>63.3</v>
      </c>
      <c r="AP523" s="103" t="s">
        <v>96</v>
      </c>
      <c r="AQ523" s="96">
        <v>16</v>
      </c>
      <c r="AR523" s="116">
        <v>63.74</v>
      </c>
      <c r="AS523" s="106" t="s">
        <v>103</v>
      </c>
      <c r="AT523" s="96">
        <v>16</v>
      </c>
      <c r="AU523" s="116">
        <v>63.82</v>
      </c>
      <c r="AV523" s="117" t="s">
        <v>96</v>
      </c>
      <c r="AW523" s="96">
        <v>16</v>
      </c>
      <c r="AX523" s="96"/>
      <c r="AY523" s="96"/>
      <c r="AZ523" s="96"/>
      <c r="BA523" s="96"/>
      <c r="BB523" s="96"/>
      <c r="BC523" s="96"/>
    </row>
    <row r="524" spans="1:55">
      <c r="A524" s="216"/>
      <c r="B524" s="37" t="s">
        <v>85</v>
      </c>
      <c r="C524" s="37" t="s">
        <v>85</v>
      </c>
      <c r="D524" s="37" t="s">
        <v>85</v>
      </c>
      <c r="E524" s="37" t="s">
        <v>85</v>
      </c>
      <c r="F524" s="37" t="s">
        <v>85</v>
      </c>
      <c r="G524" s="37" t="s">
        <v>85</v>
      </c>
      <c r="H524" s="37" t="s">
        <v>85</v>
      </c>
      <c r="I524" s="37" t="s">
        <v>85</v>
      </c>
      <c r="J524" s="37" t="s">
        <v>85</v>
      </c>
      <c r="K524" s="37"/>
      <c r="L524" s="37"/>
      <c r="M524" s="37"/>
      <c r="N524" s="37"/>
      <c r="O524" s="37"/>
      <c r="P524" s="37"/>
      <c r="Q524" s="37"/>
      <c r="R524" s="37"/>
      <c r="S524" s="37" t="s">
        <v>85</v>
      </c>
      <c r="T524" s="34"/>
      <c r="U524" s="34"/>
      <c r="V524" s="34"/>
      <c r="W524" s="8"/>
      <c r="X524" s="145" t="s">
        <v>75</v>
      </c>
      <c r="Y524" s="118">
        <v>41.811999999999998</v>
      </c>
      <c r="Z524" s="109">
        <v>34259</v>
      </c>
      <c r="AA524" s="95">
        <v>15</v>
      </c>
      <c r="AB524" s="95">
        <v>15</v>
      </c>
      <c r="AC524" s="118">
        <v>43.44</v>
      </c>
      <c r="AD524" s="110" t="s">
        <v>106</v>
      </c>
      <c r="AE524" s="95">
        <v>16</v>
      </c>
      <c r="AF524" s="118">
        <v>42.7</v>
      </c>
      <c r="AG524" s="110" t="s">
        <v>106</v>
      </c>
      <c r="AH524" s="95">
        <v>15</v>
      </c>
      <c r="AI524" s="118">
        <v>44.8</v>
      </c>
      <c r="AJ524" s="103" t="s">
        <v>106</v>
      </c>
      <c r="AK524" s="96">
        <v>15</v>
      </c>
      <c r="AL524" s="116">
        <v>35.65</v>
      </c>
      <c r="AM524" s="105">
        <v>975</v>
      </c>
      <c r="AN524" s="96">
        <v>16</v>
      </c>
      <c r="AO524" s="116">
        <v>36.1</v>
      </c>
      <c r="AP524" s="103" t="s">
        <v>106</v>
      </c>
      <c r="AQ524" s="96">
        <v>16</v>
      </c>
      <c r="AR524" s="116">
        <v>35.67</v>
      </c>
      <c r="AS524" s="106" t="s">
        <v>108</v>
      </c>
      <c r="AT524" s="96">
        <v>15</v>
      </c>
      <c r="AU524" s="116">
        <v>37.58</v>
      </c>
      <c r="AV524" s="117" t="s">
        <v>118</v>
      </c>
      <c r="AW524" s="96">
        <v>16</v>
      </c>
      <c r="AX524" s="96"/>
      <c r="AY524" s="96"/>
      <c r="AZ524" s="96"/>
      <c r="BA524" s="96"/>
      <c r="BB524" s="96"/>
      <c r="BC524" s="96"/>
    </row>
    <row r="525" spans="1:55">
      <c r="A525" s="216"/>
      <c r="T525" s="34"/>
      <c r="U525" s="34"/>
      <c r="V525" s="34"/>
      <c r="W525" s="8"/>
      <c r="X525" s="145" t="s">
        <v>76</v>
      </c>
      <c r="Y525" s="118">
        <v>63.235999999999997</v>
      </c>
      <c r="Z525" s="109">
        <v>34259</v>
      </c>
      <c r="AA525" s="95">
        <v>15</v>
      </c>
      <c r="AB525" s="95">
        <v>15</v>
      </c>
      <c r="AC525" s="118">
        <v>63.45</v>
      </c>
      <c r="AD525" s="110" t="s">
        <v>96</v>
      </c>
      <c r="AE525" s="95">
        <v>15</v>
      </c>
      <c r="AF525" s="118">
        <v>68.2</v>
      </c>
      <c r="AG525" s="110" t="s">
        <v>99</v>
      </c>
      <c r="AH525" s="95">
        <v>15</v>
      </c>
      <c r="AI525" s="118">
        <v>67</v>
      </c>
      <c r="AJ525" s="103" t="s">
        <v>99</v>
      </c>
      <c r="AK525" s="96">
        <v>15</v>
      </c>
      <c r="AL525" s="116">
        <v>51.21</v>
      </c>
      <c r="AM525" s="105">
        <v>6484</v>
      </c>
      <c r="AN525" s="96">
        <v>16</v>
      </c>
      <c r="AO525" s="116">
        <v>50.2</v>
      </c>
      <c r="AP525" s="103" t="s">
        <v>99</v>
      </c>
      <c r="AQ525" s="96">
        <v>15</v>
      </c>
      <c r="AR525" s="116">
        <v>55.34</v>
      </c>
      <c r="AS525" s="106" t="s">
        <v>103</v>
      </c>
      <c r="AT525" s="96">
        <v>15</v>
      </c>
      <c r="AU525" s="116">
        <v>48.92</v>
      </c>
      <c r="AV525" s="117" t="s">
        <v>117</v>
      </c>
      <c r="AW525" s="96">
        <v>15</v>
      </c>
      <c r="AX525" s="96"/>
      <c r="AY525" s="96"/>
      <c r="AZ525" s="96"/>
      <c r="BA525" s="96"/>
      <c r="BB525" s="96"/>
      <c r="BC525" s="96"/>
    </row>
    <row r="526" spans="1:55">
      <c r="A526" s="216"/>
      <c r="T526" s="34"/>
      <c r="U526" s="34"/>
      <c r="V526" s="34"/>
      <c r="W526" s="8"/>
      <c r="X526" s="145" t="s">
        <v>77</v>
      </c>
      <c r="Y526" s="118">
        <v>35.54</v>
      </c>
      <c r="Z526" s="109">
        <v>34214</v>
      </c>
      <c r="AA526" s="95">
        <v>16</v>
      </c>
      <c r="AB526" s="95">
        <v>16</v>
      </c>
      <c r="AC526" s="118">
        <v>36.229999999999997</v>
      </c>
      <c r="AD526" s="110" t="s">
        <v>106</v>
      </c>
      <c r="AE526" s="95">
        <v>16</v>
      </c>
      <c r="AF526" s="118">
        <v>35.9</v>
      </c>
      <c r="AG526" s="110" t="s">
        <v>106</v>
      </c>
      <c r="AH526" s="95">
        <v>16</v>
      </c>
      <c r="AI526" s="118">
        <v>38.5</v>
      </c>
      <c r="AJ526" s="96"/>
      <c r="AK526" s="96"/>
      <c r="AL526" s="96"/>
      <c r="AM526" s="96"/>
      <c r="AN526" s="96"/>
      <c r="AO526" s="96"/>
      <c r="AP526" s="96"/>
      <c r="AQ526" s="96"/>
      <c r="AR526" s="96"/>
      <c r="AS526" s="96"/>
      <c r="AT526" s="96"/>
      <c r="AU526" s="96"/>
      <c r="AV526" s="96"/>
      <c r="AW526" s="96"/>
      <c r="AX526" s="96"/>
      <c r="AY526" s="96"/>
      <c r="AZ526" s="96"/>
      <c r="BA526" s="96"/>
      <c r="BB526" s="96"/>
      <c r="BC526" s="96"/>
    </row>
    <row r="527" spans="1:55">
      <c r="A527" s="216"/>
      <c r="T527" s="34"/>
      <c r="U527" s="34"/>
      <c r="V527" s="34"/>
      <c r="W527" s="8"/>
      <c r="X527" s="145">
        <v>960</v>
      </c>
      <c r="Y527" s="118">
        <v>48.942999999999998</v>
      </c>
      <c r="Z527" s="109">
        <v>34259</v>
      </c>
      <c r="AA527" s="95">
        <v>15</v>
      </c>
      <c r="AB527" s="95">
        <v>15</v>
      </c>
      <c r="AC527" s="118">
        <v>48.88</v>
      </c>
      <c r="AD527" s="110" t="s">
        <v>104</v>
      </c>
      <c r="AE527" s="95">
        <v>15</v>
      </c>
      <c r="AF527" s="118">
        <v>49</v>
      </c>
      <c r="AG527" s="110" t="s">
        <v>99</v>
      </c>
      <c r="AH527" s="95">
        <v>15</v>
      </c>
      <c r="AI527" s="118">
        <v>51</v>
      </c>
      <c r="AJ527" s="97" t="s">
        <v>7</v>
      </c>
      <c r="AK527" s="96"/>
      <c r="AL527" s="96"/>
      <c r="AM527" s="97" t="s">
        <v>8</v>
      </c>
      <c r="AN527" s="96"/>
      <c r="AO527" s="96"/>
      <c r="AP527" s="97" t="s">
        <v>9</v>
      </c>
      <c r="AQ527" s="96"/>
      <c r="AR527" s="96"/>
      <c r="AS527" s="113" t="s">
        <v>10</v>
      </c>
      <c r="AT527" s="96"/>
      <c r="AU527" s="96"/>
      <c r="AV527" s="97" t="s">
        <v>11</v>
      </c>
      <c r="AW527" s="96"/>
      <c r="AX527" s="96"/>
      <c r="AY527" s="97" t="s">
        <v>12</v>
      </c>
      <c r="AZ527" s="96"/>
      <c r="BA527" s="96"/>
      <c r="BB527" s="96"/>
      <c r="BC527" s="96"/>
    </row>
    <row r="528" spans="1:55">
      <c r="A528" s="216"/>
      <c r="T528" s="34"/>
      <c r="U528" s="34"/>
      <c r="V528" s="34"/>
      <c r="W528" s="8"/>
      <c r="X528" s="145" t="s">
        <v>78</v>
      </c>
      <c r="Y528" s="95"/>
      <c r="Z528" s="95"/>
      <c r="AA528" s="95"/>
      <c r="AB528" s="95"/>
      <c r="AC528" s="95"/>
      <c r="AD528" s="95"/>
      <c r="AE528" s="95"/>
      <c r="AF528" s="95"/>
      <c r="AG528" s="95"/>
      <c r="AH528" s="95"/>
      <c r="AI528" s="95"/>
      <c r="AJ528" s="97" t="s">
        <v>16</v>
      </c>
      <c r="AK528" s="96"/>
      <c r="AL528" s="96"/>
      <c r="AM528" s="97" t="s">
        <v>17</v>
      </c>
      <c r="AN528" s="96"/>
      <c r="AO528" s="96"/>
      <c r="AP528" s="97" t="s">
        <v>18</v>
      </c>
      <c r="AQ528" s="96"/>
      <c r="AR528" s="96"/>
      <c r="AS528" s="113" t="s">
        <v>19</v>
      </c>
      <c r="AT528" s="96"/>
      <c r="AU528" s="96"/>
      <c r="AV528" s="97" t="s">
        <v>20</v>
      </c>
      <c r="AW528" s="96"/>
      <c r="AX528" s="96"/>
      <c r="AY528" s="97" t="s">
        <v>21</v>
      </c>
      <c r="AZ528" s="96"/>
      <c r="BA528" s="96"/>
      <c r="BB528" s="96"/>
      <c r="BC528" s="96"/>
    </row>
    <row r="529" spans="1:55">
      <c r="A529" s="216"/>
      <c r="T529" s="34"/>
      <c r="U529" s="34"/>
      <c r="V529" s="34"/>
      <c r="W529" s="8"/>
      <c r="X529" s="145" t="s">
        <v>65</v>
      </c>
      <c r="Y529" s="95"/>
      <c r="Z529" s="101" t="s">
        <v>4</v>
      </c>
      <c r="AA529" s="95"/>
      <c r="AB529" s="95"/>
      <c r="AC529" s="95"/>
      <c r="AD529" s="101" t="s">
        <v>5</v>
      </c>
      <c r="AE529" s="95"/>
      <c r="AF529" s="95"/>
      <c r="AG529" s="101" t="s">
        <v>6</v>
      </c>
      <c r="AH529" s="95"/>
      <c r="AI529" s="95"/>
      <c r="AJ529" s="97" t="s">
        <v>88</v>
      </c>
      <c r="AK529" s="98" t="s">
        <v>89</v>
      </c>
      <c r="AL529" s="119" t="s">
        <v>73</v>
      </c>
      <c r="AM529" s="97" t="s">
        <v>88</v>
      </c>
      <c r="AN529" s="98" t="s">
        <v>89</v>
      </c>
      <c r="AO529" s="119" t="s">
        <v>73</v>
      </c>
      <c r="AP529" s="97" t="s">
        <v>88</v>
      </c>
      <c r="AQ529" s="98" t="s">
        <v>89</v>
      </c>
      <c r="AR529" s="119" t="s">
        <v>73</v>
      </c>
      <c r="AS529" s="113" t="s">
        <v>88</v>
      </c>
      <c r="AT529" s="96"/>
      <c r="AU529" s="119" t="s">
        <v>73</v>
      </c>
      <c r="AV529" s="97" t="s">
        <v>88</v>
      </c>
      <c r="AW529" s="98" t="s">
        <v>89</v>
      </c>
      <c r="AX529" s="102" t="s">
        <v>73</v>
      </c>
      <c r="AY529" s="97" t="s">
        <v>88</v>
      </c>
      <c r="AZ529" s="98" t="s">
        <v>89</v>
      </c>
      <c r="BA529" s="96"/>
      <c r="BB529" s="96"/>
      <c r="BC529" s="96"/>
    </row>
    <row r="530" spans="1:55">
      <c r="A530" s="216"/>
      <c r="T530" s="34"/>
      <c r="U530" s="34"/>
      <c r="V530" s="34"/>
      <c r="W530" s="8"/>
      <c r="X530" s="145" t="s">
        <v>66</v>
      </c>
      <c r="Y530" s="95"/>
      <c r="Z530" s="101" t="s">
        <v>14</v>
      </c>
      <c r="AA530" s="95"/>
      <c r="AB530" s="95"/>
      <c r="AC530" s="95"/>
      <c r="AD530" s="101" t="s">
        <v>67</v>
      </c>
      <c r="AE530" s="95"/>
      <c r="AF530" s="95"/>
      <c r="AG530" s="101" t="s">
        <v>16</v>
      </c>
      <c r="AH530" s="95"/>
      <c r="AI530" s="95"/>
      <c r="AJ530" s="103" t="s">
        <v>90</v>
      </c>
      <c r="AK530" s="96">
        <v>7</v>
      </c>
      <c r="AL530" s="116">
        <v>-9.9600000000000009</v>
      </c>
      <c r="AM530" s="105">
        <v>7306</v>
      </c>
      <c r="AN530" s="96">
        <v>24</v>
      </c>
      <c r="AO530" s="116">
        <v>-17.8</v>
      </c>
      <c r="AP530" s="103" t="s">
        <v>90</v>
      </c>
      <c r="AQ530" s="96">
        <v>8</v>
      </c>
      <c r="AR530" s="116">
        <v>-17.809999999999999</v>
      </c>
      <c r="AS530" s="106" t="s">
        <v>91</v>
      </c>
      <c r="AT530" s="96">
        <v>7</v>
      </c>
      <c r="AU530" s="116">
        <v>-18.47</v>
      </c>
      <c r="AV530" s="117" t="s">
        <v>119</v>
      </c>
      <c r="AW530" s="96">
        <v>9</v>
      </c>
      <c r="AX530" s="96"/>
      <c r="AY530" s="96"/>
      <c r="AZ530" s="96"/>
      <c r="BA530" s="96"/>
      <c r="BB530" s="96"/>
      <c r="BC530" s="96"/>
    </row>
    <row r="531" spans="1:55">
      <c r="A531" s="216"/>
      <c r="T531" s="34"/>
      <c r="U531" s="34"/>
      <c r="V531" s="34"/>
      <c r="W531" s="8"/>
      <c r="X531" s="145" t="s">
        <v>63</v>
      </c>
      <c r="Y531" s="120" t="s">
        <v>73</v>
      </c>
      <c r="Z531" s="101" t="s">
        <v>88</v>
      </c>
      <c r="AA531" s="99" t="s">
        <v>89</v>
      </c>
      <c r="AB531" s="99" t="s">
        <v>89</v>
      </c>
      <c r="AC531" s="120" t="s">
        <v>73</v>
      </c>
      <c r="AD531" s="101" t="s">
        <v>88</v>
      </c>
      <c r="AE531" s="99" t="s">
        <v>89</v>
      </c>
      <c r="AF531" s="120" t="s">
        <v>73</v>
      </c>
      <c r="AG531" s="101" t="s">
        <v>88</v>
      </c>
      <c r="AH531" s="99" t="s">
        <v>89</v>
      </c>
      <c r="AI531" s="120" t="s">
        <v>73</v>
      </c>
      <c r="AJ531" s="103" t="s">
        <v>90</v>
      </c>
      <c r="AK531" s="96">
        <v>8</v>
      </c>
      <c r="AL531" s="116">
        <v>-3.94</v>
      </c>
      <c r="AM531" s="105">
        <v>1462</v>
      </c>
      <c r="AN531" s="96">
        <v>8</v>
      </c>
      <c r="AO531" s="116">
        <v>-4</v>
      </c>
      <c r="AP531" s="103" t="s">
        <v>90</v>
      </c>
      <c r="AQ531" s="96">
        <v>8</v>
      </c>
      <c r="AR531" s="116">
        <v>-6.38</v>
      </c>
      <c r="AS531" s="106" t="s">
        <v>91</v>
      </c>
      <c r="AT531" s="96">
        <v>8</v>
      </c>
      <c r="AU531" s="116">
        <v>-5.64</v>
      </c>
      <c r="AV531" s="117" t="s">
        <v>119</v>
      </c>
      <c r="AW531" s="96">
        <v>9</v>
      </c>
      <c r="AX531" s="96"/>
      <c r="AY531" s="96"/>
      <c r="AZ531" s="96"/>
      <c r="BA531" s="96"/>
      <c r="BB531" s="96"/>
      <c r="BC531" s="96"/>
    </row>
    <row r="532" spans="1:55">
      <c r="A532" s="216"/>
      <c r="B532" s="464" t="s">
        <v>883</v>
      </c>
      <c r="T532" s="34"/>
      <c r="U532" s="34"/>
      <c r="V532" s="34"/>
      <c r="W532" s="8"/>
      <c r="X532" s="145" t="s">
        <v>74</v>
      </c>
      <c r="Y532" s="118">
        <v>-15.565</v>
      </c>
      <c r="Z532" s="109">
        <v>33973</v>
      </c>
      <c r="AA532" s="95">
        <v>7</v>
      </c>
      <c r="AB532" s="95">
        <v>7</v>
      </c>
      <c r="AC532" s="118">
        <v>-17.05</v>
      </c>
      <c r="AD532" s="110" t="s">
        <v>90</v>
      </c>
      <c r="AE532" s="95">
        <v>8</v>
      </c>
      <c r="AF532" s="118">
        <v>-18.8</v>
      </c>
      <c r="AG532" s="110" t="s">
        <v>90</v>
      </c>
      <c r="AH532" s="95">
        <v>8</v>
      </c>
      <c r="AI532" s="118">
        <v>-18</v>
      </c>
      <c r="AJ532" s="103" t="s">
        <v>90</v>
      </c>
      <c r="AK532" s="96">
        <v>2</v>
      </c>
      <c r="AL532" s="116">
        <v>-9.9700000000000006</v>
      </c>
      <c r="AM532" s="105">
        <v>5845</v>
      </c>
      <c r="AN532" s="96">
        <v>6</v>
      </c>
      <c r="AO532" s="116">
        <v>-22.9</v>
      </c>
      <c r="AP532" s="103" t="s">
        <v>90</v>
      </c>
      <c r="AQ532" s="96">
        <v>2</v>
      </c>
      <c r="AR532" s="116">
        <v>-22.83</v>
      </c>
      <c r="AS532" s="106" t="s">
        <v>91</v>
      </c>
      <c r="AT532" s="96">
        <v>7</v>
      </c>
      <c r="AU532" s="116">
        <v>-22.91</v>
      </c>
      <c r="AV532" s="117" t="s">
        <v>120</v>
      </c>
      <c r="AW532" s="96">
        <v>23</v>
      </c>
      <c r="AX532" s="96"/>
      <c r="AY532" s="96"/>
      <c r="AZ532" s="96"/>
      <c r="BA532" s="96"/>
      <c r="BB532" s="96"/>
      <c r="BC532" s="96"/>
    </row>
    <row r="533" spans="1:55">
      <c r="A533" s="216"/>
      <c r="B533" s="464" t="s">
        <v>95</v>
      </c>
      <c r="T533" s="34"/>
      <c r="U533" s="34"/>
      <c r="V533" s="34"/>
      <c r="W533" s="8"/>
      <c r="X533" s="145" t="s">
        <v>75</v>
      </c>
      <c r="Y533" s="118">
        <v>-1.647</v>
      </c>
      <c r="Z533" s="109">
        <v>33973</v>
      </c>
      <c r="AA533" s="95">
        <v>8</v>
      </c>
      <c r="AB533" s="95">
        <v>8</v>
      </c>
      <c r="AC533" s="118">
        <v>-3.15</v>
      </c>
      <c r="AD533" s="110" t="s">
        <v>90</v>
      </c>
      <c r="AE533" s="95">
        <v>8</v>
      </c>
      <c r="AF533" s="118">
        <v>-4.3</v>
      </c>
      <c r="AG533" s="110" t="s">
        <v>90</v>
      </c>
      <c r="AH533" s="95">
        <v>8</v>
      </c>
      <c r="AI533" s="118">
        <v>-4.5</v>
      </c>
      <c r="AJ533" s="103" t="s">
        <v>90</v>
      </c>
      <c r="AK533" s="96">
        <v>7</v>
      </c>
      <c r="AL533" s="116">
        <v>-9.83</v>
      </c>
      <c r="AM533" s="105">
        <v>3258</v>
      </c>
      <c r="AN533" s="96">
        <v>1</v>
      </c>
      <c r="AO533" s="116">
        <v>-20.2</v>
      </c>
      <c r="AP533" s="103" t="s">
        <v>90</v>
      </c>
      <c r="AQ533" s="96">
        <v>7</v>
      </c>
      <c r="AR533" s="116">
        <v>-19.34</v>
      </c>
      <c r="AS533" s="106" t="s">
        <v>91</v>
      </c>
      <c r="AT533" s="96">
        <v>7</v>
      </c>
      <c r="AU533" s="116">
        <v>-19.96</v>
      </c>
      <c r="AV533" s="117" t="s">
        <v>121</v>
      </c>
      <c r="AW533" s="96">
        <v>22</v>
      </c>
      <c r="AX533" s="96"/>
      <c r="AY533" s="96"/>
      <c r="AZ533" s="96"/>
      <c r="BA533" s="96"/>
      <c r="BB533" s="96"/>
      <c r="BC533" s="96"/>
    </row>
    <row r="534" spans="1:55">
      <c r="A534" s="216"/>
      <c r="B534" s="464" t="s">
        <v>81</v>
      </c>
      <c r="S534" s="34"/>
      <c r="T534" s="34"/>
      <c r="U534" s="34"/>
      <c r="V534" s="34"/>
      <c r="W534" s="8"/>
      <c r="X534" s="145" t="s">
        <v>76</v>
      </c>
      <c r="Y534" s="118">
        <v>-22.564</v>
      </c>
      <c r="Z534" s="109">
        <v>33973</v>
      </c>
      <c r="AA534" s="95">
        <v>6</v>
      </c>
      <c r="AB534" s="95">
        <v>6</v>
      </c>
      <c r="AC534" s="118">
        <v>-22.96</v>
      </c>
      <c r="AD534" s="110" t="s">
        <v>90</v>
      </c>
      <c r="AE534" s="95">
        <v>7</v>
      </c>
      <c r="AF534" s="118">
        <v>-21.6</v>
      </c>
      <c r="AG534" s="110" t="s">
        <v>90</v>
      </c>
      <c r="AH534" s="95">
        <v>2</v>
      </c>
      <c r="AI534" s="118">
        <v>-23</v>
      </c>
      <c r="AJ534" s="103" t="s">
        <v>122</v>
      </c>
      <c r="AK534" s="96">
        <v>7</v>
      </c>
      <c r="AL534" s="116">
        <v>2.2200000000000002</v>
      </c>
      <c r="AM534" s="105">
        <v>2224</v>
      </c>
      <c r="AN534" s="96">
        <v>7</v>
      </c>
      <c r="AO534" s="116">
        <v>1.4</v>
      </c>
      <c r="AP534" s="103" t="s">
        <v>122</v>
      </c>
      <c r="AQ534" s="96">
        <v>6</v>
      </c>
      <c r="AR534" s="116">
        <v>-2.82</v>
      </c>
      <c r="AS534" s="106" t="s">
        <v>91</v>
      </c>
      <c r="AT534" s="96">
        <v>8</v>
      </c>
      <c r="AU534" s="116">
        <v>-0.39</v>
      </c>
      <c r="AV534" s="117" t="s">
        <v>123</v>
      </c>
      <c r="AW534" s="96">
        <v>7</v>
      </c>
      <c r="AX534" s="96"/>
      <c r="AY534" s="96"/>
      <c r="AZ534" s="96"/>
      <c r="BA534" s="96"/>
      <c r="BB534" s="96"/>
      <c r="BC534" s="96"/>
    </row>
    <row r="535" spans="1:55">
      <c r="A535" s="216"/>
      <c r="B535" s="32" t="s">
        <v>82</v>
      </c>
      <c r="S535" s="34"/>
      <c r="T535" s="34"/>
      <c r="U535" s="34"/>
      <c r="V535" s="34"/>
      <c r="W535" s="8"/>
      <c r="X535" s="145" t="s">
        <v>77</v>
      </c>
      <c r="Y535" s="118">
        <v>-19.484000000000002</v>
      </c>
      <c r="Z535" s="109">
        <v>33973</v>
      </c>
      <c r="AA535" s="95">
        <v>6</v>
      </c>
      <c r="AB535" s="95">
        <v>6</v>
      </c>
      <c r="AC535" s="118">
        <v>-20.04</v>
      </c>
      <c r="AD535" s="110" t="s">
        <v>90</v>
      </c>
      <c r="AE535" s="95">
        <v>7</v>
      </c>
      <c r="AF535" s="118">
        <v>-18.600000000000001</v>
      </c>
      <c r="AG535" s="110" t="s">
        <v>90</v>
      </c>
      <c r="AH535" s="95">
        <v>7</v>
      </c>
      <c r="AI535" s="118">
        <v>-19.7</v>
      </c>
      <c r="AJ535" s="96"/>
      <c r="AK535" s="96"/>
      <c r="AL535" s="96"/>
      <c r="AM535" s="96"/>
      <c r="AN535" s="96"/>
      <c r="AO535" s="96"/>
      <c r="AP535" s="96"/>
      <c r="AQ535" s="96"/>
      <c r="AR535" s="96"/>
      <c r="AS535" s="96"/>
      <c r="AT535" s="96"/>
      <c r="AU535" s="96"/>
      <c r="AV535" s="96"/>
      <c r="AW535" s="96"/>
      <c r="AX535" s="96"/>
      <c r="AY535" s="96"/>
      <c r="AZ535" s="96"/>
      <c r="BA535" s="96"/>
      <c r="BB535" s="96"/>
      <c r="BC535" s="96"/>
    </row>
    <row r="536" spans="1:55">
      <c r="A536" s="216">
        <f>A8</f>
        <v>0</v>
      </c>
      <c r="B536" s="32" t="s">
        <v>65</v>
      </c>
      <c r="C536" s="33" t="str">
        <f t="shared" ref="C536:S536" ca="1" si="721">C8</f>
        <v>BSIMAC</v>
      </c>
      <c r="D536" s="33" t="str">
        <f t="shared" ca="1" si="721"/>
        <v>CSE</v>
      </c>
      <c r="E536" s="33" t="str">
        <f t="shared" ca="1" si="721"/>
        <v>DeST</v>
      </c>
      <c r="F536" s="33" t="str">
        <f t="shared" ca="1" si="721"/>
        <v>EnergyPlus</v>
      </c>
      <c r="G536" s="33" t="str">
        <f t="shared" ca="1" si="721"/>
        <v>ESP-r</v>
      </c>
      <c r="H536" s="33" t="str">
        <f t="shared" ca="1" si="721"/>
        <v>TRNSYS</v>
      </c>
      <c r="I536" s="33" t="str">
        <f t="shared" ca="1" si="721"/>
        <v>TestSpec-Alt</v>
      </c>
      <c r="J536" s="33">
        <f t="shared" ca="1" si="721"/>
        <v>0</v>
      </c>
      <c r="K536" s="33">
        <f t="shared" ca="1" si="721"/>
        <v>0</v>
      </c>
      <c r="L536" s="33">
        <f t="shared" ca="1" si="721"/>
        <v>0</v>
      </c>
      <c r="M536" s="33">
        <f t="shared" ca="1" si="721"/>
        <v>0</v>
      </c>
      <c r="N536" s="33">
        <f t="shared" ca="1" si="721"/>
        <v>0</v>
      </c>
      <c r="O536" s="33">
        <f t="shared" ca="1" si="721"/>
        <v>0</v>
      </c>
      <c r="P536" s="33">
        <f t="shared" ca="1" si="721"/>
        <v>0</v>
      </c>
      <c r="Q536" s="33">
        <f t="shared" ca="1" si="721"/>
        <v>0</v>
      </c>
      <c r="R536" s="33">
        <f t="shared" ca="1" si="721"/>
        <v>0</v>
      </c>
      <c r="S536" s="33" t="str">
        <f t="shared" ca="1" si="721"/>
        <v>Tested Prg</v>
      </c>
      <c r="T536" s="34"/>
      <c r="U536" s="34"/>
      <c r="V536" s="34"/>
      <c r="W536" s="8"/>
      <c r="X536" s="145">
        <v>960</v>
      </c>
      <c r="Y536" s="118">
        <v>2.7290000000000001</v>
      </c>
      <c r="Z536" s="109">
        <v>34006</v>
      </c>
      <c r="AA536" s="95">
        <v>6</v>
      </c>
      <c r="AB536" s="95">
        <v>6</v>
      </c>
      <c r="AC536" s="118">
        <v>1.63</v>
      </c>
      <c r="AD536" s="110" t="s">
        <v>122</v>
      </c>
      <c r="AE536" s="95">
        <v>7</v>
      </c>
      <c r="AF536" s="118">
        <v>3.9</v>
      </c>
      <c r="AG536" s="110" t="s">
        <v>122</v>
      </c>
      <c r="AH536" s="95">
        <v>7</v>
      </c>
      <c r="AI536" s="118">
        <v>3.1</v>
      </c>
      <c r="AJ536" s="97" t="s">
        <v>7</v>
      </c>
      <c r="AK536" s="96"/>
      <c r="AL536" s="96"/>
      <c r="AM536" s="97" t="s">
        <v>8</v>
      </c>
      <c r="AN536" s="96"/>
      <c r="AO536" s="96"/>
      <c r="AP536" s="97" t="s">
        <v>9</v>
      </c>
      <c r="AQ536" s="96"/>
      <c r="AR536" s="96"/>
      <c r="AS536" s="113" t="s">
        <v>10</v>
      </c>
      <c r="AT536" s="96"/>
      <c r="AU536" s="96"/>
      <c r="AV536" s="97" t="s">
        <v>11</v>
      </c>
      <c r="AW536" s="96"/>
      <c r="AX536" s="96"/>
      <c r="AY536" s="97" t="s">
        <v>12</v>
      </c>
      <c r="AZ536" s="96"/>
      <c r="BA536" s="96"/>
      <c r="BB536" s="96"/>
      <c r="BC536" s="96"/>
    </row>
    <row r="537" spans="1:55">
      <c r="A537" s="216">
        <f>A7</f>
        <v>0</v>
      </c>
      <c r="B537" s="32" t="s">
        <v>66</v>
      </c>
      <c r="C537" s="33" t="str">
        <f t="shared" ref="C537:S537" ca="1" si="722">C7</f>
        <v/>
      </c>
      <c r="D537" s="33" t="str">
        <f t="shared" ca="1" si="722"/>
        <v/>
      </c>
      <c r="E537" s="33" t="str">
        <f t="shared" ca="1" si="722"/>
        <v/>
      </c>
      <c r="F537" s="33" t="str">
        <f t="shared" ca="1" si="722"/>
        <v/>
      </c>
      <c r="G537" s="33" t="str">
        <f t="shared" ca="1" si="722"/>
        <v/>
      </c>
      <c r="H537" s="33" t="str">
        <f t="shared" ca="1" si="722"/>
        <v/>
      </c>
      <c r="I537" s="33" t="str">
        <f t="shared" ca="1" si="722"/>
        <v/>
      </c>
      <c r="J537" s="33" t="str">
        <f t="shared" ca="1" si="722"/>
        <v/>
      </c>
      <c r="K537" s="33" t="str">
        <f t="shared" ca="1" si="722"/>
        <v/>
      </c>
      <c r="L537" s="33" t="str">
        <f t="shared" ca="1" si="722"/>
        <v/>
      </c>
      <c r="M537" s="33" t="str">
        <f t="shared" ca="1" si="722"/>
        <v/>
      </c>
      <c r="N537" s="33" t="str">
        <f t="shared" ca="1" si="722"/>
        <v/>
      </c>
      <c r="O537" s="33" t="str">
        <f t="shared" ca="1" si="722"/>
        <v/>
      </c>
      <c r="P537" s="33" t="str">
        <f t="shared" ca="1" si="722"/>
        <v/>
      </c>
      <c r="Q537" s="33" t="str">
        <f t="shared" ca="1" si="722"/>
        <v/>
      </c>
      <c r="R537" s="33" t="str">
        <f t="shared" ca="1" si="722"/>
        <v/>
      </c>
      <c r="S537" s="33" t="str">
        <f t="shared" ca="1" si="722"/>
        <v/>
      </c>
      <c r="T537" s="34"/>
      <c r="U537" s="34"/>
      <c r="V537" s="34"/>
      <c r="W537" s="8"/>
      <c r="X537" s="145" t="s">
        <v>79</v>
      </c>
      <c r="Y537" s="95"/>
      <c r="Z537" s="95"/>
      <c r="AA537" s="95"/>
      <c r="AB537" s="95"/>
      <c r="AC537" s="95"/>
      <c r="AD537" s="95"/>
      <c r="AE537" s="95"/>
      <c r="AF537" s="95"/>
      <c r="AG537" s="95"/>
      <c r="AH537" s="95"/>
      <c r="AI537" s="95"/>
      <c r="AJ537" s="97" t="s">
        <v>16</v>
      </c>
      <c r="AK537" s="96"/>
      <c r="AL537" s="96"/>
      <c r="AM537" s="97" t="s">
        <v>17</v>
      </c>
      <c r="AN537" s="96"/>
      <c r="AO537" s="96"/>
      <c r="AP537" s="97" t="s">
        <v>18</v>
      </c>
      <c r="AQ537" s="96"/>
      <c r="AR537" s="96"/>
      <c r="AS537" s="113" t="s">
        <v>19</v>
      </c>
      <c r="AT537" s="96"/>
      <c r="AU537" s="96"/>
      <c r="AV537" s="97" t="s">
        <v>20</v>
      </c>
      <c r="AW537" s="96"/>
      <c r="AX537" s="96"/>
      <c r="AY537" s="97" t="s">
        <v>21</v>
      </c>
      <c r="AZ537" s="96"/>
      <c r="BA537" s="96"/>
      <c r="BB537" s="96"/>
      <c r="BC537" s="96"/>
    </row>
    <row r="538" spans="1:55">
      <c r="A538" s="216" t="s">
        <v>84</v>
      </c>
      <c r="B538" s="32" t="s">
        <v>83</v>
      </c>
      <c r="C538" s="34" t="s">
        <v>84</v>
      </c>
      <c r="D538" s="34" t="s">
        <v>84</v>
      </c>
      <c r="E538" s="34" t="s">
        <v>84</v>
      </c>
      <c r="F538" s="34" t="s">
        <v>84</v>
      </c>
      <c r="G538" s="34" t="s">
        <v>84</v>
      </c>
      <c r="H538" s="34" t="s">
        <v>84</v>
      </c>
      <c r="I538" s="34" t="s">
        <v>84</v>
      </c>
      <c r="J538" s="34" t="s">
        <v>84</v>
      </c>
      <c r="K538" s="34" t="s">
        <v>84</v>
      </c>
      <c r="L538" s="34" t="s">
        <v>84</v>
      </c>
      <c r="M538" s="34" t="s">
        <v>84</v>
      </c>
      <c r="N538" s="34" t="s">
        <v>84</v>
      </c>
      <c r="O538" s="34" t="s">
        <v>84</v>
      </c>
      <c r="P538" s="34" t="s">
        <v>84</v>
      </c>
      <c r="Q538" s="34" t="s">
        <v>84</v>
      </c>
      <c r="R538" s="34" t="s">
        <v>84</v>
      </c>
      <c r="S538" s="34" t="s">
        <v>84</v>
      </c>
      <c r="T538" s="34"/>
      <c r="U538" s="34"/>
      <c r="V538" s="34"/>
      <c r="W538" s="8"/>
      <c r="X538" s="145" t="s">
        <v>65</v>
      </c>
      <c r="Y538" s="95"/>
      <c r="Z538" s="101" t="s">
        <v>4</v>
      </c>
      <c r="AA538" s="95"/>
      <c r="AB538" s="95"/>
      <c r="AC538" s="95"/>
      <c r="AD538" s="101" t="s">
        <v>5</v>
      </c>
      <c r="AE538" s="95"/>
      <c r="AF538" s="95"/>
      <c r="AG538" s="101" t="s">
        <v>6</v>
      </c>
      <c r="AH538" s="95"/>
      <c r="AI538" s="95"/>
      <c r="AJ538" s="96"/>
      <c r="AK538" s="96"/>
      <c r="AL538" s="121" t="s">
        <v>73</v>
      </c>
      <c r="AM538" s="96"/>
      <c r="AN538" s="96"/>
      <c r="AO538" s="121" t="s">
        <v>73</v>
      </c>
      <c r="AP538" s="96"/>
      <c r="AQ538" s="96"/>
      <c r="AR538" s="121" t="s">
        <v>73</v>
      </c>
      <c r="AS538" s="96"/>
      <c r="AT538" s="96"/>
      <c r="AU538" s="119" t="s">
        <v>73</v>
      </c>
      <c r="AV538" s="96"/>
      <c r="AW538" s="96"/>
      <c r="AX538" s="102" t="s">
        <v>73</v>
      </c>
      <c r="AY538" s="96"/>
      <c r="AZ538" s="96"/>
      <c r="BA538" s="96"/>
      <c r="BB538" s="96"/>
      <c r="BC538" s="96"/>
    </row>
    <row r="539" spans="1:55">
      <c r="A539" s="216" t="s">
        <v>85</v>
      </c>
      <c r="B539" s="37" t="s">
        <v>85</v>
      </c>
      <c r="C539" s="37" t="s">
        <v>85</v>
      </c>
      <c r="D539" s="37" t="s">
        <v>85</v>
      </c>
      <c r="E539" s="37" t="s">
        <v>85</v>
      </c>
      <c r="F539" s="37" t="s">
        <v>85</v>
      </c>
      <c r="G539" s="37" t="s">
        <v>85</v>
      </c>
      <c r="H539" s="37" t="s">
        <v>85</v>
      </c>
      <c r="I539" s="37" t="s">
        <v>85</v>
      </c>
      <c r="J539" s="37" t="s">
        <v>85</v>
      </c>
      <c r="K539" s="37" t="s">
        <v>85</v>
      </c>
      <c r="L539" s="37" t="s">
        <v>85</v>
      </c>
      <c r="M539" s="37" t="s">
        <v>85</v>
      </c>
      <c r="N539" s="37" t="s">
        <v>85</v>
      </c>
      <c r="O539" s="37" t="s">
        <v>85</v>
      </c>
      <c r="P539" s="37" t="s">
        <v>85</v>
      </c>
      <c r="Q539" s="37" t="s">
        <v>85</v>
      </c>
      <c r="R539" s="37" t="s">
        <v>85</v>
      </c>
      <c r="S539" s="37" t="s">
        <v>85</v>
      </c>
      <c r="T539" s="34"/>
      <c r="U539" s="34"/>
      <c r="V539" s="34"/>
      <c r="W539" s="8"/>
      <c r="X539" s="145" t="s">
        <v>66</v>
      </c>
      <c r="Y539" s="95"/>
      <c r="Z539" s="101" t="s">
        <v>14</v>
      </c>
      <c r="AA539" s="95"/>
      <c r="AB539" s="95"/>
      <c r="AC539" s="95"/>
      <c r="AD539" s="101" t="s">
        <v>67</v>
      </c>
      <c r="AE539" s="95"/>
      <c r="AF539" s="95"/>
      <c r="AG539" s="101" t="s">
        <v>16</v>
      </c>
      <c r="AH539" s="95"/>
      <c r="AI539" s="95"/>
      <c r="AJ539" s="96"/>
      <c r="AK539" s="96"/>
      <c r="AL539" s="116">
        <v>25.93</v>
      </c>
      <c r="AM539" s="96"/>
      <c r="AN539" s="96"/>
      <c r="AO539" s="116">
        <v>25.2</v>
      </c>
      <c r="AP539" s="96"/>
      <c r="AQ539" s="96"/>
      <c r="AR539" s="116">
        <v>24.49</v>
      </c>
      <c r="AS539" s="96"/>
      <c r="AT539" s="96"/>
      <c r="AU539" s="116">
        <v>24.22</v>
      </c>
      <c r="AV539" s="96"/>
      <c r="AW539" s="96"/>
      <c r="AX539" s="96"/>
      <c r="AY539" s="96"/>
      <c r="AZ539" s="96"/>
      <c r="BA539" s="96"/>
      <c r="BB539" s="96"/>
      <c r="BC539" s="96"/>
    </row>
    <row r="540" spans="1:55">
      <c r="A540" s="216">
        <f>A8</f>
        <v>0</v>
      </c>
      <c r="B540" s="37"/>
      <c r="C540" s="33" t="str">
        <f t="shared" ref="C540:S540" ca="1" si="723">C8</f>
        <v>BSIMAC</v>
      </c>
      <c r="D540" s="33" t="str">
        <f t="shared" ca="1" si="723"/>
        <v>CSE</v>
      </c>
      <c r="E540" s="33" t="str">
        <f t="shared" ca="1" si="723"/>
        <v>DeST</v>
      </c>
      <c r="F540" s="33" t="str">
        <f t="shared" ca="1" si="723"/>
        <v>EnergyPlus</v>
      </c>
      <c r="G540" s="33" t="str">
        <f t="shared" ca="1" si="723"/>
        <v>ESP-r</v>
      </c>
      <c r="H540" s="33" t="str">
        <f t="shared" ca="1" si="723"/>
        <v>TRNSYS</v>
      </c>
      <c r="I540" s="33" t="str">
        <f t="shared" ca="1" si="723"/>
        <v>TestSpec-Alt</v>
      </c>
      <c r="J540" s="33">
        <f t="shared" ca="1" si="723"/>
        <v>0</v>
      </c>
      <c r="K540" s="33">
        <f t="shared" ca="1" si="723"/>
        <v>0</v>
      </c>
      <c r="L540" s="33">
        <f t="shared" ca="1" si="723"/>
        <v>0</v>
      </c>
      <c r="M540" s="33">
        <f t="shared" ca="1" si="723"/>
        <v>0</v>
      </c>
      <c r="N540" s="33">
        <f t="shared" ca="1" si="723"/>
        <v>0</v>
      </c>
      <c r="O540" s="33">
        <f t="shared" ca="1" si="723"/>
        <v>0</v>
      </c>
      <c r="P540" s="33">
        <f t="shared" ca="1" si="723"/>
        <v>0</v>
      </c>
      <c r="Q540" s="33">
        <f t="shared" ca="1" si="723"/>
        <v>0</v>
      </c>
      <c r="R540" s="33">
        <f t="shared" ca="1" si="723"/>
        <v>0</v>
      </c>
      <c r="S540" s="33" t="str">
        <f t="shared" ca="1" si="723"/>
        <v>Tested Prg</v>
      </c>
      <c r="T540" s="34"/>
      <c r="U540" s="34"/>
      <c r="V540" s="34"/>
      <c r="W540" s="8"/>
      <c r="X540" s="145" t="s">
        <v>63</v>
      </c>
      <c r="Y540" s="122" t="s">
        <v>73</v>
      </c>
      <c r="Z540" s="95"/>
      <c r="AA540" s="95"/>
      <c r="AB540" s="95"/>
      <c r="AC540" s="122" t="s">
        <v>73</v>
      </c>
      <c r="AD540" s="95"/>
      <c r="AE540" s="95"/>
      <c r="AF540" s="122" t="s">
        <v>73</v>
      </c>
      <c r="AG540" s="95"/>
      <c r="AH540" s="95"/>
      <c r="AI540" s="122" t="s">
        <v>73</v>
      </c>
      <c r="AJ540" s="96"/>
      <c r="AK540" s="96"/>
      <c r="AL540" s="116">
        <v>25.72</v>
      </c>
      <c r="AM540" s="96"/>
      <c r="AN540" s="96"/>
      <c r="AO540" s="116">
        <v>25.2</v>
      </c>
      <c r="AP540" s="96"/>
      <c r="AQ540" s="96"/>
      <c r="AR540" s="116">
        <v>24.47</v>
      </c>
      <c r="AS540" s="96"/>
      <c r="AT540" s="96"/>
      <c r="AU540" s="116">
        <v>24.45</v>
      </c>
      <c r="AV540" s="96"/>
      <c r="AW540" s="96"/>
      <c r="AX540" s="96"/>
      <c r="AY540" s="96"/>
      <c r="AZ540" s="96"/>
      <c r="BA540" s="96"/>
      <c r="BB540" s="96"/>
      <c r="BC540" s="96"/>
    </row>
    <row r="541" spans="1:55">
      <c r="A541" s="226">
        <f>A459</f>
        <v>230</v>
      </c>
      <c r="B541" s="8">
        <v>1</v>
      </c>
      <c r="C541" s="28">
        <f ca="1">IF(ISNUMBER(OFFSET(INDIRECT("'"&amp;'DATA for charts'!C$5&amp;"'!$g1"),$A541-1,0)),OFFSET(INDIRECT("'"&amp;'DATA for charts'!C$5&amp;"'!$g1"),$A541-1,0),NA())</f>
        <v>0</v>
      </c>
      <c r="D541" s="28">
        <f ca="1">IF(ISNUMBER(OFFSET(INDIRECT("'"&amp;'DATA for charts'!D$5&amp;"'!$g1"),$A541-1,0)),OFFSET(INDIRECT("'"&amp;'DATA for charts'!D$5&amp;"'!$g1"),$A541-1,0),NA())</f>
        <v>0</v>
      </c>
      <c r="E541" s="28">
        <f ca="1">IF(ISNUMBER(OFFSET(INDIRECT("'"&amp;'DATA for charts'!E$5&amp;"'!$g1"),$A541-1,0)),OFFSET(INDIRECT("'"&amp;'DATA for charts'!E$5&amp;"'!$g1"),$A541-1,0),NA())</f>
        <v>0</v>
      </c>
      <c r="F541" s="28">
        <f ca="1">IF(ISNUMBER(OFFSET(INDIRECT("'"&amp;'DATA for charts'!F$5&amp;"'!$g1"),$A541-1,0)),OFFSET(INDIRECT("'"&amp;'DATA for charts'!F$5&amp;"'!$g1"),$A541-1,0),NA())</f>
        <v>0</v>
      </c>
      <c r="G541" s="28">
        <f ca="1">IF(ISNUMBER(OFFSET(INDIRECT("'"&amp;'DATA for charts'!G$5&amp;"'!$g1"),$A541-1,0)),OFFSET(INDIRECT("'"&amp;'DATA for charts'!G$5&amp;"'!$g1"),$A541-1,0),NA())</f>
        <v>0</v>
      </c>
      <c r="H541" s="28">
        <f ca="1">IF(ISNUMBER(OFFSET(INDIRECT("'"&amp;'DATA for charts'!H$5&amp;"'!$g1"),$A541-1,0)),OFFSET(INDIRECT("'"&amp;'DATA for charts'!H$5&amp;"'!$g1"),$A541-1,0),NA())</f>
        <v>0</v>
      </c>
      <c r="I541" s="28" t="e">
        <f ca="1">IF(ISNUMBER(OFFSET(INDIRECT("'"&amp;'DATA for charts'!I$5&amp;"'!$g1"),$A541-1,0)),OFFSET(INDIRECT("'"&amp;'DATA for charts'!I$5&amp;"'!$g1"),$A541-1,0),NA())</f>
        <v>#N/A</v>
      </c>
      <c r="J541" s="28" t="e">
        <f ca="1">IF(ISNUMBER(OFFSET(INDIRECT("'"&amp;'DATA for charts'!J$5&amp;"'!$g1"),$A541-1,0)),OFFSET(INDIRECT("'"&amp;'DATA for charts'!J$5&amp;"'!$g1"),$A541-1,0),NA())</f>
        <v>#N/A</v>
      </c>
      <c r="K541" s="28" t="e">
        <f ca="1">IF(ISNUMBER(OFFSET(INDIRECT("'"&amp;'DATA for charts'!K$5&amp;"'!$g1"),$A541-1,0)),OFFSET(INDIRECT("'"&amp;'DATA for charts'!K$5&amp;"'!$g1"),$A541-1,0),NA())</f>
        <v>#N/A</v>
      </c>
      <c r="L541" s="28" t="e">
        <f ca="1">IF(ISNUMBER(OFFSET(INDIRECT("'"&amp;'DATA for charts'!L$5&amp;"'!$g1"),$A541-1,0)),OFFSET(INDIRECT("'"&amp;'DATA for charts'!L$5&amp;"'!$g1"),$A541-1,0),NA())</f>
        <v>#N/A</v>
      </c>
      <c r="M541" s="28" t="e">
        <f ca="1">IF(ISNUMBER(OFFSET(INDIRECT("'"&amp;'DATA for charts'!M$5&amp;"'!$g1"),$A541-1,0)),OFFSET(INDIRECT("'"&amp;'DATA for charts'!M$5&amp;"'!$g1"),$A541-1,0),NA())</f>
        <v>#N/A</v>
      </c>
      <c r="N541" s="28" t="e">
        <f ca="1">IF(ISNUMBER(OFFSET(INDIRECT("'"&amp;'DATA for charts'!N$5&amp;"'!$g1"),$A541-1,0)),OFFSET(INDIRECT("'"&amp;'DATA for charts'!N$5&amp;"'!$g1"),$A541-1,0),NA())</f>
        <v>#N/A</v>
      </c>
      <c r="O541" s="28" t="e">
        <f ca="1">IF(ISNUMBER(OFFSET(INDIRECT("'"&amp;'DATA for charts'!O$5&amp;"'!$g1"),$A541-1,0)),OFFSET(INDIRECT("'"&amp;'DATA for charts'!O$5&amp;"'!$g1"),$A541-1,0),NA())</f>
        <v>#N/A</v>
      </c>
      <c r="P541" s="28" t="e">
        <f ca="1">IF(ISNUMBER(OFFSET(INDIRECT("'"&amp;'DATA for charts'!P$5&amp;"'!$g1"),$A541-1,0)),OFFSET(INDIRECT("'"&amp;'DATA for charts'!P$5&amp;"'!$g1"),$A541-1,0),NA())</f>
        <v>#N/A</v>
      </c>
      <c r="Q541" s="28" t="e">
        <f ca="1">IF(ISNUMBER(OFFSET(INDIRECT("'"&amp;'DATA for charts'!Q$5&amp;"'!$g1"),$A541-1,0)),OFFSET(INDIRECT("'"&amp;'DATA for charts'!Q$5&amp;"'!$g1"),$A541-1,0),NA())</f>
        <v>#N/A</v>
      </c>
      <c r="R541" s="28" t="e">
        <f ca="1">IF(ISNUMBER(OFFSET(INDIRECT("'"&amp;'DATA for charts'!R$5&amp;"'!$g1"),$A541-1,0)),OFFSET(INDIRECT("'"&amp;'DATA for charts'!R$5&amp;"'!$g1"),$A541-1,0),NA())</f>
        <v>#N/A</v>
      </c>
      <c r="S541" s="28" t="e">
        <f ca="1">IF(ISNUMBER(OFFSET(INDIRECT("'"&amp;'DATA for charts'!S$5&amp;"'!$g1"),$A541-1,0)),OFFSET(INDIRECT("'"&amp;'DATA for charts'!S$5&amp;"'!$g1"),$A541-1,0),NA())</f>
        <v>#N/A</v>
      </c>
      <c r="T541" s="34"/>
      <c r="U541" s="34"/>
      <c r="V541" s="34"/>
      <c r="W541" s="8"/>
      <c r="X541" s="145" t="s">
        <v>74</v>
      </c>
      <c r="Y541" s="118">
        <v>25.126000000000001</v>
      </c>
      <c r="Z541" s="95"/>
      <c r="AA541" s="95"/>
      <c r="AB541" s="95"/>
      <c r="AC541" s="118">
        <v>25.43</v>
      </c>
      <c r="AD541" s="95"/>
      <c r="AE541" s="95"/>
      <c r="AF541" s="118">
        <v>24.6</v>
      </c>
      <c r="AG541" s="95"/>
      <c r="AH541" s="95"/>
      <c r="AI541" s="118">
        <v>25.48</v>
      </c>
      <c r="AJ541" s="96"/>
      <c r="AK541" s="96"/>
      <c r="AL541" s="116">
        <v>19.62</v>
      </c>
      <c r="AM541" s="96"/>
      <c r="AN541" s="96"/>
      <c r="AO541" s="116">
        <v>18.399999999999999</v>
      </c>
      <c r="AP541" s="96"/>
      <c r="AQ541" s="96"/>
      <c r="AR541" s="116">
        <v>17.989999999999998</v>
      </c>
      <c r="AS541" s="96"/>
      <c r="AT541" s="96"/>
      <c r="AU541" s="116">
        <v>18.36</v>
      </c>
      <c r="AV541" s="96"/>
      <c r="AW541" s="96"/>
      <c r="AX541" s="96"/>
      <c r="AY541" s="96"/>
      <c r="AZ541" s="96"/>
      <c r="BA541" s="96"/>
      <c r="BB541" s="96"/>
      <c r="BC541" s="96"/>
    </row>
    <row r="542" spans="1:55">
      <c r="A542" s="226">
        <f t="shared" ref="A542:A564" si="724">A541+1</f>
        <v>231</v>
      </c>
      <c r="B542" s="8">
        <v>2</v>
      </c>
      <c r="C542" s="28">
        <f ca="1">IF(ISNUMBER(OFFSET(INDIRECT("'"&amp;'DATA for charts'!C$5&amp;"'!$g1"),$A542-1,0)),OFFSET(INDIRECT("'"&amp;'DATA for charts'!C$5&amp;"'!$g1"),$A542-1,0),NA())</f>
        <v>0</v>
      </c>
      <c r="D542" s="28">
        <f ca="1">IF(ISNUMBER(OFFSET(INDIRECT("'"&amp;'DATA for charts'!D$5&amp;"'!$g1"),$A542-1,0)),OFFSET(INDIRECT("'"&amp;'DATA for charts'!D$5&amp;"'!$g1"),$A542-1,0),NA())</f>
        <v>0</v>
      </c>
      <c r="E542" s="28">
        <f ca="1">IF(ISNUMBER(OFFSET(INDIRECT("'"&amp;'DATA for charts'!E$5&amp;"'!$g1"),$A542-1,0)),OFFSET(INDIRECT("'"&amp;'DATA for charts'!E$5&amp;"'!$g1"),$A542-1,0),NA())</f>
        <v>0</v>
      </c>
      <c r="F542" s="28">
        <f ca="1">IF(ISNUMBER(OFFSET(INDIRECT("'"&amp;'DATA for charts'!F$5&amp;"'!$g1"),$A542-1,0)),OFFSET(INDIRECT("'"&amp;'DATA for charts'!F$5&amp;"'!$g1"),$A542-1,0),NA())</f>
        <v>0</v>
      </c>
      <c r="G542" s="28">
        <f ca="1">IF(ISNUMBER(OFFSET(INDIRECT("'"&amp;'DATA for charts'!G$5&amp;"'!$g1"),$A542-1,0)),OFFSET(INDIRECT("'"&amp;'DATA for charts'!G$5&amp;"'!$g1"),$A542-1,0),NA())</f>
        <v>0</v>
      </c>
      <c r="H542" s="28">
        <f ca="1">IF(ISNUMBER(OFFSET(INDIRECT("'"&amp;'DATA for charts'!H$5&amp;"'!$g1"),$A542-1,0)),OFFSET(INDIRECT("'"&amp;'DATA for charts'!H$5&amp;"'!$g1"),$A542-1,0),NA())</f>
        <v>0</v>
      </c>
      <c r="I542" s="28" t="e">
        <f ca="1">IF(ISNUMBER(OFFSET(INDIRECT("'"&amp;'DATA for charts'!I$5&amp;"'!$g1"),$A542-1,0)),OFFSET(INDIRECT("'"&amp;'DATA for charts'!I$5&amp;"'!$g1"),$A542-1,0),NA())</f>
        <v>#N/A</v>
      </c>
      <c r="J542" s="28" t="e">
        <f ca="1">IF(ISNUMBER(OFFSET(INDIRECT("'"&amp;'DATA for charts'!J$5&amp;"'!$g1"),$A542-1,0)),OFFSET(INDIRECT("'"&amp;'DATA for charts'!J$5&amp;"'!$g1"),$A542-1,0),NA())</f>
        <v>#N/A</v>
      </c>
      <c r="K542" s="28" t="e">
        <f ca="1">IF(ISNUMBER(OFFSET(INDIRECT("'"&amp;'DATA for charts'!K$5&amp;"'!$g1"),$A542-1,0)),OFFSET(INDIRECT("'"&amp;'DATA for charts'!K$5&amp;"'!$g1"),$A542-1,0),NA())</f>
        <v>#N/A</v>
      </c>
      <c r="L542" s="28" t="e">
        <f ca="1">IF(ISNUMBER(OFFSET(INDIRECT("'"&amp;'DATA for charts'!L$5&amp;"'!$g1"),$A542-1,0)),OFFSET(INDIRECT("'"&amp;'DATA for charts'!L$5&amp;"'!$g1"),$A542-1,0),NA())</f>
        <v>#N/A</v>
      </c>
      <c r="M542" s="28" t="e">
        <f ca="1">IF(ISNUMBER(OFFSET(INDIRECT("'"&amp;'DATA for charts'!M$5&amp;"'!$g1"),$A542-1,0)),OFFSET(INDIRECT("'"&amp;'DATA for charts'!M$5&amp;"'!$g1"),$A542-1,0),NA())</f>
        <v>#N/A</v>
      </c>
      <c r="N542" s="28" t="e">
        <f ca="1">IF(ISNUMBER(OFFSET(INDIRECT("'"&amp;'DATA for charts'!N$5&amp;"'!$g1"),$A542-1,0)),OFFSET(INDIRECT("'"&amp;'DATA for charts'!N$5&amp;"'!$g1"),$A542-1,0),NA())</f>
        <v>#N/A</v>
      </c>
      <c r="O542" s="28" t="e">
        <f ca="1">IF(ISNUMBER(OFFSET(INDIRECT("'"&amp;'DATA for charts'!O$5&amp;"'!$g1"),$A542-1,0)),OFFSET(INDIRECT("'"&amp;'DATA for charts'!O$5&amp;"'!$g1"),$A542-1,0),NA())</f>
        <v>#N/A</v>
      </c>
      <c r="P542" s="28" t="e">
        <f ca="1">IF(ISNUMBER(OFFSET(INDIRECT("'"&amp;'DATA for charts'!P$5&amp;"'!$g1"),$A542-1,0)),OFFSET(INDIRECT("'"&amp;'DATA for charts'!P$5&amp;"'!$g1"),$A542-1,0),NA())</f>
        <v>#N/A</v>
      </c>
      <c r="Q542" s="28" t="e">
        <f ca="1">IF(ISNUMBER(OFFSET(INDIRECT("'"&amp;'DATA for charts'!Q$5&amp;"'!$g1"),$A542-1,0)),OFFSET(INDIRECT("'"&amp;'DATA for charts'!Q$5&amp;"'!$g1"),$A542-1,0),NA())</f>
        <v>#N/A</v>
      </c>
      <c r="R542" s="28" t="e">
        <f ca="1">IF(ISNUMBER(OFFSET(INDIRECT("'"&amp;'DATA for charts'!R$5&amp;"'!$g1"),$A542-1,0)),OFFSET(INDIRECT("'"&amp;'DATA for charts'!R$5&amp;"'!$g1"),$A542-1,0),NA())</f>
        <v>#N/A</v>
      </c>
      <c r="S542" s="28" t="e">
        <f ca="1">IF(ISNUMBER(OFFSET(INDIRECT("'"&amp;'DATA for charts'!S$5&amp;"'!$g1"),$A542-1,0)),OFFSET(INDIRECT("'"&amp;'DATA for charts'!S$5&amp;"'!$g1"),$A542-1,0),NA())</f>
        <v>#N/A</v>
      </c>
      <c r="T542" s="34"/>
      <c r="U542" s="34"/>
      <c r="V542" s="34"/>
      <c r="W542" s="8"/>
      <c r="X542" s="145" t="s">
        <v>75</v>
      </c>
      <c r="Y542" s="118">
        <v>25.452999999999999</v>
      </c>
      <c r="Z542" s="95"/>
      <c r="AA542" s="95"/>
      <c r="AB542" s="95"/>
      <c r="AC542" s="118">
        <v>25.93</v>
      </c>
      <c r="AD542" s="95"/>
      <c r="AE542" s="95"/>
      <c r="AF542" s="118">
        <v>24.7</v>
      </c>
      <c r="AG542" s="95"/>
      <c r="AH542" s="95"/>
      <c r="AI542" s="118">
        <v>25.49</v>
      </c>
      <c r="AJ542" s="96"/>
      <c r="AK542" s="96"/>
      <c r="AL542" s="116">
        <v>14.29</v>
      </c>
      <c r="AM542" s="96"/>
      <c r="AN542" s="96"/>
      <c r="AO542" s="116">
        <v>14</v>
      </c>
      <c r="AP542" s="96"/>
      <c r="AQ542" s="96"/>
      <c r="AR542" s="116">
        <v>14.53</v>
      </c>
      <c r="AS542" s="96"/>
      <c r="AT542" s="96"/>
      <c r="AU542" s="116">
        <v>14.64</v>
      </c>
      <c r="AV542" s="96"/>
      <c r="AW542" s="96"/>
      <c r="AX542" s="96"/>
      <c r="AY542" s="96"/>
      <c r="AZ542" s="96"/>
      <c r="BA542" s="96"/>
      <c r="BB542" s="96"/>
      <c r="BC542" s="96"/>
    </row>
    <row r="543" spans="1:55">
      <c r="A543" s="226">
        <f t="shared" si="724"/>
        <v>232</v>
      </c>
      <c r="B543" s="8">
        <v>3</v>
      </c>
      <c r="C543" s="28">
        <f ca="1">IF(ISNUMBER(OFFSET(INDIRECT("'"&amp;'DATA for charts'!C$5&amp;"'!$g1"),$A543-1,0)),OFFSET(INDIRECT("'"&amp;'DATA for charts'!C$5&amp;"'!$g1"),$A543-1,0),NA())</f>
        <v>0</v>
      </c>
      <c r="D543" s="28">
        <f ca="1">IF(ISNUMBER(OFFSET(INDIRECT("'"&amp;'DATA for charts'!D$5&amp;"'!$g1"),$A543-1,0)),OFFSET(INDIRECT("'"&amp;'DATA for charts'!D$5&amp;"'!$g1"),$A543-1,0),NA())</f>
        <v>0</v>
      </c>
      <c r="E543" s="28">
        <f ca="1">IF(ISNUMBER(OFFSET(INDIRECT("'"&amp;'DATA for charts'!E$5&amp;"'!$g1"),$A543-1,0)),OFFSET(INDIRECT("'"&amp;'DATA for charts'!E$5&amp;"'!$g1"),$A543-1,0),NA())</f>
        <v>0</v>
      </c>
      <c r="F543" s="28">
        <f ca="1">IF(ISNUMBER(OFFSET(INDIRECT("'"&amp;'DATA for charts'!F$5&amp;"'!$g1"),$A543-1,0)),OFFSET(INDIRECT("'"&amp;'DATA for charts'!F$5&amp;"'!$g1"),$A543-1,0),NA())</f>
        <v>0</v>
      </c>
      <c r="G543" s="28">
        <f ca="1">IF(ISNUMBER(OFFSET(INDIRECT("'"&amp;'DATA for charts'!G$5&amp;"'!$g1"),$A543-1,0)),OFFSET(INDIRECT("'"&amp;'DATA for charts'!G$5&amp;"'!$g1"),$A543-1,0),NA())</f>
        <v>0</v>
      </c>
      <c r="H543" s="28">
        <f ca="1">IF(ISNUMBER(OFFSET(INDIRECT("'"&amp;'DATA for charts'!H$5&amp;"'!$g1"),$A543-1,0)),OFFSET(INDIRECT("'"&amp;'DATA for charts'!H$5&amp;"'!$g1"),$A543-1,0),NA())</f>
        <v>0</v>
      </c>
      <c r="I543" s="28" t="e">
        <f ca="1">IF(ISNUMBER(OFFSET(INDIRECT("'"&amp;'DATA for charts'!I$5&amp;"'!$g1"),$A543-1,0)),OFFSET(INDIRECT("'"&amp;'DATA for charts'!I$5&amp;"'!$g1"),$A543-1,0),NA())</f>
        <v>#N/A</v>
      </c>
      <c r="J543" s="28" t="e">
        <f ca="1">IF(ISNUMBER(OFFSET(INDIRECT("'"&amp;'DATA for charts'!J$5&amp;"'!$g1"),$A543-1,0)),OFFSET(INDIRECT("'"&amp;'DATA for charts'!J$5&amp;"'!$g1"),$A543-1,0),NA())</f>
        <v>#N/A</v>
      </c>
      <c r="K543" s="28" t="e">
        <f ca="1">IF(ISNUMBER(OFFSET(INDIRECT("'"&amp;'DATA for charts'!K$5&amp;"'!$g1"),$A543-1,0)),OFFSET(INDIRECT("'"&amp;'DATA for charts'!K$5&amp;"'!$g1"),$A543-1,0),NA())</f>
        <v>#N/A</v>
      </c>
      <c r="L543" s="28" t="e">
        <f ca="1">IF(ISNUMBER(OFFSET(INDIRECT("'"&amp;'DATA for charts'!L$5&amp;"'!$g1"),$A543-1,0)),OFFSET(INDIRECT("'"&amp;'DATA for charts'!L$5&amp;"'!$g1"),$A543-1,0),NA())</f>
        <v>#N/A</v>
      </c>
      <c r="M543" s="28" t="e">
        <f ca="1">IF(ISNUMBER(OFFSET(INDIRECT("'"&amp;'DATA for charts'!M$5&amp;"'!$g1"),$A543-1,0)),OFFSET(INDIRECT("'"&amp;'DATA for charts'!M$5&amp;"'!$g1"),$A543-1,0),NA())</f>
        <v>#N/A</v>
      </c>
      <c r="N543" s="28" t="e">
        <f ca="1">IF(ISNUMBER(OFFSET(INDIRECT("'"&amp;'DATA for charts'!N$5&amp;"'!$g1"),$A543-1,0)),OFFSET(INDIRECT("'"&amp;'DATA for charts'!N$5&amp;"'!$g1"),$A543-1,0),NA())</f>
        <v>#N/A</v>
      </c>
      <c r="O543" s="28" t="e">
        <f ca="1">IF(ISNUMBER(OFFSET(INDIRECT("'"&amp;'DATA for charts'!O$5&amp;"'!$g1"),$A543-1,0)),OFFSET(INDIRECT("'"&amp;'DATA for charts'!O$5&amp;"'!$g1"),$A543-1,0),NA())</f>
        <v>#N/A</v>
      </c>
      <c r="P543" s="28" t="e">
        <f ca="1">IF(ISNUMBER(OFFSET(INDIRECT("'"&amp;'DATA for charts'!P$5&amp;"'!$g1"),$A543-1,0)),OFFSET(INDIRECT("'"&amp;'DATA for charts'!P$5&amp;"'!$g1"),$A543-1,0),NA())</f>
        <v>#N/A</v>
      </c>
      <c r="Q543" s="28" t="e">
        <f ca="1">IF(ISNUMBER(OFFSET(INDIRECT("'"&amp;'DATA for charts'!Q$5&amp;"'!$g1"),$A543-1,0)),OFFSET(INDIRECT("'"&amp;'DATA for charts'!Q$5&amp;"'!$g1"),$A543-1,0),NA())</f>
        <v>#N/A</v>
      </c>
      <c r="R543" s="28" t="e">
        <f ca="1">IF(ISNUMBER(OFFSET(INDIRECT("'"&amp;'DATA for charts'!R$5&amp;"'!$g1"),$A543-1,0)),OFFSET(INDIRECT("'"&amp;'DATA for charts'!R$5&amp;"'!$g1"),$A543-1,0),NA())</f>
        <v>#N/A</v>
      </c>
      <c r="S543" s="28" t="e">
        <f ca="1">IF(ISNUMBER(OFFSET(INDIRECT("'"&amp;'DATA for charts'!S$5&amp;"'!$g1"),$A543-1,0)),OFFSET(INDIRECT("'"&amp;'DATA for charts'!S$5&amp;"'!$g1"),$A543-1,0),NA())</f>
        <v>#N/A</v>
      </c>
      <c r="T543" s="34"/>
      <c r="U543" s="34"/>
      <c r="V543" s="34"/>
      <c r="W543" s="8"/>
      <c r="X543" s="145" t="s">
        <v>76</v>
      </c>
      <c r="Y543" s="118">
        <v>18.234000000000002</v>
      </c>
      <c r="Z543" s="95"/>
      <c r="AA543" s="95"/>
      <c r="AB543" s="95"/>
      <c r="AC543" s="118">
        <v>18.690000000000001</v>
      </c>
      <c r="AD543" s="95"/>
      <c r="AE543" s="95"/>
      <c r="AF543" s="118">
        <v>19.100000000000001</v>
      </c>
      <c r="AG543" s="95"/>
      <c r="AH543" s="95"/>
      <c r="AI543" s="118">
        <v>18.96</v>
      </c>
      <c r="AJ543" s="96"/>
      <c r="AK543" s="96"/>
      <c r="AL543" s="116">
        <v>28.54</v>
      </c>
      <c r="AM543" s="96"/>
      <c r="AN543" s="96"/>
      <c r="AO543" s="116">
        <v>28</v>
      </c>
      <c r="AP543" s="96"/>
      <c r="AQ543" s="96"/>
      <c r="AR543" s="116">
        <v>28.96</v>
      </c>
      <c r="AS543" s="96"/>
      <c r="AT543" s="96"/>
      <c r="AU543" s="116">
        <v>26.43</v>
      </c>
      <c r="AV543" s="96"/>
      <c r="AW543" s="96"/>
      <c r="AX543" s="96"/>
      <c r="AY543" s="96"/>
      <c r="AZ543" s="96"/>
      <c r="BA543" s="96"/>
      <c r="BB543" s="96"/>
      <c r="BC543" s="96"/>
    </row>
    <row r="544" spans="1:55">
      <c r="A544" s="226">
        <f t="shared" si="724"/>
        <v>233</v>
      </c>
      <c r="B544" s="8">
        <v>4</v>
      </c>
      <c r="C544" s="28">
        <f ca="1">IF(ISNUMBER(OFFSET(INDIRECT("'"&amp;'DATA for charts'!C$5&amp;"'!$g1"),$A544-1,0)),OFFSET(INDIRECT("'"&amp;'DATA for charts'!C$5&amp;"'!$g1"),$A544-1,0),NA())</f>
        <v>0</v>
      </c>
      <c r="D544" s="28">
        <f ca="1">IF(ISNUMBER(OFFSET(INDIRECT("'"&amp;'DATA for charts'!D$5&amp;"'!$g1"),$A544-1,0)),OFFSET(INDIRECT("'"&amp;'DATA for charts'!D$5&amp;"'!$g1"),$A544-1,0),NA())</f>
        <v>0</v>
      </c>
      <c r="E544" s="28">
        <f ca="1">IF(ISNUMBER(OFFSET(INDIRECT("'"&amp;'DATA for charts'!E$5&amp;"'!$g1"),$A544-1,0)),OFFSET(INDIRECT("'"&amp;'DATA for charts'!E$5&amp;"'!$g1"),$A544-1,0),NA())</f>
        <v>0</v>
      </c>
      <c r="F544" s="28">
        <f ca="1">IF(ISNUMBER(OFFSET(INDIRECT("'"&amp;'DATA for charts'!F$5&amp;"'!$g1"),$A544-1,0)),OFFSET(INDIRECT("'"&amp;'DATA for charts'!F$5&amp;"'!$g1"),$A544-1,0),NA())</f>
        <v>0</v>
      </c>
      <c r="G544" s="28">
        <f ca="1">IF(ISNUMBER(OFFSET(INDIRECT("'"&amp;'DATA for charts'!G$5&amp;"'!$g1"),$A544-1,0)),OFFSET(INDIRECT("'"&amp;'DATA for charts'!G$5&amp;"'!$g1"),$A544-1,0),NA())</f>
        <v>0</v>
      </c>
      <c r="H544" s="28">
        <f ca="1">IF(ISNUMBER(OFFSET(INDIRECT("'"&amp;'DATA for charts'!H$5&amp;"'!$g1"),$A544-1,0)),OFFSET(INDIRECT("'"&amp;'DATA for charts'!H$5&amp;"'!$g1"),$A544-1,0),NA())</f>
        <v>0</v>
      </c>
      <c r="I544" s="28" t="e">
        <f ca="1">IF(ISNUMBER(OFFSET(INDIRECT("'"&amp;'DATA for charts'!I$5&amp;"'!$g1"),$A544-1,0)),OFFSET(INDIRECT("'"&amp;'DATA for charts'!I$5&amp;"'!$g1"),$A544-1,0),NA())</f>
        <v>#N/A</v>
      </c>
      <c r="J544" s="28" t="e">
        <f ca="1">IF(ISNUMBER(OFFSET(INDIRECT("'"&amp;'DATA for charts'!J$5&amp;"'!$g1"),$A544-1,0)),OFFSET(INDIRECT("'"&amp;'DATA for charts'!J$5&amp;"'!$g1"),$A544-1,0),NA())</f>
        <v>#N/A</v>
      </c>
      <c r="K544" s="28" t="e">
        <f ca="1">IF(ISNUMBER(OFFSET(INDIRECT("'"&amp;'DATA for charts'!K$5&amp;"'!$g1"),$A544-1,0)),OFFSET(INDIRECT("'"&amp;'DATA for charts'!K$5&amp;"'!$g1"),$A544-1,0),NA())</f>
        <v>#N/A</v>
      </c>
      <c r="L544" s="28" t="e">
        <f ca="1">IF(ISNUMBER(OFFSET(INDIRECT("'"&amp;'DATA for charts'!L$5&amp;"'!$g1"),$A544-1,0)),OFFSET(INDIRECT("'"&amp;'DATA for charts'!L$5&amp;"'!$g1"),$A544-1,0),NA())</f>
        <v>#N/A</v>
      </c>
      <c r="M544" s="28" t="e">
        <f ca="1">IF(ISNUMBER(OFFSET(INDIRECT("'"&amp;'DATA for charts'!M$5&amp;"'!$g1"),$A544-1,0)),OFFSET(INDIRECT("'"&amp;'DATA for charts'!M$5&amp;"'!$g1"),$A544-1,0),NA())</f>
        <v>#N/A</v>
      </c>
      <c r="N544" s="28" t="e">
        <f ca="1">IF(ISNUMBER(OFFSET(INDIRECT("'"&amp;'DATA for charts'!N$5&amp;"'!$g1"),$A544-1,0)),OFFSET(INDIRECT("'"&amp;'DATA for charts'!N$5&amp;"'!$g1"),$A544-1,0),NA())</f>
        <v>#N/A</v>
      </c>
      <c r="O544" s="28" t="e">
        <f ca="1">IF(ISNUMBER(OFFSET(INDIRECT("'"&amp;'DATA for charts'!O$5&amp;"'!$g1"),$A544-1,0)),OFFSET(INDIRECT("'"&amp;'DATA for charts'!O$5&amp;"'!$g1"),$A544-1,0),NA())</f>
        <v>#N/A</v>
      </c>
      <c r="P544" s="28" t="e">
        <f ca="1">IF(ISNUMBER(OFFSET(INDIRECT("'"&amp;'DATA for charts'!P$5&amp;"'!$g1"),$A544-1,0)),OFFSET(INDIRECT("'"&amp;'DATA for charts'!P$5&amp;"'!$g1"),$A544-1,0),NA())</f>
        <v>#N/A</v>
      </c>
      <c r="Q544" s="28" t="e">
        <f ca="1">IF(ISNUMBER(OFFSET(INDIRECT("'"&amp;'DATA for charts'!Q$5&amp;"'!$g1"),$A544-1,0)),OFFSET(INDIRECT("'"&amp;'DATA for charts'!Q$5&amp;"'!$g1"),$A544-1,0),NA())</f>
        <v>#N/A</v>
      </c>
      <c r="R544" s="28" t="e">
        <f ca="1">IF(ISNUMBER(OFFSET(INDIRECT("'"&amp;'DATA for charts'!R$5&amp;"'!$g1"),$A544-1,0)),OFFSET(INDIRECT("'"&amp;'DATA for charts'!R$5&amp;"'!$g1"),$A544-1,0),NA())</f>
        <v>#N/A</v>
      </c>
      <c r="S544" s="28" t="e">
        <f ca="1">IF(ISNUMBER(OFFSET(INDIRECT("'"&amp;'DATA for charts'!S$5&amp;"'!$g1"),$A544-1,0)),OFFSET(INDIRECT("'"&amp;'DATA for charts'!S$5&amp;"'!$g1"),$A544-1,0),NA())</f>
        <v>#N/A</v>
      </c>
      <c r="T544" s="34"/>
      <c r="U544" s="34"/>
      <c r="V544" s="34"/>
      <c r="W544" s="8"/>
      <c r="X544" s="145" t="s">
        <v>77</v>
      </c>
      <c r="Y544" s="118">
        <v>14.14</v>
      </c>
      <c r="Z544" s="95"/>
      <c r="AA544" s="95"/>
      <c r="AB544" s="95"/>
      <c r="AC544" s="118">
        <v>14.26</v>
      </c>
      <c r="AD544" s="95"/>
      <c r="AE544" s="95"/>
      <c r="AF544" s="118">
        <v>14.3</v>
      </c>
      <c r="AG544" s="95"/>
      <c r="AH544" s="95"/>
      <c r="AI544" s="118">
        <v>14.97</v>
      </c>
      <c r="AJ544" s="96"/>
      <c r="AK544" s="96"/>
      <c r="AL544" s="96"/>
      <c r="AM544" s="96"/>
      <c r="AN544" s="96"/>
      <c r="AO544" s="96"/>
      <c r="AP544" s="96"/>
      <c r="AQ544" s="96"/>
      <c r="AR544" s="96"/>
      <c r="AS544" s="96"/>
      <c r="AT544" s="96"/>
      <c r="AU544" s="96"/>
      <c r="AV544" s="96"/>
      <c r="AW544" s="96"/>
      <c r="AX544" s="96"/>
      <c r="AY544" s="96"/>
      <c r="AZ544" s="96"/>
      <c r="BA544" s="96"/>
      <c r="BB544" s="96"/>
      <c r="BC544" s="96"/>
    </row>
    <row r="545" spans="1:55">
      <c r="A545" s="226">
        <f t="shared" si="724"/>
        <v>234</v>
      </c>
      <c r="B545" s="8">
        <v>5</v>
      </c>
      <c r="C545" s="28">
        <f ca="1">IF(ISNUMBER(OFFSET(INDIRECT("'"&amp;'DATA for charts'!C$5&amp;"'!$g1"),$A545-1,0)),OFFSET(INDIRECT("'"&amp;'DATA for charts'!C$5&amp;"'!$g1"),$A545-1,0),NA())</f>
        <v>0</v>
      </c>
      <c r="D545" s="28">
        <f ca="1">IF(ISNUMBER(OFFSET(INDIRECT("'"&amp;'DATA for charts'!D$5&amp;"'!$g1"),$A545-1,0)),OFFSET(INDIRECT("'"&amp;'DATA for charts'!D$5&amp;"'!$g1"),$A545-1,0),NA())</f>
        <v>0.54028520000000002</v>
      </c>
      <c r="E545" s="28">
        <f ca="1">IF(ISNUMBER(OFFSET(INDIRECT("'"&amp;'DATA for charts'!E$5&amp;"'!$g1"),$A545-1,0)),OFFSET(INDIRECT("'"&amp;'DATA for charts'!E$5&amp;"'!$g1"),$A545-1,0),NA())</f>
        <v>0.7</v>
      </c>
      <c r="F545" s="28">
        <f ca="1">IF(ISNUMBER(OFFSET(INDIRECT("'"&amp;'DATA for charts'!F$5&amp;"'!$g1"),$A545-1,0)),OFFSET(INDIRECT("'"&amp;'DATA for charts'!F$5&amp;"'!$g1"),$A545-1,0),NA())</f>
        <v>2.8250450676793601</v>
      </c>
      <c r="G545" s="28">
        <f ca="1">IF(ISNUMBER(OFFSET(INDIRECT("'"&amp;'DATA for charts'!G$5&amp;"'!$g1"),$A545-1,0)),OFFSET(INDIRECT("'"&amp;'DATA for charts'!G$5&amp;"'!$g1"),$A545-1,0),NA())</f>
        <v>1.27</v>
      </c>
      <c r="H545" s="28">
        <f ca="1">IF(ISNUMBER(OFFSET(INDIRECT("'"&amp;'DATA for charts'!H$5&amp;"'!$g1"),$A545-1,0)),OFFSET(INDIRECT("'"&amp;'DATA for charts'!H$5&amp;"'!$g1"),$A545-1,0),NA())</f>
        <v>1.0885836040561001</v>
      </c>
      <c r="I545" s="28" t="e">
        <f ca="1">IF(ISNUMBER(OFFSET(INDIRECT("'"&amp;'DATA for charts'!I$5&amp;"'!$g1"),$A545-1,0)),OFFSET(INDIRECT("'"&amp;'DATA for charts'!I$5&amp;"'!$g1"),$A545-1,0),NA())</f>
        <v>#N/A</v>
      </c>
      <c r="J545" s="28" t="e">
        <f ca="1">IF(ISNUMBER(OFFSET(INDIRECT("'"&amp;'DATA for charts'!J$5&amp;"'!$g1"),$A545-1,0)),OFFSET(INDIRECT("'"&amp;'DATA for charts'!J$5&amp;"'!$g1"),$A545-1,0),NA())</f>
        <v>#N/A</v>
      </c>
      <c r="K545" s="28" t="e">
        <f ca="1">IF(ISNUMBER(OFFSET(INDIRECT("'"&amp;'DATA for charts'!K$5&amp;"'!$g1"),$A545-1,0)),OFFSET(INDIRECT("'"&amp;'DATA for charts'!K$5&amp;"'!$g1"),$A545-1,0),NA())</f>
        <v>#N/A</v>
      </c>
      <c r="L545" s="28" t="e">
        <f ca="1">IF(ISNUMBER(OFFSET(INDIRECT("'"&amp;'DATA for charts'!L$5&amp;"'!$g1"),$A545-1,0)),OFFSET(INDIRECT("'"&amp;'DATA for charts'!L$5&amp;"'!$g1"),$A545-1,0),NA())</f>
        <v>#N/A</v>
      </c>
      <c r="M545" s="28" t="e">
        <f ca="1">IF(ISNUMBER(OFFSET(INDIRECT("'"&amp;'DATA for charts'!M$5&amp;"'!$g1"),$A545-1,0)),OFFSET(INDIRECT("'"&amp;'DATA for charts'!M$5&amp;"'!$g1"),$A545-1,0),NA())</f>
        <v>#N/A</v>
      </c>
      <c r="N545" s="28" t="e">
        <f ca="1">IF(ISNUMBER(OFFSET(INDIRECT("'"&amp;'DATA for charts'!N$5&amp;"'!$g1"),$A545-1,0)),OFFSET(INDIRECT("'"&amp;'DATA for charts'!N$5&amp;"'!$g1"),$A545-1,0),NA())</f>
        <v>#N/A</v>
      </c>
      <c r="O545" s="28" t="e">
        <f ca="1">IF(ISNUMBER(OFFSET(INDIRECT("'"&amp;'DATA for charts'!O$5&amp;"'!$g1"),$A545-1,0)),OFFSET(INDIRECT("'"&amp;'DATA for charts'!O$5&amp;"'!$g1"),$A545-1,0),NA())</f>
        <v>#N/A</v>
      </c>
      <c r="P545" s="28" t="e">
        <f ca="1">IF(ISNUMBER(OFFSET(INDIRECT("'"&amp;'DATA for charts'!P$5&amp;"'!$g1"),$A545-1,0)),OFFSET(INDIRECT("'"&amp;'DATA for charts'!P$5&amp;"'!$g1"),$A545-1,0),NA())</f>
        <v>#N/A</v>
      </c>
      <c r="Q545" s="28" t="e">
        <f ca="1">IF(ISNUMBER(OFFSET(INDIRECT("'"&amp;'DATA for charts'!Q$5&amp;"'!$g1"),$A545-1,0)),OFFSET(INDIRECT("'"&amp;'DATA for charts'!Q$5&amp;"'!$g1"),$A545-1,0),NA())</f>
        <v>#N/A</v>
      </c>
      <c r="R545" s="28" t="e">
        <f ca="1">IF(ISNUMBER(OFFSET(INDIRECT("'"&amp;'DATA for charts'!R$5&amp;"'!$g1"),$A545-1,0)),OFFSET(INDIRECT("'"&amp;'DATA for charts'!R$5&amp;"'!$g1"),$A545-1,0),NA())</f>
        <v>#N/A</v>
      </c>
      <c r="S545" s="28" t="e">
        <f ca="1">IF(ISNUMBER(OFFSET(INDIRECT("'"&amp;'DATA for charts'!S$5&amp;"'!$g1"),$A545-1,0)),OFFSET(INDIRECT("'"&amp;'DATA for charts'!S$5&amp;"'!$g1"),$A545-1,0),NA())</f>
        <v>#N/A</v>
      </c>
      <c r="T545" s="34"/>
      <c r="U545" s="34"/>
      <c r="V545" s="34"/>
      <c r="W545" s="8"/>
      <c r="X545" s="145">
        <v>960</v>
      </c>
      <c r="Y545" s="118">
        <v>27.49</v>
      </c>
      <c r="Z545" s="95"/>
      <c r="AA545" s="95"/>
      <c r="AB545" s="95"/>
      <c r="AC545" s="118">
        <v>27.72</v>
      </c>
      <c r="AD545" s="95"/>
      <c r="AE545" s="95"/>
      <c r="AF545" s="118">
        <v>28</v>
      </c>
      <c r="AG545" s="95"/>
      <c r="AH545" s="95"/>
      <c r="AI545" s="118">
        <v>28.69</v>
      </c>
      <c r="AJ545" s="96"/>
      <c r="AK545" s="96"/>
      <c r="AL545" s="96"/>
      <c r="AM545" s="96"/>
      <c r="AN545" s="96"/>
      <c r="AO545" s="96"/>
      <c r="AP545" s="96"/>
      <c r="AQ545" s="96"/>
      <c r="AR545" s="96"/>
      <c r="AS545" s="96"/>
      <c r="AT545" s="96"/>
      <c r="AU545" s="96"/>
      <c r="AV545" s="96"/>
      <c r="AW545" s="96"/>
      <c r="AX545" s="96"/>
      <c r="AY545" s="96"/>
      <c r="AZ545" s="96"/>
      <c r="BA545" s="96"/>
      <c r="BB545" s="96"/>
      <c r="BC545" s="96"/>
    </row>
    <row r="546" spans="1:55">
      <c r="A546" s="226">
        <f t="shared" si="724"/>
        <v>235</v>
      </c>
      <c r="B546" s="8">
        <v>6</v>
      </c>
      <c r="C546" s="28">
        <f ca="1">IF(ISNUMBER(OFFSET(INDIRECT("'"&amp;'DATA for charts'!C$5&amp;"'!$g1"),$A546-1,0)),OFFSET(INDIRECT("'"&amp;'DATA for charts'!C$5&amp;"'!$g1"),$A546-1,0),NA())</f>
        <v>25.87</v>
      </c>
      <c r="D546" s="28">
        <f ca="1">IF(ISNUMBER(OFFSET(INDIRECT("'"&amp;'DATA for charts'!D$5&amp;"'!$g1"),$A546-1,0)),OFFSET(INDIRECT("'"&amp;'DATA for charts'!D$5&amp;"'!$g1"),$A546-1,0),NA())</f>
        <v>15.329745000000001</v>
      </c>
      <c r="E546" s="28">
        <f ca="1">IF(ISNUMBER(OFFSET(INDIRECT("'"&amp;'DATA for charts'!E$5&amp;"'!$g1"),$A546-1,0)),OFFSET(INDIRECT("'"&amp;'DATA for charts'!E$5&amp;"'!$g1"),$A546-1,0),NA())</f>
        <v>20.5</v>
      </c>
      <c r="F546" s="28">
        <f ca="1">IF(ISNUMBER(OFFSET(INDIRECT("'"&amp;'DATA for charts'!F$5&amp;"'!$g1"),$A546-1,0)),OFFSET(INDIRECT("'"&amp;'DATA for charts'!F$5&amp;"'!$g1"),$A546-1,0),NA())</f>
        <v>27.0561634288897</v>
      </c>
      <c r="G546" s="28">
        <f ca="1">IF(ISNUMBER(OFFSET(INDIRECT("'"&amp;'DATA for charts'!G$5&amp;"'!$g1"),$A546-1,0)),OFFSET(INDIRECT("'"&amp;'DATA for charts'!G$5&amp;"'!$g1"),$A546-1,0),NA())</f>
        <v>24.28</v>
      </c>
      <c r="H546" s="28">
        <f ca="1">IF(ISNUMBER(OFFSET(INDIRECT("'"&amp;'DATA for charts'!H$5&amp;"'!$g1"),$A546-1,0)),OFFSET(INDIRECT("'"&amp;'DATA for charts'!H$5&amp;"'!$g1"),$A546-1,0),NA())</f>
        <v>25.793165254949997</v>
      </c>
      <c r="I546" s="28" t="e">
        <f ca="1">IF(ISNUMBER(OFFSET(INDIRECT("'"&amp;'DATA for charts'!I$5&amp;"'!$g1"),$A546-1,0)),OFFSET(INDIRECT("'"&amp;'DATA for charts'!I$5&amp;"'!$g1"),$A546-1,0),NA())</f>
        <v>#N/A</v>
      </c>
      <c r="J546" s="28" t="e">
        <f ca="1">IF(ISNUMBER(OFFSET(INDIRECT("'"&amp;'DATA for charts'!J$5&amp;"'!$g1"),$A546-1,0)),OFFSET(INDIRECT("'"&amp;'DATA for charts'!J$5&amp;"'!$g1"),$A546-1,0),NA())</f>
        <v>#N/A</v>
      </c>
      <c r="K546" s="28" t="e">
        <f ca="1">IF(ISNUMBER(OFFSET(INDIRECT("'"&amp;'DATA for charts'!K$5&amp;"'!$g1"),$A546-1,0)),OFFSET(INDIRECT("'"&amp;'DATA for charts'!K$5&amp;"'!$g1"),$A546-1,0),NA())</f>
        <v>#N/A</v>
      </c>
      <c r="L546" s="28" t="e">
        <f ca="1">IF(ISNUMBER(OFFSET(INDIRECT("'"&amp;'DATA for charts'!L$5&amp;"'!$g1"),$A546-1,0)),OFFSET(INDIRECT("'"&amp;'DATA for charts'!L$5&amp;"'!$g1"),$A546-1,0),NA())</f>
        <v>#N/A</v>
      </c>
      <c r="M546" s="28" t="e">
        <f ca="1">IF(ISNUMBER(OFFSET(INDIRECT("'"&amp;'DATA for charts'!M$5&amp;"'!$g1"),$A546-1,0)),OFFSET(INDIRECT("'"&amp;'DATA for charts'!M$5&amp;"'!$g1"),$A546-1,0),NA())</f>
        <v>#N/A</v>
      </c>
      <c r="N546" s="28" t="e">
        <f ca="1">IF(ISNUMBER(OFFSET(INDIRECT("'"&amp;'DATA for charts'!N$5&amp;"'!$g1"),$A546-1,0)),OFFSET(INDIRECT("'"&amp;'DATA for charts'!N$5&amp;"'!$g1"),$A546-1,0),NA())</f>
        <v>#N/A</v>
      </c>
      <c r="O546" s="28" t="e">
        <f ca="1">IF(ISNUMBER(OFFSET(INDIRECT("'"&amp;'DATA for charts'!O$5&amp;"'!$g1"),$A546-1,0)),OFFSET(INDIRECT("'"&amp;'DATA for charts'!O$5&amp;"'!$g1"),$A546-1,0),NA())</f>
        <v>#N/A</v>
      </c>
      <c r="P546" s="28" t="e">
        <f ca="1">IF(ISNUMBER(OFFSET(INDIRECT("'"&amp;'DATA for charts'!P$5&amp;"'!$g1"),$A546-1,0)),OFFSET(INDIRECT("'"&amp;'DATA for charts'!P$5&amp;"'!$g1"),$A546-1,0),NA())</f>
        <v>#N/A</v>
      </c>
      <c r="Q546" s="28" t="e">
        <f ca="1">IF(ISNUMBER(OFFSET(INDIRECT("'"&amp;'DATA for charts'!Q$5&amp;"'!$g1"),$A546-1,0)),OFFSET(INDIRECT("'"&amp;'DATA for charts'!Q$5&amp;"'!$g1"),$A546-1,0),NA())</f>
        <v>#N/A</v>
      </c>
      <c r="R546" s="28" t="e">
        <f ca="1">IF(ISNUMBER(OFFSET(INDIRECT("'"&amp;'DATA for charts'!R$5&amp;"'!$g1"),$A546-1,0)),OFFSET(INDIRECT("'"&amp;'DATA for charts'!R$5&amp;"'!$g1"),$A546-1,0),NA())</f>
        <v>#N/A</v>
      </c>
      <c r="S546" s="28" t="e">
        <f ca="1">IF(ISNUMBER(OFFSET(INDIRECT("'"&amp;'DATA for charts'!S$5&amp;"'!$g1"),$A546-1,0)),OFFSET(INDIRECT("'"&amp;'DATA for charts'!S$5&amp;"'!$g1"),$A546-1,0),NA())</f>
        <v>#N/A</v>
      </c>
      <c r="T546" s="34"/>
      <c r="U546" s="34"/>
      <c r="V546" s="34"/>
      <c r="W546" s="8"/>
      <c r="X546" s="142"/>
      <c r="Y546" s="8"/>
      <c r="Z546" s="8"/>
      <c r="AA546" s="8"/>
      <c r="AB546" s="8"/>
      <c r="AC546" s="8"/>
      <c r="AD546" s="8"/>
      <c r="AE546" s="8"/>
      <c r="AF546" s="8"/>
      <c r="AG546" s="8"/>
      <c r="AH546" s="8"/>
      <c r="AI546" s="8"/>
    </row>
    <row r="547" spans="1:55">
      <c r="A547" s="226">
        <f t="shared" si="724"/>
        <v>236</v>
      </c>
      <c r="B547" s="8">
        <v>7</v>
      </c>
      <c r="C547" s="28">
        <f ca="1">IF(ISNUMBER(OFFSET(INDIRECT("'"&amp;'DATA for charts'!C$5&amp;"'!$g1"),$A547-1,0)),OFFSET(INDIRECT("'"&amp;'DATA for charts'!C$5&amp;"'!$g1"),$A547-1,0),NA())</f>
        <v>52.6</v>
      </c>
      <c r="D547" s="28">
        <f ca="1">IF(ISNUMBER(OFFSET(INDIRECT("'"&amp;'DATA for charts'!D$5&amp;"'!$g1"),$A547-1,0)),OFFSET(INDIRECT("'"&amp;'DATA for charts'!D$5&amp;"'!$g1"),$A547-1,0),NA())</f>
        <v>34.43282</v>
      </c>
      <c r="E547" s="28">
        <f ca="1">IF(ISNUMBER(OFFSET(INDIRECT("'"&amp;'DATA for charts'!E$5&amp;"'!$g1"),$A547-1,0)),OFFSET(INDIRECT("'"&amp;'DATA for charts'!E$5&amp;"'!$g1"),$A547-1,0),NA())</f>
        <v>46</v>
      </c>
      <c r="F547" s="28">
        <f ca="1">IF(ISNUMBER(OFFSET(INDIRECT("'"&amp;'DATA for charts'!F$5&amp;"'!$g1"),$A547-1,0)),OFFSET(INDIRECT("'"&amp;'DATA for charts'!F$5&amp;"'!$g1"),$A547-1,0),NA())</f>
        <v>55.388510720466101</v>
      </c>
      <c r="G547" s="28">
        <f ca="1">IF(ISNUMBER(OFFSET(INDIRECT("'"&amp;'DATA for charts'!G$5&amp;"'!$g1"),$A547-1,0)),OFFSET(INDIRECT("'"&amp;'DATA for charts'!G$5&amp;"'!$g1"),$A547-1,0),NA())</f>
        <v>52.29</v>
      </c>
      <c r="H547" s="28">
        <f ca="1">IF(ISNUMBER(OFFSET(INDIRECT("'"&amp;'DATA for charts'!H$5&amp;"'!$g1"),$A547-1,0)),OFFSET(INDIRECT("'"&amp;'DATA for charts'!H$5&amp;"'!$g1"),$A547-1,0),NA())</f>
        <v>53.3892666813977</v>
      </c>
      <c r="I547" s="28" t="e">
        <f ca="1">IF(ISNUMBER(OFFSET(INDIRECT("'"&amp;'DATA for charts'!I$5&amp;"'!$g1"),$A547-1,0)),OFFSET(INDIRECT("'"&amp;'DATA for charts'!I$5&amp;"'!$g1"),$A547-1,0),NA())</f>
        <v>#N/A</v>
      </c>
      <c r="J547" s="28" t="e">
        <f ca="1">IF(ISNUMBER(OFFSET(INDIRECT("'"&amp;'DATA for charts'!J$5&amp;"'!$g1"),$A547-1,0)),OFFSET(INDIRECT("'"&amp;'DATA for charts'!J$5&amp;"'!$g1"),$A547-1,0),NA())</f>
        <v>#N/A</v>
      </c>
      <c r="K547" s="28" t="e">
        <f ca="1">IF(ISNUMBER(OFFSET(INDIRECT("'"&amp;'DATA for charts'!K$5&amp;"'!$g1"),$A547-1,0)),OFFSET(INDIRECT("'"&amp;'DATA for charts'!K$5&amp;"'!$g1"),$A547-1,0),NA())</f>
        <v>#N/A</v>
      </c>
      <c r="L547" s="28" t="e">
        <f ca="1">IF(ISNUMBER(OFFSET(INDIRECT("'"&amp;'DATA for charts'!L$5&amp;"'!$g1"),$A547-1,0)),OFFSET(INDIRECT("'"&amp;'DATA for charts'!L$5&amp;"'!$g1"),$A547-1,0),NA())</f>
        <v>#N/A</v>
      </c>
      <c r="M547" s="28" t="e">
        <f ca="1">IF(ISNUMBER(OFFSET(INDIRECT("'"&amp;'DATA for charts'!M$5&amp;"'!$g1"),$A547-1,0)),OFFSET(INDIRECT("'"&amp;'DATA for charts'!M$5&amp;"'!$g1"),$A547-1,0),NA())</f>
        <v>#N/A</v>
      </c>
      <c r="N547" s="28" t="e">
        <f ca="1">IF(ISNUMBER(OFFSET(INDIRECT("'"&amp;'DATA for charts'!N$5&amp;"'!$g1"),$A547-1,0)),OFFSET(INDIRECT("'"&amp;'DATA for charts'!N$5&amp;"'!$g1"),$A547-1,0),NA())</f>
        <v>#N/A</v>
      </c>
      <c r="O547" s="28" t="e">
        <f ca="1">IF(ISNUMBER(OFFSET(INDIRECT("'"&amp;'DATA for charts'!O$5&amp;"'!$g1"),$A547-1,0)),OFFSET(INDIRECT("'"&amp;'DATA for charts'!O$5&amp;"'!$g1"),$A547-1,0),NA())</f>
        <v>#N/A</v>
      </c>
      <c r="P547" s="28" t="e">
        <f ca="1">IF(ISNUMBER(OFFSET(INDIRECT("'"&amp;'DATA for charts'!P$5&amp;"'!$g1"),$A547-1,0)),OFFSET(INDIRECT("'"&amp;'DATA for charts'!P$5&amp;"'!$g1"),$A547-1,0),NA())</f>
        <v>#N/A</v>
      </c>
      <c r="Q547" s="28" t="e">
        <f ca="1">IF(ISNUMBER(OFFSET(INDIRECT("'"&amp;'DATA for charts'!Q$5&amp;"'!$g1"),$A547-1,0)),OFFSET(INDIRECT("'"&amp;'DATA for charts'!Q$5&amp;"'!$g1"),$A547-1,0),NA())</f>
        <v>#N/A</v>
      </c>
      <c r="R547" s="28" t="e">
        <f ca="1">IF(ISNUMBER(OFFSET(INDIRECT("'"&amp;'DATA for charts'!R$5&amp;"'!$g1"),$A547-1,0)),OFFSET(INDIRECT("'"&amp;'DATA for charts'!R$5&amp;"'!$g1"),$A547-1,0),NA())</f>
        <v>#N/A</v>
      </c>
      <c r="S547" s="28" t="e">
        <f ca="1">IF(ISNUMBER(OFFSET(INDIRECT("'"&amp;'DATA for charts'!S$5&amp;"'!$g1"),$A547-1,0)),OFFSET(INDIRECT("'"&amp;'DATA for charts'!S$5&amp;"'!$g1"),$A547-1,0),NA())</f>
        <v>#N/A</v>
      </c>
      <c r="T547" s="34"/>
      <c r="U547" s="34"/>
      <c r="V547" s="34"/>
      <c r="W547" s="8"/>
      <c r="X547" s="142"/>
      <c r="Y547" s="8"/>
      <c r="Z547" s="8"/>
      <c r="AA547" s="8"/>
      <c r="AB547" s="8"/>
      <c r="AC547" s="8"/>
      <c r="AD547" s="8"/>
      <c r="AE547" s="8"/>
      <c r="AF547" s="8"/>
      <c r="AG547" s="8"/>
      <c r="AH547" s="8"/>
      <c r="AI547" s="8"/>
    </row>
    <row r="548" spans="1:55">
      <c r="A548" s="226">
        <f t="shared" si="724"/>
        <v>237</v>
      </c>
      <c r="B548" s="8">
        <v>8</v>
      </c>
      <c r="C548" s="28">
        <f ca="1">IF(ISNUMBER(OFFSET(INDIRECT("'"&amp;'DATA for charts'!C$5&amp;"'!$g1"),$A548-1,0)),OFFSET(INDIRECT("'"&amp;'DATA for charts'!C$5&amp;"'!$g1"),$A548-1,0),NA())</f>
        <v>79.83</v>
      </c>
      <c r="D548" s="28">
        <f ca="1">IF(ISNUMBER(OFFSET(INDIRECT("'"&amp;'DATA for charts'!D$5&amp;"'!$g1"),$A548-1,0)),OFFSET(INDIRECT("'"&amp;'DATA for charts'!D$5&amp;"'!$g1"),$A548-1,0),NA())</f>
        <v>55.556620000000002</v>
      </c>
      <c r="E548" s="28">
        <f ca="1">IF(ISNUMBER(OFFSET(INDIRECT("'"&amp;'DATA for charts'!E$5&amp;"'!$g1"),$A548-1,0)),OFFSET(INDIRECT("'"&amp;'DATA for charts'!E$5&amp;"'!$g1"),$A548-1,0),NA())</f>
        <v>73.400000000000006</v>
      </c>
      <c r="F548" s="28">
        <f ca="1">IF(ISNUMBER(OFFSET(INDIRECT("'"&amp;'DATA for charts'!F$5&amp;"'!$g1"),$A548-1,0)),OFFSET(INDIRECT("'"&amp;'DATA for charts'!F$5&amp;"'!$g1"),$A548-1,0),NA())</f>
        <v>82.403985939549202</v>
      </c>
      <c r="G548" s="28">
        <f ca="1">IF(ISNUMBER(OFFSET(INDIRECT("'"&amp;'DATA for charts'!G$5&amp;"'!$g1"),$A548-1,0)),OFFSET(INDIRECT("'"&amp;'DATA for charts'!G$5&amp;"'!$g1"),$A548-1,0),NA())</f>
        <v>79.31</v>
      </c>
      <c r="H548" s="28">
        <f ca="1">IF(ISNUMBER(OFFSET(INDIRECT("'"&amp;'DATA for charts'!H$5&amp;"'!$g1"),$A548-1,0)),OFFSET(INDIRECT("'"&amp;'DATA for charts'!H$5&amp;"'!$g1"),$A548-1,0),NA())</f>
        <v>80.193650613032503</v>
      </c>
      <c r="I548" s="28" t="e">
        <f ca="1">IF(ISNUMBER(OFFSET(INDIRECT("'"&amp;'DATA for charts'!I$5&amp;"'!$g1"),$A548-1,0)),OFFSET(INDIRECT("'"&amp;'DATA for charts'!I$5&amp;"'!$g1"),$A548-1,0),NA())</f>
        <v>#N/A</v>
      </c>
      <c r="J548" s="28" t="e">
        <f ca="1">IF(ISNUMBER(OFFSET(INDIRECT("'"&amp;'DATA for charts'!J$5&amp;"'!$g1"),$A548-1,0)),OFFSET(INDIRECT("'"&amp;'DATA for charts'!J$5&amp;"'!$g1"),$A548-1,0),NA())</f>
        <v>#N/A</v>
      </c>
      <c r="K548" s="28" t="e">
        <f ca="1">IF(ISNUMBER(OFFSET(INDIRECT("'"&amp;'DATA for charts'!K$5&amp;"'!$g1"),$A548-1,0)),OFFSET(INDIRECT("'"&amp;'DATA for charts'!K$5&amp;"'!$g1"),$A548-1,0),NA())</f>
        <v>#N/A</v>
      </c>
      <c r="L548" s="28" t="e">
        <f ca="1">IF(ISNUMBER(OFFSET(INDIRECT("'"&amp;'DATA for charts'!L$5&amp;"'!$g1"),$A548-1,0)),OFFSET(INDIRECT("'"&amp;'DATA for charts'!L$5&amp;"'!$g1"),$A548-1,0),NA())</f>
        <v>#N/A</v>
      </c>
      <c r="M548" s="28" t="e">
        <f ca="1">IF(ISNUMBER(OFFSET(INDIRECT("'"&amp;'DATA for charts'!M$5&amp;"'!$g1"),$A548-1,0)),OFFSET(INDIRECT("'"&amp;'DATA for charts'!M$5&amp;"'!$g1"),$A548-1,0),NA())</f>
        <v>#N/A</v>
      </c>
      <c r="N548" s="28" t="e">
        <f ca="1">IF(ISNUMBER(OFFSET(INDIRECT("'"&amp;'DATA for charts'!N$5&amp;"'!$g1"),$A548-1,0)),OFFSET(INDIRECT("'"&amp;'DATA for charts'!N$5&amp;"'!$g1"),$A548-1,0),NA())</f>
        <v>#N/A</v>
      </c>
      <c r="O548" s="28" t="e">
        <f ca="1">IF(ISNUMBER(OFFSET(INDIRECT("'"&amp;'DATA for charts'!O$5&amp;"'!$g1"),$A548-1,0)),OFFSET(INDIRECT("'"&amp;'DATA for charts'!O$5&amp;"'!$g1"),$A548-1,0),NA())</f>
        <v>#N/A</v>
      </c>
      <c r="P548" s="28" t="e">
        <f ca="1">IF(ISNUMBER(OFFSET(INDIRECT("'"&amp;'DATA for charts'!P$5&amp;"'!$g1"),$A548-1,0)),OFFSET(INDIRECT("'"&amp;'DATA for charts'!P$5&amp;"'!$g1"),$A548-1,0),NA())</f>
        <v>#N/A</v>
      </c>
      <c r="Q548" s="28" t="e">
        <f ca="1">IF(ISNUMBER(OFFSET(INDIRECT("'"&amp;'DATA for charts'!Q$5&amp;"'!$g1"),$A548-1,0)),OFFSET(INDIRECT("'"&amp;'DATA for charts'!Q$5&amp;"'!$g1"),$A548-1,0),NA())</f>
        <v>#N/A</v>
      </c>
      <c r="R548" s="28" t="e">
        <f ca="1">IF(ISNUMBER(OFFSET(INDIRECT("'"&amp;'DATA for charts'!R$5&amp;"'!$g1"),$A548-1,0)),OFFSET(INDIRECT("'"&amp;'DATA for charts'!R$5&amp;"'!$g1"),$A548-1,0),NA())</f>
        <v>#N/A</v>
      </c>
      <c r="S548" s="28" t="e">
        <f ca="1">IF(ISNUMBER(OFFSET(INDIRECT("'"&amp;'DATA for charts'!S$5&amp;"'!$g1"),$A548-1,0)),OFFSET(INDIRECT("'"&amp;'DATA for charts'!S$5&amp;"'!$g1"),$A548-1,0),NA())</f>
        <v>#N/A</v>
      </c>
      <c r="T548" s="34"/>
      <c r="U548" s="34"/>
      <c r="V548" s="34"/>
      <c r="W548" s="8"/>
      <c r="X548" s="467" t="s">
        <v>224</v>
      </c>
      <c r="Y548" s="8"/>
      <c r="Z548" s="8"/>
      <c r="AA548" s="8"/>
      <c r="AB548" s="8"/>
      <c r="AC548" s="8"/>
      <c r="AD548" s="8"/>
      <c r="AE548" s="8"/>
      <c r="AF548" s="8"/>
      <c r="AG548" s="8"/>
      <c r="AH548" s="8"/>
      <c r="AI548" s="8"/>
    </row>
    <row r="549" spans="1:55">
      <c r="A549" s="226">
        <f t="shared" si="724"/>
        <v>238</v>
      </c>
      <c r="B549" s="8">
        <v>9</v>
      </c>
      <c r="C549" s="28">
        <f ca="1">IF(ISNUMBER(OFFSET(INDIRECT("'"&amp;'DATA for charts'!C$5&amp;"'!$g1"),$A549-1,0)),OFFSET(INDIRECT("'"&amp;'DATA for charts'!C$5&amp;"'!$g1"),$A549-1,0),NA())</f>
        <v>166.73</v>
      </c>
      <c r="D549" s="28">
        <f ca="1">IF(ISNUMBER(OFFSET(INDIRECT("'"&amp;'DATA for charts'!D$5&amp;"'!$g1"),$A549-1,0)),OFFSET(INDIRECT("'"&amp;'DATA for charts'!D$5&amp;"'!$g1"),$A549-1,0),NA())</f>
        <v>139.47620000000001</v>
      </c>
      <c r="E549" s="28">
        <f ca="1">IF(ISNUMBER(OFFSET(INDIRECT("'"&amp;'DATA for charts'!E$5&amp;"'!$g1"),$A549-1,0)),OFFSET(INDIRECT("'"&amp;'DATA for charts'!E$5&amp;"'!$g1"),$A549-1,0),NA())</f>
        <v>164.1</v>
      </c>
      <c r="F549" s="28">
        <f ca="1">IF(ISNUMBER(OFFSET(INDIRECT("'"&amp;'DATA for charts'!F$5&amp;"'!$g1"),$A549-1,0)),OFFSET(INDIRECT("'"&amp;'DATA for charts'!F$5&amp;"'!$g1"),$A549-1,0),NA())</f>
        <v>179.12111671525801</v>
      </c>
      <c r="G549" s="28">
        <f ca="1">IF(ISNUMBER(OFFSET(INDIRECT("'"&amp;'DATA for charts'!G$5&amp;"'!$g1"),$A549-1,0)),OFFSET(INDIRECT("'"&amp;'DATA for charts'!G$5&amp;"'!$g1"),$A549-1,0),NA())</f>
        <v>166.72</v>
      </c>
      <c r="H549" s="28">
        <f ca="1">IF(ISNUMBER(OFFSET(INDIRECT("'"&amp;'DATA for charts'!H$5&amp;"'!$g1"),$A549-1,0)),OFFSET(INDIRECT("'"&amp;'DATA for charts'!H$5&amp;"'!$g1"),$A549-1,0),NA())</f>
        <v>178.55705515918899</v>
      </c>
      <c r="I549" s="28" t="e">
        <f ca="1">IF(ISNUMBER(OFFSET(INDIRECT("'"&amp;'DATA for charts'!I$5&amp;"'!$g1"),$A549-1,0)),OFFSET(INDIRECT("'"&amp;'DATA for charts'!I$5&amp;"'!$g1"),$A549-1,0),NA())</f>
        <v>#N/A</v>
      </c>
      <c r="J549" s="28" t="e">
        <f ca="1">IF(ISNUMBER(OFFSET(INDIRECT("'"&amp;'DATA for charts'!J$5&amp;"'!$g1"),$A549-1,0)),OFFSET(INDIRECT("'"&amp;'DATA for charts'!J$5&amp;"'!$g1"),$A549-1,0),NA())</f>
        <v>#N/A</v>
      </c>
      <c r="K549" s="28" t="e">
        <f ca="1">IF(ISNUMBER(OFFSET(INDIRECT("'"&amp;'DATA for charts'!K$5&amp;"'!$g1"),$A549-1,0)),OFFSET(INDIRECT("'"&amp;'DATA for charts'!K$5&amp;"'!$g1"),$A549-1,0),NA())</f>
        <v>#N/A</v>
      </c>
      <c r="L549" s="28" t="e">
        <f ca="1">IF(ISNUMBER(OFFSET(INDIRECT("'"&amp;'DATA for charts'!L$5&amp;"'!$g1"),$A549-1,0)),OFFSET(INDIRECT("'"&amp;'DATA for charts'!L$5&amp;"'!$g1"),$A549-1,0),NA())</f>
        <v>#N/A</v>
      </c>
      <c r="M549" s="28" t="e">
        <f ca="1">IF(ISNUMBER(OFFSET(INDIRECT("'"&amp;'DATA for charts'!M$5&amp;"'!$g1"),$A549-1,0)),OFFSET(INDIRECT("'"&amp;'DATA for charts'!M$5&amp;"'!$g1"),$A549-1,0),NA())</f>
        <v>#N/A</v>
      </c>
      <c r="N549" s="28" t="e">
        <f ca="1">IF(ISNUMBER(OFFSET(INDIRECT("'"&amp;'DATA for charts'!N$5&amp;"'!$g1"),$A549-1,0)),OFFSET(INDIRECT("'"&amp;'DATA for charts'!N$5&amp;"'!$g1"),$A549-1,0),NA())</f>
        <v>#N/A</v>
      </c>
      <c r="O549" s="28" t="e">
        <f ca="1">IF(ISNUMBER(OFFSET(INDIRECT("'"&amp;'DATA for charts'!O$5&amp;"'!$g1"),$A549-1,0)),OFFSET(INDIRECT("'"&amp;'DATA for charts'!O$5&amp;"'!$g1"),$A549-1,0),NA())</f>
        <v>#N/A</v>
      </c>
      <c r="P549" s="28" t="e">
        <f ca="1">IF(ISNUMBER(OFFSET(INDIRECT("'"&amp;'DATA for charts'!P$5&amp;"'!$g1"),$A549-1,0)),OFFSET(INDIRECT("'"&amp;'DATA for charts'!P$5&amp;"'!$g1"),$A549-1,0),NA())</f>
        <v>#N/A</v>
      </c>
      <c r="Q549" s="28" t="e">
        <f ca="1">IF(ISNUMBER(OFFSET(INDIRECT("'"&amp;'DATA for charts'!Q$5&amp;"'!$g1"),$A549-1,0)),OFFSET(INDIRECT("'"&amp;'DATA for charts'!Q$5&amp;"'!$g1"),$A549-1,0),NA())</f>
        <v>#N/A</v>
      </c>
      <c r="R549" s="28" t="e">
        <f ca="1">IF(ISNUMBER(OFFSET(INDIRECT("'"&amp;'DATA for charts'!R$5&amp;"'!$g1"),$A549-1,0)),OFFSET(INDIRECT("'"&amp;'DATA for charts'!R$5&amp;"'!$g1"),$A549-1,0),NA())</f>
        <v>#N/A</v>
      </c>
      <c r="S549" s="28" t="e">
        <f ca="1">IF(ISNUMBER(OFFSET(INDIRECT("'"&amp;'DATA for charts'!S$5&amp;"'!$g1"),$A549-1,0)),OFFSET(INDIRECT("'"&amp;'DATA for charts'!S$5&amp;"'!$g1"),$A549-1,0),NA())</f>
        <v>#N/A</v>
      </c>
      <c r="T549" s="34"/>
      <c r="U549" s="34"/>
      <c r="V549" s="34"/>
      <c r="W549" s="8"/>
      <c r="X549" s="467" t="s">
        <v>222</v>
      </c>
      <c r="Y549" s="8"/>
      <c r="Z549" s="8"/>
      <c r="AA549" s="8"/>
      <c r="AB549" s="8"/>
      <c r="AC549" s="8"/>
      <c r="AD549" s="8"/>
      <c r="AE549" s="8"/>
      <c r="AF549" s="8"/>
      <c r="AG549" s="8"/>
      <c r="AH549" s="8"/>
      <c r="AI549" s="8"/>
      <c r="AJ549" s="8"/>
      <c r="AK549" s="8"/>
      <c r="AL549" s="8"/>
      <c r="AM549" s="8"/>
      <c r="AN549" s="8"/>
      <c r="AO549" s="8"/>
      <c r="AP549" s="8"/>
      <c r="AQ549" s="8"/>
    </row>
    <row r="550" spans="1:55">
      <c r="A550" s="226">
        <f t="shared" si="724"/>
        <v>239</v>
      </c>
      <c r="B550" s="8">
        <v>10</v>
      </c>
      <c r="C550" s="28">
        <f ca="1">IF(ISNUMBER(OFFSET(INDIRECT("'"&amp;'DATA for charts'!C$5&amp;"'!$g1"),$A550-1,0)),OFFSET(INDIRECT("'"&amp;'DATA for charts'!C$5&amp;"'!$g1"),$A550-1,0),NA())</f>
        <v>296.45</v>
      </c>
      <c r="D550" s="28">
        <f ca="1">IF(ISNUMBER(OFFSET(INDIRECT("'"&amp;'DATA for charts'!D$5&amp;"'!$g1"),$A550-1,0)),OFFSET(INDIRECT("'"&amp;'DATA for charts'!D$5&amp;"'!$g1"),$A550-1,0),NA())</f>
        <v>272.64530000000002</v>
      </c>
      <c r="E550" s="28">
        <f ca="1">IF(ISNUMBER(OFFSET(INDIRECT("'"&amp;'DATA for charts'!E$5&amp;"'!$g1"),$A550-1,0)),OFFSET(INDIRECT("'"&amp;'DATA for charts'!E$5&amp;"'!$g1"),$A550-1,0),NA())</f>
        <v>294.38</v>
      </c>
      <c r="F550" s="28">
        <f ca="1">IF(ISNUMBER(OFFSET(INDIRECT("'"&amp;'DATA for charts'!F$5&amp;"'!$g1"),$A550-1,0)),OFFSET(INDIRECT("'"&amp;'DATA for charts'!F$5&amp;"'!$g1"),$A550-1,0),NA())</f>
        <v>305.786937582836</v>
      </c>
      <c r="G550" s="28">
        <f ca="1">IF(ISNUMBER(OFFSET(INDIRECT("'"&amp;'DATA for charts'!G$5&amp;"'!$g1"),$A550-1,0)),OFFSET(INDIRECT("'"&amp;'DATA for charts'!G$5&amp;"'!$g1"),$A550-1,0),NA())</f>
        <v>295.8</v>
      </c>
      <c r="H550" s="28">
        <f ca="1">IF(ISNUMBER(OFFSET(INDIRECT("'"&amp;'DATA for charts'!H$5&amp;"'!$g1"),$A550-1,0)),OFFSET(INDIRECT("'"&amp;'DATA for charts'!H$5&amp;"'!$g1"),$A550-1,0),NA())</f>
        <v>304.66935320107604</v>
      </c>
      <c r="I550" s="28" t="e">
        <f ca="1">IF(ISNUMBER(OFFSET(INDIRECT("'"&amp;'DATA for charts'!I$5&amp;"'!$g1"),$A550-1,0)),OFFSET(INDIRECT("'"&amp;'DATA for charts'!I$5&amp;"'!$g1"),$A550-1,0),NA())</f>
        <v>#N/A</v>
      </c>
      <c r="J550" s="28" t="e">
        <f ca="1">IF(ISNUMBER(OFFSET(INDIRECT("'"&amp;'DATA for charts'!J$5&amp;"'!$g1"),$A550-1,0)),OFFSET(INDIRECT("'"&amp;'DATA for charts'!J$5&amp;"'!$g1"),$A550-1,0),NA())</f>
        <v>#N/A</v>
      </c>
      <c r="K550" s="28" t="e">
        <f ca="1">IF(ISNUMBER(OFFSET(INDIRECT("'"&amp;'DATA for charts'!K$5&amp;"'!$g1"),$A550-1,0)),OFFSET(INDIRECT("'"&amp;'DATA for charts'!K$5&amp;"'!$g1"),$A550-1,0),NA())</f>
        <v>#N/A</v>
      </c>
      <c r="L550" s="28" t="e">
        <f ca="1">IF(ISNUMBER(OFFSET(INDIRECT("'"&amp;'DATA for charts'!L$5&amp;"'!$g1"),$A550-1,0)),OFFSET(INDIRECT("'"&amp;'DATA for charts'!L$5&amp;"'!$g1"),$A550-1,0),NA())</f>
        <v>#N/A</v>
      </c>
      <c r="M550" s="28" t="e">
        <f ca="1">IF(ISNUMBER(OFFSET(INDIRECT("'"&amp;'DATA for charts'!M$5&amp;"'!$g1"),$A550-1,0)),OFFSET(INDIRECT("'"&amp;'DATA for charts'!M$5&amp;"'!$g1"),$A550-1,0),NA())</f>
        <v>#N/A</v>
      </c>
      <c r="N550" s="28" t="e">
        <f ca="1">IF(ISNUMBER(OFFSET(INDIRECT("'"&amp;'DATA for charts'!N$5&amp;"'!$g1"),$A550-1,0)),OFFSET(INDIRECT("'"&amp;'DATA for charts'!N$5&amp;"'!$g1"),$A550-1,0),NA())</f>
        <v>#N/A</v>
      </c>
      <c r="O550" s="28" t="e">
        <f ca="1">IF(ISNUMBER(OFFSET(INDIRECT("'"&amp;'DATA for charts'!O$5&amp;"'!$g1"),$A550-1,0)),OFFSET(INDIRECT("'"&amp;'DATA for charts'!O$5&amp;"'!$g1"),$A550-1,0),NA())</f>
        <v>#N/A</v>
      </c>
      <c r="P550" s="28" t="e">
        <f ca="1">IF(ISNUMBER(OFFSET(INDIRECT("'"&amp;'DATA for charts'!P$5&amp;"'!$g1"),$A550-1,0)),OFFSET(INDIRECT("'"&amp;'DATA for charts'!P$5&amp;"'!$g1"),$A550-1,0),NA())</f>
        <v>#N/A</v>
      </c>
      <c r="Q550" s="28" t="e">
        <f ca="1">IF(ISNUMBER(OFFSET(INDIRECT("'"&amp;'DATA for charts'!Q$5&amp;"'!$g1"),$A550-1,0)),OFFSET(INDIRECT("'"&amp;'DATA for charts'!Q$5&amp;"'!$g1"),$A550-1,0),NA())</f>
        <v>#N/A</v>
      </c>
      <c r="R550" s="28" t="e">
        <f ca="1">IF(ISNUMBER(OFFSET(INDIRECT("'"&amp;'DATA for charts'!R$5&amp;"'!$g1"),$A550-1,0)),OFFSET(INDIRECT("'"&amp;'DATA for charts'!R$5&amp;"'!$g1"),$A550-1,0),NA())</f>
        <v>#N/A</v>
      </c>
      <c r="S550" s="28" t="e">
        <f ca="1">IF(ISNUMBER(OFFSET(INDIRECT("'"&amp;'DATA for charts'!S$5&amp;"'!$g1"),$A550-1,0)),OFFSET(INDIRECT("'"&amp;'DATA for charts'!S$5&amp;"'!$g1"),$A550-1,0),NA())</f>
        <v>#N/A</v>
      </c>
      <c r="T550" s="34"/>
      <c r="U550" s="34"/>
      <c r="V550" s="34"/>
      <c r="W550" s="8"/>
      <c r="X550" s="142"/>
      <c r="Y550" s="33" t="str">
        <f ca="1">C$8</f>
        <v>BSIMAC</v>
      </c>
      <c r="Z550" s="33" t="str">
        <f t="shared" ref="Z550:AO551" ca="1" si="725">D$8</f>
        <v>CSE</v>
      </c>
      <c r="AA550" s="33" t="str">
        <f t="shared" ca="1" si="725"/>
        <v>DeST</v>
      </c>
      <c r="AB550" s="33" t="str">
        <f t="shared" ca="1" si="725"/>
        <v>EnergyPlus</v>
      </c>
      <c r="AC550" s="33" t="str">
        <f t="shared" ca="1" si="725"/>
        <v>ESP-r</v>
      </c>
      <c r="AD550" s="33" t="str">
        <f t="shared" ca="1" si="725"/>
        <v>TRNSYS</v>
      </c>
      <c r="AE550" s="33" t="str">
        <f t="shared" ca="1" si="725"/>
        <v>TestSpec-Alt</v>
      </c>
      <c r="AF550" s="33">
        <f t="shared" ca="1" si="725"/>
        <v>0</v>
      </c>
      <c r="AG550" s="33">
        <f t="shared" ca="1" si="725"/>
        <v>0</v>
      </c>
      <c r="AH550" s="33">
        <f t="shared" ca="1" si="725"/>
        <v>0</v>
      </c>
      <c r="AI550" s="33">
        <f t="shared" ca="1" si="725"/>
        <v>0</v>
      </c>
      <c r="AJ550" s="33">
        <f t="shared" ca="1" si="725"/>
        <v>0</v>
      </c>
      <c r="AK550" s="33">
        <f t="shared" ca="1" si="725"/>
        <v>0</v>
      </c>
      <c r="AL550" s="33">
        <f t="shared" ca="1" si="725"/>
        <v>0</v>
      </c>
      <c r="AM550" s="33">
        <f t="shared" ca="1" si="725"/>
        <v>0</v>
      </c>
      <c r="AN550" s="33">
        <f t="shared" ca="1" si="725"/>
        <v>0</v>
      </c>
      <c r="AO550" s="33" t="str">
        <f t="shared" ca="1" si="725"/>
        <v>Tested Prg</v>
      </c>
      <c r="AP550" s="8"/>
      <c r="AQ550" s="8"/>
    </row>
    <row r="551" spans="1:55">
      <c r="A551" s="226">
        <f t="shared" si="724"/>
        <v>240</v>
      </c>
      <c r="B551" s="8">
        <v>11</v>
      </c>
      <c r="C551" s="28">
        <f ca="1">IF(ISNUMBER(OFFSET(INDIRECT("'"&amp;'DATA for charts'!C$5&amp;"'!$g1"),$A551-1,0)),OFFSET(INDIRECT("'"&amp;'DATA for charts'!C$5&amp;"'!$g1"),$A551-1,0),NA())</f>
        <v>390.91</v>
      </c>
      <c r="D551" s="28">
        <f ca="1">IF(ISNUMBER(OFFSET(INDIRECT("'"&amp;'DATA for charts'!D$5&amp;"'!$g1"),$A551-1,0)),OFFSET(INDIRECT("'"&amp;'DATA for charts'!D$5&amp;"'!$g1"),$A551-1,0),NA())</f>
        <v>372.04149999999998</v>
      </c>
      <c r="E551" s="28">
        <f ca="1">IF(ISNUMBER(OFFSET(INDIRECT("'"&amp;'DATA for charts'!E$5&amp;"'!$g1"),$A551-1,0)),OFFSET(INDIRECT("'"&amp;'DATA for charts'!E$5&amp;"'!$g1"),$A551-1,0),NA())</f>
        <v>390.75</v>
      </c>
      <c r="F551" s="28">
        <f ca="1">IF(ISNUMBER(OFFSET(INDIRECT("'"&amp;'DATA for charts'!F$5&amp;"'!$g1"),$A551-1,0)),OFFSET(INDIRECT("'"&amp;'DATA for charts'!F$5&amp;"'!$g1"),$A551-1,0),NA())</f>
        <v>396.71387488079398</v>
      </c>
      <c r="G551" s="28">
        <f ca="1">IF(ISNUMBER(OFFSET(INDIRECT("'"&amp;'DATA for charts'!G$5&amp;"'!$g1"),$A551-1,0)),OFFSET(INDIRECT("'"&amp;'DATA for charts'!G$5&amp;"'!$g1"),$A551-1,0),NA())</f>
        <v>390.25</v>
      </c>
      <c r="H551" s="28">
        <f ca="1">IF(ISNUMBER(OFFSET(INDIRECT("'"&amp;'DATA for charts'!H$5&amp;"'!$g1"),$A551-1,0)),OFFSET(INDIRECT("'"&amp;'DATA for charts'!H$5&amp;"'!$g1"),$A551-1,0),NA())</f>
        <v>398.84771057004195</v>
      </c>
      <c r="I551" s="28" t="e">
        <f ca="1">IF(ISNUMBER(OFFSET(INDIRECT("'"&amp;'DATA for charts'!I$5&amp;"'!$g1"),$A551-1,0)),OFFSET(INDIRECT("'"&amp;'DATA for charts'!I$5&amp;"'!$g1"),$A551-1,0),NA())</f>
        <v>#N/A</v>
      </c>
      <c r="J551" s="28" t="e">
        <f ca="1">IF(ISNUMBER(OFFSET(INDIRECT("'"&amp;'DATA for charts'!J$5&amp;"'!$g1"),$A551-1,0)),OFFSET(INDIRECT("'"&amp;'DATA for charts'!J$5&amp;"'!$g1"),$A551-1,0),NA())</f>
        <v>#N/A</v>
      </c>
      <c r="K551" s="28" t="e">
        <f ca="1">IF(ISNUMBER(OFFSET(INDIRECT("'"&amp;'DATA for charts'!K$5&amp;"'!$g1"),$A551-1,0)),OFFSET(INDIRECT("'"&amp;'DATA for charts'!K$5&amp;"'!$g1"),$A551-1,0),NA())</f>
        <v>#N/A</v>
      </c>
      <c r="L551" s="28" t="e">
        <f ca="1">IF(ISNUMBER(OFFSET(INDIRECT("'"&amp;'DATA for charts'!L$5&amp;"'!$g1"),$A551-1,0)),OFFSET(INDIRECT("'"&amp;'DATA for charts'!L$5&amp;"'!$g1"),$A551-1,0),NA())</f>
        <v>#N/A</v>
      </c>
      <c r="M551" s="28" t="e">
        <f ca="1">IF(ISNUMBER(OFFSET(INDIRECT("'"&amp;'DATA for charts'!M$5&amp;"'!$g1"),$A551-1,0)),OFFSET(INDIRECT("'"&amp;'DATA for charts'!M$5&amp;"'!$g1"),$A551-1,0),NA())</f>
        <v>#N/A</v>
      </c>
      <c r="N551" s="28" t="e">
        <f ca="1">IF(ISNUMBER(OFFSET(INDIRECT("'"&amp;'DATA for charts'!N$5&amp;"'!$g1"),$A551-1,0)),OFFSET(INDIRECT("'"&amp;'DATA for charts'!N$5&amp;"'!$g1"),$A551-1,0),NA())</f>
        <v>#N/A</v>
      </c>
      <c r="O551" s="28" t="e">
        <f ca="1">IF(ISNUMBER(OFFSET(INDIRECT("'"&amp;'DATA for charts'!O$5&amp;"'!$g1"),$A551-1,0)),OFFSET(INDIRECT("'"&amp;'DATA for charts'!O$5&amp;"'!$g1"),$A551-1,0),NA())</f>
        <v>#N/A</v>
      </c>
      <c r="P551" s="28" t="e">
        <f ca="1">IF(ISNUMBER(OFFSET(INDIRECT("'"&amp;'DATA for charts'!P$5&amp;"'!$g1"),$A551-1,0)),OFFSET(INDIRECT("'"&amp;'DATA for charts'!P$5&amp;"'!$g1"),$A551-1,0),NA())</f>
        <v>#N/A</v>
      </c>
      <c r="Q551" s="28" t="e">
        <f ca="1">IF(ISNUMBER(OFFSET(INDIRECT("'"&amp;'DATA for charts'!Q$5&amp;"'!$g1"),$A551-1,0)),OFFSET(INDIRECT("'"&amp;'DATA for charts'!Q$5&amp;"'!$g1"),$A551-1,0),NA())</f>
        <v>#N/A</v>
      </c>
      <c r="R551" s="28" t="e">
        <f ca="1">IF(ISNUMBER(OFFSET(INDIRECT("'"&amp;'DATA for charts'!R$5&amp;"'!$g1"),$A551-1,0)),OFFSET(INDIRECT("'"&amp;'DATA for charts'!R$5&amp;"'!$g1"),$A551-1,0),NA())</f>
        <v>#N/A</v>
      </c>
      <c r="S551" s="28" t="e">
        <f ca="1">IF(ISNUMBER(OFFSET(INDIRECT("'"&amp;'DATA for charts'!S$5&amp;"'!$g1"),$A551-1,0)),OFFSET(INDIRECT("'"&amp;'DATA for charts'!S$5&amp;"'!$g1"),$A551-1,0),NA())</f>
        <v>#N/A</v>
      </c>
      <c r="T551" s="34"/>
      <c r="U551" s="34"/>
      <c r="V551" s="34"/>
      <c r="W551" s="8"/>
      <c r="X551" s="143" t="s">
        <v>24</v>
      </c>
      <c r="Y551" s="33" t="str">
        <f ca="1">C$8</f>
        <v>BSIMAC</v>
      </c>
      <c r="Z551" s="33" t="str">
        <f t="shared" ca="1" si="725"/>
        <v>CSE</v>
      </c>
      <c r="AA551" s="33" t="str">
        <f t="shared" ca="1" si="725"/>
        <v>DeST</v>
      </c>
      <c r="AB551" s="33" t="str">
        <f t="shared" ca="1" si="725"/>
        <v>EnergyPlus</v>
      </c>
      <c r="AC551" s="33" t="str">
        <f t="shared" ca="1" si="725"/>
        <v>ESP-r</v>
      </c>
      <c r="AD551" s="33" t="str">
        <f t="shared" ca="1" si="725"/>
        <v>TRNSYS</v>
      </c>
      <c r="AE551" s="33" t="str">
        <f t="shared" ca="1" si="725"/>
        <v>TestSpec-Alt</v>
      </c>
      <c r="AF551" s="33">
        <f t="shared" ca="1" si="725"/>
        <v>0</v>
      </c>
      <c r="AG551" s="33">
        <f t="shared" ca="1" si="725"/>
        <v>0</v>
      </c>
      <c r="AH551" s="33">
        <f t="shared" ca="1" si="725"/>
        <v>0</v>
      </c>
      <c r="AI551" s="33">
        <f t="shared" ca="1" si="725"/>
        <v>0</v>
      </c>
      <c r="AJ551" s="33">
        <f t="shared" ca="1" si="725"/>
        <v>0</v>
      </c>
      <c r="AK551" s="33">
        <f t="shared" ca="1" si="725"/>
        <v>0</v>
      </c>
      <c r="AL551" s="33">
        <f t="shared" ca="1" si="725"/>
        <v>0</v>
      </c>
      <c r="AM551" s="33">
        <f t="shared" ca="1" si="725"/>
        <v>0</v>
      </c>
      <c r="AN551" s="33">
        <f t="shared" ca="1" si="725"/>
        <v>0</v>
      </c>
      <c r="AO551" s="33" t="str">
        <f t="shared" ca="1" si="725"/>
        <v>Tested Prg</v>
      </c>
      <c r="AP551" s="8"/>
      <c r="AQ551" s="8"/>
    </row>
    <row r="552" spans="1:55" ht="63.75">
      <c r="A552" s="226">
        <f t="shared" si="724"/>
        <v>241</v>
      </c>
      <c r="B552" s="8">
        <v>12</v>
      </c>
      <c r="C552" s="28">
        <f ca="1">IF(ISNUMBER(OFFSET(INDIRECT("'"&amp;'DATA for charts'!C$5&amp;"'!$g1"),$A552-1,0)),OFFSET(INDIRECT("'"&amp;'DATA for charts'!C$5&amp;"'!$g1"),$A552-1,0),NA())</f>
        <v>441.65</v>
      </c>
      <c r="D552" s="28">
        <f ca="1">IF(ISNUMBER(OFFSET(INDIRECT("'"&amp;'DATA for charts'!D$5&amp;"'!$g1"),$A552-1,0)),OFFSET(INDIRECT("'"&amp;'DATA for charts'!D$5&amp;"'!$g1"),$A552-1,0),NA())</f>
        <v>427.75830000000002</v>
      </c>
      <c r="E552" s="28">
        <f ca="1">IF(ISNUMBER(OFFSET(INDIRECT("'"&amp;'DATA for charts'!E$5&amp;"'!$g1"),$A552-1,0)),OFFSET(INDIRECT("'"&amp;'DATA for charts'!E$5&amp;"'!$g1"),$A552-1,0),NA())</f>
        <v>443.74</v>
      </c>
      <c r="F552" s="28">
        <f ca="1">IF(ISNUMBER(OFFSET(INDIRECT("'"&amp;'DATA for charts'!F$5&amp;"'!$g1"),$A552-1,0)),OFFSET(INDIRECT("'"&amp;'DATA for charts'!F$5&amp;"'!$g1"),$A552-1,0),NA())</f>
        <v>443.51161993343601</v>
      </c>
      <c r="G552" s="28">
        <f ca="1">IF(ISNUMBER(OFFSET(INDIRECT("'"&amp;'DATA for charts'!G$5&amp;"'!$g1"),$A552-1,0)),OFFSET(INDIRECT("'"&amp;'DATA for charts'!G$5&amp;"'!$g1"),$A552-1,0),NA())</f>
        <v>441.16</v>
      </c>
      <c r="H552" s="28">
        <f ca="1">IF(ISNUMBER(OFFSET(INDIRECT("'"&amp;'DATA for charts'!H$5&amp;"'!$g1"),$A552-1,0)),OFFSET(INDIRECT("'"&amp;'DATA for charts'!H$5&amp;"'!$g1"),$A552-1,0),NA())</f>
        <v>449.78548825276198</v>
      </c>
      <c r="I552" s="28" t="e">
        <f ca="1">IF(ISNUMBER(OFFSET(INDIRECT("'"&amp;'DATA for charts'!I$5&amp;"'!$g1"),$A552-1,0)),OFFSET(INDIRECT("'"&amp;'DATA for charts'!I$5&amp;"'!$g1"),$A552-1,0),NA())</f>
        <v>#N/A</v>
      </c>
      <c r="J552" s="28" t="e">
        <f ca="1">IF(ISNUMBER(OFFSET(INDIRECT("'"&amp;'DATA for charts'!J$5&amp;"'!$g1"),$A552-1,0)),OFFSET(INDIRECT("'"&amp;'DATA for charts'!J$5&amp;"'!$g1"),$A552-1,0),NA())</f>
        <v>#N/A</v>
      </c>
      <c r="K552" s="28" t="e">
        <f ca="1">IF(ISNUMBER(OFFSET(INDIRECT("'"&amp;'DATA for charts'!K$5&amp;"'!$g1"),$A552-1,0)),OFFSET(INDIRECT("'"&amp;'DATA for charts'!K$5&amp;"'!$g1"),$A552-1,0),NA())</f>
        <v>#N/A</v>
      </c>
      <c r="L552" s="28" t="e">
        <f ca="1">IF(ISNUMBER(OFFSET(INDIRECT("'"&amp;'DATA for charts'!L$5&amp;"'!$g1"),$A552-1,0)),OFFSET(INDIRECT("'"&amp;'DATA for charts'!L$5&amp;"'!$g1"),$A552-1,0),NA())</f>
        <v>#N/A</v>
      </c>
      <c r="M552" s="28" t="e">
        <f ca="1">IF(ISNUMBER(OFFSET(INDIRECT("'"&amp;'DATA for charts'!M$5&amp;"'!$g1"),$A552-1,0)),OFFSET(INDIRECT("'"&amp;'DATA for charts'!M$5&amp;"'!$g1"),$A552-1,0),NA())</f>
        <v>#N/A</v>
      </c>
      <c r="N552" s="28" t="e">
        <f ca="1">IF(ISNUMBER(OFFSET(INDIRECT("'"&amp;'DATA for charts'!N$5&amp;"'!$g1"),$A552-1,0)),OFFSET(INDIRECT("'"&amp;'DATA for charts'!N$5&amp;"'!$g1"),$A552-1,0),NA())</f>
        <v>#N/A</v>
      </c>
      <c r="O552" s="28" t="e">
        <f ca="1">IF(ISNUMBER(OFFSET(INDIRECT("'"&amp;'DATA for charts'!O$5&amp;"'!$g1"),$A552-1,0)),OFFSET(INDIRECT("'"&amp;'DATA for charts'!O$5&amp;"'!$g1"),$A552-1,0),NA())</f>
        <v>#N/A</v>
      </c>
      <c r="P552" s="28" t="e">
        <f ca="1">IF(ISNUMBER(OFFSET(INDIRECT("'"&amp;'DATA for charts'!P$5&amp;"'!$g1"),$A552-1,0)),OFFSET(INDIRECT("'"&amp;'DATA for charts'!P$5&amp;"'!$g1"),$A552-1,0),NA())</f>
        <v>#N/A</v>
      </c>
      <c r="Q552" s="28" t="e">
        <f ca="1">IF(ISNUMBER(OFFSET(INDIRECT("'"&amp;'DATA for charts'!Q$5&amp;"'!$g1"),$A552-1,0)),OFFSET(INDIRECT("'"&amp;'DATA for charts'!Q$5&amp;"'!$g1"),$A552-1,0),NA())</f>
        <v>#N/A</v>
      </c>
      <c r="R552" s="28" t="e">
        <f ca="1">IF(ISNUMBER(OFFSET(INDIRECT("'"&amp;'DATA for charts'!R$5&amp;"'!$g1"),$A552-1,0)),OFFSET(INDIRECT("'"&amp;'DATA for charts'!R$5&amp;"'!$g1"),$A552-1,0),NA())</f>
        <v>#N/A</v>
      </c>
      <c r="S552" s="28" t="e">
        <f ca="1">IF(ISNUMBER(OFFSET(INDIRECT("'"&amp;'DATA for charts'!S$5&amp;"'!$g1"),$A552-1,0)),OFFSET(INDIRECT("'"&amp;'DATA for charts'!S$5&amp;"'!$g1"),$A552-1,0),NA())</f>
        <v>#N/A</v>
      </c>
      <c r="T552" s="34"/>
      <c r="U552" s="34"/>
      <c r="V552" s="34"/>
      <c r="W552" s="8"/>
      <c r="X552" s="155" t="str">
        <f>X352</f>
        <v>800-430
Mass, Heating w/
High Cond. Wall El.</v>
      </c>
      <c r="Y552" s="49">
        <f t="shared" ref="Y552:AF552" ca="1" si="726">Y352</f>
        <v>-3.0000000000000249E-2</v>
      </c>
      <c r="Z552" s="49">
        <f t="shared" ca="1" si="726"/>
        <v>-0.54833835489773897</v>
      </c>
      <c r="AA552" s="49">
        <f t="shared" ca="1" si="726"/>
        <v>-0.55100000000000016</v>
      </c>
      <c r="AB552" s="49">
        <f t="shared" ca="1" si="726"/>
        <v>-0.50456817831131673</v>
      </c>
      <c r="AC552" s="49">
        <f t="shared" ca="1" si="726"/>
        <v>-0.56510000000000016</v>
      </c>
      <c r="AD552" s="49">
        <f t="shared" ca="1" si="726"/>
        <v>-0.48106999999999989</v>
      </c>
      <c r="AE552" s="49" t="e">
        <f t="shared" ca="1" si="726"/>
        <v>#N/A</v>
      </c>
      <c r="AF552" s="49" t="e">
        <f t="shared" ca="1" si="726"/>
        <v>#N/A</v>
      </c>
      <c r="AG552" s="49" t="e">
        <f t="shared" ref="AG552:AO552" ca="1" si="727">AG352</f>
        <v>#N/A</v>
      </c>
      <c r="AH552" s="49" t="e">
        <f t="shared" ca="1" si="727"/>
        <v>#N/A</v>
      </c>
      <c r="AI552" s="49" t="e">
        <f t="shared" ca="1" si="727"/>
        <v>#N/A</v>
      </c>
      <c r="AJ552" s="49" t="e">
        <f t="shared" ca="1" si="727"/>
        <v>#N/A</v>
      </c>
      <c r="AK552" s="49" t="e">
        <f t="shared" ca="1" si="727"/>
        <v>#N/A</v>
      </c>
      <c r="AL552" s="49" t="e">
        <f t="shared" ca="1" si="727"/>
        <v>#N/A</v>
      </c>
      <c r="AM552" s="49" t="e">
        <f t="shared" ca="1" si="727"/>
        <v>#N/A</v>
      </c>
      <c r="AN552" s="49" t="e">
        <f t="shared" ca="1" si="727"/>
        <v>#N/A</v>
      </c>
      <c r="AO552" s="49" t="e">
        <f t="shared" ca="1" si="727"/>
        <v>#N/A</v>
      </c>
      <c r="AP552" s="24" t="e">
        <f t="shared" ref="AP552:AP557" ca="1" si="728">MIN(Y552:AN552)</f>
        <v>#N/A</v>
      </c>
      <c r="AQ552" s="24" t="e">
        <f t="shared" ref="AQ552:AQ557" ca="1" si="729">MAX(Y552:AN552)</f>
        <v>#N/A</v>
      </c>
    </row>
    <row r="553" spans="1:55" ht="63.75">
      <c r="A553" s="226">
        <f t="shared" si="724"/>
        <v>242</v>
      </c>
      <c r="B553" s="8">
        <v>13</v>
      </c>
      <c r="C553" s="28">
        <f ca="1">IF(ISNUMBER(OFFSET(INDIRECT("'"&amp;'DATA for charts'!C$5&amp;"'!$g1"),$A553-1,0)),OFFSET(INDIRECT("'"&amp;'DATA for charts'!C$5&amp;"'!$g1"),$A553-1,0),NA())</f>
        <v>445.59</v>
      </c>
      <c r="D553" s="28">
        <f ca="1">IF(ISNUMBER(OFFSET(INDIRECT("'"&amp;'DATA for charts'!D$5&amp;"'!$g1"),$A553-1,0)),OFFSET(INDIRECT("'"&amp;'DATA for charts'!D$5&amp;"'!$g1"),$A553-1,0),NA())</f>
        <v>433.4522</v>
      </c>
      <c r="E553" s="28">
        <f ca="1">IF(ISNUMBER(OFFSET(INDIRECT("'"&amp;'DATA for charts'!E$5&amp;"'!$g1"),$A553-1,0)),OFFSET(INDIRECT("'"&amp;'DATA for charts'!E$5&amp;"'!$g1"),$A553-1,0),NA())</f>
        <v>448.17</v>
      </c>
      <c r="F553" s="28">
        <f ca="1">IF(ISNUMBER(OFFSET(INDIRECT("'"&amp;'DATA for charts'!F$5&amp;"'!$g1"),$A553-1,0)),OFFSET(INDIRECT("'"&amp;'DATA for charts'!F$5&amp;"'!$g1"),$A553-1,0),NA())</f>
        <v>442.65720613591702</v>
      </c>
      <c r="G553" s="28">
        <f ca="1">IF(ISNUMBER(OFFSET(INDIRECT("'"&amp;'DATA for charts'!G$5&amp;"'!$g1"),$A553-1,0)),OFFSET(INDIRECT("'"&amp;'DATA for charts'!G$5&amp;"'!$g1"),$A553-1,0),NA())</f>
        <v>444.52</v>
      </c>
      <c r="H553" s="28">
        <f ca="1">IF(ISNUMBER(OFFSET(INDIRECT("'"&amp;'DATA for charts'!H$5&amp;"'!$g1"),$A553-1,0)),OFFSET(INDIRECT("'"&amp;'DATA for charts'!H$5&amp;"'!$g1"),$A553-1,0),NA())</f>
        <v>452.80749997316099</v>
      </c>
      <c r="I553" s="28" t="e">
        <f ca="1">IF(ISNUMBER(OFFSET(INDIRECT("'"&amp;'DATA for charts'!I$5&amp;"'!$g1"),$A553-1,0)),OFFSET(INDIRECT("'"&amp;'DATA for charts'!I$5&amp;"'!$g1"),$A553-1,0),NA())</f>
        <v>#N/A</v>
      </c>
      <c r="J553" s="28" t="e">
        <f ca="1">IF(ISNUMBER(OFFSET(INDIRECT("'"&amp;'DATA for charts'!J$5&amp;"'!$g1"),$A553-1,0)),OFFSET(INDIRECT("'"&amp;'DATA for charts'!J$5&amp;"'!$g1"),$A553-1,0),NA())</f>
        <v>#N/A</v>
      </c>
      <c r="K553" s="28" t="e">
        <f ca="1">IF(ISNUMBER(OFFSET(INDIRECT("'"&amp;'DATA for charts'!K$5&amp;"'!$g1"),$A553-1,0)),OFFSET(INDIRECT("'"&amp;'DATA for charts'!K$5&amp;"'!$g1"),$A553-1,0),NA())</f>
        <v>#N/A</v>
      </c>
      <c r="L553" s="28" t="e">
        <f ca="1">IF(ISNUMBER(OFFSET(INDIRECT("'"&amp;'DATA for charts'!L$5&amp;"'!$g1"),$A553-1,0)),OFFSET(INDIRECT("'"&amp;'DATA for charts'!L$5&amp;"'!$g1"),$A553-1,0),NA())</f>
        <v>#N/A</v>
      </c>
      <c r="M553" s="28" t="e">
        <f ca="1">IF(ISNUMBER(OFFSET(INDIRECT("'"&amp;'DATA for charts'!M$5&amp;"'!$g1"),$A553-1,0)),OFFSET(INDIRECT("'"&amp;'DATA for charts'!M$5&amp;"'!$g1"),$A553-1,0),NA())</f>
        <v>#N/A</v>
      </c>
      <c r="N553" s="28" t="e">
        <f ca="1">IF(ISNUMBER(OFFSET(INDIRECT("'"&amp;'DATA for charts'!N$5&amp;"'!$g1"),$A553-1,0)),OFFSET(INDIRECT("'"&amp;'DATA for charts'!N$5&amp;"'!$g1"),$A553-1,0),NA())</f>
        <v>#N/A</v>
      </c>
      <c r="O553" s="28" t="e">
        <f ca="1">IF(ISNUMBER(OFFSET(INDIRECT("'"&amp;'DATA for charts'!O$5&amp;"'!$g1"),$A553-1,0)),OFFSET(INDIRECT("'"&amp;'DATA for charts'!O$5&amp;"'!$g1"),$A553-1,0),NA())</f>
        <v>#N/A</v>
      </c>
      <c r="P553" s="28" t="e">
        <f ca="1">IF(ISNUMBER(OFFSET(INDIRECT("'"&amp;'DATA for charts'!P$5&amp;"'!$g1"),$A553-1,0)),OFFSET(INDIRECT("'"&amp;'DATA for charts'!P$5&amp;"'!$g1"),$A553-1,0),NA())</f>
        <v>#N/A</v>
      </c>
      <c r="Q553" s="28" t="e">
        <f ca="1">IF(ISNUMBER(OFFSET(INDIRECT("'"&amp;'DATA for charts'!Q$5&amp;"'!$g1"),$A553-1,0)),OFFSET(INDIRECT("'"&amp;'DATA for charts'!Q$5&amp;"'!$g1"),$A553-1,0),NA())</f>
        <v>#N/A</v>
      </c>
      <c r="R553" s="28" t="e">
        <f ca="1">IF(ISNUMBER(OFFSET(INDIRECT("'"&amp;'DATA for charts'!R$5&amp;"'!$g1"),$A553-1,0)),OFFSET(INDIRECT("'"&amp;'DATA for charts'!R$5&amp;"'!$g1"),$A553-1,0),NA())</f>
        <v>#N/A</v>
      </c>
      <c r="S553" s="28" t="e">
        <f ca="1">IF(ISNUMBER(OFFSET(INDIRECT("'"&amp;'DATA for charts'!S$5&amp;"'!$g1"),$A553-1,0)),OFFSET(INDIRECT("'"&amp;'DATA for charts'!S$5&amp;"'!$g1"),$A553-1,0),NA())</f>
        <v>#N/A</v>
      </c>
      <c r="T553" s="34"/>
      <c r="U553" s="34"/>
      <c r="V553" s="34"/>
      <c r="W553" s="8"/>
      <c r="X553" s="155" t="str">
        <f>X365</f>
        <v>800-430
Mass, Cooling w/
High Cond. Wall El.</v>
      </c>
      <c r="Y553" s="49">
        <f t="shared" ref="Y553:AF553" ca="1" si="730">Y365</f>
        <v>-0.6110000000000001</v>
      </c>
      <c r="Z553" s="49">
        <f t="shared" ca="1" si="730"/>
        <v>-0.52632609534436003</v>
      </c>
      <c r="AA553" s="49">
        <f t="shared" ca="1" si="730"/>
        <v>-0.58199999999999996</v>
      </c>
      <c r="AB553" s="49">
        <f t="shared" ca="1" si="730"/>
        <v>-0.48209138478497637</v>
      </c>
      <c r="AC553" s="49">
        <f t="shared" ca="1" si="730"/>
        <v>-0.56129999999999991</v>
      </c>
      <c r="AD553" s="49">
        <f t="shared" ca="1" si="730"/>
        <v>-0.45694100000000004</v>
      </c>
      <c r="AE553" s="49" t="e">
        <f t="shared" ca="1" si="730"/>
        <v>#N/A</v>
      </c>
      <c r="AF553" s="49" t="e">
        <f t="shared" ca="1" si="730"/>
        <v>#N/A</v>
      </c>
      <c r="AG553" s="49" t="e">
        <f t="shared" ref="AG553:AO553" ca="1" si="731">AG365</f>
        <v>#N/A</v>
      </c>
      <c r="AH553" s="49" t="e">
        <f t="shared" ca="1" si="731"/>
        <v>#N/A</v>
      </c>
      <c r="AI553" s="49" t="e">
        <f t="shared" ca="1" si="731"/>
        <v>#N/A</v>
      </c>
      <c r="AJ553" s="49" t="e">
        <f t="shared" ca="1" si="731"/>
        <v>#N/A</v>
      </c>
      <c r="AK553" s="49" t="e">
        <f t="shared" ca="1" si="731"/>
        <v>#N/A</v>
      </c>
      <c r="AL553" s="49" t="e">
        <f t="shared" ca="1" si="731"/>
        <v>#N/A</v>
      </c>
      <c r="AM553" s="49" t="e">
        <f t="shared" ca="1" si="731"/>
        <v>#N/A</v>
      </c>
      <c r="AN553" s="49" t="e">
        <f t="shared" ca="1" si="731"/>
        <v>#N/A</v>
      </c>
      <c r="AO553" s="49" t="e">
        <f t="shared" ca="1" si="731"/>
        <v>#N/A</v>
      </c>
      <c r="AP553" s="24" t="e">
        <f t="shared" ca="1" si="728"/>
        <v>#N/A</v>
      </c>
      <c r="AQ553" s="24" t="e">
        <f t="shared" ca="1" si="729"/>
        <v>#N/A</v>
      </c>
    </row>
    <row r="554" spans="1:55" ht="38.25">
      <c r="A554" s="226">
        <f t="shared" si="724"/>
        <v>243</v>
      </c>
      <c r="B554" s="8">
        <v>14</v>
      </c>
      <c r="C554" s="28">
        <f ca="1">IF(ISNUMBER(OFFSET(INDIRECT("'"&amp;'DATA for charts'!C$5&amp;"'!$g1"),$A554-1,0)),OFFSET(INDIRECT("'"&amp;'DATA for charts'!C$5&amp;"'!$g1"),$A554-1,0),NA())</f>
        <v>401.73</v>
      </c>
      <c r="D554" s="28">
        <f ca="1">IF(ISNUMBER(OFFSET(INDIRECT("'"&amp;'DATA for charts'!D$5&amp;"'!$g1"),$A554-1,0)),OFFSET(INDIRECT("'"&amp;'DATA for charts'!D$5&amp;"'!$g1"),$A554-1,0),NA())</f>
        <v>389.65879999999999</v>
      </c>
      <c r="E554" s="28">
        <f ca="1">IF(ISNUMBER(OFFSET(INDIRECT("'"&amp;'DATA for charts'!E$5&amp;"'!$g1"),$A554-1,0)),OFFSET(INDIRECT("'"&amp;'DATA for charts'!E$5&amp;"'!$g1"),$A554-1,0),NA())</f>
        <v>403.38</v>
      </c>
      <c r="F554" s="28">
        <f ca="1">IF(ISNUMBER(OFFSET(INDIRECT("'"&amp;'DATA for charts'!F$5&amp;"'!$g1"),$A554-1,0)),OFFSET(INDIRECT("'"&amp;'DATA for charts'!F$5&amp;"'!$g1"),$A554-1,0),NA())</f>
        <v>394.89015026102902</v>
      </c>
      <c r="G554" s="28">
        <f ca="1">IF(ISNUMBER(OFFSET(INDIRECT("'"&amp;'DATA for charts'!G$5&amp;"'!$g1"),$A554-1,0)),OFFSET(INDIRECT("'"&amp;'DATA for charts'!G$5&amp;"'!$g1"),$A554-1,0),NA())</f>
        <v>400.86</v>
      </c>
      <c r="H554" s="28">
        <f ca="1">IF(ISNUMBER(OFFSET(INDIRECT("'"&amp;'DATA for charts'!H$5&amp;"'!$g1"),$A554-1,0)),OFFSET(INDIRECT("'"&amp;'DATA for charts'!H$5&amp;"'!$g1"),$A554-1,0),NA())</f>
        <v>408.887358560574</v>
      </c>
      <c r="I554" s="28" t="e">
        <f ca="1">IF(ISNUMBER(OFFSET(INDIRECT("'"&amp;'DATA for charts'!I$5&amp;"'!$g1"),$A554-1,0)),OFFSET(INDIRECT("'"&amp;'DATA for charts'!I$5&amp;"'!$g1"),$A554-1,0),NA())</f>
        <v>#N/A</v>
      </c>
      <c r="J554" s="28" t="e">
        <f ca="1">IF(ISNUMBER(OFFSET(INDIRECT("'"&amp;'DATA for charts'!J$5&amp;"'!$g1"),$A554-1,0)),OFFSET(INDIRECT("'"&amp;'DATA for charts'!J$5&amp;"'!$g1"),$A554-1,0),NA())</f>
        <v>#N/A</v>
      </c>
      <c r="K554" s="28" t="e">
        <f ca="1">IF(ISNUMBER(OFFSET(INDIRECT("'"&amp;'DATA for charts'!K$5&amp;"'!$g1"),$A554-1,0)),OFFSET(INDIRECT("'"&amp;'DATA for charts'!K$5&amp;"'!$g1"),$A554-1,0),NA())</f>
        <v>#N/A</v>
      </c>
      <c r="L554" s="28" t="e">
        <f ca="1">IF(ISNUMBER(OFFSET(INDIRECT("'"&amp;'DATA for charts'!L$5&amp;"'!$g1"),$A554-1,0)),OFFSET(INDIRECT("'"&amp;'DATA for charts'!L$5&amp;"'!$g1"),$A554-1,0),NA())</f>
        <v>#N/A</v>
      </c>
      <c r="M554" s="28" t="e">
        <f ca="1">IF(ISNUMBER(OFFSET(INDIRECT("'"&amp;'DATA for charts'!M$5&amp;"'!$g1"),$A554-1,0)),OFFSET(INDIRECT("'"&amp;'DATA for charts'!M$5&amp;"'!$g1"),$A554-1,0),NA())</f>
        <v>#N/A</v>
      </c>
      <c r="N554" s="28" t="e">
        <f ca="1">IF(ISNUMBER(OFFSET(INDIRECT("'"&amp;'DATA for charts'!N$5&amp;"'!$g1"),$A554-1,0)),OFFSET(INDIRECT("'"&amp;'DATA for charts'!N$5&amp;"'!$g1"),$A554-1,0),NA())</f>
        <v>#N/A</v>
      </c>
      <c r="O554" s="28" t="e">
        <f ca="1">IF(ISNUMBER(OFFSET(INDIRECT("'"&amp;'DATA for charts'!O$5&amp;"'!$g1"),$A554-1,0)),OFFSET(INDIRECT("'"&amp;'DATA for charts'!O$5&amp;"'!$g1"),$A554-1,0),NA())</f>
        <v>#N/A</v>
      </c>
      <c r="P554" s="28" t="e">
        <f ca="1">IF(ISNUMBER(OFFSET(INDIRECT("'"&amp;'DATA for charts'!P$5&amp;"'!$g1"),$A554-1,0)),OFFSET(INDIRECT("'"&amp;'DATA for charts'!P$5&amp;"'!$g1"),$A554-1,0),NA())</f>
        <v>#N/A</v>
      </c>
      <c r="Q554" s="28" t="e">
        <f ca="1">IF(ISNUMBER(OFFSET(INDIRECT("'"&amp;'DATA for charts'!Q$5&amp;"'!$g1"),$A554-1,0)),OFFSET(INDIRECT("'"&amp;'DATA for charts'!Q$5&amp;"'!$g1"),$A554-1,0),NA())</f>
        <v>#N/A</v>
      </c>
      <c r="R554" s="28" t="e">
        <f ca="1">IF(ISNUMBER(OFFSET(INDIRECT("'"&amp;'DATA for charts'!R$5&amp;"'!$g1"),$A554-1,0)),OFFSET(INDIRECT("'"&amp;'DATA for charts'!R$5&amp;"'!$g1"),$A554-1,0),NA())</f>
        <v>#N/A</v>
      </c>
      <c r="S554" s="28" t="e">
        <f ca="1">IF(ISNUMBER(OFFSET(INDIRECT("'"&amp;'DATA for charts'!S$5&amp;"'!$g1"),$A554-1,0)),OFFSET(INDIRECT("'"&amp;'DATA for charts'!S$5&amp;"'!$g1"),$A554-1,0),NA())</f>
        <v>#N/A</v>
      </c>
      <c r="T554" s="34"/>
      <c r="U554" s="34"/>
      <c r="V554" s="34"/>
      <c r="W554" s="8"/>
      <c r="X554" s="155" t="str">
        <f>X102</f>
        <v>900-600
Mass, Heating</v>
      </c>
      <c r="Y554" s="49">
        <f t="shared" ref="Y554:AF554" ca="1" si="732">Y102</f>
        <v>-2.3239999999999998</v>
      </c>
      <c r="Z554" s="49">
        <f t="shared" ca="1" si="732"/>
        <v>-2.6138637059533698</v>
      </c>
      <c r="AA554" s="49">
        <f t="shared" ca="1" si="732"/>
        <v>-2.4559999999999995</v>
      </c>
      <c r="AB554" s="49">
        <f t="shared" ca="1" si="732"/>
        <v>-2.6606876683061103</v>
      </c>
      <c r="AC554" s="49">
        <f t="shared" ca="1" si="732"/>
        <v>-2.7773000000000003</v>
      </c>
      <c r="AD554" s="49">
        <f t="shared" ca="1" si="732"/>
        <v>-2.6895200000000008</v>
      </c>
      <c r="AE554" s="49" t="e">
        <f t="shared" ca="1" si="732"/>
        <v>#N/A</v>
      </c>
      <c r="AF554" s="49" t="e">
        <f t="shared" ca="1" si="732"/>
        <v>#N/A</v>
      </c>
      <c r="AG554" s="49" t="e">
        <f t="shared" ref="AG554:AO554" ca="1" si="733">AG102</f>
        <v>#N/A</v>
      </c>
      <c r="AH554" s="49" t="e">
        <f t="shared" ca="1" si="733"/>
        <v>#N/A</v>
      </c>
      <c r="AI554" s="49" t="e">
        <f t="shared" ca="1" si="733"/>
        <v>#N/A</v>
      </c>
      <c r="AJ554" s="49" t="e">
        <f t="shared" ca="1" si="733"/>
        <v>#N/A</v>
      </c>
      <c r="AK554" s="49" t="e">
        <f t="shared" ca="1" si="733"/>
        <v>#N/A</v>
      </c>
      <c r="AL554" s="49" t="e">
        <f t="shared" ca="1" si="733"/>
        <v>#N/A</v>
      </c>
      <c r="AM554" s="49" t="e">
        <f t="shared" ca="1" si="733"/>
        <v>#N/A</v>
      </c>
      <c r="AN554" s="49" t="e">
        <f t="shared" ca="1" si="733"/>
        <v>#N/A</v>
      </c>
      <c r="AO554" s="49" t="e">
        <f t="shared" ca="1" si="733"/>
        <v>#N/A</v>
      </c>
      <c r="AP554" s="24" t="e">
        <f t="shared" ca="1" si="728"/>
        <v>#N/A</v>
      </c>
      <c r="AQ554" s="24" t="e">
        <f t="shared" ca="1" si="729"/>
        <v>#N/A</v>
      </c>
    </row>
    <row r="555" spans="1:55" ht="38.25">
      <c r="A555" s="226">
        <f t="shared" si="724"/>
        <v>244</v>
      </c>
      <c r="B555" s="8">
        <v>15</v>
      </c>
      <c r="C555" s="28">
        <f ca="1">IF(ISNUMBER(OFFSET(INDIRECT("'"&amp;'DATA for charts'!C$5&amp;"'!$g1"),$A555-1,0)),OFFSET(INDIRECT("'"&amp;'DATA for charts'!C$5&amp;"'!$g1"),$A555-1,0),NA())</f>
        <v>312.89</v>
      </c>
      <c r="D555" s="28">
        <f ca="1">IF(ISNUMBER(OFFSET(INDIRECT("'"&amp;'DATA for charts'!D$5&amp;"'!$g1"),$A555-1,0)),OFFSET(INDIRECT("'"&amp;'DATA for charts'!D$5&amp;"'!$g1"),$A555-1,0),NA())</f>
        <v>300.37209999999999</v>
      </c>
      <c r="E555" s="28">
        <f ca="1">IF(ISNUMBER(OFFSET(INDIRECT("'"&amp;'DATA for charts'!E$5&amp;"'!$g1"),$A555-1,0)),OFFSET(INDIRECT("'"&amp;'DATA for charts'!E$5&amp;"'!$g1"),$A555-1,0),NA())</f>
        <v>314</v>
      </c>
      <c r="F555" s="28">
        <f ca="1">IF(ISNUMBER(OFFSET(INDIRECT("'"&amp;'DATA for charts'!F$5&amp;"'!$g1"),$A555-1,0)),OFFSET(INDIRECT("'"&amp;'DATA for charts'!F$5&amp;"'!$g1"),$A555-1,0),NA())</f>
        <v>303.16775250422899</v>
      </c>
      <c r="G555" s="28">
        <f ca="1">IF(ISNUMBER(OFFSET(INDIRECT("'"&amp;'DATA for charts'!G$5&amp;"'!$g1"),$A555-1,0)),OFFSET(INDIRECT("'"&amp;'DATA for charts'!G$5&amp;"'!$g1"),$A555-1,0),NA())</f>
        <v>312.83</v>
      </c>
      <c r="H555" s="28">
        <f ca="1">IF(ISNUMBER(OFFSET(INDIRECT("'"&amp;'DATA for charts'!H$5&amp;"'!$g1"),$A555-1,0)),OFFSET(INDIRECT("'"&amp;'DATA for charts'!H$5&amp;"'!$g1"),$A555-1,0),NA())</f>
        <v>320.81443167132403</v>
      </c>
      <c r="I555" s="28" t="e">
        <f ca="1">IF(ISNUMBER(OFFSET(INDIRECT("'"&amp;'DATA for charts'!I$5&amp;"'!$g1"),$A555-1,0)),OFFSET(INDIRECT("'"&amp;'DATA for charts'!I$5&amp;"'!$g1"),$A555-1,0),NA())</f>
        <v>#N/A</v>
      </c>
      <c r="J555" s="28" t="e">
        <f ca="1">IF(ISNUMBER(OFFSET(INDIRECT("'"&amp;'DATA for charts'!J$5&amp;"'!$g1"),$A555-1,0)),OFFSET(INDIRECT("'"&amp;'DATA for charts'!J$5&amp;"'!$g1"),$A555-1,0),NA())</f>
        <v>#N/A</v>
      </c>
      <c r="K555" s="28" t="e">
        <f ca="1">IF(ISNUMBER(OFFSET(INDIRECT("'"&amp;'DATA for charts'!K$5&amp;"'!$g1"),$A555-1,0)),OFFSET(INDIRECT("'"&amp;'DATA for charts'!K$5&amp;"'!$g1"),$A555-1,0),NA())</f>
        <v>#N/A</v>
      </c>
      <c r="L555" s="28" t="e">
        <f ca="1">IF(ISNUMBER(OFFSET(INDIRECT("'"&amp;'DATA for charts'!L$5&amp;"'!$g1"),$A555-1,0)),OFFSET(INDIRECT("'"&amp;'DATA for charts'!L$5&amp;"'!$g1"),$A555-1,0),NA())</f>
        <v>#N/A</v>
      </c>
      <c r="M555" s="28" t="e">
        <f ca="1">IF(ISNUMBER(OFFSET(INDIRECT("'"&amp;'DATA for charts'!M$5&amp;"'!$g1"),$A555-1,0)),OFFSET(INDIRECT("'"&amp;'DATA for charts'!M$5&amp;"'!$g1"),$A555-1,0),NA())</f>
        <v>#N/A</v>
      </c>
      <c r="N555" s="28" t="e">
        <f ca="1">IF(ISNUMBER(OFFSET(INDIRECT("'"&amp;'DATA for charts'!N$5&amp;"'!$g1"),$A555-1,0)),OFFSET(INDIRECT("'"&amp;'DATA for charts'!N$5&amp;"'!$g1"),$A555-1,0),NA())</f>
        <v>#N/A</v>
      </c>
      <c r="O555" s="28" t="e">
        <f ca="1">IF(ISNUMBER(OFFSET(INDIRECT("'"&amp;'DATA for charts'!O$5&amp;"'!$g1"),$A555-1,0)),OFFSET(INDIRECT("'"&amp;'DATA for charts'!O$5&amp;"'!$g1"),$A555-1,0),NA())</f>
        <v>#N/A</v>
      </c>
      <c r="P555" s="28" t="e">
        <f ca="1">IF(ISNUMBER(OFFSET(INDIRECT("'"&amp;'DATA for charts'!P$5&amp;"'!$g1"),$A555-1,0)),OFFSET(INDIRECT("'"&amp;'DATA for charts'!P$5&amp;"'!$g1"),$A555-1,0),NA())</f>
        <v>#N/A</v>
      </c>
      <c r="Q555" s="28" t="e">
        <f ca="1">IF(ISNUMBER(OFFSET(INDIRECT("'"&amp;'DATA for charts'!Q$5&amp;"'!$g1"),$A555-1,0)),OFFSET(INDIRECT("'"&amp;'DATA for charts'!Q$5&amp;"'!$g1"),$A555-1,0),NA())</f>
        <v>#N/A</v>
      </c>
      <c r="R555" s="28" t="e">
        <f ca="1">IF(ISNUMBER(OFFSET(INDIRECT("'"&amp;'DATA for charts'!R$5&amp;"'!$g1"),$A555-1,0)),OFFSET(INDIRECT("'"&amp;'DATA for charts'!R$5&amp;"'!$g1"),$A555-1,0),NA())</f>
        <v>#N/A</v>
      </c>
      <c r="S555" s="28" t="e">
        <f ca="1">IF(ISNUMBER(OFFSET(INDIRECT("'"&amp;'DATA for charts'!S$5&amp;"'!$g1"),$A555-1,0)),OFFSET(INDIRECT("'"&amp;'DATA for charts'!S$5&amp;"'!$g1"),$A555-1,0),NA())</f>
        <v>#N/A</v>
      </c>
      <c r="T555" s="34"/>
      <c r="U555" s="34"/>
      <c r="V555" s="34"/>
      <c r="W555" s="8"/>
      <c r="X555" s="155" t="str">
        <f>X116</f>
        <v>900-600 
Mass, Cooling</v>
      </c>
      <c r="Y555" s="49">
        <f t="shared" ref="Y555:AF555" ca="1" si="734">Y116</f>
        <v>-3.1080000000000001</v>
      </c>
      <c r="Z555" s="49">
        <f t="shared" ca="1" si="734"/>
        <v>-3.4492984205543027</v>
      </c>
      <c r="AA555" s="49">
        <f t="shared" ca="1" si="734"/>
        <v>-3.0490000000000004</v>
      </c>
      <c r="AB555" s="49">
        <f t="shared" ca="1" si="734"/>
        <v>-3.5382980338954555</v>
      </c>
      <c r="AC555" s="49">
        <f t="shared" ca="1" si="734"/>
        <v>-3.6741000000000006</v>
      </c>
      <c r="AD555" s="49">
        <f t="shared" ca="1" si="734"/>
        <v>-3.5123900000000003</v>
      </c>
      <c r="AE555" s="49" t="e">
        <f t="shared" ca="1" si="734"/>
        <v>#N/A</v>
      </c>
      <c r="AF555" s="49" t="e">
        <f t="shared" ca="1" si="734"/>
        <v>#N/A</v>
      </c>
      <c r="AG555" s="49" t="e">
        <f t="shared" ref="AG555:AO555" ca="1" si="735">AG116</f>
        <v>#N/A</v>
      </c>
      <c r="AH555" s="49" t="e">
        <f t="shared" ca="1" si="735"/>
        <v>#N/A</v>
      </c>
      <c r="AI555" s="49" t="e">
        <f t="shared" ca="1" si="735"/>
        <v>#N/A</v>
      </c>
      <c r="AJ555" s="49" t="e">
        <f t="shared" ca="1" si="735"/>
        <v>#N/A</v>
      </c>
      <c r="AK555" s="49" t="e">
        <f t="shared" ca="1" si="735"/>
        <v>#N/A</v>
      </c>
      <c r="AL555" s="49" t="e">
        <f t="shared" ca="1" si="735"/>
        <v>#N/A</v>
      </c>
      <c r="AM555" s="49" t="e">
        <f t="shared" ca="1" si="735"/>
        <v>#N/A</v>
      </c>
      <c r="AN555" s="49" t="e">
        <f t="shared" ca="1" si="735"/>
        <v>#N/A</v>
      </c>
      <c r="AO555" s="49" t="e">
        <f t="shared" ca="1" si="735"/>
        <v>#N/A</v>
      </c>
      <c r="AP555" s="24" t="e">
        <f t="shared" ca="1" si="728"/>
        <v>#N/A</v>
      </c>
      <c r="AQ555" s="24" t="e">
        <f t="shared" ca="1" si="729"/>
        <v>#N/A</v>
      </c>
    </row>
    <row r="556" spans="1:55" ht="63.75">
      <c r="A556" s="226">
        <f t="shared" si="724"/>
        <v>245</v>
      </c>
      <c r="B556" s="8">
        <v>16</v>
      </c>
      <c r="C556" s="28">
        <f ca="1">IF(ISNUMBER(OFFSET(INDIRECT("'"&amp;'DATA for charts'!C$5&amp;"'!$g1"),$A556-1,0)),OFFSET(INDIRECT("'"&amp;'DATA for charts'!C$5&amp;"'!$g1"),$A556-1,0),NA())</f>
        <v>187.67</v>
      </c>
      <c r="D556" s="28">
        <f ca="1">IF(ISNUMBER(OFFSET(INDIRECT("'"&amp;'DATA for charts'!D$5&amp;"'!$g1"),$A556-1,0)),OFFSET(INDIRECT("'"&amp;'DATA for charts'!D$5&amp;"'!$g1"),$A556-1,0),NA())</f>
        <v>174.11189999999999</v>
      </c>
      <c r="E556" s="28">
        <f ca="1">IF(ISNUMBER(OFFSET(INDIRECT("'"&amp;'DATA for charts'!E$5&amp;"'!$g1"),$A556-1,0)),OFFSET(INDIRECT("'"&amp;'DATA for charts'!E$5&amp;"'!$g1"),$A556-1,0),NA())</f>
        <v>189.16</v>
      </c>
      <c r="F556" s="28">
        <f ca="1">IF(ISNUMBER(OFFSET(INDIRECT("'"&amp;'DATA for charts'!F$5&amp;"'!$g1"),$A556-1,0)),OFFSET(INDIRECT("'"&amp;'DATA for charts'!F$5&amp;"'!$g1"),$A556-1,0),NA())</f>
        <v>175.52884141727</v>
      </c>
      <c r="G556" s="28">
        <f ca="1">IF(ISNUMBER(OFFSET(INDIRECT("'"&amp;'DATA for charts'!G$5&amp;"'!$g1"),$A556-1,0)),OFFSET(INDIRECT("'"&amp;'DATA for charts'!G$5&amp;"'!$g1"),$A556-1,0),NA())</f>
        <v>187.96</v>
      </c>
      <c r="H556" s="28">
        <f ca="1">IF(ISNUMBER(OFFSET(INDIRECT("'"&amp;'DATA for charts'!H$5&amp;"'!$g1"),$A556-1,0)),OFFSET(INDIRECT("'"&amp;'DATA for charts'!H$5&amp;"'!$g1"),$A556-1,0),NA())</f>
        <v>197.58980252292298</v>
      </c>
      <c r="I556" s="28" t="e">
        <f ca="1">IF(ISNUMBER(OFFSET(INDIRECT("'"&amp;'DATA for charts'!I$5&amp;"'!$g1"),$A556-1,0)),OFFSET(INDIRECT("'"&amp;'DATA for charts'!I$5&amp;"'!$g1"),$A556-1,0),NA())</f>
        <v>#N/A</v>
      </c>
      <c r="J556" s="28" t="e">
        <f ca="1">IF(ISNUMBER(OFFSET(INDIRECT("'"&amp;'DATA for charts'!J$5&amp;"'!$g1"),$A556-1,0)),OFFSET(INDIRECT("'"&amp;'DATA for charts'!J$5&amp;"'!$g1"),$A556-1,0),NA())</f>
        <v>#N/A</v>
      </c>
      <c r="K556" s="28" t="e">
        <f ca="1">IF(ISNUMBER(OFFSET(INDIRECT("'"&amp;'DATA for charts'!K$5&amp;"'!$g1"),$A556-1,0)),OFFSET(INDIRECT("'"&amp;'DATA for charts'!K$5&amp;"'!$g1"),$A556-1,0),NA())</f>
        <v>#N/A</v>
      </c>
      <c r="L556" s="28" t="e">
        <f ca="1">IF(ISNUMBER(OFFSET(INDIRECT("'"&amp;'DATA for charts'!L$5&amp;"'!$g1"),$A556-1,0)),OFFSET(INDIRECT("'"&amp;'DATA for charts'!L$5&amp;"'!$g1"),$A556-1,0),NA())</f>
        <v>#N/A</v>
      </c>
      <c r="M556" s="28" t="e">
        <f ca="1">IF(ISNUMBER(OFFSET(INDIRECT("'"&amp;'DATA for charts'!M$5&amp;"'!$g1"),$A556-1,0)),OFFSET(INDIRECT("'"&amp;'DATA for charts'!M$5&amp;"'!$g1"),$A556-1,0),NA())</f>
        <v>#N/A</v>
      </c>
      <c r="N556" s="28" t="e">
        <f ca="1">IF(ISNUMBER(OFFSET(INDIRECT("'"&amp;'DATA for charts'!N$5&amp;"'!$g1"),$A556-1,0)),OFFSET(INDIRECT("'"&amp;'DATA for charts'!N$5&amp;"'!$g1"),$A556-1,0),NA())</f>
        <v>#N/A</v>
      </c>
      <c r="O556" s="28" t="e">
        <f ca="1">IF(ISNUMBER(OFFSET(INDIRECT("'"&amp;'DATA for charts'!O$5&amp;"'!$g1"),$A556-1,0)),OFFSET(INDIRECT("'"&amp;'DATA for charts'!O$5&amp;"'!$g1"),$A556-1,0),NA())</f>
        <v>#N/A</v>
      </c>
      <c r="P556" s="28" t="e">
        <f ca="1">IF(ISNUMBER(OFFSET(INDIRECT("'"&amp;'DATA for charts'!P$5&amp;"'!$g1"),$A556-1,0)),OFFSET(INDIRECT("'"&amp;'DATA for charts'!P$5&amp;"'!$g1"),$A556-1,0),NA())</f>
        <v>#N/A</v>
      </c>
      <c r="Q556" s="28" t="e">
        <f ca="1">IF(ISNUMBER(OFFSET(INDIRECT("'"&amp;'DATA for charts'!Q$5&amp;"'!$g1"),$A556-1,0)),OFFSET(INDIRECT("'"&amp;'DATA for charts'!Q$5&amp;"'!$g1"),$A556-1,0),NA())</f>
        <v>#N/A</v>
      </c>
      <c r="R556" s="28" t="e">
        <f ca="1">IF(ISNUMBER(OFFSET(INDIRECT("'"&amp;'DATA for charts'!R$5&amp;"'!$g1"),$A556-1,0)),OFFSET(INDIRECT("'"&amp;'DATA for charts'!R$5&amp;"'!$g1"),$A556-1,0),NA())</f>
        <v>#N/A</v>
      </c>
      <c r="S556" s="28" t="e">
        <f ca="1">IF(ISNUMBER(OFFSET(INDIRECT("'"&amp;'DATA for charts'!S$5&amp;"'!$g1"),$A556-1,0)),OFFSET(INDIRECT("'"&amp;'DATA for charts'!S$5&amp;"'!$g1"),$A556-1,0),NA())</f>
        <v>#N/A</v>
      </c>
      <c r="T556" s="34"/>
      <c r="U556" s="34"/>
      <c r="V556" s="34"/>
      <c r="W556" s="8"/>
      <c r="X556" s="155" t="str">
        <f t="shared" ref="X556:AO556" si="736">X358</f>
        <v>940-640
Mass, Heating
w/ Heating Setback</v>
      </c>
      <c r="Y556" s="49">
        <f t="shared" ca="1" si="736"/>
        <v>-1.2929999999999999</v>
      </c>
      <c r="Z556" s="49">
        <f t="shared" ca="1" si="736"/>
        <v>-1.54000591078904</v>
      </c>
      <c r="AA556" s="49">
        <f t="shared" ca="1" si="736"/>
        <v>-1.4700000000000002</v>
      </c>
      <c r="AB556" s="49">
        <f t="shared" ca="1" si="736"/>
        <v>-1.5944595335087615</v>
      </c>
      <c r="AC556" s="49">
        <f t="shared" ca="1" si="736"/>
        <v>-1.6396999999999999</v>
      </c>
      <c r="AD556" s="49">
        <f t="shared" ca="1" si="736"/>
        <v>-1.4836200000000002</v>
      </c>
      <c r="AE556" s="49" t="e">
        <f t="shared" ca="1" si="736"/>
        <v>#N/A</v>
      </c>
      <c r="AF556" s="49" t="e">
        <f t="shared" ca="1" si="736"/>
        <v>#N/A</v>
      </c>
      <c r="AG556" s="49" t="e">
        <f t="shared" ca="1" si="736"/>
        <v>#N/A</v>
      </c>
      <c r="AH556" s="49" t="e">
        <f t="shared" ca="1" si="736"/>
        <v>#N/A</v>
      </c>
      <c r="AI556" s="49" t="e">
        <f t="shared" ca="1" si="736"/>
        <v>#N/A</v>
      </c>
      <c r="AJ556" s="49" t="e">
        <f t="shared" ca="1" si="736"/>
        <v>#N/A</v>
      </c>
      <c r="AK556" s="49" t="e">
        <f t="shared" ca="1" si="736"/>
        <v>#N/A</v>
      </c>
      <c r="AL556" s="49" t="e">
        <f t="shared" ca="1" si="736"/>
        <v>#N/A</v>
      </c>
      <c r="AM556" s="49" t="e">
        <f t="shared" ca="1" si="736"/>
        <v>#N/A</v>
      </c>
      <c r="AN556" s="49" t="e">
        <f t="shared" ca="1" si="736"/>
        <v>#N/A</v>
      </c>
      <c r="AO556" s="49" t="e">
        <f t="shared" ca="1" si="736"/>
        <v>#N/A</v>
      </c>
      <c r="AP556" s="24" t="e">
        <f t="shared" ca="1" si="728"/>
        <v>#N/A</v>
      </c>
      <c r="AQ556" s="24" t="e">
        <f t="shared" ca="1" si="729"/>
        <v>#N/A</v>
      </c>
    </row>
    <row r="557" spans="1:55" ht="51">
      <c r="A557" s="226">
        <f t="shared" si="724"/>
        <v>246</v>
      </c>
      <c r="B557" s="8">
        <v>17</v>
      </c>
      <c r="C557" s="28">
        <f ca="1">IF(ISNUMBER(OFFSET(INDIRECT("'"&amp;'DATA for charts'!C$5&amp;"'!$g1"),$A557-1,0)),OFFSET(INDIRECT("'"&amp;'DATA for charts'!C$5&amp;"'!$g1"),$A557-1,0),NA())</f>
        <v>83.9</v>
      </c>
      <c r="D557" s="28">
        <f ca="1">IF(ISNUMBER(OFFSET(INDIRECT("'"&amp;'DATA for charts'!D$5&amp;"'!$g1"),$A557-1,0)),OFFSET(INDIRECT("'"&amp;'DATA for charts'!D$5&amp;"'!$g1"),$A557-1,0),NA())</f>
        <v>64.30059</v>
      </c>
      <c r="E557" s="28">
        <f ca="1">IF(ISNUMBER(OFFSET(INDIRECT("'"&amp;'DATA for charts'!E$5&amp;"'!$g1"),$A557-1,0)),OFFSET(INDIRECT("'"&amp;'DATA for charts'!E$5&amp;"'!$g1"),$A557-1,0),NA())</f>
        <v>77.400000000000006</v>
      </c>
      <c r="F557" s="28">
        <f ca="1">IF(ISNUMBER(OFFSET(INDIRECT("'"&amp;'DATA for charts'!F$5&amp;"'!$g1"),$A557-1,0)),OFFSET(INDIRECT("'"&amp;'DATA for charts'!F$5&amp;"'!$g1"),$A557-1,0),NA())</f>
        <v>81.514163892755306</v>
      </c>
      <c r="G557" s="28">
        <f ca="1">IF(ISNUMBER(OFFSET(INDIRECT("'"&amp;'DATA for charts'!G$5&amp;"'!$g1"),$A557-1,0)),OFFSET(INDIRECT("'"&amp;'DATA for charts'!G$5&amp;"'!$g1"),$A557-1,0),NA())</f>
        <v>85.41</v>
      </c>
      <c r="H557" s="28">
        <f ca="1">IF(ISNUMBER(OFFSET(INDIRECT("'"&amp;'DATA for charts'!H$5&amp;"'!$g1"),$A557-1,0)),OFFSET(INDIRECT("'"&amp;'DATA for charts'!H$5&amp;"'!$g1"),$A557-1,0),NA())</f>
        <v>83.9624824748565</v>
      </c>
      <c r="I557" s="28" t="e">
        <f ca="1">IF(ISNUMBER(OFFSET(INDIRECT("'"&amp;'DATA for charts'!I$5&amp;"'!$g1"),$A557-1,0)),OFFSET(INDIRECT("'"&amp;'DATA for charts'!I$5&amp;"'!$g1"),$A557-1,0),NA())</f>
        <v>#N/A</v>
      </c>
      <c r="J557" s="28" t="e">
        <f ca="1">IF(ISNUMBER(OFFSET(INDIRECT("'"&amp;'DATA for charts'!J$5&amp;"'!$g1"),$A557-1,0)),OFFSET(INDIRECT("'"&amp;'DATA for charts'!J$5&amp;"'!$g1"),$A557-1,0),NA())</f>
        <v>#N/A</v>
      </c>
      <c r="K557" s="28" t="e">
        <f ca="1">IF(ISNUMBER(OFFSET(INDIRECT("'"&amp;'DATA for charts'!K$5&amp;"'!$g1"),$A557-1,0)),OFFSET(INDIRECT("'"&amp;'DATA for charts'!K$5&amp;"'!$g1"),$A557-1,0),NA())</f>
        <v>#N/A</v>
      </c>
      <c r="L557" s="28" t="e">
        <f ca="1">IF(ISNUMBER(OFFSET(INDIRECT("'"&amp;'DATA for charts'!L$5&amp;"'!$g1"),$A557-1,0)),OFFSET(INDIRECT("'"&amp;'DATA for charts'!L$5&amp;"'!$g1"),$A557-1,0),NA())</f>
        <v>#N/A</v>
      </c>
      <c r="M557" s="28" t="e">
        <f ca="1">IF(ISNUMBER(OFFSET(INDIRECT("'"&amp;'DATA for charts'!M$5&amp;"'!$g1"),$A557-1,0)),OFFSET(INDIRECT("'"&amp;'DATA for charts'!M$5&amp;"'!$g1"),$A557-1,0),NA())</f>
        <v>#N/A</v>
      </c>
      <c r="N557" s="28" t="e">
        <f ca="1">IF(ISNUMBER(OFFSET(INDIRECT("'"&amp;'DATA for charts'!N$5&amp;"'!$g1"),$A557-1,0)),OFFSET(INDIRECT("'"&amp;'DATA for charts'!N$5&amp;"'!$g1"),$A557-1,0),NA())</f>
        <v>#N/A</v>
      </c>
      <c r="O557" s="28" t="e">
        <f ca="1">IF(ISNUMBER(OFFSET(INDIRECT("'"&amp;'DATA for charts'!O$5&amp;"'!$g1"),$A557-1,0)),OFFSET(INDIRECT("'"&amp;'DATA for charts'!O$5&amp;"'!$g1"),$A557-1,0),NA())</f>
        <v>#N/A</v>
      </c>
      <c r="P557" s="28" t="e">
        <f ca="1">IF(ISNUMBER(OFFSET(INDIRECT("'"&amp;'DATA for charts'!P$5&amp;"'!$g1"),$A557-1,0)),OFFSET(INDIRECT("'"&amp;'DATA for charts'!P$5&amp;"'!$g1"),$A557-1,0),NA())</f>
        <v>#N/A</v>
      </c>
      <c r="Q557" s="28" t="e">
        <f ca="1">IF(ISNUMBER(OFFSET(INDIRECT("'"&amp;'DATA for charts'!Q$5&amp;"'!$g1"),$A557-1,0)),OFFSET(INDIRECT("'"&amp;'DATA for charts'!Q$5&amp;"'!$g1"),$A557-1,0),NA())</f>
        <v>#N/A</v>
      </c>
      <c r="R557" s="28" t="e">
        <f ca="1">IF(ISNUMBER(OFFSET(INDIRECT("'"&amp;'DATA for charts'!R$5&amp;"'!$g1"),$A557-1,0)),OFFSET(INDIRECT("'"&amp;'DATA for charts'!R$5&amp;"'!$g1"),$A557-1,0),NA())</f>
        <v>#N/A</v>
      </c>
      <c r="S557" s="28" t="e">
        <f ca="1">IF(ISNUMBER(OFFSET(INDIRECT("'"&amp;'DATA for charts'!S$5&amp;"'!$g1"),$A557-1,0)),OFFSET(INDIRECT("'"&amp;'DATA for charts'!S$5&amp;"'!$g1"),$A557-1,0),NA())</f>
        <v>#N/A</v>
      </c>
      <c r="T557" s="34"/>
      <c r="U557" s="34"/>
      <c r="V557" s="34"/>
      <c r="W557" s="8"/>
      <c r="X557" s="155" t="str">
        <f>X372</f>
        <v>950-650
Mass, Cooling
w/ Night Vent</v>
      </c>
      <c r="Y557" s="49">
        <f t="shared" ref="Y557:AF557" ca="1" si="737">Y372</f>
        <v>-4.0429999999999993</v>
      </c>
      <c r="Z557" s="49">
        <f t="shared" ca="1" si="737"/>
        <v>-4.0558549173952398</v>
      </c>
      <c r="AA557" s="49">
        <f t="shared" ca="1" si="737"/>
        <v>-3.5680000000000001</v>
      </c>
      <c r="AB557" s="49">
        <f t="shared" ca="1" si="737"/>
        <v>-4.1098587690435409</v>
      </c>
      <c r="AC557" s="49">
        <f t="shared" ca="1" si="737"/>
        <v>-4.2891000000000004</v>
      </c>
      <c r="AD557" s="49">
        <f t="shared" ca="1" si="737"/>
        <v>-3.9907180000000002</v>
      </c>
      <c r="AE557" s="49" t="e">
        <f t="shared" ca="1" si="737"/>
        <v>#N/A</v>
      </c>
      <c r="AF557" s="49" t="e">
        <f t="shared" ca="1" si="737"/>
        <v>#N/A</v>
      </c>
      <c r="AG557" s="49" t="e">
        <f t="shared" ref="AG557:AO557" ca="1" si="738">AG372</f>
        <v>#N/A</v>
      </c>
      <c r="AH557" s="49" t="e">
        <f t="shared" ca="1" si="738"/>
        <v>#N/A</v>
      </c>
      <c r="AI557" s="49" t="e">
        <f t="shared" ca="1" si="738"/>
        <v>#N/A</v>
      </c>
      <c r="AJ557" s="49" t="e">
        <f t="shared" ca="1" si="738"/>
        <v>#N/A</v>
      </c>
      <c r="AK557" s="49" t="e">
        <f t="shared" ca="1" si="738"/>
        <v>#N/A</v>
      </c>
      <c r="AL557" s="49" t="e">
        <f t="shared" ca="1" si="738"/>
        <v>#N/A</v>
      </c>
      <c r="AM557" s="49" t="e">
        <f t="shared" ca="1" si="738"/>
        <v>#N/A</v>
      </c>
      <c r="AN557" s="49" t="e">
        <f t="shared" ca="1" si="738"/>
        <v>#N/A</v>
      </c>
      <c r="AO557" s="49" t="e">
        <f t="shared" ca="1" si="738"/>
        <v>#N/A</v>
      </c>
      <c r="AP557" s="24" t="e">
        <f t="shared" ca="1" si="728"/>
        <v>#N/A</v>
      </c>
      <c r="AQ557" s="24" t="e">
        <f t="shared" ca="1" si="729"/>
        <v>#N/A</v>
      </c>
    </row>
    <row r="558" spans="1:55">
      <c r="A558" s="226">
        <f t="shared" si="724"/>
        <v>247</v>
      </c>
      <c r="B558" s="8">
        <v>18</v>
      </c>
      <c r="C558" s="28">
        <f ca="1">IF(ISNUMBER(OFFSET(INDIRECT("'"&amp;'DATA for charts'!C$5&amp;"'!$g1"),$A558-1,0)),OFFSET(INDIRECT("'"&amp;'DATA for charts'!C$5&amp;"'!$g1"),$A558-1,0),NA())</f>
        <v>57.72</v>
      </c>
      <c r="D558" s="28">
        <f ca="1">IF(ISNUMBER(OFFSET(INDIRECT("'"&amp;'DATA for charts'!D$5&amp;"'!$g1"),$A558-1,0)),OFFSET(INDIRECT("'"&amp;'DATA for charts'!D$5&amp;"'!$g1"),$A558-1,0),NA())</f>
        <v>39.005679999999991</v>
      </c>
      <c r="E558" s="28">
        <f ca="1">IF(ISNUMBER(OFFSET(INDIRECT("'"&amp;'DATA for charts'!E$5&amp;"'!$g1"),$A558-1,0)),OFFSET(INDIRECT("'"&amp;'DATA for charts'!E$5&amp;"'!$g1"),$A558-1,0),NA())</f>
        <v>50.1</v>
      </c>
      <c r="F558" s="28">
        <f ca="1">IF(ISNUMBER(OFFSET(INDIRECT("'"&amp;'DATA for charts'!F$5&amp;"'!$g1"),$A558-1,0)),OFFSET(INDIRECT("'"&amp;'DATA for charts'!F$5&amp;"'!$g1"),$A558-1,0),NA())</f>
        <v>54.808798542625397</v>
      </c>
      <c r="G558" s="28">
        <f ca="1">IF(ISNUMBER(OFFSET(INDIRECT("'"&amp;'DATA for charts'!G$5&amp;"'!$g1"),$A558-1,0)),OFFSET(INDIRECT("'"&amp;'DATA for charts'!G$5&amp;"'!$g1"),$A558-1,0),NA())</f>
        <v>56.38</v>
      </c>
      <c r="H558" s="28">
        <f ca="1">IF(ISNUMBER(OFFSET(INDIRECT("'"&amp;'DATA for charts'!H$5&amp;"'!$g1"),$A558-1,0)),OFFSET(INDIRECT("'"&amp;'DATA for charts'!H$5&amp;"'!$g1"),$A558-1,0),NA())</f>
        <v>57.492109217416399</v>
      </c>
      <c r="I558" s="28" t="e">
        <f ca="1">IF(ISNUMBER(OFFSET(INDIRECT("'"&amp;'DATA for charts'!I$5&amp;"'!$g1"),$A558-1,0)),OFFSET(INDIRECT("'"&amp;'DATA for charts'!I$5&amp;"'!$g1"),$A558-1,0),NA())</f>
        <v>#N/A</v>
      </c>
      <c r="J558" s="28" t="e">
        <f ca="1">IF(ISNUMBER(OFFSET(INDIRECT("'"&amp;'DATA for charts'!J$5&amp;"'!$g1"),$A558-1,0)),OFFSET(INDIRECT("'"&amp;'DATA for charts'!J$5&amp;"'!$g1"),$A558-1,0),NA())</f>
        <v>#N/A</v>
      </c>
      <c r="K558" s="28" t="e">
        <f ca="1">IF(ISNUMBER(OFFSET(INDIRECT("'"&amp;'DATA for charts'!K$5&amp;"'!$g1"),$A558-1,0)),OFFSET(INDIRECT("'"&amp;'DATA for charts'!K$5&amp;"'!$g1"),$A558-1,0),NA())</f>
        <v>#N/A</v>
      </c>
      <c r="L558" s="28" t="e">
        <f ca="1">IF(ISNUMBER(OFFSET(INDIRECT("'"&amp;'DATA for charts'!L$5&amp;"'!$g1"),$A558-1,0)),OFFSET(INDIRECT("'"&amp;'DATA for charts'!L$5&amp;"'!$g1"),$A558-1,0),NA())</f>
        <v>#N/A</v>
      </c>
      <c r="M558" s="28" t="e">
        <f ca="1">IF(ISNUMBER(OFFSET(INDIRECT("'"&amp;'DATA for charts'!M$5&amp;"'!$g1"),$A558-1,0)),OFFSET(INDIRECT("'"&amp;'DATA for charts'!M$5&amp;"'!$g1"),$A558-1,0),NA())</f>
        <v>#N/A</v>
      </c>
      <c r="N558" s="28" t="e">
        <f ca="1">IF(ISNUMBER(OFFSET(INDIRECT("'"&amp;'DATA for charts'!N$5&amp;"'!$g1"),$A558-1,0)),OFFSET(INDIRECT("'"&amp;'DATA for charts'!N$5&amp;"'!$g1"),$A558-1,0),NA())</f>
        <v>#N/A</v>
      </c>
      <c r="O558" s="28" t="e">
        <f ca="1">IF(ISNUMBER(OFFSET(INDIRECT("'"&amp;'DATA for charts'!O$5&amp;"'!$g1"),$A558-1,0)),OFFSET(INDIRECT("'"&amp;'DATA for charts'!O$5&amp;"'!$g1"),$A558-1,0),NA())</f>
        <v>#N/A</v>
      </c>
      <c r="P558" s="28" t="e">
        <f ca="1">IF(ISNUMBER(OFFSET(INDIRECT("'"&amp;'DATA for charts'!P$5&amp;"'!$g1"),$A558-1,0)),OFFSET(INDIRECT("'"&amp;'DATA for charts'!P$5&amp;"'!$g1"),$A558-1,0),NA())</f>
        <v>#N/A</v>
      </c>
      <c r="Q558" s="28" t="e">
        <f ca="1">IF(ISNUMBER(OFFSET(INDIRECT("'"&amp;'DATA for charts'!Q$5&amp;"'!$g1"),$A558-1,0)),OFFSET(INDIRECT("'"&amp;'DATA for charts'!Q$5&amp;"'!$g1"),$A558-1,0),NA())</f>
        <v>#N/A</v>
      </c>
      <c r="R558" s="28" t="e">
        <f ca="1">IF(ISNUMBER(OFFSET(INDIRECT("'"&amp;'DATA for charts'!R$5&amp;"'!$g1"),$A558-1,0)),OFFSET(INDIRECT("'"&amp;'DATA for charts'!R$5&amp;"'!$g1"),$A558-1,0),NA())</f>
        <v>#N/A</v>
      </c>
      <c r="S558" s="28" t="e">
        <f ca="1">IF(ISNUMBER(OFFSET(INDIRECT("'"&amp;'DATA for charts'!S$5&amp;"'!$g1"),$A558-1,0)),OFFSET(INDIRECT("'"&amp;'DATA for charts'!S$5&amp;"'!$g1"),$A558-1,0),NA())</f>
        <v>#N/A</v>
      </c>
      <c r="T558" s="34"/>
      <c r="U558" s="34"/>
      <c r="V558" s="34"/>
      <c r="W558" s="8"/>
      <c r="X558" s="146"/>
      <c r="Y558" s="8"/>
      <c r="Z558" s="8"/>
      <c r="AA558" s="8"/>
      <c r="AB558" s="8"/>
      <c r="AC558" s="8"/>
      <c r="AD558" s="8"/>
      <c r="AE558" s="8"/>
      <c r="AF558" s="8"/>
      <c r="AG558" s="8"/>
      <c r="AH558" s="8"/>
      <c r="AI558" s="8"/>
      <c r="AJ558" s="8"/>
      <c r="AK558" s="8"/>
      <c r="AL558" s="8"/>
      <c r="AM558" s="8"/>
      <c r="AN558" s="8"/>
      <c r="AO558" s="8"/>
      <c r="AP558" s="8"/>
      <c r="AQ558" s="8"/>
    </row>
    <row r="559" spans="1:55">
      <c r="A559" s="226">
        <f t="shared" si="724"/>
        <v>248</v>
      </c>
      <c r="B559" s="8">
        <v>19</v>
      </c>
      <c r="C559" s="28">
        <f ca="1">IF(ISNUMBER(OFFSET(INDIRECT("'"&amp;'DATA for charts'!C$5&amp;"'!$g1"),$A559-1,0)),OFFSET(INDIRECT("'"&amp;'DATA for charts'!C$5&amp;"'!$g1"),$A559-1,0),NA())</f>
        <v>30.17</v>
      </c>
      <c r="D559" s="28">
        <f ca="1">IF(ISNUMBER(OFFSET(INDIRECT("'"&amp;'DATA for charts'!D$5&amp;"'!$g1"),$A559-1,0)),OFFSET(INDIRECT("'"&amp;'DATA for charts'!D$5&amp;"'!$g1"),$A559-1,0),NA())</f>
        <v>18.843689999999999</v>
      </c>
      <c r="E559" s="28">
        <f ca="1">IF(ISNUMBER(OFFSET(INDIRECT("'"&amp;'DATA for charts'!E$5&amp;"'!$g1"),$A559-1,0)),OFFSET(INDIRECT("'"&amp;'DATA for charts'!E$5&amp;"'!$g1"),$A559-1,0),NA())</f>
        <v>23.9</v>
      </c>
      <c r="F559" s="28">
        <f ca="1">IF(ISNUMBER(OFFSET(INDIRECT("'"&amp;'DATA for charts'!F$5&amp;"'!$g1"),$A559-1,0)),OFFSET(INDIRECT("'"&amp;'DATA for charts'!F$5&amp;"'!$g1"),$A559-1,0),NA())</f>
        <v>26.262095865387401</v>
      </c>
      <c r="G559" s="28">
        <f ca="1">IF(ISNUMBER(OFFSET(INDIRECT("'"&amp;'DATA for charts'!G$5&amp;"'!$g1"),$A559-1,0)),OFFSET(INDIRECT("'"&amp;'DATA for charts'!G$5&amp;"'!$g1"),$A559-1,0),NA())</f>
        <v>28.15</v>
      </c>
      <c r="H559" s="28">
        <f ca="1">IF(ISNUMBER(OFFSET(INDIRECT("'"&amp;'DATA for charts'!H$5&amp;"'!$g1"),$A559-1,0)),OFFSET(INDIRECT("'"&amp;'DATA for charts'!H$5&amp;"'!$g1"),$A559-1,0),NA())</f>
        <v>29.649216603405502</v>
      </c>
      <c r="I559" s="28" t="e">
        <f ca="1">IF(ISNUMBER(OFFSET(INDIRECT("'"&amp;'DATA for charts'!I$5&amp;"'!$g1"),$A559-1,0)),OFFSET(INDIRECT("'"&amp;'DATA for charts'!I$5&amp;"'!$g1"),$A559-1,0),NA())</f>
        <v>#N/A</v>
      </c>
      <c r="J559" s="28" t="e">
        <f ca="1">IF(ISNUMBER(OFFSET(INDIRECT("'"&amp;'DATA for charts'!J$5&amp;"'!$g1"),$A559-1,0)),OFFSET(INDIRECT("'"&amp;'DATA for charts'!J$5&amp;"'!$g1"),$A559-1,0),NA())</f>
        <v>#N/A</v>
      </c>
      <c r="K559" s="28" t="e">
        <f ca="1">IF(ISNUMBER(OFFSET(INDIRECT("'"&amp;'DATA for charts'!K$5&amp;"'!$g1"),$A559-1,0)),OFFSET(INDIRECT("'"&amp;'DATA for charts'!K$5&amp;"'!$g1"),$A559-1,0),NA())</f>
        <v>#N/A</v>
      </c>
      <c r="L559" s="28" t="e">
        <f ca="1">IF(ISNUMBER(OFFSET(INDIRECT("'"&amp;'DATA for charts'!L$5&amp;"'!$g1"),$A559-1,0)),OFFSET(INDIRECT("'"&amp;'DATA for charts'!L$5&amp;"'!$g1"),$A559-1,0),NA())</f>
        <v>#N/A</v>
      </c>
      <c r="M559" s="28" t="e">
        <f ca="1">IF(ISNUMBER(OFFSET(INDIRECT("'"&amp;'DATA for charts'!M$5&amp;"'!$g1"),$A559-1,0)),OFFSET(INDIRECT("'"&amp;'DATA for charts'!M$5&amp;"'!$g1"),$A559-1,0),NA())</f>
        <v>#N/A</v>
      </c>
      <c r="N559" s="28" t="e">
        <f ca="1">IF(ISNUMBER(OFFSET(INDIRECT("'"&amp;'DATA for charts'!N$5&amp;"'!$g1"),$A559-1,0)),OFFSET(INDIRECT("'"&amp;'DATA for charts'!N$5&amp;"'!$g1"),$A559-1,0),NA())</f>
        <v>#N/A</v>
      </c>
      <c r="O559" s="28" t="e">
        <f ca="1">IF(ISNUMBER(OFFSET(INDIRECT("'"&amp;'DATA for charts'!O$5&amp;"'!$g1"),$A559-1,0)),OFFSET(INDIRECT("'"&amp;'DATA for charts'!O$5&amp;"'!$g1"),$A559-1,0),NA())</f>
        <v>#N/A</v>
      </c>
      <c r="P559" s="28" t="e">
        <f ca="1">IF(ISNUMBER(OFFSET(INDIRECT("'"&amp;'DATA for charts'!P$5&amp;"'!$g1"),$A559-1,0)),OFFSET(INDIRECT("'"&amp;'DATA for charts'!P$5&amp;"'!$g1"),$A559-1,0),NA())</f>
        <v>#N/A</v>
      </c>
      <c r="Q559" s="28" t="e">
        <f ca="1">IF(ISNUMBER(OFFSET(INDIRECT("'"&amp;'DATA for charts'!Q$5&amp;"'!$g1"),$A559-1,0)),OFFSET(INDIRECT("'"&amp;'DATA for charts'!Q$5&amp;"'!$g1"),$A559-1,0),NA())</f>
        <v>#N/A</v>
      </c>
      <c r="R559" s="28" t="e">
        <f ca="1">IF(ISNUMBER(OFFSET(INDIRECT("'"&amp;'DATA for charts'!R$5&amp;"'!$g1"),$A559-1,0)),OFFSET(INDIRECT("'"&amp;'DATA for charts'!R$5&amp;"'!$g1"),$A559-1,0),NA())</f>
        <v>#N/A</v>
      </c>
      <c r="S559" s="28" t="e">
        <f ca="1">IF(ISNUMBER(OFFSET(INDIRECT("'"&amp;'DATA for charts'!S$5&amp;"'!$g1"),$A559-1,0)),OFFSET(INDIRECT("'"&amp;'DATA for charts'!S$5&amp;"'!$g1"),$A559-1,0),NA())</f>
        <v>#N/A</v>
      </c>
      <c r="T559" s="34"/>
      <c r="U559" s="34"/>
      <c r="V559" s="34"/>
      <c r="W559" s="8"/>
      <c r="X559" s="146"/>
      <c r="Y559" s="8"/>
      <c r="Z559" s="8"/>
      <c r="AA559" s="8"/>
      <c r="AB559" s="8"/>
      <c r="AC559" s="8"/>
      <c r="AD559" s="8"/>
      <c r="AE559" s="8"/>
      <c r="AF559" s="8"/>
      <c r="AG559" s="8"/>
      <c r="AH559" s="8"/>
      <c r="AI559" s="8"/>
      <c r="AJ559" s="8"/>
      <c r="AK559" s="8"/>
      <c r="AL559" s="8"/>
      <c r="AM559" s="8"/>
      <c r="AN559" s="8"/>
      <c r="AO559" s="8"/>
      <c r="AP559" s="8"/>
      <c r="AQ559" s="8"/>
    </row>
    <row r="560" spans="1:55">
      <c r="A560" s="226">
        <f t="shared" si="724"/>
        <v>249</v>
      </c>
      <c r="B560" s="8">
        <v>20</v>
      </c>
      <c r="C560" s="28">
        <f ca="1">IF(ISNUMBER(OFFSET(INDIRECT("'"&amp;'DATA for charts'!C$5&amp;"'!$g1"),$A560-1,0)),OFFSET(INDIRECT("'"&amp;'DATA for charts'!C$5&amp;"'!$g1"),$A560-1,0),NA())</f>
        <v>0</v>
      </c>
      <c r="D560" s="28">
        <f ca="1">IF(ISNUMBER(OFFSET(INDIRECT("'"&amp;'DATA for charts'!D$5&amp;"'!$g1"),$A560-1,0)),OFFSET(INDIRECT("'"&amp;'DATA for charts'!D$5&amp;"'!$g1"),$A560-1,0),NA())</f>
        <v>1.8409837</v>
      </c>
      <c r="E560" s="28">
        <f ca="1">IF(ISNUMBER(OFFSET(INDIRECT("'"&amp;'DATA for charts'!E$5&amp;"'!$g1"),$A560-1,0)),OFFSET(INDIRECT("'"&amp;'DATA for charts'!E$5&amp;"'!$g1"),$A560-1,0),NA())</f>
        <v>2</v>
      </c>
      <c r="F560" s="28">
        <f ca="1">IF(ISNUMBER(OFFSET(INDIRECT("'"&amp;'DATA for charts'!F$5&amp;"'!$g1"),$A560-1,0)),OFFSET(INDIRECT("'"&amp;'DATA for charts'!F$5&amp;"'!$g1"),$A560-1,0),NA())</f>
        <v>2.3496383592187899</v>
      </c>
      <c r="G560" s="28">
        <f ca="1">IF(ISNUMBER(OFFSET(INDIRECT("'"&amp;'DATA for charts'!G$5&amp;"'!$g1"),$A560-1,0)),OFFSET(INDIRECT("'"&amp;'DATA for charts'!G$5&amp;"'!$g1"),$A560-1,0),NA())</f>
        <v>3.31</v>
      </c>
      <c r="H560" s="28">
        <f ca="1">IF(ISNUMBER(OFFSET(INDIRECT("'"&amp;'DATA for charts'!H$5&amp;"'!$g1"),$A560-1,0)),OFFSET(INDIRECT("'"&amp;'DATA for charts'!H$5&amp;"'!$g1"),$A560-1,0),NA())</f>
        <v>3.1156952169300398</v>
      </c>
      <c r="I560" s="28" t="e">
        <f ca="1">IF(ISNUMBER(OFFSET(INDIRECT("'"&amp;'DATA for charts'!I$5&amp;"'!$g1"),$A560-1,0)),OFFSET(INDIRECT("'"&amp;'DATA for charts'!I$5&amp;"'!$g1"),$A560-1,0),NA())</f>
        <v>#N/A</v>
      </c>
      <c r="J560" s="28" t="e">
        <f ca="1">IF(ISNUMBER(OFFSET(INDIRECT("'"&amp;'DATA for charts'!J$5&amp;"'!$g1"),$A560-1,0)),OFFSET(INDIRECT("'"&amp;'DATA for charts'!J$5&amp;"'!$g1"),$A560-1,0),NA())</f>
        <v>#N/A</v>
      </c>
      <c r="K560" s="28" t="e">
        <f ca="1">IF(ISNUMBER(OFFSET(INDIRECT("'"&amp;'DATA for charts'!K$5&amp;"'!$g1"),$A560-1,0)),OFFSET(INDIRECT("'"&amp;'DATA for charts'!K$5&amp;"'!$g1"),$A560-1,0),NA())</f>
        <v>#N/A</v>
      </c>
      <c r="L560" s="28" t="e">
        <f ca="1">IF(ISNUMBER(OFFSET(INDIRECT("'"&amp;'DATA for charts'!L$5&amp;"'!$g1"),$A560-1,0)),OFFSET(INDIRECT("'"&amp;'DATA for charts'!L$5&amp;"'!$g1"),$A560-1,0),NA())</f>
        <v>#N/A</v>
      </c>
      <c r="M560" s="28" t="e">
        <f ca="1">IF(ISNUMBER(OFFSET(INDIRECT("'"&amp;'DATA for charts'!M$5&amp;"'!$g1"),$A560-1,0)),OFFSET(INDIRECT("'"&amp;'DATA for charts'!M$5&amp;"'!$g1"),$A560-1,0),NA())</f>
        <v>#N/A</v>
      </c>
      <c r="N560" s="28" t="e">
        <f ca="1">IF(ISNUMBER(OFFSET(INDIRECT("'"&amp;'DATA for charts'!N$5&amp;"'!$g1"),$A560-1,0)),OFFSET(INDIRECT("'"&amp;'DATA for charts'!N$5&amp;"'!$g1"),$A560-1,0),NA())</f>
        <v>#N/A</v>
      </c>
      <c r="O560" s="28" t="e">
        <f ca="1">IF(ISNUMBER(OFFSET(INDIRECT("'"&amp;'DATA for charts'!O$5&amp;"'!$g1"),$A560-1,0)),OFFSET(INDIRECT("'"&amp;'DATA for charts'!O$5&amp;"'!$g1"),$A560-1,0),NA())</f>
        <v>#N/A</v>
      </c>
      <c r="P560" s="28" t="e">
        <f ca="1">IF(ISNUMBER(OFFSET(INDIRECT("'"&amp;'DATA for charts'!P$5&amp;"'!$g1"),$A560-1,0)),OFFSET(INDIRECT("'"&amp;'DATA for charts'!P$5&amp;"'!$g1"),$A560-1,0),NA())</f>
        <v>#N/A</v>
      </c>
      <c r="Q560" s="28" t="e">
        <f ca="1">IF(ISNUMBER(OFFSET(INDIRECT("'"&amp;'DATA for charts'!Q$5&amp;"'!$g1"),$A560-1,0)),OFFSET(INDIRECT("'"&amp;'DATA for charts'!Q$5&amp;"'!$g1"),$A560-1,0),NA())</f>
        <v>#N/A</v>
      </c>
      <c r="R560" s="28" t="e">
        <f ca="1">IF(ISNUMBER(OFFSET(INDIRECT("'"&amp;'DATA for charts'!R$5&amp;"'!$g1"),$A560-1,0)),OFFSET(INDIRECT("'"&amp;'DATA for charts'!R$5&amp;"'!$g1"),$A560-1,0),NA())</f>
        <v>#N/A</v>
      </c>
      <c r="S560" s="28" t="e">
        <f ca="1">IF(ISNUMBER(OFFSET(INDIRECT("'"&amp;'DATA for charts'!S$5&amp;"'!$g1"),$A560-1,0)),OFFSET(INDIRECT("'"&amp;'DATA for charts'!S$5&amp;"'!$g1"),$A560-1,0),NA())</f>
        <v>#N/A</v>
      </c>
      <c r="T560" s="34"/>
      <c r="U560" s="34"/>
      <c r="V560" s="34"/>
      <c r="W560" s="8"/>
      <c r="X560" s="463" t="s">
        <v>223</v>
      </c>
      <c r="Y560" s="8"/>
      <c r="Z560" s="8"/>
      <c r="AA560" s="8"/>
      <c r="AB560" s="8"/>
      <c r="AC560" s="8"/>
      <c r="AD560" s="8"/>
      <c r="AE560" s="8"/>
      <c r="AF560" s="8"/>
      <c r="AG560" s="8"/>
      <c r="AH560" s="8"/>
      <c r="AI560" s="8"/>
      <c r="AJ560" s="8"/>
      <c r="AK560" s="8"/>
      <c r="AL560" s="8"/>
      <c r="AM560" s="8"/>
      <c r="AN560" s="8"/>
      <c r="AO560" s="8"/>
      <c r="AP560" s="8"/>
      <c r="AQ560" s="8"/>
    </row>
    <row r="561" spans="1:43">
      <c r="A561" s="226">
        <f t="shared" si="724"/>
        <v>250</v>
      </c>
      <c r="B561" s="8">
        <v>21</v>
      </c>
      <c r="C561" s="28">
        <f ca="1">IF(ISNUMBER(OFFSET(INDIRECT("'"&amp;'DATA for charts'!C$5&amp;"'!$g1"),$A561-1,0)),OFFSET(INDIRECT("'"&amp;'DATA for charts'!C$5&amp;"'!$g1"),$A561-1,0),NA())</f>
        <v>0</v>
      </c>
      <c r="D561" s="28">
        <f ca="1">IF(ISNUMBER(OFFSET(INDIRECT("'"&amp;'DATA for charts'!D$5&amp;"'!$g1"),$A561-1,0)),OFFSET(INDIRECT("'"&amp;'DATA for charts'!D$5&amp;"'!$g1"),$A561-1,0),NA())</f>
        <v>0</v>
      </c>
      <c r="E561" s="28">
        <f ca="1">IF(ISNUMBER(OFFSET(INDIRECT("'"&amp;'DATA for charts'!E$5&amp;"'!$g1"),$A561-1,0)),OFFSET(INDIRECT("'"&amp;'DATA for charts'!E$5&amp;"'!$g1"),$A561-1,0),NA())</f>
        <v>0</v>
      </c>
      <c r="F561" s="28">
        <f ca="1">IF(ISNUMBER(OFFSET(INDIRECT("'"&amp;'DATA for charts'!F$5&amp;"'!$g1"),$A561-1,0)),OFFSET(INDIRECT("'"&amp;'DATA for charts'!F$5&amp;"'!$g1"),$A561-1,0),NA())</f>
        <v>0</v>
      </c>
      <c r="G561" s="28">
        <f ca="1">IF(ISNUMBER(OFFSET(INDIRECT("'"&amp;'DATA for charts'!G$5&amp;"'!$g1"),$A561-1,0)),OFFSET(INDIRECT("'"&amp;'DATA for charts'!G$5&amp;"'!$g1"),$A561-1,0),NA())</f>
        <v>0</v>
      </c>
      <c r="H561" s="28">
        <f ca="1">IF(ISNUMBER(OFFSET(INDIRECT("'"&amp;'DATA for charts'!H$5&amp;"'!$g1"),$A561-1,0)),OFFSET(INDIRECT("'"&amp;'DATA for charts'!H$5&amp;"'!$g1"),$A561-1,0),NA())</f>
        <v>0</v>
      </c>
      <c r="I561" s="28" t="e">
        <f ca="1">IF(ISNUMBER(OFFSET(INDIRECT("'"&amp;'DATA for charts'!I$5&amp;"'!$g1"),$A561-1,0)),OFFSET(INDIRECT("'"&amp;'DATA for charts'!I$5&amp;"'!$g1"),$A561-1,0),NA())</f>
        <v>#N/A</v>
      </c>
      <c r="J561" s="28" t="e">
        <f ca="1">IF(ISNUMBER(OFFSET(INDIRECT("'"&amp;'DATA for charts'!J$5&amp;"'!$g1"),$A561-1,0)),OFFSET(INDIRECT("'"&amp;'DATA for charts'!J$5&amp;"'!$g1"),$A561-1,0),NA())</f>
        <v>#N/A</v>
      </c>
      <c r="K561" s="28" t="e">
        <f ca="1">IF(ISNUMBER(OFFSET(INDIRECT("'"&amp;'DATA for charts'!K$5&amp;"'!$g1"),$A561-1,0)),OFFSET(INDIRECT("'"&amp;'DATA for charts'!K$5&amp;"'!$g1"),$A561-1,0),NA())</f>
        <v>#N/A</v>
      </c>
      <c r="L561" s="28" t="e">
        <f ca="1">IF(ISNUMBER(OFFSET(INDIRECT("'"&amp;'DATA for charts'!L$5&amp;"'!$g1"),$A561-1,0)),OFFSET(INDIRECT("'"&amp;'DATA for charts'!L$5&amp;"'!$g1"),$A561-1,0),NA())</f>
        <v>#N/A</v>
      </c>
      <c r="M561" s="28" t="e">
        <f ca="1">IF(ISNUMBER(OFFSET(INDIRECT("'"&amp;'DATA for charts'!M$5&amp;"'!$g1"),$A561-1,0)),OFFSET(INDIRECT("'"&amp;'DATA for charts'!M$5&amp;"'!$g1"),$A561-1,0),NA())</f>
        <v>#N/A</v>
      </c>
      <c r="N561" s="28" t="e">
        <f ca="1">IF(ISNUMBER(OFFSET(INDIRECT("'"&amp;'DATA for charts'!N$5&amp;"'!$g1"),$A561-1,0)),OFFSET(INDIRECT("'"&amp;'DATA for charts'!N$5&amp;"'!$g1"),$A561-1,0),NA())</f>
        <v>#N/A</v>
      </c>
      <c r="O561" s="28" t="e">
        <f ca="1">IF(ISNUMBER(OFFSET(INDIRECT("'"&amp;'DATA for charts'!O$5&amp;"'!$g1"),$A561-1,0)),OFFSET(INDIRECT("'"&amp;'DATA for charts'!O$5&amp;"'!$g1"),$A561-1,0),NA())</f>
        <v>#N/A</v>
      </c>
      <c r="P561" s="28" t="e">
        <f ca="1">IF(ISNUMBER(OFFSET(INDIRECT("'"&amp;'DATA for charts'!P$5&amp;"'!$g1"),$A561-1,0)),OFFSET(INDIRECT("'"&amp;'DATA for charts'!P$5&amp;"'!$g1"),$A561-1,0),NA())</f>
        <v>#N/A</v>
      </c>
      <c r="Q561" s="28" t="e">
        <f ca="1">IF(ISNUMBER(OFFSET(INDIRECT("'"&amp;'DATA for charts'!Q$5&amp;"'!$g1"),$A561-1,0)),OFFSET(INDIRECT("'"&amp;'DATA for charts'!Q$5&amp;"'!$g1"),$A561-1,0),NA())</f>
        <v>#N/A</v>
      </c>
      <c r="R561" s="28" t="e">
        <f ca="1">IF(ISNUMBER(OFFSET(INDIRECT("'"&amp;'DATA for charts'!R$5&amp;"'!$g1"),$A561-1,0)),OFFSET(INDIRECT("'"&amp;'DATA for charts'!R$5&amp;"'!$g1"),$A561-1,0),NA())</f>
        <v>#N/A</v>
      </c>
      <c r="S561" s="28" t="e">
        <f ca="1">IF(ISNUMBER(OFFSET(INDIRECT("'"&amp;'DATA for charts'!S$5&amp;"'!$g1"),$A561-1,0)),OFFSET(INDIRECT("'"&amp;'DATA for charts'!S$5&amp;"'!$g1"),$A561-1,0),NA())</f>
        <v>#N/A</v>
      </c>
      <c r="T561" s="34"/>
      <c r="U561" s="34"/>
      <c r="V561" s="34"/>
      <c r="W561" s="8"/>
      <c r="X561" s="463" t="s">
        <v>225</v>
      </c>
      <c r="Y561" s="8"/>
      <c r="Z561" s="8"/>
      <c r="AA561" s="8"/>
      <c r="AB561" s="8"/>
      <c r="AC561" s="8"/>
      <c r="AD561" s="8"/>
      <c r="AE561" s="8"/>
      <c r="AF561" s="8"/>
      <c r="AG561" s="8"/>
      <c r="AH561" s="8"/>
      <c r="AI561" s="8"/>
      <c r="AJ561" s="8"/>
      <c r="AK561" s="8"/>
      <c r="AL561" s="8"/>
      <c r="AM561" s="8"/>
      <c r="AN561" s="8"/>
      <c r="AO561" s="8"/>
      <c r="AP561" s="8"/>
      <c r="AQ561" s="8"/>
    </row>
    <row r="562" spans="1:43">
      <c r="A562" s="226">
        <f t="shared" si="724"/>
        <v>251</v>
      </c>
      <c r="B562" s="8">
        <v>22</v>
      </c>
      <c r="C562" s="28">
        <f ca="1">IF(ISNUMBER(OFFSET(INDIRECT("'"&amp;'DATA for charts'!C$5&amp;"'!$g1"),$A562-1,0)),OFFSET(INDIRECT("'"&amp;'DATA for charts'!C$5&amp;"'!$g1"),$A562-1,0),NA())</f>
        <v>0</v>
      </c>
      <c r="D562" s="28">
        <f ca="1">IF(ISNUMBER(OFFSET(INDIRECT("'"&amp;'DATA for charts'!D$5&amp;"'!$g1"),$A562-1,0)),OFFSET(INDIRECT("'"&amp;'DATA for charts'!D$5&amp;"'!$g1"),$A562-1,0),NA())</f>
        <v>0</v>
      </c>
      <c r="E562" s="28">
        <f ca="1">IF(ISNUMBER(OFFSET(INDIRECT("'"&amp;'DATA for charts'!E$5&amp;"'!$g1"),$A562-1,0)),OFFSET(INDIRECT("'"&amp;'DATA for charts'!E$5&amp;"'!$g1"),$A562-1,0),NA())</f>
        <v>0</v>
      </c>
      <c r="F562" s="28">
        <f ca="1">IF(ISNUMBER(OFFSET(INDIRECT("'"&amp;'DATA for charts'!F$5&amp;"'!$g1"),$A562-1,0)),OFFSET(INDIRECT("'"&amp;'DATA for charts'!F$5&amp;"'!$g1"),$A562-1,0),NA())</f>
        <v>0</v>
      </c>
      <c r="G562" s="28">
        <f ca="1">IF(ISNUMBER(OFFSET(INDIRECT("'"&amp;'DATA for charts'!G$5&amp;"'!$g1"),$A562-1,0)),OFFSET(INDIRECT("'"&amp;'DATA for charts'!G$5&amp;"'!$g1"),$A562-1,0),NA())</f>
        <v>0</v>
      </c>
      <c r="H562" s="28">
        <f ca="1">IF(ISNUMBER(OFFSET(INDIRECT("'"&amp;'DATA for charts'!H$5&amp;"'!$g1"),$A562-1,0)),OFFSET(INDIRECT("'"&amp;'DATA for charts'!H$5&amp;"'!$g1"),$A562-1,0),NA())</f>
        <v>0</v>
      </c>
      <c r="I562" s="28" t="e">
        <f ca="1">IF(ISNUMBER(OFFSET(INDIRECT("'"&amp;'DATA for charts'!I$5&amp;"'!$g1"),$A562-1,0)),OFFSET(INDIRECT("'"&amp;'DATA for charts'!I$5&amp;"'!$g1"),$A562-1,0),NA())</f>
        <v>#N/A</v>
      </c>
      <c r="J562" s="28" t="e">
        <f ca="1">IF(ISNUMBER(OFFSET(INDIRECT("'"&amp;'DATA for charts'!J$5&amp;"'!$g1"),$A562-1,0)),OFFSET(INDIRECT("'"&amp;'DATA for charts'!J$5&amp;"'!$g1"),$A562-1,0),NA())</f>
        <v>#N/A</v>
      </c>
      <c r="K562" s="28" t="e">
        <f ca="1">IF(ISNUMBER(OFFSET(INDIRECT("'"&amp;'DATA for charts'!K$5&amp;"'!$g1"),$A562-1,0)),OFFSET(INDIRECT("'"&amp;'DATA for charts'!K$5&amp;"'!$g1"),$A562-1,0),NA())</f>
        <v>#N/A</v>
      </c>
      <c r="L562" s="28" t="e">
        <f ca="1">IF(ISNUMBER(OFFSET(INDIRECT("'"&amp;'DATA for charts'!L$5&amp;"'!$g1"),$A562-1,0)),OFFSET(INDIRECT("'"&amp;'DATA for charts'!L$5&amp;"'!$g1"),$A562-1,0),NA())</f>
        <v>#N/A</v>
      </c>
      <c r="M562" s="28" t="e">
        <f ca="1">IF(ISNUMBER(OFFSET(INDIRECT("'"&amp;'DATA for charts'!M$5&amp;"'!$g1"),$A562-1,0)),OFFSET(INDIRECT("'"&amp;'DATA for charts'!M$5&amp;"'!$g1"),$A562-1,0),NA())</f>
        <v>#N/A</v>
      </c>
      <c r="N562" s="28" t="e">
        <f ca="1">IF(ISNUMBER(OFFSET(INDIRECT("'"&amp;'DATA for charts'!N$5&amp;"'!$g1"),$A562-1,0)),OFFSET(INDIRECT("'"&amp;'DATA for charts'!N$5&amp;"'!$g1"),$A562-1,0),NA())</f>
        <v>#N/A</v>
      </c>
      <c r="O562" s="28" t="e">
        <f ca="1">IF(ISNUMBER(OFFSET(INDIRECT("'"&amp;'DATA for charts'!O$5&amp;"'!$g1"),$A562-1,0)),OFFSET(INDIRECT("'"&amp;'DATA for charts'!O$5&amp;"'!$g1"),$A562-1,0),NA())</f>
        <v>#N/A</v>
      </c>
      <c r="P562" s="28" t="e">
        <f ca="1">IF(ISNUMBER(OFFSET(INDIRECT("'"&amp;'DATA for charts'!P$5&amp;"'!$g1"),$A562-1,0)),OFFSET(INDIRECT("'"&amp;'DATA for charts'!P$5&amp;"'!$g1"),$A562-1,0),NA())</f>
        <v>#N/A</v>
      </c>
      <c r="Q562" s="28" t="e">
        <f ca="1">IF(ISNUMBER(OFFSET(INDIRECT("'"&amp;'DATA for charts'!Q$5&amp;"'!$g1"),$A562-1,0)),OFFSET(INDIRECT("'"&amp;'DATA for charts'!Q$5&amp;"'!$g1"),$A562-1,0),NA())</f>
        <v>#N/A</v>
      </c>
      <c r="R562" s="28" t="e">
        <f ca="1">IF(ISNUMBER(OFFSET(INDIRECT("'"&amp;'DATA for charts'!R$5&amp;"'!$g1"),$A562-1,0)),OFFSET(INDIRECT("'"&amp;'DATA for charts'!R$5&amp;"'!$g1"),$A562-1,0),NA())</f>
        <v>#N/A</v>
      </c>
      <c r="S562" s="28" t="e">
        <f ca="1">IF(ISNUMBER(OFFSET(INDIRECT("'"&amp;'DATA for charts'!S$5&amp;"'!$g1"),$A562-1,0)),OFFSET(INDIRECT("'"&amp;'DATA for charts'!S$5&amp;"'!$g1"),$A562-1,0),NA())</f>
        <v>#N/A</v>
      </c>
      <c r="T562" s="34"/>
      <c r="U562" s="34"/>
      <c r="V562" s="34"/>
      <c r="W562" s="8"/>
      <c r="X562" s="146"/>
      <c r="Y562" s="33" t="str">
        <f ca="1">C$8</f>
        <v>BSIMAC</v>
      </c>
      <c r="Z562" s="33" t="str">
        <f t="shared" ref="Z562:AF563" ca="1" si="739">D$8</f>
        <v>CSE</v>
      </c>
      <c r="AA562" s="33" t="str">
        <f t="shared" ca="1" si="739"/>
        <v>DeST</v>
      </c>
      <c r="AB562" s="33" t="str">
        <f t="shared" ca="1" si="739"/>
        <v>EnergyPlus</v>
      </c>
      <c r="AC562" s="33" t="str">
        <f t="shared" ca="1" si="739"/>
        <v>ESP-r</v>
      </c>
      <c r="AD562" s="33" t="str">
        <f t="shared" ca="1" si="739"/>
        <v>TRNSYS</v>
      </c>
      <c r="AE562" s="33" t="str">
        <f t="shared" ca="1" si="739"/>
        <v>TestSpec-Alt</v>
      </c>
      <c r="AF562" s="33">
        <f t="shared" ca="1" si="739"/>
        <v>0</v>
      </c>
      <c r="AG562" s="33">
        <f t="shared" ref="AG562:AG563" ca="1" si="740">K$8</f>
        <v>0</v>
      </c>
      <c r="AH562" s="33">
        <f t="shared" ref="AH562:AH563" ca="1" si="741">L$8</f>
        <v>0</v>
      </c>
      <c r="AI562" s="33">
        <f t="shared" ref="AI562:AI563" ca="1" si="742">M$8</f>
        <v>0</v>
      </c>
      <c r="AJ562" s="33">
        <f t="shared" ref="AJ562:AJ563" ca="1" si="743">N$8</f>
        <v>0</v>
      </c>
      <c r="AK562" s="33">
        <f t="shared" ref="AK562:AK563" ca="1" si="744">O$8</f>
        <v>0</v>
      </c>
      <c r="AL562" s="33">
        <f t="shared" ref="AL562:AL563" ca="1" si="745">P$8</f>
        <v>0</v>
      </c>
      <c r="AM562" s="33">
        <f t="shared" ref="AM562:AM563" ca="1" si="746">Q$8</f>
        <v>0</v>
      </c>
      <c r="AN562" s="33">
        <f t="shared" ref="AN562:AN563" ca="1" si="747">R$8</f>
        <v>0</v>
      </c>
      <c r="AO562" s="33" t="str">
        <f t="shared" ref="AO562:AO563" ca="1" si="748">S$8</f>
        <v>Tested Prg</v>
      </c>
      <c r="AP562" s="8"/>
      <c r="AQ562" s="8"/>
    </row>
    <row r="563" spans="1:43">
      <c r="A563" s="226">
        <f t="shared" si="724"/>
        <v>252</v>
      </c>
      <c r="B563" s="8">
        <v>23</v>
      </c>
      <c r="C563" s="28">
        <f ca="1">IF(ISNUMBER(OFFSET(INDIRECT("'"&amp;'DATA for charts'!C$5&amp;"'!$g1"),$A563-1,0)),OFFSET(INDIRECT("'"&amp;'DATA for charts'!C$5&amp;"'!$g1"),$A563-1,0),NA())</f>
        <v>0</v>
      </c>
      <c r="D563" s="28">
        <f ca="1">IF(ISNUMBER(OFFSET(INDIRECT("'"&amp;'DATA for charts'!D$5&amp;"'!$g1"),$A563-1,0)),OFFSET(INDIRECT("'"&amp;'DATA for charts'!D$5&amp;"'!$g1"),$A563-1,0),NA())</f>
        <v>0</v>
      </c>
      <c r="E563" s="28">
        <f ca="1">IF(ISNUMBER(OFFSET(INDIRECT("'"&amp;'DATA for charts'!E$5&amp;"'!$g1"),$A563-1,0)),OFFSET(INDIRECT("'"&amp;'DATA for charts'!E$5&amp;"'!$g1"),$A563-1,0),NA())</f>
        <v>0</v>
      </c>
      <c r="F563" s="28">
        <f ca="1">IF(ISNUMBER(OFFSET(INDIRECT("'"&amp;'DATA for charts'!F$5&amp;"'!$g1"),$A563-1,0)),OFFSET(INDIRECT("'"&amp;'DATA for charts'!F$5&amp;"'!$g1"),$A563-1,0),NA())</f>
        <v>0</v>
      </c>
      <c r="G563" s="28">
        <f ca="1">IF(ISNUMBER(OFFSET(INDIRECT("'"&amp;'DATA for charts'!G$5&amp;"'!$g1"),$A563-1,0)),OFFSET(INDIRECT("'"&amp;'DATA for charts'!G$5&amp;"'!$g1"),$A563-1,0),NA())</f>
        <v>0</v>
      </c>
      <c r="H563" s="28">
        <f ca="1">IF(ISNUMBER(OFFSET(INDIRECT("'"&amp;'DATA for charts'!H$5&amp;"'!$g1"),$A563-1,0)),OFFSET(INDIRECT("'"&amp;'DATA for charts'!H$5&amp;"'!$g1"),$A563-1,0),NA())</f>
        <v>0</v>
      </c>
      <c r="I563" s="28" t="e">
        <f ca="1">IF(ISNUMBER(OFFSET(INDIRECT("'"&amp;'DATA for charts'!I$5&amp;"'!$g1"),$A563-1,0)),OFFSET(INDIRECT("'"&amp;'DATA for charts'!I$5&amp;"'!$g1"),$A563-1,0),NA())</f>
        <v>#N/A</v>
      </c>
      <c r="J563" s="28" t="e">
        <f ca="1">IF(ISNUMBER(OFFSET(INDIRECT("'"&amp;'DATA for charts'!J$5&amp;"'!$g1"),$A563-1,0)),OFFSET(INDIRECT("'"&amp;'DATA for charts'!J$5&amp;"'!$g1"),$A563-1,0),NA())</f>
        <v>#N/A</v>
      </c>
      <c r="K563" s="28" t="e">
        <f ca="1">IF(ISNUMBER(OFFSET(INDIRECT("'"&amp;'DATA for charts'!K$5&amp;"'!$g1"),$A563-1,0)),OFFSET(INDIRECT("'"&amp;'DATA for charts'!K$5&amp;"'!$g1"),$A563-1,0),NA())</f>
        <v>#N/A</v>
      </c>
      <c r="L563" s="28" t="e">
        <f ca="1">IF(ISNUMBER(OFFSET(INDIRECT("'"&amp;'DATA for charts'!L$5&amp;"'!$g1"),$A563-1,0)),OFFSET(INDIRECT("'"&amp;'DATA for charts'!L$5&amp;"'!$g1"),$A563-1,0),NA())</f>
        <v>#N/A</v>
      </c>
      <c r="M563" s="28" t="e">
        <f ca="1">IF(ISNUMBER(OFFSET(INDIRECT("'"&amp;'DATA for charts'!M$5&amp;"'!$g1"),$A563-1,0)),OFFSET(INDIRECT("'"&amp;'DATA for charts'!M$5&amp;"'!$g1"),$A563-1,0),NA())</f>
        <v>#N/A</v>
      </c>
      <c r="N563" s="28" t="e">
        <f ca="1">IF(ISNUMBER(OFFSET(INDIRECT("'"&amp;'DATA for charts'!N$5&amp;"'!$g1"),$A563-1,0)),OFFSET(INDIRECT("'"&amp;'DATA for charts'!N$5&amp;"'!$g1"),$A563-1,0),NA())</f>
        <v>#N/A</v>
      </c>
      <c r="O563" s="28" t="e">
        <f ca="1">IF(ISNUMBER(OFFSET(INDIRECT("'"&amp;'DATA for charts'!O$5&amp;"'!$g1"),$A563-1,0)),OFFSET(INDIRECT("'"&amp;'DATA for charts'!O$5&amp;"'!$g1"),$A563-1,0),NA())</f>
        <v>#N/A</v>
      </c>
      <c r="P563" s="28" t="e">
        <f ca="1">IF(ISNUMBER(OFFSET(INDIRECT("'"&amp;'DATA for charts'!P$5&amp;"'!$g1"),$A563-1,0)),OFFSET(INDIRECT("'"&amp;'DATA for charts'!P$5&amp;"'!$g1"),$A563-1,0),NA())</f>
        <v>#N/A</v>
      </c>
      <c r="Q563" s="28" t="e">
        <f ca="1">IF(ISNUMBER(OFFSET(INDIRECT("'"&amp;'DATA for charts'!Q$5&amp;"'!$g1"),$A563-1,0)),OFFSET(INDIRECT("'"&amp;'DATA for charts'!Q$5&amp;"'!$g1"),$A563-1,0),NA())</f>
        <v>#N/A</v>
      </c>
      <c r="R563" s="28" t="e">
        <f ca="1">IF(ISNUMBER(OFFSET(INDIRECT("'"&amp;'DATA for charts'!R$5&amp;"'!$g1"),$A563-1,0)),OFFSET(INDIRECT("'"&amp;'DATA for charts'!R$5&amp;"'!$g1"),$A563-1,0),NA())</f>
        <v>#N/A</v>
      </c>
      <c r="S563" s="28" t="e">
        <f ca="1">IF(ISNUMBER(OFFSET(INDIRECT("'"&amp;'DATA for charts'!S$5&amp;"'!$g1"),$A563-1,0)),OFFSET(INDIRECT("'"&amp;'DATA for charts'!S$5&amp;"'!$g1"),$A563-1,0),NA())</f>
        <v>#N/A</v>
      </c>
      <c r="T563" s="34"/>
      <c r="U563" s="34"/>
      <c r="V563" s="34"/>
      <c r="W563" s="8"/>
      <c r="X563" s="149" t="s">
        <v>24</v>
      </c>
      <c r="Y563" s="33" t="str">
        <f ca="1">C$8</f>
        <v>BSIMAC</v>
      </c>
      <c r="Z563" s="33" t="str">
        <f t="shared" ca="1" si="739"/>
        <v>CSE</v>
      </c>
      <c r="AA563" s="33" t="str">
        <f t="shared" ca="1" si="739"/>
        <v>DeST</v>
      </c>
      <c r="AB563" s="33" t="str">
        <f t="shared" ca="1" si="739"/>
        <v>EnergyPlus</v>
      </c>
      <c r="AC563" s="33" t="str">
        <f t="shared" ca="1" si="739"/>
        <v>ESP-r</v>
      </c>
      <c r="AD563" s="33" t="str">
        <f t="shared" ca="1" si="739"/>
        <v>TRNSYS</v>
      </c>
      <c r="AE563" s="33" t="str">
        <f t="shared" ca="1" si="739"/>
        <v>TestSpec-Alt</v>
      </c>
      <c r="AF563" s="33">
        <f t="shared" ca="1" si="739"/>
        <v>0</v>
      </c>
      <c r="AG563" s="33">
        <f t="shared" ca="1" si="740"/>
        <v>0</v>
      </c>
      <c r="AH563" s="33">
        <f t="shared" ca="1" si="741"/>
        <v>0</v>
      </c>
      <c r="AI563" s="33">
        <f t="shared" ca="1" si="742"/>
        <v>0</v>
      </c>
      <c r="AJ563" s="33">
        <f t="shared" ca="1" si="743"/>
        <v>0</v>
      </c>
      <c r="AK563" s="33">
        <f t="shared" ca="1" si="744"/>
        <v>0</v>
      </c>
      <c r="AL563" s="33">
        <f t="shared" ca="1" si="745"/>
        <v>0</v>
      </c>
      <c r="AM563" s="33">
        <f t="shared" ca="1" si="746"/>
        <v>0</v>
      </c>
      <c r="AN563" s="33">
        <f t="shared" ca="1" si="747"/>
        <v>0</v>
      </c>
      <c r="AO563" s="33" t="str">
        <f t="shared" ca="1" si="748"/>
        <v>Tested Prg</v>
      </c>
      <c r="AP563" s="8"/>
      <c r="AQ563" s="8"/>
    </row>
    <row r="564" spans="1:43" ht="63.75">
      <c r="A564" s="226">
        <f t="shared" si="724"/>
        <v>253</v>
      </c>
      <c r="B564" s="8">
        <v>24</v>
      </c>
      <c r="C564" s="28">
        <f ca="1">IF(ISNUMBER(OFFSET(INDIRECT("'"&amp;'DATA for charts'!C$5&amp;"'!$g1"),$A564-1,0)),OFFSET(INDIRECT("'"&amp;'DATA for charts'!C$5&amp;"'!$g1"),$A564-1,0),NA())</f>
        <v>0</v>
      </c>
      <c r="D564" s="28">
        <f ca="1">IF(ISNUMBER(OFFSET(INDIRECT("'"&amp;'DATA for charts'!D$5&amp;"'!$g1"),$A564-1,0)),OFFSET(INDIRECT("'"&amp;'DATA for charts'!D$5&amp;"'!$g1"),$A564-1,0),NA())</f>
        <v>0</v>
      </c>
      <c r="E564" s="28">
        <f ca="1">IF(ISNUMBER(OFFSET(INDIRECT("'"&amp;'DATA for charts'!E$5&amp;"'!$g1"),$A564-1,0)),OFFSET(INDIRECT("'"&amp;'DATA for charts'!E$5&amp;"'!$g1"),$A564-1,0),NA())</f>
        <v>0</v>
      </c>
      <c r="F564" s="28">
        <f ca="1">IF(ISNUMBER(OFFSET(INDIRECT("'"&amp;'DATA for charts'!F$5&amp;"'!$g1"),$A564-1,0)),OFFSET(INDIRECT("'"&amp;'DATA for charts'!F$5&amp;"'!$g1"),$A564-1,0),NA())</f>
        <v>0</v>
      </c>
      <c r="G564" s="28">
        <f ca="1">IF(ISNUMBER(OFFSET(INDIRECT("'"&amp;'DATA for charts'!G$5&amp;"'!$g1"),$A564-1,0)),OFFSET(INDIRECT("'"&amp;'DATA for charts'!G$5&amp;"'!$g1"),$A564-1,0),NA())</f>
        <v>0</v>
      </c>
      <c r="H564" s="28">
        <f ca="1">IF(ISNUMBER(OFFSET(INDIRECT("'"&amp;'DATA for charts'!H$5&amp;"'!$g1"),$A564-1,0)),OFFSET(INDIRECT("'"&amp;'DATA for charts'!H$5&amp;"'!$g1"),$A564-1,0),NA())</f>
        <v>0</v>
      </c>
      <c r="I564" s="28" t="e">
        <f ca="1">IF(ISNUMBER(OFFSET(INDIRECT("'"&amp;'DATA for charts'!I$5&amp;"'!$g1"),$A564-1,0)),OFFSET(INDIRECT("'"&amp;'DATA for charts'!I$5&amp;"'!$g1"),$A564-1,0),NA())</f>
        <v>#N/A</v>
      </c>
      <c r="J564" s="28" t="e">
        <f ca="1">IF(ISNUMBER(OFFSET(INDIRECT("'"&amp;'DATA for charts'!J$5&amp;"'!$g1"),$A564-1,0)),OFFSET(INDIRECT("'"&amp;'DATA for charts'!J$5&amp;"'!$g1"),$A564-1,0),NA())</f>
        <v>#N/A</v>
      </c>
      <c r="K564" s="28" t="e">
        <f ca="1">IF(ISNUMBER(OFFSET(INDIRECT("'"&amp;'DATA for charts'!K$5&amp;"'!$g1"),$A564-1,0)),OFFSET(INDIRECT("'"&amp;'DATA for charts'!K$5&amp;"'!$g1"),$A564-1,0),NA())</f>
        <v>#N/A</v>
      </c>
      <c r="L564" s="28" t="e">
        <f ca="1">IF(ISNUMBER(OFFSET(INDIRECT("'"&amp;'DATA for charts'!L$5&amp;"'!$g1"),$A564-1,0)),OFFSET(INDIRECT("'"&amp;'DATA for charts'!L$5&amp;"'!$g1"),$A564-1,0),NA())</f>
        <v>#N/A</v>
      </c>
      <c r="M564" s="28" t="e">
        <f ca="1">IF(ISNUMBER(OFFSET(INDIRECT("'"&amp;'DATA for charts'!M$5&amp;"'!$g1"),$A564-1,0)),OFFSET(INDIRECT("'"&amp;'DATA for charts'!M$5&amp;"'!$g1"),$A564-1,0),NA())</f>
        <v>#N/A</v>
      </c>
      <c r="N564" s="28" t="e">
        <f ca="1">IF(ISNUMBER(OFFSET(INDIRECT("'"&amp;'DATA for charts'!N$5&amp;"'!$g1"),$A564-1,0)),OFFSET(INDIRECT("'"&amp;'DATA for charts'!N$5&amp;"'!$g1"),$A564-1,0),NA())</f>
        <v>#N/A</v>
      </c>
      <c r="O564" s="28" t="e">
        <f ca="1">IF(ISNUMBER(OFFSET(INDIRECT("'"&amp;'DATA for charts'!O$5&amp;"'!$g1"),$A564-1,0)),OFFSET(INDIRECT("'"&amp;'DATA for charts'!O$5&amp;"'!$g1"),$A564-1,0),NA())</f>
        <v>#N/A</v>
      </c>
      <c r="P564" s="28" t="e">
        <f ca="1">IF(ISNUMBER(OFFSET(INDIRECT("'"&amp;'DATA for charts'!P$5&amp;"'!$g1"),$A564-1,0)),OFFSET(INDIRECT("'"&amp;'DATA for charts'!P$5&amp;"'!$g1"),$A564-1,0),NA())</f>
        <v>#N/A</v>
      </c>
      <c r="Q564" s="28" t="e">
        <f ca="1">IF(ISNUMBER(OFFSET(INDIRECT("'"&amp;'DATA for charts'!Q$5&amp;"'!$g1"),$A564-1,0)),OFFSET(INDIRECT("'"&amp;'DATA for charts'!Q$5&amp;"'!$g1"),$A564-1,0),NA())</f>
        <v>#N/A</v>
      </c>
      <c r="R564" s="28" t="e">
        <f ca="1">IF(ISNUMBER(OFFSET(INDIRECT("'"&amp;'DATA for charts'!R$5&amp;"'!$g1"),$A564-1,0)),OFFSET(INDIRECT("'"&amp;'DATA for charts'!R$5&amp;"'!$g1"),$A564-1,0),NA())</f>
        <v>#N/A</v>
      </c>
      <c r="S564" s="28" t="e">
        <f ca="1">IF(ISNUMBER(OFFSET(INDIRECT("'"&amp;'DATA for charts'!S$5&amp;"'!$g1"),$A564-1,0)),OFFSET(INDIRECT("'"&amp;'DATA for charts'!S$5&amp;"'!$g1"),$A564-1,0),NA())</f>
        <v>#N/A</v>
      </c>
      <c r="T564" s="34"/>
      <c r="U564" s="34"/>
      <c r="V564" s="34"/>
      <c r="W564" s="8"/>
      <c r="X564" s="155" t="str">
        <f>X376</f>
        <v>800-430
Mass, Heating w/
High Cond. Wall El.</v>
      </c>
      <c r="Y564" s="49">
        <f t="shared" ref="Y564:AF564" ca="1" si="749">Y376</f>
        <v>-0.34299999999999997</v>
      </c>
      <c r="Z564" s="49">
        <f t="shared" ca="1" si="749"/>
        <v>-0.47624599999999884</v>
      </c>
      <c r="AA564" s="49">
        <f t="shared" ca="1" si="749"/>
        <v>-0.496</v>
      </c>
      <c r="AB564" s="49">
        <f t="shared" ca="1" si="749"/>
        <v>-0.3925987429097777</v>
      </c>
      <c r="AC564" s="49">
        <f t="shared" ca="1" si="749"/>
        <v>-0.44500000000000028</v>
      </c>
      <c r="AD564" s="49">
        <f t="shared" ca="1" si="749"/>
        <v>-0.44187040540907008</v>
      </c>
      <c r="AE564" s="49" t="e">
        <f t="shared" ca="1" si="749"/>
        <v>#N/A</v>
      </c>
      <c r="AF564" s="49" t="e">
        <f t="shared" ca="1" si="749"/>
        <v>#N/A</v>
      </c>
      <c r="AG564" s="49" t="e">
        <f t="shared" ref="AG564:AO564" ca="1" si="750">AG376</f>
        <v>#N/A</v>
      </c>
      <c r="AH564" s="49" t="e">
        <f t="shared" ca="1" si="750"/>
        <v>#N/A</v>
      </c>
      <c r="AI564" s="49" t="e">
        <f t="shared" ca="1" si="750"/>
        <v>#N/A</v>
      </c>
      <c r="AJ564" s="49" t="e">
        <f t="shared" ca="1" si="750"/>
        <v>#N/A</v>
      </c>
      <c r="AK564" s="49" t="e">
        <f t="shared" ca="1" si="750"/>
        <v>#N/A</v>
      </c>
      <c r="AL564" s="49" t="e">
        <f t="shared" ca="1" si="750"/>
        <v>#N/A</v>
      </c>
      <c r="AM564" s="49" t="e">
        <f t="shared" ca="1" si="750"/>
        <v>#N/A</v>
      </c>
      <c r="AN564" s="49" t="e">
        <f t="shared" ca="1" si="750"/>
        <v>#N/A</v>
      </c>
      <c r="AO564" s="49" t="e">
        <f t="shared" ca="1" si="750"/>
        <v>#N/A</v>
      </c>
      <c r="AP564" s="24" t="e">
        <f t="shared" ref="AP564:AP569" ca="1" si="751">MIN(Y564:AN564)</f>
        <v>#N/A</v>
      </c>
      <c r="AQ564" s="24" t="e">
        <f t="shared" ref="AQ564:AQ569" ca="1" si="752">MAX(Y564:AN564)</f>
        <v>#N/A</v>
      </c>
    </row>
    <row r="565" spans="1:43" ht="63.75">
      <c r="A565" s="216"/>
      <c r="B565" s="37" t="s">
        <v>85</v>
      </c>
      <c r="C565" s="37" t="s">
        <v>85</v>
      </c>
      <c r="D565" s="37" t="s">
        <v>85</v>
      </c>
      <c r="E565" s="37" t="s">
        <v>85</v>
      </c>
      <c r="F565" s="37" t="s">
        <v>85</v>
      </c>
      <c r="G565" s="37" t="s">
        <v>85</v>
      </c>
      <c r="H565" s="37" t="s">
        <v>85</v>
      </c>
      <c r="I565" s="37" t="s">
        <v>85</v>
      </c>
      <c r="J565" s="37" t="s">
        <v>85</v>
      </c>
      <c r="K565" s="37"/>
      <c r="L565" s="37"/>
      <c r="M565" s="37"/>
      <c r="N565" s="37"/>
      <c r="O565" s="37"/>
      <c r="P565" s="37"/>
      <c r="Q565" s="37"/>
      <c r="R565" s="37"/>
      <c r="S565" s="37" t="s">
        <v>85</v>
      </c>
      <c r="T565" s="34"/>
      <c r="U565" s="34"/>
      <c r="V565" s="34"/>
      <c r="W565" s="8"/>
      <c r="X565" s="155" t="str">
        <f>X391</f>
        <v>800-430
Mass, Cooling w/
High Cond. Wall El.</v>
      </c>
      <c r="Y565" s="49">
        <f t="shared" ref="Y565:AF565" ca="1" si="753">Y391</f>
        <v>-0.88099999999999978</v>
      </c>
      <c r="Z565" s="49">
        <f t="shared" ca="1" si="753"/>
        <v>-0.7379389999999999</v>
      </c>
      <c r="AA565" s="49">
        <f t="shared" ca="1" si="753"/>
        <v>-0.68300000000000005</v>
      </c>
      <c r="AB565" s="49">
        <f t="shared" ca="1" si="753"/>
        <v>-0.88353330070063607</v>
      </c>
      <c r="AC565" s="49">
        <f t="shared" ca="1" si="753"/>
        <v>-0.82200000000000006</v>
      </c>
      <c r="AD565" s="49">
        <f t="shared" ca="1" si="753"/>
        <v>-0.76849179585774507</v>
      </c>
      <c r="AE565" s="49" t="e">
        <f t="shared" ca="1" si="753"/>
        <v>#N/A</v>
      </c>
      <c r="AF565" s="49" t="e">
        <f t="shared" ca="1" si="753"/>
        <v>#N/A</v>
      </c>
      <c r="AG565" s="49" t="e">
        <f t="shared" ref="AG565:AO565" ca="1" si="754">AG391</f>
        <v>#N/A</v>
      </c>
      <c r="AH565" s="49" t="e">
        <f t="shared" ca="1" si="754"/>
        <v>#N/A</v>
      </c>
      <c r="AI565" s="49" t="e">
        <f t="shared" ca="1" si="754"/>
        <v>#N/A</v>
      </c>
      <c r="AJ565" s="49" t="e">
        <f t="shared" ca="1" si="754"/>
        <v>#N/A</v>
      </c>
      <c r="AK565" s="49" t="e">
        <f t="shared" ca="1" si="754"/>
        <v>#N/A</v>
      </c>
      <c r="AL565" s="49" t="e">
        <f t="shared" ca="1" si="754"/>
        <v>#N/A</v>
      </c>
      <c r="AM565" s="49" t="e">
        <f t="shared" ca="1" si="754"/>
        <v>#N/A</v>
      </c>
      <c r="AN565" s="49" t="e">
        <f t="shared" ca="1" si="754"/>
        <v>#N/A</v>
      </c>
      <c r="AO565" s="49" t="e">
        <f t="shared" ca="1" si="754"/>
        <v>#N/A</v>
      </c>
      <c r="AP565" s="24" t="e">
        <f t="shared" ca="1" si="751"/>
        <v>#N/A</v>
      </c>
      <c r="AQ565" s="24" t="e">
        <f t="shared" ca="1" si="752"/>
        <v>#N/A</v>
      </c>
    </row>
    <row r="566" spans="1:43" ht="38.25">
      <c r="A566" s="216"/>
      <c r="T566" s="34"/>
      <c r="U566" s="34"/>
      <c r="V566" s="34"/>
      <c r="W566" s="8"/>
      <c r="X566" s="155" t="str">
        <f>X146</f>
        <v>900-600 
Mass, Heating</v>
      </c>
      <c r="Y566" s="49">
        <f t="shared" ref="Y566:AF566" ca="1" si="755">Y146</f>
        <v>-0.70399999999999974</v>
      </c>
      <c r="Z566" s="49">
        <f t="shared" ca="1" si="755"/>
        <v>-0.57684300000000022</v>
      </c>
      <c r="AA566" s="49">
        <f t="shared" ca="1" si="755"/>
        <v>-0.58200000000000029</v>
      </c>
      <c r="AB566" s="49">
        <f t="shared" ca="1" si="755"/>
        <v>-0.51693671057818547</v>
      </c>
      <c r="AC566" s="49">
        <f t="shared" ca="1" si="755"/>
        <v>-0.5950000000000002</v>
      </c>
      <c r="AD566" s="49">
        <f t="shared" ca="1" si="755"/>
        <v>-0.58041503058539989</v>
      </c>
      <c r="AE566" s="49" t="e">
        <f t="shared" ca="1" si="755"/>
        <v>#N/A</v>
      </c>
      <c r="AF566" s="49" t="e">
        <f t="shared" ca="1" si="755"/>
        <v>#N/A</v>
      </c>
      <c r="AG566" s="49" t="e">
        <f t="shared" ref="AG566:AO566" ca="1" si="756">AG146</f>
        <v>#N/A</v>
      </c>
      <c r="AH566" s="49" t="e">
        <f t="shared" ca="1" si="756"/>
        <v>#N/A</v>
      </c>
      <c r="AI566" s="49" t="e">
        <f t="shared" ca="1" si="756"/>
        <v>#N/A</v>
      </c>
      <c r="AJ566" s="49" t="e">
        <f t="shared" ca="1" si="756"/>
        <v>#N/A</v>
      </c>
      <c r="AK566" s="49" t="e">
        <f t="shared" ca="1" si="756"/>
        <v>#N/A</v>
      </c>
      <c r="AL566" s="49" t="e">
        <f t="shared" ca="1" si="756"/>
        <v>#N/A</v>
      </c>
      <c r="AM566" s="49" t="e">
        <f t="shared" ca="1" si="756"/>
        <v>#N/A</v>
      </c>
      <c r="AN566" s="49" t="e">
        <f t="shared" ca="1" si="756"/>
        <v>#N/A</v>
      </c>
      <c r="AO566" s="49" t="e">
        <f t="shared" ca="1" si="756"/>
        <v>#N/A</v>
      </c>
      <c r="AP566" s="24" t="e">
        <f t="shared" ca="1" si="751"/>
        <v>#N/A</v>
      </c>
      <c r="AQ566" s="24" t="e">
        <f t="shared" ca="1" si="752"/>
        <v>#N/A</v>
      </c>
    </row>
    <row r="567" spans="1:43" ht="38.25">
      <c r="A567" s="216"/>
      <c r="T567" s="34"/>
      <c r="U567" s="34"/>
      <c r="V567" s="34"/>
      <c r="W567" s="8"/>
      <c r="X567" s="155" t="str">
        <f>X157</f>
        <v>900-600 
Mass, Cooling</v>
      </c>
      <c r="Y567" s="49">
        <f t="shared" ref="Y567:AF567" ca="1" si="757">Y157</f>
        <v>-2.6110000000000002</v>
      </c>
      <c r="Z567" s="49">
        <f t="shared" ca="1" si="757"/>
        <v>-3.1045569999999998</v>
      </c>
      <c r="AA567" s="49">
        <f t="shared" ca="1" si="757"/>
        <v>-2.8659999999999997</v>
      </c>
      <c r="AB567" s="49">
        <f t="shared" ca="1" si="757"/>
        <v>-3.3111199451471118</v>
      </c>
      <c r="AC567" s="49">
        <f t="shared" ca="1" si="757"/>
        <v>-3.2969999999999997</v>
      </c>
      <c r="AD567" s="49">
        <f t="shared" ca="1" si="757"/>
        <v>-3.10567728678385</v>
      </c>
      <c r="AE567" s="49" t="e">
        <f t="shared" ca="1" si="757"/>
        <v>#N/A</v>
      </c>
      <c r="AF567" s="49" t="e">
        <f t="shared" ca="1" si="757"/>
        <v>#N/A</v>
      </c>
      <c r="AG567" s="49" t="e">
        <f t="shared" ref="AG567:AO567" ca="1" si="758">AG157</f>
        <v>#N/A</v>
      </c>
      <c r="AH567" s="49" t="e">
        <f t="shared" ca="1" si="758"/>
        <v>#N/A</v>
      </c>
      <c r="AI567" s="49" t="e">
        <f t="shared" ca="1" si="758"/>
        <v>#N/A</v>
      </c>
      <c r="AJ567" s="49" t="e">
        <f t="shared" ca="1" si="758"/>
        <v>#N/A</v>
      </c>
      <c r="AK567" s="49" t="e">
        <f t="shared" ca="1" si="758"/>
        <v>#N/A</v>
      </c>
      <c r="AL567" s="49" t="e">
        <f t="shared" ca="1" si="758"/>
        <v>#N/A</v>
      </c>
      <c r="AM567" s="49" t="e">
        <f t="shared" ca="1" si="758"/>
        <v>#N/A</v>
      </c>
      <c r="AN567" s="49" t="e">
        <f t="shared" ca="1" si="758"/>
        <v>#N/A</v>
      </c>
      <c r="AO567" s="49" t="e">
        <f t="shared" ca="1" si="758"/>
        <v>#N/A</v>
      </c>
      <c r="AP567" s="24" t="e">
        <f t="shared" ca="1" si="751"/>
        <v>#N/A</v>
      </c>
      <c r="AQ567" s="24" t="e">
        <f t="shared" ca="1" si="752"/>
        <v>#N/A</v>
      </c>
    </row>
    <row r="568" spans="1:43" ht="63.75">
      <c r="A568" s="216"/>
      <c r="T568" s="34"/>
      <c r="U568" s="34"/>
      <c r="V568" s="34"/>
      <c r="W568" s="8"/>
      <c r="X568" s="155" t="str">
        <f>X382</f>
        <v>940-640
Mass, Heating
w/ Heating Setback</v>
      </c>
      <c r="Y568" s="49">
        <f t="shared" ref="Y568:AF568" ca="1" si="759">Y382</f>
        <v>-0.75099999999999989</v>
      </c>
      <c r="Z568" s="49">
        <f t="shared" ca="1" si="759"/>
        <v>-1.170545999999999</v>
      </c>
      <c r="AA568" s="49">
        <f t="shared" ca="1" si="759"/>
        <v>-0.99900000000000055</v>
      </c>
      <c r="AB568" s="49">
        <f t="shared" ca="1" si="759"/>
        <v>-1.4157641928008617</v>
      </c>
      <c r="AC568" s="49">
        <f t="shared" ca="1" si="759"/>
        <v>-0.97900000000000009</v>
      </c>
      <c r="AD568" s="49">
        <f t="shared" ca="1" si="759"/>
        <v>-0.63371684604220979</v>
      </c>
      <c r="AE568" s="49" t="e">
        <f t="shared" ca="1" si="759"/>
        <v>#N/A</v>
      </c>
      <c r="AF568" s="49" t="e">
        <f t="shared" ca="1" si="759"/>
        <v>#N/A</v>
      </c>
      <c r="AG568" s="49" t="e">
        <f t="shared" ref="AG568:AO568" ca="1" si="760">AG382</f>
        <v>#N/A</v>
      </c>
      <c r="AH568" s="49" t="e">
        <f t="shared" ca="1" si="760"/>
        <v>#N/A</v>
      </c>
      <c r="AI568" s="49" t="e">
        <f t="shared" ca="1" si="760"/>
        <v>#N/A</v>
      </c>
      <c r="AJ568" s="49" t="e">
        <f t="shared" ca="1" si="760"/>
        <v>#N/A</v>
      </c>
      <c r="AK568" s="49" t="e">
        <f t="shared" ca="1" si="760"/>
        <v>#N/A</v>
      </c>
      <c r="AL568" s="49" t="e">
        <f t="shared" ca="1" si="760"/>
        <v>#N/A</v>
      </c>
      <c r="AM568" s="49" t="e">
        <f t="shared" ca="1" si="760"/>
        <v>#N/A</v>
      </c>
      <c r="AN568" s="49" t="e">
        <f t="shared" ca="1" si="760"/>
        <v>#N/A</v>
      </c>
      <c r="AO568" s="49" t="e">
        <f t="shared" ca="1" si="760"/>
        <v>#N/A</v>
      </c>
      <c r="AP568" s="24" t="e">
        <f t="shared" ca="1" si="751"/>
        <v>#N/A</v>
      </c>
      <c r="AQ568" s="24" t="e">
        <f t="shared" ca="1" si="752"/>
        <v>#N/A</v>
      </c>
    </row>
    <row r="569" spans="1:43" ht="51">
      <c r="A569" s="216"/>
      <c r="T569" s="34"/>
      <c r="U569" s="34"/>
      <c r="V569" s="34"/>
      <c r="W569" s="8"/>
      <c r="X569" s="155" t="str">
        <f>X398</f>
        <v>950-650
Mass, Cooling
w/ Night Vent</v>
      </c>
      <c r="Y569" s="49">
        <f t="shared" ref="Y569:AF569" ca="1" si="761">Y398</f>
        <v>-3.2819999999999996</v>
      </c>
      <c r="Z569" s="49">
        <f t="shared" ca="1" si="761"/>
        <v>-3.9262030000000014</v>
      </c>
      <c r="AA569" s="49">
        <f t="shared" ca="1" si="761"/>
        <v>-2.9910000000000001</v>
      </c>
      <c r="AB569" s="49">
        <f t="shared" ca="1" si="761"/>
        <v>-3.7506189563891055</v>
      </c>
      <c r="AC569" s="49">
        <f t="shared" ca="1" si="761"/>
        <v>-3.7590000000000003</v>
      </c>
      <c r="AD569" s="49">
        <f t="shared" ca="1" si="761"/>
        <v>-3.5611121114094999</v>
      </c>
      <c r="AE569" s="49" t="e">
        <f t="shared" ca="1" si="761"/>
        <v>#N/A</v>
      </c>
      <c r="AF569" s="49" t="e">
        <f t="shared" ca="1" si="761"/>
        <v>#N/A</v>
      </c>
      <c r="AG569" s="49" t="e">
        <f t="shared" ref="AG569:AO569" ca="1" si="762">AG398</f>
        <v>#N/A</v>
      </c>
      <c r="AH569" s="49" t="e">
        <f t="shared" ca="1" si="762"/>
        <v>#N/A</v>
      </c>
      <c r="AI569" s="49" t="e">
        <f t="shared" ca="1" si="762"/>
        <v>#N/A</v>
      </c>
      <c r="AJ569" s="49" t="e">
        <f t="shared" ca="1" si="762"/>
        <v>#N/A</v>
      </c>
      <c r="AK569" s="49" t="e">
        <f t="shared" ca="1" si="762"/>
        <v>#N/A</v>
      </c>
      <c r="AL569" s="49" t="e">
        <f t="shared" ca="1" si="762"/>
        <v>#N/A</v>
      </c>
      <c r="AM569" s="49" t="e">
        <f t="shared" ca="1" si="762"/>
        <v>#N/A</v>
      </c>
      <c r="AN569" s="49" t="e">
        <f t="shared" ca="1" si="762"/>
        <v>#N/A</v>
      </c>
      <c r="AO569" s="49" t="e">
        <f t="shared" ca="1" si="762"/>
        <v>#N/A</v>
      </c>
      <c r="AP569" s="24" t="e">
        <f t="shared" ca="1" si="751"/>
        <v>#N/A</v>
      </c>
      <c r="AQ569" s="24" t="e">
        <f t="shared" ca="1" si="752"/>
        <v>#N/A</v>
      </c>
    </row>
    <row r="570" spans="1:43">
      <c r="A570" s="216"/>
      <c r="T570" s="34"/>
      <c r="U570" s="34"/>
      <c r="V570" s="34"/>
      <c r="W570" s="8"/>
      <c r="X570" s="146"/>
      <c r="Y570" s="8"/>
      <c r="Z570" s="8"/>
      <c r="AA570" s="8"/>
      <c r="AB570" s="8"/>
      <c r="AC570" s="8"/>
      <c r="AD570" s="8"/>
      <c r="AE570" s="8"/>
      <c r="AF570" s="8"/>
      <c r="AG570" s="8"/>
      <c r="AH570" s="8"/>
      <c r="AI570" s="8"/>
      <c r="AJ570" s="8"/>
      <c r="AK570" s="8"/>
      <c r="AL570" s="8"/>
      <c r="AM570" s="8"/>
      <c r="AN570" s="8"/>
      <c r="AO570" s="8"/>
      <c r="AP570" s="8"/>
      <c r="AQ570" s="8"/>
    </row>
    <row r="571" spans="1:43">
      <c r="A571" s="216"/>
      <c r="T571" s="34"/>
      <c r="U571" s="34"/>
      <c r="V571" s="34"/>
      <c r="W571" s="8"/>
      <c r="X571" s="146"/>
      <c r="Y571" s="8"/>
      <c r="Z571" s="8"/>
      <c r="AA571" s="8"/>
      <c r="AB571" s="8"/>
      <c r="AC571" s="8"/>
      <c r="AD571" s="8"/>
      <c r="AE571" s="8"/>
      <c r="AF571" s="8"/>
      <c r="AG571" s="8"/>
      <c r="AH571" s="8"/>
      <c r="AI571" s="8"/>
      <c r="AJ571" s="8"/>
      <c r="AK571" s="8"/>
      <c r="AL571" s="8"/>
      <c r="AM571" s="8"/>
      <c r="AN571" s="8"/>
      <c r="AO571" s="8"/>
      <c r="AP571" s="8"/>
      <c r="AQ571" s="8"/>
    </row>
    <row r="572" spans="1:43">
      <c r="A572" s="216"/>
      <c r="T572" s="34"/>
      <c r="U572" s="34"/>
      <c r="V572" s="34"/>
      <c r="W572" s="8"/>
      <c r="X572" s="149" t="s">
        <v>226</v>
      </c>
      <c r="Y572" s="8"/>
      <c r="Z572" s="8"/>
      <c r="AA572" s="8"/>
      <c r="AB572" s="8"/>
      <c r="AC572" s="8"/>
      <c r="AD572" s="8"/>
      <c r="AE572" s="8"/>
      <c r="AF572" s="8"/>
      <c r="AG572" s="8"/>
      <c r="AH572" s="8"/>
      <c r="AI572" s="8"/>
      <c r="AJ572" s="8"/>
      <c r="AK572" s="8"/>
      <c r="AL572" s="8"/>
      <c r="AM572" s="8"/>
      <c r="AN572" s="8"/>
      <c r="AO572" s="8"/>
      <c r="AP572" s="8"/>
      <c r="AQ572" s="8"/>
    </row>
    <row r="573" spans="1:43">
      <c r="A573" s="216"/>
      <c r="B573" s="464" t="s">
        <v>883</v>
      </c>
      <c r="T573" s="34"/>
      <c r="U573" s="34"/>
      <c r="V573" s="34"/>
      <c r="W573" s="8"/>
      <c r="X573" s="149" t="s">
        <v>227</v>
      </c>
      <c r="Y573" s="8"/>
      <c r="Z573" s="8"/>
      <c r="AA573" s="8"/>
      <c r="AB573" s="8"/>
      <c r="AC573" s="8"/>
      <c r="AD573" s="8"/>
      <c r="AE573" s="8"/>
      <c r="AF573" s="8"/>
      <c r="AG573" s="8"/>
      <c r="AH573" s="8"/>
      <c r="AI573" s="8"/>
      <c r="AJ573" s="8"/>
      <c r="AK573" s="8"/>
      <c r="AL573" s="8"/>
      <c r="AM573" s="8"/>
      <c r="AN573" s="8"/>
      <c r="AO573" s="8"/>
      <c r="AP573" s="8"/>
      <c r="AQ573" s="8"/>
    </row>
    <row r="574" spans="1:43">
      <c r="A574" s="216"/>
      <c r="B574" s="464" t="s">
        <v>95</v>
      </c>
      <c r="S574" s="34"/>
      <c r="T574" s="34"/>
      <c r="U574" s="34"/>
      <c r="V574" s="34"/>
      <c r="W574" s="8"/>
      <c r="X574" s="146"/>
      <c r="Y574" s="33" t="str">
        <f t="shared" ref="Y574:AF575" ca="1" si="763">C$8</f>
        <v>BSIMAC</v>
      </c>
      <c r="Z574" s="33" t="str">
        <f t="shared" ca="1" si="763"/>
        <v>CSE</v>
      </c>
      <c r="AA574" s="33" t="str">
        <f t="shared" ca="1" si="763"/>
        <v>DeST</v>
      </c>
      <c r="AB574" s="33" t="str">
        <f t="shared" ca="1" si="763"/>
        <v>EnergyPlus</v>
      </c>
      <c r="AC574" s="33" t="str">
        <f t="shared" ca="1" si="763"/>
        <v>ESP-r</v>
      </c>
      <c r="AD574" s="33" t="str">
        <f t="shared" ca="1" si="763"/>
        <v>TRNSYS</v>
      </c>
      <c r="AE574" s="33" t="str">
        <f t="shared" ca="1" si="763"/>
        <v>TestSpec-Alt</v>
      </c>
      <c r="AF574" s="33">
        <f t="shared" ca="1" si="763"/>
        <v>0</v>
      </c>
      <c r="AG574" s="33">
        <f t="shared" ref="AG574:AG575" ca="1" si="764">K$8</f>
        <v>0</v>
      </c>
      <c r="AH574" s="33">
        <f t="shared" ref="AH574:AH575" ca="1" si="765">L$8</f>
        <v>0</v>
      </c>
      <c r="AI574" s="33">
        <f t="shared" ref="AI574:AI575" ca="1" si="766">M$8</f>
        <v>0</v>
      </c>
      <c r="AJ574" s="33">
        <f t="shared" ref="AJ574:AJ575" ca="1" si="767">N$8</f>
        <v>0</v>
      </c>
      <c r="AK574" s="33">
        <f t="shared" ref="AK574:AK575" ca="1" si="768">O$8</f>
        <v>0</v>
      </c>
      <c r="AL574" s="33">
        <f t="shared" ref="AL574:AL575" ca="1" si="769">P$8</f>
        <v>0</v>
      </c>
      <c r="AM574" s="33">
        <f t="shared" ref="AM574:AM575" ca="1" si="770">Q$8</f>
        <v>0</v>
      </c>
      <c r="AN574" s="33">
        <f t="shared" ref="AN574:AN575" ca="1" si="771">R$8</f>
        <v>0</v>
      </c>
      <c r="AO574" s="33" t="str">
        <f t="shared" ref="AO574:AO575" ca="1" si="772">S$8</f>
        <v>Tested Prg</v>
      </c>
      <c r="AP574" s="8"/>
      <c r="AQ574" s="8"/>
    </row>
    <row r="575" spans="1:43">
      <c r="A575" s="216"/>
      <c r="B575" s="464" t="s">
        <v>86</v>
      </c>
      <c r="S575" s="34"/>
      <c r="T575" s="34"/>
      <c r="U575" s="34"/>
      <c r="V575" s="34"/>
      <c r="W575" s="8"/>
      <c r="X575" s="149" t="s">
        <v>24</v>
      </c>
      <c r="Y575" s="33" t="str">
        <f t="shared" ca="1" si="763"/>
        <v>BSIMAC</v>
      </c>
      <c r="Z575" s="33" t="str">
        <f t="shared" ca="1" si="763"/>
        <v>CSE</v>
      </c>
      <c r="AA575" s="33" t="str">
        <f t="shared" ca="1" si="763"/>
        <v>DeST</v>
      </c>
      <c r="AB575" s="33" t="str">
        <f t="shared" ca="1" si="763"/>
        <v>EnergyPlus</v>
      </c>
      <c r="AC575" s="33" t="str">
        <f t="shared" ca="1" si="763"/>
        <v>ESP-r</v>
      </c>
      <c r="AD575" s="33" t="str">
        <f t="shared" ca="1" si="763"/>
        <v>TRNSYS</v>
      </c>
      <c r="AE575" s="33" t="str">
        <f t="shared" ca="1" si="763"/>
        <v>TestSpec-Alt</v>
      </c>
      <c r="AF575" s="33">
        <f t="shared" ca="1" si="763"/>
        <v>0</v>
      </c>
      <c r="AG575" s="33">
        <f t="shared" ca="1" si="764"/>
        <v>0</v>
      </c>
      <c r="AH575" s="33">
        <f t="shared" ca="1" si="765"/>
        <v>0</v>
      </c>
      <c r="AI575" s="33">
        <f t="shared" ca="1" si="766"/>
        <v>0</v>
      </c>
      <c r="AJ575" s="33">
        <f t="shared" ca="1" si="767"/>
        <v>0</v>
      </c>
      <c r="AK575" s="33">
        <f t="shared" ca="1" si="768"/>
        <v>0</v>
      </c>
      <c r="AL575" s="33">
        <f t="shared" ca="1" si="769"/>
        <v>0</v>
      </c>
      <c r="AM575" s="33">
        <f t="shared" ca="1" si="770"/>
        <v>0</v>
      </c>
      <c r="AN575" s="33">
        <f t="shared" ca="1" si="771"/>
        <v>0</v>
      </c>
      <c r="AO575" s="33" t="str">
        <f t="shared" ca="1" si="772"/>
        <v>Tested Prg</v>
      </c>
      <c r="AP575" s="8"/>
      <c r="AQ575" s="8"/>
    </row>
    <row r="576" spans="1:43" ht="51">
      <c r="A576" s="216"/>
      <c r="B576" s="32" t="s">
        <v>82</v>
      </c>
      <c r="S576" s="34"/>
      <c r="T576" s="34"/>
      <c r="U576" s="34"/>
      <c r="V576" s="34"/>
      <c r="W576" s="8"/>
      <c r="X576" s="155" t="str">
        <f>X179</f>
        <v>200-195
Heating
Surface Convection</v>
      </c>
      <c r="Y576" s="49">
        <f t="shared" ref="Y576:AF576" ca="1" si="773">Y179</f>
        <v>0.82400000000000073</v>
      </c>
      <c r="Z576" s="49">
        <f t="shared" ca="1" si="773"/>
        <v>0.82337209998523075</v>
      </c>
      <c r="AA576" s="49">
        <f t="shared" ca="1" si="773"/>
        <v>1.069</v>
      </c>
      <c r="AB576" s="49">
        <f t="shared" ca="1" si="773"/>
        <v>1.0357753788637192</v>
      </c>
      <c r="AC576" s="49">
        <f t="shared" ca="1" si="773"/>
        <v>0.96950000000000003</v>
      </c>
      <c r="AD576" s="49">
        <f t="shared" ca="1" si="773"/>
        <v>1.04894</v>
      </c>
      <c r="AE576" s="49" t="e">
        <f t="shared" ca="1" si="773"/>
        <v>#N/A</v>
      </c>
      <c r="AF576" s="49" t="e">
        <f t="shared" ca="1" si="773"/>
        <v>#N/A</v>
      </c>
      <c r="AG576" s="49" t="e">
        <f t="shared" ref="AG576:AO576" ca="1" si="774">AG179</f>
        <v>#N/A</v>
      </c>
      <c r="AH576" s="49" t="e">
        <f t="shared" ca="1" si="774"/>
        <v>#N/A</v>
      </c>
      <c r="AI576" s="49" t="e">
        <f t="shared" ca="1" si="774"/>
        <v>#N/A</v>
      </c>
      <c r="AJ576" s="49" t="e">
        <f t="shared" ca="1" si="774"/>
        <v>#N/A</v>
      </c>
      <c r="AK576" s="49" t="e">
        <f t="shared" ca="1" si="774"/>
        <v>#N/A</v>
      </c>
      <c r="AL576" s="49" t="e">
        <f t="shared" ca="1" si="774"/>
        <v>#N/A</v>
      </c>
      <c r="AM576" s="49" t="e">
        <f t="shared" ca="1" si="774"/>
        <v>#N/A</v>
      </c>
      <c r="AN576" s="49" t="e">
        <f t="shared" ca="1" si="774"/>
        <v>#N/A</v>
      </c>
      <c r="AO576" s="49" t="e">
        <f t="shared" ca="1" si="774"/>
        <v>#N/A</v>
      </c>
      <c r="AP576" s="24" t="e">
        <f t="shared" ref="AP576:AP583" ca="1" si="775">MIN(Y576:AN576)</f>
        <v>#N/A</v>
      </c>
      <c r="AQ576" s="24" t="e">
        <f t="shared" ref="AQ576:AQ583" ca="1" si="776">MAX(Y576:AN576)</f>
        <v>#N/A</v>
      </c>
    </row>
    <row r="577" spans="1:43" ht="51">
      <c r="A577" s="216">
        <f>A8</f>
        <v>0</v>
      </c>
      <c r="B577" s="32" t="s">
        <v>65</v>
      </c>
      <c r="C577" s="33" t="str">
        <f t="shared" ref="C577:S577" ca="1" si="777">C8</f>
        <v>BSIMAC</v>
      </c>
      <c r="D577" s="33" t="str">
        <f t="shared" ca="1" si="777"/>
        <v>CSE</v>
      </c>
      <c r="E577" s="33" t="str">
        <f t="shared" ca="1" si="777"/>
        <v>DeST</v>
      </c>
      <c r="F577" s="33" t="str">
        <f t="shared" ca="1" si="777"/>
        <v>EnergyPlus</v>
      </c>
      <c r="G577" s="33" t="str">
        <f t="shared" ca="1" si="777"/>
        <v>ESP-r</v>
      </c>
      <c r="H577" s="33" t="str">
        <f t="shared" ca="1" si="777"/>
        <v>TRNSYS</v>
      </c>
      <c r="I577" s="33" t="str">
        <f t="shared" ca="1" si="777"/>
        <v>TestSpec-Alt</v>
      </c>
      <c r="J577" s="33">
        <f t="shared" ca="1" si="777"/>
        <v>0</v>
      </c>
      <c r="K577" s="33">
        <f t="shared" ca="1" si="777"/>
        <v>0</v>
      </c>
      <c r="L577" s="33">
        <f t="shared" ca="1" si="777"/>
        <v>0</v>
      </c>
      <c r="M577" s="33">
        <f t="shared" ca="1" si="777"/>
        <v>0</v>
      </c>
      <c r="N577" s="33">
        <f t="shared" ca="1" si="777"/>
        <v>0</v>
      </c>
      <c r="O577" s="33">
        <f t="shared" ca="1" si="777"/>
        <v>0</v>
      </c>
      <c r="P577" s="33">
        <f t="shared" ca="1" si="777"/>
        <v>0</v>
      </c>
      <c r="Q577" s="33">
        <f t="shared" ca="1" si="777"/>
        <v>0</v>
      </c>
      <c r="R577" s="33">
        <f t="shared" ca="1" si="777"/>
        <v>0</v>
      </c>
      <c r="S577" s="33" t="str">
        <f t="shared" ca="1" si="777"/>
        <v>Tested Prg</v>
      </c>
      <c r="T577" s="34"/>
      <c r="U577" s="34"/>
      <c r="V577" s="34"/>
      <c r="W577" s="8"/>
      <c r="X577" s="155" t="str">
        <f>X216</f>
        <v>200-195
Cooling
Surface Convection</v>
      </c>
      <c r="Y577" s="49">
        <f t="shared" ref="Y577:AF577" ca="1" si="778">Y216</f>
        <v>0.127</v>
      </c>
      <c r="Z577" s="49">
        <f t="shared" ca="1" si="778"/>
        <v>0.19471199504605896</v>
      </c>
      <c r="AA577" s="49">
        <f t="shared" ca="1" si="778"/>
        <v>0.20699999999999996</v>
      </c>
      <c r="AB577" s="49">
        <f t="shared" ca="1" si="778"/>
        <v>0.20256111577895919</v>
      </c>
      <c r="AC577" s="49">
        <f t="shared" ca="1" si="778"/>
        <v>0.18940000000000001</v>
      </c>
      <c r="AD577" s="49">
        <f t="shared" ca="1" si="778"/>
        <v>0.19690999999999992</v>
      </c>
      <c r="AE577" s="49" t="e">
        <f t="shared" ca="1" si="778"/>
        <v>#N/A</v>
      </c>
      <c r="AF577" s="49" t="e">
        <f t="shared" ca="1" si="778"/>
        <v>#N/A</v>
      </c>
      <c r="AG577" s="49" t="e">
        <f t="shared" ref="AG577:AO577" ca="1" si="779">AG216</f>
        <v>#N/A</v>
      </c>
      <c r="AH577" s="49" t="e">
        <f t="shared" ca="1" si="779"/>
        <v>#N/A</v>
      </c>
      <c r="AI577" s="49" t="e">
        <f t="shared" ca="1" si="779"/>
        <v>#N/A</v>
      </c>
      <c r="AJ577" s="49" t="e">
        <f t="shared" ca="1" si="779"/>
        <v>#N/A</v>
      </c>
      <c r="AK577" s="49" t="e">
        <f t="shared" ca="1" si="779"/>
        <v>#N/A</v>
      </c>
      <c r="AL577" s="49" t="e">
        <f t="shared" ca="1" si="779"/>
        <v>#N/A</v>
      </c>
      <c r="AM577" s="49" t="e">
        <f t="shared" ca="1" si="779"/>
        <v>#N/A</v>
      </c>
      <c r="AN577" s="49" t="e">
        <f t="shared" ca="1" si="779"/>
        <v>#N/A</v>
      </c>
      <c r="AO577" s="49" t="e">
        <f t="shared" ca="1" si="779"/>
        <v>#N/A</v>
      </c>
      <c r="AP577" s="24" t="e">
        <f t="shared" ca="1" si="775"/>
        <v>#N/A</v>
      </c>
      <c r="AQ577" s="24" t="e">
        <f t="shared" ca="1" si="776"/>
        <v>#N/A</v>
      </c>
    </row>
    <row r="578" spans="1:43" ht="51">
      <c r="A578" s="216">
        <f>A7</f>
        <v>0</v>
      </c>
      <c r="B578" s="32" t="s">
        <v>66</v>
      </c>
      <c r="C578" s="33" t="str">
        <f t="shared" ref="C578:S578" ca="1" si="780">C7</f>
        <v/>
      </c>
      <c r="D578" s="33" t="str">
        <f t="shared" ca="1" si="780"/>
        <v/>
      </c>
      <c r="E578" s="33" t="str">
        <f t="shared" ca="1" si="780"/>
        <v/>
      </c>
      <c r="F578" s="33" t="str">
        <f t="shared" ca="1" si="780"/>
        <v/>
      </c>
      <c r="G578" s="33" t="str">
        <f t="shared" ca="1" si="780"/>
        <v/>
      </c>
      <c r="H578" s="33" t="str">
        <f t="shared" ca="1" si="780"/>
        <v/>
      </c>
      <c r="I578" s="33" t="str">
        <f t="shared" ca="1" si="780"/>
        <v/>
      </c>
      <c r="J578" s="33" t="str">
        <f t="shared" ca="1" si="780"/>
        <v/>
      </c>
      <c r="K578" s="33" t="str">
        <f t="shared" ca="1" si="780"/>
        <v/>
      </c>
      <c r="L578" s="33" t="str">
        <f t="shared" ca="1" si="780"/>
        <v/>
      </c>
      <c r="M578" s="33" t="str">
        <f t="shared" ca="1" si="780"/>
        <v/>
      </c>
      <c r="N578" s="33" t="str">
        <f t="shared" ca="1" si="780"/>
        <v/>
      </c>
      <c r="O578" s="33" t="str">
        <f t="shared" ca="1" si="780"/>
        <v/>
      </c>
      <c r="P578" s="33" t="str">
        <f t="shared" ca="1" si="780"/>
        <v/>
      </c>
      <c r="Q578" s="33" t="str">
        <f t="shared" ca="1" si="780"/>
        <v/>
      </c>
      <c r="R578" s="33" t="str">
        <f t="shared" ca="1" si="780"/>
        <v/>
      </c>
      <c r="S578" s="33" t="str">
        <f t="shared" ca="1" si="780"/>
        <v/>
      </c>
      <c r="T578" s="34"/>
      <c r="U578" s="34"/>
      <c r="V578" s="34"/>
      <c r="W578" s="8"/>
      <c r="X578" s="155" t="str">
        <f>X180</f>
        <v>210-200
Heating
Ext IR 
(Int IR "off")</v>
      </c>
      <c r="Y578" s="49">
        <f t="shared" ref="Y578:AF578" ca="1" si="781">Y180</f>
        <v>0.58599999999999941</v>
      </c>
      <c r="Z578" s="49">
        <f t="shared" ca="1" si="781"/>
        <v>1.1528660355362605</v>
      </c>
      <c r="AA578" s="49">
        <f t="shared" ca="1" si="781"/>
        <v>1.3049999999999997</v>
      </c>
      <c r="AB578" s="49">
        <f t="shared" ca="1" si="781"/>
        <v>0.94117941519491932</v>
      </c>
      <c r="AC578" s="49">
        <f t="shared" ca="1" si="781"/>
        <v>1.3967000000000001</v>
      </c>
      <c r="AD578" s="49">
        <f t="shared" ca="1" si="781"/>
        <v>1.2866099999999996</v>
      </c>
      <c r="AE578" s="49" t="e">
        <f t="shared" ca="1" si="781"/>
        <v>#N/A</v>
      </c>
      <c r="AF578" s="49" t="e">
        <f t="shared" ca="1" si="781"/>
        <v>#N/A</v>
      </c>
      <c r="AG578" s="49" t="e">
        <f t="shared" ref="AG578:AO578" ca="1" si="782">AG180</f>
        <v>#N/A</v>
      </c>
      <c r="AH578" s="49" t="e">
        <f t="shared" ca="1" si="782"/>
        <v>#N/A</v>
      </c>
      <c r="AI578" s="49" t="e">
        <f t="shared" ca="1" si="782"/>
        <v>#N/A</v>
      </c>
      <c r="AJ578" s="49" t="e">
        <f t="shared" ca="1" si="782"/>
        <v>#N/A</v>
      </c>
      <c r="AK578" s="49" t="e">
        <f t="shared" ca="1" si="782"/>
        <v>#N/A</v>
      </c>
      <c r="AL578" s="49" t="e">
        <f t="shared" ca="1" si="782"/>
        <v>#N/A</v>
      </c>
      <c r="AM578" s="49" t="e">
        <f t="shared" ca="1" si="782"/>
        <v>#N/A</v>
      </c>
      <c r="AN578" s="49" t="e">
        <f t="shared" ca="1" si="782"/>
        <v>#N/A</v>
      </c>
      <c r="AO578" s="49" t="e">
        <f t="shared" ca="1" si="782"/>
        <v>#N/A</v>
      </c>
      <c r="AP578" s="24" t="e">
        <f t="shared" ca="1" si="775"/>
        <v>#N/A</v>
      </c>
      <c r="AQ578" s="24" t="e">
        <f t="shared" ca="1" si="776"/>
        <v>#N/A</v>
      </c>
    </row>
    <row r="579" spans="1:43" ht="51">
      <c r="A579" s="216" t="s">
        <v>84</v>
      </c>
      <c r="B579" s="32" t="s">
        <v>83</v>
      </c>
      <c r="C579" s="34" t="s">
        <v>84</v>
      </c>
      <c r="D579" s="34" t="s">
        <v>84</v>
      </c>
      <c r="E579" s="34" t="s">
        <v>84</v>
      </c>
      <c r="F579" s="34" t="s">
        <v>84</v>
      </c>
      <c r="G579" s="34" t="s">
        <v>84</v>
      </c>
      <c r="H579" s="34" t="s">
        <v>84</v>
      </c>
      <c r="I579" s="34" t="s">
        <v>84</v>
      </c>
      <c r="J579" s="34" t="s">
        <v>84</v>
      </c>
      <c r="K579" s="34" t="s">
        <v>84</v>
      </c>
      <c r="L579" s="34" t="s">
        <v>84</v>
      </c>
      <c r="M579" s="34" t="s">
        <v>84</v>
      </c>
      <c r="N579" s="34" t="s">
        <v>84</v>
      </c>
      <c r="O579" s="34" t="s">
        <v>84</v>
      </c>
      <c r="P579" s="34" t="s">
        <v>84</v>
      </c>
      <c r="Q579" s="34" t="s">
        <v>84</v>
      </c>
      <c r="R579" s="34" t="s">
        <v>84</v>
      </c>
      <c r="S579" s="34" t="s">
        <v>84</v>
      </c>
      <c r="T579" s="34"/>
      <c r="U579" s="34"/>
      <c r="V579" s="34"/>
      <c r="W579" s="8"/>
      <c r="X579" s="155" t="str">
        <f>X217</f>
        <v>210-200
Cooling
Ext IR
(Int IR "off")</v>
      </c>
      <c r="Y579" s="49">
        <f t="shared" ref="Y579:AF579" ca="1" si="783">Y217</f>
        <v>-0.15100000000000002</v>
      </c>
      <c r="Z579" s="49">
        <f t="shared" ca="1" si="783"/>
        <v>-0.2971687058399709</v>
      </c>
      <c r="AA579" s="49">
        <f t="shared" ca="1" si="783"/>
        <v>-0.33899999999999997</v>
      </c>
      <c r="AB579" s="49">
        <f t="shared" ca="1" si="783"/>
        <v>-0.25418377793665525</v>
      </c>
      <c r="AC579" s="49">
        <f t="shared" ca="1" si="783"/>
        <v>-0.28190000000000004</v>
      </c>
      <c r="AD579" s="49">
        <f t="shared" ca="1" si="783"/>
        <v>-0.32926099999999991</v>
      </c>
      <c r="AE579" s="49" t="e">
        <f t="shared" ca="1" si="783"/>
        <v>#N/A</v>
      </c>
      <c r="AF579" s="49" t="e">
        <f t="shared" ca="1" si="783"/>
        <v>#N/A</v>
      </c>
      <c r="AG579" s="49" t="e">
        <f t="shared" ref="AG579:AO579" ca="1" si="784">AG217</f>
        <v>#N/A</v>
      </c>
      <c r="AH579" s="49" t="e">
        <f t="shared" ca="1" si="784"/>
        <v>#N/A</v>
      </c>
      <c r="AI579" s="49" t="e">
        <f t="shared" ca="1" si="784"/>
        <v>#N/A</v>
      </c>
      <c r="AJ579" s="49" t="e">
        <f t="shared" ca="1" si="784"/>
        <v>#N/A</v>
      </c>
      <c r="AK579" s="49" t="e">
        <f t="shared" ca="1" si="784"/>
        <v>#N/A</v>
      </c>
      <c r="AL579" s="49" t="e">
        <f t="shared" ca="1" si="784"/>
        <v>#N/A</v>
      </c>
      <c r="AM579" s="49" t="e">
        <f t="shared" ca="1" si="784"/>
        <v>#N/A</v>
      </c>
      <c r="AN579" s="49" t="e">
        <f t="shared" ca="1" si="784"/>
        <v>#N/A</v>
      </c>
      <c r="AO579" s="49" t="e">
        <f t="shared" ca="1" si="784"/>
        <v>#N/A</v>
      </c>
      <c r="AP579" s="24" t="e">
        <f t="shared" ca="1" si="775"/>
        <v>#N/A</v>
      </c>
      <c r="AQ579" s="24" t="e">
        <f t="shared" ca="1" si="776"/>
        <v>#N/A</v>
      </c>
    </row>
    <row r="580" spans="1:43" ht="51">
      <c r="A580" s="216" t="s">
        <v>85</v>
      </c>
      <c r="B580" s="37" t="s">
        <v>85</v>
      </c>
      <c r="C580" s="37" t="s">
        <v>85</v>
      </c>
      <c r="D580" s="37" t="s">
        <v>85</v>
      </c>
      <c r="E580" s="37" t="s">
        <v>85</v>
      </c>
      <c r="F580" s="37" t="s">
        <v>85</v>
      </c>
      <c r="G580" s="37" t="s">
        <v>85</v>
      </c>
      <c r="H580" s="37" t="s">
        <v>85</v>
      </c>
      <c r="I580" s="37" t="s">
        <v>85</v>
      </c>
      <c r="J580" s="37" t="s">
        <v>85</v>
      </c>
      <c r="K580" s="37" t="s">
        <v>85</v>
      </c>
      <c r="L580" s="37" t="s">
        <v>85</v>
      </c>
      <c r="M580" s="37" t="s">
        <v>85</v>
      </c>
      <c r="N580" s="37" t="s">
        <v>85</v>
      </c>
      <c r="O580" s="37" t="s">
        <v>85</v>
      </c>
      <c r="P580" s="37" t="s">
        <v>85</v>
      </c>
      <c r="Q580" s="37" t="s">
        <v>85</v>
      </c>
      <c r="R580" s="37" t="s">
        <v>85</v>
      </c>
      <c r="S580" s="37" t="s">
        <v>85</v>
      </c>
      <c r="T580" s="34"/>
      <c r="U580" s="34"/>
      <c r="V580" s="34"/>
      <c r="W580" s="8"/>
      <c r="X580" s="155" t="str">
        <f>X181</f>
        <v>220-215
Heating
Ext IR
(Int IR "on")</v>
      </c>
      <c r="Y580" s="49">
        <f t="shared" ref="Y580:AF580" ca="1" si="785">Y181</f>
        <v>0.72499999999999964</v>
      </c>
      <c r="Z580" s="49">
        <f t="shared" ca="1" si="785"/>
        <v>1.359727659065542</v>
      </c>
      <c r="AA580" s="49">
        <f t="shared" ca="1" si="785"/>
        <v>1.4809999999999999</v>
      </c>
      <c r="AB580" s="49">
        <f t="shared" ca="1" si="785"/>
        <v>1.0497167485491143</v>
      </c>
      <c r="AC580" s="49">
        <f t="shared" ca="1" si="785"/>
        <v>1.5446</v>
      </c>
      <c r="AD580" s="49">
        <f t="shared" ca="1" si="785"/>
        <v>1.4244399999999997</v>
      </c>
      <c r="AE580" s="49" t="e">
        <f t="shared" ca="1" si="785"/>
        <v>#N/A</v>
      </c>
      <c r="AF580" s="49" t="e">
        <f t="shared" ca="1" si="785"/>
        <v>#N/A</v>
      </c>
      <c r="AG580" s="49" t="e">
        <f t="shared" ref="AG580:AO580" ca="1" si="786">AG181</f>
        <v>#N/A</v>
      </c>
      <c r="AH580" s="49" t="e">
        <f t="shared" ca="1" si="786"/>
        <v>#N/A</v>
      </c>
      <c r="AI580" s="49" t="e">
        <f t="shared" ca="1" si="786"/>
        <v>#N/A</v>
      </c>
      <c r="AJ580" s="49" t="e">
        <f t="shared" ca="1" si="786"/>
        <v>#N/A</v>
      </c>
      <c r="AK580" s="49" t="e">
        <f t="shared" ca="1" si="786"/>
        <v>#N/A</v>
      </c>
      <c r="AL580" s="49" t="e">
        <f t="shared" ca="1" si="786"/>
        <v>#N/A</v>
      </c>
      <c r="AM580" s="49" t="e">
        <f t="shared" ca="1" si="786"/>
        <v>#N/A</v>
      </c>
      <c r="AN580" s="49" t="e">
        <f t="shared" ca="1" si="786"/>
        <v>#N/A</v>
      </c>
      <c r="AO580" s="49" t="e">
        <f t="shared" ca="1" si="786"/>
        <v>#N/A</v>
      </c>
      <c r="AP580" s="24" t="e">
        <f t="shared" ca="1" si="775"/>
        <v>#N/A</v>
      </c>
      <c r="AQ580" s="24" t="e">
        <f t="shared" ca="1" si="776"/>
        <v>#N/A</v>
      </c>
    </row>
    <row r="581" spans="1:43" ht="51">
      <c r="A581" s="216">
        <f>A8</f>
        <v>0</v>
      </c>
      <c r="B581" s="37"/>
      <c r="C581" s="33" t="str">
        <f t="shared" ref="C581:S581" ca="1" si="787">C8</f>
        <v>BSIMAC</v>
      </c>
      <c r="D581" s="33" t="str">
        <f t="shared" ca="1" si="787"/>
        <v>CSE</v>
      </c>
      <c r="E581" s="33" t="str">
        <f t="shared" ca="1" si="787"/>
        <v>DeST</v>
      </c>
      <c r="F581" s="33" t="str">
        <f t="shared" ca="1" si="787"/>
        <v>EnergyPlus</v>
      </c>
      <c r="G581" s="33" t="str">
        <f t="shared" ca="1" si="787"/>
        <v>ESP-r</v>
      </c>
      <c r="H581" s="33" t="str">
        <f t="shared" ca="1" si="787"/>
        <v>TRNSYS</v>
      </c>
      <c r="I581" s="33" t="str">
        <f t="shared" ca="1" si="787"/>
        <v>TestSpec-Alt</v>
      </c>
      <c r="J581" s="33">
        <f t="shared" ca="1" si="787"/>
        <v>0</v>
      </c>
      <c r="K581" s="33">
        <f t="shared" ca="1" si="787"/>
        <v>0</v>
      </c>
      <c r="L581" s="33">
        <f t="shared" ca="1" si="787"/>
        <v>0</v>
      </c>
      <c r="M581" s="33">
        <f t="shared" ca="1" si="787"/>
        <v>0</v>
      </c>
      <c r="N581" s="33">
        <f t="shared" ca="1" si="787"/>
        <v>0</v>
      </c>
      <c r="O581" s="33">
        <f t="shared" ca="1" si="787"/>
        <v>0</v>
      </c>
      <c r="P581" s="33">
        <f t="shared" ca="1" si="787"/>
        <v>0</v>
      </c>
      <c r="Q581" s="33">
        <f t="shared" ca="1" si="787"/>
        <v>0</v>
      </c>
      <c r="R581" s="33">
        <f t="shared" ca="1" si="787"/>
        <v>0</v>
      </c>
      <c r="S581" s="33" t="str">
        <f t="shared" ca="1" si="787"/>
        <v>Tested Prg</v>
      </c>
      <c r="T581" s="34"/>
      <c r="U581" s="34"/>
      <c r="V581" s="34"/>
      <c r="W581" s="8"/>
      <c r="X581" s="155" t="str">
        <f>X218</f>
        <v>220-215
Cooling
Ext IR
(Int IR "on")</v>
      </c>
      <c r="Y581" s="49">
        <f t="shared" ref="Y581:AF581" ca="1" si="788">Y218</f>
        <v>-0.14899999999999991</v>
      </c>
      <c r="Z581" s="49">
        <f t="shared" ca="1" si="788"/>
        <v>-0.33519367652729504</v>
      </c>
      <c r="AA581" s="49">
        <f t="shared" ca="1" si="788"/>
        <v>-0.372</v>
      </c>
      <c r="AB581" s="49">
        <f t="shared" ca="1" si="788"/>
        <v>-0.26756487547478058</v>
      </c>
      <c r="AC581" s="49">
        <f t="shared" ca="1" si="788"/>
        <v>-0.31859999999999999</v>
      </c>
      <c r="AD581" s="49">
        <f t="shared" ca="1" si="788"/>
        <v>-0.35281000000000001</v>
      </c>
      <c r="AE581" s="49" t="e">
        <f t="shared" ca="1" si="788"/>
        <v>#N/A</v>
      </c>
      <c r="AF581" s="49" t="e">
        <f t="shared" ca="1" si="788"/>
        <v>#N/A</v>
      </c>
      <c r="AG581" s="49" t="e">
        <f t="shared" ref="AG581:AO581" ca="1" si="789">AG218</f>
        <v>#N/A</v>
      </c>
      <c r="AH581" s="49" t="e">
        <f t="shared" ca="1" si="789"/>
        <v>#N/A</v>
      </c>
      <c r="AI581" s="49" t="e">
        <f t="shared" ca="1" si="789"/>
        <v>#N/A</v>
      </c>
      <c r="AJ581" s="49" t="e">
        <f t="shared" ca="1" si="789"/>
        <v>#N/A</v>
      </c>
      <c r="AK581" s="49" t="e">
        <f t="shared" ca="1" si="789"/>
        <v>#N/A</v>
      </c>
      <c r="AL581" s="49" t="e">
        <f t="shared" ca="1" si="789"/>
        <v>#N/A</v>
      </c>
      <c r="AM581" s="49" t="e">
        <f t="shared" ca="1" si="789"/>
        <v>#N/A</v>
      </c>
      <c r="AN581" s="49" t="e">
        <f t="shared" ca="1" si="789"/>
        <v>#N/A</v>
      </c>
      <c r="AO581" s="49" t="e">
        <f t="shared" ca="1" si="789"/>
        <v>#N/A</v>
      </c>
      <c r="AP581" s="24" t="e">
        <f t="shared" ca="1" si="775"/>
        <v>#N/A</v>
      </c>
      <c r="AQ581" s="24" t="e">
        <f t="shared" ca="1" si="776"/>
        <v>#N/A</v>
      </c>
    </row>
    <row r="582" spans="1:43" ht="51">
      <c r="A582" s="226">
        <f>A459</f>
        <v>230</v>
      </c>
      <c r="B582" s="8">
        <v>1</v>
      </c>
      <c r="C582" s="28">
        <f ca="1">IF(ISNUMBER(OFFSET(INDIRECT("'"&amp;'DATA for charts'!C$5&amp;"'!$h1"),$A582-1,0)),OFFSET(INDIRECT("'"&amp;'DATA for charts'!C$5&amp;"'!$h1"),$A582-1,0),NA())</f>
        <v>0</v>
      </c>
      <c r="D582" s="28">
        <f ca="1">IF(ISNUMBER(OFFSET(INDIRECT("'"&amp;'DATA for charts'!D$5&amp;"'!$h1"),$A582-1,0)),OFFSET(INDIRECT("'"&amp;'DATA for charts'!D$5&amp;"'!$h1"),$A582-1,0),NA())</f>
        <v>0</v>
      </c>
      <c r="E582" s="28">
        <f ca="1">IF(ISNUMBER(OFFSET(INDIRECT("'"&amp;'DATA for charts'!E$5&amp;"'!$h1"),$A582-1,0)),OFFSET(INDIRECT("'"&amp;'DATA for charts'!E$5&amp;"'!$h1"),$A582-1,0),NA())</f>
        <v>0</v>
      </c>
      <c r="F582" s="28">
        <f ca="1">IF(ISNUMBER(OFFSET(INDIRECT("'"&amp;'DATA for charts'!F$5&amp;"'!$h1"),$A582-1,0)),OFFSET(INDIRECT("'"&amp;'DATA for charts'!F$5&amp;"'!$h1"),$A582-1,0),NA())</f>
        <v>0</v>
      </c>
      <c r="G582" s="28">
        <f ca="1">IF(ISNUMBER(OFFSET(INDIRECT("'"&amp;'DATA for charts'!G$5&amp;"'!$h1"),$A582-1,0)),OFFSET(INDIRECT("'"&amp;'DATA for charts'!G$5&amp;"'!$h1"),$A582-1,0),NA())</f>
        <v>0</v>
      </c>
      <c r="H582" s="28">
        <f ca="1">IF(ISNUMBER(OFFSET(INDIRECT("'"&amp;'DATA for charts'!H$5&amp;"'!$h1"),$A582-1,0)),OFFSET(INDIRECT("'"&amp;'DATA for charts'!H$5&amp;"'!$h1"),$A582-1,0),NA())</f>
        <v>0</v>
      </c>
      <c r="I582" s="28" t="e">
        <f ca="1">IF(ISNUMBER(OFFSET(INDIRECT("'"&amp;'DATA for charts'!I$5&amp;"'!$h1"),$A582-1,0)),OFFSET(INDIRECT("'"&amp;'DATA for charts'!I$5&amp;"'!$h1"),$A582-1,0),NA())</f>
        <v>#N/A</v>
      </c>
      <c r="J582" s="28" t="e">
        <f ca="1">IF(ISNUMBER(OFFSET(INDIRECT("'"&amp;'DATA for charts'!J$5&amp;"'!$h1"),$A582-1,0)),OFFSET(INDIRECT("'"&amp;'DATA for charts'!J$5&amp;"'!$h1"),$A582-1,0),NA())</f>
        <v>#N/A</v>
      </c>
      <c r="K582" s="28" t="e">
        <f ca="1">IF(ISNUMBER(OFFSET(INDIRECT("'"&amp;'DATA for charts'!K$5&amp;"'!$h1"),$A582-1,0)),OFFSET(INDIRECT("'"&amp;'DATA for charts'!K$5&amp;"'!$h1"),$A582-1,0),NA())</f>
        <v>#N/A</v>
      </c>
      <c r="L582" s="28" t="e">
        <f ca="1">IF(ISNUMBER(OFFSET(INDIRECT("'"&amp;'DATA for charts'!L$5&amp;"'!$h1"),$A582-1,0)),OFFSET(INDIRECT("'"&amp;'DATA for charts'!L$5&amp;"'!$h1"),$A582-1,0),NA())</f>
        <v>#N/A</v>
      </c>
      <c r="M582" s="28" t="e">
        <f ca="1">IF(ISNUMBER(OFFSET(INDIRECT("'"&amp;'DATA for charts'!M$5&amp;"'!$h1"),$A582-1,0)),OFFSET(INDIRECT("'"&amp;'DATA for charts'!M$5&amp;"'!$h1"),$A582-1,0),NA())</f>
        <v>#N/A</v>
      </c>
      <c r="N582" s="28" t="e">
        <f ca="1">IF(ISNUMBER(OFFSET(INDIRECT("'"&amp;'DATA for charts'!N$5&amp;"'!$h1"),$A582-1,0)),OFFSET(INDIRECT("'"&amp;'DATA for charts'!N$5&amp;"'!$h1"),$A582-1,0),NA())</f>
        <v>#N/A</v>
      </c>
      <c r="O582" s="28" t="e">
        <f ca="1">IF(ISNUMBER(OFFSET(INDIRECT("'"&amp;'DATA for charts'!O$5&amp;"'!$h1"),$A582-1,0)),OFFSET(INDIRECT("'"&amp;'DATA for charts'!O$5&amp;"'!$h1"),$A582-1,0),NA())</f>
        <v>#N/A</v>
      </c>
      <c r="P582" s="28" t="e">
        <f ca="1">IF(ISNUMBER(OFFSET(INDIRECT("'"&amp;'DATA for charts'!P$5&amp;"'!$h1"),$A582-1,0)),OFFSET(INDIRECT("'"&amp;'DATA for charts'!P$5&amp;"'!$h1"),$A582-1,0),NA())</f>
        <v>#N/A</v>
      </c>
      <c r="Q582" s="28" t="e">
        <f ca="1">IF(ISNUMBER(OFFSET(INDIRECT("'"&amp;'DATA for charts'!Q$5&amp;"'!$h1"),$A582-1,0)),OFFSET(INDIRECT("'"&amp;'DATA for charts'!Q$5&amp;"'!$h1"),$A582-1,0),NA())</f>
        <v>#N/A</v>
      </c>
      <c r="R582" s="28" t="e">
        <f ca="1">IF(ISNUMBER(OFFSET(INDIRECT("'"&amp;'DATA for charts'!R$5&amp;"'!$h1"),$A582-1,0)),OFFSET(INDIRECT("'"&amp;'DATA for charts'!R$5&amp;"'!$h1"),$A582-1,0),NA())</f>
        <v>#N/A</v>
      </c>
      <c r="S582" s="28" t="e">
        <f ca="1">IF(ISNUMBER(OFFSET(INDIRECT("'"&amp;'DATA for charts'!S$5&amp;"'!$h1"),$A582-1,0)),OFFSET(INDIRECT("'"&amp;'DATA for charts'!S$5&amp;"'!$h1"),$A582-1,0),NA())</f>
        <v>#N/A</v>
      </c>
      <c r="T582" s="34"/>
      <c r="U582" s="34"/>
      <c r="V582" s="34"/>
      <c r="W582" s="8"/>
      <c r="X582" s="155" t="str">
        <f>X182</f>
        <v>215-200
Heating
Int IR
(Ext IR "off")</v>
      </c>
      <c r="Y582" s="49">
        <f t="shared" ref="Y582:AF582" ca="1" si="790">Y182</f>
        <v>0.61099999999999977</v>
      </c>
      <c r="Z582" s="49">
        <f t="shared" ca="1" si="790"/>
        <v>0.4931649578227022</v>
      </c>
      <c r="AA582" s="49">
        <f t="shared" ca="1" si="790"/>
        <v>0.47100000000000009</v>
      </c>
      <c r="AB582" s="49">
        <f t="shared" ca="1" si="790"/>
        <v>0.30003579303902317</v>
      </c>
      <c r="AC582" s="49">
        <f t="shared" ca="1" si="790"/>
        <v>0.26069999999999993</v>
      </c>
      <c r="AD582" s="49">
        <f t="shared" ca="1" si="790"/>
        <v>0.30051000000000005</v>
      </c>
      <c r="AE582" s="49" t="e">
        <f t="shared" ca="1" si="790"/>
        <v>#N/A</v>
      </c>
      <c r="AF582" s="49" t="e">
        <f t="shared" ca="1" si="790"/>
        <v>#N/A</v>
      </c>
      <c r="AG582" s="49" t="e">
        <f t="shared" ref="AG582:AO582" ca="1" si="791">AG182</f>
        <v>#N/A</v>
      </c>
      <c r="AH582" s="49" t="e">
        <f t="shared" ca="1" si="791"/>
        <v>#N/A</v>
      </c>
      <c r="AI582" s="49" t="e">
        <f t="shared" ca="1" si="791"/>
        <v>#N/A</v>
      </c>
      <c r="AJ582" s="49" t="e">
        <f t="shared" ca="1" si="791"/>
        <v>#N/A</v>
      </c>
      <c r="AK582" s="49" t="e">
        <f t="shared" ca="1" si="791"/>
        <v>#N/A</v>
      </c>
      <c r="AL582" s="49" t="e">
        <f t="shared" ca="1" si="791"/>
        <v>#N/A</v>
      </c>
      <c r="AM582" s="49" t="e">
        <f t="shared" ca="1" si="791"/>
        <v>#N/A</v>
      </c>
      <c r="AN582" s="49" t="e">
        <f t="shared" ca="1" si="791"/>
        <v>#N/A</v>
      </c>
      <c r="AO582" s="49" t="e">
        <f t="shared" ca="1" si="791"/>
        <v>#N/A</v>
      </c>
      <c r="AP582" s="24" t="e">
        <f t="shared" ca="1" si="775"/>
        <v>#N/A</v>
      </c>
      <c r="AQ582" s="24" t="e">
        <f t="shared" ca="1" si="776"/>
        <v>#N/A</v>
      </c>
    </row>
    <row r="583" spans="1:43" ht="51">
      <c r="A583" s="226">
        <f t="shared" ref="A583:A605" si="792">A582+1</f>
        <v>231</v>
      </c>
      <c r="B583" s="8">
        <v>2</v>
      </c>
      <c r="C583" s="28">
        <f ca="1">IF(ISNUMBER(OFFSET(INDIRECT("'"&amp;'DATA for charts'!C$5&amp;"'!$h1"),$A583-1,0)),OFFSET(INDIRECT("'"&amp;'DATA for charts'!C$5&amp;"'!$h1"),$A583-1,0),NA())</f>
        <v>0</v>
      </c>
      <c r="D583" s="28">
        <f ca="1">IF(ISNUMBER(OFFSET(INDIRECT("'"&amp;'DATA for charts'!D$5&amp;"'!$h1"),$A583-1,0)),OFFSET(INDIRECT("'"&amp;'DATA for charts'!D$5&amp;"'!$h1"),$A583-1,0),NA())</f>
        <v>0</v>
      </c>
      <c r="E583" s="28">
        <f ca="1">IF(ISNUMBER(OFFSET(INDIRECT("'"&amp;'DATA for charts'!E$5&amp;"'!$h1"),$A583-1,0)),OFFSET(INDIRECT("'"&amp;'DATA for charts'!E$5&amp;"'!$h1"),$A583-1,0),NA())</f>
        <v>0</v>
      </c>
      <c r="F583" s="28">
        <f ca="1">IF(ISNUMBER(OFFSET(INDIRECT("'"&amp;'DATA for charts'!F$5&amp;"'!$h1"),$A583-1,0)),OFFSET(INDIRECT("'"&amp;'DATA for charts'!F$5&amp;"'!$h1"),$A583-1,0),NA())</f>
        <v>0</v>
      </c>
      <c r="G583" s="28">
        <f ca="1">IF(ISNUMBER(OFFSET(INDIRECT("'"&amp;'DATA for charts'!G$5&amp;"'!$h1"),$A583-1,0)),OFFSET(INDIRECT("'"&amp;'DATA for charts'!G$5&amp;"'!$h1"),$A583-1,0),NA())</f>
        <v>0</v>
      </c>
      <c r="H583" s="28">
        <f ca="1">IF(ISNUMBER(OFFSET(INDIRECT("'"&amp;'DATA for charts'!H$5&amp;"'!$h1"),$A583-1,0)),OFFSET(INDIRECT("'"&amp;'DATA for charts'!H$5&amp;"'!$h1"),$A583-1,0),NA())</f>
        <v>0</v>
      </c>
      <c r="I583" s="28" t="e">
        <f ca="1">IF(ISNUMBER(OFFSET(INDIRECT("'"&amp;'DATA for charts'!I$5&amp;"'!$h1"),$A583-1,0)),OFFSET(INDIRECT("'"&amp;'DATA for charts'!I$5&amp;"'!$h1"),$A583-1,0),NA())</f>
        <v>#N/A</v>
      </c>
      <c r="J583" s="28" t="e">
        <f ca="1">IF(ISNUMBER(OFFSET(INDIRECT("'"&amp;'DATA for charts'!J$5&amp;"'!$h1"),$A583-1,0)),OFFSET(INDIRECT("'"&amp;'DATA for charts'!J$5&amp;"'!$h1"),$A583-1,0),NA())</f>
        <v>#N/A</v>
      </c>
      <c r="K583" s="28" t="e">
        <f ca="1">IF(ISNUMBER(OFFSET(INDIRECT("'"&amp;'DATA for charts'!K$5&amp;"'!$h1"),$A583-1,0)),OFFSET(INDIRECT("'"&amp;'DATA for charts'!K$5&amp;"'!$h1"),$A583-1,0),NA())</f>
        <v>#N/A</v>
      </c>
      <c r="L583" s="28" t="e">
        <f ca="1">IF(ISNUMBER(OFFSET(INDIRECT("'"&amp;'DATA for charts'!L$5&amp;"'!$h1"),$A583-1,0)),OFFSET(INDIRECT("'"&amp;'DATA for charts'!L$5&amp;"'!$h1"),$A583-1,0),NA())</f>
        <v>#N/A</v>
      </c>
      <c r="M583" s="28" t="e">
        <f ca="1">IF(ISNUMBER(OFFSET(INDIRECT("'"&amp;'DATA for charts'!M$5&amp;"'!$h1"),$A583-1,0)),OFFSET(INDIRECT("'"&amp;'DATA for charts'!M$5&amp;"'!$h1"),$A583-1,0),NA())</f>
        <v>#N/A</v>
      </c>
      <c r="N583" s="28" t="e">
        <f ca="1">IF(ISNUMBER(OFFSET(INDIRECT("'"&amp;'DATA for charts'!N$5&amp;"'!$h1"),$A583-1,0)),OFFSET(INDIRECT("'"&amp;'DATA for charts'!N$5&amp;"'!$h1"),$A583-1,0),NA())</f>
        <v>#N/A</v>
      </c>
      <c r="O583" s="28" t="e">
        <f ca="1">IF(ISNUMBER(OFFSET(INDIRECT("'"&amp;'DATA for charts'!O$5&amp;"'!$h1"),$A583-1,0)),OFFSET(INDIRECT("'"&amp;'DATA for charts'!O$5&amp;"'!$h1"),$A583-1,0),NA())</f>
        <v>#N/A</v>
      </c>
      <c r="P583" s="28" t="e">
        <f ca="1">IF(ISNUMBER(OFFSET(INDIRECT("'"&amp;'DATA for charts'!P$5&amp;"'!$h1"),$A583-1,0)),OFFSET(INDIRECT("'"&amp;'DATA for charts'!P$5&amp;"'!$h1"),$A583-1,0),NA())</f>
        <v>#N/A</v>
      </c>
      <c r="Q583" s="28" t="e">
        <f ca="1">IF(ISNUMBER(OFFSET(INDIRECT("'"&amp;'DATA for charts'!Q$5&amp;"'!$h1"),$A583-1,0)),OFFSET(INDIRECT("'"&amp;'DATA for charts'!Q$5&amp;"'!$h1"),$A583-1,0),NA())</f>
        <v>#N/A</v>
      </c>
      <c r="R583" s="28" t="e">
        <f ca="1">IF(ISNUMBER(OFFSET(INDIRECT("'"&amp;'DATA for charts'!R$5&amp;"'!$h1"),$A583-1,0)),OFFSET(INDIRECT("'"&amp;'DATA for charts'!R$5&amp;"'!$h1"),$A583-1,0),NA())</f>
        <v>#N/A</v>
      </c>
      <c r="S583" s="28" t="e">
        <f ca="1">IF(ISNUMBER(OFFSET(INDIRECT("'"&amp;'DATA for charts'!S$5&amp;"'!$h1"),$A583-1,0)),OFFSET(INDIRECT("'"&amp;'DATA for charts'!S$5&amp;"'!$h1"),$A583-1,0),NA())</f>
        <v>#N/A</v>
      </c>
      <c r="T583" s="34"/>
      <c r="U583" s="34"/>
      <c r="V583" s="34"/>
      <c r="W583" s="8"/>
      <c r="X583" s="155" t="str">
        <f>X183</f>
        <v>220-210
Heating
Int IR
(Ext IR "on")</v>
      </c>
      <c r="Y583" s="49">
        <f t="shared" ref="Y583:AF583" ca="1" si="793">Y183</f>
        <v>0.75</v>
      </c>
      <c r="Z583" s="49">
        <f t="shared" ca="1" si="793"/>
        <v>0.7000265813519837</v>
      </c>
      <c r="AA583" s="49">
        <f t="shared" ca="1" si="793"/>
        <v>0.64700000000000024</v>
      </c>
      <c r="AB583" s="49">
        <f t="shared" ca="1" si="793"/>
        <v>0.40857312639321819</v>
      </c>
      <c r="AC583" s="49">
        <f t="shared" ca="1" si="793"/>
        <v>0.40859999999999985</v>
      </c>
      <c r="AD583" s="49">
        <f t="shared" ca="1" si="793"/>
        <v>0.43834000000000017</v>
      </c>
      <c r="AE583" s="49" t="e">
        <f t="shared" ca="1" si="793"/>
        <v>#N/A</v>
      </c>
      <c r="AF583" s="49" t="e">
        <f t="shared" ca="1" si="793"/>
        <v>#N/A</v>
      </c>
      <c r="AG583" s="49" t="e">
        <f t="shared" ref="AG583:AO583" ca="1" si="794">AG183</f>
        <v>#N/A</v>
      </c>
      <c r="AH583" s="49" t="e">
        <f t="shared" ca="1" si="794"/>
        <v>#N/A</v>
      </c>
      <c r="AI583" s="49" t="e">
        <f t="shared" ca="1" si="794"/>
        <v>#N/A</v>
      </c>
      <c r="AJ583" s="49" t="e">
        <f t="shared" ca="1" si="794"/>
        <v>#N/A</v>
      </c>
      <c r="AK583" s="49" t="e">
        <f t="shared" ca="1" si="794"/>
        <v>#N/A</v>
      </c>
      <c r="AL583" s="49" t="e">
        <f t="shared" ca="1" si="794"/>
        <v>#N/A</v>
      </c>
      <c r="AM583" s="49" t="e">
        <f t="shared" ca="1" si="794"/>
        <v>#N/A</v>
      </c>
      <c r="AN583" s="49" t="e">
        <f t="shared" ca="1" si="794"/>
        <v>#N/A</v>
      </c>
      <c r="AO583" s="49" t="e">
        <f t="shared" ca="1" si="794"/>
        <v>#N/A</v>
      </c>
      <c r="AP583" s="24" t="e">
        <f t="shared" ca="1" si="775"/>
        <v>#N/A</v>
      </c>
      <c r="AQ583" s="24" t="e">
        <f t="shared" ca="1" si="776"/>
        <v>#N/A</v>
      </c>
    </row>
    <row r="584" spans="1:43">
      <c r="A584" s="226">
        <f t="shared" si="792"/>
        <v>232</v>
      </c>
      <c r="B584" s="8">
        <v>3</v>
      </c>
      <c r="C584" s="28">
        <f ca="1">IF(ISNUMBER(OFFSET(INDIRECT("'"&amp;'DATA for charts'!C$5&amp;"'!$h1"),$A584-1,0)),OFFSET(INDIRECT("'"&amp;'DATA for charts'!C$5&amp;"'!$h1"),$A584-1,0),NA())</f>
        <v>0</v>
      </c>
      <c r="D584" s="28">
        <f ca="1">IF(ISNUMBER(OFFSET(INDIRECT("'"&amp;'DATA for charts'!D$5&amp;"'!$h1"),$A584-1,0)),OFFSET(INDIRECT("'"&amp;'DATA for charts'!D$5&amp;"'!$h1"),$A584-1,0),NA())</f>
        <v>0</v>
      </c>
      <c r="E584" s="28">
        <f ca="1">IF(ISNUMBER(OFFSET(INDIRECT("'"&amp;'DATA for charts'!E$5&amp;"'!$h1"),$A584-1,0)),OFFSET(INDIRECT("'"&amp;'DATA for charts'!E$5&amp;"'!$h1"),$A584-1,0),NA())</f>
        <v>0</v>
      </c>
      <c r="F584" s="28">
        <f ca="1">IF(ISNUMBER(OFFSET(INDIRECT("'"&amp;'DATA for charts'!F$5&amp;"'!$h1"),$A584-1,0)),OFFSET(INDIRECT("'"&amp;'DATA for charts'!F$5&amp;"'!$h1"),$A584-1,0),NA())</f>
        <v>0</v>
      </c>
      <c r="G584" s="28">
        <f ca="1">IF(ISNUMBER(OFFSET(INDIRECT("'"&amp;'DATA for charts'!G$5&amp;"'!$h1"),$A584-1,0)),OFFSET(INDIRECT("'"&amp;'DATA for charts'!G$5&amp;"'!$h1"),$A584-1,0),NA())</f>
        <v>0</v>
      </c>
      <c r="H584" s="28">
        <f ca="1">IF(ISNUMBER(OFFSET(INDIRECT("'"&amp;'DATA for charts'!H$5&amp;"'!$h1"),$A584-1,0)),OFFSET(INDIRECT("'"&amp;'DATA for charts'!H$5&amp;"'!$h1"),$A584-1,0),NA())</f>
        <v>0</v>
      </c>
      <c r="I584" s="28" t="e">
        <f ca="1">IF(ISNUMBER(OFFSET(INDIRECT("'"&amp;'DATA for charts'!I$5&amp;"'!$h1"),$A584-1,0)),OFFSET(INDIRECT("'"&amp;'DATA for charts'!I$5&amp;"'!$h1"),$A584-1,0),NA())</f>
        <v>#N/A</v>
      </c>
      <c r="J584" s="28" t="e">
        <f ca="1">IF(ISNUMBER(OFFSET(INDIRECT("'"&amp;'DATA for charts'!J$5&amp;"'!$h1"),$A584-1,0)),OFFSET(INDIRECT("'"&amp;'DATA for charts'!J$5&amp;"'!$h1"),$A584-1,0),NA())</f>
        <v>#N/A</v>
      </c>
      <c r="K584" s="28" t="e">
        <f ca="1">IF(ISNUMBER(OFFSET(INDIRECT("'"&amp;'DATA for charts'!K$5&amp;"'!$h1"),$A584-1,0)),OFFSET(INDIRECT("'"&amp;'DATA for charts'!K$5&amp;"'!$h1"),$A584-1,0),NA())</f>
        <v>#N/A</v>
      </c>
      <c r="L584" s="28" t="e">
        <f ca="1">IF(ISNUMBER(OFFSET(INDIRECT("'"&amp;'DATA for charts'!L$5&amp;"'!$h1"),$A584-1,0)),OFFSET(INDIRECT("'"&amp;'DATA for charts'!L$5&amp;"'!$h1"),$A584-1,0),NA())</f>
        <v>#N/A</v>
      </c>
      <c r="M584" s="28" t="e">
        <f ca="1">IF(ISNUMBER(OFFSET(INDIRECT("'"&amp;'DATA for charts'!M$5&amp;"'!$h1"),$A584-1,0)),OFFSET(INDIRECT("'"&amp;'DATA for charts'!M$5&amp;"'!$h1"),$A584-1,0),NA())</f>
        <v>#N/A</v>
      </c>
      <c r="N584" s="28" t="e">
        <f ca="1">IF(ISNUMBER(OFFSET(INDIRECT("'"&amp;'DATA for charts'!N$5&amp;"'!$h1"),$A584-1,0)),OFFSET(INDIRECT("'"&amp;'DATA for charts'!N$5&amp;"'!$h1"),$A584-1,0),NA())</f>
        <v>#N/A</v>
      </c>
      <c r="O584" s="28" t="e">
        <f ca="1">IF(ISNUMBER(OFFSET(INDIRECT("'"&amp;'DATA for charts'!O$5&amp;"'!$h1"),$A584-1,0)),OFFSET(INDIRECT("'"&amp;'DATA for charts'!O$5&amp;"'!$h1"),$A584-1,0),NA())</f>
        <v>#N/A</v>
      </c>
      <c r="P584" s="28" t="e">
        <f ca="1">IF(ISNUMBER(OFFSET(INDIRECT("'"&amp;'DATA for charts'!P$5&amp;"'!$h1"),$A584-1,0)),OFFSET(INDIRECT("'"&amp;'DATA for charts'!P$5&amp;"'!$h1"),$A584-1,0),NA())</f>
        <v>#N/A</v>
      </c>
      <c r="Q584" s="28" t="e">
        <f ca="1">IF(ISNUMBER(OFFSET(INDIRECT("'"&amp;'DATA for charts'!Q$5&amp;"'!$h1"),$A584-1,0)),OFFSET(INDIRECT("'"&amp;'DATA for charts'!Q$5&amp;"'!$h1"),$A584-1,0),NA())</f>
        <v>#N/A</v>
      </c>
      <c r="R584" s="28" t="e">
        <f ca="1">IF(ISNUMBER(OFFSET(INDIRECT("'"&amp;'DATA for charts'!R$5&amp;"'!$h1"),$A584-1,0)),OFFSET(INDIRECT("'"&amp;'DATA for charts'!R$5&amp;"'!$h1"),$A584-1,0),NA())</f>
        <v>#N/A</v>
      </c>
      <c r="S584" s="28" t="e">
        <f ca="1">IF(ISNUMBER(OFFSET(INDIRECT("'"&amp;'DATA for charts'!S$5&amp;"'!$h1"),$A584-1,0)),OFFSET(INDIRECT("'"&amp;'DATA for charts'!S$5&amp;"'!$h1"),$A584-1,0),NA())</f>
        <v>#N/A</v>
      </c>
      <c r="T584" s="34"/>
      <c r="U584" s="34"/>
      <c r="V584" s="34"/>
      <c r="W584" s="8"/>
      <c r="X584" s="146"/>
      <c r="Y584" s="8"/>
      <c r="Z584" s="8"/>
      <c r="AA584" s="8"/>
      <c r="AB584" s="8"/>
      <c r="AC584" s="8"/>
      <c r="AD584" s="8"/>
      <c r="AE584" s="8"/>
      <c r="AF584" s="8"/>
      <c r="AG584" s="8"/>
      <c r="AH584" s="8"/>
      <c r="AI584" s="8"/>
      <c r="AJ584" s="8"/>
      <c r="AK584" s="8"/>
      <c r="AL584" s="8"/>
      <c r="AM584" s="8"/>
      <c r="AN584" s="8"/>
      <c r="AO584" s="8"/>
      <c r="AP584" s="8"/>
      <c r="AQ584" s="8"/>
    </row>
    <row r="585" spans="1:43">
      <c r="A585" s="226">
        <f t="shared" si="792"/>
        <v>233</v>
      </c>
      <c r="B585" s="8">
        <v>4</v>
      </c>
      <c r="C585" s="28">
        <f ca="1">IF(ISNUMBER(OFFSET(INDIRECT("'"&amp;'DATA for charts'!C$5&amp;"'!$h1"),$A585-1,0)),OFFSET(INDIRECT("'"&amp;'DATA for charts'!C$5&amp;"'!$h1"),$A585-1,0),NA())</f>
        <v>0</v>
      </c>
      <c r="D585" s="28">
        <f ca="1">IF(ISNUMBER(OFFSET(INDIRECT("'"&amp;'DATA for charts'!D$5&amp;"'!$h1"),$A585-1,0)),OFFSET(INDIRECT("'"&amp;'DATA for charts'!D$5&amp;"'!$h1"),$A585-1,0),NA())</f>
        <v>0</v>
      </c>
      <c r="E585" s="28">
        <f ca="1">IF(ISNUMBER(OFFSET(INDIRECT("'"&amp;'DATA for charts'!E$5&amp;"'!$h1"),$A585-1,0)),OFFSET(INDIRECT("'"&amp;'DATA for charts'!E$5&amp;"'!$h1"),$A585-1,0),NA())</f>
        <v>0</v>
      </c>
      <c r="F585" s="28">
        <f ca="1">IF(ISNUMBER(OFFSET(INDIRECT("'"&amp;'DATA for charts'!F$5&amp;"'!$h1"),$A585-1,0)),OFFSET(INDIRECT("'"&amp;'DATA for charts'!F$5&amp;"'!$h1"),$A585-1,0),NA())</f>
        <v>0</v>
      </c>
      <c r="G585" s="28">
        <f ca="1">IF(ISNUMBER(OFFSET(INDIRECT("'"&amp;'DATA for charts'!G$5&amp;"'!$h1"),$A585-1,0)),OFFSET(INDIRECT("'"&amp;'DATA for charts'!G$5&amp;"'!$h1"),$A585-1,0),NA())</f>
        <v>0</v>
      </c>
      <c r="H585" s="28">
        <f ca="1">IF(ISNUMBER(OFFSET(INDIRECT("'"&amp;'DATA for charts'!H$5&amp;"'!$h1"),$A585-1,0)),OFFSET(INDIRECT("'"&amp;'DATA for charts'!H$5&amp;"'!$h1"),$A585-1,0),NA())</f>
        <v>0</v>
      </c>
      <c r="I585" s="28" t="e">
        <f ca="1">IF(ISNUMBER(OFFSET(INDIRECT("'"&amp;'DATA for charts'!I$5&amp;"'!$h1"),$A585-1,0)),OFFSET(INDIRECT("'"&amp;'DATA for charts'!I$5&amp;"'!$h1"),$A585-1,0),NA())</f>
        <v>#N/A</v>
      </c>
      <c r="J585" s="28" t="e">
        <f ca="1">IF(ISNUMBER(OFFSET(INDIRECT("'"&amp;'DATA for charts'!J$5&amp;"'!$h1"),$A585-1,0)),OFFSET(INDIRECT("'"&amp;'DATA for charts'!J$5&amp;"'!$h1"),$A585-1,0),NA())</f>
        <v>#N/A</v>
      </c>
      <c r="K585" s="28" t="e">
        <f ca="1">IF(ISNUMBER(OFFSET(INDIRECT("'"&amp;'DATA for charts'!K$5&amp;"'!$h1"),$A585-1,0)),OFFSET(INDIRECT("'"&amp;'DATA for charts'!K$5&amp;"'!$h1"),$A585-1,0),NA())</f>
        <v>#N/A</v>
      </c>
      <c r="L585" s="28" t="e">
        <f ca="1">IF(ISNUMBER(OFFSET(INDIRECT("'"&amp;'DATA for charts'!L$5&amp;"'!$h1"),$A585-1,0)),OFFSET(INDIRECT("'"&amp;'DATA for charts'!L$5&amp;"'!$h1"),$A585-1,0),NA())</f>
        <v>#N/A</v>
      </c>
      <c r="M585" s="28" t="e">
        <f ca="1">IF(ISNUMBER(OFFSET(INDIRECT("'"&amp;'DATA for charts'!M$5&amp;"'!$h1"),$A585-1,0)),OFFSET(INDIRECT("'"&amp;'DATA for charts'!M$5&amp;"'!$h1"),$A585-1,0),NA())</f>
        <v>#N/A</v>
      </c>
      <c r="N585" s="28" t="e">
        <f ca="1">IF(ISNUMBER(OFFSET(INDIRECT("'"&amp;'DATA for charts'!N$5&amp;"'!$h1"),$A585-1,0)),OFFSET(INDIRECT("'"&amp;'DATA for charts'!N$5&amp;"'!$h1"),$A585-1,0),NA())</f>
        <v>#N/A</v>
      </c>
      <c r="O585" s="28" t="e">
        <f ca="1">IF(ISNUMBER(OFFSET(INDIRECT("'"&amp;'DATA for charts'!O$5&amp;"'!$h1"),$A585-1,0)),OFFSET(INDIRECT("'"&amp;'DATA for charts'!O$5&amp;"'!$h1"),$A585-1,0),NA())</f>
        <v>#N/A</v>
      </c>
      <c r="P585" s="28" t="e">
        <f ca="1">IF(ISNUMBER(OFFSET(INDIRECT("'"&amp;'DATA for charts'!P$5&amp;"'!$h1"),$A585-1,0)),OFFSET(INDIRECT("'"&amp;'DATA for charts'!P$5&amp;"'!$h1"),$A585-1,0),NA())</f>
        <v>#N/A</v>
      </c>
      <c r="Q585" s="28" t="e">
        <f ca="1">IF(ISNUMBER(OFFSET(INDIRECT("'"&amp;'DATA for charts'!Q$5&amp;"'!$h1"),$A585-1,0)),OFFSET(INDIRECT("'"&amp;'DATA for charts'!Q$5&amp;"'!$h1"),$A585-1,0),NA())</f>
        <v>#N/A</v>
      </c>
      <c r="R585" s="28" t="e">
        <f ca="1">IF(ISNUMBER(OFFSET(INDIRECT("'"&amp;'DATA for charts'!R$5&amp;"'!$h1"),$A585-1,0)),OFFSET(INDIRECT("'"&amp;'DATA for charts'!R$5&amp;"'!$h1"),$A585-1,0),NA())</f>
        <v>#N/A</v>
      </c>
      <c r="S585" s="28" t="e">
        <f ca="1">IF(ISNUMBER(OFFSET(INDIRECT("'"&amp;'DATA for charts'!S$5&amp;"'!$h1"),$A585-1,0)),OFFSET(INDIRECT("'"&amp;'DATA for charts'!S$5&amp;"'!$h1"),$A585-1,0),NA())</f>
        <v>#N/A</v>
      </c>
      <c r="T585" s="34"/>
      <c r="U585" s="34"/>
      <c r="V585" s="34"/>
      <c r="W585" s="8"/>
      <c r="X585" s="146"/>
      <c r="Y585" s="8"/>
      <c r="Z585" s="8"/>
      <c r="AA585" s="8"/>
      <c r="AB585" s="8"/>
      <c r="AC585" s="8"/>
      <c r="AD585" s="8"/>
      <c r="AE585" s="8"/>
      <c r="AF585" s="8"/>
      <c r="AG585" s="8"/>
      <c r="AH585" s="8"/>
      <c r="AI585" s="8"/>
      <c r="AJ585" s="8"/>
      <c r="AK585" s="8"/>
      <c r="AL585" s="8"/>
      <c r="AM585" s="8"/>
      <c r="AN585" s="8"/>
      <c r="AO585" s="8"/>
      <c r="AP585" s="8"/>
      <c r="AQ585" s="8"/>
    </row>
    <row r="586" spans="1:43">
      <c r="A586" s="226">
        <f t="shared" si="792"/>
        <v>234</v>
      </c>
      <c r="B586" s="8">
        <v>5</v>
      </c>
      <c r="C586" s="28">
        <f ca="1">IF(ISNUMBER(OFFSET(INDIRECT("'"&amp;'DATA for charts'!C$5&amp;"'!$h1"),$A586-1,0)),OFFSET(INDIRECT("'"&amp;'DATA for charts'!C$5&amp;"'!$h1"),$A586-1,0),NA())</f>
        <v>0</v>
      </c>
      <c r="D586" s="28">
        <f ca="1">IF(ISNUMBER(OFFSET(INDIRECT("'"&amp;'DATA for charts'!D$5&amp;"'!$h1"),$A586-1,0)),OFFSET(INDIRECT("'"&amp;'DATA for charts'!D$5&amp;"'!$h1"),$A586-1,0),NA())</f>
        <v>0.54028520000000002</v>
      </c>
      <c r="E586" s="28">
        <f ca="1">IF(ISNUMBER(OFFSET(INDIRECT("'"&amp;'DATA for charts'!E$5&amp;"'!$h1"),$A586-1,0)),OFFSET(INDIRECT("'"&amp;'DATA for charts'!E$5&amp;"'!$h1"),$A586-1,0),NA())</f>
        <v>0.7</v>
      </c>
      <c r="F586" s="28">
        <f ca="1">IF(ISNUMBER(OFFSET(INDIRECT("'"&amp;'DATA for charts'!F$5&amp;"'!$h1"),$A586-1,0)),OFFSET(INDIRECT("'"&amp;'DATA for charts'!F$5&amp;"'!$h1"),$A586-1,0),NA())</f>
        <v>2.8250450676793601</v>
      </c>
      <c r="G586" s="28">
        <f ca="1">IF(ISNUMBER(OFFSET(INDIRECT("'"&amp;'DATA for charts'!G$5&amp;"'!$h1"),$A586-1,0)),OFFSET(INDIRECT("'"&amp;'DATA for charts'!G$5&amp;"'!$h1"),$A586-1,0),NA())</f>
        <v>1.27</v>
      </c>
      <c r="H586" s="28">
        <f ca="1">IF(ISNUMBER(OFFSET(INDIRECT("'"&amp;'DATA for charts'!H$5&amp;"'!$h1"),$A586-1,0)),OFFSET(INDIRECT("'"&amp;'DATA for charts'!H$5&amp;"'!$h1"),$A586-1,0),NA())</f>
        <v>1.0885836040561001</v>
      </c>
      <c r="I586" s="28" t="e">
        <f ca="1">IF(ISNUMBER(OFFSET(INDIRECT("'"&amp;'DATA for charts'!I$5&amp;"'!$h1"),$A586-1,0)),OFFSET(INDIRECT("'"&amp;'DATA for charts'!I$5&amp;"'!$h1"),$A586-1,0),NA())</f>
        <v>#N/A</v>
      </c>
      <c r="J586" s="28" t="e">
        <f ca="1">IF(ISNUMBER(OFFSET(INDIRECT("'"&amp;'DATA for charts'!J$5&amp;"'!$h1"),$A586-1,0)),OFFSET(INDIRECT("'"&amp;'DATA for charts'!J$5&amp;"'!$h1"),$A586-1,0),NA())</f>
        <v>#N/A</v>
      </c>
      <c r="K586" s="28" t="e">
        <f ca="1">IF(ISNUMBER(OFFSET(INDIRECT("'"&amp;'DATA for charts'!K$5&amp;"'!$h1"),$A586-1,0)),OFFSET(INDIRECT("'"&amp;'DATA for charts'!K$5&amp;"'!$h1"),$A586-1,0),NA())</f>
        <v>#N/A</v>
      </c>
      <c r="L586" s="28" t="e">
        <f ca="1">IF(ISNUMBER(OFFSET(INDIRECT("'"&amp;'DATA for charts'!L$5&amp;"'!$h1"),$A586-1,0)),OFFSET(INDIRECT("'"&amp;'DATA for charts'!L$5&amp;"'!$h1"),$A586-1,0),NA())</f>
        <v>#N/A</v>
      </c>
      <c r="M586" s="28" t="e">
        <f ca="1">IF(ISNUMBER(OFFSET(INDIRECT("'"&amp;'DATA for charts'!M$5&amp;"'!$h1"),$A586-1,0)),OFFSET(INDIRECT("'"&amp;'DATA for charts'!M$5&amp;"'!$h1"),$A586-1,0),NA())</f>
        <v>#N/A</v>
      </c>
      <c r="N586" s="28" t="e">
        <f ca="1">IF(ISNUMBER(OFFSET(INDIRECT("'"&amp;'DATA for charts'!N$5&amp;"'!$h1"),$A586-1,0)),OFFSET(INDIRECT("'"&amp;'DATA for charts'!N$5&amp;"'!$h1"),$A586-1,0),NA())</f>
        <v>#N/A</v>
      </c>
      <c r="O586" s="28" t="e">
        <f ca="1">IF(ISNUMBER(OFFSET(INDIRECT("'"&amp;'DATA for charts'!O$5&amp;"'!$h1"),$A586-1,0)),OFFSET(INDIRECT("'"&amp;'DATA for charts'!O$5&amp;"'!$h1"),$A586-1,0),NA())</f>
        <v>#N/A</v>
      </c>
      <c r="P586" s="28" t="e">
        <f ca="1">IF(ISNUMBER(OFFSET(INDIRECT("'"&amp;'DATA for charts'!P$5&amp;"'!$h1"),$A586-1,0)),OFFSET(INDIRECT("'"&amp;'DATA for charts'!P$5&amp;"'!$h1"),$A586-1,0),NA())</f>
        <v>#N/A</v>
      </c>
      <c r="Q586" s="28" t="e">
        <f ca="1">IF(ISNUMBER(OFFSET(INDIRECT("'"&amp;'DATA for charts'!Q$5&amp;"'!$h1"),$A586-1,0)),OFFSET(INDIRECT("'"&amp;'DATA for charts'!Q$5&amp;"'!$h1"),$A586-1,0),NA())</f>
        <v>#N/A</v>
      </c>
      <c r="R586" s="28" t="e">
        <f ca="1">IF(ISNUMBER(OFFSET(INDIRECT("'"&amp;'DATA for charts'!R$5&amp;"'!$h1"),$A586-1,0)),OFFSET(INDIRECT("'"&amp;'DATA for charts'!R$5&amp;"'!$h1"),$A586-1,0),NA())</f>
        <v>#N/A</v>
      </c>
      <c r="S586" s="28" t="e">
        <f ca="1">IF(ISNUMBER(OFFSET(INDIRECT("'"&amp;'DATA for charts'!S$5&amp;"'!$h1"),$A586-1,0)),OFFSET(INDIRECT("'"&amp;'DATA for charts'!S$5&amp;"'!$h1"),$A586-1,0),NA())</f>
        <v>#N/A</v>
      </c>
      <c r="T586" s="34"/>
      <c r="U586" s="34"/>
      <c r="V586" s="34"/>
      <c r="W586" s="8"/>
      <c r="X586" s="149" t="s">
        <v>228</v>
      </c>
      <c r="Y586" s="8"/>
      <c r="Z586" s="8"/>
      <c r="AA586" s="8"/>
      <c r="AB586" s="8"/>
      <c r="AC586" s="8"/>
      <c r="AD586" s="8"/>
      <c r="AE586" s="8"/>
      <c r="AF586" s="8"/>
      <c r="AG586" s="8"/>
      <c r="AH586" s="8"/>
      <c r="AI586" s="8"/>
      <c r="AJ586" s="8"/>
      <c r="AK586" s="8"/>
      <c r="AL586" s="8"/>
      <c r="AM586" s="8"/>
      <c r="AN586" s="8"/>
      <c r="AO586" s="8"/>
      <c r="AP586" s="8"/>
      <c r="AQ586" s="8"/>
    </row>
    <row r="587" spans="1:43">
      <c r="A587" s="226">
        <f t="shared" si="792"/>
        <v>235</v>
      </c>
      <c r="B587" s="8">
        <v>6</v>
      </c>
      <c r="C587" s="28">
        <f ca="1">IF(ISNUMBER(OFFSET(INDIRECT("'"&amp;'DATA for charts'!C$5&amp;"'!$h1"),$A587-1,0)),OFFSET(INDIRECT("'"&amp;'DATA for charts'!C$5&amp;"'!$h1"),$A587-1,0),NA())</f>
        <v>25.87</v>
      </c>
      <c r="D587" s="28">
        <f ca="1">IF(ISNUMBER(OFFSET(INDIRECT("'"&amp;'DATA for charts'!D$5&amp;"'!$h1"),$A587-1,0)),OFFSET(INDIRECT("'"&amp;'DATA for charts'!D$5&amp;"'!$h1"),$A587-1,0),NA())</f>
        <v>15.329745000000001</v>
      </c>
      <c r="E587" s="28">
        <f ca="1">IF(ISNUMBER(OFFSET(INDIRECT("'"&amp;'DATA for charts'!E$5&amp;"'!$h1"),$A587-1,0)),OFFSET(INDIRECT("'"&amp;'DATA for charts'!E$5&amp;"'!$h1"),$A587-1,0),NA())</f>
        <v>20.5</v>
      </c>
      <c r="F587" s="28">
        <f ca="1">IF(ISNUMBER(OFFSET(INDIRECT("'"&amp;'DATA for charts'!F$5&amp;"'!$h1"),$A587-1,0)),OFFSET(INDIRECT("'"&amp;'DATA for charts'!F$5&amp;"'!$h1"),$A587-1,0),NA())</f>
        <v>27.0561634288897</v>
      </c>
      <c r="G587" s="28">
        <f ca="1">IF(ISNUMBER(OFFSET(INDIRECT("'"&amp;'DATA for charts'!G$5&amp;"'!$h1"),$A587-1,0)),OFFSET(INDIRECT("'"&amp;'DATA for charts'!G$5&amp;"'!$h1"),$A587-1,0),NA())</f>
        <v>24.28</v>
      </c>
      <c r="H587" s="28">
        <f ca="1">IF(ISNUMBER(OFFSET(INDIRECT("'"&amp;'DATA for charts'!H$5&amp;"'!$h1"),$A587-1,0)),OFFSET(INDIRECT("'"&amp;'DATA for charts'!H$5&amp;"'!$h1"),$A587-1,0),NA())</f>
        <v>25.793165254949997</v>
      </c>
      <c r="I587" s="28" t="e">
        <f ca="1">IF(ISNUMBER(OFFSET(INDIRECT("'"&amp;'DATA for charts'!I$5&amp;"'!$h1"),$A587-1,0)),OFFSET(INDIRECT("'"&amp;'DATA for charts'!I$5&amp;"'!$h1"),$A587-1,0),NA())</f>
        <v>#N/A</v>
      </c>
      <c r="J587" s="28" t="e">
        <f ca="1">IF(ISNUMBER(OFFSET(INDIRECT("'"&amp;'DATA for charts'!J$5&amp;"'!$h1"),$A587-1,0)),OFFSET(INDIRECT("'"&amp;'DATA for charts'!J$5&amp;"'!$h1"),$A587-1,0),NA())</f>
        <v>#N/A</v>
      </c>
      <c r="K587" s="28" t="e">
        <f ca="1">IF(ISNUMBER(OFFSET(INDIRECT("'"&amp;'DATA for charts'!K$5&amp;"'!$h1"),$A587-1,0)),OFFSET(INDIRECT("'"&amp;'DATA for charts'!K$5&amp;"'!$h1"),$A587-1,0),NA())</f>
        <v>#N/A</v>
      </c>
      <c r="L587" s="28" t="e">
        <f ca="1">IF(ISNUMBER(OFFSET(INDIRECT("'"&amp;'DATA for charts'!L$5&amp;"'!$h1"),$A587-1,0)),OFFSET(INDIRECT("'"&amp;'DATA for charts'!L$5&amp;"'!$h1"),$A587-1,0),NA())</f>
        <v>#N/A</v>
      </c>
      <c r="M587" s="28" t="e">
        <f ca="1">IF(ISNUMBER(OFFSET(INDIRECT("'"&amp;'DATA for charts'!M$5&amp;"'!$h1"),$A587-1,0)),OFFSET(INDIRECT("'"&amp;'DATA for charts'!M$5&amp;"'!$h1"),$A587-1,0),NA())</f>
        <v>#N/A</v>
      </c>
      <c r="N587" s="28" t="e">
        <f ca="1">IF(ISNUMBER(OFFSET(INDIRECT("'"&amp;'DATA for charts'!N$5&amp;"'!$h1"),$A587-1,0)),OFFSET(INDIRECT("'"&amp;'DATA for charts'!N$5&amp;"'!$h1"),$A587-1,0),NA())</f>
        <v>#N/A</v>
      </c>
      <c r="O587" s="28" t="e">
        <f ca="1">IF(ISNUMBER(OFFSET(INDIRECT("'"&amp;'DATA for charts'!O$5&amp;"'!$h1"),$A587-1,0)),OFFSET(INDIRECT("'"&amp;'DATA for charts'!O$5&amp;"'!$h1"),$A587-1,0),NA())</f>
        <v>#N/A</v>
      </c>
      <c r="P587" s="28" t="e">
        <f ca="1">IF(ISNUMBER(OFFSET(INDIRECT("'"&amp;'DATA for charts'!P$5&amp;"'!$h1"),$A587-1,0)),OFFSET(INDIRECT("'"&amp;'DATA for charts'!P$5&amp;"'!$h1"),$A587-1,0),NA())</f>
        <v>#N/A</v>
      </c>
      <c r="Q587" s="28" t="e">
        <f ca="1">IF(ISNUMBER(OFFSET(INDIRECT("'"&amp;'DATA for charts'!Q$5&amp;"'!$h1"),$A587-1,0)),OFFSET(INDIRECT("'"&amp;'DATA for charts'!Q$5&amp;"'!$h1"),$A587-1,0),NA())</f>
        <v>#N/A</v>
      </c>
      <c r="R587" s="28" t="e">
        <f ca="1">IF(ISNUMBER(OFFSET(INDIRECT("'"&amp;'DATA for charts'!R$5&amp;"'!$h1"),$A587-1,0)),OFFSET(INDIRECT("'"&amp;'DATA for charts'!R$5&amp;"'!$h1"),$A587-1,0),NA())</f>
        <v>#N/A</v>
      </c>
      <c r="S587" s="28" t="e">
        <f ca="1">IF(ISNUMBER(OFFSET(INDIRECT("'"&amp;'DATA for charts'!S$5&amp;"'!$h1"),$A587-1,0)),OFFSET(INDIRECT("'"&amp;'DATA for charts'!S$5&amp;"'!$h1"),$A587-1,0),NA())</f>
        <v>#N/A</v>
      </c>
      <c r="T587" s="34"/>
      <c r="U587" s="34"/>
      <c r="V587" s="34"/>
      <c r="W587" s="8"/>
      <c r="X587" s="149" t="s">
        <v>225</v>
      </c>
      <c r="Y587" s="8"/>
      <c r="Z587" s="8"/>
      <c r="AA587" s="8"/>
      <c r="AB587" s="8"/>
      <c r="AC587" s="8"/>
      <c r="AD587" s="8"/>
      <c r="AE587" s="8"/>
      <c r="AF587" s="8"/>
      <c r="AG587" s="8"/>
      <c r="AH587" s="8"/>
      <c r="AI587" s="8"/>
      <c r="AJ587" s="8"/>
      <c r="AK587" s="8"/>
      <c r="AL587" s="8"/>
      <c r="AM587" s="8"/>
      <c r="AN587" s="8"/>
      <c r="AO587" s="8"/>
      <c r="AP587" s="8"/>
      <c r="AQ587" s="8"/>
    </row>
    <row r="588" spans="1:43">
      <c r="A588" s="226">
        <f t="shared" si="792"/>
        <v>236</v>
      </c>
      <c r="B588" s="8">
        <v>7</v>
      </c>
      <c r="C588" s="28">
        <f ca="1">IF(ISNUMBER(OFFSET(INDIRECT("'"&amp;'DATA for charts'!C$5&amp;"'!$h1"),$A588-1,0)),OFFSET(INDIRECT("'"&amp;'DATA for charts'!C$5&amp;"'!$h1"),$A588-1,0),NA())</f>
        <v>52.6</v>
      </c>
      <c r="D588" s="28">
        <f ca="1">IF(ISNUMBER(OFFSET(INDIRECT("'"&amp;'DATA for charts'!D$5&amp;"'!$h1"),$A588-1,0)),OFFSET(INDIRECT("'"&amp;'DATA for charts'!D$5&amp;"'!$h1"),$A588-1,0),NA())</f>
        <v>34.43282</v>
      </c>
      <c r="E588" s="28">
        <f ca="1">IF(ISNUMBER(OFFSET(INDIRECT("'"&amp;'DATA for charts'!E$5&amp;"'!$h1"),$A588-1,0)),OFFSET(INDIRECT("'"&amp;'DATA for charts'!E$5&amp;"'!$h1"),$A588-1,0),NA())</f>
        <v>46</v>
      </c>
      <c r="F588" s="28">
        <f ca="1">IF(ISNUMBER(OFFSET(INDIRECT("'"&amp;'DATA for charts'!F$5&amp;"'!$h1"),$A588-1,0)),OFFSET(INDIRECT("'"&amp;'DATA for charts'!F$5&amp;"'!$h1"),$A588-1,0),NA())</f>
        <v>55.388510720466101</v>
      </c>
      <c r="G588" s="28">
        <f ca="1">IF(ISNUMBER(OFFSET(INDIRECT("'"&amp;'DATA for charts'!G$5&amp;"'!$h1"),$A588-1,0)),OFFSET(INDIRECT("'"&amp;'DATA for charts'!G$5&amp;"'!$h1"),$A588-1,0),NA())</f>
        <v>52.29</v>
      </c>
      <c r="H588" s="28">
        <f ca="1">IF(ISNUMBER(OFFSET(INDIRECT("'"&amp;'DATA for charts'!H$5&amp;"'!$h1"),$A588-1,0)),OFFSET(INDIRECT("'"&amp;'DATA for charts'!H$5&amp;"'!$h1"),$A588-1,0),NA())</f>
        <v>53.3892666813977</v>
      </c>
      <c r="I588" s="28" t="e">
        <f ca="1">IF(ISNUMBER(OFFSET(INDIRECT("'"&amp;'DATA for charts'!I$5&amp;"'!$h1"),$A588-1,0)),OFFSET(INDIRECT("'"&amp;'DATA for charts'!I$5&amp;"'!$h1"),$A588-1,0),NA())</f>
        <v>#N/A</v>
      </c>
      <c r="J588" s="28" t="e">
        <f ca="1">IF(ISNUMBER(OFFSET(INDIRECT("'"&amp;'DATA for charts'!J$5&amp;"'!$h1"),$A588-1,0)),OFFSET(INDIRECT("'"&amp;'DATA for charts'!J$5&amp;"'!$h1"),$A588-1,0),NA())</f>
        <v>#N/A</v>
      </c>
      <c r="K588" s="28" t="e">
        <f ca="1">IF(ISNUMBER(OFFSET(INDIRECT("'"&amp;'DATA for charts'!K$5&amp;"'!$h1"),$A588-1,0)),OFFSET(INDIRECT("'"&amp;'DATA for charts'!K$5&amp;"'!$h1"),$A588-1,0),NA())</f>
        <v>#N/A</v>
      </c>
      <c r="L588" s="28" t="e">
        <f ca="1">IF(ISNUMBER(OFFSET(INDIRECT("'"&amp;'DATA for charts'!L$5&amp;"'!$h1"),$A588-1,0)),OFFSET(INDIRECT("'"&amp;'DATA for charts'!L$5&amp;"'!$h1"),$A588-1,0),NA())</f>
        <v>#N/A</v>
      </c>
      <c r="M588" s="28" t="e">
        <f ca="1">IF(ISNUMBER(OFFSET(INDIRECT("'"&amp;'DATA for charts'!M$5&amp;"'!$h1"),$A588-1,0)),OFFSET(INDIRECT("'"&amp;'DATA for charts'!M$5&amp;"'!$h1"),$A588-1,0),NA())</f>
        <v>#N/A</v>
      </c>
      <c r="N588" s="28" t="e">
        <f ca="1">IF(ISNUMBER(OFFSET(INDIRECT("'"&amp;'DATA for charts'!N$5&amp;"'!$h1"),$A588-1,0)),OFFSET(INDIRECT("'"&amp;'DATA for charts'!N$5&amp;"'!$h1"),$A588-1,0),NA())</f>
        <v>#N/A</v>
      </c>
      <c r="O588" s="28" t="e">
        <f ca="1">IF(ISNUMBER(OFFSET(INDIRECT("'"&amp;'DATA for charts'!O$5&amp;"'!$h1"),$A588-1,0)),OFFSET(INDIRECT("'"&amp;'DATA for charts'!O$5&amp;"'!$h1"),$A588-1,0),NA())</f>
        <v>#N/A</v>
      </c>
      <c r="P588" s="28" t="e">
        <f ca="1">IF(ISNUMBER(OFFSET(INDIRECT("'"&amp;'DATA for charts'!P$5&amp;"'!$h1"),$A588-1,0)),OFFSET(INDIRECT("'"&amp;'DATA for charts'!P$5&amp;"'!$h1"),$A588-1,0),NA())</f>
        <v>#N/A</v>
      </c>
      <c r="Q588" s="28" t="e">
        <f ca="1">IF(ISNUMBER(OFFSET(INDIRECT("'"&amp;'DATA for charts'!Q$5&amp;"'!$h1"),$A588-1,0)),OFFSET(INDIRECT("'"&amp;'DATA for charts'!Q$5&amp;"'!$h1"),$A588-1,0),NA())</f>
        <v>#N/A</v>
      </c>
      <c r="R588" s="28" t="e">
        <f ca="1">IF(ISNUMBER(OFFSET(INDIRECT("'"&amp;'DATA for charts'!R$5&amp;"'!$h1"),$A588-1,0)),OFFSET(INDIRECT("'"&amp;'DATA for charts'!R$5&amp;"'!$h1"),$A588-1,0),NA())</f>
        <v>#N/A</v>
      </c>
      <c r="S588" s="28" t="e">
        <f ca="1">IF(ISNUMBER(OFFSET(INDIRECT("'"&amp;'DATA for charts'!S$5&amp;"'!$h1"),$A588-1,0)),OFFSET(INDIRECT("'"&amp;'DATA for charts'!S$5&amp;"'!$h1"),$A588-1,0),NA())</f>
        <v>#N/A</v>
      </c>
      <c r="T588" s="34"/>
      <c r="U588" s="34"/>
      <c r="V588" s="34"/>
      <c r="W588" s="8"/>
      <c r="X588" s="146"/>
      <c r="Y588" s="33" t="str">
        <f t="shared" ref="Y588:AF589" ca="1" si="795">C$8</f>
        <v>BSIMAC</v>
      </c>
      <c r="Z588" s="33" t="str">
        <f t="shared" ca="1" si="795"/>
        <v>CSE</v>
      </c>
      <c r="AA588" s="33" t="str">
        <f t="shared" ca="1" si="795"/>
        <v>DeST</v>
      </c>
      <c r="AB588" s="33" t="str">
        <f t="shared" ca="1" si="795"/>
        <v>EnergyPlus</v>
      </c>
      <c r="AC588" s="33" t="str">
        <f t="shared" ca="1" si="795"/>
        <v>ESP-r</v>
      </c>
      <c r="AD588" s="33" t="str">
        <f t="shared" ca="1" si="795"/>
        <v>TRNSYS</v>
      </c>
      <c r="AE588" s="33" t="str">
        <f t="shared" ca="1" si="795"/>
        <v>TestSpec-Alt</v>
      </c>
      <c r="AF588" s="33">
        <f t="shared" ca="1" si="795"/>
        <v>0</v>
      </c>
      <c r="AG588" s="33">
        <f t="shared" ref="AG588:AG589" ca="1" si="796">K$8</f>
        <v>0</v>
      </c>
      <c r="AH588" s="33">
        <f t="shared" ref="AH588:AH589" ca="1" si="797">L$8</f>
        <v>0</v>
      </c>
      <c r="AI588" s="33">
        <f t="shared" ref="AI588:AI589" ca="1" si="798">M$8</f>
        <v>0</v>
      </c>
      <c r="AJ588" s="33">
        <f t="shared" ref="AJ588:AJ589" ca="1" si="799">N$8</f>
        <v>0</v>
      </c>
      <c r="AK588" s="33">
        <f t="shared" ref="AK588:AK589" ca="1" si="800">O$8</f>
        <v>0</v>
      </c>
      <c r="AL588" s="33">
        <f t="shared" ref="AL588:AL589" ca="1" si="801">P$8</f>
        <v>0</v>
      </c>
      <c r="AM588" s="33">
        <f t="shared" ref="AM588:AM589" ca="1" si="802">Q$8</f>
        <v>0</v>
      </c>
      <c r="AN588" s="33">
        <f t="shared" ref="AN588:AN589" ca="1" si="803">R$8</f>
        <v>0</v>
      </c>
      <c r="AO588" s="33" t="str">
        <f t="shared" ref="AO588:AO589" ca="1" si="804">S$8</f>
        <v>Tested Prg</v>
      </c>
      <c r="AP588" s="8"/>
      <c r="AQ588" s="8"/>
    </row>
    <row r="589" spans="1:43">
      <c r="A589" s="226">
        <f t="shared" si="792"/>
        <v>237</v>
      </c>
      <c r="B589" s="8">
        <v>8</v>
      </c>
      <c r="C589" s="28">
        <f ca="1">IF(ISNUMBER(OFFSET(INDIRECT("'"&amp;'DATA for charts'!C$5&amp;"'!$h1"),$A589-1,0)),OFFSET(INDIRECT("'"&amp;'DATA for charts'!C$5&amp;"'!$h1"),$A589-1,0),NA())</f>
        <v>79.83</v>
      </c>
      <c r="D589" s="28">
        <f ca="1">IF(ISNUMBER(OFFSET(INDIRECT("'"&amp;'DATA for charts'!D$5&amp;"'!$h1"),$A589-1,0)),OFFSET(INDIRECT("'"&amp;'DATA for charts'!D$5&amp;"'!$h1"),$A589-1,0),NA())</f>
        <v>55.54786</v>
      </c>
      <c r="E589" s="28">
        <f ca="1">IF(ISNUMBER(OFFSET(INDIRECT("'"&amp;'DATA for charts'!E$5&amp;"'!$h1"),$A589-1,0)),OFFSET(INDIRECT("'"&amp;'DATA for charts'!E$5&amp;"'!$h1"),$A589-1,0),NA())</f>
        <v>73.400000000000006</v>
      </c>
      <c r="F589" s="28">
        <f ca="1">IF(ISNUMBER(OFFSET(INDIRECT("'"&amp;'DATA for charts'!F$5&amp;"'!$h1"),$A589-1,0)),OFFSET(INDIRECT("'"&amp;'DATA for charts'!F$5&amp;"'!$h1"),$A589-1,0),NA())</f>
        <v>81.974566569313495</v>
      </c>
      <c r="G589" s="28">
        <f ca="1">IF(ISNUMBER(OFFSET(INDIRECT("'"&amp;'DATA for charts'!G$5&amp;"'!$h1"),$A589-1,0)),OFFSET(INDIRECT("'"&amp;'DATA for charts'!G$5&amp;"'!$h1"),$A589-1,0),NA())</f>
        <v>78.930000000000007</v>
      </c>
      <c r="H589" s="28">
        <f ca="1">IF(ISNUMBER(OFFSET(INDIRECT("'"&amp;'DATA for charts'!H$5&amp;"'!$h1"),$A589-1,0)),OFFSET(INDIRECT("'"&amp;'DATA for charts'!H$5&amp;"'!$h1"),$A589-1,0),NA())</f>
        <v>80.193650613032503</v>
      </c>
      <c r="I589" s="28" t="e">
        <f ca="1">IF(ISNUMBER(OFFSET(INDIRECT("'"&amp;'DATA for charts'!I$5&amp;"'!$h1"),$A589-1,0)),OFFSET(INDIRECT("'"&amp;'DATA for charts'!I$5&amp;"'!$h1"),$A589-1,0),NA())</f>
        <v>#N/A</v>
      </c>
      <c r="J589" s="28" t="e">
        <f ca="1">IF(ISNUMBER(OFFSET(INDIRECT("'"&amp;'DATA for charts'!J$5&amp;"'!$h1"),$A589-1,0)),OFFSET(INDIRECT("'"&amp;'DATA for charts'!J$5&amp;"'!$h1"),$A589-1,0),NA())</f>
        <v>#N/A</v>
      </c>
      <c r="K589" s="28" t="e">
        <f ca="1">IF(ISNUMBER(OFFSET(INDIRECT("'"&amp;'DATA for charts'!K$5&amp;"'!$h1"),$A589-1,0)),OFFSET(INDIRECT("'"&amp;'DATA for charts'!K$5&amp;"'!$h1"),$A589-1,0),NA())</f>
        <v>#N/A</v>
      </c>
      <c r="L589" s="28" t="e">
        <f ca="1">IF(ISNUMBER(OFFSET(INDIRECT("'"&amp;'DATA for charts'!L$5&amp;"'!$h1"),$A589-1,0)),OFFSET(INDIRECT("'"&amp;'DATA for charts'!L$5&amp;"'!$h1"),$A589-1,0),NA())</f>
        <v>#N/A</v>
      </c>
      <c r="M589" s="28" t="e">
        <f ca="1">IF(ISNUMBER(OFFSET(INDIRECT("'"&amp;'DATA for charts'!M$5&amp;"'!$h1"),$A589-1,0)),OFFSET(INDIRECT("'"&amp;'DATA for charts'!M$5&amp;"'!$h1"),$A589-1,0),NA())</f>
        <v>#N/A</v>
      </c>
      <c r="N589" s="28" t="e">
        <f ca="1">IF(ISNUMBER(OFFSET(INDIRECT("'"&amp;'DATA for charts'!N$5&amp;"'!$h1"),$A589-1,0)),OFFSET(INDIRECT("'"&amp;'DATA for charts'!N$5&amp;"'!$h1"),$A589-1,0),NA())</f>
        <v>#N/A</v>
      </c>
      <c r="O589" s="28" t="e">
        <f ca="1">IF(ISNUMBER(OFFSET(INDIRECT("'"&amp;'DATA for charts'!O$5&amp;"'!$h1"),$A589-1,0)),OFFSET(INDIRECT("'"&amp;'DATA for charts'!O$5&amp;"'!$h1"),$A589-1,0),NA())</f>
        <v>#N/A</v>
      </c>
      <c r="P589" s="28" t="e">
        <f ca="1">IF(ISNUMBER(OFFSET(INDIRECT("'"&amp;'DATA for charts'!P$5&amp;"'!$h1"),$A589-1,0)),OFFSET(INDIRECT("'"&amp;'DATA for charts'!P$5&amp;"'!$h1"),$A589-1,0),NA())</f>
        <v>#N/A</v>
      </c>
      <c r="Q589" s="28" t="e">
        <f ca="1">IF(ISNUMBER(OFFSET(INDIRECT("'"&amp;'DATA for charts'!Q$5&amp;"'!$h1"),$A589-1,0)),OFFSET(INDIRECT("'"&amp;'DATA for charts'!Q$5&amp;"'!$h1"),$A589-1,0),NA())</f>
        <v>#N/A</v>
      </c>
      <c r="R589" s="28" t="e">
        <f ca="1">IF(ISNUMBER(OFFSET(INDIRECT("'"&amp;'DATA for charts'!R$5&amp;"'!$h1"),$A589-1,0)),OFFSET(INDIRECT("'"&amp;'DATA for charts'!R$5&amp;"'!$h1"),$A589-1,0),NA())</f>
        <v>#N/A</v>
      </c>
      <c r="S589" s="28" t="e">
        <f ca="1">IF(ISNUMBER(OFFSET(INDIRECT("'"&amp;'DATA for charts'!S$5&amp;"'!$h1"),$A589-1,0)),OFFSET(INDIRECT("'"&amp;'DATA for charts'!S$5&amp;"'!$h1"),$A589-1,0),NA())</f>
        <v>#N/A</v>
      </c>
      <c r="T589" s="34"/>
      <c r="U589" s="34"/>
      <c r="V589" s="34"/>
      <c r="W589" s="8"/>
      <c r="X589" s="149" t="s">
        <v>24</v>
      </c>
      <c r="Y589" s="33" t="str">
        <f t="shared" ca="1" si="795"/>
        <v>BSIMAC</v>
      </c>
      <c r="Z589" s="33" t="str">
        <f t="shared" ca="1" si="795"/>
        <v>CSE</v>
      </c>
      <c r="AA589" s="33" t="str">
        <f t="shared" ca="1" si="795"/>
        <v>DeST</v>
      </c>
      <c r="AB589" s="33" t="str">
        <f t="shared" ca="1" si="795"/>
        <v>EnergyPlus</v>
      </c>
      <c r="AC589" s="33" t="str">
        <f t="shared" ca="1" si="795"/>
        <v>ESP-r</v>
      </c>
      <c r="AD589" s="33" t="str">
        <f t="shared" ca="1" si="795"/>
        <v>TRNSYS</v>
      </c>
      <c r="AE589" s="33" t="str">
        <f t="shared" ca="1" si="795"/>
        <v>TestSpec-Alt</v>
      </c>
      <c r="AF589" s="33">
        <f t="shared" ca="1" si="795"/>
        <v>0</v>
      </c>
      <c r="AG589" s="33">
        <f t="shared" ca="1" si="796"/>
        <v>0</v>
      </c>
      <c r="AH589" s="33">
        <f t="shared" ca="1" si="797"/>
        <v>0</v>
      </c>
      <c r="AI589" s="33">
        <f t="shared" ca="1" si="798"/>
        <v>0</v>
      </c>
      <c r="AJ589" s="33">
        <f t="shared" ca="1" si="799"/>
        <v>0</v>
      </c>
      <c r="AK589" s="33">
        <f t="shared" ca="1" si="800"/>
        <v>0</v>
      </c>
      <c r="AL589" s="33">
        <f t="shared" ca="1" si="801"/>
        <v>0</v>
      </c>
      <c r="AM589" s="33">
        <f t="shared" ca="1" si="802"/>
        <v>0</v>
      </c>
      <c r="AN589" s="33">
        <f t="shared" ca="1" si="803"/>
        <v>0</v>
      </c>
      <c r="AO589" s="33" t="str">
        <f t="shared" ca="1" si="804"/>
        <v>Tested Prg</v>
      </c>
      <c r="AP589" s="8"/>
      <c r="AQ589" s="8"/>
    </row>
    <row r="590" spans="1:43" ht="51">
      <c r="A590" s="226">
        <f t="shared" si="792"/>
        <v>238</v>
      </c>
      <c r="B590" s="8">
        <v>9</v>
      </c>
      <c r="C590" s="28">
        <f ca="1">IF(ISNUMBER(OFFSET(INDIRECT("'"&amp;'DATA for charts'!C$5&amp;"'!$h1"),$A590-1,0)),OFFSET(INDIRECT("'"&amp;'DATA for charts'!C$5&amp;"'!$h1"),$A590-1,0),NA())</f>
        <v>101.35</v>
      </c>
      <c r="D590" s="28">
        <f ca="1">IF(ISNUMBER(OFFSET(INDIRECT("'"&amp;'DATA for charts'!D$5&amp;"'!$h1"),$A590-1,0)),OFFSET(INDIRECT("'"&amp;'DATA for charts'!D$5&amp;"'!$h1"),$A590-1,0),NA())</f>
        <v>75.507670000000005</v>
      </c>
      <c r="E590" s="28">
        <f ca="1">IF(ISNUMBER(OFFSET(INDIRECT("'"&amp;'DATA for charts'!E$5&amp;"'!$h1"),$A590-1,0)),OFFSET(INDIRECT("'"&amp;'DATA for charts'!E$5&amp;"'!$h1"),$A590-1,0),NA())</f>
        <v>98.8</v>
      </c>
      <c r="F590" s="28">
        <f ca="1">IF(ISNUMBER(OFFSET(INDIRECT("'"&amp;'DATA for charts'!F$5&amp;"'!$h1"),$A590-1,0)),OFFSET(INDIRECT("'"&amp;'DATA for charts'!F$5&amp;"'!$h1"),$A590-1,0),NA())</f>
        <v>104.1184698122</v>
      </c>
      <c r="G590" s="28">
        <f ca="1">IF(ISNUMBER(OFFSET(INDIRECT("'"&amp;'DATA for charts'!G$5&amp;"'!$h1"),$A590-1,0)),OFFSET(INDIRECT("'"&amp;'DATA for charts'!G$5&amp;"'!$h1"),$A590-1,0),NA())</f>
        <v>101.39</v>
      </c>
      <c r="H590" s="28">
        <f ca="1">IF(ISNUMBER(OFFSET(INDIRECT("'"&amp;'DATA for charts'!H$5&amp;"'!$h1"),$A590-1,0)),OFFSET(INDIRECT("'"&amp;'DATA for charts'!H$5&amp;"'!$h1"),$A590-1,0),NA())</f>
        <v>102.96488794452</v>
      </c>
      <c r="I590" s="28" t="e">
        <f ca="1">IF(ISNUMBER(OFFSET(INDIRECT("'"&amp;'DATA for charts'!I$5&amp;"'!$h1"),$A590-1,0)),OFFSET(INDIRECT("'"&amp;'DATA for charts'!I$5&amp;"'!$h1"),$A590-1,0),NA())</f>
        <v>#N/A</v>
      </c>
      <c r="J590" s="28" t="e">
        <f ca="1">IF(ISNUMBER(OFFSET(INDIRECT("'"&amp;'DATA for charts'!J$5&amp;"'!$h1"),$A590-1,0)),OFFSET(INDIRECT("'"&amp;'DATA for charts'!J$5&amp;"'!$h1"),$A590-1,0),NA())</f>
        <v>#N/A</v>
      </c>
      <c r="K590" s="28" t="e">
        <f ca="1">IF(ISNUMBER(OFFSET(INDIRECT("'"&amp;'DATA for charts'!K$5&amp;"'!$h1"),$A590-1,0)),OFFSET(INDIRECT("'"&amp;'DATA for charts'!K$5&amp;"'!$h1"),$A590-1,0),NA())</f>
        <v>#N/A</v>
      </c>
      <c r="L590" s="28" t="e">
        <f ca="1">IF(ISNUMBER(OFFSET(INDIRECT("'"&amp;'DATA for charts'!L$5&amp;"'!$h1"),$A590-1,0)),OFFSET(INDIRECT("'"&amp;'DATA for charts'!L$5&amp;"'!$h1"),$A590-1,0),NA())</f>
        <v>#N/A</v>
      </c>
      <c r="M590" s="28" t="e">
        <f ca="1">IF(ISNUMBER(OFFSET(INDIRECT("'"&amp;'DATA for charts'!M$5&amp;"'!$h1"),$A590-1,0)),OFFSET(INDIRECT("'"&amp;'DATA for charts'!M$5&amp;"'!$h1"),$A590-1,0),NA())</f>
        <v>#N/A</v>
      </c>
      <c r="N590" s="28" t="e">
        <f ca="1">IF(ISNUMBER(OFFSET(INDIRECT("'"&amp;'DATA for charts'!N$5&amp;"'!$h1"),$A590-1,0)),OFFSET(INDIRECT("'"&amp;'DATA for charts'!N$5&amp;"'!$h1"),$A590-1,0),NA())</f>
        <v>#N/A</v>
      </c>
      <c r="O590" s="28" t="e">
        <f ca="1">IF(ISNUMBER(OFFSET(INDIRECT("'"&amp;'DATA for charts'!O$5&amp;"'!$h1"),$A590-1,0)),OFFSET(INDIRECT("'"&amp;'DATA for charts'!O$5&amp;"'!$h1"),$A590-1,0),NA())</f>
        <v>#N/A</v>
      </c>
      <c r="P590" s="28" t="e">
        <f ca="1">IF(ISNUMBER(OFFSET(INDIRECT("'"&amp;'DATA for charts'!P$5&amp;"'!$h1"),$A590-1,0)),OFFSET(INDIRECT("'"&amp;'DATA for charts'!P$5&amp;"'!$h1"),$A590-1,0),NA())</f>
        <v>#N/A</v>
      </c>
      <c r="Q590" s="28" t="e">
        <f ca="1">IF(ISNUMBER(OFFSET(INDIRECT("'"&amp;'DATA for charts'!Q$5&amp;"'!$h1"),$A590-1,0)),OFFSET(INDIRECT("'"&amp;'DATA for charts'!Q$5&amp;"'!$h1"),$A590-1,0),NA())</f>
        <v>#N/A</v>
      </c>
      <c r="R590" s="28" t="e">
        <f ca="1">IF(ISNUMBER(OFFSET(INDIRECT("'"&amp;'DATA for charts'!R$5&amp;"'!$h1"),$A590-1,0)),OFFSET(INDIRECT("'"&amp;'DATA for charts'!R$5&amp;"'!$h1"),$A590-1,0),NA())</f>
        <v>#N/A</v>
      </c>
      <c r="S590" s="28" t="e">
        <f ca="1">IF(ISNUMBER(OFFSET(INDIRECT("'"&amp;'DATA for charts'!S$5&amp;"'!$h1"),$A590-1,0)),OFFSET(INDIRECT("'"&amp;'DATA for charts'!S$5&amp;"'!$h1"),$A590-1,0),NA())</f>
        <v>#N/A</v>
      </c>
      <c r="T590" s="34"/>
      <c r="U590" s="34"/>
      <c r="V590" s="34"/>
      <c r="W590" s="8"/>
      <c r="X590" s="155" t="str">
        <f>X233</f>
        <v>200-195
Heating
Surface Convection</v>
      </c>
      <c r="Y590" s="49">
        <f t="shared" ref="Y590:AF590" ca="1" si="805">Y233</f>
        <v>0.46999999999999975</v>
      </c>
      <c r="Z590" s="49">
        <f t="shared" ca="1" si="805"/>
        <v>0.43533799999999978</v>
      </c>
      <c r="AA590" s="49">
        <f t="shared" ca="1" si="805"/>
        <v>0.5089999999999999</v>
      </c>
      <c r="AB590" s="49">
        <f t="shared" ca="1" si="805"/>
        <v>0.54692168415870834</v>
      </c>
      <c r="AC590" s="49">
        <f t="shared" ca="1" si="805"/>
        <v>0.47299999999999986</v>
      </c>
      <c r="AD590" s="49">
        <f t="shared" ca="1" si="805"/>
        <v>0.55680330064562011</v>
      </c>
      <c r="AE590" s="49" t="e">
        <f t="shared" ca="1" si="805"/>
        <v>#N/A</v>
      </c>
      <c r="AF590" s="49" t="e">
        <f t="shared" ca="1" si="805"/>
        <v>#N/A</v>
      </c>
      <c r="AG590" s="49" t="e">
        <f t="shared" ref="AG590:AO590" ca="1" si="806">AG233</f>
        <v>#N/A</v>
      </c>
      <c r="AH590" s="49" t="e">
        <f t="shared" ca="1" si="806"/>
        <v>#N/A</v>
      </c>
      <c r="AI590" s="49" t="e">
        <f t="shared" ca="1" si="806"/>
        <v>#N/A</v>
      </c>
      <c r="AJ590" s="49" t="e">
        <f t="shared" ca="1" si="806"/>
        <v>#N/A</v>
      </c>
      <c r="AK590" s="49" t="e">
        <f t="shared" ca="1" si="806"/>
        <v>#N/A</v>
      </c>
      <c r="AL590" s="49" t="e">
        <f t="shared" ca="1" si="806"/>
        <v>#N/A</v>
      </c>
      <c r="AM590" s="49" t="e">
        <f t="shared" ca="1" si="806"/>
        <v>#N/A</v>
      </c>
      <c r="AN590" s="49" t="e">
        <f t="shared" ca="1" si="806"/>
        <v>#N/A</v>
      </c>
      <c r="AO590" s="49" t="e">
        <f t="shared" ca="1" si="806"/>
        <v>#N/A</v>
      </c>
      <c r="AP590" s="24" t="e">
        <f t="shared" ref="AP590:AP597" ca="1" si="807">MIN(Y590:AN590)</f>
        <v>#N/A</v>
      </c>
      <c r="AQ590" s="24" t="e">
        <f t="shared" ref="AQ590:AQ597" ca="1" si="808">MAX(Y590:AN590)</f>
        <v>#N/A</v>
      </c>
    </row>
    <row r="591" spans="1:43" ht="51">
      <c r="A591" s="226">
        <f t="shared" si="792"/>
        <v>239</v>
      </c>
      <c r="B591" s="8">
        <v>10</v>
      </c>
      <c r="C591" s="28">
        <f ca="1">IF(ISNUMBER(OFFSET(INDIRECT("'"&amp;'DATA for charts'!C$5&amp;"'!$h1"),$A591-1,0)),OFFSET(INDIRECT("'"&amp;'DATA for charts'!C$5&amp;"'!$h1"),$A591-1,0),NA())</f>
        <v>117.44</v>
      </c>
      <c r="D591" s="28">
        <f ca="1">IF(ISNUMBER(OFFSET(INDIRECT("'"&amp;'DATA for charts'!D$5&amp;"'!$h1"),$A591-1,0)),OFFSET(INDIRECT("'"&amp;'DATA for charts'!D$5&amp;"'!$h1"),$A591-1,0),NA())</f>
        <v>91.903869999999998</v>
      </c>
      <c r="E591" s="28">
        <f ca="1">IF(ISNUMBER(OFFSET(INDIRECT("'"&amp;'DATA for charts'!E$5&amp;"'!$h1"),$A591-1,0)),OFFSET(INDIRECT("'"&amp;'DATA for charts'!E$5&amp;"'!$h1"),$A591-1,0),NA())</f>
        <v>119.2</v>
      </c>
      <c r="F591" s="28">
        <f ca="1">IF(ISNUMBER(OFFSET(INDIRECT("'"&amp;'DATA for charts'!F$5&amp;"'!$h1"),$A591-1,0)),OFFSET(INDIRECT("'"&amp;'DATA for charts'!F$5&amp;"'!$h1"),$A591-1,0),NA())</f>
        <v>119.483921828978</v>
      </c>
      <c r="G591" s="28">
        <f ca="1">IF(ISNUMBER(OFFSET(INDIRECT("'"&amp;'DATA for charts'!G$5&amp;"'!$h1"),$A591-1,0)),OFFSET(INDIRECT("'"&amp;'DATA for charts'!G$5&amp;"'!$h1"),$A591-1,0),NA())</f>
        <v>117.25</v>
      </c>
      <c r="H591" s="28">
        <f ca="1">IF(ISNUMBER(OFFSET(INDIRECT("'"&amp;'DATA for charts'!H$5&amp;"'!$h1"),$A591-1,0)),OFFSET(INDIRECT("'"&amp;'DATA for charts'!H$5&amp;"'!$h1"),$A591-1,0),NA())</f>
        <v>118.780282888318</v>
      </c>
      <c r="I591" s="28" t="e">
        <f ca="1">IF(ISNUMBER(OFFSET(INDIRECT("'"&amp;'DATA for charts'!I$5&amp;"'!$h1"),$A591-1,0)),OFFSET(INDIRECT("'"&amp;'DATA for charts'!I$5&amp;"'!$h1"),$A591-1,0),NA())</f>
        <v>#N/A</v>
      </c>
      <c r="J591" s="28" t="e">
        <f ca="1">IF(ISNUMBER(OFFSET(INDIRECT("'"&amp;'DATA for charts'!J$5&amp;"'!$h1"),$A591-1,0)),OFFSET(INDIRECT("'"&amp;'DATA for charts'!J$5&amp;"'!$h1"),$A591-1,0),NA())</f>
        <v>#N/A</v>
      </c>
      <c r="K591" s="28" t="e">
        <f ca="1">IF(ISNUMBER(OFFSET(INDIRECT("'"&amp;'DATA for charts'!K$5&amp;"'!$h1"),$A591-1,0)),OFFSET(INDIRECT("'"&amp;'DATA for charts'!K$5&amp;"'!$h1"),$A591-1,0),NA())</f>
        <v>#N/A</v>
      </c>
      <c r="L591" s="28" t="e">
        <f ca="1">IF(ISNUMBER(OFFSET(INDIRECT("'"&amp;'DATA for charts'!L$5&amp;"'!$h1"),$A591-1,0)),OFFSET(INDIRECT("'"&amp;'DATA for charts'!L$5&amp;"'!$h1"),$A591-1,0),NA())</f>
        <v>#N/A</v>
      </c>
      <c r="M591" s="28" t="e">
        <f ca="1">IF(ISNUMBER(OFFSET(INDIRECT("'"&amp;'DATA for charts'!M$5&amp;"'!$h1"),$A591-1,0)),OFFSET(INDIRECT("'"&amp;'DATA for charts'!M$5&amp;"'!$h1"),$A591-1,0),NA())</f>
        <v>#N/A</v>
      </c>
      <c r="N591" s="28" t="e">
        <f ca="1">IF(ISNUMBER(OFFSET(INDIRECT("'"&amp;'DATA for charts'!N$5&amp;"'!$h1"),$A591-1,0)),OFFSET(INDIRECT("'"&amp;'DATA for charts'!N$5&amp;"'!$h1"),$A591-1,0),NA())</f>
        <v>#N/A</v>
      </c>
      <c r="O591" s="28" t="e">
        <f ca="1">IF(ISNUMBER(OFFSET(INDIRECT("'"&amp;'DATA for charts'!O$5&amp;"'!$h1"),$A591-1,0)),OFFSET(INDIRECT("'"&amp;'DATA for charts'!O$5&amp;"'!$h1"),$A591-1,0),NA())</f>
        <v>#N/A</v>
      </c>
      <c r="P591" s="28" t="e">
        <f ca="1">IF(ISNUMBER(OFFSET(INDIRECT("'"&amp;'DATA for charts'!P$5&amp;"'!$h1"),$A591-1,0)),OFFSET(INDIRECT("'"&amp;'DATA for charts'!P$5&amp;"'!$h1"),$A591-1,0),NA())</f>
        <v>#N/A</v>
      </c>
      <c r="Q591" s="28" t="e">
        <f ca="1">IF(ISNUMBER(OFFSET(INDIRECT("'"&amp;'DATA for charts'!Q$5&amp;"'!$h1"),$A591-1,0)),OFFSET(INDIRECT("'"&amp;'DATA for charts'!Q$5&amp;"'!$h1"),$A591-1,0),NA())</f>
        <v>#N/A</v>
      </c>
      <c r="R591" s="28" t="e">
        <f ca="1">IF(ISNUMBER(OFFSET(INDIRECT("'"&amp;'DATA for charts'!R$5&amp;"'!$h1"),$A591-1,0)),OFFSET(INDIRECT("'"&amp;'DATA for charts'!R$5&amp;"'!$h1"),$A591-1,0),NA())</f>
        <v>#N/A</v>
      </c>
      <c r="S591" s="28" t="e">
        <f ca="1">IF(ISNUMBER(OFFSET(INDIRECT("'"&amp;'DATA for charts'!S$5&amp;"'!$h1"),$A591-1,0)),OFFSET(INDIRECT("'"&amp;'DATA for charts'!S$5&amp;"'!$h1"),$A591-1,0),NA())</f>
        <v>#N/A</v>
      </c>
      <c r="T591" s="34"/>
      <c r="U591" s="34"/>
      <c r="V591" s="34"/>
      <c r="W591" s="8"/>
      <c r="X591" s="155" t="str">
        <f t="shared" ref="X591:AO591" si="809">X277</f>
        <v>200-195
Cooling
Surface Convection</v>
      </c>
      <c r="Y591" s="49">
        <f t="shared" ca="1" si="809"/>
        <v>0.1529999999999998</v>
      </c>
      <c r="Z591" s="49">
        <f t="shared" ca="1" si="809"/>
        <v>0.2209220999999999</v>
      </c>
      <c r="AA591" s="49">
        <f t="shared" ca="1" si="809"/>
        <v>0.26600000000000013</v>
      </c>
      <c r="AB591" s="49">
        <f t="shared" ca="1" si="809"/>
        <v>0.26648235478750015</v>
      </c>
      <c r="AC591" s="49">
        <f t="shared" ca="1" si="809"/>
        <v>0.254</v>
      </c>
      <c r="AD591" s="49">
        <f t="shared" ca="1" si="809"/>
        <v>0.26541175842284492</v>
      </c>
      <c r="AE591" s="49" t="e">
        <f t="shared" ca="1" si="809"/>
        <v>#N/A</v>
      </c>
      <c r="AF591" s="49" t="e">
        <f t="shared" ca="1" si="809"/>
        <v>#N/A</v>
      </c>
      <c r="AG591" s="49" t="e">
        <f t="shared" ca="1" si="809"/>
        <v>#N/A</v>
      </c>
      <c r="AH591" s="49" t="e">
        <f t="shared" ca="1" si="809"/>
        <v>#N/A</v>
      </c>
      <c r="AI591" s="49" t="e">
        <f t="shared" ca="1" si="809"/>
        <v>#N/A</v>
      </c>
      <c r="AJ591" s="49" t="e">
        <f t="shared" ca="1" si="809"/>
        <v>#N/A</v>
      </c>
      <c r="AK591" s="49" t="e">
        <f t="shared" ca="1" si="809"/>
        <v>#N/A</v>
      </c>
      <c r="AL591" s="49" t="e">
        <f t="shared" ca="1" si="809"/>
        <v>#N/A</v>
      </c>
      <c r="AM591" s="49" t="e">
        <f t="shared" ca="1" si="809"/>
        <v>#N/A</v>
      </c>
      <c r="AN591" s="49" t="e">
        <f t="shared" ca="1" si="809"/>
        <v>#N/A</v>
      </c>
      <c r="AO591" s="49" t="e">
        <f t="shared" ca="1" si="809"/>
        <v>#N/A</v>
      </c>
      <c r="AP591" s="24" t="e">
        <f t="shared" ca="1" si="807"/>
        <v>#N/A</v>
      </c>
      <c r="AQ591" s="24" t="e">
        <f t="shared" ca="1" si="808"/>
        <v>#N/A</v>
      </c>
    </row>
    <row r="592" spans="1:43" ht="51">
      <c r="A592" s="226">
        <f t="shared" si="792"/>
        <v>240</v>
      </c>
      <c r="B592" s="8">
        <v>11</v>
      </c>
      <c r="C592" s="28">
        <f ca="1">IF(ISNUMBER(OFFSET(INDIRECT("'"&amp;'DATA for charts'!C$5&amp;"'!$h1"),$A592-1,0)),OFFSET(INDIRECT("'"&amp;'DATA for charts'!C$5&amp;"'!$h1"),$A592-1,0),NA())</f>
        <v>126.74</v>
      </c>
      <c r="D592" s="28">
        <f ca="1">IF(ISNUMBER(OFFSET(INDIRECT("'"&amp;'DATA for charts'!D$5&amp;"'!$h1"),$A592-1,0)),OFFSET(INDIRECT("'"&amp;'DATA for charts'!D$5&amp;"'!$h1"),$A592-1,0),NA())</f>
        <v>103.7499</v>
      </c>
      <c r="E592" s="28">
        <f ca="1">IF(ISNUMBER(OFFSET(INDIRECT("'"&amp;'DATA for charts'!E$5&amp;"'!$h1"),$A592-1,0)),OFFSET(INDIRECT("'"&amp;'DATA for charts'!E$5&amp;"'!$h1"),$A592-1,0),NA())</f>
        <v>133.6</v>
      </c>
      <c r="F592" s="28">
        <f ca="1">IF(ISNUMBER(OFFSET(INDIRECT("'"&amp;'DATA for charts'!F$5&amp;"'!$h1"),$A592-1,0)),OFFSET(INDIRECT("'"&amp;'DATA for charts'!F$5&amp;"'!$h1"),$A592-1,0),NA())</f>
        <v>128.24578929037099</v>
      </c>
      <c r="G592" s="28">
        <f ca="1">IF(ISNUMBER(OFFSET(INDIRECT("'"&amp;'DATA for charts'!G$5&amp;"'!$h1"),$A592-1,0)),OFFSET(INDIRECT("'"&amp;'DATA for charts'!G$5&amp;"'!$h1"),$A592-1,0),NA())</f>
        <v>126.5</v>
      </c>
      <c r="H592" s="28">
        <f ca="1">IF(ISNUMBER(OFFSET(INDIRECT("'"&amp;'DATA for charts'!H$5&amp;"'!$h1"),$A592-1,0)),OFFSET(INDIRECT("'"&amp;'DATA for charts'!H$5&amp;"'!$h1"),$A592-1,0),NA())</f>
        <v>127.99707723379299</v>
      </c>
      <c r="I592" s="28" t="e">
        <f ca="1">IF(ISNUMBER(OFFSET(INDIRECT("'"&amp;'DATA for charts'!I$5&amp;"'!$h1"),$A592-1,0)),OFFSET(INDIRECT("'"&amp;'DATA for charts'!I$5&amp;"'!$h1"),$A592-1,0),NA())</f>
        <v>#N/A</v>
      </c>
      <c r="J592" s="28" t="e">
        <f ca="1">IF(ISNUMBER(OFFSET(INDIRECT("'"&amp;'DATA for charts'!J$5&amp;"'!$h1"),$A592-1,0)),OFFSET(INDIRECT("'"&amp;'DATA for charts'!J$5&amp;"'!$h1"),$A592-1,0),NA())</f>
        <v>#N/A</v>
      </c>
      <c r="K592" s="28" t="e">
        <f ca="1">IF(ISNUMBER(OFFSET(INDIRECT("'"&amp;'DATA for charts'!K$5&amp;"'!$h1"),$A592-1,0)),OFFSET(INDIRECT("'"&amp;'DATA for charts'!K$5&amp;"'!$h1"),$A592-1,0),NA())</f>
        <v>#N/A</v>
      </c>
      <c r="L592" s="28" t="e">
        <f ca="1">IF(ISNUMBER(OFFSET(INDIRECT("'"&amp;'DATA for charts'!L$5&amp;"'!$h1"),$A592-1,0)),OFFSET(INDIRECT("'"&amp;'DATA for charts'!L$5&amp;"'!$h1"),$A592-1,0),NA())</f>
        <v>#N/A</v>
      </c>
      <c r="M592" s="28" t="e">
        <f ca="1">IF(ISNUMBER(OFFSET(INDIRECT("'"&amp;'DATA for charts'!M$5&amp;"'!$h1"),$A592-1,0)),OFFSET(INDIRECT("'"&amp;'DATA for charts'!M$5&amp;"'!$h1"),$A592-1,0),NA())</f>
        <v>#N/A</v>
      </c>
      <c r="N592" s="28" t="e">
        <f ca="1">IF(ISNUMBER(OFFSET(INDIRECT("'"&amp;'DATA for charts'!N$5&amp;"'!$h1"),$A592-1,0)),OFFSET(INDIRECT("'"&amp;'DATA for charts'!N$5&amp;"'!$h1"),$A592-1,0),NA())</f>
        <v>#N/A</v>
      </c>
      <c r="O592" s="28" t="e">
        <f ca="1">IF(ISNUMBER(OFFSET(INDIRECT("'"&amp;'DATA for charts'!O$5&amp;"'!$h1"),$A592-1,0)),OFFSET(INDIRECT("'"&amp;'DATA for charts'!O$5&amp;"'!$h1"),$A592-1,0),NA())</f>
        <v>#N/A</v>
      </c>
      <c r="P592" s="28" t="e">
        <f ca="1">IF(ISNUMBER(OFFSET(INDIRECT("'"&amp;'DATA for charts'!P$5&amp;"'!$h1"),$A592-1,0)),OFFSET(INDIRECT("'"&amp;'DATA for charts'!P$5&amp;"'!$h1"),$A592-1,0),NA())</f>
        <v>#N/A</v>
      </c>
      <c r="Q592" s="28" t="e">
        <f ca="1">IF(ISNUMBER(OFFSET(INDIRECT("'"&amp;'DATA for charts'!Q$5&amp;"'!$h1"),$A592-1,0)),OFFSET(INDIRECT("'"&amp;'DATA for charts'!Q$5&amp;"'!$h1"),$A592-1,0),NA())</f>
        <v>#N/A</v>
      </c>
      <c r="R592" s="28" t="e">
        <f ca="1">IF(ISNUMBER(OFFSET(INDIRECT("'"&amp;'DATA for charts'!R$5&amp;"'!$h1"),$A592-1,0)),OFFSET(INDIRECT("'"&amp;'DATA for charts'!R$5&amp;"'!$h1"),$A592-1,0),NA())</f>
        <v>#N/A</v>
      </c>
      <c r="S592" s="28" t="e">
        <f ca="1">IF(ISNUMBER(OFFSET(INDIRECT("'"&amp;'DATA for charts'!S$5&amp;"'!$h1"),$A592-1,0)),OFFSET(INDIRECT("'"&amp;'DATA for charts'!S$5&amp;"'!$h1"),$A592-1,0),NA())</f>
        <v>#N/A</v>
      </c>
      <c r="T592" s="34"/>
      <c r="U592" s="34"/>
      <c r="V592" s="34"/>
      <c r="W592" s="8"/>
      <c r="X592" s="155" t="str">
        <f>X278</f>
        <v>210-200
Cooling
Ext IR
(Int IR "off")</v>
      </c>
      <c r="Y592" s="49">
        <f t="shared" ref="Y592:AF592" ca="1" si="810">Y278</f>
        <v>-7.7999999999999847E-2</v>
      </c>
      <c r="Z592" s="49">
        <f t="shared" ca="1" si="810"/>
        <v>-0.26955129999999983</v>
      </c>
      <c r="AA592" s="49">
        <f t="shared" ca="1" si="810"/>
        <v>-0.30200000000000005</v>
      </c>
      <c r="AB592" s="49">
        <f t="shared" ca="1" si="810"/>
        <v>-0.22308562267525289</v>
      </c>
      <c r="AC592" s="49">
        <f t="shared" ca="1" si="810"/>
        <v>-0.32099999999999995</v>
      </c>
      <c r="AD592" s="49">
        <f t="shared" ca="1" si="810"/>
        <v>-0.37476562499999388</v>
      </c>
      <c r="AE592" s="49" t="e">
        <f t="shared" ca="1" si="810"/>
        <v>#N/A</v>
      </c>
      <c r="AF592" s="49" t="e">
        <f t="shared" ca="1" si="810"/>
        <v>#N/A</v>
      </c>
      <c r="AG592" s="49" t="e">
        <f t="shared" ref="AG592:AO592" ca="1" si="811">AG278</f>
        <v>#N/A</v>
      </c>
      <c r="AH592" s="49" t="e">
        <f t="shared" ca="1" si="811"/>
        <v>#N/A</v>
      </c>
      <c r="AI592" s="49" t="e">
        <f t="shared" ca="1" si="811"/>
        <v>#N/A</v>
      </c>
      <c r="AJ592" s="49" t="e">
        <f t="shared" ca="1" si="811"/>
        <v>#N/A</v>
      </c>
      <c r="AK592" s="49" t="e">
        <f t="shared" ca="1" si="811"/>
        <v>#N/A</v>
      </c>
      <c r="AL592" s="49" t="e">
        <f t="shared" ca="1" si="811"/>
        <v>#N/A</v>
      </c>
      <c r="AM592" s="49" t="e">
        <f t="shared" ca="1" si="811"/>
        <v>#N/A</v>
      </c>
      <c r="AN592" s="49" t="e">
        <f t="shared" ca="1" si="811"/>
        <v>#N/A</v>
      </c>
      <c r="AO592" s="49" t="e">
        <f t="shared" ca="1" si="811"/>
        <v>#N/A</v>
      </c>
      <c r="AP592" s="24" t="e">
        <f t="shared" ca="1" si="807"/>
        <v>#N/A</v>
      </c>
      <c r="AQ592" s="24" t="e">
        <f t="shared" ca="1" si="808"/>
        <v>#N/A</v>
      </c>
    </row>
    <row r="593" spans="1:43" ht="51">
      <c r="A593" s="226">
        <f t="shared" si="792"/>
        <v>241</v>
      </c>
      <c r="B593" s="8">
        <v>12</v>
      </c>
      <c r="C593" s="28">
        <f ca="1">IF(ISNUMBER(OFFSET(INDIRECT("'"&amp;'DATA for charts'!C$5&amp;"'!$h1"),$A593-1,0)),OFFSET(INDIRECT("'"&amp;'DATA for charts'!C$5&amp;"'!$h1"),$A593-1,0),NA())</f>
        <v>130.36000000000001</v>
      </c>
      <c r="D593" s="28">
        <f ca="1">IF(ISNUMBER(OFFSET(INDIRECT("'"&amp;'DATA for charts'!D$5&amp;"'!$h1"),$A593-1,0)),OFFSET(INDIRECT("'"&amp;'DATA for charts'!D$5&amp;"'!$h1"),$A593-1,0),NA())</f>
        <v>110.28489999999999</v>
      </c>
      <c r="E593" s="28">
        <f ca="1">IF(ISNUMBER(OFFSET(INDIRECT("'"&amp;'DATA for charts'!E$5&amp;"'!$h1"),$A593-1,0)),OFFSET(INDIRECT("'"&amp;'DATA for charts'!E$5&amp;"'!$h1"),$A593-1,0),NA())</f>
        <v>141.30000000000001</v>
      </c>
      <c r="F593" s="28">
        <f ca="1">IF(ISNUMBER(OFFSET(INDIRECT("'"&amp;'DATA for charts'!F$5&amp;"'!$h1"),$A593-1,0)),OFFSET(INDIRECT("'"&amp;'DATA for charts'!F$5&amp;"'!$h1"),$A593-1,0),NA())</f>
        <v>131.546116084255</v>
      </c>
      <c r="G593" s="28">
        <f ca="1">IF(ISNUMBER(OFFSET(INDIRECT("'"&amp;'DATA for charts'!G$5&amp;"'!$h1"),$A593-1,0)),OFFSET(INDIRECT("'"&amp;'DATA for charts'!G$5&amp;"'!$h1"),$A593-1,0),NA())</f>
        <v>130.19</v>
      </c>
      <c r="H593" s="28">
        <f ca="1">IF(ISNUMBER(OFFSET(INDIRECT("'"&amp;'DATA for charts'!H$5&amp;"'!$h1"),$A593-1,0)),OFFSET(INDIRECT("'"&amp;'DATA for charts'!H$5&amp;"'!$h1"),$A593-1,0),NA())</f>
        <v>131.63059985507101</v>
      </c>
      <c r="I593" s="28" t="e">
        <f ca="1">IF(ISNUMBER(OFFSET(INDIRECT("'"&amp;'DATA for charts'!I$5&amp;"'!$h1"),$A593-1,0)),OFFSET(INDIRECT("'"&amp;'DATA for charts'!I$5&amp;"'!$h1"),$A593-1,0),NA())</f>
        <v>#N/A</v>
      </c>
      <c r="J593" s="28" t="e">
        <f ca="1">IF(ISNUMBER(OFFSET(INDIRECT("'"&amp;'DATA for charts'!J$5&amp;"'!$h1"),$A593-1,0)),OFFSET(INDIRECT("'"&amp;'DATA for charts'!J$5&amp;"'!$h1"),$A593-1,0),NA())</f>
        <v>#N/A</v>
      </c>
      <c r="K593" s="28" t="e">
        <f ca="1">IF(ISNUMBER(OFFSET(INDIRECT("'"&amp;'DATA for charts'!K$5&amp;"'!$h1"),$A593-1,0)),OFFSET(INDIRECT("'"&amp;'DATA for charts'!K$5&amp;"'!$h1"),$A593-1,0),NA())</f>
        <v>#N/A</v>
      </c>
      <c r="L593" s="28" t="e">
        <f ca="1">IF(ISNUMBER(OFFSET(INDIRECT("'"&amp;'DATA for charts'!L$5&amp;"'!$h1"),$A593-1,0)),OFFSET(INDIRECT("'"&amp;'DATA for charts'!L$5&amp;"'!$h1"),$A593-1,0),NA())</f>
        <v>#N/A</v>
      </c>
      <c r="M593" s="28" t="e">
        <f ca="1">IF(ISNUMBER(OFFSET(INDIRECT("'"&amp;'DATA for charts'!M$5&amp;"'!$h1"),$A593-1,0)),OFFSET(INDIRECT("'"&amp;'DATA for charts'!M$5&amp;"'!$h1"),$A593-1,0),NA())</f>
        <v>#N/A</v>
      </c>
      <c r="N593" s="28" t="e">
        <f ca="1">IF(ISNUMBER(OFFSET(INDIRECT("'"&amp;'DATA for charts'!N$5&amp;"'!$h1"),$A593-1,0)),OFFSET(INDIRECT("'"&amp;'DATA for charts'!N$5&amp;"'!$h1"),$A593-1,0),NA())</f>
        <v>#N/A</v>
      </c>
      <c r="O593" s="28" t="e">
        <f ca="1">IF(ISNUMBER(OFFSET(INDIRECT("'"&amp;'DATA for charts'!O$5&amp;"'!$h1"),$A593-1,0)),OFFSET(INDIRECT("'"&amp;'DATA for charts'!O$5&amp;"'!$h1"),$A593-1,0),NA())</f>
        <v>#N/A</v>
      </c>
      <c r="P593" s="28" t="e">
        <f ca="1">IF(ISNUMBER(OFFSET(INDIRECT("'"&amp;'DATA for charts'!P$5&amp;"'!$h1"),$A593-1,0)),OFFSET(INDIRECT("'"&amp;'DATA for charts'!P$5&amp;"'!$h1"),$A593-1,0),NA())</f>
        <v>#N/A</v>
      </c>
      <c r="Q593" s="28" t="e">
        <f ca="1">IF(ISNUMBER(OFFSET(INDIRECT("'"&amp;'DATA for charts'!Q$5&amp;"'!$h1"),$A593-1,0)),OFFSET(INDIRECT("'"&amp;'DATA for charts'!Q$5&amp;"'!$h1"),$A593-1,0),NA())</f>
        <v>#N/A</v>
      </c>
      <c r="R593" s="28" t="e">
        <f ca="1">IF(ISNUMBER(OFFSET(INDIRECT("'"&amp;'DATA for charts'!R$5&amp;"'!$h1"),$A593-1,0)),OFFSET(INDIRECT("'"&amp;'DATA for charts'!R$5&amp;"'!$h1"),$A593-1,0),NA())</f>
        <v>#N/A</v>
      </c>
      <c r="S593" s="28" t="e">
        <f ca="1">IF(ISNUMBER(OFFSET(INDIRECT("'"&amp;'DATA for charts'!S$5&amp;"'!$h1"),$A593-1,0)),OFFSET(INDIRECT("'"&amp;'DATA for charts'!S$5&amp;"'!$h1"),$A593-1,0),NA())</f>
        <v>#N/A</v>
      </c>
      <c r="T593" s="34"/>
      <c r="U593" s="34"/>
      <c r="V593" s="34"/>
      <c r="W593" s="8"/>
      <c r="X593" s="155" t="str">
        <f>X279</f>
        <v>220-215
Cooling
Ext IR 
(Int IR on)</v>
      </c>
      <c r="Y593" s="49">
        <f t="shared" ref="Y593:AF593" ca="1" si="812">Y279</f>
        <v>-5.699999999999994E-2</v>
      </c>
      <c r="Z593" s="49">
        <f t="shared" ca="1" si="812"/>
        <v>-0.26079199999999991</v>
      </c>
      <c r="AA593" s="49">
        <f t="shared" ca="1" si="812"/>
        <v>-0.34599999999999986</v>
      </c>
      <c r="AB593" s="49">
        <f t="shared" ca="1" si="812"/>
        <v>-0.21590370730098907</v>
      </c>
      <c r="AC593" s="49">
        <f t="shared" ca="1" si="812"/>
        <v>-0.35400000000000009</v>
      </c>
      <c r="AD593" s="49">
        <f t="shared" ca="1" si="812"/>
        <v>-0.38409314473469502</v>
      </c>
      <c r="AE593" s="49" t="e">
        <f t="shared" ca="1" si="812"/>
        <v>#N/A</v>
      </c>
      <c r="AF593" s="49" t="e">
        <f t="shared" ca="1" si="812"/>
        <v>#N/A</v>
      </c>
      <c r="AG593" s="49" t="e">
        <f t="shared" ref="AG593:AO593" ca="1" si="813">AG279</f>
        <v>#N/A</v>
      </c>
      <c r="AH593" s="49" t="e">
        <f t="shared" ca="1" si="813"/>
        <v>#N/A</v>
      </c>
      <c r="AI593" s="49" t="e">
        <f t="shared" ca="1" si="813"/>
        <v>#N/A</v>
      </c>
      <c r="AJ593" s="49" t="e">
        <f t="shared" ca="1" si="813"/>
        <v>#N/A</v>
      </c>
      <c r="AK593" s="49" t="e">
        <f t="shared" ca="1" si="813"/>
        <v>#N/A</v>
      </c>
      <c r="AL593" s="49" t="e">
        <f t="shared" ca="1" si="813"/>
        <v>#N/A</v>
      </c>
      <c r="AM593" s="49" t="e">
        <f t="shared" ca="1" si="813"/>
        <v>#N/A</v>
      </c>
      <c r="AN593" s="49" t="e">
        <f t="shared" ca="1" si="813"/>
        <v>#N/A</v>
      </c>
      <c r="AO593" s="49" t="e">
        <f t="shared" ca="1" si="813"/>
        <v>#N/A</v>
      </c>
      <c r="AP593" s="24" t="e">
        <f t="shared" ca="1" si="807"/>
        <v>#N/A</v>
      </c>
      <c r="AQ593" s="24" t="e">
        <f t="shared" ca="1" si="808"/>
        <v>#N/A</v>
      </c>
    </row>
    <row r="594" spans="1:43" ht="51">
      <c r="A594" s="226">
        <f t="shared" si="792"/>
        <v>242</v>
      </c>
      <c r="B594" s="8">
        <v>13</v>
      </c>
      <c r="C594" s="28">
        <f ca="1">IF(ISNUMBER(OFFSET(INDIRECT("'"&amp;'DATA for charts'!C$5&amp;"'!$h1"),$A594-1,0)),OFFSET(INDIRECT("'"&amp;'DATA for charts'!C$5&amp;"'!$h1"),$A594-1,0),NA())</f>
        <v>238.98</v>
      </c>
      <c r="D594" s="28">
        <f ca="1">IF(ISNUMBER(OFFSET(INDIRECT("'"&amp;'DATA for charts'!D$5&amp;"'!$h1"),$A594-1,0)),OFFSET(INDIRECT("'"&amp;'DATA for charts'!D$5&amp;"'!$h1"),$A594-1,0),NA())</f>
        <v>207.67930000000001</v>
      </c>
      <c r="E594" s="28">
        <f ca="1">IF(ISNUMBER(OFFSET(INDIRECT("'"&amp;'DATA for charts'!E$5&amp;"'!$h1"),$A594-1,0)),OFFSET(INDIRECT("'"&amp;'DATA for charts'!E$5&amp;"'!$h1"),$A594-1,0),NA())</f>
        <v>238.46</v>
      </c>
      <c r="F594" s="28">
        <f ca="1">IF(ISNUMBER(OFFSET(INDIRECT("'"&amp;'DATA for charts'!F$5&amp;"'!$h1"),$A594-1,0)),OFFSET(INDIRECT("'"&amp;'DATA for charts'!F$5&amp;"'!$h1"),$A594-1,0),NA())</f>
        <v>258.93162536995402</v>
      </c>
      <c r="G594" s="28">
        <f ca="1">IF(ISNUMBER(OFFSET(INDIRECT("'"&amp;'DATA for charts'!G$5&amp;"'!$h1"),$A594-1,0)),OFFSET(INDIRECT("'"&amp;'DATA for charts'!G$5&amp;"'!$h1"),$A594-1,0),NA())</f>
        <v>238.72</v>
      </c>
      <c r="H594" s="28">
        <f ca="1">IF(ISNUMBER(OFFSET(INDIRECT("'"&amp;'DATA for charts'!H$5&amp;"'!$h1"),$A594-1,0)),OFFSET(INDIRECT("'"&amp;'DATA for charts'!H$5&amp;"'!$h1"),$A594-1,0),NA())</f>
        <v>238.83659833196398</v>
      </c>
      <c r="I594" s="28" t="e">
        <f ca="1">IF(ISNUMBER(OFFSET(INDIRECT("'"&amp;'DATA for charts'!I$5&amp;"'!$h1"),$A594-1,0)),OFFSET(INDIRECT("'"&amp;'DATA for charts'!I$5&amp;"'!$h1"),$A594-1,0),NA())</f>
        <v>#N/A</v>
      </c>
      <c r="J594" s="28" t="e">
        <f ca="1">IF(ISNUMBER(OFFSET(INDIRECT("'"&amp;'DATA for charts'!J$5&amp;"'!$h1"),$A594-1,0)),OFFSET(INDIRECT("'"&amp;'DATA for charts'!J$5&amp;"'!$h1"),$A594-1,0),NA())</f>
        <v>#N/A</v>
      </c>
      <c r="K594" s="28" t="e">
        <f ca="1">IF(ISNUMBER(OFFSET(INDIRECT("'"&amp;'DATA for charts'!K$5&amp;"'!$h1"),$A594-1,0)),OFFSET(INDIRECT("'"&amp;'DATA for charts'!K$5&amp;"'!$h1"),$A594-1,0),NA())</f>
        <v>#N/A</v>
      </c>
      <c r="L594" s="28" t="e">
        <f ca="1">IF(ISNUMBER(OFFSET(INDIRECT("'"&amp;'DATA for charts'!L$5&amp;"'!$h1"),$A594-1,0)),OFFSET(INDIRECT("'"&amp;'DATA for charts'!L$5&amp;"'!$h1"),$A594-1,0),NA())</f>
        <v>#N/A</v>
      </c>
      <c r="M594" s="28" t="e">
        <f ca="1">IF(ISNUMBER(OFFSET(INDIRECT("'"&amp;'DATA for charts'!M$5&amp;"'!$h1"),$A594-1,0)),OFFSET(INDIRECT("'"&amp;'DATA for charts'!M$5&amp;"'!$h1"),$A594-1,0),NA())</f>
        <v>#N/A</v>
      </c>
      <c r="N594" s="28" t="e">
        <f ca="1">IF(ISNUMBER(OFFSET(INDIRECT("'"&amp;'DATA for charts'!N$5&amp;"'!$h1"),$A594-1,0)),OFFSET(INDIRECT("'"&amp;'DATA for charts'!N$5&amp;"'!$h1"),$A594-1,0),NA())</f>
        <v>#N/A</v>
      </c>
      <c r="O594" s="28" t="e">
        <f ca="1">IF(ISNUMBER(OFFSET(INDIRECT("'"&amp;'DATA for charts'!O$5&amp;"'!$h1"),$A594-1,0)),OFFSET(INDIRECT("'"&amp;'DATA for charts'!O$5&amp;"'!$h1"),$A594-1,0),NA())</f>
        <v>#N/A</v>
      </c>
      <c r="P594" s="28" t="e">
        <f ca="1">IF(ISNUMBER(OFFSET(INDIRECT("'"&amp;'DATA for charts'!P$5&amp;"'!$h1"),$A594-1,0)),OFFSET(INDIRECT("'"&amp;'DATA for charts'!P$5&amp;"'!$h1"),$A594-1,0),NA())</f>
        <v>#N/A</v>
      </c>
      <c r="Q594" s="28" t="e">
        <f ca="1">IF(ISNUMBER(OFFSET(INDIRECT("'"&amp;'DATA for charts'!Q$5&amp;"'!$h1"),$A594-1,0)),OFFSET(INDIRECT("'"&amp;'DATA for charts'!Q$5&amp;"'!$h1"),$A594-1,0),NA())</f>
        <v>#N/A</v>
      </c>
      <c r="R594" s="28" t="e">
        <f ca="1">IF(ISNUMBER(OFFSET(INDIRECT("'"&amp;'DATA for charts'!R$5&amp;"'!$h1"),$A594-1,0)),OFFSET(INDIRECT("'"&amp;'DATA for charts'!R$5&amp;"'!$h1"),$A594-1,0),NA())</f>
        <v>#N/A</v>
      </c>
      <c r="S594" s="28" t="e">
        <f ca="1">IF(ISNUMBER(OFFSET(INDIRECT("'"&amp;'DATA for charts'!S$5&amp;"'!$h1"),$A594-1,0)),OFFSET(INDIRECT("'"&amp;'DATA for charts'!S$5&amp;"'!$h1"),$A594-1,0),NA())</f>
        <v>#N/A</v>
      </c>
      <c r="T594" s="34"/>
      <c r="U594" s="34"/>
      <c r="V594" s="34"/>
      <c r="W594" s="8"/>
      <c r="X594" s="155" t="str">
        <f>X238</f>
        <v>215-200
Heating
Int IR
(Ext IR "off")</v>
      </c>
      <c r="Y594" s="49">
        <f t="shared" ref="Y594:AF594" ca="1" si="814">Y238</f>
        <v>0.24900000000000011</v>
      </c>
      <c r="Z594" s="49">
        <f t="shared" ca="1" si="814"/>
        <v>0.19396100000000027</v>
      </c>
      <c r="AA594" s="49">
        <f t="shared" ca="1" si="814"/>
        <v>0.21200000000000019</v>
      </c>
      <c r="AB594" s="49">
        <f t="shared" ca="1" si="814"/>
        <v>0.13648623932671367</v>
      </c>
      <c r="AC594" s="49">
        <f t="shared" ca="1" si="814"/>
        <v>0.11500000000000021</v>
      </c>
      <c r="AD594" s="49">
        <f t="shared" ca="1" si="814"/>
        <v>0.13664827134874002</v>
      </c>
      <c r="AE594" s="49" t="e">
        <f t="shared" ca="1" si="814"/>
        <v>#N/A</v>
      </c>
      <c r="AF594" s="49" t="e">
        <f t="shared" ca="1" si="814"/>
        <v>#N/A</v>
      </c>
      <c r="AG594" s="49" t="e">
        <f t="shared" ref="AG594:AO594" ca="1" si="815">AG238</f>
        <v>#N/A</v>
      </c>
      <c r="AH594" s="49" t="e">
        <f t="shared" ca="1" si="815"/>
        <v>#N/A</v>
      </c>
      <c r="AI594" s="49" t="e">
        <f t="shared" ca="1" si="815"/>
        <v>#N/A</v>
      </c>
      <c r="AJ594" s="49" t="e">
        <f t="shared" ca="1" si="815"/>
        <v>#N/A</v>
      </c>
      <c r="AK594" s="49" t="e">
        <f t="shared" ca="1" si="815"/>
        <v>#N/A</v>
      </c>
      <c r="AL594" s="49" t="e">
        <f t="shared" ca="1" si="815"/>
        <v>#N/A</v>
      </c>
      <c r="AM594" s="49" t="e">
        <f t="shared" ca="1" si="815"/>
        <v>#N/A</v>
      </c>
      <c r="AN594" s="49" t="e">
        <f t="shared" ca="1" si="815"/>
        <v>#N/A</v>
      </c>
      <c r="AO594" s="49" t="e">
        <f t="shared" ca="1" si="815"/>
        <v>#N/A</v>
      </c>
      <c r="AP594" s="24" t="e">
        <f t="shared" ca="1" si="807"/>
        <v>#N/A</v>
      </c>
      <c r="AQ594" s="24" t="e">
        <f t="shared" ca="1" si="808"/>
        <v>#N/A</v>
      </c>
    </row>
    <row r="595" spans="1:43" ht="51">
      <c r="A595" s="226">
        <f t="shared" si="792"/>
        <v>243</v>
      </c>
      <c r="B595" s="8">
        <v>14</v>
      </c>
      <c r="C595" s="28">
        <f ca="1">IF(ISNUMBER(OFFSET(INDIRECT("'"&amp;'DATA for charts'!C$5&amp;"'!$h1"),$A595-1,0)),OFFSET(INDIRECT("'"&amp;'DATA for charts'!C$5&amp;"'!$h1"),$A595-1,0),NA())</f>
        <v>475.13</v>
      </c>
      <c r="D595" s="28">
        <f ca="1">IF(ISNUMBER(OFFSET(INDIRECT("'"&amp;'DATA for charts'!D$5&amp;"'!$h1"),$A595-1,0)),OFFSET(INDIRECT("'"&amp;'DATA for charts'!D$5&amp;"'!$h1"),$A595-1,0),NA())</f>
        <v>443.39879999999999</v>
      </c>
      <c r="E595" s="28">
        <f ca="1">IF(ISNUMBER(OFFSET(INDIRECT("'"&amp;'DATA for charts'!E$5&amp;"'!$h1"),$A595-1,0)),OFFSET(INDIRECT("'"&amp;'DATA for charts'!E$5&amp;"'!$h1"),$A595-1,0),NA())</f>
        <v>460.58</v>
      </c>
      <c r="F595" s="28">
        <f ca="1">IF(ISNUMBER(OFFSET(INDIRECT("'"&amp;'DATA for charts'!F$5&amp;"'!$h1"),$A595-1,0)),OFFSET(INDIRECT("'"&amp;'DATA for charts'!F$5&amp;"'!$h1"),$A595-1,0),NA())</f>
        <v>491.65171099928398</v>
      </c>
      <c r="G595" s="28">
        <f ca="1">IF(ISNUMBER(OFFSET(INDIRECT("'"&amp;'DATA for charts'!G$5&amp;"'!$h1"),$A595-1,0)),OFFSET(INDIRECT("'"&amp;'DATA for charts'!G$5&amp;"'!$h1"),$A595-1,0),NA())</f>
        <v>471.42</v>
      </c>
      <c r="H595" s="28">
        <f ca="1">IF(ISNUMBER(OFFSET(INDIRECT("'"&amp;'DATA for charts'!H$5&amp;"'!$h1"),$A595-1,0)),OFFSET(INDIRECT("'"&amp;'DATA for charts'!H$5&amp;"'!$h1"),$A595-1,0),NA())</f>
        <v>475.02999305798596</v>
      </c>
      <c r="I595" s="28" t="e">
        <f ca="1">IF(ISNUMBER(OFFSET(INDIRECT("'"&amp;'DATA for charts'!I$5&amp;"'!$h1"),$A595-1,0)),OFFSET(INDIRECT("'"&amp;'DATA for charts'!I$5&amp;"'!$h1"),$A595-1,0),NA())</f>
        <v>#N/A</v>
      </c>
      <c r="J595" s="28" t="e">
        <f ca="1">IF(ISNUMBER(OFFSET(INDIRECT("'"&amp;'DATA for charts'!J$5&amp;"'!$h1"),$A595-1,0)),OFFSET(INDIRECT("'"&amp;'DATA for charts'!J$5&amp;"'!$h1"),$A595-1,0),NA())</f>
        <v>#N/A</v>
      </c>
      <c r="K595" s="28" t="e">
        <f ca="1">IF(ISNUMBER(OFFSET(INDIRECT("'"&amp;'DATA for charts'!K$5&amp;"'!$h1"),$A595-1,0)),OFFSET(INDIRECT("'"&amp;'DATA for charts'!K$5&amp;"'!$h1"),$A595-1,0),NA())</f>
        <v>#N/A</v>
      </c>
      <c r="L595" s="28" t="e">
        <f ca="1">IF(ISNUMBER(OFFSET(INDIRECT("'"&amp;'DATA for charts'!L$5&amp;"'!$h1"),$A595-1,0)),OFFSET(INDIRECT("'"&amp;'DATA for charts'!L$5&amp;"'!$h1"),$A595-1,0),NA())</f>
        <v>#N/A</v>
      </c>
      <c r="M595" s="28" t="e">
        <f ca="1">IF(ISNUMBER(OFFSET(INDIRECT("'"&amp;'DATA for charts'!M$5&amp;"'!$h1"),$A595-1,0)),OFFSET(INDIRECT("'"&amp;'DATA for charts'!M$5&amp;"'!$h1"),$A595-1,0),NA())</f>
        <v>#N/A</v>
      </c>
      <c r="N595" s="28" t="e">
        <f ca="1">IF(ISNUMBER(OFFSET(INDIRECT("'"&amp;'DATA for charts'!N$5&amp;"'!$h1"),$A595-1,0)),OFFSET(INDIRECT("'"&amp;'DATA for charts'!N$5&amp;"'!$h1"),$A595-1,0),NA())</f>
        <v>#N/A</v>
      </c>
      <c r="O595" s="28" t="e">
        <f ca="1">IF(ISNUMBER(OFFSET(INDIRECT("'"&amp;'DATA for charts'!O$5&amp;"'!$h1"),$A595-1,0)),OFFSET(INDIRECT("'"&amp;'DATA for charts'!O$5&amp;"'!$h1"),$A595-1,0),NA())</f>
        <v>#N/A</v>
      </c>
      <c r="P595" s="28" t="e">
        <f ca="1">IF(ISNUMBER(OFFSET(INDIRECT("'"&amp;'DATA for charts'!P$5&amp;"'!$h1"),$A595-1,0)),OFFSET(INDIRECT("'"&amp;'DATA for charts'!P$5&amp;"'!$h1"),$A595-1,0),NA())</f>
        <v>#N/A</v>
      </c>
      <c r="Q595" s="28" t="e">
        <f ca="1">IF(ISNUMBER(OFFSET(INDIRECT("'"&amp;'DATA for charts'!Q$5&amp;"'!$h1"),$A595-1,0)),OFFSET(INDIRECT("'"&amp;'DATA for charts'!Q$5&amp;"'!$h1"),$A595-1,0),NA())</f>
        <v>#N/A</v>
      </c>
      <c r="R595" s="28" t="e">
        <f ca="1">IF(ISNUMBER(OFFSET(INDIRECT("'"&amp;'DATA for charts'!R$5&amp;"'!$h1"),$A595-1,0)),OFFSET(INDIRECT("'"&amp;'DATA for charts'!R$5&amp;"'!$h1"),$A595-1,0),NA())</f>
        <v>#N/A</v>
      </c>
      <c r="S595" s="28" t="e">
        <f ca="1">IF(ISNUMBER(OFFSET(INDIRECT("'"&amp;'DATA for charts'!S$5&amp;"'!$h1"),$A595-1,0)),OFFSET(INDIRECT("'"&amp;'DATA for charts'!S$5&amp;"'!$h1"),$A595-1,0),NA())</f>
        <v>#N/A</v>
      </c>
      <c r="T595" s="34"/>
      <c r="U595" s="34"/>
      <c r="V595" s="34"/>
      <c r="W595" s="8"/>
      <c r="X595" s="155" t="str">
        <f>X281</f>
        <v>215-200
Cooling
Int IR
(Ext IR "off")</v>
      </c>
      <c r="Y595" s="49">
        <f t="shared" ref="Y595:AF595" ca="1" si="816">Y281</f>
        <v>0.12200000000000011</v>
      </c>
      <c r="Z595" s="49">
        <f t="shared" ca="1" si="816"/>
        <v>0.15407300000000013</v>
      </c>
      <c r="AA595" s="49">
        <f t="shared" ca="1" si="816"/>
        <v>0.1469999999999998</v>
      </c>
      <c r="AB595" s="49">
        <f t="shared" ca="1" si="816"/>
        <v>9.2920551929111195E-2</v>
      </c>
      <c r="AC595" s="49">
        <f t="shared" ca="1" si="816"/>
        <v>0.16800000000000015</v>
      </c>
      <c r="AD595" s="49">
        <f t="shared" ca="1" si="816"/>
        <v>9.3176150851780104E-2</v>
      </c>
      <c r="AE595" s="49" t="e">
        <f t="shared" ca="1" si="816"/>
        <v>#N/A</v>
      </c>
      <c r="AF595" s="49" t="e">
        <f t="shared" ca="1" si="816"/>
        <v>#N/A</v>
      </c>
      <c r="AG595" s="49" t="e">
        <f t="shared" ref="AG595:AO595" ca="1" si="817">AG281</f>
        <v>#N/A</v>
      </c>
      <c r="AH595" s="49" t="e">
        <f t="shared" ca="1" si="817"/>
        <v>#N/A</v>
      </c>
      <c r="AI595" s="49" t="e">
        <f t="shared" ca="1" si="817"/>
        <v>#N/A</v>
      </c>
      <c r="AJ595" s="49" t="e">
        <f t="shared" ca="1" si="817"/>
        <v>#N/A</v>
      </c>
      <c r="AK595" s="49" t="e">
        <f t="shared" ca="1" si="817"/>
        <v>#N/A</v>
      </c>
      <c r="AL595" s="49" t="e">
        <f t="shared" ca="1" si="817"/>
        <v>#N/A</v>
      </c>
      <c r="AM595" s="49" t="e">
        <f t="shared" ca="1" si="817"/>
        <v>#N/A</v>
      </c>
      <c r="AN595" s="49" t="e">
        <f t="shared" ca="1" si="817"/>
        <v>#N/A</v>
      </c>
      <c r="AO595" s="49" t="e">
        <f t="shared" ca="1" si="817"/>
        <v>#N/A</v>
      </c>
      <c r="AP595" s="24" t="e">
        <f t="shared" ca="1" si="807"/>
        <v>#N/A</v>
      </c>
      <c r="AQ595" s="24" t="e">
        <f t="shared" ca="1" si="808"/>
        <v>#N/A</v>
      </c>
    </row>
    <row r="596" spans="1:43" ht="51">
      <c r="A596" s="226">
        <f t="shared" si="792"/>
        <v>244</v>
      </c>
      <c r="B596" s="8">
        <v>15</v>
      </c>
      <c r="C596" s="28">
        <f ca="1">IF(ISNUMBER(OFFSET(INDIRECT("'"&amp;'DATA for charts'!C$5&amp;"'!$h1"),$A596-1,0)),OFFSET(INDIRECT("'"&amp;'DATA for charts'!C$5&amp;"'!$h1"),$A596-1,0),NA())</f>
        <v>672.39</v>
      </c>
      <c r="D596" s="28">
        <f ca="1">IF(ISNUMBER(OFFSET(INDIRECT("'"&amp;'DATA for charts'!D$5&amp;"'!$h1"),$A596-1,0)),OFFSET(INDIRECT("'"&amp;'DATA for charts'!D$5&amp;"'!$h1"),$A596-1,0),NA())</f>
        <v>644.88590000000011</v>
      </c>
      <c r="E596" s="28">
        <f ca="1">IF(ISNUMBER(OFFSET(INDIRECT("'"&amp;'DATA for charts'!E$5&amp;"'!$h1"),$A596-1,0)),OFFSET(INDIRECT("'"&amp;'DATA for charts'!E$5&amp;"'!$h1"),$A596-1,0),NA())</f>
        <v>644.63</v>
      </c>
      <c r="F596" s="28">
        <f ca="1">IF(ISNUMBER(OFFSET(INDIRECT("'"&amp;'DATA for charts'!F$5&amp;"'!$h1"),$A596-1,0)),OFFSET(INDIRECT("'"&amp;'DATA for charts'!F$5&amp;"'!$h1"),$A596-1,0),NA())</f>
        <v>683.85764235176305</v>
      </c>
      <c r="G596" s="28">
        <f ca="1">IF(ISNUMBER(OFFSET(INDIRECT("'"&amp;'DATA for charts'!G$5&amp;"'!$h1"),$A596-1,0)),OFFSET(INDIRECT("'"&amp;'DATA for charts'!G$5&amp;"'!$h1"),$A596-1,0),NA())</f>
        <v>668.03</v>
      </c>
      <c r="H596" s="28">
        <f ca="1">IF(ISNUMBER(OFFSET(INDIRECT("'"&amp;'DATA for charts'!H$5&amp;"'!$h1"),$A596-1,0)),OFFSET(INDIRECT("'"&amp;'DATA for charts'!H$5&amp;"'!$h1"),$A596-1,0),NA())</f>
        <v>673.00049521461403</v>
      </c>
      <c r="I596" s="28" t="e">
        <f ca="1">IF(ISNUMBER(OFFSET(INDIRECT("'"&amp;'DATA for charts'!I$5&amp;"'!$h1"),$A596-1,0)),OFFSET(INDIRECT("'"&amp;'DATA for charts'!I$5&amp;"'!$h1"),$A596-1,0),NA())</f>
        <v>#N/A</v>
      </c>
      <c r="J596" s="28" t="e">
        <f ca="1">IF(ISNUMBER(OFFSET(INDIRECT("'"&amp;'DATA for charts'!J$5&amp;"'!$h1"),$A596-1,0)),OFFSET(INDIRECT("'"&amp;'DATA for charts'!J$5&amp;"'!$h1"),$A596-1,0),NA())</f>
        <v>#N/A</v>
      </c>
      <c r="K596" s="28" t="e">
        <f ca="1">IF(ISNUMBER(OFFSET(INDIRECT("'"&amp;'DATA for charts'!K$5&amp;"'!$h1"),$A596-1,0)),OFFSET(INDIRECT("'"&amp;'DATA for charts'!K$5&amp;"'!$h1"),$A596-1,0),NA())</f>
        <v>#N/A</v>
      </c>
      <c r="L596" s="28" t="e">
        <f ca="1">IF(ISNUMBER(OFFSET(INDIRECT("'"&amp;'DATA for charts'!L$5&amp;"'!$h1"),$A596-1,0)),OFFSET(INDIRECT("'"&amp;'DATA for charts'!L$5&amp;"'!$h1"),$A596-1,0),NA())</f>
        <v>#N/A</v>
      </c>
      <c r="M596" s="28" t="e">
        <f ca="1">IF(ISNUMBER(OFFSET(INDIRECT("'"&amp;'DATA for charts'!M$5&amp;"'!$h1"),$A596-1,0)),OFFSET(INDIRECT("'"&amp;'DATA for charts'!M$5&amp;"'!$h1"),$A596-1,0),NA())</f>
        <v>#N/A</v>
      </c>
      <c r="N596" s="28" t="e">
        <f ca="1">IF(ISNUMBER(OFFSET(INDIRECT("'"&amp;'DATA for charts'!N$5&amp;"'!$h1"),$A596-1,0)),OFFSET(INDIRECT("'"&amp;'DATA for charts'!N$5&amp;"'!$h1"),$A596-1,0),NA())</f>
        <v>#N/A</v>
      </c>
      <c r="O596" s="28" t="e">
        <f ca="1">IF(ISNUMBER(OFFSET(INDIRECT("'"&amp;'DATA for charts'!O$5&amp;"'!$h1"),$A596-1,0)),OFFSET(INDIRECT("'"&amp;'DATA for charts'!O$5&amp;"'!$h1"),$A596-1,0),NA())</f>
        <v>#N/A</v>
      </c>
      <c r="P596" s="28" t="e">
        <f ca="1">IF(ISNUMBER(OFFSET(INDIRECT("'"&amp;'DATA for charts'!P$5&amp;"'!$h1"),$A596-1,0)),OFFSET(INDIRECT("'"&amp;'DATA for charts'!P$5&amp;"'!$h1"),$A596-1,0),NA())</f>
        <v>#N/A</v>
      </c>
      <c r="Q596" s="28" t="e">
        <f ca="1">IF(ISNUMBER(OFFSET(INDIRECT("'"&amp;'DATA for charts'!Q$5&amp;"'!$h1"),$A596-1,0)),OFFSET(INDIRECT("'"&amp;'DATA for charts'!Q$5&amp;"'!$h1"),$A596-1,0),NA())</f>
        <v>#N/A</v>
      </c>
      <c r="R596" s="28" t="e">
        <f ca="1">IF(ISNUMBER(OFFSET(INDIRECT("'"&amp;'DATA for charts'!R$5&amp;"'!$h1"),$A596-1,0)),OFFSET(INDIRECT("'"&amp;'DATA for charts'!R$5&amp;"'!$h1"),$A596-1,0),NA())</f>
        <v>#N/A</v>
      </c>
      <c r="S596" s="28" t="e">
        <f ca="1">IF(ISNUMBER(OFFSET(INDIRECT("'"&amp;'DATA for charts'!S$5&amp;"'!$h1"),$A596-1,0)),OFFSET(INDIRECT("'"&amp;'DATA for charts'!S$5&amp;"'!$h1"),$A596-1,0),NA())</f>
        <v>#N/A</v>
      </c>
      <c r="T596" s="34"/>
      <c r="U596" s="34"/>
      <c r="V596" s="34"/>
      <c r="W596" s="8"/>
      <c r="X596" s="153" t="str">
        <f>X237</f>
        <v>220-210
Heating
Int IR
(Ext IR "on")</v>
      </c>
      <c r="Y596" s="50">
        <f t="shared" ref="Y596:AF596" ca="1" si="818">Y237</f>
        <v>0.25699999999999967</v>
      </c>
      <c r="Z596" s="50">
        <f t="shared" ca="1" si="818"/>
        <v>0.2104029999999999</v>
      </c>
      <c r="AA596" s="50">
        <f t="shared" ca="1" si="818"/>
        <v>0.25800000000000001</v>
      </c>
      <c r="AB596" s="50">
        <f t="shared" ca="1" si="818"/>
        <v>0.12747184770344688</v>
      </c>
      <c r="AC596" s="50">
        <f t="shared" ca="1" si="818"/>
        <v>0.11699999999999999</v>
      </c>
      <c r="AD596" s="50">
        <f t="shared" ca="1" si="818"/>
        <v>0.12878465440538012</v>
      </c>
      <c r="AE596" s="50" t="e">
        <f t="shared" ca="1" si="818"/>
        <v>#N/A</v>
      </c>
      <c r="AF596" s="50" t="e">
        <f t="shared" ca="1" si="818"/>
        <v>#N/A</v>
      </c>
      <c r="AG596" s="50" t="e">
        <f t="shared" ref="AG596:AO596" ca="1" si="819">AG237</f>
        <v>#N/A</v>
      </c>
      <c r="AH596" s="50" t="e">
        <f t="shared" ca="1" si="819"/>
        <v>#N/A</v>
      </c>
      <c r="AI596" s="50" t="e">
        <f t="shared" ca="1" si="819"/>
        <v>#N/A</v>
      </c>
      <c r="AJ596" s="50" t="e">
        <f t="shared" ca="1" si="819"/>
        <v>#N/A</v>
      </c>
      <c r="AK596" s="50" t="e">
        <f t="shared" ca="1" si="819"/>
        <v>#N/A</v>
      </c>
      <c r="AL596" s="50" t="e">
        <f t="shared" ca="1" si="819"/>
        <v>#N/A</v>
      </c>
      <c r="AM596" s="50" t="e">
        <f t="shared" ca="1" si="819"/>
        <v>#N/A</v>
      </c>
      <c r="AN596" s="50" t="e">
        <f t="shared" ca="1" si="819"/>
        <v>#N/A</v>
      </c>
      <c r="AO596" s="50" t="e">
        <f t="shared" ca="1" si="819"/>
        <v>#N/A</v>
      </c>
      <c r="AP596" s="24" t="e">
        <f t="shared" ca="1" si="807"/>
        <v>#N/A</v>
      </c>
      <c r="AQ596" s="24" t="e">
        <f t="shared" ca="1" si="808"/>
        <v>#N/A</v>
      </c>
    </row>
    <row r="597" spans="1:43" ht="51">
      <c r="A597" s="226">
        <f t="shared" si="792"/>
        <v>245</v>
      </c>
      <c r="B597" s="8">
        <v>16</v>
      </c>
      <c r="C597" s="28">
        <f ca="1">IF(ISNUMBER(OFFSET(INDIRECT("'"&amp;'DATA for charts'!C$5&amp;"'!$h1"),$A597-1,0)),OFFSET(INDIRECT("'"&amp;'DATA for charts'!C$5&amp;"'!$h1"),$A597-1,0),NA())</f>
        <v>809.04</v>
      </c>
      <c r="D597" s="28">
        <f ca="1">IF(ISNUMBER(OFFSET(INDIRECT("'"&amp;'DATA for charts'!D$5&amp;"'!$h1"),$A597-1,0)),OFFSET(INDIRECT("'"&amp;'DATA for charts'!D$5&amp;"'!$h1"),$A597-1,0),NA())</f>
        <v>787.96660000000008</v>
      </c>
      <c r="E597" s="28">
        <f ca="1">IF(ISNUMBER(OFFSET(INDIRECT("'"&amp;'DATA for charts'!E$5&amp;"'!$h1"),$A597-1,0)),OFFSET(INDIRECT("'"&amp;'DATA for charts'!E$5&amp;"'!$h1"),$A597-1,0),NA())</f>
        <v>771.27</v>
      </c>
      <c r="F597" s="28">
        <f ca="1">IF(ISNUMBER(OFFSET(INDIRECT("'"&amp;'DATA for charts'!F$5&amp;"'!$h1"),$A597-1,0)),OFFSET(INDIRECT("'"&amp;'DATA for charts'!F$5&amp;"'!$h1"),$A597-1,0),NA())</f>
        <v>811.97811743512602</v>
      </c>
      <c r="G597" s="28">
        <f ca="1">IF(ISNUMBER(OFFSET(INDIRECT("'"&amp;'DATA for charts'!G$5&amp;"'!$h1"),$A597-1,0)),OFFSET(INDIRECT("'"&amp;'DATA for charts'!G$5&amp;"'!$h1"),$A597-1,0),NA())</f>
        <v>802.57</v>
      </c>
      <c r="H597" s="28">
        <f ca="1">IF(ISNUMBER(OFFSET(INDIRECT("'"&amp;'DATA for charts'!H$5&amp;"'!$h1"),$A597-1,0)),OFFSET(INDIRECT("'"&amp;'DATA for charts'!H$5&amp;"'!$h1"),$A597-1,0),NA())</f>
        <v>809.08014294644909</v>
      </c>
      <c r="I597" s="28" t="e">
        <f ca="1">IF(ISNUMBER(OFFSET(INDIRECT("'"&amp;'DATA for charts'!I$5&amp;"'!$h1"),$A597-1,0)),OFFSET(INDIRECT("'"&amp;'DATA for charts'!I$5&amp;"'!$h1"),$A597-1,0),NA())</f>
        <v>#N/A</v>
      </c>
      <c r="J597" s="28" t="e">
        <f ca="1">IF(ISNUMBER(OFFSET(INDIRECT("'"&amp;'DATA for charts'!J$5&amp;"'!$h1"),$A597-1,0)),OFFSET(INDIRECT("'"&amp;'DATA for charts'!J$5&amp;"'!$h1"),$A597-1,0),NA())</f>
        <v>#N/A</v>
      </c>
      <c r="K597" s="28" t="e">
        <f ca="1">IF(ISNUMBER(OFFSET(INDIRECT("'"&amp;'DATA for charts'!K$5&amp;"'!$h1"),$A597-1,0)),OFFSET(INDIRECT("'"&amp;'DATA for charts'!K$5&amp;"'!$h1"),$A597-1,0),NA())</f>
        <v>#N/A</v>
      </c>
      <c r="L597" s="28" t="e">
        <f ca="1">IF(ISNUMBER(OFFSET(INDIRECT("'"&amp;'DATA for charts'!L$5&amp;"'!$h1"),$A597-1,0)),OFFSET(INDIRECT("'"&amp;'DATA for charts'!L$5&amp;"'!$h1"),$A597-1,0),NA())</f>
        <v>#N/A</v>
      </c>
      <c r="M597" s="28" t="e">
        <f ca="1">IF(ISNUMBER(OFFSET(INDIRECT("'"&amp;'DATA for charts'!M$5&amp;"'!$h1"),$A597-1,0)),OFFSET(INDIRECT("'"&amp;'DATA for charts'!M$5&amp;"'!$h1"),$A597-1,0),NA())</f>
        <v>#N/A</v>
      </c>
      <c r="N597" s="28" t="e">
        <f ca="1">IF(ISNUMBER(OFFSET(INDIRECT("'"&amp;'DATA for charts'!N$5&amp;"'!$h1"),$A597-1,0)),OFFSET(INDIRECT("'"&amp;'DATA for charts'!N$5&amp;"'!$h1"),$A597-1,0),NA())</f>
        <v>#N/A</v>
      </c>
      <c r="O597" s="28" t="e">
        <f ca="1">IF(ISNUMBER(OFFSET(INDIRECT("'"&amp;'DATA for charts'!O$5&amp;"'!$h1"),$A597-1,0)),OFFSET(INDIRECT("'"&amp;'DATA for charts'!O$5&amp;"'!$h1"),$A597-1,0),NA())</f>
        <v>#N/A</v>
      </c>
      <c r="P597" s="28" t="e">
        <f ca="1">IF(ISNUMBER(OFFSET(INDIRECT("'"&amp;'DATA for charts'!P$5&amp;"'!$h1"),$A597-1,0)),OFFSET(INDIRECT("'"&amp;'DATA for charts'!P$5&amp;"'!$h1"),$A597-1,0),NA())</f>
        <v>#N/A</v>
      </c>
      <c r="Q597" s="28" t="e">
        <f ca="1">IF(ISNUMBER(OFFSET(INDIRECT("'"&amp;'DATA for charts'!Q$5&amp;"'!$h1"),$A597-1,0)),OFFSET(INDIRECT("'"&amp;'DATA for charts'!Q$5&amp;"'!$h1"),$A597-1,0),NA())</f>
        <v>#N/A</v>
      </c>
      <c r="R597" s="28" t="e">
        <f ca="1">IF(ISNUMBER(OFFSET(INDIRECT("'"&amp;'DATA for charts'!R$5&amp;"'!$h1"),$A597-1,0)),OFFSET(INDIRECT("'"&amp;'DATA for charts'!R$5&amp;"'!$h1"),$A597-1,0),NA())</f>
        <v>#N/A</v>
      </c>
      <c r="S597" s="28" t="e">
        <f ca="1">IF(ISNUMBER(OFFSET(INDIRECT("'"&amp;'DATA for charts'!S$5&amp;"'!$h1"),$A597-1,0)),OFFSET(INDIRECT("'"&amp;'DATA for charts'!S$5&amp;"'!$h1"),$A597-1,0),NA())</f>
        <v>#N/A</v>
      </c>
      <c r="T597" s="34"/>
      <c r="U597" s="34"/>
      <c r="V597" s="34"/>
      <c r="W597" s="8"/>
      <c r="X597" s="155" t="str">
        <f>X282</f>
        <v>220-210
Cooling
Int IR
(Ext IR "on")</v>
      </c>
      <c r="Y597" s="49">
        <f t="shared" ref="Y597:AF597" ca="1" si="820">Y282</f>
        <v>0.14300000000000002</v>
      </c>
      <c r="Z597" s="49">
        <f t="shared" ca="1" si="820"/>
        <v>0.16283230000000004</v>
      </c>
      <c r="AA597" s="49">
        <f t="shared" ca="1" si="820"/>
        <v>0.10299999999999998</v>
      </c>
      <c r="AB597" s="49">
        <f t="shared" ca="1" si="820"/>
        <v>0.10010246730337502</v>
      </c>
      <c r="AC597" s="49">
        <f t="shared" ca="1" si="820"/>
        <v>0.13500000000000001</v>
      </c>
      <c r="AD597" s="49">
        <f t="shared" ca="1" si="820"/>
        <v>8.3848631117078964E-2</v>
      </c>
      <c r="AE597" s="49" t="e">
        <f t="shared" ca="1" si="820"/>
        <v>#N/A</v>
      </c>
      <c r="AF597" s="49" t="e">
        <f t="shared" ca="1" si="820"/>
        <v>#N/A</v>
      </c>
      <c r="AG597" s="49" t="e">
        <f t="shared" ref="AG597:AO597" ca="1" si="821">AG282</f>
        <v>#N/A</v>
      </c>
      <c r="AH597" s="49" t="e">
        <f t="shared" ca="1" si="821"/>
        <v>#N/A</v>
      </c>
      <c r="AI597" s="49" t="e">
        <f t="shared" ca="1" si="821"/>
        <v>#N/A</v>
      </c>
      <c r="AJ597" s="49" t="e">
        <f t="shared" ca="1" si="821"/>
        <v>#N/A</v>
      </c>
      <c r="AK597" s="49" t="e">
        <f t="shared" ca="1" si="821"/>
        <v>#N/A</v>
      </c>
      <c r="AL597" s="49" t="e">
        <f t="shared" ca="1" si="821"/>
        <v>#N/A</v>
      </c>
      <c r="AM597" s="49" t="e">
        <f t="shared" ca="1" si="821"/>
        <v>#N/A</v>
      </c>
      <c r="AN597" s="49" t="e">
        <f t="shared" ca="1" si="821"/>
        <v>#N/A</v>
      </c>
      <c r="AO597" s="49" t="e">
        <f t="shared" ca="1" si="821"/>
        <v>#N/A</v>
      </c>
      <c r="AP597" s="24" t="e">
        <f t="shared" ca="1" si="807"/>
        <v>#N/A</v>
      </c>
      <c r="AQ597" s="24" t="e">
        <f t="shared" ca="1" si="808"/>
        <v>#N/A</v>
      </c>
    </row>
    <row r="598" spans="1:43">
      <c r="A598" s="226">
        <f t="shared" si="792"/>
        <v>246</v>
      </c>
      <c r="B598" s="8">
        <v>17</v>
      </c>
      <c r="C598" s="28">
        <f ca="1">IF(ISNUMBER(OFFSET(INDIRECT("'"&amp;'DATA for charts'!C$5&amp;"'!$h1"),$A598-1,0)),OFFSET(INDIRECT("'"&amp;'DATA for charts'!C$5&amp;"'!$h1"),$A598-1,0),NA())</f>
        <v>861.62</v>
      </c>
      <c r="D598" s="28">
        <f ca="1">IF(ISNUMBER(OFFSET(INDIRECT("'"&amp;'DATA for charts'!D$5&amp;"'!$h1"),$A598-1,0)),OFFSET(INDIRECT("'"&amp;'DATA for charts'!D$5&amp;"'!$h1"),$A598-1,0),NA())</f>
        <v>850.15089999999987</v>
      </c>
      <c r="E598" s="28">
        <f ca="1">IF(ISNUMBER(OFFSET(INDIRECT("'"&amp;'DATA for charts'!E$5&amp;"'!$h1"),$A598-1,0)),OFFSET(INDIRECT("'"&amp;'DATA for charts'!E$5&amp;"'!$h1"),$A598-1,0),NA())</f>
        <v>818.34</v>
      </c>
      <c r="F598" s="28">
        <f ca="1">IF(ISNUMBER(OFFSET(INDIRECT("'"&amp;'DATA for charts'!F$5&amp;"'!$h1"),$A598-1,0)),OFFSET(INDIRECT("'"&amp;'DATA for charts'!F$5&amp;"'!$h1"),$A598-1,0),NA())</f>
        <v>853.44056232717503</v>
      </c>
      <c r="G598" s="28">
        <f ca="1">IF(ISNUMBER(OFFSET(INDIRECT("'"&amp;'DATA for charts'!G$5&amp;"'!$h1"),$A598-1,0)),OFFSET(INDIRECT("'"&amp;'DATA for charts'!G$5&amp;"'!$h1"),$A598-1,0),NA())</f>
        <v>852.47</v>
      </c>
      <c r="H598" s="28">
        <f ca="1">IF(ISNUMBER(OFFSET(INDIRECT("'"&amp;'DATA for charts'!H$5&amp;"'!$h1"),$A598-1,0)),OFFSET(INDIRECT("'"&amp;'DATA for charts'!H$5&amp;"'!$h1"),$A598-1,0),NA())</f>
        <v>861.50658499108397</v>
      </c>
      <c r="I598" s="28" t="e">
        <f ca="1">IF(ISNUMBER(OFFSET(INDIRECT("'"&amp;'DATA for charts'!I$5&amp;"'!$h1"),$A598-1,0)),OFFSET(INDIRECT("'"&amp;'DATA for charts'!I$5&amp;"'!$h1"),$A598-1,0),NA())</f>
        <v>#N/A</v>
      </c>
      <c r="J598" s="28" t="e">
        <f ca="1">IF(ISNUMBER(OFFSET(INDIRECT("'"&amp;'DATA for charts'!J$5&amp;"'!$h1"),$A598-1,0)),OFFSET(INDIRECT("'"&amp;'DATA for charts'!J$5&amp;"'!$h1"),$A598-1,0),NA())</f>
        <v>#N/A</v>
      </c>
      <c r="K598" s="28" t="e">
        <f ca="1">IF(ISNUMBER(OFFSET(INDIRECT("'"&amp;'DATA for charts'!K$5&amp;"'!$h1"),$A598-1,0)),OFFSET(INDIRECT("'"&amp;'DATA for charts'!K$5&amp;"'!$h1"),$A598-1,0),NA())</f>
        <v>#N/A</v>
      </c>
      <c r="L598" s="28" t="e">
        <f ca="1">IF(ISNUMBER(OFFSET(INDIRECT("'"&amp;'DATA for charts'!L$5&amp;"'!$h1"),$A598-1,0)),OFFSET(INDIRECT("'"&amp;'DATA for charts'!L$5&amp;"'!$h1"),$A598-1,0),NA())</f>
        <v>#N/A</v>
      </c>
      <c r="M598" s="28" t="e">
        <f ca="1">IF(ISNUMBER(OFFSET(INDIRECT("'"&amp;'DATA for charts'!M$5&amp;"'!$h1"),$A598-1,0)),OFFSET(INDIRECT("'"&amp;'DATA for charts'!M$5&amp;"'!$h1"),$A598-1,0),NA())</f>
        <v>#N/A</v>
      </c>
      <c r="N598" s="28" t="e">
        <f ca="1">IF(ISNUMBER(OFFSET(INDIRECT("'"&amp;'DATA for charts'!N$5&amp;"'!$h1"),$A598-1,0)),OFFSET(INDIRECT("'"&amp;'DATA for charts'!N$5&amp;"'!$h1"),$A598-1,0),NA())</f>
        <v>#N/A</v>
      </c>
      <c r="O598" s="28" t="e">
        <f ca="1">IF(ISNUMBER(OFFSET(INDIRECT("'"&amp;'DATA for charts'!O$5&amp;"'!$h1"),$A598-1,0)),OFFSET(INDIRECT("'"&amp;'DATA for charts'!O$5&amp;"'!$h1"),$A598-1,0),NA())</f>
        <v>#N/A</v>
      </c>
      <c r="P598" s="28" t="e">
        <f ca="1">IF(ISNUMBER(OFFSET(INDIRECT("'"&amp;'DATA for charts'!P$5&amp;"'!$h1"),$A598-1,0)),OFFSET(INDIRECT("'"&amp;'DATA for charts'!P$5&amp;"'!$h1"),$A598-1,0),NA())</f>
        <v>#N/A</v>
      </c>
      <c r="Q598" s="28" t="e">
        <f ca="1">IF(ISNUMBER(OFFSET(INDIRECT("'"&amp;'DATA for charts'!Q$5&amp;"'!$h1"),$A598-1,0)),OFFSET(INDIRECT("'"&amp;'DATA for charts'!Q$5&amp;"'!$h1"),$A598-1,0),NA())</f>
        <v>#N/A</v>
      </c>
      <c r="R598" s="28" t="e">
        <f ca="1">IF(ISNUMBER(OFFSET(INDIRECT("'"&amp;'DATA for charts'!R$5&amp;"'!$h1"),$A598-1,0)),OFFSET(INDIRECT("'"&amp;'DATA for charts'!R$5&amp;"'!$h1"),$A598-1,0),NA())</f>
        <v>#N/A</v>
      </c>
      <c r="S598" s="28" t="e">
        <f ca="1">IF(ISNUMBER(OFFSET(INDIRECT("'"&amp;'DATA for charts'!S$5&amp;"'!$h1"),$A598-1,0)),OFFSET(INDIRECT("'"&amp;'DATA for charts'!S$5&amp;"'!$h1"),$A598-1,0),NA())</f>
        <v>#N/A</v>
      </c>
      <c r="T598" s="34"/>
      <c r="U598" s="34"/>
      <c r="V598" s="34"/>
      <c r="W598" s="8"/>
      <c r="X598" s="154"/>
      <c r="Y598" s="8"/>
      <c r="Z598" s="8"/>
      <c r="AA598" s="8"/>
      <c r="AB598" s="8"/>
      <c r="AC598" s="8"/>
      <c r="AD598" s="8"/>
      <c r="AE598" s="8"/>
      <c r="AF598" s="8"/>
      <c r="AG598" s="8"/>
      <c r="AH598" s="8"/>
      <c r="AI598" s="8"/>
      <c r="AJ598" s="8"/>
      <c r="AK598" s="8"/>
      <c r="AL598" s="8"/>
      <c r="AM598" s="8"/>
      <c r="AN598" s="8"/>
      <c r="AO598" s="8"/>
      <c r="AP598" s="8"/>
      <c r="AQ598" s="8"/>
    </row>
    <row r="599" spans="1:43">
      <c r="A599" s="226">
        <f t="shared" si="792"/>
        <v>247</v>
      </c>
      <c r="B599" s="8">
        <v>18</v>
      </c>
      <c r="C599" s="28">
        <f ca="1">IF(ISNUMBER(OFFSET(INDIRECT("'"&amp;'DATA for charts'!C$5&amp;"'!$h1"),$A599-1,0)),OFFSET(INDIRECT("'"&amp;'DATA for charts'!C$5&amp;"'!$h1"),$A599-1,0),NA())</f>
        <v>806.87</v>
      </c>
      <c r="D599" s="28">
        <f ca="1">IF(ISNUMBER(OFFSET(INDIRECT("'"&amp;'DATA for charts'!D$5&amp;"'!$h1"),$A599-1,0)),OFFSET(INDIRECT("'"&amp;'DATA for charts'!D$5&amp;"'!$h1"),$A599-1,0),NA())</f>
        <v>805.13969999999995</v>
      </c>
      <c r="E599" s="28">
        <f ca="1">IF(ISNUMBER(OFFSET(INDIRECT("'"&amp;'DATA for charts'!E$5&amp;"'!$h1"),$A599-1,0)),OFFSET(INDIRECT("'"&amp;'DATA for charts'!E$5&amp;"'!$h1"),$A599-1,0),NA())</f>
        <v>758.2</v>
      </c>
      <c r="F599" s="28">
        <f ca="1">IF(ISNUMBER(OFFSET(INDIRECT("'"&amp;'DATA for charts'!F$5&amp;"'!$h1"),$A599-1,0)),OFFSET(INDIRECT("'"&amp;'DATA for charts'!F$5&amp;"'!$h1"),$A599-1,0),NA())</f>
        <v>778.07698605154303</v>
      </c>
      <c r="G599" s="28">
        <f ca="1">IF(ISNUMBER(OFFSET(INDIRECT("'"&amp;'DATA for charts'!G$5&amp;"'!$h1"),$A599-1,0)),OFFSET(INDIRECT("'"&amp;'DATA for charts'!G$5&amp;"'!$h1"),$A599-1,0),NA())</f>
        <v>789.03</v>
      </c>
      <c r="H599" s="28">
        <f ca="1">IF(ISNUMBER(OFFSET(INDIRECT("'"&amp;'DATA for charts'!H$5&amp;"'!$h1"),$A599-1,0)),OFFSET(INDIRECT("'"&amp;'DATA for charts'!H$5&amp;"'!$h1"),$A599-1,0),NA())</f>
        <v>806.24110648680801</v>
      </c>
      <c r="I599" s="28" t="e">
        <f ca="1">IF(ISNUMBER(OFFSET(INDIRECT("'"&amp;'DATA for charts'!I$5&amp;"'!$h1"),$A599-1,0)),OFFSET(INDIRECT("'"&amp;'DATA for charts'!I$5&amp;"'!$h1"),$A599-1,0),NA())</f>
        <v>#N/A</v>
      </c>
      <c r="J599" s="28" t="e">
        <f ca="1">IF(ISNUMBER(OFFSET(INDIRECT("'"&amp;'DATA for charts'!J$5&amp;"'!$h1"),$A599-1,0)),OFFSET(INDIRECT("'"&amp;'DATA for charts'!J$5&amp;"'!$h1"),$A599-1,0),NA())</f>
        <v>#N/A</v>
      </c>
      <c r="K599" s="28" t="e">
        <f ca="1">IF(ISNUMBER(OFFSET(INDIRECT("'"&amp;'DATA for charts'!K$5&amp;"'!$h1"),$A599-1,0)),OFFSET(INDIRECT("'"&amp;'DATA for charts'!K$5&amp;"'!$h1"),$A599-1,0),NA())</f>
        <v>#N/A</v>
      </c>
      <c r="L599" s="28" t="e">
        <f ca="1">IF(ISNUMBER(OFFSET(INDIRECT("'"&amp;'DATA for charts'!L$5&amp;"'!$h1"),$A599-1,0)),OFFSET(INDIRECT("'"&amp;'DATA for charts'!L$5&amp;"'!$h1"),$A599-1,0),NA())</f>
        <v>#N/A</v>
      </c>
      <c r="M599" s="28" t="e">
        <f ca="1">IF(ISNUMBER(OFFSET(INDIRECT("'"&amp;'DATA for charts'!M$5&amp;"'!$h1"),$A599-1,0)),OFFSET(INDIRECT("'"&amp;'DATA for charts'!M$5&amp;"'!$h1"),$A599-1,0),NA())</f>
        <v>#N/A</v>
      </c>
      <c r="N599" s="28" t="e">
        <f ca="1">IF(ISNUMBER(OFFSET(INDIRECT("'"&amp;'DATA for charts'!N$5&amp;"'!$h1"),$A599-1,0)),OFFSET(INDIRECT("'"&amp;'DATA for charts'!N$5&amp;"'!$h1"),$A599-1,0),NA())</f>
        <v>#N/A</v>
      </c>
      <c r="O599" s="28" t="e">
        <f ca="1">IF(ISNUMBER(OFFSET(INDIRECT("'"&amp;'DATA for charts'!O$5&amp;"'!$h1"),$A599-1,0)),OFFSET(INDIRECT("'"&amp;'DATA for charts'!O$5&amp;"'!$h1"),$A599-1,0),NA())</f>
        <v>#N/A</v>
      </c>
      <c r="P599" s="28" t="e">
        <f ca="1">IF(ISNUMBER(OFFSET(INDIRECT("'"&amp;'DATA for charts'!P$5&amp;"'!$h1"),$A599-1,0)),OFFSET(INDIRECT("'"&amp;'DATA for charts'!P$5&amp;"'!$h1"),$A599-1,0),NA())</f>
        <v>#N/A</v>
      </c>
      <c r="Q599" s="28" t="e">
        <f ca="1">IF(ISNUMBER(OFFSET(INDIRECT("'"&amp;'DATA for charts'!Q$5&amp;"'!$h1"),$A599-1,0)),OFFSET(INDIRECT("'"&amp;'DATA for charts'!Q$5&amp;"'!$h1"),$A599-1,0),NA())</f>
        <v>#N/A</v>
      </c>
      <c r="R599" s="28" t="e">
        <f ca="1">IF(ISNUMBER(OFFSET(INDIRECT("'"&amp;'DATA for charts'!R$5&amp;"'!$h1"),$A599-1,0)),OFFSET(INDIRECT("'"&amp;'DATA for charts'!R$5&amp;"'!$h1"),$A599-1,0),NA())</f>
        <v>#N/A</v>
      </c>
      <c r="S599" s="28" t="e">
        <f ca="1">IF(ISNUMBER(OFFSET(INDIRECT("'"&amp;'DATA for charts'!S$5&amp;"'!$h1"),$A599-1,0)),OFFSET(INDIRECT("'"&amp;'DATA for charts'!S$5&amp;"'!$h1"),$A599-1,0),NA())</f>
        <v>#N/A</v>
      </c>
      <c r="T599" s="34"/>
      <c r="U599" s="34"/>
      <c r="V599" s="34"/>
      <c r="W599" s="8"/>
      <c r="X599" s="146"/>
      <c r="Y599" s="8"/>
      <c r="Z599" s="8"/>
      <c r="AA599" s="8"/>
      <c r="AB599" s="8"/>
      <c r="AC599" s="8"/>
      <c r="AD599" s="8"/>
      <c r="AE599" s="8"/>
      <c r="AF599" s="8"/>
      <c r="AG599" s="8"/>
      <c r="AH599" s="8"/>
      <c r="AI599" s="8"/>
      <c r="AJ599" s="8"/>
      <c r="AK599" s="8"/>
      <c r="AL599" s="8"/>
      <c r="AM599" s="8"/>
      <c r="AN599" s="8"/>
      <c r="AO599" s="8"/>
      <c r="AP599" s="8"/>
      <c r="AQ599" s="8"/>
    </row>
    <row r="600" spans="1:43">
      <c r="A600" s="226">
        <f t="shared" si="792"/>
        <v>248</v>
      </c>
      <c r="B600" s="8">
        <v>19</v>
      </c>
      <c r="C600" s="28">
        <f ca="1">IF(ISNUMBER(OFFSET(INDIRECT("'"&amp;'DATA for charts'!C$5&amp;"'!$h1"),$A600-1,0)),OFFSET(INDIRECT("'"&amp;'DATA for charts'!C$5&amp;"'!$h1"),$A600-1,0),NA())</f>
        <v>578.91</v>
      </c>
      <c r="D600" s="28">
        <f ca="1">IF(ISNUMBER(OFFSET(INDIRECT("'"&amp;'DATA for charts'!D$5&amp;"'!$h1"),$A600-1,0)),OFFSET(INDIRECT("'"&amp;'DATA for charts'!D$5&amp;"'!$h1"),$A600-1,0),NA())</f>
        <v>590.34269999999992</v>
      </c>
      <c r="E600" s="28">
        <f ca="1">IF(ISNUMBER(OFFSET(INDIRECT("'"&amp;'DATA for charts'!E$5&amp;"'!$h1"),$A600-1,0)),OFFSET(INDIRECT("'"&amp;'DATA for charts'!E$5&amp;"'!$h1"),$A600-1,0),NA())</f>
        <v>525.64</v>
      </c>
      <c r="F600" s="28">
        <f ca="1">IF(ISNUMBER(OFFSET(INDIRECT("'"&amp;'DATA for charts'!F$5&amp;"'!$h1"),$A600-1,0)),OFFSET(INDIRECT("'"&amp;'DATA for charts'!F$5&amp;"'!$h1"),$A600-1,0),NA())</f>
        <v>527.40039695580401</v>
      </c>
      <c r="G600" s="28">
        <f ca="1">IF(ISNUMBER(OFFSET(INDIRECT("'"&amp;'DATA for charts'!G$5&amp;"'!$h1"),$A600-1,0)),OFFSET(INDIRECT("'"&amp;'DATA for charts'!G$5&amp;"'!$h1"),$A600-1,0),NA())</f>
        <v>555.16</v>
      </c>
      <c r="H600" s="28">
        <f ca="1">IF(ISNUMBER(OFFSET(INDIRECT("'"&amp;'DATA for charts'!H$5&amp;"'!$h1"),$A600-1,0)),OFFSET(INDIRECT("'"&amp;'DATA for charts'!H$5&amp;"'!$h1"),$A600-1,0),NA())</f>
        <v>588.01420831782104</v>
      </c>
      <c r="I600" s="28" t="e">
        <f ca="1">IF(ISNUMBER(OFFSET(INDIRECT("'"&amp;'DATA for charts'!I$5&amp;"'!$h1"),$A600-1,0)),OFFSET(INDIRECT("'"&amp;'DATA for charts'!I$5&amp;"'!$h1"),$A600-1,0),NA())</f>
        <v>#N/A</v>
      </c>
      <c r="J600" s="28" t="e">
        <f ca="1">IF(ISNUMBER(OFFSET(INDIRECT("'"&amp;'DATA for charts'!J$5&amp;"'!$h1"),$A600-1,0)),OFFSET(INDIRECT("'"&amp;'DATA for charts'!J$5&amp;"'!$h1"),$A600-1,0),NA())</f>
        <v>#N/A</v>
      </c>
      <c r="K600" s="28" t="e">
        <f ca="1">IF(ISNUMBER(OFFSET(INDIRECT("'"&amp;'DATA for charts'!K$5&amp;"'!$h1"),$A600-1,0)),OFFSET(INDIRECT("'"&amp;'DATA for charts'!K$5&amp;"'!$h1"),$A600-1,0),NA())</f>
        <v>#N/A</v>
      </c>
      <c r="L600" s="28" t="e">
        <f ca="1">IF(ISNUMBER(OFFSET(INDIRECT("'"&amp;'DATA for charts'!L$5&amp;"'!$h1"),$A600-1,0)),OFFSET(INDIRECT("'"&amp;'DATA for charts'!L$5&amp;"'!$h1"),$A600-1,0),NA())</f>
        <v>#N/A</v>
      </c>
      <c r="M600" s="28" t="e">
        <f ca="1">IF(ISNUMBER(OFFSET(INDIRECT("'"&amp;'DATA for charts'!M$5&amp;"'!$h1"),$A600-1,0)),OFFSET(INDIRECT("'"&amp;'DATA for charts'!M$5&amp;"'!$h1"),$A600-1,0),NA())</f>
        <v>#N/A</v>
      </c>
      <c r="N600" s="28" t="e">
        <f ca="1">IF(ISNUMBER(OFFSET(INDIRECT("'"&amp;'DATA for charts'!N$5&amp;"'!$h1"),$A600-1,0)),OFFSET(INDIRECT("'"&amp;'DATA for charts'!N$5&amp;"'!$h1"),$A600-1,0),NA())</f>
        <v>#N/A</v>
      </c>
      <c r="O600" s="28" t="e">
        <f ca="1">IF(ISNUMBER(OFFSET(INDIRECT("'"&amp;'DATA for charts'!O$5&amp;"'!$h1"),$A600-1,0)),OFFSET(INDIRECT("'"&amp;'DATA for charts'!O$5&amp;"'!$h1"),$A600-1,0),NA())</f>
        <v>#N/A</v>
      </c>
      <c r="P600" s="28" t="e">
        <f ca="1">IF(ISNUMBER(OFFSET(INDIRECT("'"&amp;'DATA for charts'!P$5&amp;"'!$h1"),$A600-1,0)),OFFSET(INDIRECT("'"&amp;'DATA for charts'!P$5&amp;"'!$h1"),$A600-1,0),NA())</f>
        <v>#N/A</v>
      </c>
      <c r="Q600" s="28" t="e">
        <f ca="1">IF(ISNUMBER(OFFSET(INDIRECT("'"&amp;'DATA for charts'!Q$5&amp;"'!$h1"),$A600-1,0)),OFFSET(INDIRECT("'"&amp;'DATA for charts'!Q$5&amp;"'!$h1"),$A600-1,0),NA())</f>
        <v>#N/A</v>
      </c>
      <c r="R600" s="28" t="e">
        <f ca="1">IF(ISNUMBER(OFFSET(INDIRECT("'"&amp;'DATA for charts'!R$5&amp;"'!$h1"),$A600-1,0)),OFFSET(INDIRECT("'"&amp;'DATA for charts'!R$5&amp;"'!$h1"),$A600-1,0),NA())</f>
        <v>#N/A</v>
      </c>
      <c r="S600" s="28" t="e">
        <f ca="1">IF(ISNUMBER(OFFSET(INDIRECT("'"&amp;'DATA for charts'!S$5&amp;"'!$h1"),$A600-1,0)),OFFSET(INDIRECT("'"&amp;'DATA for charts'!S$5&amp;"'!$h1"),$A600-1,0),NA())</f>
        <v>#N/A</v>
      </c>
      <c r="T600" s="34"/>
      <c r="U600" s="34"/>
      <c r="V600" s="34"/>
      <c r="W600" s="8"/>
      <c r="X600" s="149" t="s">
        <v>229</v>
      </c>
      <c r="Y600" s="8"/>
      <c r="Z600" s="8"/>
      <c r="AA600" s="8"/>
      <c r="AB600" s="8"/>
      <c r="AC600" s="8"/>
      <c r="AD600" s="8"/>
      <c r="AE600" s="8"/>
      <c r="AF600" s="8"/>
      <c r="AG600" s="8"/>
      <c r="AH600" s="8"/>
      <c r="AI600" s="8"/>
      <c r="AJ600" s="8"/>
      <c r="AK600" s="8"/>
      <c r="AL600" s="8"/>
      <c r="AM600" s="8"/>
      <c r="AN600" s="8"/>
      <c r="AO600" s="8"/>
      <c r="AP600" s="8"/>
      <c r="AQ600" s="8"/>
    </row>
    <row r="601" spans="1:43">
      <c r="A601" s="226">
        <f t="shared" si="792"/>
        <v>249</v>
      </c>
      <c r="B601" s="8">
        <v>20</v>
      </c>
      <c r="C601" s="28">
        <f ca="1">IF(ISNUMBER(OFFSET(INDIRECT("'"&amp;'DATA for charts'!C$5&amp;"'!$h1"),$A601-1,0)),OFFSET(INDIRECT("'"&amp;'DATA for charts'!C$5&amp;"'!$h1"),$A601-1,0),NA())</f>
        <v>0</v>
      </c>
      <c r="D601" s="28">
        <f ca="1">IF(ISNUMBER(OFFSET(INDIRECT("'"&amp;'DATA for charts'!D$5&amp;"'!$h1"),$A601-1,0)),OFFSET(INDIRECT("'"&amp;'DATA for charts'!D$5&amp;"'!$h1"),$A601-1,0),NA())</f>
        <v>78.59872</v>
      </c>
      <c r="E601" s="28">
        <f ca="1">IF(ISNUMBER(OFFSET(INDIRECT("'"&amp;'DATA for charts'!E$5&amp;"'!$h1"),$A601-1,0)),OFFSET(INDIRECT("'"&amp;'DATA for charts'!E$5&amp;"'!$h1"),$A601-1,0),NA())</f>
        <v>19.690000000000001</v>
      </c>
      <c r="F601" s="28">
        <f ca="1">IF(ISNUMBER(OFFSET(INDIRECT("'"&amp;'DATA for charts'!F$5&amp;"'!$h1"),$A601-1,0)),OFFSET(INDIRECT("'"&amp;'DATA for charts'!F$5&amp;"'!$h1"),$A601-1,0),NA())</f>
        <v>70.214071314099996</v>
      </c>
      <c r="G601" s="28">
        <f ca="1">IF(ISNUMBER(OFFSET(INDIRECT("'"&amp;'DATA for charts'!G$5&amp;"'!$h1"),$A601-1,0)),OFFSET(INDIRECT("'"&amp;'DATA for charts'!G$5&amp;"'!$h1"),$A601-1,0),NA())</f>
        <v>94.52</v>
      </c>
      <c r="H601" s="28">
        <f ca="1">IF(ISNUMBER(OFFSET(INDIRECT("'"&amp;'DATA for charts'!H$5&amp;"'!$h1"),$A601-1,0)),OFFSET(INDIRECT("'"&amp;'DATA for charts'!H$5&amp;"'!$h1"),$A601-1,0),NA())</f>
        <v>83.715318033024403</v>
      </c>
      <c r="I601" s="28" t="e">
        <f ca="1">IF(ISNUMBER(OFFSET(INDIRECT("'"&amp;'DATA for charts'!I$5&amp;"'!$h1"),$A601-1,0)),OFFSET(INDIRECT("'"&amp;'DATA for charts'!I$5&amp;"'!$h1"),$A601-1,0),NA())</f>
        <v>#N/A</v>
      </c>
      <c r="J601" s="28" t="e">
        <f ca="1">IF(ISNUMBER(OFFSET(INDIRECT("'"&amp;'DATA for charts'!J$5&amp;"'!$h1"),$A601-1,0)),OFFSET(INDIRECT("'"&amp;'DATA for charts'!J$5&amp;"'!$h1"),$A601-1,0),NA())</f>
        <v>#N/A</v>
      </c>
      <c r="K601" s="28" t="e">
        <f ca="1">IF(ISNUMBER(OFFSET(INDIRECT("'"&amp;'DATA for charts'!K$5&amp;"'!$h1"),$A601-1,0)),OFFSET(INDIRECT("'"&amp;'DATA for charts'!K$5&amp;"'!$h1"),$A601-1,0),NA())</f>
        <v>#N/A</v>
      </c>
      <c r="L601" s="28" t="e">
        <f ca="1">IF(ISNUMBER(OFFSET(INDIRECT("'"&amp;'DATA for charts'!L$5&amp;"'!$h1"),$A601-1,0)),OFFSET(INDIRECT("'"&amp;'DATA for charts'!L$5&amp;"'!$h1"),$A601-1,0),NA())</f>
        <v>#N/A</v>
      </c>
      <c r="M601" s="28" t="e">
        <f ca="1">IF(ISNUMBER(OFFSET(INDIRECT("'"&amp;'DATA for charts'!M$5&amp;"'!$h1"),$A601-1,0)),OFFSET(INDIRECT("'"&amp;'DATA for charts'!M$5&amp;"'!$h1"),$A601-1,0),NA())</f>
        <v>#N/A</v>
      </c>
      <c r="N601" s="28" t="e">
        <f ca="1">IF(ISNUMBER(OFFSET(INDIRECT("'"&amp;'DATA for charts'!N$5&amp;"'!$h1"),$A601-1,0)),OFFSET(INDIRECT("'"&amp;'DATA for charts'!N$5&amp;"'!$h1"),$A601-1,0),NA())</f>
        <v>#N/A</v>
      </c>
      <c r="O601" s="28" t="e">
        <f ca="1">IF(ISNUMBER(OFFSET(INDIRECT("'"&amp;'DATA for charts'!O$5&amp;"'!$h1"),$A601-1,0)),OFFSET(INDIRECT("'"&amp;'DATA for charts'!O$5&amp;"'!$h1"),$A601-1,0),NA())</f>
        <v>#N/A</v>
      </c>
      <c r="P601" s="28" t="e">
        <f ca="1">IF(ISNUMBER(OFFSET(INDIRECT("'"&amp;'DATA for charts'!P$5&amp;"'!$h1"),$A601-1,0)),OFFSET(INDIRECT("'"&amp;'DATA for charts'!P$5&amp;"'!$h1"),$A601-1,0),NA())</f>
        <v>#N/A</v>
      </c>
      <c r="Q601" s="28" t="e">
        <f ca="1">IF(ISNUMBER(OFFSET(INDIRECT("'"&amp;'DATA for charts'!Q$5&amp;"'!$h1"),$A601-1,0)),OFFSET(INDIRECT("'"&amp;'DATA for charts'!Q$5&amp;"'!$h1"),$A601-1,0),NA())</f>
        <v>#N/A</v>
      </c>
      <c r="R601" s="28" t="e">
        <f ca="1">IF(ISNUMBER(OFFSET(INDIRECT("'"&amp;'DATA for charts'!R$5&amp;"'!$h1"),$A601-1,0)),OFFSET(INDIRECT("'"&amp;'DATA for charts'!R$5&amp;"'!$h1"),$A601-1,0),NA())</f>
        <v>#N/A</v>
      </c>
      <c r="S601" s="28" t="e">
        <f ca="1">IF(ISNUMBER(OFFSET(INDIRECT("'"&amp;'DATA for charts'!S$5&amp;"'!$h1"),$A601-1,0)),OFFSET(INDIRECT("'"&amp;'DATA for charts'!S$5&amp;"'!$h1"),$A601-1,0),NA())</f>
        <v>#N/A</v>
      </c>
      <c r="T601" s="34"/>
      <c r="U601" s="34"/>
      <c r="V601" s="34"/>
      <c r="W601" s="8"/>
      <c r="X601" s="149" t="s">
        <v>227</v>
      </c>
      <c r="Y601" s="8"/>
      <c r="Z601" s="8"/>
      <c r="AA601" s="8"/>
      <c r="AB601" s="8"/>
      <c r="AC601" s="8"/>
      <c r="AD601" s="8"/>
      <c r="AE601" s="8"/>
      <c r="AF601" s="8"/>
      <c r="AG601" s="8"/>
      <c r="AH601" s="8"/>
      <c r="AI601" s="8"/>
      <c r="AJ601" s="8"/>
      <c r="AK601" s="8"/>
      <c r="AL601" s="8"/>
      <c r="AM601" s="8"/>
      <c r="AN601" s="8"/>
      <c r="AO601" s="8"/>
      <c r="AP601" s="8"/>
      <c r="AQ601" s="8"/>
    </row>
    <row r="602" spans="1:43">
      <c r="A602" s="226">
        <f t="shared" si="792"/>
        <v>250</v>
      </c>
      <c r="B602" s="8">
        <v>21</v>
      </c>
      <c r="C602" s="28">
        <f ca="1">IF(ISNUMBER(OFFSET(INDIRECT("'"&amp;'DATA for charts'!C$5&amp;"'!$h1"),$A602-1,0)),OFFSET(INDIRECT("'"&amp;'DATA for charts'!C$5&amp;"'!$h1"),$A602-1,0),NA())</f>
        <v>0</v>
      </c>
      <c r="D602" s="28">
        <f ca="1">IF(ISNUMBER(OFFSET(INDIRECT("'"&amp;'DATA for charts'!D$5&amp;"'!$h1"),$A602-1,0)),OFFSET(INDIRECT("'"&amp;'DATA for charts'!D$5&amp;"'!$h1"),$A602-1,0),NA())</f>
        <v>0</v>
      </c>
      <c r="E602" s="28">
        <f ca="1">IF(ISNUMBER(OFFSET(INDIRECT("'"&amp;'DATA for charts'!E$5&amp;"'!$h1"),$A602-1,0)),OFFSET(INDIRECT("'"&amp;'DATA for charts'!E$5&amp;"'!$h1"),$A602-1,0),NA())</f>
        <v>0</v>
      </c>
      <c r="F602" s="28">
        <f ca="1">IF(ISNUMBER(OFFSET(INDIRECT("'"&amp;'DATA for charts'!F$5&amp;"'!$h1"),$A602-1,0)),OFFSET(INDIRECT("'"&amp;'DATA for charts'!F$5&amp;"'!$h1"),$A602-1,0),NA())</f>
        <v>0</v>
      </c>
      <c r="G602" s="28">
        <f ca="1">IF(ISNUMBER(OFFSET(INDIRECT("'"&amp;'DATA for charts'!G$5&amp;"'!$h1"),$A602-1,0)),OFFSET(INDIRECT("'"&amp;'DATA for charts'!G$5&amp;"'!$h1"),$A602-1,0),NA())</f>
        <v>0</v>
      </c>
      <c r="H602" s="28">
        <f ca="1">IF(ISNUMBER(OFFSET(INDIRECT("'"&amp;'DATA for charts'!H$5&amp;"'!$h1"),$A602-1,0)),OFFSET(INDIRECT("'"&amp;'DATA for charts'!H$5&amp;"'!$h1"),$A602-1,0),NA())</f>
        <v>0</v>
      </c>
      <c r="I602" s="28" t="e">
        <f ca="1">IF(ISNUMBER(OFFSET(INDIRECT("'"&amp;'DATA for charts'!I$5&amp;"'!$h1"),$A602-1,0)),OFFSET(INDIRECT("'"&amp;'DATA for charts'!I$5&amp;"'!$h1"),$A602-1,0),NA())</f>
        <v>#N/A</v>
      </c>
      <c r="J602" s="28" t="e">
        <f ca="1">IF(ISNUMBER(OFFSET(INDIRECT("'"&amp;'DATA for charts'!J$5&amp;"'!$h1"),$A602-1,0)),OFFSET(INDIRECT("'"&amp;'DATA for charts'!J$5&amp;"'!$h1"),$A602-1,0),NA())</f>
        <v>#N/A</v>
      </c>
      <c r="K602" s="28" t="e">
        <f ca="1">IF(ISNUMBER(OFFSET(INDIRECT("'"&amp;'DATA for charts'!K$5&amp;"'!$h1"),$A602-1,0)),OFFSET(INDIRECT("'"&amp;'DATA for charts'!K$5&amp;"'!$h1"),$A602-1,0),NA())</f>
        <v>#N/A</v>
      </c>
      <c r="L602" s="28" t="e">
        <f ca="1">IF(ISNUMBER(OFFSET(INDIRECT("'"&amp;'DATA for charts'!L$5&amp;"'!$h1"),$A602-1,0)),OFFSET(INDIRECT("'"&amp;'DATA for charts'!L$5&amp;"'!$h1"),$A602-1,0),NA())</f>
        <v>#N/A</v>
      </c>
      <c r="M602" s="28" t="e">
        <f ca="1">IF(ISNUMBER(OFFSET(INDIRECT("'"&amp;'DATA for charts'!M$5&amp;"'!$h1"),$A602-1,0)),OFFSET(INDIRECT("'"&amp;'DATA for charts'!M$5&amp;"'!$h1"),$A602-1,0),NA())</f>
        <v>#N/A</v>
      </c>
      <c r="N602" s="28" t="e">
        <f ca="1">IF(ISNUMBER(OFFSET(INDIRECT("'"&amp;'DATA for charts'!N$5&amp;"'!$h1"),$A602-1,0)),OFFSET(INDIRECT("'"&amp;'DATA for charts'!N$5&amp;"'!$h1"),$A602-1,0),NA())</f>
        <v>#N/A</v>
      </c>
      <c r="O602" s="28" t="e">
        <f ca="1">IF(ISNUMBER(OFFSET(INDIRECT("'"&amp;'DATA for charts'!O$5&amp;"'!$h1"),$A602-1,0)),OFFSET(INDIRECT("'"&amp;'DATA for charts'!O$5&amp;"'!$h1"),$A602-1,0),NA())</f>
        <v>#N/A</v>
      </c>
      <c r="P602" s="28" t="e">
        <f ca="1">IF(ISNUMBER(OFFSET(INDIRECT("'"&amp;'DATA for charts'!P$5&amp;"'!$h1"),$A602-1,0)),OFFSET(INDIRECT("'"&amp;'DATA for charts'!P$5&amp;"'!$h1"),$A602-1,0),NA())</f>
        <v>#N/A</v>
      </c>
      <c r="Q602" s="28" t="e">
        <f ca="1">IF(ISNUMBER(OFFSET(INDIRECT("'"&amp;'DATA for charts'!Q$5&amp;"'!$h1"),$A602-1,0)),OFFSET(INDIRECT("'"&amp;'DATA for charts'!Q$5&amp;"'!$h1"),$A602-1,0),NA())</f>
        <v>#N/A</v>
      </c>
      <c r="R602" s="28" t="e">
        <f ca="1">IF(ISNUMBER(OFFSET(INDIRECT("'"&amp;'DATA for charts'!R$5&amp;"'!$h1"),$A602-1,0)),OFFSET(INDIRECT("'"&amp;'DATA for charts'!R$5&amp;"'!$h1"),$A602-1,0),NA())</f>
        <v>#N/A</v>
      </c>
      <c r="S602" s="28" t="e">
        <f ca="1">IF(ISNUMBER(OFFSET(INDIRECT("'"&amp;'DATA for charts'!S$5&amp;"'!$h1"),$A602-1,0)),OFFSET(INDIRECT("'"&amp;'DATA for charts'!S$5&amp;"'!$h1"),$A602-1,0),NA())</f>
        <v>#N/A</v>
      </c>
      <c r="T602" s="34"/>
      <c r="U602" s="34"/>
      <c r="V602" s="34"/>
      <c r="W602" s="8"/>
      <c r="X602" s="146"/>
      <c r="Y602" s="33" t="str">
        <f t="shared" ref="Y602:AF603" ca="1" si="822">C$8</f>
        <v>BSIMAC</v>
      </c>
      <c r="Z602" s="33" t="str">
        <f t="shared" ca="1" si="822"/>
        <v>CSE</v>
      </c>
      <c r="AA602" s="33" t="str">
        <f t="shared" ca="1" si="822"/>
        <v>DeST</v>
      </c>
      <c r="AB602" s="33" t="str">
        <f t="shared" ca="1" si="822"/>
        <v>EnergyPlus</v>
      </c>
      <c r="AC602" s="33" t="str">
        <f t="shared" ca="1" si="822"/>
        <v>ESP-r</v>
      </c>
      <c r="AD602" s="33" t="str">
        <f t="shared" ca="1" si="822"/>
        <v>TRNSYS</v>
      </c>
      <c r="AE602" s="33" t="str">
        <f t="shared" ca="1" si="822"/>
        <v>TestSpec-Alt</v>
      </c>
      <c r="AF602" s="33">
        <f t="shared" ca="1" si="822"/>
        <v>0</v>
      </c>
      <c r="AG602" s="33">
        <f t="shared" ref="AG602:AG603" ca="1" si="823">K$8</f>
        <v>0</v>
      </c>
      <c r="AH602" s="33">
        <f t="shared" ref="AH602:AH603" ca="1" si="824">L$8</f>
        <v>0</v>
      </c>
      <c r="AI602" s="33">
        <f t="shared" ref="AI602:AI603" ca="1" si="825">M$8</f>
        <v>0</v>
      </c>
      <c r="AJ602" s="33">
        <f t="shared" ref="AJ602:AJ603" ca="1" si="826">N$8</f>
        <v>0</v>
      </c>
      <c r="AK602" s="33">
        <f t="shared" ref="AK602:AK603" ca="1" si="827">O$8</f>
        <v>0</v>
      </c>
      <c r="AL602" s="33">
        <f t="shared" ref="AL602:AL603" ca="1" si="828">P$8</f>
        <v>0</v>
      </c>
      <c r="AM602" s="33">
        <f t="shared" ref="AM602:AM603" ca="1" si="829">Q$8</f>
        <v>0</v>
      </c>
      <c r="AN602" s="33">
        <f t="shared" ref="AN602:AN603" ca="1" si="830">R$8</f>
        <v>0</v>
      </c>
      <c r="AO602" s="33" t="str">
        <f t="shared" ref="AO602:AO603" ca="1" si="831">S$8</f>
        <v>Tested Prg</v>
      </c>
      <c r="AP602" s="8"/>
      <c r="AQ602" s="8"/>
    </row>
    <row r="603" spans="1:43">
      <c r="A603" s="226">
        <f t="shared" si="792"/>
        <v>251</v>
      </c>
      <c r="B603" s="8">
        <v>22</v>
      </c>
      <c r="C603" s="28">
        <f ca="1">IF(ISNUMBER(OFFSET(INDIRECT("'"&amp;'DATA for charts'!C$5&amp;"'!$h1"),$A603-1,0)),OFFSET(INDIRECT("'"&amp;'DATA for charts'!C$5&amp;"'!$h1"),$A603-1,0),NA())</f>
        <v>0</v>
      </c>
      <c r="D603" s="28">
        <f ca="1">IF(ISNUMBER(OFFSET(INDIRECT("'"&amp;'DATA for charts'!D$5&amp;"'!$h1"),$A603-1,0)),OFFSET(INDIRECT("'"&amp;'DATA for charts'!D$5&amp;"'!$h1"),$A603-1,0),NA())</f>
        <v>0</v>
      </c>
      <c r="E603" s="28">
        <f ca="1">IF(ISNUMBER(OFFSET(INDIRECT("'"&amp;'DATA for charts'!E$5&amp;"'!$h1"),$A603-1,0)),OFFSET(INDIRECT("'"&amp;'DATA for charts'!E$5&amp;"'!$h1"),$A603-1,0),NA())</f>
        <v>0</v>
      </c>
      <c r="F603" s="28">
        <f ca="1">IF(ISNUMBER(OFFSET(INDIRECT("'"&amp;'DATA for charts'!F$5&amp;"'!$h1"),$A603-1,0)),OFFSET(INDIRECT("'"&amp;'DATA for charts'!F$5&amp;"'!$h1"),$A603-1,0),NA())</f>
        <v>0</v>
      </c>
      <c r="G603" s="28">
        <f ca="1">IF(ISNUMBER(OFFSET(INDIRECT("'"&amp;'DATA for charts'!G$5&amp;"'!$h1"),$A603-1,0)),OFFSET(INDIRECT("'"&amp;'DATA for charts'!G$5&amp;"'!$h1"),$A603-1,0),NA())</f>
        <v>0</v>
      </c>
      <c r="H603" s="28">
        <f ca="1">IF(ISNUMBER(OFFSET(INDIRECT("'"&amp;'DATA for charts'!H$5&amp;"'!$h1"),$A603-1,0)),OFFSET(INDIRECT("'"&amp;'DATA for charts'!H$5&amp;"'!$h1"),$A603-1,0),NA())</f>
        <v>0</v>
      </c>
      <c r="I603" s="28" t="e">
        <f ca="1">IF(ISNUMBER(OFFSET(INDIRECT("'"&amp;'DATA for charts'!I$5&amp;"'!$h1"),$A603-1,0)),OFFSET(INDIRECT("'"&amp;'DATA for charts'!I$5&amp;"'!$h1"),$A603-1,0),NA())</f>
        <v>#N/A</v>
      </c>
      <c r="J603" s="28" t="e">
        <f ca="1">IF(ISNUMBER(OFFSET(INDIRECT("'"&amp;'DATA for charts'!J$5&amp;"'!$h1"),$A603-1,0)),OFFSET(INDIRECT("'"&amp;'DATA for charts'!J$5&amp;"'!$h1"),$A603-1,0),NA())</f>
        <v>#N/A</v>
      </c>
      <c r="K603" s="28" t="e">
        <f ca="1">IF(ISNUMBER(OFFSET(INDIRECT("'"&amp;'DATA for charts'!K$5&amp;"'!$h1"),$A603-1,0)),OFFSET(INDIRECT("'"&amp;'DATA for charts'!K$5&amp;"'!$h1"),$A603-1,0),NA())</f>
        <v>#N/A</v>
      </c>
      <c r="L603" s="28" t="e">
        <f ca="1">IF(ISNUMBER(OFFSET(INDIRECT("'"&amp;'DATA for charts'!L$5&amp;"'!$h1"),$A603-1,0)),OFFSET(INDIRECT("'"&amp;'DATA for charts'!L$5&amp;"'!$h1"),$A603-1,0),NA())</f>
        <v>#N/A</v>
      </c>
      <c r="M603" s="28" t="e">
        <f ca="1">IF(ISNUMBER(OFFSET(INDIRECT("'"&amp;'DATA for charts'!M$5&amp;"'!$h1"),$A603-1,0)),OFFSET(INDIRECT("'"&amp;'DATA for charts'!M$5&amp;"'!$h1"),$A603-1,0),NA())</f>
        <v>#N/A</v>
      </c>
      <c r="N603" s="28" t="e">
        <f ca="1">IF(ISNUMBER(OFFSET(INDIRECT("'"&amp;'DATA for charts'!N$5&amp;"'!$h1"),$A603-1,0)),OFFSET(INDIRECT("'"&amp;'DATA for charts'!N$5&amp;"'!$h1"),$A603-1,0),NA())</f>
        <v>#N/A</v>
      </c>
      <c r="O603" s="28" t="e">
        <f ca="1">IF(ISNUMBER(OFFSET(INDIRECT("'"&amp;'DATA for charts'!O$5&amp;"'!$h1"),$A603-1,0)),OFFSET(INDIRECT("'"&amp;'DATA for charts'!O$5&amp;"'!$h1"),$A603-1,0),NA())</f>
        <v>#N/A</v>
      </c>
      <c r="P603" s="28" t="e">
        <f ca="1">IF(ISNUMBER(OFFSET(INDIRECT("'"&amp;'DATA for charts'!P$5&amp;"'!$h1"),$A603-1,0)),OFFSET(INDIRECT("'"&amp;'DATA for charts'!P$5&amp;"'!$h1"),$A603-1,0),NA())</f>
        <v>#N/A</v>
      </c>
      <c r="Q603" s="28" t="e">
        <f ca="1">IF(ISNUMBER(OFFSET(INDIRECT("'"&amp;'DATA for charts'!Q$5&amp;"'!$h1"),$A603-1,0)),OFFSET(INDIRECT("'"&amp;'DATA for charts'!Q$5&amp;"'!$h1"),$A603-1,0),NA())</f>
        <v>#N/A</v>
      </c>
      <c r="R603" s="28" t="e">
        <f ca="1">IF(ISNUMBER(OFFSET(INDIRECT("'"&amp;'DATA for charts'!R$5&amp;"'!$h1"),$A603-1,0)),OFFSET(INDIRECT("'"&amp;'DATA for charts'!R$5&amp;"'!$h1"),$A603-1,0),NA())</f>
        <v>#N/A</v>
      </c>
      <c r="S603" s="28" t="e">
        <f ca="1">IF(ISNUMBER(OFFSET(INDIRECT("'"&amp;'DATA for charts'!S$5&amp;"'!$h1"),$A603-1,0)),OFFSET(INDIRECT("'"&amp;'DATA for charts'!S$5&amp;"'!$h1"),$A603-1,0),NA())</f>
        <v>#N/A</v>
      </c>
      <c r="T603" s="34"/>
      <c r="U603" s="34"/>
      <c r="V603" s="34"/>
      <c r="W603" s="8"/>
      <c r="X603" s="149" t="s">
        <v>24</v>
      </c>
      <c r="Y603" s="33" t="str">
        <f t="shared" ca="1" si="822"/>
        <v>BSIMAC</v>
      </c>
      <c r="Z603" s="33" t="str">
        <f t="shared" ca="1" si="822"/>
        <v>CSE</v>
      </c>
      <c r="AA603" s="33" t="str">
        <f t="shared" ca="1" si="822"/>
        <v>DeST</v>
      </c>
      <c r="AB603" s="33" t="str">
        <f t="shared" ca="1" si="822"/>
        <v>EnergyPlus</v>
      </c>
      <c r="AC603" s="33" t="str">
        <f t="shared" ca="1" si="822"/>
        <v>ESP-r</v>
      </c>
      <c r="AD603" s="33" t="str">
        <f t="shared" ca="1" si="822"/>
        <v>TRNSYS</v>
      </c>
      <c r="AE603" s="33" t="str">
        <f t="shared" ca="1" si="822"/>
        <v>TestSpec-Alt</v>
      </c>
      <c r="AF603" s="33">
        <f t="shared" ca="1" si="822"/>
        <v>0</v>
      </c>
      <c r="AG603" s="33">
        <f t="shared" ca="1" si="823"/>
        <v>0</v>
      </c>
      <c r="AH603" s="33">
        <f t="shared" ca="1" si="824"/>
        <v>0</v>
      </c>
      <c r="AI603" s="33">
        <f t="shared" ca="1" si="825"/>
        <v>0</v>
      </c>
      <c r="AJ603" s="33">
        <f t="shared" ca="1" si="826"/>
        <v>0</v>
      </c>
      <c r="AK603" s="33">
        <f t="shared" ca="1" si="827"/>
        <v>0</v>
      </c>
      <c r="AL603" s="33">
        <f t="shared" ca="1" si="828"/>
        <v>0</v>
      </c>
      <c r="AM603" s="33">
        <f t="shared" ca="1" si="829"/>
        <v>0</v>
      </c>
      <c r="AN603" s="33">
        <f t="shared" ca="1" si="830"/>
        <v>0</v>
      </c>
      <c r="AO603" s="33" t="str">
        <f t="shared" ca="1" si="831"/>
        <v>Tested Prg</v>
      </c>
      <c r="AP603" s="8"/>
      <c r="AQ603" s="8"/>
    </row>
    <row r="604" spans="1:43" ht="38.25">
      <c r="A604" s="226">
        <f t="shared" si="792"/>
        <v>252</v>
      </c>
      <c r="B604" s="8">
        <v>23</v>
      </c>
      <c r="C604" s="28">
        <f ca="1">IF(ISNUMBER(OFFSET(INDIRECT("'"&amp;'DATA for charts'!C$5&amp;"'!$h1"),$A604-1,0)),OFFSET(INDIRECT("'"&amp;'DATA for charts'!C$5&amp;"'!$h1"),$A604-1,0),NA())</f>
        <v>0</v>
      </c>
      <c r="D604" s="28">
        <f ca="1">IF(ISNUMBER(OFFSET(INDIRECT("'"&amp;'DATA for charts'!D$5&amp;"'!$h1"),$A604-1,0)),OFFSET(INDIRECT("'"&amp;'DATA for charts'!D$5&amp;"'!$h1"),$A604-1,0),NA())</f>
        <v>0</v>
      </c>
      <c r="E604" s="28">
        <f ca="1">IF(ISNUMBER(OFFSET(INDIRECT("'"&amp;'DATA for charts'!E$5&amp;"'!$h1"),$A604-1,0)),OFFSET(INDIRECT("'"&amp;'DATA for charts'!E$5&amp;"'!$h1"),$A604-1,0),NA())</f>
        <v>0</v>
      </c>
      <c r="F604" s="28">
        <f ca="1">IF(ISNUMBER(OFFSET(INDIRECT("'"&amp;'DATA for charts'!F$5&amp;"'!$h1"),$A604-1,0)),OFFSET(INDIRECT("'"&amp;'DATA for charts'!F$5&amp;"'!$h1"),$A604-1,0),NA())</f>
        <v>0</v>
      </c>
      <c r="G604" s="28">
        <f ca="1">IF(ISNUMBER(OFFSET(INDIRECT("'"&amp;'DATA for charts'!G$5&amp;"'!$h1"),$A604-1,0)),OFFSET(INDIRECT("'"&amp;'DATA for charts'!G$5&amp;"'!$h1"),$A604-1,0),NA())</f>
        <v>0</v>
      </c>
      <c r="H604" s="28">
        <f ca="1">IF(ISNUMBER(OFFSET(INDIRECT("'"&amp;'DATA for charts'!H$5&amp;"'!$h1"),$A604-1,0)),OFFSET(INDIRECT("'"&amp;'DATA for charts'!H$5&amp;"'!$h1"),$A604-1,0),NA())</f>
        <v>0</v>
      </c>
      <c r="I604" s="28" t="e">
        <f ca="1">IF(ISNUMBER(OFFSET(INDIRECT("'"&amp;'DATA for charts'!I$5&amp;"'!$h1"),$A604-1,0)),OFFSET(INDIRECT("'"&amp;'DATA for charts'!I$5&amp;"'!$h1"),$A604-1,0),NA())</f>
        <v>#N/A</v>
      </c>
      <c r="J604" s="28" t="e">
        <f ca="1">IF(ISNUMBER(OFFSET(INDIRECT("'"&amp;'DATA for charts'!J$5&amp;"'!$h1"),$A604-1,0)),OFFSET(INDIRECT("'"&amp;'DATA for charts'!J$5&amp;"'!$h1"),$A604-1,0),NA())</f>
        <v>#N/A</v>
      </c>
      <c r="K604" s="28" t="e">
        <f ca="1">IF(ISNUMBER(OFFSET(INDIRECT("'"&amp;'DATA for charts'!K$5&amp;"'!$h1"),$A604-1,0)),OFFSET(INDIRECT("'"&amp;'DATA for charts'!K$5&amp;"'!$h1"),$A604-1,0),NA())</f>
        <v>#N/A</v>
      </c>
      <c r="L604" s="28" t="e">
        <f ca="1">IF(ISNUMBER(OFFSET(INDIRECT("'"&amp;'DATA for charts'!L$5&amp;"'!$h1"),$A604-1,0)),OFFSET(INDIRECT("'"&amp;'DATA for charts'!L$5&amp;"'!$h1"),$A604-1,0),NA())</f>
        <v>#N/A</v>
      </c>
      <c r="M604" s="28" t="e">
        <f ca="1">IF(ISNUMBER(OFFSET(INDIRECT("'"&amp;'DATA for charts'!M$5&amp;"'!$h1"),$A604-1,0)),OFFSET(INDIRECT("'"&amp;'DATA for charts'!M$5&amp;"'!$h1"),$A604-1,0),NA())</f>
        <v>#N/A</v>
      </c>
      <c r="N604" s="28" t="e">
        <f ca="1">IF(ISNUMBER(OFFSET(INDIRECT("'"&amp;'DATA for charts'!N$5&amp;"'!$h1"),$A604-1,0)),OFFSET(INDIRECT("'"&amp;'DATA for charts'!N$5&amp;"'!$h1"),$A604-1,0),NA())</f>
        <v>#N/A</v>
      </c>
      <c r="O604" s="28" t="e">
        <f ca="1">IF(ISNUMBER(OFFSET(INDIRECT("'"&amp;'DATA for charts'!O$5&amp;"'!$h1"),$A604-1,0)),OFFSET(INDIRECT("'"&amp;'DATA for charts'!O$5&amp;"'!$h1"),$A604-1,0),NA())</f>
        <v>#N/A</v>
      </c>
      <c r="P604" s="28" t="e">
        <f ca="1">IF(ISNUMBER(OFFSET(INDIRECT("'"&amp;'DATA for charts'!P$5&amp;"'!$h1"),$A604-1,0)),OFFSET(INDIRECT("'"&amp;'DATA for charts'!P$5&amp;"'!$h1"),$A604-1,0),NA())</f>
        <v>#N/A</v>
      </c>
      <c r="Q604" s="28" t="e">
        <f ca="1">IF(ISNUMBER(OFFSET(INDIRECT("'"&amp;'DATA for charts'!Q$5&amp;"'!$h1"),$A604-1,0)),OFFSET(INDIRECT("'"&amp;'DATA for charts'!Q$5&amp;"'!$h1"),$A604-1,0),NA())</f>
        <v>#N/A</v>
      </c>
      <c r="R604" s="28" t="e">
        <f ca="1">IF(ISNUMBER(OFFSET(INDIRECT("'"&amp;'DATA for charts'!R$5&amp;"'!$h1"),$A604-1,0)),OFFSET(INDIRECT("'"&amp;'DATA for charts'!R$5&amp;"'!$h1"),$A604-1,0),NA())</f>
        <v>#N/A</v>
      </c>
      <c r="S604" s="28" t="e">
        <f ca="1">IF(ISNUMBER(OFFSET(INDIRECT("'"&amp;'DATA for charts'!S$5&amp;"'!$h1"),$A604-1,0)),OFFSET(INDIRECT("'"&amp;'DATA for charts'!S$5&amp;"'!$h1"),$A604-1,0),NA())</f>
        <v>#N/A</v>
      </c>
      <c r="T604" s="34"/>
      <c r="U604" s="34"/>
      <c r="V604" s="34"/>
      <c r="W604" s="8"/>
      <c r="X604" s="155" t="str">
        <f>X187</f>
        <v>230-220
Heating
Infiltration</v>
      </c>
      <c r="Y604" s="49">
        <f t="shared" ref="Y604:AF604" ca="1" si="832">Y187</f>
        <v>3.4740000000000011</v>
      </c>
      <c r="Z604" s="49">
        <f t="shared" ca="1" si="832"/>
        <v>3.1460144961052547</v>
      </c>
      <c r="AA604" s="49">
        <f t="shared" ca="1" si="832"/>
        <v>3.2389999999999999</v>
      </c>
      <c r="AB604" s="49">
        <f t="shared" ca="1" si="832"/>
        <v>3.4747215117473935</v>
      </c>
      <c r="AC604" s="49">
        <f t="shared" ca="1" si="832"/>
        <v>3.2127999999999997</v>
      </c>
      <c r="AD604" s="49">
        <f t="shared" ca="1" si="832"/>
        <v>3.3664699999999996</v>
      </c>
      <c r="AE604" s="49" t="e">
        <f t="shared" ca="1" si="832"/>
        <v>#N/A</v>
      </c>
      <c r="AF604" s="49" t="e">
        <f t="shared" ca="1" si="832"/>
        <v>#N/A</v>
      </c>
      <c r="AG604" s="49" t="e">
        <f t="shared" ref="AG604:AO604" ca="1" si="833">AG187</f>
        <v>#N/A</v>
      </c>
      <c r="AH604" s="49" t="e">
        <f t="shared" ca="1" si="833"/>
        <v>#N/A</v>
      </c>
      <c r="AI604" s="49" t="e">
        <f t="shared" ca="1" si="833"/>
        <v>#N/A</v>
      </c>
      <c r="AJ604" s="49" t="e">
        <f t="shared" ca="1" si="833"/>
        <v>#N/A</v>
      </c>
      <c r="AK604" s="49" t="e">
        <f t="shared" ca="1" si="833"/>
        <v>#N/A</v>
      </c>
      <c r="AL604" s="49" t="e">
        <f t="shared" ca="1" si="833"/>
        <v>#N/A</v>
      </c>
      <c r="AM604" s="49" t="e">
        <f t="shared" ca="1" si="833"/>
        <v>#N/A</v>
      </c>
      <c r="AN604" s="49" t="e">
        <f t="shared" ca="1" si="833"/>
        <v>#N/A</v>
      </c>
      <c r="AO604" s="49" t="e">
        <f t="shared" ca="1" si="833"/>
        <v>#N/A</v>
      </c>
      <c r="AP604" s="24" t="e">
        <f t="shared" ref="AP604:AP611" ca="1" si="834">MIN(Y604:AN604)</f>
        <v>#N/A</v>
      </c>
      <c r="AQ604" s="24" t="e">
        <f t="shared" ref="AQ604:AQ611" ca="1" si="835">MAX(Y604:AN604)</f>
        <v>#N/A</v>
      </c>
    </row>
    <row r="605" spans="1:43" ht="38.25">
      <c r="A605" s="226">
        <f t="shared" si="792"/>
        <v>253</v>
      </c>
      <c r="B605" s="8">
        <v>24</v>
      </c>
      <c r="C605" s="28">
        <f ca="1">IF(ISNUMBER(OFFSET(INDIRECT("'"&amp;'DATA for charts'!C$5&amp;"'!$h1"),$A605-1,0)),OFFSET(INDIRECT("'"&amp;'DATA for charts'!C$5&amp;"'!$h1"),$A605-1,0),NA())</f>
        <v>0</v>
      </c>
      <c r="D605" s="28">
        <f ca="1">IF(ISNUMBER(OFFSET(INDIRECT("'"&amp;'DATA for charts'!D$5&amp;"'!$h1"),$A605-1,0)),OFFSET(INDIRECT("'"&amp;'DATA for charts'!D$5&amp;"'!$h1"),$A605-1,0),NA())</f>
        <v>0</v>
      </c>
      <c r="E605" s="28">
        <f ca="1">IF(ISNUMBER(OFFSET(INDIRECT("'"&amp;'DATA for charts'!E$5&amp;"'!$h1"),$A605-1,0)),OFFSET(INDIRECT("'"&amp;'DATA for charts'!E$5&amp;"'!$h1"),$A605-1,0),NA())</f>
        <v>0</v>
      </c>
      <c r="F605" s="28">
        <f ca="1">IF(ISNUMBER(OFFSET(INDIRECT("'"&amp;'DATA for charts'!F$5&amp;"'!$h1"),$A605-1,0)),OFFSET(INDIRECT("'"&amp;'DATA for charts'!F$5&amp;"'!$h1"),$A605-1,0),NA())</f>
        <v>0</v>
      </c>
      <c r="G605" s="28">
        <f ca="1">IF(ISNUMBER(OFFSET(INDIRECT("'"&amp;'DATA for charts'!G$5&amp;"'!$h1"),$A605-1,0)),OFFSET(INDIRECT("'"&amp;'DATA for charts'!G$5&amp;"'!$h1"),$A605-1,0),NA())</f>
        <v>0</v>
      </c>
      <c r="H605" s="28">
        <f ca="1">IF(ISNUMBER(OFFSET(INDIRECT("'"&amp;'DATA for charts'!H$5&amp;"'!$h1"),$A605-1,0)),OFFSET(INDIRECT("'"&amp;'DATA for charts'!H$5&amp;"'!$h1"),$A605-1,0),NA())</f>
        <v>0</v>
      </c>
      <c r="I605" s="28" t="e">
        <f ca="1">IF(ISNUMBER(OFFSET(INDIRECT("'"&amp;'DATA for charts'!I$5&amp;"'!$h1"),$A605-1,0)),OFFSET(INDIRECT("'"&amp;'DATA for charts'!I$5&amp;"'!$h1"),$A605-1,0),NA())</f>
        <v>#N/A</v>
      </c>
      <c r="J605" s="28" t="e">
        <f ca="1">IF(ISNUMBER(OFFSET(INDIRECT("'"&amp;'DATA for charts'!J$5&amp;"'!$h1"),$A605-1,0)),OFFSET(INDIRECT("'"&amp;'DATA for charts'!J$5&amp;"'!$h1"),$A605-1,0),NA())</f>
        <v>#N/A</v>
      </c>
      <c r="K605" s="28" t="e">
        <f ca="1">IF(ISNUMBER(OFFSET(INDIRECT("'"&amp;'DATA for charts'!K$5&amp;"'!$h1"),$A605-1,0)),OFFSET(INDIRECT("'"&amp;'DATA for charts'!K$5&amp;"'!$h1"),$A605-1,0),NA())</f>
        <v>#N/A</v>
      </c>
      <c r="L605" s="28" t="e">
        <f ca="1">IF(ISNUMBER(OFFSET(INDIRECT("'"&amp;'DATA for charts'!L$5&amp;"'!$h1"),$A605-1,0)),OFFSET(INDIRECT("'"&amp;'DATA for charts'!L$5&amp;"'!$h1"),$A605-1,0),NA())</f>
        <v>#N/A</v>
      </c>
      <c r="M605" s="28" t="e">
        <f ca="1">IF(ISNUMBER(OFFSET(INDIRECT("'"&amp;'DATA for charts'!M$5&amp;"'!$h1"),$A605-1,0)),OFFSET(INDIRECT("'"&amp;'DATA for charts'!M$5&amp;"'!$h1"),$A605-1,0),NA())</f>
        <v>#N/A</v>
      </c>
      <c r="N605" s="28" t="e">
        <f ca="1">IF(ISNUMBER(OFFSET(INDIRECT("'"&amp;'DATA for charts'!N$5&amp;"'!$h1"),$A605-1,0)),OFFSET(INDIRECT("'"&amp;'DATA for charts'!N$5&amp;"'!$h1"),$A605-1,0),NA())</f>
        <v>#N/A</v>
      </c>
      <c r="O605" s="28" t="e">
        <f ca="1">IF(ISNUMBER(OFFSET(INDIRECT("'"&amp;'DATA for charts'!O$5&amp;"'!$h1"),$A605-1,0)),OFFSET(INDIRECT("'"&amp;'DATA for charts'!O$5&amp;"'!$h1"),$A605-1,0),NA())</f>
        <v>#N/A</v>
      </c>
      <c r="P605" s="28" t="e">
        <f ca="1">IF(ISNUMBER(OFFSET(INDIRECT("'"&amp;'DATA for charts'!P$5&amp;"'!$h1"),$A605-1,0)),OFFSET(INDIRECT("'"&amp;'DATA for charts'!P$5&amp;"'!$h1"),$A605-1,0),NA())</f>
        <v>#N/A</v>
      </c>
      <c r="Q605" s="28" t="e">
        <f ca="1">IF(ISNUMBER(OFFSET(INDIRECT("'"&amp;'DATA for charts'!Q$5&amp;"'!$h1"),$A605-1,0)),OFFSET(INDIRECT("'"&amp;'DATA for charts'!Q$5&amp;"'!$h1"),$A605-1,0),NA())</f>
        <v>#N/A</v>
      </c>
      <c r="R605" s="28" t="e">
        <f ca="1">IF(ISNUMBER(OFFSET(INDIRECT("'"&amp;'DATA for charts'!R$5&amp;"'!$h1"),$A605-1,0)),OFFSET(INDIRECT("'"&amp;'DATA for charts'!R$5&amp;"'!$h1"),$A605-1,0),NA())</f>
        <v>#N/A</v>
      </c>
      <c r="S605" s="28" t="e">
        <f ca="1">IF(ISNUMBER(OFFSET(INDIRECT("'"&amp;'DATA for charts'!S$5&amp;"'!$h1"),$A605-1,0)),OFFSET(INDIRECT("'"&amp;'DATA for charts'!S$5&amp;"'!$h1"),$A605-1,0),NA())</f>
        <v>#N/A</v>
      </c>
      <c r="T605" s="34"/>
      <c r="U605" s="34"/>
      <c r="V605" s="34"/>
      <c r="W605" s="8"/>
      <c r="X605" s="155" t="str">
        <f>X222</f>
        <v>230-220
Cooling
Infiltration</v>
      </c>
      <c r="Y605" s="49">
        <f t="shared" ref="Y605:AF605" ca="1" si="836">Y222</f>
        <v>0.38099999999999989</v>
      </c>
      <c r="Z605" s="49">
        <f t="shared" ca="1" si="836"/>
        <v>0.3807386295572871</v>
      </c>
      <c r="AA605" s="49">
        <f t="shared" ca="1" si="836"/>
        <v>0.379</v>
      </c>
      <c r="AB605" s="49">
        <f t="shared" ca="1" si="836"/>
        <v>0.38130919860028833</v>
      </c>
      <c r="AC605" s="49">
        <f t="shared" ca="1" si="836"/>
        <v>0.37879999999999991</v>
      </c>
      <c r="AD605" s="49">
        <f t="shared" ca="1" si="836"/>
        <v>0.39898000000000006</v>
      </c>
      <c r="AE605" s="49" t="e">
        <f t="shared" ca="1" si="836"/>
        <v>#N/A</v>
      </c>
      <c r="AF605" s="49" t="e">
        <f t="shared" ca="1" si="836"/>
        <v>#N/A</v>
      </c>
      <c r="AG605" s="49" t="e">
        <f t="shared" ref="AG605:AO605" ca="1" si="837">AG222</f>
        <v>#N/A</v>
      </c>
      <c r="AH605" s="49" t="e">
        <f t="shared" ca="1" si="837"/>
        <v>#N/A</v>
      </c>
      <c r="AI605" s="49" t="e">
        <f t="shared" ca="1" si="837"/>
        <v>#N/A</v>
      </c>
      <c r="AJ605" s="49" t="e">
        <f t="shared" ca="1" si="837"/>
        <v>#N/A</v>
      </c>
      <c r="AK605" s="49" t="e">
        <f t="shared" ca="1" si="837"/>
        <v>#N/A</v>
      </c>
      <c r="AL605" s="49" t="e">
        <f t="shared" ca="1" si="837"/>
        <v>#N/A</v>
      </c>
      <c r="AM605" s="49" t="e">
        <f t="shared" ca="1" si="837"/>
        <v>#N/A</v>
      </c>
      <c r="AN605" s="49" t="e">
        <f t="shared" ca="1" si="837"/>
        <v>#N/A</v>
      </c>
      <c r="AO605" s="49" t="e">
        <f t="shared" ca="1" si="837"/>
        <v>#N/A</v>
      </c>
      <c r="AP605" s="24" t="e">
        <f t="shared" ca="1" si="834"/>
        <v>#N/A</v>
      </c>
      <c r="AQ605" s="24" t="e">
        <f t="shared" ca="1" si="835"/>
        <v>#N/A</v>
      </c>
    </row>
    <row r="606" spans="1:43" ht="38.25">
      <c r="A606" s="216"/>
      <c r="B606" s="37" t="s">
        <v>85</v>
      </c>
      <c r="C606" s="37" t="s">
        <v>85</v>
      </c>
      <c r="D606" s="37" t="s">
        <v>85</v>
      </c>
      <c r="E606" s="37" t="s">
        <v>85</v>
      </c>
      <c r="F606" s="37" t="s">
        <v>85</v>
      </c>
      <c r="G606" s="37" t="s">
        <v>85</v>
      </c>
      <c r="H606" s="37" t="s">
        <v>85</v>
      </c>
      <c r="I606" s="37" t="s">
        <v>85</v>
      </c>
      <c r="J606" s="37" t="s">
        <v>85</v>
      </c>
      <c r="K606" s="37"/>
      <c r="L606" s="37"/>
      <c r="M606" s="37"/>
      <c r="N606" s="37"/>
      <c r="O606" s="37"/>
      <c r="P606" s="37"/>
      <c r="Q606" s="37"/>
      <c r="R606" s="37"/>
      <c r="S606" s="37" t="s">
        <v>85</v>
      </c>
      <c r="T606" s="34"/>
      <c r="U606" s="34"/>
      <c r="V606" s="34"/>
      <c r="W606" s="8"/>
      <c r="X606" s="155" t="str">
        <f>X188</f>
        <v>240-220
Heating
Internal Gains</v>
      </c>
      <c r="Y606" s="49">
        <f t="shared" ref="Y606:AF606" ca="1" si="838">Y188</f>
        <v>-1.2610000000000001</v>
      </c>
      <c r="Z606" s="49">
        <f t="shared" ca="1" si="838"/>
        <v>-1.2237166995510353</v>
      </c>
      <c r="AA606" s="49">
        <f t="shared" ca="1" si="838"/>
        <v>-1.234</v>
      </c>
      <c r="AB606" s="49">
        <f t="shared" ca="1" si="838"/>
        <v>-1.1757595351228201</v>
      </c>
      <c r="AC606" s="49">
        <f t="shared" ca="1" si="838"/>
        <v>-1.1863999999999999</v>
      </c>
      <c r="AD606" s="49">
        <f t="shared" ca="1" si="838"/>
        <v>-1.2106300000000001</v>
      </c>
      <c r="AE606" s="49" t="e">
        <f t="shared" ca="1" si="838"/>
        <v>#N/A</v>
      </c>
      <c r="AF606" s="49" t="e">
        <f t="shared" ca="1" si="838"/>
        <v>#N/A</v>
      </c>
      <c r="AG606" s="49" t="e">
        <f t="shared" ref="AG606:AO606" ca="1" si="839">AG188</f>
        <v>#N/A</v>
      </c>
      <c r="AH606" s="49" t="e">
        <f t="shared" ca="1" si="839"/>
        <v>#N/A</v>
      </c>
      <c r="AI606" s="49" t="e">
        <f t="shared" ca="1" si="839"/>
        <v>#N/A</v>
      </c>
      <c r="AJ606" s="49" t="e">
        <f t="shared" ca="1" si="839"/>
        <v>#N/A</v>
      </c>
      <c r="AK606" s="49" t="e">
        <f t="shared" ca="1" si="839"/>
        <v>#N/A</v>
      </c>
      <c r="AL606" s="49" t="e">
        <f t="shared" ca="1" si="839"/>
        <v>#N/A</v>
      </c>
      <c r="AM606" s="49" t="e">
        <f t="shared" ca="1" si="839"/>
        <v>#N/A</v>
      </c>
      <c r="AN606" s="49" t="e">
        <f t="shared" ca="1" si="839"/>
        <v>#N/A</v>
      </c>
      <c r="AO606" s="49" t="e">
        <f t="shared" ca="1" si="839"/>
        <v>#N/A</v>
      </c>
      <c r="AP606" s="24" t="e">
        <f t="shared" ca="1" si="834"/>
        <v>#N/A</v>
      </c>
      <c r="AQ606" s="24" t="e">
        <f t="shared" ca="1" si="835"/>
        <v>#N/A</v>
      </c>
    </row>
    <row r="607" spans="1:43" ht="38.25">
      <c r="A607" s="216"/>
      <c r="T607" s="34"/>
      <c r="U607" s="34"/>
      <c r="V607" s="34"/>
      <c r="W607" s="8"/>
      <c r="X607" s="155" t="str">
        <f>X223</f>
        <v>240-220
Cooling
Internal Gains</v>
      </c>
      <c r="Y607" s="49">
        <f t="shared" ref="Y607:AF607" ca="1" si="840">Y223</f>
        <v>0.48399999999999987</v>
      </c>
      <c r="Z607" s="49">
        <f t="shared" ca="1" si="840"/>
        <v>0.37177043041013491</v>
      </c>
      <c r="AA607" s="49">
        <f t="shared" ca="1" si="840"/>
        <v>0.32599999999999996</v>
      </c>
      <c r="AB607" s="49">
        <f t="shared" ca="1" si="840"/>
        <v>0.3688443556380091</v>
      </c>
      <c r="AC607" s="49">
        <f t="shared" ca="1" si="840"/>
        <v>0.34559999999999991</v>
      </c>
      <c r="AD607" s="49">
        <f t="shared" ca="1" si="840"/>
        <v>0.33611799999999997</v>
      </c>
      <c r="AE607" s="49" t="e">
        <f t="shared" ca="1" si="840"/>
        <v>#N/A</v>
      </c>
      <c r="AF607" s="49" t="e">
        <f t="shared" ca="1" si="840"/>
        <v>#N/A</v>
      </c>
      <c r="AG607" s="49" t="e">
        <f t="shared" ref="AG607:AO607" ca="1" si="841">AG223</f>
        <v>#N/A</v>
      </c>
      <c r="AH607" s="49" t="e">
        <f t="shared" ca="1" si="841"/>
        <v>#N/A</v>
      </c>
      <c r="AI607" s="49" t="e">
        <f t="shared" ca="1" si="841"/>
        <v>#N/A</v>
      </c>
      <c r="AJ607" s="49" t="e">
        <f t="shared" ca="1" si="841"/>
        <v>#N/A</v>
      </c>
      <c r="AK607" s="49" t="e">
        <f t="shared" ca="1" si="841"/>
        <v>#N/A</v>
      </c>
      <c r="AL607" s="49" t="e">
        <f t="shared" ca="1" si="841"/>
        <v>#N/A</v>
      </c>
      <c r="AM607" s="49" t="e">
        <f t="shared" ca="1" si="841"/>
        <v>#N/A</v>
      </c>
      <c r="AN607" s="49" t="e">
        <f t="shared" ca="1" si="841"/>
        <v>#N/A</v>
      </c>
      <c r="AO607" s="49" t="e">
        <f t="shared" ca="1" si="841"/>
        <v>#N/A</v>
      </c>
      <c r="AP607" s="24" t="e">
        <f t="shared" ca="1" si="834"/>
        <v>#N/A</v>
      </c>
      <c r="AQ607" s="24" t="e">
        <f t="shared" ca="1" si="835"/>
        <v>#N/A</v>
      </c>
    </row>
    <row r="608" spans="1:43" ht="51">
      <c r="A608" s="216"/>
      <c r="B608" s="492" t="s">
        <v>888</v>
      </c>
      <c r="T608" s="34"/>
      <c r="U608" s="34"/>
      <c r="V608" s="34"/>
      <c r="W608" s="8"/>
      <c r="X608" s="155" t="str">
        <f>X189</f>
        <v>250-220
Heating
Ext Solar
Absorptance</v>
      </c>
      <c r="Y608" s="49">
        <f t="shared" ref="Y608:AF608" ca="1" si="842">Y189</f>
        <v>-1.6440000000000001</v>
      </c>
      <c r="Z608" s="49">
        <f t="shared" ca="1" si="842"/>
        <v>-1.6224978745684133</v>
      </c>
      <c r="AA608" s="49">
        <f t="shared" ca="1" si="842"/>
        <v>-1.8049999999999997</v>
      </c>
      <c r="AB608" s="49">
        <f t="shared" ca="1" si="842"/>
        <v>-1.5560210364016731</v>
      </c>
      <c r="AC608" s="49">
        <f t="shared" ca="1" si="842"/>
        <v>-1.7907000000000002</v>
      </c>
      <c r="AD608" s="49">
        <f t="shared" ca="1" si="842"/>
        <v>-1.76309</v>
      </c>
      <c r="AE608" s="49" t="e">
        <f t="shared" ca="1" si="842"/>
        <v>#N/A</v>
      </c>
      <c r="AF608" s="49" t="e">
        <f t="shared" ca="1" si="842"/>
        <v>#N/A</v>
      </c>
      <c r="AG608" s="49" t="e">
        <f t="shared" ref="AG608:AO608" ca="1" si="843">AG189</f>
        <v>#N/A</v>
      </c>
      <c r="AH608" s="49" t="e">
        <f t="shared" ca="1" si="843"/>
        <v>#N/A</v>
      </c>
      <c r="AI608" s="49" t="e">
        <f t="shared" ca="1" si="843"/>
        <v>#N/A</v>
      </c>
      <c r="AJ608" s="49" t="e">
        <f t="shared" ca="1" si="843"/>
        <v>#N/A</v>
      </c>
      <c r="AK608" s="49" t="e">
        <f t="shared" ca="1" si="843"/>
        <v>#N/A</v>
      </c>
      <c r="AL608" s="49" t="e">
        <f t="shared" ca="1" si="843"/>
        <v>#N/A</v>
      </c>
      <c r="AM608" s="49" t="e">
        <f t="shared" ca="1" si="843"/>
        <v>#N/A</v>
      </c>
      <c r="AN608" s="49" t="e">
        <f t="shared" ca="1" si="843"/>
        <v>#N/A</v>
      </c>
      <c r="AO608" s="49" t="e">
        <f t="shared" ca="1" si="843"/>
        <v>#N/A</v>
      </c>
      <c r="AP608" s="24" t="e">
        <f t="shared" ca="1" si="834"/>
        <v>#N/A</v>
      </c>
      <c r="AQ608" s="24" t="e">
        <f t="shared" ca="1" si="835"/>
        <v>#N/A</v>
      </c>
    </row>
    <row r="609" spans="1:43" ht="51">
      <c r="A609" s="216"/>
      <c r="T609" s="34"/>
      <c r="U609" s="34"/>
      <c r="V609" s="34"/>
      <c r="W609" s="8"/>
      <c r="X609" s="155" t="str">
        <f>X224</f>
        <v>250-220
Cooling
Ext Solar Abs.</v>
      </c>
      <c r="Y609" s="49">
        <f t="shared" ref="Y609:AF609" ca="1" si="844">Y224</f>
        <v>2.8090000000000002</v>
      </c>
      <c r="Z609" s="49">
        <f t="shared" ca="1" si="844"/>
        <v>2.8183837114218351</v>
      </c>
      <c r="AA609" s="49">
        <f t="shared" ca="1" si="844"/>
        <v>2.9210000000000003</v>
      </c>
      <c r="AB609" s="49">
        <f t="shared" ca="1" si="844"/>
        <v>2.5717026049474159</v>
      </c>
      <c r="AC609" s="49">
        <f t="shared" ca="1" si="844"/>
        <v>2.8906000000000001</v>
      </c>
      <c r="AD609" s="49">
        <f t="shared" ca="1" si="844"/>
        <v>2.4061820000000003</v>
      </c>
      <c r="AE609" s="49" t="e">
        <f t="shared" ca="1" si="844"/>
        <v>#N/A</v>
      </c>
      <c r="AF609" s="49" t="e">
        <f t="shared" ca="1" si="844"/>
        <v>#N/A</v>
      </c>
      <c r="AG609" s="49" t="e">
        <f t="shared" ref="AG609:AO609" ca="1" si="845">AG224</f>
        <v>#N/A</v>
      </c>
      <c r="AH609" s="49" t="e">
        <f t="shared" ca="1" si="845"/>
        <v>#N/A</v>
      </c>
      <c r="AI609" s="49" t="e">
        <f t="shared" ca="1" si="845"/>
        <v>#N/A</v>
      </c>
      <c r="AJ609" s="49" t="e">
        <f t="shared" ca="1" si="845"/>
        <v>#N/A</v>
      </c>
      <c r="AK609" s="49" t="e">
        <f t="shared" ca="1" si="845"/>
        <v>#N/A</v>
      </c>
      <c r="AL609" s="49" t="e">
        <f t="shared" ca="1" si="845"/>
        <v>#N/A</v>
      </c>
      <c r="AM609" s="49" t="e">
        <f t="shared" ca="1" si="845"/>
        <v>#N/A</v>
      </c>
      <c r="AN609" s="49" t="e">
        <f t="shared" ca="1" si="845"/>
        <v>#N/A</v>
      </c>
      <c r="AO609" s="49" t="e">
        <f t="shared" ca="1" si="845"/>
        <v>#N/A</v>
      </c>
      <c r="AP609" s="24" t="e">
        <f t="shared" ca="1" si="834"/>
        <v>#N/A</v>
      </c>
      <c r="AQ609" s="24" t="e">
        <f t="shared" ca="1" si="835"/>
        <v>#N/A</v>
      </c>
    </row>
    <row r="610" spans="1:43" ht="51">
      <c r="A610" s="216"/>
      <c r="T610" s="34"/>
      <c r="U610" s="34"/>
      <c r="V610" s="34"/>
      <c r="W610" s="8"/>
      <c r="X610" s="155" t="str">
        <f>X190</f>
        <v>270-220
Heating
South
Windows</v>
      </c>
      <c r="Y610" s="49" t="e">
        <f t="shared" ref="Y610:AF610" ca="1" si="846">Y190</f>
        <v>#N/A</v>
      </c>
      <c r="Z610" s="49">
        <f t="shared" ca="1" si="846"/>
        <v>-2.3198729010426549</v>
      </c>
      <c r="AA610" s="49">
        <f t="shared" ca="1" si="846"/>
        <v>-2.9050000000000002</v>
      </c>
      <c r="AB610" s="49">
        <f t="shared" ca="1" si="846"/>
        <v>-2.0697848017903029</v>
      </c>
      <c r="AC610" s="49">
        <f t="shared" ca="1" si="846"/>
        <v>-2.1493000000000002</v>
      </c>
      <c r="AD610" s="49">
        <f t="shared" ca="1" si="846"/>
        <v>-2.2366700000000002</v>
      </c>
      <c r="AE610" s="49" t="e">
        <f t="shared" ca="1" si="846"/>
        <v>#N/A</v>
      </c>
      <c r="AF610" s="49" t="e">
        <f t="shared" ca="1" si="846"/>
        <v>#N/A</v>
      </c>
      <c r="AG610" s="49" t="e">
        <f t="shared" ref="AG610:AO610" ca="1" si="847">AG190</f>
        <v>#N/A</v>
      </c>
      <c r="AH610" s="49" t="e">
        <f t="shared" ca="1" si="847"/>
        <v>#N/A</v>
      </c>
      <c r="AI610" s="49" t="e">
        <f t="shared" ca="1" si="847"/>
        <v>#N/A</v>
      </c>
      <c r="AJ610" s="49" t="e">
        <f t="shared" ca="1" si="847"/>
        <v>#N/A</v>
      </c>
      <c r="AK610" s="49" t="e">
        <f t="shared" ca="1" si="847"/>
        <v>#N/A</v>
      </c>
      <c r="AL610" s="49" t="e">
        <f t="shared" ca="1" si="847"/>
        <v>#N/A</v>
      </c>
      <c r="AM610" s="49" t="e">
        <f t="shared" ca="1" si="847"/>
        <v>#N/A</v>
      </c>
      <c r="AN610" s="49" t="e">
        <f t="shared" ca="1" si="847"/>
        <v>#N/A</v>
      </c>
      <c r="AO610" s="49" t="e">
        <f t="shared" ca="1" si="847"/>
        <v>#N/A</v>
      </c>
      <c r="AP610" s="24" t="e">
        <f t="shared" ca="1" si="834"/>
        <v>#N/A</v>
      </c>
      <c r="AQ610" s="24" t="e">
        <f t="shared" ca="1" si="835"/>
        <v>#N/A</v>
      </c>
    </row>
    <row r="611" spans="1:43" ht="51">
      <c r="A611" s="216"/>
      <c r="T611" s="34"/>
      <c r="U611" s="34"/>
      <c r="V611" s="34"/>
      <c r="W611" s="8"/>
      <c r="X611" s="155" t="str">
        <f>X225</f>
        <v>270-220
Cooling
South
Windows</v>
      </c>
      <c r="Y611" s="49" t="e">
        <f t="shared" ref="Y611:AF611" ca="1" si="848">Y225</f>
        <v>#N/A</v>
      </c>
      <c r="Z611" s="49">
        <f t="shared" ca="1" si="848"/>
        <v>6.6602365507774861</v>
      </c>
      <c r="AA611" s="49">
        <f t="shared" ca="1" si="848"/>
        <v>6.1480000000000006</v>
      </c>
      <c r="AB611" s="49">
        <f t="shared" ca="1" si="848"/>
        <v>6.9116406654052005</v>
      </c>
      <c r="AC611" s="49">
        <f t="shared" ca="1" si="848"/>
        <v>6.7324000000000002</v>
      </c>
      <c r="AD611" s="49">
        <f t="shared" ca="1" si="848"/>
        <v>6.7908419999999996</v>
      </c>
      <c r="AE611" s="49" t="e">
        <f t="shared" ca="1" si="848"/>
        <v>#N/A</v>
      </c>
      <c r="AF611" s="49" t="e">
        <f t="shared" ca="1" si="848"/>
        <v>#N/A</v>
      </c>
      <c r="AG611" s="49" t="e">
        <f t="shared" ref="AG611:AO611" ca="1" si="849">AG225</f>
        <v>#N/A</v>
      </c>
      <c r="AH611" s="49" t="e">
        <f t="shared" ca="1" si="849"/>
        <v>#N/A</v>
      </c>
      <c r="AI611" s="49" t="e">
        <f t="shared" ca="1" si="849"/>
        <v>#N/A</v>
      </c>
      <c r="AJ611" s="49" t="e">
        <f t="shared" ca="1" si="849"/>
        <v>#N/A</v>
      </c>
      <c r="AK611" s="49" t="e">
        <f t="shared" ca="1" si="849"/>
        <v>#N/A</v>
      </c>
      <c r="AL611" s="49" t="e">
        <f t="shared" ca="1" si="849"/>
        <v>#N/A</v>
      </c>
      <c r="AM611" s="49" t="e">
        <f t="shared" ca="1" si="849"/>
        <v>#N/A</v>
      </c>
      <c r="AN611" s="49" t="e">
        <f t="shared" ca="1" si="849"/>
        <v>#N/A</v>
      </c>
      <c r="AO611" s="49" t="e">
        <f t="shared" ca="1" si="849"/>
        <v>#N/A</v>
      </c>
      <c r="AP611" s="24" t="e">
        <f t="shared" ca="1" si="834"/>
        <v>#N/A</v>
      </c>
      <c r="AQ611" s="24" t="e">
        <f t="shared" ca="1" si="835"/>
        <v>#N/A</v>
      </c>
    </row>
    <row r="612" spans="1:43">
      <c r="A612" s="216"/>
      <c r="T612" s="34"/>
      <c r="U612" s="34"/>
      <c r="V612" s="34"/>
      <c r="W612" s="8"/>
      <c r="X612" s="146"/>
      <c r="Y612" s="8"/>
      <c r="Z612" s="8"/>
      <c r="AA612" s="8"/>
      <c r="AB612" s="8"/>
      <c r="AC612" s="8"/>
      <c r="AD612" s="8"/>
      <c r="AE612" s="8"/>
      <c r="AF612" s="8"/>
      <c r="AG612" s="8"/>
      <c r="AH612" s="8"/>
      <c r="AI612" s="8"/>
      <c r="AJ612" s="8"/>
      <c r="AK612" s="8"/>
      <c r="AL612" s="8"/>
      <c r="AM612" s="8"/>
      <c r="AN612" s="8"/>
      <c r="AO612" s="8"/>
      <c r="AP612" s="8"/>
      <c r="AQ612" s="8"/>
    </row>
    <row r="613" spans="1:43">
      <c r="A613" s="216"/>
      <c r="S613" s="34"/>
      <c r="T613" s="34"/>
      <c r="U613" s="34"/>
      <c r="V613" s="34"/>
      <c r="W613" s="8"/>
      <c r="X613" s="146"/>
      <c r="Y613" s="8"/>
      <c r="Z613" s="8"/>
      <c r="AA613" s="8"/>
      <c r="AB613" s="8"/>
      <c r="AC613" s="8"/>
      <c r="AD613" s="8"/>
      <c r="AE613" s="8"/>
      <c r="AF613" s="8"/>
      <c r="AG613" s="8"/>
      <c r="AH613" s="8"/>
      <c r="AI613" s="8"/>
      <c r="AJ613" s="8"/>
      <c r="AK613" s="8"/>
      <c r="AL613" s="8"/>
      <c r="AM613" s="8"/>
      <c r="AN613" s="8"/>
      <c r="AO613" s="8"/>
      <c r="AP613" s="8"/>
      <c r="AQ613" s="8"/>
    </row>
    <row r="614" spans="1:43">
      <c r="A614" s="216"/>
      <c r="B614" s="464" t="s">
        <v>124</v>
      </c>
      <c r="S614" s="34"/>
      <c r="T614" s="34"/>
      <c r="U614" s="34"/>
      <c r="V614" s="34"/>
      <c r="W614" s="8"/>
      <c r="X614" s="149" t="s">
        <v>230</v>
      </c>
      <c r="Y614" s="8"/>
      <c r="Z614" s="8"/>
      <c r="AA614" s="8"/>
      <c r="AB614" s="8"/>
      <c r="AC614" s="8"/>
      <c r="AD614" s="8"/>
      <c r="AE614" s="8"/>
      <c r="AF614" s="8"/>
      <c r="AG614" s="8"/>
      <c r="AH614" s="8"/>
      <c r="AI614" s="8"/>
      <c r="AJ614" s="8"/>
      <c r="AK614" s="8"/>
      <c r="AL614" s="8"/>
      <c r="AM614" s="8"/>
      <c r="AN614" s="8"/>
      <c r="AO614" s="8"/>
      <c r="AP614" s="8"/>
      <c r="AQ614" s="8"/>
    </row>
    <row r="615" spans="1:43">
      <c r="A615" s="216"/>
      <c r="B615" s="464" t="s">
        <v>886</v>
      </c>
      <c r="S615" s="32"/>
      <c r="T615" s="34"/>
      <c r="U615" s="34"/>
      <c r="V615" s="34"/>
      <c r="W615" s="8"/>
      <c r="X615" s="149" t="s">
        <v>225</v>
      </c>
      <c r="Y615" s="8"/>
      <c r="Z615" s="8"/>
      <c r="AA615" s="8"/>
      <c r="AB615" s="8"/>
      <c r="AC615" s="8"/>
      <c r="AD615" s="8"/>
      <c r="AE615" s="8"/>
      <c r="AF615" s="8"/>
      <c r="AG615" s="8"/>
      <c r="AH615" s="8"/>
      <c r="AI615" s="8"/>
      <c r="AJ615" s="8"/>
      <c r="AK615" s="8"/>
      <c r="AL615" s="8"/>
      <c r="AM615" s="8"/>
      <c r="AN615" s="8"/>
      <c r="AO615" s="8"/>
      <c r="AP615" s="8"/>
      <c r="AQ615" s="8"/>
    </row>
    <row r="616" spans="1:43">
      <c r="A616" s="216"/>
      <c r="B616" s="32" t="s">
        <v>82</v>
      </c>
      <c r="S616" s="37"/>
      <c r="T616" s="34"/>
      <c r="U616" s="34"/>
      <c r="V616" s="34"/>
      <c r="W616" s="8"/>
      <c r="X616" s="146"/>
      <c r="Y616" s="33" t="str">
        <f t="shared" ref="Y616:AF617" ca="1" si="850">C$8</f>
        <v>BSIMAC</v>
      </c>
      <c r="Z616" s="33" t="str">
        <f t="shared" ca="1" si="850"/>
        <v>CSE</v>
      </c>
      <c r="AA616" s="33" t="str">
        <f t="shared" ca="1" si="850"/>
        <v>DeST</v>
      </c>
      <c r="AB616" s="33" t="str">
        <f t="shared" ca="1" si="850"/>
        <v>EnergyPlus</v>
      </c>
      <c r="AC616" s="33" t="str">
        <f t="shared" ca="1" si="850"/>
        <v>ESP-r</v>
      </c>
      <c r="AD616" s="33" t="str">
        <f t="shared" ca="1" si="850"/>
        <v>TRNSYS</v>
      </c>
      <c r="AE616" s="33" t="str">
        <f t="shared" ca="1" si="850"/>
        <v>TestSpec-Alt</v>
      </c>
      <c r="AF616" s="33">
        <f t="shared" ca="1" si="850"/>
        <v>0</v>
      </c>
      <c r="AG616" s="33">
        <f t="shared" ref="AG616:AG617" ca="1" si="851">K$8</f>
        <v>0</v>
      </c>
      <c r="AH616" s="33">
        <f t="shared" ref="AH616:AH617" ca="1" si="852">L$8</f>
        <v>0</v>
      </c>
      <c r="AI616" s="33">
        <f t="shared" ref="AI616:AI617" ca="1" si="853">M$8</f>
        <v>0</v>
      </c>
      <c r="AJ616" s="33">
        <f t="shared" ref="AJ616:AJ617" ca="1" si="854">N$8</f>
        <v>0</v>
      </c>
      <c r="AK616" s="33">
        <f t="shared" ref="AK616:AK617" ca="1" si="855">O$8</f>
        <v>0</v>
      </c>
      <c r="AL616" s="33">
        <f t="shared" ref="AL616:AL617" ca="1" si="856">P$8</f>
        <v>0</v>
      </c>
      <c r="AM616" s="33">
        <f t="shared" ref="AM616:AM617" ca="1" si="857">Q$8</f>
        <v>0</v>
      </c>
      <c r="AN616" s="33">
        <f t="shared" ref="AN616:AN617" ca="1" si="858">R$8</f>
        <v>0</v>
      </c>
      <c r="AO616" s="33" t="str">
        <f t="shared" ref="AO616:AO617" ca="1" si="859">S$8</f>
        <v>Tested Prg</v>
      </c>
      <c r="AP616" s="8"/>
      <c r="AQ616" s="8"/>
    </row>
    <row r="617" spans="1:43">
      <c r="A617" s="216">
        <f>A8</f>
        <v>0</v>
      </c>
      <c r="B617" s="32" t="s">
        <v>65</v>
      </c>
      <c r="C617" s="33" t="str">
        <f t="shared" ref="C617:S617" ca="1" si="860">C8</f>
        <v>BSIMAC</v>
      </c>
      <c r="D617" s="33" t="str">
        <f t="shared" ca="1" si="860"/>
        <v>CSE</v>
      </c>
      <c r="E617" s="33" t="str">
        <f t="shared" ca="1" si="860"/>
        <v>DeST</v>
      </c>
      <c r="F617" s="33" t="str">
        <f t="shared" ca="1" si="860"/>
        <v>EnergyPlus</v>
      </c>
      <c r="G617" s="33" t="str">
        <f t="shared" ca="1" si="860"/>
        <v>ESP-r</v>
      </c>
      <c r="H617" s="33" t="str">
        <f t="shared" ca="1" si="860"/>
        <v>TRNSYS</v>
      </c>
      <c r="I617" s="33" t="str">
        <f t="shared" ca="1" si="860"/>
        <v>TestSpec-Alt</v>
      </c>
      <c r="J617" s="33">
        <f t="shared" ca="1" si="860"/>
        <v>0</v>
      </c>
      <c r="K617" s="33">
        <f t="shared" ca="1" si="860"/>
        <v>0</v>
      </c>
      <c r="L617" s="33">
        <f t="shared" ca="1" si="860"/>
        <v>0</v>
      </c>
      <c r="M617" s="33">
        <f t="shared" ca="1" si="860"/>
        <v>0</v>
      </c>
      <c r="N617" s="33">
        <f t="shared" ca="1" si="860"/>
        <v>0</v>
      </c>
      <c r="O617" s="33">
        <f t="shared" ca="1" si="860"/>
        <v>0</v>
      </c>
      <c r="P617" s="33">
        <f t="shared" ca="1" si="860"/>
        <v>0</v>
      </c>
      <c r="Q617" s="33">
        <f t="shared" ca="1" si="860"/>
        <v>0</v>
      </c>
      <c r="R617" s="33">
        <f t="shared" ca="1" si="860"/>
        <v>0</v>
      </c>
      <c r="S617" s="33" t="str">
        <f t="shared" ca="1" si="860"/>
        <v>Tested Prg</v>
      </c>
      <c r="T617" s="34"/>
      <c r="U617" s="34"/>
      <c r="V617" s="34"/>
      <c r="W617" s="8"/>
      <c r="X617" s="149" t="s">
        <v>24</v>
      </c>
      <c r="Y617" s="33" t="str">
        <f t="shared" ca="1" si="850"/>
        <v>BSIMAC</v>
      </c>
      <c r="Z617" s="33" t="str">
        <f t="shared" ca="1" si="850"/>
        <v>CSE</v>
      </c>
      <c r="AA617" s="33" t="str">
        <f t="shared" ca="1" si="850"/>
        <v>DeST</v>
      </c>
      <c r="AB617" s="33" t="str">
        <f t="shared" ca="1" si="850"/>
        <v>EnergyPlus</v>
      </c>
      <c r="AC617" s="33" t="str">
        <f t="shared" ca="1" si="850"/>
        <v>ESP-r</v>
      </c>
      <c r="AD617" s="33" t="str">
        <f t="shared" ca="1" si="850"/>
        <v>TRNSYS</v>
      </c>
      <c r="AE617" s="33" t="str">
        <f t="shared" ca="1" si="850"/>
        <v>TestSpec-Alt</v>
      </c>
      <c r="AF617" s="33">
        <f t="shared" ca="1" si="850"/>
        <v>0</v>
      </c>
      <c r="AG617" s="33">
        <f t="shared" ca="1" si="851"/>
        <v>0</v>
      </c>
      <c r="AH617" s="33">
        <f t="shared" ca="1" si="852"/>
        <v>0</v>
      </c>
      <c r="AI617" s="33">
        <f t="shared" ca="1" si="853"/>
        <v>0</v>
      </c>
      <c r="AJ617" s="33">
        <f t="shared" ca="1" si="854"/>
        <v>0</v>
      </c>
      <c r="AK617" s="33">
        <f t="shared" ca="1" si="855"/>
        <v>0</v>
      </c>
      <c r="AL617" s="33">
        <f t="shared" ca="1" si="856"/>
        <v>0</v>
      </c>
      <c r="AM617" s="33">
        <f t="shared" ca="1" si="857"/>
        <v>0</v>
      </c>
      <c r="AN617" s="33">
        <f t="shared" ca="1" si="858"/>
        <v>0</v>
      </c>
      <c r="AO617" s="33" t="str">
        <f t="shared" ca="1" si="859"/>
        <v>Tested Prg</v>
      </c>
      <c r="AP617" s="8"/>
      <c r="AQ617" s="8"/>
    </row>
    <row r="618" spans="1:43" ht="38.25">
      <c r="A618" s="216">
        <f>A7</f>
        <v>0</v>
      </c>
      <c r="B618" s="32" t="s">
        <v>66</v>
      </c>
      <c r="C618" s="33" t="str">
        <f t="shared" ref="C618:S618" ca="1" si="861">C7</f>
        <v/>
      </c>
      <c r="D618" s="33" t="str">
        <f t="shared" ca="1" si="861"/>
        <v/>
      </c>
      <c r="E618" s="33" t="str">
        <f t="shared" ca="1" si="861"/>
        <v/>
      </c>
      <c r="F618" s="33" t="str">
        <f t="shared" ca="1" si="861"/>
        <v/>
      </c>
      <c r="G618" s="33" t="str">
        <f t="shared" ca="1" si="861"/>
        <v/>
      </c>
      <c r="H618" s="33" t="str">
        <f t="shared" ca="1" si="861"/>
        <v/>
      </c>
      <c r="I618" s="33" t="str">
        <f t="shared" ca="1" si="861"/>
        <v/>
      </c>
      <c r="J618" s="33" t="str">
        <f t="shared" ca="1" si="861"/>
        <v/>
      </c>
      <c r="K618" s="33" t="str">
        <f t="shared" ca="1" si="861"/>
        <v/>
      </c>
      <c r="L618" s="33" t="str">
        <f t="shared" ca="1" si="861"/>
        <v/>
      </c>
      <c r="M618" s="33" t="str">
        <f t="shared" ca="1" si="861"/>
        <v/>
      </c>
      <c r="N618" s="33" t="str">
        <f t="shared" ca="1" si="861"/>
        <v/>
      </c>
      <c r="O618" s="33" t="str">
        <f t="shared" ca="1" si="861"/>
        <v/>
      </c>
      <c r="P618" s="33" t="str">
        <f t="shared" ca="1" si="861"/>
        <v/>
      </c>
      <c r="Q618" s="33" t="str">
        <f t="shared" ca="1" si="861"/>
        <v/>
      </c>
      <c r="R618" s="33" t="str">
        <f t="shared" ca="1" si="861"/>
        <v/>
      </c>
      <c r="S618" s="33" t="str">
        <f t="shared" ca="1" si="861"/>
        <v/>
      </c>
      <c r="T618" s="34"/>
      <c r="U618" s="34"/>
      <c r="V618" s="34"/>
      <c r="W618" s="8"/>
      <c r="X618" s="155" t="str">
        <f t="shared" ref="X618:AO618" si="862">X243</f>
        <v>230-220
Heating
Infiltration</v>
      </c>
      <c r="Y618" s="49">
        <f t="shared" ca="1" si="862"/>
        <v>1.5880000000000005</v>
      </c>
      <c r="Z618" s="49">
        <f t="shared" ca="1" si="862"/>
        <v>1.2935239999999997</v>
      </c>
      <c r="AA618" s="49">
        <f t="shared" ca="1" si="862"/>
        <v>1.3599999999999999</v>
      </c>
      <c r="AB618" s="49">
        <f t="shared" ca="1" si="862"/>
        <v>1.6240660166001111</v>
      </c>
      <c r="AC618" s="49">
        <f t="shared" ca="1" si="862"/>
        <v>1.3720000000000003</v>
      </c>
      <c r="AD618" s="49">
        <f t="shared" ca="1" si="862"/>
        <v>1.4367235734727704</v>
      </c>
      <c r="AE618" s="49" t="e">
        <f t="shared" ca="1" si="862"/>
        <v>#N/A</v>
      </c>
      <c r="AF618" s="49" t="e">
        <f t="shared" ca="1" si="862"/>
        <v>#N/A</v>
      </c>
      <c r="AG618" s="49" t="e">
        <f t="shared" ca="1" si="862"/>
        <v>#N/A</v>
      </c>
      <c r="AH618" s="49" t="e">
        <f t="shared" ca="1" si="862"/>
        <v>#N/A</v>
      </c>
      <c r="AI618" s="49" t="e">
        <f t="shared" ca="1" si="862"/>
        <v>#N/A</v>
      </c>
      <c r="AJ618" s="49" t="e">
        <f t="shared" ca="1" si="862"/>
        <v>#N/A</v>
      </c>
      <c r="AK618" s="49" t="e">
        <f t="shared" ca="1" si="862"/>
        <v>#N/A</v>
      </c>
      <c r="AL618" s="49" t="e">
        <f t="shared" ca="1" si="862"/>
        <v>#N/A</v>
      </c>
      <c r="AM618" s="49" t="e">
        <f t="shared" ca="1" si="862"/>
        <v>#N/A</v>
      </c>
      <c r="AN618" s="49" t="e">
        <f t="shared" ca="1" si="862"/>
        <v>#N/A</v>
      </c>
      <c r="AO618" s="49" t="e">
        <f t="shared" ca="1" si="862"/>
        <v>#N/A</v>
      </c>
      <c r="AP618" s="24" t="e">
        <f t="shared" ref="AP618:AP623" ca="1" si="863">MIN(Y618:AN618)</f>
        <v>#N/A</v>
      </c>
      <c r="AQ618" s="24" t="e">
        <f t="shared" ref="AQ618:AQ623" ca="1" si="864">MAX(Y618:AN618)</f>
        <v>#N/A</v>
      </c>
    </row>
    <row r="619" spans="1:43" ht="38.25">
      <c r="A619" s="216" t="s">
        <v>125</v>
      </c>
      <c r="B619" s="32" t="s">
        <v>83</v>
      </c>
      <c r="C619" s="32" t="s">
        <v>125</v>
      </c>
      <c r="D619" s="32" t="s">
        <v>125</v>
      </c>
      <c r="E619" s="32" t="s">
        <v>125</v>
      </c>
      <c r="F619" s="32" t="s">
        <v>125</v>
      </c>
      <c r="G619" s="32" t="s">
        <v>125</v>
      </c>
      <c r="H619" s="32" t="s">
        <v>125</v>
      </c>
      <c r="I619" s="32" t="s">
        <v>125</v>
      </c>
      <c r="J619" s="32" t="s">
        <v>125</v>
      </c>
      <c r="K619" s="32" t="s">
        <v>125</v>
      </c>
      <c r="L619" s="32" t="s">
        <v>125</v>
      </c>
      <c r="M619" s="32" t="s">
        <v>125</v>
      </c>
      <c r="N619" s="32" t="s">
        <v>125</v>
      </c>
      <c r="O619" s="32" t="s">
        <v>125</v>
      </c>
      <c r="P619" s="32" t="s">
        <v>125</v>
      </c>
      <c r="Q619" s="32" t="s">
        <v>125</v>
      </c>
      <c r="R619" s="32" t="s">
        <v>125</v>
      </c>
      <c r="S619" s="32" t="s">
        <v>125</v>
      </c>
      <c r="T619" s="34"/>
      <c r="U619" s="34"/>
      <c r="V619" s="34"/>
      <c r="W619" s="8"/>
      <c r="X619" s="155" t="str">
        <f>X283</f>
        <v>230-220
Cooling
Infiltration</v>
      </c>
      <c r="Y619" s="49">
        <f t="shared" ref="Y619:AF619" ca="1" si="865">Y283</f>
        <v>0.65799999999999992</v>
      </c>
      <c r="Z619" s="49">
        <f t="shared" ca="1" si="865"/>
        <v>0.61968099999999993</v>
      </c>
      <c r="AA619" s="49">
        <f t="shared" ca="1" si="865"/>
        <v>0.69399999999999995</v>
      </c>
      <c r="AB619" s="49">
        <f t="shared" ca="1" si="865"/>
        <v>0.6563954970357222</v>
      </c>
      <c r="AC619" s="49">
        <f t="shared" ca="1" si="865"/>
        <v>0.68900000000000006</v>
      </c>
      <c r="AD619" s="49">
        <f t="shared" ca="1" si="865"/>
        <v>0.72554842631021488</v>
      </c>
      <c r="AE619" s="49" t="e">
        <f t="shared" ca="1" si="865"/>
        <v>#N/A</v>
      </c>
      <c r="AF619" s="49" t="e">
        <f t="shared" ca="1" si="865"/>
        <v>#N/A</v>
      </c>
      <c r="AG619" s="49" t="e">
        <f t="shared" ref="AG619:AO619" ca="1" si="866">AG283</f>
        <v>#N/A</v>
      </c>
      <c r="AH619" s="49" t="e">
        <f t="shared" ca="1" si="866"/>
        <v>#N/A</v>
      </c>
      <c r="AI619" s="49" t="e">
        <f t="shared" ca="1" si="866"/>
        <v>#N/A</v>
      </c>
      <c r="AJ619" s="49" t="e">
        <f t="shared" ca="1" si="866"/>
        <v>#N/A</v>
      </c>
      <c r="AK619" s="49" t="e">
        <f t="shared" ca="1" si="866"/>
        <v>#N/A</v>
      </c>
      <c r="AL619" s="49" t="e">
        <f t="shared" ca="1" si="866"/>
        <v>#N/A</v>
      </c>
      <c r="AM619" s="49" t="e">
        <f t="shared" ca="1" si="866"/>
        <v>#N/A</v>
      </c>
      <c r="AN619" s="49" t="e">
        <f t="shared" ca="1" si="866"/>
        <v>#N/A</v>
      </c>
      <c r="AO619" s="49" t="e">
        <f t="shared" ca="1" si="866"/>
        <v>#N/A</v>
      </c>
      <c r="AP619" s="24" t="e">
        <f t="shared" ca="1" si="863"/>
        <v>#N/A</v>
      </c>
      <c r="AQ619" s="24" t="e">
        <f t="shared" ca="1" si="864"/>
        <v>#N/A</v>
      </c>
    </row>
    <row r="620" spans="1:43" ht="38.25">
      <c r="A620" s="216" t="s">
        <v>85</v>
      </c>
      <c r="B620" s="37" t="s">
        <v>85</v>
      </c>
      <c r="C620" s="37" t="s">
        <v>85</v>
      </c>
      <c r="D620" s="37" t="s">
        <v>85</v>
      </c>
      <c r="E620" s="37" t="s">
        <v>85</v>
      </c>
      <c r="F620" s="37" t="s">
        <v>85</v>
      </c>
      <c r="G620" s="37" t="s">
        <v>85</v>
      </c>
      <c r="H620" s="37" t="s">
        <v>85</v>
      </c>
      <c r="I620" s="37" t="s">
        <v>85</v>
      </c>
      <c r="J620" s="37" t="s">
        <v>85</v>
      </c>
      <c r="K620" s="37" t="s">
        <v>85</v>
      </c>
      <c r="L620" s="37" t="s">
        <v>85</v>
      </c>
      <c r="M620" s="37" t="s">
        <v>85</v>
      </c>
      <c r="N620" s="37" t="s">
        <v>85</v>
      </c>
      <c r="O620" s="37" t="s">
        <v>85</v>
      </c>
      <c r="P620" s="37" t="s">
        <v>85</v>
      </c>
      <c r="Q620" s="37" t="s">
        <v>85</v>
      </c>
      <c r="R620" s="37" t="s">
        <v>85</v>
      </c>
      <c r="S620" s="37" t="s">
        <v>85</v>
      </c>
      <c r="T620" s="34"/>
      <c r="U620" s="34"/>
      <c r="V620" s="34"/>
      <c r="W620" s="8"/>
      <c r="X620" s="155" t="str">
        <f>X244</f>
        <v>240-220
Heating
Internal Gains</v>
      </c>
      <c r="Y620" s="49">
        <f t="shared" ref="Y620:AF620" ca="1" si="867">Y244</f>
        <v>-0.19999999999999973</v>
      </c>
      <c r="Z620" s="49">
        <f t="shared" ca="1" si="867"/>
        <v>-0.18794900000000014</v>
      </c>
      <c r="AA620" s="49">
        <f t="shared" ca="1" si="867"/>
        <v>-0.17799999999999994</v>
      </c>
      <c r="AB620" s="49">
        <f t="shared" ca="1" si="867"/>
        <v>-0.18491631002383313</v>
      </c>
      <c r="AC620" s="49">
        <f t="shared" ca="1" si="867"/>
        <v>-0.18299999999999983</v>
      </c>
      <c r="AD620" s="49">
        <f t="shared" ca="1" si="867"/>
        <v>-0.18548084682888</v>
      </c>
      <c r="AE620" s="49" t="e">
        <f t="shared" ca="1" si="867"/>
        <v>#N/A</v>
      </c>
      <c r="AF620" s="49" t="e">
        <f t="shared" ca="1" si="867"/>
        <v>#N/A</v>
      </c>
      <c r="AG620" s="49" t="e">
        <f t="shared" ref="AG620:AO620" ca="1" si="868">AG244</f>
        <v>#N/A</v>
      </c>
      <c r="AH620" s="49" t="e">
        <f t="shared" ca="1" si="868"/>
        <v>#N/A</v>
      </c>
      <c r="AI620" s="49" t="e">
        <f t="shared" ca="1" si="868"/>
        <v>#N/A</v>
      </c>
      <c r="AJ620" s="49" t="e">
        <f t="shared" ca="1" si="868"/>
        <v>#N/A</v>
      </c>
      <c r="AK620" s="49" t="e">
        <f t="shared" ca="1" si="868"/>
        <v>#N/A</v>
      </c>
      <c r="AL620" s="49" t="e">
        <f t="shared" ca="1" si="868"/>
        <v>#N/A</v>
      </c>
      <c r="AM620" s="49" t="e">
        <f t="shared" ca="1" si="868"/>
        <v>#N/A</v>
      </c>
      <c r="AN620" s="49" t="e">
        <f t="shared" ca="1" si="868"/>
        <v>#N/A</v>
      </c>
      <c r="AO620" s="49" t="e">
        <f t="shared" ca="1" si="868"/>
        <v>#N/A</v>
      </c>
      <c r="AP620" s="24" t="e">
        <f t="shared" ca="1" si="863"/>
        <v>#N/A</v>
      </c>
      <c r="AQ620" s="24" t="e">
        <f t="shared" ca="1" si="864"/>
        <v>#N/A</v>
      </c>
    </row>
    <row r="621" spans="1:43" ht="38.25">
      <c r="A621" s="216">
        <f>A8</f>
        <v>0</v>
      </c>
      <c r="B621" s="37"/>
      <c r="C621" s="33" t="str">
        <f t="shared" ref="C621:S621" ca="1" si="869">C8</f>
        <v>BSIMAC</v>
      </c>
      <c r="D621" s="33" t="str">
        <f t="shared" ca="1" si="869"/>
        <v>CSE</v>
      </c>
      <c r="E621" s="33" t="str">
        <f t="shared" ca="1" si="869"/>
        <v>DeST</v>
      </c>
      <c r="F621" s="33" t="str">
        <f t="shared" ca="1" si="869"/>
        <v>EnergyPlus</v>
      </c>
      <c r="G621" s="33" t="str">
        <f t="shared" ca="1" si="869"/>
        <v>ESP-r</v>
      </c>
      <c r="H621" s="33" t="str">
        <f t="shared" ca="1" si="869"/>
        <v>TRNSYS</v>
      </c>
      <c r="I621" s="33" t="str">
        <f t="shared" ca="1" si="869"/>
        <v>TestSpec-Alt</v>
      </c>
      <c r="J621" s="33">
        <f t="shared" ca="1" si="869"/>
        <v>0</v>
      </c>
      <c r="K621" s="33">
        <f t="shared" ca="1" si="869"/>
        <v>0</v>
      </c>
      <c r="L621" s="33">
        <f t="shared" ca="1" si="869"/>
        <v>0</v>
      </c>
      <c r="M621" s="33">
        <f t="shared" ca="1" si="869"/>
        <v>0</v>
      </c>
      <c r="N621" s="33">
        <f t="shared" ca="1" si="869"/>
        <v>0</v>
      </c>
      <c r="O621" s="33">
        <f t="shared" ca="1" si="869"/>
        <v>0</v>
      </c>
      <c r="P621" s="33">
        <f t="shared" ca="1" si="869"/>
        <v>0</v>
      </c>
      <c r="Q621" s="33">
        <f t="shared" ca="1" si="869"/>
        <v>0</v>
      </c>
      <c r="R621" s="33">
        <f t="shared" ca="1" si="869"/>
        <v>0</v>
      </c>
      <c r="S621" s="33" t="str">
        <f t="shared" ca="1" si="869"/>
        <v>Tested Prg</v>
      </c>
      <c r="T621" s="34"/>
      <c r="U621" s="34"/>
      <c r="V621" s="34"/>
      <c r="W621" s="8"/>
      <c r="X621" s="155" t="str">
        <f>X284</f>
        <v>240-220
Cooling
Internal Gains</v>
      </c>
      <c r="Y621" s="49">
        <f t="shared" ref="Y621:AF621" ca="1" si="870">Y284</f>
        <v>0.19799999999999995</v>
      </c>
      <c r="Z621" s="49">
        <f t="shared" ca="1" si="870"/>
        <v>0.18623399999999979</v>
      </c>
      <c r="AA621" s="49">
        <f t="shared" ca="1" si="870"/>
        <v>0.17799999999999994</v>
      </c>
      <c r="AB621" s="49">
        <f t="shared" ca="1" si="870"/>
        <v>0.18145327902555852</v>
      </c>
      <c r="AC621" s="49">
        <f t="shared" ca="1" si="870"/>
        <v>0.17999999999999994</v>
      </c>
      <c r="AD621" s="49">
        <f t="shared" ca="1" si="870"/>
        <v>0.18157243516709498</v>
      </c>
      <c r="AE621" s="49" t="e">
        <f t="shared" ca="1" si="870"/>
        <v>#N/A</v>
      </c>
      <c r="AF621" s="49" t="e">
        <f t="shared" ca="1" si="870"/>
        <v>#N/A</v>
      </c>
      <c r="AG621" s="49" t="e">
        <f t="shared" ref="AG621:AO621" ca="1" si="871">AG284</f>
        <v>#N/A</v>
      </c>
      <c r="AH621" s="49" t="e">
        <f t="shared" ca="1" si="871"/>
        <v>#N/A</v>
      </c>
      <c r="AI621" s="49" t="e">
        <f t="shared" ca="1" si="871"/>
        <v>#N/A</v>
      </c>
      <c r="AJ621" s="49" t="e">
        <f t="shared" ca="1" si="871"/>
        <v>#N/A</v>
      </c>
      <c r="AK621" s="49" t="e">
        <f t="shared" ca="1" si="871"/>
        <v>#N/A</v>
      </c>
      <c r="AL621" s="49" t="e">
        <f t="shared" ca="1" si="871"/>
        <v>#N/A</v>
      </c>
      <c r="AM621" s="49" t="e">
        <f t="shared" ca="1" si="871"/>
        <v>#N/A</v>
      </c>
      <c r="AN621" s="49" t="e">
        <f t="shared" ca="1" si="871"/>
        <v>#N/A</v>
      </c>
      <c r="AO621" s="49" t="e">
        <f t="shared" ca="1" si="871"/>
        <v>#N/A</v>
      </c>
      <c r="AP621" s="24" t="e">
        <f t="shared" ca="1" si="863"/>
        <v>#N/A</v>
      </c>
      <c r="AQ621" s="24" t="e">
        <f t="shared" ca="1" si="864"/>
        <v>#N/A</v>
      </c>
    </row>
    <row r="622" spans="1:43" ht="51">
      <c r="A622" s="226">
        <v>294</v>
      </c>
      <c r="B622" s="8">
        <v>1</v>
      </c>
      <c r="C622" s="28">
        <f ca="1">IF(ISNUMBER(OFFSET(INDIRECT("'"&amp;'DATA for charts'!C$5&amp;"'!$c1"),$A622-1,0)),OFFSET(INDIRECT("'"&amp;'DATA for charts'!C$5&amp;"'!$c1"),$A622-1,0),NA())</f>
        <v>13</v>
      </c>
      <c r="D622" s="28">
        <f ca="1">IF(ISNUMBER(OFFSET(INDIRECT("'"&amp;'DATA for charts'!D$5&amp;"'!$c1"),$A622-1,0)),OFFSET(INDIRECT("'"&amp;'DATA for charts'!D$5&amp;"'!$c1"),$A622-1,0),NA())</f>
        <v>7.3198760000000007</v>
      </c>
      <c r="E622" s="28">
        <f ca="1">IF(ISNUMBER(OFFSET(INDIRECT("'"&amp;'DATA for charts'!E$5&amp;"'!$c1"),$A622-1,0)),OFFSET(INDIRECT("'"&amp;'DATA for charts'!E$5&amp;"'!$c1"),$A622-1,0),NA())</f>
        <v>4.4672384000000003</v>
      </c>
      <c r="F622" s="28">
        <f ca="1">IF(ISNUMBER(OFFSET(INDIRECT("'"&amp;'DATA for charts'!F$5&amp;"'!$c1"),$A622-1,0)),OFFSET(INDIRECT("'"&amp;'DATA for charts'!F$5&amp;"'!$c1"),$A622-1,0),NA())</f>
        <v>5.4429616285658904</v>
      </c>
      <c r="G622" s="28">
        <f ca="1">IF(ISNUMBER(OFFSET(INDIRECT("'"&amp;'DATA for charts'!G$5&amp;"'!$c1"),$A622-1,0)),OFFSET(INDIRECT("'"&amp;'DATA for charts'!G$5&amp;"'!$c1"),$A622-1,0),NA())</f>
        <v>6</v>
      </c>
      <c r="H622" s="28">
        <f ca="1">IF(ISNUMBER(OFFSET(INDIRECT("'"&amp;'DATA for charts'!H$5&amp;"'!$c1"),$A622-1,0)),OFFSET(INDIRECT("'"&amp;'DATA for charts'!H$5&amp;"'!$c1"),$A622-1,0),NA())</f>
        <v>4.8678433819020599</v>
      </c>
      <c r="I622" s="28" t="e">
        <f ca="1">IF(ISNUMBER(OFFSET(INDIRECT("'"&amp;'DATA for charts'!I$5&amp;"'!$c1"),$A622-1,0)),OFFSET(INDIRECT("'"&amp;'DATA for charts'!I$5&amp;"'!$c1"),$A622-1,0),NA())</f>
        <v>#N/A</v>
      </c>
      <c r="J622" s="28" t="e">
        <f ca="1">IF(ISNUMBER(OFFSET(INDIRECT("'"&amp;'DATA for charts'!J$5&amp;"'!$c1"),$A622-1,0)),OFFSET(INDIRECT("'"&amp;'DATA for charts'!J$5&amp;"'!$c1"),$A622-1,0),NA())</f>
        <v>#N/A</v>
      </c>
      <c r="K622" s="28" t="e">
        <f ca="1">IF(ISNUMBER(OFFSET(INDIRECT("'"&amp;'DATA for charts'!K$5&amp;"'!$c1"),$A622-1,0)),OFFSET(INDIRECT("'"&amp;'DATA for charts'!K$5&amp;"'!$c1"),$A622-1,0),NA())</f>
        <v>#N/A</v>
      </c>
      <c r="L622" s="28" t="e">
        <f ca="1">IF(ISNUMBER(OFFSET(INDIRECT("'"&amp;'DATA for charts'!L$5&amp;"'!$c1"),$A622-1,0)),OFFSET(INDIRECT("'"&amp;'DATA for charts'!L$5&amp;"'!$c1"),$A622-1,0),NA())</f>
        <v>#N/A</v>
      </c>
      <c r="M622" s="28" t="e">
        <f ca="1">IF(ISNUMBER(OFFSET(INDIRECT("'"&amp;'DATA for charts'!M$5&amp;"'!$c1"),$A622-1,0)),OFFSET(INDIRECT("'"&amp;'DATA for charts'!M$5&amp;"'!$c1"),$A622-1,0),NA())</f>
        <v>#N/A</v>
      </c>
      <c r="N622" s="28" t="e">
        <f ca="1">IF(ISNUMBER(OFFSET(INDIRECT("'"&amp;'DATA for charts'!N$5&amp;"'!$c1"),$A622-1,0)),OFFSET(INDIRECT("'"&amp;'DATA for charts'!N$5&amp;"'!$c1"),$A622-1,0),NA())</f>
        <v>#N/A</v>
      </c>
      <c r="O622" s="28" t="e">
        <f ca="1">IF(ISNUMBER(OFFSET(INDIRECT("'"&amp;'DATA for charts'!O$5&amp;"'!$c1"),$A622-1,0)),OFFSET(INDIRECT("'"&amp;'DATA for charts'!O$5&amp;"'!$c1"),$A622-1,0),NA())</f>
        <v>#N/A</v>
      </c>
      <c r="P622" s="28" t="e">
        <f ca="1">IF(ISNUMBER(OFFSET(INDIRECT("'"&amp;'DATA for charts'!P$5&amp;"'!$c1"),$A622-1,0)),OFFSET(INDIRECT("'"&amp;'DATA for charts'!P$5&amp;"'!$c1"),$A622-1,0),NA())</f>
        <v>#N/A</v>
      </c>
      <c r="Q622" s="28" t="e">
        <f ca="1">IF(ISNUMBER(OFFSET(INDIRECT("'"&amp;'DATA for charts'!Q$5&amp;"'!$c1"),$A622-1,0)),OFFSET(INDIRECT("'"&amp;'DATA for charts'!Q$5&amp;"'!$c1"),$A622-1,0),NA())</f>
        <v>#N/A</v>
      </c>
      <c r="R622" s="28" t="e">
        <f ca="1">IF(ISNUMBER(OFFSET(INDIRECT("'"&amp;'DATA for charts'!R$5&amp;"'!$c1"),$A622-1,0)),OFFSET(INDIRECT("'"&amp;'DATA for charts'!R$5&amp;"'!$c1"),$A622-1,0),NA())</f>
        <v>#N/A</v>
      </c>
      <c r="S622" s="28" t="e">
        <f ca="1">IF(ISNUMBER(OFFSET(INDIRECT("'"&amp;'DATA for charts'!S$5&amp;"'!$c1"),$A622-1,0)),OFFSET(INDIRECT("'"&amp;'DATA for charts'!S$5&amp;"'!$c1"),$A622-1,0),NA())</f>
        <v>#N/A</v>
      </c>
      <c r="T622" s="34"/>
      <c r="U622" s="34"/>
      <c r="V622" s="34"/>
      <c r="W622" s="8"/>
      <c r="X622" s="155" t="str">
        <f>X285</f>
        <v>250-220
Cooling
Ext Solar
Absorpance</v>
      </c>
      <c r="Y622" s="49">
        <f t="shared" ref="Y622:AF622" ca="1" si="872">Y285</f>
        <v>1.5769999999999997</v>
      </c>
      <c r="Z622" s="49">
        <f t="shared" ca="1" si="872"/>
        <v>1.681533999999999</v>
      </c>
      <c r="AA622" s="49">
        <f t="shared" ca="1" si="872"/>
        <v>1.7109999999999999</v>
      </c>
      <c r="AB622" s="49">
        <f t="shared" ca="1" si="872"/>
        <v>1.6821100875829804</v>
      </c>
      <c r="AC622" s="49">
        <f t="shared" ca="1" si="872"/>
        <v>2.0219999999999998</v>
      </c>
      <c r="AD622" s="49">
        <f t="shared" ca="1" si="872"/>
        <v>1.7199901156955253</v>
      </c>
      <c r="AE622" s="49" t="e">
        <f t="shared" ca="1" si="872"/>
        <v>#N/A</v>
      </c>
      <c r="AF622" s="49" t="e">
        <f t="shared" ca="1" si="872"/>
        <v>#N/A</v>
      </c>
      <c r="AG622" s="49" t="e">
        <f t="shared" ref="AG622:AO622" ca="1" si="873">AG285</f>
        <v>#N/A</v>
      </c>
      <c r="AH622" s="49" t="e">
        <f t="shared" ca="1" si="873"/>
        <v>#N/A</v>
      </c>
      <c r="AI622" s="49" t="e">
        <f t="shared" ca="1" si="873"/>
        <v>#N/A</v>
      </c>
      <c r="AJ622" s="49" t="e">
        <f t="shared" ca="1" si="873"/>
        <v>#N/A</v>
      </c>
      <c r="AK622" s="49" t="e">
        <f t="shared" ca="1" si="873"/>
        <v>#N/A</v>
      </c>
      <c r="AL622" s="49" t="e">
        <f t="shared" ca="1" si="873"/>
        <v>#N/A</v>
      </c>
      <c r="AM622" s="49" t="e">
        <f t="shared" ca="1" si="873"/>
        <v>#N/A</v>
      </c>
      <c r="AN622" s="49" t="e">
        <f t="shared" ca="1" si="873"/>
        <v>#N/A</v>
      </c>
      <c r="AO622" s="49" t="e">
        <f t="shared" ca="1" si="873"/>
        <v>#N/A</v>
      </c>
      <c r="AP622" s="24" t="e">
        <f t="shared" ca="1" si="863"/>
        <v>#N/A</v>
      </c>
      <c r="AQ622" s="24" t="e">
        <f t="shared" ca="1" si="864"/>
        <v>#N/A</v>
      </c>
    </row>
    <row r="623" spans="1:43" ht="51">
      <c r="A623" s="226">
        <f t="shared" ref="A623:A645" si="874">A622+1</f>
        <v>295</v>
      </c>
      <c r="B623" s="8">
        <v>2</v>
      </c>
      <c r="C623" s="28">
        <f ca="1">IF(ISNUMBER(OFFSET(INDIRECT("'"&amp;'DATA for charts'!C$5&amp;"'!$c1"),$A623-1,0)),OFFSET(INDIRECT("'"&amp;'DATA for charts'!C$5&amp;"'!$c1"),$A623-1,0),NA())</f>
        <v>10.3</v>
      </c>
      <c r="D623" s="28">
        <f ca="1">IF(ISNUMBER(OFFSET(INDIRECT("'"&amp;'DATA for charts'!D$5&amp;"'!$c1"),$A623-1,0)),OFFSET(INDIRECT("'"&amp;'DATA for charts'!D$5&amp;"'!$c1"),$A623-1,0),NA())</f>
        <v>5.4749719999999993</v>
      </c>
      <c r="E623" s="28">
        <f ca="1">IF(ISNUMBER(OFFSET(INDIRECT("'"&amp;'DATA for charts'!E$5&amp;"'!$c1"),$A623-1,0)),OFFSET(INDIRECT("'"&amp;'DATA for charts'!E$5&amp;"'!$c1"),$A623-1,0),NA())</f>
        <v>2.8567638</v>
      </c>
      <c r="F623" s="28">
        <f ca="1">IF(ISNUMBER(OFFSET(INDIRECT("'"&amp;'DATA for charts'!F$5&amp;"'!$c1"),$A623-1,0)),OFFSET(INDIRECT("'"&amp;'DATA for charts'!F$5&amp;"'!$c1"),$A623-1,0),NA())</f>
        <v>3.8071581691132699</v>
      </c>
      <c r="G623" s="28">
        <f ca="1">IF(ISNUMBER(OFFSET(INDIRECT("'"&amp;'DATA for charts'!G$5&amp;"'!$c1"),$A623-1,0)),OFFSET(INDIRECT("'"&amp;'DATA for charts'!G$5&amp;"'!$c1"),$A623-1,0),NA())</f>
        <v>4.0999999999999996</v>
      </c>
      <c r="H623" s="28">
        <f ca="1">IF(ISNUMBER(OFFSET(INDIRECT("'"&amp;'DATA for charts'!H$5&amp;"'!$c1"),$A623-1,0)),OFFSET(INDIRECT("'"&amp;'DATA for charts'!H$5&amp;"'!$c1"),$A623-1,0),NA())</f>
        <v>3.1842337530860099</v>
      </c>
      <c r="I623" s="28" t="e">
        <f ca="1">IF(ISNUMBER(OFFSET(INDIRECT("'"&amp;'DATA for charts'!I$5&amp;"'!$c1"),$A623-1,0)),OFFSET(INDIRECT("'"&amp;'DATA for charts'!I$5&amp;"'!$c1"),$A623-1,0),NA())</f>
        <v>#N/A</v>
      </c>
      <c r="J623" s="28" t="e">
        <f ca="1">IF(ISNUMBER(OFFSET(INDIRECT("'"&amp;'DATA for charts'!J$5&amp;"'!$c1"),$A623-1,0)),OFFSET(INDIRECT("'"&amp;'DATA for charts'!J$5&amp;"'!$c1"),$A623-1,0),NA())</f>
        <v>#N/A</v>
      </c>
      <c r="K623" s="28" t="e">
        <f ca="1">IF(ISNUMBER(OFFSET(INDIRECT("'"&amp;'DATA for charts'!K$5&amp;"'!$c1"),$A623-1,0)),OFFSET(INDIRECT("'"&amp;'DATA for charts'!K$5&amp;"'!$c1"),$A623-1,0),NA())</f>
        <v>#N/A</v>
      </c>
      <c r="L623" s="28" t="e">
        <f ca="1">IF(ISNUMBER(OFFSET(INDIRECT("'"&amp;'DATA for charts'!L$5&amp;"'!$c1"),$A623-1,0)),OFFSET(INDIRECT("'"&amp;'DATA for charts'!L$5&amp;"'!$c1"),$A623-1,0),NA())</f>
        <v>#N/A</v>
      </c>
      <c r="M623" s="28" t="e">
        <f ca="1">IF(ISNUMBER(OFFSET(INDIRECT("'"&amp;'DATA for charts'!M$5&amp;"'!$c1"),$A623-1,0)),OFFSET(INDIRECT("'"&amp;'DATA for charts'!M$5&amp;"'!$c1"),$A623-1,0),NA())</f>
        <v>#N/A</v>
      </c>
      <c r="N623" s="28" t="e">
        <f ca="1">IF(ISNUMBER(OFFSET(INDIRECT("'"&amp;'DATA for charts'!N$5&amp;"'!$c1"),$A623-1,0)),OFFSET(INDIRECT("'"&amp;'DATA for charts'!N$5&amp;"'!$c1"),$A623-1,0),NA())</f>
        <v>#N/A</v>
      </c>
      <c r="O623" s="28" t="e">
        <f ca="1">IF(ISNUMBER(OFFSET(INDIRECT("'"&amp;'DATA for charts'!O$5&amp;"'!$c1"),$A623-1,0)),OFFSET(INDIRECT("'"&amp;'DATA for charts'!O$5&amp;"'!$c1"),$A623-1,0),NA())</f>
        <v>#N/A</v>
      </c>
      <c r="P623" s="28" t="e">
        <f ca="1">IF(ISNUMBER(OFFSET(INDIRECT("'"&amp;'DATA for charts'!P$5&amp;"'!$c1"),$A623-1,0)),OFFSET(INDIRECT("'"&amp;'DATA for charts'!P$5&amp;"'!$c1"),$A623-1,0),NA())</f>
        <v>#N/A</v>
      </c>
      <c r="Q623" s="28" t="e">
        <f ca="1">IF(ISNUMBER(OFFSET(INDIRECT("'"&amp;'DATA for charts'!Q$5&amp;"'!$c1"),$A623-1,0)),OFFSET(INDIRECT("'"&amp;'DATA for charts'!Q$5&amp;"'!$c1"),$A623-1,0),NA())</f>
        <v>#N/A</v>
      </c>
      <c r="R623" s="28" t="e">
        <f ca="1">IF(ISNUMBER(OFFSET(INDIRECT("'"&amp;'DATA for charts'!R$5&amp;"'!$c1"),$A623-1,0)),OFFSET(INDIRECT("'"&amp;'DATA for charts'!R$5&amp;"'!$c1"),$A623-1,0),NA())</f>
        <v>#N/A</v>
      </c>
      <c r="S623" s="28" t="e">
        <f ca="1">IF(ISNUMBER(OFFSET(INDIRECT("'"&amp;'DATA for charts'!S$5&amp;"'!$c1"),$A623-1,0)),OFFSET(INDIRECT("'"&amp;'DATA for charts'!S$5&amp;"'!$c1"),$A623-1,0),NA())</f>
        <v>#N/A</v>
      </c>
      <c r="T623" s="34"/>
      <c r="U623" s="34"/>
      <c r="V623" s="34"/>
      <c r="W623" s="8"/>
      <c r="X623" s="155" t="str">
        <f>X286</f>
        <v>270-220
Cooling
South
Windows</v>
      </c>
      <c r="Y623" s="49" t="e">
        <f t="shared" ref="Y623:AF623" ca="1" si="875">Y286</f>
        <v>#N/A</v>
      </c>
      <c r="Z623" s="49">
        <f t="shared" ca="1" si="875"/>
        <v>5.9025229999999995</v>
      </c>
      <c r="AA623" s="49">
        <f t="shared" ca="1" si="875"/>
        <v>4.7919999999999998</v>
      </c>
      <c r="AB623" s="49">
        <f t="shared" ca="1" si="875"/>
        <v>5.654331261600924</v>
      </c>
      <c r="AC623" s="49">
        <f t="shared" ca="1" si="875"/>
        <v>5.6010000000000009</v>
      </c>
      <c r="AD623" s="49">
        <f t="shared" ca="1" si="875"/>
        <v>5.669473003811305</v>
      </c>
      <c r="AE623" s="49" t="e">
        <f t="shared" ca="1" si="875"/>
        <v>#N/A</v>
      </c>
      <c r="AF623" s="49" t="e">
        <f t="shared" ca="1" si="875"/>
        <v>#N/A</v>
      </c>
      <c r="AG623" s="49" t="e">
        <f t="shared" ref="AG623:AO623" ca="1" si="876">AG286</f>
        <v>#N/A</v>
      </c>
      <c r="AH623" s="49" t="e">
        <f t="shared" ca="1" si="876"/>
        <v>#N/A</v>
      </c>
      <c r="AI623" s="49" t="e">
        <f t="shared" ca="1" si="876"/>
        <v>#N/A</v>
      </c>
      <c r="AJ623" s="49" t="e">
        <f t="shared" ca="1" si="876"/>
        <v>#N/A</v>
      </c>
      <c r="AK623" s="49" t="e">
        <f t="shared" ca="1" si="876"/>
        <v>#N/A</v>
      </c>
      <c r="AL623" s="49" t="e">
        <f t="shared" ca="1" si="876"/>
        <v>#N/A</v>
      </c>
      <c r="AM623" s="49" t="e">
        <f t="shared" ca="1" si="876"/>
        <v>#N/A</v>
      </c>
      <c r="AN623" s="49" t="e">
        <f t="shared" ca="1" si="876"/>
        <v>#N/A</v>
      </c>
      <c r="AO623" s="49" t="e">
        <f t="shared" ca="1" si="876"/>
        <v>#N/A</v>
      </c>
      <c r="AP623" s="24" t="e">
        <f t="shared" ca="1" si="863"/>
        <v>#N/A</v>
      </c>
      <c r="AQ623" s="24" t="e">
        <f t="shared" ca="1" si="864"/>
        <v>#N/A</v>
      </c>
    </row>
    <row r="624" spans="1:43">
      <c r="A624" s="226">
        <f t="shared" si="874"/>
        <v>296</v>
      </c>
      <c r="B624" s="8">
        <v>3</v>
      </c>
      <c r="C624" s="28">
        <f ca="1">IF(ISNUMBER(OFFSET(INDIRECT("'"&amp;'DATA for charts'!C$5&amp;"'!$c1"),$A624-1,0)),OFFSET(INDIRECT("'"&amp;'DATA for charts'!C$5&amp;"'!$c1"),$A624-1,0),NA())</f>
        <v>7.9</v>
      </c>
      <c r="D624" s="28">
        <f ca="1">IF(ISNUMBER(OFFSET(INDIRECT("'"&amp;'DATA for charts'!D$5&amp;"'!$c1"),$A624-1,0)),OFFSET(INDIRECT("'"&amp;'DATA for charts'!D$5&amp;"'!$c1"),$A624-1,0),NA())</f>
        <v>3.8429129999999998</v>
      </c>
      <c r="E624" s="28">
        <f ca="1">IF(ISNUMBER(OFFSET(INDIRECT("'"&amp;'DATA for charts'!E$5&amp;"'!$c1"),$A624-1,0)),OFFSET(INDIRECT("'"&amp;'DATA for charts'!E$5&amp;"'!$c1"),$A624-1,0),NA())</f>
        <v>1.4090731999999999</v>
      </c>
      <c r="F624" s="28">
        <f ca="1">IF(ISNUMBER(OFFSET(INDIRECT("'"&amp;'DATA for charts'!F$5&amp;"'!$c1"),$A624-1,0)),OFFSET(INDIRECT("'"&amp;'DATA for charts'!F$5&amp;"'!$c1"),$A624-1,0),NA())</f>
        <v>2.3741643672952102</v>
      </c>
      <c r="G624" s="28">
        <f ca="1">IF(ISNUMBER(OFFSET(INDIRECT("'"&amp;'DATA for charts'!G$5&amp;"'!$c1"),$A624-1,0)),OFFSET(INDIRECT("'"&amp;'DATA for charts'!G$5&amp;"'!$c1"),$A624-1,0),NA())</f>
        <v>2.48</v>
      </c>
      <c r="H624" s="28">
        <f ca="1">IF(ISNUMBER(OFFSET(INDIRECT("'"&amp;'DATA for charts'!H$5&amp;"'!$c1"),$A624-1,0)),OFFSET(INDIRECT("'"&amp;'DATA for charts'!H$5&amp;"'!$c1"),$A624-1,0),NA())</f>
        <v>1.72318193871338</v>
      </c>
      <c r="I624" s="28" t="e">
        <f ca="1">IF(ISNUMBER(OFFSET(INDIRECT("'"&amp;'DATA for charts'!I$5&amp;"'!$c1"),$A624-1,0)),OFFSET(INDIRECT("'"&amp;'DATA for charts'!I$5&amp;"'!$c1"),$A624-1,0),NA())</f>
        <v>#N/A</v>
      </c>
      <c r="J624" s="28" t="e">
        <f ca="1">IF(ISNUMBER(OFFSET(INDIRECT("'"&amp;'DATA for charts'!J$5&amp;"'!$c1"),$A624-1,0)),OFFSET(INDIRECT("'"&amp;'DATA for charts'!J$5&amp;"'!$c1"),$A624-1,0),NA())</f>
        <v>#N/A</v>
      </c>
      <c r="K624" s="28" t="e">
        <f ca="1">IF(ISNUMBER(OFFSET(INDIRECT("'"&amp;'DATA for charts'!K$5&amp;"'!$c1"),$A624-1,0)),OFFSET(INDIRECT("'"&amp;'DATA for charts'!K$5&amp;"'!$c1"),$A624-1,0),NA())</f>
        <v>#N/A</v>
      </c>
      <c r="L624" s="28" t="e">
        <f ca="1">IF(ISNUMBER(OFFSET(INDIRECT("'"&amp;'DATA for charts'!L$5&amp;"'!$c1"),$A624-1,0)),OFFSET(INDIRECT("'"&amp;'DATA for charts'!L$5&amp;"'!$c1"),$A624-1,0),NA())</f>
        <v>#N/A</v>
      </c>
      <c r="M624" s="28" t="e">
        <f ca="1">IF(ISNUMBER(OFFSET(INDIRECT("'"&amp;'DATA for charts'!M$5&amp;"'!$c1"),$A624-1,0)),OFFSET(INDIRECT("'"&amp;'DATA for charts'!M$5&amp;"'!$c1"),$A624-1,0),NA())</f>
        <v>#N/A</v>
      </c>
      <c r="N624" s="28" t="e">
        <f ca="1">IF(ISNUMBER(OFFSET(INDIRECT("'"&amp;'DATA for charts'!N$5&amp;"'!$c1"),$A624-1,0)),OFFSET(INDIRECT("'"&amp;'DATA for charts'!N$5&amp;"'!$c1"),$A624-1,0),NA())</f>
        <v>#N/A</v>
      </c>
      <c r="O624" s="28" t="e">
        <f ca="1">IF(ISNUMBER(OFFSET(INDIRECT("'"&amp;'DATA for charts'!O$5&amp;"'!$c1"),$A624-1,0)),OFFSET(INDIRECT("'"&amp;'DATA for charts'!O$5&amp;"'!$c1"),$A624-1,0),NA())</f>
        <v>#N/A</v>
      </c>
      <c r="P624" s="28" t="e">
        <f ca="1">IF(ISNUMBER(OFFSET(INDIRECT("'"&amp;'DATA for charts'!P$5&amp;"'!$c1"),$A624-1,0)),OFFSET(INDIRECT("'"&amp;'DATA for charts'!P$5&amp;"'!$c1"),$A624-1,0),NA())</f>
        <v>#N/A</v>
      </c>
      <c r="Q624" s="28" t="e">
        <f ca="1">IF(ISNUMBER(OFFSET(INDIRECT("'"&amp;'DATA for charts'!Q$5&amp;"'!$c1"),$A624-1,0)),OFFSET(INDIRECT("'"&amp;'DATA for charts'!Q$5&amp;"'!$c1"),$A624-1,0),NA())</f>
        <v>#N/A</v>
      </c>
      <c r="R624" s="28" t="e">
        <f ca="1">IF(ISNUMBER(OFFSET(INDIRECT("'"&amp;'DATA for charts'!R$5&amp;"'!$c1"),$A624-1,0)),OFFSET(INDIRECT("'"&amp;'DATA for charts'!R$5&amp;"'!$c1"),$A624-1,0),NA())</f>
        <v>#N/A</v>
      </c>
      <c r="S624" s="28" t="e">
        <f ca="1">IF(ISNUMBER(OFFSET(INDIRECT("'"&amp;'DATA for charts'!S$5&amp;"'!$c1"),$A624-1,0)),OFFSET(INDIRECT("'"&amp;'DATA for charts'!S$5&amp;"'!$c1"),$A624-1,0),NA())</f>
        <v>#N/A</v>
      </c>
      <c r="T624" s="34"/>
      <c r="U624" s="34"/>
      <c r="V624" s="34"/>
      <c r="W624" s="8"/>
      <c r="X624" s="146"/>
      <c r="Y624" s="8"/>
      <c r="Z624" s="8"/>
      <c r="AA624" s="8"/>
      <c r="AB624" s="8"/>
      <c r="AC624" s="8"/>
      <c r="AD624" s="8"/>
      <c r="AE624" s="8"/>
      <c r="AF624" s="8"/>
      <c r="AG624" s="8"/>
      <c r="AH624" s="8"/>
      <c r="AI624" s="8"/>
      <c r="AJ624" s="8"/>
      <c r="AK624" s="8"/>
      <c r="AL624" s="8"/>
      <c r="AM624" s="8"/>
      <c r="AN624" s="8"/>
      <c r="AO624" s="8"/>
      <c r="AP624" s="8"/>
      <c r="AQ624" s="8"/>
    </row>
    <row r="625" spans="1:43">
      <c r="A625" s="226">
        <f t="shared" si="874"/>
        <v>297</v>
      </c>
      <c r="B625" s="8">
        <v>4</v>
      </c>
      <c r="C625" s="28">
        <f ca="1">IF(ISNUMBER(OFFSET(INDIRECT("'"&amp;'DATA for charts'!C$5&amp;"'!$c1"),$A625-1,0)),OFFSET(INDIRECT("'"&amp;'DATA for charts'!C$5&amp;"'!$c1"),$A625-1,0),NA())</f>
        <v>5.7</v>
      </c>
      <c r="D625" s="28">
        <f ca="1">IF(ISNUMBER(OFFSET(INDIRECT("'"&amp;'DATA for charts'!D$5&amp;"'!$c1"),$A625-1,0)),OFFSET(INDIRECT("'"&amp;'DATA for charts'!D$5&amp;"'!$c1"),$A625-1,0),NA())</f>
        <v>2.3514029999999999</v>
      </c>
      <c r="E625" s="28">
        <f ca="1">IF(ISNUMBER(OFFSET(INDIRECT("'"&amp;'DATA for charts'!E$5&amp;"'!$c1"),$A625-1,0)),OFFSET(INDIRECT("'"&amp;'DATA for charts'!E$5&amp;"'!$c1"),$A625-1,0),NA())</f>
        <v>-1.6476000000000001E-2</v>
      </c>
      <c r="F625" s="28">
        <f ca="1">IF(ISNUMBER(OFFSET(INDIRECT("'"&amp;'DATA for charts'!F$5&amp;"'!$c1"),$A625-1,0)),OFFSET(INDIRECT("'"&amp;'DATA for charts'!F$5&amp;"'!$c1"),$A625-1,0),NA())</f>
        <v>1.08568413460267</v>
      </c>
      <c r="G625" s="28">
        <f ca="1">IF(ISNUMBER(OFFSET(INDIRECT("'"&amp;'DATA for charts'!G$5&amp;"'!$c1"),$A625-1,0)),OFFSET(INDIRECT("'"&amp;'DATA for charts'!G$5&amp;"'!$c1"),$A625-1,0),NA())</f>
        <v>0.99</v>
      </c>
      <c r="H625" s="28">
        <f ca="1">IF(ISNUMBER(OFFSET(INDIRECT("'"&amp;'DATA for charts'!H$5&amp;"'!$c1"),$A625-1,0)),OFFSET(INDIRECT("'"&amp;'DATA for charts'!H$5&amp;"'!$c1"),$A625-1,0),NA())</f>
        <v>0.389886149924836</v>
      </c>
      <c r="I625" s="28" t="e">
        <f ca="1">IF(ISNUMBER(OFFSET(INDIRECT("'"&amp;'DATA for charts'!I$5&amp;"'!$c1"),$A625-1,0)),OFFSET(INDIRECT("'"&amp;'DATA for charts'!I$5&amp;"'!$c1"),$A625-1,0),NA())</f>
        <v>#N/A</v>
      </c>
      <c r="J625" s="28" t="e">
        <f ca="1">IF(ISNUMBER(OFFSET(INDIRECT("'"&amp;'DATA for charts'!J$5&amp;"'!$c1"),$A625-1,0)),OFFSET(INDIRECT("'"&amp;'DATA for charts'!J$5&amp;"'!$c1"),$A625-1,0),NA())</f>
        <v>#N/A</v>
      </c>
      <c r="K625" s="28" t="e">
        <f ca="1">IF(ISNUMBER(OFFSET(INDIRECT("'"&amp;'DATA for charts'!K$5&amp;"'!$c1"),$A625-1,0)),OFFSET(INDIRECT("'"&amp;'DATA for charts'!K$5&amp;"'!$c1"),$A625-1,0),NA())</f>
        <v>#N/A</v>
      </c>
      <c r="L625" s="28" t="e">
        <f ca="1">IF(ISNUMBER(OFFSET(INDIRECT("'"&amp;'DATA for charts'!L$5&amp;"'!$c1"),$A625-1,0)),OFFSET(INDIRECT("'"&amp;'DATA for charts'!L$5&amp;"'!$c1"),$A625-1,0),NA())</f>
        <v>#N/A</v>
      </c>
      <c r="M625" s="28" t="e">
        <f ca="1">IF(ISNUMBER(OFFSET(INDIRECT("'"&amp;'DATA for charts'!M$5&amp;"'!$c1"),$A625-1,0)),OFFSET(INDIRECT("'"&amp;'DATA for charts'!M$5&amp;"'!$c1"),$A625-1,0),NA())</f>
        <v>#N/A</v>
      </c>
      <c r="N625" s="28" t="e">
        <f ca="1">IF(ISNUMBER(OFFSET(INDIRECT("'"&amp;'DATA for charts'!N$5&amp;"'!$c1"),$A625-1,0)),OFFSET(INDIRECT("'"&amp;'DATA for charts'!N$5&amp;"'!$c1"),$A625-1,0),NA())</f>
        <v>#N/A</v>
      </c>
      <c r="O625" s="28" t="e">
        <f ca="1">IF(ISNUMBER(OFFSET(INDIRECT("'"&amp;'DATA for charts'!O$5&amp;"'!$c1"),$A625-1,0)),OFFSET(INDIRECT("'"&amp;'DATA for charts'!O$5&amp;"'!$c1"),$A625-1,0),NA())</f>
        <v>#N/A</v>
      </c>
      <c r="P625" s="28" t="e">
        <f ca="1">IF(ISNUMBER(OFFSET(INDIRECT("'"&amp;'DATA for charts'!P$5&amp;"'!$c1"),$A625-1,0)),OFFSET(INDIRECT("'"&amp;'DATA for charts'!P$5&amp;"'!$c1"),$A625-1,0),NA())</f>
        <v>#N/A</v>
      </c>
      <c r="Q625" s="28" t="e">
        <f ca="1">IF(ISNUMBER(OFFSET(INDIRECT("'"&amp;'DATA for charts'!Q$5&amp;"'!$c1"),$A625-1,0)),OFFSET(INDIRECT("'"&amp;'DATA for charts'!Q$5&amp;"'!$c1"),$A625-1,0),NA())</f>
        <v>#N/A</v>
      </c>
      <c r="R625" s="28" t="e">
        <f ca="1">IF(ISNUMBER(OFFSET(INDIRECT("'"&amp;'DATA for charts'!R$5&amp;"'!$c1"),$A625-1,0)),OFFSET(INDIRECT("'"&amp;'DATA for charts'!R$5&amp;"'!$c1"),$A625-1,0),NA())</f>
        <v>#N/A</v>
      </c>
      <c r="S625" s="28" t="e">
        <f ca="1">IF(ISNUMBER(OFFSET(INDIRECT("'"&amp;'DATA for charts'!S$5&amp;"'!$c1"),$A625-1,0)),OFFSET(INDIRECT("'"&amp;'DATA for charts'!S$5&amp;"'!$c1"),$A625-1,0),NA())</f>
        <v>#N/A</v>
      </c>
      <c r="T625" s="34"/>
      <c r="U625" s="34"/>
      <c r="V625" s="34"/>
      <c r="W625" s="8"/>
      <c r="X625" s="146"/>
      <c r="Y625" s="8"/>
      <c r="Z625" s="8"/>
      <c r="AA625" s="8"/>
      <c r="AB625" s="8"/>
      <c r="AC625" s="8"/>
      <c r="AD625" s="8"/>
      <c r="AE625" s="8"/>
      <c r="AF625" s="8"/>
      <c r="AG625" s="8"/>
      <c r="AH625" s="8"/>
      <c r="AI625" s="8"/>
      <c r="AJ625" s="8"/>
      <c r="AK625" s="8"/>
      <c r="AL625" s="8"/>
      <c r="AM625" s="8"/>
      <c r="AN625" s="8"/>
      <c r="AO625" s="8"/>
      <c r="AP625" s="8"/>
      <c r="AQ625" s="8"/>
    </row>
    <row r="626" spans="1:43">
      <c r="A626" s="226">
        <f t="shared" si="874"/>
        <v>298</v>
      </c>
      <c r="B626" s="8">
        <v>5</v>
      </c>
      <c r="C626" s="28">
        <f ca="1">IF(ISNUMBER(OFFSET(INDIRECT("'"&amp;'DATA for charts'!C$5&amp;"'!$c1"),$A626-1,0)),OFFSET(INDIRECT("'"&amp;'DATA for charts'!C$5&amp;"'!$c1"),$A626-1,0),NA())</f>
        <v>3.8</v>
      </c>
      <c r="D626" s="28">
        <f ca="1">IF(ISNUMBER(OFFSET(INDIRECT("'"&amp;'DATA for charts'!D$5&amp;"'!$c1"),$A626-1,0)),OFFSET(INDIRECT("'"&amp;'DATA for charts'!D$5&amp;"'!$c1"),$A626-1,0),NA())</f>
        <v>1.0503256999999999</v>
      </c>
      <c r="E626" s="28">
        <f ca="1">IF(ISNUMBER(OFFSET(INDIRECT("'"&amp;'DATA for charts'!E$5&amp;"'!$c1"),$A626-1,0)),OFFSET(INDIRECT("'"&amp;'DATA for charts'!E$5&amp;"'!$c1"),$A626-1,0),NA())</f>
        <v>-1.2244569999999999</v>
      </c>
      <c r="F626" s="28">
        <f ca="1">IF(ISNUMBER(OFFSET(INDIRECT("'"&amp;'DATA for charts'!F$5&amp;"'!$c1"),$A626-1,0)),OFFSET(INDIRECT("'"&amp;'DATA for charts'!F$5&amp;"'!$c1"),$A626-1,0),NA())</f>
        <v>-5.15343668916028E-3</v>
      </c>
      <c r="G626" s="28">
        <f ca="1">IF(ISNUMBER(OFFSET(INDIRECT("'"&amp;'DATA for charts'!G$5&amp;"'!$c1"),$A626-1,0)),OFFSET(INDIRECT("'"&amp;'DATA for charts'!G$5&amp;"'!$c1"),$A626-1,0),NA())</f>
        <v>-0.3</v>
      </c>
      <c r="H626" s="28">
        <f ca="1">IF(ISNUMBER(OFFSET(INDIRECT("'"&amp;'DATA for charts'!H$5&amp;"'!$c1"),$A626-1,0)),OFFSET(INDIRECT("'"&amp;'DATA for charts'!H$5&amp;"'!$c1"),$A626-1,0),NA())</f>
        <v>-0.73229446756745797</v>
      </c>
      <c r="I626" s="28" t="e">
        <f ca="1">IF(ISNUMBER(OFFSET(INDIRECT("'"&amp;'DATA for charts'!I$5&amp;"'!$c1"),$A626-1,0)),OFFSET(INDIRECT("'"&amp;'DATA for charts'!I$5&amp;"'!$c1"),$A626-1,0),NA())</f>
        <v>#N/A</v>
      </c>
      <c r="J626" s="28" t="e">
        <f ca="1">IF(ISNUMBER(OFFSET(INDIRECT("'"&amp;'DATA for charts'!J$5&amp;"'!$c1"),$A626-1,0)),OFFSET(INDIRECT("'"&amp;'DATA for charts'!J$5&amp;"'!$c1"),$A626-1,0),NA())</f>
        <v>#N/A</v>
      </c>
      <c r="K626" s="28" t="e">
        <f ca="1">IF(ISNUMBER(OFFSET(INDIRECT("'"&amp;'DATA for charts'!K$5&amp;"'!$c1"),$A626-1,0)),OFFSET(INDIRECT("'"&amp;'DATA for charts'!K$5&amp;"'!$c1"),$A626-1,0),NA())</f>
        <v>#N/A</v>
      </c>
      <c r="L626" s="28" t="e">
        <f ca="1">IF(ISNUMBER(OFFSET(INDIRECT("'"&amp;'DATA for charts'!L$5&amp;"'!$c1"),$A626-1,0)),OFFSET(INDIRECT("'"&amp;'DATA for charts'!L$5&amp;"'!$c1"),$A626-1,0),NA())</f>
        <v>#N/A</v>
      </c>
      <c r="M626" s="28" t="e">
        <f ca="1">IF(ISNUMBER(OFFSET(INDIRECT("'"&amp;'DATA for charts'!M$5&amp;"'!$c1"),$A626-1,0)),OFFSET(INDIRECT("'"&amp;'DATA for charts'!M$5&amp;"'!$c1"),$A626-1,0),NA())</f>
        <v>#N/A</v>
      </c>
      <c r="N626" s="28" t="e">
        <f ca="1">IF(ISNUMBER(OFFSET(INDIRECT("'"&amp;'DATA for charts'!N$5&amp;"'!$c1"),$A626-1,0)),OFFSET(INDIRECT("'"&amp;'DATA for charts'!N$5&amp;"'!$c1"),$A626-1,0),NA())</f>
        <v>#N/A</v>
      </c>
      <c r="O626" s="28" t="e">
        <f ca="1">IF(ISNUMBER(OFFSET(INDIRECT("'"&amp;'DATA for charts'!O$5&amp;"'!$c1"),$A626-1,0)),OFFSET(INDIRECT("'"&amp;'DATA for charts'!O$5&amp;"'!$c1"),$A626-1,0),NA())</f>
        <v>#N/A</v>
      </c>
      <c r="P626" s="28" t="e">
        <f ca="1">IF(ISNUMBER(OFFSET(INDIRECT("'"&amp;'DATA for charts'!P$5&amp;"'!$c1"),$A626-1,0)),OFFSET(INDIRECT("'"&amp;'DATA for charts'!P$5&amp;"'!$c1"),$A626-1,0),NA())</f>
        <v>#N/A</v>
      </c>
      <c r="Q626" s="28" t="e">
        <f ca="1">IF(ISNUMBER(OFFSET(INDIRECT("'"&amp;'DATA for charts'!Q$5&amp;"'!$c1"),$A626-1,0)),OFFSET(INDIRECT("'"&amp;'DATA for charts'!Q$5&amp;"'!$c1"),$A626-1,0),NA())</f>
        <v>#N/A</v>
      </c>
      <c r="R626" s="28" t="e">
        <f ca="1">IF(ISNUMBER(OFFSET(INDIRECT("'"&amp;'DATA for charts'!R$5&amp;"'!$c1"),$A626-1,0)),OFFSET(INDIRECT("'"&amp;'DATA for charts'!R$5&amp;"'!$c1"),$A626-1,0),NA())</f>
        <v>#N/A</v>
      </c>
      <c r="S626" s="28" t="e">
        <f ca="1">IF(ISNUMBER(OFFSET(INDIRECT("'"&amp;'DATA for charts'!S$5&amp;"'!$c1"),$A626-1,0)),OFFSET(INDIRECT("'"&amp;'DATA for charts'!S$5&amp;"'!$c1"),$A626-1,0),NA())</f>
        <v>#N/A</v>
      </c>
      <c r="T626" s="34"/>
      <c r="U626" s="34"/>
      <c r="V626" s="34"/>
      <c r="W626" s="8"/>
      <c r="X626" s="149" t="s">
        <v>231</v>
      </c>
      <c r="Y626" s="8"/>
      <c r="Z626" s="8"/>
      <c r="AA626" s="8"/>
      <c r="AB626" s="8"/>
      <c r="AC626" s="8"/>
      <c r="AD626" s="8"/>
      <c r="AE626" s="8"/>
      <c r="AF626" s="8"/>
      <c r="AG626" s="8"/>
      <c r="AH626" s="8"/>
      <c r="AI626" s="8"/>
      <c r="AJ626" s="8"/>
      <c r="AK626" s="8"/>
      <c r="AL626" s="8"/>
      <c r="AM626" s="8"/>
      <c r="AN626" s="8"/>
      <c r="AO626" s="8"/>
      <c r="AP626" s="8"/>
      <c r="AQ626" s="8"/>
    </row>
    <row r="627" spans="1:43">
      <c r="A627" s="226">
        <f t="shared" si="874"/>
        <v>299</v>
      </c>
      <c r="B627" s="8">
        <v>6</v>
      </c>
      <c r="C627" s="28">
        <f ca="1">IF(ISNUMBER(OFFSET(INDIRECT("'"&amp;'DATA for charts'!C$5&amp;"'!$c1"),$A627-1,0)),OFFSET(INDIRECT("'"&amp;'DATA for charts'!C$5&amp;"'!$c1"),$A627-1,0),NA())</f>
        <v>2.1</v>
      </c>
      <c r="D627" s="28">
        <f ca="1">IF(ISNUMBER(OFFSET(INDIRECT("'"&amp;'DATA for charts'!D$5&amp;"'!$c1"),$A627-1,0)),OFFSET(INDIRECT("'"&amp;'DATA for charts'!D$5&amp;"'!$c1"),$A627-1,0),NA())</f>
        <v>-3.3327670000000018E-2</v>
      </c>
      <c r="E627" s="28">
        <f ca="1">IF(ISNUMBER(OFFSET(INDIRECT("'"&amp;'DATA for charts'!E$5&amp;"'!$c1"),$A627-1,0)),OFFSET(INDIRECT("'"&amp;'DATA for charts'!E$5&amp;"'!$c1"),$A627-1,0),NA())</f>
        <v>-2.2862040000000001</v>
      </c>
      <c r="F627" s="28">
        <f ca="1">IF(ISNUMBER(OFFSET(INDIRECT("'"&amp;'DATA for charts'!F$5&amp;"'!$c1"),$A627-1,0)),OFFSET(INDIRECT("'"&amp;'DATA for charts'!F$5&amp;"'!$c1"),$A627-1,0),NA())</f>
        <v>-0.89643469698952005</v>
      </c>
      <c r="G627" s="28">
        <f ca="1">IF(ISNUMBER(OFFSET(INDIRECT("'"&amp;'DATA for charts'!G$5&amp;"'!$c1"),$A627-1,0)),OFFSET(INDIRECT("'"&amp;'DATA for charts'!G$5&amp;"'!$c1"),$A627-1,0),NA())</f>
        <v>-1.35</v>
      </c>
      <c r="H627" s="28">
        <f ca="1">IF(ISNUMBER(OFFSET(INDIRECT("'"&amp;'DATA for charts'!H$5&amp;"'!$c1"),$A627-1,0)),OFFSET(INDIRECT("'"&amp;'DATA for charts'!H$5&amp;"'!$c1"),$A627-1,0),NA())</f>
        <v>-1.66525862784537</v>
      </c>
      <c r="I627" s="28" t="e">
        <f ca="1">IF(ISNUMBER(OFFSET(INDIRECT("'"&amp;'DATA for charts'!I$5&amp;"'!$c1"),$A627-1,0)),OFFSET(INDIRECT("'"&amp;'DATA for charts'!I$5&amp;"'!$c1"),$A627-1,0),NA())</f>
        <v>#N/A</v>
      </c>
      <c r="J627" s="28" t="e">
        <f ca="1">IF(ISNUMBER(OFFSET(INDIRECT("'"&amp;'DATA for charts'!J$5&amp;"'!$c1"),$A627-1,0)),OFFSET(INDIRECT("'"&amp;'DATA for charts'!J$5&amp;"'!$c1"),$A627-1,0),NA())</f>
        <v>#N/A</v>
      </c>
      <c r="K627" s="28" t="e">
        <f ca="1">IF(ISNUMBER(OFFSET(INDIRECT("'"&amp;'DATA for charts'!K$5&amp;"'!$c1"),$A627-1,0)),OFFSET(INDIRECT("'"&amp;'DATA for charts'!K$5&amp;"'!$c1"),$A627-1,0),NA())</f>
        <v>#N/A</v>
      </c>
      <c r="L627" s="28" t="e">
        <f ca="1">IF(ISNUMBER(OFFSET(INDIRECT("'"&amp;'DATA for charts'!L$5&amp;"'!$c1"),$A627-1,0)),OFFSET(INDIRECT("'"&amp;'DATA for charts'!L$5&amp;"'!$c1"),$A627-1,0),NA())</f>
        <v>#N/A</v>
      </c>
      <c r="M627" s="28" t="e">
        <f ca="1">IF(ISNUMBER(OFFSET(INDIRECT("'"&amp;'DATA for charts'!M$5&amp;"'!$c1"),$A627-1,0)),OFFSET(INDIRECT("'"&amp;'DATA for charts'!M$5&amp;"'!$c1"),$A627-1,0),NA())</f>
        <v>#N/A</v>
      </c>
      <c r="N627" s="28" t="e">
        <f ca="1">IF(ISNUMBER(OFFSET(INDIRECT("'"&amp;'DATA for charts'!N$5&amp;"'!$c1"),$A627-1,0)),OFFSET(INDIRECT("'"&amp;'DATA for charts'!N$5&amp;"'!$c1"),$A627-1,0),NA())</f>
        <v>#N/A</v>
      </c>
      <c r="O627" s="28" t="e">
        <f ca="1">IF(ISNUMBER(OFFSET(INDIRECT("'"&amp;'DATA for charts'!O$5&amp;"'!$c1"),$A627-1,0)),OFFSET(INDIRECT("'"&amp;'DATA for charts'!O$5&amp;"'!$c1"),$A627-1,0),NA())</f>
        <v>#N/A</v>
      </c>
      <c r="P627" s="28" t="e">
        <f ca="1">IF(ISNUMBER(OFFSET(INDIRECT("'"&amp;'DATA for charts'!P$5&amp;"'!$c1"),$A627-1,0)),OFFSET(INDIRECT("'"&amp;'DATA for charts'!P$5&amp;"'!$c1"),$A627-1,0),NA())</f>
        <v>#N/A</v>
      </c>
      <c r="Q627" s="28" t="e">
        <f ca="1">IF(ISNUMBER(OFFSET(INDIRECT("'"&amp;'DATA for charts'!Q$5&amp;"'!$c1"),$A627-1,0)),OFFSET(INDIRECT("'"&amp;'DATA for charts'!Q$5&amp;"'!$c1"),$A627-1,0),NA())</f>
        <v>#N/A</v>
      </c>
      <c r="R627" s="28" t="e">
        <f ca="1">IF(ISNUMBER(OFFSET(INDIRECT("'"&amp;'DATA for charts'!R$5&amp;"'!$c1"),$A627-1,0)),OFFSET(INDIRECT("'"&amp;'DATA for charts'!R$5&amp;"'!$c1"),$A627-1,0),NA())</f>
        <v>#N/A</v>
      </c>
      <c r="S627" s="28" t="e">
        <f ca="1">IF(ISNUMBER(OFFSET(INDIRECT("'"&amp;'DATA for charts'!S$5&amp;"'!$c1"),$A627-1,0)),OFFSET(INDIRECT("'"&amp;'DATA for charts'!S$5&amp;"'!$c1"),$A627-1,0),NA())</f>
        <v>#N/A</v>
      </c>
      <c r="T627" s="34"/>
      <c r="U627" s="34"/>
      <c r="V627" s="34"/>
      <c r="W627" s="8"/>
      <c r="X627" s="149" t="s">
        <v>227</v>
      </c>
      <c r="Y627" s="8"/>
      <c r="Z627" s="8"/>
      <c r="AA627" s="8"/>
      <c r="AB627" s="8"/>
      <c r="AC627" s="8"/>
      <c r="AD627" s="8"/>
      <c r="AE627" s="8"/>
      <c r="AF627" s="8"/>
      <c r="AG627" s="8"/>
      <c r="AH627" s="8"/>
      <c r="AI627" s="8"/>
      <c r="AJ627" s="8"/>
      <c r="AK627" s="8"/>
      <c r="AL627" s="8"/>
      <c r="AM627" s="8"/>
      <c r="AN627" s="8"/>
      <c r="AO627" s="8"/>
      <c r="AP627" s="8"/>
      <c r="AQ627" s="8"/>
    </row>
    <row r="628" spans="1:43">
      <c r="A628" s="226">
        <f t="shared" si="874"/>
        <v>300</v>
      </c>
      <c r="B628" s="8">
        <v>7</v>
      </c>
      <c r="C628" s="28">
        <f ca="1">IF(ISNUMBER(OFFSET(INDIRECT("'"&amp;'DATA for charts'!C$5&amp;"'!$c1"),$A628-1,0)),OFFSET(INDIRECT("'"&amp;'DATA for charts'!C$5&amp;"'!$c1"),$A628-1,0),NA())</f>
        <v>0.7</v>
      </c>
      <c r="D628" s="28">
        <f ca="1">IF(ISNUMBER(OFFSET(INDIRECT("'"&amp;'DATA for charts'!D$5&amp;"'!$c1"),$A628-1,0)),OFFSET(INDIRECT("'"&amp;'DATA for charts'!D$5&amp;"'!$c1"),$A628-1,0),NA())</f>
        <v>-1.0230701</v>
      </c>
      <c r="E628" s="28">
        <f ca="1">IF(ISNUMBER(OFFSET(INDIRECT("'"&amp;'DATA for charts'!E$5&amp;"'!$c1"),$A628-1,0)),OFFSET(INDIRECT("'"&amp;'DATA for charts'!E$5&amp;"'!$c1"),$A628-1,0),NA())</f>
        <v>-3.1929850000000002</v>
      </c>
      <c r="F628" s="28">
        <f ca="1">IF(ISNUMBER(OFFSET(INDIRECT("'"&amp;'DATA for charts'!F$5&amp;"'!$c1"),$A628-1,0)),OFFSET(INDIRECT("'"&amp;'DATA for charts'!F$5&amp;"'!$c1"),$A628-1,0),NA())</f>
        <v>-1.71035281698994</v>
      </c>
      <c r="G628" s="28">
        <f ca="1">IF(ISNUMBER(OFFSET(INDIRECT("'"&amp;'DATA for charts'!G$5&amp;"'!$c1"),$A628-1,0)),OFFSET(INDIRECT("'"&amp;'DATA for charts'!G$5&amp;"'!$c1"),$A628-1,0),NA())</f>
        <v>-2.34</v>
      </c>
      <c r="H628" s="28">
        <f ca="1">IF(ISNUMBER(OFFSET(INDIRECT("'"&amp;'DATA for charts'!H$5&amp;"'!$c1"),$A628-1,0)),OFFSET(INDIRECT("'"&amp;'DATA for charts'!H$5&amp;"'!$c1"),$A628-1,0),NA())</f>
        <v>-2.5318487172465001</v>
      </c>
      <c r="I628" s="28" t="e">
        <f ca="1">IF(ISNUMBER(OFFSET(INDIRECT("'"&amp;'DATA for charts'!I$5&amp;"'!$c1"),$A628-1,0)),OFFSET(INDIRECT("'"&amp;'DATA for charts'!I$5&amp;"'!$c1"),$A628-1,0),NA())</f>
        <v>#N/A</v>
      </c>
      <c r="J628" s="28" t="e">
        <f ca="1">IF(ISNUMBER(OFFSET(INDIRECT("'"&amp;'DATA for charts'!J$5&amp;"'!$c1"),$A628-1,0)),OFFSET(INDIRECT("'"&amp;'DATA for charts'!J$5&amp;"'!$c1"),$A628-1,0),NA())</f>
        <v>#N/A</v>
      </c>
      <c r="K628" s="28" t="e">
        <f ca="1">IF(ISNUMBER(OFFSET(INDIRECT("'"&amp;'DATA for charts'!K$5&amp;"'!$c1"),$A628-1,0)),OFFSET(INDIRECT("'"&amp;'DATA for charts'!K$5&amp;"'!$c1"),$A628-1,0),NA())</f>
        <v>#N/A</v>
      </c>
      <c r="L628" s="28" t="e">
        <f ca="1">IF(ISNUMBER(OFFSET(INDIRECT("'"&amp;'DATA for charts'!L$5&amp;"'!$c1"),$A628-1,0)),OFFSET(INDIRECT("'"&amp;'DATA for charts'!L$5&amp;"'!$c1"),$A628-1,0),NA())</f>
        <v>#N/A</v>
      </c>
      <c r="M628" s="28" t="e">
        <f ca="1">IF(ISNUMBER(OFFSET(INDIRECT("'"&amp;'DATA for charts'!M$5&amp;"'!$c1"),$A628-1,0)),OFFSET(INDIRECT("'"&amp;'DATA for charts'!M$5&amp;"'!$c1"),$A628-1,0),NA())</f>
        <v>#N/A</v>
      </c>
      <c r="N628" s="28" t="e">
        <f ca="1">IF(ISNUMBER(OFFSET(INDIRECT("'"&amp;'DATA for charts'!N$5&amp;"'!$c1"),$A628-1,0)),OFFSET(INDIRECT("'"&amp;'DATA for charts'!N$5&amp;"'!$c1"),$A628-1,0),NA())</f>
        <v>#N/A</v>
      </c>
      <c r="O628" s="28" t="e">
        <f ca="1">IF(ISNUMBER(OFFSET(INDIRECT("'"&amp;'DATA for charts'!O$5&amp;"'!$c1"),$A628-1,0)),OFFSET(INDIRECT("'"&amp;'DATA for charts'!O$5&amp;"'!$c1"),$A628-1,0),NA())</f>
        <v>#N/A</v>
      </c>
      <c r="P628" s="28" t="e">
        <f ca="1">IF(ISNUMBER(OFFSET(INDIRECT("'"&amp;'DATA for charts'!P$5&amp;"'!$c1"),$A628-1,0)),OFFSET(INDIRECT("'"&amp;'DATA for charts'!P$5&amp;"'!$c1"),$A628-1,0),NA())</f>
        <v>#N/A</v>
      </c>
      <c r="Q628" s="28" t="e">
        <f ca="1">IF(ISNUMBER(OFFSET(INDIRECT("'"&amp;'DATA for charts'!Q$5&amp;"'!$c1"),$A628-1,0)),OFFSET(INDIRECT("'"&amp;'DATA for charts'!Q$5&amp;"'!$c1"),$A628-1,0),NA())</f>
        <v>#N/A</v>
      </c>
      <c r="R628" s="28" t="e">
        <f ca="1">IF(ISNUMBER(OFFSET(INDIRECT("'"&amp;'DATA for charts'!R$5&amp;"'!$c1"),$A628-1,0)),OFFSET(INDIRECT("'"&amp;'DATA for charts'!R$5&amp;"'!$c1"),$A628-1,0),NA())</f>
        <v>#N/A</v>
      </c>
      <c r="S628" s="28" t="e">
        <f ca="1">IF(ISNUMBER(OFFSET(INDIRECT("'"&amp;'DATA for charts'!S$5&amp;"'!$c1"),$A628-1,0)),OFFSET(INDIRECT("'"&amp;'DATA for charts'!S$5&amp;"'!$c1"),$A628-1,0),NA())</f>
        <v>#N/A</v>
      </c>
      <c r="T628" s="34"/>
      <c r="U628" s="34"/>
      <c r="V628" s="34"/>
      <c r="W628" s="8"/>
      <c r="X628" s="146"/>
      <c r="Y628" s="33" t="str">
        <f t="shared" ref="Y628:AF629" ca="1" si="877">C$8</f>
        <v>BSIMAC</v>
      </c>
      <c r="Z628" s="33" t="str">
        <f t="shared" ca="1" si="877"/>
        <v>CSE</v>
      </c>
      <c r="AA628" s="33" t="str">
        <f t="shared" ca="1" si="877"/>
        <v>DeST</v>
      </c>
      <c r="AB628" s="33" t="str">
        <f t="shared" ca="1" si="877"/>
        <v>EnergyPlus</v>
      </c>
      <c r="AC628" s="33" t="str">
        <f t="shared" ca="1" si="877"/>
        <v>ESP-r</v>
      </c>
      <c r="AD628" s="33" t="str">
        <f t="shared" ca="1" si="877"/>
        <v>TRNSYS</v>
      </c>
      <c r="AE628" s="33" t="str">
        <f t="shared" ca="1" si="877"/>
        <v>TestSpec-Alt</v>
      </c>
      <c r="AF628" s="33">
        <f t="shared" ca="1" si="877"/>
        <v>0</v>
      </c>
      <c r="AG628" s="33">
        <f t="shared" ref="AG628:AG629" ca="1" si="878">K$8</f>
        <v>0</v>
      </c>
      <c r="AH628" s="33">
        <f t="shared" ref="AH628:AH629" ca="1" si="879">L$8</f>
        <v>0</v>
      </c>
      <c r="AI628" s="33">
        <f t="shared" ref="AI628:AI629" ca="1" si="880">M$8</f>
        <v>0</v>
      </c>
      <c r="AJ628" s="33">
        <f t="shared" ref="AJ628:AJ629" ca="1" si="881">N$8</f>
        <v>0</v>
      </c>
      <c r="AK628" s="33">
        <f t="shared" ref="AK628:AK629" ca="1" si="882">O$8</f>
        <v>0</v>
      </c>
      <c r="AL628" s="33">
        <f t="shared" ref="AL628:AL629" ca="1" si="883">P$8</f>
        <v>0</v>
      </c>
      <c r="AM628" s="33">
        <f t="shared" ref="AM628:AM629" ca="1" si="884">Q$8</f>
        <v>0</v>
      </c>
      <c r="AN628" s="33">
        <f t="shared" ref="AN628:AN629" ca="1" si="885">R$8</f>
        <v>0</v>
      </c>
      <c r="AO628" s="33" t="str">
        <f t="shared" ref="AO628:AO629" ca="1" si="886">S$8</f>
        <v>Tested Prg</v>
      </c>
      <c r="AP628" s="8"/>
      <c r="AQ628" s="8"/>
    </row>
    <row r="629" spans="1:43">
      <c r="A629" s="226">
        <f t="shared" si="874"/>
        <v>301</v>
      </c>
      <c r="B629" s="8">
        <v>8</v>
      </c>
      <c r="C629" s="28">
        <f ca="1">IF(ISNUMBER(OFFSET(INDIRECT("'"&amp;'DATA for charts'!C$5&amp;"'!$c1"),$A629-1,0)),OFFSET(INDIRECT("'"&amp;'DATA for charts'!C$5&amp;"'!$c1"),$A629-1,0),NA())</f>
        <v>0.1</v>
      </c>
      <c r="D629" s="28">
        <f ca="1">IF(ISNUMBER(OFFSET(INDIRECT("'"&amp;'DATA for charts'!D$5&amp;"'!$c1"),$A629-1,0)),OFFSET(INDIRECT("'"&amp;'DATA for charts'!D$5&amp;"'!$c1"),$A629-1,0),NA())</f>
        <v>-0.98405489999999995</v>
      </c>
      <c r="E629" s="28">
        <f ca="1">IF(ISNUMBER(OFFSET(INDIRECT("'"&amp;'DATA for charts'!E$5&amp;"'!$c1"),$A629-1,0)),OFFSET(INDIRECT("'"&amp;'DATA for charts'!E$5&amp;"'!$c1"),$A629-1,0),NA())</f>
        <v>-3.333669</v>
      </c>
      <c r="F629" s="28">
        <f ca="1">IF(ISNUMBER(OFFSET(INDIRECT("'"&amp;'DATA for charts'!F$5&amp;"'!$c1"),$A629-1,0)),OFFSET(INDIRECT("'"&amp;'DATA for charts'!F$5&amp;"'!$c1"),$A629-1,0),NA())</f>
        <v>-1.47585494865572</v>
      </c>
      <c r="G629" s="28">
        <f ca="1">IF(ISNUMBER(OFFSET(INDIRECT("'"&amp;'DATA for charts'!G$5&amp;"'!$c1"),$A629-1,0)),OFFSET(INDIRECT("'"&amp;'DATA for charts'!G$5&amp;"'!$c1"),$A629-1,0),NA())</f>
        <v>-2.4</v>
      </c>
      <c r="H629" s="28">
        <f ca="1">IF(ISNUMBER(OFFSET(INDIRECT("'"&amp;'DATA for charts'!H$5&amp;"'!$c1"),$A629-1,0)),OFFSET(INDIRECT("'"&amp;'DATA for charts'!H$5&amp;"'!$c1"),$A629-1,0),NA())</f>
        <v>-1.3389871891816501</v>
      </c>
      <c r="I629" s="28" t="e">
        <f ca="1">IF(ISNUMBER(OFFSET(INDIRECT("'"&amp;'DATA for charts'!I$5&amp;"'!$c1"),$A629-1,0)),OFFSET(INDIRECT("'"&amp;'DATA for charts'!I$5&amp;"'!$c1"),$A629-1,0),NA())</f>
        <v>#N/A</v>
      </c>
      <c r="J629" s="28" t="e">
        <f ca="1">IF(ISNUMBER(OFFSET(INDIRECT("'"&amp;'DATA for charts'!J$5&amp;"'!$c1"),$A629-1,0)),OFFSET(INDIRECT("'"&amp;'DATA for charts'!J$5&amp;"'!$c1"),$A629-1,0),NA())</f>
        <v>#N/A</v>
      </c>
      <c r="K629" s="28" t="e">
        <f ca="1">IF(ISNUMBER(OFFSET(INDIRECT("'"&amp;'DATA for charts'!K$5&amp;"'!$c1"),$A629-1,0)),OFFSET(INDIRECT("'"&amp;'DATA for charts'!K$5&amp;"'!$c1"),$A629-1,0),NA())</f>
        <v>#N/A</v>
      </c>
      <c r="L629" s="28" t="e">
        <f ca="1">IF(ISNUMBER(OFFSET(INDIRECT("'"&amp;'DATA for charts'!L$5&amp;"'!$c1"),$A629-1,0)),OFFSET(INDIRECT("'"&amp;'DATA for charts'!L$5&amp;"'!$c1"),$A629-1,0),NA())</f>
        <v>#N/A</v>
      </c>
      <c r="M629" s="28" t="e">
        <f ca="1">IF(ISNUMBER(OFFSET(INDIRECT("'"&amp;'DATA for charts'!M$5&amp;"'!$c1"),$A629-1,0)),OFFSET(INDIRECT("'"&amp;'DATA for charts'!M$5&amp;"'!$c1"),$A629-1,0),NA())</f>
        <v>#N/A</v>
      </c>
      <c r="N629" s="28" t="e">
        <f ca="1">IF(ISNUMBER(OFFSET(INDIRECT("'"&amp;'DATA for charts'!N$5&amp;"'!$c1"),$A629-1,0)),OFFSET(INDIRECT("'"&amp;'DATA for charts'!N$5&amp;"'!$c1"),$A629-1,0),NA())</f>
        <v>#N/A</v>
      </c>
      <c r="O629" s="28" t="e">
        <f ca="1">IF(ISNUMBER(OFFSET(INDIRECT("'"&amp;'DATA for charts'!O$5&amp;"'!$c1"),$A629-1,0)),OFFSET(INDIRECT("'"&amp;'DATA for charts'!O$5&amp;"'!$c1"),$A629-1,0),NA())</f>
        <v>#N/A</v>
      </c>
      <c r="P629" s="28" t="e">
        <f ca="1">IF(ISNUMBER(OFFSET(INDIRECT("'"&amp;'DATA for charts'!P$5&amp;"'!$c1"),$A629-1,0)),OFFSET(INDIRECT("'"&amp;'DATA for charts'!P$5&amp;"'!$c1"),$A629-1,0),NA())</f>
        <v>#N/A</v>
      </c>
      <c r="Q629" s="28" t="e">
        <f ca="1">IF(ISNUMBER(OFFSET(INDIRECT("'"&amp;'DATA for charts'!Q$5&amp;"'!$c1"),$A629-1,0)),OFFSET(INDIRECT("'"&amp;'DATA for charts'!Q$5&amp;"'!$c1"),$A629-1,0),NA())</f>
        <v>#N/A</v>
      </c>
      <c r="R629" s="28" t="e">
        <f ca="1">IF(ISNUMBER(OFFSET(INDIRECT("'"&amp;'DATA for charts'!R$5&amp;"'!$c1"),$A629-1,0)),OFFSET(INDIRECT("'"&amp;'DATA for charts'!R$5&amp;"'!$c1"),$A629-1,0),NA())</f>
        <v>#N/A</v>
      </c>
      <c r="S629" s="28" t="e">
        <f ca="1">IF(ISNUMBER(OFFSET(INDIRECT("'"&amp;'DATA for charts'!S$5&amp;"'!$c1"),$A629-1,0)),OFFSET(INDIRECT("'"&amp;'DATA for charts'!S$5&amp;"'!$c1"),$A629-1,0),NA())</f>
        <v>#N/A</v>
      </c>
      <c r="T629" s="34"/>
      <c r="U629" s="34"/>
      <c r="V629" s="34"/>
      <c r="W629" s="8"/>
      <c r="X629" s="149" t="s">
        <v>24</v>
      </c>
      <c r="Y629" s="33" t="str">
        <f t="shared" ca="1" si="877"/>
        <v>BSIMAC</v>
      </c>
      <c r="Z629" s="33" t="str">
        <f t="shared" ca="1" si="877"/>
        <v>CSE</v>
      </c>
      <c r="AA629" s="33" t="str">
        <f t="shared" ca="1" si="877"/>
        <v>DeST</v>
      </c>
      <c r="AB629" s="33" t="str">
        <f t="shared" ca="1" si="877"/>
        <v>EnergyPlus</v>
      </c>
      <c r="AC629" s="33" t="str">
        <f t="shared" ca="1" si="877"/>
        <v>ESP-r</v>
      </c>
      <c r="AD629" s="33" t="str">
        <f t="shared" ca="1" si="877"/>
        <v>TRNSYS</v>
      </c>
      <c r="AE629" s="33" t="str">
        <f t="shared" ca="1" si="877"/>
        <v>TestSpec-Alt</v>
      </c>
      <c r="AF629" s="33">
        <f t="shared" ca="1" si="877"/>
        <v>0</v>
      </c>
      <c r="AG629" s="33">
        <f t="shared" ca="1" si="878"/>
        <v>0</v>
      </c>
      <c r="AH629" s="33">
        <f t="shared" ca="1" si="879"/>
        <v>0</v>
      </c>
      <c r="AI629" s="33">
        <f t="shared" ca="1" si="880"/>
        <v>0</v>
      </c>
      <c r="AJ629" s="33">
        <f t="shared" ca="1" si="881"/>
        <v>0</v>
      </c>
      <c r="AK629" s="33">
        <f t="shared" ca="1" si="882"/>
        <v>0</v>
      </c>
      <c r="AL629" s="33">
        <f t="shared" ca="1" si="883"/>
        <v>0</v>
      </c>
      <c r="AM629" s="33">
        <f t="shared" ca="1" si="884"/>
        <v>0</v>
      </c>
      <c r="AN629" s="33">
        <f t="shared" ca="1" si="885"/>
        <v>0</v>
      </c>
      <c r="AO629" s="33" t="str">
        <f t="shared" ca="1" si="886"/>
        <v>Tested Prg</v>
      </c>
      <c r="AP629" s="8"/>
      <c r="AQ629" s="8"/>
    </row>
    <row r="630" spans="1:43" ht="38.25">
      <c r="A630" s="226">
        <f t="shared" si="874"/>
        <v>302</v>
      </c>
      <c r="B630" s="8">
        <v>9</v>
      </c>
      <c r="C630" s="28">
        <f ca="1">IF(ISNUMBER(OFFSET(INDIRECT("'"&amp;'DATA for charts'!C$5&amp;"'!$c1"),$A630-1,0)),OFFSET(INDIRECT("'"&amp;'DATA for charts'!C$5&amp;"'!$c1"),$A630-1,0),NA())</f>
        <v>1.7</v>
      </c>
      <c r="D630" s="28">
        <f ca="1">IF(ISNUMBER(OFFSET(INDIRECT("'"&amp;'DATA for charts'!D$5&amp;"'!$c1"),$A630-1,0)),OFFSET(INDIRECT("'"&amp;'DATA for charts'!D$5&amp;"'!$c1"),$A630-1,0),NA())</f>
        <v>2.49940585</v>
      </c>
      <c r="E630" s="28">
        <f ca="1">IF(ISNUMBER(OFFSET(INDIRECT("'"&amp;'DATA for charts'!E$5&amp;"'!$c1"),$A630-1,0)),OFFSET(INDIRECT("'"&amp;'DATA for charts'!E$5&amp;"'!$c1"),$A630-1,0),NA())</f>
        <v>-0.19627600000000001</v>
      </c>
      <c r="F630" s="28">
        <f ca="1">IF(ISNUMBER(OFFSET(INDIRECT("'"&amp;'DATA for charts'!F$5&amp;"'!$c1"),$A630-1,0)),OFFSET(INDIRECT("'"&amp;'DATA for charts'!F$5&amp;"'!$c1"),$A630-1,0),NA())</f>
        <v>2.7076457164738099</v>
      </c>
      <c r="G630" s="28">
        <f ca="1">IF(ISNUMBER(OFFSET(INDIRECT("'"&amp;'DATA for charts'!G$5&amp;"'!$c1"),$A630-1,0)),OFFSET(INDIRECT("'"&amp;'DATA for charts'!G$5&amp;"'!$c1"),$A630-1,0),NA())</f>
        <v>1.57</v>
      </c>
      <c r="H630" s="28">
        <f ca="1">IF(ISNUMBER(OFFSET(INDIRECT("'"&amp;'DATA for charts'!H$5&amp;"'!$c1"),$A630-1,0)),OFFSET(INDIRECT("'"&amp;'DATA for charts'!H$5&amp;"'!$c1"),$A630-1,0),NA())</f>
        <v>4.10680022002503</v>
      </c>
      <c r="I630" s="28" t="e">
        <f ca="1">IF(ISNUMBER(OFFSET(INDIRECT("'"&amp;'DATA for charts'!I$5&amp;"'!$c1"),$A630-1,0)),OFFSET(INDIRECT("'"&amp;'DATA for charts'!I$5&amp;"'!$c1"),$A630-1,0),NA())</f>
        <v>#N/A</v>
      </c>
      <c r="J630" s="28" t="e">
        <f ca="1">IF(ISNUMBER(OFFSET(INDIRECT("'"&amp;'DATA for charts'!J$5&amp;"'!$c1"),$A630-1,0)),OFFSET(INDIRECT("'"&amp;'DATA for charts'!J$5&amp;"'!$c1"),$A630-1,0),NA())</f>
        <v>#N/A</v>
      </c>
      <c r="K630" s="28" t="e">
        <f ca="1">IF(ISNUMBER(OFFSET(INDIRECT("'"&amp;'DATA for charts'!K$5&amp;"'!$c1"),$A630-1,0)),OFFSET(INDIRECT("'"&amp;'DATA for charts'!K$5&amp;"'!$c1"),$A630-1,0),NA())</f>
        <v>#N/A</v>
      </c>
      <c r="L630" s="28" t="e">
        <f ca="1">IF(ISNUMBER(OFFSET(INDIRECT("'"&amp;'DATA for charts'!L$5&amp;"'!$c1"),$A630-1,0)),OFFSET(INDIRECT("'"&amp;'DATA for charts'!L$5&amp;"'!$c1"),$A630-1,0),NA())</f>
        <v>#N/A</v>
      </c>
      <c r="M630" s="28" t="e">
        <f ca="1">IF(ISNUMBER(OFFSET(INDIRECT("'"&amp;'DATA for charts'!M$5&amp;"'!$c1"),$A630-1,0)),OFFSET(INDIRECT("'"&amp;'DATA for charts'!M$5&amp;"'!$c1"),$A630-1,0),NA())</f>
        <v>#N/A</v>
      </c>
      <c r="N630" s="28" t="e">
        <f ca="1">IF(ISNUMBER(OFFSET(INDIRECT("'"&amp;'DATA for charts'!N$5&amp;"'!$c1"),$A630-1,0)),OFFSET(INDIRECT("'"&amp;'DATA for charts'!N$5&amp;"'!$c1"),$A630-1,0),NA())</f>
        <v>#N/A</v>
      </c>
      <c r="O630" s="28" t="e">
        <f ca="1">IF(ISNUMBER(OFFSET(INDIRECT("'"&amp;'DATA for charts'!O$5&amp;"'!$c1"),$A630-1,0)),OFFSET(INDIRECT("'"&amp;'DATA for charts'!O$5&amp;"'!$c1"),$A630-1,0),NA())</f>
        <v>#N/A</v>
      </c>
      <c r="P630" s="28" t="e">
        <f ca="1">IF(ISNUMBER(OFFSET(INDIRECT("'"&amp;'DATA for charts'!P$5&amp;"'!$c1"),$A630-1,0)),OFFSET(INDIRECT("'"&amp;'DATA for charts'!P$5&amp;"'!$c1"),$A630-1,0),NA())</f>
        <v>#N/A</v>
      </c>
      <c r="Q630" s="28" t="e">
        <f ca="1">IF(ISNUMBER(OFFSET(INDIRECT("'"&amp;'DATA for charts'!Q$5&amp;"'!$c1"),$A630-1,0)),OFFSET(INDIRECT("'"&amp;'DATA for charts'!Q$5&amp;"'!$c1"),$A630-1,0),NA())</f>
        <v>#N/A</v>
      </c>
      <c r="R630" s="28" t="e">
        <f ca="1">IF(ISNUMBER(OFFSET(INDIRECT("'"&amp;'DATA for charts'!R$5&amp;"'!$c1"),$A630-1,0)),OFFSET(INDIRECT("'"&amp;'DATA for charts'!R$5&amp;"'!$c1"),$A630-1,0),NA())</f>
        <v>#N/A</v>
      </c>
      <c r="S630" s="28" t="e">
        <f ca="1">IF(ISNUMBER(OFFSET(INDIRECT("'"&amp;'DATA for charts'!S$5&amp;"'!$c1"),$A630-1,0)),OFFSET(INDIRECT("'"&amp;'DATA for charts'!S$5&amp;"'!$c1"),$A630-1,0),NA())</f>
        <v>#N/A</v>
      </c>
      <c r="T630" s="34"/>
      <c r="U630" s="34"/>
      <c r="V630" s="34"/>
      <c r="W630" s="8"/>
      <c r="X630" s="155" t="str">
        <f>X226</f>
        <v>280-270
Cooling
Cavity Albedo</v>
      </c>
      <c r="Y630" s="49" t="e">
        <f t="shared" ref="Y630:AF630" ca="1" si="887">Y226</f>
        <v>#N/A</v>
      </c>
      <c r="Z630" s="49">
        <f t="shared" ca="1" si="887"/>
        <v>-2.2744966004081562</v>
      </c>
      <c r="AA630" s="49">
        <f t="shared" ca="1" si="887"/>
        <v>-2.4830000000000005</v>
      </c>
      <c r="AB630" s="49">
        <f t="shared" ca="1" si="887"/>
        <v>-2.3386231059304201</v>
      </c>
      <c r="AC630" s="49">
        <f t="shared" ca="1" si="887"/>
        <v>-2.1028000000000002</v>
      </c>
      <c r="AD630" s="49">
        <f t="shared" ca="1" si="887"/>
        <v>-2.4803699999999997</v>
      </c>
      <c r="AE630" s="49" t="e">
        <f t="shared" ca="1" si="887"/>
        <v>#N/A</v>
      </c>
      <c r="AF630" s="49" t="e">
        <f t="shared" ca="1" si="887"/>
        <v>#N/A</v>
      </c>
      <c r="AG630" s="49" t="e">
        <f t="shared" ref="AG630:AO630" ca="1" si="888">AG226</f>
        <v>#N/A</v>
      </c>
      <c r="AH630" s="49" t="e">
        <f t="shared" ca="1" si="888"/>
        <v>#N/A</v>
      </c>
      <c r="AI630" s="49" t="e">
        <f t="shared" ca="1" si="888"/>
        <v>#N/A</v>
      </c>
      <c r="AJ630" s="49" t="e">
        <f t="shared" ca="1" si="888"/>
        <v>#N/A</v>
      </c>
      <c r="AK630" s="49" t="e">
        <f t="shared" ca="1" si="888"/>
        <v>#N/A</v>
      </c>
      <c r="AL630" s="49" t="e">
        <f t="shared" ca="1" si="888"/>
        <v>#N/A</v>
      </c>
      <c r="AM630" s="49" t="e">
        <f t="shared" ca="1" si="888"/>
        <v>#N/A</v>
      </c>
      <c r="AN630" s="49" t="e">
        <f t="shared" ca="1" si="888"/>
        <v>#N/A</v>
      </c>
      <c r="AO630" s="49" t="e">
        <f t="shared" ca="1" si="888"/>
        <v>#N/A</v>
      </c>
      <c r="AP630" s="24" t="e">
        <f t="shared" ref="AP630:AP636" ca="1" si="889">MIN(Y630:AN630)</f>
        <v>#N/A</v>
      </c>
      <c r="AQ630" s="24" t="e">
        <f t="shared" ref="AQ630:AQ636" ca="1" si="890">MAX(Y630:AN630)</f>
        <v>#N/A</v>
      </c>
    </row>
    <row r="631" spans="1:43" ht="38.25">
      <c r="A631" s="226">
        <f t="shared" si="874"/>
        <v>303</v>
      </c>
      <c r="B631" s="8">
        <v>10</v>
      </c>
      <c r="C631" s="28">
        <f ca="1">IF(ISNUMBER(OFFSET(INDIRECT("'"&amp;'DATA for charts'!C$5&amp;"'!$c1"),$A631-1,0)),OFFSET(INDIRECT("'"&amp;'DATA for charts'!C$5&amp;"'!$c1"),$A631-1,0),NA())</f>
        <v>6.1</v>
      </c>
      <c r="D631" s="28">
        <f ca="1">IF(ISNUMBER(OFFSET(INDIRECT("'"&amp;'DATA for charts'!D$5&amp;"'!$c1"),$A631-1,0)),OFFSET(INDIRECT("'"&amp;'DATA for charts'!D$5&amp;"'!$c1"),$A631-1,0),NA())</f>
        <v>9.5333539999999992</v>
      </c>
      <c r="E631" s="28">
        <f ca="1">IF(ISNUMBER(OFFSET(INDIRECT("'"&amp;'DATA for charts'!E$5&amp;"'!$c1"),$A631-1,0)),OFFSET(INDIRECT("'"&amp;'DATA for charts'!E$5&amp;"'!$c1"),$A631-1,0),NA())</f>
        <v>6.8012680999999997</v>
      </c>
      <c r="F631" s="28">
        <f ca="1">IF(ISNUMBER(OFFSET(INDIRECT("'"&amp;'DATA for charts'!F$5&amp;"'!$c1"),$A631-1,0)),OFFSET(INDIRECT("'"&amp;'DATA for charts'!F$5&amp;"'!$c1"),$A631-1,0),NA())</f>
        <v>9.92875052268157</v>
      </c>
      <c r="G631" s="28">
        <f ca="1">IF(ISNUMBER(OFFSET(INDIRECT("'"&amp;'DATA for charts'!G$5&amp;"'!$c1"),$A631-1,0)),OFFSET(INDIRECT("'"&amp;'DATA for charts'!G$5&amp;"'!$c1"),$A631-1,0),NA())</f>
        <v>9.2200000000000006</v>
      </c>
      <c r="H631" s="28">
        <f ca="1">IF(ISNUMBER(OFFSET(INDIRECT("'"&amp;'DATA for charts'!H$5&amp;"'!$c1"),$A631-1,0)),OFFSET(INDIRECT("'"&amp;'DATA for charts'!H$5&amp;"'!$c1"),$A631-1,0),NA())</f>
        <v>11.972355614819101</v>
      </c>
      <c r="I631" s="28" t="e">
        <f ca="1">IF(ISNUMBER(OFFSET(INDIRECT("'"&amp;'DATA for charts'!I$5&amp;"'!$c1"),$A631-1,0)),OFFSET(INDIRECT("'"&amp;'DATA for charts'!I$5&amp;"'!$c1"),$A631-1,0),NA())</f>
        <v>#N/A</v>
      </c>
      <c r="J631" s="28" t="e">
        <f ca="1">IF(ISNUMBER(OFFSET(INDIRECT("'"&amp;'DATA for charts'!J$5&amp;"'!$c1"),$A631-1,0)),OFFSET(INDIRECT("'"&amp;'DATA for charts'!J$5&amp;"'!$c1"),$A631-1,0),NA())</f>
        <v>#N/A</v>
      </c>
      <c r="K631" s="28" t="e">
        <f ca="1">IF(ISNUMBER(OFFSET(INDIRECT("'"&amp;'DATA for charts'!K$5&amp;"'!$c1"),$A631-1,0)),OFFSET(INDIRECT("'"&amp;'DATA for charts'!K$5&amp;"'!$c1"),$A631-1,0),NA())</f>
        <v>#N/A</v>
      </c>
      <c r="L631" s="28" t="e">
        <f ca="1">IF(ISNUMBER(OFFSET(INDIRECT("'"&amp;'DATA for charts'!L$5&amp;"'!$c1"),$A631-1,0)),OFFSET(INDIRECT("'"&amp;'DATA for charts'!L$5&amp;"'!$c1"),$A631-1,0),NA())</f>
        <v>#N/A</v>
      </c>
      <c r="M631" s="28" t="e">
        <f ca="1">IF(ISNUMBER(OFFSET(INDIRECT("'"&amp;'DATA for charts'!M$5&amp;"'!$c1"),$A631-1,0)),OFFSET(INDIRECT("'"&amp;'DATA for charts'!M$5&amp;"'!$c1"),$A631-1,0),NA())</f>
        <v>#N/A</v>
      </c>
      <c r="N631" s="28" t="e">
        <f ca="1">IF(ISNUMBER(OFFSET(INDIRECT("'"&amp;'DATA for charts'!N$5&amp;"'!$c1"),$A631-1,0)),OFFSET(INDIRECT("'"&amp;'DATA for charts'!N$5&amp;"'!$c1"),$A631-1,0),NA())</f>
        <v>#N/A</v>
      </c>
      <c r="O631" s="28" t="e">
        <f ca="1">IF(ISNUMBER(OFFSET(INDIRECT("'"&amp;'DATA for charts'!O$5&amp;"'!$c1"),$A631-1,0)),OFFSET(INDIRECT("'"&amp;'DATA for charts'!O$5&amp;"'!$c1"),$A631-1,0),NA())</f>
        <v>#N/A</v>
      </c>
      <c r="P631" s="28" t="e">
        <f ca="1">IF(ISNUMBER(OFFSET(INDIRECT("'"&amp;'DATA for charts'!P$5&amp;"'!$c1"),$A631-1,0)),OFFSET(INDIRECT("'"&amp;'DATA for charts'!P$5&amp;"'!$c1"),$A631-1,0),NA())</f>
        <v>#N/A</v>
      </c>
      <c r="Q631" s="28" t="e">
        <f ca="1">IF(ISNUMBER(OFFSET(INDIRECT("'"&amp;'DATA for charts'!Q$5&amp;"'!$c1"),$A631-1,0)),OFFSET(INDIRECT("'"&amp;'DATA for charts'!Q$5&amp;"'!$c1"),$A631-1,0),NA())</f>
        <v>#N/A</v>
      </c>
      <c r="R631" s="28" t="e">
        <f ca="1">IF(ISNUMBER(OFFSET(INDIRECT("'"&amp;'DATA for charts'!R$5&amp;"'!$c1"),$A631-1,0)),OFFSET(INDIRECT("'"&amp;'DATA for charts'!R$5&amp;"'!$c1"),$A631-1,0),NA())</f>
        <v>#N/A</v>
      </c>
      <c r="S631" s="28" t="e">
        <f ca="1">IF(ISNUMBER(OFFSET(INDIRECT("'"&amp;'DATA for charts'!S$5&amp;"'!$c1"),$A631-1,0)),OFFSET(INDIRECT("'"&amp;'DATA for charts'!S$5&amp;"'!$c1"),$A631-1,0),NA())</f>
        <v>#N/A</v>
      </c>
      <c r="T631" s="34"/>
      <c r="U631" s="34"/>
      <c r="V631" s="34"/>
      <c r="W631" s="8"/>
      <c r="X631" s="155" t="str">
        <f t="shared" ref="X631:AO631" si="891">X195</f>
        <v>320-270
Heating
Thermostat</v>
      </c>
      <c r="Y631" s="49" t="e">
        <f t="shared" ca="1" si="891"/>
        <v>#N/A</v>
      </c>
      <c r="Z631" s="49">
        <f t="shared" ca="1" si="891"/>
        <v>-0.66900901708202021</v>
      </c>
      <c r="AA631" s="49">
        <f t="shared" ca="1" si="891"/>
        <v>-0.67399999999999949</v>
      </c>
      <c r="AB631" s="49">
        <f t="shared" ca="1" si="891"/>
        <v>-0.61415540264465607</v>
      </c>
      <c r="AC631" s="49">
        <f t="shared" ca="1" si="891"/>
        <v>-0.60649999999999959</v>
      </c>
      <c r="AD631" s="49">
        <f t="shared" ca="1" si="891"/>
        <v>-0.6000299999999994</v>
      </c>
      <c r="AE631" s="49" t="e">
        <f t="shared" ca="1" si="891"/>
        <v>#N/A</v>
      </c>
      <c r="AF631" s="49" t="e">
        <f t="shared" ca="1" si="891"/>
        <v>#N/A</v>
      </c>
      <c r="AG631" s="49" t="e">
        <f t="shared" ca="1" si="891"/>
        <v>#N/A</v>
      </c>
      <c r="AH631" s="49" t="e">
        <f t="shared" ca="1" si="891"/>
        <v>#N/A</v>
      </c>
      <c r="AI631" s="49" t="e">
        <f t="shared" ca="1" si="891"/>
        <v>#N/A</v>
      </c>
      <c r="AJ631" s="49" t="e">
        <f t="shared" ca="1" si="891"/>
        <v>#N/A</v>
      </c>
      <c r="AK631" s="49" t="e">
        <f t="shared" ca="1" si="891"/>
        <v>#N/A</v>
      </c>
      <c r="AL631" s="49" t="e">
        <f t="shared" ca="1" si="891"/>
        <v>#N/A</v>
      </c>
      <c r="AM631" s="49" t="e">
        <f t="shared" ca="1" si="891"/>
        <v>#N/A</v>
      </c>
      <c r="AN631" s="49" t="e">
        <f t="shared" ca="1" si="891"/>
        <v>#N/A</v>
      </c>
      <c r="AO631" s="49" t="e">
        <f t="shared" ca="1" si="891"/>
        <v>#N/A</v>
      </c>
      <c r="AP631" s="24" t="e">
        <f t="shared" ca="1" si="889"/>
        <v>#N/A</v>
      </c>
      <c r="AQ631" s="24" t="e">
        <f t="shared" ca="1" si="890"/>
        <v>#N/A</v>
      </c>
    </row>
    <row r="632" spans="1:43" ht="38.25">
      <c r="A632" s="226">
        <f t="shared" si="874"/>
        <v>304</v>
      </c>
      <c r="B632" s="8">
        <v>11</v>
      </c>
      <c r="C632" s="28">
        <f ca="1">IF(ISNUMBER(OFFSET(INDIRECT("'"&amp;'DATA for charts'!C$5&amp;"'!$c1"),$A632-1,0)),OFFSET(INDIRECT("'"&amp;'DATA for charts'!C$5&amp;"'!$c1"),$A632-1,0),NA())</f>
        <v>12.5</v>
      </c>
      <c r="D632" s="28">
        <f ca="1">IF(ISNUMBER(OFFSET(INDIRECT("'"&amp;'DATA for charts'!D$5&amp;"'!$c1"),$A632-1,0)),OFFSET(INDIRECT("'"&amp;'DATA for charts'!D$5&amp;"'!$c1"),$A632-1,0),NA())</f>
        <v>17.964950000000002</v>
      </c>
      <c r="E632" s="28">
        <f ca="1">IF(ISNUMBER(OFFSET(INDIRECT("'"&amp;'DATA for charts'!E$5&amp;"'!$c1"),$A632-1,0)),OFFSET(INDIRECT("'"&amp;'DATA for charts'!E$5&amp;"'!$c1"),$A632-1,0),NA())</f>
        <v>15.635244999999999</v>
      </c>
      <c r="F632" s="28">
        <f ca="1">IF(ISNUMBER(OFFSET(INDIRECT("'"&amp;'DATA for charts'!F$5&amp;"'!$c1"),$A632-1,0)),OFFSET(INDIRECT("'"&amp;'DATA for charts'!F$5&amp;"'!$c1"),$A632-1,0),NA())</f>
        <v>18.729270898339902</v>
      </c>
      <c r="G632" s="28">
        <f ca="1">IF(ISNUMBER(OFFSET(INDIRECT("'"&amp;'DATA for charts'!G$5&amp;"'!$c1"),$A632-1,0)),OFFSET(INDIRECT("'"&amp;'DATA for charts'!G$5&amp;"'!$c1"),$A632-1,0),NA())</f>
        <v>18.48</v>
      </c>
      <c r="H632" s="28">
        <f ca="1">IF(ISNUMBER(OFFSET(INDIRECT("'"&amp;'DATA for charts'!H$5&amp;"'!$c1"),$A632-1,0)),OFFSET(INDIRECT("'"&amp;'DATA for charts'!H$5&amp;"'!$c1"),$A632-1,0),NA())</f>
        <v>20.698288376197901</v>
      </c>
      <c r="I632" s="28" t="e">
        <f ca="1">IF(ISNUMBER(OFFSET(INDIRECT("'"&amp;'DATA for charts'!I$5&amp;"'!$c1"),$A632-1,0)),OFFSET(INDIRECT("'"&amp;'DATA for charts'!I$5&amp;"'!$c1"),$A632-1,0),NA())</f>
        <v>#N/A</v>
      </c>
      <c r="J632" s="28" t="e">
        <f ca="1">IF(ISNUMBER(OFFSET(INDIRECT("'"&amp;'DATA for charts'!J$5&amp;"'!$c1"),$A632-1,0)),OFFSET(INDIRECT("'"&amp;'DATA for charts'!J$5&amp;"'!$c1"),$A632-1,0),NA())</f>
        <v>#N/A</v>
      </c>
      <c r="K632" s="28" t="e">
        <f ca="1">IF(ISNUMBER(OFFSET(INDIRECT("'"&amp;'DATA for charts'!K$5&amp;"'!$c1"),$A632-1,0)),OFFSET(INDIRECT("'"&amp;'DATA for charts'!K$5&amp;"'!$c1"),$A632-1,0),NA())</f>
        <v>#N/A</v>
      </c>
      <c r="L632" s="28" t="e">
        <f ca="1">IF(ISNUMBER(OFFSET(INDIRECT("'"&amp;'DATA for charts'!L$5&amp;"'!$c1"),$A632-1,0)),OFFSET(INDIRECT("'"&amp;'DATA for charts'!L$5&amp;"'!$c1"),$A632-1,0),NA())</f>
        <v>#N/A</v>
      </c>
      <c r="M632" s="28" t="e">
        <f ca="1">IF(ISNUMBER(OFFSET(INDIRECT("'"&amp;'DATA for charts'!M$5&amp;"'!$c1"),$A632-1,0)),OFFSET(INDIRECT("'"&amp;'DATA for charts'!M$5&amp;"'!$c1"),$A632-1,0),NA())</f>
        <v>#N/A</v>
      </c>
      <c r="N632" s="28" t="e">
        <f ca="1">IF(ISNUMBER(OFFSET(INDIRECT("'"&amp;'DATA for charts'!N$5&amp;"'!$c1"),$A632-1,0)),OFFSET(INDIRECT("'"&amp;'DATA for charts'!N$5&amp;"'!$c1"),$A632-1,0),NA())</f>
        <v>#N/A</v>
      </c>
      <c r="O632" s="28" t="e">
        <f ca="1">IF(ISNUMBER(OFFSET(INDIRECT("'"&amp;'DATA for charts'!O$5&amp;"'!$c1"),$A632-1,0)),OFFSET(INDIRECT("'"&amp;'DATA for charts'!O$5&amp;"'!$c1"),$A632-1,0),NA())</f>
        <v>#N/A</v>
      </c>
      <c r="P632" s="28" t="e">
        <f ca="1">IF(ISNUMBER(OFFSET(INDIRECT("'"&amp;'DATA for charts'!P$5&amp;"'!$c1"),$A632-1,0)),OFFSET(INDIRECT("'"&amp;'DATA for charts'!P$5&amp;"'!$c1"),$A632-1,0),NA())</f>
        <v>#N/A</v>
      </c>
      <c r="Q632" s="28" t="e">
        <f ca="1">IF(ISNUMBER(OFFSET(INDIRECT("'"&amp;'DATA for charts'!Q$5&amp;"'!$c1"),$A632-1,0)),OFFSET(INDIRECT("'"&amp;'DATA for charts'!Q$5&amp;"'!$c1"),$A632-1,0),NA())</f>
        <v>#N/A</v>
      </c>
      <c r="R632" s="28" t="e">
        <f ca="1">IF(ISNUMBER(OFFSET(INDIRECT("'"&amp;'DATA for charts'!R$5&amp;"'!$c1"),$A632-1,0)),OFFSET(INDIRECT("'"&amp;'DATA for charts'!R$5&amp;"'!$c1"),$A632-1,0),NA())</f>
        <v>#N/A</v>
      </c>
      <c r="S632" s="28" t="e">
        <f ca="1">IF(ISNUMBER(OFFSET(INDIRECT("'"&amp;'DATA for charts'!S$5&amp;"'!$c1"),$A632-1,0)),OFFSET(INDIRECT("'"&amp;'DATA for charts'!S$5&amp;"'!$c1"),$A632-1,0),NA())</f>
        <v>#N/A</v>
      </c>
      <c r="T632" s="34"/>
      <c r="U632" s="34"/>
      <c r="V632" s="34"/>
      <c r="W632" s="8"/>
      <c r="X632" s="155" t="str">
        <f>X227</f>
        <v>320-270
Cooling
Thermostat</v>
      </c>
      <c r="Y632" s="49" t="e">
        <f t="shared" ref="Y632:AF632" ca="1" si="892">Y227</f>
        <v>#N/A</v>
      </c>
      <c r="Z632" s="49">
        <f t="shared" ca="1" si="892"/>
        <v>-2.4123354409411917</v>
      </c>
      <c r="AA632" s="49">
        <f t="shared" ca="1" si="892"/>
        <v>-2.2780000000000005</v>
      </c>
      <c r="AB632" s="49">
        <f t="shared" ca="1" si="892"/>
        <v>-2.5355855848672864</v>
      </c>
      <c r="AC632" s="49">
        <f t="shared" ca="1" si="892"/>
        <v>-2.3955000000000002</v>
      </c>
      <c r="AD632" s="49">
        <f t="shared" ca="1" si="892"/>
        <v>-2.5007600000000005</v>
      </c>
      <c r="AE632" s="49" t="e">
        <f t="shared" ca="1" si="892"/>
        <v>#N/A</v>
      </c>
      <c r="AF632" s="49" t="e">
        <f t="shared" ca="1" si="892"/>
        <v>#N/A</v>
      </c>
      <c r="AG632" s="49" t="e">
        <f t="shared" ref="AG632:AO632" ca="1" si="893">AG227</f>
        <v>#N/A</v>
      </c>
      <c r="AH632" s="49" t="e">
        <f t="shared" ca="1" si="893"/>
        <v>#N/A</v>
      </c>
      <c r="AI632" s="49" t="e">
        <f t="shared" ca="1" si="893"/>
        <v>#N/A</v>
      </c>
      <c r="AJ632" s="49" t="e">
        <f t="shared" ca="1" si="893"/>
        <v>#N/A</v>
      </c>
      <c r="AK632" s="49" t="e">
        <f t="shared" ca="1" si="893"/>
        <v>#N/A</v>
      </c>
      <c r="AL632" s="49" t="e">
        <f t="shared" ca="1" si="893"/>
        <v>#N/A</v>
      </c>
      <c r="AM632" s="49" t="e">
        <f t="shared" ca="1" si="893"/>
        <v>#N/A</v>
      </c>
      <c r="AN632" s="49" t="e">
        <f t="shared" ca="1" si="893"/>
        <v>#N/A</v>
      </c>
      <c r="AO632" s="49" t="e">
        <f t="shared" ca="1" si="893"/>
        <v>#N/A</v>
      </c>
      <c r="AP632" s="24" t="e">
        <f t="shared" ca="1" si="889"/>
        <v>#N/A</v>
      </c>
      <c r="AQ632" s="24" t="e">
        <f t="shared" ca="1" si="890"/>
        <v>#N/A</v>
      </c>
    </row>
    <row r="633" spans="1:43" ht="51">
      <c r="A633" s="226">
        <f t="shared" si="874"/>
        <v>305</v>
      </c>
      <c r="B633" s="8">
        <v>12</v>
      </c>
      <c r="C633" s="28">
        <f ca="1">IF(ISNUMBER(OFFSET(INDIRECT("'"&amp;'DATA for charts'!C$5&amp;"'!$c1"),$A633-1,0)),OFFSET(INDIRECT("'"&amp;'DATA for charts'!C$5&amp;"'!$c1"),$A633-1,0),NA())</f>
        <v>20.2</v>
      </c>
      <c r="D633" s="28">
        <f ca="1">IF(ISNUMBER(OFFSET(INDIRECT("'"&amp;'DATA for charts'!D$5&amp;"'!$c1"),$A633-1,0)),OFFSET(INDIRECT("'"&amp;'DATA for charts'!D$5&amp;"'!$c1"),$A633-1,0),NA())</f>
        <v>26.929490000000001</v>
      </c>
      <c r="E633" s="28">
        <f ca="1">IF(ISNUMBER(OFFSET(INDIRECT("'"&amp;'DATA for charts'!E$5&amp;"'!$c1"),$A633-1,0)),OFFSET(INDIRECT("'"&amp;'DATA for charts'!E$5&amp;"'!$c1"),$A633-1,0),NA())</f>
        <v>25.066102999999998</v>
      </c>
      <c r="F633" s="28">
        <f ca="1">IF(ISNUMBER(OFFSET(INDIRECT("'"&amp;'DATA for charts'!F$5&amp;"'!$c1"),$A633-1,0)),OFFSET(INDIRECT("'"&amp;'DATA for charts'!F$5&amp;"'!$c1"),$A633-1,0),NA())</f>
        <v>28.010031912175201</v>
      </c>
      <c r="G633" s="28">
        <f ca="1">IF(ISNUMBER(OFFSET(INDIRECT("'"&amp;'DATA for charts'!G$5&amp;"'!$c1"),$A633-1,0)),OFFSET(INDIRECT("'"&amp;'DATA for charts'!G$5&amp;"'!$c1"),$A633-1,0),NA())</f>
        <v>28.14</v>
      </c>
      <c r="H633" s="28">
        <f ca="1">IF(ISNUMBER(OFFSET(INDIRECT("'"&amp;'DATA for charts'!H$5&amp;"'!$c1"),$A633-1,0)),OFFSET(INDIRECT("'"&amp;'DATA for charts'!H$5&amp;"'!$c1"),$A633-1,0),NA())</f>
        <v>29.833257279841401</v>
      </c>
      <c r="I633" s="28" t="e">
        <f ca="1">IF(ISNUMBER(OFFSET(INDIRECT("'"&amp;'DATA for charts'!I$5&amp;"'!$c1"),$A633-1,0)),OFFSET(INDIRECT("'"&amp;'DATA for charts'!I$5&amp;"'!$c1"),$A633-1,0),NA())</f>
        <v>#N/A</v>
      </c>
      <c r="J633" s="28" t="e">
        <f ca="1">IF(ISNUMBER(OFFSET(INDIRECT("'"&amp;'DATA for charts'!J$5&amp;"'!$c1"),$A633-1,0)),OFFSET(INDIRECT("'"&amp;'DATA for charts'!J$5&amp;"'!$c1"),$A633-1,0),NA())</f>
        <v>#N/A</v>
      </c>
      <c r="K633" s="28" t="e">
        <f ca="1">IF(ISNUMBER(OFFSET(INDIRECT("'"&amp;'DATA for charts'!K$5&amp;"'!$c1"),$A633-1,0)),OFFSET(INDIRECT("'"&amp;'DATA for charts'!K$5&amp;"'!$c1"),$A633-1,0),NA())</f>
        <v>#N/A</v>
      </c>
      <c r="L633" s="28" t="e">
        <f ca="1">IF(ISNUMBER(OFFSET(INDIRECT("'"&amp;'DATA for charts'!L$5&amp;"'!$c1"),$A633-1,0)),OFFSET(INDIRECT("'"&amp;'DATA for charts'!L$5&amp;"'!$c1"),$A633-1,0),NA())</f>
        <v>#N/A</v>
      </c>
      <c r="M633" s="28" t="e">
        <f ca="1">IF(ISNUMBER(OFFSET(INDIRECT("'"&amp;'DATA for charts'!M$5&amp;"'!$c1"),$A633-1,0)),OFFSET(INDIRECT("'"&amp;'DATA for charts'!M$5&amp;"'!$c1"),$A633-1,0),NA())</f>
        <v>#N/A</v>
      </c>
      <c r="N633" s="28" t="e">
        <f ca="1">IF(ISNUMBER(OFFSET(INDIRECT("'"&amp;'DATA for charts'!N$5&amp;"'!$c1"),$A633-1,0)),OFFSET(INDIRECT("'"&amp;'DATA for charts'!N$5&amp;"'!$c1"),$A633-1,0),NA())</f>
        <v>#N/A</v>
      </c>
      <c r="O633" s="28" t="e">
        <f ca="1">IF(ISNUMBER(OFFSET(INDIRECT("'"&amp;'DATA for charts'!O$5&amp;"'!$c1"),$A633-1,0)),OFFSET(INDIRECT("'"&amp;'DATA for charts'!O$5&amp;"'!$c1"),$A633-1,0),NA())</f>
        <v>#N/A</v>
      </c>
      <c r="P633" s="28" t="e">
        <f ca="1">IF(ISNUMBER(OFFSET(INDIRECT("'"&amp;'DATA for charts'!P$5&amp;"'!$c1"),$A633-1,0)),OFFSET(INDIRECT("'"&amp;'DATA for charts'!P$5&amp;"'!$c1"),$A633-1,0),NA())</f>
        <v>#N/A</v>
      </c>
      <c r="Q633" s="28" t="e">
        <f ca="1">IF(ISNUMBER(OFFSET(INDIRECT("'"&amp;'DATA for charts'!Q$5&amp;"'!$c1"),$A633-1,0)),OFFSET(INDIRECT("'"&amp;'DATA for charts'!Q$5&amp;"'!$c1"),$A633-1,0),NA())</f>
        <v>#N/A</v>
      </c>
      <c r="R633" s="28" t="e">
        <f ca="1">IF(ISNUMBER(OFFSET(INDIRECT("'"&amp;'DATA for charts'!R$5&amp;"'!$c1"),$A633-1,0)),OFFSET(INDIRECT("'"&amp;'DATA for charts'!R$5&amp;"'!$c1"),$A633-1,0),NA())</f>
        <v>#N/A</v>
      </c>
      <c r="S633" s="28" t="e">
        <f ca="1">IF(ISNUMBER(OFFSET(INDIRECT("'"&amp;'DATA for charts'!S$5&amp;"'!$c1"),$A633-1,0)),OFFSET(INDIRECT("'"&amp;'DATA for charts'!S$5&amp;"'!$c1"),$A633-1,0),NA())</f>
        <v>#N/A</v>
      </c>
      <c r="T633" s="34"/>
      <c r="U633" s="34"/>
      <c r="V633" s="34"/>
      <c r="W633" s="8"/>
      <c r="X633" s="155" t="str">
        <f>X228</f>
        <v>290-270
Cooling
South Shading</v>
      </c>
      <c r="Y633" s="49" t="e">
        <f t="shared" ref="Y633:AF633" ca="1" si="894">Y228</f>
        <v>#N/A</v>
      </c>
      <c r="Z633" s="49">
        <f t="shared" ca="1" si="894"/>
        <v>-1.6611242225770209</v>
      </c>
      <c r="AA633" s="49">
        <f t="shared" ca="1" si="894"/>
        <v>-1.3880000000000008</v>
      </c>
      <c r="AB633" s="49">
        <f t="shared" ca="1" si="894"/>
        <v>-1.7790106719375496</v>
      </c>
      <c r="AC633" s="49">
        <f t="shared" ca="1" si="894"/>
        <v>-1.9880000000000004</v>
      </c>
      <c r="AD633" s="49">
        <f t="shared" ca="1" si="894"/>
        <v>-1.8272599999999999</v>
      </c>
      <c r="AE633" s="49" t="e">
        <f t="shared" ca="1" si="894"/>
        <v>#N/A</v>
      </c>
      <c r="AF633" s="49" t="e">
        <f t="shared" ca="1" si="894"/>
        <v>#N/A</v>
      </c>
      <c r="AG633" s="49" t="e">
        <f t="shared" ref="AG633:AO633" ca="1" si="895">AG228</f>
        <v>#N/A</v>
      </c>
      <c r="AH633" s="49" t="e">
        <f t="shared" ca="1" si="895"/>
        <v>#N/A</v>
      </c>
      <c r="AI633" s="49" t="e">
        <f t="shared" ca="1" si="895"/>
        <v>#N/A</v>
      </c>
      <c r="AJ633" s="49" t="e">
        <f t="shared" ca="1" si="895"/>
        <v>#N/A</v>
      </c>
      <c r="AK633" s="49" t="e">
        <f t="shared" ca="1" si="895"/>
        <v>#N/A</v>
      </c>
      <c r="AL633" s="49" t="e">
        <f t="shared" ca="1" si="895"/>
        <v>#N/A</v>
      </c>
      <c r="AM633" s="49" t="e">
        <f t="shared" ca="1" si="895"/>
        <v>#N/A</v>
      </c>
      <c r="AN633" s="49" t="e">
        <f t="shared" ca="1" si="895"/>
        <v>#N/A</v>
      </c>
      <c r="AO633" s="49" t="e">
        <f t="shared" ca="1" si="895"/>
        <v>#N/A</v>
      </c>
      <c r="AP633" s="24" t="e">
        <f t="shared" ca="1" si="889"/>
        <v>#N/A</v>
      </c>
      <c r="AQ633" s="24" t="e">
        <f t="shared" ca="1" si="890"/>
        <v>#N/A</v>
      </c>
    </row>
    <row r="634" spans="1:43" ht="51">
      <c r="A634" s="226">
        <f t="shared" si="874"/>
        <v>306</v>
      </c>
      <c r="B634" s="8">
        <v>13</v>
      </c>
      <c r="C634" s="28">
        <f ca="1">IF(ISNUMBER(OFFSET(INDIRECT("'"&amp;'DATA for charts'!C$5&amp;"'!$c1"),$A634-1,0)),OFFSET(INDIRECT("'"&amp;'DATA for charts'!C$5&amp;"'!$c1"),$A634-1,0),NA())</f>
        <v>28.5</v>
      </c>
      <c r="D634" s="28">
        <f ca="1">IF(ISNUMBER(OFFSET(INDIRECT("'"&amp;'DATA for charts'!D$5&amp;"'!$c1"),$A634-1,0)),OFFSET(INDIRECT("'"&amp;'DATA for charts'!D$5&amp;"'!$c1"),$A634-1,0),NA())</f>
        <v>35.589370000000002</v>
      </c>
      <c r="E634" s="28">
        <f ca="1">IF(ISNUMBER(OFFSET(INDIRECT("'"&amp;'DATA for charts'!E$5&amp;"'!$c1"),$A634-1,0)),OFFSET(INDIRECT("'"&amp;'DATA for charts'!E$5&amp;"'!$c1"),$A634-1,0),NA())</f>
        <v>34.062190999999999</v>
      </c>
      <c r="F634" s="28">
        <f ca="1">IF(ISNUMBER(OFFSET(INDIRECT("'"&amp;'DATA for charts'!F$5&amp;"'!$c1"),$A634-1,0)),OFFSET(INDIRECT("'"&amp;'DATA for charts'!F$5&amp;"'!$c1"),$A634-1,0),NA())</f>
        <v>36.570467322704999</v>
      </c>
      <c r="G634" s="28">
        <f ca="1">IF(ISNUMBER(OFFSET(INDIRECT("'"&amp;'DATA for charts'!G$5&amp;"'!$c1"),$A634-1,0)),OFFSET(INDIRECT("'"&amp;'DATA for charts'!G$5&amp;"'!$c1"),$A634-1,0),NA())</f>
        <v>37.380000000000003</v>
      </c>
      <c r="H634" s="28">
        <f ca="1">IF(ISNUMBER(OFFSET(INDIRECT("'"&amp;'DATA for charts'!H$5&amp;"'!$c1"),$A634-1,0)),OFFSET(INDIRECT("'"&amp;'DATA for charts'!H$5&amp;"'!$c1"),$A634-1,0),NA())</f>
        <v>38.2108849390861</v>
      </c>
      <c r="I634" s="28" t="e">
        <f ca="1">IF(ISNUMBER(OFFSET(INDIRECT("'"&amp;'DATA for charts'!I$5&amp;"'!$c1"),$A634-1,0)),OFFSET(INDIRECT("'"&amp;'DATA for charts'!I$5&amp;"'!$c1"),$A634-1,0),NA())</f>
        <v>#N/A</v>
      </c>
      <c r="J634" s="28" t="e">
        <f ca="1">IF(ISNUMBER(OFFSET(INDIRECT("'"&amp;'DATA for charts'!J$5&amp;"'!$c1"),$A634-1,0)),OFFSET(INDIRECT("'"&amp;'DATA for charts'!J$5&amp;"'!$c1"),$A634-1,0),NA())</f>
        <v>#N/A</v>
      </c>
      <c r="K634" s="28" t="e">
        <f ca="1">IF(ISNUMBER(OFFSET(INDIRECT("'"&amp;'DATA for charts'!K$5&amp;"'!$c1"),$A634-1,0)),OFFSET(INDIRECT("'"&amp;'DATA for charts'!K$5&amp;"'!$c1"),$A634-1,0),NA())</f>
        <v>#N/A</v>
      </c>
      <c r="L634" s="28" t="e">
        <f ca="1">IF(ISNUMBER(OFFSET(INDIRECT("'"&amp;'DATA for charts'!L$5&amp;"'!$c1"),$A634-1,0)),OFFSET(INDIRECT("'"&amp;'DATA for charts'!L$5&amp;"'!$c1"),$A634-1,0),NA())</f>
        <v>#N/A</v>
      </c>
      <c r="M634" s="28" t="e">
        <f ca="1">IF(ISNUMBER(OFFSET(INDIRECT("'"&amp;'DATA for charts'!M$5&amp;"'!$c1"),$A634-1,0)),OFFSET(INDIRECT("'"&amp;'DATA for charts'!M$5&amp;"'!$c1"),$A634-1,0),NA())</f>
        <v>#N/A</v>
      </c>
      <c r="N634" s="28" t="e">
        <f ca="1">IF(ISNUMBER(OFFSET(INDIRECT("'"&amp;'DATA for charts'!N$5&amp;"'!$c1"),$A634-1,0)),OFFSET(INDIRECT("'"&amp;'DATA for charts'!N$5&amp;"'!$c1"),$A634-1,0),NA())</f>
        <v>#N/A</v>
      </c>
      <c r="O634" s="28" t="e">
        <f ca="1">IF(ISNUMBER(OFFSET(INDIRECT("'"&amp;'DATA for charts'!O$5&amp;"'!$c1"),$A634-1,0)),OFFSET(INDIRECT("'"&amp;'DATA for charts'!O$5&amp;"'!$c1"),$A634-1,0),NA())</f>
        <v>#N/A</v>
      </c>
      <c r="P634" s="28" t="e">
        <f ca="1">IF(ISNUMBER(OFFSET(INDIRECT("'"&amp;'DATA for charts'!P$5&amp;"'!$c1"),$A634-1,0)),OFFSET(INDIRECT("'"&amp;'DATA for charts'!P$5&amp;"'!$c1"),$A634-1,0),NA())</f>
        <v>#N/A</v>
      </c>
      <c r="Q634" s="28" t="e">
        <f ca="1">IF(ISNUMBER(OFFSET(INDIRECT("'"&amp;'DATA for charts'!Q$5&amp;"'!$c1"),$A634-1,0)),OFFSET(INDIRECT("'"&amp;'DATA for charts'!Q$5&amp;"'!$c1"),$A634-1,0),NA())</f>
        <v>#N/A</v>
      </c>
      <c r="R634" s="28" t="e">
        <f ca="1">IF(ISNUMBER(OFFSET(INDIRECT("'"&amp;'DATA for charts'!R$5&amp;"'!$c1"),$A634-1,0)),OFFSET(INDIRECT("'"&amp;'DATA for charts'!R$5&amp;"'!$c1"),$A634-1,0),NA())</f>
        <v>#N/A</v>
      </c>
      <c r="S634" s="28" t="e">
        <f ca="1">IF(ISNUMBER(OFFSET(INDIRECT("'"&amp;'DATA for charts'!S$5&amp;"'!$c1"),$A634-1,0)),OFFSET(INDIRECT("'"&amp;'DATA for charts'!S$5&amp;"'!$c1"),$A634-1,0),NA())</f>
        <v>#N/A</v>
      </c>
      <c r="T634" s="34"/>
      <c r="U634" s="34"/>
      <c r="V634" s="34"/>
      <c r="W634" s="8"/>
      <c r="X634" s="155" t="str">
        <f>X229</f>
        <v>300-270
Cooling
E&amp;W Windows</v>
      </c>
      <c r="Y634" s="49" t="e">
        <f t="shared" ref="Y634:AF634" ca="1" si="896">Y229</f>
        <v>#N/A</v>
      </c>
      <c r="Z634" s="49">
        <f t="shared" ca="1" si="896"/>
        <v>-2.2157763498292011</v>
      </c>
      <c r="AA634" s="49">
        <f t="shared" ca="1" si="896"/>
        <v>-1.8930000000000007</v>
      </c>
      <c r="AB634" s="49">
        <f t="shared" ca="1" si="896"/>
        <v>-2.3695236328529514</v>
      </c>
      <c r="AC634" s="49">
        <f t="shared" ca="1" si="896"/>
        <v>-2.2705000000000002</v>
      </c>
      <c r="AD634" s="49">
        <f t="shared" ca="1" si="896"/>
        <v>-2.3755299999999995</v>
      </c>
      <c r="AE634" s="49" t="e">
        <f t="shared" ca="1" si="896"/>
        <v>#N/A</v>
      </c>
      <c r="AF634" s="49" t="e">
        <f t="shared" ca="1" si="896"/>
        <v>#N/A</v>
      </c>
      <c r="AG634" s="49" t="e">
        <f t="shared" ref="AG634:AO634" ca="1" si="897">AG229</f>
        <v>#N/A</v>
      </c>
      <c r="AH634" s="49" t="e">
        <f t="shared" ca="1" si="897"/>
        <v>#N/A</v>
      </c>
      <c r="AI634" s="49" t="e">
        <f t="shared" ca="1" si="897"/>
        <v>#N/A</v>
      </c>
      <c r="AJ634" s="49" t="e">
        <f t="shared" ca="1" si="897"/>
        <v>#N/A</v>
      </c>
      <c r="AK634" s="49" t="e">
        <f t="shared" ca="1" si="897"/>
        <v>#N/A</v>
      </c>
      <c r="AL634" s="49" t="e">
        <f t="shared" ca="1" si="897"/>
        <v>#N/A</v>
      </c>
      <c r="AM634" s="49" t="e">
        <f t="shared" ca="1" si="897"/>
        <v>#N/A</v>
      </c>
      <c r="AN634" s="49" t="e">
        <f t="shared" ca="1" si="897"/>
        <v>#N/A</v>
      </c>
      <c r="AO634" s="49" t="e">
        <f t="shared" ca="1" si="897"/>
        <v>#N/A</v>
      </c>
      <c r="AP634" s="24" t="e">
        <f t="shared" ca="1" si="889"/>
        <v>#N/A</v>
      </c>
      <c r="AQ634" s="24" t="e">
        <f t="shared" ca="1" si="890"/>
        <v>#N/A</v>
      </c>
    </row>
    <row r="635" spans="1:43" ht="51">
      <c r="A635" s="226">
        <f t="shared" si="874"/>
        <v>307</v>
      </c>
      <c r="B635" s="8">
        <v>14</v>
      </c>
      <c r="C635" s="28">
        <f ca="1">IF(ISNUMBER(OFFSET(INDIRECT("'"&amp;'DATA for charts'!C$5&amp;"'!$c1"),$A635-1,0)),OFFSET(INDIRECT("'"&amp;'DATA for charts'!C$5&amp;"'!$c1"),$A635-1,0),NA())</f>
        <v>36.1</v>
      </c>
      <c r="D635" s="28">
        <f ca="1">IF(ISNUMBER(OFFSET(INDIRECT("'"&amp;'DATA for charts'!D$5&amp;"'!$c1"),$A635-1,0)),OFFSET(INDIRECT("'"&amp;'DATA for charts'!D$5&amp;"'!$c1"),$A635-1,0),NA())</f>
        <v>42.82591</v>
      </c>
      <c r="E635" s="28">
        <f ca="1">IF(ISNUMBER(OFFSET(INDIRECT("'"&amp;'DATA for charts'!E$5&amp;"'!$c1"),$A635-1,0)),OFFSET(INDIRECT("'"&amp;'DATA for charts'!E$5&amp;"'!$c1"),$A635-1,0),NA())</f>
        <v>41.169659000000003</v>
      </c>
      <c r="F635" s="28">
        <f ca="1">IF(ISNUMBER(OFFSET(INDIRECT("'"&amp;'DATA for charts'!F$5&amp;"'!$c1"),$A635-1,0)),OFFSET(INDIRECT("'"&amp;'DATA for charts'!F$5&amp;"'!$c1"),$A635-1,0),NA())</f>
        <v>43.394160777502201</v>
      </c>
      <c r="G635" s="28">
        <f ca="1">IF(ISNUMBER(OFFSET(INDIRECT("'"&amp;'DATA for charts'!G$5&amp;"'!$c1"),$A635-1,0)),OFFSET(INDIRECT("'"&amp;'DATA for charts'!G$5&amp;"'!$c1"),$A635-1,0),NA())</f>
        <v>44.87</v>
      </c>
      <c r="H635" s="28">
        <f ca="1">IF(ISNUMBER(OFFSET(INDIRECT("'"&amp;'DATA for charts'!H$5&amp;"'!$c1"),$A635-1,0)),OFFSET(INDIRECT("'"&amp;'DATA for charts'!H$5&amp;"'!$c1"),$A635-1,0),NA())</f>
        <v>44.231386959890699</v>
      </c>
      <c r="I635" s="28" t="e">
        <f ca="1">IF(ISNUMBER(OFFSET(INDIRECT("'"&amp;'DATA for charts'!I$5&amp;"'!$c1"),$A635-1,0)),OFFSET(INDIRECT("'"&amp;'DATA for charts'!I$5&amp;"'!$c1"),$A635-1,0),NA())</f>
        <v>#N/A</v>
      </c>
      <c r="J635" s="28" t="e">
        <f ca="1">IF(ISNUMBER(OFFSET(INDIRECT("'"&amp;'DATA for charts'!J$5&amp;"'!$c1"),$A635-1,0)),OFFSET(INDIRECT("'"&amp;'DATA for charts'!J$5&amp;"'!$c1"),$A635-1,0),NA())</f>
        <v>#N/A</v>
      </c>
      <c r="K635" s="28" t="e">
        <f ca="1">IF(ISNUMBER(OFFSET(INDIRECT("'"&amp;'DATA for charts'!K$5&amp;"'!$c1"),$A635-1,0)),OFFSET(INDIRECT("'"&amp;'DATA for charts'!K$5&amp;"'!$c1"),$A635-1,0),NA())</f>
        <v>#N/A</v>
      </c>
      <c r="L635" s="28" t="e">
        <f ca="1">IF(ISNUMBER(OFFSET(INDIRECT("'"&amp;'DATA for charts'!L$5&amp;"'!$c1"),$A635-1,0)),OFFSET(INDIRECT("'"&amp;'DATA for charts'!L$5&amp;"'!$c1"),$A635-1,0),NA())</f>
        <v>#N/A</v>
      </c>
      <c r="M635" s="28" t="e">
        <f ca="1">IF(ISNUMBER(OFFSET(INDIRECT("'"&amp;'DATA for charts'!M$5&amp;"'!$c1"),$A635-1,0)),OFFSET(INDIRECT("'"&amp;'DATA for charts'!M$5&amp;"'!$c1"),$A635-1,0),NA())</f>
        <v>#N/A</v>
      </c>
      <c r="N635" s="28" t="e">
        <f ca="1">IF(ISNUMBER(OFFSET(INDIRECT("'"&amp;'DATA for charts'!N$5&amp;"'!$c1"),$A635-1,0)),OFFSET(INDIRECT("'"&amp;'DATA for charts'!N$5&amp;"'!$c1"),$A635-1,0),NA())</f>
        <v>#N/A</v>
      </c>
      <c r="O635" s="28" t="e">
        <f ca="1">IF(ISNUMBER(OFFSET(INDIRECT("'"&amp;'DATA for charts'!O$5&amp;"'!$c1"),$A635-1,0)),OFFSET(INDIRECT("'"&amp;'DATA for charts'!O$5&amp;"'!$c1"),$A635-1,0),NA())</f>
        <v>#N/A</v>
      </c>
      <c r="P635" s="28" t="e">
        <f ca="1">IF(ISNUMBER(OFFSET(INDIRECT("'"&amp;'DATA for charts'!P$5&amp;"'!$c1"),$A635-1,0)),OFFSET(INDIRECT("'"&amp;'DATA for charts'!P$5&amp;"'!$c1"),$A635-1,0),NA())</f>
        <v>#N/A</v>
      </c>
      <c r="Q635" s="28" t="e">
        <f ca="1">IF(ISNUMBER(OFFSET(INDIRECT("'"&amp;'DATA for charts'!Q$5&amp;"'!$c1"),$A635-1,0)),OFFSET(INDIRECT("'"&amp;'DATA for charts'!Q$5&amp;"'!$c1"),$A635-1,0),NA())</f>
        <v>#N/A</v>
      </c>
      <c r="R635" s="28" t="e">
        <f ca="1">IF(ISNUMBER(OFFSET(INDIRECT("'"&amp;'DATA for charts'!R$5&amp;"'!$c1"),$A635-1,0)),OFFSET(INDIRECT("'"&amp;'DATA for charts'!R$5&amp;"'!$c1"),$A635-1,0),NA())</f>
        <v>#N/A</v>
      </c>
      <c r="S635" s="28" t="e">
        <f ca="1">IF(ISNUMBER(OFFSET(INDIRECT("'"&amp;'DATA for charts'!S$5&amp;"'!$c1"),$A635-1,0)),OFFSET(INDIRECT("'"&amp;'DATA for charts'!S$5&amp;"'!$c1"),$A635-1,0),NA())</f>
        <v>#N/A</v>
      </c>
      <c r="T635" s="34"/>
      <c r="U635" s="34"/>
      <c r="V635" s="34"/>
      <c r="W635" s="8"/>
      <c r="X635" s="155" t="str">
        <f t="shared" ref="X635:AO635" si="898">X196</f>
        <v>310-300
Heating
E&amp;W Shading</v>
      </c>
      <c r="Y635" s="49" t="e">
        <f t="shared" ca="1" si="898"/>
        <v>#N/A</v>
      </c>
      <c r="Z635" s="49">
        <f t="shared" ca="1" si="898"/>
        <v>0.26199418807445962</v>
      </c>
      <c r="AA635" s="49">
        <f t="shared" ca="1" si="898"/>
        <v>0.38600000000000012</v>
      </c>
      <c r="AB635" s="49">
        <f t="shared" ca="1" si="898"/>
        <v>0.26662351457032152</v>
      </c>
      <c r="AC635" s="49">
        <f t="shared" ca="1" si="898"/>
        <v>0.57169999999999987</v>
      </c>
      <c r="AD635" s="49">
        <f t="shared" ca="1" si="898"/>
        <v>0.43695000000000039</v>
      </c>
      <c r="AE635" s="49" t="e">
        <f t="shared" ca="1" si="898"/>
        <v>#N/A</v>
      </c>
      <c r="AF635" s="49" t="e">
        <f t="shared" ca="1" si="898"/>
        <v>#N/A</v>
      </c>
      <c r="AG635" s="49" t="e">
        <f t="shared" ca="1" si="898"/>
        <v>#N/A</v>
      </c>
      <c r="AH635" s="49" t="e">
        <f t="shared" ca="1" si="898"/>
        <v>#N/A</v>
      </c>
      <c r="AI635" s="49" t="e">
        <f t="shared" ca="1" si="898"/>
        <v>#N/A</v>
      </c>
      <c r="AJ635" s="49" t="e">
        <f t="shared" ca="1" si="898"/>
        <v>#N/A</v>
      </c>
      <c r="AK635" s="49" t="e">
        <f t="shared" ca="1" si="898"/>
        <v>#N/A</v>
      </c>
      <c r="AL635" s="49" t="e">
        <f t="shared" ca="1" si="898"/>
        <v>#N/A</v>
      </c>
      <c r="AM635" s="49" t="e">
        <f t="shared" ca="1" si="898"/>
        <v>#N/A</v>
      </c>
      <c r="AN635" s="49" t="e">
        <f t="shared" ca="1" si="898"/>
        <v>#N/A</v>
      </c>
      <c r="AO635" s="49" t="e">
        <f t="shared" ca="1" si="898"/>
        <v>#N/A</v>
      </c>
      <c r="AP635" s="24" t="e">
        <f t="shared" ca="1" si="889"/>
        <v>#N/A</v>
      </c>
      <c r="AQ635" s="24" t="e">
        <f t="shared" ca="1" si="890"/>
        <v>#N/A</v>
      </c>
    </row>
    <row r="636" spans="1:43" ht="51">
      <c r="A636" s="226">
        <f t="shared" si="874"/>
        <v>308</v>
      </c>
      <c r="B636" s="8">
        <v>15</v>
      </c>
      <c r="C636" s="28">
        <f ca="1">IF(ISNUMBER(OFFSET(INDIRECT("'"&amp;'DATA for charts'!C$5&amp;"'!$c1"),$A636-1,0)),OFFSET(INDIRECT("'"&amp;'DATA for charts'!C$5&amp;"'!$c1"),$A636-1,0),NA())</f>
        <v>41.9</v>
      </c>
      <c r="D636" s="28">
        <f ca="1">IF(ISNUMBER(OFFSET(INDIRECT("'"&amp;'DATA for charts'!D$5&amp;"'!$c1"),$A636-1,0)),OFFSET(INDIRECT("'"&amp;'DATA for charts'!D$5&amp;"'!$c1"),$A636-1,0),NA())</f>
        <v>47.078330000000008</v>
      </c>
      <c r="E636" s="28">
        <f ca="1">IF(ISNUMBER(OFFSET(INDIRECT("'"&amp;'DATA for charts'!E$5&amp;"'!$c1"),$A636-1,0)),OFFSET(INDIRECT("'"&amp;'DATA for charts'!E$5&amp;"'!$c1"),$A636-1,0),NA())</f>
        <v>46.069958</v>
      </c>
      <c r="F636" s="28">
        <f ca="1">IF(ISNUMBER(OFFSET(INDIRECT("'"&amp;'DATA for charts'!F$5&amp;"'!$c1"),$A636-1,0)),OFFSET(INDIRECT("'"&amp;'DATA for charts'!F$5&amp;"'!$c1"),$A636-1,0),NA())</f>
        <v>46.979782669467902</v>
      </c>
      <c r="G636" s="28">
        <f ca="1">IF(ISNUMBER(OFFSET(INDIRECT("'"&amp;'DATA for charts'!G$5&amp;"'!$c1"),$A636-1,0)),OFFSET(INDIRECT("'"&amp;'DATA for charts'!G$5&amp;"'!$c1"),$A636-1,0),NA())</f>
        <v>48.81</v>
      </c>
      <c r="H636" s="28">
        <f ca="1">IF(ISNUMBER(OFFSET(INDIRECT("'"&amp;'DATA for charts'!H$5&amp;"'!$c1"),$A636-1,0)),OFFSET(INDIRECT("'"&amp;'DATA for charts'!H$5&amp;"'!$c1"),$A636-1,0),NA())</f>
        <v>47.0105384298231</v>
      </c>
      <c r="I636" s="28" t="e">
        <f ca="1">IF(ISNUMBER(OFFSET(INDIRECT("'"&amp;'DATA for charts'!I$5&amp;"'!$c1"),$A636-1,0)),OFFSET(INDIRECT("'"&amp;'DATA for charts'!I$5&amp;"'!$c1"),$A636-1,0),NA())</f>
        <v>#N/A</v>
      </c>
      <c r="J636" s="28" t="e">
        <f ca="1">IF(ISNUMBER(OFFSET(INDIRECT("'"&amp;'DATA for charts'!J$5&amp;"'!$c1"),$A636-1,0)),OFFSET(INDIRECT("'"&amp;'DATA for charts'!J$5&amp;"'!$c1"),$A636-1,0),NA())</f>
        <v>#N/A</v>
      </c>
      <c r="K636" s="28" t="e">
        <f ca="1">IF(ISNUMBER(OFFSET(INDIRECT("'"&amp;'DATA for charts'!K$5&amp;"'!$c1"),$A636-1,0)),OFFSET(INDIRECT("'"&amp;'DATA for charts'!K$5&amp;"'!$c1"),$A636-1,0),NA())</f>
        <v>#N/A</v>
      </c>
      <c r="L636" s="28" t="e">
        <f ca="1">IF(ISNUMBER(OFFSET(INDIRECT("'"&amp;'DATA for charts'!L$5&amp;"'!$c1"),$A636-1,0)),OFFSET(INDIRECT("'"&amp;'DATA for charts'!L$5&amp;"'!$c1"),$A636-1,0),NA())</f>
        <v>#N/A</v>
      </c>
      <c r="M636" s="28" t="e">
        <f ca="1">IF(ISNUMBER(OFFSET(INDIRECT("'"&amp;'DATA for charts'!M$5&amp;"'!$c1"),$A636-1,0)),OFFSET(INDIRECT("'"&amp;'DATA for charts'!M$5&amp;"'!$c1"),$A636-1,0),NA())</f>
        <v>#N/A</v>
      </c>
      <c r="N636" s="28" t="e">
        <f ca="1">IF(ISNUMBER(OFFSET(INDIRECT("'"&amp;'DATA for charts'!N$5&amp;"'!$c1"),$A636-1,0)),OFFSET(INDIRECT("'"&amp;'DATA for charts'!N$5&amp;"'!$c1"),$A636-1,0),NA())</f>
        <v>#N/A</v>
      </c>
      <c r="O636" s="28" t="e">
        <f ca="1">IF(ISNUMBER(OFFSET(INDIRECT("'"&amp;'DATA for charts'!O$5&amp;"'!$c1"),$A636-1,0)),OFFSET(INDIRECT("'"&amp;'DATA for charts'!O$5&amp;"'!$c1"),$A636-1,0),NA())</f>
        <v>#N/A</v>
      </c>
      <c r="P636" s="28" t="e">
        <f ca="1">IF(ISNUMBER(OFFSET(INDIRECT("'"&amp;'DATA for charts'!P$5&amp;"'!$c1"),$A636-1,0)),OFFSET(INDIRECT("'"&amp;'DATA for charts'!P$5&amp;"'!$c1"),$A636-1,0),NA())</f>
        <v>#N/A</v>
      </c>
      <c r="Q636" s="28" t="e">
        <f ca="1">IF(ISNUMBER(OFFSET(INDIRECT("'"&amp;'DATA for charts'!Q$5&amp;"'!$c1"),$A636-1,0)),OFFSET(INDIRECT("'"&amp;'DATA for charts'!Q$5&amp;"'!$c1"),$A636-1,0),NA())</f>
        <v>#N/A</v>
      </c>
      <c r="R636" s="28" t="e">
        <f ca="1">IF(ISNUMBER(OFFSET(INDIRECT("'"&amp;'DATA for charts'!R$5&amp;"'!$c1"),$A636-1,0)),OFFSET(INDIRECT("'"&amp;'DATA for charts'!R$5&amp;"'!$c1"),$A636-1,0),NA())</f>
        <v>#N/A</v>
      </c>
      <c r="S636" s="28" t="e">
        <f ca="1">IF(ISNUMBER(OFFSET(INDIRECT("'"&amp;'DATA for charts'!S$5&amp;"'!$c1"),$A636-1,0)),OFFSET(INDIRECT("'"&amp;'DATA for charts'!S$5&amp;"'!$c1"),$A636-1,0),NA())</f>
        <v>#N/A</v>
      </c>
      <c r="T636" s="34"/>
      <c r="U636" s="34"/>
      <c r="V636" s="34"/>
      <c r="W636" s="8"/>
      <c r="X636" s="155" t="str">
        <f>X230</f>
        <v>310-300
Cooling
E&amp;W Shading</v>
      </c>
      <c r="Y636" s="49" t="e">
        <f t="shared" ref="Y636:AF636" ca="1" si="899">Y230</f>
        <v>#N/A</v>
      </c>
      <c r="Z636" s="49">
        <f t="shared" ca="1" si="899"/>
        <v>-1.3031895486766509</v>
      </c>
      <c r="AA636" s="49">
        <f t="shared" ca="1" si="899"/>
        <v>-1.4029999999999996</v>
      </c>
      <c r="AB636" s="49">
        <f t="shared" ca="1" si="899"/>
        <v>-1.482541980772186</v>
      </c>
      <c r="AC636" s="49">
        <f t="shared" ca="1" si="899"/>
        <v>-1.9102000000000001</v>
      </c>
      <c r="AD636" s="49">
        <f t="shared" ca="1" si="899"/>
        <v>-1.5887300000000009</v>
      </c>
      <c r="AE636" s="49" t="e">
        <f t="shared" ca="1" si="899"/>
        <v>#N/A</v>
      </c>
      <c r="AF636" s="49" t="e">
        <f t="shared" ca="1" si="899"/>
        <v>#N/A</v>
      </c>
      <c r="AG636" s="49" t="e">
        <f t="shared" ref="AG636:AO636" ca="1" si="900">AG230</f>
        <v>#N/A</v>
      </c>
      <c r="AH636" s="49" t="e">
        <f t="shared" ca="1" si="900"/>
        <v>#N/A</v>
      </c>
      <c r="AI636" s="49" t="e">
        <f t="shared" ca="1" si="900"/>
        <v>#N/A</v>
      </c>
      <c r="AJ636" s="49" t="e">
        <f t="shared" ca="1" si="900"/>
        <v>#N/A</v>
      </c>
      <c r="AK636" s="49" t="e">
        <f t="shared" ca="1" si="900"/>
        <v>#N/A</v>
      </c>
      <c r="AL636" s="49" t="e">
        <f t="shared" ca="1" si="900"/>
        <v>#N/A</v>
      </c>
      <c r="AM636" s="49" t="e">
        <f t="shared" ca="1" si="900"/>
        <v>#N/A</v>
      </c>
      <c r="AN636" s="49" t="e">
        <f t="shared" ca="1" si="900"/>
        <v>#N/A</v>
      </c>
      <c r="AO636" s="49" t="e">
        <f t="shared" ca="1" si="900"/>
        <v>#N/A</v>
      </c>
      <c r="AP636" s="24" t="e">
        <f t="shared" ca="1" si="889"/>
        <v>#N/A</v>
      </c>
      <c r="AQ636" s="24" t="e">
        <f t="shared" ca="1" si="890"/>
        <v>#N/A</v>
      </c>
    </row>
    <row r="637" spans="1:43">
      <c r="A637" s="226">
        <f t="shared" si="874"/>
        <v>309</v>
      </c>
      <c r="B637" s="8">
        <v>16</v>
      </c>
      <c r="C637" s="28">
        <f ca="1">IF(ISNUMBER(OFFSET(INDIRECT("'"&amp;'DATA for charts'!C$5&amp;"'!$c1"),$A637-1,0)),OFFSET(INDIRECT("'"&amp;'DATA for charts'!C$5&amp;"'!$c1"),$A637-1,0),NA())</f>
        <v>45.4</v>
      </c>
      <c r="D637" s="28">
        <f ca="1">IF(ISNUMBER(OFFSET(INDIRECT("'"&amp;'DATA for charts'!D$5&amp;"'!$c1"),$A637-1,0)),OFFSET(INDIRECT("'"&amp;'DATA for charts'!D$5&amp;"'!$c1"),$A637-1,0),NA())</f>
        <v>48.210900000000002</v>
      </c>
      <c r="E637" s="28">
        <f ca="1">IF(ISNUMBER(OFFSET(INDIRECT("'"&amp;'DATA for charts'!E$5&amp;"'!$c1"),$A637-1,0)),OFFSET(INDIRECT("'"&amp;'DATA for charts'!E$5&amp;"'!$c1"),$A637-1,0),NA())</f>
        <v>48.126282000000003</v>
      </c>
      <c r="F637" s="28">
        <f ca="1">IF(ISNUMBER(OFFSET(INDIRECT("'"&amp;'DATA for charts'!F$5&amp;"'!$c1"),$A637-1,0)),OFFSET(INDIRECT("'"&amp;'DATA for charts'!F$5&amp;"'!$c1"),$A637-1,0),NA())</f>
        <v>47.592741331540601</v>
      </c>
      <c r="G637" s="28">
        <f ca="1">IF(ISNUMBER(OFFSET(INDIRECT("'"&amp;'DATA for charts'!G$5&amp;"'!$c1"),$A637-1,0)),OFFSET(INDIRECT("'"&amp;'DATA for charts'!G$5&amp;"'!$c1"),$A637-1,0),NA())</f>
        <v>49.81</v>
      </c>
      <c r="H637" s="28">
        <f ca="1">IF(ISNUMBER(OFFSET(INDIRECT("'"&amp;'DATA for charts'!H$5&amp;"'!$c1"),$A637-1,0)),OFFSET(INDIRECT("'"&amp;'DATA for charts'!H$5&amp;"'!$c1"),$A637-1,0),NA())</f>
        <v>46.930588454383802</v>
      </c>
      <c r="I637" s="28" t="e">
        <f ca="1">IF(ISNUMBER(OFFSET(INDIRECT("'"&amp;'DATA for charts'!I$5&amp;"'!$c1"),$A637-1,0)),OFFSET(INDIRECT("'"&amp;'DATA for charts'!I$5&amp;"'!$c1"),$A637-1,0),NA())</f>
        <v>#N/A</v>
      </c>
      <c r="J637" s="28" t="e">
        <f ca="1">IF(ISNUMBER(OFFSET(INDIRECT("'"&amp;'DATA for charts'!J$5&amp;"'!$c1"),$A637-1,0)),OFFSET(INDIRECT("'"&amp;'DATA for charts'!J$5&amp;"'!$c1"),$A637-1,0),NA())</f>
        <v>#N/A</v>
      </c>
      <c r="K637" s="28" t="e">
        <f ca="1">IF(ISNUMBER(OFFSET(INDIRECT("'"&amp;'DATA for charts'!K$5&amp;"'!$c1"),$A637-1,0)),OFFSET(INDIRECT("'"&amp;'DATA for charts'!K$5&amp;"'!$c1"),$A637-1,0),NA())</f>
        <v>#N/A</v>
      </c>
      <c r="L637" s="28" t="e">
        <f ca="1">IF(ISNUMBER(OFFSET(INDIRECT("'"&amp;'DATA for charts'!L$5&amp;"'!$c1"),$A637-1,0)),OFFSET(INDIRECT("'"&amp;'DATA for charts'!L$5&amp;"'!$c1"),$A637-1,0),NA())</f>
        <v>#N/A</v>
      </c>
      <c r="M637" s="28" t="e">
        <f ca="1">IF(ISNUMBER(OFFSET(INDIRECT("'"&amp;'DATA for charts'!M$5&amp;"'!$c1"),$A637-1,0)),OFFSET(INDIRECT("'"&amp;'DATA for charts'!M$5&amp;"'!$c1"),$A637-1,0),NA())</f>
        <v>#N/A</v>
      </c>
      <c r="N637" s="28" t="e">
        <f ca="1">IF(ISNUMBER(OFFSET(INDIRECT("'"&amp;'DATA for charts'!N$5&amp;"'!$c1"),$A637-1,0)),OFFSET(INDIRECT("'"&amp;'DATA for charts'!N$5&amp;"'!$c1"),$A637-1,0),NA())</f>
        <v>#N/A</v>
      </c>
      <c r="O637" s="28" t="e">
        <f ca="1">IF(ISNUMBER(OFFSET(INDIRECT("'"&amp;'DATA for charts'!O$5&amp;"'!$c1"),$A637-1,0)),OFFSET(INDIRECT("'"&amp;'DATA for charts'!O$5&amp;"'!$c1"),$A637-1,0),NA())</f>
        <v>#N/A</v>
      </c>
      <c r="P637" s="28" t="e">
        <f ca="1">IF(ISNUMBER(OFFSET(INDIRECT("'"&amp;'DATA for charts'!P$5&amp;"'!$c1"),$A637-1,0)),OFFSET(INDIRECT("'"&amp;'DATA for charts'!P$5&amp;"'!$c1"),$A637-1,0),NA())</f>
        <v>#N/A</v>
      </c>
      <c r="Q637" s="28" t="e">
        <f ca="1">IF(ISNUMBER(OFFSET(INDIRECT("'"&amp;'DATA for charts'!Q$5&amp;"'!$c1"),$A637-1,0)),OFFSET(INDIRECT("'"&amp;'DATA for charts'!Q$5&amp;"'!$c1"),$A637-1,0),NA())</f>
        <v>#N/A</v>
      </c>
      <c r="R637" s="28" t="e">
        <f ca="1">IF(ISNUMBER(OFFSET(INDIRECT("'"&amp;'DATA for charts'!R$5&amp;"'!$c1"),$A637-1,0)),OFFSET(INDIRECT("'"&amp;'DATA for charts'!R$5&amp;"'!$c1"),$A637-1,0),NA())</f>
        <v>#N/A</v>
      </c>
      <c r="S637" s="28" t="e">
        <f ca="1">IF(ISNUMBER(OFFSET(INDIRECT("'"&amp;'DATA for charts'!S$5&amp;"'!$c1"),$A637-1,0)),OFFSET(INDIRECT("'"&amp;'DATA for charts'!S$5&amp;"'!$c1"),$A637-1,0),NA())</f>
        <v>#N/A</v>
      </c>
      <c r="T637" s="34"/>
      <c r="U637" s="34"/>
      <c r="V637" s="34"/>
      <c r="W637" s="8"/>
      <c r="X637" s="146"/>
      <c r="Y637" s="8"/>
      <c r="Z637" s="8"/>
      <c r="AA637" s="8"/>
      <c r="AB637" s="8"/>
      <c r="AC637" s="8"/>
      <c r="AD637" s="8"/>
      <c r="AE637" s="8"/>
      <c r="AF637" s="8"/>
      <c r="AG637" s="8"/>
      <c r="AH637" s="8"/>
      <c r="AI637" s="8"/>
      <c r="AJ637" s="8"/>
      <c r="AK637" s="8"/>
      <c r="AL637" s="8"/>
      <c r="AM637" s="8"/>
      <c r="AN637" s="8"/>
      <c r="AO637" s="8"/>
      <c r="AP637" s="8"/>
      <c r="AQ637" s="8"/>
    </row>
    <row r="638" spans="1:43">
      <c r="A638" s="226">
        <f t="shared" si="874"/>
        <v>310</v>
      </c>
      <c r="B638" s="8">
        <v>17</v>
      </c>
      <c r="C638" s="28">
        <f ca="1">IF(ISNUMBER(OFFSET(INDIRECT("'"&amp;'DATA for charts'!C$5&amp;"'!$c1"),$A638-1,0)),OFFSET(INDIRECT("'"&amp;'DATA for charts'!C$5&amp;"'!$c1"),$A638-1,0),NA())</f>
        <v>46.3</v>
      </c>
      <c r="D638" s="28">
        <f ca="1">IF(ISNUMBER(OFFSET(INDIRECT("'"&amp;'DATA for charts'!D$5&amp;"'!$c1"),$A638-1,0)),OFFSET(INDIRECT("'"&amp;'DATA for charts'!D$5&amp;"'!$c1"),$A638-1,0),NA())</f>
        <v>45.902320000000003</v>
      </c>
      <c r="E638" s="28">
        <f ca="1">IF(ISNUMBER(OFFSET(INDIRECT("'"&amp;'DATA for charts'!E$5&amp;"'!$c1"),$A638-1,0)),OFFSET(INDIRECT("'"&amp;'DATA for charts'!E$5&amp;"'!$c1"),$A638-1,0),NA())</f>
        <v>46.581958999999998</v>
      </c>
      <c r="F638" s="28">
        <f ca="1">IF(ISNUMBER(OFFSET(INDIRECT("'"&amp;'DATA for charts'!F$5&amp;"'!$c1"),$A638-1,0)),OFFSET(INDIRECT("'"&amp;'DATA for charts'!F$5&amp;"'!$c1"),$A638-1,0),NA())</f>
        <v>44.8818377458566</v>
      </c>
      <c r="G638" s="28">
        <f ca="1">IF(ISNUMBER(OFFSET(INDIRECT("'"&amp;'DATA for charts'!G$5&amp;"'!$c1"),$A638-1,0)),OFFSET(INDIRECT("'"&amp;'DATA for charts'!G$5&amp;"'!$c1"),$A638-1,0),NA())</f>
        <v>47.28</v>
      </c>
      <c r="H638" s="28">
        <f ca="1">IF(ISNUMBER(OFFSET(INDIRECT("'"&amp;'DATA for charts'!H$5&amp;"'!$c1"),$A638-1,0)),OFFSET(INDIRECT("'"&amp;'DATA for charts'!H$5&amp;"'!$c1"),$A638-1,0),NA())</f>
        <v>43.474083030538999</v>
      </c>
      <c r="I638" s="28" t="e">
        <f ca="1">IF(ISNUMBER(OFFSET(INDIRECT("'"&amp;'DATA for charts'!I$5&amp;"'!$c1"),$A638-1,0)),OFFSET(INDIRECT("'"&amp;'DATA for charts'!I$5&amp;"'!$c1"),$A638-1,0),NA())</f>
        <v>#N/A</v>
      </c>
      <c r="J638" s="28" t="e">
        <f ca="1">IF(ISNUMBER(OFFSET(INDIRECT("'"&amp;'DATA for charts'!J$5&amp;"'!$c1"),$A638-1,0)),OFFSET(INDIRECT("'"&amp;'DATA for charts'!J$5&amp;"'!$c1"),$A638-1,0),NA())</f>
        <v>#N/A</v>
      </c>
      <c r="K638" s="28" t="e">
        <f ca="1">IF(ISNUMBER(OFFSET(INDIRECT("'"&amp;'DATA for charts'!K$5&amp;"'!$c1"),$A638-1,0)),OFFSET(INDIRECT("'"&amp;'DATA for charts'!K$5&amp;"'!$c1"),$A638-1,0),NA())</f>
        <v>#N/A</v>
      </c>
      <c r="L638" s="28" t="e">
        <f ca="1">IF(ISNUMBER(OFFSET(INDIRECT("'"&amp;'DATA for charts'!L$5&amp;"'!$c1"),$A638-1,0)),OFFSET(INDIRECT("'"&amp;'DATA for charts'!L$5&amp;"'!$c1"),$A638-1,0),NA())</f>
        <v>#N/A</v>
      </c>
      <c r="M638" s="28" t="e">
        <f ca="1">IF(ISNUMBER(OFFSET(INDIRECT("'"&amp;'DATA for charts'!M$5&amp;"'!$c1"),$A638-1,0)),OFFSET(INDIRECT("'"&amp;'DATA for charts'!M$5&amp;"'!$c1"),$A638-1,0),NA())</f>
        <v>#N/A</v>
      </c>
      <c r="N638" s="28" t="e">
        <f ca="1">IF(ISNUMBER(OFFSET(INDIRECT("'"&amp;'DATA for charts'!N$5&amp;"'!$c1"),$A638-1,0)),OFFSET(INDIRECT("'"&amp;'DATA for charts'!N$5&amp;"'!$c1"),$A638-1,0),NA())</f>
        <v>#N/A</v>
      </c>
      <c r="O638" s="28" t="e">
        <f ca="1">IF(ISNUMBER(OFFSET(INDIRECT("'"&amp;'DATA for charts'!O$5&amp;"'!$c1"),$A638-1,0)),OFFSET(INDIRECT("'"&amp;'DATA for charts'!O$5&amp;"'!$c1"),$A638-1,0),NA())</f>
        <v>#N/A</v>
      </c>
      <c r="P638" s="28" t="e">
        <f ca="1">IF(ISNUMBER(OFFSET(INDIRECT("'"&amp;'DATA for charts'!P$5&amp;"'!$c1"),$A638-1,0)),OFFSET(INDIRECT("'"&amp;'DATA for charts'!P$5&amp;"'!$c1"),$A638-1,0),NA())</f>
        <v>#N/A</v>
      </c>
      <c r="Q638" s="28" t="e">
        <f ca="1">IF(ISNUMBER(OFFSET(INDIRECT("'"&amp;'DATA for charts'!Q$5&amp;"'!$c1"),$A638-1,0)),OFFSET(INDIRECT("'"&amp;'DATA for charts'!Q$5&amp;"'!$c1"),$A638-1,0),NA())</f>
        <v>#N/A</v>
      </c>
      <c r="R638" s="28" t="e">
        <f ca="1">IF(ISNUMBER(OFFSET(INDIRECT("'"&amp;'DATA for charts'!R$5&amp;"'!$c1"),$A638-1,0)),OFFSET(INDIRECT("'"&amp;'DATA for charts'!R$5&amp;"'!$c1"),$A638-1,0),NA())</f>
        <v>#N/A</v>
      </c>
      <c r="S638" s="28" t="e">
        <f ca="1">IF(ISNUMBER(OFFSET(INDIRECT("'"&amp;'DATA for charts'!S$5&amp;"'!$c1"),$A638-1,0)),OFFSET(INDIRECT("'"&amp;'DATA for charts'!S$5&amp;"'!$c1"),$A638-1,0),NA())</f>
        <v>#N/A</v>
      </c>
      <c r="T638" s="34"/>
      <c r="U638" s="34"/>
      <c r="V638" s="34"/>
      <c r="W638" s="8"/>
      <c r="X638" s="146"/>
      <c r="Y638" s="8"/>
      <c r="Z638" s="8"/>
      <c r="AA638" s="8"/>
      <c r="AB638" s="8"/>
      <c r="AC638" s="8"/>
      <c r="AD638" s="8"/>
      <c r="AE638" s="8"/>
      <c r="AF638" s="8"/>
      <c r="AG638" s="8"/>
      <c r="AH638" s="8"/>
      <c r="AI638" s="8"/>
      <c r="AJ638" s="8"/>
      <c r="AK638" s="8"/>
      <c r="AL638" s="8"/>
      <c r="AM638" s="8"/>
      <c r="AN638" s="8"/>
      <c r="AO638" s="8"/>
      <c r="AP638" s="8"/>
      <c r="AQ638" s="8"/>
    </row>
    <row r="639" spans="1:43">
      <c r="A639" s="226">
        <f t="shared" si="874"/>
        <v>311</v>
      </c>
      <c r="B639" s="8">
        <v>18</v>
      </c>
      <c r="C639" s="28">
        <f ca="1">IF(ISNUMBER(OFFSET(INDIRECT("'"&amp;'DATA for charts'!C$5&amp;"'!$c1"),$A639-1,0)),OFFSET(INDIRECT("'"&amp;'DATA for charts'!C$5&amp;"'!$c1"),$A639-1,0),NA())</f>
        <v>44</v>
      </c>
      <c r="D639" s="28">
        <f ca="1">IF(ISNUMBER(OFFSET(INDIRECT("'"&amp;'DATA for charts'!D$5&amp;"'!$c1"),$A639-1,0)),OFFSET(INDIRECT("'"&amp;'DATA for charts'!D$5&amp;"'!$c1"),$A639-1,0),NA())</f>
        <v>39.983229999999999</v>
      </c>
      <c r="E639" s="28">
        <f ca="1">IF(ISNUMBER(OFFSET(INDIRECT("'"&amp;'DATA for charts'!E$5&amp;"'!$c1"),$A639-1,0)),OFFSET(INDIRECT("'"&amp;'DATA for charts'!E$5&amp;"'!$c1"),$A639-1,0),NA())</f>
        <v>41.232005999999998</v>
      </c>
      <c r="F639" s="28">
        <f ca="1">IF(ISNUMBER(OFFSET(INDIRECT("'"&amp;'DATA for charts'!F$5&amp;"'!$c1"),$A639-1,0)),OFFSET(INDIRECT("'"&amp;'DATA for charts'!F$5&amp;"'!$c1"),$A639-1,0),NA())</f>
        <v>38.701492167418301</v>
      </c>
      <c r="G639" s="28">
        <f ca="1">IF(ISNUMBER(OFFSET(INDIRECT("'"&amp;'DATA for charts'!G$5&amp;"'!$c1"),$A639-1,0)),OFFSET(INDIRECT("'"&amp;'DATA for charts'!G$5&amp;"'!$c1"),$A639-1,0),NA())</f>
        <v>40.93</v>
      </c>
      <c r="H639" s="28">
        <f ca="1">IF(ISNUMBER(OFFSET(INDIRECT("'"&amp;'DATA for charts'!H$5&amp;"'!$c1"),$A639-1,0)),OFFSET(INDIRECT("'"&amp;'DATA for charts'!H$5&amp;"'!$c1"),$A639-1,0),NA())</f>
        <v>36.538329324391597</v>
      </c>
      <c r="I639" s="28" t="e">
        <f ca="1">IF(ISNUMBER(OFFSET(INDIRECT("'"&amp;'DATA for charts'!I$5&amp;"'!$c1"),$A639-1,0)),OFFSET(INDIRECT("'"&amp;'DATA for charts'!I$5&amp;"'!$c1"),$A639-1,0),NA())</f>
        <v>#N/A</v>
      </c>
      <c r="J639" s="28" t="e">
        <f ca="1">IF(ISNUMBER(OFFSET(INDIRECT("'"&amp;'DATA for charts'!J$5&amp;"'!$c1"),$A639-1,0)),OFFSET(INDIRECT("'"&amp;'DATA for charts'!J$5&amp;"'!$c1"),$A639-1,0),NA())</f>
        <v>#N/A</v>
      </c>
      <c r="K639" s="28" t="e">
        <f ca="1">IF(ISNUMBER(OFFSET(INDIRECT("'"&amp;'DATA for charts'!K$5&amp;"'!$c1"),$A639-1,0)),OFFSET(INDIRECT("'"&amp;'DATA for charts'!K$5&amp;"'!$c1"),$A639-1,0),NA())</f>
        <v>#N/A</v>
      </c>
      <c r="L639" s="28" t="e">
        <f ca="1">IF(ISNUMBER(OFFSET(INDIRECT("'"&amp;'DATA for charts'!L$5&amp;"'!$c1"),$A639-1,0)),OFFSET(INDIRECT("'"&amp;'DATA for charts'!L$5&amp;"'!$c1"),$A639-1,0),NA())</f>
        <v>#N/A</v>
      </c>
      <c r="M639" s="28" t="e">
        <f ca="1">IF(ISNUMBER(OFFSET(INDIRECT("'"&amp;'DATA for charts'!M$5&amp;"'!$c1"),$A639-1,0)),OFFSET(INDIRECT("'"&amp;'DATA for charts'!M$5&amp;"'!$c1"),$A639-1,0),NA())</f>
        <v>#N/A</v>
      </c>
      <c r="N639" s="28" t="e">
        <f ca="1">IF(ISNUMBER(OFFSET(INDIRECT("'"&amp;'DATA for charts'!N$5&amp;"'!$c1"),$A639-1,0)),OFFSET(INDIRECT("'"&amp;'DATA for charts'!N$5&amp;"'!$c1"),$A639-1,0),NA())</f>
        <v>#N/A</v>
      </c>
      <c r="O639" s="28" t="e">
        <f ca="1">IF(ISNUMBER(OFFSET(INDIRECT("'"&amp;'DATA for charts'!O$5&amp;"'!$c1"),$A639-1,0)),OFFSET(INDIRECT("'"&amp;'DATA for charts'!O$5&amp;"'!$c1"),$A639-1,0),NA())</f>
        <v>#N/A</v>
      </c>
      <c r="P639" s="28" t="e">
        <f ca="1">IF(ISNUMBER(OFFSET(INDIRECT("'"&amp;'DATA for charts'!P$5&amp;"'!$c1"),$A639-1,0)),OFFSET(INDIRECT("'"&amp;'DATA for charts'!P$5&amp;"'!$c1"),$A639-1,0),NA())</f>
        <v>#N/A</v>
      </c>
      <c r="Q639" s="28" t="e">
        <f ca="1">IF(ISNUMBER(OFFSET(INDIRECT("'"&amp;'DATA for charts'!Q$5&amp;"'!$c1"),$A639-1,0)),OFFSET(INDIRECT("'"&amp;'DATA for charts'!Q$5&amp;"'!$c1"),$A639-1,0),NA())</f>
        <v>#N/A</v>
      </c>
      <c r="R639" s="28" t="e">
        <f ca="1">IF(ISNUMBER(OFFSET(INDIRECT("'"&amp;'DATA for charts'!R$5&amp;"'!$c1"),$A639-1,0)),OFFSET(INDIRECT("'"&amp;'DATA for charts'!R$5&amp;"'!$c1"),$A639-1,0),NA())</f>
        <v>#N/A</v>
      </c>
      <c r="S639" s="28" t="e">
        <f ca="1">IF(ISNUMBER(OFFSET(INDIRECT("'"&amp;'DATA for charts'!S$5&amp;"'!$c1"),$A639-1,0)),OFFSET(INDIRECT("'"&amp;'DATA for charts'!S$5&amp;"'!$c1"),$A639-1,0),NA())</f>
        <v>#N/A</v>
      </c>
      <c r="T639" s="34"/>
      <c r="U639" s="34"/>
      <c r="V639" s="34"/>
      <c r="W639" s="8"/>
      <c r="X639" s="146"/>
      <c r="Y639" s="8"/>
      <c r="Z639" s="8"/>
      <c r="AA639" s="8"/>
      <c r="AB639" s="8"/>
      <c r="AC639" s="8"/>
      <c r="AD639" s="8"/>
      <c r="AE639" s="8"/>
      <c r="AF639" s="8"/>
      <c r="AG639" s="8"/>
      <c r="AH639" s="8"/>
      <c r="AI639" s="8"/>
      <c r="AJ639" s="8"/>
      <c r="AK639" s="8"/>
      <c r="AL639" s="8"/>
      <c r="AM639" s="8"/>
      <c r="AN639" s="8"/>
      <c r="AO639" s="8"/>
      <c r="AP639" s="8"/>
      <c r="AQ639" s="8"/>
    </row>
    <row r="640" spans="1:43">
      <c r="A640" s="226">
        <f t="shared" si="874"/>
        <v>312</v>
      </c>
      <c r="B640" s="8">
        <v>19</v>
      </c>
      <c r="C640" s="28">
        <f ca="1">IF(ISNUMBER(OFFSET(INDIRECT("'"&amp;'DATA for charts'!C$5&amp;"'!$c1"),$A640-1,0)),OFFSET(INDIRECT("'"&amp;'DATA for charts'!C$5&amp;"'!$c1"),$A640-1,0),NA())</f>
        <v>39.5</v>
      </c>
      <c r="D640" s="28">
        <f ca="1">IF(ISNUMBER(OFFSET(INDIRECT("'"&amp;'DATA for charts'!D$5&amp;"'!$c1"),$A640-1,0)),OFFSET(INDIRECT("'"&amp;'DATA for charts'!D$5&amp;"'!$c1"),$A640-1,0),NA())</f>
        <v>33.300040000000003</v>
      </c>
      <c r="E640" s="28">
        <f ca="1">IF(ISNUMBER(OFFSET(INDIRECT("'"&amp;'DATA for charts'!E$5&amp;"'!$c1"),$A640-1,0)),OFFSET(INDIRECT("'"&amp;'DATA for charts'!E$5&amp;"'!$c1"),$A640-1,0),NA())</f>
        <v>34.558056000000001</v>
      </c>
      <c r="F640" s="28">
        <f ca="1">IF(ISNUMBER(OFFSET(INDIRECT("'"&amp;'DATA for charts'!F$5&amp;"'!$c1"),$A640-1,0)),OFFSET(INDIRECT("'"&amp;'DATA for charts'!F$5&amp;"'!$c1"),$A640-1,0),NA())</f>
        <v>32.163920310511898</v>
      </c>
      <c r="G640" s="28">
        <f ca="1">IF(ISNUMBER(OFFSET(INDIRECT("'"&amp;'DATA for charts'!G$5&amp;"'!$c1"),$A640-1,0)),OFFSET(INDIRECT("'"&amp;'DATA for charts'!G$5&amp;"'!$c1"),$A640-1,0),NA())</f>
        <v>33.479999999999997</v>
      </c>
      <c r="H640" s="28">
        <f ca="1">IF(ISNUMBER(OFFSET(INDIRECT("'"&amp;'DATA for charts'!H$5&amp;"'!$c1"),$A640-1,0)),OFFSET(INDIRECT("'"&amp;'DATA for charts'!H$5&amp;"'!$c1"),$A640-1,0),NA())</f>
        <v>29.666840355126901</v>
      </c>
      <c r="I640" s="28" t="e">
        <f ca="1">IF(ISNUMBER(OFFSET(INDIRECT("'"&amp;'DATA for charts'!I$5&amp;"'!$c1"),$A640-1,0)),OFFSET(INDIRECT("'"&amp;'DATA for charts'!I$5&amp;"'!$c1"),$A640-1,0),NA())</f>
        <v>#N/A</v>
      </c>
      <c r="J640" s="28" t="e">
        <f ca="1">IF(ISNUMBER(OFFSET(INDIRECT("'"&amp;'DATA for charts'!J$5&amp;"'!$c1"),$A640-1,0)),OFFSET(INDIRECT("'"&amp;'DATA for charts'!J$5&amp;"'!$c1"),$A640-1,0),NA())</f>
        <v>#N/A</v>
      </c>
      <c r="K640" s="28" t="e">
        <f ca="1">IF(ISNUMBER(OFFSET(INDIRECT("'"&amp;'DATA for charts'!K$5&amp;"'!$c1"),$A640-1,0)),OFFSET(INDIRECT("'"&amp;'DATA for charts'!K$5&amp;"'!$c1"),$A640-1,0),NA())</f>
        <v>#N/A</v>
      </c>
      <c r="L640" s="28" t="e">
        <f ca="1">IF(ISNUMBER(OFFSET(INDIRECT("'"&amp;'DATA for charts'!L$5&amp;"'!$c1"),$A640-1,0)),OFFSET(INDIRECT("'"&amp;'DATA for charts'!L$5&amp;"'!$c1"),$A640-1,0),NA())</f>
        <v>#N/A</v>
      </c>
      <c r="M640" s="28" t="e">
        <f ca="1">IF(ISNUMBER(OFFSET(INDIRECT("'"&amp;'DATA for charts'!M$5&amp;"'!$c1"),$A640-1,0)),OFFSET(INDIRECT("'"&amp;'DATA for charts'!M$5&amp;"'!$c1"),$A640-1,0),NA())</f>
        <v>#N/A</v>
      </c>
      <c r="N640" s="28" t="e">
        <f ca="1">IF(ISNUMBER(OFFSET(INDIRECT("'"&amp;'DATA for charts'!N$5&amp;"'!$c1"),$A640-1,0)),OFFSET(INDIRECT("'"&amp;'DATA for charts'!N$5&amp;"'!$c1"),$A640-1,0),NA())</f>
        <v>#N/A</v>
      </c>
      <c r="O640" s="28" t="e">
        <f ca="1">IF(ISNUMBER(OFFSET(INDIRECT("'"&amp;'DATA for charts'!O$5&amp;"'!$c1"),$A640-1,0)),OFFSET(INDIRECT("'"&amp;'DATA for charts'!O$5&amp;"'!$c1"),$A640-1,0),NA())</f>
        <v>#N/A</v>
      </c>
      <c r="P640" s="28" t="e">
        <f ca="1">IF(ISNUMBER(OFFSET(INDIRECT("'"&amp;'DATA for charts'!P$5&amp;"'!$c1"),$A640-1,0)),OFFSET(INDIRECT("'"&amp;'DATA for charts'!P$5&amp;"'!$c1"),$A640-1,0),NA())</f>
        <v>#N/A</v>
      </c>
      <c r="Q640" s="28" t="e">
        <f ca="1">IF(ISNUMBER(OFFSET(INDIRECT("'"&amp;'DATA for charts'!Q$5&amp;"'!$c1"),$A640-1,0)),OFFSET(INDIRECT("'"&amp;'DATA for charts'!Q$5&amp;"'!$c1"),$A640-1,0),NA())</f>
        <v>#N/A</v>
      </c>
      <c r="R640" s="28" t="e">
        <f ca="1">IF(ISNUMBER(OFFSET(INDIRECT("'"&amp;'DATA for charts'!R$5&amp;"'!$c1"),$A640-1,0)),OFFSET(INDIRECT("'"&amp;'DATA for charts'!R$5&amp;"'!$c1"),$A640-1,0),NA())</f>
        <v>#N/A</v>
      </c>
      <c r="S640" s="28" t="e">
        <f ca="1">IF(ISNUMBER(OFFSET(INDIRECT("'"&amp;'DATA for charts'!S$5&amp;"'!$c1"),$A640-1,0)),OFFSET(INDIRECT("'"&amp;'DATA for charts'!S$5&amp;"'!$c1"),$A640-1,0),NA())</f>
        <v>#N/A</v>
      </c>
      <c r="T640" s="34"/>
      <c r="U640" s="34"/>
      <c r="V640" s="34"/>
      <c r="W640" s="8"/>
      <c r="X640" s="149" t="s">
        <v>232</v>
      </c>
      <c r="Y640" s="8"/>
      <c r="Z640" s="8"/>
      <c r="AA640" s="8"/>
      <c r="AB640" s="8"/>
      <c r="AC640" s="8"/>
      <c r="AD640" s="8"/>
      <c r="AE640" s="8"/>
      <c r="AF640" s="8"/>
      <c r="AG640" s="8"/>
      <c r="AH640" s="8"/>
      <c r="AI640" s="8"/>
      <c r="AJ640" s="8"/>
      <c r="AK640" s="8"/>
      <c r="AL640" s="8"/>
      <c r="AM640" s="8"/>
      <c r="AN640" s="8"/>
      <c r="AO640" s="8"/>
      <c r="AP640" s="8"/>
      <c r="AQ640" s="8"/>
    </row>
    <row r="641" spans="1:43">
      <c r="A641" s="226">
        <f t="shared" si="874"/>
        <v>313</v>
      </c>
      <c r="B641" s="8">
        <v>20</v>
      </c>
      <c r="C641" s="28">
        <f ca="1">IF(ISNUMBER(OFFSET(INDIRECT("'"&amp;'DATA for charts'!C$5&amp;"'!$c1"),$A641-1,0)),OFFSET(INDIRECT("'"&amp;'DATA for charts'!C$5&amp;"'!$c1"),$A641-1,0),NA())</f>
        <v>34.4</v>
      </c>
      <c r="D641" s="28">
        <f ca="1">IF(ISNUMBER(OFFSET(INDIRECT("'"&amp;'DATA for charts'!D$5&amp;"'!$c1"),$A641-1,0)),OFFSET(INDIRECT("'"&amp;'DATA for charts'!D$5&amp;"'!$c1"),$A641-1,0),NA())</f>
        <v>27.52741</v>
      </c>
      <c r="E641" s="28">
        <f ca="1">IF(ISNUMBER(OFFSET(INDIRECT("'"&amp;'DATA for charts'!E$5&amp;"'!$c1"),$A641-1,0)),OFFSET(INDIRECT("'"&amp;'DATA for charts'!E$5&amp;"'!$c1"),$A641-1,0),NA())</f>
        <v>28.745322999999999</v>
      </c>
      <c r="F641" s="28">
        <f ca="1">IF(ISNUMBER(OFFSET(INDIRECT("'"&amp;'DATA for charts'!F$5&amp;"'!$c1"),$A641-1,0)),OFFSET(INDIRECT("'"&amp;'DATA for charts'!F$5&amp;"'!$c1"),$A641-1,0),NA())</f>
        <v>26.295067467442401</v>
      </c>
      <c r="G641" s="28">
        <f ca="1">IF(ISNUMBER(OFFSET(INDIRECT("'"&amp;'DATA for charts'!G$5&amp;"'!$c1"),$A641-1,0)),OFFSET(INDIRECT("'"&amp;'DATA for charts'!G$5&amp;"'!$c1"),$A641-1,0),NA())</f>
        <v>27.37</v>
      </c>
      <c r="H641" s="28">
        <f ca="1">IF(ISNUMBER(OFFSET(INDIRECT("'"&amp;'DATA for charts'!H$5&amp;"'!$c1"),$A641-1,0)),OFFSET(INDIRECT("'"&amp;'DATA for charts'!H$5&amp;"'!$c1"),$A641-1,0),NA())</f>
        <v>24.208179692487501</v>
      </c>
      <c r="I641" s="28" t="e">
        <f ca="1">IF(ISNUMBER(OFFSET(INDIRECT("'"&amp;'DATA for charts'!I$5&amp;"'!$c1"),$A641-1,0)),OFFSET(INDIRECT("'"&amp;'DATA for charts'!I$5&amp;"'!$c1"),$A641-1,0),NA())</f>
        <v>#N/A</v>
      </c>
      <c r="J641" s="28" t="e">
        <f ca="1">IF(ISNUMBER(OFFSET(INDIRECT("'"&amp;'DATA for charts'!J$5&amp;"'!$c1"),$A641-1,0)),OFFSET(INDIRECT("'"&amp;'DATA for charts'!J$5&amp;"'!$c1"),$A641-1,0),NA())</f>
        <v>#N/A</v>
      </c>
      <c r="K641" s="28" t="e">
        <f ca="1">IF(ISNUMBER(OFFSET(INDIRECT("'"&amp;'DATA for charts'!K$5&amp;"'!$c1"),$A641-1,0)),OFFSET(INDIRECT("'"&amp;'DATA for charts'!K$5&amp;"'!$c1"),$A641-1,0),NA())</f>
        <v>#N/A</v>
      </c>
      <c r="L641" s="28" t="e">
        <f ca="1">IF(ISNUMBER(OFFSET(INDIRECT("'"&amp;'DATA for charts'!L$5&amp;"'!$c1"),$A641-1,0)),OFFSET(INDIRECT("'"&amp;'DATA for charts'!L$5&amp;"'!$c1"),$A641-1,0),NA())</f>
        <v>#N/A</v>
      </c>
      <c r="M641" s="28" t="e">
        <f ca="1">IF(ISNUMBER(OFFSET(INDIRECT("'"&amp;'DATA for charts'!M$5&amp;"'!$c1"),$A641-1,0)),OFFSET(INDIRECT("'"&amp;'DATA for charts'!M$5&amp;"'!$c1"),$A641-1,0),NA())</f>
        <v>#N/A</v>
      </c>
      <c r="N641" s="28" t="e">
        <f ca="1">IF(ISNUMBER(OFFSET(INDIRECT("'"&amp;'DATA for charts'!N$5&amp;"'!$c1"),$A641-1,0)),OFFSET(INDIRECT("'"&amp;'DATA for charts'!N$5&amp;"'!$c1"),$A641-1,0),NA())</f>
        <v>#N/A</v>
      </c>
      <c r="O641" s="28" t="e">
        <f ca="1">IF(ISNUMBER(OFFSET(INDIRECT("'"&amp;'DATA for charts'!O$5&amp;"'!$c1"),$A641-1,0)),OFFSET(INDIRECT("'"&amp;'DATA for charts'!O$5&amp;"'!$c1"),$A641-1,0),NA())</f>
        <v>#N/A</v>
      </c>
      <c r="P641" s="28" t="e">
        <f ca="1">IF(ISNUMBER(OFFSET(INDIRECT("'"&amp;'DATA for charts'!P$5&amp;"'!$c1"),$A641-1,0)),OFFSET(INDIRECT("'"&amp;'DATA for charts'!P$5&amp;"'!$c1"),$A641-1,0),NA())</f>
        <v>#N/A</v>
      </c>
      <c r="Q641" s="28" t="e">
        <f ca="1">IF(ISNUMBER(OFFSET(INDIRECT("'"&amp;'DATA for charts'!Q$5&amp;"'!$c1"),$A641-1,0)),OFFSET(INDIRECT("'"&amp;'DATA for charts'!Q$5&amp;"'!$c1"),$A641-1,0),NA())</f>
        <v>#N/A</v>
      </c>
      <c r="R641" s="28" t="e">
        <f ca="1">IF(ISNUMBER(OFFSET(INDIRECT("'"&amp;'DATA for charts'!R$5&amp;"'!$c1"),$A641-1,0)),OFFSET(INDIRECT("'"&amp;'DATA for charts'!R$5&amp;"'!$c1"),$A641-1,0),NA())</f>
        <v>#N/A</v>
      </c>
      <c r="S641" s="28" t="e">
        <f ca="1">IF(ISNUMBER(OFFSET(INDIRECT("'"&amp;'DATA for charts'!S$5&amp;"'!$c1"),$A641-1,0)),OFFSET(INDIRECT("'"&amp;'DATA for charts'!S$5&amp;"'!$c1"),$A641-1,0),NA())</f>
        <v>#N/A</v>
      </c>
      <c r="T641" s="34"/>
      <c r="U641" s="34"/>
      <c r="V641" s="34"/>
      <c r="W641" s="8"/>
      <c r="X641" s="149" t="s">
        <v>227</v>
      </c>
      <c r="Y641" s="8"/>
      <c r="Z641" s="8"/>
      <c r="AA641" s="8"/>
      <c r="AB641" s="8"/>
      <c r="AC641" s="8"/>
      <c r="AD641" s="8"/>
      <c r="AE641" s="8"/>
      <c r="AF641" s="8"/>
      <c r="AG641" s="8"/>
      <c r="AH641" s="8"/>
      <c r="AI641" s="8"/>
      <c r="AJ641" s="8"/>
      <c r="AK641" s="8"/>
      <c r="AL641" s="8"/>
      <c r="AM641" s="8"/>
      <c r="AN641" s="8"/>
      <c r="AO641" s="8"/>
      <c r="AP641" s="8"/>
      <c r="AQ641" s="8"/>
    </row>
    <row r="642" spans="1:43">
      <c r="A642" s="226">
        <f t="shared" si="874"/>
        <v>314</v>
      </c>
      <c r="B642" s="8">
        <v>21</v>
      </c>
      <c r="C642" s="28">
        <f ca="1">IF(ISNUMBER(OFFSET(INDIRECT("'"&amp;'DATA for charts'!C$5&amp;"'!$c1"),$A642-1,0)),OFFSET(INDIRECT("'"&amp;'DATA for charts'!C$5&amp;"'!$c1"),$A642-1,0),NA())</f>
        <v>29.3</v>
      </c>
      <c r="D642" s="28">
        <f ca="1">IF(ISNUMBER(OFFSET(INDIRECT("'"&amp;'DATA for charts'!D$5&amp;"'!$c1"),$A642-1,0)),OFFSET(INDIRECT("'"&amp;'DATA for charts'!D$5&amp;"'!$c1"),$A642-1,0),NA())</f>
        <v>22.53209</v>
      </c>
      <c r="E642" s="28">
        <f ca="1">IF(ISNUMBER(OFFSET(INDIRECT("'"&amp;'DATA for charts'!E$5&amp;"'!$c1"),$A642-1,0)),OFFSET(INDIRECT("'"&amp;'DATA for charts'!E$5&amp;"'!$c1"),$A642-1,0),NA())</f>
        <v>23.594235999999999</v>
      </c>
      <c r="F642" s="28">
        <f ca="1">IF(ISNUMBER(OFFSET(INDIRECT("'"&amp;'DATA for charts'!F$5&amp;"'!$c1"),$A642-1,0)),OFFSET(INDIRECT("'"&amp;'DATA for charts'!F$5&amp;"'!$c1"),$A642-1,0),NA())</f>
        <v>21.526845012599399</v>
      </c>
      <c r="G642" s="28">
        <f ca="1">IF(ISNUMBER(OFFSET(INDIRECT("'"&amp;'DATA for charts'!G$5&amp;"'!$c1"),$A642-1,0)),OFFSET(INDIRECT("'"&amp;'DATA for charts'!G$5&amp;"'!$c1"),$A642-1,0),NA())</f>
        <v>22.09</v>
      </c>
      <c r="H642" s="28">
        <f ca="1">IF(ISNUMBER(OFFSET(INDIRECT("'"&amp;'DATA for charts'!H$5&amp;"'!$c1"),$A642-1,0)),OFFSET(INDIRECT("'"&amp;'DATA for charts'!H$5&amp;"'!$c1"),$A642-1,0),NA())</f>
        <v>19.261674066640101</v>
      </c>
      <c r="I642" s="28" t="e">
        <f ca="1">IF(ISNUMBER(OFFSET(INDIRECT("'"&amp;'DATA for charts'!I$5&amp;"'!$c1"),$A642-1,0)),OFFSET(INDIRECT("'"&amp;'DATA for charts'!I$5&amp;"'!$c1"),$A642-1,0),NA())</f>
        <v>#N/A</v>
      </c>
      <c r="J642" s="28" t="e">
        <f ca="1">IF(ISNUMBER(OFFSET(INDIRECT("'"&amp;'DATA for charts'!J$5&amp;"'!$c1"),$A642-1,0)),OFFSET(INDIRECT("'"&amp;'DATA for charts'!J$5&amp;"'!$c1"),$A642-1,0),NA())</f>
        <v>#N/A</v>
      </c>
      <c r="K642" s="28" t="e">
        <f ca="1">IF(ISNUMBER(OFFSET(INDIRECT("'"&amp;'DATA for charts'!K$5&amp;"'!$c1"),$A642-1,0)),OFFSET(INDIRECT("'"&amp;'DATA for charts'!K$5&amp;"'!$c1"),$A642-1,0),NA())</f>
        <v>#N/A</v>
      </c>
      <c r="L642" s="28" t="e">
        <f ca="1">IF(ISNUMBER(OFFSET(INDIRECT("'"&amp;'DATA for charts'!L$5&amp;"'!$c1"),$A642-1,0)),OFFSET(INDIRECT("'"&amp;'DATA for charts'!L$5&amp;"'!$c1"),$A642-1,0),NA())</f>
        <v>#N/A</v>
      </c>
      <c r="M642" s="28" t="e">
        <f ca="1">IF(ISNUMBER(OFFSET(INDIRECT("'"&amp;'DATA for charts'!M$5&amp;"'!$c1"),$A642-1,0)),OFFSET(INDIRECT("'"&amp;'DATA for charts'!M$5&amp;"'!$c1"),$A642-1,0),NA())</f>
        <v>#N/A</v>
      </c>
      <c r="N642" s="28" t="e">
        <f ca="1">IF(ISNUMBER(OFFSET(INDIRECT("'"&amp;'DATA for charts'!N$5&amp;"'!$c1"),$A642-1,0)),OFFSET(INDIRECT("'"&amp;'DATA for charts'!N$5&amp;"'!$c1"),$A642-1,0),NA())</f>
        <v>#N/A</v>
      </c>
      <c r="O642" s="28" t="e">
        <f ca="1">IF(ISNUMBER(OFFSET(INDIRECT("'"&amp;'DATA for charts'!O$5&amp;"'!$c1"),$A642-1,0)),OFFSET(INDIRECT("'"&amp;'DATA for charts'!O$5&amp;"'!$c1"),$A642-1,0),NA())</f>
        <v>#N/A</v>
      </c>
      <c r="P642" s="28" t="e">
        <f ca="1">IF(ISNUMBER(OFFSET(INDIRECT("'"&amp;'DATA for charts'!P$5&amp;"'!$c1"),$A642-1,0)),OFFSET(INDIRECT("'"&amp;'DATA for charts'!P$5&amp;"'!$c1"),$A642-1,0),NA())</f>
        <v>#N/A</v>
      </c>
      <c r="Q642" s="28" t="e">
        <f ca="1">IF(ISNUMBER(OFFSET(INDIRECT("'"&amp;'DATA for charts'!Q$5&amp;"'!$c1"),$A642-1,0)),OFFSET(INDIRECT("'"&amp;'DATA for charts'!Q$5&amp;"'!$c1"),$A642-1,0),NA())</f>
        <v>#N/A</v>
      </c>
      <c r="R642" s="28" t="e">
        <f ca="1">IF(ISNUMBER(OFFSET(INDIRECT("'"&amp;'DATA for charts'!R$5&amp;"'!$c1"),$A642-1,0)),OFFSET(INDIRECT("'"&amp;'DATA for charts'!R$5&amp;"'!$c1"),$A642-1,0),NA())</f>
        <v>#N/A</v>
      </c>
      <c r="S642" s="28" t="e">
        <f ca="1">IF(ISNUMBER(OFFSET(INDIRECT("'"&amp;'DATA for charts'!S$5&amp;"'!$c1"),$A642-1,0)),OFFSET(INDIRECT("'"&amp;'DATA for charts'!S$5&amp;"'!$c1"),$A642-1,0),NA())</f>
        <v>#N/A</v>
      </c>
      <c r="T642" s="34"/>
      <c r="U642" s="34"/>
      <c r="V642" s="34"/>
      <c r="W642" s="8"/>
      <c r="X642" s="146"/>
      <c r="Y642" s="33" t="str">
        <f t="shared" ref="Y642:AF643" ca="1" si="901">C$8</f>
        <v>BSIMAC</v>
      </c>
      <c r="Z642" s="33" t="str">
        <f t="shared" ca="1" si="901"/>
        <v>CSE</v>
      </c>
      <c r="AA642" s="33" t="str">
        <f t="shared" ca="1" si="901"/>
        <v>DeST</v>
      </c>
      <c r="AB642" s="33" t="str">
        <f t="shared" ca="1" si="901"/>
        <v>EnergyPlus</v>
      </c>
      <c r="AC642" s="33" t="str">
        <f t="shared" ca="1" si="901"/>
        <v>ESP-r</v>
      </c>
      <c r="AD642" s="33" t="str">
        <f t="shared" ca="1" si="901"/>
        <v>TRNSYS</v>
      </c>
      <c r="AE642" s="33" t="str">
        <f t="shared" ca="1" si="901"/>
        <v>TestSpec-Alt</v>
      </c>
      <c r="AF642" s="33">
        <f t="shared" ca="1" si="901"/>
        <v>0</v>
      </c>
      <c r="AG642" s="33">
        <f t="shared" ref="AG642:AG643" ca="1" si="902">K$8</f>
        <v>0</v>
      </c>
      <c r="AH642" s="33">
        <f t="shared" ref="AH642:AH643" ca="1" si="903">L$8</f>
        <v>0</v>
      </c>
      <c r="AI642" s="33">
        <f t="shared" ref="AI642:AI643" ca="1" si="904">M$8</f>
        <v>0</v>
      </c>
      <c r="AJ642" s="33">
        <f t="shared" ref="AJ642:AJ643" ca="1" si="905">N$8</f>
        <v>0</v>
      </c>
      <c r="AK642" s="33">
        <f t="shared" ref="AK642:AK643" ca="1" si="906">O$8</f>
        <v>0</v>
      </c>
      <c r="AL642" s="33">
        <f t="shared" ref="AL642:AL643" ca="1" si="907">P$8</f>
        <v>0</v>
      </c>
      <c r="AM642" s="33">
        <f t="shared" ref="AM642:AM643" ca="1" si="908">Q$8</f>
        <v>0</v>
      </c>
      <c r="AN642" s="33">
        <f t="shared" ref="AN642:AN643" ca="1" si="909">R$8</f>
        <v>0</v>
      </c>
      <c r="AO642" s="33" t="str">
        <f t="shared" ref="AO642:AO643" ca="1" si="910">S$8</f>
        <v>Tested Prg</v>
      </c>
      <c r="AP642" s="8"/>
      <c r="AQ642" s="8"/>
    </row>
    <row r="643" spans="1:43">
      <c r="A643" s="226">
        <f t="shared" si="874"/>
        <v>315</v>
      </c>
      <c r="B643" s="8">
        <v>22</v>
      </c>
      <c r="C643" s="28">
        <f ca="1">IF(ISNUMBER(OFFSET(INDIRECT("'"&amp;'DATA for charts'!C$5&amp;"'!$c1"),$A643-1,0)),OFFSET(INDIRECT("'"&amp;'DATA for charts'!C$5&amp;"'!$c1"),$A643-1,0),NA())</f>
        <v>24.6</v>
      </c>
      <c r="D643" s="28">
        <f ca="1">IF(ISNUMBER(OFFSET(INDIRECT("'"&amp;'DATA for charts'!D$5&amp;"'!$c1"),$A643-1,0)),OFFSET(INDIRECT("'"&amp;'DATA for charts'!D$5&amp;"'!$c1"),$A643-1,0),NA())</f>
        <v>18.105499999999999</v>
      </c>
      <c r="E643" s="28">
        <f ca="1">IF(ISNUMBER(OFFSET(INDIRECT("'"&amp;'DATA for charts'!E$5&amp;"'!$c1"),$A643-1,0)),OFFSET(INDIRECT("'"&amp;'DATA for charts'!E$5&amp;"'!$c1"),$A643-1,0),NA())</f>
        <v>18.976027999999999</v>
      </c>
      <c r="F643" s="28">
        <f ca="1">IF(ISNUMBER(OFFSET(INDIRECT("'"&amp;'DATA for charts'!F$5&amp;"'!$c1"),$A643-1,0)),OFFSET(INDIRECT("'"&amp;'DATA for charts'!F$5&amp;"'!$c1"),$A643-1,0),NA())</f>
        <v>17.031430200515</v>
      </c>
      <c r="G643" s="28">
        <f ca="1">IF(ISNUMBER(OFFSET(INDIRECT("'"&amp;'DATA for charts'!G$5&amp;"'!$c1"),$A643-1,0)),OFFSET(INDIRECT("'"&amp;'DATA for charts'!G$5&amp;"'!$c1"),$A643-1,0),NA())</f>
        <v>17.43</v>
      </c>
      <c r="H643" s="28">
        <f ca="1">IF(ISNUMBER(OFFSET(INDIRECT("'"&amp;'DATA for charts'!H$5&amp;"'!$c1"),$A643-1,0)),OFFSET(INDIRECT("'"&amp;'DATA for charts'!H$5&amp;"'!$c1"),$A643-1,0),NA())</f>
        <v>15.033060416311301</v>
      </c>
      <c r="I643" s="28" t="e">
        <f ca="1">IF(ISNUMBER(OFFSET(INDIRECT("'"&amp;'DATA for charts'!I$5&amp;"'!$c1"),$A643-1,0)),OFFSET(INDIRECT("'"&amp;'DATA for charts'!I$5&amp;"'!$c1"),$A643-1,0),NA())</f>
        <v>#N/A</v>
      </c>
      <c r="J643" s="28" t="e">
        <f ca="1">IF(ISNUMBER(OFFSET(INDIRECT("'"&amp;'DATA for charts'!J$5&amp;"'!$c1"),$A643-1,0)),OFFSET(INDIRECT("'"&amp;'DATA for charts'!J$5&amp;"'!$c1"),$A643-1,0),NA())</f>
        <v>#N/A</v>
      </c>
      <c r="K643" s="28" t="e">
        <f ca="1">IF(ISNUMBER(OFFSET(INDIRECT("'"&amp;'DATA for charts'!K$5&amp;"'!$c1"),$A643-1,0)),OFFSET(INDIRECT("'"&amp;'DATA for charts'!K$5&amp;"'!$c1"),$A643-1,0),NA())</f>
        <v>#N/A</v>
      </c>
      <c r="L643" s="28" t="e">
        <f ca="1">IF(ISNUMBER(OFFSET(INDIRECT("'"&amp;'DATA for charts'!L$5&amp;"'!$c1"),$A643-1,0)),OFFSET(INDIRECT("'"&amp;'DATA for charts'!L$5&amp;"'!$c1"),$A643-1,0),NA())</f>
        <v>#N/A</v>
      </c>
      <c r="M643" s="28" t="e">
        <f ca="1">IF(ISNUMBER(OFFSET(INDIRECT("'"&amp;'DATA for charts'!M$5&amp;"'!$c1"),$A643-1,0)),OFFSET(INDIRECT("'"&amp;'DATA for charts'!M$5&amp;"'!$c1"),$A643-1,0),NA())</f>
        <v>#N/A</v>
      </c>
      <c r="N643" s="28" t="e">
        <f ca="1">IF(ISNUMBER(OFFSET(INDIRECT("'"&amp;'DATA for charts'!N$5&amp;"'!$c1"),$A643-1,0)),OFFSET(INDIRECT("'"&amp;'DATA for charts'!N$5&amp;"'!$c1"),$A643-1,0),NA())</f>
        <v>#N/A</v>
      </c>
      <c r="O643" s="28" t="e">
        <f ca="1">IF(ISNUMBER(OFFSET(INDIRECT("'"&amp;'DATA for charts'!O$5&amp;"'!$c1"),$A643-1,0)),OFFSET(INDIRECT("'"&amp;'DATA for charts'!O$5&amp;"'!$c1"),$A643-1,0),NA())</f>
        <v>#N/A</v>
      </c>
      <c r="P643" s="28" t="e">
        <f ca="1">IF(ISNUMBER(OFFSET(INDIRECT("'"&amp;'DATA for charts'!P$5&amp;"'!$c1"),$A643-1,0)),OFFSET(INDIRECT("'"&amp;'DATA for charts'!P$5&amp;"'!$c1"),$A643-1,0),NA())</f>
        <v>#N/A</v>
      </c>
      <c r="Q643" s="28" t="e">
        <f ca="1">IF(ISNUMBER(OFFSET(INDIRECT("'"&amp;'DATA for charts'!Q$5&amp;"'!$c1"),$A643-1,0)),OFFSET(INDIRECT("'"&amp;'DATA for charts'!Q$5&amp;"'!$c1"),$A643-1,0),NA())</f>
        <v>#N/A</v>
      </c>
      <c r="R643" s="28" t="e">
        <f ca="1">IF(ISNUMBER(OFFSET(INDIRECT("'"&amp;'DATA for charts'!R$5&amp;"'!$c1"),$A643-1,0)),OFFSET(INDIRECT("'"&amp;'DATA for charts'!R$5&amp;"'!$c1"),$A643-1,0),NA())</f>
        <v>#N/A</v>
      </c>
      <c r="S643" s="28" t="e">
        <f ca="1">IF(ISNUMBER(OFFSET(INDIRECT("'"&amp;'DATA for charts'!S$5&amp;"'!$c1"),$A643-1,0)),OFFSET(INDIRECT("'"&amp;'DATA for charts'!S$5&amp;"'!$c1"),$A643-1,0),NA())</f>
        <v>#N/A</v>
      </c>
      <c r="T643" s="34"/>
      <c r="U643" s="34"/>
      <c r="V643" s="34"/>
      <c r="W643" s="8"/>
      <c r="X643" s="149" t="s">
        <v>24</v>
      </c>
      <c r="Y643" s="33" t="str">
        <f t="shared" ca="1" si="901"/>
        <v>BSIMAC</v>
      </c>
      <c r="Z643" s="33" t="str">
        <f t="shared" ca="1" si="901"/>
        <v>CSE</v>
      </c>
      <c r="AA643" s="33" t="str">
        <f t="shared" ca="1" si="901"/>
        <v>DeST</v>
      </c>
      <c r="AB643" s="33" t="str">
        <f t="shared" ca="1" si="901"/>
        <v>EnergyPlus</v>
      </c>
      <c r="AC643" s="33" t="str">
        <f t="shared" ca="1" si="901"/>
        <v>ESP-r</v>
      </c>
      <c r="AD643" s="33" t="str">
        <f t="shared" ca="1" si="901"/>
        <v>TRNSYS</v>
      </c>
      <c r="AE643" s="33" t="str">
        <f t="shared" ca="1" si="901"/>
        <v>TestSpec-Alt</v>
      </c>
      <c r="AF643" s="33">
        <f t="shared" ca="1" si="901"/>
        <v>0</v>
      </c>
      <c r="AG643" s="33">
        <f t="shared" ca="1" si="902"/>
        <v>0</v>
      </c>
      <c r="AH643" s="33">
        <f t="shared" ca="1" si="903"/>
        <v>0</v>
      </c>
      <c r="AI643" s="33">
        <f t="shared" ca="1" si="904"/>
        <v>0</v>
      </c>
      <c r="AJ643" s="33">
        <f t="shared" ca="1" si="905"/>
        <v>0</v>
      </c>
      <c r="AK643" s="33">
        <f t="shared" ca="1" si="906"/>
        <v>0</v>
      </c>
      <c r="AL643" s="33">
        <f t="shared" ca="1" si="907"/>
        <v>0</v>
      </c>
      <c r="AM643" s="33">
        <f t="shared" ca="1" si="908"/>
        <v>0</v>
      </c>
      <c r="AN643" s="33">
        <f t="shared" ca="1" si="909"/>
        <v>0</v>
      </c>
      <c r="AO643" s="33" t="str">
        <f t="shared" ca="1" si="910"/>
        <v>Tested Prg</v>
      </c>
      <c r="AP643" s="8"/>
      <c r="AQ643" s="8"/>
    </row>
    <row r="644" spans="1:43" ht="63.75">
      <c r="A644" s="226">
        <f t="shared" si="874"/>
        <v>316</v>
      </c>
      <c r="B644" s="8">
        <v>23</v>
      </c>
      <c r="C644" s="28">
        <f ca="1">IF(ISNUMBER(OFFSET(INDIRECT("'"&amp;'DATA for charts'!C$5&amp;"'!$c1"),$A644-1,0)),OFFSET(INDIRECT("'"&amp;'DATA for charts'!C$5&amp;"'!$c1"),$A644-1,0),NA())</f>
        <v>20.2</v>
      </c>
      <c r="D644" s="28">
        <f ca="1">IF(ISNUMBER(OFFSET(INDIRECT("'"&amp;'DATA for charts'!D$5&amp;"'!$c1"),$A644-1,0)),OFFSET(INDIRECT("'"&amp;'DATA for charts'!D$5&amp;"'!$c1"),$A644-1,0),NA())</f>
        <v>14.14873</v>
      </c>
      <c r="E644" s="28">
        <f ca="1">IF(ISNUMBER(OFFSET(INDIRECT("'"&amp;'DATA for charts'!E$5&amp;"'!$c1"),$A644-1,0)),OFFSET(INDIRECT("'"&amp;'DATA for charts'!E$5&amp;"'!$c1"),$A644-1,0),NA())</f>
        <v>14.939161</v>
      </c>
      <c r="F644" s="28">
        <f ca="1">IF(ISNUMBER(OFFSET(INDIRECT("'"&amp;'DATA for charts'!F$5&amp;"'!$c1"),$A644-1,0)),OFFSET(INDIRECT("'"&amp;'DATA for charts'!F$5&amp;"'!$c1"),$A644-1,0),NA())</f>
        <v>13.2781074052451</v>
      </c>
      <c r="G644" s="28">
        <f ca="1">IF(ISNUMBER(OFFSET(INDIRECT("'"&amp;'DATA for charts'!G$5&amp;"'!$c1"),$A644-1,0)),OFFSET(INDIRECT("'"&amp;'DATA for charts'!G$5&amp;"'!$c1"),$A644-1,0),NA())</f>
        <v>13.28</v>
      </c>
      <c r="H644" s="28">
        <f ca="1">IF(ISNUMBER(OFFSET(INDIRECT("'"&amp;'DATA for charts'!H$5&amp;"'!$c1"),$A644-1,0)),OFFSET(INDIRECT("'"&amp;'DATA for charts'!H$5&amp;"'!$c1"),$A644-1,0),NA())</f>
        <v>11.219575277781299</v>
      </c>
      <c r="I644" s="28" t="e">
        <f ca="1">IF(ISNUMBER(OFFSET(INDIRECT("'"&amp;'DATA for charts'!I$5&amp;"'!$c1"),$A644-1,0)),OFFSET(INDIRECT("'"&amp;'DATA for charts'!I$5&amp;"'!$c1"),$A644-1,0),NA())</f>
        <v>#N/A</v>
      </c>
      <c r="J644" s="28" t="e">
        <f ca="1">IF(ISNUMBER(OFFSET(INDIRECT("'"&amp;'DATA for charts'!J$5&amp;"'!$c1"),$A644-1,0)),OFFSET(INDIRECT("'"&amp;'DATA for charts'!J$5&amp;"'!$c1"),$A644-1,0),NA())</f>
        <v>#N/A</v>
      </c>
      <c r="K644" s="28" t="e">
        <f ca="1">IF(ISNUMBER(OFFSET(INDIRECT("'"&amp;'DATA for charts'!K$5&amp;"'!$c1"),$A644-1,0)),OFFSET(INDIRECT("'"&amp;'DATA for charts'!K$5&amp;"'!$c1"),$A644-1,0),NA())</f>
        <v>#N/A</v>
      </c>
      <c r="L644" s="28" t="e">
        <f ca="1">IF(ISNUMBER(OFFSET(INDIRECT("'"&amp;'DATA for charts'!L$5&amp;"'!$c1"),$A644-1,0)),OFFSET(INDIRECT("'"&amp;'DATA for charts'!L$5&amp;"'!$c1"),$A644-1,0),NA())</f>
        <v>#N/A</v>
      </c>
      <c r="M644" s="28" t="e">
        <f ca="1">IF(ISNUMBER(OFFSET(INDIRECT("'"&amp;'DATA for charts'!M$5&amp;"'!$c1"),$A644-1,0)),OFFSET(INDIRECT("'"&amp;'DATA for charts'!M$5&amp;"'!$c1"),$A644-1,0),NA())</f>
        <v>#N/A</v>
      </c>
      <c r="N644" s="28" t="e">
        <f ca="1">IF(ISNUMBER(OFFSET(INDIRECT("'"&amp;'DATA for charts'!N$5&amp;"'!$c1"),$A644-1,0)),OFFSET(INDIRECT("'"&amp;'DATA for charts'!N$5&amp;"'!$c1"),$A644-1,0),NA())</f>
        <v>#N/A</v>
      </c>
      <c r="O644" s="28" t="e">
        <f ca="1">IF(ISNUMBER(OFFSET(INDIRECT("'"&amp;'DATA for charts'!O$5&amp;"'!$c1"),$A644-1,0)),OFFSET(INDIRECT("'"&amp;'DATA for charts'!O$5&amp;"'!$c1"),$A644-1,0),NA())</f>
        <v>#N/A</v>
      </c>
      <c r="P644" s="28" t="e">
        <f ca="1">IF(ISNUMBER(OFFSET(INDIRECT("'"&amp;'DATA for charts'!P$5&amp;"'!$c1"),$A644-1,0)),OFFSET(INDIRECT("'"&amp;'DATA for charts'!P$5&amp;"'!$c1"),$A644-1,0),NA())</f>
        <v>#N/A</v>
      </c>
      <c r="Q644" s="28" t="e">
        <f ca="1">IF(ISNUMBER(OFFSET(INDIRECT("'"&amp;'DATA for charts'!Q$5&amp;"'!$c1"),$A644-1,0)),OFFSET(INDIRECT("'"&amp;'DATA for charts'!Q$5&amp;"'!$c1"),$A644-1,0),NA())</f>
        <v>#N/A</v>
      </c>
      <c r="R644" s="28" t="e">
        <f ca="1">IF(ISNUMBER(OFFSET(INDIRECT("'"&amp;'DATA for charts'!R$5&amp;"'!$c1"),$A644-1,0)),OFFSET(INDIRECT("'"&amp;'DATA for charts'!R$5&amp;"'!$c1"),$A644-1,0),NA())</f>
        <v>#N/A</v>
      </c>
      <c r="S644" s="28" t="e">
        <f ca="1">IF(ISNUMBER(OFFSET(INDIRECT("'"&amp;'DATA for charts'!S$5&amp;"'!$c1"),$A644-1,0)),OFFSET(INDIRECT("'"&amp;'DATA for charts'!S$5&amp;"'!$c1"),$A644-1,0),NA())</f>
        <v>#N/A</v>
      </c>
      <c r="T644" s="34"/>
      <c r="U644" s="34"/>
      <c r="V644" s="34"/>
      <c r="W644" s="8"/>
      <c r="X644" s="155" t="str">
        <f>X298</f>
        <v>400-395
Low Mass,
Heating 
Surf. Conv.
&amp; IR</v>
      </c>
      <c r="Y644" s="49">
        <f t="shared" ref="Y644:AF644" ca="1" si="911">Y298</f>
        <v>1.3409999999999993</v>
      </c>
      <c r="Z644" s="49">
        <f t="shared" ca="1" si="911"/>
        <v>1.6808190538049095</v>
      </c>
      <c r="AA644" s="49">
        <f t="shared" ca="1" si="911"/>
        <v>1.9020000000000001</v>
      </c>
      <c r="AB644" s="49">
        <f t="shared" ca="1" si="911"/>
        <v>1.7066053699733006</v>
      </c>
      <c r="AC644" s="49">
        <f t="shared" ca="1" si="911"/>
        <v>1.7443</v>
      </c>
      <c r="AD644" s="49">
        <f t="shared" ca="1" si="911"/>
        <v>1.8611499999999994</v>
      </c>
      <c r="AE644" s="49" t="e">
        <f t="shared" ca="1" si="911"/>
        <v>#N/A</v>
      </c>
      <c r="AF644" s="49" t="e">
        <f t="shared" ca="1" si="911"/>
        <v>#N/A</v>
      </c>
      <c r="AG644" s="49" t="e">
        <f t="shared" ref="AG644:AO644" ca="1" si="912">AG298</f>
        <v>#N/A</v>
      </c>
      <c r="AH644" s="49" t="e">
        <f t="shared" ca="1" si="912"/>
        <v>#N/A</v>
      </c>
      <c r="AI644" s="49" t="e">
        <f t="shared" ca="1" si="912"/>
        <v>#N/A</v>
      </c>
      <c r="AJ644" s="49" t="e">
        <f t="shared" ca="1" si="912"/>
        <v>#N/A</v>
      </c>
      <c r="AK644" s="49" t="e">
        <f t="shared" ca="1" si="912"/>
        <v>#N/A</v>
      </c>
      <c r="AL644" s="49" t="e">
        <f t="shared" ca="1" si="912"/>
        <v>#N/A</v>
      </c>
      <c r="AM644" s="49" t="e">
        <f t="shared" ca="1" si="912"/>
        <v>#N/A</v>
      </c>
      <c r="AN644" s="49" t="e">
        <f t="shared" ca="1" si="912"/>
        <v>#N/A</v>
      </c>
      <c r="AO644" s="49" t="e">
        <f t="shared" ca="1" si="912"/>
        <v>#N/A</v>
      </c>
      <c r="AP644" s="24" t="e">
        <f ca="1">MIN(Y644:AN644)</f>
        <v>#N/A</v>
      </c>
      <c r="AQ644" s="24" t="e">
        <f ca="1">MAX(Y644:AN644)</f>
        <v>#N/A</v>
      </c>
    </row>
    <row r="645" spans="1:43" ht="51">
      <c r="A645" s="226">
        <f t="shared" si="874"/>
        <v>317</v>
      </c>
      <c r="B645" s="8">
        <v>24</v>
      </c>
      <c r="C645" s="28">
        <f ca="1">IF(ISNUMBER(OFFSET(INDIRECT("'"&amp;'DATA for charts'!C$5&amp;"'!$c1"),$A645-1,0)),OFFSET(INDIRECT("'"&amp;'DATA for charts'!C$5&amp;"'!$c1"),$A645-1,0),NA())</f>
        <v>16.3</v>
      </c>
      <c r="D645" s="28">
        <f ca="1">IF(ISNUMBER(OFFSET(INDIRECT("'"&amp;'DATA for charts'!D$5&amp;"'!$c1"),$A645-1,0)),OFFSET(INDIRECT("'"&amp;'DATA for charts'!D$5&amp;"'!$c1"),$A645-1,0),NA())</f>
        <v>10.81878</v>
      </c>
      <c r="E645" s="28">
        <f ca="1">IF(ISNUMBER(OFFSET(INDIRECT("'"&amp;'DATA for charts'!E$5&amp;"'!$c1"),$A645-1,0)),OFFSET(INDIRECT("'"&amp;'DATA for charts'!E$5&amp;"'!$c1"),$A645-1,0),NA())</f>
        <v>11.505001</v>
      </c>
      <c r="F645" s="28">
        <f ca="1">IF(ISNUMBER(OFFSET(INDIRECT("'"&amp;'DATA for charts'!F$5&amp;"'!$c1"),$A645-1,0)),OFFSET(INDIRECT("'"&amp;'DATA for charts'!F$5&amp;"'!$c1"),$A645-1,0),NA())</f>
        <v>10.2079387076712</v>
      </c>
      <c r="G645" s="28">
        <f ca="1">IF(ISNUMBER(OFFSET(INDIRECT("'"&amp;'DATA for charts'!G$5&amp;"'!$c1"),$A645-1,0)),OFFSET(INDIRECT("'"&amp;'DATA for charts'!G$5&amp;"'!$c1"),$A645-1,0),NA())</f>
        <v>9.82</v>
      </c>
      <c r="H645" s="28">
        <f ca="1">IF(ISNUMBER(OFFSET(INDIRECT("'"&amp;'DATA for charts'!H$5&amp;"'!$c1"),$A645-1,0)),OFFSET(INDIRECT("'"&amp;'DATA for charts'!H$5&amp;"'!$c1"),$A645-1,0),NA())</f>
        <v>8.12228749599144</v>
      </c>
      <c r="I645" s="28" t="e">
        <f ca="1">IF(ISNUMBER(OFFSET(INDIRECT("'"&amp;'DATA for charts'!I$5&amp;"'!$c1"),$A645-1,0)),OFFSET(INDIRECT("'"&amp;'DATA for charts'!I$5&amp;"'!$c1"),$A645-1,0),NA())</f>
        <v>#N/A</v>
      </c>
      <c r="J645" s="28" t="e">
        <f ca="1">IF(ISNUMBER(OFFSET(INDIRECT("'"&amp;'DATA for charts'!J$5&amp;"'!$c1"),$A645-1,0)),OFFSET(INDIRECT("'"&amp;'DATA for charts'!J$5&amp;"'!$c1"),$A645-1,0),NA())</f>
        <v>#N/A</v>
      </c>
      <c r="K645" s="28" t="e">
        <f ca="1">IF(ISNUMBER(OFFSET(INDIRECT("'"&amp;'DATA for charts'!K$5&amp;"'!$c1"),$A645-1,0)),OFFSET(INDIRECT("'"&amp;'DATA for charts'!K$5&amp;"'!$c1"),$A645-1,0),NA())</f>
        <v>#N/A</v>
      </c>
      <c r="L645" s="28" t="e">
        <f ca="1">IF(ISNUMBER(OFFSET(INDIRECT("'"&amp;'DATA for charts'!L$5&amp;"'!$c1"),$A645-1,0)),OFFSET(INDIRECT("'"&amp;'DATA for charts'!L$5&amp;"'!$c1"),$A645-1,0),NA())</f>
        <v>#N/A</v>
      </c>
      <c r="M645" s="28" t="e">
        <f ca="1">IF(ISNUMBER(OFFSET(INDIRECT("'"&amp;'DATA for charts'!M$5&amp;"'!$c1"),$A645-1,0)),OFFSET(INDIRECT("'"&amp;'DATA for charts'!M$5&amp;"'!$c1"),$A645-1,0),NA())</f>
        <v>#N/A</v>
      </c>
      <c r="N645" s="28" t="e">
        <f ca="1">IF(ISNUMBER(OFFSET(INDIRECT("'"&amp;'DATA for charts'!N$5&amp;"'!$c1"),$A645-1,0)),OFFSET(INDIRECT("'"&amp;'DATA for charts'!N$5&amp;"'!$c1"),$A645-1,0),NA())</f>
        <v>#N/A</v>
      </c>
      <c r="O645" s="28" t="e">
        <f ca="1">IF(ISNUMBER(OFFSET(INDIRECT("'"&amp;'DATA for charts'!O$5&amp;"'!$c1"),$A645-1,0)),OFFSET(INDIRECT("'"&amp;'DATA for charts'!O$5&amp;"'!$c1"),$A645-1,0),NA())</f>
        <v>#N/A</v>
      </c>
      <c r="P645" s="28" t="e">
        <f ca="1">IF(ISNUMBER(OFFSET(INDIRECT("'"&amp;'DATA for charts'!P$5&amp;"'!$c1"),$A645-1,0)),OFFSET(INDIRECT("'"&amp;'DATA for charts'!P$5&amp;"'!$c1"),$A645-1,0),NA())</f>
        <v>#N/A</v>
      </c>
      <c r="Q645" s="28" t="e">
        <f ca="1">IF(ISNUMBER(OFFSET(INDIRECT("'"&amp;'DATA for charts'!Q$5&amp;"'!$c1"),$A645-1,0)),OFFSET(INDIRECT("'"&amp;'DATA for charts'!Q$5&amp;"'!$c1"),$A645-1,0),NA())</f>
        <v>#N/A</v>
      </c>
      <c r="R645" s="28" t="e">
        <f ca="1">IF(ISNUMBER(OFFSET(INDIRECT("'"&amp;'DATA for charts'!R$5&amp;"'!$c1"),$A645-1,0)),OFFSET(INDIRECT("'"&amp;'DATA for charts'!R$5&amp;"'!$c1"),$A645-1,0),NA())</f>
        <v>#N/A</v>
      </c>
      <c r="S645" s="28" t="e">
        <f ca="1">IF(ISNUMBER(OFFSET(INDIRECT("'"&amp;'DATA for charts'!S$5&amp;"'!$c1"),$A645-1,0)),OFFSET(INDIRECT("'"&amp;'DATA for charts'!S$5&amp;"'!$c1"),$A645-1,0),NA())</f>
        <v>#N/A</v>
      </c>
      <c r="T645" s="34"/>
      <c r="U645" s="34"/>
      <c r="V645" s="34"/>
      <c r="W645" s="8"/>
      <c r="X645" s="155" t="str">
        <f>X299</f>
        <v>410-400
Low Mass,
Heating  
Infiltration</v>
      </c>
      <c r="Y645" s="155">
        <f t="shared" ref="Y645:AF645" ca="1" si="913">Y299</f>
        <v>1.7240000000000002</v>
      </c>
      <c r="Z645" s="155">
        <f t="shared" ca="1" si="913"/>
        <v>1.5092807648528002</v>
      </c>
      <c r="AA645" s="155">
        <f t="shared" ca="1" si="913"/>
        <v>1.6139999999999999</v>
      </c>
      <c r="AB645" s="155">
        <f t="shared" ca="1" si="913"/>
        <v>1.7325097849126179</v>
      </c>
      <c r="AC645" s="155">
        <f t="shared" ca="1" si="913"/>
        <v>1.602199999999999</v>
      </c>
      <c r="AD645" s="155">
        <f t="shared" ca="1" si="913"/>
        <v>1.6757300000000015</v>
      </c>
      <c r="AE645" s="155" t="e">
        <f t="shared" ca="1" si="913"/>
        <v>#N/A</v>
      </c>
      <c r="AF645" s="155" t="e">
        <f t="shared" ca="1" si="913"/>
        <v>#N/A</v>
      </c>
      <c r="AG645" s="155" t="e">
        <f t="shared" ref="AG645:AO645" ca="1" si="914">AG299</f>
        <v>#N/A</v>
      </c>
      <c r="AH645" s="155" t="e">
        <f t="shared" ca="1" si="914"/>
        <v>#N/A</v>
      </c>
      <c r="AI645" s="155" t="e">
        <f t="shared" ca="1" si="914"/>
        <v>#N/A</v>
      </c>
      <c r="AJ645" s="155" t="e">
        <f t="shared" ca="1" si="914"/>
        <v>#N/A</v>
      </c>
      <c r="AK645" s="155" t="e">
        <f t="shared" ca="1" si="914"/>
        <v>#N/A</v>
      </c>
      <c r="AL645" s="155" t="e">
        <f t="shared" ca="1" si="914"/>
        <v>#N/A</v>
      </c>
      <c r="AM645" s="155" t="e">
        <f t="shared" ca="1" si="914"/>
        <v>#N/A</v>
      </c>
      <c r="AN645" s="155" t="e">
        <f t="shared" ca="1" si="914"/>
        <v>#N/A</v>
      </c>
      <c r="AO645" s="155" t="e">
        <f t="shared" ca="1" si="914"/>
        <v>#N/A</v>
      </c>
      <c r="AP645" s="155" t="e">
        <f ca="1">AP299</f>
        <v>#N/A</v>
      </c>
      <c r="AQ645" s="155" t="e">
        <f ca="1">AQ299</f>
        <v>#N/A</v>
      </c>
    </row>
    <row r="646" spans="1:43" ht="51">
      <c r="A646" s="216"/>
      <c r="B646" s="37" t="s">
        <v>85</v>
      </c>
      <c r="C646" s="38" t="s">
        <v>85</v>
      </c>
      <c r="D646" s="38" t="s">
        <v>85</v>
      </c>
      <c r="E646" s="37" t="s">
        <v>85</v>
      </c>
      <c r="F646" s="37" t="s">
        <v>85</v>
      </c>
      <c r="G646" s="37" t="s">
        <v>85</v>
      </c>
      <c r="H646" s="37" t="s">
        <v>85</v>
      </c>
      <c r="I646" s="37" t="s">
        <v>85</v>
      </c>
      <c r="J646" s="37" t="s">
        <v>85</v>
      </c>
      <c r="K646" s="37"/>
      <c r="L646" s="37"/>
      <c r="M646" s="37"/>
      <c r="N646" s="37"/>
      <c r="O646" s="37"/>
      <c r="P646" s="37"/>
      <c r="Q646" s="37"/>
      <c r="R646" s="37"/>
      <c r="S646" s="37" t="s">
        <v>85</v>
      </c>
      <c r="T646" s="34"/>
      <c r="U646" s="34"/>
      <c r="V646" s="34"/>
      <c r="W646" s="8"/>
      <c r="X646" s="155" t="str">
        <f>X300</f>
        <v>420-410
Low Mass,
Heating
Int. Gains</v>
      </c>
      <c r="Y646" s="49">
        <f t="shared" ref="Y646:AF646" ca="1" si="915">Y300</f>
        <v>-1.2309999999999999</v>
      </c>
      <c r="Z646" s="49">
        <f t="shared" ca="1" si="915"/>
        <v>-1.2106313945872555</v>
      </c>
      <c r="AA646" s="49">
        <f t="shared" ca="1" si="915"/>
        <v>-1.2279999999999998</v>
      </c>
      <c r="AB646" s="49">
        <f t="shared" ca="1" si="915"/>
        <v>-1.1745344575340724</v>
      </c>
      <c r="AC646" s="49">
        <f t="shared" ca="1" si="915"/>
        <v>-1.1851999999999991</v>
      </c>
      <c r="AD646" s="49">
        <f t="shared" ca="1" si="915"/>
        <v>-1.2085800000000004</v>
      </c>
      <c r="AE646" s="49" t="e">
        <f t="shared" ca="1" si="915"/>
        <v>#N/A</v>
      </c>
      <c r="AF646" s="49" t="e">
        <f t="shared" ca="1" si="915"/>
        <v>#N/A</v>
      </c>
      <c r="AG646" s="49" t="e">
        <f t="shared" ref="AG646:AO646" ca="1" si="916">AG300</f>
        <v>#N/A</v>
      </c>
      <c r="AH646" s="49" t="e">
        <f t="shared" ca="1" si="916"/>
        <v>#N/A</v>
      </c>
      <c r="AI646" s="49" t="e">
        <f t="shared" ca="1" si="916"/>
        <v>#N/A</v>
      </c>
      <c r="AJ646" s="49" t="e">
        <f t="shared" ca="1" si="916"/>
        <v>#N/A</v>
      </c>
      <c r="AK646" s="49" t="e">
        <f t="shared" ca="1" si="916"/>
        <v>#N/A</v>
      </c>
      <c r="AL646" s="49" t="e">
        <f t="shared" ca="1" si="916"/>
        <v>#N/A</v>
      </c>
      <c r="AM646" s="49" t="e">
        <f t="shared" ca="1" si="916"/>
        <v>#N/A</v>
      </c>
      <c r="AN646" s="49" t="e">
        <f t="shared" ca="1" si="916"/>
        <v>#N/A</v>
      </c>
      <c r="AO646" s="49" t="e">
        <f t="shared" ca="1" si="916"/>
        <v>#N/A</v>
      </c>
      <c r="AP646" s="24" t="e">
        <f t="shared" ref="AP646:AP652" ca="1" si="917">MIN(Y646:AN646)</f>
        <v>#N/A</v>
      </c>
      <c r="AQ646" s="24" t="e">
        <f t="shared" ref="AQ646:AQ652" ca="1" si="918">MAX(Y646:AN646)</f>
        <v>#N/A</v>
      </c>
    </row>
    <row r="647" spans="1:43" ht="63.75">
      <c r="A647" s="216"/>
      <c r="T647" s="34"/>
      <c r="U647" s="34"/>
      <c r="V647" s="34"/>
      <c r="W647" s="8"/>
      <c r="X647" s="155" t="str">
        <f>X302</f>
        <v>430-420
Low Mass,
Heating
Ext. Solar
Abs.</v>
      </c>
      <c r="Y647" s="49">
        <f t="shared" ref="Y647:AF647" ca="1" si="919">Y302</f>
        <v>-1.2279999999999998</v>
      </c>
      <c r="Z647" s="49">
        <f t="shared" ca="1" si="919"/>
        <v>-1.3804489616037152</v>
      </c>
      <c r="AA647" s="49">
        <f t="shared" ca="1" si="919"/>
        <v>-1.4790000000000001</v>
      </c>
      <c r="AB647" s="49">
        <f t="shared" ca="1" si="919"/>
        <v>-1.2856713406527129</v>
      </c>
      <c r="AC647" s="49">
        <f t="shared" ca="1" si="919"/>
        <v>-1.4821</v>
      </c>
      <c r="AD647" s="49">
        <f t="shared" ca="1" si="919"/>
        <v>-1.3858200000000007</v>
      </c>
      <c r="AE647" s="49" t="e">
        <f t="shared" ca="1" si="919"/>
        <v>#N/A</v>
      </c>
      <c r="AF647" s="49" t="e">
        <f t="shared" ca="1" si="919"/>
        <v>#N/A</v>
      </c>
      <c r="AG647" s="49" t="e">
        <f t="shared" ref="AG647:AO647" ca="1" si="920">AG302</f>
        <v>#N/A</v>
      </c>
      <c r="AH647" s="49" t="e">
        <f t="shared" ca="1" si="920"/>
        <v>#N/A</v>
      </c>
      <c r="AI647" s="49" t="e">
        <f t="shared" ca="1" si="920"/>
        <v>#N/A</v>
      </c>
      <c r="AJ647" s="49" t="e">
        <f t="shared" ca="1" si="920"/>
        <v>#N/A</v>
      </c>
      <c r="AK647" s="49" t="e">
        <f t="shared" ca="1" si="920"/>
        <v>#N/A</v>
      </c>
      <c r="AL647" s="49" t="e">
        <f t="shared" ca="1" si="920"/>
        <v>#N/A</v>
      </c>
      <c r="AM647" s="49" t="e">
        <f t="shared" ca="1" si="920"/>
        <v>#N/A</v>
      </c>
      <c r="AN647" s="49" t="e">
        <f t="shared" ca="1" si="920"/>
        <v>#N/A</v>
      </c>
      <c r="AO647" s="49" t="e">
        <f t="shared" ca="1" si="920"/>
        <v>#N/A</v>
      </c>
      <c r="AP647" s="24" t="e">
        <f t="shared" ca="1" si="917"/>
        <v>#N/A</v>
      </c>
      <c r="AQ647" s="24" t="e">
        <f t="shared" ca="1" si="918"/>
        <v>#N/A</v>
      </c>
    </row>
    <row r="648" spans="1:43" ht="63.75">
      <c r="A648" s="216"/>
      <c r="T648" s="34"/>
      <c r="U648" s="34"/>
      <c r="V648" s="34"/>
      <c r="W648" s="8"/>
      <c r="X648" s="155" t="str">
        <f>X316</f>
        <v>430-420
Low Mass,
Cooling
Ext Solar
Abs.</v>
      </c>
      <c r="Y648" s="49">
        <f t="shared" ref="Y648:AF648" ca="1" si="921">Y316</f>
        <v>0.85600000000000009</v>
      </c>
      <c r="Z648" s="49">
        <f t="shared" ca="1" si="921"/>
        <v>0.76553977264575002</v>
      </c>
      <c r="AA648" s="49">
        <f t="shared" ca="1" si="921"/>
        <v>0.82499999999999996</v>
      </c>
      <c r="AB648" s="49">
        <f t="shared" ca="1" si="921"/>
        <v>0.70305342002983695</v>
      </c>
      <c r="AC648" s="49">
        <f t="shared" ca="1" si="921"/>
        <v>0.81079999999999997</v>
      </c>
      <c r="AD648" s="49">
        <f t="shared" ca="1" si="921"/>
        <v>0.62958600000000009</v>
      </c>
      <c r="AE648" s="49" t="e">
        <f t="shared" ca="1" si="921"/>
        <v>#N/A</v>
      </c>
      <c r="AF648" s="49" t="e">
        <f t="shared" ca="1" si="921"/>
        <v>#N/A</v>
      </c>
      <c r="AG648" s="49" t="e">
        <f t="shared" ref="AG648:AO648" ca="1" si="922">AG316</f>
        <v>#N/A</v>
      </c>
      <c r="AH648" s="49" t="e">
        <f t="shared" ca="1" si="922"/>
        <v>#N/A</v>
      </c>
      <c r="AI648" s="49" t="e">
        <f t="shared" ca="1" si="922"/>
        <v>#N/A</v>
      </c>
      <c r="AJ648" s="49" t="e">
        <f t="shared" ca="1" si="922"/>
        <v>#N/A</v>
      </c>
      <c r="AK648" s="49" t="e">
        <f t="shared" ca="1" si="922"/>
        <v>#N/A</v>
      </c>
      <c r="AL648" s="49" t="e">
        <f t="shared" ca="1" si="922"/>
        <v>#N/A</v>
      </c>
      <c r="AM648" s="49" t="e">
        <f t="shared" ca="1" si="922"/>
        <v>#N/A</v>
      </c>
      <c r="AN648" s="49" t="e">
        <f t="shared" ca="1" si="922"/>
        <v>#N/A</v>
      </c>
      <c r="AO648" s="49" t="e">
        <f t="shared" ca="1" si="922"/>
        <v>#N/A</v>
      </c>
      <c r="AP648" s="24" t="e">
        <f t="shared" ca="1" si="917"/>
        <v>#N/A</v>
      </c>
      <c r="AQ648" s="24" t="e">
        <f t="shared" ca="1" si="918"/>
        <v>#N/A</v>
      </c>
    </row>
    <row r="649" spans="1:43" ht="51">
      <c r="A649" s="216"/>
      <c r="T649" s="34"/>
      <c r="U649" s="34"/>
      <c r="V649" s="34"/>
      <c r="W649" s="8"/>
      <c r="X649" s="155" t="str">
        <f>X301</f>
        <v>600-430
Low Mass,
Heating
S. Window</v>
      </c>
      <c r="Y649" s="49">
        <f t="shared" ref="Y649:AF649" ca="1" si="923">Y301</f>
        <v>-1.1210000000000004</v>
      </c>
      <c r="Z649" s="49">
        <f t="shared" ca="1" si="923"/>
        <v>-1.4612667436905391</v>
      </c>
      <c r="AA649" s="49">
        <f t="shared" ca="1" si="923"/>
        <v>-1.907</v>
      </c>
      <c r="AB649" s="49">
        <f t="shared" ca="1" si="923"/>
        <v>-1.2957526974894664</v>
      </c>
      <c r="AC649" s="49">
        <f t="shared" ca="1" si="923"/>
        <v>-1.1829000000000001</v>
      </c>
      <c r="AD649" s="49">
        <f t="shared" ca="1" si="923"/>
        <v>-1.3469799999999994</v>
      </c>
      <c r="AE649" s="49" t="e">
        <f t="shared" ca="1" si="923"/>
        <v>#N/A</v>
      </c>
      <c r="AF649" s="49" t="e">
        <f t="shared" ca="1" si="923"/>
        <v>#N/A</v>
      </c>
      <c r="AG649" s="49" t="e">
        <f t="shared" ref="AG649:AO649" ca="1" si="924">AG301</f>
        <v>#N/A</v>
      </c>
      <c r="AH649" s="49" t="e">
        <f t="shared" ca="1" si="924"/>
        <v>#N/A</v>
      </c>
      <c r="AI649" s="49" t="e">
        <f t="shared" ca="1" si="924"/>
        <v>#N/A</v>
      </c>
      <c r="AJ649" s="49" t="e">
        <f t="shared" ca="1" si="924"/>
        <v>#N/A</v>
      </c>
      <c r="AK649" s="49" t="e">
        <f t="shared" ca="1" si="924"/>
        <v>#N/A</v>
      </c>
      <c r="AL649" s="49" t="e">
        <f t="shared" ca="1" si="924"/>
        <v>#N/A</v>
      </c>
      <c r="AM649" s="49" t="e">
        <f t="shared" ca="1" si="924"/>
        <v>#N/A</v>
      </c>
      <c r="AN649" s="49" t="e">
        <f t="shared" ca="1" si="924"/>
        <v>#N/A</v>
      </c>
      <c r="AO649" s="49" t="e">
        <f t="shared" ca="1" si="924"/>
        <v>#N/A</v>
      </c>
      <c r="AP649" s="24" t="e">
        <f t="shared" ca="1" si="917"/>
        <v>#N/A</v>
      </c>
      <c r="AQ649" s="24" t="e">
        <f t="shared" ca="1" si="918"/>
        <v>#N/A</v>
      </c>
    </row>
    <row r="650" spans="1:43" ht="51">
      <c r="A650" s="216"/>
      <c r="T650" s="34"/>
      <c r="U650" s="34"/>
      <c r="V650" s="34"/>
      <c r="W650" s="8"/>
      <c r="X650" s="155" t="str">
        <f>X317</f>
        <v>600-430
Low Mass,
Cooling
S. Window</v>
      </c>
      <c r="Y650" s="49">
        <f t="shared" ref="Y650:AF650" ca="1" si="925">Y317</f>
        <v>4.7379999999999995</v>
      </c>
      <c r="Z650" s="49">
        <f t="shared" ca="1" si="925"/>
        <v>5.0069667825411299</v>
      </c>
      <c r="AA650" s="49">
        <f t="shared" ca="1" si="925"/>
        <v>4.4880000000000004</v>
      </c>
      <c r="AB650" s="49">
        <f t="shared" ca="1" si="925"/>
        <v>5.1714156698946621</v>
      </c>
      <c r="AC650" s="49">
        <f t="shared" ca="1" si="925"/>
        <v>5.2091000000000003</v>
      </c>
      <c r="AD650" s="49">
        <f t="shared" ca="1" si="925"/>
        <v>5.0404980000000004</v>
      </c>
      <c r="AE650" s="49" t="e">
        <f t="shared" ca="1" si="925"/>
        <v>#N/A</v>
      </c>
      <c r="AF650" s="49" t="e">
        <f t="shared" ca="1" si="925"/>
        <v>#N/A</v>
      </c>
      <c r="AG650" s="49" t="e">
        <f t="shared" ref="AG650:AO650" ca="1" si="926">AG317</f>
        <v>#N/A</v>
      </c>
      <c r="AH650" s="49" t="e">
        <f t="shared" ca="1" si="926"/>
        <v>#N/A</v>
      </c>
      <c r="AI650" s="49" t="e">
        <f t="shared" ca="1" si="926"/>
        <v>#N/A</v>
      </c>
      <c r="AJ650" s="49" t="e">
        <f t="shared" ca="1" si="926"/>
        <v>#N/A</v>
      </c>
      <c r="AK650" s="49" t="e">
        <f t="shared" ca="1" si="926"/>
        <v>#N/A</v>
      </c>
      <c r="AL650" s="49" t="e">
        <f t="shared" ca="1" si="926"/>
        <v>#N/A</v>
      </c>
      <c r="AM650" s="49" t="e">
        <f t="shared" ca="1" si="926"/>
        <v>#N/A</v>
      </c>
      <c r="AN650" s="49" t="e">
        <f t="shared" ca="1" si="926"/>
        <v>#N/A</v>
      </c>
      <c r="AO650" s="49" t="e">
        <f t="shared" ca="1" si="926"/>
        <v>#N/A</v>
      </c>
      <c r="AP650" s="24" t="e">
        <f t="shared" ca="1" si="917"/>
        <v>#N/A</v>
      </c>
      <c r="AQ650" s="24" t="e">
        <f t="shared" ca="1" si="918"/>
        <v>#N/A</v>
      </c>
    </row>
    <row r="651" spans="1:43" ht="63.75">
      <c r="A651" s="216"/>
      <c r="T651" s="34"/>
      <c r="U651" s="34"/>
      <c r="V651" s="34"/>
      <c r="W651" s="8"/>
      <c r="X651" s="155" t="str">
        <f>X303</f>
        <v>440-600
Low Mass,
Heating
Cavity
Albedo</v>
      </c>
      <c r="Y651" s="49" t="e">
        <f t="shared" ref="Y651:AF651" ca="1" si="927">Y303</f>
        <v>#N/A</v>
      </c>
      <c r="Z651" s="49">
        <f t="shared" ca="1" si="927"/>
        <v>0.16318489471405995</v>
      </c>
      <c r="AA651" s="49">
        <f t="shared" ca="1" si="927"/>
        <v>0.28300000000000036</v>
      </c>
      <c r="AB651" s="49">
        <f t="shared" ca="1" si="927"/>
        <v>0.17568632263769057</v>
      </c>
      <c r="AC651" s="49">
        <f t="shared" ca="1" si="927"/>
        <v>0.14189999999999969</v>
      </c>
      <c r="AD651" s="49">
        <f t="shared" ca="1" si="927"/>
        <v>0.21713000000000005</v>
      </c>
      <c r="AE651" s="49" t="e">
        <f t="shared" ca="1" si="927"/>
        <v>#N/A</v>
      </c>
      <c r="AF651" s="49" t="e">
        <f t="shared" ca="1" si="927"/>
        <v>#N/A</v>
      </c>
      <c r="AG651" s="49" t="e">
        <f t="shared" ref="AG651:AO651" ca="1" si="928">AG303</f>
        <v>#N/A</v>
      </c>
      <c r="AH651" s="49" t="e">
        <f t="shared" ca="1" si="928"/>
        <v>#N/A</v>
      </c>
      <c r="AI651" s="49" t="e">
        <f t="shared" ca="1" si="928"/>
        <v>#N/A</v>
      </c>
      <c r="AJ651" s="49" t="e">
        <f t="shared" ca="1" si="928"/>
        <v>#N/A</v>
      </c>
      <c r="AK651" s="49" t="e">
        <f t="shared" ca="1" si="928"/>
        <v>#N/A</v>
      </c>
      <c r="AL651" s="49" t="e">
        <f t="shared" ca="1" si="928"/>
        <v>#N/A</v>
      </c>
      <c r="AM651" s="49" t="e">
        <f t="shared" ca="1" si="928"/>
        <v>#N/A</v>
      </c>
      <c r="AN651" s="49" t="e">
        <f t="shared" ca="1" si="928"/>
        <v>#N/A</v>
      </c>
      <c r="AO651" s="49" t="e">
        <f t="shared" ca="1" si="928"/>
        <v>#N/A</v>
      </c>
      <c r="AP651" s="24" t="e">
        <f t="shared" ca="1" si="917"/>
        <v>#N/A</v>
      </c>
      <c r="AQ651" s="24" t="e">
        <f t="shared" ca="1" si="918"/>
        <v>#N/A</v>
      </c>
    </row>
    <row r="652" spans="1:43" ht="63.75">
      <c r="A652" s="216"/>
      <c r="T652" s="34"/>
      <c r="U652" s="34"/>
      <c r="V652" s="34"/>
      <c r="W652" s="8"/>
      <c r="X652" s="155" t="str">
        <f>X318</f>
        <v>440-600
Low Mass,
Cooling
Cavity
Albedo</v>
      </c>
      <c r="Y652" s="49" t="e">
        <f t="shared" ref="Y652:AF652" ca="1" si="929">Y318</f>
        <v>#N/A</v>
      </c>
      <c r="Z652" s="49">
        <f t="shared" ca="1" si="929"/>
        <v>-1.9278001198985399</v>
      </c>
      <c r="AA652" s="49">
        <f t="shared" ca="1" si="929"/>
        <v>-1.9740000000000002</v>
      </c>
      <c r="AB652" s="49">
        <f t="shared" ca="1" si="929"/>
        <v>-1.9420285695974719</v>
      </c>
      <c r="AC652" s="49">
        <f t="shared" ca="1" si="929"/>
        <v>-1.7477</v>
      </c>
      <c r="AD652" s="49">
        <f t="shared" ca="1" si="929"/>
        <v>-2.0383600000000008</v>
      </c>
      <c r="AE652" s="49" t="e">
        <f t="shared" ca="1" si="929"/>
        <v>#N/A</v>
      </c>
      <c r="AF652" s="49" t="e">
        <f t="shared" ca="1" si="929"/>
        <v>#N/A</v>
      </c>
      <c r="AG652" s="49" t="e">
        <f t="shared" ref="AG652:AO652" ca="1" si="930">AG318</f>
        <v>#N/A</v>
      </c>
      <c r="AH652" s="49" t="e">
        <f t="shared" ca="1" si="930"/>
        <v>#N/A</v>
      </c>
      <c r="AI652" s="49" t="e">
        <f t="shared" ca="1" si="930"/>
        <v>#N/A</v>
      </c>
      <c r="AJ652" s="49" t="e">
        <f t="shared" ca="1" si="930"/>
        <v>#N/A</v>
      </c>
      <c r="AK652" s="49" t="e">
        <f t="shared" ca="1" si="930"/>
        <v>#N/A</v>
      </c>
      <c r="AL652" s="49" t="e">
        <f t="shared" ca="1" si="930"/>
        <v>#N/A</v>
      </c>
      <c r="AM652" s="49" t="e">
        <f t="shared" ca="1" si="930"/>
        <v>#N/A</v>
      </c>
      <c r="AN652" s="49" t="e">
        <f t="shared" ca="1" si="930"/>
        <v>#N/A</v>
      </c>
      <c r="AO652" s="49" t="e">
        <f t="shared" ca="1" si="930"/>
        <v>#N/A</v>
      </c>
      <c r="AP652" s="24" t="e">
        <f t="shared" ca="1" si="917"/>
        <v>#N/A</v>
      </c>
      <c r="AQ652" s="24" t="e">
        <f t="shared" ca="1" si="918"/>
        <v>#N/A</v>
      </c>
    </row>
    <row r="653" spans="1:43" ht="63.75">
      <c r="A653" s="216"/>
      <c r="T653" s="34"/>
      <c r="U653" s="34"/>
      <c r="V653" s="34"/>
      <c r="W653" s="8"/>
      <c r="X653" s="148" t="s">
        <v>923</v>
      </c>
      <c r="Y653" s="49" t="e">
        <f t="shared" ref="Y653:AB653" ca="1" si="931">C111-C36</f>
        <v>#N/A</v>
      </c>
      <c r="Z653" s="49">
        <f t="shared" ca="1" si="931"/>
        <v>0.6586223810066798</v>
      </c>
      <c r="AA653" s="49">
        <f t="shared" ca="1" si="931"/>
        <v>0.86300000000000021</v>
      </c>
      <c r="AB653" s="49">
        <f t="shared" ca="1" si="931"/>
        <v>0.67813723128453973</v>
      </c>
      <c r="AC653" s="49">
        <f ca="1">G111-G36</f>
        <v>0.60030000000000006</v>
      </c>
      <c r="AD653" s="49">
        <f t="shared" ref="AD653:AQ653" ca="1" si="932">H111-H36</f>
        <v>0.79571999999999998</v>
      </c>
      <c r="AE653" s="49" t="e">
        <f t="shared" ca="1" si="932"/>
        <v>#N/A</v>
      </c>
      <c r="AF653" s="49" t="e">
        <f t="shared" ca="1" si="932"/>
        <v>#N/A</v>
      </c>
      <c r="AG653" s="49" t="e">
        <f t="shared" ca="1" si="932"/>
        <v>#N/A</v>
      </c>
      <c r="AH653" s="49" t="e">
        <f t="shared" ca="1" si="932"/>
        <v>#N/A</v>
      </c>
      <c r="AI653" s="49" t="e">
        <f t="shared" ca="1" si="932"/>
        <v>#N/A</v>
      </c>
      <c r="AJ653" s="49" t="e">
        <f t="shared" ca="1" si="932"/>
        <v>#N/A</v>
      </c>
      <c r="AK653" s="49" t="e">
        <f t="shared" ca="1" si="932"/>
        <v>#N/A</v>
      </c>
      <c r="AL653" s="49" t="e">
        <f t="shared" ca="1" si="932"/>
        <v>#N/A</v>
      </c>
      <c r="AM653" s="49" t="e">
        <f t="shared" ca="1" si="932"/>
        <v>#N/A</v>
      </c>
      <c r="AN653" s="49" t="e">
        <f t="shared" ca="1" si="932"/>
        <v>#N/A</v>
      </c>
      <c r="AO653" s="49" t="e">
        <f t="shared" ca="1" si="932"/>
        <v>#N/A</v>
      </c>
      <c r="AP653" s="49" t="e">
        <f t="shared" ca="1" si="932"/>
        <v>#N/A</v>
      </c>
      <c r="AQ653" s="49" t="e">
        <f t="shared" ca="1" si="932"/>
        <v>#N/A</v>
      </c>
    </row>
    <row r="654" spans="1:43" ht="63.75">
      <c r="A654" s="216"/>
      <c r="T654" s="34"/>
      <c r="U654" s="34"/>
      <c r="V654" s="34"/>
      <c r="W654" s="8"/>
      <c r="X654" s="148" t="s">
        <v>922</v>
      </c>
      <c r="Y654" s="49" t="e">
        <f t="shared" ref="Y654:AB654" ca="1" si="933">C178-C134</f>
        <v>#N/A</v>
      </c>
      <c r="Z654" s="49">
        <f t="shared" ca="1" si="933"/>
        <v>-0.98312259126907708</v>
      </c>
      <c r="AA654" s="49">
        <f t="shared" ca="1" si="933"/>
        <v>-1.026</v>
      </c>
      <c r="AB654" s="49">
        <f t="shared" ca="1" si="933"/>
        <v>-0.98094535949458739</v>
      </c>
      <c r="AC654" s="49">
        <f ca="1">G178-G134</f>
        <v>-0.88209999999999988</v>
      </c>
      <c r="AD654" s="49">
        <f t="shared" ref="AD654:AQ654" ca="1" si="934">H178-H134</f>
        <v>-0.97261000000000042</v>
      </c>
      <c r="AE654" s="49" t="e">
        <f t="shared" ca="1" si="934"/>
        <v>#N/A</v>
      </c>
      <c r="AF654" s="49" t="e">
        <f t="shared" ca="1" si="934"/>
        <v>#N/A</v>
      </c>
      <c r="AG654" s="49" t="e">
        <f t="shared" ca="1" si="934"/>
        <v>#N/A</v>
      </c>
      <c r="AH654" s="49" t="e">
        <f t="shared" ca="1" si="934"/>
        <v>#N/A</v>
      </c>
      <c r="AI654" s="49" t="e">
        <f t="shared" ca="1" si="934"/>
        <v>#N/A</v>
      </c>
      <c r="AJ654" s="49" t="e">
        <f t="shared" ca="1" si="934"/>
        <v>#N/A</v>
      </c>
      <c r="AK654" s="49" t="e">
        <f t="shared" ca="1" si="934"/>
        <v>#N/A</v>
      </c>
      <c r="AL654" s="49" t="e">
        <f t="shared" ca="1" si="934"/>
        <v>#N/A</v>
      </c>
      <c r="AM654" s="49" t="e">
        <f t="shared" ca="1" si="934"/>
        <v>#N/A</v>
      </c>
      <c r="AN654" s="49" t="e">
        <f t="shared" ca="1" si="934"/>
        <v>#N/A</v>
      </c>
      <c r="AO654" s="49" t="e">
        <f t="shared" ca="1" si="934"/>
        <v>#N/A</v>
      </c>
      <c r="AP654" s="49" t="e">
        <f t="shared" ca="1" si="934"/>
        <v>#N/A</v>
      </c>
      <c r="AQ654" s="49" t="e">
        <f t="shared" ca="1" si="934"/>
        <v>#N/A</v>
      </c>
    </row>
    <row r="655" spans="1:43">
      <c r="A655" s="216"/>
      <c r="S655" s="34"/>
      <c r="T655" s="34"/>
      <c r="U655" s="34"/>
      <c r="V655" s="34"/>
      <c r="W655" s="8"/>
      <c r="X655" s="146"/>
      <c r="Y655" s="8"/>
      <c r="Z655" s="8"/>
      <c r="AA655" s="8"/>
      <c r="AB655" s="8"/>
      <c r="AC655" s="8"/>
      <c r="AD655" s="8"/>
      <c r="AE655" s="8"/>
      <c r="AF655" s="8"/>
      <c r="AG655" s="8"/>
      <c r="AH655" s="8"/>
      <c r="AI655" s="8"/>
      <c r="AJ655" s="8"/>
      <c r="AK655" s="8"/>
      <c r="AL655" s="8"/>
      <c r="AM655" s="8"/>
      <c r="AN655" s="8"/>
      <c r="AO655" s="8"/>
      <c r="AP655" s="8"/>
      <c r="AQ655" s="8"/>
    </row>
    <row r="656" spans="1:43">
      <c r="A656" s="216"/>
      <c r="S656" s="34"/>
      <c r="T656" s="34"/>
      <c r="U656" s="34"/>
      <c r="V656" s="34"/>
      <c r="W656" s="8"/>
      <c r="X656" s="146"/>
      <c r="Y656" s="8"/>
      <c r="Z656" s="8"/>
      <c r="AA656" s="8"/>
      <c r="AB656" s="8"/>
      <c r="AC656" s="8"/>
      <c r="AD656" s="8"/>
      <c r="AE656" s="8"/>
      <c r="AF656" s="8"/>
      <c r="AG656" s="8"/>
      <c r="AH656" s="8"/>
      <c r="AI656" s="8"/>
      <c r="AJ656" s="8"/>
      <c r="AK656" s="8"/>
      <c r="AL656" s="8"/>
      <c r="AM656" s="8"/>
      <c r="AN656" s="8"/>
      <c r="AO656" s="8"/>
      <c r="AP656" s="8"/>
      <c r="AQ656" s="8"/>
    </row>
    <row r="657" spans="1:43">
      <c r="A657" s="216"/>
      <c r="B657" s="464" t="s">
        <v>124</v>
      </c>
      <c r="S657" s="32"/>
      <c r="T657" s="34"/>
      <c r="U657" s="34"/>
      <c r="V657" s="34"/>
      <c r="W657" s="8"/>
      <c r="X657" s="146"/>
      <c r="Y657" s="8"/>
      <c r="Z657" s="8"/>
      <c r="AA657" s="8"/>
      <c r="AB657" s="8"/>
      <c r="AC657" s="8"/>
      <c r="AD657" s="8"/>
      <c r="AE657" s="8"/>
      <c r="AF657" s="8"/>
      <c r="AG657" s="8"/>
      <c r="AH657" s="8"/>
      <c r="AI657" s="8"/>
      <c r="AJ657" s="8"/>
      <c r="AK657" s="8"/>
      <c r="AL657" s="8"/>
      <c r="AM657" s="8"/>
      <c r="AN657" s="8"/>
      <c r="AO657" s="8"/>
      <c r="AP657" s="8"/>
      <c r="AQ657" s="8"/>
    </row>
    <row r="658" spans="1:43">
      <c r="A658" s="216"/>
      <c r="B658" s="464" t="s">
        <v>887</v>
      </c>
      <c r="S658" s="37"/>
      <c r="T658" s="34"/>
      <c r="U658" s="34"/>
      <c r="V658" s="34"/>
      <c r="W658" s="8"/>
      <c r="X658" s="463" t="s">
        <v>232</v>
      </c>
      <c r="Y658" s="8"/>
      <c r="Z658" s="8"/>
      <c r="AA658" s="8"/>
      <c r="AB658" s="8"/>
      <c r="AC658" s="8"/>
      <c r="AD658" s="8"/>
      <c r="AE658" s="8"/>
      <c r="AF658" s="8"/>
      <c r="AG658" s="8"/>
      <c r="AH658" s="8"/>
      <c r="AI658" s="8"/>
      <c r="AJ658" s="8"/>
      <c r="AK658" s="8"/>
      <c r="AL658" s="8"/>
      <c r="AM658" s="8"/>
      <c r="AN658" s="8"/>
      <c r="AO658" s="8"/>
      <c r="AP658" s="8"/>
      <c r="AQ658" s="8"/>
    </row>
    <row r="659" spans="1:43">
      <c r="A659" s="216"/>
      <c r="B659" s="32" t="s">
        <v>82</v>
      </c>
      <c r="T659" s="34"/>
      <c r="U659" s="34"/>
      <c r="V659" s="34"/>
      <c r="W659" s="8"/>
      <c r="X659" s="463" t="s">
        <v>225</v>
      </c>
      <c r="Y659" s="8"/>
      <c r="Z659" s="8"/>
      <c r="AA659" s="8"/>
      <c r="AB659" s="8"/>
      <c r="AC659" s="8"/>
      <c r="AD659" s="8"/>
      <c r="AE659" s="8"/>
      <c r="AF659" s="8"/>
      <c r="AG659" s="8"/>
      <c r="AH659" s="8"/>
      <c r="AI659" s="8"/>
      <c r="AJ659" s="8"/>
      <c r="AK659" s="8"/>
      <c r="AL659" s="8"/>
      <c r="AM659" s="8"/>
      <c r="AN659" s="8"/>
      <c r="AO659" s="8"/>
      <c r="AP659" s="8"/>
      <c r="AQ659" s="8"/>
    </row>
    <row r="660" spans="1:43">
      <c r="A660" s="216">
        <f>A8</f>
        <v>0</v>
      </c>
      <c r="B660" s="32" t="s">
        <v>65</v>
      </c>
      <c r="C660" s="33" t="str">
        <f t="shared" ref="C660:S660" ca="1" si="935">C8</f>
        <v>BSIMAC</v>
      </c>
      <c r="D660" s="33" t="str">
        <f t="shared" ca="1" si="935"/>
        <v>CSE</v>
      </c>
      <c r="E660" s="33" t="str">
        <f t="shared" ca="1" si="935"/>
        <v>DeST</v>
      </c>
      <c r="F660" s="33" t="str">
        <f t="shared" ca="1" si="935"/>
        <v>EnergyPlus</v>
      </c>
      <c r="G660" s="33" t="str">
        <f t="shared" ca="1" si="935"/>
        <v>ESP-r</v>
      </c>
      <c r="H660" s="33" t="str">
        <f t="shared" ca="1" si="935"/>
        <v>TRNSYS</v>
      </c>
      <c r="I660" s="33" t="str">
        <f t="shared" ca="1" si="935"/>
        <v>TestSpec-Alt</v>
      </c>
      <c r="J660" s="33">
        <f t="shared" ca="1" si="935"/>
        <v>0</v>
      </c>
      <c r="K660" s="33">
        <f t="shared" ca="1" si="935"/>
        <v>0</v>
      </c>
      <c r="L660" s="33">
        <f t="shared" ca="1" si="935"/>
        <v>0</v>
      </c>
      <c r="M660" s="33">
        <f t="shared" ca="1" si="935"/>
        <v>0</v>
      </c>
      <c r="N660" s="33">
        <f t="shared" ca="1" si="935"/>
        <v>0</v>
      </c>
      <c r="O660" s="33">
        <f t="shared" ca="1" si="935"/>
        <v>0</v>
      </c>
      <c r="P660" s="33">
        <f t="shared" ca="1" si="935"/>
        <v>0</v>
      </c>
      <c r="Q660" s="33">
        <f t="shared" ca="1" si="935"/>
        <v>0</v>
      </c>
      <c r="R660" s="33">
        <f t="shared" ca="1" si="935"/>
        <v>0</v>
      </c>
      <c r="S660" s="33" t="str">
        <f t="shared" ca="1" si="935"/>
        <v>Tested Prg</v>
      </c>
      <c r="T660" s="34"/>
      <c r="U660" s="34"/>
      <c r="V660" s="34"/>
      <c r="W660" s="8"/>
      <c r="X660" s="146"/>
      <c r="Y660" s="33" t="str">
        <f t="shared" ref="Y660:AF661" ca="1" si="936">C$8</f>
        <v>BSIMAC</v>
      </c>
      <c r="Z660" s="33" t="str">
        <f t="shared" ca="1" si="936"/>
        <v>CSE</v>
      </c>
      <c r="AA660" s="33" t="str">
        <f t="shared" ca="1" si="936"/>
        <v>DeST</v>
      </c>
      <c r="AB660" s="33" t="str">
        <f t="shared" ca="1" si="936"/>
        <v>EnergyPlus</v>
      </c>
      <c r="AC660" s="33" t="str">
        <f t="shared" ca="1" si="936"/>
        <v>ESP-r</v>
      </c>
      <c r="AD660" s="33" t="str">
        <f t="shared" ca="1" si="936"/>
        <v>TRNSYS</v>
      </c>
      <c r="AE660" s="33" t="str">
        <f t="shared" ca="1" si="936"/>
        <v>TestSpec-Alt</v>
      </c>
      <c r="AF660" s="33">
        <f t="shared" ca="1" si="936"/>
        <v>0</v>
      </c>
      <c r="AG660" s="33">
        <f t="shared" ref="AG660:AG661" ca="1" si="937">K$8</f>
        <v>0</v>
      </c>
      <c r="AH660" s="33">
        <f t="shared" ref="AH660:AH661" ca="1" si="938">L$8</f>
        <v>0</v>
      </c>
      <c r="AI660" s="33">
        <f t="shared" ref="AI660:AI661" ca="1" si="939">M$8</f>
        <v>0</v>
      </c>
      <c r="AJ660" s="33">
        <f t="shared" ref="AJ660:AJ661" ca="1" si="940">N$8</f>
        <v>0</v>
      </c>
      <c r="AK660" s="33">
        <f t="shared" ref="AK660:AK661" ca="1" si="941">O$8</f>
        <v>0</v>
      </c>
      <c r="AL660" s="33">
        <f t="shared" ref="AL660:AL661" ca="1" si="942">P$8</f>
        <v>0</v>
      </c>
      <c r="AM660" s="33">
        <f t="shared" ref="AM660:AM661" ca="1" si="943">Q$8</f>
        <v>0</v>
      </c>
      <c r="AN660" s="33">
        <f t="shared" ref="AN660:AN661" ca="1" si="944">R$8</f>
        <v>0</v>
      </c>
      <c r="AO660" s="33" t="str">
        <f t="shared" ref="AO660:AO661" ca="1" si="945">S$8</f>
        <v>Tested Prg</v>
      </c>
      <c r="AP660" s="8"/>
      <c r="AQ660" s="8"/>
    </row>
    <row r="661" spans="1:43">
      <c r="A661" s="216">
        <f>A7</f>
        <v>0</v>
      </c>
      <c r="B661" s="32" t="s">
        <v>66</v>
      </c>
      <c r="C661" s="33" t="str">
        <f t="shared" ref="C661:S661" ca="1" si="946">C7</f>
        <v/>
      </c>
      <c r="D661" s="33" t="str">
        <f t="shared" ca="1" si="946"/>
        <v/>
      </c>
      <c r="E661" s="33" t="str">
        <f t="shared" ca="1" si="946"/>
        <v/>
      </c>
      <c r="F661" s="33" t="str">
        <f t="shared" ca="1" si="946"/>
        <v/>
      </c>
      <c r="G661" s="33" t="str">
        <f t="shared" ca="1" si="946"/>
        <v/>
      </c>
      <c r="H661" s="33" t="str">
        <f t="shared" ca="1" si="946"/>
        <v/>
      </c>
      <c r="I661" s="33" t="str">
        <f t="shared" ca="1" si="946"/>
        <v/>
      </c>
      <c r="J661" s="33" t="str">
        <f t="shared" ca="1" si="946"/>
        <v/>
      </c>
      <c r="K661" s="33" t="str">
        <f t="shared" ca="1" si="946"/>
        <v/>
      </c>
      <c r="L661" s="33" t="str">
        <f t="shared" ca="1" si="946"/>
        <v/>
      </c>
      <c r="M661" s="33" t="str">
        <f t="shared" ca="1" si="946"/>
        <v/>
      </c>
      <c r="N661" s="33" t="str">
        <f t="shared" ca="1" si="946"/>
        <v/>
      </c>
      <c r="O661" s="33" t="str">
        <f t="shared" ca="1" si="946"/>
        <v/>
      </c>
      <c r="P661" s="33" t="str">
        <f t="shared" ca="1" si="946"/>
        <v/>
      </c>
      <c r="Q661" s="33" t="str">
        <f t="shared" ca="1" si="946"/>
        <v/>
      </c>
      <c r="R661" s="33" t="str">
        <f t="shared" ca="1" si="946"/>
        <v/>
      </c>
      <c r="S661" s="33" t="str">
        <f t="shared" ca="1" si="946"/>
        <v/>
      </c>
      <c r="T661" s="34"/>
      <c r="U661" s="34"/>
      <c r="V661" s="34"/>
      <c r="W661" s="8"/>
      <c r="X661" s="149" t="s">
        <v>24</v>
      </c>
      <c r="Y661" s="33" t="str">
        <f t="shared" ca="1" si="936"/>
        <v>BSIMAC</v>
      </c>
      <c r="Z661" s="33" t="str">
        <f t="shared" ca="1" si="936"/>
        <v>CSE</v>
      </c>
      <c r="AA661" s="33" t="str">
        <f t="shared" ca="1" si="936"/>
        <v>DeST</v>
      </c>
      <c r="AB661" s="33" t="str">
        <f t="shared" ca="1" si="936"/>
        <v>EnergyPlus</v>
      </c>
      <c r="AC661" s="33" t="str">
        <f t="shared" ca="1" si="936"/>
        <v>ESP-r</v>
      </c>
      <c r="AD661" s="33" t="str">
        <f t="shared" ca="1" si="936"/>
        <v>TRNSYS</v>
      </c>
      <c r="AE661" s="33" t="str">
        <f t="shared" ca="1" si="936"/>
        <v>TestSpec-Alt</v>
      </c>
      <c r="AF661" s="33">
        <f t="shared" ca="1" si="936"/>
        <v>0</v>
      </c>
      <c r="AG661" s="33">
        <f t="shared" ca="1" si="937"/>
        <v>0</v>
      </c>
      <c r="AH661" s="33">
        <f t="shared" ca="1" si="938"/>
        <v>0</v>
      </c>
      <c r="AI661" s="33">
        <f t="shared" ca="1" si="939"/>
        <v>0</v>
      </c>
      <c r="AJ661" s="33">
        <f t="shared" ca="1" si="940"/>
        <v>0</v>
      </c>
      <c r="AK661" s="33">
        <f t="shared" ca="1" si="941"/>
        <v>0</v>
      </c>
      <c r="AL661" s="33">
        <f t="shared" ca="1" si="942"/>
        <v>0</v>
      </c>
      <c r="AM661" s="33">
        <f t="shared" ca="1" si="943"/>
        <v>0</v>
      </c>
      <c r="AN661" s="33">
        <f t="shared" ca="1" si="944"/>
        <v>0</v>
      </c>
      <c r="AO661" s="33" t="str">
        <f t="shared" ca="1" si="945"/>
        <v>Tested Prg</v>
      </c>
      <c r="AP661" s="8"/>
      <c r="AQ661" s="8"/>
    </row>
    <row r="662" spans="1:43" ht="63.75">
      <c r="A662" s="216" t="s">
        <v>125</v>
      </c>
      <c r="B662" s="32" t="s">
        <v>83</v>
      </c>
      <c r="C662" s="39" t="s">
        <v>125</v>
      </c>
      <c r="D662" s="39" t="s">
        <v>125</v>
      </c>
      <c r="E662" s="39" t="s">
        <v>125</v>
      </c>
      <c r="F662" s="39" t="s">
        <v>125</v>
      </c>
      <c r="G662" s="39" t="s">
        <v>125</v>
      </c>
      <c r="H662" s="39" t="s">
        <v>125</v>
      </c>
      <c r="I662" s="39" t="s">
        <v>125</v>
      </c>
      <c r="J662" s="39" t="s">
        <v>125</v>
      </c>
      <c r="K662" s="39" t="s">
        <v>125</v>
      </c>
      <c r="L662" s="39" t="s">
        <v>125</v>
      </c>
      <c r="M662" s="39" t="s">
        <v>125</v>
      </c>
      <c r="N662" s="39" t="s">
        <v>125</v>
      </c>
      <c r="O662" s="39" t="s">
        <v>125</v>
      </c>
      <c r="P662" s="39" t="s">
        <v>125</v>
      </c>
      <c r="Q662" s="39" t="s">
        <v>125</v>
      </c>
      <c r="R662" s="39" t="s">
        <v>125</v>
      </c>
      <c r="S662" s="39" t="s">
        <v>125</v>
      </c>
      <c r="T662" s="34"/>
      <c r="U662" s="34"/>
      <c r="V662" s="34"/>
      <c r="W662" s="8"/>
      <c r="X662" s="155" t="str">
        <f>X325</f>
        <v>400-395
Low Mass, Heating 
Surf. Conv.
&amp; IR</v>
      </c>
      <c r="Y662" s="31">
        <f t="shared" ref="Y662:AF662" ca="1" si="947">Y325</f>
        <v>0.61100000000000021</v>
      </c>
      <c r="Z662" s="31">
        <f t="shared" ca="1" si="947"/>
        <v>0.68193100000000006</v>
      </c>
      <c r="AA662" s="31">
        <f t="shared" ca="1" si="947"/>
        <v>0.77800000000000002</v>
      </c>
      <c r="AB662" s="31">
        <f t="shared" ca="1" si="947"/>
        <v>0.74027582619496113</v>
      </c>
      <c r="AC662" s="31">
        <f t="shared" ca="1" si="947"/>
        <v>0.69799999999999995</v>
      </c>
      <c r="AD662" s="31">
        <f t="shared" ca="1" si="947"/>
        <v>0.71723136054144998</v>
      </c>
      <c r="AE662" s="31" t="e">
        <f t="shared" ca="1" si="947"/>
        <v>#N/A</v>
      </c>
      <c r="AF662" s="31" t="e">
        <f t="shared" ca="1" si="947"/>
        <v>#N/A</v>
      </c>
      <c r="AG662" s="31" t="e">
        <f t="shared" ref="AG662:AO662" ca="1" si="948">AG325</f>
        <v>#N/A</v>
      </c>
      <c r="AH662" s="31" t="e">
        <f t="shared" ca="1" si="948"/>
        <v>#N/A</v>
      </c>
      <c r="AI662" s="31" t="e">
        <f t="shared" ca="1" si="948"/>
        <v>#N/A</v>
      </c>
      <c r="AJ662" s="31" t="e">
        <f t="shared" ca="1" si="948"/>
        <v>#N/A</v>
      </c>
      <c r="AK662" s="31" t="e">
        <f t="shared" ca="1" si="948"/>
        <v>#N/A</v>
      </c>
      <c r="AL662" s="31" t="e">
        <f t="shared" ca="1" si="948"/>
        <v>#N/A</v>
      </c>
      <c r="AM662" s="31" t="e">
        <f t="shared" ca="1" si="948"/>
        <v>#N/A</v>
      </c>
      <c r="AN662" s="31" t="e">
        <f t="shared" ca="1" si="948"/>
        <v>#N/A</v>
      </c>
      <c r="AO662" s="31" t="e">
        <f t="shared" ca="1" si="948"/>
        <v>#N/A</v>
      </c>
      <c r="AP662" s="24" t="e">
        <f t="shared" ref="AP662:AP670" ca="1" si="949">MIN(Y662:AN662)</f>
        <v>#N/A</v>
      </c>
      <c r="AQ662" s="24" t="e">
        <f t="shared" ref="AQ662:AQ670" ca="1" si="950">MAX(Y662:AN662)</f>
        <v>#N/A</v>
      </c>
    </row>
    <row r="663" spans="1:43" ht="63.75">
      <c r="A663" s="216" t="s">
        <v>85</v>
      </c>
      <c r="B663" s="37" t="s">
        <v>85</v>
      </c>
      <c r="C663" s="38" t="s">
        <v>85</v>
      </c>
      <c r="D663" s="38" t="s">
        <v>85</v>
      </c>
      <c r="E663" s="38" t="s">
        <v>85</v>
      </c>
      <c r="F663" s="38" t="s">
        <v>85</v>
      </c>
      <c r="G663" s="38" t="s">
        <v>85</v>
      </c>
      <c r="H663" s="38" t="s">
        <v>85</v>
      </c>
      <c r="I663" s="38" t="s">
        <v>85</v>
      </c>
      <c r="J663" s="38" t="s">
        <v>85</v>
      </c>
      <c r="K663" s="38" t="s">
        <v>85</v>
      </c>
      <c r="L663" s="38" t="s">
        <v>85</v>
      </c>
      <c r="M663" s="38" t="s">
        <v>85</v>
      </c>
      <c r="N663" s="38" t="s">
        <v>85</v>
      </c>
      <c r="O663" s="38" t="s">
        <v>85</v>
      </c>
      <c r="P663" s="38" t="s">
        <v>85</v>
      </c>
      <c r="Q663" s="38" t="s">
        <v>85</v>
      </c>
      <c r="R663" s="38" t="s">
        <v>85</v>
      </c>
      <c r="S663" s="38" t="s">
        <v>85</v>
      </c>
      <c r="T663" s="34"/>
      <c r="U663" s="34"/>
      <c r="V663" s="34"/>
      <c r="W663" s="8"/>
      <c r="X663" s="155" t="str">
        <f>X339</f>
        <v>400-395
Low Mass, Cooling 
Surf. Conv.
&amp; IR</v>
      </c>
      <c r="Y663" s="31">
        <f t="shared" ref="Y663:AF663" ca="1" si="951">Y339</f>
        <v>0.251</v>
      </c>
      <c r="Z663" s="31">
        <f t="shared" ca="1" si="951"/>
        <v>0.13615289999999991</v>
      </c>
      <c r="AA663" s="31">
        <f t="shared" ca="1" si="951"/>
        <v>0.14900000000000002</v>
      </c>
      <c r="AB663" s="31">
        <f t="shared" ca="1" si="951"/>
        <v>0.22943476719013889</v>
      </c>
      <c r="AC663" s="31">
        <f t="shared" ca="1" si="951"/>
        <v>0.16200000000000003</v>
      </c>
      <c r="AD663" s="31">
        <f t="shared" ca="1" si="951"/>
        <v>0.10678177727593396</v>
      </c>
      <c r="AE663" s="31" t="e">
        <f t="shared" ca="1" si="951"/>
        <v>#N/A</v>
      </c>
      <c r="AF663" s="31" t="e">
        <f t="shared" ca="1" si="951"/>
        <v>#N/A</v>
      </c>
      <c r="AG663" s="31" t="e">
        <f t="shared" ref="AG663:AO663" ca="1" si="952">AG339</f>
        <v>#N/A</v>
      </c>
      <c r="AH663" s="31" t="e">
        <f t="shared" ca="1" si="952"/>
        <v>#N/A</v>
      </c>
      <c r="AI663" s="31" t="e">
        <f t="shared" ca="1" si="952"/>
        <v>#N/A</v>
      </c>
      <c r="AJ663" s="31" t="e">
        <f t="shared" ca="1" si="952"/>
        <v>#N/A</v>
      </c>
      <c r="AK663" s="31" t="e">
        <f t="shared" ca="1" si="952"/>
        <v>#N/A</v>
      </c>
      <c r="AL663" s="31" t="e">
        <f t="shared" ca="1" si="952"/>
        <v>#N/A</v>
      </c>
      <c r="AM663" s="31" t="e">
        <f t="shared" ca="1" si="952"/>
        <v>#N/A</v>
      </c>
      <c r="AN663" s="31" t="e">
        <f t="shared" ca="1" si="952"/>
        <v>#N/A</v>
      </c>
      <c r="AO663" s="31" t="e">
        <f t="shared" ca="1" si="952"/>
        <v>#N/A</v>
      </c>
      <c r="AP663" s="24" t="e">
        <f t="shared" ca="1" si="949"/>
        <v>#N/A</v>
      </c>
      <c r="AQ663" s="24" t="e">
        <f t="shared" ca="1" si="950"/>
        <v>#N/A</v>
      </c>
    </row>
    <row r="664" spans="1:43" ht="51">
      <c r="A664" s="216">
        <f>A8</f>
        <v>0</v>
      </c>
      <c r="B664" s="37"/>
      <c r="C664" s="33" t="str">
        <f t="shared" ref="C664:S664" ca="1" si="953">C8</f>
        <v>BSIMAC</v>
      </c>
      <c r="D664" s="33" t="str">
        <f t="shared" ca="1" si="953"/>
        <v>CSE</v>
      </c>
      <c r="E664" s="33" t="str">
        <f t="shared" ca="1" si="953"/>
        <v>DeST</v>
      </c>
      <c r="F664" s="33" t="str">
        <f t="shared" ca="1" si="953"/>
        <v>EnergyPlus</v>
      </c>
      <c r="G664" s="33" t="str">
        <f t="shared" ca="1" si="953"/>
        <v>ESP-r</v>
      </c>
      <c r="H664" s="33" t="str">
        <f t="shared" ca="1" si="953"/>
        <v>TRNSYS</v>
      </c>
      <c r="I664" s="33" t="str">
        <f t="shared" ca="1" si="953"/>
        <v>TestSpec-Alt</v>
      </c>
      <c r="J664" s="33">
        <f t="shared" ca="1" si="953"/>
        <v>0</v>
      </c>
      <c r="K664" s="33">
        <f t="shared" ca="1" si="953"/>
        <v>0</v>
      </c>
      <c r="L664" s="33">
        <f t="shared" ca="1" si="953"/>
        <v>0</v>
      </c>
      <c r="M664" s="33">
        <f t="shared" ca="1" si="953"/>
        <v>0</v>
      </c>
      <c r="N664" s="33">
        <f t="shared" ca="1" si="953"/>
        <v>0</v>
      </c>
      <c r="O664" s="33">
        <f t="shared" ca="1" si="953"/>
        <v>0</v>
      </c>
      <c r="P664" s="33">
        <f t="shared" ca="1" si="953"/>
        <v>0</v>
      </c>
      <c r="Q664" s="33">
        <f t="shared" ca="1" si="953"/>
        <v>0</v>
      </c>
      <c r="R664" s="33">
        <f t="shared" ca="1" si="953"/>
        <v>0</v>
      </c>
      <c r="S664" s="33" t="str">
        <f t="shared" ca="1" si="953"/>
        <v>Tested Prg</v>
      </c>
      <c r="T664" s="34"/>
      <c r="U664" s="34"/>
      <c r="V664" s="34"/>
      <c r="W664" s="8"/>
      <c r="X664" s="155" t="str">
        <f>X326</f>
        <v>410-400
Low Mass, Heating  
Infiltration</v>
      </c>
      <c r="Y664" s="31">
        <f t="shared" ref="Y664:AF664" ca="1" si="954">Y326</f>
        <v>0.77899999999999991</v>
      </c>
      <c r="Z664" s="31">
        <f t="shared" ca="1" si="954"/>
        <v>0.60130799999999995</v>
      </c>
      <c r="AA664" s="31">
        <f t="shared" ca="1" si="954"/>
        <v>0.68000000000000016</v>
      </c>
      <c r="AB664" s="31">
        <f t="shared" ca="1" si="954"/>
        <v>0.81203300830003311</v>
      </c>
      <c r="AC664" s="31">
        <f t="shared" ca="1" si="954"/>
        <v>0.68500000000000005</v>
      </c>
      <c r="AD664" s="31">
        <f t="shared" ca="1" si="954"/>
        <v>0.71836179097494002</v>
      </c>
      <c r="AE664" s="31" t="e">
        <f t="shared" ca="1" si="954"/>
        <v>#N/A</v>
      </c>
      <c r="AF664" s="31" t="e">
        <f t="shared" ca="1" si="954"/>
        <v>#N/A</v>
      </c>
      <c r="AG664" s="31" t="e">
        <f t="shared" ref="AG664:AO664" ca="1" si="955">AG326</f>
        <v>#N/A</v>
      </c>
      <c r="AH664" s="31" t="e">
        <f t="shared" ca="1" si="955"/>
        <v>#N/A</v>
      </c>
      <c r="AI664" s="31" t="e">
        <f t="shared" ca="1" si="955"/>
        <v>#N/A</v>
      </c>
      <c r="AJ664" s="31" t="e">
        <f t="shared" ca="1" si="955"/>
        <v>#N/A</v>
      </c>
      <c r="AK664" s="31" t="e">
        <f t="shared" ca="1" si="955"/>
        <v>#N/A</v>
      </c>
      <c r="AL664" s="31" t="e">
        <f t="shared" ca="1" si="955"/>
        <v>#N/A</v>
      </c>
      <c r="AM664" s="31" t="e">
        <f t="shared" ca="1" si="955"/>
        <v>#N/A</v>
      </c>
      <c r="AN664" s="31" t="e">
        <f t="shared" ca="1" si="955"/>
        <v>#N/A</v>
      </c>
      <c r="AO664" s="31" t="e">
        <f t="shared" ca="1" si="955"/>
        <v>#N/A</v>
      </c>
      <c r="AP664" s="24" t="e">
        <f t="shared" ca="1" si="949"/>
        <v>#N/A</v>
      </c>
      <c r="AQ664" s="24" t="e">
        <f t="shared" ca="1" si="950"/>
        <v>#N/A</v>
      </c>
    </row>
    <row r="665" spans="1:43" ht="51">
      <c r="A665" s="226">
        <f>A622</f>
        <v>294</v>
      </c>
      <c r="B665" s="8">
        <v>1</v>
      </c>
      <c r="C665" s="28">
        <f ca="1">IF(ISNUMBER(OFFSET(INDIRECT("'"&amp;'DATA for charts'!C$5&amp;"'!$d1"),$A665-1,0)),OFFSET(INDIRECT("'"&amp;'DATA for charts'!C$5&amp;"'!$d1"),$A665-1,0),NA())</f>
        <v>15.4</v>
      </c>
      <c r="D665" s="28">
        <f ca="1">IF(ISNUMBER(OFFSET(INDIRECT("'"&amp;'DATA for charts'!D$5&amp;"'!$d1"),$A665-1,0)),OFFSET(INDIRECT("'"&amp;'DATA for charts'!D$5&amp;"'!$d1"),$A665-1,0),NA())</f>
        <v>14.73795</v>
      </c>
      <c r="E665" s="28">
        <f ca="1">IF(ISNUMBER(OFFSET(INDIRECT("'"&amp;'DATA for charts'!E$5&amp;"'!$d1"),$A665-1,0)),OFFSET(INDIRECT("'"&amp;'DATA for charts'!E$5&amp;"'!$d1"),$A665-1,0),NA())</f>
        <v>11.701679</v>
      </c>
      <c r="F665" s="28">
        <f ca="1">IF(ISNUMBER(OFFSET(INDIRECT("'"&amp;'DATA for charts'!F$5&amp;"'!$d1"),$A665-1,0)),OFFSET(INDIRECT("'"&amp;'DATA for charts'!F$5&amp;"'!$d1"),$A665-1,0),NA())</f>
        <v>12.938011028404199</v>
      </c>
      <c r="G665" s="28">
        <f ca="1">IF(ISNUMBER(OFFSET(INDIRECT("'"&amp;'DATA for charts'!G$5&amp;"'!$d1"),$A665-1,0)),OFFSET(INDIRECT("'"&amp;'DATA for charts'!G$5&amp;"'!$d1"),$A665-1,0),NA())</f>
        <v>13.28</v>
      </c>
      <c r="H665" s="28">
        <f ca="1">IF(ISNUMBER(OFFSET(INDIRECT("'"&amp;'DATA for charts'!H$5&amp;"'!$d1"),$A665-1,0)),OFFSET(INDIRECT("'"&amp;'DATA for charts'!H$5&amp;"'!$d1"),$A665-1,0),NA())</f>
        <v>12.3542763839733</v>
      </c>
      <c r="I665" s="28" t="e">
        <f ca="1">IF(ISNUMBER(OFFSET(INDIRECT("'"&amp;'DATA for charts'!I$5&amp;"'!$d1"),$A665-1,0)),OFFSET(INDIRECT("'"&amp;'DATA for charts'!I$5&amp;"'!$d1"),$A665-1,0),NA())</f>
        <v>#N/A</v>
      </c>
      <c r="J665" s="28" t="e">
        <f ca="1">IF(ISNUMBER(OFFSET(INDIRECT("'"&amp;'DATA for charts'!J$5&amp;"'!$d1"),$A665-1,0)),OFFSET(INDIRECT("'"&amp;'DATA for charts'!J$5&amp;"'!$d1"),$A665-1,0),NA())</f>
        <v>#N/A</v>
      </c>
      <c r="K665" s="28" t="e">
        <f ca="1">IF(ISNUMBER(OFFSET(INDIRECT("'"&amp;'DATA for charts'!K$5&amp;"'!$d1"),$A665-1,0)),OFFSET(INDIRECT("'"&amp;'DATA for charts'!K$5&amp;"'!$d1"),$A665-1,0),NA())</f>
        <v>#N/A</v>
      </c>
      <c r="L665" s="28" t="e">
        <f ca="1">IF(ISNUMBER(OFFSET(INDIRECT("'"&amp;'DATA for charts'!L$5&amp;"'!$d1"),$A665-1,0)),OFFSET(INDIRECT("'"&amp;'DATA for charts'!L$5&amp;"'!$d1"),$A665-1,0),NA())</f>
        <v>#N/A</v>
      </c>
      <c r="M665" s="28" t="e">
        <f ca="1">IF(ISNUMBER(OFFSET(INDIRECT("'"&amp;'DATA for charts'!M$5&amp;"'!$d1"),$A665-1,0)),OFFSET(INDIRECT("'"&amp;'DATA for charts'!M$5&amp;"'!$d1"),$A665-1,0),NA())</f>
        <v>#N/A</v>
      </c>
      <c r="N665" s="28" t="e">
        <f ca="1">IF(ISNUMBER(OFFSET(INDIRECT("'"&amp;'DATA for charts'!N$5&amp;"'!$d1"),$A665-1,0)),OFFSET(INDIRECT("'"&amp;'DATA for charts'!N$5&amp;"'!$d1"),$A665-1,0),NA())</f>
        <v>#N/A</v>
      </c>
      <c r="O665" s="28" t="e">
        <f ca="1">IF(ISNUMBER(OFFSET(INDIRECT("'"&amp;'DATA for charts'!O$5&amp;"'!$d1"),$A665-1,0)),OFFSET(INDIRECT("'"&amp;'DATA for charts'!O$5&amp;"'!$d1"),$A665-1,0),NA())</f>
        <v>#N/A</v>
      </c>
      <c r="P665" s="28" t="e">
        <f ca="1">IF(ISNUMBER(OFFSET(INDIRECT("'"&amp;'DATA for charts'!P$5&amp;"'!$d1"),$A665-1,0)),OFFSET(INDIRECT("'"&amp;'DATA for charts'!P$5&amp;"'!$d1"),$A665-1,0),NA())</f>
        <v>#N/A</v>
      </c>
      <c r="Q665" s="28" t="e">
        <f ca="1">IF(ISNUMBER(OFFSET(INDIRECT("'"&amp;'DATA for charts'!Q$5&amp;"'!$d1"),$A665-1,0)),OFFSET(INDIRECT("'"&amp;'DATA for charts'!Q$5&amp;"'!$d1"),$A665-1,0),NA())</f>
        <v>#N/A</v>
      </c>
      <c r="R665" s="28" t="e">
        <f ca="1">IF(ISNUMBER(OFFSET(INDIRECT("'"&amp;'DATA for charts'!R$5&amp;"'!$d1"),$A665-1,0)),OFFSET(INDIRECT("'"&amp;'DATA for charts'!R$5&amp;"'!$d1"),$A665-1,0),NA())</f>
        <v>#N/A</v>
      </c>
      <c r="S665" s="28" t="e">
        <f ca="1">IF(ISNUMBER(OFFSET(INDIRECT("'"&amp;'DATA for charts'!S$5&amp;"'!$d1"),$A665-1,0)),OFFSET(INDIRECT("'"&amp;'DATA for charts'!S$5&amp;"'!$d1"),$A665-1,0),NA())</f>
        <v>#N/A</v>
      </c>
      <c r="T665" s="34"/>
      <c r="U665" s="34"/>
      <c r="V665" s="34"/>
      <c r="W665" s="8"/>
      <c r="X665" s="155" t="str">
        <f>X340</f>
        <v>410-400
Low Mass, Cooling  
Infiltration</v>
      </c>
      <c r="Y665" s="31">
        <f t="shared" ref="Y665:AF665" ca="1" si="956">Y340</f>
        <v>0.21299999999999986</v>
      </c>
      <c r="Z665" s="31">
        <f t="shared" ca="1" si="956"/>
        <v>0.20622769999999996</v>
      </c>
      <c r="AA665" s="31">
        <f t="shared" ca="1" si="956"/>
        <v>0.25199999999999995</v>
      </c>
      <c r="AB665" s="31">
        <f t="shared" ca="1" si="956"/>
        <v>0.2209428017807139</v>
      </c>
      <c r="AC665" s="31">
        <f t="shared" ca="1" si="956"/>
        <v>0.16799999999999998</v>
      </c>
      <c r="AD665" s="31">
        <f t="shared" ca="1" si="956"/>
        <v>0.23169829474555098</v>
      </c>
      <c r="AE665" s="31" t="e">
        <f t="shared" ca="1" si="956"/>
        <v>#N/A</v>
      </c>
      <c r="AF665" s="31" t="e">
        <f t="shared" ca="1" si="956"/>
        <v>#N/A</v>
      </c>
      <c r="AG665" s="31" t="e">
        <f t="shared" ref="AG665:AO665" ca="1" si="957">AG340</f>
        <v>#N/A</v>
      </c>
      <c r="AH665" s="31" t="e">
        <f t="shared" ca="1" si="957"/>
        <v>#N/A</v>
      </c>
      <c r="AI665" s="31" t="e">
        <f t="shared" ca="1" si="957"/>
        <v>#N/A</v>
      </c>
      <c r="AJ665" s="31" t="e">
        <f t="shared" ca="1" si="957"/>
        <v>#N/A</v>
      </c>
      <c r="AK665" s="31" t="e">
        <f t="shared" ca="1" si="957"/>
        <v>#N/A</v>
      </c>
      <c r="AL665" s="31" t="e">
        <f t="shared" ca="1" si="957"/>
        <v>#N/A</v>
      </c>
      <c r="AM665" s="31" t="e">
        <f t="shared" ca="1" si="957"/>
        <v>#N/A</v>
      </c>
      <c r="AN665" s="31" t="e">
        <f t="shared" ca="1" si="957"/>
        <v>#N/A</v>
      </c>
      <c r="AO665" s="31" t="e">
        <f t="shared" ca="1" si="957"/>
        <v>#N/A</v>
      </c>
      <c r="AP665" s="24" t="e">
        <f t="shared" ca="1" si="949"/>
        <v>#N/A</v>
      </c>
      <c r="AQ665" s="24" t="e">
        <f t="shared" ca="1" si="950"/>
        <v>#N/A</v>
      </c>
    </row>
    <row r="666" spans="1:43" ht="51">
      <c r="A666" s="226">
        <f>A665+1</f>
        <v>295</v>
      </c>
      <c r="B666" s="8">
        <v>2</v>
      </c>
      <c r="C666" s="28">
        <f ca="1">IF(ISNUMBER(OFFSET(INDIRECT("'"&amp;'DATA for charts'!C$5&amp;"'!$d1"),$A666-1,0)),OFFSET(INDIRECT("'"&amp;'DATA for charts'!C$5&amp;"'!$d1"),$A666-1,0),NA())</f>
        <v>14.8</v>
      </c>
      <c r="D666" s="28">
        <f ca="1">IF(ISNUMBER(OFFSET(INDIRECT("'"&amp;'DATA for charts'!D$5&amp;"'!$d1"),$A666-1,0)),OFFSET(INDIRECT("'"&amp;'DATA for charts'!D$5&amp;"'!$d1"),$A666-1,0),NA())</f>
        <v>14.20753</v>
      </c>
      <c r="E666" s="28">
        <f ca="1">IF(ISNUMBER(OFFSET(INDIRECT("'"&amp;'DATA for charts'!E$5&amp;"'!$d1"),$A666-1,0)),OFFSET(INDIRECT("'"&amp;'DATA for charts'!E$5&amp;"'!$d1"),$A666-1,0),NA())</f>
        <v>11.244951</v>
      </c>
      <c r="F666" s="28">
        <f ca="1">IF(ISNUMBER(OFFSET(INDIRECT("'"&amp;'DATA for charts'!F$5&amp;"'!$d1"),$A666-1,0)),OFFSET(INDIRECT("'"&amp;'DATA for charts'!F$5&amp;"'!$d1"),$A666-1,0),NA())</f>
        <v>12.425113651540199</v>
      </c>
      <c r="G666" s="28">
        <f ca="1">IF(ISNUMBER(OFFSET(INDIRECT("'"&amp;'DATA for charts'!G$5&amp;"'!$d1"),$A666-1,0)),OFFSET(INDIRECT("'"&amp;'DATA for charts'!G$5&amp;"'!$d1"),$A666-1,0),NA())</f>
        <v>12.7</v>
      </c>
      <c r="H666" s="28">
        <f ca="1">IF(ISNUMBER(OFFSET(INDIRECT("'"&amp;'DATA for charts'!H$5&amp;"'!$d1"),$A666-1,0)),OFFSET(INDIRECT("'"&amp;'DATA for charts'!H$5&amp;"'!$d1"),$A666-1,0),NA())</f>
        <v>11.818398556736</v>
      </c>
      <c r="I666" s="28" t="e">
        <f ca="1">IF(ISNUMBER(OFFSET(INDIRECT("'"&amp;'DATA for charts'!I$5&amp;"'!$d1"),$A666-1,0)),OFFSET(INDIRECT("'"&amp;'DATA for charts'!I$5&amp;"'!$d1"),$A666-1,0),NA())</f>
        <v>#N/A</v>
      </c>
      <c r="J666" s="28" t="e">
        <f ca="1">IF(ISNUMBER(OFFSET(INDIRECT("'"&amp;'DATA for charts'!J$5&amp;"'!$d1"),$A666-1,0)),OFFSET(INDIRECT("'"&amp;'DATA for charts'!J$5&amp;"'!$d1"),$A666-1,0),NA())</f>
        <v>#N/A</v>
      </c>
      <c r="K666" s="28" t="e">
        <f ca="1">IF(ISNUMBER(OFFSET(INDIRECT("'"&amp;'DATA for charts'!K$5&amp;"'!$d1"),$A666-1,0)),OFFSET(INDIRECT("'"&amp;'DATA for charts'!K$5&amp;"'!$d1"),$A666-1,0),NA())</f>
        <v>#N/A</v>
      </c>
      <c r="L666" s="28" t="e">
        <f ca="1">IF(ISNUMBER(OFFSET(INDIRECT("'"&amp;'DATA for charts'!L$5&amp;"'!$d1"),$A666-1,0)),OFFSET(INDIRECT("'"&amp;'DATA for charts'!L$5&amp;"'!$d1"),$A666-1,0),NA())</f>
        <v>#N/A</v>
      </c>
      <c r="M666" s="28" t="e">
        <f ca="1">IF(ISNUMBER(OFFSET(INDIRECT("'"&amp;'DATA for charts'!M$5&amp;"'!$d1"),$A666-1,0)),OFFSET(INDIRECT("'"&amp;'DATA for charts'!M$5&amp;"'!$d1"),$A666-1,0),NA())</f>
        <v>#N/A</v>
      </c>
      <c r="N666" s="28" t="e">
        <f ca="1">IF(ISNUMBER(OFFSET(INDIRECT("'"&amp;'DATA for charts'!N$5&amp;"'!$d1"),$A666-1,0)),OFFSET(INDIRECT("'"&amp;'DATA for charts'!N$5&amp;"'!$d1"),$A666-1,0),NA())</f>
        <v>#N/A</v>
      </c>
      <c r="O666" s="28" t="e">
        <f ca="1">IF(ISNUMBER(OFFSET(INDIRECT("'"&amp;'DATA for charts'!O$5&amp;"'!$d1"),$A666-1,0)),OFFSET(INDIRECT("'"&amp;'DATA for charts'!O$5&amp;"'!$d1"),$A666-1,0),NA())</f>
        <v>#N/A</v>
      </c>
      <c r="P666" s="28" t="e">
        <f ca="1">IF(ISNUMBER(OFFSET(INDIRECT("'"&amp;'DATA for charts'!P$5&amp;"'!$d1"),$A666-1,0)),OFFSET(INDIRECT("'"&amp;'DATA for charts'!P$5&amp;"'!$d1"),$A666-1,0),NA())</f>
        <v>#N/A</v>
      </c>
      <c r="Q666" s="28" t="e">
        <f ca="1">IF(ISNUMBER(OFFSET(INDIRECT("'"&amp;'DATA for charts'!Q$5&amp;"'!$d1"),$A666-1,0)),OFFSET(INDIRECT("'"&amp;'DATA for charts'!Q$5&amp;"'!$d1"),$A666-1,0),NA())</f>
        <v>#N/A</v>
      </c>
      <c r="R666" s="28" t="e">
        <f ca="1">IF(ISNUMBER(OFFSET(INDIRECT("'"&amp;'DATA for charts'!R$5&amp;"'!$d1"),$A666-1,0)),OFFSET(INDIRECT("'"&amp;'DATA for charts'!R$5&amp;"'!$d1"),$A666-1,0),NA())</f>
        <v>#N/A</v>
      </c>
      <c r="S666" s="28" t="e">
        <f ca="1">IF(ISNUMBER(OFFSET(INDIRECT("'"&amp;'DATA for charts'!S$5&amp;"'!$d1"),$A666-1,0)),OFFSET(INDIRECT("'"&amp;'DATA for charts'!S$5&amp;"'!$d1"),$A666-1,0),NA())</f>
        <v>#N/A</v>
      </c>
      <c r="T666" s="34"/>
      <c r="U666" s="34"/>
      <c r="V666" s="34"/>
      <c r="W666" s="8"/>
      <c r="X666" s="155" t="str">
        <f t="shared" ref="X666:AO666" si="958">X328</f>
        <v>420-410
Low Mass, Heating
Int. Gains</v>
      </c>
      <c r="Y666" s="31">
        <f t="shared" ca="1" si="958"/>
        <v>-0.20000000000000018</v>
      </c>
      <c r="Z666" s="31">
        <f t="shared" ca="1" si="958"/>
        <v>-0.1844490000000012</v>
      </c>
      <c r="AA666" s="31">
        <f t="shared" ca="1" si="958"/>
        <v>-0.17799999999999994</v>
      </c>
      <c r="AB666" s="31">
        <f t="shared" ca="1" si="958"/>
        <v>-0.18491606166649976</v>
      </c>
      <c r="AC666" s="31">
        <f t="shared" ca="1" si="958"/>
        <v>-0.18299999999999983</v>
      </c>
      <c r="AD666" s="31">
        <f t="shared" ca="1" si="958"/>
        <v>-0.18548084682888977</v>
      </c>
      <c r="AE666" s="31" t="e">
        <f t="shared" ca="1" si="958"/>
        <v>#N/A</v>
      </c>
      <c r="AF666" s="31" t="e">
        <f t="shared" ca="1" si="958"/>
        <v>#N/A</v>
      </c>
      <c r="AG666" s="31" t="e">
        <f t="shared" ca="1" si="958"/>
        <v>#N/A</v>
      </c>
      <c r="AH666" s="31" t="e">
        <f t="shared" ca="1" si="958"/>
        <v>#N/A</v>
      </c>
      <c r="AI666" s="31" t="e">
        <f t="shared" ca="1" si="958"/>
        <v>#N/A</v>
      </c>
      <c r="AJ666" s="31" t="e">
        <f t="shared" ca="1" si="958"/>
        <v>#N/A</v>
      </c>
      <c r="AK666" s="31" t="e">
        <f t="shared" ca="1" si="958"/>
        <v>#N/A</v>
      </c>
      <c r="AL666" s="31" t="e">
        <f t="shared" ca="1" si="958"/>
        <v>#N/A</v>
      </c>
      <c r="AM666" s="31" t="e">
        <f t="shared" ca="1" si="958"/>
        <v>#N/A</v>
      </c>
      <c r="AN666" s="31" t="e">
        <f t="shared" ca="1" si="958"/>
        <v>#N/A</v>
      </c>
      <c r="AO666" s="31" t="e">
        <f t="shared" ca="1" si="958"/>
        <v>#N/A</v>
      </c>
      <c r="AP666" s="24" t="e">
        <f t="shared" ca="1" si="949"/>
        <v>#N/A</v>
      </c>
      <c r="AQ666" s="24" t="e">
        <f t="shared" ca="1" si="950"/>
        <v>#N/A</v>
      </c>
    </row>
    <row r="667" spans="1:43" ht="51">
      <c r="A667" s="226">
        <f t="shared" ref="A667:A688" si="959">A666+1</f>
        <v>296</v>
      </c>
      <c r="B667" s="8">
        <v>3</v>
      </c>
      <c r="C667" s="28">
        <f ca="1">IF(ISNUMBER(OFFSET(INDIRECT("'"&amp;'DATA for charts'!C$5&amp;"'!$d1"),$A667-1,0)),OFFSET(INDIRECT("'"&amp;'DATA for charts'!C$5&amp;"'!$d1"),$A667-1,0),NA())</f>
        <v>14.2</v>
      </c>
      <c r="D667" s="28">
        <f ca="1">IF(ISNUMBER(OFFSET(INDIRECT("'"&amp;'DATA for charts'!D$5&amp;"'!$d1"),$A667-1,0)),OFFSET(INDIRECT("'"&amp;'DATA for charts'!D$5&amp;"'!$d1"),$A667-1,0),NA())</f>
        <v>13.700229999999999</v>
      </c>
      <c r="E667" s="28">
        <f ca="1">IF(ISNUMBER(OFFSET(INDIRECT("'"&amp;'DATA for charts'!E$5&amp;"'!$d1"),$A667-1,0)),OFFSET(INDIRECT("'"&amp;'DATA for charts'!E$5&amp;"'!$d1"),$A667-1,0),NA())</f>
        <v>10.79318</v>
      </c>
      <c r="F667" s="28">
        <f ca="1">IF(ISNUMBER(OFFSET(INDIRECT("'"&amp;'DATA for charts'!F$5&amp;"'!$d1"),$A667-1,0)),OFFSET(INDIRECT("'"&amp;'DATA for charts'!F$5&amp;"'!$d1"),$A667-1,0),NA())</f>
        <v>11.929794824896099</v>
      </c>
      <c r="G667" s="28">
        <f ca="1">IF(ISNUMBER(OFFSET(INDIRECT("'"&amp;'DATA for charts'!G$5&amp;"'!$d1"),$A667-1,0)),OFFSET(INDIRECT("'"&amp;'DATA for charts'!G$5&amp;"'!$d1"),$A667-1,0),NA())</f>
        <v>12.17</v>
      </c>
      <c r="H667" s="28">
        <f ca="1">IF(ISNUMBER(OFFSET(INDIRECT("'"&amp;'DATA for charts'!H$5&amp;"'!$d1"),$A667-1,0)),OFFSET(INDIRECT("'"&amp;'DATA for charts'!H$5&amp;"'!$d1"),$A667-1,0),NA())</f>
        <v>11.3192334452193</v>
      </c>
      <c r="I667" s="28" t="e">
        <f ca="1">IF(ISNUMBER(OFFSET(INDIRECT("'"&amp;'DATA for charts'!I$5&amp;"'!$d1"),$A667-1,0)),OFFSET(INDIRECT("'"&amp;'DATA for charts'!I$5&amp;"'!$d1"),$A667-1,0),NA())</f>
        <v>#N/A</v>
      </c>
      <c r="J667" s="28" t="e">
        <f ca="1">IF(ISNUMBER(OFFSET(INDIRECT("'"&amp;'DATA for charts'!J$5&amp;"'!$d1"),$A667-1,0)),OFFSET(INDIRECT("'"&amp;'DATA for charts'!J$5&amp;"'!$d1"),$A667-1,0),NA())</f>
        <v>#N/A</v>
      </c>
      <c r="K667" s="28" t="e">
        <f ca="1">IF(ISNUMBER(OFFSET(INDIRECT("'"&amp;'DATA for charts'!K$5&amp;"'!$d1"),$A667-1,0)),OFFSET(INDIRECT("'"&amp;'DATA for charts'!K$5&amp;"'!$d1"),$A667-1,0),NA())</f>
        <v>#N/A</v>
      </c>
      <c r="L667" s="28" t="e">
        <f ca="1">IF(ISNUMBER(OFFSET(INDIRECT("'"&amp;'DATA for charts'!L$5&amp;"'!$d1"),$A667-1,0)),OFFSET(INDIRECT("'"&amp;'DATA for charts'!L$5&amp;"'!$d1"),$A667-1,0),NA())</f>
        <v>#N/A</v>
      </c>
      <c r="M667" s="28" t="e">
        <f ca="1">IF(ISNUMBER(OFFSET(INDIRECT("'"&amp;'DATA for charts'!M$5&amp;"'!$d1"),$A667-1,0)),OFFSET(INDIRECT("'"&amp;'DATA for charts'!M$5&amp;"'!$d1"),$A667-1,0),NA())</f>
        <v>#N/A</v>
      </c>
      <c r="N667" s="28" t="e">
        <f ca="1">IF(ISNUMBER(OFFSET(INDIRECT("'"&amp;'DATA for charts'!N$5&amp;"'!$d1"),$A667-1,0)),OFFSET(INDIRECT("'"&amp;'DATA for charts'!N$5&amp;"'!$d1"),$A667-1,0),NA())</f>
        <v>#N/A</v>
      </c>
      <c r="O667" s="28" t="e">
        <f ca="1">IF(ISNUMBER(OFFSET(INDIRECT("'"&amp;'DATA for charts'!O$5&amp;"'!$d1"),$A667-1,0)),OFFSET(INDIRECT("'"&amp;'DATA for charts'!O$5&amp;"'!$d1"),$A667-1,0),NA())</f>
        <v>#N/A</v>
      </c>
      <c r="P667" s="28" t="e">
        <f ca="1">IF(ISNUMBER(OFFSET(INDIRECT("'"&amp;'DATA for charts'!P$5&amp;"'!$d1"),$A667-1,0)),OFFSET(INDIRECT("'"&amp;'DATA for charts'!P$5&amp;"'!$d1"),$A667-1,0),NA())</f>
        <v>#N/A</v>
      </c>
      <c r="Q667" s="28" t="e">
        <f ca="1">IF(ISNUMBER(OFFSET(INDIRECT("'"&amp;'DATA for charts'!Q$5&amp;"'!$d1"),$A667-1,0)),OFFSET(INDIRECT("'"&amp;'DATA for charts'!Q$5&amp;"'!$d1"),$A667-1,0),NA())</f>
        <v>#N/A</v>
      </c>
      <c r="R667" s="28" t="e">
        <f ca="1">IF(ISNUMBER(OFFSET(INDIRECT("'"&amp;'DATA for charts'!R$5&amp;"'!$d1"),$A667-1,0)),OFFSET(INDIRECT("'"&amp;'DATA for charts'!R$5&amp;"'!$d1"),$A667-1,0),NA())</f>
        <v>#N/A</v>
      </c>
      <c r="S667" s="28" t="e">
        <f ca="1">IF(ISNUMBER(OFFSET(INDIRECT("'"&amp;'DATA for charts'!S$5&amp;"'!$d1"),$A667-1,0)),OFFSET(INDIRECT("'"&amp;'DATA for charts'!S$5&amp;"'!$d1"),$A667-1,0),NA())</f>
        <v>#N/A</v>
      </c>
      <c r="T667" s="34"/>
      <c r="U667" s="34"/>
      <c r="V667" s="34"/>
      <c r="W667" s="8"/>
      <c r="X667" s="155" t="str">
        <f>X341</f>
        <v>420-410
Low Mass, Cooling
Int. Gains</v>
      </c>
      <c r="Y667" s="31">
        <f t="shared" ref="Y667:AF667" ca="1" si="960">Y341</f>
        <v>0.19700000000000006</v>
      </c>
      <c r="Z667" s="31">
        <f t="shared" ca="1" si="960"/>
        <v>0.20864970000000016</v>
      </c>
      <c r="AA667" s="31">
        <f t="shared" ca="1" si="960"/>
        <v>0.20800000000000007</v>
      </c>
      <c r="AB667" s="31">
        <f t="shared" ca="1" si="960"/>
        <v>0.20469138816566679</v>
      </c>
      <c r="AC667" s="31">
        <f t="shared" ca="1" si="960"/>
        <v>0.21199999999999997</v>
      </c>
      <c r="AD667" s="31">
        <f t="shared" ca="1" si="960"/>
        <v>0.21039121839735209</v>
      </c>
      <c r="AE667" s="31" t="e">
        <f t="shared" ca="1" si="960"/>
        <v>#N/A</v>
      </c>
      <c r="AF667" s="31" t="e">
        <f t="shared" ca="1" si="960"/>
        <v>#N/A</v>
      </c>
      <c r="AG667" s="31" t="e">
        <f t="shared" ref="AG667:AO667" ca="1" si="961">AG341</f>
        <v>#N/A</v>
      </c>
      <c r="AH667" s="31" t="e">
        <f t="shared" ca="1" si="961"/>
        <v>#N/A</v>
      </c>
      <c r="AI667" s="31" t="e">
        <f t="shared" ca="1" si="961"/>
        <v>#N/A</v>
      </c>
      <c r="AJ667" s="31" t="e">
        <f t="shared" ca="1" si="961"/>
        <v>#N/A</v>
      </c>
      <c r="AK667" s="31" t="e">
        <f t="shared" ca="1" si="961"/>
        <v>#N/A</v>
      </c>
      <c r="AL667" s="31" t="e">
        <f t="shared" ca="1" si="961"/>
        <v>#N/A</v>
      </c>
      <c r="AM667" s="31" t="e">
        <f t="shared" ca="1" si="961"/>
        <v>#N/A</v>
      </c>
      <c r="AN667" s="31" t="e">
        <f t="shared" ca="1" si="961"/>
        <v>#N/A</v>
      </c>
      <c r="AO667" s="31" t="e">
        <f t="shared" ca="1" si="961"/>
        <v>#N/A</v>
      </c>
      <c r="AP667" s="24" t="e">
        <f t="shared" ca="1" si="949"/>
        <v>#N/A</v>
      </c>
      <c r="AQ667" s="24" t="e">
        <f t="shared" ca="1" si="950"/>
        <v>#N/A</v>
      </c>
    </row>
    <row r="668" spans="1:43" ht="63.75">
      <c r="A668" s="226">
        <f t="shared" si="959"/>
        <v>297</v>
      </c>
      <c r="B668" s="8">
        <v>4</v>
      </c>
      <c r="C668" s="28">
        <f ca="1">IF(ISNUMBER(OFFSET(INDIRECT("'"&amp;'DATA for charts'!C$5&amp;"'!$d1"),$A668-1,0)),OFFSET(INDIRECT("'"&amp;'DATA for charts'!C$5&amp;"'!$d1"),$A668-1,0),NA())</f>
        <v>13.6</v>
      </c>
      <c r="D668" s="28">
        <f ca="1">IF(ISNUMBER(OFFSET(INDIRECT("'"&amp;'DATA for charts'!D$5&amp;"'!$d1"),$A668-1,0)),OFFSET(INDIRECT("'"&amp;'DATA for charts'!D$5&amp;"'!$d1"),$A668-1,0),NA())</f>
        <v>13.18333</v>
      </c>
      <c r="E668" s="28">
        <f ca="1">IF(ISNUMBER(OFFSET(INDIRECT("'"&amp;'DATA for charts'!E$5&amp;"'!$d1"),$A668-1,0)),OFFSET(INDIRECT("'"&amp;'DATA for charts'!E$5&amp;"'!$d1"),$A668-1,0),NA())</f>
        <v>10.300803</v>
      </c>
      <c r="F668" s="28">
        <f ca="1">IF(ISNUMBER(OFFSET(INDIRECT("'"&amp;'DATA for charts'!F$5&amp;"'!$d1"),$A668-1,0)),OFFSET(INDIRECT("'"&amp;'DATA for charts'!F$5&amp;"'!$d1"),$A668-1,0),NA())</f>
        <v>11.432039070446899</v>
      </c>
      <c r="G668" s="28">
        <f ca="1">IF(ISNUMBER(OFFSET(INDIRECT("'"&amp;'DATA for charts'!G$5&amp;"'!$d1"),$A668-1,0)),OFFSET(INDIRECT("'"&amp;'DATA for charts'!G$5&amp;"'!$d1"),$A668-1,0),NA())</f>
        <v>11.64</v>
      </c>
      <c r="H668" s="28">
        <f ca="1">IF(ISNUMBER(OFFSET(INDIRECT("'"&amp;'DATA for charts'!H$5&amp;"'!$d1"),$A668-1,0)),OFFSET(INDIRECT("'"&amp;'DATA for charts'!H$5&amp;"'!$d1"),$A668-1,0),NA())</f>
        <v>10.8039057054847</v>
      </c>
      <c r="I668" s="28" t="e">
        <f ca="1">IF(ISNUMBER(OFFSET(INDIRECT("'"&amp;'DATA for charts'!I$5&amp;"'!$d1"),$A668-1,0)),OFFSET(INDIRECT("'"&amp;'DATA for charts'!I$5&amp;"'!$d1"),$A668-1,0),NA())</f>
        <v>#N/A</v>
      </c>
      <c r="J668" s="28" t="e">
        <f ca="1">IF(ISNUMBER(OFFSET(INDIRECT("'"&amp;'DATA for charts'!J$5&amp;"'!$d1"),$A668-1,0)),OFFSET(INDIRECT("'"&amp;'DATA for charts'!J$5&amp;"'!$d1"),$A668-1,0),NA())</f>
        <v>#N/A</v>
      </c>
      <c r="K668" s="28" t="e">
        <f ca="1">IF(ISNUMBER(OFFSET(INDIRECT("'"&amp;'DATA for charts'!K$5&amp;"'!$d1"),$A668-1,0)),OFFSET(INDIRECT("'"&amp;'DATA for charts'!K$5&amp;"'!$d1"),$A668-1,0),NA())</f>
        <v>#N/A</v>
      </c>
      <c r="L668" s="28" t="e">
        <f ca="1">IF(ISNUMBER(OFFSET(INDIRECT("'"&amp;'DATA for charts'!L$5&amp;"'!$d1"),$A668-1,0)),OFFSET(INDIRECT("'"&amp;'DATA for charts'!L$5&amp;"'!$d1"),$A668-1,0),NA())</f>
        <v>#N/A</v>
      </c>
      <c r="M668" s="28" t="e">
        <f ca="1">IF(ISNUMBER(OFFSET(INDIRECT("'"&amp;'DATA for charts'!M$5&amp;"'!$d1"),$A668-1,0)),OFFSET(INDIRECT("'"&amp;'DATA for charts'!M$5&amp;"'!$d1"),$A668-1,0),NA())</f>
        <v>#N/A</v>
      </c>
      <c r="N668" s="28" t="e">
        <f ca="1">IF(ISNUMBER(OFFSET(INDIRECT("'"&amp;'DATA for charts'!N$5&amp;"'!$d1"),$A668-1,0)),OFFSET(INDIRECT("'"&amp;'DATA for charts'!N$5&amp;"'!$d1"),$A668-1,0),NA())</f>
        <v>#N/A</v>
      </c>
      <c r="O668" s="28" t="e">
        <f ca="1">IF(ISNUMBER(OFFSET(INDIRECT("'"&amp;'DATA for charts'!O$5&amp;"'!$d1"),$A668-1,0)),OFFSET(INDIRECT("'"&amp;'DATA for charts'!O$5&amp;"'!$d1"),$A668-1,0),NA())</f>
        <v>#N/A</v>
      </c>
      <c r="P668" s="28" t="e">
        <f ca="1">IF(ISNUMBER(OFFSET(INDIRECT("'"&amp;'DATA for charts'!P$5&amp;"'!$d1"),$A668-1,0)),OFFSET(INDIRECT("'"&amp;'DATA for charts'!P$5&amp;"'!$d1"),$A668-1,0),NA())</f>
        <v>#N/A</v>
      </c>
      <c r="Q668" s="28" t="e">
        <f ca="1">IF(ISNUMBER(OFFSET(INDIRECT("'"&amp;'DATA for charts'!Q$5&amp;"'!$d1"),$A668-1,0)),OFFSET(INDIRECT("'"&amp;'DATA for charts'!Q$5&amp;"'!$d1"),$A668-1,0),NA())</f>
        <v>#N/A</v>
      </c>
      <c r="R668" s="28" t="e">
        <f ca="1">IF(ISNUMBER(OFFSET(INDIRECT("'"&amp;'DATA for charts'!R$5&amp;"'!$d1"),$A668-1,0)),OFFSET(INDIRECT("'"&amp;'DATA for charts'!R$5&amp;"'!$d1"),$A668-1,0),NA())</f>
        <v>#N/A</v>
      </c>
      <c r="S668" s="28" t="e">
        <f ca="1">IF(ISNUMBER(OFFSET(INDIRECT("'"&amp;'DATA for charts'!S$5&amp;"'!$d1"),$A668-1,0)),OFFSET(INDIRECT("'"&amp;'DATA for charts'!S$5&amp;"'!$d1"),$A668-1,0),NA())</f>
        <v>#N/A</v>
      </c>
      <c r="T668" s="34"/>
      <c r="U668" s="34"/>
      <c r="V668" s="34"/>
      <c r="W668" s="8"/>
      <c r="X668" s="155" t="str">
        <f>X342</f>
        <v>430-420
Low Mass, Cooling
Ext. Solar
Abs.</v>
      </c>
      <c r="Y668" s="31">
        <f t="shared" ref="Y668:AF668" ca="1" si="962">Y342</f>
        <v>0.95899999999999985</v>
      </c>
      <c r="Z668" s="31">
        <f t="shared" ca="1" si="962"/>
        <v>0.93128569999999999</v>
      </c>
      <c r="AA668" s="31">
        <f t="shared" ca="1" si="962"/>
        <v>0.92300000000000004</v>
      </c>
      <c r="AB668" s="31">
        <f t="shared" ca="1" si="962"/>
        <v>0.89682596986506091</v>
      </c>
      <c r="AC668" s="31">
        <f t="shared" ca="1" si="962"/>
        <v>1.0380000000000003</v>
      </c>
      <c r="AD668" s="31">
        <f t="shared" ca="1" si="962"/>
        <v>0.89000693427191602</v>
      </c>
      <c r="AE668" s="31" t="e">
        <f t="shared" ca="1" si="962"/>
        <v>#N/A</v>
      </c>
      <c r="AF668" s="31" t="e">
        <f t="shared" ca="1" si="962"/>
        <v>#N/A</v>
      </c>
      <c r="AG668" s="31" t="e">
        <f t="shared" ref="AG668:AO668" ca="1" si="963">AG342</f>
        <v>#N/A</v>
      </c>
      <c r="AH668" s="31" t="e">
        <f t="shared" ca="1" si="963"/>
        <v>#N/A</v>
      </c>
      <c r="AI668" s="31" t="e">
        <f t="shared" ca="1" si="963"/>
        <v>#N/A</v>
      </c>
      <c r="AJ668" s="31" t="e">
        <f t="shared" ca="1" si="963"/>
        <v>#N/A</v>
      </c>
      <c r="AK668" s="31" t="e">
        <f t="shared" ca="1" si="963"/>
        <v>#N/A</v>
      </c>
      <c r="AL668" s="31" t="e">
        <f t="shared" ca="1" si="963"/>
        <v>#N/A</v>
      </c>
      <c r="AM668" s="31" t="e">
        <f t="shared" ca="1" si="963"/>
        <v>#N/A</v>
      </c>
      <c r="AN668" s="31" t="e">
        <f t="shared" ca="1" si="963"/>
        <v>#N/A</v>
      </c>
      <c r="AO668" s="31" t="e">
        <f t="shared" ca="1" si="963"/>
        <v>#N/A</v>
      </c>
      <c r="AP668" s="24" t="e">
        <f t="shared" ca="1" si="949"/>
        <v>#N/A</v>
      </c>
      <c r="AQ668" s="24" t="e">
        <f t="shared" ca="1" si="950"/>
        <v>#N/A</v>
      </c>
    </row>
    <row r="669" spans="1:43" ht="51">
      <c r="A669" s="226">
        <f t="shared" si="959"/>
        <v>298</v>
      </c>
      <c r="B669" s="8">
        <v>5</v>
      </c>
      <c r="C669" s="28">
        <f ca="1">IF(ISNUMBER(OFFSET(INDIRECT("'"&amp;'DATA for charts'!C$5&amp;"'!$d1"),$A669-1,0)),OFFSET(INDIRECT("'"&amp;'DATA for charts'!C$5&amp;"'!$d1"),$A669-1,0),NA())</f>
        <v>13</v>
      </c>
      <c r="D669" s="28">
        <f ca="1">IF(ISNUMBER(OFFSET(INDIRECT("'"&amp;'DATA for charts'!D$5&amp;"'!$d1"),$A669-1,0)),OFFSET(INDIRECT("'"&amp;'DATA for charts'!D$5&amp;"'!$d1"),$A669-1,0),NA())</f>
        <v>12.7111</v>
      </c>
      <c r="E669" s="28">
        <f ca="1">IF(ISNUMBER(OFFSET(INDIRECT("'"&amp;'DATA for charts'!E$5&amp;"'!$d1"),$A669-1,0)),OFFSET(INDIRECT("'"&amp;'DATA for charts'!E$5&amp;"'!$d1"),$A669-1,0),NA())</f>
        <v>9.9028568000000003</v>
      </c>
      <c r="F669" s="28">
        <f ca="1">IF(ISNUMBER(OFFSET(INDIRECT("'"&amp;'DATA for charts'!F$5&amp;"'!$d1"),$A669-1,0)),OFFSET(INDIRECT("'"&amp;'DATA for charts'!F$5&amp;"'!$d1"),$A669-1,0),NA())</f>
        <v>10.9913034168608</v>
      </c>
      <c r="G669" s="28">
        <f ca="1">IF(ISNUMBER(OFFSET(INDIRECT("'"&amp;'DATA for charts'!G$5&amp;"'!$d1"),$A669-1,0)),OFFSET(INDIRECT("'"&amp;'DATA for charts'!G$5&amp;"'!$d1"),$A669-1,0),NA())</f>
        <v>11.15</v>
      </c>
      <c r="H669" s="28">
        <f ca="1">IF(ISNUMBER(OFFSET(INDIRECT("'"&amp;'DATA for charts'!H$5&amp;"'!$d1"),$A669-1,0)),OFFSET(INDIRECT("'"&amp;'DATA for charts'!H$5&amp;"'!$d1"),$A669-1,0),NA())</f>
        <v>10.3477782031048</v>
      </c>
      <c r="I669" s="28" t="e">
        <f ca="1">IF(ISNUMBER(OFFSET(INDIRECT("'"&amp;'DATA for charts'!I$5&amp;"'!$d1"),$A669-1,0)),OFFSET(INDIRECT("'"&amp;'DATA for charts'!I$5&amp;"'!$d1"),$A669-1,0),NA())</f>
        <v>#N/A</v>
      </c>
      <c r="J669" s="28" t="e">
        <f ca="1">IF(ISNUMBER(OFFSET(INDIRECT("'"&amp;'DATA for charts'!J$5&amp;"'!$d1"),$A669-1,0)),OFFSET(INDIRECT("'"&amp;'DATA for charts'!J$5&amp;"'!$d1"),$A669-1,0),NA())</f>
        <v>#N/A</v>
      </c>
      <c r="K669" s="28" t="e">
        <f ca="1">IF(ISNUMBER(OFFSET(INDIRECT("'"&amp;'DATA for charts'!K$5&amp;"'!$d1"),$A669-1,0)),OFFSET(INDIRECT("'"&amp;'DATA for charts'!K$5&amp;"'!$d1"),$A669-1,0),NA())</f>
        <v>#N/A</v>
      </c>
      <c r="L669" s="28" t="e">
        <f ca="1">IF(ISNUMBER(OFFSET(INDIRECT("'"&amp;'DATA for charts'!L$5&amp;"'!$d1"),$A669-1,0)),OFFSET(INDIRECT("'"&amp;'DATA for charts'!L$5&amp;"'!$d1"),$A669-1,0),NA())</f>
        <v>#N/A</v>
      </c>
      <c r="M669" s="28" t="e">
        <f ca="1">IF(ISNUMBER(OFFSET(INDIRECT("'"&amp;'DATA for charts'!M$5&amp;"'!$d1"),$A669-1,0)),OFFSET(INDIRECT("'"&amp;'DATA for charts'!M$5&amp;"'!$d1"),$A669-1,0),NA())</f>
        <v>#N/A</v>
      </c>
      <c r="N669" s="28" t="e">
        <f ca="1">IF(ISNUMBER(OFFSET(INDIRECT("'"&amp;'DATA for charts'!N$5&amp;"'!$d1"),$A669-1,0)),OFFSET(INDIRECT("'"&amp;'DATA for charts'!N$5&amp;"'!$d1"),$A669-1,0),NA())</f>
        <v>#N/A</v>
      </c>
      <c r="O669" s="28" t="e">
        <f ca="1">IF(ISNUMBER(OFFSET(INDIRECT("'"&amp;'DATA for charts'!O$5&amp;"'!$d1"),$A669-1,0)),OFFSET(INDIRECT("'"&amp;'DATA for charts'!O$5&amp;"'!$d1"),$A669-1,0),NA())</f>
        <v>#N/A</v>
      </c>
      <c r="P669" s="28" t="e">
        <f ca="1">IF(ISNUMBER(OFFSET(INDIRECT("'"&amp;'DATA for charts'!P$5&amp;"'!$d1"),$A669-1,0)),OFFSET(INDIRECT("'"&amp;'DATA for charts'!P$5&amp;"'!$d1"),$A669-1,0),NA())</f>
        <v>#N/A</v>
      </c>
      <c r="Q669" s="28" t="e">
        <f ca="1">IF(ISNUMBER(OFFSET(INDIRECT("'"&amp;'DATA for charts'!Q$5&amp;"'!$d1"),$A669-1,0)),OFFSET(INDIRECT("'"&amp;'DATA for charts'!Q$5&amp;"'!$d1"),$A669-1,0),NA())</f>
        <v>#N/A</v>
      </c>
      <c r="R669" s="28" t="e">
        <f ca="1">IF(ISNUMBER(OFFSET(INDIRECT("'"&amp;'DATA for charts'!R$5&amp;"'!$d1"),$A669-1,0)),OFFSET(INDIRECT("'"&amp;'DATA for charts'!R$5&amp;"'!$d1"),$A669-1,0),NA())</f>
        <v>#N/A</v>
      </c>
      <c r="S669" s="28" t="e">
        <f ca="1">IF(ISNUMBER(OFFSET(INDIRECT("'"&amp;'DATA for charts'!S$5&amp;"'!$d1"),$A669-1,0)),OFFSET(INDIRECT("'"&amp;'DATA for charts'!S$5&amp;"'!$d1"),$A669-1,0),NA())</f>
        <v>#N/A</v>
      </c>
      <c r="T669" s="34"/>
      <c r="U669" s="34"/>
      <c r="V669" s="34"/>
      <c r="W669" s="8"/>
      <c r="X669" s="155" t="str">
        <f>X343</f>
        <v>600-430
Low Mass, Cooling
S. Window</v>
      </c>
      <c r="Y669" s="31">
        <f t="shared" ref="Y669:AF669" ca="1" si="964">Y343</f>
        <v>3.4830000000000005</v>
      </c>
      <c r="Z669" s="31">
        <f t="shared" ca="1" si="964"/>
        <v>4.6411799999999994</v>
      </c>
      <c r="AA669" s="31">
        <f t="shared" ca="1" si="964"/>
        <v>3.5819999999999999</v>
      </c>
      <c r="AB669" s="31">
        <f t="shared" ca="1" si="964"/>
        <v>4.4222011253313891</v>
      </c>
      <c r="AC669" s="31">
        <f t="shared" ca="1" si="964"/>
        <v>4.3189999999999991</v>
      </c>
      <c r="AD669" s="31">
        <f t="shared" ca="1" si="964"/>
        <v>4.3416638183593701</v>
      </c>
      <c r="AE669" s="31" t="e">
        <f t="shared" ca="1" si="964"/>
        <v>#N/A</v>
      </c>
      <c r="AF669" s="31" t="e">
        <f t="shared" ca="1" si="964"/>
        <v>#N/A</v>
      </c>
      <c r="AG669" s="31" t="e">
        <f t="shared" ref="AG669:AO669" ca="1" si="965">AG343</f>
        <v>#N/A</v>
      </c>
      <c r="AH669" s="31" t="e">
        <f t="shared" ca="1" si="965"/>
        <v>#N/A</v>
      </c>
      <c r="AI669" s="31" t="e">
        <f t="shared" ca="1" si="965"/>
        <v>#N/A</v>
      </c>
      <c r="AJ669" s="31" t="e">
        <f t="shared" ca="1" si="965"/>
        <v>#N/A</v>
      </c>
      <c r="AK669" s="31" t="e">
        <f t="shared" ca="1" si="965"/>
        <v>#N/A</v>
      </c>
      <c r="AL669" s="31" t="e">
        <f t="shared" ca="1" si="965"/>
        <v>#N/A</v>
      </c>
      <c r="AM669" s="31" t="e">
        <f t="shared" ca="1" si="965"/>
        <v>#N/A</v>
      </c>
      <c r="AN669" s="31" t="e">
        <f t="shared" ca="1" si="965"/>
        <v>#N/A</v>
      </c>
      <c r="AO669" s="31" t="e">
        <f t="shared" ca="1" si="965"/>
        <v>#N/A</v>
      </c>
      <c r="AP669" s="24" t="e">
        <f t="shared" ca="1" si="949"/>
        <v>#N/A</v>
      </c>
      <c r="AQ669" s="24" t="e">
        <f t="shared" ca="1" si="950"/>
        <v>#N/A</v>
      </c>
    </row>
    <row r="670" spans="1:43">
      <c r="A670" s="226">
        <f t="shared" si="959"/>
        <v>299</v>
      </c>
      <c r="B670" s="8">
        <v>6</v>
      </c>
      <c r="C670" s="28">
        <f ca="1">IF(ISNUMBER(OFFSET(INDIRECT("'"&amp;'DATA for charts'!C$5&amp;"'!$d1"),$A670-1,0)),OFFSET(INDIRECT("'"&amp;'DATA for charts'!C$5&amp;"'!$d1"),$A670-1,0),NA())</f>
        <v>12.4</v>
      </c>
      <c r="D670" s="28">
        <f ca="1">IF(ISNUMBER(OFFSET(INDIRECT("'"&amp;'DATA for charts'!D$5&amp;"'!$d1"),$A670-1,0)),OFFSET(INDIRECT("'"&amp;'DATA for charts'!D$5&amp;"'!$d1"),$A670-1,0),NA())</f>
        <v>12.26679</v>
      </c>
      <c r="E670" s="28">
        <f ca="1">IF(ISNUMBER(OFFSET(INDIRECT("'"&amp;'DATA for charts'!E$5&amp;"'!$d1"),$A670-1,0)),OFFSET(INDIRECT("'"&amp;'DATA for charts'!E$5&amp;"'!$d1"),$A670-1,0),NA())</f>
        <v>9.4738026000000009</v>
      </c>
      <c r="F670" s="28">
        <f ca="1">IF(ISNUMBER(OFFSET(INDIRECT("'"&amp;'DATA for charts'!F$5&amp;"'!$d1"),$A670-1,0)),OFFSET(INDIRECT("'"&amp;'DATA for charts'!F$5&amp;"'!$d1"),$A670-1,0),NA())</f>
        <v>10.5803621383831</v>
      </c>
      <c r="G670" s="28">
        <f ca="1">IF(ISNUMBER(OFFSET(INDIRECT("'"&amp;'DATA for charts'!G$5&amp;"'!$d1"),$A670-1,0)),OFFSET(INDIRECT("'"&amp;'DATA for charts'!G$5&amp;"'!$d1"),$A670-1,0),NA())</f>
        <v>10.72</v>
      </c>
      <c r="H670" s="28">
        <f ca="1">IF(ISNUMBER(OFFSET(INDIRECT("'"&amp;'DATA for charts'!H$5&amp;"'!$d1"),$A670-1,0)),OFFSET(INDIRECT("'"&amp;'DATA for charts'!H$5&amp;"'!$d1"),$A670-1,0),NA())</f>
        <v>9.9294583329147095</v>
      </c>
      <c r="I670" s="28" t="e">
        <f ca="1">IF(ISNUMBER(OFFSET(INDIRECT("'"&amp;'DATA for charts'!I$5&amp;"'!$d1"),$A670-1,0)),OFFSET(INDIRECT("'"&amp;'DATA for charts'!I$5&amp;"'!$d1"),$A670-1,0),NA())</f>
        <v>#N/A</v>
      </c>
      <c r="J670" s="28" t="e">
        <f ca="1">IF(ISNUMBER(OFFSET(INDIRECT("'"&amp;'DATA for charts'!J$5&amp;"'!$d1"),$A670-1,0)),OFFSET(INDIRECT("'"&amp;'DATA for charts'!J$5&amp;"'!$d1"),$A670-1,0),NA())</f>
        <v>#N/A</v>
      </c>
      <c r="K670" s="28" t="e">
        <f ca="1">IF(ISNUMBER(OFFSET(INDIRECT("'"&amp;'DATA for charts'!K$5&amp;"'!$d1"),$A670-1,0)),OFFSET(INDIRECT("'"&amp;'DATA for charts'!K$5&amp;"'!$d1"),$A670-1,0),NA())</f>
        <v>#N/A</v>
      </c>
      <c r="L670" s="28" t="e">
        <f ca="1">IF(ISNUMBER(OFFSET(INDIRECT("'"&amp;'DATA for charts'!L$5&amp;"'!$d1"),$A670-1,0)),OFFSET(INDIRECT("'"&amp;'DATA for charts'!L$5&amp;"'!$d1"),$A670-1,0),NA())</f>
        <v>#N/A</v>
      </c>
      <c r="M670" s="28" t="e">
        <f ca="1">IF(ISNUMBER(OFFSET(INDIRECT("'"&amp;'DATA for charts'!M$5&amp;"'!$d1"),$A670-1,0)),OFFSET(INDIRECT("'"&amp;'DATA for charts'!M$5&amp;"'!$d1"),$A670-1,0),NA())</f>
        <v>#N/A</v>
      </c>
      <c r="N670" s="28" t="e">
        <f ca="1">IF(ISNUMBER(OFFSET(INDIRECT("'"&amp;'DATA for charts'!N$5&amp;"'!$d1"),$A670-1,0)),OFFSET(INDIRECT("'"&amp;'DATA for charts'!N$5&amp;"'!$d1"),$A670-1,0),NA())</f>
        <v>#N/A</v>
      </c>
      <c r="O670" s="28" t="e">
        <f ca="1">IF(ISNUMBER(OFFSET(INDIRECT("'"&amp;'DATA for charts'!O$5&amp;"'!$d1"),$A670-1,0)),OFFSET(INDIRECT("'"&amp;'DATA for charts'!O$5&amp;"'!$d1"),$A670-1,0),NA())</f>
        <v>#N/A</v>
      </c>
      <c r="P670" s="28" t="e">
        <f ca="1">IF(ISNUMBER(OFFSET(INDIRECT("'"&amp;'DATA for charts'!P$5&amp;"'!$d1"),$A670-1,0)),OFFSET(INDIRECT("'"&amp;'DATA for charts'!P$5&amp;"'!$d1"),$A670-1,0),NA())</f>
        <v>#N/A</v>
      </c>
      <c r="Q670" s="28" t="e">
        <f ca="1">IF(ISNUMBER(OFFSET(INDIRECT("'"&amp;'DATA for charts'!Q$5&amp;"'!$d1"),$A670-1,0)),OFFSET(INDIRECT("'"&amp;'DATA for charts'!Q$5&amp;"'!$d1"),$A670-1,0),NA())</f>
        <v>#N/A</v>
      </c>
      <c r="R670" s="28" t="e">
        <f ca="1">IF(ISNUMBER(OFFSET(INDIRECT("'"&amp;'DATA for charts'!R$5&amp;"'!$d1"),$A670-1,0)),OFFSET(INDIRECT("'"&amp;'DATA for charts'!R$5&amp;"'!$d1"),$A670-1,0),NA())</f>
        <v>#N/A</v>
      </c>
      <c r="S670" s="28" t="e">
        <f ca="1">IF(ISNUMBER(OFFSET(INDIRECT("'"&amp;'DATA for charts'!S$5&amp;"'!$d1"),$A670-1,0)),OFFSET(INDIRECT("'"&amp;'DATA for charts'!S$5&amp;"'!$d1"),$A670-1,0),NA())</f>
        <v>#N/A</v>
      </c>
      <c r="T670" s="34"/>
      <c r="U670" s="34"/>
      <c r="V670" s="34"/>
      <c r="W670" s="8"/>
      <c r="X670" s="154" t="str">
        <f>X344</f>
        <v>440-600
Low Mass, Cooling
Cavity
Albedo</v>
      </c>
      <c r="Y670" s="31" t="e">
        <f t="shared" ref="Y670:AF670" ca="1" si="966">Y344</f>
        <v>#N/A</v>
      </c>
      <c r="Z670" s="31">
        <f t="shared" ca="1" si="966"/>
        <v>-1.8154860000000008</v>
      </c>
      <c r="AA670" s="31">
        <f t="shared" ca="1" si="966"/>
        <v>-1.6559999999999997</v>
      </c>
      <c r="AB670" s="31">
        <f t="shared" ca="1" si="966"/>
        <v>-1.6655552765372779</v>
      </c>
      <c r="AC670" s="31">
        <f t="shared" ca="1" si="966"/>
        <v>-1.5139999999999993</v>
      </c>
      <c r="AD670" s="31">
        <f t="shared" ca="1" si="966"/>
        <v>-1.73816646152072</v>
      </c>
      <c r="AE670" s="31" t="e">
        <f t="shared" ca="1" si="966"/>
        <v>#N/A</v>
      </c>
      <c r="AF670" s="31" t="e">
        <f t="shared" ca="1" si="966"/>
        <v>#N/A</v>
      </c>
      <c r="AG670" s="31" t="e">
        <f t="shared" ref="AG670:AO670" ca="1" si="967">AG344</f>
        <v>#N/A</v>
      </c>
      <c r="AH670" s="31" t="e">
        <f t="shared" ca="1" si="967"/>
        <v>#N/A</v>
      </c>
      <c r="AI670" s="31" t="e">
        <f t="shared" ca="1" si="967"/>
        <v>#N/A</v>
      </c>
      <c r="AJ670" s="31" t="e">
        <f t="shared" ca="1" si="967"/>
        <v>#N/A</v>
      </c>
      <c r="AK670" s="31" t="e">
        <f t="shared" ca="1" si="967"/>
        <v>#N/A</v>
      </c>
      <c r="AL670" s="31" t="e">
        <f t="shared" ca="1" si="967"/>
        <v>#N/A</v>
      </c>
      <c r="AM670" s="31" t="e">
        <f t="shared" ca="1" si="967"/>
        <v>#N/A</v>
      </c>
      <c r="AN670" s="31" t="e">
        <f t="shared" ca="1" si="967"/>
        <v>#N/A</v>
      </c>
      <c r="AO670" s="31" t="e">
        <f t="shared" ca="1" si="967"/>
        <v>#N/A</v>
      </c>
      <c r="AP670" s="24" t="e">
        <f t="shared" ca="1" si="949"/>
        <v>#N/A</v>
      </c>
      <c r="AQ670" s="24" t="e">
        <f t="shared" ca="1" si="950"/>
        <v>#N/A</v>
      </c>
    </row>
    <row r="671" spans="1:43" ht="63.75">
      <c r="A671" s="226">
        <f t="shared" si="959"/>
        <v>300</v>
      </c>
      <c r="B671" s="8">
        <v>7</v>
      </c>
      <c r="C671" s="28">
        <f ca="1">IF(ISNUMBER(OFFSET(INDIRECT("'"&amp;'DATA for charts'!C$5&amp;"'!$d1"),$A671-1,0)),OFFSET(INDIRECT("'"&amp;'DATA for charts'!C$5&amp;"'!$d1"),$A671-1,0),NA())</f>
        <v>11.8</v>
      </c>
      <c r="D671" s="28">
        <f ca="1">IF(ISNUMBER(OFFSET(INDIRECT("'"&amp;'DATA for charts'!D$5&amp;"'!$d1"),$A671-1,0)),OFFSET(INDIRECT("'"&amp;'DATA for charts'!D$5&amp;"'!$d1"),$A671-1,0),NA())</f>
        <v>11.835290000000001</v>
      </c>
      <c r="E671" s="28">
        <f ca="1">IF(ISNUMBER(OFFSET(INDIRECT("'"&amp;'DATA for charts'!E$5&amp;"'!$d1"),$A671-1,0)),OFFSET(INDIRECT("'"&amp;'DATA for charts'!E$5&amp;"'!$d1"),$A671-1,0),NA())</f>
        <v>9.0975026999999997</v>
      </c>
      <c r="F671" s="28">
        <f ca="1">IF(ISNUMBER(OFFSET(INDIRECT("'"&amp;'DATA for charts'!F$5&amp;"'!$d1"),$A671-1,0)),OFFSET(INDIRECT("'"&amp;'DATA for charts'!F$5&amp;"'!$d1"),$A671-1,0),NA())</f>
        <v>10.174118294677299</v>
      </c>
      <c r="G671" s="28">
        <f ca="1">IF(ISNUMBER(OFFSET(INDIRECT("'"&amp;'DATA for charts'!G$5&amp;"'!$d1"),$A671-1,0)),OFFSET(INDIRECT("'"&amp;'DATA for charts'!G$5&amp;"'!$d1"),$A671-1,0),NA())</f>
        <v>10.25</v>
      </c>
      <c r="H671" s="28">
        <f ca="1">IF(ISNUMBER(OFFSET(INDIRECT("'"&amp;'DATA for charts'!H$5&amp;"'!$d1"),$A671-1,0)),OFFSET(INDIRECT("'"&amp;'DATA for charts'!H$5&amp;"'!$d1"),$A671-1,0),NA())</f>
        <v>9.4997929396802494</v>
      </c>
      <c r="I671" s="28" t="e">
        <f ca="1">IF(ISNUMBER(OFFSET(INDIRECT("'"&amp;'DATA for charts'!I$5&amp;"'!$d1"),$A671-1,0)),OFFSET(INDIRECT("'"&amp;'DATA for charts'!I$5&amp;"'!$d1"),$A671-1,0),NA())</f>
        <v>#N/A</v>
      </c>
      <c r="J671" s="28" t="e">
        <f ca="1">IF(ISNUMBER(OFFSET(INDIRECT("'"&amp;'DATA for charts'!J$5&amp;"'!$d1"),$A671-1,0)),OFFSET(INDIRECT("'"&amp;'DATA for charts'!J$5&amp;"'!$d1"),$A671-1,0),NA())</f>
        <v>#N/A</v>
      </c>
      <c r="K671" s="28" t="e">
        <f ca="1">IF(ISNUMBER(OFFSET(INDIRECT("'"&amp;'DATA for charts'!K$5&amp;"'!$d1"),$A671-1,0)),OFFSET(INDIRECT("'"&amp;'DATA for charts'!K$5&amp;"'!$d1"),$A671-1,0),NA())</f>
        <v>#N/A</v>
      </c>
      <c r="L671" s="28" t="e">
        <f ca="1">IF(ISNUMBER(OFFSET(INDIRECT("'"&amp;'DATA for charts'!L$5&amp;"'!$d1"),$A671-1,0)),OFFSET(INDIRECT("'"&amp;'DATA for charts'!L$5&amp;"'!$d1"),$A671-1,0),NA())</f>
        <v>#N/A</v>
      </c>
      <c r="M671" s="28" t="e">
        <f ca="1">IF(ISNUMBER(OFFSET(INDIRECT("'"&amp;'DATA for charts'!M$5&amp;"'!$d1"),$A671-1,0)),OFFSET(INDIRECT("'"&amp;'DATA for charts'!M$5&amp;"'!$d1"),$A671-1,0),NA())</f>
        <v>#N/A</v>
      </c>
      <c r="N671" s="28" t="e">
        <f ca="1">IF(ISNUMBER(OFFSET(INDIRECT("'"&amp;'DATA for charts'!N$5&amp;"'!$d1"),$A671-1,0)),OFFSET(INDIRECT("'"&amp;'DATA for charts'!N$5&amp;"'!$d1"),$A671-1,0),NA())</f>
        <v>#N/A</v>
      </c>
      <c r="O671" s="28" t="e">
        <f ca="1">IF(ISNUMBER(OFFSET(INDIRECT("'"&amp;'DATA for charts'!O$5&amp;"'!$d1"),$A671-1,0)),OFFSET(INDIRECT("'"&amp;'DATA for charts'!O$5&amp;"'!$d1"),$A671-1,0),NA())</f>
        <v>#N/A</v>
      </c>
      <c r="P671" s="28" t="e">
        <f ca="1">IF(ISNUMBER(OFFSET(INDIRECT("'"&amp;'DATA for charts'!P$5&amp;"'!$d1"),$A671-1,0)),OFFSET(INDIRECT("'"&amp;'DATA for charts'!P$5&amp;"'!$d1"),$A671-1,0),NA())</f>
        <v>#N/A</v>
      </c>
      <c r="Q671" s="28" t="e">
        <f ca="1">IF(ISNUMBER(OFFSET(INDIRECT("'"&amp;'DATA for charts'!Q$5&amp;"'!$d1"),$A671-1,0)),OFFSET(INDIRECT("'"&amp;'DATA for charts'!Q$5&amp;"'!$d1"),$A671-1,0),NA())</f>
        <v>#N/A</v>
      </c>
      <c r="R671" s="28" t="e">
        <f ca="1">IF(ISNUMBER(OFFSET(INDIRECT("'"&amp;'DATA for charts'!R$5&amp;"'!$d1"),$A671-1,0)),OFFSET(INDIRECT("'"&amp;'DATA for charts'!R$5&amp;"'!$d1"),$A671-1,0),NA())</f>
        <v>#N/A</v>
      </c>
      <c r="S671" s="28" t="e">
        <f ca="1">IF(ISNUMBER(OFFSET(INDIRECT("'"&amp;'DATA for charts'!S$5&amp;"'!$d1"),$A671-1,0)),OFFSET(INDIRECT("'"&amp;'DATA for charts'!S$5&amp;"'!$d1"),$A671-1,0),NA())</f>
        <v>#N/A</v>
      </c>
      <c r="T671" s="34"/>
      <c r="U671" s="34"/>
      <c r="V671" s="34"/>
      <c r="W671" s="8"/>
      <c r="X671" s="148" t="s">
        <v>922</v>
      </c>
      <c r="Y671" s="36" t="e">
        <f t="shared" ref="Y671:AB671" ca="1" si="968">C316-C270</f>
        <v>#N/A</v>
      </c>
      <c r="Z671" s="36">
        <f t="shared" ca="1" si="968"/>
        <v>-0.96594699999999989</v>
      </c>
      <c r="AA671" s="36">
        <f t="shared" ca="1" si="968"/>
        <v>-0.6160000000000001</v>
      </c>
      <c r="AB671" s="36">
        <f t="shared" ca="1" si="968"/>
        <v>-0.77022725240193823</v>
      </c>
      <c r="AC671" s="36">
        <f ca="1">G316-G270</f>
        <v>-0.71700000000000008</v>
      </c>
      <c r="AD671" s="36">
        <f t="shared" ref="AD671:AQ671" ca="1" si="969">H316-H270</f>
        <v>-0.82719723171658011</v>
      </c>
      <c r="AE671" s="36" t="e">
        <f t="shared" ca="1" si="969"/>
        <v>#N/A</v>
      </c>
      <c r="AF671" s="36" t="e">
        <f t="shared" ca="1" si="969"/>
        <v>#N/A</v>
      </c>
      <c r="AG671" s="36" t="e">
        <f t="shared" ca="1" si="969"/>
        <v>#N/A</v>
      </c>
      <c r="AH671" s="36" t="e">
        <f t="shared" ca="1" si="969"/>
        <v>#N/A</v>
      </c>
      <c r="AI671" s="36" t="e">
        <f t="shared" ca="1" si="969"/>
        <v>#N/A</v>
      </c>
      <c r="AJ671" s="36" t="e">
        <f t="shared" ca="1" si="969"/>
        <v>#N/A</v>
      </c>
      <c r="AK671" s="36" t="e">
        <f t="shared" ca="1" si="969"/>
        <v>#N/A</v>
      </c>
      <c r="AL671" s="36" t="e">
        <f t="shared" ca="1" si="969"/>
        <v>#N/A</v>
      </c>
      <c r="AM671" s="36" t="e">
        <f t="shared" ca="1" si="969"/>
        <v>#N/A</v>
      </c>
      <c r="AN671" s="36" t="e">
        <f t="shared" ca="1" si="969"/>
        <v>#N/A</v>
      </c>
      <c r="AO671" s="36" t="e">
        <f t="shared" ca="1" si="969"/>
        <v>#N/A</v>
      </c>
      <c r="AP671" s="36" t="e">
        <f t="shared" ca="1" si="969"/>
        <v>#N/A</v>
      </c>
      <c r="AQ671" s="36" t="e">
        <f t="shared" ca="1" si="969"/>
        <v>#N/A</v>
      </c>
    </row>
    <row r="672" spans="1:43">
      <c r="A672" s="226">
        <f t="shared" si="959"/>
        <v>301</v>
      </c>
      <c r="B672" s="8">
        <v>8</v>
      </c>
      <c r="C672" s="28">
        <f ca="1">IF(ISNUMBER(OFFSET(INDIRECT("'"&amp;'DATA for charts'!C$5&amp;"'!$d1"),$A672-1,0)),OFFSET(INDIRECT("'"&amp;'DATA for charts'!C$5&amp;"'!$d1"),$A672-1,0),NA())</f>
        <v>11.2</v>
      </c>
      <c r="D672" s="28">
        <f ca="1">IF(ISNUMBER(OFFSET(INDIRECT("'"&amp;'DATA for charts'!D$5&amp;"'!$d1"),$A672-1,0)),OFFSET(INDIRECT("'"&amp;'DATA for charts'!D$5&amp;"'!$d1"),$A672-1,0),NA())</f>
        <v>11.94103</v>
      </c>
      <c r="E672" s="28">
        <f ca="1">IF(ISNUMBER(OFFSET(INDIRECT("'"&amp;'DATA for charts'!E$5&amp;"'!$d1"),$A672-1,0)),OFFSET(INDIRECT("'"&amp;'DATA for charts'!E$5&amp;"'!$d1"),$A672-1,0),NA())</f>
        <v>8.9581852000000008</v>
      </c>
      <c r="F672" s="28">
        <f ca="1">IF(ISNUMBER(OFFSET(INDIRECT("'"&amp;'DATA for charts'!F$5&amp;"'!$d1"),$A672-1,0)),OFFSET(INDIRECT("'"&amp;'DATA for charts'!F$5&amp;"'!$d1"),$A672-1,0),NA())</f>
        <v>10.324102141109099</v>
      </c>
      <c r="G672" s="28">
        <f ca="1">IF(ISNUMBER(OFFSET(INDIRECT("'"&amp;'DATA for charts'!G$5&amp;"'!$d1"),$A672-1,0)),OFFSET(INDIRECT("'"&amp;'DATA for charts'!G$5&amp;"'!$d1"),$A672-1,0),NA())</f>
        <v>10.14</v>
      </c>
      <c r="H672" s="28">
        <f ca="1">IF(ISNUMBER(OFFSET(INDIRECT("'"&amp;'DATA for charts'!H$5&amp;"'!$d1"),$A672-1,0)),OFFSET(INDIRECT("'"&amp;'DATA for charts'!H$5&amp;"'!$d1"),$A672-1,0),NA())</f>
        <v>9.7990264287324198</v>
      </c>
      <c r="I672" s="28" t="e">
        <f ca="1">IF(ISNUMBER(OFFSET(INDIRECT("'"&amp;'DATA for charts'!I$5&amp;"'!$d1"),$A672-1,0)),OFFSET(INDIRECT("'"&amp;'DATA for charts'!I$5&amp;"'!$d1"),$A672-1,0),NA())</f>
        <v>#N/A</v>
      </c>
      <c r="J672" s="28" t="e">
        <f ca="1">IF(ISNUMBER(OFFSET(INDIRECT("'"&amp;'DATA for charts'!J$5&amp;"'!$d1"),$A672-1,0)),OFFSET(INDIRECT("'"&amp;'DATA for charts'!J$5&amp;"'!$d1"),$A672-1,0),NA())</f>
        <v>#N/A</v>
      </c>
      <c r="K672" s="28" t="e">
        <f ca="1">IF(ISNUMBER(OFFSET(INDIRECT("'"&amp;'DATA for charts'!K$5&amp;"'!$d1"),$A672-1,0)),OFFSET(INDIRECT("'"&amp;'DATA for charts'!K$5&amp;"'!$d1"),$A672-1,0),NA())</f>
        <v>#N/A</v>
      </c>
      <c r="L672" s="28" t="e">
        <f ca="1">IF(ISNUMBER(OFFSET(INDIRECT("'"&amp;'DATA for charts'!L$5&amp;"'!$d1"),$A672-1,0)),OFFSET(INDIRECT("'"&amp;'DATA for charts'!L$5&amp;"'!$d1"),$A672-1,0),NA())</f>
        <v>#N/A</v>
      </c>
      <c r="M672" s="28" t="e">
        <f ca="1">IF(ISNUMBER(OFFSET(INDIRECT("'"&amp;'DATA for charts'!M$5&amp;"'!$d1"),$A672-1,0)),OFFSET(INDIRECT("'"&amp;'DATA for charts'!M$5&amp;"'!$d1"),$A672-1,0),NA())</f>
        <v>#N/A</v>
      </c>
      <c r="N672" s="28" t="e">
        <f ca="1">IF(ISNUMBER(OFFSET(INDIRECT("'"&amp;'DATA for charts'!N$5&amp;"'!$d1"),$A672-1,0)),OFFSET(INDIRECT("'"&amp;'DATA for charts'!N$5&amp;"'!$d1"),$A672-1,0),NA())</f>
        <v>#N/A</v>
      </c>
      <c r="O672" s="28" t="e">
        <f ca="1">IF(ISNUMBER(OFFSET(INDIRECT("'"&amp;'DATA for charts'!O$5&amp;"'!$d1"),$A672-1,0)),OFFSET(INDIRECT("'"&amp;'DATA for charts'!O$5&amp;"'!$d1"),$A672-1,0),NA())</f>
        <v>#N/A</v>
      </c>
      <c r="P672" s="28" t="e">
        <f ca="1">IF(ISNUMBER(OFFSET(INDIRECT("'"&amp;'DATA for charts'!P$5&amp;"'!$d1"),$A672-1,0)),OFFSET(INDIRECT("'"&amp;'DATA for charts'!P$5&amp;"'!$d1"),$A672-1,0),NA())</f>
        <v>#N/A</v>
      </c>
      <c r="Q672" s="28" t="e">
        <f ca="1">IF(ISNUMBER(OFFSET(INDIRECT("'"&amp;'DATA for charts'!Q$5&amp;"'!$d1"),$A672-1,0)),OFFSET(INDIRECT("'"&amp;'DATA for charts'!Q$5&amp;"'!$d1"),$A672-1,0),NA())</f>
        <v>#N/A</v>
      </c>
      <c r="R672" s="28" t="e">
        <f ca="1">IF(ISNUMBER(OFFSET(INDIRECT("'"&amp;'DATA for charts'!R$5&amp;"'!$d1"),$A672-1,0)),OFFSET(INDIRECT("'"&amp;'DATA for charts'!R$5&amp;"'!$d1"),$A672-1,0),NA())</f>
        <v>#N/A</v>
      </c>
      <c r="S672" s="28" t="e">
        <f ca="1">IF(ISNUMBER(OFFSET(INDIRECT("'"&amp;'DATA for charts'!S$5&amp;"'!$d1"),$A672-1,0)),OFFSET(INDIRECT("'"&amp;'DATA for charts'!S$5&amp;"'!$d1"),$A672-1,0),NA())</f>
        <v>#N/A</v>
      </c>
      <c r="T672" s="34"/>
      <c r="U672" s="34"/>
      <c r="V672" s="34"/>
      <c r="W672" s="8"/>
      <c r="X672" s="146" t="s">
        <v>619</v>
      </c>
      <c r="Y672" s="8"/>
      <c r="Z672" s="8"/>
      <c r="AA672" s="8"/>
      <c r="AB672" s="8"/>
      <c r="AC672" s="8"/>
      <c r="AD672" s="8"/>
      <c r="AE672" s="8"/>
      <c r="AF672" s="8"/>
      <c r="AG672" s="8"/>
      <c r="AH672" s="8"/>
      <c r="AI672" s="8"/>
      <c r="AJ672" s="8"/>
      <c r="AK672" s="8"/>
      <c r="AL672" s="8"/>
      <c r="AM672" s="8"/>
      <c r="AN672" s="8"/>
      <c r="AO672" s="8"/>
      <c r="AP672" s="8"/>
      <c r="AQ672" s="8"/>
    </row>
    <row r="673" spans="1:43">
      <c r="A673" s="226">
        <f t="shared" si="959"/>
        <v>302</v>
      </c>
      <c r="B673" s="8">
        <v>9</v>
      </c>
      <c r="C673" s="28">
        <f ca="1">IF(ISNUMBER(OFFSET(INDIRECT("'"&amp;'DATA for charts'!C$5&amp;"'!$d1"),$A673-1,0)),OFFSET(INDIRECT("'"&amp;'DATA for charts'!C$5&amp;"'!$d1"),$A673-1,0),NA())</f>
        <v>11.8</v>
      </c>
      <c r="D673" s="28">
        <f ca="1">IF(ISNUMBER(OFFSET(INDIRECT("'"&amp;'DATA for charts'!D$5&amp;"'!$d1"),$A673-1,0)),OFFSET(INDIRECT("'"&amp;'DATA for charts'!D$5&amp;"'!$d1"),$A673-1,0),NA())</f>
        <v>13.21651</v>
      </c>
      <c r="E673" s="28">
        <f ca="1">IF(ISNUMBER(OFFSET(INDIRECT("'"&amp;'DATA for charts'!E$5&amp;"'!$d1"),$A673-1,0)),OFFSET(INDIRECT("'"&amp;'DATA for charts'!E$5&amp;"'!$d1"),$A673-1,0),NA())</f>
        <v>9.8875998999999997</v>
      </c>
      <c r="F673" s="28">
        <f ca="1">IF(ISNUMBER(OFFSET(INDIRECT("'"&amp;'DATA for charts'!F$5&amp;"'!$d1"),$A673-1,0)),OFFSET(INDIRECT("'"&amp;'DATA for charts'!F$5&amp;"'!$d1"),$A673-1,0),NA())</f>
        <v>11.750407726825699</v>
      </c>
      <c r="G673" s="28">
        <f ca="1">IF(ISNUMBER(OFFSET(INDIRECT("'"&amp;'DATA for charts'!G$5&amp;"'!$d1"),$A673-1,0)),OFFSET(INDIRECT("'"&amp;'DATA for charts'!G$5&amp;"'!$d1"),$A673-1,0),NA())</f>
        <v>11.22</v>
      </c>
      <c r="H673" s="28">
        <f ca="1">IF(ISNUMBER(OFFSET(INDIRECT("'"&amp;'DATA for charts'!H$5&amp;"'!$d1"),$A673-1,0)),OFFSET(INDIRECT("'"&amp;'DATA for charts'!H$5&amp;"'!$d1"),$A673-1,0),NA())</f>
        <v>11.401798957129801</v>
      </c>
      <c r="I673" s="28" t="e">
        <f ca="1">IF(ISNUMBER(OFFSET(INDIRECT("'"&amp;'DATA for charts'!I$5&amp;"'!$d1"),$A673-1,0)),OFFSET(INDIRECT("'"&amp;'DATA for charts'!I$5&amp;"'!$d1"),$A673-1,0),NA())</f>
        <v>#N/A</v>
      </c>
      <c r="J673" s="28" t="e">
        <f ca="1">IF(ISNUMBER(OFFSET(INDIRECT("'"&amp;'DATA for charts'!J$5&amp;"'!$d1"),$A673-1,0)),OFFSET(INDIRECT("'"&amp;'DATA for charts'!J$5&amp;"'!$d1"),$A673-1,0),NA())</f>
        <v>#N/A</v>
      </c>
      <c r="K673" s="28" t="e">
        <f ca="1">IF(ISNUMBER(OFFSET(INDIRECT("'"&amp;'DATA for charts'!K$5&amp;"'!$d1"),$A673-1,0)),OFFSET(INDIRECT("'"&amp;'DATA for charts'!K$5&amp;"'!$d1"),$A673-1,0),NA())</f>
        <v>#N/A</v>
      </c>
      <c r="L673" s="28" t="e">
        <f ca="1">IF(ISNUMBER(OFFSET(INDIRECT("'"&amp;'DATA for charts'!L$5&amp;"'!$d1"),$A673-1,0)),OFFSET(INDIRECT("'"&amp;'DATA for charts'!L$5&amp;"'!$d1"),$A673-1,0),NA())</f>
        <v>#N/A</v>
      </c>
      <c r="M673" s="28" t="e">
        <f ca="1">IF(ISNUMBER(OFFSET(INDIRECT("'"&amp;'DATA for charts'!M$5&amp;"'!$d1"),$A673-1,0)),OFFSET(INDIRECT("'"&amp;'DATA for charts'!M$5&amp;"'!$d1"),$A673-1,0),NA())</f>
        <v>#N/A</v>
      </c>
      <c r="N673" s="28" t="e">
        <f ca="1">IF(ISNUMBER(OFFSET(INDIRECT("'"&amp;'DATA for charts'!N$5&amp;"'!$d1"),$A673-1,0)),OFFSET(INDIRECT("'"&amp;'DATA for charts'!N$5&amp;"'!$d1"),$A673-1,0),NA())</f>
        <v>#N/A</v>
      </c>
      <c r="O673" s="28" t="e">
        <f ca="1">IF(ISNUMBER(OFFSET(INDIRECT("'"&amp;'DATA for charts'!O$5&amp;"'!$d1"),$A673-1,0)),OFFSET(INDIRECT("'"&amp;'DATA for charts'!O$5&amp;"'!$d1"),$A673-1,0),NA())</f>
        <v>#N/A</v>
      </c>
      <c r="P673" s="28" t="e">
        <f ca="1">IF(ISNUMBER(OFFSET(INDIRECT("'"&amp;'DATA for charts'!P$5&amp;"'!$d1"),$A673-1,0)),OFFSET(INDIRECT("'"&amp;'DATA for charts'!P$5&amp;"'!$d1"),$A673-1,0),NA())</f>
        <v>#N/A</v>
      </c>
      <c r="Q673" s="28" t="e">
        <f ca="1">IF(ISNUMBER(OFFSET(INDIRECT("'"&amp;'DATA for charts'!Q$5&amp;"'!$d1"),$A673-1,0)),OFFSET(INDIRECT("'"&amp;'DATA for charts'!Q$5&amp;"'!$d1"),$A673-1,0),NA())</f>
        <v>#N/A</v>
      </c>
      <c r="R673" s="28" t="e">
        <f ca="1">IF(ISNUMBER(OFFSET(INDIRECT("'"&amp;'DATA for charts'!R$5&amp;"'!$d1"),$A673-1,0)),OFFSET(INDIRECT("'"&amp;'DATA for charts'!R$5&amp;"'!$d1"),$A673-1,0),NA())</f>
        <v>#N/A</v>
      </c>
      <c r="S673" s="28" t="e">
        <f ca="1">IF(ISNUMBER(OFFSET(INDIRECT("'"&amp;'DATA for charts'!S$5&amp;"'!$d1"),$A673-1,0)),OFFSET(INDIRECT("'"&amp;'DATA for charts'!S$5&amp;"'!$d1"),$A673-1,0),NA())</f>
        <v>#N/A</v>
      </c>
      <c r="T673" s="34"/>
      <c r="U673" s="34"/>
      <c r="V673" s="34"/>
      <c r="W673" s="8"/>
      <c r="X673" s="146"/>
      <c r="Y673" s="33" t="str">
        <f ca="1">C$8</f>
        <v>BSIMAC</v>
      </c>
      <c r="Z673" s="33" t="str">
        <f t="shared" ref="Z673:AO673" ca="1" si="970">D8</f>
        <v>CSE</v>
      </c>
      <c r="AA673" s="33" t="str">
        <f t="shared" ca="1" si="970"/>
        <v>DeST</v>
      </c>
      <c r="AB673" s="33" t="str">
        <f t="shared" ca="1" si="970"/>
        <v>EnergyPlus</v>
      </c>
      <c r="AC673" s="33" t="str">
        <f t="shared" ca="1" si="970"/>
        <v>ESP-r</v>
      </c>
      <c r="AD673" s="33" t="str">
        <f t="shared" ca="1" si="970"/>
        <v>TRNSYS</v>
      </c>
      <c r="AE673" s="33" t="str">
        <f t="shared" ca="1" si="970"/>
        <v>TestSpec-Alt</v>
      </c>
      <c r="AF673" s="33">
        <f t="shared" ca="1" si="970"/>
        <v>0</v>
      </c>
      <c r="AG673" s="33">
        <f t="shared" ca="1" si="970"/>
        <v>0</v>
      </c>
      <c r="AH673" s="33">
        <f t="shared" ca="1" si="970"/>
        <v>0</v>
      </c>
      <c r="AI673" s="33">
        <f t="shared" ca="1" si="970"/>
        <v>0</v>
      </c>
      <c r="AJ673" s="33">
        <f t="shared" ca="1" si="970"/>
        <v>0</v>
      </c>
      <c r="AK673" s="33">
        <f t="shared" ca="1" si="970"/>
        <v>0</v>
      </c>
      <c r="AL673" s="33">
        <f t="shared" ca="1" si="970"/>
        <v>0</v>
      </c>
      <c r="AM673" s="33">
        <f t="shared" ca="1" si="970"/>
        <v>0</v>
      </c>
      <c r="AN673" s="33">
        <f t="shared" ca="1" si="970"/>
        <v>0</v>
      </c>
      <c r="AO673" s="33" t="str">
        <f t="shared" ca="1" si="970"/>
        <v>Tested Prg</v>
      </c>
      <c r="AP673" s="8"/>
      <c r="AQ673" s="8"/>
    </row>
    <row r="674" spans="1:43" ht="51">
      <c r="A674" s="226">
        <f t="shared" si="959"/>
        <v>303</v>
      </c>
      <c r="B674" s="8">
        <v>10</v>
      </c>
      <c r="C674" s="28">
        <f ca="1">IF(ISNUMBER(OFFSET(INDIRECT("'"&amp;'DATA for charts'!C$5&amp;"'!$d1"),$A674-1,0)),OFFSET(INDIRECT("'"&amp;'DATA for charts'!C$5&amp;"'!$d1"),$A674-1,0),NA())</f>
        <v>13.4</v>
      </c>
      <c r="D674" s="28">
        <f ca="1">IF(ISNUMBER(OFFSET(INDIRECT("'"&amp;'DATA for charts'!D$5&amp;"'!$d1"),$A674-1,0)),OFFSET(INDIRECT("'"&amp;'DATA for charts'!D$5&amp;"'!$d1"),$A674-1,0),NA())</f>
        <v>15.28586</v>
      </c>
      <c r="E674" s="28">
        <f ca="1">IF(ISNUMBER(OFFSET(INDIRECT("'"&amp;'DATA for charts'!E$5&amp;"'!$d1"),$A674-1,0)),OFFSET(INDIRECT("'"&amp;'DATA for charts'!E$5&amp;"'!$d1"),$A674-1,0),NA())</f>
        <v>11.755146999999999</v>
      </c>
      <c r="F674" s="28">
        <f ca="1">IF(ISNUMBER(OFFSET(INDIRECT("'"&amp;'DATA for charts'!F$5&amp;"'!$d1"),$A674-1,0)),OFFSET(INDIRECT("'"&amp;'DATA for charts'!F$5&amp;"'!$d1"),$A674-1,0),NA())</f>
        <v>13.808272652278299</v>
      </c>
      <c r="G674" s="28">
        <f ca="1">IF(ISNUMBER(OFFSET(INDIRECT("'"&amp;'DATA for charts'!G$5&amp;"'!$d1"),$A674-1,0)),OFFSET(INDIRECT("'"&amp;'DATA for charts'!G$5&amp;"'!$d1"),$A674-1,0),NA())</f>
        <v>13.19</v>
      </c>
      <c r="H674" s="28">
        <f ca="1">IF(ISNUMBER(OFFSET(INDIRECT("'"&amp;'DATA for charts'!H$5&amp;"'!$d1"),$A674-1,0)),OFFSET(INDIRECT("'"&amp;'DATA for charts'!H$5&amp;"'!$d1"),$A674-1,0),NA())</f>
        <v>13.462770670768601</v>
      </c>
      <c r="I674" s="28" t="e">
        <f ca="1">IF(ISNUMBER(OFFSET(INDIRECT("'"&amp;'DATA for charts'!I$5&amp;"'!$d1"),$A674-1,0)),OFFSET(INDIRECT("'"&amp;'DATA for charts'!I$5&amp;"'!$d1"),$A674-1,0),NA())</f>
        <v>#N/A</v>
      </c>
      <c r="J674" s="28" t="e">
        <f ca="1">IF(ISNUMBER(OFFSET(INDIRECT("'"&amp;'DATA for charts'!J$5&amp;"'!$d1"),$A674-1,0)),OFFSET(INDIRECT("'"&amp;'DATA for charts'!J$5&amp;"'!$d1"),$A674-1,0),NA())</f>
        <v>#N/A</v>
      </c>
      <c r="K674" s="28" t="e">
        <f ca="1">IF(ISNUMBER(OFFSET(INDIRECT("'"&amp;'DATA for charts'!K$5&amp;"'!$d1"),$A674-1,0)),OFFSET(INDIRECT("'"&amp;'DATA for charts'!K$5&amp;"'!$d1"),$A674-1,0),NA())</f>
        <v>#N/A</v>
      </c>
      <c r="L674" s="28" t="e">
        <f ca="1">IF(ISNUMBER(OFFSET(INDIRECT("'"&amp;'DATA for charts'!L$5&amp;"'!$d1"),$A674-1,0)),OFFSET(INDIRECT("'"&amp;'DATA for charts'!L$5&amp;"'!$d1"),$A674-1,0),NA())</f>
        <v>#N/A</v>
      </c>
      <c r="M674" s="28" t="e">
        <f ca="1">IF(ISNUMBER(OFFSET(INDIRECT("'"&amp;'DATA for charts'!M$5&amp;"'!$d1"),$A674-1,0)),OFFSET(INDIRECT("'"&amp;'DATA for charts'!M$5&amp;"'!$d1"),$A674-1,0),NA())</f>
        <v>#N/A</v>
      </c>
      <c r="N674" s="28" t="e">
        <f ca="1">IF(ISNUMBER(OFFSET(INDIRECT("'"&amp;'DATA for charts'!N$5&amp;"'!$d1"),$A674-1,0)),OFFSET(INDIRECT("'"&amp;'DATA for charts'!N$5&amp;"'!$d1"),$A674-1,0),NA())</f>
        <v>#N/A</v>
      </c>
      <c r="O674" s="28" t="e">
        <f ca="1">IF(ISNUMBER(OFFSET(INDIRECT("'"&amp;'DATA for charts'!O$5&amp;"'!$d1"),$A674-1,0)),OFFSET(INDIRECT("'"&amp;'DATA for charts'!O$5&amp;"'!$d1"),$A674-1,0),NA())</f>
        <v>#N/A</v>
      </c>
      <c r="P674" s="28" t="e">
        <f ca="1">IF(ISNUMBER(OFFSET(INDIRECT("'"&amp;'DATA for charts'!P$5&amp;"'!$d1"),$A674-1,0)),OFFSET(INDIRECT("'"&amp;'DATA for charts'!P$5&amp;"'!$d1"),$A674-1,0),NA())</f>
        <v>#N/A</v>
      </c>
      <c r="Q674" s="28" t="e">
        <f ca="1">IF(ISNUMBER(OFFSET(INDIRECT("'"&amp;'DATA for charts'!Q$5&amp;"'!$d1"),$A674-1,0)),OFFSET(INDIRECT("'"&amp;'DATA for charts'!Q$5&amp;"'!$d1"),$A674-1,0),NA())</f>
        <v>#N/A</v>
      </c>
      <c r="R674" s="28" t="e">
        <f ca="1">IF(ISNUMBER(OFFSET(INDIRECT("'"&amp;'DATA for charts'!R$5&amp;"'!$d1"),$A674-1,0)),OFFSET(INDIRECT("'"&amp;'DATA for charts'!R$5&amp;"'!$d1"),$A674-1,0),NA())</f>
        <v>#N/A</v>
      </c>
      <c r="S674" s="28" t="e">
        <f ca="1">IF(ISNUMBER(OFFSET(INDIRECT("'"&amp;'DATA for charts'!S$5&amp;"'!$d1"),$A674-1,0)),OFFSET(INDIRECT("'"&amp;'DATA for charts'!S$5&amp;"'!$d1"),$A674-1,0),NA())</f>
        <v>#N/A</v>
      </c>
      <c r="T674" s="34"/>
      <c r="U674" s="34"/>
      <c r="V674" s="34"/>
      <c r="W674" s="8"/>
      <c r="X674" s="155" t="s">
        <v>519</v>
      </c>
      <c r="Y674" s="154">
        <f t="shared" ref="Y674:AQ674" ca="1" si="971">Y649</f>
        <v>-1.1210000000000004</v>
      </c>
      <c r="Z674" s="154">
        <f t="shared" ca="1" si="971"/>
        <v>-1.4612667436905391</v>
      </c>
      <c r="AA674" s="154">
        <f t="shared" ca="1" si="971"/>
        <v>-1.907</v>
      </c>
      <c r="AB674" s="154">
        <f t="shared" ca="1" si="971"/>
        <v>-1.2957526974894664</v>
      </c>
      <c r="AC674" s="154">
        <f t="shared" ca="1" si="971"/>
        <v>-1.1829000000000001</v>
      </c>
      <c r="AD674" s="154">
        <f t="shared" ca="1" si="971"/>
        <v>-1.3469799999999994</v>
      </c>
      <c r="AE674" s="154" t="e">
        <f t="shared" ca="1" si="971"/>
        <v>#N/A</v>
      </c>
      <c r="AF674" s="154" t="e">
        <f t="shared" ca="1" si="971"/>
        <v>#N/A</v>
      </c>
      <c r="AG674" s="154" t="e">
        <f t="shared" ref="AG674:AO674" ca="1" si="972">AG649</f>
        <v>#N/A</v>
      </c>
      <c r="AH674" s="154" t="e">
        <f t="shared" ca="1" si="972"/>
        <v>#N/A</v>
      </c>
      <c r="AI674" s="154" t="e">
        <f t="shared" ca="1" si="972"/>
        <v>#N/A</v>
      </c>
      <c r="AJ674" s="154" t="e">
        <f t="shared" ca="1" si="972"/>
        <v>#N/A</v>
      </c>
      <c r="AK674" s="154" t="e">
        <f t="shared" ca="1" si="972"/>
        <v>#N/A</v>
      </c>
      <c r="AL674" s="154" t="e">
        <f t="shared" ca="1" si="972"/>
        <v>#N/A</v>
      </c>
      <c r="AM674" s="154" t="e">
        <f t="shared" ca="1" si="972"/>
        <v>#N/A</v>
      </c>
      <c r="AN674" s="154" t="e">
        <f t="shared" ca="1" si="972"/>
        <v>#N/A</v>
      </c>
      <c r="AO674" s="154" t="e">
        <f t="shared" ca="1" si="972"/>
        <v>#N/A</v>
      </c>
      <c r="AP674" s="154" t="e">
        <f t="shared" ca="1" si="971"/>
        <v>#N/A</v>
      </c>
      <c r="AQ674" s="154" t="e">
        <f t="shared" ca="1" si="971"/>
        <v>#N/A</v>
      </c>
    </row>
    <row r="675" spans="1:43" ht="51">
      <c r="A675" s="226">
        <f t="shared" si="959"/>
        <v>304</v>
      </c>
      <c r="B675" s="8">
        <v>11</v>
      </c>
      <c r="C675" s="28">
        <f ca="1">IF(ISNUMBER(OFFSET(INDIRECT("'"&amp;'DATA for charts'!C$5&amp;"'!$d1"),$A675-1,0)),OFFSET(INDIRECT("'"&amp;'DATA for charts'!C$5&amp;"'!$d1"),$A675-1,0),NA())</f>
        <v>15.7</v>
      </c>
      <c r="D675" s="28">
        <f ca="1">IF(ISNUMBER(OFFSET(INDIRECT("'"&amp;'DATA for charts'!D$5&amp;"'!$d1"),$A675-1,0)),OFFSET(INDIRECT("'"&amp;'DATA for charts'!D$5&amp;"'!$d1"),$A675-1,0),NA())</f>
        <v>17.549659999999999</v>
      </c>
      <c r="E675" s="28">
        <f ca="1">IF(ISNUMBER(OFFSET(INDIRECT("'"&amp;'DATA for charts'!E$5&amp;"'!$d1"),$A675-1,0)),OFFSET(INDIRECT("'"&amp;'DATA for charts'!E$5&amp;"'!$d1"),$A675-1,0),NA())</f>
        <v>13.954677</v>
      </c>
      <c r="F675" s="28">
        <f ca="1">IF(ISNUMBER(OFFSET(INDIRECT("'"&amp;'DATA for charts'!F$5&amp;"'!$d1"),$A675-1,0)),OFFSET(INDIRECT("'"&amp;'DATA for charts'!F$5&amp;"'!$d1"),$A675-1,0),NA())</f>
        <v>15.9577368740623</v>
      </c>
      <c r="G675" s="28">
        <f ca="1">IF(ISNUMBER(OFFSET(INDIRECT("'"&amp;'DATA for charts'!G$5&amp;"'!$d1"),$A675-1,0)),OFFSET(INDIRECT("'"&amp;'DATA for charts'!G$5&amp;"'!$d1"),$A675-1,0),NA())</f>
        <v>15.41</v>
      </c>
      <c r="H675" s="28">
        <f ca="1">IF(ISNUMBER(OFFSET(INDIRECT("'"&amp;'DATA for charts'!H$5&amp;"'!$d1"),$A675-1,0)),OFFSET(INDIRECT("'"&amp;'DATA for charts'!H$5&amp;"'!$d1"),$A675-1,0),NA())</f>
        <v>15.599113805954399</v>
      </c>
      <c r="I675" s="28" t="e">
        <f ca="1">IF(ISNUMBER(OFFSET(INDIRECT("'"&amp;'DATA for charts'!I$5&amp;"'!$d1"),$A675-1,0)),OFFSET(INDIRECT("'"&amp;'DATA for charts'!I$5&amp;"'!$d1"),$A675-1,0),NA())</f>
        <v>#N/A</v>
      </c>
      <c r="J675" s="28" t="e">
        <f ca="1">IF(ISNUMBER(OFFSET(INDIRECT("'"&amp;'DATA for charts'!J$5&amp;"'!$d1"),$A675-1,0)),OFFSET(INDIRECT("'"&amp;'DATA for charts'!J$5&amp;"'!$d1"),$A675-1,0),NA())</f>
        <v>#N/A</v>
      </c>
      <c r="K675" s="28" t="e">
        <f ca="1">IF(ISNUMBER(OFFSET(INDIRECT("'"&amp;'DATA for charts'!K$5&amp;"'!$d1"),$A675-1,0)),OFFSET(INDIRECT("'"&amp;'DATA for charts'!K$5&amp;"'!$d1"),$A675-1,0),NA())</f>
        <v>#N/A</v>
      </c>
      <c r="L675" s="28" t="e">
        <f ca="1">IF(ISNUMBER(OFFSET(INDIRECT("'"&amp;'DATA for charts'!L$5&amp;"'!$d1"),$A675-1,0)),OFFSET(INDIRECT("'"&amp;'DATA for charts'!L$5&amp;"'!$d1"),$A675-1,0),NA())</f>
        <v>#N/A</v>
      </c>
      <c r="M675" s="28" t="e">
        <f ca="1">IF(ISNUMBER(OFFSET(INDIRECT("'"&amp;'DATA for charts'!M$5&amp;"'!$d1"),$A675-1,0)),OFFSET(INDIRECT("'"&amp;'DATA for charts'!M$5&amp;"'!$d1"),$A675-1,0),NA())</f>
        <v>#N/A</v>
      </c>
      <c r="N675" s="28" t="e">
        <f ca="1">IF(ISNUMBER(OFFSET(INDIRECT("'"&amp;'DATA for charts'!N$5&amp;"'!$d1"),$A675-1,0)),OFFSET(INDIRECT("'"&amp;'DATA for charts'!N$5&amp;"'!$d1"),$A675-1,0),NA())</f>
        <v>#N/A</v>
      </c>
      <c r="O675" s="28" t="e">
        <f ca="1">IF(ISNUMBER(OFFSET(INDIRECT("'"&amp;'DATA for charts'!O$5&amp;"'!$d1"),$A675-1,0)),OFFSET(INDIRECT("'"&amp;'DATA for charts'!O$5&amp;"'!$d1"),$A675-1,0),NA())</f>
        <v>#N/A</v>
      </c>
      <c r="P675" s="28" t="e">
        <f ca="1">IF(ISNUMBER(OFFSET(INDIRECT("'"&amp;'DATA for charts'!P$5&amp;"'!$d1"),$A675-1,0)),OFFSET(INDIRECT("'"&amp;'DATA for charts'!P$5&amp;"'!$d1"),$A675-1,0),NA())</f>
        <v>#N/A</v>
      </c>
      <c r="Q675" s="28" t="e">
        <f ca="1">IF(ISNUMBER(OFFSET(INDIRECT("'"&amp;'DATA for charts'!Q$5&amp;"'!$d1"),$A675-1,0)),OFFSET(INDIRECT("'"&amp;'DATA for charts'!Q$5&amp;"'!$d1"),$A675-1,0),NA())</f>
        <v>#N/A</v>
      </c>
      <c r="R675" s="28" t="e">
        <f ca="1">IF(ISNUMBER(OFFSET(INDIRECT("'"&amp;'DATA for charts'!R$5&amp;"'!$d1"),$A675-1,0)),OFFSET(INDIRECT("'"&amp;'DATA for charts'!R$5&amp;"'!$d1"),$A675-1,0),NA())</f>
        <v>#N/A</v>
      </c>
      <c r="S675" s="28" t="e">
        <f ca="1">IF(ISNUMBER(OFFSET(INDIRECT("'"&amp;'DATA for charts'!S$5&amp;"'!$d1"),$A675-1,0)),OFFSET(INDIRECT("'"&amp;'DATA for charts'!S$5&amp;"'!$d1"),$A675-1,0),NA())</f>
        <v>#N/A</v>
      </c>
      <c r="T675" s="34"/>
      <c r="U675" s="34"/>
      <c r="V675" s="34"/>
      <c r="W675" s="8"/>
      <c r="X675" s="155" t="s">
        <v>525</v>
      </c>
      <c r="Y675" s="154">
        <f t="shared" ref="Y675:AQ675" ca="1" si="973">Y650</f>
        <v>4.7379999999999995</v>
      </c>
      <c r="Z675" s="154">
        <f t="shared" ca="1" si="973"/>
        <v>5.0069667825411299</v>
      </c>
      <c r="AA675" s="154">
        <f t="shared" ca="1" si="973"/>
        <v>4.4880000000000004</v>
      </c>
      <c r="AB675" s="154">
        <f t="shared" ca="1" si="973"/>
        <v>5.1714156698946621</v>
      </c>
      <c r="AC675" s="154">
        <f t="shared" ca="1" si="973"/>
        <v>5.2091000000000003</v>
      </c>
      <c r="AD675" s="154">
        <f t="shared" ca="1" si="973"/>
        <v>5.0404980000000004</v>
      </c>
      <c r="AE675" s="154" t="e">
        <f t="shared" ca="1" si="973"/>
        <v>#N/A</v>
      </c>
      <c r="AF675" s="154" t="e">
        <f t="shared" ca="1" si="973"/>
        <v>#N/A</v>
      </c>
      <c r="AG675" s="154" t="e">
        <f t="shared" ref="AG675:AO675" ca="1" si="974">AG650</f>
        <v>#N/A</v>
      </c>
      <c r="AH675" s="154" t="e">
        <f t="shared" ca="1" si="974"/>
        <v>#N/A</v>
      </c>
      <c r="AI675" s="154" t="e">
        <f t="shared" ca="1" si="974"/>
        <v>#N/A</v>
      </c>
      <c r="AJ675" s="154" t="e">
        <f t="shared" ca="1" si="974"/>
        <v>#N/A</v>
      </c>
      <c r="AK675" s="154" t="e">
        <f t="shared" ca="1" si="974"/>
        <v>#N/A</v>
      </c>
      <c r="AL675" s="154" t="e">
        <f t="shared" ca="1" si="974"/>
        <v>#N/A</v>
      </c>
      <c r="AM675" s="154" t="e">
        <f t="shared" ca="1" si="974"/>
        <v>#N/A</v>
      </c>
      <c r="AN675" s="154" t="e">
        <f t="shared" ca="1" si="974"/>
        <v>#N/A</v>
      </c>
      <c r="AO675" s="154" t="e">
        <f t="shared" ca="1" si="974"/>
        <v>#N/A</v>
      </c>
      <c r="AP675" s="154" t="e">
        <f t="shared" ca="1" si="973"/>
        <v>#N/A</v>
      </c>
      <c r="AQ675" s="154" t="e">
        <f t="shared" ca="1" si="973"/>
        <v>#N/A</v>
      </c>
    </row>
    <row r="676" spans="1:43" ht="51">
      <c r="A676" s="226">
        <f t="shared" si="959"/>
        <v>305</v>
      </c>
      <c r="B676" s="8">
        <v>12</v>
      </c>
      <c r="C676" s="28">
        <f ca="1">IF(ISNUMBER(OFFSET(INDIRECT("'"&amp;'DATA for charts'!C$5&amp;"'!$d1"),$A676-1,0)),OFFSET(INDIRECT("'"&amp;'DATA for charts'!C$5&amp;"'!$d1"),$A676-1,0),NA())</f>
        <v>18.399999999999999</v>
      </c>
      <c r="D676" s="28">
        <f ca="1">IF(ISNUMBER(OFFSET(INDIRECT("'"&amp;'DATA for charts'!D$5&amp;"'!$d1"),$A676-1,0)),OFFSET(INDIRECT("'"&amp;'DATA for charts'!D$5&amp;"'!$d1"),$A676-1,0),NA())</f>
        <v>19.855309999999999</v>
      </c>
      <c r="E676" s="28">
        <f ca="1">IF(ISNUMBER(OFFSET(INDIRECT("'"&amp;'DATA for charts'!E$5&amp;"'!$d1"),$A676-1,0)),OFFSET(INDIRECT("'"&amp;'DATA for charts'!E$5&amp;"'!$d1"),$A676-1,0),NA())</f>
        <v>16.213345</v>
      </c>
      <c r="F676" s="28">
        <f ca="1">IF(ISNUMBER(OFFSET(INDIRECT("'"&amp;'DATA for charts'!F$5&amp;"'!$d1"),$A676-1,0)),OFFSET(INDIRECT("'"&amp;'DATA for charts'!F$5&amp;"'!$d1"),$A676-1,0),NA())</f>
        <v>18.206901639455399</v>
      </c>
      <c r="G676" s="28">
        <f ca="1">IF(ISNUMBER(OFFSET(INDIRECT("'"&amp;'DATA for charts'!G$5&amp;"'!$d1"),$A676-1,0)),OFFSET(INDIRECT("'"&amp;'DATA for charts'!G$5&amp;"'!$d1"),$A676-1,0),NA())</f>
        <v>17.71</v>
      </c>
      <c r="H676" s="28">
        <f ca="1">IF(ISNUMBER(OFFSET(INDIRECT("'"&amp;'DATA for charts'!H$5&amp;"'!$d1"),$A676-1,0)),OFFSET(INDIRECT("'"&amp;'DATA for charts'!H$5&amp;"'!$d1"),$A676-1,0),NA())</f>
        <v>17.903101962546</v>
      </c>
      <c r="I676" s="28" t="e">
        <f ca="1">IF(ISNUMBER(OFFSET(INDIRECT("'"&amp;'DATA for charts'!I$5&amp;"'!$d1"),$A676-1,0)),OFFSET(INDIRECT("'"&amp;'DATA for charts'!I$5&amp;"'!$d1"),$A676-1,0),NA())</f>
        <v>#N/A</v>
      </c>
      <c r="J676" s="28" t="e">
        <f ca="1">IF(ISNUMBER(OFFSET(INDIRECT("'"&amp;'DATA for charts'!J$5&amp;"'!$d1"),$A676-1,0)),OFFSET(INDIRECT("'"&amp;'DATA for charts'!J$5&amp;"'!$d1"),$A676-1,0),NA())</f>
        <v>#N/A</v>
      </c>
      <c r="K676" s="28" t="e">
        <f ca="1">IF(ISNUMBER(OFFSET(INDIRECT("'"&amp;'DATA for charts'!K$5&amp;"'!$d1"),$A676-1,0)),OFFSET(INDIRECT("'"&amp;'DATA for charts'!K$5&amp;"'!$d1"),$A676-1,0),NA())</f>
        <v>#N/A</v>
      </c>
      <c r="L676" s="28" t="e">
        <f ca="1">IF(ISNUMBER(OFFSET(INDIRECT("'"&amp;'DATA for charts'!L$5&amp;"'!$d1"),$A676-1,0)),OFFSET(INDIRECT("'"&amp;'DATA for charts'!L$5&amp;"'!$d1"),$A676-1,0),NA())</f>
        <v>#N/A</v>
      </c>
      <c r="M676" s="28" t="e">
        <f ca="1">IF(ISNUMBER(OFFSET(INDIRECT("'"&amp;'DATA for charts'!M$5&amp;"'!$d1"),$A676-1,0)),OFFSET(INDIRECT("'"&amp;'DATA for charts'!M$5&amp;"'!$d1"),$A676-1,0),NA())</f>
        <v>#N/A</v>
      </c>
      <c r="N676" s="28" t="e">
        <f ca="1">IF(ISNUMBER(OFFSET(INDIRECT("'"&amp;'DATA for charts'!N$5&amp;"'!$d1"),$A676-1,0)),OFFSET(INDIRECT("'"&amp;'DATA for charts'!N$5&amp;"'!$d1"),$A676-1,0),NA())</f>
        <v>#N/A</v>
      </c>
      <c r="O676" s="28" t="e">
        <f ca="1">IF(ISNUMBER(OFFSET(INDIRECT("'"&amp;'DATA for charts'!O$5&amp;"'!$d1"),$A676-1,0)),OFFSET(INDIRECT("'"&amp;'DATA for charts'!O$5&amp;"'!$d1"),$A676-1,0),NA())</f>
        <v>#N/A</v>
      </c>
      <c r="P676" s="28" t="e">
        <f ca="1">IF(ISNUMBER(OFFSET(INDIRECT("'"&amp;'DATA for charts'!P$5&amp;"'!$d1"),$A676-1,0)),OFFSET(INDIRECT("'"&amp;'DATA for charts'!P$5&amp;"'!$d1"),$A676-1,0),NA())</f>
        <v>#N/A</v>
      </c>
      <c r="Q676" s="28" t="e">
        <f ca="1">IF(ISNUMBER(OFFSET(INDIRECT("'"&amp;'DATA for charts'!Q$5&amp;"'!$d1"),$A676-1,0)),OFFSET(INDIRECT("'"&amp;'DATA for charts'!Q$5&amp;"'!$d1"),$A676-1,0),NA())</f>
        <v>#N/A</v>
      </c>
      <c r="R676" s="28" t="e">
        <f ca="1">IF(ISNUMBER(OFFSET(INDIRECT("'"&amp;'DATA for charts'!R$5&amp;"'!$d1"),$A676-1,0)),OFFSET(INDIRECT("'"&amp;'DATA for charts'!R$5&amp;"'!$d1"),$A676-1,0),NA())</f>
        <v>#N/A</v>
      </c>
      <c r="S676" s="28" t="e">
        <f ca="1">IF(ISNUMBER(OFFSET(INDIRECT("'"&amp;'DATA for charts'!S$5&amp;"'!$d1"),$A676-1,0)),OFFSET(INDIRECT("'"&amp;'DATA for charts'!S$5&amp;"'!$d1"),$A676-1,0),NA())</f>
        <v>#N/A</v>
      </c>
      <c r="T676" s="34"/>
      <c r="U676" s="34"/>
      <c r="V676" s="34"/>
      <c r="W676" s="8"/>
      <c r="X676" s="155" t="s">
        <v>620</v>
      </c>
      <c r="Y676" s="154">
        <f t="shared" ref="Y676:AF676" ca="1" si="975">Y353</f>
        <v>-3.415</v>
      </c>
      <c r="Z676" s="154">
        <f t="shared" ca="1" si="975"/>
        <v>-3.5267920947461699</v>
      </c>
      <c r="AA676" s="154">
        <f t="shared" ca="1" si="975"/>
        <v>-3.8119999999999994</v>
      </c>
      <c r="AB676" s="154">
        <f t="shared" ca="1" si="975"/>
        <v>-3.4518721874842599</v>
      </c>
      <c r="AC676" s="154">
        <f t="shared" ca="1" si="975"/>
        <v>-3.3951000000000002</v>
      </c>
      <c r="AD676" s="154">
        <f t="shared" ca="1" si="975"/>
        <v>-3.5554300000000003</v>
      </c>
      <c r="AE676" s="154" t="e">
        <f t="shared" ca="1" si="975"/>
        <v>#N/A</v>
      </c>
      <c r="AF676" s="154" t="e">
        <f t="shared" ca="1" si="975"/>
        <v>#N/A</v>
      </c>
      <c r="AG676" s="154" t="e">
        <f t="shared" ref="AG676:AO676" ca="1" si="976">AG353</f>
        <v>#N/A</v>
      </c>
      <c r="AH676" s="154" t="e">
        <f t="shared" ca="1" si="976"/>
        <v>#N/A</v>
      </c>
      <c r="AI676" s="154" t="e">
        <f t="shared" ca="1" si="976"/>
        <v>#N/A</v>
      </c>
      <c r="AJ676" s="154" t="e">
        <f t="shared" ca="1" si="976"/>
        <v>#N/A</v>
      </c>
      <c r="AK676" s="154" t="e">
        <f t="shared" ca="1" si="976"/>
        <v>#N/A</v>
      </c>
      <c r="AL676" s="154" t="e">
        <f t="shared" ca="1" si="976"/>
        <v>#N/A</v>
      </c>
      <c r="AM676" s="154" t="e">
        <f t="shared" ca="1" si="976"/>
        <v>#N/A</v>
      </c>
      <c r="AN676" s="154" t="e">
        <f t="shared" ca="1" si="976"/>
        <v>#N/A</v>
      </c>
      <c r="AO676" s="154" t="e">
        <f t="shared" ca="1" si="976"/>
        <v>#N/A</v>
      </c>
      <c r="AP676" s="154" t="e">
        <f ca="1">AP353</f>
        <v>#N/A</v>
      </c>
      <c r="AQ676" s="154" t="e">
        <f ca="1">AQ353</f>
        <v>#N/A</v>
      </c>
    </row>
    <row r="677" spans="1:43" ht="51">
      <c r="A677" s="226">
        <f t="shared" si="959"/>
        <v>306</v>
      </c>
      <c r="B677" s="8">
        <v>13</v>
      </c>
      <c r="C677" s="28">
        <f ca="1">IF(ISNUMBER(OFFSET(INDIRECT("'"&amp;'DATA for charts'!C$5&amp;"'!$d1"),$A677-1,0)),OFFSET(INDIRECT("'"&amp;'DATA for charts'!C$5&amp;"'!$d1"),$A677-1,0),NA())</f>
        <v>21.3</v>
      </c>
      <c r="D677" s="28">
        <f ca="1">IF(ISNUMBER(OFFSET(INDIRECT("'"&amp;'DATA for charts'!D$5&amp;"'!$d1"),$A677-1,0)),OFFSET(INDIRECT("'"&amp;'DATA for charts'!D$5&amp;"'!$d1"),$A677-1,0),NA())</f>
        <v>22.00253</v>
      </c>
      <c r="E677" s="28">
        <f ca="1">IF(ISNUMBER(OFFSET(INDIRECT("'"&amp;'DATA for charts'!E$5&amp;"'!$d1"),$A677-1,0)),OFFSET(INDIRECT("'"&amp;'DATA for charts'!E$5&amp;"'!$d1"),$A677-1,0),NA())</f>
        <v>18.335695000000001</v>
      </c>
      <c r="F677" s="28">
        <f ca="1">IF(ISNUMBER(OFFSET(INDIRECT("'"&amp;'DATA for charts'!F$5&amp;"'!$d1"),$A677-1,0)),OFFSET(INDIRECT("'"&amp;'DATA for charts'!F$5&amp;"'!$d1"),$A677-1,0),NA())</f>
        <v>20.4419488470202</v>
      </c>
      <c r="G677" s="28">
        <f ca="1">IF(ISNUMBER(OFFSET(INDIRECT("'"&amp;'DATA for charts'!G$5&amp;"'!$d1"),$A677-1,0)),OFFSET(INDIRECT("'"&amp;'DATA for charts'!G$5&amp;"'!$d1"),$A677-1,0),NA())</f>
        <v>20.03</v>
      </c>
      <c r="H677" s="28">
        <f ca="1">IF(ISNUMBER(OFFSET(INDIRECT("'"&amp;'DATA for charts'!H$5&amp;"'!$d1"),$A677-1,0)),OFFSET(INDIRECT("'"&amp;'DATA for charts'!H$5&amp;"'!$d1"),$A677-1,0),NA())</f>
        <v>20.052685017140199</v>
      </c>
      <c r="I677" s="28" t="e">
        <f ca="1">IF(ISNUMBER(OFFSET(INDIRECT("'"&amp;'DATA for charts'!I$5&amp;"'!$d1"),$A677-1,0)),OFFSET(INDIRECT("'"&amp;'DATA for charts'!I$5&amp;"'!$d1"),$A677-1,0),NA())</f>
        <v>#N/A</v>
      </c>
      <c r="J677" s="28" t="e">
        <f ca="1">IF(ISNUMBER(OFFSET(INDIRECT("'"&amp;'DATA for charts'!J$5&amp;"'!$d1"),$A677-1,0)),OFFSET(INDIRECT("'"&amp;'DATA for charts'!J$5&amp;"'!$d1"),$A677-1,0),NA())</f>
        <v>#N/A</v>
      </c>
      <c r="K677" s="28" t="e">
        <f ca="1">IF(ISNUMBER(OFFSET(INDIRECT("'"&amp;'DATA for charts'!K$5&amp;"'!$d1"),$A677-1,0)),OFFSET(INDIRECT("'"&amp;'DATA for charts'!K$5&amp;"'!$d1"),$A677-1,0),NA())</f>
        <v>#N/A</v>
      </c>
      <c r="L677" s="28" t="e">
        <f ca="1">IF(ISNUMBER(OFFSET(INDIRECT("'"&amp;'DATA for charts'!L$5&amp;"'!$d1"),$A677-1,0)),OFFSET(INDIRECT("'"&amp;'DATA for charts'!L$5&amp;"'!$d1"),$A677-1,0),NA())</f>
        <v>#N/A</v>
      </c>
      <c r="M677" s="28" t="e">
        <f ca="1">IF(ISNUMBER(OFFSET(INDIRECT("'"&amp;'DATA for charts'!M$5&amp;"'!$d1"),$A677-1,0)),OFFSET(INDIRECT("'"&amp;'DATA for charts'!M$5&amp;"'!$d1"),$A677-1,0),NA())</f>
        <v>#N/A</v>
      </c>
      <c r="N677" s="28" t="e">
        <f ca="1">IF(ISNUMBER(OFFSET(INDIRECT("'"&amp;'DATA for charts'!N$5&amp;"'!$d1"),$A677-1,0)),OFFSET(INDIRECT("'"&amp;'DATA for charts'!N$5&amp;"'!$d1"),$A677-1,0),NA())</f>
        <v>#N/A</v>
      </c>
      <c r="O677" s="28" t="e">
        <f ca="1">IF(ISNUMBER(OFFSET(INDIRECT("'"&amp;'DATA for charts'!O$5&amp;"'!$d1"),$A677-1,0)),OFFSET(INDIRECT("'"&amp;'DATA for charts'!O$5&amp;"'!$d1"),$A677-1,0),NA())</f>
        <v>#N/A</v>
      </c>
      <c r="P677" s="28" t="e">
        <f ca="1">IF(ISNUMBER(OFFSET(INDIRECT("'"&amp;'DATA for charts'!P$5&amp;"'!$d1"),$A677-1,0)),OFFSET(INDIRECT("'"&amp;'DATA for charts'!P$5&amp;"'!$d1"),$A677-1,0),NA())</f>
        <v>#N/A</v>
      </c>
      <c r="Q677" s="28" t="e">
        <f ca="1">IF(ISNUMBER(OFFSET(INDIRECT("'"&amp;'DATA for charts'!Q$5&amp;"'!$d1"),$A677-1,0)),OFFSET(INDIRECT("'"&amp;'DATA for charts'!Q$5&amp;"'!$d1"),$A677-1,0),NA())</f>
        <v>#N/A</v>
      </c>
      <c r="R677" s="28" t="e">
        <f ca="1">IF(ISNUMBER(OFFSET(INDIRECT("'"&amp;'DATA for charts'!R$5&amp;"'!$d1"),$A677-1,0)),OFFSET(INDIRECT("'"&amp;'DATA for charts'!R$5&amp;"'!$d1"),$A677-1,0),NA())</f>
        <v>#N/A</v>
      </c>
      <c r="S677" s="28" t="e">
        <f ca="1">IF(ISNUMBER(OFFSET(INDIRECT("'"&amp;'DATA for charts'!S$5&amp;"'!$d1"),$A677-1,0)),OFFSET(INDIRECT("'"&amp;'DATA for charts'!S$5&amp;"'!$d1"),$A677-1,0),NA())</f>
        <v>#N/A</v>
      </c>
      <c r="T677" s="34"/>
      <c r="U677" s="34"/>
      <c r="V677" s="34"/>
      <c r="W677" s="8"/>
      <c r="X677" s="155" t="s">
        <v>621</v>
      </c>
      <c r="Y677" s="154">
        <f t="shared" ref="Y677:AF677" ca="1" si="977">Y366</f>
        <v>2.2410000000000001</v>
      </c>
      <c r="Z677" s="154">
        <f t="shared" ca="1" si="977"/>
        <v>2.0839944573311873</v>
      </c>
      <c r="AA677" s="154">
        <f t="shared" ca="1" si="977"/>
        <v>2.0209999999999999</v>
      </c>
      <c r="AB677" s="154">
        <f t="shared" ca="1" si="977"/>
        <v>2.1152090207841834</v>
      </c>
      <c r="AC677" s="154">
        <f t="shared" ca="1" si="977"/>
        <v>2.0962999999999998</v>
      </c>
      <c r="AD677" s="154">
        <f t="shared" ca="1" si="977"/>
        <v>1.9850490000000003</v>
      </c>
      <c r="AE677" s="154" t="e">
        <f t="shared" ca="1" si="977"/>
        <v>#N/A</v>
      </c>
      <c r="AF677" s="154" t="e">
        <f t="shared" ca="1" si="977"/>
        <v>#N/A</v>
      </c>
      <c r="AG677" s="154" t="e">
        <f t="shared" ref="AG677:AO677" ca="1" si="978">AG366</f>
        <v>#N/A</v>
      </c>
      <c r="AH677" s="154" t="e">
        <f t="shared" ca="1" si="978"/>
        <v>#N/A</v>
      </c>
      <c r="AI677" s="154" t="e">
        <f t="shared" ca="1" si="978"/>
        <v>#N/A</v>
      </c>
      <c r="AJ677" s="154" t="e">
        <f t="shared" ca="1" si="978"/>
        <v>#N/A</v>
      </c>
      <c r="AK677" s="154" t="e">
        <f t="shared" ca="1" si="978"/>
        <v>#N/A</v>
      </c>
      <c r="AL677" s="154" t="e">
        <f t="shared" ca="1" si="978"/>
        <v>#N/A</v>
      </c>
      <c r="AM677" s="154" t="e">
        <f t="shared" ca="1" si="978"/>
        <v>#N/A</v>
      </c>
      <c r="AN677" s="154" t="e">
        <f t="shared" ca="1" si="978"/>
        <v>#N/A</v>
      </c>
      <c r="AO677" s="154" t="e">
        <f t="shared" ca="1" si="978"/>
        <v>#N/A</v>
      </c>
      <c r="AP677" s="154" t="e">
        <f ca="1">AP366</f>
        <v>#N/A</v>
      </c>
      <c r="AQ677" s="154" t="e">
        <f ca="1">AQ366</f>
        <v>#N/A</v>
      </c>
    </row>
    <row r="678" spans="1:43">
      <c r="A678" s="226">
        <f t="shared" si="959"/>
        <v>307</v>
      </c>
      <c r="B678" s="8">
        <v>14</v>
      </c>
      <c r="C678" s="28">
        <f ca="1">IF(ISNUMBER(OFFSET(INDIRECT("'"&amp;'DATA for charts'!C$5&amp;"'!$d1"),$A678-1,0)),OFFSET(INDIRECT("'"&amp;'DATA for charts'!C$5&amp;"'!$d1"),$A678-1,0),NA())</f>
        <v>23.2</v>
      </c>
      <c r="D678" s="28">
        <f ca="1">IF(ISNUMBER(OFFSET(INDIRECT("'"&amp;'DATA for charts'!D$5&amp;"'!$d1"),$A678-1,0)),OFFSET(INDIRECT("'"&amp;'DATA for charts'!D$5&amp;"'!$d1"),$A678-1,0),NA())</f>
        <v>23.266089999999998</v>
      </c>
      <c r="E678" s="28">
        <f ca="1">IF(ISNUMBER(OFFSET(INDIRECT("'"&amp;'DATA for charts'!E$5&amp;"'!$d1"),$A678-1,0)),OFFSET(INDIRECT("'"&amp;'DATA for charts'!E$5&amp;"'!$d1"),$A678-1,0),NA())</f>
        <v>19.698181000000002</v>
      </c>
      <c r="F678" s="28">
        <f ca="1">IF(ISNUMBER(OFFSET(INDIRECT("'"&amp;'DATA for charts'!F$5&amp;"'!$d1"),$A678-1,0)),OFFSET(INDIRECT("'"&amp;'DATA for charts'!F$5&amp;"'!$d1"),$A678-1,0),NA())</f>
        <v>22.011645053551199</v>
      </c>
      <c r="G678" s="28">
        <f ca="1">IF(ISNUMBER(OFFSET(INDIRECT("'"&amp;'DATA for charts'!G$5&amp;"'!$d1"),$A678-1,0)),OFFSET(INDIRECT("'"&amp;'DATA for charts'!G$5&amp;"'!$d1"),$A678-1,0),NA())</f>
        <v>21.78</v>
      </c>
      <c r="H678" s="28">
        <f ca="1">IF(ISNUMBER(OFFSET(INDIRECT("'"&amp;'DATA for charts'!H$5&amp;"'!$d1"),$A678-1,0)),OFFSET(INDIRECT("'"&amp;'DATA for charts'!H$5&amp;"'!$d1"),$A678-1,0),NA())</f>
        <v>21.525791417776901</v>
      </c>
      <c r="I678" s="28" t="e">
        <f ca="1">IF(ISNUMBER(OFFSET(INDIRECT("'"&amp;'DATA for charts'!I$5&amp;"'!$d1"),$A678-1,0)),OFFSET(INDIRECT("'"&amp;'DATA for charts'!I$5&amp;"'!$d1"),$A678-1,0),NA())</f>
        <v>#N/A</v>
      </c>
      <c r="J678" s="28" t="e">
        <f ca="1">IF(ISNUMBER(OFFSET(INDIRECT("'"&amp;'DATA for charts'!J$5&amp;"'!$d1"),$A678-1,0)),OFFSET(INDIRECT("'"&amp;'DATA for charts'!J$5&amp;"'!$d1"),$A678-1,0),NA())</f>
        <v>#N/A</v>
      </c>
      <c r="K678" s="28" t="e">
        <f ca="1">IF(ISNUMBER(OFFSET(INDIRECT("'"&amp;'DATA for charts'!K$5&amp;"'!$d1"),$A678-1,0)),OFFSET(INDIRECT("'"&amp;'DATA for charts'!K$5&amp;"'!$d1"),$A678-1,0),NA())</f>
        <v>#N/A</v>
      </c>
      <c r="L678" s="28" t="e">
        <f ca="1">IF(ISNUMBER(OFFSET(INDIRECT("'"&amp;'DATA for charts'!L$5&amp;"'!$d1"),$A678-1,0)),OFFSET(INDIRECT("'"&amp;'DATA for charts'!L$5&amp;"'!$d1"),$A678-1,0),NA())</f>
        <v>#N/A</v>
      </c>
      <c r="M678" s="28" t="e">
        <f ca="1">IF(ISNUMBER(OFFSET(INDIRECT("'"&amp;'DATA for charts'!M$5&amp;"'!$d1"),$A678-1,0)),OFFSET(INDIRECT("'"&amp;'DATA for charts'!M$5&amp;"'!$d1"),$A678-1,0),NA())</f>
        <v>#N/A</v>
      </c>
      <c r="N678" s="28" t="e">
        <f ca="1">IF(ISNUMBER(OFFSET(INDIRECT("'"&amp;'DATA for charts'!N$5&amp;"'!$d1"),$A678-1,0)),OFFSET(INDIRECT("'"&amp;'DATA for charts'!N$5&amp;"'!$d1"),$A678-1,0),NA())</f>
        <v>#N/A</v>
      </c>
      <c r="O678" s="28" t="e">
        <f ca="1">IF(ISNUMBER(OFFSET(INDIRECT("'"&amp;'DATA for charts'!O$5&amp;"'!$d1"),$A678-1,0)),OFFSET(INDIRECT("'"&amp;'DATA for charts'!O$5&amp;"'!$d1"),$A678-1,0),NA())</f>
        <v>#N/A</v>
      </c>
      <c r="P678" s="28" t="e">
        <f ca="1">IF(ISNUMBER(OFFSET(INDIRECT("'"&amp;'DATA for charts'!P$5&amp;"'!$d1"),$A678-1,0)),OFFSET(INDIRECT("'"&amp;'DATA for charts'!P$5&amp;"'!$d1"),$A678-1,0),NA())</f>
        <v>#N/A</v>
      </c>
      <c r="Q678" s="28" t="e">
        <f ca="1">IF(ISNUMBER(OFFSET(INDIRECT("'"&amp;'DATA for charts'!Q$5&amp;"'!$d1"),$A678-1,0)),OFFSET(INDIRECT("'"&amp;'DATA for charts'!Q$5&amp;"'!$d1"),$A678-1,0),NA())</f>
        <v>#N/A</v>
      </c>
      <c r="R678" s="28" t="e">
        <f ca="1">IF(ISNUMBER(OFFSET(INDIRECT("'"&amp;'DATA for charts'!R$5&amp;"'!$d1"),$A678-1,0)),OFFSET(INDIRECT("'"&amp;'DATA for charts'!R$5&amp;"'!$d1"),$A678-1,0),NA())</f>
        <v>#N/A</v>
      </c>
      <c r="S678" s="28" t="e">
        <f ca="1">IF(ISNUMBER(OFFSET(INDIRECT("'"&amp;'DATA for charts'!S$5&amp;"'!$d1"),$A678-1,0)),OFFSET(INDIRECT("'"&amp;'DATA for charts'!S$5&amp;"'!$d1"),$A678-1,0),NA())</f>
        <v>#N/A</v>
      </c>
      <c r="T678" s="34"/>
      <c r="U678" s="34"/>
      <c r="V678" s="34"/>
      <c r="W678" s="8"/>
      <c r="X678" s="146"/>
      <c r="Y678" s="8"/>
      <c r="Z678" s="8"/>
      <c r="AA678" s="8"/>
      <c r="AB678" s="8"/>
      <c r="AC678" s="8"/>
      <c r="AD678" s="8"/>
      <c r="AE678" s="8"/>
      <c r="AF678" s="8"/>
      <c r="AG678" s="8"/>
      <c r="AH678" s="8"/>
      <c r="AI678" s="8"/>
      <c r="AJ678" s="8"/>
      <c r="AK678" s="8"/>
      <c r="AL678" s="8"/>
      <c r="AM678" s="8"/>
      <c r="AN678" s="8"/>
      <c r="AO678" s="8"/>
      <c r="AP678" s="8"/>
      <c r="AQ678" s="8"/>
    </row>
    <row r="679" spans="1:43">
      <c r="A679" s="226">
        <f t="shared" si="959"/>
        <v>308</v>
      </c>
      <c r="B679" s="8">
        <v>15</v>
      </c>
      <c r="C679" s="28">
        <f ca="1">IF(ISNUMBER(OFFSET(INDIRECT("'"&amp;'DATA for charts'!C$5&amp;"'!$d1"),$A679-1,0)),OFFSET(INDIRECT("'"&amp;'DATA for charts'!C$5&amp;"'!$d1"),$A679-1,0),NA())</f>
        <v>24.8</v>
      </c>
      <c r="D679" s="28">
        <f ca="1">IF(ISNUMBER(OFFSET(INDIRECT("'"&amp;'DATA for charts'!D$5&amp;"'!$d1"),$A679-1,0)),OFFSET(INDIRECT("'"&amp;'DATA for charts'!D$5&amp;"'!$d1"),$A679-1,0),NA())</f>
        <v>23.564640000000001</v>
      </c>
      <c r="E679" s="28">
        <f ca="1">IF(ISNUMBER(OFFSET(INDIRECT("'"&amp;'DATA for charts'!E$5&amp;"'!$d1"),$A679-1,0)),OFFSET(INDIRECT("'"&amp;'DATA for charts'!E$5&amp;"'!$d1"),$A679-1,0),NA())</f>
        <v>20.691220999999999</v>
      </c>
      <c r="F679" s="28">
        <f ca="1">IF(ISNUMBER(OFFSET(INDIRECT("'"&amp;'DATA for charts'!F$5&amp;"'!$d1"),$A679-1,0)),OFFSET(INDIRECT("'"&amp;'DATA for charts'!F$5&amp;"'!$d1"),$A679-1,0),NA())</f>
        <v>22.7239496190866</v>
      </c>
      <c r="G679" s="28">
        <f ca="1">IF(ISNUMBER(OFFSET(INDIRECT("'"&amp;'DATA for charts'!G$5&amp;"'!$d1"),$A679-1,0)),OFFSET(INDIRECT("'"&amp;'DATA for charts'!G$5&amp;"'!$d1"),$A679-1,0),NA())</f>
        <v>22.59</v>
      </c>
      <c r="H679" s="28">
        <f ca="1">IF(ISNUMBER(OFFSET(INDIRECT("'"&amp;'DATA for charts'!H$5&amp;"'!$d1"),$A679-1,0)),OFFSET(INDIRECT("'"&amp;'DATA for charts'!H$5&amp;"'!$d1"),$A679-1,0),NA())</f>
        <v>22.210268672707301</v>
      </c>
      <c r="I679" s="28" t="e">
        <f ca="1">IF(ISNUMBER(OFFSET(INDIRECT("'"&amp;'DATA for charts'!I$5&amp;"'!$d1"),$A679-1,0)),OFFSET(INDIRECT("'"&amp;'DATA for charts'!I$5&amp;"'!$d1"),$A679-1,0),NA())</f>
        <v>#N/A</v>
      </c>
      <c r="J679" s="28" t="e">
        <f ca="1">IF(ISNUMBER(OFFSET(INDIRECT("'"&amp;'DATA for charts'!J$5&amp;"'!$d1"),$A679-1,0)),OFFSET(INDIRECT("'"&amp;'DATA for charts'!J$5&amp;"'!$d1"),$A679-1,0),NA())</f>
        <v>#N/A</v>
      </c>
      <c r="K679" s="28" t="e">
        <f ca="1">IF(ISNUMBER(OFFSET(INDIRECT("'"&amp;'DATA for charts'!K$5&amp;"'!$d1"),$A679-1,0)),OFFSET(INDIRECT("'"&amp;'DATA for charts'!K$5&amp;"'!$d1"),$A679-1,0),NA())</f>
        <v>#N/A</v>
      </c>
      <c r="L679" s="28" t="e">
        <f ca="1">IF(ISNUMBER(OFFSET(INDIRECT("'"&amp;'DATA for charts'!L$5&amp;"'!$d1"),$A679-1,0)),OFFSET(INDIRECT("'"&amp;'DATA for charts'!L$5&amp;"'!$d1"),$A679-1,0),NA())</f>
        <v>#N/A</v>
      </c>
      <c r="M679" s="28" t="e">
        <f ca="1">IF(ISNUMBER(OFFSET(INDIRECT("'"&amp;'DATA for charts'!M$5&amp;"'!$d1"),$A679-1,0)),OFFSET(INDIRECT("'"&amp;'DATA for charts'!M$5&amp;"'!$d1"),$A679-1,0),NA())</f>
        <v>#N/A</v>
      </c>
      <c r="N679" s="28" t="e">
        <f ca="1">IF(ISNUMBER(OFFSET(INDIRECT("'"&amp;'DATA for charts'!N$5&amp;"'!$d1"),$A679-1,0)),OFFSET(INDIRECT("'"&amp;'DATA for charts'!N$5&amp;"'!$d1"),$A679-1,0),NA())</f>
        <v>#N/A</v>
      </c>
      <c r="O679" s="28" t="e">
        <f ca="1">IF(ISNUMBER(OFFSET(INDIRECT("'"&amp;'DATA for charts'!O$5&amp;"'!$d1"),$A679-1,0)),OFFSET(INDIRECT("'"&amp;'DATA for charts'!O$5&amp;"'!$d1"),$A679-1,0),NA())</f>
        <v>#N/A</v>
      </c>
      <c r="P679" s="28" t="e">
        <f ca="1">IF(ISNUMBER(OFFSET(INDIRECT("'"&amp;'DATA for charts'!P$5&amp;"'!$d1"),$A679-1,0)),OFFSET(INDIRECT("'"&amp;'DATA for charts'!P$5&amp;"'!$d1"),$A679-1,0),NA())</f>
        <v>#N/A</v>
      </c>
      <c r="Q679" s="28" t="e">
        <f ca="1">IF(ISNUMBER(OFFSET(INDIRECT("'"&amp;'DATA for charts'!Q$5&amp;"'!$d1"),$A679-1,0)),OFFSET(INDIRECT("'"&amp;'DATA for charts'!Q$5&amp;"'!$d1"),$A679-1,0),NA())</f>
        <v>#N/A</v>
      </c>
      <c r="R679" s="28" t="e">
        <f ca="1">IF(ISNUMBER(OFFSET(INDIRECT("'"&amp;'DATA for charts'!R$5&amp;"'!$d1"),$A679-1,0)),OFFSET(INDIRECT("'"&amp;'DATA for charts'!R$5&amp;"'!$d1"),$A679-1,0),NA())</f>
        <v>#N/A</v>
      </c>
      <c r="S679" s="28" t="e">
        <f ca="1">IF(ISNUMBER(OFFSET(INDIRECT("'"&amp;'DATA for charts'!S$5&amp;"'!$d1"),$A679-1,0)),OFFSET(INDIRECT("'"&amp;'DATA for charts'!S$5&amp;"'!$d1"),$A679-1,0),NA())</f>
        <v>#N/A</v>
      </c>
      <c r="T679" s="34"/>
      <c r="U679" s="34"/>
      <c r="V679" s="34"/>
      <c r="W679" s="8"/>
      <c r="X679" s="146"/>
      <c r="Y679" s="8"/>
      <c r="Z679" s="8"/>
      <c r="AA679" s="8"/>
      <c r="AB679" s="8"/>
      <c r="AC679" s="8"/>
      <c r="AD679" s="8"/>
      <c r="AE679" s="8"/>
      <c r="AF679" s="8"/>
      <c r="AG679" s="8"/>
      <c r="AH679" s="8"/>
      <c r="AI679" s="8"/>
      <c r="AJ679" s="8"/>
      <c r="AK679" s="8"/>
      <c r="AL679" s="8"/>
      <c r="AM679" s="8"/>
      <c r="AN679" s="8"/>
      <c r="AO679" s="8"/>
      <c r="AP679" s="8"/>
      <c r="AQ679" s="8"/>
    </row>
    <row r="680" spans="1:43">
      <c r="A680" s="226">
        <f t="shared" si="959"/>
        <v>309</v>
      </c>
      <c r="B680" s="8">
        <v>16</v>
      </c>
      <c r="C680" s="28">
        <f ca="1">IF(ISNUMBER(OFFSET(INDIRECT("'"&amp;'DATA for charts'!C$5&amp;"'!$d1"),$A680-1,0)),OFFSET(INDIRECT("'"&amp;'DATA for charts'!C$5&amp;"'!$d1"),$A680-1,0),NA())</f>
        <v>25.4</v>
      </c>
      <c r="D680" s="28">
        <f ca="1">IF(ISNUMBER(OFFSET(INDIRECT("'"&amp;'DATA for charts'!D$5&amp;"'!$d1"),$A680-1,0)),OFFSET(INDIRECT("'"&amp;'DATA for charts'!D$5&amp;"'!$d1"),$A680-1,0),NA())</f>
        <v>23.505479999999999</v>
      </c>
      <c r="E680" s="28">
        <f ca="1">IF(ISNUMBER(OFFSET(INDIRECT("'"&amp;'DATA for charts'!E$5&amp;"'!$d1"),$A680-1,0)),OFFSET(INDIRECT("'"&amp;'DATA for charts'!E$5&amp;"'!$d1"),$A680-1,0),NA())</f>
        <v>21.043531000000002</v>
      </c>
      <c r="F680" s="28">
        <f ca="1">IF(ISNUMBER(OFFSET(INDIRECT("'"&amp;'DATA for charts'!F$5&amp;"'!$d1"),$A680-1,0)),OFFSET(INDIRECT("'"&amp;'DATA for charts'!F$5&amp;"'!$d1"),$A680-1,0),NA())</f>
        <v>22.819462294865001</v>
      </c>
      <c r="G680" s="28">
        <f ca="1">IF(ISNUMBER(OFFSET(INDIRECT("'"&amp;'DATA for charts'!G$5&amp;"'!$d1"),$A680-1,0)),OFFSET(INDIRECT("'"&amp;'DATA for charts'!G$5&amp;"'!$d1"),$A680-1,0),NA())</f>
        <v>22.89</v>
      </c>
      <c r="H680" s="28">
        <f ca="1">IF(ISNUMBER(OFFSET(INDIRECT("'"&amp;'DATA for charts'!H$5&amp;"'!$d1"),$A680-1,0)),OFFSET(INDIRECT("'"&amp;'DATA for charts'!H$5&amp;"'!$d1"),$A680-1,0),NA())</f>
        <v>22.268062128507001</v>
      </c>
      <c r="I680" s="28" t="e">
        <f ca="1">IF(ISNUMBER(OFFSET(INDIRECT("'"&amp;'DATA for charts'!I$5&amp;"'!$d1"),$A680-1,0)),OFFSET(INDIRECT("'"&amp;'DATA for charts'!I$5&amp;"'!$d1"),$A680-1,0),NA())</f>
        <v>#N/A</v>
      </c>
      <c r="J680" s="28" t="e">
        <f ca="1">IF(ISNUMBER(OFFSET(INDIRECT("'"&amp;'DATA for charts'!J$5&amp;"'!$d1"),$A680-1,0)),OFFSET(INDIRECT("'"&amp;'DATA for charts'!J$5&amp;"'!$d1"),$A680-1,0),NA())</f>
        <v>#N/A</v>
      </c>
      <c r="K680" s="28" t="e">
        <f ca="1">IF(ISNUMBER(OFFSET(INDIRECT("'"&amp;'DATA for charts'!K$5&amp;"'!$d1"),$A680-1,0)),OFFSET(INDIRECT("'"&amp;'DATA for charts'!K$5&amp;"'!$d1"),$A680-1,0),NA())</f>
        <v>#N/A</v>
      </c>
      <c r="L680" s="28" t="e">
        <f ca="1">IF(ISNUMBER(OFFSET(INDIRECT("'"&amp;'DATA for charts'!L$5&amp;"'!$d1"),$A680-1,0)),OFFSET(INDIRECT("'"&amp;'DATA for charts'!L$5&amp;"'!$d1"),$A680-1,0),NA())</f>
        <v>#N/A</v>
      </c>
      <c r="M680" s="28" t="e">
        <f ca="1">IF(ISNUMBER(OFFSET(INDIRECT("'"&amp;'DATA for charts'!M$5&amp;"'!$d1"),$A680-1,0)),OFFSET(INDIRECT("'"&amp;'DATA for charts'!M$5&amp;"'!$d1"),$A680-1,0),NA())</f>
        <v>#N/A</v>
      </c>
      <c r="N680" s="28" t="e">
        <f ca="1">IF(ISNUMBER(OFFSET(INDIRECT("'"&amp;'DATA for charts'!N$5&amp;"'!$d1"),$A680-1,0)),OFFSET(INDIRECT("'"&amp;'DATA for charts'!N$5&amp;"'!$d1"),$A680-1,0),NA())</f>
        <v>#N/A</v>
      </c>
      <c r="O680" s="28" t="e">
        <f ca="1">IF(ISNUMBER(OFFSET(INDIRECT("'"&amp;'DATA for charts'!O$5&amp;"'!$d1"),$A680-1,0)),OFFSET(INDIRECT("'"&amp;'DATA for charts'!O$5&amp;"'!$d1"),$A680-1,0),NA())</f>
        <v>#N/A</v>
      </c>
      <c r="P680" s="28" t="e">
        <f ca="1">IF(ISNUMBER(OFFSET(INDIRECT("'"&amp;'DATA for charts'!P$5&amp;"'!$d1"),$A680-1,0)),OFFSET(INDIRECT("'"&amp;'DATA for charts'!P$5&amp;"'!$d1"),$A680-1,0),NA())</f>
        <v>#N/A</v>
      </c>
      <c r="Q680" s="28" t="e">
        <f ca="1">IF(ISNUMBER(OFFSET(INDIRECT("'"&amp;'DATA for charts'!Q$5&amp;"'!$d1"),$A680-1,0)),OFFSET(INDIRECT("'"&amp;'DATA for charts'!Q$5&amp;"'!$d1"),$A680-1,0),NA())</f>
        <v>#N/A</v>
      </c>
      <c r="R680" s="28" t="e">
        <f ca="1">IF(ISNUMBER(OFFSET(INDIRECT("'"&amp;'DATA for charts'!R$5&amp;"'!$d1"),$A680-1,0)),OFFSET(INDIRECT("'"&amp;'DATA for charts'!R$5&amp;"'!$d1"),$A680-1,0),NA())</f>
        <v>#N/A</v>
      </c>
      <c r="S680" s="28" t="e">
        <f ca="1">IF(ISNUMBER(OFFSET(INDIRECT("'"&amp;'DATA for charts'!S$5&amp;"'!$d1"),$A680-1,0)),OFFSET(INDIRECT("'"&amp;'DATA for charts'!S$5&amp;"'!$d1"),$A680-1,0),NA())</f>
        <v>#N/A</v>
      </c>
      <c r="T680" s="34"/>
      <c r="U680" s="34"/>
      <c r="V680" s="34"/>
      <c r="W680" s="8"/>
      <c r="X680" s="146"/>
      <c r="Y680" s="8"/>
      <c r="Z680" s="8"/>
      <c r="AA680" s="8"/>
      <c r="AB680" s="8"/>
      <c r="AC680" s="8"/>
      <c r="AD680" s="8"/>
      <c r="AE680" s="8"/>
      <c r="AF680" s="8"/>
      <c r="AG680" s="8"/>
      <c r="AH680" s="8"/>
      <c r="AI680" s="8"/>
      <c r="AJ680" s="8"/>
      <c r="AK680" s="8"/>
      <c r="AL680" s="8"/>
      <c r="AM680" s="8"/>
      <c r="AN680" s="8"/>
      <c r="AO680" s="8"/>
      <c r="AP680" s="8"/>
      <c r="AQ680" s="8"/>
    </row>
    <row r="681" spans="1:43">
      <c r="A681" s="226">
        <f t="shared" si="959"/>
        <v>310</v>
      </c>
      <c r="B681" s="8">
        <v>17</v>
      </c>
      <c r="C681" s="28">
        <f ca="1">IF(ISNUMBER(OFFSET(INDIRECT("'"&amp;'DATA for charts'!C$5&amp;"'!$d1"),$A681-1,0)),OFFSET(INDIRECT("'"&amp;'DATA for charts'!C$5&amp;"'!$d1"),$A681-1,0),NA())</f>
        <v>24.6</v>
      </c>
      <c r="D681" s="28">
        <f ca="1">IF(ISNUMBER(OFFSET(INDIRECT("'"&amp;'DATA for charts'!D$5&amp;"'!$d1"),$A681-1,0)),OFFSET(INDIRECT("'"&amp;'DATA for charts'!D$5&amp;"'!$d1"),$A681-1,0),NA())</f>
        <v>22.70214</v>
      </c>
      <c r="E681" s="28">
        <f ca="1">IF(ISNUMBER(OFFSET(INDIRECT("'"&amp;'DATA for charts'!E$5&amp;"'!$d1"),$A681-1,0)),OFFSET(INDIRECT("'"&amp;'DATA for charts'!E$5&amp;"'!$d1"),$A681-1,0),NA())</f>
        <v>20.572899</v>
      </c>
      <c r="F681" s="28">
        <f ca="1">IF(ISNUMBER(OFFSET(INDIRECT("'"&amp;'DATA for charts'!F$5&amp;"'!$d1"),$A681-1,0)),OFFSET(INDIRECT("'"&amp;'DATA for charts'!F$5&amp;"'!$d1"),$A681-1,0),NA())</f>
        <v>22.102013198383599</v>
      </c>
      <c r="G681" s="28">
        <f ca="1">IF(ISNUMBER(OFFSET(INDIRECT("'"&amp;'DATA for charts'!G$5&amp;"'!$d1"),$A681-1,0)),OFFSET(INDIRECT("'"&amp;'DATA for charts'!G$5&amp;"'!$d1"),$A681-1,0),NA())</f>
        <v>22.44</v>
      </c>
      <c r="H681" s="28">
        <f ca="1">IF(ISNUMBER(OFFSET(INDIRECT("'"&amp;'DATA for charts'!H$5&amp;"'!$d1"),$A681-1,0)),OFFSET(INDIRECT("'"&amp;'DATA for charts'!H$5&amp;"'!$d1"),$A681-1,0),NA())</f>
        <v>21.514479364134299</v>
      </c>
      <c r="I681" s="28" t="e">
        <f ca="1">IF(ISNUMBER(OFFSET(INDIRECT("'"&amp;'DATA for charts'!I$5&amp;"'!$d1"),$A681-1,0)),OFFSET(INDIRECT("'"&amp;'DATA for charts'!I$5&amp;"'!$d1"),$A681-1,0),NA())</f>
        <v>#N/A</v>
      </c>
      <c r="J681" s="28" t="e">
        <f ca="1">IF(ISNUMBER(OFFSET(INDIRECT("'"&amp;'DATA for charts'!J$5&amp;"'!$d1"),$A681-1,0)),OFFSET(INDIRECT("'"&amp;'DATA for charts'!J$5&amp;"'!$d1"),$A681-1,0),NA())</f>
        <v>#N/A</v>
      </c>
      <c r="K681" s="28" t="e">
        <f ca="1">IF(ISNUMBER(OFFSET(INDIRECT("'"&amp;'DATA for charts'!K$5&amp;"'!$d1"),$A681-1,0)),OFFSET(INDIRECT("'"&amp;'DATA for charts'!K$5&amp;"'!$d1"),$A681-1,0),NA())</f>
        <v>#N/A</v>
      </c>
      <c r="L681" s="28" t="e">
        <f ca="1">IF(ISNUMBER(OFFSET(INDIRECT("'"&amp;'DATA for charts'!L$5&amp;"'!$d1"),$A681-1,0)),OFFSET(INDIRECT("'"&amp;'DATA for charts'!L$5&amp;"'!$d1"),$A681-1,0),NA())</f>
        <v>#N/A</v>
      </c>
      <c r="M681" s="28" t="e">
        <f ca="1">IF(ISNUMBER(OFFSET(INDIRECT("'"&amp;'DATA for charts'!M$5&amp;"'!$d1"),$A681-1,0)),OFFSET(INDIRECT("'"&amp;'DATA for charts'!M$5&amp;"'!$d1"),$A681-1,0),NA())</f>
        <v>#N/A</v>
      </c>
      <c r="N681" s="28" t="e">
        <f ca="1">IF(ISNUMBER(OFFSET(INDIRECT("'"&amp;'DATA for charts'!N$5&amp;"'!$d1"),$A681-1,0)),OFFSET(INDIRECT("'"&amp;'DATA for charts'!N$5&amp;"'!$d1"),$A681-1,0),NA())</f>
        <v>#N/A</v>
      </c>
      <c r="O681" s="28" t="e">
        <f ca="1">IF(ISNUMBER(OFFSET(INDIRECT("'"&amp;'DATA for charts'!O$5&amp;"'!$d1"),$A681-1,0)),OFFSET(INDIRECT("'"&amp;'DATA for charts'!O$5&amp;"'!$d1"),$A681-1,0),NA())</f>
        <v>#N/A</v>
      </c>
      <c r="P681" s="28" t="e">
        <f ca="1">IF(ISNUMBER(OFFSET(INDIRECT("'"&amp;'DATA for charts'!P$5&amp;"'!$d1"),$A681-1,0)),OFFSET(INDIRECT("'"&amp;'DATA for charts'!P$5&amp;"'!$d1"),$A681-1,0),NA())</f>
        <v>#N/A</v>
      </c>
      <c r="Q681" s="28" t="e">
        <f ca="1">IF(ISNUMBER(OFFSET(INDIRECT("'"&amp;'DATA for charts'!Q$5&amp;"'!$d1"),$A681-1,0)),OFFSET(INDIRECT("'"&amp;'DATA for charts'!Q$5&amp;"'!$d1"),$A681-1,0),NA())</f>
        <v>#N/A</v>
      </c>
      <c r="R681" s="28" t="e">
        <f ca="1">IF(ISNUMBER(OFFSET(INDIRECT("'"&amp;'DATA for charts'!R$5&amp;"'!$d1"),$A681-1,0)),OFFSET(INDIRECT("'"&amp;'DATA for charts'!R$5&amp;"'!$d1"),$A681-1,0),NA())</f>
        <v>#N/A</v>
      </c>
      <c r="S681" s="28" t="e">
        <f ca="1">IF(ISNUMBER(OFFSET(INDIRECT("'"&amp;'DATA for charts'!S$5&amp;"'!$d1"),$A681-1,0)),OFFSET(INDIRECT("'"&amp;'DATA for charts'!S$5&amp;"'!$d1"),$A681-1,0),NA())</f>
        <v>#N/A</v>
      </c>
      <c r="T681" s="34"/>
      <c r="U681" s="34"/>
      <c r="V681" s="34"/>
      <c r="W681" s="8"/>
      <c r="X681" s="7" t="s">
        <v>772</v>
      </c>
      <c r="Y681" s="8"/>
      <c r="Z681" s="8"/>
      <c r="AA681" s="8"/>
      <c r="AB681" s="8"/>
      <c r="AC681" s="8"/>
      <c r="AD681" s="8"/>
      <c r="AE681" s="8"/>
      <c r="AF681" s="8"/>
      <c r="AG681" s="8"/>
      <c r="AH681" s="8"/>
      <c r="AI681" s="8"/>
      <c r="AJ681" s="8"/>
      <c r="AK681" s="8"/>
      <c r="AL681" s="8"/>
      <c r="AM681" s="8"/>
      <c r="AN681" s="8"/>
      <c r="AO681" s="8"/>
      <c r="AP681" s="8"/>
      <c r="AQ681" s="8"/>
    </row>
    <row r="682" spans="1:43">
      <c r="A682" s="226">
        <f t="shared" si="959"/>
        <v>311</v>
      </c>
      <c r="B682" s="8">
        <v>18</v>
      </c>
      <c r="C682" s="28">
        <f ca="1">IF(ISNUMBER(OFFSET(INDIRECT("'"&amp;'DATA for charts'!C$5&amp;"'!$d1"),$A682-1,0)),OFFSET(INDIRECT("'"&amp;'DATA for charts'!C$5&amp;"'!$d1"),$A682-1,0),NA())</f>
        <v>23.5</v>
      </c>
      <c r="D682" s="28">
        <f ca="1">IF(ISNUMBER(OFFSET(INDIRECT("'"&amp;'DATA for charts'!D$5&amp;"'!$d1"),$A682-1,0)),OFFSET(INDIRECT("'"&amp;'DATA for charts'!D$5&amp;"'!$d1"),$A682-1,0),NA())</f>
        <v>20.939209999999999</v>
      </c>
      <c r="E682" s="28">
        <f ca="1">IF(ISNUMBER(OFFSET(INDIRECT("'"&amp;'DATA for charts'!E$5&amp;"'!$d1"),$A682-1,0)),OFFSET(INDIRECT("'"&amp;'DATA for charts'!E$5&amp;"'!$d1"),$A682-1,0),NA())</f>
        <v>19.245297999999998</v>
      </c>
      <c r="F682" s="28">
        <f ca="1">IF(ISNUMBER(OFFSET(INDIRECT("'"&amp;'DATA for charts'!F$5&amp;"'!$d1"),$A682-1,0)),OFFSET(INDIRECT("'"&amp;'DATA for charts'!F$5&amp;"'!$d1"),$A682-1,0),NA())</f>
        <v>20.488707755610701</v>
      </c>
      <c r="G682" s="28">
        <f ca="1">IF(ISNUMBER(OFFSET(INDIRECT("'"&amp;'DATA for charts'!G$5&amp;"'!$d1"),$A682-1,0)),OFFSET(INDIRECT("'"&amp;'DATA for charts'!G$5&amp;"'!$d1"),$A682-1,0),NA())</f>
        <v>21.07</v>
      </c>
      <c r="H682" s="28">
        <f ca="1">IF(ISNUMBER(OFFSET(INDIRECT("'"&amp;'DATA for charts'!H$5&amp;"'!$d1"),$A682-1,0)),OFFSET(INDIRECT("'"&amp;'DATA for charts'!H$5&amp;"'!$d1"),$A682-1,0),NA())</f>
        <v>19.867024757837999</v>
      </c>
      <c r="I682" s="28" t="e">
        <f ca="1">IF(ISNUMBER(OFFSET(INDIRECT("'"&amp;'DATA for charts'!I$5&amp;"'!$d1"),$A682-1,0)),OFFSET(INDIRECT("'"&amp;'DATA for charts'!I$5&amp;"'!$d1"),$A682-1,0),NA())</f>
        <v>#N/A</v>
      </c>
      <c r="J682" s="28" t="e">
        <f ca="1">IF(ISNUMBER(OFFSET(INDIRECT("'"&amp;'DATA for charts'!J$5&amp;"'!$d1"),$A682-1,0)),OFFSET(INDIRECT("'"&amp;'DATA for charts'!J$5&amp;"'!$d1"),$A682-1,0),NA())</f>
        <v>#N/A</v>
      </c>
      <c r="K682" s="28" t="e">
        <f ca="1">IF(ISNUMBER(OFFSET(INDIRECT("'"&amp;'DATA for charts'!K$5&amp;"'!$d1"),$A682-1,0)),OFFSET(INDIRECT("'"&amp;'DATA for charts'!K$5&amp;"'!$d1"),$A682-1,0),NA())</f>
        <v>#N/A</v>
      </c>
      <c r="L682" s="28" t="e">
        <f ca="1">IF(ISNUMBER(OFFSET(INDIRECT("'"&amp;'DATA for charts'!L$5&amp;"'!$d1"),$A682-1,0)),OFFSET(INDIRECT("'"&amp;'DATA for charts'!L$5&amp;"'!$d1"),$A682-1,0),NA())</f>
        <v>#N/A</v>
      </c>
      <c r="M682" s="28" t="e">
        <f ca="1">IF(ISNUMBER(OFFSET(INDIRECT("'"&amp;'DATA for charts'!M$5&amp;"'!$d1"),$A682-1,0)),OFFSET(INDIRECT("'"&amp;'DATA for charts'!M$5&amp;"'!$d1"),$A682-1,0),NA())</f>
        <v>#N/A</v>
      </c>
      <c r="N682" s="28" t="e">
        <f ca="1">IF(ISNUMBER(OFFSET(INDIRECT("'"&amp;'DATA for charts'!N$5&amp;"'!$d1"),$A682-1,0)),OFFSET(INDIRECT("'"&amp;'DATA for charts'!N$5&amp;"'!$d1"),$A682-1,0),NA())</f>
        <v>#N/A</v>
      </c>
      <c r="O682" s="28" t="e">
        <f ca="1">IF(ISNUMBER(OFFSET(INDIRECT("'"&amp;'DATA for charts'!O$5&amp;"'!$d1"),$A682-1,0)),OFFSET(INDIRECT("'"&amp;'DATA for charts'!O$5&amp;"'!$d1"),$A682-1,0),NA())</f>
        <v>#N/A</v>
      </c>
      <c r="P682" s="28" t="e">
        <f ca="1">IF(ISNUMBER(OFFSET(INDIRECT("'"&amp;'DATA for charts'!P$5&amp;"'!$d1"),$A682-1,0)),OFFSET(INDIRECT("'"&amp;'DATA for charts'!P$5&amp;"'!$d1"),$A682-1,0),NA())</f>
        <v>#N/A</v>
      </c>
      <c r="Q682" s="28" t="e">
        <f ca="1">IF(ISNUMBER(OFFSET(INDIRECT("'"&amp;'DATA for charts'!Q$5&amp;"'!$d1"),$A682-1,0)),OFFSET(INDIRECT("'"&amp;'DATA for charts'!Q$5&amp;"'!$d1"),$A682-1,0),NA())</f>
        <v>#N/A</v>
      </c>
      <c r="R682" s="28" t="e">
        <f ca="1">IF(ISNUMBER(OFFSET(INDIRECT("'"&amp;'DATA for charts'!R$5&amp;"'!$d1"),$A682-1,0)),OFFSET(INDIRECT("'"&amp;'DATA for charts'!R$5&amp;"'!$d1"),$A682-1,0),NA())</f>
        <v>#N/A</v>
      </c>
      <c r="S682" s="28" t="e">
        <f ca="1">IF(ISNUMBER(OFFSET(INDIRECT("'"&amp;'DATA for charts'!S$5&amp;"'!$d1"),$A682-1,0)),OFFSET(INDIRECT("'"&amp;'DATA for charts'!S$5&amp;"'!$d1"),$A682-1,0),NA())</f>
        <v>#N/A</v>
      </c>
      <c r="T682" s="34"/>
      <c r="U682" s="34"/>
      <c r="V682" s="34"/>
      <c r="W682" s="8"/>
      <c r="X682" s="146"/>
      <c r="Y682" s="33" t="str">
        <f t="shared" ref="Y682:Y683" ca="1" si="979">C$8</f>
        <v>BSIMAC</v>
      </c>
      <c r="Z682" s="33" t="str">
        <f t="shared" ref="Z682:Z683" ca="1" si="980">D$8</f>
        <v>CSE</v>
      </c>
      <c r="AA682" s="33" t="str">
        <f t="shared" ref="AA682:AA683" ca="1" si="981">E$8</f>
        <v>DeST</v>
      </c>
      <c r="AB682" s="33" t="str">
        <f t="shared" ref="AB682:AB683" ca="1" si="982">F$8</f>
        <v>EnergyPlus</v>
      </c>
      <c r="AC682" s="33" t="str">
        <f t="shared" ref="AC682:AC683" ca="1" si="983">G$8</f>
        <v>ESP-r</v>
      </c>
      <c r="AD682" s="33" t="str">
        <f t="shared" ref="AD682:AD683" ca="1" si="984">H$8</f>
        <v>TRNSYS</v>
      </c>
      <c r="AE682" s="33" t="str">
        <f t="shared" ref="AE682:AE683" ca="1" si="985">I$8</f>
        <v>TestSpec-Alt</v>
      </c>
      <c r="AF682" s="33">
        <f t="shared" ref="AF682:AF683" ca="1" si="986">J$8</f>
        <v>0</v>
      </c>
      <c r="AG682" s="33">
        <f t="shared" ref="AG682:AG683" ca="1" si="987">K$8</f>
        <v>0</v>
      </c>
      <c r="AH682" s="33">
        <f t="shared" ref="AH682:AH683" ca="1" si="988">L$8</f>
        <v>0</v>
      </c>
      <c r="AI682" s="33">
        <f t="shared" ref="AI682:AI683" ca="1" si="989">M$8</f>
        <v>0</v>
      </c>
      <c r="AJ682" s="33">
        <f t="shared" ref="AJ682:AJ683" ca="1" si="990">N$8</f>
        <v>0</v>
      </c>
      <c r="AK682" s="33">
        <f t="shared" ref="AK682:AK683" ca="1" si="991">O$8</f>
        <v>0</v>
      </c>
      <c r="AL682" s="33">
        <f t="shared" ref="AL682:AL683" ca="1" si="992">P$8</f>
        <v>0</v>
      </c>
      <c r="AM682" s="33">
        <f t="shared" ref="AM682:AM683" ca="1" si="993">Q$8</f>
        <v>0</v>
      </c>
      <c r="AN682" s="33">
        <f t="shared" ref="AN682:AN683" ca="1" si="994">R$8</f>
        <v>0</v>
      </c>
      <c r="AO682" s="33" t="str">
        <f t="shared" ref="AO682:AO683" ca="1" si="995">S$8</f>
        <v>Tested Prg</v>
      </c>
      <c r="AP682" s="8"/>
      <c r="AQ682" s="8"/>
    </row>
    <row r="683" spans="1:43">
      <c r="A683" s="226">
        <f t="shared" si="959"/>
        <v>312</v>
      </c>
      <c r="B683" s="8">
        <v>19</v>
      </c>
      <c r="C683" s="28">
        <f ca="1">IF(ISNUMBER(OFFSET(INDIRECT("'"&amp;'DATA for charts'!C$5&amp;"'!$d1"),$A683-1,0)),OFFSET(INDIRECT("'"&amp;'DATA for charts'!C$5&amp;"'!$d1"),$A683-1,0),NA())</f>
        <v>22.6</v>
      </c>
      <c r="D683" s="28">
        <f ca="1">IF(ISNUMBER(OFFSET(INDIRECT("'"&amp;'DATA for charts'!D$5&amp;"'!$d1"),$A683-1,0)),OFFSET(INDIRECT("'"&amp;'DATA for charts'!D$5&amp;"'!$d1"),$A683-1,0),NA())</f>
        <v>19.727820000000001</v>
      </c>
      <c r="E683" s="28">
        <f ca="1">IF(ISNUMBER(OFFSET(INDIRECT("'"&amp;'DATA for charts'!E$5&amp;"'!$d1"),$A683-1,0)),OFFSET(INDIRECT("'"&amp;'DATA for charts'!E$5&amp;"'!$d1"),$A683-1,0),NA())</f>
        <v>18.035447999999999</v>
      </c>
      <c r="F683" s="28">
        <f ca="1">IF(ISNUMBER(OFFSET(INDIRECT("'"&amp;'DATA for charts'!F$5&amp;"'!$d1"),$A683-1,0)),OFFSET(INDIRECT("'"&amp;'DATA for charts'!F$5&amp;"'!$d1"),$A683-1,0),NA())</f>
        <v>19.219211516130802</v>
      </c>
      <c r="G683" s="28">
        <f ca="1">IF(ISNUMBER(OFFSET(INDIRECT("'"&amp;'DATA for charts'!G$5&amp;"'!$d1"),$A683-1,0)),OFFSET(INDIRECT("'"&amp;'DATA for charts'!G$5&amp;"'!$d1"),$A683-1,0),NA())</f>
        <v>19.670000000000002</v>
      </c>
      <c r="H683" s="28">
        <f ca="1">IF(ISNUMBER(OFFSET(INDIRECT("'"&amp;'DATA for charts'!H$5&amp;"'!$d1"),$A683-1,0)),OFFSET(INDIRECT("'"&amp;'DATA for charts'!H$5&amp;"'!$d1"),$A683-1,0),NA())</f>
        <v>18.515479535299601</v>
      </c>
      <c r="I683" s="28" t="e">
        <f ca="1">IF(ISNUMBER(OFFSET(INDIRECT("'"&amp;'DATA for charts'!I$5&amp;"'!$d1"),$A683-1,0)),OFFSET(INDIRECT("'"&amp;'DATA for charts'!I$5&amp;"'!$d1"),$A683-1,0),NA())</f>
        <v>#N/A</v>
      </c>
      <c r="J683" s="28" t="e">
        <f ca="1">IF(ISNUMBER(OFFSET(INDIRECT("'"&amp;'DATA for charts'!J$5&amp;"'!$d1"),$A683-1,0)),OFFSET(INDIRECT("'"&amp;'DATA for charts'!J$5&amp;"'!$d1"),$A683-1,0),NA())</f>
        <v>#N/A</v>
      </c>
      <c r="K683" s="28" t="e">
        <f ca="1">IF(ISNUMBER(OFFSET(INDIRECT("'"&amp;'DATA for charts'!K$5&amp;"'!$d1"),$A683-1,0)),OFFSET(INDIRECT("'"&amp;'DATA for charts'!K$5&amp;"'!$d1"),$A683-1,0),NA())</f>
        <v>#N/A</v>
      </c>
      <c r="L683" s="28" t="e">
        <f ca="1">IF(ISNUMBER(OFFSET(INDIRECT("'"&amp;'DATA for charts'!L$5&amp;"'!$d1"),$A683-1,0)),OFFSET(INDIRECT("'"&amp;'DATA for charts'!L$5&amp;"'!$d1"),$A683-1,0),NA())</f>
        <v>#N/A</v>
      </c>
      <c r="M683" s="28" t="e">
        <f ca="1">IF(ISNUMBER(OFFSET(INDIRECT("'"&amp;'DATA for charts'!M$5&amp;"'!$d1"),$A683-1,0)),OFFSET(INDIRECT("'"&amp;'DATA for charts'!M$5&amp;"'!$d1"),$A683-1,0),NA())</f>
        <v>#N/A</v>
      </c>
      <c r="N683" s="28" t="e">
        <f ca="1">IF(ISNUMBER(OFFSET(INDIRECT("'"&amp;'DATA for charts'!N$5&amp;"'!$d1"),$A683-1,0)),OFFSET(INDIRECT("'"&amp;'DATA for charts'!N$5&amp;"'!$d1"),$A683-1,0),NA())</f>
        <v>#N/A</v>
      </c>
      <c r="O683" s="28" t="e">
        <f ca="1">IF(ISNUMBER(OFFSET(INDIRECT("'"&amp;'DATA for charts'!O$5&amp;"'!$d1"),$A683-1,0)),OFFSET(INDIRECT("'"&amp;'DATA for charts'!O$5&amp;"'!$d1"),$A683-1,0),NA())</f>
        <v>#N/A</v>
      </c>
      <c r="P683" s="28" t="e">
        <f ca="1">IF(ISNUMBER(OFFSET(INDIRECT("'"&amp;'DATA for charts'!P$5&amp;"'!$d1"),$A683-1,0)),OFFSET(INDIRECT("'"&amp;'DATA for charts'!P$5&amp;"'!$d1"),$A683-1,0),NA())</f>
        <v>#N/A</v>
      </c>
      <c r="Q683" s="28" t="e">
        <f ca="1">IF(ISNUMBER(OFFSET(INDIRECT("'"&amp;'DATA for charts'!Q$5&amp;"'!$d1"),$A683-1,0)),OFFSET(INDIRECT("'"&amp;'DATA for charts'!Q$5&amp;"'!$d1"),$A683-1,0),NA())</f>
        <v>#N/A</v>
      </c>
      <c r="R683" s="28" t="e">
        <f ca="1">IF(ISNUMBER(OFFSET(INDIRECT("'"&amp;'DATA for charts'!R$5&amp;"'!$d1"),$A683-1,0)),OFFSET(INDIRECT("'"&amp;'DATA for charts'!R$5&amp;"'!$d1"),$A683-1,0),NA())</f>
        <v>#N/A</v>
      </c>
      <c r="S683" s="28" t="e">
        <f ca="1">IF(ISNUMBER(OFFSET(INDIRECT("'"&amp;'DATA for charts'!S$5&amp;"'!$d1"),$A683-1,0)),OFFSET(INDIRECT("'"&amp;'DATA for charts'!S$5&amp;"'!$d1"),$A683-1,0),NA())</f>
        <v>#N/A</v>
      </c>
      <c r="T683" s="34"/>
      <c r="U683" s="34"/>
      <c r="V683" s="34"/>
      <c r="W683" s="8"/>
      <c r="X683" s="149" t="s">
        <v>24</v>
      </c>
      <c r="Y683" s="33" t="str">
        <f t="shared" ca="1" si="979"/>
        <v>BSIMAC</v>
      </c>
      <c r="Z683" s="33" t="str">
        <f t="shared" ca="1" si="980"/>
        <v>CSE</v>
      </c>
      <c r="AA683" s="33" t="str">
        <f t="shared" ca="1" si="981"/>
        <v>DeST</v>
      </c>
      <c r="AB683" s="33" t="str">
        <f t="shared" ca="1" si="982"/>
        <v>EnergyPlus</v>
      </c>
      <c r="AC683" s="33" t="str">
        <f t="shared" ca="1" si="983"/>
        <v>ESP-r</v>
      </c>
      <c r="AD683" s="33" t="str">
        <f t="shared" ca="1" si="984"/>
        <v>TRNSYS</v>
      </c>
      <c r="AE683" s="33" t="str">
        <f t="shared" ca="1" si="985"/>
        <v>TestSpec-Alt</v>
      </c>
      <c r="AF683" s="33">
        <f t="shared" ca="1" si="986"/>
        <v>0</v>
      </c>
      <c r="AG683" s="33">
        <f t="shared" ca="1" si="987"/>
        <v>0</v>
      </c>
      <c r="AH683" s="33">
        <f t="shared" ca="1" si="988"/>
        <v>0</v>
      </c>
      <c r="AI683" s="33">
        <f t="shared" ca="1" si="989"/>
        <v>0</v>
      </c>
      <c r="AJ683" s="33">
        <f t="shared" ca="1" si="990"/>
        <v>0</v>
      </c>
      <c r="AK683" s="33">
        <f t="shared" ca="1" si="991"/>
        <v>0</v>
      </c>
      <c r="AL683" s="33">
        <f t="shared" ca="1" si="992"/>
        <v>0</v>
      </c>
      <c r="AM683" s="33">
        <f t="shared" ca="1" si="993"/>
        <v>0</v>
      </c>
      <c r="AN683" s="33">
        <f t="shared" ca="1" si="994"/>
        <v>0</v>
      </c>
      <c r="AO683" s="33" t="str">
        <f t="shared" ca="1" si="995"/>
        <v>Tested Prg</v>
      </c>
      <c r="AP683" s="8"/>
      <c r="AQ683" s="8"/>
    </row>
    <row r="684" spans="1:43" ht="51">
      <c r="A684" s="226">
        <f t="shared" si="959"/>
        <v>313</v>
      </c>
      <c r="B684" s="8">
        <v>20</v>
      </c>
      <c r="C684" s="28">
        <f ca="1">IF(ISNUMBER(OFFSET(INDIRECT("'"&amp;'DATA for charts'!C$5&amp;"'!$d1"),$A684-1,0)),OFFSET(INDIRECT("'"&amp;'DATA for charts'!C$5&amp;"'!$d1"),$A684-1,0),NA())</f>
        <v>21.9</v>
      </c>
      <c r="D684" s="28">
        <f ca="1">IF(ISNUMBER(OFFSET(INDIRECT("'"&amp;'DATA for charts'!D$5&amp;"'!$d1"),$A684-1,0)),OFFSET(INDIRECT("'"&amp;'DATA for charts'!D$5&amp;"'!$d1"),$A684-1,0),NA())</f>
        <v>18.953600000000002</v>
      </c>
      <c r="E684" s="28">
        <f ca="1">IF(ISNUMBER(OFFSET(INDIRECT("'"&amp;'DATA for charts'!E$5&amp;"'!$d1"),$A684-1,0)),OFFSET(INDIRECT("'"&amp;'DATA for charts'!E$5&amp;"'!$d1"),$A684-1,0),NA())</f>
        <v>17.22006</v>
      </c>
      <c r="F684" s="28">
        <f ca="1">IF(ISNUMBER(OFFSET(INDIRECT("'"&amp;'DATA for charts'!F$5&amp;"'!$d1"),$A684-1,0)),OFFSET(INDIRECT("'"&amp;'DATA for charts'!F$5&amp;"'!$d1"),$A684-1,0),NA())</f>
        <v>18.3239833234285</v>
      </c>
      <c r="G684" s="28">
        <f ca="1">IF(ISNUMBER(OFFSET(INDIRECT("'"&amp;'DATA for charts'!G$5&amp;"'!$d1"),$A684-1,0)),OFFSET(INDIRECT("'"&amp;'DATA for charts'!G$5&amp;"'!$d1"),$A684-1,0),NA())</f>
        <v>18.77</v>
      </c>
      <c r="H684" s="28">
        <f ca="1">IF(ISNUMBER(OFFSET(INDIRECT("'"&amp;'DATA for charts'!H$5&amp;"'!$d1"),$A684-1,0)),OFFSET(INDIRECT("'"&amp;'DATA for charts'!H$5&amp;"'!$d1"),$A684-1,0),NA())</f>
        <v>17.682490913575499</v>
      </c>
      <c r="I684" s="28" t="e">
        <f ca="1">IF(ISNUMBER(OFFSET(INDIRECT("'"&amp;'DATA for charts'!I$5&amp;"'!$d1"),$A684-1,0)),OFFSET(INDIRECT("'"&amp;'DATA for charts'!I$5&amp;"'!$d1"),$A684-1,0),NA())</f>
        <v>#N/A</v>
      </c>
      <c r="J684" s="28" t="e">
        <f ca="1">IF(ISNUMBER(OFFSET(INDIRECT("'"&amp;'DATA for charts'!J$5&amp;"'!$d1"),$A684-1,0)),OFFSET(INDIRECT("'"&amp;'DATA for charts'!J$5&amp;"'!$d1"),$A684-1,0),NA())</f>
        <v>#N/A</v>
      </c>
      <c r="K684" s="28" t="e">
        <f ca="1">IF(ISNUMBER(OFFSET(INDIRECT("'"&amp;'DATA for charts'!K$5&amp;"'!$d1"),$A684-1,0)),OFFSET(INDIRECT("'"&amp;'DATA for charts'!K$5&amp;"'!$d1"),$A684-1,0),NA())</f>
        <v>#N/A</v>
      </c>
      <c r="L684" s="28" t="e">
        <f ca="1">IF(ISNUMBER(OFFSET(INDIRECT("'"&amp;'DATA for charts'!L$5&amp;"'!$d1"),$A684-1,0)),OFFSET(INDIRECT("'"&amp;'DATA for charts'!L$5&amp;"'!$d1"),$A684-1,0),NA())</f>
        <v>#N/A</v>
      </c>
      <c r="M684" s="28" t="e">
        <f ca="1">IF(ISNUMBER(OFFSET(INDIRECT("'"&amp;'DATA for charts'!M$5&amp;"'!$d1"),$A684-1,0)),OFFSET(INDIRECT("'"&amp;'DATA for charts'!M$5&amp;"'!$d1"),$A684-1,0),NA())</f>
        <v>#N/A</v>
      </c>
      <c r="N684" s="28" t="e">
        <f ca="1">IF(ISNUMBER(OFFSET(INDIRECT("'"&amp;'DATA for charts'!N$5&amp;"'!$d1"),$A684-1,0)),OFFSET(INDIRECT("'"&amp;'DATA for charts'!N$5&amp;"'!$d1"),$A684-1,0),NA())</f>
        <v>#N/A</v>
      </c>
      <c r="O684" s="28" t="e">
        <f ca="1">IF(ISNUMBER(OFFSET(INDIRECT("'"&amp;'DATA for charts'!O$5&amp;"'!$d1"),$A684-1,0)),OFFSET(INDIRECT("'"&amp;'DATA for charts'!O$5&amp;"'!$d1"),$A684-1,0),NA())</f>
        <v>#N/A</v>
      </c>
      <c r="P684" s="28" t="e">
        <f ca="1">IF(ISNUMBER(OFFSET(INDIRECT("'"&amp;'DATA for charts'!P$5&amp;"'!$d1"),$A684-1,0)),OFFSET(INDIRECT("'"&amp;'DATA for charts'!P$5&amp;"'!$d1"),$A684-1,0),NA())</f>
        <v>#N/A</v>
      </c>
      <c r="Q684" s="28" t="e">
        <f ca="1">IF(ISNUMBER(OFFSET(INDIRECT("'"&amp;'DATA for charts'!Q$5&amp;"'!$d1"),$A684-1,0)),OFFSET(INDIRECT("'"&amp;'DATA for charts'!Q$5&amp;"'!$d1"),$A684-1,0),NA())</f>
        <v>#N/A</v>
      </c>
      <c r="R684" s="28" t="e">
        <f ca="1">IF(ISNUMBER(OFFSET(INDIRECT("'"&amp;'DATA for charts'!R$5&amp;"'!$d1"),$A684-1,0)),OFFSET(INDIRECT("'"&amp;'DATA for charts'!R$5&amp;"'!$d1"),$A684-1,0),NA())</f>
        <v>#N/A</v>
      </c>
      <c r="S684" s="28" t="e">
        <f ca="1">IF(ISNUMBER(OFFSET(INDIRECT("'"&amp;'DATA for charts'!S$5&amp;"'!$d1"),$A684-1,0)),OFFSET(INDIRECT("'"&amp;'DATA for charts'!S$5&amp;"'!$d1"),$A684-1,0),NA())</f>
        <v>#N/A</v>
      </c>
      <c r="T684" s="34"/>
      <c r="U684" s="34"/>
      <c r="V684" s="34"/>
      <c r="W684" s="8"/>
      <c r="X684" s="477" t="s">
        <v>762</v>
      </c>
      <c r="Y684" s="31">
        <f ca="1">Y24</f>
        <v>-0.47599999999999998</v>
      </c>
      <c r="Z684" s="31">
        <f t="shared" ref="Z684:AO684" ca="1" si="996">Z24</f>
        <v>-0.39079620450901098</v>
      </c>
      <c r="AA684" s="31">
        <f t="shared" ca="1" si="996"/>
        <v>-0.22599999999999953</v>
      </c>
      <c r="AB684" s="31">
        <f t="shared" ca="1" si="996"/>
        <v>-0.61763717976428234</v>
      </c>
      <c r="AC684" s="31">
        <f t="shared" ca="1" si="996"/>
        <v>-0.57500000000000018</v>
      </c>
      <c r="AD684" s="31">
        <f t="shared" ca="1" si="996"/>
        <v>-0.71389000000000058</v>
      </c>
      <c r="AE684" s="31" t="e">
        <f t="shared" ca="1" si="996"/>
        <v>#N/A</v>
      </c>
      <c r="AF684" s="31" t="e">
        <f t="shared" ca="1" si="996"/>
        <v>#N/A</v>
      </c>
      <c r="AG684" s="31" t="e">
        <f t="shared" ca="1" si="996"/>
        <v>#N/A</v>
      </c>
      <c r="AH684" s="31" t="e">
        <f t="shared" ca="1" si="996"/>
        <v>#N/A</v>
      </c>
      <c r="AI684" s="31" t="e">
        <f t="shared" ca="1" si="996"/>
        <v>#N/A</v>
      </c>
      <c r="AJ684" s="31" t="e">
        <f t="shared" ca="1" si="996"/>
        <v>#N/A</v>
      </c>
      <c r="AK684" s="31" t="e">
        <f t="shared" ca="1" si="996"/>
        <v>#N/A</v>
      </c>
      <c r="AL684" s="31" t="e">
        <f t="shared" ca="1" si="996"/>
        <v>#N/A</v>
      </c>
      <c r="AM684" s="31" t="e">
        <f t="shared" ca="1" si="996"/>
        <v>#N/A</v>
      </c>
      <c r="AN684" s="31" t="e">
        <f t="shared" ca="1" si="996"/>
        <v>#N/A</v>
      </c>
      <c r="AO684" s="31" t="e">
        <f t="shared" ca="1" si="996"/>
        <v>#N/A</v>
      </c>
      <c r="AP684" s="8"/>
      <c r="AQ684" s="8"/>
    </row>
    <row r="685" spans="1:43" ht="51">
      <c r="A685" s="226">
        <f t="shared" si="959"/>
        <v>314</v>
      </c>
      <c r="B685" s="8">
        <v>21</v>
      </c>
      <c r="C685" s="28">
        <f ca="1">IF(ISNUMBER(OFFSET(INDIRECT("'"&amp;'DATA for charts'!C$5&amp;"'!$d1"),$A685-1,0)),OFFSET(INDIRECT("'"&amp;'DATA for charts'!C$5&amp;"'!$d1"),$A685-1,0),NA())</f>
        <v>20.8</v>
      </c>
      <c r="D685" s="28">
        <f ca="1">IF(ISNUMBER(OFFSET(INDIRECT("'"&amp;'DATA for charts'!D$5&amp;"'!$d1"),$A685-1,0)),OFFSET(INDIRECT("'"&amp;'DATA for charts'!D$5&amp;"'!$d1"),$A685-1,0),NA())</f>
        <v>18.23987</v>
      </c>
      <c r="E685" s="28">
        <f ca="1">IF(ISNUMBER(OFFSET(INDIRECT("'"&amp;'DATA for charts'!E$5&amp;"'!$d1"),$A685-1,0)),OFFSET(INDIRECT("'"&amp;'DATA for charts'!E$5&amp;"'!$d1"),$A685-1,0),NA())</f>
        <v>16.475957999999999</v>
      </c>
      <c r="F685" s="28">
        <f ca="1">IF(ISNUMBER(OFFSET(INDIRECT("'"&amp;'DATA for charts'!F$5&amp;"'!$d1"),$A685-1,0)),OFFSET(INDIRECT("'"&amp;'DATA for charts'!F$5&amp;"'!$d1"),$A685-1,0),NA())</f>
        <v>17.535114485823801</v>
      </c>
      <c r="G685" s="28">
        <f ca="1">IF(ISNUMBER(OFFSET(INDIRECT("'"&amp;'DATA for charts'!G$5&amp;"'!$d1"),$A685-1,0)),OFFSET(INDIRECT("'"&amp;'DATA for charts'!G$5&amp;"'!$d1"),$A685-1,0),NA())</f>
        <v>17.93</v>
      </c>
      <c r="H685" s="28">
        <f ca="1">IF(ISNUMBER(OFFSET(INDIRECT("'"&amp;'DATA for charts'!H$5&amp;"'!$d1"),$A685-1,0)),OFFSET(INDIRECT("'"&amp;'DATA for charts'!H$5&amp;"'!$d1"),$A685-1,0),NA())</f>
        <v>16.825011270249</v>
      </c>
      <c r="I685" s="28" t="e">
        <f ca="1">IF(ISNUMBER(OFFSET(INDIRECT("'"&amp;'DATA for charts'!I$5&amp;"'!$d1"),$A685-1,0)),OFFSET(INDIRECT("'"&amp;'DATA for charts'!I$5&amp;"'!$d1"),$A685-1,0),NA())</f>
        <v>#N/A</v>
      </c>
      <c r="J685" s="28" t="e">
        <f ca="1">IF(ISNUMBER(OFFSET(INDIRECT("'"&amp;'DATA for charts'!J$5&amp;"'!$d1"),$A685-1,0)),OFFSET(INDIRECT("'"&amp;'DATA for charts'!J$5&amp;"'!$d1"),$A685-1,0),NA())</f>
        <v>#N/A</v>
      </c>
      <c r="K685" s="28" t="e">
        <f ca="1">IF(ISNUMBER(OFFSET(INDIRECT("'"&amp;'DATA for charts'!K$5&amp;"'!$d1"),$A685-1,0)),OFFSET(INDIRECT("'"&amp;'DATA for charts'!K$5&amp;"'!$d1"),$A685-1,0),NA())</f>
        <v>#N/A</v>
      </c>
      <c r="L685" s="28" t="e">
        <f ca="1">IF(ISNUMBER(OFFSET(INDIRECT("'"&amp;'DATA for charts'!L$5&amp;"'!$d1"),$A685-1,0)),OFFSET(INDIRECT("'"&amp;'DATA for charts'!L$5&amp;"'!$d1"),$A685-1,0),NA())</f>
        <v>#N/A</v>
      </c>
      <c r="M685" s="28" t="e">
        <f ca="1">IF(ISNUMBER(OFFSET(INDIRECT("'"&amp;'DATA for charts'!M$5&amp;"'!$d1"),$A685-1,0)),OFFSET(INDIRECT("'"&amp;'DATA for charts'!M$5&amp;"'!$d1"),$A685-1,0),NA())</f>
        <v>#N/A</v>
      </c>
      <c r="N685" s="28" t="e">
        <f ca="1">IF(ISNUMBER(OFFSET(INDIRECT("'"&amp;'DATA for charts'!N$5&amp;"'!$d1"),$A685-1,0)),OFFSET(INDIRECT("'"&amp;'DATA for charts'!N$5&amp;"'!$d1"),$A685-1,0),NA())</f>
        <v>#N/A</v>
      </c>
      <c r="O685" s="28" t="e">
        <f ca="1">IF(ISNUMBER(OFFSET(INDIRECT("'"&amp;'DATA for charts'!O$5&amp;"'!$d1"),$A685-1,0)),OFFSET(INDIRECT("'"&amp;'DATA for charts'!O$5&amp;"'!$d1"),$A685-1,0),NA())</f>
        <v>#N/A</v>
      </c>
      <c r="P685" s="28" t="e">
        <f ca="1">IF(ISNUMBER(OFFSET(INDIRECT("'"&amp;'DATA for charts'!P$5&amp;"'!$d1"),$A685-1,0)),OFFSET(INDIRECT("'"&amp;'DATA for charts'!P$5&amp;"'!$d1"),$A685-1,0),NA())</f>
        <v>#N/A</v>
      </c>
      <c r="Q685" s="28" t="e">
        <f ca="1">IF(ISNUMBER(OFFSET(INDIRECT("'"&amp;'DATA for charts'!Q$5&amp;"'!$d1"),$A685-1,0)),OFFSET(INDIRECT("'"&amp;'DATA for charts'!Q$5&amp;"'!$d1"),$A685-1,0),NA())</f>
        <v>#N/A</v>
      </c>
      <c r="R685" s="28" t="e">
        <f ca="1">IF(ISNUMBER(OFFSET(INDIRECT("'"&amp;'DATA for charts'!R$5&amp;"'!$d1"),$A685-1,0)),OFFSET(INDIRECT("'"&amp;'DATA for charts'!R$5&amp;"'!$d1"),$A685-1,0),NA())</f>
        <v>#N/A</v>
      </c>
      <c r="S685" s="28" t="e">
        <f ca="1">IF(ISNUMBER(OFFSET(INDIRECT("'"&amp;'DATA for charts'!S$5&amp;"'!$d1"),$A685-1,0)),OFFSET(INDIRECT("'"&amp;'DATA for charts'!S$5&amp;"'!$d1"),$A685-1,0),NA())</f>
        <v>#N/A</v>
      </c>
      <c r="T685" s="34"/>
      <c r="U685" s="34"/>
      <c r="V685" s="34"/>
      <c r="W685" s="8"/>
      <c r="X685" s="477" t="s">
        <v>764</v>
      </c>
      <c r="Y685" s="31">
        <f ca="1">Y49</f>
        <v>-2.8080000000000003</v>
      </c>
      <c r="Z685" s="31">
        <f t="shared" ref="Z685:AO685" ca="1" si="997">Z49</f>
        <v>-2.5734345354122397</v>
      </c>
      <c r="AA685" s="31">
        <f t="shared" ca="1" si="997"/>
        <v>-2.1720000000000006</v>
      </c>
      <c r="AB685" s="31">
        <f t="shared" ca="1" si="997"/>
        <v>-2.7955025280266712</v>
      </c>
      <c r="AC685" s="31">
        <f t="shared" ca="1" si="997"/>
        <v>-2.9432000000000005</v>
      </c>
      <c r="AD685" s="31">
        <f t="shared" ca="1" si="997"/>
        <v>-2.8132700000000006</v>
      </c>
      <c r="AE685" s="31" t="e">
        <f t="shared" ca="1" si="997"/>
        <v>#N/A</v>
      </c>
      <c r="AF685" s="31" t="e">
        <f t="shared" ca="1" si="997"/>
        <v>#N/A</v>
      </c>
      <c r="AG685" s="31" t="e">
        <f t="shared" ca="1" si="997"/>
        <v>#N/A</v>
      </c>
      <c r="AH685" s="31" t="e">
        <f t="shared" ca="1" si="997"/>
        <v>#N/A</v>
      </c>
      <c r="AI685" s="31" t="e">
        <f t="shared" ca="1" si="997"/>
        <v>#N/A</v>
      </c>
      <c r="AJ685" s="31" t="e">
        <f t="shared" ca="1" si="997"/>
        <v>#N/A</v>
      </c>
      <c r="AK685" s="31" t="e">
        <f t="shared" ca="1" si="997"/>
        <v>#N/A</v>
      </c>
      <c r="AL685" s="31" t="e">
        <f t="shared" ca="1" si="997"/>
        <v>#N/A</v>
      </c>
      <c r="AM685" s="31" t="e">
        <f t="shared" ca="1" si="997"/>
        <v>#N/A</v>
      </c>
      <c r="AN685" s="31" t="e">
        <f t="shared" ca="1" si="997"/>
        <v>#N/A</v>
      </c>
      <c r="AO685" s="31" t="e">
        <f t="shared" ca="1" si="997"/>
        <v>#N/A</v>
      </c>
      <c r="AP685" s="8"/>
      <c r="AQ685" s="8"/>
    </row>
    <row r="686" spans="1:43" ht="51">
      <c r="A686" s="226">
        <f t="shared" si="959"/>
        <v>315</v>
      </c>
      <c r="B686" s="8">
        <v>22</v>
      </c>
      <c r="C686" s="28">
        <f ca="1">IF(ISNUMBER(OFFSET(INDIRECT("'"&amp;'DATA for charts'!C$5&amp;"'!$d1"),$A686-1,0)),OFFSET(INDIRECT("'"&amp;'DATA for charts'!C$5&amp;"'!$d1"),$A686-1,0),NA())</f>
        <v>20</v>
      </c>
      <c r="D686" s="28">
        <f ca="1">IF(ISNUMBER(OFFSET(INDIRECT("'"&amp;'DATA for charts'!D$5&amp;"'!$d1"),$A686-1,0)),OFFSET(INDIRECT("'"&amp;'DATA for charts'!D$5&amp;"'!$d1"),$A686-1,0),NA())</f>
        <v>17.530419999999999</v>
      </c>
      <c r="E686" s="28">
        <f ca="1">IF(ISNUMBER(OFFSET(INDIRECT("'"&amp;'DATA for charts'!E$5&amp;"'!$d1"),$A686-1,0)),OFFSET(INDIRECT("'"&amp;'DATA for charts'!E$5&amp;"'!$d1"),$A686-1,0),NA())</f>
        <v>15.748281</v>
      </c>
      <c r="F686" s="28">
        <f ca="1">IF(ISNUMBER(OFFSET(INDIRECT("'"&amp;'DATA for charts'!F$5&amp;"'!$d1"),$A686-1,0)),OFFSET(INDIRECT("'"&amp;'DATA for charts'!F$5&amp;"'!$d1"),$A686-1,0),NA())</f>
        <v>16.756866418908299</v>
      </c>
      <c r="G686" s="28">
        <f ca="1">IF(ISNUMBER(OFFSET(INDIRECT("'"&amp;'DATA for charts'!G$5&amp;"'!$d1"),$A686-1,0)),OFFSET(INDIRECT("'"&amp;'DATA for charts'!G$5&amp;"'!$d1"),$A686-1,0),NA())</f>
        <v>17.11</v>
      </c>
      <c r="H686" s="28">
        <f ca="1">IF(ISNUMBER(OFFSET(INDIRECT("'"&amp;'DATA for charts'!H$5&amp;"'!$d1"),$A686-1,0)),OFFSET(INDIRECT("'"&amp;'DATA for charts'!H$5&amp;"'!$d1"),$A686-1,0),NA())</f>
        <v>16.059080278498701</v>
      </c>
      <c r="I686" s="28" t="e">
        <f ca="1">IF(ISNUMBER(OFFSET(INDIRECT("'"&amp;'DATA for charts'!I$5&amp;"'!$d1"),$A686-1,0)),OFFSET(INDIRECT("'"&amp;'DATA for charts'!I$5&amp;"'!$d1"),$A686-1,0),NA())</f>
        <v>#N/A</v>
      </c>
      <c r="J686" s="28" t="e">
        <f ca="1">IF(ISNUMBER(OFFSET(INDIRECT("'"&amp;'DATA for charts'!J$5&amp;"'!$d1"),$A686-1,0)),OFFSET(INDIRECT("'"&amp;'DATA for charts'!J$5&amp;"'!$d1"),$A686-1,0),NA())</f>
        <v>#N/A</v>
      </c>
      <c r="K686" s="28" t="e">
        <f ca="1">IF(ISNUMBER(OFFSET(INDIRECT("'"&amp;'DATA for charts'!K$5&amp;"'!$d1"),$A686-1,0)),OFFSET(INDIRECT("'"&amp;'DATA for charts'!K$5&amp;"'!$d1"),$A686-1,0),NA())</f>
        <v>#N/A</v>
      </c>
      <c r="L686" s="28" t="e">
        <f ca="1">IF(ISNUMBER(OFFSET(INDIRECT("'"&amp;'DATA for charts'!L$5&amp;"'!$d1"),$A686-1,0)),OFFSET(INDIRECT("'"&amp;'DATA for charts'!L$5&amp;"'!$d1"),$A686-1,0),NA())</f>
        <v>#N/A</v>
      </c>
      <c r="M686" s="28" t="e">
        <f ca="1">IF(ISNUMBER(OFFSET(INDIRECT("'"&amp;'DATA for charts'!M$5&amp;"'!$d1"),$A686-1,0)),OFFSET(INDIRECT("'"&amp;'DATA for charts'!M$5&amp;"'!$d1"),$A686-1,0),NA())</f>
        <v>#N/A</v>
      </c>
      <c r="N686" s="28" t="e">
        <f ca="1">IF(ISNUMBER(OFFSET(INDIRECT("'"&amp;'DATA for charts'!N$5&amp;"'!$d1"),$A686-1,0)),OFFSET(INDIRECT("'"&amp;'DATA for charts'!N$5&amp;"'!$d1"),$A686-1,0),NA())</f>
        <v>#N/A</v>
      </c>
      <c r="O686" s="28" t="e">
        <f ca="1">IF(ISNUMBER(OFFSET(INDIRECT("'"&amp;'DATA for charts'!O$5&amp;"'!$d1"),$A686-1,0)),OFFSET(INDIRECT("'"&amp;'DATA for charts'!O$5&amp;"'!$d1"),$A686-1,0),NA())</f>
        <v>#N/A</v>
      </c>
      <c r="P686" s="28" t="e">
        <f ca="1">IF(ISNUMBER(OFFSET(INDIRECT("'"&amp;'DATA for charts'!P$5&amp;"'!$d1"),$A686-1,0)),OFFSET(INDIRECT("'"&amp;'DATA for charts'!P$5&amp;"'!$d1"),$A686-1,0),NA())</f>
        <v>#N/A</v>
      </c>
      <c r="Q686" s="28" t="e">
        <f ca="1">IF(ISNUMBER(OFFSET(INDIRECT("'"&amp;'DATA for charts'!Q$5&amp;"'!$d1"),$A686-1,0)),OFFSET(INDIRECT("'"&amp;'DATA for charts'!Q$5&amp;"'!$d1"),$A686-1,0),NA())</f>
        <v>#N/A</v>
      </c>
      <c r="R686" s="28" t="e">
        <f ca="1">IF(ISNUMBER(OFFSET(INDIRECT("'"&amp;'DATA for charts'!R$5&amp;"'!$d1"),$A686-1,0)),OFFSET(INDIRECT("'"&amp;'DATA for charts'!R$5&amp;"'!$d1"),$A686-1,0),NA())</f>
        <v>#N/A</v>
      </c>
      <c r="S686" s="28" t="e">
        <f ca="1">IF(ISNUMBER(OFFSET(INDIRECT("'"&amp;'DATA for charts'!S$5&amp;"'!$d1"),$A686-1,0)),OFFSET(INDIRECT("'"&amp;'DATA for charts'!S$5&amp;"'!$d1"),$A686-1,0),NA())</f>
        <v>#N/A</v>
      </c>
      <c r="T686" s="34"/>
      <c r="U686" s="34"/>
      <c r="V686" s="34"/>
      <c r="W686" s="8"/>
      <c r="X686" s="477" t="s">
        <v>763</v>
      </c>
      <c r="Y686" s="31">
        <f ca="1">Y25</f>
        <v>1.4340000000000002</v>
      </c>
      <c r="Z686" s="31">
        <f t="shared" ref="Z686:AO686" ca="1" si="998">Z25</f>
        <v>1.3074232223052005</v>
      </c>
      <c r="AA686" s="31">
        <f t="shared" ca="1" si="998"/>
        <v>1.5260000000000007</v>
      </c>
      <c r="AB686" s="31">
        <f t="shared" ca="1" si="998"/>
        <v>1.2917506381803827</v>
      </c>
      <c r="AC686" s="31">
        <f t="shared" ca="1" si="998"/>
        <v>1.6129999999999995</v>
      </c>
      <c r="AD686" s="31">
        <f t="shared" ca="1" si="998"/>
        <v>1.6363199999999996</v>
      </c>
      <c r="AE686" s="31" t="e">
        <f t="shared" ca="1" si="998"/>
        <v>#N/A</v>
      </c>
      <c r="AF686" s="31" t="e">
        <f t="shared" ca="1" si="998"/>
        <v>#N/A</v>
      </c>
      <c r="AG686" s="31" t="e">
        <f t="shared" ca="1" si="998"/>
        <v>#N/A</v>
      </c>
      <c r="AH686" s="31" t="e">
        <f t="shared" ca="1" si="998"/>
        <v>#N/A</v>
      </c>
      <c r="AI686" s="31" t="e">
        <f t="shared" ca="1" si="998"/>
        <v>#N/A</v>
      </c>
      <c r="AJ686" s="31" t="e">
        <f t="shared" ca="1" si="998"/>
        <v>#N/A</v>
      </c>
      <c r="AK686" s="31" t="e">
        <f t="shared" ca="1" si="998"/>
        <v>#N/A</v>
      </c>
      <c r="AL686" s="31" t="e">
        <f t="shared" ca="1" si="998"/>
        <v>#N/A</v>
      </c>
      <c r="AM686" s="31" t="e">
        <f t="shared" ca="1" si="998"/>
        <v>#N/A</v>
      </c>
      <c r="AN686" s="31" t="e">
        <f t="shared" ca="1" si="998"/>
        <v>#N/A</v>
      </c>
      <c r="AO686" s="31" t="e">
        <f t="shared" ca="1" si="998"/>
        <v>#N/A</v>
      </c>
      <c r="AP686" s="8"/>
      <c r="AQ686" s="8"/>
    </row>
    <row r="687" spans="1:43" ht="51">
      <c r="A687" s="226">
        <f t="shared" si="959"/>
        <v>316</v>
      </c>
      <c r="B687" s="8">
        <v>23</v>
      </c>
      <c r="C687" s="28">
        <f ca="1">IF(ISNUMBER(OFFSET(INDIRECT("'"&amp;'DATA for charts'!C$5&amp;"'!$d1"),$A687-1,0)),OFFSET(INDIRECT("'"&amp;'DATA for charts'!C$5&amp;"'!$d1"),$A687-1,0),NA())</f>
        <v>19.2</v>
      </c>
      <c r="D687" s="28">
        <f ca="1">IF(ISNUMBER(OFFSET(INDIRECT("'"&amp;'DATA for charts'!D$5&amp;"'!$d1"),$A687-1,0)),OFFSET(INDIRECT("'"&amp;'DATA for charts'!D$5&amp;"'!$d1"),$A687-1,0),NA())</f>
        <v>16.829920000000001</v>
      </c>
      <c r="E687" s="28">
        <f ca="1">IF(ISNUMBER(OFFSET(INDIRECT("'"&amp;'DATA for charts'!E$5&amp;"'!$d1"),$A687-1,0)),OFFSET(INDIRECT("'"&amp;'DATA for charts'!E$5&amp;"'!$d1"),$A687-1,0),NA())</f>
        <v>15.106956</v>
      </c>
      <c r="F687" s="28">
        <f ca="1">IF(ISNUMBER(OFFSET(INDIRECT("'"&amp;'DATA for charts'!F$5&amp;"'!$d1"),$A687-1,0)),OFFSET(INDIRECT("'"&amp;'DATA for charts'!F$5&amp;"'!$d1"),$A687-1,0),NA())</f>
        <v>15.9944159629806</v>
      </c>
      <c r="G687" s="28">
        <f ca="1">IF(ISNUMBER(OFFSET(INDIRECT("'"&amp;'DATA for charts'!G$5&amp;"'!$d1"),$A687-1,0)),OFFSET(INDIRECT("'"&amp;'DATA for charts'!G$5&amp;"'!$d1"),$A687-1,0),NA())</f>
        <v>16.309999999999999</v>
      </c>
      <c r="H687" s="28">
        <f ca="1">IF(ISNUMBER(OFFSET(INDIRECT("'"&amp;'DATA for charts'!H$5&amp;"'!$d1"),$A687-1,0)),OFFSET(INDIRECT("'"&amp;'DATA for charts'!H$5&amp;"'!$d1"),$A687-1,0),NA())</f>
        <v>15.2703174609993</v>
      </c>
      <c r="I687" s="28" t="e">
        <f ca="1">IF(ISNUMBER(OFFSET(INDIRECT("'"&amp;'DATA for charts'!I$5&amp;"'!$d1"),$A687-1,0)),OFFSET(INDIRECT("'"&amp;'DATA for charts'!I$5&amp;"'!$d1"),$A687-1,0),NA())</f>
        <v>#N/A</v>
      </c>
      <c r="J687" s="28" t="e">
        <f ca="1">IF(ISNUMBER(OFFSET(INDIRECT("'"&amp;'DATA for charts'!J$5&amp;"'!$d1"),$A687-1,0)),OFFSET(INDIRECT("'"&amp;'DATA for charts'!J$5&amp;"'!$d1"),$A687-1,0),NA())</f>
        <v>#N/A</v>
      </c>
      <c r="K687" s="28" t="e">
        <f ca="1">IF(ISNUMBER(OFFSET(INDIRECT("'"&amp;'DATA for charts'!K$5&amp;"'!$d1"),$A687-1,0)),OFFSET(INDIRECT("'"&amp;'DATA for charts'!K$5&amp;"'!$d1"),$A687-1,0),NA())</f>
        <v>#N/A</v>
      </c>
      <c r="L687" s="28" t="e">
        <f ca="1">IF(ISNUMBER(OFFSET(INDIRECT("'"&amp;'DATA for charts'!L$5&amp;"'!$d1"),$A687-1,0)),OFFSET(INDIRECT("'"&amp;'DATA for charts'!L$5&amp;"'!$d1"),$A687-1,0),NA())</f>
        <v>#N/A</v>
      </c>
      <c r="M687" s="28" t="e">
        <f ca="1">IF(ISNUMBER(OFFSET(INDIRECT("'"&amp;'DATA for charts'!M$5&amp;"'!$d1"),$A687-1,0)),OFFSET(INDIRECT("'"&amp;'DATA for charts'!M$5&amp;"'!$d1"),$A687-1,0),NA())</f>
        <v>#N/A</v>
      </c>
      <c r="N687" s="28" t="e">
        <f ca="1">IF(ISNUMBER(OFFSET(INDIRECT("'"&amp;'DATA for charts'!N$5&amp;"'!$d1"),$A687-1,0)),OFFSET(INDIRECT("'"&amp;'DATA for charts'!N$5&amp;"'!$d1"),$A687-1,0),NA())</f>
        <v>#N/A</v>
      </c>
      <c r="O687" s="28" t="e">
        <f ca="1">IF(ISNUMBER(OFFSET(INDIRECT("'"&amp;'DATA for charts'!O$5&amp;"'!$d1"),$A687-1,0)),OFFSET(INDIRECT("'"&amp;'DATA for charts'!O$5&amp;"'!$d1"),$A687-1,0),NA())</f>
        <v>#N/A</v>
      </c>
      <c r="P687" s="28" t="e">
        <f ca="1">IF(ISNUMBER(OFFSET(INDIRECT("'"&amp;'DATA for charts'!P$5&amp;"'!$d1"),$A687-1,0)),OFFSET(INDIRECT("'"&amp;'DATA for charts'!P$5&amp;"'!$d1"),$A687-1,0),NA())</f>
        <v>#N/A</v>
      </c>
      <c r="Q687" s="28" t="e">
        <f ca="1">IF(ISNUMBER(OFFSET(INDIRECT("'"&amp;'DATA for charts'!Q$5&amp;"'!$d1"),$A687-1,0)),OFFSET(INDIRECT("'"&amp;'DATA for charts'!Q$5&amp;"'!$d1"),$A687-1,0),NA())</f>
        <v>#N/A</v>
      </c>
      <c r="R687" s="28" t="e">
        <f ca="1">IF(ISNUMBER(OFFSET(INDIRECT("'"&amp;'DATA for charts'!R$5&amp;"'!$d1"),$A687-1,0)),OFFSET(INDIRECT("'"&amp;'DATA for charts'!R$5&amp;"'!$d1"),$A687-1,0),NA())</f>
        <v>#N/A</v>
      </c>
      <c r="S687" s="28" t="e">
        <f ca="1">IF(ISNUMBER(OFFSET(INDIRECT("'"&amp;'DATA for charts'!S$5&amp;"'!$d1"),$A687-1,0)),OFFSET(INDIRECT("'"&amp;'DATA for charts'!S$5&amp;"'!$d1"),$A687-1,0),NA())</f>
        <v>#N/A</v>
      </c>
      <c r="T687" s="34"/>
      <c r="U687" s="34"/>
      <c r="V687" s="34"/>
      <c r="W687" s="8"/>
      <c r="X687" s="477" t="s">
        <v>765</v>
      </c>
      <c r="Y687" s="31">
        <f ca="1">Y50</f>
        <v>0.71699999999999964</v>
      </c>
      <c r="Z687" s="31">
        <f t="shared" ref="Z687:AO687" ca="1" si="999">Z50</f>
        <v>0.66461942152372</v>
      </c>
      <c r="AA687" s="31">
        <f t="shared" ca="1" si="999"/>
        <v>0.52199999999999935</v>
      </c>
      <c r="AB687" s="31">
        <f t="shared" ca="1" si="999"/>
        <v>0.59566401626085153</v>
      </c>
      <c r="AC687" s="31">
        <f t="shared" ca="1" si="999"/>
        <v>0.35849999999999937</v>
      </c>
      <c r="AD687" s="31">
        <f t="shared" ca="1" si="999"/>
        <v>0.41827999999999932</v>
      </c>
      <c r="AE687" s="31" t="e">
        <f t="shared" ca="1" si="999"/>
        <v>#N/A</v>
      </c>
      <c r="AF687" s="31" t="e">
        <f t="shared" ca="1" si="999"/>
        <v>#N/A</v>
      </c>
      <c r="AG687" s="31" t="e">
        <f t="shared" ca="1" si="999"/>
        <v>#N/A</v>
      </c>
      <c r="AH687" s="31" t="e">
        <f t="shared" ca="1" si="999"/>
        <v>#N/A</v>
      </c>
      <c r="AI687" s="31" t="e">
        <f t="shared" ca="1" si="999"/>
        <v>#N/A</v>
      </c>
      <c r="AJ687" s="31" t="e">
        <f t="shared" ca="1" si="999"/>
        <v>#N/A</v>
      </c>
      <c r="AK687" s="31" t="e">
        <f t="shared" ca="1" si="999"/>
        <v>#N/A</v>
      </c>
      <c r="AL687" s="31" t="e">
        <f t="shared" ca="1" si="999"/>
        <v>#N/A</v>
      </c>
      <c r="AM687" s="31" t="e">
        <f t="shared" ca="1" si="999"/>
        <v>#N/A</v>
      </c>
      <c r="AN687" s="31" t="e">
        <f t="shared" ca="1" si="999"/>
        <v>#N/A</v>
      </c>
      <c r="AO687" s="31" t="e">
        <f t="shared" ca="1" si="999"/>
        <v>#N/A</v>
      </c>
      <c r="AP687" s="8"/>
      <c r="AQ687" s="8"/>
    </row>
    <row r="688" spans="1:43">
      <c r="A688" s="226">
        <f t="shared" si="959"/>
        <v>317</v>
      </c>
      <c r="B688" s="8">
        <v>24</v>
      </c>
      <c r="C688" s="28">
        <f ca="1">IF(ISNUMBER(OFFSET(INDIRECT("'"&amp;'DATA for charts'!C$5&amp;"'!$d1"),$A688-1,0)),OFFSET(INDIRECT("'"&amp;'DATA for charts'!C$5&amp;"'!$d1"),$A688-1,0),NA())</f>
        <v>18.100000000000001</v>
      </c>
      <c r="D688" s="28">
        <f ca="1">IF(ISNUMBER(OFFSET(INDIRECT("'"&amp;'DATA for charts'!D$5&amp;"'!$d1"),$A688-1,0)),OFFSET(INDIRECT("'"&amp;'DATA for charts'!D$5&amp;"'!$d1"),$A688-1,0),NA())</f>
        <v>16.228010000000001</v>
      </c>
      <c r="E688" s="28">
        <f ca="1">IF(ISNUMBER(OFFSET(INDIRECT("'"&amp;'DATA for charts'!E$5&amp;"'!$d1"),$A688-1,0)),OFFSET(INDIRECT("'"&amp;'DATA for charts'!E$5&amp;"'!$d1"),$A688-1,0),NA())</f>
        <v>14.549381</v>
      </c>
      <c r="F688" s="28">
        <f ca="1">IF(ISNUMBER(OFFSET(INDIRECT("'"&amp;'DATA for charts'!F$5&amp;"'!$d1"),$A688-1,0)),OFFSET(INDIRECT("'"&amp;'DATA for charts'!F$5&amp;"'!$d1"),$A688-1,0),NA())</f>
        <v>15.361168845736</v>
      </c>
      <c r="G688" s="28">
        <f ca="1">IF(ISNUMBER(OFFSET(INDIRECT("'"&amp;'DATA for charts'!G$5&amp;"'!$d1"),$A688-1,0)),OFFSET(INDIRECT("'"&amp;'DATA for charts'!G$5&amp;"'!$d1"),$A688-1,0),NA())</f>
        <v>15.65</v>
      </c>
      <c r="H688" s="28">
        <f ca="1">IF(ISNUMBER(OFFSET(INDIRECT("'"&amp;'DATA for charts'!H$5&amp;"'!$d1"),$A688-1,0)),OFFSET(INDIRECT("'"&amp;'DATA for charts'!H$5&amp;"'!$d1"),$A688-1,0),NA())</f>
        <v>14.6248832433209</v>
      </c>
      <c r="I688" s="28" t="e">
        <f ca="1">IF(ISNUMBER(OFFSET(INDIRECT("'"&amp;'DATA for charts'!I$5&amp;"'!$d1"),$A688-1,0)),OFFSET(INDIRECT("'"&amp;'DATA for charts'!I$5&amp;"'!$d1"),$A688-1,0),NA())</f>
        <v>#N/A</v>
      </c>
      <c r="J688" s="28" t="e">
        <f ca="1">IF(ISNUMBER(OFFSET(INDIRECT("'"&amp;'DATA for charts'!J$5&amp;"'!$d1"),$A688-1,0)),OFFSET(INDIRECT("'"&amp;'DATA for charts'!J$5&amp;"'!$d1"),$A688-1,0),NA())</f>
        <v>#N/A</v>
      </c>
      <c r="K688" s="28" t="e">
        <f ca="1">IF(ISNUMBER(OFFSET(INDIRECT("'"&amp;'DATA for charts'!K$5&amp;"'!$d1"),$A688-1,0)),OFFSET(INDIRECT("'"&amp;'DATA for charts'!K$5&amp;"'!$d1"),$A688-1,0),NA())</f>
        <v>#N/A</v>
      </c>
      <c r="L688" s="28" t="e">
        <f ca="1">IF(ISNUMBER(OFFSET(INDIRECT("'"&amp;'DATA for charts'!L$5&amp;"'!$d1"),$A688-1,0)),OFFSET(INDIRECT("'"&amp;'DATA for charts'!L$5&amp;"'!$d1"),$A688-1,0),NA())</f>
        <v>#N/A</v>
      </c>
      <c r="M688" s="28" t="e">
        <f ca="1">IF(ISNUMBER(OFFSET(INDIRECT("'"&amp;'DATA for charts'!M$5&amp;"'!$d1"),$A688-1,0)),OFFSET(INDIRECT("'"&amp;'DATA for charts'!M$5&amp;"'!$d1"),$A688-1,0),NA())</f>
        <v>#N/A</v>
      </c>
      <c r="N688" s="28" t="e">
        <f ca="1">IF(ISNUMBER(OFFSET(INDIRECT("'"&amp;'DATA for charts'!N$5&amp;"'!$d1"),$A688-1,0)),OFFSET(INDIRECT("'"&amp;'DATA for charts'!N$5&amp;"'!$d1"),$A688-1,0),NA())</f>
        <v>#N/A</v>
      </c>
      <c r="O688" s="28" t="e">
        <f ca="1">IF(ISNUMBER(OFFSET(INDIRECT("'"&amp;'DATA for charts'!O$5&amp;"'!$d1"),$A688-1,0)),OFFSET(INDIRECT("'"&amp;'DATA for charts'!O$5&amp;"'!$d1"),$A688-1,0),NA())</f>
        <v>#N/A</v>
      </c>
      <c r="P688" s="28" t="e">
        <f ca="1">IF(ISNUMBER(OFFSET(INDIRECT("'"&amp;'DATA for charts'!P$5&amp;"'!$d1"),$A688-1,0)),OFFSET(INDIRECT("'"&amp;'DATA for charts'!P$5&amp;"'!$d1"),$A688-1,0),NA())</f>
        <v>#N/A</v>
      </c>
      <c r="Q688" s="28" t="e">
        <f ca="1">IF(ISNUMBER(OFFSET(INDIRECT("'"&amp;'DATA for charts'!Q$5&amp;"'!$d1"),$A688-1,0)),OFFSET(INDIRECT("'"&amp;'DATA for charts'!Q$5&amp;"'!$d1"),$A688-1,0),NA())</f>
        <v>#N/A</v>
      </c>
      <c r="R688" s="28" t="e">
        <f ca="1">IF(ISNUMBER(OFFSET(INDIRECT("'"&amp;'DATA for charts'!R$5&amp;"'!$d1"),$A688-1,0)),OFFSET(INDIRECT("'"&amp;'DATA for charts'!R$5&amp;"'!$d1"),$A688-1,0),NA())</f>
        <v>#N/A</v>
      </c>
      <c r="S688" s="28" t="e">
        <f ca="1">IF(ISNUMBER(OFFSET(INDIRECT("'"&amp;'DATA for charts'!S$5&amp;"'!$d1"),$A688-1,0)),OFFSET(INDIRECT("'"&amp;'DATA for charts'!S$5&amp;"'!$d1"),$A688-1,0),NA())</f>
        <v>#N/A</v>
      </c>
      <c r="T688" s="34"/>
      <c r="U688" s="34"/>
      <c r="V688" s="34"/>
      <c r="W688" s="8"/>
      <c r="Y688" s="8"/>
      <c r="Z688" s="8"/>
      <c r="AA688" s="8"/>
      <c r="AB688" s="8"/>
      <c r="AC688" s="8"/>
      <c r="AD688" s="8"/>
      <c r="AE688" s="8"/>
      <c r="AF688" s="8"/>
      <c r="AG688" s="8"/>
      <c r="AH688" s="8"/>
      <c r="AI688" s="8"/>
      <c r="AJ688" s="8"/>
      <c r="AK688" s="8"/>
      <c r="AL688" s="8"/>
      <c r="AM688" s="8"/>
      <c r="AN688" s="8"/>
      <c r="AO688" s="8"/>
      <c r="AP688" s="8"/>
      <c r="AQ688" s="8"/>
    </row>
    <row r="689" spans="1:43">
      <c r="A689" s="216"/>
      <c r="B689" s="37" t="s">
        <v>85</v>
      </c>
      <c r="C689" s="38" t="s">
        <v>85</v>
      </c>
      <c r="D689" s="38" t="s">
        <v>85</v>
      </c>
      <c r="E689" s="37" t="s">
        <v>85</v>
      </c>
      <c r="F689" s="37" t="s">
        <v>85</v>
      </c>
      <c r="G689" s="37" t="s">
        <v>85</v>
      </c>
      <c r="H689" s="37" t="s">
        <v>85</v>
      </c>
      <c r="I689" s="37" t="s">
        <v>85</v>
      </c>
      <c r="J689" s="37" t="s">
        <v>85</v>
      </c>
      <c r="K689" s="37"/>
      <c r="L689" s="37"/>
      <c r="M689" s="37"/>
      <c r="N689" s="37"/>
      <c r="O689" s="37"/>
      <c r="P689" s="37"/>
      <c r="Q689" s="37"/>
      <c r="R689" s="37"/>
      <c r="S689" s="37" t="s">
        <v>85</v>
      </c>
      <c r="T689" s="34"/>
      <c r="U689" s="34"/>
      <c r="V689" s="34"/>
      <c r="W689" s="8"/>
      <c r="Y689" s="8"/>
      <c r="Z689" s="8"/>
      <c r="AA689" s="8"/>
      <c r="AB689" s="8"/>
      <c r="AC689" s="8"/>
      <c r="AD689" s="8"/>
      <c r="AE689" s="8"/>
      <c r="AF689" s="8"/>
      <c r="AG689" s="8"/>
      <c r="AH689" s="8"/>
      <c r="AI689" s="8"/>
      <c r="AJ689" s="8"/>
      <c r="AK689" s="8"/>
      <c r="AL689" s="8"/>
      <c r="AM689" s="8"/>
      <c r="AN689" s="8"/>
      <c r="AO689" s="8"/>
      <c r="AP689" s="8"/>
      <c r="AQ689" s="8"/>
    </row>
    <row r="690" spans="1:43">
      <c r="A690" s="216"/>
      <c r="T690" s="34"/>
      <c r="U690" s="34"/>
      <c r="V690" s="34"/>
      <c r="W690" s="8"/>
      <c r="X690" s="7" t="s">
        <v>773</v>
      </c>
      <c r="Y690" s="8"/>
      <c r="Z690" s="8"/>
      <c r="AA690" s="8"/>
      <c r="AB690" s="8"/>
      <c r="AC690" s="8"/>
      <c r="AD690" s="8"/>
      <c r="AE690" s="8"/>
      <c r="AF690" s="8"/>
      <c r="AG690" s="8"/>
      <c r="AH690" s="8"/>
      <c r="AI690" s="8"/>
      <c r="AJ690" s="8"/>
      <c r="AK690" s="8"/>
      <c r="AL690" s="8"/>
      <c r="AM690" s="8"/>
      <c r="AN690" s="8"/>
      <c r="AO690" s="8"/>
      <c r="AP690" s="8"/>
      <c r="AQ690" s="8"/>
    </row>
    <row r="691" spans="1:43">
      <c r="A691" s="216"/>
      <c r="T691" s="34"/>
      <c r="U691" s="34"/>
      <c r="V691" s="34"/>
      <c r="W691" s="8"/>
      <c r="X691" s="146"/>
      <c r="Y691" s="33" t="str">
        <f t="shared" ref="Y691:Y692" ca="1" si="1000">C$8</f>
        <v>BSIMAC</v>
      </c>
      <c r="Z691" s="33" t="str">
        <f t="shared" ref="Z691:Z692" ca="1" si="1001">D$8</f>
        <v>CSE</v>
      </c>
      <c r="AA691" s="33" t="str">
        <f t="shared" ref="AA691:AA692" ca="1" si="1002">E$8</f>
        <v>DeST</v>
      </c>
      <c r="AB691" s="33" t="str">
        <f t="shared" ref="AB691:AB692" ca="1" si="1003">F$8</f>
        <v>EnergyPlus</v>
      </c>
      <c r="AC691" s="33" t="str">
        <f t="shared" ref="AC691:AC692" ca="1" si="1004">G$8</f>
        <v>ESP-r</v>
      </c>
      <c r="AD691" s="33" t="str">
        <f t="shared" ref="AD691:AD692" ca="1" si="1005">H$8</f>
        <v>TRNSYS</v>
      </c>
      <c r="AE691" s="33" t="str">
        <f t="shared" ref="AE691:AE692" ca="1" si="1006">I$8</f>
        <v>TestSpec-Alt</v>
      </c>
      <c r="AF691" s="33">
        <f t="shared" ref="AF691:AF692" ca="1" si="1007">J$8</f>
        <v>0</v>
      </c>
      <c r="AG691" s="33">
        <f t="shared" ref="AG691:AG692" ca="1" si="1008">K$8</f>
        <v>0</v>
      </c>
      <c r="AH691" s="33">
        <f t="shared" ref="AH691:AH692" ca="1" si="1009">L$8</f>
        <v>0</v>
      </c>
      <c r="AI691" s="33">
        <f t="shared" ref="AI691:AI692" ca="1" si="1010">M$8</f>
        <v>0</v>
      </c>
      <c r="AJ691" s="33">
        <f t="shared" ref="AJ691:AJ692" ca="1" si="1011">N$8</f>
        <v>0</v>
      </c>
      <c r="AK691" s="33">
        <f t="shared" ref="AK691:AK692" ca="1" si="1012">O$8</f>
        <v>0</v>
      </c>
      <c r="AL691" s="33">
        <f t="shared" ref="AL691:AL692" ca="1" si="1013">P$8</f>
        <v>0</v>
      </c>
      <c r="AM691" s="33">
        <f t="shared" ref="AM691:AM692" ca="1" si="1014">Q$8</f>
        <v>0</v>
      </c>
      <c r="AN691" s="33">
        <f t="shared" ref="AN691:AN692" ca="1" si="1015">R$8</f>
        <v>0</v>
      </c>
      <c r="AO691" s="33" t="str">
        <f t="shared" ref="AO691:AO692" ca="1" si="1016">S$8</f>
        <v>Tested Prg</v>
      </c>
      <c r="AP691" s="8"/>
      <c r="AQ691" s="8"/>
    </row>
    <row r="692" spans="1:43">
      <c r="A692" s="216"/>
      <c r="T692" s="34"/>
      <c r="U692" s="34"/>
      <c r="V692" s="34"/>
      <c r="W692" s="8"/>
      <c r="X692" s="149" t="s">
        <v>24</v>
      </c>
      <c r="Y692" s="33" t="str">
        <f t="shared" ca="1" si="1000"/>
        <v>BSIMAC</v>
      </c>
      <c r="Z692" s="33" t="str">
        <f t="shared" ca="1" si="1001"/>
        <v>CSE</v>
      </c>
      <c r="AA692" s="33" t="str">
        <f t="shared" ca="1" si="1002"/>
        <v>DeST</v>
      </c>
      <c r="AB692" s="33" t="str">
        <f t="shared" ca="1" si="1003"/>
        <v>EnergyPlus</v>
      </c>
      <c r="AC692" s="33" t="str">
        <f t="shared" ca="1" si="1004"/>
        <v>ESP-r</v>
      </c>
      <c r="AD692" s="33" t="str">
        <f t="shared" ca="1" si="1005"/>
        <v>TRNSYS</v>
      </c>
      <c r="AE692" s="33" t="str">
        <f t="shared" ca="1" si="1006"/>
        <v>TestSpec-Alt</v>
      </c>
      <c r="AF692" s="33">
        <f t="shared" ca="1" si="1007"/>
        <v>0</v>
      </c>
      <c r="AG692" s="33">
        <f t="shared" ca="1" si="1008"/>
        <v>0</v>
      </c>
      <c r="AH692" s="33">
        <f t="shared" ca="1" si="1009"/>
        <v>0</v>
      </c>
      <c r="AI692" s="33">
        <f t="shared" ca="1" si="1010"/>
        <v>0</v>
      </c>
      <c r="AJ692" s="33">
        <f t="shared" ca="1" si="1011"/>
        <v>0</v>
      </c>
      <c r="AK692" s="33">
        <f t="shared" ca="1" si="1012"/>
        <v>0</v>
      </c>
      <c r="AL692" s="33">
        <f t="shared" ca="1" si="1013"/>
        <v>0</v>
      </c>
      <c r="AM692" s="33">
        <f t="shared" ca="1" si="1014"/>
        <v>0</v>
      </c>
      <c r="AN692" s="33">
        <f t="shared" ca="1" si="1015"/>
        <v>0</v>
      </c>
      <c r="AO692" s="33" t="str">
        <f t="shared" ca="1" si="1016"/>
        <v>Tested Prg</v>
      </c>
      <c r="AP692" s="8"/>
      <c r="AQ692" s="8"/>
    </row>
    <row r="693" spans="1:43" ht="51">
      <c r="A693" s="216"/>
      <c r="T693" s="34"/>
      <c r="U693" s="34"/>
      <c r="V693" s="34"/>
      <c r="W693" s="8"/>
      <c r="X693" s="477" t="s">
        <v>762</v>
      </c>
      <c r="Y693" s="31">
        <f ca="1">Y69</f>
        <v>-0.63499999999999979</v>
      </c>
      <c r="Z693" s="31">
        <f t="shared" ref="Z693:AO693" ca="1" si="1017">Z69</f>
        <v>-0.26192099999999918</v>
      </c>
      <c r="AA693" s="31">
        <f t="shared" ca="1" si="1017"/>
        <v>-0.2370000000000001</v>
      </c>
      <c r="AB693" s="31">
        <f t="shared" ca="1" si="1017"/>
        <v>-0.37330223508669436</v>
      </c>
      <c r="AC693" s="31">
        <f t="shared" ca="1" si="1017"/>
        <v>-0.38200000000000012</v>
      </c>
      <c r="AD693" s="31">
        <f t="shared" ca="1" si="1017"/>
        <v>-0.40371029324002006</v>
      </c>
      <c r="AE693" s="31" t="e">
        <f t="shared" ca="1" si="1017"/>
        <v>#N/A</v>
      </c>
      <c r="AF693" s="31" t="e">
        <f t="shared" ca="1" si="1017"/>
        <v>#N/A</v>
      </c>
      <c r="AG693" s="31" t="e">
        <f t="shared" ca="1" si="1017"/>
        <v>#N/A</v>
      </c>
      <c r="AH693" s="31" t="e">
        <f t="shared" ca="1" si="1017"/>
        <v>#N/A</v>
      </c>
      <c r="AI693" s="31" t="e">
        <f t="shared" ca="1" si="1017"/>
        <v>#N/A</v>
      </c>
      <c r="AJ693" s="31" t="e">
        <f t="shared" ca="1" si="1017"/>
        <v>#N/A</v>
      </c>
      <c r="AK693" s="31" t="e">
        <f t="shared" ca="1" si="1017"/>
        <v>#N/A</v>
      </c>
      <c r="AL693" s="31" t="e">
        <f t="shared" ca="1" si="1017"/>
        <v>#N/A</v>
      </c>
      <c r="AM693" s="31" t="e">
        <f t="shared" ca="1" si="1017"/>
        <v>#N/A</v>
      </c>
      <c r="AN693" s="31" t="e">
        <f t="shared" ca="1" si="1017"/>
        <v>#N/A</v>
      </c>
      <c r="AO693" s="31" t="e">
        <f t="shared" ca="1" si="1017"/>
        <v>#N/A</v>
      </c>
    </row>
    <row r="694" spans="1:43" ht="51">
      <c r="A694" s="216"/>
      <c r="T694" s="34"/>
      <c r="U694" s="34"/>
      <c r="V694" s="34"/>
      <c r="W694" s="8"/>
      <c r="X694" s="477" t="s">
        <v>764</v>
      </c>
      <c r="Y694" s="31">
        <f ca="1">Y88</f>
        <v>-2.3070000000000004</v>
      </c>
      <c r="Z694" s="31">
        <f t="shared" ref="Z694:AO694" ca="1" si="1018">Z88</f>
        <v>-2.5479909999999997</v>
      </c>
      <c r="AA694" s="31">
        <f t="shared" ca="1" si="1018"/>
        <v>-2.0669999999999997</v>
      </c>
      <c r="AB694" s="31">
        <f t="shared" ca="1" si="1018"/>
        <v>-2.5812285382295834</v>
      </c>
      <c r="AC694" s="31">
        <f t="shared" ca="1" si="1018"/>
        <v>-2.6629999999999998</v>
      </c>
      <c r="AD694" s="31">
        <f t="shared" ca="1" si="1018"/>
        <v>-2.5883435312906897</v>
      </c>
      <c r="AE694" s="31" t="e">
        <f t="shared" ca="1" si="1018"/>
        <v>#N/A</v>
      </c>
      <c r="AF694" s="31" t="e">
        <f t="shared" ca="1" si="1018"/>
        <v>#N/A</v>
      </c>
      <c r="AG694" s="31" t="e">
        <f t="shared" ca="1" si="1018"/>
        <v>#N/A</v>
      </c>
      <c r="AH694" s="31" t="e">
        <f t="shared" ca="1" si="1018"/>
        <v>#N/A</v>
      </c>
      <c r="AI694" s="31" t="e">
        <f t="shared" ca="1" si="1018"/>
        <v>#N/A</v>
      </c>
      <c r="AJ694" s="31" t="e">
        <f t="shared" ca="1" si="1018"/>
        <v>#N/A</v>
      </c>
      <c r="AK694" s="31" t="e">
        <f t="shared" ca="1" si="1018"/>
        <v>#N/A</v>
      </c>
      <c r="AL694" s="31" t="e">
        <f t="shared" ca="1" si="1018"/>
        <v>#N/A</v>
      </c>
      <c r="AM694" s="31" t="e">
        <f t="shared" ca="1" si="1018"/>
        <v>#N/A</v>
      </c>
      <c r="AN694" s="31" t="e">
        <f t="shared" ca="1" si="1018"/>
        <v>#N/A</v>
      </c>
      <c r="AO694" s="31" t="e">
        <f t="shared" ca="1" si="1018"/>
        <v>#N/A</v>
      </c>
    </row>
    <row r="695" spans="1:43" ht="51">
      <c r="A695" s="216"/>
      <c r="S695" s="34"/>
      <c r="T695" s="34"/>
      <c r="U695" s="34"/>
      <c r="V695" s="34"/>
      <c r="W695" s="8"/>
      <c r="X695" s="477" t="s">
        <v>763</v>
      </c>
      <c r="Y695" s="31">
        <f ca="1">Y70</f>
        <v>0.86699999999999999</v>
      </c>
      <c r="Z695" s="31">
        <f t="shared" ref="Z695:AO695" ca="1" si="1019">Z70</f>
        <v>0.63518600000000003</v>
      </c>
      <c r="AA695" s="31">
        <f t="shared" ca="1" si="1019"/>
        <v>0.77699999999999969</v>
      </c>
      <c r="AB695" s="31">
        <f t="shared" ca="1" si="1019"/>
        <v>0.64910419272094488</v>
      </c>
      <c r="AC695" s="31">
        <f t="shared" ca="1" si="1019"/>
        <v>0.76399999999999979</v>
      </c>
      <c r="AD695" s="31">
        <f t="shared" ca="1" si="1019"/>
        <v>0.86207162645128044</v>
      </c>
      <c r="AE695" s="31" t="e">
        <f t="shared" ca="1" si="1019"/>
        <v>#N/A</v>
      </c>
      <c r="AF695" s="31" t="e">
        <f t="shared" ca="1" si="1019"/>
        <v>#N/A</v>
      </c>
      <c r="AG695" s="31" t="e">
        <f t="shared" ca="1" si="1019"/>
        <v>#N/A</v>
      </c>
      <c r="AH695" s="31" t="e">
        <f t="shared" ca="1" si="1019"/>
        <v>#N/A</v>
      </c>
      <c r="AI695" s="31" t="e">
        <f t="shared" ca="1" si="1019"/>
        <v>#N/A</v>
      </c>
      <c r="AJ695" s="31" t="e">
        <f t="shared" ca="1" si="1019"/>
        <v>#N/A</v>
      </c>
      <c r="AK695" s="31" t="e">
        <f t="shared" ca="1" si="1019"/>
        <v>#N/A</v>
      </c>
      <c r="AL695" s="31" t="e">
        <f t="shared" ca="1" si="1019"/>
        <v>#N/A</v>
      </c>
      <c r="AM695" s="31" t="e">
        <f t="shared" ca="1" si="1019"/>
        <v>#N/A</v>
      </c>
      <c r="AN695" s="31" t="e">
        <f t="shared" ca="1" si="1019"/>
        <v>#N/A</v>
      </c>
      <c r="AO695" s="31" t="e">
        <f t="shared" ca="1" si="1019"/>
        <v>#N/A</v>
      </c>
    </row>
    <row r="696" spans="1:43" ht="51">
      <c r="A696" s="216"/>
      <c r="S696" s="34"/>
      <c r="T696" s="34"/>
      <c r="U696" s="34"/>
      <c r="V696" s="34"/>
      <c r="W696" s="8"/>
      <c r="X696" s="477" t="s">
        <v>765</v>
      </c>
      <c r="Y696" s="31">
        <f ca="1">Y89</f>
        <v>0.56699999999999928</v>
      </c>
      <c r="Z696" s="31">
        <f t="shared" ref="Z696:AO696" ca="1" si="1020">Z89</f>
        <v>0.44432000000000116</v>
      </c>
      <c r="AA696" s="31">
        <f t="shared" ca="1" si="1020"/>
        <v>0.4170000000000007</v>
      </c>
      <c r="AB696" s="31">
        <f t="shared" ca="1" si="1020"/>
        <v>0.45462780726297236</v>
      </c>
      <c r="AC696" s="31">
        <f t="shared" ca="1" si="1020"/>
        <v>0.28900000000000059</v>
      </c>
      <c r="AD696" s="31">
        <f t="shared" ca="1" si="1020"/>
        <v>0.35556065029568007</v>
      </c>
      <c r="AE696" s="31" t="e">
        <f t="shared" ca="1" si="1020"/>
        <v>#N/A</v>
      </c>
      <c r="AF696" s="31" t="e">
        <f t="shared" ca="1" si="1020"/>
        <v>#N/A</v>
      </c>
      <c r="AG696" s="31" t="e">
        <f t="shared" ca="1" si="1020"/>
        <v>#N/A</v>
      </c>
      <c r="AH696" s="31" t="e">
        <f t="shared" ca="1" si="1020"/>
        <v>#N/A</v>
      </c>
      <c r="AI696" s="31" t="e">
        <f t="shared" ca="1" si="1020"/>
        <v>#N/A</v>
      </c>
      <c r="AJ696" s="31" t="e">
        <f t="shared" ca="1" si="1020"/>
        <v>#N/A</v>
      </c>
      <c r="AK696" s="31" t="e">
        <f t="shared" ca="1" si="1020"/>
        <v>#N/A</v>
      </c>
      <c r="AL696" s="31" t="e">
        <f t="shared" ca="1" si="1020"/>
        <v>#N/A</v>
      </c>
      <c r="AM696" s="31" t="e">
        <f t="shared" ca="1" si="1020"/>
        <v>#N/A</v>
      </c>
      <c r="AN696" s="31" t="e">
        <f t="shared" ca="1" si="1020"/>
        <v>#N/A</v>
      </c>
      <c r="AO696" s="31" t="e">
        <f t="shared" ca="1" si="1020"/>
        <v>#N/A</v>
      </c>
    </row>
    <row r="697" spans="1:43">
      <c r="A697" s="216"/>
      <c r="S697" s="32"/>
      <c r="T697" s="34"/>
      <c r="U697" s="34"/>
      <c r="V697" s="34"/>
      <c r="W697" s="8"/>
      <c r="Y697" s="8"/>
      <c r="Z697" s="8"/>
      <c r="AA697" s="8"/>
      <c r="AB697" s="8"/>
      <c r="AC697" s="8"/>
      <c r="AD697" s="8"/>
      <c r="AE697" s="8"/>
      <c r="AF697" s="8"/>
      <c r="AG697" s="8"/>
      <c r="AH697" s="8"/>
      <c r="AI697" s="8"/>
    </row>
    <row r="698" spans="1:43">
      <c r="A698" s="216"/>
      <c r="B698" s="464" t="s">
        <v>124</v>
      </c>
      <c r="S698" s="37"/>
      <c r="T698" s="34"/>
      <c r="U698" s="34"/>
      <c r="V698" s="34"/>
      <c r="W698" s="8"/>
      <c r="Y698" s="8"/>
      <c r="Z698" s="8"/>
      <c r="AA698" s="8"/>
      <c r="AB698" s="8"/>
      <c r="AC698" s="8"/>
      <c r="AD698" s="8"/>
      <c r="AE698" s="8"/>
      <c r="AF698" s="8"/>
      <c r="AG698" s="8"/>
      <c r="AH698" s="8"/>
      <c r="AI698" s="8"/>
    </row>
    <row r="699" spans="1:43">
      <c r="A699" s="216"/>
      <c r="B699" s="464" t="s">
        <v>884</v>
      </c>
      <c r="T699" s="34"/>
      <c r="U699" s="34"/>
      <c r="V699" s="34"/>
      <c r="W699" s="8"/>
      <c r="Y699" s="8"/>
      <c r="Z699" s="8"/>
      <c r="AA699" s="8"/>
      <c r="AB699" s="8"/>
      <c r="AC699" s="8"/>
      <c r="AD699" s="8"/>
      <c r="AE699" s="8"/>
      <c r="AF699" s="8"/>
      <c r="AG699" s="8"/>
      <c r="AH699" s="8"/>
      <c r="AI699" s="8"/>
    </row>
    <row r="700" spans="1:43">
      <c r="A700" s="216"/>
      <c r="B700" s="32" t="s">
        <v>82</v>
      </c>
      <c r="T700" s="34"/>
      <c r="U700" s="34"/>
      <c r="V700" s="34"/>
      <c r="W700" s="8"/>
      <c r="Y700" s="8"/>
      <c r="Z700" s="8"/>
      <c r="AA700" s="8"/>
      <c r="AB700" s="8"/>
      <c r="AC700" s="8"/>
      <c r="AD700" s="8"/>
      <c r="AE700" s="8"/>
      <c r="AF700" s="8"/>
      <c r="AG700" s="8"/>
      <c r="AH700" s="8"/>
      <c r="AI700" s="8"/>
    </row>
    <row r="701" spans="1:43">
      <c r="A701" s="216">
        <f t="shared" ref="A701" si="1021">A$8</f>
        <v>0</v>
      </c>
      <c r="B701" s="32" t="s">
        <v>65</v>
      </c>
      <c r="C701" s="33" t="str">
        <f ca="1">C$8</f>
        <v>BSIMAC</v>
      </c>
      <c r="D701" s="33" t="str">
        <f t="shared" ref="D701:S701" ca="1" si="1022">D$8</f>
        <v>CSE</v>
      </c>
      <c r="E701" s="33" t="str">
        <f t="shared" ca="1" si="1022"/>
        <v>DeST</v>
      </c>
      <c r="F701" s="33" t="str">
        <f t="shared" ca="1" si="1022"/>
        <v>EnergyPlus</v>
      </c>
      <c r="G701" s="33" t="str">
        <f t="shared" ca="1" si="1022"/>
        <v>ESP-r</v>
      </c>
      <c r="H701" s="33" t="str">
        <f t="shared" ca="1" si="1022"/>
        <v>TRNSYS</v>
      </c>
      <c r="I701" s="33" t="str">
        <f t="shared" ca="1" si="1022"/>
        <v>TestSpec-Alt</v>
      </c>
      <c r="J701" s="33">
        <f t="shared" ca="1" si="1022"/>
        <v>0</v>
      </c>
      <c r="K701" s="33">
        <f t="shared" ca="1" si="1022"/>
        <v>0</v>
      </c>
      <c r="L701" s="33">
        <f t="shared" ca="1" si="1022"/>
        <v>0</v>
      </c>
      <c r="M701" s="33">
        <f t="shared" ca="1" si="1022"/>
        <v>0</v>
      </c>
      <c r="N701" s="33">
        <f t="shared" ca="1" si="1022"/>
        <v>0</v>
      </c>
      <c r="O701" s="33">
        <f t="shared" ca="1" si="1022"/>
        <v>0</v>
      </c>
      <c r="P701" s="33">
        <f t="shared" ca="1" si="1022"/>
        <v>0</v>
      </c>
      <c r="Q701" s="33">
        <f t="shared" ca="1" si="1022"/>
        <v>0</v>
      </c>
      <c r="R701" s="33">
        <f t="shared" ca="1" si="1022"/>
        <v>0</v>
      </c>
      <c r="S701" s="33" t="str">
        <f t="shared" ca="1" si="1022"/>
        <v>Tested Prg</v>
      </c>
      <c r="T701" s="34"/>
      <c r="U701" s="34"/>
      <c r="V701" s="34"/>
      <c r="W701" s="8"/>
      <c r="X701" s="7" t="s">
        <v>774</v>
      </c>
      <c r="Y701" s="8"/>
      <c r="Z701" s="8"/>
      <c r="AA701" s="8"/>
      <c r="AB701" s="8"/>
      <c r="AC701" s="8"/>
      <c r="AD701" s="8"/>
      <c r="AE701" s="8"/>
      <c r="AF701" s="8"/>
      <c r="AG701" s="8"/>
      <c r="AH701" s="8"/>
      <c r="AI701" s="8"/>
    </row>
    <row r="702" spans="1:43">
      <c r="A702" s="216">
        <f t="shared" ref="A702" si="1023">A$7</f>
        <v>0</v>
      </c>
      <c r="B702" s="32" t="s">
        <v>66</v>
      </c>
      <c r="C702" s="33" t="str">
        <f ca="1">C$7</f>
        <v/>
      </c>
      <c r="D702" s="33" t="str">
        <f t="shared" ref="D702:S702" ca="1" si="1024">D$7</f>
        <v/>
      </c>
      <c r="E702" s="33" t="str">
        <f t="shared" ca="1" si="1024"/>
        <v/>
      </c>
      <c r="F702" s="33" t="str">
        <f t="shared" ca="1" si="1024"/>
        <v/>
      </c>
      <c r="G702" s="33" t="str">
        <f t="shared" ca="1" si="1024"/>
        <v/>
      </c>
      <c r="H702" s="33" t="str">
        <f t="shared" ca="1" si="1024"/>
        <v/>
      </c>
      <c r="I702" s="33" t="str">
        <f t="shared" ca="1" si="1024"/>
        <v/>
      </c>
      <c r="J702" s="33" t="str">
        <f t="shared" ca="1" si="1024"/>
        <v/>
      </c>
      <c r="K702" s="33" t="str">
        <f t="shared" ca="1" si="1024"/>
        <v/>
      </c>
      <c r="L702" s="33" t="str">
        <f t="shared" ca="1" si="1024"/>
        <v/>
      </c>
      <c r="M702" s="33" t="str">
        <f t="shared" ca="1" si="1024"/>
        <v/>
      </c>
      <c r="N702" s="33" t="str">
        <f t="shared" ca="1" si="1024"/>
        <v/>
      </c>
      <c r="O702" s="33" t="str">
        <f t="shared" ca="1" si="1024"/>
        <v/>
      </c>
      <c r="P702" s="33" t="str">
        <f t="shared" ca="1" si="1024"/>
        <v/>
      </c>
      <c r="Q702" s="33" t="str">
        <f t="shared" ca="1" si="1024"/>
        <v/>
      </c>
      <c r="R702" s="33" t="str">
        <f t="shared" ca="1" si="1024"/>
        <v/>
      </c>
      <c r="S702" s="33" t="str">
        <f t="shared" ca="1" si="1024"/>
        <v/>
      </c>
      <c r="T702" s="34"/>
      <c r="U702" s="34"/>
      <c r="V702" s="34"/>
      <c r="W702" s="8"/>
      <c r="X702" s="146"/>
      <c r="Y702" s="33" t="str">
        <f t="shared" ref="Y702:Y703" ca="1" si="1025">C$8</f>
        <v>BSIMAC</v>
      </c>
      <c r="Z702" s="33" t="str">
        <f t="shared" ref="Z702:Z703" ca="1" si="1026">D$8</f>
        <v>CSE</v>
      </c>
      <c r="AA702" s="33" t="str">
        <f t="shared" ref="AA702:AA703" ca="1" si="1027">E$8</f>
        <v>DeST</v>
      </c>
      <c r="AB702" s="33" t="str">
        <f t="shared" ref="AB702:AB703" ca="1" si="1028">F$8</f>
        <v>EnergyPlus</v>
      </c>
      <c r="AC702" s="33" t="str">
        <f t="shared" ref="AC702:AC703" ca="1" si="1029">G$8</f>
        <v>ESP-r</v>
      </c>
      <c r="AD702" s="33" t="str">
        <f t="shared" ref="AD702:AD703" ca="1" si="1030">H$8</f>
        <v>TRNSYS</v>
      </c>
      <c r="AE702" s="33" t="str">
        <f t="shared" ref="AE702:AE703" ca="1" si="1031">I$8</f>
        <v>TestSpec-Alt</v>
      </c>
      <c r="AF702" s="33">
        <f t="shared" ref="AF702:AF703" ca="1" si="1032">J$8</f>
        <v>0</v>
      </c>
      <c r="AG702" s="33">
        <f t="shared" ref="AG702:AG703" ca="1" si="1033">K$8</f>
        <v>0</v>
      </c>
      <c r="AH702" s="33">
        <f t="shared" ref="AH702:AH703" ca="1" si="1034">L$8</f>
        <v>0</v>
      </c>
      <c r="AI702" s="33">
        <f t="shared" ref="AI702:AI703" ca="1" si="1035">M$8</f>
        <v>0</v>
      </c>
      <c r="AJ702" s="33">
        <f t="shared" ref="AJ702:AJ703" ca="1" si="1036">N$8</f>
        <v>0</v>
      </c>
      <c r="AK702" s="33">
        <f t="shared" ref="AK702:AK703" ca="1" si="1037">O$8</f>
        <v>0</v>
      </c>
      <c r="AL702" s="33">
        <f t="shared" ref="AL702:AL703" ca="1" si="1038">P$8</f>
        <v>0</v>
      </c>
      <c r="AM702" s="33">
        <f t="shared" ref="AM702:AM703" ca="1" si="1039">Q$8</f>
        <v>0</v>
      </c>
      <c r="AN702" s="33">
        <f t="shared" ref="AN702:AN703" ca="1" si="1040">R$8</f>
        <v>0</v>
      </c>
      <c r="AO702" s="33" t="str">
        <f t="shared" ref="AO702:AO703" ca="1" si="1041">S$8</f>
        <v>Tested Prg</v>
      </c>
    </row>
    <row r="703" spans="1:43">
      <c r="A703" s="216" t="s">
        <v>125</v>
      </c>
      <c r="B703" s="32" t="s">
        <v>83</v>
      </c>
      <c r="C703" s="39" t="s">
        <v>125</v>
      </c>
      <c r="D703" s="39" t="s">
        <v>125</v>
      </c>
      <c r="E703" s="39" t="s">
        <v>125</v>
      </c>
      <c r="F703" s="39" t="s">
        <v>125</v>
      </c>
      <c r="G703" s="39" t="s">
        <v>125</v>
      </c>
      <c r="H703" s="39" t="s">
        <v>125</v>
      </c>
      <c r="I703" s="39" t="s">
        <v>125</v>
      </c>
      <c r="J703" s="39" t="s">
        <v>125</v>
      </c>
      <c r="K703" s="39" t="s">
        <v>125</v>
      </c>
      <c r="L703" s="39" t="s">
        <v>125</v>
      </c>
      <c r="M703" s="39" t="s">
        <v>125</v>
      </c>
      <c r="N703" s="39" t="s">
        <v>125</v>
      </c>
      <c r="O703" s="39" t="s">
        <v>125</v>
      </c>
      <c r="P703" s="39" t="s">
        <v>125</v>
      </c>
      <c r="Q703" s="39" t="s">
        <v>125</v>
      </c>
      <c r="R703" s="39" t="s">
        <v>125</v>
      </c>
      <c r="S703" s="39" t="s">
        <v>125</v>
      </c>
      <c r="T703" s="34"/>
      <c r="U703" s="34"/>
      <c r="V703" s="34"/>
      <c r="W703" s="8"/>
      <c r="X703" s="149" t="s">
        <v>24</v>
      </c>
      <c r="Y703" s="33" t="str">
        <f t="shared" ca="1" si="1025"/>
        <v>BSIMAC</v>
      </c>
      <c r="Z703" s="33" t="str">
        <f t="shared" ca="1" si="1026"/>
        <v>CSE</v>
      </c>
      <c r="AA703" s="33" t="str">
        <f t="shared" ca="1" si="1027"/>
        <v>DeST</v>
      </c>
      <c r="AB703" s="33" t="str">
        <f t="shared" ca="1" si="1028"/>
        <v>EnergyPlus</v>
      </c>
      <c r="AC703" s="33" t="str">
        <f t="shared" ca="1" si="1029"/>
        <v>ESP-r</v>
      </c>
      <c r="AD703" s="33" t="str">
        <f t="shared" ca="1" si="1030"/>
        <v>TRNSYS</v>
      </c>
      <c r="AE703" s="33" t="str">
        <f t="shared" ca="1" si="1031"/>
        <v>TestSpec-Alt</v>
      </c>
      <c r="AF703" s="33">
        <f t="shared" ca="1" si="1032"/>
        <v>0</v>
      </c>
      <c r="AG703" s="33">
        <f t="shared" ca="1" si="1033"/>
        <v>0</v>
      </c>
      <c r="AH703" s="33">
        <f t="shared" ca="1" si="1034"/>
        <v>0</v>
      </c>
      <c r="AI703" s="33">
        <f t="shared" ca="1" si="1035"/>
        <v>0</v>
      </c>
      <c r="AJ703" s="33">
        <f t="shared" ca="1" si="1036"/>
        <v>0</v>
      </c>
      <c r="AK703" s="33">
        <f t="shared" ca="1" si="1037"/>
        <v>0</v>
      </c>
      <c r="AL703" s="33">
        <f t="shared" ca="1" si="1038"/>
        <v>0</v>
      </c>
      <c r="AM703" s="33">
        <f t="shared" ca="1" si="1039"/>
        <v>0</v>
      </c>
      <c r="AN703" s="33">
        <f t="shared" ca="1" si="1040"/>
        <v>0</v>
      </c>
      <c r="AO703" s="33" t="str">
        <f t="shared" ca="1" si="1041"/>
        <v>Tested Prg</v>
      </c>
    </row>
    <row r="704" spans="1:43" ht="63.75">
      <c r="A704" s="216" t="s">
        <v>85</v>
      </c>
      <c r="B704" s="37" t="s">
        <v>85</v>
      </c>
      <c r="C704" s="38" t="s">
        <v>85</v>
      </c>
      <c r="D704" s="38" t="s">
        <v>85</v>
      </c>
      <c r="E704" s="38" t="s">
        <v>85</v>
      </c>
      <c r="F704" s="38" t="s">
        <v>85</v>
      </c>
      <c r="G704" s="38" t="s">
        <v>85</v>
      </c>
      <c r="H704" s="38" t="s">
        <v>85</v>
      </c>
      <c r="I704" s="38" t="s">
        <v>85</v>
      </c>
      <c r="J704" s="38" t="s">
        <v>85</v>
      </c>
      <c r="K704" s="38" t="s">
        <v>85</v>
      </c>
      <c r="L704" s="38" t="s">
        <v>85</v>
      </c>
      <c r="M704" s="38" t="s">
        <v>85</v>
      </c>
      <c r="N704" s="38" t="s">
        <v>85</v>
      </c>
      <c r="O704" s="38" t="s">
        <v>85</v>
      </c>
      <c r="P704" s="38" t="s">
        <v>85</v>
      </c>
      <c r="Q704" s="38" t="s">
        <v>85</v>
      </c>
      <c r="R704" s="38" t="s">
        <v>85</v>
      </c>
      <c r="S704" s="38" t="s">
        <v>85</v>
      </c>
      <c r="T704" s="34"/>
      <c r="U704" s="34"/>
      <c r="V704" s="34"/>
      <c r="W704" s="8"/>
      <c r="X704" s="477" t="s">
        <v>784</v>
      </c>
      <c r="Y704" s="31">
        <f ca="1">Y26</f>
        <v>-1.831</v>
      </c>
      <c r="Z704" s="31">
        <f t="shared" ref="Z704:AO704" ca="1" si="1042">Z26</f>
        <v>-2.2066532223528998</v>
      </c>
      <c r="AA704" s="31">
        <f t="shared" ca="1" si="1042"/>
        <v>-2.3149999999999995</v>
      </c>
      <c r="AB704" s="31">
        <f t="shared" ca="1" si="1042"/>
        <v>-2.1447067487890412</v>
      </c>
      <c r="AC704" s="31">
        <f t="shared" ca="1" si="1042"/>
        <v>-2.2299000000000002</v>
      </c>
      <c r="AD704" s="31">
        <f t="shared" ca="1" si="1042"/>
        <v>-2.2172900000000002</v>
      </c>
      <c r="AE704" s="31" t="e">
        <f t="shared" ca="1" si="1042"/>
        <v>#N/A</v>
      </c>
      <c r="AF704" s="31" t="e">
        <f t="shared" ca="1" si="1042"/>
        <v>#N/A</v>
      </c>
      <c r="AG704" s="31" t="e">
        <f t="shared" ca="1" si="1042"/>
        <v>#N/A</v>
      </c>
      <c r="AH704" s="31" t="e">
        <f t="shared" ca="1" si="1042"/>
        <v>#N/A</v>
      </c>
      <c r="AI704" s="31" t="e">
        <f t="shared" ca="1" si="1042"/>
        <v>#N/A</v>
      </c>
      <c r="AJ704" s="31" t="e">
        <f t="shared" ca="1" si="1042"/>
        <v>#N/A</v>
      </c>
      <c r="AK704" s="31" t="e">
        <f t="shared" ca="1" si="1042"/>
        <v>#N/A</v>
      </c>
      <c r="AL704" s="31" t="e">
        <f t="shared" ca="1" si="1042"/>
        <v>#N/A</v>
      </c>
      <c r="AM704" s="31" t="e">
        <f t="shared" ca="1" si="1042"/>
        <v>#N/A</v>
      </c>
      <c r="AN704" s="31" t="e">
        <f t="shared" ca="1" si="1042"/>
        <v>#N/A</v>
      </c>
      <c r="AO704" s="31" t="e">
        <f t="shared" ca="1" si="1042"/>
        <v>#N/A</v>
      </c>
    </row>
    <row r="705" spans="1:41" ht="63.75">
      <c r="A705" s="216">
        <f t="shared" ref="A705" si="1043">A$8</f>
        <v>0</v>
      </c>
      <c r="B705" s="37"/>
      <c r="C705" s="33" t="str">
        <f ca="1">C$8</f>
        <v>BSIMAC</v>
      </c>
      <c r="D705" s="33" t="str">
        <f t="shared" ref="D705:S705" ca="1" si="1044">D$8</f>
        <v>CSE</v>
      </c>
      <c r="E705" s="33" t="str">
        <f t="shared" ca="1" si="1044"/>
        <v>DeST</v>
      </c>
      <c r="F705" s="33" t="str">
        <f t="shared" ca="1" si="1044"/>
        <v>EnergyPlus</v>
      </c>
      <c r="G705" s="33" t="str">
        <f t="shared" ca="1" si="1044"/>
        <v>ESP-r</v>
      </c>
      <c r="H705" s="33" t="str">
        <f t="shared" ca="1" si="1044"/>
        <v>TRNSYS</v>
      </c>
      <c r="I705" s="33" t="str">
        <f t="shared" ca="1" si="1044"/>
        <v>TestSpec-Alt</v>
      </c>
      <c r="J705" s="33">
        <f t="shared" ca="1" si="1044"/>
        <v>0</v>
      </c>
      <c r="K705" s="33">
        <f t="shared" ca="1" si="1044"/>
        <v>0</v>
      </c>
      <c r="L705" s="33">
        <f t="shared" ca="1" si="1044"/>
        <v>0</v>
      </c>
      <c r="M705" s="33">
        <f t="shared" ca="1" si="1044"/>
        <v>0</v>
      </c>
      <c r="N705" s="33">
        <f t="shared" ca="1" si="1044"/>
        <v>0</v>
      </c>
      <c r="O705" s="33">
        <f t="shared" ca="1" si="1044"/>
        <v>0</v>
      </c>
      <c r="P705" s="33">
        <f t="shared" ca="1" si="1044"/>
        <v>0</v>
      </c>
      <c r="Q705" s="33">
        <f t="shared" ca="1" si="1044"/>
        <v>0</v>
      </c>
      <c r="R705" s="33">
        <f t="shared" ca="1" si="1044"/>
        <v>0</v>
      </c>
      <c r="S705" s="33" t="str">
        <f t="shared" ca="1" si="1044"/>
        <v>Tested Prg</v>
      </c>
      <c r="T705" s="34"/>
      <c r="U705" s="34"/>
      <c r="V705" s="34"/>
      <c r="W705" s="8"/>
      <c r="X705" s="477" t="s">
        <v>775</v>
      </c>
      <c r="Y705" s="31">
        <f ca="1">Y51</f>
        <v>0.11599999999999966</v>
      </c>
      <c r="Z705" s="31">
        <f t="shared" ref="Z705:AO705" ca="1" si="1045">Z51</f>
        <v>0.51669180590916941</v>
      </c>
      <c r="AA705" s="31">
        <f t="shared" ca="1" si="1045"/>
        <v>0.5</v>
      </c>
      <c r="AB705" s="31">
        <f t="shared" ca="1" si="1045"/>
        <v>0.41686405154068051</v>
      </c>
      <c r="AC705" s="31">
        <f t="shared" ca="1" si="1045"/>
        <v>0.36759999999999948</v>
      </c>
      <c r="AD705" s="31">
        <f t="shared" ca="1" si="1045"/>
        <v>0.53022999999999954</v>
      </c>
      <c r="AE705" s="31" t="e">
        <f t="shared" ca="1" si="1045"/>
        <v>#N/A</v>
      </c>
      <c r="AF705" s="31" t="e">
        <f t="shared" ca="1" si="1045"/>
        <v>#N/A</v>
      </c>
      <c r="AG705" s="31" t="e">
        <f t="shared" ca="1" si="1045"/>
        <v>#N/A</v>
      </c>
      <c r="AH705" s="31" t="e">
        <f t="shared" ca="1" si="1045"/>
        <v>#N/A</v>
      </c>
      <c r="AI705" s="31" t="e">
        <f t="shared" ca="1" si="1045"/>
        <v>#N/A</v>
      </c>
      <c r="AJ705" s="31" t="e">
        <f t="shared" ca="1" si="1045"/>
        <v>#N/A</v>
      </c>
      <c r="AK705" s="31" t="e">
        <f t="shared" ca="1" si="1045"/>
        <v>#N/A</v>
      </c>
      <c r="AL705" s="31" t="e">
        <f t="shared" ca="1" si="1045"/>
        <v>#N/A</v>
      </c>
      <c r="AM705" s="31" t="e">
        <f t="shared" ca="1" si="1045"/>
        <v>#N/A</v>
      </c>
      <c r="AN705" s="31" t="e">
        <f t="shared" ca="1" si="1045"/>
        <v>#N/A</v>
      </c>
      <c r="AO705" s="31" t="e">
        <f t="shared" ca="1" si="1045"/>
        <v>#N/A</v>
      </c>
    </row>
    <row r="706" spans="1:41" ht="51">
      <c r="A706" s="226">
        <f>A622</f>
        <v>294</v>
      </c>
      <c r="B706" s="8">
        <v>1</v>
      </c>
      <c r="C706" s="28">
        <f ca="1">IF(ISNUMBER(OFFSET(INDIRECT("'"&amp;'DATA for charts'!C$5&amp;"'!$e1"),$A706-1,0)),OFFSET(INDIRECT("'"&amp;'DATA for charts'!C$5&amp;"'!$e1"),$A706-1,0),NA())</f>
        <v>21.7</v>
      </c>
      <c r="D706" s="28">
        <f ca="1">IF(ISNUMBER(OFFSET(INDIRECT("'"&amp;'DATA for charts'!D$5&amp;"'!$e1"),$A706-1,0)),OFFSET(INDIRECT("'"&amp;'DATA for charts'!D$5&amp;"'!$e1"),$A706-1,0),NA())</f>
        <v>19.831099999999999</v>
      </c>
      <c r="E706" s="28">
        <f ca="1">IF(ISNUMBER(OFFSET(INDIRECT("'"&amp;'DATA for charts'!E$5&amp;"'!$e1"),$A706-1,0)),OFFSET(INDIRECT("'"&amp;'DATA for charts'!E$5&amp;"'!$e1"),$A706-1,0),NA())</f>
        <v>19.672497</v>
      </c>
      <c r="F706" s="28">
        <f ca="1">IF(ISNUMBER(OFFSET(INDIRECT("'"&amp;'DATA for charts'!F$5&amp;"'!$e1"),$A706-1,0)),OFFSET(INDIRECT("'"&amp;'DATA for charts'!F$5&amp;"'!$e1"),$A706-1,0),NA())</f>
        <v>19.871109924376501</v>
      </c>
      <c r="G706" s="28">
        <f ca="1">IF(ISNUMBER(OFFSET(INDIRECT("'"&amp;'DATA for charts'!G$5&amp;"'!$e1"),$A706-1,0)),OFFSET(INDIRECT("'"&amp;'DATA for charts'!G$5&amp;"'!$e1"),$A706-1,0),NA())</f>
        <v>19.86</v>
      </c>
      <c r="H706" s="28">
        <f ca="1">IF(ISNUMBER(OFFSET(INDIRECT("'"&amp;'DATA for charts'!H$5&amp;"'!$e1"),$A706-1,0)),OFFSET(INDIRECT("'"&amp;'DATA for charts'!H$5&amp;"'!$e1"),$A706-1,0),NA())</f>
        <v>20.020913367271799</v>
      </c>
      <c r="I706" s="28" t="e">
        <f ca="1">IF(ISNUMBER(OFFSET(INDIRECT("'"&amp;'DATA for charts'!I$5&amp;"'!$e1"),$A706-1,0)),OFFSET(INDIRECT("'"&amp;'DATA for charts'!I$5&amp;"'!$e1"),$A706-1,0),NA())</f>
        <v>#N/A</v>
      </c>
      <c r="J706" s="28" t="e">
        <f ca="1">IF(ISNUMBER(OFFSET(INDIRECT("'"&amp;'DATA for charts'!J$5&amp;"'!$e1"),$A706-1,0)),OFFSET(INDIRECT("'"&amp;'DATA for charts'!J$5&amp;"'!$e1"),$A706-1,0),NA())</f>
        <v>#N/A</v>
      </c>
      <c r="K706" s="28" t="e">
        <f ca="1">IF(ISNUMBER(OFFSET(INDIRECT("'"&amp;'DATA for charts'!K$5&amp;"'!$e1"),$A706-1,0)),OFFSET(INDIRECT("'"&amp;'DATA for charts'!K$5&amp;"'!$e1"),$A706-1,0),NA())</f>
        <v>#N/A</v>
      </c>
      <c r="L706" s="28" t="e">
        <f ca="1">IF(ISNUMBER(OFFSET(INDIRECT("'"&amp;'DATA for charts'!L$5&amp;"'!$e1"),$A706-1,0)),OFFSET(INDIRECT("'"&amp;'DATA for charts'!L$5&amp;"'!$e1"),$A706-1,0),NA())</f>
        <v>#N/A</v>
      </c>
      <c r="M706" s="28" t="e">
        <f ca="1">IF(ISNUMBER(OFFSET(INDIRECT("'"&amp;'DATA for charts'!M$5&amp;"'!$e1"),$A706-1,0)),OFFSET(INDIRECT("'"&amp;'DATA for charts'!M$5&amp;"'!$e1"),$A706-1,0),NA())</f>
        <v>#N/A</v>
      </c>
      <c r="N706" s="28" t="e">
        <f ca="1">IF(ISNUMBER(OFFSET(INDIRECT("'"&amp;'DATA for charts'!N$5&amp;"'!$e1"),$A706-1,0)),OFFSET(INDIRECT("'"&amp;'DATA for charts'!N$5&amp;"'!$e1"),$A706-1,0),NA())</f>
        <v>#N/A</v>
      </c>
      <c r="O706" s="28" t="e">
        <f ca="1">IF(ISNUMBER(OFFSET(INDIRECT("'"&amp;'DATA for charts'!O$5&amp;"'!$e1"),$A706-1,0)),OFFSET(INDIRECT("'"&amp;'DATA for charts'!O$5&amp;"'!$e1"),$A706-1,0),NA())</f>
        <v>#N/A</v>
      </c>
      <c r="P706" s="28" t="e">
        <f ca="1">IF(ISNUMBER(OFFSET(INDIRECT("'"&amp;'DATA for charts'!P$5&amp;"'!$e1"),$A706-1,0)),OFFSET(INDIRECT("'"&amp;'DATA for charts'!P$5&amp;"'!$e1"),$A706-1,0),NA())</f>
        <v>#N/A</v>
      </c>
      <c r="Q706" s="28" t="e">
        <f ca="1">IF(ISNUMBER(OFFSET(INDIRECT("'"&amp;'DATA for charts'!Q$5&amp;"'!$e1"),$A706-1,0)),OFFSET(INDIRECT("'"&amp;'DATA for charts'!Q$5&amp;"'!$e1"),$A706-1,0),NA())</f>
        <v>#N/A</v>
      </c>
      <c r="R706" s="28" t="e">
        <f ca="1">IF(ISNUMBER(OFFSET(INDIRECT("'"&amp;'DATA for charts'!R$5&amp;"'!$e1"),$A706-1,0)),OFFSET(INDIRECT("'"&amp;'DATA for charts'!R$5&amp;"'!$e1"),$A706-1,0),NA())</f>
        <v>#N/A</v>
      </c>
      <c r="S706" s="28" t="e">
        <f ca="1">IF(ISNUMBER(OFFSET(INDIRECT("'"&amp;'DATA for charts'!S$5&amp;"'!$e1"),$A706-1,0)),OFFSET(INDIRECT("'"&amp;'DATA for charts'!S$5&amp;"'!$e1"),$A706-1,0),NA())</f>
        <v>#N/A</v>
      </c>
      <c r="T706" s="34"/>
      <c r="U706" s="34"/>
      <c r="V706" s="34"/>
      <c r="W706" s="8"/>
      <c r="X706" s="477" t="s">
        <v>776</v>
      </c>
      <c r="Y706" s="31">
        <f ca="1">Y27</f>
        <v>0.48200000000000021</v>
      </c>
      <c r="Z706" s="31">
        <f t="shared" ref="Z706:AO706" ca="1" si="1046">Z27</f>
        <v>0.58167290297424978</v>
      </c>
      <c r="AA706" s="31">
        <f t="shared" ca="1" si="1046"/>
        <v>0.5990000000000002</v>
      </c>
      <c r="AB706" s="31">
        <f t="shared" ca="1" si="1046"/>
        <v>0.55274562594022658</v>
      </c>
      <c r="AC706" s="31">
        <f t="shared" ca="1" si="1046"/>
        <v>0.54150000000000009</v>
      </c>
      <c r="AD706" s="31">
        <f t="shared" ca="1" si="1046"/>
        <v>0.53861999999999988</v>
      </c>
      <c r="AE706" s="31" t="e">
        <f t="shared" ca="1" si="1046"/>
        <v>#N/A</v>
      </c>
      <c r="AF706" s="31" t="e">
        <f t="shared" ca="1" si="1046"/>
        <v>#N/A</v>
      </c>
      <c r="AG706" s="31" t="e">
        <f t="shared" ca="1" si="1046"/>
        <v>#N/A</v>
      </c>
      <c r="AH706" s="31" t="e">
        <f t="shared" ca="1" si="1046"/>
        <v>#N/A</v>
      </c>
      <c r="AI706" s="31" t="e">
        <f t="shared" ca="1" si="1046"/>
        <v>#N/A</v>
      </c>
      <c r="AJ706" s="31" t="e">
        <f t="shared" ca="1" si="1046"/>
        <v>#N/A</v>
      </c>
      <c r="AK706" s="31" t="e">
        <f t="shared" ca="1" si="1046"/>
        <v>#N/A</v>
      </c>
      <c r="AL706" s="31" t="e">
        <f t="shared" ca="1" si="1046"/>
        <v>#N/A</v>
      </c>
      <c r="AM706" s="31" t="e">
        <f t="shared" ca="1" si="1046"/>
        <v>#N/A</v>
      </c>
      <c r="AN706" s="31" t="e">
        <f t="shared" ca="1" si="1046"/>
        <v>#N/A</v>
      </c>
      <c r="AO706" s="31" t="e">
        <f t="shared" ca="1" si="1046"/>
        <v>#N/A</v>
      </c>
    </row>
    <row r="707" spans="1:41" ht="51">
      <c r="A707" s="226">
        <f t="shared" ref="A707:A729" si="1047">A706+1</f>
        <v>295</v>
      </c>
      <c r="B707" s="8">
        <v>2</v>
      </c>
      <c r="C707" s="28">
        <f ca="1">IF(ISNUMBER(OFFSET(INDIRECT("'"&amp;'DATA for charts'!C$5&amp;"'!$e1"),$A707-1,0)),OFFSET(INDIRECT("'"&amp;'DATA for charts'!C$5&amp;"'!$e1"),$A707-1,0),NA())</f>
        <v>20.100000000000001</v>
      </c>
      <c r="D707" s="28">
        <f ca="1">IF(ISNUMBER(OFFSET(INDIRECT("'"&amp;'DATA for charts'!D$5&amp;"'!$e1"),$A707-1,0)),OFFSET(INDIRECT("'"&amp;'DATA for charts'!D$5&amp;"'!$e1"),$A707-1,0),NA())</f>
        <v>19.016529999999999</v>
      </c>
      <c r="E707" s="28">
        <f ca="1">IF(ISNUMBER(OFFSET(INDIRECT("'"&amp;'DATA for charts'!E$5&amp;"'!$e1"),$A707-1,0)),OFFSET(INDIRECT("'"&amp;'DATA for charts'!E$5&amp;"'!$e1"),$A707-1,0),NA())</f>
        <v>18.879992999999999</v>
      </c>
      <c r="F707" s="28">
        <f ca="1">IF(ISNUMBER(OFFSET(INDIRECT("'"&amp;'DATA for charts'!F$5&amp;"'!$e1"),$A707-1,0)),OFFSET(INDIRECT("'"&amp;'DATA for charts'!F$5&amp;"'!$e1"),$A707-1,0),NA())</f>
        <v>19.0626504639202</v>
      </c>
      <c r="G707" s="28">
        <f ca="1">IF(ISNUMBER(OFFSET(INDIRECT("'"&amp;'DATA for charts'!G$5&amp;"'!$e1"),$A707-1,0)),OFFSET(INDIRECT("'"&amp;'DATA for charts'!G$5&amp;"'!$e1"),$A707-1,0),NA())</f>
        <v>19.010000000000002</v>
      </c>
      <c r="H707" s="28">
        <f ca="1">IF(ISNUMBER(OFFSET(INDIRECT("'"&amp;'DATA for charts'!H$5&amp;"'!$e1"),$A707-1,0)),OFFSET(INDIRECT("'"&amp;'DATA for charts'!H$5&amp;"'!$e1"),$A707-1,0),NA())</f>
        <v>18.767465962303501</v>
      </c>
      <c r="I707" s="28" t="e">
        <f ca="1">IF(ISNUMBER(OFFSET(INDIRECT("'"&amp;'DATA for charts'!I$5&amp;"'!$e1"),$A707-1,0)),OFFSET(INDIRECT("'"&amp;'DATA for charts'!I$5&amp;"'!$e1"),$A707-1,0),NA())</f>
        <v>#N/A</v>
      </c>
      <c r="J707" s="28" t="e">
        <f ca="1">IF(ISNUMBER(OFFSET(INDIRECT("'"&amp;'DATA for charts'!J$5&amp;"'!$e1"),$A707-1,0)),OFFSET(INDIRECT("'"&amp;'DATA for charts'!J$5&amp;"'!$e1"),$A707-1,0),NA())</f>
        <v>#N/A</v>
      </c>
      <c r="K707" s="28" t="e">
        <f ca="1">IF(ISNUMBER(OFFSET(INDIRECT("'"&amp;'DATA for charts'!K$5&amp;"'!$e1"),$A707-1,0)),OFFSET(INDIRECT("'"&amp;'DATA for charts'!K$5&amp;"'!$e1"),$A707-1,0),NA())</f>
        <v>#N/A</v>
      </c>
      <c r="L707" s="28" t="e">
        <f ca="1">IF(ISNUMBER(OFFSET(INDIRECT("'"&amp;'DATA for charts'!L$5&amp;"'!$e1"),$A707-1,0)),OFFSET(INDIRECT("'"&amp;'DATA for charts'!L$5&amp;"'!$e1"),$A707-1,0),NA())</f>
        <v>#N/A</v>
      </c>
      <c r="M707" s="28" t="e">
        <f ca="1">IF(ISNUMBER(OFFSET(INDIRECT("'"&amp;'DATA for charts'!M$5&amp;"'!$e1"),$A707-1,0)),OFFSET(INDIRECT("'"&amp;'DATA for charts'!M$5&amp;"'!$e1"),$A707-1,0),NA())</f>
        <v>#N/A</v>
      </c>
      <c r="N707" s="28" t="e">
        <f ca="1">IF(ISNUMBER(OFFSET(INDIRECT("'"&amp;'DATA for charts'!N$5&amp;"'!$e1"),$A707-1,0)),OFFSET(INDIRECT("'"&amp;'DATA for charts'!N$5&amp;"'!$e1"),$A707-1,0),NA())</f>
        <v>#N/A</v>
      </c>
      <c r="O707" s="28" t="e">
        <f ca="1">IF(ISNUMBER(OFFSET(INDIRECT("'"&amp;'DATA for charts'!O$5&amp;"'!$e1"),$A707-1,0)),OFFSET(INDIRECT("'"&amp;'DATA for charts'!O$5&amp;"'!$e1"),$A707-1,0),NA())</f>
        <v>#N/A</v>
      </c>
      <c r="P707" s="28" t="e">
        <f ca="1">IF(ISNUMBER(OFFSET(INDIRECT("'"&amp;'DATA for charts'!P$5&amp;"'!$e1"),$A707-1,0)),OFFSET(INDIRECT("'"&amp;'DATA for charts'!P$5&amp;"'!$e1"),$A707-1,0),NA())</f>
        <v>#N/A</v>
      </c>
      <c r="Q707" s="28" t="e">
        <f ca="1">IF(ISNUMBER(OFFSET(INDIRECT("'"&amp;'DATA for charts'!Q$5&amp;"'!$e1"),$A707-1,0)),OFFSET(INDIRECT("'"&amp;'DATA for charts'!Q$5&amp;"'!$e1"),$A707-1,0),NA())</f>
        <v>#N/A</v>
      </c>
      <c r="R707" s="28" t="e">
        <f ca="1">IF(ISNUMBER(OFFSET(INDIRECT("'"&amp;'DATA for charts'!R$5&amp;"'!$e1"),$A707-1,0)),OFFSET(INDIRECT("'"&amp;'DATA for charts'!R$5&amp;"'!$e1"),$A707-1,0),NA())</f>
        <v>#N/A</v>
      </c>
      <c r="S707" s="28" t="e">
        <f ca="1">IF(ISNUMBER(OFFSET(INDIRECT("'"&amp;'DATA for charts'!S$5&amp;"'!$e1"),$A707-1,0)),OFFSET(INDIRECT("'"&amp;'DATA for charts'!S$5&amp;"'!$e1"),$A707-1,0),NA())</f>
        <v>#N/A</v>
      </c>
      <c r="T707" s="34"/>
      <c r="U707" s="34"/>
      <c r="V707" s="34"/>
      <c r="W707" s="8"/>
      <c r="X707" s="477" t="s">
        <v>785</v>
      </c>
      <c r="Y707" s="31">
        <f ca="1">Y52</f>
        <v>3.3080000000000007</v>
      </c>
      <c r="Z707" s="31">
        <f t="shared" ref="Z707:AO707" ca="1" si="1048">Z52</f>
        <v>2.9460845334239005</v>
      </c>
      <c r="AA707" s="31">
        <f t="shared" ca="1" si="1048"/>
        <v>2.8059999999999992</v>
      </c>
      <c r="AB707" s="31">
        <f t="shared" ca="1" si="1048"/>
        <v>3.0917618486813208</v>
      </c>
      <c r="AC707" s="31">
        <f t="shared" ca="1" si="1048"/>
        <v>2.9595999999999991</v>
      </c>
      <c r="AD707" s="31">
        <f t="shared" ca="1" si="1048"/>
        <v>3.0717699999999999</v>
      </c>
      <c r="AE707" s="31" t="e">
        <f t="shared" ca="1" si="1048"/>
        <v>#N/A</v>
      </c>
      <c r="AF707" s="31" t="e">
        <f t="shared" ca="1" si="1048"/>
        <v>#N/A</v>
      </c>
      <c r="AG707" s="31" t="e">
        <f t="shared" ca="1" si="1048"/>
        <v>#N/A</v>
      </c>
      <c r="AH707" s="31" t="e">
        <f t="shared" ca="1" si="1048"/>
        <v>#N/A</v>
      </c>
      <c r="AI707" s="31" t="e">
        <f t="shared" ca="1" si="1048"/>
        <v>#N/A</v>
      </c>
      <c r="AJ707" s="31" t="e">
        <f t="shared" ca="1" si="1048"/>
        <v>#N/A</v>
      </c>
      <c r="AK707" s="31" t="e">
        <f t="shared" ca="1" si="1048"/>
        <v>#N/A</v>
      </c>
      <c r="AL707" s="31" t="e">
        <f t="shared" ca="1" si="1048"/>
        <v>#N/A</v>
      </c>
      <c r="AM707" s="31" t="e">
        <f t="shared" ca="1" si="1048"/>
        <v>#N/A</v>
      </c>
      <c r="AN707" s="31" t="e">
        <f t="shared" ca="1" si="1048"/>
        <v>#N/A</v>
      </c>
      <c r="AO707" s="31" t="e">
        <f t="shared" ca="1" si="1048"/>
        <v>#N/A</v>
      </c>
    </row>
    <row r="708" spans="1:41" ht="63.75">
      <c r="A708" s="226">
        <f t="shared" si="1047"/>
        <v>296</v>
      </c>
      <c r="B708" s="8">
        <v>3</v>
      </c>
      <c r="C708" s="28">
        <f ca="1">IF(ISNUMBER(OFFSET(INDIRECT("'"&amp;'DATA for charts'!C$5&amp;"'!$e1"),$A708-1,0)),OFFSET(INDIRECT("'"&amp;'DATA for charts'!C$5&amp;"'!$e1"),$A708-1,0),NA())</f>
        <v>19</v>
      </c>
      <c r="D708" s="28">
        <f ca="1">IF(ISNUMBER(OFFSET(INDIRECT("'"&amp;'DATA for charts'!D$5&amp;"'!$e1"),$A708-1,0)),OFFSET(INDIRECT("'"&amp;'DATA for charts'!D$5&amp;"'!$e1"),$A708-1,0),NA())</f>
        <v>18.113689999999998</v>
      </c>
      <c r="E708" s="28">
        <f ca="1">IF(ISNUMBER(OFFSET(INDIRECT("'"&amp;'DATA for charts'!E$5&amp;"'!$e1"),$A708-1,0)),OFFSET(INDIRECT("'"&amp;'DATA for charts'!E$5&amp;"'!$e1"),$A708-1,0),NA())</f>
        <v>17.766945</v>
      </c>
      <c r="F708" s="28">
        <f ca="1">IF(ISNUMBER(OFFSET(INDIRECT("'"&amp;'DATA for charts'!F$5&amp;"'!$e1"),$A708-1,0)),OFFSET(INDIRECT("'"&amp;'DATA for charts'!F$5&amp;"'!$e1"),$A708-1,0),NA())</f>
        <v>18.140014044731199</v>
      </c>
      <c r="G708" s="28">
        <f ca="1">IF(ISNUMBER(OFFSET(INDIRECT("'"&amp;'DATA for charts'!G$5&amp;"'!$e1"),$A708-1,0)),OFFSET(INDIRECT("'"&amp;'DATA for charts'!G$5&amp;"'!$e1"),$A708-1,0),NA())</f>
        <v>18.100000000000001</v>
      </c>
      <c r="H708" s="28">
        <f ca="1">IF(ISNUMBER(OFFSET(INDIRECT("'"&amp;'DATA for charts'!H$5&amp;"'!$e1"),$A708-1,0)),OFFSET(INDIRECT("'"&amp;'DATA for charts'!H$5&amp;"'!$e1"),$A708-1,0),NA())</f>
        <v>18.212965603602299</v>
      </c>
      <c r="I708" s="28" t="e">
        <f ca="1">IF(ISNUMBER(OFFSET(INDIRECT("'"&amp;'DATA for charts'!I$5&amp;"'!$e1"),$A708-1,0)),OFFSET(INDIRECT("'"&amp;'DATA for charts'!I$5&amp;"'!$e1"),$A708-1,0),NA())</f>
        <v>#N/A</v>
      </c>
      <c r="J708" s="28" t="e">
        <f ca="1">IF(ISNUMBER(OFFSET(INDIRECT("'"&amp;'DATA for charts'!J$5&amp;"'!$e1"),$A708-1,0)),OFFSET(INDIRECT("'"&amp;'DATA for charts'!J$5&amp;"'!$e1"),$A708-1,0),NA())</f>
        <v>#N/A</v>
      </c>
      <c r="K708" s="28" t="e">
        <f ca="1">IF(ISNUMBER(OFFSET(INDIRECT("'"&amp;'DATA for charts'!K$5&amp;"'!$e1"),$A708-1,0)),OFFSET(INDIRECT("'"&amp;'DATA for charts'!K$5&amp;"'!$e1"),$A708-1,0),NA())</f>
        <v>#N/A</v>
      </c>
      <c r="L708" s="28" t="e">
        <f ca="1">IF(ISNUMBER(OFFSET(INDIRECT("'"&amp;'DATA for charts'!L$5&amp;"'!$e1"),$A708-1,0)),OFFSET(INDIRECT("'"&amp;'DATA for charts'!L$5&amp;"'!$e1"),$A708-1,0),NA())</f>
        <v>#N/A</v>
      </c>
      <c r="M708" s="28" t="e">
        <f ca="1">IF(ISNUMBER(OFFSET(INDIRECT("'"&amp;'DATA for charts'!M$5&amp;"'!$e1"),$A708-1,0)),OFFSET(INDIRECT("'"&amp;'DATA for charts'!M$5&amp;"'!$e1"),$A708-1,0),NA())</f>
        <v>#N/A</v>
      </c>
      <c r="N708" s="28" t="e">
        <f ca="1">IF(ISNUMBER(OFFSET(INDIRECT("'"&amp;'DATA for charts'!N$5&amp;"'!$e1"),$A708-1,0)),OFFSET(INDIRECT("'"&amp;'DATA for charts'!N$5&amp;"'!$e1"),$A708-1,0),NA())</f>
        <v>#N/A</v>
      </c>
      <c r="O708" s="28" t="e">
        <f ca="1">IF(ISNUMBER(OFFSET(INDIRECT("'"&amp;'DATA for charts'!O$5&amp;"'!$e1"),$A708-1,0)),OFFSET(INDIRECT("'"&amp;'DATA for charts'!O$5&amp;"'!$e1"),$A708-1,0),NA())</f>
        <v>#N/A</v>
      </c>
      <c r="P708" s="28" t="e">
        <f ca="1">IF(ISNUMBER(OFFSET(INDIRECT("'"&amp;'DATA for charts'!P$5&amp;"'!$e1"),$A708-1,0)),OFFSET(INDIRECT("'"&amp;'DATA for charts'!P$5&amp;"'!$e1"),$A708-1,0),NA())</f>
        <v>#N/A</v>
      </c>
      <c r="Q708" s="28" t="e">
        <f ca="1">IF(ISNUMBER(OFFSET(INDIRECT("'"&amp;'DATA for charts'!Q$5&amp;"'!$e1"),$A708-1,0)),OFFSET(INDIRECT("'"&amp;'DATA for charts'!Q$5&amp;"'!$e1"),$A708-1,0),NA())</f>
        <v>#N/A</v>
      </c>
      <c r="R708" s="28" t="e">
        <f ca="1">IF(ISNUMBER(OFFSET(INDIRECT("'"&amp;'DATA for charts'!R$5&amp;"'!$e1"),$A708-1,0)),OFFSET(INDIRECT("'"&amp;'DATA for charts'!R$5&amp;"'!$e1"),$A708-1,0),NA())</f>
        <v>#N/A</v>
      </c>
      <c r="S708" s="28" t="e">
        <f ca="1">IF(ISNUMBER(OFFSET(INDIRECT("'"&amp;'DATA for charts'!S$5&amp;"'!$e1"),$A708-1,0)),OFFSET(INDIRECT("'"&amp;'DATA for charts'!S$5&amp;"'!$e1"),$A708-1,0),NA())</f>
        <v>#N/A</v>
      </c>
      <c r="T708" s="34"/>
      <c r="U708" s="34"/>
      <c r="V708" s="34"/>
      <c r="W708" s="8"/>
      <c r="X708" s="477" t="s">
        <v>786</v>
      </c>
      <c r="Y708" s="31">
        <f ca="1">Y28</f>
        <v>-1.823</v>
      </c>
      <c r="Z708" s="31">
        <f t="shared" ref="Z708:AO708" ca="1" si="1049">Z28</f>
        <v>-2.1591644258073686</v>
      </c>
      <c r="AA708" s="31">
        <f t="shared" ca="1" si="1049"/>
        <v>-2.2610000000000001</v>
      </c>
      <c r="AB708" s="31">
        <f t="shared" ca="1" si="1049"/>
        <v>-2.0752231887375494</v>
      </c>
      <c r="AC708" s="31">
        <f t="shared" ca="1" si="1049"/>
        <v>-2.1714000000000002</v>
      </c>
      <c r="AD708" s="31">
        <f t="shared" ca="1" si="1049"/>
        <v>-2.1504300000000005</v>
      </c>
      <c r="AE708" s="31" t="e">
        <f t="shared" ca="1" si="1049"/>
        <v>#N/A</v>
      </c>
      <c r="AF708" s="31" t="e">
        <f t="shared" ca="1" si="1049"/>
        <v>#N/A</v>
      </c>
      <c r="AG708" s="31" t="e">
        <f t="shared" ca="1" si="1049"/>
        <v>#N/A</v>
      </c>
      <c r="AH708" s="31" t="e">
        <f t="shared" ca="1" si="1049"/>
        <v>#N/A</v>
      </c>
      <c r="AI708" s="31" t="e">
        <f t="shared" ca="1" si="1049"/>
        <v>#N/A</v>
      </c>
      <c r="AJ708" s="31" t="e">
        <f t="shared" ca="1" si="1049"/>
        <v>#N/A</v>
      </c>
      <c r="AK708" s="31" t="e">
        <f t="shared" ca="1" si="1049"/>
        <v>#N/A</v>
      </c>
      <c r="AL708" s="31" t="e">
        <f t="shared" ca="1" si="1049"/>
        <v>#N/A</v>
      </c>
      <c r="AM708" s="31" t="e">
        <f t="shared" ca="1" si="1049"/>
        <v>#N/A</v>
      </c>
      <c r="AN708" s="31" t="e">
        <f t="shared" ca="1" si="1049"/>
        <v>#N/A</v>
      </c>
      <c r="AO708" s="31" t="e">
        <f t="shared" ca="1" si="1049"/>
        <v>#N/A</v>
      </c>
    </row>
    <row r="709" spans="1:41" ht="63.75">
      <c r="A709" s="226">
        <f t="shared" si="1047"/>
        <v>297</v>
      </c>
      <c r="B709" s="8">
        <v>4</v>
      </c>
      <c r="C709" s="28">
        <f ca="1">IF(ISNUMBER(OFFSET(INDIRECT("'"&amp;'DATA for charts'!C$5&amp;"'!$e1"),$A709-1,0)),OFFSET(INDIRECT("'"&amp;'DATA for charts'!C$5&amp;"'!$e1"),$A709-1,0),NA())</f>
        <v>17.8</v>
      </c>
      <c r="D709" s="28">
        <f ca="1">IF(ISNUMBER(OFFSET(INDIRECT("'"&amp;'DATA for charts'!D$5&amp;"'!$e1"),$A709-1,0)),OFFSET(INDIRECT("'"&amp;'DATA for charts'!D$5&amp;"'!$e1"),$A709-1,0),NA())</f>
        <v>16.993970000000001</v>
      </c>
      <c r="E709" s="28">
        <f ca="1">IF(ISNUMBER(OFFSET(INDIRECT("'"&amp;'DATA for charts'!E$5&amp;"'!$e1"),$A709-1,0)),OFFSET(INDIRECT("'"&amp;'DATA for charts'!E$5&amp;"'!$e1"),$A709-1,0),NA())</f>
        <v>16.650829000000002</v>
      </c>
      <c r="F709" s="28">
        <f ca="1">IF(ISNUMBER(OFFSET(INDIRECT("'"&amp;'DATA for charts'!F$5&amp;"'!$e1"),$A709-1,0)),OFFSET(INDIRECT("'"&amp;'DATA for charts'!F$5&amp;"'!$e1"),$A709-1,0),NA())</f>
        <v>17.015826984460599</v>
      </c>
      <c r="G709" s="28">
        <f ca="1">IF(ISNUMBER(OFFSET(INDIRECT("'"&amp;'DATA for charts'!G$5&amp;"'!$e1"),$A709-1,0)),OFFSET(INDIRECT("'"&amp;'DATA for charts'!G$5&amp;"'!$e1"),$A709-1,0),NA())</f>
        <v>16.97</v>
      </c>
      <c r="H709" s="28">
        <f ca="1">IF(ISNUMBER(OFFSET(INDIRECT("'"&amp;'DATA for charts'!H$5&amp;"'!$e1"),$A709-1,0)),OFFSET(INDIRECT("'"&amp;'DATA for charts'!H$5&amp;"'!$e1"),$A709-1,0),NA())</f>
        <v>16.760521560434199</v>
      </c>
      <c r="I709" s="28" t="e">
        <f ca="1">IF(ISNUMBER(OFFSET(INDIRECT("'"&amp;'DATA for charts'!I$5&amp;"'!$e1"),$A709-1,0)),OFFSET(INDIRECT("'"&amp;'DATA for charts'!I$5&amp;"'!$e1"),$A709-1,0),NA())</f>
        <v>#N/A</v>
      </c>
      <c r="J709" s="28" t="e">
        <f ca="1">IF(ISNUMBER(OFFSET(INDIRECT("'"&amp;'DATA for charts'!J$5&amp;"'!$e1"),$A709-1,0)),OFFSET(INDIRECT("'"&amp;'DATA for charts'!J$5&amp;"'!$e1"),$A709-1,0),NA())</f>
        <v>#N/A</v>
      </c>
      <c r="K709" s="28" t="e">
        <f ca="1">IF(ISNUMBER(OFFSET(INDIRECT("'"&amp;'DATA for charts'!K$5&amp;"'!$e1"),$A709-1,0)),OFFSET(INDIRECT("'"&amp;'DATA for charts'!K$5&amp;"'!$e1"),$A709-1,0),NA())</f>
        <v>#N/A</v>
      </c>
      <c r="L709" s="28" t="e">
        <f ca="1">IF(ISNUMBER(OFFSET(INDIRECT("'"&amp;'DATA for charts'!L$5&amp;"'!$e1"),$A709-1,0)),OFFSET(INDIRECT("'"&amp;'DATA for charts'!L$5&amp;"'!$e1"),$A709-1,0),NA())</f>
        <v>#N/A</v>
      </c>
      <c r="M709" s="28" t="e">
        <f ca="1">IF(ISNUMBER(OFFSET(INDIRECT("'"&amp;'DATA for charts'!M$5&amp;"'!$e1"),$A709-1,0)),OFFSET(INDIRECT("'"&amp;'DATA for charts'!M$5&amp;"'!$e1"),$A709-1,0),NA())</f>
        <v>#N/A</v>
      </c>
      <c r="N709" s="28" t="e">
        <f ca="1">IF(ISNUMBER(OFFSET(INDIRECT("'"&amp;'DATA for charts'!N$5&amp;"'!$e1"),$A709-1,0)),OFFSET(INDIRECT("'"&amp;'DATA for charts'!N$5&amp;"'!$e1"),$A709-1,0),NA())</f>
        <v>#N/A</v>
      </c>
      <c r="O709" s="28" t="e">
        <f ca="1">IF(ISNUMBER(OFFSET(INDIRECT("'"&amp;'DATA for charts'!O$5&amp;"'!$e1"),$A709-1,0)),OFFSET(INDIRECT("'"&amp;'DATA for charts'!O$5&amp;"'!$e1"),$A709-1,0),NA())</f>
        <v>#N/A</v>
      </c>
      <c r="P709" s="28" t="e">
        <f ca="1">IF(ISNUMBER(OFFSET(INDIRECT("'"&amp;'DATA for charts'!P$5&amp;"'!$e1"),$A709-1,0)),OFFSET(INDIRECT("'"&amp;'DATA for charts'!P$5&amp;"'!$e1"),$A709-1,0),NA())</f>
        <v>#N/A</v>
      </c>
      <c r="Q709" s="28" t="e">
        <f ca="1">IF(ISNUMBER(OFFSET(INDIRECT("'"&amp;'DATA for charts'!Q$5&amp;"'!$e1"),$A709-1,0)),OFFSET(INDIRECT("'"&amp;'DATA for charts'!Q$5&amp;"'!$e1"),$A709-1,0),NA())</f>
        <v>#N/A</v>
      </c>
      <c r="R709" s="28" t="e">
        <f ca="1">IF(ISNUMBER(OFFSET(INDIRECT("'"&amp;'DATA for charts'!R$5&amp;"'!$e1"),$A709-1,0)),OFFSET(INDIRECT("'"&amp;'DATA for charts'!R$5&amp;"'!$e1"),$A709-1,0),NA())</f>
        <v>#N/A</v>
      </c>
      <c r="S709" s="28" t="e">
        <f ca="1">IF(ISNUMBER(OFFSET(INDIRECT("'"&amp;'DATA for charts'!S$5&amp;"'!$e1"),$A709-1,0)),OFFSET(INDIRECT("'"&amp;'DATA for charts'!S$5&amp;"'!$e1"),$A709-1,0),NA())</f>
        <v>#N/A</v>
      </c>
      <c r="T709" s="34"/>
      <c r="U709" s="34"/>
      <c r="V709" s="34"/>
      <c r="W709" s="8"/>
      <c r="X709" s="477" t="s">
        <v>777</v>
      </c>
      <c r="Y709" s="31">
        <f ca="1">Y53</f>
        <v>-0.375</v>
      </c>
      <c r="Z709" s="31">
        <f t="shared" ref="Z709:AO709" ca="1" si="1050">Z53</f>
        <v>0.11490189397708939</v>
      </c>
      <c r="AA709" s="31">
        <f t="shared" ca="1" si="1050"/>
        <v>0.14799999999999969</v>
      </c>
      <c r="AB709" s="31">
        <f t="shared" ca="1" si="1050"/>
        <v>5.2758804488934885E-2</v>
      </c>
      <c r="AC709" s="31">
        <f t="shared" ca="1" si="1050"/>
        <v>2.7599999999999625E-2</v>
      </c>
      <c r="AD709" s="31">
        <f t="shared" ca="1" si="1050"/>
        <v>0.18777999999999828</v>
      </c>
      <c r="AE709" s="31" t="e">
        <f t="shared" ca="1" si="1050"/>
        <v>#N/A</v>
      </c>
      <c r="AF709" s="31" t="e">
        <f t="shared" ca="1" si="1050"/>
        <v>#N/A</v>
      </c>
      <c r="AG709" s="31" t="e">
        <f t="shared" ca="1" si="1050"/>
        <v>#N/A</v>
      </c>
      <c r="AH709" s="31" t="e">
        <f t="shared" ca="1" si="1050"/>
        <v>#N/A</v>
      </c>
      <c r="AI709" s="31" t="e">
        <f t="shared" ca="1" si="1050"/>
        <v>#N/A</v>
      </c>
      <c r="AJ709" s="31" t="e">
        <f t="shared" ca="1" si="1050"/>
        <v>#N/A</v>
      </c>
      <c r="AK709" s="31" t="e">
        <f t="shared" ca="1" si="1050"/>
        <v>#N/A</v>
      </c>
      <c r="AL709" s="31" t="e">
        <f t="shared" ca="1" si="1050"/>
        <v>#N/A</v>
      </c>
      <c r="AM709" s="31" t="e">
        <f t="shared" ca="1" si="1050"/>
        <v>#N/A</v>
      </c>
      <c r="AN709" s="31" t="e">
        <f t="shared" ca="1" si="1050"/>
        <v>#N/A</v>
      </c>
      <c r="AO709" s="31" t="e">
        <f t="shared" ca="1" si="1050"/>
        <v>#N/A</v>
      </c>
    </row>
    <row r="710" spans="1:41" ht="63.75">
      <c r="A710" s="226">
        <f t="shared" si="1047"/>
        <v>298</v>
      </c>
      <c r="B710" s="8">
        <v>5</v>
      </c>
      <c r="C710" s="28">
        <f ca="1">IF(ISNUMBER(OFFSET(INDIRECT("'"&amp;'DATA for charts'!C$5&amp;"'!$e1"),$A710-1,0)),OFFSET(INDIRECT("'"&amp;'DATA for charts'!C$5&amp;"'!$e1"),$A710-1,0),NA())</f>
        <v>16.600000000000001</v>
      </c>
      <c r="D710" s="28">
        <f ca="1">IF(ISNUMBER(OFFSET(INDIRECT("'"&amp;'DATA for charts'!D$5&amp;"'!$e1"),$A710-1,0)),OFFSET(INDIRECT("'"&amp;'DATA for charts'!D$5&amp;"'!$e1"),$A710-1,0),NA())</f>
        <v>15.86575</v>
      </c>
      <c r="E710" s="28">
        <f ca="1">IF(ISNUMBER(OFFSET(INDIRECT("'"&amp;'DATA for charts'!E$5&amp;"'!$e1"),$A710-1,0)),OFFSET(INDIRECT("'"&amp;'DATA for charts'!E$5&amp;"'!$e1"),$A710-1,0),NA())</f>
        <v>15.471076999999999</v>
      </c>
      <c r="F710" s="28">
        <f ca="1">IF(ISNUMBER(OFFSET(INDIRECT("'"&amp;'DATA for charts'!F$5&amp;"'!$e1"),$A710-1,0)),OFFSET(INDIRECT("'"&amp;'DATA for charts'!F$5&amp;"'!$e1"),$A710-1,0),NA())</f>
        <v>15.8835561409769</v>
      </c>
      <c r="G710" s="28">
        <f ca="1">IF(ISNUMBER(OFFSET(INDIRECT("'"&amp;'DATA for charts'!G$5&amp;"'!$e1"),$A710-1,0)),OFFSET(INDIRECT("'"&amp;'DATA for charts'!G$5&amp;"'!$e1"),$A710-1,0),NA())</f>
        <v>15.83</v>
      </c>
      <c r="H710" s="28">
        <f ca="1">IF(ISNUMBER(OFFSET(INDIRECT("'"&amp;'DATA for charts'!H$5&amp;"'!$e1"),$A710-1,0)),OFFSET(INDIRECT("'"&amp;'DATA for charts'!H$5&amp;"'!$e1"),$A710-1,0),NA())</f>
        <v>15.884914074960999</v>
      </c>
      <c r="I710" s="28" t="e">
        <f ca="1">IF(ISNUMBER(OFFSET(INDIRECT("'"&amp;'DATA for charts'!I$5&amp;"'!$e1"),$A710-1,0)),OFFSET(INDIRECT("'"&amp;'DATA for charts'!I$5&amp;"'!$e1"),$A710-1,0),NA())</f>
        <v>#N/A</v>
      </c>
      <c r="J710" s="28" t="e">
        <f ca="1">IF(ISNUMBER(OFFSET(INDIRECT("'"&amp;'DATA for charts'!J$5&amp;"'!$e1"),$A710-1,0)),OFFSET(INDIRECT("'"&amp;'DATA for charts'!J$5&amp;"'!$e1"),$A710-1,0),NA())</f>
        <v>#N/A</v>
      </c>
      <c r="K710" s="28" t="e">
        <f ca="1">IF(ISNUMBER(OFFSET(INDIRECT("'"&amp;'DATA for charts'!K$5&amp;"'!$e1"),$A710-1,0)),OFFSET(INDIRECT("'"&amp;'DATA for charts'!K$5&amp;"'!$e1"),$A710-1,0),NA())</f>
        <v>#N/A</v>
      </c>
      <c r="L710" s="28" t="e">
        <f ca="1">IF(ISNUMBER(OFFSET(INDIRECT("'"&amp;'DATA for charts'!L$5&amp;"'!$e1"),$A710-1,0)),OFFSET(INDIRECT("'"&amp;'DATA for charts'!L$5&amp;"'!$e1"),$A710-1,0),NA())</f>
        <v>#N/A</v>
      </c>
      <c r="M710" s="28" t="e">
        <f ca="1">IF(ISNUMBER(OFFSET(INDIRECT("'"&amp;'DATA for charts'!M$5&amp;"'!$e1"),$A710-1,0)),OFFSET(INDIRECT("'"&amp;'DATA for charts'!M$5&amp;"'!$e1"),$A710-1,0),NA())</f>
        <v>#N/A</v>
      </c>
      <c r="N710" s="28" t="e">
        <f ca="1">IF(ISNUMBER(OFFSET(INDIRECT("'"&amp;'DATA for charts'!N$5&amp;"'!$e1"),$A710-1,0)),OFFSET(INDIRECT("'"&amp;'DATA for charts'!N$5&amp;"'!$e1"),$A710-1,0),NA())</f>
        <v>#N/A</v>
      </c>
      <c r="O710" s="28" t="e">
        <f ca="1">IF(ISNUMBER(OFFSET(INDIRECT("'"&amp;'DATA for charts'!O$5&amp;"'!$e1"),$A710-1,0)),OFFSET(INDIRECT("'"&amp;'DATA for charts'!O$5&amp;"'!$e1"),$A710-1,0),NA())</f>
        <v>#N/A</v>
      </c>
      <c r="P710" s="28" t="e">
        <f ca="1">IF(ISNUMBER(OFFSET(INDIRECT("'"&amp;'DATA for charts'!P$5&amp;"'!$e1"),$A710-1,0)),OFFSET(INDIRECT("'"&amp;'DATA for charts'!P$5&amp;"'!$e1"),$A710-1,0),NA())</f>
        <v>#N/A</v>
      </c>
      <c r="Q710" s="28" t="e">
        <f ca="1">IF(ISNUMBER(OFFSET(INDIRECT("'"&amp;'DATA for charts'!Q$5&amp;"'!$e1"),$A710-1,0)),OFFSET(INDIRECT("'"&amp;'DATA for charts'!Q$5&amp;"'!$e1"),$A710-1,0),NA())</f>
        <v>#N/A</v>
      </c>
      <c r="R710" s="28" t="e">
        <f ca="1">IF(ISNUMBER(OFFSET(INDIRECT("'"&amp;'DATA for charts'!R$5&amp;"'!$e1"),$A710-1,0)),OFFSET(INDIRECT("'"&amp;'DATA for charts'!R$5&amp;"'!$e1"),$A710-1,0),NA())</f>
        <v>#N/A</v>
      </c>
      <c r="S710" s="28" t="e">
        <f ca="1">IF(ISNUMBER(OFFSET(INDIRECT("'"&amp;'DATA for charts'!S$5&amp;"'!$e1"),$A710-1,0)),OFFSET(INDIRECT("'"&amp;'DATA for charts'!S$5&amp;"'!$e1"),$A710-1,0),NA())</f>
        <v>#N/A</v>
      </c>
      <c r="T710" s="34"/>
      <c r="U710" s="34"/>
      <c r="V710" s="34"/>
      <c r="W710" s="8"/>
      <c r="X710" s="477" t="s">
        <v>778</v>
      </c>
      <c r="Y710" s="31">
        <f ca="1">Y29</f>
        <v>-1.006</v>
      </c>
      <c r="Z710" s="31">
        <f t="shared" ref="Z710:AO710" ca="1" si="1051">Z29</f>
        <v>-1.13312518747323</v>
      </c>
      <c r="AA710" s="31">
        <f t="shared" ca="1" si="1051"/>
        <v>-1.325</v>
      </c>
      <c r="AB710" s="31">
        <f t="shared" ca="1" si="1051"/>
        <v>-1.2527452691016168</v>
      </c>
      <c r="AC710" s="31">
        <f t="shared" ca="1" si="1051"/>
        <v>-1.2336</v>
      </c>
      <c r="AD710" s="31">
        <f t="shared" ca="1" si="1051"/>
        <v>-1.363559</v>
      </c>
      <c r="AE710" s="31" t="e">
        <f t="shared" ca="1" si="1051"/>
        <v>#N/A</v>
      </c>
      <c r="AF710" s="31" t="e">
        <f t="shared" ca="1" si="1051"/>
        <v>#N/A</v>
      </c>
      <c r="AG710" s="31" t="e">
        <f t="shared" ca="1" si="1051"/>
        <v>#N/A</v>
      </c>
      <c r="AH710" s="31" t="e">
        <f t="shared" ca="1" si="1051"/>
        <v>#N/A</v>
      </c>
      <c r="AI710" s="31" t="e">
        <f t="shared" ca="1" si="1051"/>
        <v>#N/A</v>
      </c>
      <c r="AJ710" s="31" t="e">
        <f t="shared" ca="1" si="1051"/>
        <v>#N/A</v>
      </c>
      <c r="AK710" s="31" t="e">
        <f t="shared" ca="1" si="1051"/>
        <v>#N/A</v>
      </c>
      <c r="AL710" s="31" t="e">
        <f t="shared" ca="1" si="1051"/>
        <v>#N/A</v>
      </c>
      <c r="AM710" s="31" t="e">
        <f t="shared" ca="1" si="1051"/>
        <v>#N/A</v>
      </c>
      <c r="AN710" s="31" t="e">
        <f t="shared" ca="1" si="1051"/>
        <v>#N/A</v>
      </c>
      <c r="AO710" s="31" t="e">
        <f t="shared" ca="1" si="1051"/>
        <v>#N/A</v>
      </c>
    </row>
    <row r="711" spans="1:41" ht="63.75">
      <c r="A711" s="226">
        <f t="shared" si="1047"/>
        <v>299</v>
      </c>
      <c r="B711" s="8">
        <v>6</v>
      </c>
      <c r="C711" s="28">
        <f ca="1">IF(ISNUMBER(OFFSET(INDIRECT("'"&amp;'DATA for charts'!C$5&amp;"'!$e1"),$A711-1,0)),OFFSET(INDIRECT("'"&amp;'DATA for charts'!C$5&amp;"'!$e1"),$A711-1,0),NA())</f>
        <v>16.600000000000001</v>
      </c>
      <c r="D711" s="28">
        <f ca="1">IF(ISNUMBER(OFFSET(INDIRECT("'"&amp;'DATA for charts'!D$5&amp;"'!$e1"),$A711-1,0)),OFFSET(INDIRECT("'"&amp;'DATA for charts'!D$5&amp;"'!$e1"),$A711-1,0),NA())</f>
        <v>16.19286</v>
      </c>
      <c r="E711" s="28">
        <f ca="1">IF(ISNUMBER(OFFSET(INDIRECT("'"&amp;'DATA for charts'!E$5&amp;"'!$e1"),$A711-1,0)),OFFSET(INDIRECT("'"&amp;'DATA for charts'!E$5&amp;"'!$e1"),$A711-1,0),NA())</f>
        <v>17.124669999999998</v>
      </c>
      <c r="F711" s="28">
        <f ca="1">IF(ISNUMBER(OFFSET(INDIRECT("'"&amp;'DATA for charts'!F$5&amp;"'!$e1"),$A711-1,0)),OFFSET(INDIRECT("'"&amp;'DATA for charts'!F$5&amp;"'!$e1"),$A711-1,0),NA())</f>
        <v>16.3874729223914</v>
      </c>
      <c r="G711" s="28">
        <f ca="1">IF(ISNUMBER(OFFSET(INDIRECT("'"&amp;'DATA for charts'!G$5&amp;"'!$e1"),$A711-1,0)),OFFSET(INDIRECT("'"&amp;'DATA for charts'!G$5&amp;"'!$e1"),$A711-1,0),NA())</f>
        <v>16.09</v>
      </c>
      <c r="H711" s="28">
        <f ca="1">IF(ISNUMBER(OFFSET(INDIRECT("'"&amp;'DATA for charts'!H$5&amp;"'!$e1"),$A711-1,0)),OFFSET(INDIRECT("'"&amp;'DATA for charts'!H$5&amp;"'!$e1"),$A711-1,0),NA())</f>
        <v>16.094496225804701</v>
      </c>
      <c r="I711" s="28" t="e">
        <f ca="1">IF(ISNUMBER(OFFSET(INDIRECT("'"&amp;'DATA for charts'!I$5&amp;"'!$e1"),$A711-1,0)),OFFSET(INDIRECT("'"&amp;'DATA for charts'!I$5&amp;"'!$e1"),$A711-1,0),NA())</f>
        <v>#N/A</v>
      </c>
      <c r="J711" s="28" t="e">
        <f ca="1">IF(ISNUMBER(OFFSET(INDIRECT("'"&amp;'DATA for charts'!J$5&amp;"'!$e1"),$A711-1,0)),OFFSET(INDIRECT("'"&amp;'DATA for charts'!J$5&amp;"'!$e1"),$A711-1,0),NA())</f>
        <v>#N/A</v>
      </c>
      <c r="K711" s="28" t="e">
        <f ca="1">IF(ISNUMBER(OFFSET(INDIRECT("'"&amp;'DATA for charts'!K$5&amp;"'!$e1"),$A711-1,0)),OFFSET(INDIRECT("'"&amp;'DATA for charts'!K$5&amp;"'!$e1"),$A711-1,0),NA())</f>
        <v>#N/A</v>
      </c>
      <c r="L711" s="28" t="e">
        <f ca="1">IF(ISNUMBER(OFFSET(INDIRECT("'"&amp;'DATA for charts'!L$5&amp;"'!$e1"),$A711-1,0)),OFFSET(INDIRECT("'"&amp;'DATA for charts'!L$5&amp;"'!$e1"),$A711-1,0),NA())</f>
        <v>#N/A</v>
      </c>
      <c r="M711" s="28" t="e">
        <f ca="1">IF(ISNUMBER(OFFSET(INDIRECT("'"&amp;'DATA for charts'!M$5&amp;"'!$e1"),$A711-1,0)),OFFSET(INDIRECT("'"&amp;'DATA for charts'!M$5&amp;"'!$e1"),$A711-1,0),NA())</f>
        <v>#N/A</v>
      </c>
      <c r="N711" s="28" t="e">
        <f ca="1">IF(ISNUMBER(OFFSET(INDIRECT("'"&amp;'DATA for charts'!N$5&amp;"'!$e1"),$A711-1,0)),OFFSET(INDIRECT("'"&amp;'DATA for charts'!N$5&amp;"'!$e1"),$A711-1,0),NA())</f>
        <v>#N/A</v>
      </c>
      <c r="O711" s="28" t="e">
        <f ca="1">IF(ISNUMBER(OFFSET(INDIRECT("'"&amp;'DATA for charts'!O$5&amp;"'!$e1"),$A711-1,0)),OFFSET(INDIRECT("'"&amp;'DATA for charts'!O$5&amp;"'!$e1"),$A711-1,0),NA())</f>
        <v>#N/A</v>
      </c>
      <c r="P711" s="28" t="e">
        <f ca="1">IF(ISNUMBER(OFFSET(INDIRECT("'"&amp;'DATA for charts'!P$5&amp;"'!$e1"),$A711-1,0)),OFFSET(INDIRECT("'"&amp;'DATA for charts'!P$5&amp;"'!$e1"),$A711-1,0),NA())</f>
        <v>#N/A</v>
      </c>
      <c r="Q711" s="28" t="e">
        <f ca="1">IF(ISNUMBER(OFFSET(INDIRECT("'"&amp;'DATA for charts'!Q$5&amp;"'!$e1"),$A711-1,0)),OFFSET(INDIRECT("'"&amp;'DATA for charts'!Q$5&amp;"'!$e1"),$A711-1,0),NA())</f>
        <v>#N/A</v>
      </c>
      <c r="R711" s="28" t="e">
        <f ca="1">IF(ISNUMBER(OFFSET(INDIRECT("'"&amp;'DATA for charts'!R$5&amp;"'!$e1"),$A711-1,0)),OFFSET(INDIRECT("'"&amp;'DATA for charts'!R$5&amp;"'!$e1"),$A711-1,0),NA())</f>
        <v>#N/A</v>
      </c>
      <c r="S711" s="28" t="e">
        <f ca="1">IF(ISNUMBER(OFFSET(INDIRECT("'"&amp;'DATA for charts'!S$5&amp;"'!$e1"),$A711-1,0)),OFFSET(INDIRECT("'"&amp;'DATA for charts'!S$5&amp;"'!$e1"),$A711-1,0),NA())</f>
        <v>#N/A</v>
      </c>
      <c r="T711" s="34"/>
      <c r="U711" s="34"/>
      <c r="V711" s="34"/>
      <c r="W711" s="8"/>
      <c r="X711" s="477" t="s">
        <v>779</v>
      </c>
      <c r="Y711" s="31">
        <f ca="1">Y54</f>
        <v>0.78699999999999992</v>
      </c>
      <c r="Z711" s="31">
        <f t="shared" ref="Z711:AO711" ca="1" si="1052">Z54</f>
        <v>1.531427972378693</v>
      </c>
      <c r="AA711" s="31">
        <f t="shared" ca="1" si="1052"/>
        <v>1.375</v>
      </c>
      <c r="AB711" s="31">
        <f t="shared" ca="1" si="1052"/>
        <v>1.2230745126861331</v>
      </c>
      <c r="AC711" s="31">
        <f t="shared" ca="1" si="1052"/>
        <v>1.2868000000000004</v>
      </c>
      <c r="AD711" s="31">
        <f t="shared" ca="1" si="1052"/>
        <v>1.2514099999999995</v>
      </c>
      <c r="AE711" s="31" t="e">
        <f t="shared" ca="1" si="1052"/>
        <v>#N/A</v>
      </c>
      <c r="AF711" s="31" t="e">
        <f t="shared" ca="1" si="1052"/>
        <v>#N/A</v>
      </c>
      <c r="AG711" s="31" t="e">
        <f t="shared" ca="1" si="1052"/>
        <v>#N/A</v>
      </c>
      <c r="AH711" s="31" t="e">
        <f t="shared" ca="1" si="1052"/>
        <v>#N/A</v>
      </c>
      <c r="AI711" s="31" t="e">
        <f t="shared" ca="1" si="1052"/>
        <v>#N/A</v>
      </c>
      <c r="AJ711" s="31" t="e">
        <f t="shared" ca="1" si="1052"/>
        <v>#N/A</v>
      </c>
      <c r="AK711" s="31" t="e">
        <f t="shared" ca="1" si="1052"/>
        <v>#N/A</v>
      </c>
      <c r="AL711" s="31" t="e">
        <f t="shared" ca="1" si="1052"/>
        <v>#N/A</v>
      </c>
      <c r="AM711" s="31" t="e">
        <f t="shared" ca="1" si="1052"/>
        <v>#N/A</v>
      </c>
      <c r="AN711" s="31" t="e">
        <f t="shared" ca="1" si="1052"/>
        <v>#N/A</v>
      </c>
      <c r="AO711" s="31" t="e">
        <f t="shared" ca="1" si="1052"/>
        <v>#N/A</v>
      </c>
    </row>
    <row r="712" spans="1:41" ht="51">
      <c r="A712" s="226">
        <f t="shared" si="1047"/>
        <v>300</v>
      </c>
      <c r="B712" s="8">
        <v>7</v>
      </c>
      <c r="C712" s="28">
        <f ca="1">IF(ISNUMBER(OFFSET(INDIRECT("'"&amp;'DATA for charts'!C$5&amp;"'!$e1"),$A712-1,0)),OFFSET(INDIRECT("'"&amp;'DATA for charts'!C$5&amp;"'!$e1"),$A712-1,0),NA())</f>
        <v>18.2</v>
      </c>
      <c r="D712" s="28">
        <f ca="1">IF(ISNUMBER(OFFSET(INDIRECT("'"&amp;'DATA for charts'!D$5&amp;"'!$e1"),$A712-1,0)),OFFSET(INDIRECT("'"&amp;'DATA for charts'!D$5&amp;"'!$e1"),$A712-1,0),NA())</f>
        <v>18.414650000000002</v>
      </c>
      <c r="E712" s="28">
        <f ca="1">IF(ISNUMBER(OFFSET(INDIRECT("'"&amp;'DATA for charts'!E$5&amp;"'!$e1"),$A712-1,0)),OFFSET(INDIRECT("'"&amp;'DATA for charts'!E$5&amp;"'!$e1"),$A712-1,0),NA())</f>
        <v>19.397048999999999</v>
      </c>
      <c r="F712" s="28">
        <f ca="1">IF(ISNUMBER(OFFSET(INDIRECT("'"&amp;'DATA for charts'!F$5&amp;"'!$e1"),$A712-1,0)),OFFSET(INDIRECT("'"&amp;'DATA for charts'!F$5&amp;"'!$e1"),$A712-1,0),NA())</f>
        <v>18.761118389581402</v>
      </c>
      <c r="G712" s="28">
        <f ca="1">IF(ISNUMBER(OFFSET(INDIRECT("'"&amp;'DATA for charts'!G$5&amp;"'!$e1"),$A712-1,0)),OFFSET(INDIRECT("'"&amp;'DATA for charts'!G$5&amp;"'!$e1"),$A712-1,0),NA())</f>
        <v>18.489999999999998</v>
      </c>
      <c r="H712" s="28">
        <f ca="1">IF(ISNUMBER(OFFSET(INDIRECT("'"&amp;'DATA for charts'!H$5&amp;"'!$e1"),$A712-1,0)),OFFSET(INDIRECT("'"&amp;'DATA for charts'!H$5&amp;"'!$e1"),$A712-1,0),NA())</f>
        <v>18.639580122688699</v>
      </c>
      <c r="I712" s="28" t="e">
        <f ca="1">IF(ISNUMBER(OFFSET(INDIRECT("'"&amp;'DATA for charts'!I$5&amp;"'!$e1"),$A712-1,0)),OFFSET(INDIRECT("'"&amp;'DATA for charts'!I$5&amp;"'!$e1"),$A712-1,0),NA())</f>
        <v>#N/A</v>
      </c>
      <c r="J712" s="28" t="e">
        <f ca="1">IF(ISNUMBER(OFFSET(INDIRECT("'"&amp;'DATA for charts'!J$5&amp;"'!$e1"),$A712-1,0)),OFFSET(INDIRECT("'"&amp;'DATA for charts'!J$5&amp;"'!$e1"),$A712-1,0),NA())</f>
        <v>#N/A</v>
      </c>
      <c r="K712" s="28" t="e">
        <f ca="1">IF(ISNUMBER(OFFSET(INDIRECT("'"&amp;'DATA for charts'!K$5&amp;"'!$e1"),$A712-1,0)),OFFSET(INDIRECT("'"&amp;'DATA for charts'!K$5&amp;"'!$e1"),$A712-1,0),NA())</f>
        <v>#N/A</v>
      </c>
      <c r="L712" s="28" t="e">
        <f ca="1">IF(ISNUMBER(OFFSET(INDIRECT("'"&amp;'DATA for charts'!L$5&amp;"'!$e1"),$A712-1,0)),OFFSET(INDIRECT("'"&amp;'DATA for charts'!L$5&amp;"'!$e1"),$A712-1,0),NA())</f>
        <v>#N/A</v>
      </c>
      <c r="M712" s="28" t="e">
        <f ca="1">IF(ISNUMBER(OFFSET(INDIRECT("'"&amp;'DATA for charts'!M$5&amp;"'!$e1"),$A712-1,0)),OFFSET(INDIRECT("'"&amp;'DATA for charts'!M$5&amp;"'!$e1"),$A712-1,0),NA())</f>
        <v>#N/A</v>
      </c>
      <c r="N712" s="28" t="e">
        <f ca="1">IF(ISNUMBER(OFFSET(INDIRECT("'"&amp;'DATA for charts'!N$5&amp;"'!$e1"),$A712-1,0)),OFFSET(INDIRECT("'"&amp;'DATA for charts'!N$5&amp;"'!$e1"),$A712-1,0),NA())</f>
        <v>#N/A</v>
      </c>
      <c r="O712" s="28" t="e">
        <f ca="1">IF(ISNUMBER(OFFSET(INDIRECT("'"&amp;'DATA for charts'!O$5&amp;"'!$e1"),$A712-1,0)),OFFSET(INDIRECT("'"&amp;'DATA for charts'!O$5&amp;"'!$e1"),$A712-1,0),NA())</f>
        <v>#N/A</v>
      </c>
      <c r="P712" s="28" t="e">
        <f ca="1">IF(ISNUMBER(OFFSET(INDIRECT("'"&amp;'DATA for charts'!P$5&amp;"'!$e1"),$A712-1,0)),OFFSET(INDIRECT("'"&amp;'DATA for charts'!P$5&amp;"'!$e1"),$A712-1,0),NA())</f>
        <v>#N/A</v>
      </c>
      <c r="Q712" s="28" t="e">
        <f ca="1">IF(ISNUMBER(OFFSET(INDIRECT("'"&amp;'DATA for charts'!Q$5&amp;"'!$e1"),$A712-1,0)),OFFSET(INDIRECT("'"&amp;'DATA for charts'!Q$5&amp;"'!$e1"),$A712-1,0),NA())</f>
        <v>#N/A</v>
      </c>
      <c r="R712" s="28" t="e">
        <f ca="1">IF(ISNUMBER(OFFSET(INDIRECT("'"&amp;'DATA for charts'!R$5&amp;"'!$e1"),$A712-1,0)),OFFSET(INDIRECT("'"&amp;'DATA for charts'!R$5&amp;"'!$e1"),$A712-1,0),NA())</f>
        <v>#N/A</v>
      </c>
      <c r="S712" s="28" t="e">
        <f ca="1">IF(ISNUMBER(OFFSET(INDIRECT("'"&amp;'DATA for charts'!S$5&amp;"'!$e1"),$A712-1,0)),OFFSET(INDIRECT("'"&amp;'DATA for charts'!S$5&amp;"'!$e1"),$A712-1,0),NA())</f>
        <v>#N/A</v>
      </c>
      <c r="T712" s="34"/>
      <c r="U712" s="34"/>
      <c r="V712" s="34"/>
      <c r="W712" s="8"/>
      <c r="X712" s="477" t="s">
        <v>780</v>
      </c>
      <c r="Y712" s="31">
        <f ca="1">Y30</f>
        <v>1.0750000000000002</v>
      </c>
      <c r="Z712" s="31">
        <f t="shared" ref="Z712:AO712" ca="1" si="1053">Z30</f>
        <v>0.74131883006291011</v>
      </c>
      <c r="AA712" s="31">
        <f t="shared" ca="1" si="1053"/>
        <v>0.68799999999999994</v>
      </c>
      <c r="AB712" s="31">
        <f t="shared" ca="1" si="1053"/>
        <v>0.70563247976870103</v>
      </c>
      <c r="AC712" s="31">
        <f t="shared" ca="1" si="1053"/>
        <v>0.69860000000000011</v>
      </c>
      <c r="AD712" s="31">
        <f t="shared" ca="1" si="1053"/>
        <v>0.72238000000000002</v>
      </c>
      <c r="AE712" s="31" t="e">
        <f t="shared" ca="1" si="1053"/>
        <v>#N/A</v>
      </c>
      <c r="AF712" s="31" t="e">
        <f t="shared" ca="1" si="1053"/>
        <v>#N/A</v>
      </c>
      <c r="AG712" s="31" t="e">
        <f t="shared" ca="1" si="1053"/>
        <v>#N/A</v>
      </c>
      <c r="AH712" s="31" t="e">
        <f t="shared" ca="1" si="1053"/>
        <v>#N/A</v>
      </c>
      <c r="AI712" s="31" t="e">
        <f t="shared" ca="1" si="1053"/>
        <v>#N/A</v>
      </c>
      <c r="AJ712" s="31" t="e">
        <f t="shared" ca="1" si="1053"/>
        <v>#N/A</v>
      </c>
      <c r="AK712" s="31" t="e">
        <f t="shared" ca="1" si="1053"/>
        <v>#N/A</v>
      </c>
      <c r="AL712" s="31" t="e">
        <f t="shared" ca="1" si="1053"/>
        <v>#N/A</v>
      </c>
      <c r="AM712" s="31" t="e">
        <f t="shared" ca="1" si="1053"/>
        <v>#N/A</v>
      </c>
      <c r="AN712" s="31" t="e">
        <f t="shared" ca="1" si="1053"/>
        <v>#N/A</v>
      </c>
      <c r="AO712" s="31" t="e">
        <f t="shared" ca="1" si="1053"/>
        <v>#N/A</v>
      </c>
    </row>
    <row r="713" spans="1:41" ht="51">
      <c r="A713" s="226">
        <f t="shared" si="1047"/>
        <v>301</v>
      </c>
      <c r="B713" s="8">
        <v>8</v>
      </c>
      <c r="C713" s="28">
        <f ca="1">IF(ISNUMBER(OFFSET(INDIRECT("'"&amp;'DATA for charts'!C$5&amp;"'!$e1"),$A713-1,0)),OFFSET(INDIRECT("'"&amp;'DATA for charts'!C$5&amp;"'!$e1"),$A713-1,0),NA())</f>
        <v>20.3</v>
      </c>
      <c r="D713" s="28">
        <f ca="1">IF(ISNUMBER(OFFSET(INDIRECT("'"&amp;'DATA for charts'!D$5&amp;"'!$e1"),$A713-1,0)),OFFSET(INDIRECT("'"&amp;'DATA for charts'!D$5&amp;"'!$e1"),$A713-1,0),NA())</f>
        <v>20.14171</v>
      </c>
      <c r="E713" s="28">
        <f ca="1">IF(ISNUMBER(OFFSET(INDIRECT("'"&amp;'DATA for charts'!E$5&amp;"'!$e1"),$A713-1,0)),OFFSET(INDIRECT("'"&amp;'DATA for charts'!E$5&amp;"'!$e1"),$A713-1,0),NA())</f>
        <v>20.512508</v>
      </c>
      <c r="F713" s="28">
        <f ca="1">IF(ISNUMBER(OFFSET(INDIRECT("'"&amp;'DATA for charts'!F$5&amp;"'!$e1"),$A713-1,0)),OFFSET(INDIRECT("'"&amp;'DATA for charts'!F$5&amp;"'!$e1"),$A713-1,0),NA())</f>
        <v>20.889809502080901</v>
      </c>
      <c r="G713" s="28">
        <f ca="1">IF(ISNUMBER(OFFSET(INDIRECT("'"&amp;'DATA for charts'!G$5&amp;"'!$e1"),$A713-1,0)),OFFSET(INDIRECT("'"&amp;'DATA for charts'!G$5&amp;"'!$e1"),$A713-1,0),NA())</f>
        <v>20.94</v>
      </c>
      <c r="H713" s="28">
        <f ca="1">IF(ISNUMBER(OFFSET(INDIRECT("'"&amp;'DATA for charts'!H$5&amp;"'!$e1"),$A713-1,0)),OFFSET(INDIRECT("'"&amp;'DATA for charts'!H$5&amp;"'!$e1"),$A713-1,0),NA())</f>
        <v>20.6119404069808</v>
      </c>
      <c r="I713" s="28" t="e">
        <f ca="1">IF(ISNUMBER(OFFSET(INDIRECT("'"&amp;'DATA for charts'!I$5&amp;"'!$e1"),$A713-1,0)),OFFSET(INDIRECT("'"&amp;'DATA for charts'!I$5&amp;"'!$e1"),$A713-1,0),NA())</f>
        <v>#N/A</v>
      </c>
      <c r="J713" s="28" t="e">
        <f ca="1">IF(ISNUMBER(OFFSET(INDIRECT("'"&amp;'DATA for charts'!J$5&amp;"'!$e1"),$A713-1,0)),OFFSET(INDIRECT("'"&amp;'DATA for charts'!J$5&amp;"'!$e1"),$A713-1,0),NA())</f>
        <v>#N/A</v>
      </c>
      <c r="K713" s="28" t="e">
        <f ca="1">IF(ISNUMBER(OFFSET(INDIRECT("'"&amp;'DATA for charts'!K$5&amp;"'!$e1"),$A713-1,0)),OFFSET(INDIRECT("'"&amp;'DATA for charts'!K$5&amp;"'!$e1"),$A713-1,0),NA())</f>
        <v>#N/A</v>
      </c>
      <c r="L713" s="28" t="e">
        <f ca="1">IF(ISNUMBER(OFFSET(INDIRECT("'"&amp;'DATA for charts'!L$5&amp;"'!$e1"),$A713-1,0)),OFFSET(INDIRECT("'"&amp;'DATA for charts'!L$5&amp;"'!$e1"),$A713-1,0),NA())</f>
        <v>#N/A</v>
      </c>
      <c r="M713" s="28" t="e">
        <f ca="1">IF(ISNUMBER(OFFSET(INDIRECT("'"&amp;'DATA for charts'!M$5&amp;"'!$e1"),$A713-1,0)),OFFSET(INDIRECT("'"&amp;'DATA for charts'!M$5&amp;"'!$e1"),$A713-1,0),NA())</f>
        <v>#N/A</v>
      </c>
      <c r="N713" s="28" t="e">
        <f ca="1">IF(ISNUMBER(OFFSET(INDIRECT("'"&amp;'DATA for charts'!N$5&amp;"'!$e1"),$A713-1,0)),OFFSET(INDIRECT("'"&amp;'DATA for charts'!N$5&amp;"'!$e1"),$A713-1,0),NA())</f>
        <v>#N/A</v>
      </c>
      <c r="O713" s="28" t="e">
        <f ca="1">IF(ISNUMBER(OFFSET(INDIRECT("'"&amp;'DATA for charts'!O$5&amp;"'!$e1"),$A713-1,0)),OFFSET(INDIRECT("'"&amp;'DATA for charts'!O$5&amp;"'!$e1"),$A713-1,0),NA())</f>
        <v>#N/A</v>
      </c>
      <c r="P713" s="28" t="e">
        <f ca="1">IF(ISNUMBER(OFFSET(INDIRECT("'"&amp;'DATA for charts'!P$5&amp;"'!$e1"),$A713-1,0)),OFFSET(INDIRECT("'"&amp;'DATA for charts'!P$5&amp;"'!$e1"),$A713-1,0),NA())</f>
        <v>#N/A</v>
      </c>
      <c r="Q713" s="28" t="e">
        <f ca="1">IF(ISNUMBER(OFFSET(INDIRECT("'"&amp;'DATA for charts'!Q$5&amp;"'!$e1"),$A713-1,0)),OFFSET(INDIRECT("'"&amp;'DATA for charts'!Q$5&amp;"'!$e1"),$A713-1,0),NA())</f>
        <v>#N/A</v>
      </c>
      <c r="R713" s="28" t="e">
        <f ca="1">IF(ISNUMBER(OFFSET(INDIRECT("'"&amp;'DATA for charts'!R$5&amp;"'!$e1"),$A713-1,0)),OFFSET(INDIRECT("'"&amp;'DATA for charts'!R$5&amp;"'!$e1"),$A713-1,0),NA())</f>
        <v>#N/A</v>
      </c>
      <c r="S713" s="28" t="e">
        <f ca="1">IF(ISNUMBER(OFFSET(INDIRECT("'"&amp;'DATA for charts'!S$5&amp;"'!$e1"),$A713-1,0)),OFFSET(INDIRECT("'"&amp;'DATA for charts'!S$5&amp;"'!$e1"),$A713-1,0),NA())</f>
        <v>#N/A</v>
      </c>
      <c r="T713" s="34"/>
      <c r="U713" s="34"/>
      <c r="V713" s="34"/>
      <c r="W713" s="8"/>
      <c r="X713" s="477" t="s">
        <v>781</v>
      </c>
      <c r="Y713" s="31">
        <f ca="1">Y55</f>
        <v>4.5589999999999993</v>
      </c>
      <c r="Z713" s="31">
        <f t="shared" ref="Z713:AO713" ca="1" si="1054">Z55</f>
        <v>3.7698236116351125</v>
      </c>
      <c r="AA713" s="31">
        <f t="shared" ca="1" si="1054"/>
        <v>3.4969999999999999</v>
      </c>
      <c r="AB713" s="31">
        <f t="shared" ca="1" si="1054"/>
        <v>3.8704410444905752</v>
      </c>
      <c r="AC713" s="31">
        <f t="shared" ca="1" si="1054"/>
        <v>3.7616000000000001</v>
      </c>
      <c r="AD713" s="31">
        <f t="shared" ca="1" si="1054"/>
        <v>3.8463299999999996</v>
      </c>
      <c r="AE713" s="31" t="e">
        <f t="shared" ca="1" si="1054"/>
        <v>#N/A</v>
      </c>
      <c r="AF713" s="31" t="e">
        <f t="shared" ca="1" si="1054"/>
        <v>#N/A</v>
      </c>
      <c r="AG713" s="31" t="e">
        <f t="shared" ca="1" si="1054"/>
        <v>#N/A</v>
      </c>
      <c r="AH713" s="31" t="e">
        <f t="shared" ca="1" si="1054"/>
        <v>#N/A</v>
      </c>
      <c r="AI713" s="31" t="e">
        <f t="shared" ca="1" si="1054"/>
        <v>#N/A</v>
      </c>
      <c r="AJ713" s="31" t="e">
        <f t="shared" ca="1" si="1054"/>
        <v>#N/A</v>
      </c>
      <c r="AK713" s="31" t="e">
        <f t="shared" ca="1" si="1054"/>
        <v>#N/A</v>
      </c>
      <c r="AL713" s="31" t="e">
        <f t="shared" ca="1" si="1054"/>
        <v>#N/A</v>
      </c>
      <c r="AM713" s="31" t="e">
        <f t="shared" ca="1" si="1054"/>
        <v>#N/A</v>
      </c>
      <c r="AN713" s="31" t="e">
        <f t="shared" ca="1" si="1054"/>
        <v>#N/A</v>
      </c>
      <c r="AO713" s="31" t="e">
        <f t="shared" ca="1" si="1054"/>
        <v>#N/A</v>
      </c>
    </row>
    <row r="714" spans="1:41" ht="63.75">
      <c r="A714" s="226">
        <f t="shared" si="1047"/>
        <v>302</v>
      </c>
      <c r="B714" s="8">
        <v>9</v>
      </c>
      <c r="C714" s="28">
        <f ca="1">IF(ISNUMBER(OFFSET(INDIRECT("'"&amp;'DATA for charts'!C$5&amp;"'!$e1"),$A714-1,0)),OFFSET(INDIRECT("'"&amp;'DATA for charts'!C$5&amp;"'!$e1"),$A714-1,0),NA())</f>
        <v>22.3</v>
      </c>
      <c r="D714" s="28">
        <f ca="1">IF(ISNUMBER(OFFSET(INDIRECT("'"&amp;'DATA for charts'!D$5&amp;"'!$e1"),$A714-1,0)),OFFSET(INDIRECT("'"&amp;'DATA for charts'!D$5&amp;"'!$e1"),$A714-1,0),NA())</f>
        <v>22.253869999999999</v>
      </c>
      <c r="E714" s="28">
        <f ca="1">IF(ISNUMBER(OFFSET(INDIRECT("'"&amp;'DATA for charts'!E$5&amp;"'!$e1"),$A714-1,0)),OFFSET(INDIRECT("'"&amp;'DATA for charts'!E$5&amp;"'!$e1"),$A714-1,0),NA())</f>
        <v>22.809933000000001</v>
      </c>
      <c r="F714" s="28">
        <f ca="1">IF(ISNUMBER(OFFSET(INDIRECT("'"&amp;'DATA for charts'!F$5&amp;"'!$e1"),$A714-1,0)),OFFSET(INDIRECT("'"&amp;'DATA for charts'!F$5&amp;"'!$e1"),$A714-1,0),NA())</f>
        <v>23.297099058982301</v>
      </c>
      <c r="G714" s="28">
        <f ca="1">IF(ISNUMBER(OFFSET(INDIRECT("'"&amp;'DATA for charts'!G$5&amp;"'!$e1"),$A714-1,0)),OFFSET(INDIRECT("'"&amp;'DATA for charts'!G$5&amp;"'!$e1"),$A714-1,0),NA())</f>
        <v>23.29</v>
      </c>
      <c r="H714" s="28">
        <f ca="1">IF(ISNUMBER(OFFSET(INDIRECT("'"&amp;'DATA for charts'!H$5&amp;"'!$e1"),$A714-1,0)),OFFSET(INDIRECT("'"&amp;'DATA for charts'!H$5&amp;"'!$e1"),$A714-1,0),NA())</f>
        <v>23.216871085619601</v>
      </c>
      <c r="I714" s="28" t="e">
        <f ca="1">IF(ISNUMBER(OFFSET(INDIRECT("'"&amp;'DATA for charts'!I$5&amp;"'!$e1"),$A714-1,0)),OFFSET(INDIRECT("'"&amp;'DATA for charts'!I$5&amp;"'!$e1"),$A714-1,0),NA())</f>
        <v>#N/A</v>
      </c>
      <c r="J714" s="28" t="e">
        <f ca="1">IF(ISNUMBER(OFFSET(INDIRECT("'"&amp;'DATA for charts'!J$5&amp;"'!$e1"),$A714-1,0)),OFFSET(INDIRECT("'"&amp;'DATA for charts'!J$5&amp;"'!$e1"),$A714-1,0),NA())</f>
        <v>#N/A</v>
      </c>
      <c r="K714" s="28" t="e">
        <f ca="1">IF(ISNUMBER(OFFSET(INDIRECT("'"&amp;'DATA for charts'!K$5&amp;"'!$e1"),$A714-1,0)),OFFSET(INDIRECT("'"&amp;'DATA for charts'!K$5&amp;"'!$e1"),$A714-1,0),NA())</f>
        <v>#N/A</v>
      </c>
      <c r="L714" s="28" t="e">
        <f ca="1">IF(ISNUMBER(OFFSET(INDIRECT("'"&amp;'DATA for charts'!L$5&amp;"'!$e1"),$A714-1,0)),OFFSET(INDIRECT("'"&amp;'DATA for charts'!L$5&amp;"'!$e1"),$A714-1,0),NA())</f>
        <v>#N/A</v>
      </c>
      <c r="M714" s="28" t="e">
        <f ca="1">IF(ISNUMBER(OFFSET(INDIRECT("'"&amp;'DATA for charts'!M$5&amp;"'!$e1"),$A714-1,0)),OFFSET(INDIRECT("'"&amp;'DATA for charts'!M$5&amp;"'!$e1"),$A714-1,0),NA())</f>
        <v>#N/A</v>
      </c>
      <c r="N714" s="28" t="e">
        <f ca="1">IF(ISNUMBER(OFFSET(INDIRECT("'"&amp;'DATA for charts'!N$5&amp;"'!$e1"),$A714-1,0)),OFFSET(INDIRECT("'"&amp;'DATA for charts'!N$5&amp;"'!$e1"),$A714-1,0),NA())</f>
        <v>#N/A</v>
      </c>
      <c r="O714" s="28" t="e">
        <f ca="1">IF(ISNUMBER(OFFSET(INDIRECT("'"&amp;'DATA for charts'!O$5&amp;"'!$e1"),$A714-1,0)),OFFSET(INDIRECT("'"&amp;'DATA for charts'!O$5&amp;"'!$e1"),$A714-1,0),NA())</f>
        <v>#N/A</v>
      </c>
      <c r="P714" s="28" t="e">
        <f ca="1">IF(ISNUMBER(OFFSET(INDIRECT("'"&amp;'DATA for charts'!P$5&amp;"'!$e1"),$A714-1,0)),OFFSET(INDIRECT("'"&amp;'DATA for charts'!P$5&amp;"'!$e1"),$A714-1,0),NA())</f>
        <v>#N/A</v>
      </c>
      <c r="Q714" s="28" t="e">
        <f ca="1">IF(ISNUMBER(OFFSET(INDIRECT("'"&amp;'DATA for charts'!Q$5&amp;"'!$e1"),$A714-1,0)),OFFSET(INDIRECT("'"&amp;'DATA for charts'!Q$5&amp;"'!$e1"),$A714-1,0),NA())</f>
        <v>#N/A</v>
      </c>
      <c r="R714" s="28" t="e">
        <f ca="1">IF(ISNUMBER(OFFSET(INDIRECT("'"&amp;'DATA for charts'!R$5&amp;"'!$e1"),$A714-1,0)),OFFSET(INDIRECT("'"&amp;'DATA for charts'!R$5&amp;"'!$e1"),$A714-1,0),NA())</f>
        <v>#N/A</v>
      </c>
      <c r="S714" s="28" t="e">
        <f ca="1">IF(ISNUMBER(OFFSET(INDIRECT("'"&amp;'DATA for charts'!S$5&amp;"'!$e1"),$A714-1,0)),OFFSET(INDIRECT("'"&amp;'DATA for charts'!S$5&amp;"'!$e1"),$A714-1,0),NA())</f>
        <v>#N/A</v>
      </c>
      <c r="T714" s="34"/>
      <c r="U714" s="34"/>
      <c r="V714" s="34"/>
      <c r="W714" s="8"/>
      <c r="X714" s="477" t="s">
        <v>782</v>
      </c>
      <c r="Y714" s="31">
        <f ca="1">Y31</f>
        <v>-1.4710000000000001</v>
      </c>
      <c r="Z714" s="31">
        <f t="shared" ref="Z714:AO714" ca="1" si="1055">Z31</f>
        <v>-1.3650285257390702</v>
      </c>
      <c r="AA714" s="31">
        <f t="shared" ca="1" si="1055"/>
        <v>-1.5089999999999999</v>
      </c>
      <c r="AB714" s="31">
        <f t="shared" ca="1" si="1055"/>
        <v>-1.3628307830141786</v>
      </c>
      <c r="AC714" s="31">
        <f t="shared" ca="1" si="1055"/>
        <v>-1.3785000000000001</v>
      </c>
      <c r="AD714" s="31">
        <f t="shared" ca="1" si="1055"/>
        <v>-1.4593700000000001</v>
      </c>
      <c r="AE714" s="31" t="e">
        <f t="shared" ca="1" si="1055"/>
        <v>#N/A</v>
      </c>
      <c r="AF714" s="31" t="e">
        <f t="shared" ca="1" si="1055"/>
        <v>#N/A</v>
      </c>
      <c r="AG714" s="31" t="e">
        <f t="shared" ca="1" si="1055"/>
        <v>#N/A</v>
      </c>
      <c r="AH714" s="31" t="e">
        <f t="shared" ca="1" si="1055"/>
        <v>#N/A</v>
      </c>
      <c r="AI714" s="31" t="e">
        <f t="shared" ca="1" si="1055"/>
        <v>#N/A</v>
      </c>
      <c r="AJ714" s="31" t="e">
        <f t="shared" ca="1" si="1055"/>
        <v>#N/A</v>
      </c>
      <c r="AK714" s="31" t="e">
        <f t="shared" ca="1" si="1055"/>
        <v>#N/A</v>
      </c>
      <c r="AL714" s="31" t="e">
        <f t="shared" ca="1" si="1055"/>
        <v>#N/A</v>
      </c>
      <c r="AM714" s="31" t="e">
        <f t="shared" ca="1" si="1055"/>
        <v>#N/A</v>
      </c>
      <c r="AN714" s="31" t="e">
        <f t="shared" ca="1" si="1055"/>
        <v>#N/A</v>
      </c>
      <c r="AO714" s="31" t="e">
        <f t="shared" ca="1" si="1055"/>
        <v>#N/A</v>
      </c>
    </row>
    <row r="715" spans="1:41" ht="63.75">
      <c r="A715" s="226">
        <f t="shared" si="1047"/>
        <v>303</v>
      </c>
      <c r="B715" s="8">
        <v>10</v>
      </c>
      <c r="C715" s="28">
        <f ca="1">IF(ISNUMBER(OFFSET(INDIRECT("'"&amp;'DATA for charts'!C$5&amp;"'!$e1"),$A715-1,0)),OFFSET(INDIRECT("'"&amp;'DATA for charts'!C$5&amp;"'!$e1"),$A715-1,0),NA())</f>
        <v>24.9</v>
      </c>
      <c r="D715" s="28">
        <f ca="1">IF(ISNUMBER(OFFSET(INDIRECT("'"&amp;'DATA for charts'!D$5&amp;"'!$e1"),$A715-1,0)),OFFSET(INDIRECT("'"&amp;'DATA for charts'!D$5&amp;"'!$e1"),$A715-1,0),NA())</f>
        <v>25.307580000000002</v>
      </c>
      <c r="E715" s="28">
        <f ca="1">IF(ISNUMBER(OFFSET(INDIRECT("'"&amp;'DATA for charts'!E$5&amp;"'!$e1"),$A715-1,0)),OFFSET(INDIRECT("'"&amp;'DATA for charts'!E$5&amp;"'!$e1"),$A715-1,0),NA())</f>
        <v>25.885539999999999</v>
      </c>
      <c r="F715" s="28">
        <f ca="1">IF(ISNUMBER(OFFSET(INDIRECT("'"&amp;'DATA for charts'!F$5&amp;"'!$e1"),$A715-1,0)),OFFSET(INDIRECT("'"&amp;'DATA for charts'!F$5&amp;"'!$e1"),$A715-1,0),NA())</f>
        <v>26.4259639257217</v>
      </c>
      <c r="G715" s="28">
        <f ca="1">IF(ISNUMBER(OFFSET(INDIRECT("'"&amp;'DATA for charts'!G$5&amp;"'!$e1"),$A715-1,0)),OFFSET(INDIRECT("'"&amp;'DATA for charts'!G$5&amp;"'!$e1"),$A715-1,0),NA())</f>
        <v>26.23</v>
      </c>
      <c r="H715" s="28">
        <f ca="1">IF(ISNUMBER(OFFSET(INDIRECT("'"&amp;'DATA for charts'!H$5&amp;"'!$e1"),$A715-1,0)),OFFSET(INDIRECT("'"&amp;'DATA for charts'!H$5&amp;"'!$e1"),$A715-1,0),NA())</f>
        <v>26.4995121296345</v>
      </c>
      <c r="I715" s="28" t="e">
        <f ca="1">IF(ISNUMBER(OFFSET(INDIRECT("'"&amp;'DATA for charts'!I$5&amp;"'!$e1"),$A715-1,0)),OFFSET(INDIRECT("'"&amp;'DATA for charts'!I$5&amp;"'!$e1"),$A715-1,0),NA())</f>
        <v>#N/A</v>
      </c>
      <c r="J715" s="28" t="e">
        <f ca="1">IF(ISNUMBER(OFFSET(INDIRECT("'"&amp;'DATA for charts'!J$5&amp;"'!$e1"),$A715-1,0)),OFFSET(INDIRECT("'"&amp;'DATA for charts'!J$5&amp;"'!$e1"),$A715-1,0),NA())</f>
        <v>#N/A</v>
      </c>
      <c r="K715" s="28" t="e">
        <f ca="1">IF(ISNUMBER(OFFSET(INDIRECT("'"&amp;'DATA for charts'!K$5&amp;"'!$e1"),$A715-1,0)),OFFSET(INDIRECT("'"&amp;'DATA for charts'!K$5&amp;"'!$e1"),$A715-1,0),NA())</f>
        <v>#N/A</v>
      </c>
      <c r="L715" s="28" t="e">
        <f ca="1">IF(ISNUMBER(OFFSET(INDIRECT("'"&amp;'DATA for charts'!L$5&amp;"'!$e1"),$A715-1,0)),OFFSET(INDIRECT("'"&amp;'DATA for charts'!L$5&amp;"'!$e1"),$A715-1,0),NA())</f>
        <v>#N/A</v>
      </c>
      <c r="M715" s="28" t="e">
        <f ca="1">IF(ISNUMBER(OFFSET(INDIRECT("'"&amp;'DATA for charts'!M$5&amp;"'!$e1"),$A715-1,0)),OFFSET(INDIRECT("'"&amp;'DATA for charts'!M$5&amp;"'!$e1"),$A715-1,0),NA())</f>
        <v>#N/A</v>
      </c>
      <c r="N715" s="28" t="e">
        <f ca="1">IF(ISNUMBER(OFFSET(INDIRECT("'"&amp;'DATA for charts'!N$5&amp;"'!$e1"),$A715-1,0)),OFFSET(INDIRECT("'"&amp;'DATA for charts'!N$5&amp;"'!$e1"),$A715-1,0),NA())</f>
        <v>#N/A</v>
      </c>
      <c r="O715" s="28" t="e">
        <f ca="1">IF(ISNUMBER(OFFSET(INDIRECT("'"&amp;'DATA for charts'!O$5&amp;"'!$e1"),$A715-1,0)),OFFSET(INDIRECT("'"&amp;'DATA for charts'!O$5&amp;"'!$e1"),$A715-1,0),NA())</f>
        <v>#N/A</v>
      </c>
      <c r="P715" s="28" t="e">
        <f ca="1">IF(ISNUMBER(OFFSET(INDIRECT("'"&amp;'DATA for charts'!P$5&amp;"'!$e1"),$A715-1,0)),OFFSET(INDIRECT("'"&amp;'DATA for charts'!P$5&amp;"'!$e1"),$A715-1,0),NA())</f>
        <v>#N/A</v>
      </c>
      <c r="Q715" s="28" t="e">
        <f ca="1">IF(ISNUMBER(OFFSET(INDIRECT("'"&amp;'DATA for charts'!Q$5&amp;"'!$e1"),$A715-1,0)),OFFSET(INDIRECT("'"&amp;'DATA for charts'!Q$5&amp;"'!$e1"),$A715-1,0),NA())</f>
        <v>#N/A</v>
      </c>
      <c r="R715" s="28" t="e">
        <f ca="1">IF(ISNUMBER(OFFSET(INDIRECT("'"&amp;'DATA for charts'!R$5&amp;"'!$e1"),$A715-1,0)),OFFSET(INDIRECT("'"&amp;'DATA for charts'!R$5&amp;"'!$e1"),$A715-1,0),NA())</f>
        <v>#N/A</v>
      </c>
      <c r="S715" s="28" t="e">
        <f ca="1">IF(ISNUMBER(OFFSET(INDIRECT("'"&amp;'DATA for charts'!S$5&amp;"'!$e1"),$A715-1,0)),OFFSET(INDIRECT("'"&amp;'DATA for charts'!S$5&amp;"'!$e1"),$A715-1,0),NA())</f>
        <v>#N/A</v>
      </c>
      <c r="T715" s="34"/>
      <c r="U715" s="34"/>
      <c r="V715" s="34"/>
      <c r="W715" s="8"/>
      <c r="X715" s="477" t="s">
        <v>783</v>
      </c>
      <c r="Y715" s="31">
        <f ca="1">Y56</f>
        <v>0.20900000000000052</v>
      </c>
      <c r="Z715" s="31">
        <f t="shared" ref="Z715:AO715" ca="1" si="1056">Z56</f>
        <v>0.96850233250179052</v>
      </c>
      <c r="AA715" s="31">
        <f t="shared" ca="1" si="1056"/>
        <v>0.89100000000000001</v>
      </c>
      <c r="AB715" s="31">
        <f t="shared" ca="1" si="1056"/>
        <v>0.8436721261261253</v>
      </c>
      <c r="AC715" s="31">
        <f t="shared" ca="1" si="1056"/>
        <v>0.89949999999999974</v>
      </c>
      <c r="AD715" s="31">
        <f t="shared" ca="1" si="1056"/>
        <v>0.95031999999999961</v>
      </c>
      <c r="AE715" s="31" t="e">
        <f t="shared" ca="1" si="1056"/>
        <v>#N/A</v>
      </c>
      <c r="AF715" s="31" t="e">
        <f t="shared" ca="1" si="1056"/>
        <v>#N/A</v>
      </c>
      <c r="AG715" s="31" t="e">
        <f t="shared" ca="1" si="1056"/>
        <v>#N/A</v>
      </c>
      <c r="AH715" s="31" t="e">
        <f t="shared" ca="1" si="1056"/>
        <v>#N/A</v>
      </c>
      <c r="AI715" s="31" t="e">
        <f t="shared" ca="1" si="1056"/>
        <v>#N/A</v>
      </c>
      <c r="AJ715" s="31" t="e">
        <f t="shared" ca="1" si="1056"/>
        <v>#N/A</v>
      </c>
      <c r="AK715" s="31" t="e">
        <f t="shared" ca="1" si="1056"/>
        <v>#N/A</v>
      </c>
      <c r="AL715" s="31" t="e">
        <f t="shared" ca="1" si="1056"/>
        <v>#N/A</v>
      </c>
      <c r="AM715" s="31" t="e">
        <f t="shared" ca="1" si="1056"/>
        <v>#N/A</v>
      </c>
      <c r="AN715" s="31" t="e">
        <f t="shared" ca="1" si="1056"/>
        <v>#N/A</v>
      </c>
      <c r="AO715" s="31" t="e">
        <f t="shared" ca="1" si="1056"/>
        <v>#N/A</v>
      </c>
    </row>
    <row r="716" spans="1:41">
      <c r="A716" s="226">
        <f t="shared" si="1047"/>
        <v>304</v>
      </c>
      <c r="B716" s="8">
        <v>11</v>
      </c>
      <c r="C716" s="28">
        <f ca="1">IF(ISNUMBER(OFFSET(INDIRECT("'"&amp;'DATA for charts'!C$5&amp;"'!$e1"),$A716-1,0)),OFFSET(INDIRECT("'"&amp;'DATA for charts'!C$5&amp;"'!$e1"),$A716-1,0),NA())</f>
        <v>28.3</v>
      </c>
      <c r="D716" s="28">
        <f ca="1">IF(ISNUMBER(OFFSET(INDIRECT("'"&amp;'DATA for charts'!D$5&amp;"'!$e1"),$A716-1,0)),OFFSET(INDIRECT("'"&amp;'DATA for charts'!D$5&amp;"'!$e1"),$A716-1,0),NA())</f>
        <v>29.473490000000002</v>
      </c>
      <c r="E716" s="28">
        <f ca="1">IF(ISNUMBER(OFFSET(INDIRECT("'"&amp;'DATA for charts'!E$5&amp;"'!$e1"),$A716-1,0)),OFFSET(INDIRECT("'"&amp;'DATA for charts'!E$5&amp;"'!$e1"),$A716-1,0),NA())</f>
        <v>29.837978</v>
      </c>
      <c r="F716" s="28">
        <f ca="1">IF(ISNUMBER(OFFSET(INDIRECT("'"&amp;'DATA for charts'!F$5&amp;"'!$e1"),$A716-1,0)),OFFSET(INDIRECT("'"&amp;'DATA for charts'!F$5&amp;"'!$e1"),$A716-1,0),NA())</f>
        <v>30.6202219967657</v>
      </c>
      <c r="G716" s="28">
        <f ca="1">IF(ISNUMBER(OFFSET(INDIRECT("'"&amp;'DATA for charts'!G$5&amp;"'!$e1"),$A716-1,0)),OFFSET(INDIRECT("'"&amp;'DATA for charts'!G$5&amp;"'!$e1"),$A716-1,0),NA())</f>
        <v>30.05</v>
      </c>
      <c r="H716" s="28">
        <f ca="1">IF(ISNUMBER(OFFSET(INDIRECT("'"&amp;'DATA for charts'!H$5&amp;"'!$e1"),$A716-1,0)),OFFSET(INDIRECT("'"&amp;'DATA for charts'!H$5&amp;"'!$e1"),$A716-1,0),NA())</f>
        <v>30.773321027472001</v>
      </c>
      <c r="I716" s="28" t="e">
        <f ca="1">IF(ISNUMBER(OFFSET(INDIRECT("'"&amp;'DATA for charts'!I$5&amp;"'!$e1"),$A716-1,0)),OFFSET(INDIRECT("'"&amp;'DATA for charts'!I$5&amp;"'!$e1"),$A716-1,0),NA())</f>
        <v>#N/A</v>
      </c>
      <c r="J716" s="28" t="e">
        <f ca="1">IF(ISNUMBER(OFFSET(INDIRECT("'"&amp;'DATA for charts'!J$5&amp;"'!$e1"),$A716-1,0)),OFFSET(INDIRECT("'"&amp;'DATA for charts'!J$5&amp;"'!$e1"),$A716-1,0),NA())</f>
        <v>#N/A</v>
      </c>
      <c r="K716" s="28" t="e">
        <f ca="1">IF(ISNUMBER(OFFSET(INDIRECT("'"&amp;'DATA for charts'!K$5&amp;"'!$e1"),$A716-1,0)),OFFSET(INDIRECT("'"&amp;'DATA for charts'!K$5&amp;"'!$e1"),$A716-1,0),NA())</f>
        <v>#N/A</v>
      </c>
      <c r="L716" s="28" t="e">
        <f ca="1">IF(ISNUMBER(OFFSET(INDIRECT("'"&amp;'DATA for charts'!L$5&amp;"'!$e1"),$A716-1,0)),OFFSET(INDIRECT("'"&amp;'DATA for charts'!L$5&amp;"'!$e1"),$A716-1,0),NA())</f>
        <v>#N/A</v>
      </c>
      <c r="M716" s="28" t="e">
        <f ca="1">IF(ISNUMBER(OFFSET(INDIRECT("'"&amp;'DATA for charts'!M$5&amp;"'!$e1"),$A716-1,0)),OFFSET(INDIRECT("'"&amp;'DATA for charts'!M$5&amp;"'!$e1"),$A716-1,0),NA())</f>
        <v>#N/A</v>
      </c>
      <c r="N716" s="28" t="e">
        <f ca="1">IF(ISNUMBER(OFFSET(INDIRECT("'"&amp;'DATA for charts'!N$5&amp;"'!$e1"),$A716-1,0)),OFFSET(INDIRECT("'"&amp;'DATA for charts'!N$5&amp;"'!$e1"),$A716-1,0),NA())</f>
        <v>#N/A</v>
      </c>
      <c r="O716" s="28" t="e">
        <f ca="1">IF(ISNUMBER(OFFSET(INDIRECT("'"&amp;'DATA for charts'!O$5&amp;"'!$e1"),$A716-1,0)),OFFSET(INDIRECT("'"&amp;'DATA for charts'!O$5&amp;"'!$e1"),$A716-1,0),NA())</f>
        <v>#N/A</v>
      </c>
      <c r="P716" s="28" t="e">
        <f ca="1">IF(ISNUMBER(OFFSET(INDIRECT("'"&amp;'DATA for charts'!P$5&amp;"'!$e1"),$A716-1,0)),OFFSET(INDIRECT("'"&amp;'DATA for charts'!P$5&amp;"'!$e1"),$A716-1,0),NA())</f>
        <v>#N/A</v>
      </c>
      <c r="Q716" s="28" t="e">
        <f ca="1">IF(ISNUMBER(OFFSET(INDIRECT("'"&amp;'DATA for charts'!Q$5&amp;"'!$e1"),$A716-1,0)),OFFSET(INDIRECT("'"&amp;'DATA for charts'!Q$5&amp;"'!$e1"),$A716-1,0),NA())</f>
        <v>#N/A</v>
      </c>
      <c r="R716" s="28" t="e">
        <f ca="1">IF(ISNUMBER(OFFSET(INDIRECT("'"&amp;'DATA for charts'!R$5&amp;"'!$e1"),$A716-1,0)),OFFSET(INDIRECT("'"&amp;'DATA for charts'!R$5&amp;"'!$e1"),$A716-1,0),NA())</f>
        <v>#N/A</v>
      </c>
      <c r="S716" s="28" t="e">
        <f ca="1">IF(ISNUMBER(OFFSET(INDIRECT("'"&amp;'DATA for charts'!S$5&amp;"'!$e1"),$A716-1,0)),OFFSET(INDIRECT("'"&amp;'DATA for charts'!S$5&amp;"'!$e1"),$A716-1,0),NA())</f>
        <v>#N/A</v>
      </c>
      <c r="T716" s="34"/>
      <c r="U716" s="34"/>
      <c r="V716" s="34"/>
      <c r="W716" s="8"/>
      <c r="X716" s="8"/>
      <c r="Y716" s="8"/>
      <c r="Z716" s="8"/>
      <c r="AA716" s="8"/>
      <c r="AB716" s="8"/>
      <c r="AC716" s="8"/>
      <c r="AD716" s="8"/>
      <c r="AE716" s="8"/>
      <c r="AF716" s="8"/>
      <c r="AG716" s="8"/>
      <c r="AH716" s="8"/>
      <c r="AI716" s="8"/>
    </row>
    <row r="717" spans="1:41">
      <c r="A717" s="226">
        <f t="shared" si="1047"/>
        <v>305</v>
      </c>
      <c r="B717" s="8">
        <v>12</v>
      </c>
      <c r="C717" s="28">
        <f ca="1">IF(ISNUMBER(OFFSET(INDIRECT("'"&amp;'DATA for charts'!C$5&amp;"'!$e1"),$A717-1,0)),OFFSET(INDIRECT("'"&amp;'DATA for charts'!C$5&amp;"'!$e1"),$A717-1,0),NA())</f>
        <v>32.299999999999997</v>
      </c>
      <c r="D717" s="28">
        <f ca="1">IF(ISNUMBER(OFFSET(INDIRECT("'"&amp;'DATA for charts'!D$5&amp;"'!$e1"),$A717-1,0)),OFFSET(INDIRECT("'"&amp;'DATA for charts'!D$5&amp;"'!$e1"),$A717-1,0),NA())</f>
        <v>34.086920000000013</v>
      </c>
      <c r="E717" s="28">
        <f ca="1">IF(ISNUMBER(OFFSET(INDIRECT("'"&amp;'DATA for charts'!E$5&amp;"'!$e1"),$A717-1,0)),OFFSET(INDIRECT("'"&amp;'DATA for charts'!E$5&amp;"'!$e1"),$A717-1,0),NA())</f>
        <v>34.174747000000004</v>
      </c>
      <c r="F717" s="28">
        <f ca="1">IF(ISNUMBER(OFFSET(INDIRECT("'"&amp;'DATA for charts'!F$5&amp;"'!$e1"),$A717-1,0)),OFFSET(INDIRECT("'"&amp;'DATA for charts'!F$5&amp;"'!$e1"),$A717-1,0),NA())</f>
        <v>35.219248459684998</v>
      </c>
      <c r="G717" s="28">
        <f ca="1">IF(ISNUMBER(OFFSET(INDIRECT("'"&amp;'DATA for charts'!G$5&amp;"'!$e1"),$A717-1,0)),OFFSET(INDIRECT("'"&amp;'DATA for charts'!G$5&amp;"'!$e1"),$A717-1,0),NA())</f>
        <v>34.64</v>
      </c>
      <c r="H717" s="28">
        <f ca="1">IF(ISNUMBER(OFFSET(INDIRECT("'"&amp;'DATA for charts'!H$5&amp;"'!$e1"),$A717-1,0)),OFFSET(INDIRECT("'"&amp;'DATA for charts'!H$5&amp;"'!$e1"),$A717-1,0),NA())</f>
        <v>35.180384352244303</v>
      </c>
      <c r="I717" s="28" t="e">
        <f ca="1">IF(ISNUMBER(OFFSET(INDIRECT("'"&amp;'DATA for charts'!I$5&amp;"'!$e1"),$A717-1,0)),OFFSET(INDIRECT("'"&amp;'DATA for charts'!I$5&amp;"'!$e1"),$A717-1,0),NA())</f>
        <v>#N/A</v>
      </c>
      <c r="J717" s="28" t="e">
        <f ca="1">IF(ISNUMBER(OFFSET(INDIRECT("'"&amp;'DATA for charts'!J$5&amp;"'!$e1"),$A717-1,0)),OFFSET(INDIRECT("'"&amp;'DATA for charts'!J$5&amp;"'!$e1"),$A717-1,0),NA())</f>
        <v>#N/A</v>
      </c>
      <c r="K717" s="28" t="e">
        <f ca="1">IF(ISNUMBER(OFFSET(INDIRECT("'"&amp;'DATA for charts'!K$5&amp;"'!$e1"),$A717-1,0)),OFFSET(INDIRECT("'"&amp;'DATA for charts'!K$5&amp;"'!$e1"),$A717-1,0),NA())</f>
        <v>#N/A</v>
      </c>
      <c r="L717" s="28" t="e">
        <f ca="1">IF(ISNUMBER(OFFSET(INDIRECT("'"&amp;'DATA for charts'!L$5&amp;"'!$e1"),$A717-1,0)),OFFSET(INDIRECT("'"&amp;'DATA for charts'!L$5&amp;"'!$e1"),$A717-1,0),NA())</f>
        <v>#N/A</v>
      </c>
      <c r="M717" s="28" t="e">
        <f ca="1">IF(ISNUMBER(OFFSET(INDIRECT("'"&amp;'DATA for charts'!M$5&amp;"'!$e1"),$A717-1,0)),OFFSET(INDIRECT("'"&amp;'DATA for charts'!M$5&amp;"'!$e1"),$A717-1,0),NA())</f>
        <v>#N/A</v>
      </c>
      <c r="N717" s="28" t="e">
        <f ca="1">IF(ISNUMBER(OFFSET(INDIRECT("'"&amp;'DATA for charts'!N$5&amp;"'!$e1"),$A717-1,0)),OFFSET(INDIRECT("'"&amp;'DATA for charts'!N$5&amp;"'!$e1"),$A717-1,0),NA())</f>
        <v>#N/A</v>
      </c>
      <c r="O717" s="28" t="e">
        <f ca="1">IF(ISNUMBER(OFFSET(INDIRECT("'"&amp;'DATA for charts'!O$5&amp;"'!$e1"),$A717-1,0)),OFFSET(INDIRECT("'"&amp;'DATA for charts'!O$5&amp;"'!$e1"),$A717-1,0),NA())</f>
        <v>#N/A</v>
      </c>
      <c r="P717" s="28" t="e">
        <f ca="1">IF(ISNUMBER(OFFSET(INDIRECT("'"&amp;'DATA for charts'!P$5&amp;"'!$e1"),$A717-1,0)),OFFSET(INDIRECT("'"&amp;'DATA for charts'!P$5&amp;"'!$e1"),$A717-1,0),NA())</f>
        <v>#N/A</v>
      </c>
      <c r="Q717" s="28" t="e">
        <f ca="1">IF(ISNUMBER(OFFSET(INDIRECT("'"&amp;'DATA for charts'!Q$5&amp;"'!$e1"),$A717-1,0)),OFFSET(INDIRECT("'"&amp;'DATA for charts'!Q$5&amp;"'!$e1"),$A717-1,0),NA())</f>
        <v>#N/A</v>
      </c>
      <c r="R717" s="28" t="e">
        <f ca="1">IF(ISNUMBER(OFFSET(INDIRECT("'"&amp;'DATA for charts'!R$5&amp;"'!$e1"),$A717-1,0)),OFFSET(INDIRECT("'"&amp;'DATA for charts'!R$5&amp;"'!$e1"),$A717-1,0),NA())</f>
        <v>#N/A</v>
      </c>
      <c r="S717" s="28" t="e">
        <f ca="1">IF(ISNUMBER(OFFSET(INDIRECT("'"&amp;'DATA for charts'!S$5&amp;"'!$e1"),$A717-1,0)),OFFSET(INDIRECT("'"&amp;'DATA for charts'!S$5&amp;"'!$e1"),$A717-1,0),NA())</f>
        <v>#N/A</v>
      </c>
      <c r="T717" s="34"/>
      <c r="U717" s="34"/>
      <c r="V717" s="34"/>
      <c r="W717" s="8"/>
      <c r="X717" s="8"/>
      <c r="Y717" s="8"/>
      <c r="Z717" s="8"/>
      <c r="AA717" s="8"/>
      <c r="AB717" s="8"/>
      <c r="AC717" s="8"/>
      <c r="AD717" s="8"/>
      <c r="AE717" s="8"/>
      <c r="AF717" s="8"/>
      <c r="AG717" s="8"/>
      <c r="AH717" s="8"/>
      <c r="AI717" s="8"/>
    </row>
    <row r="718" spans="1:41">
      <c r="A718" s="226">
        <f t="shared" si="1047"/>
        <v>306</v>
      </c>
      <c r="B718" s="8">
        <v>13</v>
      </c>
      <c r="C718" s="28">
        <f ca="1">IF(ISNUMBER(OFFSET(INDIRECT("'"&amp;'DATA for charts'!C$5&amp;"'!$e1"),$A718-1,0)),OFFSET(INDIRECT("'"&amp;'DATA for charts'!C$5&amp;"'!$e1"),$A718-1,0),NA())</f>
        <v>36.200000000000003</v>
      </c>
      <c r="D718" s="28">
        <f ca="1">IF(ISNUMBER(OFFSET(INDIRECT("'"&amp;'DATA for charts'!D$5&amp;"'!$e1"),$A718-1,0)),OFFSET(INDIRECT("'"&amp;'DATA for charts'!D$5&amp;"'!$e1"),$A718-1,0),NA())</f>
        <v>38.075550000000007</v>
      </c>
      <c r="E718" s="28">
        <f ca="1">IF(ISNUMBER(OFFSET(INDIRECT("'"&amp;'DATA for charts'!E$5&amp;"'!$e1"),$A718-1,0)),OFFSET(INDIRECT("'"&amp;'DATA for charts'!E$5&amp;"'!$e1"),$A718-1,0),NA())</f>
        <v>38.372363999999997</v>
      </c>
      <c r="F718" s="28">
        <f ca="1">IF(ISNUMBER(OFFSET(INDIRECT("'"&amp;'DATA for charts'!F$5&amp;"'!$e1"),$A718-1,0)),OFFSET(INDIRECT("'"&amp;'DATA for charts'!F$5&amp;"'!$e1"),$A718-1,0),NA())</f>
        <v>39.187558382632098</v>
      </c>
      <c r="G718" s="28">
        <f ca="1">IF(ISNUMBER(OFFSET(INDIRECT("'"&amp;'DATA for charts'!G$5&amp;"'!$e1"),$A718-1,0)),OFFSET(INDIRECT("'"&amp;'DATA for charts'!G$5&amp;"'!$e1"),$A718-1,0),NA())</f>
        <v>38.99</v>
      </c>
      <c r="H718" s="28">
        <f ca="1">IF(ISNUMBER(OFFSET(INDIRECT("'"&amp;'DATA for charts'!H$5&amp;"'!$e1"),$A718-1,0)),OFFSET(INDIRECT("'"&amp;'DATA for charts'!H$5&amp;"'!$e1"),$A718-1,0),NA())</f>
        <v>39.033694970797903</v>
      </c>
      <c r="I718" s="28" t="e">
        <f ca="1">IF(ISNUMBER(OFFSET(INDIRECT("'"&amp;'DATA for charts'!I$5&amp;"'!$e1"),$A718-1,0)),OFFSET(INDIRECT("'"&amp;'DATA for charts'!I$5&amp;"'!$e1"),$A718-1,0),NA())</f>
        <v>#N/A</v>
      </c>
      <c r="J718" s="28" t="e">
        <f ca="1">IF(ISNUMBER(OFFSET(INDIRECT("'"&amp;'DATA for charts'!J$5&amp;"'!$e1"),$A718-1,0)),OFFSET(INDIRECT("'"&amp;'DATA for charts'!J$5&amp;"'!$e1"),$A718-1,0),NA())</f>
        <v>#N/A</v>
      </c>
      <c r="K718" s="28" t="e">
        <f ca="1">IF(ISNUMBER(OFFSET(INDIRECT("'"&amp;'DATA for charts'!K$5&amp;"'!$e1"),$A718-1,0)),OFFSET(INDIRECT("'"&amp;'DATA for charts'!K$5&amp;"'!$e1"),$A718-1,0),NA())</f>
        <v>#N/A</v>
      </c>
      <c r="L718" s="28" t="e">
        <f ca="1">IF(ISNUMBER(OFFSET(INDIRECT("'"&amp;'DATA for charts'!L$5&amp;"'!$e1"),$A718-1,0)),OFFSET(INDIRECT("'"&amp;'DATA for charts'!L$5&amp;"'!$e1"),$A718-1,0),NA())</f>
        <v>#N/A</v>
      </c>
      <c r="M718" s="28" t="e">
        <f ca="1">IF(ISNUMBER(OFFSET(INDIRECT("'"&amp;'DATA for charts'!M$5&amp;"'!$e1"),$A718-1,0)),OFFSET(INDIRECT("'"&amp;'DATA for charts'!M$5&amp;"'!$e1"),$A718-1,0),NA())</f>
        <v>#N/A</v>
      </c>
      <c r="N718" s="28" t="e">
        <f ca="1">IF(ISNUMBER(OFFSET(INDIRECT("'"&amp;'DATA for charts'!N$5&amp;"'!$e1"),$A718-1,0)),OFFSET(INDIRECT("'"&amp;'DATA for charts'!N$5&amp;"'!$e1"),$A718-1,0),NA())</f>
        <v>#N/A</v>
      </c>
      <c r="O718" s="28" t="e">
        <f ca="1">IF(ISNUMBER(OFFSET(INDIRECT("'"&amp;'DATA for charts'!O$5&amp;"'!$e1"),$A718-1,0)),OFFSET(INDIRECT("'"&amp;'DATA for charts'!O$5&amp;"'!$e1"),$A718-1,0),NA())</f>
        <v>#N/A</v>
      </c>
      <c r="P718" s="28" t="e">
        <f ca="1">IF(ISNUMBER(OFFSET(INDIRECT("'"&amp;'DATA for charts'!P$5&amp;"'!$e1"),$A718-1,0)),OFFSET(INDIRECT("'"&amp;'DATA for charts'!P$5&amp;"'!$e1"),$A718-1,0),NA())</f>
        <v>#N/A</v>
      </c>
      <c r="Q718" s="28" t="e">
        <f ca="1">IF(ISNUMBER(OFFSET(INDIRECT("'"&amp;'DATA for charts'!Q$5&amp;"'!$e1"),$A718-1,0)),OFFSET(INDIRECT("'"&amp;'DATA for charts'!Q$5&amp;"'!$e1"),$A718-1,0),NA())</f>
        <v>#N/A</v>
      </c>
      <c r="R718" s="28" t="e">
        <f ca="1">IF(ISNUMBER(OFFSET(INDIRECT("'"&amp;'DATA for charts'!R$5&amp;"'!$e1"),$A718-1,0)),OFFSET(INDIRECT("'"&amp;'DATA for charts'!R$5&amp;"'!$e1"),$A718-1,0),NA())</f>
        <v>#N/A</v>
      </c>
      <c r="S718" s="28" t="e">
        <f ca="1">IF(ISNUMBER(OFFSET(INDIRECT("'"&amp;'DATA for charts'!S$5&amp;"'!$e1"),$A718-1,0)),OFFSET(INDIRECT("'"&amp;'DATA for charts'!S$5&amp;"'!$e1"),$A718-1,0),NA())</f>
        <v>#N/A</v>
      </c>
      <c r="T718" s="34"/>
      <c r="U718" s="34"/>
      <c r="V718" s="34"/>
      <c r="W718" s="8"/>
      <c r="X718" s="8"/>
      <c r="Y718" s="8"/>
      <c r="Z718" s="8"/>
      <c r="AA718" s="8"/>
      <c r="AB718" s="8"/>
      <c r="AC718" s="8"/>
      <c r="AD718" s="8"/>
      <c r="AE718" s="8"/>
      <c r="AF718" s="8"/>
      <c r="AG718" s="8"/>
      <c r="AH718" s="8"/>
      <c r="AI718" s="8"/>
    </row>
    <row r="719" spans="1:41">
      <c r="A719" s="226">
        <f t="shared" si="1047"/>
        <v>307</v>
      </c>
      <c r="B719" s="8">
        <v>14</v>
      </c>
      <c r="C719" s="28">
        <f ca="1">IF(ISNUMBER(OFFSET(INDIRECT("'"&amp;'DATA for charts'!C$5&amp;"'!$e1"),$A719-1,0)),OFFSET(INDIRECT("'"&amp;'DATA for charts'!C$5&amp;"'!$e1"),$A719-1,0),NA())</f>
        <v>39.700000000000003</v>
      </c>
      <c r="D719" s="28">
        <f ca="1">IF(ISNUMBER(OFFSET(INDIRECT("'"&amp;'DATA for charts'!D$5&amp;"'!$e1"),$A719-1,0)),OFFSET(INDIRECT("'"&amp;'DATA for charts'!D$5&amp;"'!$e1"),$A719-1,0),NA())</f>
        <v>41.187440000000002</v>
      </c>
      <c r="E719" s="28">
        <f ca="1">IF(ISNUMBER(OFFSET(INDIRECT("'"&amp;'DATA for charts'!E$5&amp;"'!$e1"),$A719-1,0)),OFFSET(INDIRECT("'"&amp;'DATA for charts'!E$5&amp;"'!$e1"),$A719-1,0),NA())</f>
        <v>41.898682000000001</v>
      </c>
      <c r="F719" s="28">
        <f ca="1">IF(ISNUMBER(OFFSET(INDIRECT("'"&amp;'DATA for charts'!F$5&amp;"'!$e1"),$A719-1,0)),OFFSET(INDIRECT("'"&amp;'DATA for charts'!F$5&amp;"'!$e1"),$A719-1,0),NA())</f>
        <v>42.100604167759599</v>
      </c>
      <c r="G719" s="28">
        <f ca="1">IF(ISNUMBER(OFFSET(INDIRECT("'"&amp;'DATA for charts'!G$5&amp;"'!$e1"),$A719-1,0)),OFFSET(INDIRECT("'"&amp;'DATA for charts'!G$5&amp;"'!$e1"),$A719-1,0),NA())</f>
        <v>42.49</v>
      </c>
      <c r="H719" s="28">
        <f ca="1">IF(ISNUMBER(OFFSET(INDIRECT("'"&amp;'DATA for charts'!H$5&amp;"'!$e1"),$A719-1,0)),OFFSET(INDIRECT("'"&amp;'DATA for charts'!H$5&amp;"'!$e1"),$A719-1,0),NA())</f>
        <v>41.924034408431297</v>
      </c>
      <c r="I719" s="28" t="e">
        <f ca="1">IF(ISNUMBER(OFFSET(INDIRECT("'"&amp;'DATA for charts'!I$5&amp;"'!$e1"),$A719-1,0)),OFFSET(INDIRECT("'"&amp;'DATA for charts'!I$5&amp;"'!$e1"),$A719-1,0),NA())</f>
        <v>#N/A</v>
      </c>
      <c r="J719" s="28" t="e">
        <f ca="1">IF(ISNUMBER(OFFSET(INDIRECT("'"&amp;'DATA for charts'!J$5&amp;"'!$e1"),$A719-1,0)),OFFSET(INDIRECT("'"&amp;'DATA for charts'!J$5&amp;"'!$e1"),$A719-1,0),NA())</f>
        <v>#N/A</v>
      </c>
      <c r="K719" s="28" t="e">
        <f ca="1">IF(ISNUMBER(OFFSET(INDIRECT("'"&amp;'DATA for charts'!K$5&amp;"'!$e1"),$A719-1,0)),OFFSET(INDIRECT("'"&amp;'DATA for charts'!K$5&amp;"'!$e1"),$A719-1,0),NA())</f>
        <v>#N/A</v>
      </c>
      <c r="L719" s="28" t="e">
        <f ca="1">IF(ISNUMBER(OFFSET(INDIRECT("'"&amp;'DATA for charts'!L$5&amp;"'!$e1"),$A719-1,0)),OFFSET(INDIRECT("'"&amp;'DATA for charts'!L$5&amp;"'!$e1"),$A719-1,0),NA())</f>
        <v>#N/A</v>
      </c>
      <c r="M719" s="28" t="e">
        <f ca="1">IF(ISNUMBER(OFFSET(INDIRECT("'"&amp;'DATA for charts'!M$5&amp;"'!$e1"),$A719-1,0)),OFFSET(INDIRECT("'"&amp;'DATA for charts'!M$5&amp;"'!$e1"),$A719-1,0),NA())</f>
        <v>#N/A</v>
      </c>
      <c r="N719" s="28" t="e">
        <f ca="1">IF(ISNUMBER(OFFSET(INDIRECT("'"&amp;'DATA for charts'!N$5&amp;"'!$e1"),$A719-1,0)),OFFSET(INDIRECT("'"&amp;'DATA for charts'!N$5&amp;"'!$e1"),$A719-1,0),NA())</f>
        <v>#N/A</v>
      </c>
      <c r="O719" s="28" t="e">
        <f ca="1">IF(ISNUMBER(OFFSET(INDIRECT("'"&amp;'DATA for charts'!O$5&amp;"'!$e1"),$A719-1,0)),OFFSET(INDIRECT("'"&amp;'DATA for charts'!O$5&amp;"'!$e1"),$A719-1,0),NA())</f>
        <v>#N/A</v>
      </c>
      <c r="P719" s="28" t="e">
        <f ca="1">IF(ISNUMBER(OFFSET(INDIRECT("'"&amp;'DATA for charts'!P$5&amp;"'!$e1"),$A719-1,0)),OFFSET(INDIRECT("'"&amp;'DATA for charts'!P$5&amp;"'!$e1"),$A719-1,0),NA())</f>
        <v>#N/A</v>
      </c>
      <c r="Q719" s="28" t="e">
        <f ca="1">IF(ISNUMBER(OFFSET(INDIRECT("'"&amp;'DATA for charts'!Q$5&amp;"'!$e1"),$A719-1,0)),OFFSET(INDIRECT("'"&amp;'DATA for charts'!Q$5&amp;"'!$e1"),$A719-1,0),NA())</f>
        <v>#N/A</v>
      </c>
      <c r="R719" s="28" t="e">
        <f ca="1">IF(ISNUMBER(OFFSET(INDIRECT("'"&amp;'DATA for charts'!R$5&amp;"'!$e1"),$A719-1,0)),OFFSET(INDIRECT("'"&amp;'DATA for charts'!R$5&amp;"'!$e1"),$A719-1,0),NA())</f>
        <v>#N/A</v>
      </c>
      <c r="S719" s="28" t="e">
        <f ca="1">IF(ISNUMBER(OFFSET(INDIRECT("'"&amp;'DATA for charts'!S$5&amp;"'!$e1"),$A719-1,0)),OFFSET(INDIRECT("'"&amp;'DATA for charts'!S$5&amp;"'!$e1"),$A719-1,0),NA())</f>
        <v>#N/A</v>
      </c>
      <c r="T719" s="34"/>
      <c r="U719" s="34"/>
      <c r="V719" s="34"/>
      <c r="W719" s="8"/>
      <c r="X719" s="7" t="s">
        <v>787</v>
      </c>
      <c r="Y719" s="8"/>
      <c r="Z719" s="8"/>
      <c r="AA719" s="8"/>
      <c r="AB719" s="8"/>
      <c r="AC719" s="8"/>
      <c r="AD719" s="8"/>
      <c r="AE719" s="8"/>
      <c r="AF719" s="8"/>
      <c r="AG719" s="8"/>
      <c r="AH719" s="8"/>
      <c r="AI719" s="8"/>
    </row>
    <row r="720" spans="1:41">
      <c r="A720" s="226">
        <f t="shared" si="1047"/>
        <v>308</v>
      </c>
      <c r="B720" s="8">
        <v>15</v>
      </c>
      <c r="C720" s="28">
        <f ca="1">IF(ISNUMBER(OFFSET(INDIRECT("'"&amp;'DATA for charts'!C$5&amp;"'!$e1"),$A720-1,0)),OFFSET(INDIRECT("'"&amp;'DATA for charts'!C$5&amp;"'!$e1"),$A720-1,0),NA())</f>
        <v>42.5</v>
      </c>
      <c r="D720" s="28">
        <f ca="1">IF(ISNUMBER(OFFSET(INDIRECT("'"&amp;'DATA for charts'!D$5&amp;"'!$e1"),$A720-1,0)),OFFSET(INDIRECT("'"&amp;'DATA for charts'!D$5&amp;"'!$e1"),$A720-1,0),NA())</f>
        <v>43.094859999999997</v>
      </c>
      <c r="E720" s="28">
        <f ca="1">IF(ISNUMBER(OFFSET(INDIRECT("'"&amp;'DATA for charts'!E$5&amp;"'!$e1"),$A720-1,0)),OFFSET(INDIRECT("'"&amp;'DATA for charts'!E$5&amp;"'!$e1"),$A720-1,0),NA())</f>
        <v>44.282921000000002</v>
      </c>
      <c r="F720" s="28">
        <f ca="1">IF(ISNUMBER(OFFSET(INDIRECT("'"&amp;'DATA for charts'!F$5&amp;"'!$e1"),$A720-1,0)),OFFSET(INDIRECT("'"&amp;'DATA for charts'!F$5&amp;"'!$e1"),$A720-1,0),NA())</f>
        <v>44.208547684477999</v>
      </c>
      <c r="G720" s="28">
        <f ca="1">IF(ISNUMBER(OFFSET(INDIRECT("'"&amp;'DATA for charts'!G$5&amp;"'!$e1"),$A720-1,0)),OFFSET(INDIRECT("'"&amp;'DATA for charts'!G$5&amp;"'!$e1"),$A720-1,0),NA())</f>
        <v>44.77</v>
      </c>
      <c r="H720" s="28">
        <f ca="1">IF(ISNUMBER(OFFSET(INDIRECT("'"&amp;'DATA for charts'!H$5&amp;"'!$e1"),$A720-1,0)),OFFSET(INDIRECT("'"&amp;'DATA for charts'!H$5&amp;"'!$e1"),$A720-1,0),NA())</f>
        <v>43.5674139438472</v>
      </c>
      <c r="I720" s="28" t="e">
        <f ca="1">IF(ISNUMBER(OFFSET(INDIRECT("'"&amp;'DATA for charts'!I$5&amp;"'!$e1"),$A720-1,0)),OFFSET(INDIRECT("'"&amp;'DATA for charts'!I$5&amp;"'!$e1"),$A720-1,0),NA())</f>
        <v>#N/A</v>
      </c>
      <c r="J720" s="28" t="e">
        <f ca="1">IF(ISNUMBER(OFFSET(INDIRECT("'"&amp;'DATA for charts'!J$5&amp;"'!$e1"),$A720-1,0)),OFFSET(INDIRECT("'"&amp;'DATA for charts'!J$5&amp;"'!$e1"),$A720-1,0),NA())</f>
        <v>#N/A</v>
      </c>
      <c r="K720" s="28" t="e">
        <f ca="1">IF(ISNUMBER(OFFSET(INDIRECT("'"&amp;'DATA for charts'!K$5&amp;"'!$e1"),$A720-1,0)),OFFSET(INDIRECT("'"&amp;'DATA for charts'!K$5&amp;"'!$e1"),$A720-1,0),NA())</f>
        <v>#N/A</v>
      </c>
      <c r="L720" s="28" t="e">
        <f ca="1">IF(ISNUMBER(OFFSET(INDIRECT("'"&amp;'DATA for charts'!L$5&amp;"'!$e1"),$A720-1,0)),OFFSET(INDIRECT("'"&amp;'DATA for charts'!L$5&amp;"'!$e1"),$A720-1,0),NA())</f>
        <v>#N/A</v>
      </c>
      <c r="M720" s="28" t="e">
        <f ca="1">IF(ISNUMBER(OFFSET(INDIRECT("'"&amp;'DATA for charts'!M$5&amp;"'!$e1"),$A720-1,0)),OFFSET(INDIRECT("'"&amp;'DATA for charts'!M$5&amp;"'!$e1"),$A720-1,0),NA())</f>
        <v>#N/A</v>
      </c>
      <c r="N720" s="28" t="e">
        <f ca="1">IF(ISNUMBER(OFFSET(INDIRECT("'"&amp;'DATA for charts'!N$5&amp;"'!$e1"),$A720-1,0)),OFFSET(INDIRECT("'"&amp;'DATA for charts'!N$5&amp;"'!$e1"),$A720-1,0),NA())</f>
        <v>#N/A</v>
      </c>
      <c r="O720" s="28" t="e">
        <f ca="1">IF(ISNUMBER(OFFSET(INDIRECT("'"&amp;'DATA for charts'!O$5&amp;"'!$e1"),$A720-1,0)),OFFSET(INDIRECT("'"&amp;'DATA for charts'!O$5&amp;"'!$e1"),$A720-1,0),NA())</f>
        <v>#N/A</v>
      </c>
      <c r="P720" s="28" t="e">
        <f ca="1">IF(ISNUMBER(OFFSET(INDIRECT("'"&amp;'DATA for charts'!P$5&amp;"'!$e1"),$A720-1,0)),OFFSET(INDIRECT("'"&amp;'DATA for charts'!P$5&amp;"'!$e1"),$A720-1,0),NA())</f>
        <v>#N/A</v>
      </c>
      <c r="Q720" s="28" t="e">
        <f ca="1">IF(ISNUMBER(OFFSET(INDIRECT("'"&amp;'DATA for charts'!Q$5&amp;"'!$e1"),$A720-1,0)),OFFSET(INDIRECT("'"&amp;'DATA for charts'!Q$5&amp;"'!$e1"),$A720-1,0),NA())</f>
        <v>#N/A</v>
      </c>
      <c r="R720" s="28" t="e">
        <f ca="1">IF(ISNUMBER(OFFSET(INDIRECT("'"&amp;'DATA for charts'!R$5&amp;"'!$e1"),$A720-1,0)),OFFSET(INDIRECT("'"&amp;'DATA for charts'!R$5&amp;"'!$e1"),$A720-1,0),NA())</f>
        <v>#N/A</v>
      </c>
      <c r="S720" s="28" t="e">
        <f ca="1">IF(ISNUMBER(OFFSET(INDIRECT("'"&amp;'DATA for charts'!S$5&amp;"'!$e1"),$A720-1,0)),OFFSET(INDIRECT("'"&amp;'DATA for charts'!S$5&amp;"'!$e1"),$A720-1,0),NA())</f>
        <v>#N/A</v>
      </c>
      <c r="T720" s="34"/>
      <c r="U720" s="34"/>
      <c r="V720" s="34"/>
      <c r="W720" s="8"/>
      <c r="X720" s="146"/>
      <c r="Y720" s="33" t="str">
        <f t="shared" ref="Y720:Y721" ca="1" si="1057">C$8</f>
        <v>BSIMAC</v>
      </c>
      <c r="Z720" s="33" t="str">
        <f t="shared" ref="Z720:Z721" ca="1" si="1058">D$8</f>
        <v>CSE</v>
      </c>
      <c r="AA720" s="33" t="str">
        <f t="shared" ref="AA720:AA721" ca="1" si="1059">E$8</f>
        <v>DeST</v>
      </c>
      <c r="AB720" s="33" t="str">
        <f t="shared" ref="AB720:AB721" ca="1" si="1060">F$8</f>
        <v>EnergyPlus</v>
      </c>
      <c r="AC720" s="33" t="str">
        <f t="shared" ref="AC720:AC721" ca="1" si="1061">G$8</f>
        <v>ESP-r</v>
      </c>
      <c r="AD720" s="33" t="str">
        <f t="shared" ref="AD720:AD721" ca="1" si="1062">H$8</f>
        <v>TRNSYS</v>
      </c>
      <c r="AE720" s="33" t="str">
        <f t="shared" ref="AE720:AE721" ca="1" si="1063">I$8</f>
        <v>TestSpec-Alt</v>
      </c>
      <c r="AF720" s="33">
        <f t="shared" ref="AF720:AF721" ca="1" si="1064">J$8</f>
        <v>0</v>
      </c>
      <c r="AG720" s="33">
        <f t="shared" ref="AG720:AG721" ca="1" si="1065">K$8</f>
        <v>0</v>
      </c>
      <c r="AH720" s="33">
        <f t="shared" ref="AH720:AH721" ca="1" si="1066">L$8</f>
        <v>0</v>
      </c>
      <c r="AI720" s="33">
        <f t="shared" ref="AI720:AI721" ca="1" si="1067">M$8</f>
        <v>0</v>
      </c>
      <c r="AJ720" s="33">
        <f t="shared" ref="AJ720:AJ721" ca="1" si="1068">N$8</f>
        <v>0</v>
      </c>
      <c r="AK720" s="33">
        <f t="shared" ref="AK720:AK721" ca="1" si="1069">O$8</f>
        <v>0</v>
      </c>
      <c r="AL720" s="33">
        <f t="shared" ref="AL720:AL721" ca="1" si="1070">P$8</f>
        <v>0</v>
      </c>
      <c r="AM720" s="33">
        <f t="shared" ref="AM720:AM721" ca="1" si="1071">Q$8</f>
        <v>0</v>
      </c>
      <c r="AN720" s="33">
        <f t="shared" ref="AN720:AN721" ca="1" si="1072">R$8</f>
        <v>0</v>
      </c>
      <c r="AO720" s="33" t="str">
        <f t="shared" ref="AO720:AO721" ca="1" si="1073">S$8</f>
        <v>Tested Prg</v>
      </c>
    </row>
    <row r="721" spans="1:41">
      <c r="A721" s="226">
        <f t="shared" si="1047"/>
        <v>309</v>
      </c>
      <c r="B721" s="8">
        <v>16</v>
      </c>
      <c r="C721" s="28">
        <f ca="1">IF(ISNUMBER(OFFSET(INDIRECT("'"&amp;'DATA for charts'!C$5&amp;"'!$e1"),$A721-1,0)),OFFSET(INDIRECT("'"&amp;'DATA for charts'!C$5&amp;"'!$e1"),$A721-1,0),NA())</f>
        <v>44.4</v>
      </c>
      <c r="D721" s="28">
        <f ca="1">IF(ISNUMBER(OFFSET(INDIRECT("'"&amp;'DATA for charts'!D$5&amp;"'!$e1"),$A721-1,0)),OFFSET(INDIRECT("'"&amp;'DATA for charts'!D$5&amp;"'!$e1"),$A721-1,0),NA())</f>
        <v>43.772830000000013</v>
      </c>
      <c r="E721" s="28">
        <f ca="1">IF(ISNUMBER(OFFSET(INDIRECT("'"&amp;'DATA for charts'!E$5&amp;"'!$e1"),$A721-1,0)),OFFSET(INDIRECT("'"&amp;'DATA for charts'!E$5&amp;"'!$e1"),$A721-1,0),NA())</f>
        <v>45.296211</v>
      </c>
      <c r="F721" s="28">
        <f ca="1">IF(ISNUMBER(OFFSET(INDIRECT("'"&amp;'DATA for charts'!F$5&amp;"'!$e1"),$A721-1,0)),OFFSET(INDIRECT("'"&amp;'DATA for charts'!F$5&amp;"'!$e1"),$A721-1,0),NA())</f>
        <v>44.886033727872103</v>
      </c>
      <c r="G721" s="28">
        <f ca="1">IF(ISNUMBER(OFFSET(INDIRECT("'"&amp;'DATA for charts'!G$5&amp;"'!$e1"),$A721-1,0)),OFFSET(INDIRECT("'"&amp;'DATA for charts'!G$5&amp;"'!$e1"),$A721-1,0),NA())</f>
        <v>45.78</v>
      </c>
      <c r="H721" s="28">
        <f ca="1">IF(ISNUMBER(OFFSET(INDIRECT("'"&amp;'DATA for charts'!H$5&amp;"'!$e1"),$A721-1,0)),OFFSET(INDIRECT("'"&amp;'DATA for charts'!H$5&amp;"'!$e1"),$A721-1,0),NA())</f>
        <v>43.8561239142321</v>
      </c>
      <c r="I721" s="28" t="e">
        <f ca="1">IF(ISNUMBER(OFFSET(INDIRECT("'"&amp;'DATA for charts'!I$5&amp;"'!$e1"),$A721-1,0)),OFFSET(INDIRECT("'"&amp;'DATA for charts'!I$5&amp;"'!$e1"),$A721-1,0),NA())</f>
        <v>#N/A</v>
      </c>
      <c r="J721" s="28" t="e">
        <f ca="1">IF(ISNUMBER(OFFSET(INDIRECT("'"&amp;'DATA for charts'!J$5&amp;"'!$e1"),$A721-1,0)),OFFSET(INDIRECT("'"&amp;'DATA for charts'!J$5&amp;"'!$e1"),$A721-1,0),NA())</f>
        <v>#N/A</v>
      </c>
      <c r="K721" s="28" t="e">
        <f ca="1">IF(ISNUMBER(OFFSET(INDIRECT("'"&amp;'DATA for charts'!K$5&amp;"'!$e1"),$A721-1,0)),OFFSET(INDIRECT("'"&amp;'DATA for charts'!K$5&amp;"'!$e1"),$A721-1,0),NA())</f>
        <v>#N/A</v>
      </c>
      <c r="L721" s="28" t="e">
        <f ca="1">IF(ISNUMBER(OFFSET(INDIRECT("'"&amp;'DATA for charts'!L$5&amp;"'!$e1"),$A721-1,0)),OFFSET(INDIRECT("'"&amp;'DATA for charts'!L$5&amp;"'!$e1"),$A721-1,0),NA())</f>
        <v>#N/A</v>
      </c>
      <c r="M721" s="28" t="e">
        <f ca="1">IF(ISNUMBER(OFFSET(INDIRECT("'"&amp;'DATA for charts'!M$5&amp;"'!$e1"),$A721-1,0)),OFFSET(INDIRECT("'"&amp;'DATA for charts'!M$5&amp;"'!$e1"),$A721-1,0),NA())</f>
        <v>#N/A</v>
      </c>
      <c r="N721" s="28" t="e">
        <f ca="1">IF(ISNUMBER(OFFSET(INDIRECT("'"&amp;'DATA for charts'!N$5&amp;"'!$e1"),$A721-1,0)),OFFSET(INDIRECT("'"&amp;'DATA for charts'!N$5&amp;"'!$e1"),$A721-1,0),NA())</f>
        <v>#N/A</v>
      </c>
      <c r="O721" s="28" t="e">
        <f ca="1">IF(ISNUMBER(OFFSET(INDIRECT("'"&amp;'DATA for charts'!O$5&amp;"'!$e1"),$A721-1,0)),OFFSET(INDIRECT("'"&amp;'DATA for charts'!O$5&amp;"'!$e1"),$A721-1,0),NA())</f>
        <v>#N/A</v>
      </c>
      <c r="P721" s="28" t="e">
        <f ca="1">IF(ISNUMBER(OFFSET(INDIRECT("'"&amp;'DATA for charts'!P$5&amp;"'!$e1"),$A721-1,0)),OFFSET(INDIRECT("'"&amp;'DATA for charts'!P$5&amp;"'!$e1"),$A721-1,0),NA())</f>
        <v>#N/A</v>
      </c>
      <c r="Q721" s="28" t="e">
        <f ca="1">IF(ISNUMBER(OFFSET(INDIRECT("'"&amp;'DATA for charts'!Q$5&amp;"'!$e1"),$A721-1,0)),OFFSET(INDIRECT("'"&amp;'DATA for charts'!Q$5&amp;"'!$e1"),$A721-1,0),NA())</f>
        <v>#N/A</v>
      </c>
      <c r="R721" s="28" t="e">
        <f ca="1">IF(ISNUMBER(OFFSET(INDIRECT("'"&amp;'DATA for charts'!R$5&amp;"'!$e1"),$A721-1,0)),OFFSET(INDIRECT("'"&amp;'DATA for charts'!R$5&amp;"'!$e1"),$A721-1,0),NA())</f>
        <v>#N/A</v>
      </c>
      <c r="S721" s="28" t="e">
        <f ca="1">IF(ISNUMBER(OFFSET(INDIRECT("'"&amp;'DATA for charts'!S$5&amp;"'!$e1"),$A721-1,0)),OFFSET(INDIRECT("'"&amp;'DATA for charts'!S$5&amp;"'!$e1"),$A721-1,0),NA())</f>
        <v>#N/A</v>
      </c>
      <c r="T721" s="34"/>
      <c r="U721" s="34"/>
      <c r="V721" s="34"/>
      <c r="W721" s="8"/>
      <c r="X721" s="149" t="s">
        <v>24</v>
      </c>
      <c r="Y721" s="33" t="str">
        <f t="shared" ca="1" si="1057"/>
        <v>BSIMAC</v>
      </c>
      <c r="Z721" s="33" t="str">
        <f t="shared" ca="1" si="1058"/>
        <v>CSE</v>
      </c>
      <c r="AA721" s="33" t="str">
        <f t="shared" ca="1" si="1059"/>
        <v>DeST</v>
      </c>
      <c r="AB721" s="33" t="str">
        <f t="shared" ca="1" si="1060"/>
        <v>EnergyPlus</v>
      </c>
      <c r="AC721" s="33" t="str">
        <f t="shared" ca="1" si="1061"/>
        <v>ESP-r</v>
      </c>
      <c r="AD721" s="33" t="str">
        <f t="shared" ca="1" si="1062"/>
        <v>TRNSYS</v>
      </c>
      <c r="AE721" s="33" t="str">
        <f t="shared" ca="1" si="1063"/>
        <v>TestSpec-Alt</v>
      </c>
      <c r="AF721" s="33">
        <f t="shared" ca="1" si="1064"/>
        <v>0</v>
      </c>
      <c r="AG721" s="33">
        <f t="shared" ca="1" si="1065"/>
        <v>0</v>
      </c>
      <c r="AH721" s="33">
        <f t="shared" ca="1" si="1066"/>
        <v>0</v>
      </c>
      <c r="AI721" s="33">
        <f t="shared" ca="1" si="1067"/>
        <v>0</v>
      </c>
      <c r="AJ721" s="33">
        <f t="shared" ca="1" si="1068"/>
        <v>0</v>
      </c>
      <c r="AK721" s="33">
        <f t="shared" ca="1" si="1069"/>
        <v>0</v>
      </c>
      <c r="AL721" s="33">
        <f t="shared" ca="1" si="1070"/>
        <v>0</v>
      </c>
      <c r="AM721" s="33">
        <f t="shared" ca="1" si="1071"/>
        <v>0</v>
      </c>
      <c r="AN721" s="33">
        <f t="shared" ca="1" si="1072"/>
        <v>0</v>
      </c>
      <c r="AO721" s="33" t="str">
        <f t="shared" ca="1" si="1073"/>
        <v>Tested Prg</v>
      </c>
    </row>
    <row r="722" spans="1:41" ht="63.75">
      <c r="A722" s="226">
        <f t="shared" si="1047"/>
        <v>310</v>
      </c>
      <c r="B722" s="8">
        <v>17</v>
      </c>
      <c r="C722" s="28">
        <f ca="1">IF(ISNUMBER(OFFSET(INDIRECT("'"&amp;'DATA for charts'!C$5&amp;"'!$e1"),$A722-1,0)),OFFSET(INDIRECT("'"&amp;'DATA for charts'!C$5&amp;"'!$e1"),$A722-1,0),NA())</f>
        <v>45.4</v>
      </c>
      <c r="D722" s="28">
        <f ca="1">IF(ISNUMBER(OFFSET(INDIRECT("'"&amp;'DATA for charts'!D$5&amp;"'!$e1"),$A722-1,0)),OFFSET(INDIRECT("'"&amp;'DATA for charts'!D$5&amp;"'!$e1"),$A722-1,0),NA())</f>
        <v>43.474730000000001</v>
      </c>
      <c r="E722" s="28">
        <f ca="1">IF(ISNUMBER(OFFSET(INDIRECT("'"&amp;'DATA for charts'!E$5&amp;"'!$e1"),$A722-1,0)),OFFSET(INDIRECT("'"&amp;'DATA for charts'!E$5&amp;"'!$e1"),$A722-1,0),NA())</f>
        <v>45.288474999999998</v>
      </c>
      <c r="F722" s="28">
        <f ca="1">IF(ISNUMBER(OFFSET(INDIRECT("'"&amp;'DATA for charts'!F$5&amp;"'!$e1"),$A722-1,0)),OFFSET(INDIRECT("'"&amp;'DATA for charts'!F$5&amp;"'!$e1"),$A722-1,0),NA())</f>
        <v>44.604169256363299</v>
      </c>
      <c r="G722" s="28">
        <f ca="1">IF(ISNUMBER(OFFSET(INDIRECT("'"&amp;'DATA for charts'!G$5&amp;"'!$e1"),$A722-1,0)),OFFSET(INDIRECT("'"&amp;'DATA for charts'!G$5&amp;"'!$e1"),$A722-1,0),NA())</f>
        <v>45.65</v>
      </c>
      <c r="H722" s="28">
        <f ca="1">IF(ISNUMBER(OFFSET(INDIRECT("'"&amp;'DATA for charts'!H$5&amp;"'!$e1"),$A722-1,0)),OFFSET(INDIRECT("'"&amp;'DATA for charts'!H$5&amp;"'!$e1"),$A722-1,0),NA())</f>
        <v>43.3486997258942</v>
      </c>
      <c r="I722" s="28" t="e">
        <f ca="1">IF(ISNUMBER(OFFSET(INDIRECT("'"&amp;'DATA for charts'!I$5&amp;"'!$e1"),$A722-1,0)),OFFSET(INDIRECT("'"&amp;'DATA for charts'!I$5&amp;"'!$e1"),$A722-1,0),NA())</f>
        <v>#N/A</v>
      </c>
      <c r="J722" s="28" t="e">
        <f ca="1">IF(ISNUMBER(OFFSET(INDIRECT("'"&amp;'DATA for charts'!J$5&amp;"'!$e1"),$A722-1,0)),OFFSET(INDIRECT("'"&amp;'DATA for charts'!J$5&amp;"'!$e1"),$A722-1,0),NA())</f>
        <v>#N/A</v>
      </c>
      <c r="K722" s="28" t="e">
        <f ca="1">IF(ISNUMBER(OFFSET(INDIRECT("'"&amp;'DATA for charts'!K$5&amp;"'!$e1"),$A722-1,0)),OFFSET(INDIRECT("'"&amp;'DATA for charts'!K$5&amp;"'!$e1"),$A722-1,0),NA())</f>
        <v>#N/A</v>
      </c>
      <c r="L722" s="28" t="e">
        <f ca="1">IF(ISNUMBER(OFFSET(INDIRECT("'"&amp;'DATA for charts'!L$5&amp;"'!$e1"),$A722-1,0)),OFFSET(INDIRECT("'"&amp;'DATA for charts'!L$5&amp;"'!$e1"),$A722-1,0),NA())</f>
        <v>#N/A</v>
      </c>
      <c r="M722" s="28" t="e">
        <f ca="1">IF(ISNUMBER(OFFSET(INDIRECT("'"&amp;'DATA for charts'!M$5&amp;"'!$e1"),$A722-1,0)),OFFSET(INDIRECT("'"&amp;'DATA for charts'!M$5&amp;"'!$e1"),$A722-1,0),NA())</f>
        <v>#N/A</v>
      </c>
      <c r="N722" s="28" t="e">
        <f ca="1">IF(ISNUMBER(OFFSET(INDIRECT("'"&amp;'DATA for charts'!N$5&amp;"'!$e1"),$A722-1,0)),OFFSET(INDIRECT("'"&amp;'DATA for charts'!N$5&amp;"'!$e1"),$A722-1,0),NA())</f>
        <v>#N/A</v>
      </c>
      <c r="O722" s="28" t="e">
        <f ca="1">IF(ISNUMBER(OFFSET(INDIRECT("'"&amp;'DATA for charts'!O$5&amp;"'!$e1"),$A722-1,0)),OFFSET(INDIRECT("'"&amp;'DATA for charts'!O$5&amp;"'!$e1"),$A722-1,0),NA())</f>
        <v>#N/A</v>
      </c>
      <c r="P722" s="28" t="e">
        <f ca="1">IF(ISNUMBER(OFFSET(INDIRECT("'"&amp;'DATA for charts'!P$5&amp;"'!$e1"),$A722-1,0)),OFFSET(INDIRECT("'"&amp;'DATA for charts'!P$5&amp;"'!$e1"),$A722-1,0),NA())</f>
        <v>#N/A</v>
      </c>
      <c r="Q722" s="28" t="e">
        <f ca="1">IF(ISNUMBER(OFFSET(INDIRECT("'"&amp;'DATA for charts'!Q$5&amp;"'!$e1"),$A722-1,0)),OFFSET(INDIRECT("'"&amp;'DATA for charts'!Q$5&amp;"'!$e1"),$A722-1,0),NA())</f>
        <v>#N/A</v>
      </c>
      <c r="R722" s="28" t="e">
        <f ca="1">IF(ISNUMBER(OFFSET(INDIRECT("'"&amp;'DATA for charts'!R$5&amp;"'!$e1"),$A722-1,0)),OFFSET(INDIRECT("'"&amp;'DATA for charts'!R$5&amp;"'!$e1"),$A722-1,0),NA())</f>
        <v>#N/A</v>
      </c>
      <c r="S722" s="28" t="e">
        <f ca="1">IF(ISNUMBER(OFFSET(INDIRECT("'"&amp;'DATA for charts'!S$5&amp;"'!$e1"),$A722-1,0)),OFFSET(INDIRECT("'"&amp;'DATA for charts'!S$5&amp;"'!$e1"),$A722-1,0),NA())</f>
        <v>#N/A</v>
      </c>
      <c r="T722" s="34"/>
      <c r="U722" s="34"/>
      <c r="V722" s="34"/>
      <c r="W722" s="8"/>
      <c r="X722" s="477" t="s">
        <v>784</v>
      </c>
      <c r="Y722" s="31">
        <f ca="1">Y71</f>
        <v>-1.129</v>
      </c>
      <c r="Z722" s="31">
        <f t="shared" ref="Z722:AO722" ca="1" si="1074">Z71</f>
        <v>-1.2425920000000001</v>
      </c>
      <c r="AA722" s="31">
        <f t="shared" ca="1" si="1074"/>
        <v>-1.2240000000000002</v>
      </c>
      <c r="AB722" s="31">
        <f t="shared" ca="1" si="1074"/>
        <v>-1.15201251543168</v>
      </c>
      <c r="AC722" s="31">
        <f t="shared" ca="1" si="1074"/>
        <v>-1.2060000000000004</v>
      </c>
      <c r="AD722" s="31">
        <f t="shared" ca="1" si="1074"/>
        <v>-1.2441731431749199</v>
      </c>
      <c r="AE722" s="31" t="e">
        <f t="shared" ca="1" si="1074"/>
        <v>#N/A</v>
      </c>
      <c r="AF722" s="31" t="e">
        <f t="shared" ca="1" si="1074"/>
        <v>#N/A</v>
      </c>
      <c r="AG722" s="31" t="e">
        <f t="shared" ca="1" si="1074"/>
        <v>#N/A</v>
      </c>
      <c r="AH722" s="31" t="e">
        <f t="shared" ca="1" si="1074"/>
        <v>#N/A</v>
      </c>
      <c r="AI722" s="31" t="e">
        <f t="shared" ca="1" si="1074"/>
        <v>#N/A</v>
      </c>
      <c r="AJ722" s="31" t="e">
        <f t="shared" ca="1" si="1074"/>
        <v>#N/A</v>
      </c>
      <c r="AK722" s="31" t="e">
        <f t="shared" ca="1" si="1074"/>
        <v>#N/A</v>
      </c>
      <c r="AL722" s="31" t="e">
        <f t="shared" ca="1" si="1074"/>
        <v>#N/A</v>
      </c>
      <c r="AM722" s="31" t="e">
        <f t="shared" ca="1" si="1074"/>
        <v>#N/A</v>
      </c>
      <c r="AN722" s="31" t="e">
        <f t="shared" ca="1" si="1074"/>
        <v>#N/A</v>
      </c>
      <c r="AO722" s="31" t="e">
        <f t="shared" ca="1" si="1074"/>
        <v>#N/A</v>
      </c>
    </row>
    <row r="723" spans="1:41" ht="63.75">
      <c r="A723" s="226">
        <f t="shared" si="1047"/>
        <v>311</v>
      </c>
      <c r="B723" s="8">
        <v>18</v>
      </c>
      <c r="C723" s="28">
        <f ca="1">IF(ISNUMBER(OFFSET(INDIRECT("'"&amp;'DATA for charts'!C$5&amp;"'!$e1"),$A723-1,0)),OFFSET(INDIRECT("'"&amp;'DATA for charts'!C$5&amp;"'!$e1"),$A723-1,0),NA())</f>
        <v>41.7</v>
      </c>
      <c r="D723" s="28">
        <f ca="1">IF(ISNUMBER(OFFSET(INDIRECT("'"&amp;'DATA for charts'!D$5&amp;"'!$e1"),$A723-1,0)),OFFSET(INDIRECT("'"&amp;'DATA for charts'!D$5&amp;"'!$e1"),$A723-1,0),NA())</f>
        <v>42.682229999999997</v>
      </c>
      <c r="E723" s="28">
        <f ca="1">IF(ISNUMBER(OFFSET(INDIRECT("'"&amp;'DATA for charts'!E$5&amp;"'!$e1"),$A723-1,0)),OFFSET(INDIRECT("'"&amp;'DATA for charts'!E$5&amp;"'!$e1"),$A723-1,0),NA())</f>
        <v>44.609805999999999</v>
      </c>
      <c r="F723" s="28">
        <f ca="1">IF(ISNUMBER(OFFSET(INDIRECT("'"&amp;'DATA for charts'!F$5&amp;"'!$e1"),$A723-1,0)),OFFSET(INDIRECT("'"&amp;'DATA for charts'!F$5&amp;"'!$e1"),$A723-1,0),NA())</f>
        <v>43.7421395780379</v>
      </c>
      <c r="G723" s="28">
        <f ca="1">IF(ISNUMBER(OFFSET(INDIRECT("'"&amp;'DATA for charts'!G$5&amp;"'!$e1"),$A723-1,0)),OFFSET(INDIRECT("'"&amp;'DATA for charts'!G$5&amp;"'!$e1"),$A723-1,0),NA())</f>
        <v>44.91</v>
      </c>
      <c r="H723" s="28">
        <f ca="1">IF(ISNUMBER(OFFSET(INDIRECT("'"&amp;'DATA for charts'!H$5&amp;"'!$e1"),$A723-1,0)),OFFSET(INDIRECT("'"&amp;'DATA for charts'!H$5&amp;"'!$e1"),$A723-1,0),NA())</f>
        <v>42.394759269544302</v>
      </c>
      <c r="I723" s="28" t="e">
        <f ca="1">IF(ISNUMBER(OFFSET(INDIRECT("'"&amp;'DATA for charts'!I$5&amp;"'!$e1"),$A723-1,0)),OFFSET(INDIRECT("'"&amp;'DATA for charts'!I$5&amp;"'!$e1"),$A723-1,0),NA())</f>
        <v>#N/A</v>
      </c>
      <c r="J723" s="28" t="e">
        <f ca="1">IF(ISNUMBER(OFFSET(INDIRECT("'"&amp;'DATA for charts'!J$5&amp;"'!$e1"),$A723-1,0)),OFFSET(INDIRECT("'"&amp;'DATA for charts'!J$5&amp;"'!$e1"),$A723-1,0),NA())</f>
        <v>#N/A</v>
      </c>
      <c r="K723" s="28" t="e">
        <f ca="1">IF(ISNUMBER(OFFSET(INDIRECT("'"&amp;'DATA for charts'!K$5&amp;"'!$e1"),$A723-1,0)),OFFSET(INDIRECT("'"&amp;'DATA for charts'!K$5&amp;"'!$e1"),$A723-1,0),NA())</f>
        <v>#N/A</v>
      </c>
      <c r="L723" s="28" t="e">
        <f ca="1">IF(ISNUMBER(OFFSET(INDIRECT("'"&amp;'DATA for charts'!L$5&amp;"'!$e1"),$A723-1,0)),OFFSET(INDIRECT("'"&amp;'DATA for charts'!L$5&amp;"'!$e1"),$A723-1,0),NA())</f>
        <v>#N/A</v>
      </c>
      <c r="M723" s="28" t="e">
        <f ca="1">IF(ISNUMBER(OFFSET(INDIRECT("'"&amp;'DATA for charts'!M$5&amp;"'!$e1"),$A723-1,0)),OFFSET(INDIRECT("'"&amp;'DATA for charts'!M$5&amp;"'!$e1"),$A723-1,0),NA())</f>
        <v>#N/A</v>
      </c>
      <c r="N723" s="28" t="e">
        <f ca="1">IF(ISNUMBER(OFFSET(INDIRECT("'"&amp;'DATA for charts'!N$5&amp;"'!$e1"),$A723-1,0)),OFFSET(INDIRECT("'"&amp;'DATA for charts'!N$5&amp;"'!$e1"),$A723-1,0),NA())</f>
        <v>#N/A</v>
      </c>
      <c r="O723" s="28" t="e">
        <f ca="1">IF(ISNUMBER(OFFSET(INDIRECT("'"&amp;'DATA for charts'!O$5&amp;"'!$e1"),$A723-1,0)),OFFSET(INDIRECT("'"&amp;'DATA for charts'!O$5&amp;"'!$e1"),$A723-1,0),NA())</f>
        <v>#N/A</v>
      </c>
      <c r="P723" s="28" t="e">
        <f ca="1">IF(ISNUMBER(OFFSET(INDIRECT("'"&amp;'DATA for charts'!P$5&amp;"'!$e1"),$A723-1,0)),OFFSET(INDIRECT("'"&amp;'DATA for charts'!P$5&amp;"'!$e1"),$A723-1,0),NA())</f>
        <v>#N/A</v>
      </c>
      <c r="Q723" s="28" t="e">
        <f ca="1">IF(ISNUMBER(OFFSET(INDIRECT("'"&amp;'DATA for charts'!Q$5&amp;"'!$e1"),$A723-1,0)),OFFSET(INDIRECT("'"&amp;'DATA for charts'!Q$5&amp;"'!$e1"),$A723-1,0),NA())</f>
        <v>#N/A</v>
      </c>
      <c r="R723" s="28" t="e">
        <f ca="1">IF(ISNUMBER(OFFSET(INDIRECT("'"&amp;'DATA for charts'!R$5&amp;"'!$e1"),$A723-1,0)),OFFSET(INDIRECT("'"&amp;'DATA for charts'!R$5&amp;"'!$e1"),$A723-1,0),NA())</f>
        <v>#N/A</v>
      </c>
      <c r="S723" s="28" t="e">
        <f ca="1">IF(ISNUMBER(OFFSET(INDIRECT("'"&amp;'DATA for charts'!S$5&amp;"'!$e1"),$A723-1,0)),OFFSET(INDIRECT("'"&amp;'DATA for charts'!S$5&amp;"'!$e1"),$A723-1,0),NA())</f>
        <v>#N/A</v>
      </c>
      <c r="T723" s="34"/>
      <c r="U723" s="34"/>
      <c r="V723" s="34"/>
      <c r="W723" s="8"/>
      <c r="X723" s="477" t="s">
        <v>775</v>
      </c>
      <c r="Y723" s="31">
        <f ca="1">Y90</f>
        <v>0.11099999999999977</v>
      </c>
      <c r="Z723" s="31">
        <f t="shared" ref="Z723:AO723" ca="1" si="1075">Z90</f>
        <v>0.57026599999999927</v>
      </c>
      <c r="AA723" s="31">
        <f t="shared" ca="1" si="1075"/>
        <v>0.43900000000000006</v>
      </c>
      <c r="AB723" s="31">
        <f t="shared" ca="1" si="1075"/>
        <v>0.4186565072209163</v>
      </c>
      <c r="AC723" s="31">
        <f t="shared" ca="1" si="1075"/>
        <v>0.48300000000000054</v>
      </c>
      <c r="AD723" s="31">
        <f t="shared" ca="1" si="1075"/>
        <v>0.51085644192165969</v>
      </c>
      <c r="AE723" s="31" t="e">
        <f t="shared" ca="1" si="1075"/>
        <v>#N/A</v>
      </c>
      <c r="AF723" s="31" t="e">
        <f t="shared" ca="1" si="1075"/>
        <v>#N/A</v>
      </c>
      <c r="AG723" s="31" t="e">
        <f t="shared" ca="1" si="1075"/>
        <v>#N/A</v>
      </c>
      <c r="AH723" s="31" t="e">
        <f t="shared" ca="1" si="1075"/>
        <v>#N/A</v>
      </c>
      <c r="AI723" s="31" t="e">
        <f t="shared" ca="1" si="1075"/>
        <v>#N/A</v>
      </c>
      <c r="AJ723" s="31" t="e">
        <f t="shared" ca="1" si="1075"/>
        <v>#N/A</v>
      </c>
      <c r="AK723" s="31" t="e">
        <f t="shared" ca="1" si="1075"/>
        <v>#N/A</v>
      </c>
      <c r="AL723" s="31" t="e">
        <f t="shared" ca="1" si="1075"/>
        <v>#N/A</v>
      </c>
      <c r="AM723" s="31" t="e">
        <f t="shared" ca="1" si="1075"/>
        <v>#N/A</v>
      </c>
      <c r="AN723" s="31" t="e">
        <f t="shared" ca="1" si="1075"/>
        <v>#N/A</v>
      </c>
      <c r="AO723" s="31" t="e">
        <f t="shared" ca="1" si="1075"/>
        <v>#N/A</v>
      </c>
    </row>
    <row r="724" spans="1:41" ht="51">
      <c r="A724" s="226">
        <f t="shared" si="1047"/>
        <v>312</v>
      </c>
      <c r="B724" s="8">
        <v>19</v>
      </c>
      <c r="C724" s="28">
        <f ca="1">IF(ISNUMBER(OFFSET(INDIRECT("'"&amp;'DATA for charts'!C$5&amp;"'!$e1"),$A724-1,0)),OFFSET(INDIRECT("'"&amp;'DATA for charts'!C$5&amp;"'!$e1"),$A724-1,0),NA())</f>
        <v>35.5</v>
      </c>
      <c r="D724" s="28">
        <f ca="1">IF(ISNUMBER(OFFSET(INDIRECT("'"&amp;'DATA for charts'!D$5&amp;"'!$e1"),$A724-1,0)),OFFSET(INDIRECT("'"&amp;'DATA for charts'!D$5&amp;"'!$e1"),$A724-1,0),NA())</f>
        <v>34.124840000000013</v>
      </c>
      <c r="E724" s="28">
        <f ca="1">IF(ISNUMBER(OFFSET(INDIRECT("'"&amp;'DATA for charts'!E$5&amp;"'!$e1"),$A724-1,0)),OFFSET(INDIRECT("'"&amp;'DATA for charts'!E$5&amp;"'!$e1"),$A724-1,0),NA())</f>
        <v>33.25705</v>
      </c>
      <c r="F724" s="28">
        <f ca="1">IF(ISNUMBER(OFFSET(INDIRECT("'"&amp;'DATA for charts'!F$5&amp;"'!$e1"),$A724-1,0)),OFFSET(INDIRECT("'"&amp;'DATA for charts'!F$5&amp;"'!$e1"),$A724-1,0),NA())</f>
        <v>34.483405319782499</v>
      </c>
      <c r="G724" s="28">
        <f ca="1">IF(ISNUMBER(OFFSET(INDIRECT("'"&amp;'DATA for charts'!G$5&amp;"'!$e1"),$A724-1,0)),OFFSET(INDIRECT("'"&amp;'DATA for charts'!G$5&amp;"'!$e1"),$A724-1,0),NA())</f>
        <v>38.29</v>
      </c>
      <c r="H724" s="28">
        <f ca="1">IF(ISNUMBER(OFFSET(INDIRECT("'"&amp;'DATA for charts'!H$5&amp;"'!$e1"),$A724-1,0)),OFFSET(INDIRECT("'"&amp;'DATA for charts'!H$5&amp;"'!$e1"),$A724-1,0),NA())</f>
        <v>33.612665275206197</v>
      </c>
      <c r="I724" s="28" t="e">
        <f ca="1">IF(ISNUMBER(OFFSET(INDIRECT("'"&amp;'DATA for charts'!I$5&amp;"'!$e1"),$A724-1,0)),OFFSET(INDIRECT("'"&amp;'DATA for charts'!I$5&amp;"'!$e1"),$A724-1,0),NA())</f>
        <v>#N/A</v>
      </c>
      <c r="J724" s="28" t="e">
        <f ca="1">IF(ISNUMBER(OFFSET(INDIRECT("'"&amp;'DATA for charts'!J$5&amp;"'!$e1"),$A724-1,0)),OFFSET(INDIRECT("'"&amp;'DATA for charts'!J$5&amp;"'!$e1"),$A724-1,0),NA())</f>
        <v>#N/A</v>
      </c>
      <c r="K724" s="28" t="e">
        <f ca="1">IF(ISNUMBER(OFFSET(INDIRECT("'"&amp;'DATA for charts'!K$5&amp;"'!$e1"),$A724-1,0)),OFFSET(INDIRECT("'"&amp;'DATA for charts'!K$5&amp;"'!$e1"),$A724-1,0),NA())</f>
        <v>#N/A</v>
      </c>
      <c r="L724" s="28" t="e">
        <f ca="1">IF(ISNUMBER(OFFSET(INDIRECT("'"&amp;'DATA for charts'!L$5&amp;"'!$e1"),$A724-1,0)),OFFSET(INDIRECT("'"&amp;'DATA for charts'!L$5&amp;"'!$e1"),$A724-1,0),NA())</f>
        <v>#N/A</v>
      </c>
      <c r="M724" s="28" t="e">
        <f ca="1">IF(ISNUMBER(OFFSET(INDIRECT("'"&amp;'DATA for charts'!M$5&amp;"'!$e1"),$A724-1,0)),OFFSET(INDIRECT("'"&amp;'DATA for charts'!M$5&amp;"'!$e1"),$A724-1,0),NA())</f>
        <v>#N/A</v>
      </c>
      <c r="N724" s="28" t="e">
        <f ca="1">IF(ISNUMBER(OFFSET(INDIRECT("'"&amp;'DATA for charts'!N$5&amp;"'!$e1"),$A724-1,0)),OFFSET(INDIRECT("'"&amp;'DATA for charts'!N$5&amp;"'!$e1"),$A724-1,0),NA())</f>
        <v>#N/A</v>
      </c>
      <c r="O724" s="28" t="e">
        <f ca="1">IF(ISNUMBER(OFFSET(INDIRECT("'"&amp;'DATA for charts'!O$5&amp;"'!$e1"),$A724-1,0)),OFFSET(INDIRECT("'"&amp;'DATA for charts'!O$5&amp;"'!$e1"),$A724-1,0),NA())</f>
        <v>#N/A</v>
      </c>
      <c r="P724" s="28" t="e">
        <f ca="1">IF(ISNUMBER(OFFSET(INDIRECT("'"&amp;'DATA for charts'!P$5&amp;"'!$e1"),$A724-1,0)),OFFSET(INDIRECT("'"&amp;'DATA for charts'!P$5&amp;"'!$e1"),$A724-1,0),NA())</f>
        <v>#N/A</v>
      </c>
      <c r="Q724" s="28" t="e">
        <f ca="1">IF(ISNUMBER(OFFSET(INDIRECT("'"&amp;'DATA for charts'!Q$5&amp;"'!$e1"),$A724-1,0)),OFFSET(INDIRECT("'"&amp;'DATA for charts'!Q$5&amp;"'!$e1"),$A724-1,0),NA())</f>
        <v>#N/A</v>
      </c>
      <c r="R724" s="28" t="e">
        <f ca="1">IF(ISNUMBER(OFFSET(INDIRECT("'"&amp;'DATA for charts'!R$5&amp;"'!$e1"),$A724-1,0)),OFFSET(INDIRECT("'"&amp;'DATA for charts'!R$5&amp;"'!$e1"),$A724-1,0),NA())</f>
        <v>#N/A</v>
      </c>
      <c r="S724" s="28" t="e">
        <f ca="1">IF(ISNUMBER(OFFSET(INDIRECT("'"&amp;'DATA for charts'!S$5&amp;"'!$e1"),$A724-1,0)),OFFSET(INDIRECT("'"&amp;'DATA for charts'!S$5&amp;"'!$e1"),$A724-1,0),NA())</f>
        <v>#N/A</v>
      </c>
      <c r="T724" s="34"/>
      <c r="U724" s="34"/>
      <c r="V724" s="34"/>
      <c r="W724" s="8"/>
      <c r="X724" s="477" t="s">
        <v>776</v>
      </c>
      <c r="Y724" s="31">
        <f ca="1">Y72</f>
        <v>-8.5999999999999854E-2</v>
      </c>
      <c r="Z724" s="31">
        <f t="shared" ref="Z724:AO724" ca="1" si="1076">Z72</f>
        <v>1.1623999999999857E-2</v>
      </c>
      <c r="AA724" s="31">
        <f t="shared" ca="1" si="1076"/>
        <v>1.8999999999999684E-2</v>
      </c>
      <c r="AB724" s="31">
        <f t="shared" ca="1" si="1076"/>
        <v>1.8740835969000447E-2</v>
      </c>
      <c r="AC724" s="31">
        <f t="shared" ca="1" si="1076"/>
        <v>1.8999999999999684E-2</v>
      </c>
      <c r="AD724" s="31">
        <f t="shared" ca="1" si="1076"/>
        <v>1.5533947414819949E-2</v>
      </c>
      <c r="AE724" s="31" t="e">
        <f t="shared" ca="1" si="1076"/>
        <v>#N/A</v>
      </c>
      <c r="AF724" s="31" t="e">
        <f t="shared" ca="1" si="1076"/>
        <v>#N/A</v>
      </c>
      <c r="AG724" s="31" t="e">
        <f t="shared" ca="1" si="1076"/>
        <v>#N/A</v>
      </c>
      <c r="AH724" s="31" t="e">
        <f t="shared" ca="1" si="1076"/>
        <v>#N/A</v>
      </c>
      <c r="AI724" s="31" t="e">
        <f t="shared" ca="1" si="1076"/>
        <v>#N/A</v>
      </c>
      <c r="AJ724" s="31" t="e">
        <f t="shared" ca="1" si="1076"/>
        <v>#N/A</v>
      </c>
      <c r="AK724" s="31" t="e">
        <f t="shared" ca="1" si="1076"/>
        <v>#N/A</v>
      </c>
      <c r="AL724" s="31" t="e">
        <f t="shared" ca="1" si="1076"/>
        <v>#N/A</v>
      </c>
      <c r="AM724" s="31" t="e">
        <f t="shared" ca="1" si="1076"/>
        <v>#N/A</v>
      </c>
      <c r="AN724" s="31" t="e">
        <f t="shared" ca="1" si="1076"/>
        <v>#N/A</v>
      </c>
      <c r="AO724" s="31" t="e">
        <f t="shared" ca="1" si="1076"/>
        <v>#N/A</v>
      </c>
    </row>
    <row r="725" spans="1:41" ht="51">
      <c r="A725" s="226">
        <f t="shared" si="1047"/>
        <v>313</v>
      </c>
      <c r="B725" s="8">
        <v>20</v>
      </c>
      <c r="C725" s="28">
        <f ca="1">IF(ISNUMBER(OFFSET(INDIRECT("'"&amp;'DATA for charts'!C$5&amp;"'!$e1"),$A725-1,0)),OFFSET(INDIRECT("'"&amp;'DATA for charts'!C$5&amp;"'!$e1"),$A725-1,0),NA())</f>
        <v>31.7</v>
      </c>
      <c r="D725" s="28">
        <f ca="1">IF(ISNUMBER(OFFSET(INDIRECT("'"&amp;'DATA for charts'!D$5&amp;"'!$e1"),$A725-1,0)),OFFSET(INDIRECT("'"&amp;'DATA for charts'!D$5&amp;"'!$e1"),$A725-1,0),NA())</f>
        <v>30.729489999999998</v>
      </c>
      <c r="E725" s="28">
        <f ca="1">IF(ISNUMBER(OFFSET(INDIRECT("'"&amp;'DATA for charts'!E$5&amp;"'!$e1"),$A725-1,0)),OFFSET(INDIRECT("'"&amp;'DATA for charts'!E$5&amp;"'!$e1"),$A725-1,0),NA())</f>
        <v>30.066082000000002</v>
      </c>
      <c r="F725" s="28">
        <f ca="1">IF(ISNUMBER(OFFSET(INDIRECT("'"&amp;'DATA for charts'!F$5&amp;"'!$e1"),$A725-1,0)),OFFSET(INDIRECT("'"&amp;'DATA for charts'!F$5&amp;"'!$e1"),$A725-1,0),NA())</f>
        <v>30.8553610529815</v>
      </c>
      <c r="G725" s="28">
        <f ca="1">IF(ISNUMBER(OFFSET(INDIRECT("'"&amp;'DATA for charts'!G$5&amp;"'!$e1"),$A725-1,0)),OFFSET(INDIRECT("'"&amp;'DATA for charts'!G$5&amp;"'!$e1"),$A725-1,0),NA())</f>
        <v>31.6</v>
      </c>
      <c r="H725" s="28">
        <f ca="1">IF(ISNUMBER(OFFSET(INDIRECT("'"&amp;'DATA for charts'!H$5&amp;"'!$e1"),$A725-1,0)),OFFSET(INDIRECT("'"&amp;'DATA for charts'!H$5&amp;"'!$e1"),$A725-1,0),NA())</f>
        <v>29.614626460568299</v>
      </c>
      <c r="I725" s="28" t="e">
        <f ca="1">IF(ISNUMBER(OFFSET(INDIRECT("'"&amp;'DATA for charts'!I$5&amp;"'!$e1"),$A725-1,0)),OFFSET(INDIRECT("'"&amp;'DATA for charts'!I$5&amp;"'!$e1"),$A725-1,0),NA())</f>
        <v>#N/A</v>
      </c>
      <c r="J725" s="28" t="e">
        <f ca="1">IF(ISNUMBER(OFFSET(INDIRECT("'"&amp;'DATA for charts'!J$5&amp;"'!$e1"),$A725-1,0)),OFFSET(INDIRECT("'"&amp;'DATA for charts'!J$5&amp;"'!$e1"),$A725-1,0),NA())</f>
        <v>#N/A</v>
      </c>
      <c r="K725" s="28" t="e">
        <f ca="1">IF(ISNUMBER(OFFSET(INDIRECT("'"&amp;'DATA for charts'!K$5&amp;"'!$e1"),$A725-1,0)),OFFSET(INDIRECT("'"&amp;'DATA for charts'!K$5&amp;"'!$e1"),$A725-1,0),NA())</f>
        <v>#N/A</v>
      </c>
      <c r="L725" s="28" t="e">
        <f ca="1">IF(ISNUMBER(OFFSET(INDIRECT("'"&amp;'DATA for charts'!L$5&amp;"'!$e1"),$A725-1,0)),OFFSET(INDIRECT("'"&amp;'DATA for charts'!L$5&amp;"'!$e1"),$A725-1,0),NA())</f>
        <v>#N/A</v>
      </c>
      <c r="M725" s="28" t="e">
        <f ca="1">IF(ISNUMBER(OFFSET(INDIRECT("'"&amp;'DATA for charts'!M$5&amp;"'!$e1"),$A725-1,0)),OFFSET(INDIRECT("'"&amp;'DATA for charts'!M$5&amp;"'!$e1"),$A725-1,0),NA())</f>
        <v>#N/A</v>
      </c>
      <c r="N725" s="28" t="e">
        <f ca="1">IF(ISNUMBER(OFFSET(INDIRECT("'"&amp;'DATA for charts'!N$5&amp;"'!$e1"),$A725-1,0)),OFFSET(INDIRECT("'"&amp;'DATA for charts'!N$5&amp;"'!$e1"),$A725-1,0),NA())</f>
        <v>#N/A</v>
      </c>
      <c r="O725" s="28" t="e">
        <f ca="1">IF(ISNUMBER(OFFSET(INDIRECT("'"&amp;'DATA for charts'!O$5&amp;"'!$e1"),$A725-1,0)),OFFSET(INDIRECT("'"&amp;'DATA for charts'!O$5&amp;"'!$e1"),$A725-1,0),NA())</f>
        <v>#N/A</v>
      </c>
      <c r="P725" s="28" t="e">
        <f ca="1">IF(ISNUMBER(OFFSET(INDIRECT("'"&amp;'DATA for charts'!P$5&amp;"'!$e1"),$A725-1,0)),OFFSET(INDIRECT("'"&amp;'DATA for charts'!P$5&amp;"'!$e1"),$A725-1,0),NA())</f>
        <v>#N/A</v>
      </c>
      <c r="Q725" s="28" t="e">
        <f ca="1">IF(ISNUMBER(OFFSET(INDIRECT("'"&amp;'DATA for charts'!Q$5&amp;"'!$e1"),$A725-1,0)),OFFSET(INDIRECT("'"&amp;'DATA for charts'!Q$5&amp;"'!$e1"),$A725-1,0),NA())</f>
        <v>#N/A</v>
      </c>
      <c r="R725" s="28" t="e">
        <f ca="1">IF(ISNUMBER(OFFSET(INDIRECT("'"&amp;'DATA for charts'!R$5&amp;"'!$e1"),$A725-1,0)),OFFSET(INDIRECT("'"&amp;'DATA for charts'!R$5&amp;"'!$e1"),$A725-1,0),NA())</f>
        <v>#N/A</v>
      </c>
      <c r="S725" s="28" t="e">
        <f ca="1">IF(ISNUMBER(OFFSET(INDIRECT("'"&amp;'DATA for charts'!S$5&amp;"'!$e1"),$A725-1,0)),OFFSET(INDIRECT("'"&amp;'DATA for charts'!S$5&amp;"'!$e1"),$A725-1,0),NA())</f>
        <v>#N/A</v>
      </c>
      <c r="T725" s="34"/>
      <c r="U725" s="34"/>
      <c r="V725" s="34"/>
      <c r="W725" s="8"/>
      <c r="X725" s="477" t="s">
        <v>785</v>
      </c>
      <c r="Y725" s="31">
        <f ca="1">Y91</f>
        <v>0.66799999999999926</v>
      </c>
      <c r="Z725" s="31">
        <f t="shared" ref="Z725:AO725" ca="1" si="1077">Z91</f>
        <v>0.67845599999999973</v>
      </c>
      <c r="AA725" s="31">
        <f t="shared" ca="1" si="1077"/>
        <v>0.64900000000000002</v>
      </c>
      <c r="AB725" s="31">
        <f t="shared" ca="1" si="1077"/>
        <v>0.75520298917377726</v>
      </c>
      <c r="AC725" s="31">
        <f t="shared" ca="1" si="1077"/>
        <v>0.74100000000000055</v>
      </c>
      <c r="AD725" s="31">
        <f t="shared" ca="1" si="1077"/>
        <v>0.82169224209255987</v>
      </c>
      <c r="AE725" s="31" t="e">
        <f t="shared" ca="1" si="1077"/>
        <v>#N/A</v>
      </c>
      <c r="AF725" s="31" t="e">
        <f t="shared" ca="1" si="1077"/>
        <v>#N/A</v>
      </c>
      <c r="AG725" s="31" t="e">
        <f t="shared" ca="1" si="1077"/>
        <v>#N/A</v>
      </c>
      <c r="AH725" s="31" t="e">
        <f t="shared" ca="1" si="1077"/>
        <v>#N/A</v>
      </c>
      <c r="AI725" s="31" t="e">
        <f t="shared" ca="1" si="1077"/>
        <v>#N/A</v>
      </c>
      <c r="AJ725" s="31" t="e">
        <f t="shared" ca="1" si="1077"/>
        <v>#N/A</v>
      </c>
      <c r="AK725" s="31" t="e">
        <f t="shared" ca="1" si="1077"/>
        <v>#N/A</v>
      </c>
      <c r="AL725" s="31" t="e">
        <f t="shared" ca="1" si="1077"/>
        <v>#N/A</v>
      </c>
      <c r="AM725" s="31" t="e">
        <f t="shared" ca="1" si="1077"/>
        <v>#N/A</v>
      </c>
      <c r="AN725" s="31" t="e">
        <f t="shared" ca="1" si="1077"/>
        <v>#N/A</v>
      </c>
      <c r="AO725" s="31" t="e">
        <f t="shared" ca="1" si="1077"/>
        <v>#N/A</v>
      </c>
    </row>
    <row r="726" spans="1:41" ht="63.75">
      <c r="A726" s="226">
        <f t="shared" si="1047"/>
        <v>314</v>
      </c>
      <c r="B726" s="8">
        <v>21</v>
      </c>
      <c r="C726" s="28">
        <f ca="1">IF(ISNUMBER(OFFSET(INDIRECT("'"&amp;'DATA for charts'!C$5&amp;"'!$e1"),$A726-1,0)),OFFSET(INDIRECT("'"&amp;'DATA for charts'!C$5&amp;"'!$e1"),$A726-1,0),NA())</f>
        <v>28.6</v>
      </c>
      <c r="D726" s="28">
        <f ca="1">IF(ISNUMBER(OFFSET(INDIRECT("'"&amp;'DATA for charts'!D$5&amp;"'!$e1"),$A726-1,0)),OFFSET(INDIRECT("'"&amp;'DATA for charts'!D$5&amp;"'!$e1"),$A726-1,0),NA())</f>
        <v>27.845960000000002</v>
      </c>
      <c r="E726" s="28">
        <f ca="1">IF(ISNUMBER(OFFSET(INDIRECT("'"&amp;'DATA for charts'!E$5&amp;"'!$e1"),$A726-1,0)),OFFSET(INDIRECT("'"&amp;'DATA for charts'!E$5&amp;"'!$e1"),$A726-1,0),NA())</f>
        <v>27.412213999999999</v>
      </c>
      <c r="F726" s="28">
        <f ca="1">IF(ISNUMBER(OFFSET(INDIRECT("'"&amp;'DATA for charts'!F$5&amp;"'!$e1"),$A726-1,0)),OFFSET(INDIRECT("'"&amp;'DATA for charts'!F$5&amp;"'!$e1"),$A726-1,0),NA())</f>
        <v>27.9575556327359</v>
      </c>
      <c r="G726" s="28">
        <f ca="1">IF(ISNUMBER(OFFSET(INDIRECT("'"&amp;'DATA for charts'!G$5&amp;"'!$e1"),$A726-1,0)),OFFSET(INDIRECT("'"&amp;'DATA for charts'!G$5&amp;"'!$e1"),$A726-1,0),NA())</f>
        <v>28.34</v>
      </c>
      <c r="H726" s="28">
        <f ca="1">IF(ISNUMBER(OFFSET(INDIRECT("'"&amp;'DATA for charts'!H$5&amp;"'!$e1"),$A726-1,0)),OFFSET(INDIRECT("'"&amp;'DATA for charts'!H$5&amp;"'!$e1"),$A726-1,0),NA())</f>
        <v>27.9250971513164</v>
      </c>
      <c r="I726" s="28" t="e">
        <f ca="1">IF(ISNUMBER(OFFSET(INDIRECT("'"&amp;'DATA for charts'!I$5&amp;"'!$e1"),$A726-1,0)),OFFSET(INDIRECT("'"&amp;'DATA for charts'!I$5&amp;"'!$e1"),$A726-1,0),NA())</f>
        <v>#N/A</v>
      </c>
      <c r="J726" s="28" t="e">
        <f ca="1">IF(ISNUMBER(OFFSET(INDIRECT("'"&amp;'DATA for charts'!J$5&amp;"'!$e1"),$A726-1,0)),OFFSET(INDIRECT("'"&amp;'DATA for charts'!J$5&amp;"'!$e1"),$A726-1,0),NA())</f>
        <v>#N/A</v>
      </c>
      <c r="K726" s="28" t="e">
        <f ca="1">IF(ISNUMBER(OFFSET(INDIRECT("'"&amp;'DATA for charts'!K$5&amp;"'!$e1"),$A726-1,0)),OFFSET(INDIRECT("'"&amp;'DATA for charts'!K$5&amp;"'!$e1"),$A726-1,0),NA())</f>
        <v>#N/A</v>
      </c>
      <c r="L726" s="28" t="e">
        <f ca="1">IF(ISNUMBER(OFFSET(INDIRECT("'"&amp;'DATA for charts'!L$5&amp;"'!$e1"),$A726-1,0)),OFFSET(INDIRECT("'"&amp;'DATA for charts'!L$5&amp;"'!$e1"),$A726-1,0),NA())</f>
        <v>#N/A</v>
      </c>
      <c r="M726" s="28" t="e">
        <f ca="1">IF(ISNUMBER(OFFSET(INDIRECT("'"&amp;'DATA for charts'!M$5&amp;"'!$e1"),$A726-1,0)),OFFSET(INDIRECT("'"&amp;'DATA for charts'!M$5&amp;"'!$e1"),$A726-1,0),NA())</f>
        <v>#N/A</v>
      </c>
      <c r="N726" s="28" t="e">
        <f ca="1">IF(ISNUMBER(OFFSET(INDIRECT("'"&amp;'DATA for charts'!N$5&amp;"'!$e1"),$A726-1,0)),OFFSET(INDIRECT("'"&amp;'DATA for charts'!N$5&amp;"'!$e1"),$A726-1,0),NA())</f>
        <v>#N/A</v>
      </c>
      <c r="O726" s="28" t="e">
        <f ca="1">IF(ISNUMBER(OFFSET(INDIRECT("'"&amp;'DATA for charts'!O$5&amp;"'!$e1"),$A726-1,0)),OFFSET(INDIRECT("'"&amp;'DATA for charts'!O$5&amp;"'!$e1"),$A726-1,0),NA())</f>
        <v>#N/A</v>
      </c>
      <c r="P726" s="28" t="e">
        <f ca="1">IF(ISNUMBER(OFFSET(INDIRECT("'"&amp;'DATA for charts'!P$5&amp;"'!$e1"),$A726-1,0)),OFFSET(INDIRECT("'"&amp;'DATA for charts'!P$5&amp;"'!$e1"),$A726-1,0),NA())</f>
        <v>#N/A</v>
      </c>
      <c r="Q726" s="28" t="e">
        <f ca="1">IF(ISNUMBER(OFFSET(INDIRECT("'"&amp;'DATA for charts'!Q$5&amp;"'!$e1"),$A726-1,0)),OFFSET(INDIRECT("'"&amp;'DATA for charts'!Q$5&amp;"'!$e1"),$A726-1,0),NA())</f>
        <v>#N/A</v>
      </c>
      <c r="R726" s="28" t="e">
        <f ca="1">IF(ISNUMBER(OFFSET(INDIRECT("'"&amp;'DATA for charts'!R$5&amp;"'!$e1"),$A726-1,0)),OFFSET(INDIRECT("'"&amp;'DATA for charts'!R$5&amp;"'!$e1"),$A726-1,0),NA())</f>
        <v>#N/A</v>
      </c>
      <c r="S726" s="28" t="e">
        <f ca="1">IF(ISNUMBER(OFFSET(INDIRECT("'"&amp;'DATA for charts'!S$5&amp;"'!$e1"),$A726-1,0)),OFFSET(INDIRECT("'"&amp;'DATA for charts'!S$5&amp;"'!$e1"),$A726-1,0),NA())</f>
        <v>#N/A</v>
      </c>
      <c r="T726" s="34"/>
      <c r="U726" s="34"/>
      <c r="V726" s="34"/>
      <c r="W726" s="8"/>
      <c r="X726" s="477" t="s">
        <v>786</v>
      </c>
      <c r="Y726" s="31">
        <f ca="1">Y73</f>
        <v>-1.0310000000000001</v>
      </c>
      <c r="Z726" s="31">
        <f t="shared" ref="Z726:AO726" ca="1" si="1078">Z73</f>
        <v>-1.236531</v>
      </c>
      <c r="AA726" s="31">
        <f t="shared" ca="1" si="1078"/>
        <v>-1.1989999999999998</v>
      </c>
      <c r="AB726" s="31">
        <f t="shared" ca="1" si="1078"/>
        <v>-1.1513865202736668</v>
      </c>
      <c r="AC726" s="31">
        <f t="shared" ca="1" si="1078"/>
        <v>-1.222</v>
      </c>
      <c r="AD726" s="31">
        <f t="shared" ca="1" si="1078"/>
        <v>-1.2567170545789899</v>
      </c>
      <c r="AE726" s="31" t="e">
        <f t="shared" ca="1" si="1078"/>
        <v>#N/A</v>
      </c>
      <c r="AF726" s="31" t="e">
        <f t="shared" ca="1" si="1078"/>
        <v>#N/A</v>
      </c>
      <c r="AG726" s="31" t="e">
        <f t="shared" ca="1" si="1078"/>
        <v>#N/A</v>
      </c>
      <c r="AH726" s="31" t="e">
        <f t="shared" ca="1" si="1078"/>
        <v>#N/A</v>
      </c>
      <c r="AI726" s="31" t="e">
        <f t="shared" ca="1" si="1078"/>
        <v>#N/A</v>
      </c>
      <c r="AJ726" s="31" t="e">
        <f t="shared" ca="1" si="1078"/>
        <v>#N/A</v>
      </c>
      <c r="AK726" s="31" t="e">
        <f t="shared" ca="1" si="1078"/>
        <v>#N/A</v>
      </c>
      <c r="AL726" s="31" t="e">
        <f t="shared" ca="1" si="1078"/>
        <v>#N/A</v>
      </c>
      <c r="AM726" s="31" t="e">
        <f t="shared" ca="1" si="1078"/>
        <v>#N/A</v>
      </c>
      <c r="AN726" s="31" t="e">
        <f t="shared" ca="1" si="1078"/>
        <v>#N/A</v>
      </c>
      <c r="AO726" s="31" t="e">
        <f t="shared" ca="1" si="1078"/>
        <v>#N/A</v>
      </c>
    </row>
    <row r="727" spans="1:41" ht="63.75">
      <c r="A727" s="226">
        <f t="shared" si="1047"/>
        <v>315</v>
      </c>
      <c r="B727" s="8">
        <v>22</v>
      </c>
      <c r="C727" s="28">
        <f ca="1">IF(ISNUMBER(OFFSET(INDIRECT("'"&amp;'DATA for charts'!C$5&amp;"'!$e1"),$A727-1,0)),OFFSET(INDIRECT("'"&amp;'DATA for charts'!C$5&amp;"'!$e1"),$A727-1,0),NA())</f>
        <v>26.5</v>
      </c>
      <c r="D727" s="28">
        <f ca="1">IF(ISNUMBER(OFFSET(INDIRECT("'"&amp;'DATA for charts'!D$5&amp;"'!$e1"),$A727-1,0)),OFFSET(INDIRECT("'"&amp;'DATA for charts'!D$5&amp;"'!$e1"),$A727-1,0),NA())</f>
        <v>25.864799999999999</v>
      </c>
      <c r="E727" s="28">
        <f ca="1">IF(ISNUMBER(OFFSET(INDIRECT("'"&amp;'DATA for charts'!E$5&amp;"'!$e1"),$A727-1,0)),OFFSET(INDIRECT("'"&amp;'DATA for charts'!E$5&amp;"'!$e1"),$A727-1,0),NA())</f>
        <v>25.825689000000001</v>
      </c>
      <c r="F727" s="28">
        <f ca="1">IF(ISNUMBER(OFFSET(INDIRECT("'"&amp;'DATA for charts'!F$5&amp;"'!$e1"),$A727-1,0)),OFFSET(INDIRECT("'"&amp;'DATA for charts'!F$5&amp;"'!$e1"),$A727-1,0),NA())</f>
        <v>25.991606679779</v>
      </c>
      <c r="G727" s="28">
        <f ca="1">IF(ISNUMBER(OFFSET(INDIRECT("'"&amp;'DATA for charts'!G$5&amp;"'!$e1"),$A727-1,0)),OFFSET(INDIRECT("'"&amp;'DATA for charts'!G$5&amp;"'!$e1"),$A727-1,0),NA())</f>
        <v>26.14</v>
      </c>
      <c r="H727" s="28">
        <f ca="1">IF(ISNUMBER(OFFSET(INDIRECT("'"&amp;'DATA for charts'!H$5&amp;"'!$e1"),$A727-1,0)),OFFSET(INDIRECT("'"&amp;'DATA for charts'!H$5&amp;"'!$e1"),$A727-1,0),NA())</f>
        <v>25.3140783122766</v>
      </c>
      <c r="I727" s="28" t="e">
        <f ca="1">IF(ISNUMBER(OFFSET(INDIRECT("'"&amp;'DATA for charts'!I$5&amp;"'!$e1"),$A727-1,0)),OFFSET(INDIRECT("'"&amp;'DATA for charts'!I$5&amp;"'!$e1"),$A727-1,0),NA())</f>
        <v>#N/A</v>
      </c>
      <c r="J727" s="28" t="e">
        <f ca="1">IF(ISNUMBER(OFFSET(INDIRECT("'"&amp;'DATA for charts'!J$5&amp;"'!$e1"),$A727-1,0)),OFFSET(INDIRECT("'"&amp;'DATA for charts'!J$5&amp;"'!$e1"),$A727-1,0),NA())</f>
        <v>#N/A</v>
      </c>
      <c r="K727" s="28" t="e">
        <f ca="1">IF(ISNUMBER(OFFSET(INDIRECT("'"&amp;'DATA for charts'!K$5&amp;"'!$e1"),$A727-1,0)),OFFSET(INDIRECT("'"&amp;'DATA for charts'!K$5&amp;"'!$e1"),$A727-1,0),NA())</f>
        <v>#N/A</v>
      </c>
      <c r="L727" s="28" t="e">
        <f ca="1">IF(ISNUMBER(OFFSET(INDIRECT("'"&amp;'DATA for charts'!L$5&amp;"'!$e1"),$A727-1,0)),OFFSET(INDIRECT("'"&amp;'DATA for charts'!L$5&amp;"'!$e1"),$A727-1,0),NA())</f>
        <v>#N/A</v>
      </c>
      <c r="M727" s="28" t="e">
        <f ca="1">IF(ISNUMBER(OFFSET(INDIRECT("'"&amp;'DATA for charts'!M$5&amp;"'!$e1"),$A727-1,0)),OFFSET(INDIRECT("'"&amp;'DATA for charts'!M$5&amp;"'!$e1"),$A727-1,0),NA())</f>
        <v>#N/A</v>
      </c>
      <c r="N727" s="28" t="e">
        <f ca="1">IF(ISNUMBER(OFFSET(INDIRECT("'"&amp;'DATA for charts'!N$5&amp;"'!$e1"),$A727-1,0)),OFFSET(INDIRECT("'"&amp;'DATA for charts'!N$5&amp;"'!$e1"),$A727-1,0),NA())</f>
        <v>#N/A</v>
      </c>
      <c r="O727" s="28" t="e">
        <f ca="1">IF(ISNUMBER(OFFSET(INDIRECT("'"&amp;'DATA for charts'!O$5&amp;"'!$e1"),$A727-1,0)),OFFSET(INDIRECT("'"&amp;'DATA for charts'!O$5&amp;"'!$e1"),$A727-1,0),NA())</f>
        <v>#N/A</v>
      </c>
      <c r="P727" s="28" t="e">
        <f ca="1">IF(ISNUMBER(OFFSET(INDIRECT("'"&amp;'DATA for charts'!P$5&amp;"'!$e1"),$A727-1,0)),OFFSET(INDIRECT("'"&amp;'DATA for charts'!P$5&amp;"'!$e1"),$A727-1,0),NA())</f>
        <v>#N/A</v>
      </c>
      <c r="Q727" s="28" t="e">
        <f ca="1">IF(ISNUMBER(OFFSET(INDIRECT("'"&amp;'DATA for charts'!Q$5&amp;"'!$e1"),$A727-1,0)),OFFSET(INDIRECT("'"&amp;'DATA for charts'!Q$5&amp;"'!$e1"),$A727-1,0),NA())</f>
        <v>#N/A</v>
      </c>
      <c r="R727" s="28" t="e">
        <f ca="1">IF(ISNUMBER(OFFSET(INDIRECT("'"&amp;'DATA for charts'!R$5&amp;"'!$e1"),$A727-1,0)),OFFSET(INDIRECT("'"&amp;'DATA for charts'!R$5&amp;"'!$e1"),$A727-1,0),NA())</f>
        <v>#N/A</v>
      </c>
      <c r="S727" s="28" t="e">
        <f ca="1">IF(ISNUMBER(OFFSET(INDIRECT("'"&amp;'DATA for charts'!S$5&amp;"'!$e1"),$A727-1,0)),OFFSET(INDIRECT("'"&amp;'DATA for charts'!S$5&amp;"'!$e1"),$A727-1,0),NA())</f>
        <v>#N/A</v>
      </c>
      <c r="T727" s="34"/>
      <c r="U727" s="34"/>
      <c r="V727" s="34"/>
      <c r="W727" s="8"/>
      <c r="X727" s="477" t="s">
        <v>777</v>
      </c>
      <c r="Y727" s="31">
        <f ca="1">Y92</f>
        <v>-8.599999999999941E-2</v>
      </c>
      <c r="Z727" s="31">
        <f t="shared" ref="Z727:AO727" ca="1" si="1079">Z92</f>
        <v>0.38128699999999949</v>
      </c>
      <c r="AA727" s="31">
        <f t="shared" ca="1" si="1079"/>
        <v>0.2840000000000007</v>
      </c>
      <c r="AB727" s="31">
        <f t="shared" ca="1" si="1079"/>
        <v>0.22752843316158344</v>
      </c>
      <c r="AC727" s="31">
        <f t="shared" ca="1" si="1079"/>
        <v>0.30499999999999972</v>
      </c>
      <c r="AD727" s="31">
        <f t="shared" ca="1" si="1079"/>
        <v>0.30771697998047021</v>
      </c>
      <c r="AE727" s="31" t="e">
        <f t="shared" ca="1" si="1079"/>
        <v>#N/A</v>
      </c>
      <c r="AF727" s="31" t="e">
        <f t="shared" ca="1" si="1079"/>
        <v>#N/A</v>
      </c>
      <c r="AG727" s="31" t="e">
        <f t="shared" ca="1" si="1079"/>
        <v>#N/A</v>
      </c>
      <c r="AH727" s="31" t="e">
        <f t="shared" ca="1" si="1079"/>
        <v>#N/A</v>
      </c>
      <c r="AI727" s="31" t="e">
        <f t="shared" ca="1" si="1079"/>
        <v>#N/A</v>
      </c>
      <c r="AJ727" s="31" t="e">
        <f t="shared" ca="1" si="1079"/>
        <v>#N/A</v>
      </c>
      <c r="AK727" s="31" t="e">
        <f t="shared" ca="1" si="1079"/>
        <v>#N/A</v>
      </c>
      <c r="AL727" s="31" t="e">
        <f t="shared" ca="1" si="1079"/>
        <v>#N/A</v>
      </c>
      <c r="AM727" s="31" t="e">
        <f t="shared" ca="1" si="1079"/>
        <v>#N/A</v>
      </c>
      <c r="AN727" s="31" t="e">
        <f t="shared" ca="1" si="1079"/>
        <v>#N/A</v>
      </c>
      <c r="AO727" s="31" t="e">
        <f t="shared" ca="1" si="1079"/>
        <v>#N/A</v>
      </c>
    </row>
    <row r="728" spans="1:41" ht="63.75">
      <c r="A728" s="226">
        <f t="shared" si="1047"/>
        <v>316</v>
      </c>
      <c r="B728" s="8">
        <v>23</v>
      </c>
      <c r="C728" s="28">
        <f ca="1">IF(ISNUMBER(OFFSET(INDIRECT("'"&amp;'DATA for charts'!C$5&amp;"'!$e1"),$A728-1,0)),OFFSET(INDIRECT("'"&amp;'DATA for charts'!C$5&amp;"'!$e1"),$A728-1,0),NA())</f>
        <v>25</v>
      </c>
      <c r="D728" s="28">
        <f ca="1">IF(ISNUMBER(OFFSET(INDIRECT("'"&amp;'DATA for charts'!D$5&amp;"'!$e1"),$A728-1,0)),OFFSET(INDIRECT("'"&amp;'DATA for charts'!D$5&amp;"'!$e1"),$A728-1,0),NA())</f>
        <v>24.444230000000001</v>
      </c>
      <c r="E728" s="28">
        <f ca="1">IF(ISNUMBER(OFFSET(INDIRECT("'"&amp;'DATA for charts'!E$5&amp;"'!$e1"),$A728-1,0)),OFFSET(INDIRECT("'"&amp;'DATA for charts'!E$5&amp;"'!$e1"),$A728-1,0),NA())</f>
        <v>24.230754999999998</v>
      </c>
      <c r="F728" s="28">
        <f ca="1">IF(ISNUMBER(OFFSET(INDIRECT("'"&amp;'DATA for charts'!F$5&amp;"'!$e1"),$A728-1,0)),OFFSET(INDIRECT("'"&amp;'DATA for charts'!F$5&amp;"'!$e1"),$A728-1,0),NA())</f>
        <v>24.5462292779869</v>
      </c>
      <c r="G728" s="28">
        <f ca="1">IF(ISNUMBER(OFFSET(INDIRECT("'"&amp;'DATA for charts'!G$5&amp;"'!$e1"),$A728-1,0)),OFFSET(INDIRECT("'"&amp;'DATA for charts'!G$5&amp;"'!$e1"),$A728-1,0),NA())</f>
        <v>24.6</v>
      </c>
      <c r="H728" s="28">
        <f ca="1">IF(ISNUMBER(OFFSET(INDIRECT("'"&amp;'DATA for charts'!H$5&amp;"'!$e1"),$A728-1,0)),OFFSET(INDIRECT("'"&amp;'DATA for charts'!H$5&amp;"'!$e1"),$A728-1,0),NA())</f>
        <v>24.647284604284199</v>
      </c>
      <c r="I728" s="28" t="e">
        <f ca="1">IF(ISNUMBER(OFFSET(INDIRECT("'"&amp;'DATA for charts'!I$5&amp;"'!$e1"),$A728-1,0)),OFFSET(INDIRECT("'"&amp;'DATA for charts'!I$5&amp;"'!$e1"),$A728-1,0),NA())</f>
        <v>#N/A</v>
      </c>
      <c r="J728" s="28" t="e">
        <f ca="1">IF(ISNUMBER(OFFSET(INDIRECT("'"&amp;'DATA for charts'!J$5&amp;"'!$e1"),$A728-1,0)),OFFSET(INDIRECT("'"&amp;'DATA for charts'!J$5&amp;"'!$e1"),$A728-1,0),NA())</f>
        <v>#N/A</v>
      </c>
      <c r="K728" s="28" t="e">
        <f ca="1">IF(ISNUMBER(OFFSET(INDIRECT("'"&amp;'DATA for charts'!K$5&amp;"'!$e1"),$A728-1,0)),OFFSET(INDIRECT("'"&amp;'DATA for charts'!K$5&amp;"'!$e1"),$A728-1,0),NA())</f>
        <v>#N/A</v>
      </c>
      <c r="L728" s="28" t="e">
        <f ca="1">IF(ISNUMBER(OFFSET(INDIRECT("'"&amp;'DATA for charts'!L$5&amp;"'!$e1"),$A728-1,0)),OFFSET(INDIRECT("'"&amp;'DATA for charts'!L$5&amp;"'!$e1"),$A728-1,0),NA())</f>
        <v>#N/A</v>
      </c>
      <c r="M728" s="28" t="e">
        <f ca="1">IF(ISNUMBER(OFFSET(INDIRECT("'"&amp;'DATA for charts'!M$5&amp;"'!$e1"),$A728-1,0)),OFFSET(INDIRECT("'"&amp;'DATA for charts'!M$5&amp;"'!$e1"),$A728-1,0),NA())</f>
        <v>#N/A</v>
      </c>
      <c r="N728" s="28" t="e">
        <f ca="1">IF(ISNUMBER(OFFSET(INDIRECT("'"&amp;'DATA for charts'!N$5&amp;"'!$e1"),$A728-1,0)),OFFSET(INDIRECT("'"&amp;'DATA for charts'!N$5&amp;"'!$e1"),$A728-1,0),NA())</f>
        <v>#N/A</v>
      </c>
      <c r="O728" s="28" t="e">
        <f ca="1">IF(ISNUMBER(OFFSET(INDIRECT("'"&amp;'DATA for charts'!O$5&amp;"'!$e1"),$A728-1,0)),OFFSET(INDIRECT("'"&amp;'DATA for charts'!O$5&amp;"'!$e1"),$A728-1,0),NA())</f>
        <v>#N/A</v>
      </c>
      <c r="P728" s="28" t="e">
        <f ca="1">IF(ISNUMBER(OFFSET(INDIRECT("'"&amp;'DATA for charts'!P$5&amp;"'!$e1"),$A728-1,0)),OFFSET(INDIRECT("'"&amp;'DATA for charts'!P$5&amp;"'!$e1"),$A728-1,0),NA())</f>
        <v>#N/A</v>
      </c>
      <c r="Q728" s="28" t="e">
        <f ca="1">IF(ISNUMBER(OFFSET(INDIRECT("'"&amp;'DATA for charts'!Q$5&amp;"'!$e1"),$A728-1,0)),OFFSET(INDIRECT("'"&amp;'DATA for charts'!Q$5&amp;"'!$e1"),$A728-1,0),NA())</f>
        <v>#N/A</v>
      </c>
      <c r="R728" s="28" t="e">
        <f ca="1">IF(ISNUMBER(OFFSET(INDIRECT("'"&amp;'DATA for charts'!R$5&amp;"'!$e1"),$A728-1,0)),OFFSET(INDIRECT("'"&amp;'DATA for charts'!R$5&amp;"'!$e1"),$A728-1,0),NA())</f>
        <v>#N/A</v>
      </c>
      <c r="S728" s="28" t="e">
        <f ca="1">IF(ISNUMBER(OFFSET(INDIRECT("'"&amp;'DATA for charts'!S$5&amp;"'!$e1"),$A728-1,0)),OFFSET(INDIRECT("'"&amp;'DATA for charts'!S$5&amp;"'!$e1"),$A728-1,0),NA())</f>
        <v>#N/A</v>
      </c>
      <c r="T728" s="34"/>
      <c r="U728" s="34"/>
      <c r="V728" s="34"/>
      <c r="W728" s="8"/>
      <c r="X728" s="477" t="s">
        <v>778</v>
      </c>
      <c r="Y728" s="31">
        <f ca="1">Y74</f>
        <v>-0.8580000000000001</v>
      </c>
      <c r="Z728" s="31">
        <f t="shared" ref="Z728:AO728" ca="1" si="1080">Z74</f>
        <v>-1.1896</v>
      </c>
      <c r="AA728" s="31">
        <f t="shared" ca="1" si="1080"/>
        <v>-1.071</v>
      </c>
      <c r="AB728" s="31">
        <f t="shared" ca="1" si="1080"/>
        <v>-1.1496558253707752</v>
      </c>
      <c r="AC728" s="31">
        <f t="shared" ca="1" si="1080"/>
        <v>-1.1599999999999999</v>
      </c>
      <c r="AD728" s="31">
        <f t="shared" ca="1" si="1080"/>
        <v>-1.18633950127496</v>
      </c>
      <c r="AE728" s="31" t="e">
        <f t="shared" ca="1" si="1080"/>
        <v>#N/A</v>
      </c>
      <c r="AF728" s="31" t="e">
        <f t="shared" ca="1" si="1080"/>
        <v>#N/A</v>
      </c>
      <c r="AG728" s="31" t="e">
        <f t="shared" ca="1" si="1080"/>
        <v>#N/A</v>
      </c>
      <c r="AH728" s="31" t="e">
        <f t="shared" ca="1" si="1080"/>
        <v>#N/A</v>
      </c>
      <c r="AI728" s="31" t="e">
        <f t="shared" ca="1" si="1080"/>
        <v>#N/A</v>
      </c>
      <c r="AJ728" s="31" t="e">
        <f t="shared" ca="1" si="1080"/>
        <v>#N/A</v>
      </c>
      <c r="AK728" s="31" t="e">
        <f t="shared" ca="1" si="1080"/>
        <v>#N/A</v>
      </c>
      <c r="AL728" s="31" t="e">
        <f t="shared" ca="1" si="1080"/>
        <v>#N/A</v>
      </c>
      <c r="AM728" s="31" t="e">
        <f t="shared" ca="1" si="1080"/>
        <v>#N/A</v>
      </c>
      <c r="AN728" s="31" t="e">
        <f t="shared" ca="1" si="1080"/>
        <v>#N/A</v>
      </c>
      <c r="AO728" s="31" t="e">
        <f t="shared" ca="1" si="1080"/>
        <v>#N/A</v>
      </c>
    </row>
    <row r="729" spans="1:41" ht="63.75">
      <c r="A729" s="226">
        <f t="shared" si="1047"/>
        <v>317</v>
      </c>
      <c r="B729" s="8">
        <v>24</v>
      </c>
      <c r="C729" s="28">
        <f ca="1">IF(ISNUMBER(OFFSET(INDIRECT("'"&amp;'DATA for charts'!C$5&amp;"'!$e1"),$A729-1,0)),OFFSET(INDIRECT("'"&amp;'DATA for charts'!C$5&amp;"'!$e1"),$A729-1,0),NA())</f>
        <v>23.5</v>
      </c>
      <c r="D729" s="28">
        <f ca="1">IF(ISNUMBER(OFFSET(INDIRECT("'"&amp;'DATA for charts'!D$5&amp;"'!$e1"),$A729-1,0)),OFFSET(INDIRECT("'"&amp;'DATA for charts'!D$5&amp;"'!$e1"),$A729-1,0),NA())</f>
        <v>22.91207</v>
      </c>
      <c r="E729" s="28">
        <f ca="1">IF(ISNUMBER(OFFSET(INDIRECT("'"&amp;'DATA for charts'!E$5&amp;"'!$e1"),$A729-1,0)),OFFSET(INDIRECT("'"&amp;'DATA for charts'!E$5&amp;"'!$e1"),$A729-1,0),NA())</f>
        <v>22.452724</v>
      </c>
      <c r="F729" s="28">
        <f ca="1">IF(ISNUMBER(OFFSET(INDIRECT("'"&amp;'DATA for charts'!F$5&amp;"'!$e1"),$A729-1,0)),OFFSET(INDIRECT("'"&amp;'DATA for charts'!F$5&amp;"'!$e1"),$A729-1,0),NA())</f>
        <v>22.982468292365901</v>
      </c>
      <c r="G729" s="28">
        <f ca="1">IF(ISNUMBER(OFFSET(INDIRECT("'"&amp;'DATA for charts'!G$5&amp;"'!$e1"),$A729-1,0)),OFFSET(INDIRECT("'"&amp;'DATA for charts'!G$5&amp;"'!$e1"),$A729-1,0),NA())</f>
        <v>22.99</v>
      </c>
      <c r="H729" s="28">
        <f ca="1">IF(ISNUMBER(OFFSET(INDIRECT("'"&amp;'DATA for charts'!H$5&amp;"'!$e1"),$A729-1,0)),OFFSET(INDIRECT("'"&amp;'DATA for charts'!H$5&amp;"'!$e1"),$A729-1,0),NA())</f>
        <v>22.5670132671491</v>
      </c>
      <c r="I729" s="28" t="e">
        <f ca="1">IF(ISNUMBER(OFFSET(INDIRECT("'"&amp;'DATA for charts'!I$5&amp;"'!$e1"),$A729-1,0)),OFFSET(INDIRECT("'"&amp;'DATA for charts'!I$5&amp;"'!$e1"),$A729-1,0),NA())</f>
        <v>#N/A</v>
      </c>
      <c r="J729" s="28" t="e">
        <f ca="1">IF(ISNUMBER(OFFSET(INDIRECT("'"&amp;'DATA for charts'!J$5&amp;"'!$e1"),$A729-1,0)),OFFSET(INDIRECT("'"&amp;'DATA for charts'!J$5&amp;"'!$e1"),$A729-1,0),NA())</f>
        <v>#N/A</v>
      </c>
      <c r="K729" s="28" t="e">
        <f ca="1">IF(ISNUMBER(OFFSET(INDIRECT("'"&amp;'DATA for charts'!K$5&amp;"'!$e1"),$A729-1,0)),OFFSET(INDIRECT("'"&amp;'DATA for charts'!K$5&amp;"'!$e1"),$A729-1,0),NA())</f>
        <v>#N/A</v>
      </c>
      <c r="L729" s="28" t="e">
        <f ca="1">IF(ISNUMBER(OFFSET(INDIRECT("'"&amp;'DATA for charts'!L$5&amp;"'!$e1"),$A729-1,0)),OFFSET(INDIRECT("'"&amp;'DATA for charts'!L$5&amp;"'!$e1"),$A729-1,0),NA())</f>
        <v>#N/A</v>
      </c>
      <c r="M729" s="28" t="e">
        <f ca="1">IF(ISNUMBER(OFFSET(INDIRECT("'"&amp;'DATA for charts'!M$5&amp;"'!$e1"),$A729-1,0)),OFFSET(INDIRECT("'"&amp;'DATA for charts'!M$5&amp;"'!$e1"),$A729-1,0),NA())</f>
        <v>#N/A</v>
      </c>
      <c r="N729" s="28" t="e">
        <f ca="1">IF(ISNUMBER(OFFSET(INDIRECT("'"&amp;'DATA for charts'!N$5&amp;"'!$e1"),$A729-1,0)),OFFSET(INDIRECT("'"&amp;'DATA for charts'!N$5&amp;"'!$e1"),$A729-1,0),NA())</f>
        <v>#N/A</v>
      </c>
      <c r="O729" s="28" t="e">
        <f ca="1">IF(ISNUMBER(OFFSET(INDIRECT("'"&amp;'DATA for charts'!O$5&amp;"'!$e1"),$A729-1,0)),OFFSET(INDIRECT("'"&amp;'DATA for charts'!O$5&amp;"'!$e1"),$A729-1,0),NA())</f>
        <v>#N/A</v>
      </c>
      <c r="P729" s="28" t="e">
        <f ca="1">IF(ISNUMBER(OFFSET(INDIRECT("'"&amp;'DATA for charts'!P$5&amp;"'!$e1"),$A729-1,0)),OFFSET(INDIRECT("'"&amp;'DATA for charts'!P$5&amp;"'!$e1"),$A729-1,0),NA())</f>
        <v>#N/A</v>
      </c>
      <c r="Q729" s="28" t="e">
        <f ca="1">IF(ISNUMBER(OFFSET(INDIRECT("'"&amp;'DATA for charts'!Q$5&amp;"'!$e1"),$A729-1,0)),OFFSET(INDIRECT("'"&amp;'DATA for charts'!Q$5&amp;"'!$e1"),$A729-1,0),NA())</f>
        <v>#N/A</v>
      </c>
      <c r="R729" s="28" t="e">
        <f ca="1">IF(ISNUMBER(OFFSET(INDIRECT("'"&amp;'DATA for charts'!R$5&amp;"'!$e1"),$A729-1,0)),OFFSET(INDIRECT("'"&amp;'DATA for charts'!R$5&amp;"'!$e1"),$A729-1,0),NA())</f>
        <v>#N/A</v>
      </c>
      <c r="S729" s="28" t="e">
        <f ca="1">IF(ISNUMBER(OFFSET(INDIRECT("'"&amp;'DATA for charts'!S$5&amp;"'!$e1"),$A729-1,0)),OFFSET(INDIRECT("'"&amp;'DATA for charts'!S$5&amp;"'!$e1"),$A729-1,0),NA())</f>
        <v>#N/A</v>
      </c>
      <c r="T729" s="34"/>
      <c r="U729" s="34"/>
      <c r="V729" s="34"/>
      <c r="W729" s="8"/>
      <c r="X729" s="477" t="s">
        <v>779</v>
      </c>
      <c r="Y729" s="31">
        <f ca="1">Y93</f>
        <v>0.34499999999999975</v>
      </c>
      <c r="Z729" s="31">
        <f t="shared" ref="Z729:AO729" ca="1" si="1081">Z93</f>
        <v>0.29156300000000002</v>
      </c>
      <c r="AA729" s="31">
        <f t="shared" ca="1" si="1081"/>
        <v>0.37400000000000011</v>
      </c>
      <c r="AB729" s="31">
        <f t="shared" ca="1" si="1081"/>
        <v>0.40967549987969498</v>
      </c>
      <c r="AC729" s="31">
        <f t="shared" ca="1" si="1081"/>
        <v>0.44500000000000028</v>
      </c>
      <c r="AD729" s="31">
        <f t="shared" ca="1" si="1081"/>
        <v>0.37248654683431015</v>
      </c>
      <c r="AE729" s="31" t="e">
        <f t="shared" ca="1" si="1081"/>
        <v>#N/A</v>
      </c>
      <c r="AF729" s="31" t="e">
        <f t="shared" ca="1" si="1081"/>
        <v>#N/A</v>
      </c>
      <c r="AG729" s="31" t="e">
        <f t="shared" ca="1" si="1081"/>
        <v>#N/A</v>
      </c>
      <c r="AH729" s="31" t="e">
        <f t="shared" ca="1" si="1081"/>
        <v>#N/A</v>
      </c>
      <c r="AI729" s="31" t="e">
        <f t="shared" ca="1" si="1081"/>
        <v>#N/A</v>
      </c>
      <c r="AJ729" s="31" t="e">
        <f t="shared" ca="1" si="1081"/>
        <v>#N/A</v>
      </c>
      <c r="AK729" s="31" t="e">
        <f t="shared" ca="1" si="1081"/>
        <v>#N/A</v>
      </c>
      <c r="AL729" s="31" t="e">
        <f t="shared" ca="1" si="1081"/>
        <v>#N/A</v>
      </c>
      <c r="AM729" s="31" t="e">
        <f t="shared" ca="1" si="1081"/>
        <v>#N/A</v>
      </c>
      <c r="AN729" s="31" t="e">
        <f t="shared" ca="1" si="1081"/>
        <v>#N/A</v>
      </c>
      <c r="AO729" s="31" t="e">
        <f t="shared" ca="1" si="1081"/>
        <v>#N/A</v>
      </c>
    </row>
    <row r="730" spans="1:41" ht="51">
      <c r="A730" s="216"/>
      <c r="B730" s="37" t="s">
        <v>85</v>
      </c>
      <c r="C730" s="28" t="e">
        <f ca="1">IF(ISNUMBER(OFFSET(INDIRECT("'"&amp;'DATA for charts'!C$5&amp;"'!$e1"),$A730-1,0)),OFFSET(INDIRECT("'"&amp;'DATA for charts'!C$5&amp;"'!$e1"),$A730-1,0),NA())</f>
        <v>#N/A</v>
      </c>
      <c r="D730" s="28" t="e">
        <f ca="1">IF(ISNUMBER(OFFSET(INDIRECT("'"&amp;'DATA for charts'!D$5&amp;"'!$e1"),$A730-1,0)),OFFSET(INDIRECT("'"&amp;'DATA for charts'!D$5&amp;"'!$e1"),$A730-1,0),NA())</f>
        <v>#N/A</v>
      </c>
      <c r="E730" s="28" t="e">
        <f ca="1">IF(ISNUMBER(OFFSET(INDIRECT("'"&amp;'DATA for charts'!E$5&amp;"'!$e1"),$A730-1,0)),OFFSET(INDIRECT("'"&amp;'DATA for charts'!E$5&amp;"'!$e1"),$A730-1,0),NA())</f>
        <v>#N/A</v>
      </c>
      <c r="F730" s="28" t="e">
        <f ca="1">IF(ISNUMBER(OFFSET(INDIRECT("'"&amp;'DATA for charts'!F$5&amp;"'!$e1"),$A730-1,0)),OFFSET(INDIRECT("'"&amp;'DATA for charts'!F$5&amp;"'!$e1"),$A730-1,0),NA())</f>
        <v>#N/A</v>
      </c>
      <c r="G730" s="28" t="e">
        <f ca="1">IF(ISNUMBER(OFFSET(INDIRECT("'"&amp;'DATA for charts'!G$5&amp;"'!$e1"),$A730-1,0)),OFFSET(INDIRECT("'"&amp;'DATA for charts'!G$5&amp;"'!$e1"),$A730-1,0),NA())</f>
        <v>#N/A</v>
      </c>
      <c r="H730" s="28" t="e">
        <f ca="1">IF(ISNUMBER(OFFSET(INDIRECT("'"&amp;'DATA for charts'!H$5&amp;"'!$e1"),$A730-1,0)),OFFSET(INDIRECT("'"&amp;'DATA for charts'!H$5&amp;"'!$e1"),$A730-1,0),NA())</f>
        <v>#N/A</v>
      </c>
      <c r="I730" s="28" t="e">
        <f ca="1">IF(ISNUMBER(OFFSET(INDIRECT("'"&amp;'DATA for charts'!I$5&amp;"'!$e1"),$A730-1,0)),OFFSET(INDIRECT("'"&amp;'DATA for charts'!I$5&amp;"'!$e1"),$A730-1,0),NA())</f>
        <v>#N/A</v>
      </c>
      <c r="J730" s="28" t="e">
        <f ca="1">IF(ISNUMBER(OFFSET(INDIRECT("'"&amp;'DATA for charts'!J$5&amp;"'!$e1"),$A730-1,0)),OFFSET(INDIRECT("'"&amp;'DATA for charts'!J$5&amp;"'!$e1"),$A730-1,0),NA())</f>
        <v>#N/A</v>
      </c>
      <c r="K730" s="28" t="e">
        <f ca="1">IF(ISNUMBER(OFFSET(INDIRECT("'"&amp;'DATA for charts'!K$5&amp;"'!$e1"),$A730-1,0)),OFFSET(INDIRECT("'"&amp;'DATA for charts'!K$5&amp;"'!$e1"),$A730-1,0),NA())</f>
        <v>#N/A</v>
      </c>
      <c r="L730" s="28" t="e">
        <f ca="1">IF(ISNUMBER(OFFSET(INDIRECT("'"&amp;'DATA for charts'!L$5&amp;"'!$e1"),$A730-1,0)),OFFSET(INDIRECT("'"&amp;'DATA for charts'!L$5&amp;"'!$e1"),$A730-1,0),NA())</f>
        <v>#N/A</v>
      </c>
      <c r="M730" s="28" t="e">
        <f ca="1">IF(ISNUMBER(OFFSET(INDIRECT("'"&amp;'DATA for charts'!M$5&amp;"'!$e1"),$A730-1,0)),OFFSET(INDIRECT("'"&amp;'DATA for charts'!M$5&amp;"'!$e1"),$A730-1,0),NA())</f>
        <v>#N/A</v>
      </c>
      <c r="N730" s="28" t="e">
        <f ca="1">IF(ISNUMBER(OFFSET(INDIRECT("'"&amp;'DATA for charts'!N$5&amp;"'!$e1"),$A730-1,0)),OFFSET(INDIRECT("'"&amp;'DATA for charts'!N$5&amp;"'!$e1"),$A730-1,0),NA())</f>
        <v>#N/A</v>
      </c>
      <c r="O730" s="28" t="e">
        <f ca="1">IF(ISNUMBER(OFFSET(INDIRECT("'"&amp;'DATA for charts'!O$5&amp;"'!$e1"),$A730-1,0)),OFFSET(INDIRECT("'"&amp;'DATA for charts'!O$5&amp;"'!$e1"),$A730-1,0),NA())</f>
        <v>#N/A</v>
      </c>
      <c r="P730" s="28" t="e">
        <f ca="1">IF(ISNUMBER(OFFSET(INDIRECT("'"&amp;'DATA for charts'!P$5&amp;"'!$e1"),$A730-1,0)),OFFSET(INDIRECT("'"&amp;'DATA for charts'!P$5&amp;"'!$e1"),$A730-1,0),NA())</f>
        <v>#N/A</v>
      </c>
      <c r="Q730" s="28" t="e">
        <f ca="1">IF(ISNUMBER(OFFSET(INDIRECT("'"&amp;'DATA for charts'!Q$5&amp;"'!$e1"),$A730-1,0)),OFFSET(INDIRECT("'"&amp;'DATA for charts'!Q$5&amp;"'!$e1"),$A730-1,0),NA())</f>
        <v>#N/A</v>
      </c>
      <c r="R730" s="28" t="e">
        <f ca="1">IF(ISNUMBER(OFFSET(INDIRECT("'"&amp;'DATA for charts'!R$5&amp;"'!$e1"),$A730-1,0)),OFFSET(INDIRECT("'"&amp;'DATA for charts'!R$5&amp;"'!$e1"),$A730-1,0),NA())</f>
        <v>#N/A</v>
      </c>
      <c r="S730" s="28" t="e">
        <f ca="1">IF(ISNUMBER(OFFSET(INDIRECT("'"&amp;'DATA for charts'!S$5&amp;"'!$e1"),$A730-1,0)),OFFSET(INDIRECT("'"&amp;'DATA for charts'!S$5&amp;"'!$e1"),$A730-1,0),NA())</f>
        <v>#N/A</v>
      </c>
      <c r="T730" s="34"/>
      <c r="U730" s="34"/>
      <c r="V730" s="34"/>
      <c r="W730" s="8"/>
      <c r="X730" s="477" t="s">
        <v>780</v>
      </c>
      <c r="Y730" s="31">
        <f ca="1">Y75</f>
        <v>0.20299999999999985</v>
      </c>
      <c r="Z730" s="31">
        <f t="shared" ref="Z730:AO730" ca="1" si="1082">Z75</f>
        <v>8.7730000000001418E-3</v>
      </c>
      <c r="AA730" s="31">
        <f t="shared" ca="1" si="1082"/>
        <v>5.0000000000003375E-3</v>
      </c>
      <c r="AB730" s="31">
        <f t="shared" ca="1" si="1082"/>
        <v>7.9536289828130435E-3</v>
      </c>
      <c r="AC730" s="31">
        <f t="shared" ca="1" si="1082"/>
        <v>8.999999999999897E-3</v>
      </c>
      <c r="AD730" s="31">
        <f t="shared" ca="1" si="1082"/>
        <v>6.9624243842199007E-3</v>
      </c>
      <c r="AE730" s="31" t="e">
        <f t="shared" ca="1" si="1082"/>
        <v>#N/A</v>
      </c>
      <c r="AF730" s="31" t="e">
        <f t="shared" ca="1" si="1082"/>
        <v>#N/A</v>
      </c>
      <c r="AG730" s="31" t="e">
        <f t="shared" ca="1" si="1082"/>
        <v>#N/A</v>
      </c>
      <c r="AH730" s="31" t="e">
        <f t="shared" ca="1" si="1082"/>
        <v>#N/A</v>
      </c>
      <c r="AI730" s="31" t="e">
        <f t="shared" ca="1" si="1082"/>
        <v>#N/A</v>
      </c>
      <c r="AJ730" s="31" t="e">
        <f t="shared" ca="1" si="1082"/>
        <v>#N/A</v>
      </c>
      <c r="AK730" s="31" t="e">
        <f t="shared" ca="1" si="1082"/>
        <v>#N/A</v>
      </c>
      <c r="AL730" s="31" t="e">
        <f t="shared" ca="1" si="1082"/>
        <v>#N/A</v>
      </c>
      <c r="AM730" s="31" t="e">
        <f t="shared" ca="1" si="1082"/>
        <v>#N/A</v>
      </c>
      <c r="AN730" s="31" t="e">
        <f t="shared" ca="1" si="1082"/>
        <v>#N/A</v>
      </c>
      <c r="AO730" s="31" t="e">
        <f t="shared" ca="1" si="1082"/>
        <v>#N/A</v>
      </c>
    </row>
    <row r="731" spans="1:41" ht="51">
      <c r="A731" s="216"/>
      <c r="T731" s="34"/>
      <c r="U731" s="34"/>
      <c r="V731" s="34"/>
      <c r="W731" s="8"/>
      <c r="X731" s="477" t="s">
        <v>781</v>
      </c>
      <c r="Y731" s="31">
        <f ca="1">Y94</f>
        <v>0.93799999999999972</v>
      </c>
      <c r="Z731" s="31">
        <f t="shared" ref="Z731:AO731" ca="1" si="1083">Z94</f>
        <v>0.8488339999999992</v>
      </c>
      <c r="AA731" s="31">
        <f t="shared" ca="1" si="1083"/>
        <v>0.65200000000000014</v>
      </c>
      <c r="AB731" s="31">
        <f t="shared" ca="1" si="1083"/>
        <v>0.87433591364761165</v>
      </c>
      <c r="AC731" s="31">
        <f t="shared" ca="1" si="1083"/>
        <v>0.8400000000000003</v>
      </c>
      <c r="AD731" s="31">
        <f t="shared" ca="1" si="1083"/>
        <v>0.94463912963867003</v>
      </c>
      <c r="AE731" s="31" t="e">
        <f t="shared" ca="1" si="1083"/>
        <v>#N/A</v>
      </c>
      <c r="AF731" s="31" t="e">
        <f t="shared" ca="1" si="1083"/>
        <v>#N/A</v>
      </c>
      <c r="AG731" s="31" t="e">
        <f t="shared" ca="1" si="1083"/>
        <v>#N/A</v>
      </c>
      <c r="AH731" s="31" t="e">
        <f t="shared" ca="1" si="1083"/>
        <v>#N/A</v>
      </c>
      <c r="AI731" s="31" t="e">
        <f t="shared" ca="1" si="1083"/>
        <v>#N/A</v>
      </c>
      <c r="AJ731" s="31" t="e">
        <f t="shared" ca="1" si="1083"/>
        <v>#N/A</v>
      </c>
      <c r="AK731" s="31" t="e">
        <f t="shared" ca="1" si="1083"/>
        <v>#N/A</v>
      </c>
      <c r="AL731" s="31" t="e">
        <f t="shared" ca="1" si="1083"/>
        <v>#N/A</v>
      </c>
      <c r="AM731" s="31" t="e">
        <f t="shared" ca="1" si="1083"/>
        <v>#N/A</v>
      </c>
      <c r="AN731" s="31" t="e">
        <f t="shared" ca="1" si="1083"/>
        <v>#N/A</v>
      </c>
      <c r="AO731" s="31" t="e">
        <f t="shared" ca="1" si="1083"/>
        <v>#N/A</v>
      </c>
    </row>
    <row r="732" spans="1:41" ht="63.75">
      <c r="A732" s="216"/>
      <c r="T732" s="34"/>
      <c r="U732" s="34"/>
      <c r="V732" s="34"/>
      <c r="W732" s="8"/>
      <c r="X732" s="477" t="s">
        <v>782</v>
      </c>
      <c r="Y732" s="31">
        <f ca="1">Y76</f>
        <v>-1.0429999999999999</v>
      </c>
      <c r="Z732" s="31">
        <f t="shared" ref="Z732:AO732" ca="1" si="1084">Z76</f>
        <v>-1.082608</v>
      </c>
      <c r="AA732" s="31">
        <f t="shared" ca="1" si="1084"/>
        <v>-0.99600000000000022</v>
      </c>
      <c r="AB732" s="31">
        <f t="shared" ca="1" si="1084"/>
        <v>-1.0733194319704329</v>
      </c>
      <c r="AC732" s="31">
        <f t="shared" ca="1" si="1084"/>
        <v>-1.0819999999999999</v>
      </c>
      <c r="AD732" s="31">
        <f t="shared" ca="1" si="1084"/>
        <v>-1.1234557596842398</v>
      </c>
      <c r="AE732" s="31" t="e">
        <f t="shared" ca="1" si="1084"/>
        <v>#N/A</v>
      </c>
      <c r="AF732" s="31" t="e">
        <f t="shared" ca="1" si="1084"/>
        <v>#N/A</v>
      </c>
      <c r="AG732" s="31" t="e">
        <f t="shared" ca="1" si="1084"/>
        <v>#N/A</v>
      </c>
      <c r="AH732" s="31" t="e">
        <f t="shared" ca="1" si="1084"/>
        <v>#N/A</v>
      </c>
      <c r="AI732" s="31" t="e">
        <f t="shared" ca="1" si="1084"/>
        <v>#N/A</v>
      </c>
      <c r="AJ732" s="31" t="e">
        <f t="shared" ca="1" si="1084"/>
        <v>#N/A</v>
      </c>
      <c r="AK732" s="31" t="e">
        <f t="shared" ca="1" si="1084"/>
        <v>#N/A</v>
      </c>
      <c r="AL732" s="31" t="e">
        <f t="shared" ca="1" si="1084"/>
        <v>#N/A</v>
      </c>
      <c r="AM732" s="31" t="e">
        <f t="shared" ca="1" si="1084"/>
        <v>#N/A</v>
      </c>
      <c r="AN732" s="31" t="e">
        <f t="shared" ca="1" si="1084"/>
        <v>#N/A</v>
      </c>
      <c r="AO732" s="31" t="e">
        <f t="shared" ca="1" si="1084"/>
        <v>#N/A</v>
      </c>
    </row>
    <row r="733" spans="1:41" ht="63.75">
      <c r="A733" s="216"/>
      <c r="T733" s="34"/>
      <c r="U733" s="34"/>
      <c r="V733" s="34"/>
      <c r="W733" s="8"/>
      <c r="X733" s="477" t="s">
        <v>783</v>
      </c>
      <c r="Y733" s="31">
        <f ca="1">Y95</f>
        <v>0.15199999999999969</v>
      </c>
      <c r="Z733" s="31">
        <f t="shared" ref="Z733:AO733" ca="1" si="1085">Z95</f>
        <v>-1.481999999998429E-3</v>
      </c>
      <c r="AA733" s="31">
        <f t="shared" ca="1" si="1085"/>
        <v>0.10699999999999976</v>
      </c>
      <c r="AB733" s="31">
        <f t="shared" ca="1" si="1085"/>
        <v>0.26266367884869446</v>
      </c>
      <c r="AC733" s="31">
        <f t="shared" ca="1" si="1085"/>
        <v>0.21799999999999997</v>
      </c>
      <c r="AD733" s="31">
        <f t="shared" ca="1" si="1085"/>
        <v>0.23020467122396049</v>
      </c>
      <c r="AE733" s="31" t="e">
        <f t="shared" ca="1" si="1085"/>
        <v>#N/A</v>
      </c>
      <c r="AF733" s="31" t="e">
        <f t="shared" ca="1" si="1085"/>
        <v>#N/A</v>
      </c>
      <c r="AG733" s="31" t="e">
        <f t="shared" ca="1" si="1085"/>
        <v>#N/A</v>
      </c>
      <c r="AH733" s="31" t="e">
        <f t="shared" ca="1" si="1085"/>
        <v>#N/A</v>
      </c>
      <c r="AI733" s="31" t="e">
        <f t="shared" ca="1" si="1085"/>
        <v>#N/A</v>
      </c>
      <c r="AJ733" s="31" t="e">
        <f t="shared" ca="1" si="1085"/>
        <v>#N/A</v>
      </c>
      <c r="AK733" s="31" t="e">
        <f t="shared" ca="1" si="1085"/>
        <v>#N/A</v>
      </c>
      <c r="AL733" s="31" t="e">
        <f t="shared" ca="1" si="1085"/>
        <v>#N/A</v>
      </c>
      <c r="AM733" s="31" t="e">
        <f t="shared" ca="1" si="1085"/>
        <v>#N/A</v>
      </c>
      <c r="AN733" s="31" t="e">
        <f t="shared" ca="1" si="1085"/>
        <v>#N/A</v>
      </c>
      <c r="AO733" s="31" t="e">
        <f t="shared" ca="1" si="1085"/>
        <v>#N/A</v>
      </c>
    </row>
    <row r="734" spans="1:41">
      <c r="A734" s="216"/>
      <c r="T734" s="34"/>
      <c r="U734" s="34"/>
      <c r="V734" s="34"/>
      <c r="W734" s="8"/>
      <c r="X734" s="8"/>
      <c r="Y734" s="8"/>
      <c r="Z734" s="8"/>
      <c r="AA734" s="8"/>
      <c r="AB734" s="8"/>
      <c r="AC734" s="8"/>
      <c r="AD734" s="8"/>
      <c r="AE734" s="8"/>
      <c r="AF734" s="8"/>
      <c r="AG734" s="8"/>
      <c r="AH734" s="8"/>
      <c r="AI734" s="8"/>
    </row>
    <row r="735" spans="1:41">
      <c r="A735" s="216"/>
      <c r="S735" s="34"/>
      <c r="T735" s="34"/>
      <c r="U735" s="34"/>
      <c r="V735" s="34"/>
      <c r="W735" s="8"/>
      <c r="X735" s="8"/>
      <c r="Y735" s="8"/>
      <c r="Z735" s="8"/>
      <c r="AA735" s="8"/>
      <c r="AB735" s="8"/>
      <c r="AC735" s="8"/>
      <c r="AD735" s="8"/>
      <c r="AE735" s="8"/>
      <c r="AF735" s="8"/>
      <c r="AG735" s="8"/>
      <c r="AH735" s="8"/>
      <c r="AI735" s="8"/>
    </row>
    <row r="736" spans="1:41">
      <c r="A736" s="216"/>
      <c r="S736" s="34"/>
      <c r="T736" s="34"/>
      <c r="U736" s="34"/>
      <c r="V736" s="34"/>
      <c r="W736" s="8"/>
      <c r="X736" s="8"/>
      <c r="Y736" s="8"/>
      <c r="Z736" s="8"/>
      <c r="AA736" s="8"/>
      <c r="AB736" s="8"/>
      <c r="AC736" s="8"/>
      <c r="AD736" s="8"/>
      <c r="AE736" s="8"/>
      <c r="AF736" s="8"/>
      <c r="AG736" s="8"/>
      <c r="AH736" s="8"/>
      <c r="AI736" s="8"/>
    </row>
    <row r="737" spans="1:43">
      <c r="A737" s="216"/>
      <c r="S737" s="32"/>
      <c r="T737" s="34"/>
      <c r="U737" s="34"/>
      <c r="V737" s="34"/>
      <c r="W737" s="8"/>
      <c r="X737" s="8"/>
      <c r="Y737" s="8"/>
      <c r="Z737" s="8"/>
      <c r="AA737" s="8"/>
      <c r="AB737" s="8"/>
      <c r="AC737" s="8"/>
      <c r="AD737" s="8"/>
      <c r="AE737" s="8"/>
      <c r="AF737" s="8"/>
      <c r="AG737" s="8"/>
      <c r="AH737" s="8"/>
      <c r="AI737" s="8"/>
    </row>
    <row r="738" spans="1:43">
      <c r="A738" s="216"/>
      <c r="S738" s="37"/>
      <c r="T738" s="34"/>
      <c r="U738" s="34"/>
      <c r="V738" s="34"/>
      <c r="W738" s="8"/>
      <c r="X738" s="8"/>
      <c r="Y738" s="8"/>
      <c r="Z738" s="8"/>
      <c r="AA738" s="8"/>
      <c r="AB738" s="8"/>
      <c r="AC738" s="8"/>
      <c r="AD738" s="8"/>
      <c r="AE738" s="8"/>
      <c r="AF738" s="8"/>
      <c r="AG738" s="8"/>
      <c r="AH738" s="8"/>
      <c r="AI738" s="8"/>
      <c r="AJ738" s="8"/>
      <c r="AK738" s="8"/>
      <c r="AL738" s="8"/>
      <c r="AM738" s="8"/>
      <c r="AN738" s="8"/>
      <c r="AO738" s="8"/>
      <c r="AP738" s="8"/>
      <c r="AQ738" s="8"/>
    </row>
    <row r="739" spans="1:43">
      <c r="A739" s="216"/>
      <c r="B739" s="464" t="s">
        <v>124</v>
      </c>
      <c r="T739" s="34"/>
      <c r="U739" s="34"/>
      <c r="V739" s="34"/>
      <c r="W739" s="8"/>
      <c r="X739" s="8"/>
      <c r="Y739" s="8"/>
      <c r="Z739" s="8"/>
      <c r="AA739" s="8"/>
      <c r="AB739" s="8"/>
      <c r="AC739" s="8"/>
      <c r="AD739" s="8"/>
      <c r="AE739" s="8"/>
      <c r="AF739" s="8"/>
      <c r="AG739" s="8"/>
      <c r="AH739" s="8"/>
      <c r="AI739" s="8"/>
      <c r="AJ739" s="8"/>
      <c r="AK739" s="8"/>
      <c r="AL739" s="8"/>
      <c r="AM739" s="8"/>
      <c r="AN739" s="8"/>
      <c r="AO739" s="8"/>
      <c r="AP739" s="8"/>
      <c r="AQ739" s="8"/>
    </row>
    <row r="740" spans="1:43">
      <c r="A740" s="216"/>
      <c r="B740" s="464" t="s">
        <v>885</v>
      </c>
      <c r="T740" s="34"/>
      <c r="U740" s="34"/>
      <c r="V740" s="34"/>
      <c r="W740" s="8"/>
      <c r="X740" s="467" t="s">
        <v>788</v>
      </c>
      <c r="Y740" s="8"/>
      <c r="Z740" s="8"/>
      <c r="AA740" s="8"/>
      <c r="AB740" s="8"/>
      <c r="AC740" s="8"/>
      <c r="AD740" s="8"/>
      <c r="AE740" s="8"/>
      <c r="AF740" s="8"/>
      <c r="AG740" s="8"/>
      <c r="AH740" s="8"/>
      <c r="AI740" s="8"/>
      <c r="AP740" s="8"/>
      <c r="AQ740" s="8"/>
    </row>
    <row r="741" spans="1:43">
      <c r="A741" s="216"/>
      <c r="B741" s="32" t="s">
        <v>82</v>
      </c>
      <c r="T741" s="34"/>
      <c r="U741" s="34"/>
      <c r="V741" s="34"/>
      <c r="W741" s="8"/>
      <c r="X741" s="467" t="s">
        <v>222</v>
      </c>
      <c r="Y741" s="8"/>
      <c r="Z741" s="8"/>
      <c r="AA741" s="8"/>
      <c r="AB741" s="8"/>
      <c r="AC741" s="8"/>
      <c r="AD741" s="8"/>
      <c r="AE741" s="8"/>
      <c r="AF741" s="8"/>
      <c r="AG741" s="8"/>
      <c r="AH741" s="8"/>
      <c r="AI741" s="8"/>
      <c r="AJ741" s="8"/>
      <c r="AK741" s="8"/>
      <c r="AL741" s="8"/>
      <c r="AM741" s="8"/>
      <c r="AN741" s="8"/>
      <c r="AO741" s="8"/>
      <c r="AP741" s="8"/>
      <c r="AQ741" s="8"/>
    </row>
    <row r="742" spans="1:43">
      <c r="A742" s="216">
        <f t="shared" ref="A742" si="1086">A$8</f>
        <v>0</v>
      </c>
      <c r="B742" s="32" t="s">
        <v>65</v>
      </c>
      <c r="C742" s="33" t="str">
        <f ca="1">C$8</f>
        <v>BSIMAC</v>
      </c>
      <c r="D742" s="33" t="str">
        <f t="shared" ref="D742:S742" ca="1" si="1087">D$8</f>
        <v>CSE</v>
      </c>
      <c r="E742" s="33" t="str">
        <f t="shared" ca="1" si="1087"/>
        <v>DeST</v>
      </c>
      <c r="F742" s="33" t="str">
        <f t="shared" ca="1" si="1087"/>
        <v>EnergyPlus</v>
      </c>
      <c r="G742" s="33" t="str">
        <f t="shared" ca="1" si="1087"/>
        <v>ESP-r</v>
      </c>
      <c r="H742" s="33" t="str">
        <f t="shared" ca="1" si="1087"/>
        <v>TRNSYS</v>
      </c>
      <c r="I742" s="33" t="str">
        <f t="shared" ca="1" si="1087"/>
        <v>TestSpec-Alt</v>
      </c>
      <c r="J742" s="33">
        <f t="shared" ca="1" si="1087"/>
        <v>0</v>
      </c>
      <c r="K742" s="33">
        <f t="shared" ca="1" si="1087"/>
        <v>0</v>
      </c>
      <c r="L742" s="33">
        <f t="shared" ca="1" si="1087"/>
        <v>0</v>
      </c>
      <c r="M742" s="33">
        <f t="shared" ca="1" si="1087"/>
        <v>0</v>
      </c>
      <c r="N742" s="33">
        <f t="shared" ca="1" si="1087"/>
        <v>0</v>
      </c>
      <c r="O742" s="33">
        <f t="shared" ca="1" si="1087"/>
        <v>0</v>
      </c>
      <c r="P742" s="33">
        <f t="shared" ca="1" si="1087"/>
        <v>0</v>
      </c>
      <c r="Q742" s="33">
        <f t="shared" ca="1" si="1087"/>
        <v>0</v>
      </c>
      <c r="R742" s="33">
        <f t="shared" ca="1" si="1087"/>
        <v>0</v>
      </c>
      <c r="S742" s="33" t="str">
        <f t="shared" ca="1" si="1087"/>
        <v>Tested Prg</v>
      </c>
      <c r="T742" s="34"/>
      <c r="U742" s="34"/>
      <c r="V742" s="34"/>
      <c r="W742" s="8"/>
      <c r="X742" s="142"/>
      <c r="Y742" s="33" t="str">
        <f ca="1">C$8</f>
        <v>BSIMAC</v>
      </c>
      <c r="Z742" s="33" t="str">
        <f t="shared" ref="Z742:Z743" ca="1" si="1088">D$8</f>
        <v>CSE</v>
      </c>
      <c r="AA742" s="33" t="str">
        <f t="shared" ref="AA742:AA743" ca="1" si="1089">E$8</f>
        <v>DeST</v>
      </c>
      <c r="AB742" s="33" t="str">
        <f t="shared" ref="AB742:AB743" ca="1" si="1090">F$8</f>
        <v>EnergyPlus</v>
      </c>
      <c r="AC742" s="33" t="str">
        <f t="shared" ref="AC742:AC743" ca="1" si="1091">G$8</f>
        <v>ESP-r</v>
      </c>
      <c r="AD742" s="33" t="str">
        <f t="shared" ref="AD742:AD743" ca="1" si="1092">H$8</f>
        <v>TRNSYS</v>
      </c>
      <c r="AE742" s="33" t="str">
        <f t="shared" ref="AE742:AE743" ca="1" si="1093">I$8</f>
        <v>TestSpec-Alt</v>
      </c>
      <c r="AF742" s="33">
        <f t="shared" ref="AF742:AF743" ca="1" si="1094">J$8</f>
        <v>0</v>
      </c>
      <c r="AG742" s="33">
        <f t="shared" ref="AG742:AG743" ca="1" si="1095">K$8</f>
        <v>0</v>
      </c>
      <c r="AH742" s="33">
        <f t="shared" ref="AH742:AH743" ca="1" si="1096">L$8</f>
        <v>0</v>
      </c>
      <c r="AI742" s="33">
        <f t="shared" ref="AI742:AI743" ca="1" si="1097">M$8</f>
        <v>0</v>
      </c>
      <c r="AJ742" s="33">
        <f t="shared" ref="AJ742:AJ743" ca="1" si="1098">N$8</f>
        <v>0</v>
      </c>
      <c r="AK742" s="33">
        <f t="shared" ref="AK742:AK743" ca="1" si="1099">O$8</f>
        <v>0</v>
      </c>
      <c r="AL742" s="33">
        <f t="shared" ref="AL742:AL743" ca="1" si="1100">P$8</f>
        <v>0</v>
      </c>
      <c r="AM742" s="33">
        <f t="shared" ref="AM742:AM743" ca="1" si="1101">Q$8</f>
        <v>0</v>
      </c>
      <c r="AN742" s="33">
        <f t="shared" ref="AN742:AN743" ca="1" si="1102">R$8</f>
        <v>0</v>
      </c>
      <c r="AO742" s="33" t="str">
        <f t="shared" ref="AO742:AO743" ca="1" si="1103">S$8</f>
        <v>Tested Prg</v>
      </c>
      <c r="AP742" s="8"/>
      <c r="AQ742" s="8"/>
    </row>
    <row r="743" spans="1:43">
      <c r="A743" s="216">
        <f t="shared" ref="A743" si="1104">A$7</f>
        <v>0</v>
      </c>
      <c r="B743" s="32" t="s">
        <v>66</v>
      </c>
      <c r="C743" s="33" t="str">
        <f ca="1">C$7</f>
        <v/>
      </c>
      <c r="D743" s="33" t="str">
        <f t="shared" ref="D743:S743" ca="1" si="1105">D$7</f>
        <v/>
      </c>
      <c r="E743" s="33" t="str">
        <f t="shared" ca="1" si="1105"/>
        <v/>
      </c>
      <c r="F743" s="33" t="str">
        <f t="shared" ca="1" si="1105"/>
        <v/>
      </c>
      <c r="G743" s="33" t="str">
        <f t="shared" ca="1" si="1105"/>
        <v/>
      </c>
      <c r="H743" s="33" t="str">
        <f t="shared" ca="1" si="1105"/>
        <v/>
      </c>
      <c r="I743" s="33" t="str">
        <f t="shared" ca="1" si="1105"/>
        <v/>
      </c>
      <c r="J743" s="33" t="str">
        <f t="shared" ca="1" si="1105"/>
        <v/>
      </c>
      <c r="K743" s="33" t="str">
        <f t="shared" ca="1" si="1105"/>
        <v/>
      </c>
      <c r="L743" s="33" t="str">
        <f t="shared" ca="1" si="1105"/>
        <v/>
      </c>
      <c r="M743" s="33" t="str">
        <f t="shared" ca="1" si="1105"/>
        <v/>
      </c>
      <c r="N743" s="33" t="str">
        <f t="shared" ca="1" si="1105"/>
        <v/>
      </c>
      <c r="O743" s="33" t="str">
        <f t="shared" ca="1" si="1105"/>
        <v/>
      </c>
      <c r="P743" s="33" t="str">
        <f t="shared" ca="1" si="1105"/>
        <v/>
      </c>
      <c r="Q743" s="33" t="str">
        <f t="shared" ca="1" si="1105"/>
        <v/>
      </c>
      <c r="R743" s="33" t="str">
        <f t="shared" ca="1" si="1105"/>
        <v/>
      </c>
      <c r="S743" s="33" t="str">
        <f t="shared" ca="1" si="1105"/>
        <v/>
      </c>
      <c r="T743" s="34"/>
      <c r="U743" s="34"/>
      <c r="V743" s="34"/>
      <c r="W743" s="8"/>
      <c r="X743" s="143" t="s">
        <v>24</v>
      </c>
      <c r="Y743" s="33" t="str">
        <f ca="1">C$8</f>
        <v>BSIMAC</v>
      </c>
      <c r="Z743" s="33" t="str">
        <f t="shared" ca="1" si="1088"/>
        <v>CSE</v>
      </c>
      <c r="AA743" s="33" t="str">
        <f t="shared" ca="1" si="1089"/>
        <v>DeST</v>
      </c>
      <c r="AB743" s="33" t="str">
        <f t="shared" ca="1" si="1090"/>
        <v>EnergyPlus</v>
      </c>
      <c r="AC743" s="33" t="str">
        <f t="shared" ca="1" si="1091"/>
        <v>ESP-r</v>
      </c>
      <c r="AD743" s="33" t="str">
        <f t="shared" ca="1" si="1092"/>
        <v>TRNSYS</v>
      </c>
      <c r="AE743" s="33" t="str">
        <f t="shared" ca="1" si="1093"/>
        <v>TestSpec-Alt</v>
      </c>
      <c r="AF743" s="33">
        <f t="shared" ca="1" si="1094"/>
        <v>0</v>
      </c>
      <c r="AG743" s="33">
        <f t="shared" ca="1" si="1095"/>
        <v>0</v>
      </c>
      <c r="AH743" s="33">
        <f t="shared" ca="1" si="1096"/>
        <v>0</v>
      </c>
      <c r="AI743" s="33">
        <f t="shared" ca="1" si="1097"/>
        <v>0</v>
      </c>
      <c r="AJ743" s="33">
        <f t="shared" ca="1" si="1098"/>
        <v>0</v>
      </c>
      <c r="AK743" s="33">
        <f t="shared" ca="1" si="1099"/>
        <v>0</v>
      </c>
      <c r="AL743" s="33">
        <f t="shared" ca="1" si="1100"/>
        <v>0</v>
      </c>
      <c r="AM743" s="33">
        <f t="shared" ca="1" si="1101"/>
        <v>0</v>
      </c>
      <c r="AN743" s="33">
        <f t="shared" ca="1" si="1102"/>
        <v>0</v>
      </c>
      <c r="AO743" s="33" t="str">
        <f t="shared" ca="1" si="1103"/>
        <v>Tested Prg</v>
      </c>
      <c r="AP743" s="8"/>
      <c r="AQ743" s="8"/>
    </row>
    <row r="744" spans="1:43" ht="63.75">
      <c r="A744" s="216" t="s">
        <v>125</v>
      </c>
      <c r="B744" s="32" t="s">
        <v>83</v>
      </c>
      <c r="C744" s="39" t="s">
        <v>125</v>
      </c>
      <c r="D744" s="39" t="s">
        <v>125</v>
      </c>
      <c r="E744" s="39" t="s">
        <v>125</v>
      </c>
      <c r="F744" s="39" t="s">
        <v>125</v>
      </c>
      <c r="G744" s="39" t="s">
        <v>125</v>
      </c>
      <c r="H744" s="39" t="s">
        <v>125</v>
      </c>
      <c r="I744" s="39" t="s">
        <v>125</v>
      </c>
      <c r="J744" s="39" t="s">
        <v>125</v>
      </c>
      <c r="K744" s="39" t="s">
        <v>125</v>
      </c>
      <c r="L744" s="39" t="s">
        <v>125</v>
      </c>
      <c r="M744" s="39" t="s">
        <v>125</v>
      </c>
      <c r="N744" s="39" t="s">
        <v>125</v>
      </c>
      <c r="O744" s="39" t="s">
        <v>125</v>
      </c>
      <c r="P744" s="39" t="s">
        <v>125</v>
      </c>
      <c r="Q744" s="39" t="s">
        <v>125</v>
      </c>
      <c r="R744" s="39" t="s">
        <v>125</v>
      </c>
      <c r="S744" s="39" t="s">
        <v>125</v>
      </c>
      <c r="T744" s="34"/>
      <c r="U744" s="34"/>
      <c r="V744" s="34"/>
      <c r="W744" s="8"/>
      <c r="X744" s="479" t="s">
        <v>790</v>
      </c>
      <c r="Y744" s="49">
        <f ca="1">C37-C33</f>
        <v>-1.4989999999999999</v>
      </c>
      <c r="Z744" s="49">
        <f t="shared" ref="Z744:AO744" ca="1" si="1106">D37-D33</f>
        <v>-1.5403356710737</v>
      </c>
      <c r="AA744" s="49">
        <f t="shared" ca="1" si="1106"/>
        <v>-1.466</v>
      </c>
      <c r="AB744" s="49">
        <f t="shared" ca="1" si="1106"/>
        <v>-1.7687261886186856</v>
      </c>
      <c r="AC744" s="49">
        <f t="shared" ca="1" si="1106"/>
        <v>-1.7809999999999999</v>
      </c>
      <c r="AD744" s="49">
        <f t="shared" ca="1" si="1106"/>
        <v>-1.8357890000000003</v>
      </c>
      <c r="AE744" s="49" t="e">
        <f t="shared" ca="1" si="1106"/>
        <v>#N/A</v>
      </c>
      <c r="AF744" s="49" t="e">
        <f t="shared" ca="1" si="1106"/>
        <v>#N/A</v>
      </c>
      <c r="AG744" s="49" t="e">
        <f t="shared" ca="1" si="1106"/>
        <v>#N/A</v>
      </c>
      <c r="AH744" s="49" t="e">
        <f t="shared" ca="1" si="1106"/>
        <v>#N/A</v>
      </c>
      <c r="AI744" s="49" t="e">
        <f t="shared" ca="1" si="1106"/>
        <v>#N/A</v>
      </c>
      <c r="AJ744" s="49" t="e">
        <f t="shared" ca="1" si="1106"/>
        <v>#N/A</v>
      </c>
      <c r="AK744" s="49" t="e">
        <f t="shared" ca="1" si="1106"/>
        <v>#N/A</v>
      </c>
      <c r="AL744" s="49" t="e">
        <f t="shared" ca="1" si="1106"/>
        <v>#N/A</v>
      </c>
      <c r="AM744" s="49" t="e">
        <f t="shared" ca="1" si="1106"/>
        <v>#N/A</v>
      </c>
      <c r="AN744" s="49" t="e">
        <f t="shared" ca="1" si="1106"/>
        <v>#N/A</v>
      </c>
      <c r="AO744" s="49" t="e">
        <f t="shared" ca="1" si="1106"/>
        <v>#N/A</v>
      </c>
      <c r="AP744" s="8"/>
      <c r="AQ744" s="8"/>
    </row>
    <row r="745" spans="1:43" ht="63.75">
      <c r="A745" s="216" t="s">
        <v>85</v>
      </c>
      <c r="B745" s="37" t="s">
        <v>85</v>
      </c>
      <c r="C745" s="38" t="s">
        <v>85</v>
      </c>
      <c r="D745" s="38" t="s">
        <v>85</v>
      </c>
      <c r="E745" s="38" t="s">
        <v>85</v>
      </c>
      <c r="F745" s="38" t="s">
        <v>85</v>
      </c>
      <c r="G745" s="38" t="s">
        <v>85</v>
      </c>
      <c r="H745" s="38" t="s">
        <v>85</v>
      </c>
      <c r="I745" s="38" t="s">
        <v>85</v>
      </c>
      <c r="J745" s="38" t="s">
        <v>85</v>
      </c>
      <c r="K745" s="38" t="s">
        <v>85</v>
      </c>
      <c r="L745" s="38" t="s">
        <v>85</v>
      </c>
      <c r="M745" s="38" t="s">
        <v>85</v>
      </c>
      <c r="N745" s="38" t="s">
        <v>85</v>
      </c>
      <c r="O745" s="38" t="s">
        <v>85</v>
      </c>
      <c r="P745" s="38" t="s">
        <v>85</v>
      </c>
      <c r="Q745" s="38" t="s">
        <v>85</v>
      </c>
      <c r="R745" s="38" t="s">
        <v>85</v>
      </c>
      <c r="S745" s="38" t="s">
        <v>85</v>
      </c>
      <c r="T745" s="34"/>
      <c r="U745" s="34"/>
      <c r="V745" s="34"/>
      <c r="W745" s="8"/>
      <c r="X745" s="479" t="s">
        <v>791</v>
      </c>
      <c r="Y745" s="49">
        <f ca="1">C135-C131</f>
        <v>-2.4369999999999998</v>
      </c>
      <c r="Z745" s="49">
        <f t="shared" ref="Z745:AO745" ca="1" si="1107">D135-D131</f>
        <v>-2.4345622540847791</v>
      </c>
      <c r="AA745" s="49">
        <f t="shared" ca="1" si="1107"/>
        <v>-2.1740000000000004</v>
      </c>
      <c r="AB745" s="49">
        <f t="shared" ca="1" si="1107"/>
        <v>-2.7320875727500029</v>
      </c>
      <c r="AC745" s="49">
        <f t="shared" ca="1" si="1107"/>
        <v>-2.7548999999999997</v>
      </c>
      <c r="AD745" s="49">
        <f t="shared" ca="1" si="1107"/>
        <v>-2.7912100000000004</v>
      </c>
      <c r="AE745" s="49" t="e">
        <f t="shared" ca="1" si="1107"/>
        <v>#N/A</v>
      </c>
      <c r="AF745" s="49" t="e">
        <f t="shared" ca="1" si="1107"/>
        <v>#N/A</v>
      </c>
      <c r="AG745" s="49" t="e">
        <f t="shared" ca="1" si="1107"/>
        <v>#N/A</v>
      </c>
      <c r="AH745" s="49" t="e">
        <f t="shared" ca="1" si="1107"/>
        <v>#N/A</v>
      </c>
      <c r="AI745" s="49" t="e">
        <f t="shared" ca="1" si="1107"/>
        <v>#N/A</v>
      </c>
      <c r="AJ745" s="49" t="e">
        <f t="shared" ca="1" si="1107"/>
        <v>#N/A</v>
      </c>
      <c r="AK745" s="49" t="e">
        <f t="shared" ca="1" si="1107"/>
        <v>#N/A</v>
      </c>
      <c r="AL745" s="49" t="e">
        <f t="shared" ca="1" si="1107"/>
        <v>#N/A</v>
      </c>
      <c r="AM745" s="49" t="e">
        <f t="shared" ca="1" si="1107"/>
        <v>#N/A</v>
      </c>
      <c r="AN745" s="49" t="e">
        <f t="shared" ca="1" si="1107"/>
        <v>#N/A</v>
      </c>
      <c r="AO745" s="49" t="e">
        <f t="shared" ca="1" si="1107"/>
        <v>#N/A</v>
      </c>
      <c r="AP745" s="8"/>
      <c r="AQ745" s="8"/>
    </row>
    <row r="746" spans="1:43" ht="51">
      <c r="A746" s="216">
        <f t="shared" ref="A746" si="1108">A$8</f>
        <v>0</v>
      </c>
      <c r="B746" s="37"/>
      <c r="C746" s="33" t="str">
        <f ca="1">C$8</f>
        <v>BSIMAC</v>
      </c>
      <c r="D746" s="33" t="str">
        <f t="shared" ref="D746:S746" ca="1" si="1109">D$8</f>
        <v>CSE</v>
      </c>
      <c r="E746" s="33" t="str">
        <f t="shared" ca="1" si="1109"/>
        <v>DeST</v>
      </c>
      <c r="F746" s="33" t="str">
        <f t="shared" ca="1" si="1109"/>
        <v>EnergyPlus</v>
      </c>
      <c r="G746" s="33" t="str">
        <f t="shared" ca="1" si="1109"/>
        <v>ESP-r</v>
      </c>
      <c r="H746" s="33" t="str">
        <f t="shared" ca="1" si="1109"/>
        <v>TRNSYS</v>
      </c>
      <c r="I746" s="33" t="str">
        <f t="shared" ca="1" si="1109"/>
        <v>TestSpec-Alt</v>
      </c>
      <c r="J746" s="33">
        <f t="shared" ca="1" si="1109"/>
        <v>0</v>
      </c>
      <c r="K746" s="33">
        <f t="shared" ca="1" si="1109"/>
        <v>0</v>
      </c>
      <c r="L746" s="33">
        <f t="shared" ca="1" si="1109"/>
        <v>0</v>
      </c>
      <c r="M746" s="33">
        <f t="shared" ca="1" si="1109"/>
        <v>0</v>
      </c>
      <c r="N746" s="33">
        <f t="shared" ca="1" si="1109"/>
        <v>0</v>
      </c>
      <c r="O746" s="33">
        <f t="shared" ca="1" si="1109"/>
        <v>0</v>
      </c>
      <c r="P746" s="33">
        <f t="shared" ca="1" si="1109"/>
        <v>0</v>
      </c>
      <c r="Q746" s="33">
        <f t="shared" ca="1" si="1109"/>
        <v>0</v>
      </c>
      <c r="R746" s="33">
        <f t="shared" ca="1" si="1109"/>
        <v>0</v>
      </c>
      <c r="S746" s="33" t="str">
        <f t="shared" ca="1" si="1109"/>
        <v>Tested Prg</v>
      </c>
      <c r="T746" s="34"/>
      <c r="U746" s="34"/>
      <c r="V746" s="34"/>
      <c r="W746" s="8"/>
      <c r="X746" s="479" t="s">
        <v>792</v>
      </c>
      <c r="Y746" s="49">
        <f ca="1">C38-C34</f>
        <v>-1.7309999999999999</v>
      </c>
      <c r="Z746" s="49">
        <f t="shared" ref="Z746:AO746" ca="1" si="1110">D38-D34</f>
        <v>-2.4542177788647095</v>
      </c>
      <c r="AA746" s="49">
        <f t="shared" ca="1" si="1110"/>
        <v>-2.367</v>
      </c>
      <c r="AB746" s="49">
        <f t="shared" ca="1" si="1110"/>
        <v>-2.5078008144776356</v>
      </c>
      <c r="AC746" s="49">
        <f t="shared" ca="1" si="1110"/>
        <v>-2.6202000000000001</v>
      </c>
      <c r="AD746" s="49">
        <f t="shared" ca="1" si="1110"/>
        <v>-2.5057600000000004</v>
      </c>
      <c r="AE746" s="49" t="e">
        <f t="shared" ca="1" si="1110"/>
        <v>#N/A</v>
      </c>
      <c r="AF746" s="49" t="e">
        <f t="shared" ca="1" si="1110"/>
        <v>#N/A</v>
      </c>
      <c r="AG746" s="49" t="e">
        <f t="shared" ca="1" si="1110"/>
        <v>#N/A</v>
      </c>
      <c r="AH746" s="49" t="e">
        <f t="shared" ca="1" si="1110"/>
        <v>#N/A</v>
      </c>
      <c r="AI746" s="49" t="e">
        <f t="shared" ca="1" si="1110"/>
        <v>#N/A</v>
      </c>
      <c r="AJ746" s="49" t="e">
        <f t="shared" ca="1" si="1110"/>
        <v>#N/A</v>
      </c>
      <c r="AK746" s="49" t="e">
        <f t="shared" ca="1" si="1110"/>
        <v>#N/A</v>
      </c>
      <c r="AL746" s="49" t="e">
        <f t="shared" ca="1" si="1110"/>
        <v>#N/A</v>
      </c>
      <c r="AM746" s="49" t="e">
        <f t="shared" ca="1" si="1110"/>
        <v>#N/A</v>
      </c>
      <c r="AN746" s="49" t="e">
        <f t="shared" ca="1" si="1110"/>
        <v>#N/A</v>
      </c>
      <c r="AO746" s="49" t="e">
        <f t="shared" ca="1" si="1110"/>
        <v>#N/A</v>
      </c>
      <c r="AP746" s="8"/>
      <c r="AQ746" s="8"/>
    </row>
    <row r="747" spans="1:43" ht="51">
      <c r="A747" s="226">
        <f>A622</f>
        <v>294</v>
      </c>
      <c r="B747" s="8">
        <v>1</v>
      </c>
      <c r="C747" s="28">
        <f ca="1">IF(ISNUMBER(OFFSET(INDIRECT("'"&amp;'DATA for charts'!C$5&amp;"'!$f1"),$A747-1,0)),OFFSET(INDIRECT("'"&amp;'DATA for charts'!C$5&amp;"'!$f1"),$A747-1,0),NA())</f>
        <v>23.4</v>
      </c>
      <c r="D747" s="28">
        <f ca="1">IF(ISNUMBER(OFFSET(INDIRECT("'"&amp;'DATA for charts'!D$5&amp;"'!$f1"),$A747-1,0)),OFFSET(INDIRECT("'"&amp;'DATA for charts'!D$5&amp;"'!$f1"),$A747-1,0),NA())</f>
        <v>21.21481</v>
      </c>
      <c r="E747" s="28">
        <f ca="1">IF(ISNUMBER(OFFSET(INDIRECT("'"&amp;'DATA for charts'!E$5&amp;"'!$f1"),$A747-1,0)),OFFSET(INDIRECT("'"&amp;'DATA for charts'!E$5&amp;"'!$f1"),$A747-1,0),NA())</f>
        <v>20.971699999999998</v>
      </c>
      <c r="F747" s="28">
        <f ca="1">IF(ISNUMBER(OFFSET(INDIRECT("'"&amp;'DATA for charts'!F$5&amp;"'!$f1"),$A747-1,0)),OFFSET(INDIRECT("'"&amp;'DATA for charts'!F$5&amp;"'!$f1"),$A747-1,0),NA())</f>
        <v>21.230259697470601</v>
      </c>
      <c r="G747" s="28">
        <f ca="1">IF(ISNUMBER(OFFSET(INDIRECT("'"&amp;'DATA for charts'!G$5&amp;"'!$f1"),$A747-1,0)),OFFSET(INDIRECT("'"&amp;'DATA for charts'!G$5&amp;"'!$f1"),$A747-1,0),NA())</f>
        <v>21.37</v>
      </c>
      <c r="H747" s="28">
        <f ca="1">IF(ISNUMBER(OFFSET(INDIRECT("'"&amp;'DATA for charts'!H$5&amp;"'!$f1"),$A747-1,0)),OFFSET(INDIRECT("'"&amp;'DATA for charts'!H$5&amp;"'!$f1"),$A747-1,0),NA())</f>
        <v>21.115370157594398</v>
      </c>
      <c r="I747" s="28" t="e">
        <f ca="1">IF(ISNUMBER(OFFSET(INDIRECT("'"&amp;'DATA for charts'!I$5&amp;"'!$f1"),$A747-1,0)),OFFSET(INDIRECT("'"&amp;'DATA for charts'!I$5&amp;"'!$f1"),$A747-1,0),NA())</f>
        <v>#N/A</v>
      </c>
      <c r="J747" s="28" t="e">
        <f ca="1">IF(ISNUMBER(OFFSET(INDIRECT("'"&amp;'DATA for charts'!J$5&amp;"'!$f1"),$A747-1,0)),OFFSET(INDIRECT("'"&amp;'DATA for charts'!J$5&amp;"'!$f1"),$A747-1,0),NA())</f>
        <v>#N/A</v>
      </c>
      <c r="K747" s="28" t="e">
        <f ca="1">IF(ISNUMBER(OFFSET(INDIRECT("'"&amp;'DATA for charts'!K$5&amp;"'!$f1"),$A747-1,0)),OFFSET(INDIRECT("'"&amp;'DATA for charts'!K$5&amp;"'!$f1"),$A747-1,0),NA())</f>
        <v>#N/A</v>
      </c>
      <c r="L747" s="28" t="e">
        <f ca="1">IF(ISNUMBER(OFFSET(INDIRECT("'"&amp;'DATA for charts'!L$5&amp;"'!$f1"),$A747-1,0)),OFFSET(INDIRECT("'"&amp;'DATA for charts'!L$5&amp;"'!$f1"),$A747-1,0),NA())</f>
        <v>#N/A</v>
      </c>
      <c r="M747" s="28" t="e">
        <f ca="1">IF(ISNUMBER(OFFSET(INDIRECT("'"&amp;'DATA for charts'!M$5&amp;"'!$f1"),$A747-1,0)),OFFSET(INDIRECT("'"&amp;'DATA for charts'!M$5&amp;"'!$f1"),$A747-1,0),NA())</f>
        <v>#N/A</v>
      </c>
      <c r="N747" s="28" t="e">
        <f ca="1">IF(ISNUMBER(OFFSET(INDIRECT("'"&amp;'DATA for charts'!N$5&amp;"'!$f1"),$A747-1,0)),OFFSET(INDIRECT("'"&amp;'DATA for charts'!N$5&amp;"'!$f1"),$A747-1,0),NA())</f>
        <v>#N/A</v>
      </c>
      <c r="O747" s="28" t="e">
        <f ca="1">IF(ISNUMBER(OFFSET(INDIRECT("'"&amp;'DATA for charts'!O$5&amp;"'!$f1"),$A747-1,0)),OFFSET(INDIRECT("'"&amp;'DATA for charts'!O$5&amp;"'!$f1"),$A747-1,0),NA())</f>
        <v>#N/A</v>
      </c>
      <c r="P747" s="28" t="e">
        <f ca="1">IF(ISNUMBER(OFFSET(INDIRECT("'"&amp;'DATA for charts'!P$5&amp;"'!$f1"),$A747-1,0)),OFFSET(INDIRECT("'"&amp;'DATA for charts'!P$5&amp;"'!$f1"),$A747-1,0),NA())</f>
        <v>#N/A</v>
      </c>
      <c r="Q747" s="28" t="e">
        <f ca="1">IF(ISNUMBER(OFFSET(INDIRECT("'"&amp;'DATA for charts'!Q$5&amp;"'!$f1"),$A747-1,0)),OFFSET(INDIRECT("'"&amp;'DATA for charts'!Q$5&amp;"'!$f1"),$A747-1,0),NA())</f>
        <v>#N/A</v>
      </c>
      <c r="R747" s="28" t="e">
        <f ca="1">IF(ISNUMBER(OFFSET(INDIRECT("'"&amp;'DATA for charts'!R$5&amp;"'!$f1"),$A747-1,0)),OFFSET(INDIRECT("'"&amp;'DATA for charts'!R$5&amp;"'!$f1"),$A747-1,0),NA())</f>
        <v>#N/A</v>
      </c>
      <c r="S747" s="28" t="e">
        <f ca="1">IF(ISNUMBER(OFFSET(INDIRECT("'"&amp;'DATA for charts'!S$5&amp;"'!$f1"),$A747-1,0)),OFFSET(INDIRECT("'"&amp;'DATA for charts'!S$5&amp;"'!$f1"),$A747-1,0),NA())</f>
        <v>#N/A</v>
      </c>
      <c r="T747" s="34"/>
      <c r="U747" s="34"/>
      <c r="V747" s="34"/>
      <c r="W747" s="8"/>
      <c r="X747" s="479" t="s">
        <v>793</v>
      </c>
      <c r="Y747" s="49">
        <f ca="1">C136-C132</f>
        <v>-1.8570000000000011</v>
      </c>
      <c r="Z747" s="49">
        <f t="shared" ref="Z747:AO747" ca="1" si="1111">D136-D132</f>
        <v>-2.6255593423430907</v>
      </c>
      <c r="AA747" s="49">
        <f t="shared" ca="1" si="1111"/>
        <v>-2.3579999999999997</v>
      </c>
      <c r="AB747" s="49">
        <f t="shared" ca="1" si="1111"/>
        <v>-2.759618838086201</v>
      </c>
      <c r="AC747" s="49">
        <f t="shared" ca="1" si="1111"/>
        <v>-2.8720999999999997</v>
      </c>
      <c r="AD747" s="49">
        <f t="shared" ca="1" si="1111"/>
        <v>-2.7378300000000007</v>
      </c>
      <c r="AE747" s="49" t="e">
        <f t="shared" ca="1" si="1111"/>
        <v>#N/A</v>
      </c>
      <c r="AF747" s="49" t="e">
        <f t="shared" ca="1" si="1111"/>
        <v>#N/A</v>
      </c>
      <c r="AG747" s="49" t="e">
        <f t="shared" ca="1" si="1111"/>
        <v>#N/A</v>
      </c>
      <c r="AH747" s="49" t="e">
        <f t="shared" ca="1" si="1111"/>
        <v>#N/A</v>
      </c>
      <c r="AI747" s="49" t="e">
        <f t="shared" ca="1" si="1111"/>
        <v>#N/A</v>
      </c>
      <c r="AJ747" s="49" t="e">
        <f t="shared" ca="1" si="1111"/>
        <v>#N/A</v>
      </c>
      <c r="AK747" s="49" t="e">
        <f t="shared" ca="1" si="1111"/>
        <v>#N/A</v>
      </c>
      <c r="AL747" s="49" t="e">
        <f t="shared" ca="1" si="1111"/>
        <v>#N/A</v>
      </c>
      <c r="AM747" s="49" t="e">
        <f t="shared" ca="1" si="1111"/>
        <v>#N/A</v>
      </c>
      <c r="AN747" s="49" t="e">
        <f t="shared" ca="1" si="1111"/>
        <v>#N/A</v>
      </c>
      <c r="AO747" s="49" t="e">
        <f t="shared" ca="1" si="1111"/>
        <v>#N/A</v>
      </c>
      <c r="AP747" s="8"/>
      <c r="AQ747" s="8"/>
    </row>
    <row r="748" spans="1:43" ht="63.75">
      <c r="A748" s="226">
        <f t="shared" ref="A748:A770" si="1112">A747+1</f>
        <v>295</v>
      </c>
      <c r="B748" s="8">
        <v>2</v>
      </c>
      <c r="C748" s="28">
        <f ca="1">IF(ISNUMBER(OFFSET(INDIRECT("'"&amp;'DATA for charts'!C$5&amp;"'!$f1"),$A748-1,0)),OFFSET(INDIRECT("'"&amp;'DATA for charts'!C$5&amp;"'!$f1"),$A748-1,0),NA())</f>
        <v>22.2</v>
      </c>
      <c r="D748" s="28">
        <f ca="1">IF(ISNUMBER(OFFSET(INDIRECT("'"&amp;'DATA for charts'!D$5&amp;"'!$f1"),$A748-1,0)),OFFSET(INDIRECT("'"&amp;'DATA for charts'!D$5&amp;"'!$f1"),$A748-1,0),NA())</f>
        <v>20.707709999999999</v>
      </c>
      <c r="E748" s="28">
        <f ca="1">IF(ISNUMBER(OFFSET(INDIRECT("'"&amp;'DATA for charts'!E$5&amp;"'!$f1"),$A748-1,0)),OFFSET(INDIRECT("'"&amp;'DATA for charts'!E$5&amp;"'!$f1"),$A748-1,0),NA())</f>
        <v>20.4879</v>
      </c>
      <c r="F748" s="28">
        <f ca="1">IF(ISNUMBER(OFFSET(INDIRECT("'"&amp;'DATA for charts'!F$5&amp;"'!$f1"),$A748-1,0)),OFFSET(INDIRECT("'"&amp;'DATA for charts'!F$5&amp;"'!$f1"),$A748-1,0),NA())</f>
        <v>20.715458208124002</v>
      </c>
      <c r="G748" s="28">
        <f ca="1">IF(ISNUMBER(OFFSET(INDIRECT("'"&amp;'DATA for charts'!G$5&amp;"'!$f1"),$A748-1,0)),OFFSET(INDIRECT("'"&amp;'DATA for charts'!G$5&amp;"'!$f1"),$A748-1,0),NA())</f>
        <v>20.84</v>
      </c>
      <c r="H748" s="28">
        <f ca="1">IF(ISNUMBER(OFFSET(INDIRECT("'"&amp;'DATA for charts'!H$5&amp;"'!$f1"),$A748-1,0)),OFFSET(INDIRECT("'"&amp;'DATA for charts'!H$5&amp;"'!$f1"),$A748-1,0),NA())</f>
        <v>20.542412086807101</v>
      </c>
      <c r="I748" s="28" t="e">
        <f ca="1">IF(ISNUMBER(OFFSET(INDIRECT("'"&amp;'DATA for charts'!I$5&amp;"'!$f1"),$A748-1,0)),OFFSET(INDIRECT("'"&amp;'DATA for charts'!I$5&amp;"'!$f1"),$A748-1,0),NA())</f>
        <v>#N/A</v>
      </c>
      <c r="J748" s="28" t="e">
        <f ca="1">IF(ISNUMBER(OFFSET(INDIRECT("'"&amp;'DATA for charts'!J$5&amp;"'!$f1"),$A748-1,0)),OFFSET(INDIRECT("'"&amp;'DATA for charts'!J$5&amp;"'!$f1"),$A748-1,0),NA())</f>
        <v>#N/A</v>
      </c>
      <c r="K748" s="28" t="e">
        <f ca="1">IF(ISNUMBER(OFFSET(INDIRECT("'"&amp;'DATA for charts'!K$5&amp;"'!$f1"),$A748-1,0)),OFFSET(INDIRECT("'"&amp;'DATA for charts'!K$5&amp;"'!$f1"),$A748-1,0),NA())</f>
        <v>#N/A</v>
      </c>
      <c r="L748" s="28" t="e">
        <f ca="1">IF(ISNUMBER(OFFSET(INDIRECT("'"&amp;'DATA for charts'!L$5&amp;"'!$f1"),$A748-1,0)),OFFSET(INDIRECT("'"&amp;'DATA for charts'!L$5&amp;"'!$f1"),$A748-1,0),NA())</f>
        <v>#N/A</v>
      </c>
      <c r="M748" s="28" t="e">
        <f ca="1">IF(ISNUMBER(OFFSET(INDIRECT("'"&amp;'DATA for charts'!M$5&amp;"'!$f1"),$A748-1,0)),OFFSET(INDIRECT("'"&amp;'DATA for charts'!M$5&amp;"'!$f1"),$A748-1,0),NA())</f>
        <v>#N/A</v>
      </c>
      <c r="N748" s="28" t="e">
        <f ca="1">IF(ISNUMBER(OFFSET(INDIRECT("'"&amp;'DATA for charts'!N$5&amp;"'!$f1"),$A748-1,0)),OFFSET(INDIRECT("'"&amp;'DATA for charts'!N$5&amp;"'!$f1"),$A748-1,0),NA())</f>
        <v>#N/A</v>
      </c>
      <c r="O748" s="28" t="e">
        <f ca="1">IF(ISNUMBER(OFFSET(INDIRECT("'"&amp;'DATA for charts'!O$5&amp;"'!$f1"),$A748-1,0)),OFFSET(INDIRECT("'"&amp;'DATA for charts'!O$5&amp;"'!$f1"),$A748-1,0),NA())</f>
        <v>#N/A</v>
      </c>
      <c r="P748" s="28" t="e">
        <f ca="1">IF(ISNUMBER(OFFSET(INDIRECT("'"&amp;'DATA for charts'!P$5&amp;"'!$f1"),$A748-1,0)),OFFSET(INDIRECT("'"&amp;'DATA for charts'!P$5&amp;"'!$f1"),$A748-1,0),NA())</f>
        <v>#N/A</v>
      </c>
      <c r="Q748" s="28" t="e">
        <f ca="1">IF(ISNUMBER(OFFSET(INDIRECT("'"&amp;'DATA for charts'!Q$5&amp;"'!$f1"),$A748-1,0)),OFFSET(INDIRECT("'"&amp;'DATA for charts'!Q$5&amp;"'!$f1"),$A748-1,0),NA())</f>
        <v>#N/A</v>
      </c>
      <c r="R748" s="28" t="e">
        <f ca="1">IF(ISNUMBER(OFFSET(INDIRECT("'"&amp;'DATA for charts'!R$5&amp;"'!$f1"),$A748-1,0)),OFFSET(INDIRECT("'"&amp;'DATA for charts'!R$5&amp;"'!$f1"),$A748-1,0),NA())</f>
        <v>#N/A</v>
      </c>
      <c r="S748" s="28" t="e">
        <f ca="1">IF(ISNUMBER(OFFSET(INDIRECT("'"&amp;'DATA for charts'!S$5&amp;"'!$f1"),$A748-1,0)),OFFSET(INDIRECT("'"&amp;'DATA for charts'!S$5&amp;"'!$f1"),$A748-1,0),NA())</f>
        <v>#N/A</v>
      </c>
      <c r="T748" s="34"/>
      <c r="U748" s="34"/>
      <c r="V748" s="34"/>
      <c r="W748" s="8"/>
      <c r="X748" s="479" t="s">
        <v>818</v>
      </c>
      <c r="Y748" s="49">
        <f ca="1">C39-C35</f>
        <v>-1.379</v>
      </c>
      <c r="Z748" s="49">
        <f t="shared" ref="Z748:AO748" ca="1" si="1113">D39-D35</f>
        <v>-1.6600818787964111</v>
      </c>
      <c r="AA748" s="49">
        <f t="shared" ca="1" si="1113"/>
        <v>-1.6149999999999998</v>
      </c>
      <c r="AB748" s="49">
        <f t="shared" ca="1" si="1113"/>
        <v>-1.7954084087542648</v>
      </c>
      <c r="AC748" s="49">
        <f t="shared" ca="1" si="1113"/>
        <v>-1.8272999999999999</v>
      </c>
      <c r="AD748" s="49">
        <f t="shared" ca="1" si="1113"/>
        <v>-1.8147</v>
      </c>
      <c r="AE748" s="49" t="e">
        <f t="shared" ca="1" si="1113"/>
        <v>#N/A</v>
      </c>
      <c r="AF748" s="49" t="e">
        <f t="shared" ca="1" si="1113"/>
        <v>#N/A</v>
      </c>
      <c r="AG748" s="49" t="e">
        <f t="shared" ca="1" si="1113"/>
        <v>#N/A</v>
      </c>
      <c r="AH748" s="49" t="e">
        <f t="shared" ca="1" si="1113"/>
        <v>#N/A</v>
      </c>
      <c r="AI748" s="49" t="e">
        <f t="shared" ca="1" si="1113"/>
        <v>#N/A</v>
      </c>
      <c r="AJ748" s="49" t="e">
        <f t="shared" ca="1" si="1113"/>
        <v>#N/A</v>
      </c>
      <c r="AK748" s="49" t="e">
        <f t="shared" ca="1" si="1113"/>
        <v>#N/A</v>
      </c>
      <c r="AL748" s="49" t="e">
        <f t="shared" ca="1" si="1113"/>
        <v>#N/A</v>
      </c>
      <c r="AM748" s="49" t="e">
        <f t="shared" ca="1" si="1113"/>
        <v>#N/A</v>
      </c>
      <c r="AN748" s="49" t="e">
        <f t="shared" ca="1" si="1113"/>
        <v>#N/A</v>
      </c>
      <c r="AO748" s="49" t="e">
        <f t="shared" ca="1" si="1113"/>
        <v>#N/A</v>
      </c>
      <c r="AP748" s="8"/>
      <c r="AQ748" s="8"/>
    </row>
    <row r="749" spans="1:43" ht="63.75">
      <c r="A749" s="226">
        <f t="shared" si="1112"/>
        <v>296</v>
      </c>
      <c r="B749" s="8">
        <v>3</v>
      </c>
      <c r="C749" s="28">
        <f ca="1">IF(ISNUMBER(OFFSET(INDIRECT("'"&amp;'DATA for charts'!C$5&amp;"'!$f1"),$A749-1,0)),OFFSET(INDIRECT("'"&amp;'DATA for charts'!C$5&amp;"'!$f1"),$A749-1,0),NA())</f>
        <v>21.3</v>
      </c>
      <c r="D749" s="28">
        <f ca="1">IF(ISNUMBER(OFFSET(INDIRECT("'"&amp;'DATA for charts'!D$5&amp;"'!$f1"),$A749-1,0)),OFFSET(INDIRECT("'"&amp;'DATA for charts'!D$5&amp;"'!$f1"),$A749-1,0),NA())</f>
        <v>20.047750000000001</v>
      </c>
      <c r="E749" s="28">
        <f ca="1">IF(ISNUMBER(OFFSET(INDIRECT("'"&amp;'DATA for charts'!E$5&amp;"'!$f1"),$A749-1,0)),OFFSET(INDIRECT("'"&amp;'DATA for charts'!E$5&amp;"'!$f1"),$A749-1,0),NA())</f>
        <v>19.629300000000001</v>
      </c>
      <c r="F749" s="28">
        <f ca="1">IF(ISNUMBER(OFFSET(INDIRECT("'"&amp;'DATA for charts'!F$5&amp;"'!$f1"),$A749-1,0)),OFFSET(INDIRECT("'"&amp;'DATA for charts'!F$5&amp;"'!$f1"),$A749-1,0),NA())</f>
        <v>20.029924070265398</v>
      </c>
      <c r="G749" s="28">
        <f ca="1">IF(ISNUMBER(OFFSET(INDIRECT("'"&amp;'DATA for charts'!G$5&amp;"'!$f1"),$A749-1,0)),OFFSET(INDIRECT("'"&amp;'DATA for charts'!G$5&amp;"'!$f1"),$A749-1,0),NA())</f>
        <v>20.18</v>
      </c>
      <c r="H749" s="28">
        <f ca="1">IF(ISNUMBER(OFFSET(INDIRECT("'"&amp;'DATA for charts'!H$5&amp;"'!$f1"),$A749-1,0)),OFFSET(INDIRECT("'"&amp;'DATA for charts'!H$5&amp;"'!$f1"),$A749-1,0),NA())</f>
        <v>19.9172011571399</v>
      </c>
      <c r="I749" s="28" t="e">
        <f ca="1">IF(ISNUMBER(OFFSET(INDIRECT("'"&amp;'DATA for charts'!I$5&amp;"'!$f1"),$A749-1,0)),OFFSET(INDIRECT("'"&amp;'DATA for charts'!I$5&amp;"'!$f1"),$A749-1,0),NA())</f>
        <v>#N/A</v>
      </c>
      <c r="J749" s="28" t="e">
        <f ca="1">IF(ISNUMBER(OFFSET(INDIRECT("'"&amp;'DATA for charts'!J$5&amp;"'!$f1"),$A749-1,0)),OFFSET(INDIRECT("'"&amp;'DATA for charts'!J$5&amp;"'!$f1"),$A749-1,0),NA())</f>
        <v>#N/A</v>
      </c>
      <c r="K749" s="28" t="e">
        <f ca="1">IF(ISNUMBER(OFFSET(INDIRECT("'"&amp;'DATA for charts'!K$5&amp;"'!$f1"),$A749-1,0)),OFFSET(INDIRECT("'"&amp;'DATA for charts'!K$5&amp;"'!$f1"),$A749-1,0),NA())</f>
        <v>#N/A</v>
      </c>
      <c r="L749" s="28" t="e">
        <f ca="1">IF(ISNUMBER(OFFSET(INDIRECT("'"&amp;'DATA for charts'!L$5&amp;"'!$f1"),$A749-1,0)),OFFSET(INDIRECT("'"&amp;'DATA for charts'!L$5&amp;"'!$f1"),$A749-1,0),NA())</f>
        <v>#N/A</v>
      </c>
      <c r="M749" s="28" t="e">
        <f ca="1">IF(ISNUMBER(OFFSET(INDIRECT("'"&amp;'DATA for charts'!M$5&amp;"'!$f1"),$A749-1,0)),OFFSET(INDIRECT("'"&amp;'DATA for charts'!M$5&amp;"'!$f1"),$A749-1,0),NA())</f>
        <v>#N/A</v>
      </c>
      <c r="N749" s="28" t="e">
        <f ca="1">IF(ISNUMBER(OFFSET(INDIRECT("'"&amp;'DATA for charts'!N$5&amp;"'!$f1"),$A749-1,0)),OFFSET(INDIRECT("'"&amp;'DATA for charts'!N$5&amp;"'!$f1"),$A749-1,0),NA())</f>
        <v>#N/A</v>
      </c>
      <c r="O749" s="28" t="e">
        <f ca="1">IF(ISNUMBER(OFFSET(INDIRECT("'"&amp;'DATA for charts'!O$5&amp;"'!$f1"),$A749-1,0)),OFFSET(INDIRECT("'"&amp;'DATA for charts'!O$5&amp;"'!$f1"),$A749-1,0),NA())</f>
        <v>#N/A</v>
      </c>
      <c r="P749" s="28" t="e">
        <f ca="1">IF(ISNUMBER(OFFSET(INDIRECT("'"&amp;'DATA for charts'!P$5&amp;"'!$f1"),$A749-1,0)),OFFSET(INDIRECT("'"&amp;'DATA for charts'!P$5&amp;"'!$f1"),$A749-1,0),NA())</f>
        <v>#N/A</v>
      </c>
      <c r="Q749" s="28" t="e">
        <f ca="1">IF(ISNUMBER(OFFSET(INDIRECT("'"&amp;'DATA for charts'!Q$5&amp;"'!$f1"),$A749-1,0)),OFFSET(INDIRECT("'"&amp;'DATA for charts'!Q$5&amp;"'!$f1"),$A749-1,0),NA())</f>
        <v>#N/A</v>
      </c>
      <c r="R749" s="28" t="e">
        <f ca="1">IF(ISNUMBER(OFFSET(INDIRECT("'"&amp;'DATA for charts'!R$5&amp;"'!$f1"),$A749-1,0)),OFFSET(INDIRECT("'"&amp;'DATA for charts'!R$5&amp;"'!$f1"),$A749-1,0),NA())</f>
        <v>#N/A</v>
      </c>
      <c r="S749" s="28" t="e">
        <f ca="1">IF(ISNUMBER(OFFSET(INDIRECT("'"&amp;'DATA for charts'!S$5&amp;"'!$f1"),$A749-1,0)),OFFSET(INDIRECT("'"&amp;'DATA for charts'!S$5&amp;"'!$f1"),$A749-1,0),NA())</f>
        <v>#N/A</v>
      </c>
      <c r="T749" s="34"/>
      <c r="U749" s="34"/>
      <c r="V749" s="34"/>
      <c r="W749" s="8"/>
      <c r="X749" s="479" t="s">
        <v>819</v>
      </c>
      <c r="Y749" s="49">
        <f ca="1">C137-C133</f>
        <v>-1.2730000000000006</v>
      </c>
      <c r="Z749" s="49">
        <f t="shared" ref="Z749:AO749" ca="1" si="1114">D137-D133</f>
        <v>-1.7719589038183896</v>
      </c>
      <c r="AA749" s="49">
        <f t="shared" ca="1" si="1114"/>
        <v>-1.6149999999999993</v>
      </c>
      <c r="AB749" s="49">
        <f t="shared" ca="1" si="1114"/>
        <v>-1.9687055164490106</v>
      </c>
      <c r="AC749" s="49">
        <f t="shared" ca="1" si="1114"/>
        <v>-2.0001999999999995</v>
      </c>
      <c r="AD749" s="49">
        <f t="shared" ca="1" si="1114"/>
        <v>-1.9752899999999993</v>
      </c>
      <c r="AE749" s="49" t="e">
        <f t="shared" ca="1" si="1114"/>
        <v>#N/A</v>
      </c>
      <c r="AF749" s="49" t="e">
        <f t="shared" ca="1" si="1114"/>
        <v>#N/A</v>
      </c>
      <c r="AG749" s="49" t="e">
        <f t="shared" ca="1" si="1114"/>
        <v>#N/A</v>
      </c>
      <c r="AH749" s="49" t="e">
        <f t="shared" ca="1" si="1114"/>
        <v>#N/A</v>
      </c>
      <c r="AI749" s="49" t="e">
        <f t="shared" ca="1" si="1114"/>
        <v>#N/A</v>
      </c>
      <c r="AJ749" s="49" t="e">
        <f t="shared" ca="1" si="1114"/>
        <v>#N/A</v>
      </c>
      <c r="AK749" s="49" t="e">
        <f t="shared" ca="1" si="1114"/>
        <v>#N/A</v>
      </c>
      <c r="AL749" s="49" t="e">
        <f t="shared" ca="1" si="1114"/>
        <v>#N/A</v>
      </c>
      <c r="AM749" s="49" t="e">
        <f t="shared" ca="1" si="1114"/>
        <v>#N/A</v>
      </c>
      <c r="AN749" s="49" t="e">
        <f t="shared" ca="1" si="1114"/>
        <v>#N/A</v>
      </c>
      <c r="AO749" s="49" t="e">
        <f t="shared" ca="1" si="1114"/>
        <v>#N/A</v>
      </c>
      <c r="AP749" s="8"/>
      <c r="AQ749" s="8"/>
    </row>
    <row r="750" spans="1:43">
      <c r="A750" s="226">
        <f t="shared" si="1112"/>
        <v>297</v>
      </c>
      <c r="B750" s="8">
        <v>4</v>
      </c>
      <c r="C750" s="28">
        <f ca="1">IF(ISNUMBER(OFFSET(INDIRECT("'"&amp;'DATA for charts'!C$5&amp;"'!$f1"),$A750-1,0)),OFFSET(INDIRECT("'"&amp;'DATA for charts'!C$5&amp;"'!$f1"),$A750-1,0),NA())</f>
        <v>20.3</v>
      </c>
      <c r="D750" s="28">
        <f ca="1">IF(ISNUMBER(OFFSET(INDIRECT("'"&amp;'DATA for charts'!D$5&amp;"'!$f1"),$A750-1,0)),OFFSET(INDIRECT("'"&amp;'DATA for charts'!D$5&amp;"'!$f1"),$A750-1,0),NA())</f>
        <v>19.187999999999999</v>
      </c>
      <c r="E750" s="28">
        <f ca="1">IF(ISNUMBER(OFFSET(INDIRECT("'"&amp;'DATA for charts'!E$5&amp;"'!$f1"),$A750-1,0)),OFFSET(INDIRECT("'"&amp;'DATA for charts'!E$5&amp;"'!$f1"),$A750-1,0),NA())</f>
        <v>18.747900000000001</v>
      </c>
      <c r="F750" s="28">
        <f ca="1">IF(ISNUMBER(OFFSET(INDIRECT("'"&amp;'DATA for charts'!F$5&amp;"'!$f1"),$A750-1,0)),OFFSET(INDIRECT("'"&amp;'DATA for charts'!F$5&amp;"'!$f1"),$A750-1,0),NA())</f>
        <v>19.159338643997501</v>
      </c>
      <c r="G750" s="28">
        <f ca="1">IF(ISNUMBER(OFFSET(INDIRECT("'"&amp;'DATA for charts'!G$5&amp;"'!$f1"),$A750-1,0)),OFFSET(INDIRECT("'"&amp;'DATA for charts'!G$5&amp;"'!$f1"),$A750-1,0),NA())</f>
        <v>19.309999999999999</v>
      </c>
      <c r="H750" s="28">
        <f ca="1">IF(ISNUMBER(OFFSET(INDIRECT("'"&amp;'DATA for charts'!H$5&amp;"'!$f1"),$A750-1,0)),OFFSET(INDIRECT("'"&amp;'DATA for charts'!H$5&amp;"'!$f1"),$A750-1,0),NA())</f>
        <v>19.0112544839556</v>
      </c>
      <c r="I750" s="28" t="e">
        <f ca="1">IF(ISNUMBER(OFFSET(INDIRECT("'"&amp;'DATA for charts'!I$5&amp;"'!$f1"),$A750-1,0)),OFFSET(INDIRECT("'"&amp;'DATA for charts'!I$5&amp;"'!$f1"),$A750-1,0),NA())</f>
        <v>#N/A</v>
      </c>
      <c r="J750" s="28" t="e">
        <f ca="1">IF(ISNUMBER(OFFSET(INDIRECT("'"&amp;'DATA for charts'!J$5&amp;"'!$f1"),$A750-1,0)),OFFSET(INDIRECT("'"&amp;'DATA for charts'!J$5&amp;"'!$f1"),$A750-1,0),NA())</f>
        <v>#N/A</v>
      </c>
      <c r="K750" s="28" t="e">
        <f ca="1">IF(ISNUMBER(OFFSET(INDIRECT("'"&amp;'DATA for charts'!K$5&amp;"'!$f1"),$A750-1,0)),OFFSET(INDIRECT("'"&amp;'DATA for charts'!K$5&amp;"'!$f1"),$A750-1,0),NA())</f>
        <v>#N/A</v>
      </c>
      <c r="L750" s="28" t="e">
        <f ca="1">IF(ISNUMBER(OFFSET(INDIRECT("'"&amp;'DATA for charts'!L$5&amp;"'!$f1"),$A750-1,0)),OFFSET(INDIRECT("'"&amp;'DATA for charts'!L$5&amp;"'!$f1"),$A750-1,0),NA())</f>
        <v>#N/A</v>
      </c>
      <c r="M750" s="28" t="e">
        <f ca="1">IF(ISNUMBER(OFFSET(INDIRECT("'"&amp;'DATA for charts'!M$5&amp;"'!$f1"),$A750-1,0)),OFFSET(INDIRECT("'"&amp;'DATA for charts'!M$5&amp;"'!$f1"),$A750-1,0),NA())</f>
        <v>#N/A</v>
      </c>
      <c r="N750" s="28" t="e">
        <f ca="1">IF(ISNUMBER(OFFSET(INDIRECT("'"&amp;'DATA for charts'!N$5&amp;"'!$f1"),$A750-1,0)),OFFSET(INDIRECT("'"&amp;'DATA for charts'!N$5&amp;"'!$f1"),$A750-1,0),NA())</f>
        <v>#N/A</v>
      </c>
      <c r="O750" s="28" t="e">
        <f ca="1">IF(ISNUMBER(OFFSET(INDIRECT("'"&amp;'DATA for charts'!O$5&amp;"'!$f1"),$A750-1,0)),OFFSET(INDIRECT("'"&amp;'DATA for charts'!O$5&amp;"'!$f1"),$A750-1,0),NA())</f>
        <v>#N/A</v>
      </c>
      <c r="P750" s="28" t="e">
        <f ca="1">IF(ISNUMBER(OFFSET(INDIRECT("'"&amp;'DATA for charts'!P$5&amp;"'!$f1"),$A750-1,0)),OFFSET(INDIRECT("'"&amp;'DATA for charts'!P$5&amp;"'!$f1"),$A750-1,0),NA())</f>
        <v>#N/A</v>
      </c>
      <c r="Q750" s="28" t="e">
        <f ca="1">IF(ISNUMBER(OFFSET(INDIRECT("'"&amp;'DATA for charts'!Q$5&amp;"'!$f1"),$A750-1,0)),OFFSET(INDIRECT("'"&amp;'DATA for charts'!Q$5&amp;"'!$f1"),$A750-1,0),NA())</f>
        <v>#N/A</v>
      </c>
      <c r="R750" s="28" t="e">
        <f ca="1">IF(ISNUMBER(OFFSET(INDIRECT("'"&amp;'DATA for charts'!R$5&amp;"'!$f1"),$A750-1,0)),OFFSET(INDIRECT("'"&amp;'DATA for charts'!R$5&amp;"'!$f1"),$A750-1,0),NA())</f>
        <v>#N/A</v>
      </c>
      <c r="S750" s="28" t="e">
        <f ca="1">IF(ISNUMBER(OFFSET(INDIRECT("'"&amp;'DATA for charts'!S$5&amp;"'!$f1"),$A750-1,0)),OFFSET(INDIRECT("'"&amp;'DATA for charts'!S$5&amp;"'!$f1"),$A750-1,0),NA())</f>
        <v>#N/A</v>
      </c>
      <c r="T750" s="34"/>
      <c r="U750" s="34"/>
      <c r="V750" s="34"/>
      <c r="W750" s="8"/>
      <c r="X750" s="8"/>
      <c r="Y750" s="8"/>
      <c r="Z750" s="8"/>
      <c r="AA750" s="8"/>
      <c r="AB750" s="8"/>
      <c r="AC750" s="8"/>
      <c r="AD750" s="8"/>
      <c r="AE750" s="8"/>
      <c r="AF750" s="8"/>
      <c r="AG750" s="8"/>
      <c r="AH750" s="8"/>
      <c r="AI750" s="8"/>
      <c r="AJ750" s="8"/>
      <c r="AK750" s="8"/>
      <c r="AL750" s="8"/>
      <c r="AM750" s="8"/>
      <c r="AN750" s="8"/>
      <c r="AO750" s="8"/>
      <c r="AP750" s="8"/>
      <c r="AQ750" s="8"/>
    </row>
    <row r="751" spans="1:43">
      <c r="A751" s="226">
        <f t="shared" si="1112"/>
        <v>298</v>
      </c>
      <c r="B751" s="8">
        <v>5</v>
      </c>
      <c r="C751" s="28">
        <f ca="1">IF(ISNUMBER(OFFSET(INDIRECT("'"&amp;'DATA for charts'!C$5&amp;"'!$f1"),$A751-1,0)),OFFSET(INDIRECT("'"&amp;'DATA for charts'!C$5&amp;"'!$f1"),$A751-1,0),NA())</f>
        <v>19.3</v>
      </c>
      <c r="D751" s="28">
        <f ca="1">IF(ISNUMBER(OFFSET(INDIRECT("'"&amp;'DATA for charts'!D$5&amp;"'!$f1"),$A751-1,0)),OFFSET(INDIRECT("'"&amp;'DATA for charts'!D$5&amp;"'!$f1"),$A751-1,0),NA())</f>
        <v>18.299399999999999</v>
      </c>
      <c r="E751" s="28">
        <f ca="1">IF(ISNUMBER(OFFSET(INDIRECT("'"&amp;'DATA for charts'!E$5&amp;"'!$f1"),$A751-1,0)),OFFSET(INDIRECT("'"&amp;'DATA for charts'!E$5&amp;"'!$f1"),$A751-1,0),NA())</f>
        <v>17.790600000000001</v>
      </c>
      <c r="F751" s="28">
        <f ca="1">IF(ISNUMBER(OFFSET(INDIRECT("'"&amp;'DATA for charts'!F$5&amp;"'!$f1"),$A751-1,0)),OFFSET(INDIRECT("'"&amp;'DATA for charts'!F$5&amp;"'!$f1"),$A751-1,0),NA())</f>
        <v>18.253466489730702</v>
      </c>
      <c r="G751" s="28">
        <f ca="1">IF(ISNUMBER(OFFSET(INDIRECT("'"&amp;'DATA for charts'!G$5&amp;"'!$f1"),$A751-1,0)),OFFSET(INDIRECT("'"&amp;'DATA for charts'!G$5&amp;"'!$f1"),$A751-1,0),NA())</f>
        <v>18.399999999999999</v>
      </c>
      <c r="H751" s="28">
        <f ca="1">IF(ISNUMBER(OFFSET(INDIRECT("'"&amp;'DATA for charts'!H$5&amp;"'!$f1"),$A751-1,0)),OFFSET(INDIRECT("'"&amp;'DATA for charts'!H$5&amp;"'!$f1"),$A751-1,0),NA())</f>
        <v>18.138366997301599</v>
      </c>
      <c r="I751" s="28" t="e">
        <f ca="1">IF(ISNUMBER(OFFSET(INDIRECT("'"&amp;'DATA for charts'!I$5&amp;"'!$f1"),$A751-1,0)),OFFSET(INDIRECT("'"&amp;'DATA for charts'!I$5&amp;"'!$f1"),$A751-1,0),NA())</f>
        <v>#N/A</v>
      </c>
      <c r="J751" s="28" t="e">
        <f ca="1">IF(ISNUMBER(OFFSET(INDIRECT("'"&amp;'DATA for charts'!J$5&amp;"'!$f1"),$A751-1,0)),OFFSET(INDIRECT("'"&amp;'DATA for charts'!J$5&amp;"'!$f1"),$A751-1,0),NA())</f>
        <v>#N/A</v>
      </c>
      <c r="K751" s="28" t="e">
        <f ca="1">IF(ISNUMBER(OFFSET(INDIRECT("'"&amp;'DATA for charts'!K$5&amp;"'!$f1"),$A751-1,0)),OFFSET(INDIRECT("'"&amp;'DATA for charts'!K$5&amp;"'!$f1"),$A751-1,0),NA())</f>
        <v>#N/A</v>
      </c>
      <c r="L751" s="28" t="e">
        <f ca="1">IF(ISNUMBER(OFFSET(INDIRECT("'"&amp;'DATA for charts'!L$5&amp;"'!$f1"),$A751-1,0)),OFFSET(INDIRECT("'"&amp;'DATA for charts'!L$5&amp;"'!$f1"),$A751-1,0),NA())</f>
        <v>#N/A</v>
      </c>
      <c r="M751" s="28" t="e">
        <f ca="1">IF(ISNUMBER(OFFSET(INDIRECT("'"&amp;'DATA for charts'!M$5&amp;"'!$f1"),$A751-1,0)),OFFSET(INDIRECT("'"&amp;'DATA for charts'!M$5&amp;"'!$f1"),$A751-1,0),NA())</f>
        <v>#N/A</v>
      </c>
      <c r="N751" s="28" t="e">
        <f ca="1">IF(ISNUMBER(OFFSET(INDIRECT("'"&amp;'DATA for charts'!N$5&amp;"'!$f1"),$A751-1,0)),OFFSET(INDIRECT("'"&amp;'DATA for charts'!N$5&amp;"'!$f1"),$A751-1,0),NA())</f>
        <v>#N/A</v>
      </c>
      <c r="O751" s="28" t="e">
        <f ca="1">IF(ISNUMBER(OFFSET(INDIRECT("'"&amp;'DATA for charts'!O$5&amp;"'!$f1"),$A751-1,0)),OFFSET(INDIRECT("'"&amp;'DATA for charts'!O$5&amp;"'!$f1"),$A751-1,0),NA())</f>
        <v>#N/A</v>
      </c>
      <c r="P751" s="28" t="e">
        <f ca="1">IF(ISNUMBER(OFFSET(INDIRECT("'"&amp;'DATA for charts'!P$5&amp;"'!$f1"),$A751-1,0)),OFFSET(INDIRECT("'"&amp;'DATA for charts'!P$5&amp;"'!$f1"),$A751-1,0),NA())</f>
        <v>#N/A</v>
      </c>
      <c r="Q751" s="28" t="e">
        <f ca="1">IF(ISNUMBER(OFFSET(INDIRECT("'"&amp;'DATA for charts'!Q$5&amp;"'!$f1"),$A751-1,0)),OFFSET(INDIRECT("'"&amp;'DATA for charts'!Q$5&amp;"'!$f1"),$A751-1,0),NA())</f>
        <v>#N/A</v>
      </c>
      <c r="R751" s="28" t="e">
        <f ca="1">IF(ISNUMBER(OFFSET(INDIRECT("'"&amp;'DATA for charts'!R$5&amp;"'!$f1"),$A751-1,0)),OFFSET(INDIRECT("'"&amp;'DATA for charts'!R$5&amp;"'!$f1"),$A751-1,0),NA())</f>
        <v>#N/A</v>
      </c>
      <c r="S751" s="28" t="e">
        <f ca="1">IF(ISNUMBER(OFFSET(INDIRECT("'"&amp;'DATA for charts'!S$5&amp;"'!$f1"),$A751-1,0)),OFFSET(INDIRECT("'"&amp;'DATA for charts'!S$5&amp;"'!$f1"),$A751-1,0),NA())</f>
        <v>#N/A</v>
      </c>
      <c r="T751" s="34"/>
      <c r="U751" s="34"/>
      <c r="V751" s="34"/>
      <c r="W751" s="8"/>
      <c r="X751" s="8"/>
      <c r="Y751" s="8"/>
      <c r="Z751" s="8"/>
      <c r="AA751" s="8"/>
      <c r="AB751" s="8"/>
      <c r="AC751" s="8"/>
      <c r="AD751" s="8"/>
      <c r="AE751" s="8"/>
      <c r="AF751" s="8"/>
      <c r="AG751" s="8"/>
      <c r="AH751" s="8"/>
      <c r="AI751" s="8"/>
      <c r="AJ751" s="8"/>
      <c r="AK751" s="8"/>
      <c r="AL751" s="8"/>
      <c r="AM751" s="8"/>
      <c r="AN751" s="8"/>
      <c r="AO751" s="8"/>
      <c r="AP751" s="8"/>
      <c r="AQ751" s="8"/>
    </row>
    <row r="752" spans="1:43">
      <c r="A752" s="226">
        <f t="shared" si="1112"/>
        <v>299</v>
      </c>
      <c r="B752" s="8">
        <v>6</v>
      </c>
      <c r="C752" s="28">
        <f ca="1">IF(ISNUMBER(OFFSET(INDIRECT("'"&amp;'DATA for charts'!C$5&amp;"'!$f1"),$A752-1,0)),OFFSET(INDIRECT("'"&amp;'DATA for charts'!C$5&amp;"'!$f1"),$A752-1,0),NA())</f>
        <v>19.3</v>
      </c>
      <c r="D752" s="28">
        <f ca="1">IF(ISNUMBER(OFFSET(INDIRECT("'"&amp;'DATA for charts'!D$5&amp;"'!$f1"),$A752-1,0)),OFFSET(INDIRECT("'"&amp;'DATA for charts'!D$5&amp;"'!$f1"),$A752-1,0),NA())</f>
        <v>18.556660000000001</v>
      </c>
      <c r="E752" s="28">
        <f ca="1">IF(ISNUMBER(OFFSET(INDIRECT("'"&amp;'DATA for charts'!E$5&amp;"'!$f1"),$A752-1,0)),OFFSET(INDIRECT("'"&amp;'DATA for charts'!E$5&amp;"'!$f1"),$A752-1,0),NA())</f>
        <v>19.348400000000002</v>
      </c>
      <c r="F752" s="28">
        <f ca="1">IF(ISNUMBER(OFFSET(INDIRECT("'"&amp;'DATA for charts'!F$5&amp;"'!$f1"),$A752-1,0)),OFFSET(INDIRECT("'"&amp;'DATA for charts'!F$5&amp;"'!$f1"),$A752-1,0),NA())</f>
        <v>18.6317119829076</v>
      </c>
      <c r="G752" s="28">
        <f ca="1">IF(ISNUMBER(OFFSET(INDIRECT("'"&amp;'DATA for charts'!G$5&amp;"'!$f1"),$A752-1,0)),OFFSET(INDIRECT("'"&amp;'DATA for charts'!G$5&amp;"'!$f1"),$A752-1,0),NA())</f>
        <v>18.55</v>
      </c>
      <c r="H752" s="28">
        <f ca="1">IF(ISNUMBER(OFFSET(INDIRECT("'"&amp;'DATA for charts'!H$5&amp;"'!$f1"),$A752-1,0)),OFFSET(INDIRECT("'"&amp;'DATA for charts'!H$5&amp;"'!$f1"),$A752-1,0),NA())</f>
        <v>18.318847956180701</v>
      </c>
      <c r="I752" s="28" t="e">
        <f ca="1">IF(ISNUMBER(OFFSET(INDIRECT("'"&amp;'DATA for charts'!I$5&amp;"'!$f1"),$A752-1,0)),OFFSET(INDIRECT("'"&amp;'DATA for charts'!I$5&amp;"'!$f1"),$A752-1,0),NA())</f>
        <v>#N/A</v>
      </c>
      <c r="J752" s="28" t="e">
        <f ca="1">IF(ISNUMBER(OFFSET(INDIRECT("'"&amp;'DATA for charts'!J$5&amp;"'!$f1"),$A752-1,0)),OFFSET(INDIRECT("'"&amp;'DATA for charts'!J$5&amp;"'!$f1"),$A752-1,0),NA())</f>
        <v>#N/A</v>
      </c>
      <c r="K752" s="28" t="e">
        <f ca="1">IF(ISNUMBER(OFFSET(INDIRECT("'"&amp;'DATA for charts'!K$5&amp;"'!$f1"),$A752-1,0)),OFFSET(INDIRECT("'"&amp;'DATA for charts'!K$5&amp;"'!$f1"),$A752-1,0),NA())</f>
        <v>#N/A</v>
      </c>
      <c r="L752" s="28" t="e">
        <f ca="1">IF(ISNUMBER(OFFSET(INDIRECT("'"&amp;'DATA for charts'!L$5&amp;"'!$f1"),$A752-1,0)),OFFSET(INDIRECT("'"&amp;'DATA for charts'!L$5&amp;"'!$f1"),$A752-1,0),NA())</f>
        <v>#N/A</v>
      </c>
      <c r="M752" s="28" t="e">
        <f ca="1">IF(ISNUMBER(OFFSET(INDIRECT("'"&amp;'DATA for charts'!M$5&amp;"'!$f1"),$A752-1,0)),OFFSET(INDIRECT("'"&amp;'DATA for charts'!M$5&amp;"'!$f1"),$A752-1,0),NA())</f>
        <v>#N/A</v>
      </c>
      <c r="N752" s="28" t="e">
        <f ca="1">IF(ISNUMBER(OFFSET(INDIRECT("'"&amp;'DATA for charts'!N$5&amp;"'!$f1"),$A752-1,0)),OFFSET(INDIRECT("'"&amp;'DATA for charts'!N$5&amp;"'!$f1"),$A752-1,0),NA())</f>
        <v>#N/A</v>
      </c>
      <c r="O752" s="28" t="e">
        <f ca="1">IF(ISNUMBER(OFFSET(INDIRECT("'"&amp;'DATA for charts'!O$5&amp;"'!$f1"),$A752-1,0)),OFFSET(INDIRECT("'"&amp;'DATA for charts'!O$5&amp;"'!$f1"),$A752-1,0),NA())</f>
        <v>#N/A</v>
      </c>
      <c r="P752" s="28" t="e">
        <f ca="1">IF(ISNUMBER(OFFSET(INDIRECT("'"&amp;'DATA for charts'!P$5&amp;"'!$f1"),$A752-1,0)),OFFSET(INDIRECT("'"&amp;'DATA for charts'!P$5&amp;"'!$f1"),$A752-1,0),NA())</f>
        <v>#N/A</v>
      </c>
      <c r="Q752" s="28" t="e">
        <f ca="1">IF(ISNUMBER(OFFSET(INDIRECT("'"&amp;'DATA for charts'!Q$5&amp;"'!$f1"),$A752-1,0)),OFFSET(INDIRECT("'"&amp;'DATA for charts'!Q$5&amp;"'!$f1"),$A752-1,0),NA())</f>
        <v>#N/A</v>
      </c>
      <c r="R752" s="28" t="e">
        <f ca="1">IF(ISNUMBER(OFFSET(INDIRECT("'"&amp;'DATA for charts'!R$5&amp;"'!$f1"),$A752-1,0)),OFFSET(INDIRECT("'"&amp;'DATA for charts'!R$5&amp;"'!$f1"),$A752-1,0),NA())</f>
        <v>#N/A</v>
      </c>
      <c r="S752" s="28" t="e">
        <f ca="1">IF(ISNUMBER(OFFSET(INDIRECT("'"&amp;'DATA for charts'!S$5&amp;"'!$f1"),$A752-1,0)),OFFSET(INDIRECT("'"&amp;'DATA for charts'!S$5&amp;"'!$f1"),$A752-1,0),NA())</f>
        <v>#N/A</v>
      </c>
      <c r="T752" s="34"/>
      <c r="U752" s="34"/>
      <c r="V752" s="34"/>
      <c r="W752" s="8"/>
      <c r="X752" s="8"/>
      <c r="Y752" s="8"/>
      <c r="Z752" s="8"/>
      <c r="AA752" s="8"/>
      <c r="AB752" s="8"/>
      <c r="AC752" s="8"/>
      <c r="AD752" s="8"/>
      <c r="AE752" s="8"/>
      <c r="AF752" s="8"/>
      <c r="AG752" s="8"/>
      <c r="AH752" s="8"/>
      <c r="AI752" s="8"/>
      <c r="AJ752" s="8"/>
      <c r="AK752" s="8"/>
      <c r="AL752" s="8"/>
      <c r="AM752" s="8"/>
      <c r="AN752" s="8"/>
      <c r="AO752" s="8"/>
      <c r="AP752" s="8"/>
      <c r="AQ752" s="8"/>
    </row>
    <row r="753" spans="1:43">
      <c r="A753" s="226">
        <f t="shared" si="1112"/>
        <v>300</v>
      </c>
      <c r="B753" s="8">
        <v>7</v>
      </c>
      <c r="C753" s="28">
        <f ca="1">IF(ISNUMBER(OFFSET(INDIRECT("'"&amp;'DATA for charts'!C$5&amp;"'!$f1"),$A753-1,0)),OFFSET(INDIRECT("'"&amp;'DATA for charts'!C$5&amp;"'!$f1"),$A753-1,0),NA())</f>
        <v>20.5</v>
      </c>
      <c r="D753" s="28">
        <f ca="1">IF(ISNUMBER(OFFSET(INDIRECT("'"&amp;'DATA for charts'!D$5&amp;"'!$f1"),$A753-1,0)),OFFSET(INDIRECT("'"&amp;'DATA for charts'!D$5&amp;"'!$f1"),$A753-1,0),NA())</f>
        <v>20.093800000000002</v>
      </c>
      <c r="E753" s="28">
        <f ca="1">IF(ISNUMBER(OFFSET(INDIRECT("'"&amp;'DATA for charts'!E$5&amp;"'!$f1"),$A753-1,0)),OFFSET(INDIRECT("'"&amp;'DATA for charts'!E$5&amp;"'!$f1"),$A753-1,0),NA())</f>
        <v>21.0886</v>
      </c>
      <c r="F753" s="28">
        <f ca="1">IF(ISNUMBER(OFFSET(INDIRECT("'"&amp;'DATA for charts'!F$5&amp;"'!$f1"),$A753-1,0)),OFFSET(INDIRECT("'"&amp;'DATA for charts'!F$5&amp;"'!$f1"),$A753-1,0),NA())</f>
        <v>20.268644912294899</v>
      </c>
      <c r="G753" s="28">
        <f ca="1">IF(ISNUMBER(OFFSET(INDIRECT("'"&amp;'DATA for charts'!G$5&amp;"'!$f1"),$A753-1,0)),OFFSET(INDIRECT("'"&amp;'DATA for charts'!G$5&amp;"'!$f1"),$A753-1,0),NA())</f>
        <v>20.13</v>
      </c>
      <c r="H753" s="28">
        <f ca="1">IF(ISNUMBER(OFFSET(INDIRECT("'"&amp;'DATA for charts'!H$5&amp;"'!$f1"),$A753-1,0)),OFFSET(INDIRECT("'"&amp;'DATA for charts'!H$5&amp;"'!$f1"),$A753-1,0),NA())</f>
        <v>19.975741171747298</v>
      </c>
      <c r="I753" s="28" t="e">
        <f ca="1">IF(ISNUMBER(OFFSET(INDIRECT("'"&amp;'DATA for charts'!I$5&amp;"'!$f1"),$A753-1,0)),OFFSET(INDIRECT("'"&amp;'DATA for charts'!I$5&amp;"'!$f1"),$A753-1,0),NA())</f>
        <v>#N/A</v>
      </c>
      <c r="J753" s="28" t="e">
        <f ca="1">IF(ISNUMBER(OFFSET(INDIRECT("'"&amp;'DATA for charts'!J$5&amp;"'!$f1"),$A753-1,0)),OFFSET(INDIRECT("'"&amp;'DATA for charts'!J$5&amp;"'!$f1"),$A753-1,0),NA())</f>
        <v>#N/A</v>
      </c>
      <c r="K753" s="28" t="e">
        <f ca="1">IF(ISNUMBER(OFFSET(INDIRECT("'"&amp;'DATA for charts'!K$5&amp;"'!$f1"),$A753-1,0)),OFFSET(INDIRECT("'"&amp;'DATA for charts'!K$5&amp;"'!$f1"),$A753-1,0),NA())</f>
        <v>#N/A</v>
      </c>
      <c r="L753" s="28" t="e">
        <f ca="1">IF(ISNUMBER(OFFSET(INDIRECT("'"&amp;'DATA for charts'!L$5&amp;"'!$f1"),$A753-1,0)),OFFSET(INDIRECT("'"&amp;'DATA for charts'!L$5&amp;"'!$f1"),$A753-1,0),NA())</f>
        <v>#N/A</v>
      </c>
      <c r="M753" s="28" t="e">
        <f ca="1">IF(ISNUMBER(OFFSET(INDIRECT("'"&amp;'DATA for charts'!M$5&amp;"'!$f1"),$A753-1,0)),OFFSET(INDIRECT("'"&amp;'DATA for charts'!M$5&amp;"'!$f1"),$A753-1,0),NA())</f>
        <v>#N/A</v>
      </c>
      <c r="N753" s="28" t="e">
        <f ca="1">IF(ISNUMBER(OFFSET(INDIRECT("'"&amp;'DATA for charts'!N$5&amp;"'!$f1"),$A753-1,0)),OFFSET(INDIRECT("'"&amp;'DATA for charts'!N$5&amp;"'!$f1"),$A753-1,0),NA())</f>
        <v>#N/A</v>
      </c>
      <c r="O753" s="28" t="e">
        <f ca="1">IF(ISNUMBER(OFFSET(INDIRECT("'"&amp;'DATA for charts'!O$5&amp;"'!$f1"),$A753-1,0)),OFFSET(INDIRECT("'"&amp;'DATA for charts'!O$5&amp;"'!$f1"),$A753-1,0),NA())</f>
        <v>#N/A</v>
      </c>
      <c r="P753" s="28" t="e">
        <f ca="1">IF(ISNUMBER(OFFSET(INDIRECT("'"&amp;'DATA for charts'!P$5&amp;"'!$f1"),$A753-1,0)),OFFSET(INDIRECT("'"&amp;'DATA for charts'!P$5&amp;"'!$f1"),$A753-1,0),NA())</f>
        <v>#N/A</v>
      </c>
      <c r="Q753" s="28" t="e">
        <f ca="1">IF(ISNUMBER(OFFSET(INDIRECT("'"&amp;'DATA for charts'!Q$5&amp;"'!$f1"),$A753-1,0)),OFFSET(INDIRECT("'"&amp;'DATA for charts'!Q$5&amp;"'!$f1"),$A753-1,0),NA())</f>
        <v>#N/A</v>
      </c>
      <c r="R753" s="28" t="e">
        <f ca="1">IF(ISNUMBER(OFFSET(INDIRECT("'"&amp;'DATA for charts'!R$5&amp;"'!$f1"),$A753-1,0)),OFFSET(INDIRECT("'"&amp;'DATA for charts'!R$5&amp;"'!$f1"),$A753-1,0),NA())</f>
        <v>#N/A</v>
      </c>
      <c r="S753" s="28" t="e">
        <f ca="1">IF(ISNUMBER(OFFSET(INDIRECT("'"&amp;'DATA for charts'!S$5&amp;"'!$f1"),$A753-1,0)),OFFSET(INDIRECT("'"&amp;'DATA for charts'!S$5&amp;"'!$f1"),$A753-1,0),NA())</f>
        <v>#N/A</v>
      </c>
      <c r="T753" s="34"/>
      <c r="U753" s="34"/>
      <c r="V753" s="34"/>
      <c r="W753" s="8"/>
      <c r="X753" s="467" t="s">
        <v>788</v>
      </c>
      <c r="Y753" s="8"/>
      <c r="Z753" s="8"/>
      <c r="AA753" s="8"/>
      <c r="AB753" s="8"/>
      <c r="AC753" s="8"/>
      <c r="AD753" s="8"/>
      <c r="AE753" s="8"/>
      <c r="AF753" s="8"/>
      <c r="AG753" s="8"/>
      <c r="AH753" s="8"/>
      <c r="AI753" s="8"/>
      <c r="AP753" s="8"/>
      <c r="AQ753" s="8"/>
    </row>
    <row r="754" spans="1:43">
      <c r="A754" s="226">
        <f t="shared" si="1112"/>
        <v>301</v>
      </c>
      <c r="B754" s="8">
        <v>8</v>
      </c>
      <c r="C754" s="28">
        <f ca="1">IF(ISNUMBER(OFFSET(INDIRECT("'"&amp;'DATA for charts'!C$5&amp;"'!$f1"),$A754-1,0)),OFFSET(INDIRECT("'"&amp;'DATA for charts'!C$5&amp;"'!$f1"),$A754-1,0),NA())</f>
        <v>22.1</v>
      </c>
      <c r="D754" s="28">
        <f ca="1">IF(ISNUMBER(OFFSET(INDIRECT("'"&amp;'DATA for charts'!D$5&amp;"'!$f1"),$A754-1,0)),OFFSET(INDIRECT("'"&amp;'DATA for charts'!D$5&amp;"'!$f1"),$A754-1,0),NA())</f>
        <v>22.442060000000001</v>
      </c>
      <c r="E754" s="28">
        <f ca="1">IF(ISNUMBER(OFFSET(INDIRECT("'"&amp;'DATA for charts'!E$5&amp;"'!$f1"),$A754-1,0)),OFFSET(INDIRECT("'"&amp;'DATA for charts'!E$5&amp;"'!$f1"),$A754-1,0),NA())</f>
        <v>23.154299999999999</v>
      </c>
      <c r="F754" s="28">
        <f ca="1">IF(ISNUMBER(OFFSET(INDIRECT("'"&amp;'DATA for charts'!F$5&amp;"'!$f1"),$A754-1,0)),OFFSET(INDIRECT("'"&amp;'DATA for charts'!F$5&amp;"'!$f1"),$A754-1,0),NA())</f>
        <v>22.872723146661698</v>
      </c>
      <c r="G754" s="28">
        <f ca="1">IF(ISNUMBER(OFFSET(INDIRECT("'"&amp;'DATA for charts'!G$5&amp;"'!$f1"),$A754-1,0)),OFFSET(INDIRECT("'"&amp;'DATA for charts'!G$5&amp;"'!$f1"),$A754-1,0),NA())</f>
        <v>22.07</v>
      </c>
      <c r="H754" s="28">
        <f ca="1">IF(ISNUMBER(OFFSET(INDIRECT("'"&amp;'DATA for charts'!H$5&amp;"'!$f1"),$A754-1,0)),OFFSET(INDIRECT("'"&amp;'DATA for charts'!H$5&amp;"'!$f1"),$A754-1,0),NA())</f>
        <v>22.5701340919213</v>
      </c>
      <c r="I754" s="28" t="e">
        <f ca="1">IF(ISNUMBER(OFFSET(INDIRECT("'"&amp;'DATA for charts'!I$5&amp;"'!$f1"),$A754-1,0)),OFFSET(INDIRECT("'"&amp;'DATA for charts'!I$5&amp;"'!$f1"),$A754-1,0),NA())</f>
        <v>#N/A</v>
      </c>
      <c r="J754" s="28" t="e">
        <f ca="1">IF(ISNUMBER(OFFSET(INDIRECT("'"&amp;'DATA for charts'!J$5&amp;"'!$f1"),$A754-1,0)),OFFSET(INDIRECT("'"&amp;'DATA for charts'!J$5&amp;"'!$f1"),$A754-1,0),NA())</f>
        <v>#N/A</v>
      </c>
      <c r="K754" s="28" t="e">
        <f ca="1">IF(ISNUMBER(OFFSET(INDIRECT("'"&amp;'DATA for charts'!K$5&amp;"'!$f1"),$A754-1,0)),OFFSET(INDIRECT("'"&amp;'DATA for charts'!K$5&amp;"'!$f1"),$A754-1,0),NA())</f>
        <v>#N/A</v>
      </c>
      <c r="L754" s="28" t="e">
        <f ca="1">IF(ISNUMBER(OFFSET(INDIRECT("'"&amp;'DATA for charts'!L$5&amp;"'!$f1"),$A754-1,0)),OFFSET(INDIRECT("'"&amp;'DATA for charts'!L$5&amp;"'!$f1"),$A754-1,0),NA())</f>
        <v>#N/A</v>
      </c>
      <c r="M754" s="28" t="e">
        <f ca="1">IF(ISNUMBER(OFFSET(INDIRECT("'"&amp;'DATA for charts'!M$5&amp;"'!$f1"),$A754-1,0)),OFFSET(INDIRECT("'"&amp;'DATA for charts'!M$5&amp;"'!$f1"),$A754-1,0),NA())</f>
        <v>#N/A</v>
      </c>
      <c r="N754" s="28" t="e">
        <f ca="1">IF(ISNUMBER(OFFSET(INDIRECT("'"&amp;'DATA for charts'!N$5&amp;"'!$f1"),$A754-1,0)),OFFSET(INDIRECT("'"&amp;'DATA for charts'!N$5&amp;"'!$f1"),$A754-1,0),NA())</f>
        <v>#N/A</v>
      </c>
      <c r="O754" s="28" t="e">
        <f ca="1">IF(ISNUMBER(OFFSET(INDIRECT("'"&amp;'DATA for charts'!O$5&amp;"'!$f1"),$A754-1,0)),OFFSET(INDIRECT("'"&amp;'DATA for charts'!O$5&amp;"'!$f1"),$A754-1,0),NA())</f>
        <v>#N/A</v>
      </c>
      <c r="P754" s="28" t="e">
        <f ca="1">IF(ISNUMBER(OFFSET(INDIRECT("'"&amp;'DATA for charts'!P$5&amp;"'!$f1"),$A754-1,0)),OFFSET(INDIRECT("'"&amp;'DATA for charts'!P$5&amp;"'!$f1"),$A754-1,0),NA())</f>
        <v>#N/A</v>
      </c>
      <c r="Q754" s="28" t="e">
        <f ca="1">IF(ISNUMBER(OFFSET(INDIRECT("'"&amp;'DATA for charts'!Q$5&amp;"'!$f1"),$A754-1,0)),OFFSET(INDIRECT("'"&amp;'DATA for charts'!Q$5&amp;"'!$f1"),$A754-1,0),NA())</f>
        <v>#N/A</v>
      </c>
      <c r="R754" s="28" t="e">
        <f ca="1">IF(ISNUMBER(OFFSET(INDIRECT("'"&amp;'DATA for charts'!R$5&amp;"'!$f1"),$A754-1,0)),OFFSET(INDIRECT("'"&amp;'DATA for charts'!R$5&amp;"'!$f1"),$A754-1,0),NA())</f>
        <v>#N/A</v>
      </c>
      <c r="S754" s="28" t="e">
        <f ca="1">IF(ISNUMBER(OFFSET(INDIRECT("'"&amp;'DATA for charts'!S$5&amp;"'!$f1"),$A754-1,0)),OFFSET(INDIRECT("'"&amp;'DATA for charts'!S$5&amp;"'!$f1"),$A754-1,0),NA())</f>
        <v>#N/A</v>
      </c>
      <c r="T754" s="34"/>
      <c r="U754" s="34"/>
      <c r="V754" s="34"/>
      <c r="W754" s="8"/>
      <c r="X754" s="467" t="s">
        <v>789</v>
      </c>
      <c r="Y754" s="8"/>
      <c r="Z754" s="8"/>
      <c r="AA754" s="8"/>
      <c r="AB754" s="8"/>
      <c r="AC754" s="8"/>
      <c r="AD754" s="8"/>
      <c r="AE754" s="8"/>
      <c r="AF754" s="8"/>
      <c r="AG754" s="8"/>
      <c r="AH754" s="8"/>
      <c r="AI754" s="8"/>
      <c r="AJ754" s="8"/>
      <c r="AK754" s="8"/>
      <c r="AL754" s="8"/>
      <c r="AM754" s="8"/>
      <c r="AN754" s="8"/>
      <c r="AO754" s="8"/>
      <c r="AP754" s="8"/>
      <c r="AQ754" s="8"/>
    </row>
    <row r="755" spans="1:43">
      <c r="A755" s="226">
        <f t="shared" si="1112"/>
        <v>302</v>
      </c>
      <c r="B755" s="8">
        <v>9</v>
      </c>
      <c r="C755" s="28">
        <f ca="1">IF(ISNUMBER(OFFSET(INDIRECT("'"&amp;'DATA for charts'!C$5&amp;"'!$f1"),$A755-1,0)),OFFSET(INDIRECT("'"&amp;'DATA for charts'!C$5&amp;"'!$f1"),$A755-1,0),NA())</f>
        <v>23.4</v>
      </c>
      <c r="D755" s="28">
        <f ca="1">IF(ISNUMBER(OFFSET(INDIRECT("'"&amp;'DATA for charts'!D$5&amp;"'!$f1"),$A755-1,0)),OFFSET(INDIRECT("'"&amp;'DATA for charts'!D$5&amp;"'!$f1"),$A755-1,0),NA())</f>
        <v>23.500879999999999</v>
      </c>
      <c r="E755" s="28">
        <f ca="1">IF(ISNUMBER(OFFSET(INDIRECT("'"&amp;'DATA for charts'!E$5&amp;"'!$f1"),$A755-1,0)),OFFSET(INDIRECT("'"&amp;'DATA for charts'!E$5&amp;"'!$f1"),$A755-1,0),NA())</f>
        <v>23.8657</v>
      </c>
      <c r="F755" s="28">
        <f ca="1">IF(ISNUMBER(OFFSET(INDIRECT("'"&amp;'DATA for charts'!F$5&amp;"'!$f1"),$A755-1,0)),OFFSET(INDIRECT("'"&amp;'DATA for charts'!F$5&amp;"'!$f1"),$A755-1,0),NA())</f>
        <v>24.4046456020451</v>
      </c>
      <c r="G755" s="28">
        <f ca="1">IF(ISNUMBER(OFFSET(INDIRECT("'"&amp;'DATA for charts'!G$5&amp;"'!$f1"),$A755-1,0)),OFFSET(INDIRECT("'"&amp;'DATA for charts'!G$5&amp;"'!$f1"),$A755-1,0),NA())</f>
        <v>24.04</v>
      </c>
      <c r="H755" s="28">
        <f ca="1">IF(ISNUMBER(OFFSET(INDIRECT("'"&amp;'DATA for charts'!H$5&amp;"'!$f1"),$A755-1,0)),OFFSET(INDIRECT("'"&amp;'DATA for charts'!H$5&amp;"'!$f1"),$A755-1,0),NA())</f>
        <v>24.2089798068059</v>
      </c>
      <c r="I755" s="28" t="e">
        <f ca="1">IF(ISNUMBER(OFFSET(INDIRECT("'"&amp;'DATA for charts'!I$5&amp;"'!$f1"),$A755-1,0)),OFFSET(INDIRECT("'"&amp;'DATA for charts'!I$5&amp;"'!$f1"),$A755-1,0),NA())</f>
        <v>#N/A</v>
      </c>
      <c r="J755" s="28" t="e">
        <f ca="1">IF(ISNUMBER(OFFSET(INDIRECT("'"&amp;'DATA for charts'!J$5&amp;"'!$f1"),$A755-1,0)),OFFSET(INDIRECT("'"&amp;'DATA for charts'!J$5&amp;"'!$f1"),$A755-1,0),NA())</f>
        <v>#N/A</v>
      </c>
      <c r="K755" s="28" t="e">
        <f ca="1">IF(ISNUMBER(OFFSET(INDIRECT("'"&amp;'DATA for charts'!K$5&amp;"'!$f1"),$A755-1,0)),OFFSET(INDIRECT("'"&amp;'DATA for charts'!K$5&amp;"'!$f1"),$A755-1,0),NA())</f>
        <v>#N/A</v>
      </c>
      <c r="L755" s="28" t="e">
        <f ca="1">IF(ISNUMBER(OFFSET(INDIRECT("'"&amp;'DATA for charts'!L$5&amp;"'!$f1"),$A755-1,0)),OFFSET(INDIRECT("'"&amp;'DATA for charts'!L$5&amp;"'!$f1"),$A755-1,0),NA())</f>
        <v>#N/A</v>
      </c>
      <c r="M755" s="28" t="e">
        <f ca="1">IF(ISNUMBER(OFFSET(INDIRECT("'"&amp;'DATA for charts'!M$5&amp;"'!$f1"),$A755-1,0)),OFFSET(INDIRECT("'"&amp;'DATA for charts'!M$5&amp;"'!$f1"),$A755-1,0),NA())</f>
        <v>#N/A</v>
      </c>
      <c r="N755" s="28" t="e">
        <f ca="1">IF(ISNUMBER(OFFSET(INDIRECT("'"&amp;'DATA for charts'!N$5&amp;"'!$f1"),$A755-1,0)),OFFSET(INDIRECT("'"&amp;'DATA for charts'!N$5&amp;"'!$f1"),$A755-1,0),NA())</f>
        <v>#N/A</v>
      </c>
      <c r="O755" s="28" t="e">
        <f ca="1">IF(ISNUMBER(OFFSET(INDIRECT("'"&amp;'DATA for charts'!O$5&amp;"'!$f1"),$A755-1,0)),OFFSET(INDIRECT("'"&amp;'DATA for charts'!O$5&amp;"'!$f1"),$A755-1,0),NA())</f>
        <v>#N/A</v>
      </c>
      <c r="P755" s="28" t="e">
        <f ca="1">IF(ISNUMBER(OFFSET(INDIRECT("'"&amp;'DATA for charts'!P$5&amp;"'!$f1"),$A755-1,0)),OFFSET(INDIRECT("'"&amp;'DATA for charts'!P$5&amp;"'!$f1"),$A755-1,0),NA())</f>
        <v>#N/A</v>
      </c>
      <c r="Q755" s="28" t="e">
        <f ca="1">IF(ISNUMBER(OFFSET(INDIRECT("'"&amp;'DATA for charts'!Q$5&amp;"'!$f1"),$A755-1,0)),OFFSET(INDIRECT("'"&amp;'DATA for charts'!Q$5&amp;"'!$f1"),$A755-1,0),NA())</f>
        <v>#N/A</v>
      </c>
      <c r="R755" s="28" t="e">
        <f ca="1">IF(ISNUMBER(OFFSET(INDIRECT("'"&amp;'DATA for charts'!R$5&amp;"'!$f1"),$A755-1,0)),OFFSET(INDIRECT("'"&amp;'DATA for charts'!R$5&amp;"'!$f1"),$A755-1,0),NA())</f>
        <v>#N/A</v>
      </c>
      <c r="S755" s="28" t="e">
        <f ca="1">IF(ISNUMBER(OFFSET(INDIRECT("'"&amp;'DATA for charts'!S$5&amp;"'!$f1"),$A755-1,0)),OFFSET(INDIRECT("'"&amp;'DATA for charts'!S$5&amp;"'!$f1"),$A755-1,0),NA())</f>
        <v>#N/A</v>
      </c>
      <c r="T755" s="34"/>
      <c r="U755" s="34"/>
      <c r="V755" s="34"/>
      <c r="W755" s="8"/>
      <c r="X755" s="142"/>
      <c r="Y755" s="33" t="str">
        <f ca="1">C$8</f>
        <v>BSIMAC</v>
      </c>
      <c r="Z755" s="33" t="str">
        <f t="shared" ref="Z755:Z756" ca="1" si="1115">D$8</f>
        <v>CSE</v>
      </c>
      <c r="AA755" s="33" t="str">
        <f t="shared" ref="AA755:AA756" ca="1" si="1116">E$8</f>
        <v>DeST</v>
      </c>
      <c r="AB755" s="33" t="str">
        <f t="shared" ref="AB755:AB756" ca="1" si="1117">F$8</f>
        <v>EnergyPlus</v>
      </c>
      <c r="AC755" s="33" t="str">
        <f t="shared" ref="AC755:AC756" ca="1" si="1118">G$8</f>
        <v>ESP-r</v>
      </c>
      <c r="AD755" s="33" t="str">
        <f t="shared" ref="AD755:AD756" ca="1" si="1119">H$8</f>
        <v>TRNSYS</v>
      </c>
      <c r="AE755" s="33" t="str">
        <f t="shared" ref="AE755:AE756" ca="1" si="1120">I$8</f>
        <v>TestSpec-Alt</v>
      </c>
      <c r="AF755" s="33">
        <f t="shared" ref="AF755:AF756" ca="1" si="1121">J$8</f>
        <v>0</v>
      </c>
      <c r="AG755" s="33">
        <f t="shared" ref="AG755:AG756" ca="1" si="1122">K$8</f>
        <v>0</v>
      </c>
      <c r="AH755" s="33">
        <f t="shared" ref="AH755:AH756" ca="1" si="1123">L$8</f>
        <v>0</v>
      </c>
      <c r="AI755" s="33">
        <f t="shared" ref="AI755:AI756" ca="1" si="1124">M$8</f>
        <v>0</v>
      </c>
      <c r="AJ755" s="33">
        <f t="shared" ref="AJ755:AJ756" ca="1" si="1125">N$8</f>
        <v>0</v>
      </c>
      <c r="AK755" s="33">
        <f t="shared" ref="AK755:AK756" ca="1" si="1126">O$8</f>
        <v>0</v>
      </c>
      <c r="AL755" s="33">
        <f t="shared" ref="AL755:AL756" ca="1" si="1127">P$8</f>
        <v>0</v>
      </c>
      <c r="AM755" s="33">
        <f t="shared" ref="AM755:AM756" ca="1" si="1128">Q$8</f>
        <v>0</v>
      </c>
      <c r="AN755" s="33">
        <f t="shared" ref="AN755:AN756" ca="1" si="1129">R$8</f>
        <v>0</v>
      </c>
      <c r="AO755" s="33" t="str">
        <f t="shared" ref="AO755:AO756" ca="1" si="1130">S$8</f>
        <v>Tested Prg</v>
      </c>
      <c r="AP755" s="8"/>
      <c r="AQ755" s="8"/>
    </row>
    <row r="756" spans="1:43">
      <c r="A756" s="226">
        <f t="shared" si="1112"/>
        <v>303</v>
      </c>
      <c r="B756" s="8">
        <v>10</v>
      </c>
      <c r="C756" s="28">
        <f ca="1">IF(ISNUMBER(OFFSET(INDIRECT("'"&amp;'DATA for charts'!C$5&amp;"'!$f1"),$A756-1,0)),OFFSET(INDIRECT("'"&amp;'DATA for charts'!C$5&amp;"'!$f1"),$A756-1,0),NA())</f>
        <v>24.5</v>
      </c>
      <c r="D756" s="28">
        <f ca="1">IF(ISNUMBER(OFFSET(INDIRECT("'"&amp;'DATA for charts'!D$5&amp;"'!$f1"),$A756-1,0)),OFFSET(INDIRECT("'"&amp;'DATA for charts'!D$5&amp;"'!$f1"),$A756-1,0),NA())</f>
        <v>24.67455</v>
      </c>
      <c r="E756" s="28">
        <f ca="1">IF(ISNUMBER(OFFSET(INDIRECT("'"&amp;'DATA for charts'!E$5&amp;"'!$f1"),$A756-1,0)),OFFSET(INDIRECT("'"&amp;'DATA for charts'!E$5&amp;"'!$f1"),$A756-1,0),NA())</f>
        <v>24.7959</v>
      </c>
      <c r="F756" s="28">
        <f ca="1">IF(ISNUMBER(OFFSET(INDIRECT("'"&amp;'DATA for charts'!F$5&amp;"'!$f1"),$A756-1,0)),OFFSET(INDIRECT("'"&amp;'DATA for charts'!F$5&amp;"'!$f1"),$A756-1,0),NA())</f>
        <v>25.568962150127401</v>
      </c>
      <c r="G756" s="28">
        <f ca="1">IF(ISNUMBER(OFFSET(INDIRECT("'"&amp;'DATA for charts'!G$5&amp;"'!$f1"),$A756-1,0)),OFFSET(INDIRECT("'"&amp;'DATA for charts'!G$5&amp;"'!$f1"),$A756-1,0),NA())</f>
        <v>25.3</v>
      </c>
      <c r="H756" s="28">
        <f ca="1">IF(ISNUMBER(OFFSET(INDIRECT("'"&amp;'DATA for charts'!H$5&amp;"'!$f1"),$A756-1,0)),OFFSET(INDIRECT("'"&amp;'DATA for charts'!H$5&amp;"'!$f1"),$A756-1,0),NA())</f>
        <v>25.042602619902102</v>
      </c>
      <c r="I756" s="28" t="e">
        <f ca="1">IF(ISNUMBER(OFFSET(INDIRECT("'"&amp;'DATA for charts'!I$5&amp;"'!$f1"),$A756-1,0)),OFFSET(INDIRECT("'"&amp;'DATA for charts'!I$5&amp;"'!$f1"),$A756-1,0),NA())</f>
        <v>#N/A</v>
      </c>
      <c r="J756" s="28" t="e">
        <f ca="1">IF(ISNUMBER(OFFSET(INDIRECT("'"&amp;'DATA for charts'!J$5&amp;"'!$f1"),$A756-1,0)),OFFSET(INDIRECT("'"&amp;'DATA for charts'!J$5&amp;"'!$f1"),$A756-1,0),NA())</f>
        <v>#N/A</v>
      </c>
      <c r="K756" s="28" t="e">
        <f ca="1">IF(ISNUMBER(OFFSET(INDIRECT("'"&amp;'DATA for charts'!K$5&amp;"'!$f1"),$A756-1,0)),OFFSET(INDIRECT("'"&amp;'DATA for charts'!K$5&amp;"'!$f1"),$A756-1,0),NA())</f>
        <v>#N/A</v>
      </c>
      <c r="L756" s="28" t="e">
        <f ca="1">IF(ISNUMBER(OFFSET(INDIRECT("'"&amp;'DATA for charts'!L$5&amp;"'!$f1"),$A756-1,0)),OFFSET(INDIRECT("'"&amp;'DATA for charts'!L$5&amp;"'!$f1"),$A756-1,0),NA())</f>
        <v>#N/A</v>
      </c>
      <c r="M756" s="28" t="e">
        <f ca="1">IF(ISNUMBER(OFFSET(INDIRECT("'"&amp;'DATA for charts'!M$5&amp;"'!$f1"),$A756-1,0)),OFFSET(INDIRECT("'"&amp;'DATA for charts'!M$5&amp;"'!$f1"),$A756-1,0),NA())</f>
        <v>#N/A</v>
      </c>
      <c r="N756" s="28" t="e">
        <f ca="1">IF(ISNUMBER(OFFSET(INDIRECT("'"&amp;'DATA for charts'!N$5&amp;"'!$f1"),$A756-1,0)),OFFSET(INDIRECT("'"&amp;'DATA for charts'!N$5&amp;"'!$f1"),$A756-1,0),NA())</f>
        <v>#N/A</v>
      </c>
      <c r="O756" s="28" t="e">
        <f ca="1">IF(ISNUMBER(OFFSET(INDIRECT("'"&amp;'DATA for charts'!O$5&amp;"'!$f1"),$A756-1,0)),OFFSET(INDIRECT("'"&amp;'DATA for charts'!O$5&amp;"'!$f1"),$A756-1,0),NA())</f>
        <v>#N/A</v>
      </c>
      <c r="P756" s="28" t="e">
        <f ca="1">IF(ISNUMBER(OFFSET(INDIRECT("'"&amp;'DATA for charts'!P$5&amp;"'!$f1"),$A756-1,0)),OFFSET(INDIRECT("'"&amp;'DATA for charts'!P$5&amp;"'!$f1"),$A756-1,0),NA())</f>
        <v>#N/A</v>
      </c>
      <c r="Q756" s="28" t="e">
        <f ca="1">IF(ISNUMBER(OFFSET(INDIRECT("'"&amp;'DATA for charts'!Q$5&amp;"'!$f1"),$A756-1,0)),OFFSET(INDIRECT("'"&amp;'DATA for charts'!Q$5&amp;"'!$f1"),$A756-1,0),NA())</f>
        <v>#N/A</v>
      </c>
      <c r="R756" s="28" t="e">
        <f ca="1">IF(ISNUMBER(OFFSET(INDIRECT("'"&amp;'DATA for charts'!R$5&amp;"'!$f1"),$A756-1,0)),OFFSET(INDIRECT("'"&amp;'DATA for charts'!R$5&amp;"'!$f1"),$A756-1,0),NA())</f>
        <v>#N/A</v>
      </c>
      <c r="S756" s="28" t="e">
        <f ca="1">IF(ISNUMBER(OFFSET(INDIRECT("'"&amp;'DATA for charts'!S$5&amp;"'!$f1"),$A756-1,0)),OFFSET(INDIRECT("'"&amp;'DATA for charts'!S$5&amp;"'!$f1"),$A756-1,0),NA())</f>
        <v>#N/A</v>
      </c>
      <c r="T756" s="34"/>
      <c r="U756" s="34"/>
      <c r="V756" s="34"/>
      <c r="W756" s="8"/>
      <c r="X756" s="143" t="s">
        <v>24</v>
      </c>
      <c r="Y756" s="33" t="str">
        <f ca="1">C$8</f>
        <v>BSIMAC</v>
      </c>
      <c r="Z756" s="33" t="str">
        <f t="shared" ca="1" si="1115"/>
        <v>CSE</v>
      </c>
      <c r="AA756" s="33" t="str">
        <f t="shared" ca="1" si="1116"/>
        <v>DeST</v>
      </c>
      <c r="AB756" s="33" t="str">
        <f t="shared" ca="1" si="1117"/>
        <v>EnergyPlus</v>
      </c>
      <c r="AC756" s="33" t="str">
        <f t="shared" ca="1" si="1118"/>
        <v>ESP-r</v>
      </c>
      <c r="AD756" s="33" t="str">
        <f t="shared" ca="1" si="1119"/>
        <v>TRNSYS</v>
      </c>
      <c r="AE756" s="33" t="str">
        <f t="shared" ca="1" si="1120"/>
        <v>TestSpec-Alt</v>
      </c>
      <c r="AF756" s="33">
        <f t="shared" ca="1" si="1121"/>
        <v>0</v>
      </c>
      <c r="AG756" s="33">
        <f t="shared" ca="1" si="1122"/>
        <v>0</v>
      </c>
      <c r="AH756" s="33">
        <f t="shared" ca="1" si="1123"/>
        <v>0</v>
      </c>
      <c r="AI756" s="33">
        <f t="shared" ca="1" si="1124"/>
        <v>0</v>
      </c>
      <c r="AJ756" s="33">
        <f t="shared" ca="1" si="1125"/>
        <v>0</v>
      </c>
      <c r="AK756" s="33">
        <f t="shared" ca="1" si="1126"/>
        <v>0</v>
      </c>
      <c r="AL756" s="33">
        <f t="shared" ca="1" si="1127"/>
        <v>0</v>
      </c>
      <c r="AM756" s="33">
        <f t="shared" ca="1" si="1128"/>
        <v>0</v>
      </c>
      <c r="AN756" s="33">
        <f t="shared" ca="1" si="1129"/>
        <v>0</v>
      </c>
      <c r="AO756" s="33" t="str">
        <f t="shared" ca="1" si="1130"/>
        <v>Tested Prg</v>
      </c>
      <c r="AP756" s="8"/>
      <c r="AQ756" s="8"/>
    </row>
    <row r="757" spans="1:43" ht="63.75">
      <c r="A757" s="226">
        <f t="shared" si="1112"/>
        <v>304</v>
      </c>
      <c r="B757" s="8">
        <v>11</v>
      </c>
      <c r="C757" s="28">
        <f ca="1">IF(ISNUMBER(OFFSET(INDIRECT("'"&amp;'DATA for charts'!C$5&amp;"'!$f1"),$A757-1,0)),OFFSET(INDIRECT("'"&amp;'DATA for charts'!C$5&amp;"'!$f1"),$A757-1,0),NA())</f>
        <v>25.8</v>
      </c>
      <c r="D757" s="28">
        <f ca="1">IF(ISNUMBER(OFFSET(INDIRECT("'"&amp;'DATA for charts'!D$5&amp;"'!$f1"),$A757-1,0)),OFFSET(INDIRECT("'"&amp;'DATA for charts'!D$5&amp;"'!$f1"),$A757-1,0),NA())</f>
        <v>26.139379999999999</v>
      </c>
      <c r="E757" s="28">
        <f ca="1">IF(ISNUMBER(OFFSET(INDIRECT("'"&amp;'DATA for charts'!E$5&amp;"'!$f1"),$A757-1,0)),OFFSET(INDIRECT("'"&amp;'DATA for charts'!E$5&amp;"'!$f1"),$A757-1,0),NA())</f>
        <v>25.916799999999999</v>
      </c>
      <c r="F757" s="28">
        <f ca="1">IF(ISNUMBER(OFFSET(INDIRECT("'"&amp;'DATA for charts'!F$5&amp;"'!$f1"),$A757-1,0)),OFFSET(INDIRECT("'"&amp;'DATA for charts'!F$5&amp;"'!$f1"),$A757-1,0),NA())</f>
        <v>26.914099548317001</v>
      </c>
      <c r="G757" s="28">
        <f ca="1">IF(ISNUMBER(OFFSET(INDIRECT("'"&amp;'DATA for charts'!G$5&amp;"'!$f1"),$A757-1,0)),OFFSET(INDIRECT("'"&amp;'DATA for charts'!G$5&amp;"'!$f1"),$A757-1,0),NA())</f>
        <v>26.65</v>
      </c>
      <c r="H757" s="28">
        <f ca="1">IF(ISNUMBER(OFFSET(INDIRECT("'"&amp;'DATA for charts'!H$5&amp;"'!$f1"),$A757-1,0)),OFFSET(INDIRECT("'"&amp;'DATA for charts'!H$5&amp;"'!$f1"),$A757-1,0),NA())</f>
        <v>26.529756339475199</v>
      </c>
      <c r="I757" s="28" t="e">
        <f ca="1">IF(ISNUMBER(OFFSET(INDIRECT("'"&amp;'DATA for charts'!I$5&amp;"'!$f1"),$A757-1,0)),OFFSET(INDIRECT("'"&amp;'DATA for charts'!I$5&amp;"'!$f1"),$A757-1,0),NA())</f>
        <v>#N/A</v>
      </c>
      <c r="J757" s="28" t="e">
        <f ca="1">IF(ISNUMBER(OFFSET(INDIRECT("'"&amp;'DATA for charts'!J$5&amp;"'!$f1"),$A757-1,0)),OFFSET(INDIRECT("'"&amp;'DATA for charts'!J$5&amp;"'!$f1"),$A757-1,0),NA())</f>
        <v>#N/A</v>
      </c>
      <c r="K757" s="28" t="e">
        <f ca="1">IF(ISNUMBER(OFFSET(INDIRECT("'"&amp;'DATA for charts'!K$5&amp;"'!$f1"),$A757-1,0)),OFFSET(INDIRECT("'"&amp;'DATA for charts'!K$5&amp;"'!$f1"),$A757-1,0),NA())</f>
        <v>#N/A</v>
      </c>
      <c r="L757" s="28" t="e">
        <f ca="1">IF(ISNUMBER(OFFSET(INDIRECT("'"&amp;'DATA for charts'!L$5&amp;"'!$f1"),$A757-1,0)),OFFSET(INDIRECT("'"&amp;'DATA for charts'!L$5&amp;"'!$f1"),$A757-1,0),NA())</f>
        <v>#N/A</v>
      </c>
      <c r="M757" s="28" t="e">
        <f ca="1">IF(ISNUMBER(OFFSET(INDIRECT("'"&amp;'DATA for charts'!M$5&amp;"'!$f1"),$A757-1,0)),OFFSET(INDIRECT("'"&amp;'DATA for charts'!M$5&amp;"'!$f1"),$A757-1,0),NA())</f>
        <v>#N/A</v>
      </c>
      <c r="N757" s="28" t="e">
        <f ca="1">IF(ISNUMBER(OFFSET(INDIRECT("'"&amp;'DATA for charts'!N$5&amp;"'!$f1"),$A757-1,0)),OFFSET(INDIRECT("'"&amp;'DATA for charts'!N$5&amp;"'!$f1"),$A757-1,0),NA())</f>
        <v>#N/A</v>
      </c>
      <c r="O757" s="28" t="e">
        <f ca="1">IF(ISNUMBER(OFFSET(INDIRECT("'"&amp;'DATA for charts'!O$5&amp;"'!$f1"),$A757-1,0)),OFFSET(INDIRECT("'"&amp;'DATA for charts'!O$5&amp;"'!$f1"),$A757-1,0),NA())</f>
        <v>#N/A</v>
      </c>
      <c r="P757" s="28" t="e">
        <f ca="1">IF(ISNUMBER(OFFSET(INDIRECT("'"&amp;'DATA for charts'!P$5&amp;"'!$f1"),$A757-1,0)),OFFSET(INDIRECT("'"&amp;'DATA for charts'!P$5&amp;"'!$f1"),$A757-1,0),NA())</f>
        <v>#N/A</v>
      </c>
      <c r="Q757" s="28" t="e">
        <f ca="1">IF(ISNUMBER(OFFSET(INDIRECT("'"&amp;'DATA for charts'!Q$5&amp;"'!$f1"),$A757-1,0)),OFFSET(INDIRECT("'"&amp;'DATA for charts'!Q$5&amp;"'!$f1"),$A757-1,0),NA())</f>
        <v>#N/A</v>
      </c>
      <c r="R757" s="28" t="e">
        <f ca="1">IF(ISNUMBER(OFFSET(INDIRECT("'"&amp;'DATA for charts'!R$5&amp;"'!$f1"),$A757-1,0)),OFFSET(INDIRECT("'"&amp;'DATA for charts'!R$5&amp;"'!$f1"),$A757-1,0),NA())</f>
        <v>#N/A</v>
      </c>
      <c r="S757" s="28" t="e">
        <f ca="1">IF(ISNUMBER(OFFSET(INDIRECT("'"&amp;'DATA for charts'!S$5&amp;"'!$f1"),$A757-1,0)),OFFSET(INDIRECT("'"&amp;'DATA for charts'!S$5&amp;"'!$f1"),$A757-1,0),NA())</f>
        <v>#N/A</v>
      </c>
      <c r="T757" s="34"/>
      <c r="U757" s="34"/>
      <c r="V757" s="34"/>
      <c r="W757" s="8"/>
      <c r="X757" s="479" t="s">
        <v>790</v>
      </c>
      <c r="Y757" s="49">
        <f ca="1">C204-C200</f>
        <v>-0.43299999999999983</v>
      </c>
      <c r="Z757" s="49">
        <f t="shared" ref="Z757:AO757" ca="1" si="1131">D204-D200</f>
        <v>-0.52385100000000007</v>
      </c>
      <c r="AA757" s="49">
        <f t="shared" ca="1" si="1131"/>
        <v>-0.42900000000000005</v>
      </c>
      <c r="AB757" s="49">
        <f t="shared" ca="1" si="1131"/>
        <v>-0.51458002051728058</v>
      </c>
      <c r="AC757" s="49">
        <f t="shared" ca="1" si="1131"/>
        <v>-0.54899999999999971</v>
      </c>
      <c r="AD757" s="49">
        <f t="shared" ca="1" si="1131"/>
        <v>-0.52258138868544002</v>
      </c>
      <c r="AE757" s="49" t="e">
        <f t="shared" ca="1" si="1131"/>
        <v>#N/A</v>
      </c>
      <c r="AF757" s="49" t="e">
        <f t="shared" ca="1" si="1131"/>
        <v>#N/A</v>
      </c>
      <c r="AG757" s="49" t="e">
        <f t="shared" ca="1" si="1131"/>
        <v>#N/A</v>
      </c>
      <c r="AH757" s="49" t="e">
        <f t="shared" ca="1" si="1131"/>
        <v>#N/A</v>
      </c>
      <c r="AI757" s="49" t="e">
        <f t="shared" ca="1" si="1131"/>
        <v>#N/A</v>
      </c>
      <c r="AJ757" s="49" t="e">
        <f t="shared" ca="1" si="1131"/>
        <v>#N/A</v>
      </c>
      <c r="AK757" s="49" t="e">
        <f t="shared" ca="1" si="1131"/>
        <v>#N/A</v>
      </c>
      <c r="AL757" s="49" t="e">
        <f t="shared" ca="1" si="1131"/>
        <v>#N/A</v>
      </c>
      <c r="AM757" s="49" t="e">
        <f t="shared" ca="1" si="1131"/>
        <v>#N/A</v>
      </c>
      <c r="AN757" s="49" t="e">
        <f t="shared" ca="1" si="1131"/>
        <v>#N/A</v>
      </c>
      <c r="AO757" s="49" t="e">
        <f t="shared" ca="1" si="1131"/>
        <v>#N/A</v>
      </c>
      <c r="AP757" s="8"/>
      <c r="AQ757" s="8"/>
    </row>
    <row r="758" spans="1:43" ht="63.75">
      <c r="A758" s="226">
        <f t="shared" si="1112"/>
        <v>305</v>
      </c>
      <c r="B758" s="8">
        <v>12</v>
      </c>
      <c r="C758" s="28">
        <f ca="1">IF(ISNUMBER(OFFSET(INDIRECT("'"&amp;'DATA for charts'!C$5&amp;"'!$f1"),$A758-1,0)),OFFSET(INDIRECT("'"&amp;'DATA for charts'!C$5&amp;"'!$f1"),$A758-1,0),NA())</f>
        <v>27.4</v>
      </c>
      <c r="D758" s="28">
        <f ca="1">IF(ISNUMBER(OFFSET(INDIRECT("'"&amp;'DATA for charts'!D$5&amp;"'!$f1"),$A758-1,0)),OFFSET(INDIRECT("'"&amp;'DATA for charts'!D$5&amp;"'!$f1"),$A758-1,0),NA())</f>
        <v>27.527480000000001</v>
      </c>
      <c r="E758" s="28">
        <f ca="1">IF(ISNUMBER(OFFSET(INDIRECT("'"&amp;'DATA for charts'!E$5&amp;"'!$f1"),$A758-1,0)),OFFSET(INDIRECT("'"&amp;'DATA for charts'!E$5&amp;"'!$f1"),$A758-1,0),NA())</f>
        <v>27.055599999999998</v>
      </c>
      <c r="F758" s="28">
        <f ca="1">IF(ISNUMBER(OFFSET(INDIRECT("'"&amp;'DATA for charts'!F$5&amp;"'!$f1"),$A758-1,0)),OFFSET(INDIRECT("'"&amp;'DATA for charts'!F$5&amp;"'!$f1"),$A758-1,0),NA())</f>
        <v>28.177777328438399</v>
      </c>
      <c r="G758" s="28">
        <f ca="1">IF(ISNUMBER(OFFSET(INDIRECT("'"&amp;'DATA for charts'!G$5&amp;"'!$f1"),$A758-1,0)),OFFSET(INDIRECT("'"&amp;'DATA for charts'!G$5&amp;"'!$f1"),$A758-1,0),NA())</f>
        <v>27.92</v>
      </c>
      <c r="H758" s="28">
        <f ca="1">IF(ISNUMBER(OFFSET(INDIRECT("'"&amp;'DATA for charts'!H$5&amp;"'!$f1"),$A758-1,0)),OFFSET(INDIRECT("'"&amp;'DATA for charts'!H$5&amp;"'!$f1"),$A758-1,0),NA())</f>
        <v>27.704844891357499</v>
      </c>
      <c r="I758" s="28" t="e">
        <f ca="1">IF(ISNUMBER(OFFSET(INDIRECT("'"&amp;'DATA for charts'!I$5&amp;"'!$f1"),$A758-1,0)),OFFSET(INDIRECT("'"&amp;'DATA for charts'!I$5&amp;"'!$f1"),$A758-1,0),NA())</f>
        <v>#N/A</v>
      </c>
      <c r="J758" s="28" t="e">
        <f ca="1">IF(ISNUMBER(OFFSET(INDIRECT("'"&amp;'DATA for charts'!J$5&amp;"'!$f1"),$A758-1,0)),OFFSET(INDIRECT("'"&amp;'DATA for charts'!J$5&amp;"'!$f1"),$A758-1,0),NA())</f>
        <v>#N/A</v>
      </c>
      <c r="K758" s="28" t="e">
        <f ca="1">IF(ISNUMBER(OFFSET(INDIRECT("'"&amp;'DATA for charts'!K$5&amp;"'!$f1"),$A758-1,0)),OFFSET(INDIRECT("'"&amp;'DATA for charts'!K$5&amp;"'!$f1"),$A758-1,0),NA())</f>
        <v>#N/A</v>
      </c>
      <c r="L758" s="28" t="e">
        <f ca="1">IF(ISNUMBER(OFFSET(INDIRECT("'"&amp;'DATA for charts'!L$5&amp;"'!$f1"),$A758-1,0)),OFFSET(INDIRECT("'"&amp;'DATA for charts'!L$5&amp;"'!$f1"),$A758-1,0),NA())</f>
        <v>#N/A</v>
      </c>
      <c r="M758" s="28" t="e">
        <f ca="1">IF(ISNUMBER(OFFSET(INDIRECT("'"&amp;'DATA for charts'!M$5&amp;"'!$f1"),$A758-1,0)),OFFSET(INDIRECT("'"&amp;'DATA for charts'!M$5&amp;"'!$f1"),$A758-1,0),NA())</f>
        <v>#N/A</v>
      </c>
      <c r="N758" s="28" t="e">
        <f ca="1">IF(ISNUMBER(OFFSET(INDIRECT("'"&amp;'DATA for charts'!N$5&amp;"'!$f1"),$A758-1,0)),OFFSET(INDIRECT("'"&amp;'DATA for charts'!N$5&amp;"'!$f1"),$A758-1,0),NA())</f>
        <v>#N/A</v>
      </c>
      <c r="O758" s="28" t="e">
        <f ca="1">IF(ISNUMBER(OFFSET(INDIRECT("'"&amp;'DATA for charts'!O$5&amp;"'!$f1"),$A758-1,0)),OFFSET(INDIRECT("'"&amp;'DATA for charts'!O$5&amp;"'!$f1"),$A758-1,0),NA())</f>
        <v>#N/A</v>
      </c>
      <c r="P758" s="28" t="e">
        <f ca="1">IF(ISNUMBER(OFFSET(INDIRECT("'"&amp;'DATA for charts'!P$5&amp;"'!$f1"),$A758-1,0)),OFFSET(INDIRECT("'"&amp;'DATA for charts'!P$5&amp;"'!$f1"),$A758-1,0),NA())</f>
        <v>#N/A</v>
      </c>
      <c r="Q758" s="28" t="e">
        <f ca="1">IF(ISNUMBER(OFFSET(INDIRECT("'"&amp;'DATA for charts'!Q$5&amp;"'!$f1"),$A758-1,0)),OFFSET(INDIRECT("'"&amp;'DATA for charts'!Q$5&amp;"'!$f1"),$A758-1,0),NA())</f>
        <v>#N/A</v>
      </c>
      <c r="R758" s="28" t="e">
        <f ca="1">IF(ISNUMBER(OFFSET(INDIRECT("'"&amp;'DATA for charts'!R$5&amp;"'!$f1"),$A758-1,0)),OFFSET(INDIRECT("'"&amp;'DATA for charts'!R$5&amp;"'!$f1"),$A758-1,0),NA())</f>
        <v>#N/A</v>
      </c>
      <c r="S758" s="28" t="e">
        <f ca="1">IF(ISNUMBER(OFFSET(INDIRECT("'"&amp;'DATA for charts'!S$5&amp;"'!$f1"),$A758-1,0)),OFFSET(INDIRECT("'"&amp;'DATA for charts'!S$5&amp;"'!$f1"),$A758-1,0),NA())</f>
        <v>#N/A</v>
      </c>
      <c r="T758" s="34"/>
      <c r="U758" s="34"/>
      <c r="V758" s="34"/>
      <c r="W758" s="8"/>
      <c r="X758" s="479" t="s">
        <v>791</v>
      </c>
      <c r="Y758" s="49">
        <f ca="1">C271-C267</f>
        <v>-2.3770000000000002</v>
      </c>
      <c r="Z758" s="49">
        <f t="shared" ref="Z758:AO758" ca="1" si="1132">D271-D267</f>
        <v>-3.383259999999999</v>
      </c>
      <c r="AA758" s="49">
        <f t="shared" ca="1" si="1132"/>
        <v>-2.9309999999999996</v>
      </c>
      <c r="AB758" s="49">
        <f t="shared" ca="1" si="1132"/>
        <v>-3.3201009524883331</v>
      </c>
      <c r="AC758" s="49">
        <f t="shared" ca="1" si="1132"/>
        <v>-3.335</v>
      </c>
      <c r="AD758" s="49">
        <f t="shared" ca="1" si="1132"/>
        <v>-3.2440471818711996</v>
      </c>
      <c r="AE758" s="49" t="e">
        <f t="shared" ca="1" si="1132"/>
        <v>#N/A</v>
      </c>
      <c r="AF758" s="49" t="e">
        <f t="shared" ca="1" si="1132"/>
        <v>#N/A</v>
      </c>
      <c r="AG758" s="49" t="e">
        <f t="shared" ca="1" si="1132"/>
        <v>#N/A</v>
      </c>
      <c r="AH758" s="49" t="e">
        <f t="shared" ca="1" si="1132"/>
        <v>#N/A</v>
      </c>
      <c r="AI758" s="49" t="e">
        <f t="shared" ca="1" si="1132"/>
        <v>#N/A</v>
      </c>
      <c r="AJ758" s="49" t="e">
        <f t="shared" ca="1" si="1132"/>
        <v>#N/A</v>
      </c>
      <c r="AK758" s="49" t="e">
        <f t="shared" ca="1" si="1132"/>
        <v>#N/A</v>
      </c>
      <c r="AL758" s="49" t="e">
        <f t="shared" ca="1" si="1132"/>
        <v>#N/A</v>
      </c>
      <c r="AM758" s="49" t="e">
        <f t="shared" ca="1" si="1132"/>
        <v>#N/A</v>
      </c>
      <c r="AN758" s="49" t="e">
        <f t="shared" ca="1" si="1132"/>
        <v>#N/A</v>
      </c>
      <c r="AO758" s="49" t="e">
        <f t="shared" ca="1" si="1132"/>
        <v>#N/A</v>
      </c>
      <c r="AP758" s="8"/>
      <c r="AQ758" s="8"/>
    </row>
    <row r="759" spans="1:43" ht="51">
      <c r="A759" s="226">
        <f t="shared" si="1112"/>
        <v>306</v>
      </c>
      <c r="B759" s="8">
        <v>13</v>
      </c>
      <c r="C759" s="28">
        <f ca="1">IF(ISNUMBER(OFFSET(INDIRECT("'"&amp;'DATA for charts'!C$5&amp;"'!$f1"),$A759-1,0)),OFFSET(INDIRECT("'"&amp;'DATA for charts'!C$5&amp;"'!$f1"),$A759-1,0),NA())</f>
        <v>28.7</v>
      </c>
      <c r="D759" s="28">
        <f ca="1">IF(ISNUMBER(OFFSET(INDIRECT("'"&amp;'DATA for charts'!D$5&amp;"'!$f1"),$A759-1,0)),OFFSET(INDIRECT("'"&amp;'DATA for charts'!D$5&amp;"'!$f1"),$A759-1,0),NA())</f>
        <v>28.500699999999998</v>
      </c>
      <c r="E759" s="28">
        <f ca="1">IF(ISNUMBER(OFFSET(INDIRECT("'"&amp;'DATA for charts'!E$5&amp;"'!$f1"),$A759-1,0)),OFFSET(INDIRECT("'"&amp;'DATA for charts'!E$5&amp;"'!$f1"),$A759-1,0),NA())</f>
        <v>28.147200000000002</v>
      </c>
      <c r="F759" s="28">
        <f ca="1">IF(ISNUMBER(OFFSET(INDIRECT("'"&amp;'DATA for charts'!F$5&amp;"'!$f1"),$A759-1,0)),OFFSET(INDIRECT("'"&amp;'DATA for charts'!F$5&amp;"'!$f1"),$A759-1,0),NA())</f>
        <v>29.1271506445871</v>
      </c>
      <c r="G759" s="28">
        <f ca="1">IF(ISNUMBER(OFFSET(INDIRECT("'"&amp;'DATA for charts'!G$5&amp;"'!$f1"),$A759-1,0)),OFFSET(INDIRECT("'"&amp;'DATA for charts'!G$5&amp;"'!$f1"),$A759-1,0),NA())</f>
        <v>28.96</v>
      </c>
      <c r="H759" s="28">
        <f ca="1">IF(ISNUMBER(OFFSET(INDIRECT("'"&amp;'DATA for charts'!H$5&amp;"'!$f1"),$A759-1,0)),OFFSET(INDIRECT("'"&amp;'DATA for charts'!H$5&amp;"'!$f1"),$A759-1,0),NA())</f>
        <v>28.707091989784399</v>
      </c>
      <c r="I759" s="28" t="e">
        <f ca="1">IF(ISNUMBER(OFFSET(INDIRECT("'"&amp;'DATA for charts'!I$5&amp;"'!$f1"),$A759-1,0)),OFFSET(INDIRECT("'"&amp;'DATA for charts'!I$5&amp;"'!$f1"),$A759-1,0),NA())</f>
        <v>#N/A</v>
      </c>
      <c r="J759" s="28" t="e">
        <f ca="1">IF(ISNUMBER(OFFSET(INDIRECT("'"&amp;'DATA for charts'!J$5&amp;"'!$f1"),$A759-1,0)),OFFSET(INDIRECT("'"&amp;'DATA for charts'!J$5&amp;"'!$f1"),$A759-1,0),NA())</f>
        <v>#N/A</v>
      </c>
      <c r="K759" s="28" t="e">
        <f ca="1">IF(ISNUMBER(OFFSET(INDIRECT("'"&amp;'DATA for charts'!K$5&amp;"'!$f1"),$A759-1,0)),OFFSET(INDIRECT("'"&amp;'DATA for charts'!K$5&amp;"'!$f1"),$A759-1,0),NA())</f>
        <v>#N/A</v>
      </c>
      <c r="L759" s="28" t="e">
        <f ca="1">IF(ISNUMBER(OFFSET(INDIRECT("'"&amp;'DATA for charts'!L$5&amp;"'!$f1"),$A759-1,0)),OFFSET(INDIRECT("'"&amp;'DATA for charts'!L$5&amp;"'!$f1"),$A759-1,0),NA())</f>
        <v>#N/A</v>
      </c>
      <c r="M759" s="28" t="e">
        <f ca="1">IF(ISNUMBER(OFFSET(INDIRECT("'"&amp;'DATA for charts'!M$5&amp;"'!$f1"),$A759-1,0)),OFFSET(INDIRECT("'"&amp;'DATA for charts'!M$5&amp;"'!$f1"),$A759-1,0),NA())</f>
        <v>#N/A</v>
      </c>
      <c r="N759" s="28" t="e">
        <f ca="1">IF(ISNUMBER(OFFSET(INDIRECT("'"&amp;'DATA for charts'!N$5&amp;"'!$f1"),$A759-1,0)),OFFSET(INDIRECT("'"&amp;'DATA for charts'!N$5&amp;"'!$f1"),$A759-1,0),NA())</f>
        <v>#N/A</v>
      </c>
      <c r="O759" s="28" t="e">
        <f ca="1">IF(ISNUMBER(OFFSET(INDIRECT("'"&amp;'DATA for charts'!O$5&amp;"'!$f1"),$A759-1,0)),OFFSET(INDIRECT("'"&amp;'DATA for charts'!O$5&amp;"'!$f1"),$A759-1,0),NA())</f>
        <v>#N/A</v>
      </c>
      <c r="P759" s="28" t="e">
        <f ca="1">IF(ISNUMBER(OFFSET(INDIRECT("'"&amp;'DATA for charts'!P$5&amp;"'!$f1"),$A759-1,0)),OFFSET(INDIRECT("'"&amp;'DATA for charts'!P$5&amp;"'!$f1"),$A759-1,0),NA())</f>
        <v>#N/A</v>
      </c>
      <c r="Q759" s="28" t="e">
        <f ca="1">IF(ISNUMBER(OFFSET(INDIRECT("'"&amp;'DATA for charts'!Q$5&amp;"'!$f1"),$A759-1,0)),OFFSET(INDIRECT("'"&amp;'DATA for charts'!Q$5&amp;"'!$f1"),$A759-1,0),NA())</f>
        <v>#N/A</v>
      </c>
      <c r="R759" s="28" t="e">
        <f ca="1">IF(ISNUMBER(OFFSET(INDIRECT("'"&amp;'DATA for charts'!R$5&amp;"'!$f1"),$A759-1,0)),OFFSET(INDIRECT("'"&amp;'DATA for charts'!R$5&amp;"'!$f1"),$A759-1,0),NA())</f>
        <v>#N/A</v>
      </c>
      <c r="S759" s="28" t="e">
        <f ca="1">IF(ISNUMBER(OFFSET(INDIRECT("'"&amp;'DATA for charts'!S$5&amp;"'!$f1"),$A759-1,0)),OFFSET(INDIRECT("'"&amp;'DATA for charts'!S$5&amp;"'!$f1"),$A759-1,0),NA())</f>
        <v>#N/A</v>
      </c>
      <c r="T759" s="34"/>
      <c r="U759" s="34"/>
      <c r="V759" s="34"/>
      <c r="W759" s="8"/>
      <c r="X759" s="479" t="s">
        <v>792</v>
      </c>
      <c r="Y759" s="49">
        <f ca="1">C205-C201</f>
        <v>-0.41500000000000004</v>
      </c>
      <c r="Z759" s="49">
        <f t="shared" ref="Z759:AO759" ca="1" si="1133">D205-D201</f>
        <v>-0.57969399999999993</v>
      </c>
      <c r="AA759" s="49">
        <f t="shared" ca="1" si="1133"/>
        <v>-0.59599999999999964</v>
      </c>
      <c r="AB759" s="49">
        <f t="shared" ca="1" si="1133"/>
        <v>-0.52772391756437287</v>
      </c>
      <c r="AC759" s="49">
        <f t="shared" ca="1" si="1133"/>
        <v>-0.60499999999999998</v>
      </c>
      <c r="AD759" s="49">
        <f t="shared" ca="1" si="1133"/>
        <v>-0.58898655361599994</v>
      </c>
      <c r="AE759" s="49" t="e">
        <f t="shared" ca="1" si="1133"/>
        <v>#N/A</v>
      </c>
      <c r="AF759" s="49" t="e">
        <f t="shared" ca="1" si="1133"/>
        <v>#N/A</v>
      </c>
      <c r="AG759" s="49" t="e">
        <f t="shared" ca="1" si="1133"/>
        <v>#N/A</v>
      </c>
      <c r="AH759" s="49" t="e">
        <f t="shared" ca="1" si="1133"/>
        <v>#N/A</v>
      </c>
      <c r="AI759" s="49" t="e">
        <f t="shared" ca="1" si="1133"/>
        <v>#N/A</v>
      </c>
      <c r="AJ759" s="49" t="e">
        <f t="shared" ca="1" si="1133"/>
        <v>#N/A</v>
      </c>
      <c r="AK759" s="49" t="e">
        <f t="shared" ca="1" si="1133"/>
        <v>#N/A</v>
      </c>
      <c r="AL759" s="49" t="e">
        <f t="shared" ca="1" si="1133"/>
        <v>#N/A</v>
      </c>
      <c r="AM759" s="49" t="e">
        <f t="shared" ca="1" si="1133"/>
        <v>#N/A</v>
      </c>
      <c r="AN759" s="49" t="e">
        <f t="shared" ca="1" si="1133"/>
        <v>#N/A</v>
      </c>
      <c r="AO759" s="49" t="e">
        <f t="shared" ca="1" si="1133"/>
        <v>#N/A</v>
      </c>
      <c r="AP759" s="8"/>
      <c r="AQ759" s="8"/>
    </row>
    <row r="760" spans="1:43" ht="51">
      <c r="A760" s="226">
        <f t="shared" si="1112"/>
        <v>307</v>
      </c>
      <c r="B760" s="8">
        <v>14</v>
      </c>
      <c r="C760" s="28">
        <f ca="1">IF(ISNUMBER(OFFSET(INDIRECT("'"&amp;'DATA for charts'!C$5&amp;"'!$f1"),$A760-1,0)),OFFSET(INDIRECT("'"&amp;'DATA for charts'!C$5&amp;"'!$f1"),$A760-1,0),NA())</f>
        <v>29.8</v>
      </c>
      <c r="D760" s="28">
        <f ca="1">IF(ISNUMBER(OFFSET(INDIRECT("'"&amp;'DATA for charts'!D$5&amp;"'!$f1"),$A760-1,0)),OFFSET(INDIRECT("'"&amp;'DATA for charts'!D$5&amp;"'!$f1"),$A760-1,0),NA())</f>
        <v>29.15493</v>
      </c>
      <c r="E760" s="28">
        <f ca="1">IF(ISNUMBER(OFFSET(INDIRECT("'"&amp;'DATA for charts'!E$5&amp;"'!$f1"),$A760-1,0)),OFFSET(INDIRECT("'"&amp;'DATA for charts'!E$5&amp;"'!$f1"),$A760-1,0),NA())</f>
        <v>29.014900000000001</v>
      </c>
      <c r="F760" s="28">
        <f ca="1">IF(ISNUMBER(OFFSET(INDIRECT("'"&amp;'DATA for charts'!F$5&amp;"'!$f1"),$A760-1,0)),OFFSET(INDIRECT("'"&amp;'DATA for charts'!F$5&amp;"'!$f1"),$A760-1,0),NA())</f>
        <v>29.859758981717899</v>
      </c>
      <c r="G760" s="28">
        <f ca="1">IF(ISNUMBER(OFFSET(INDIRECT("'"&amp;'DATA for charts'!G$5&amp;"'!$f1"),$A760-1,0)),OFFSET(INDIRECT("'"&amp;'DATA for charts'!G$5&amp;"'!$f1"),$A760-1,0),NA())</f>
        <v>29.78</v>
      </c>
      <c r="H760" s="28">
        <f ca="1">IF(ISNUMBER(OFFSET(INDIRECT("'"&amp;'DATA for charts'!H$5&amp;"'!$f1"),$A760-1,0)),OFFSET(INDIRECT("'"&amp;'DATA for charts'!H$5&amp;"'!$f1"),$A760-1,0),NA())</f>
        <v>29.414615958298899</v>
      </c>
      <c r="I760" s="28" t="e">
        <f ca="1">IF(ISNUMBER(OFFSET(INDIRECT("'"&amp;'DATA for charts'!I$5&amp;"'!$f1"),$A760-1,0)),OFFSET(INDIRECT("'"&amp;'DATA for charts'!I$5&amp;"'!$f1"),$A760-1,0),NA())</f>
        <v>#N/A</v>
      </c>
      <c r="J760" s="28" t="e">
        <f ca="1">IF(ISNUMBER(OFFSET(INDIRECT("'"&amp;'DATA for charts'!J$5&amp;"'!$f1"),$A760-1,0)),OFFSET(INDIRECT("'"&amp;'DATA for charts'!J$5&amp;"'!$f1"),$A760-1,0),NA())</f>
        <v>#N/A</v>
      </c>
      <c r="K760" s="28" t="e">
        <f ca="1">IF(ISNUMBER(OFFSET(INDIRECT("'"&amp;'DATA for charts'!K$5&amp;"'!$f1"),$A760-1,0)),OFFSET(INDIRECT("'"&amp;'DATA for charts'!K$5&amp;"'!$f1"),$A760-1,0),NA())</f>
        <v>#N/A</v>
      </c>
      <c r="L760" s="28" t="e">
        <f ca="1">IF(ISNUMBER(OFFSET(INDIRECT("'"&amp;'DATA for charts'!L$5&amp;"'!$f1"),$A760-1,0)),OFFSET(INDIRECT("'"&amp;'DATA for charts'!L$5&amp;"'!$f1"),$A760-1,0),NA())</f>
        <v>#N/A</v>
      </c>
      <c r="M760" s="28" t="e">
        <f ca="1">IF(ISNUMBER(OFFSET(INDIRECT("'"&amp;'DATA for charts'!M$5&amp;"'!$f1"),$A760-1,0)),OFFSET(INDIRECT("'"&amp;'DATA for charts'!M$5&amp;"'!$f1"),$A760-1,0),NA())</f>
        <v>#N/A</v>
      </c>
      <c r="N760" s="28" t="e">
        <f ca="1">IF(ISNUMBER(OFFSET(INDIRECT("'"&amp;'DATA for charts'!N$5&amp;"'!$f1"),$A760-1,0)),OFFSET(INDIRECT("'"&amp;'DATA for charts'!N$5&amp;"'!$f1"),$A760-1,0),NA())</f>
        <v>#N/A</v>
      </c>
      <c r="O760" s="28" t="e">
        <f ca="1">IF(ISNUMBER(OFFSET(INDIRECT("'"&amp;'DATA for charts'!O$5&amp;"'!$f1"),$A760-1,0)),OFFSET(INDIRECT("'"&amp;'DATA for charts'!O$5&amp;"'!$f1"),$A760-1,0),NA())</f>
        <v>#N/A</v>
      </c>
      <c r="P760" s="28" t="e">
        <f ca="1">IF(ISNUMBER(OFFSET(INDIRECT("'"&amp;'DATA for charts'!P$5&amp;"'!$f1"),$A760-1,0)),OFFSET(INDIRECT("'"&amp;'DATA for charts'!P$5&amp;"'!$f1"),$A760-1,0),NA())</f>
        <v>#N/A</v>
      </c>
      <c r="Q760" s="28" t="e">
        <f ca="1">IF(ISNUMBER(OFFSET(INDIRECT("'"&amp;'DATA for charts'!Q$5&amp;"'!$f1"),$A760-1,0)),OFFSET(INDIRECT("'"&amp;'DATA for charts'!Q$5&amp;"'!$f1"),$A760-1,0),NA())</f>
        <v>#N/A</v>
      </c>
      <c r="R760" s="28" t="e">
        <f ca="1">IF(ISNUMBER(OFFSET(INDIRECT("'"&amp;'DATA for charts'!R$5&amp;"'!$f1"),$A760-1,0)),OFFSET(INDIRECT("'"&amp;'DATA for charts'!R$5&amp;"'!$f1"),$A760-1,0),NA())</f>
        <v>#N/A</v>
      </c>
      <c r="S760" s="28" t="e">
        <f ca="1">IF(ISNUMBER(OFFSET(INDIRECT("'"&amp;'DATA for charts'!S$5&amp;"'!$f1"),$A760-1,0)),OFFSET(INDIRECT("'"&amp;'DATA for charts'!S$5&amp;"'!$f1"),$A760-1,0),NA())</f>
        <v>#N/A</v>
      </c>
      <c r="T760" s="34"/>
      <c r="U760" s="34"/>
      <c r="V760" s="34"/>
      <c r="W760" s="8"/>
      <c r="X760" s="479" t="s">
        <v>793</v>
      </c>
      <c r="Y760" s="49">
        <f ca="1">C272-C268</f>
        <v>-2.3409999999999997</v>
      </c>
      <c r="Z760" s="49">
        <f t="shared" ref="Z760:AO760" ca="1" si="1134">D272-D268</f>
        <v>-2.9341790000000003</v>
      </c>
      <c r="AA760" s="49">
        <f t="shared" ca="1" si="1134"/>
        <v>-2.8629999999999995</v>
      </c>
      <c r="AB760" s="49">
        <f t="shared" ca="1" si="1134"/>
        <v>-3.1919870206732774</v>
      </c>
      <c r="AC760" s="49">
        <f t="shared" ca="1" si="1134"/>
        <v>-3.198</v>
      </c>
      <c r="AD760" s="49">
        <f t="shared" ca="1" si="1134"/>
        <v>-2.9827303992377399</v>
      </c>
      <c r="AE760" s="49" t="e">
        <f t="shared" ca="1" si="1134"/>
        <v>#N/A</v>
      </c>
      <c r="AF760" s="49" t="e">
        <f t="shared" ca="1" si="1134"/>
        <v>#N/A</v>
      </c>
      <c r="AG760" s="49" t="e">
        <f t="shared" ca="1" si="1134"/>
        <v>#N/A</v>
      </c>
      <c r="AH760" s="49" t="e">
        <f t="shared" ca="1" si="1134"/>
        <v>#N/A</v>
      </c>
      <c r="AI760" s="49" t="e">
        <f t="shared" ca="1" si="1134"/>
        <v>#N/A</v>
      </c>
      <c r="AJ760" s="49" t="e">
        <f t="shared" ca="1" si="1134"/>
        <v>#N/A</v>
      </c>
      <c r="AK760" s="49" t="e">
        <f t="shared" ca="1" si="1134"/>
        <v>#N/A</v>
      </c>
      <c r="AL760" s="49" t="e">
        <f t="shared" ca="1" si="1134"/>
        <v>#N/A</v>
      </c>
      <c r="AM760" s="49" t="e">
        <f t="shared" ca="1" si="1134"/>
        <v>#N/A</v>
      </c>
      <c r="AN760" s="49" t="e">
        <f t="shared" ca="1" si="1134"/>
        <v>#N/A</v>
      </c>
      <c r="AO760" s="49" t="e">
        <f t="shared" ca="1" si="1134"/>
        <v>#N/A</v>
      </c>
      <c r="AP760" s="8"/>
      <c r="AQ760" s="8"/>
    </row>
    <row r="761" spans="1:43" ht="63.75">
      <c r="A761" s="226">
        <f t="shared" si="1112"/>
        <v>308</v>
      </c>
      <c r="B761" s="8">
        <v>15</v>
      </c>
      <c r="C761" s="28">
        <f ca="1">IF(ISNUMBER(OFFSET(INDIRECT("'"&amp;'DATA for charts'!C$5&amp;"'!$f1"),$A761-1,0)),OFFSET(INDIRECT("'"&amp;'DATA for charts'!C$5&amp;"'!$f1"),$A761-1,0),NA())</f>
        <v>30.6</v>
      </c>
      <c r="D761" s="28">
        <f ca="1">IF(ISNUMBER(OFFSET(INDIRECT("'"&amp;'DATA for charts'!D$5&amp;"'!$f1"),$A761-1,0)),OFFSET(INDIRECT("'"&amp;'DATA for charts'!D$5&amp;"'!$f1"),$A761-1,0),NA())</f>
        <v>29.398949999999999</v>
      </c>
      <c r="E761" s="28">
        <f ca="1">IF(ISNUMBER(OFFSET(INDIRECT("'"&amp;'DATA for charts'!E$5&amp;"'!$f1"),$A761-1,0)),OFFSET(INDIRECT("'"&amp;'DATA for charts'!E$5&amp;"'!$f1"),$A761-1,0),NA())</f>
        <v>29.537199999999999</v>
      </c>
      <c r="F761" s="28">
        <f ca="1">IF(ISNUMBER(OFFSET(INDIRECT("'"&amp;'DATA for charts'!F$5&amp;"'!$f1"),$A761-1,0)),OFFSET(INDIRECT("'"&amp;'DATA for charts'!F$5&amp;"'!$f1"),$A761-1,0),NA())</f>
        <v>30.290162007906702</v>
      </c>
      <c r="G761" s="28">
        <f ca="1">IF(ISNUMBER(OFFSET(INDIRECT("'"&amp;'DATA for charts'!G$5&amp;"'!$f1"),$A761-1,0)),OFFSET(INDIRECT("'"&amp;'DATA for charts'!G$5&amp;"'!$f1"),$A761-1,0),NA())</f>
        <v>30.31</v>
      </c>
      <c r="H761" s="28">
        <f ca="1">IF(ISNUMBER(OFFSET(INDIRECT("'"&amp;'DATA for charts'!H$5&amp;"'!$f1"),$A761-1,0)),OFFSET(INDIRECT("'"&amp;'DATA for charts'!H$5&amp;"'!$f1"),$A761-1,0),NA())</f>
        <v>29.857787993210401</v>
      </c>
      <c r="I761" s="28" t="e">
        <f ca="1">IF(ISNUMBER(OFFSET(INDIRECT("'"&amp;'DATA for charts'!I$5&amp;"'!$f1"),$A761-1,0)),OFFSET(INDIRECT("'"&amp;'DATA for charts'!I$5&amp;"'!$f1"),$A761-1,0),NA())</f>
        <v>#N/A</v>
      </c>
      <c r="J761" s="28" t="e">
        <f ca="1">IF(ISNUMBER(OFFSET(INDIRECT("'"&amp;'DATA for charts'!J$5&amp;"'!$f1"),$A761-1,0)),OFFSET(INDIRECT("'"&amp;'DATA for charts'!J$5&amp;"'!$f1"),$A761-1,0),NA())</f>
        <v>#N/A</v>
      </c>
      <c r="K761" s="28" t="e">
        <f ca="1">IF(ISNUMBER(OFFSET(INDIRECT("'"&amp;'DATA for charts'!K$5&amp;"'!$f1"),$A761-1,0)),OFFSET(INDIRECT("'"&amp;'DATA for charts'!K$5&amp;"'!$f1"),$A761-1,0),NA())</f>
        <v>#N/A</v>
      </c>
      <c r="L761" s="28" t="e">
        <f ca="1">IF(ISNUMBER(OFFSET(INDIRECT("'"&amp;'DATA for charts'!L$5&amp;"'!$f1"),$A761-1,0)),OFFSET(INDIRECT("'"&amp;'DATA for charts'!L$5&amp;"'!$f1"),$A761-1,0),NA())</f>
        <v>#N/A</v>
      </c>
      <c r="M761" s="28" t="e">
        <f ca="1">IF(ISNUMBER(OFFSET(INDIRECT("'"&amp;'DATA for charts'!M$5&amp;"'!$f1"),$A761-1,0)),OFFSET(INDIRECT("'"&amp;'DATA for charts'!M$5&amp;"'!$f1"),$A761-1,0),NA())</f>
        <v>#N/A</v>
      </c>
      <c r="N761" s="28" t="e">
        <f ca="1">IF(ISNUMBER(OFFSET(INDIRECT("'"&amp;'DATA for charts'!N$5&amp;"'!$f1"),$A761-1,0)),OFFSET(INDIRECT("'"&amp;'DATA for charts'!N$5&amp;"'!$f1"),$A761-1,0),NA())</f>
        <v>#N/A</v>
      </c>
      <c r="O761" s="28" t="e">
        <f ca="1">IF(ISNUMBER(OFFSET(INDIRECT("'"&amp;'DATA for charts'!O$5&amp;"'!$f1"),$A761-1,0)),OFFSET(INDIRECT("'"&amp;'DATA for charts'!O$5&amp;"'!$f1"),$A761-1,0),NA())</f>
        <v>#N/A</v>
      </c>
      <c r="P761" s="28" t="e">
        <f ca="1">IF(ISNUMBER(OFFSET(INDIRECT("'"&amp;'DATA for charts'!P$5&amp;"'!$f1"),$A761-1,0)),OFFSET(INDIRECT("'"&amp;'DATA for charts'!P$5&amp;"'!$f1"),$A761-1,0),NA())</f>
        <v>#N/A</v>
      </c>
      <c r="Q761" s="28" t="e">
        <f ca="1">IF(ISNUMBER(OFFSET(INDIRECT("'"&amp;'DATA for charts'!Q$5&amp;"'!$f1"),$A761-1,0)),OFFSET(INDIRECT("'"&amp;'DATA for charts'!Q$5&amp;"'!$f1"),$A761-1,0),NA())</f>
        <v>#N/A</v>
      </c>
      <c r="R761" s="28" t="e">
        <f ca="1">IF(ISNUMBER(OFFSET(INDIRECT("'"&amp;'DATA for charts'!R$5&amp;"'!$f1"),$A761-1,0)),OFFSET(INDIRECT("'"&amp;'DATA for charts'!R$5&amp;"'!$f1"),$A761-1,0),NA())</f>
        <v>#N/A</v>
      </c>
      <c r="S761" s="28" t="e">
        <f ca="1">IF(ISNUMBER(OFFSET(INDIRECT("'"&amp;'DATA for charts'!S$5&amp;"'!$f1"),$A761-1,0)),OFFSET(INDIRECT("'"&amp;'DATA for charts'!S$5&amp;"'!$f1"),$A761-1,0),NA())</f>
        <v>#N/A</v>
      </c>
      <c r="T761" s="34"/>
      <c r="U761" s="34"/>
      <c r="V761" s="34"/>
      <c r="W761" s="8"/>
      <c r="X761" s="479" t="s">
        <v>820</v>
      </c>
      <c r="Y761" s="49">
        <f ca="1">C206-C202</f>
        <v>-0.42699999999999982</v>
      </c>
      <c r="Z761" s="49">
        <f t="shared" ref="Z761:AO761" ca="1" si="1135">D206-D202</f>
        <v>-0.4257709999999999</v>
      </c>
      <c r="AA761" s="49">
        <f t="shared" ca="1" si="1135"/>
        <v>-0.39300000000000002</v>
      </c>
      <c r="AB761" s="49">
        <f t="shared" ca="1" si="1135"/>
        <v>-0.44965682926113892</v>
      </c>
      <c r="AC761" s="49">
        <f t="shared" ca="1" si="1135"/>
        <v>-0.46499999999999986</v>
      </c>
      <c r="AD761" s="49">
        <f t="shared" ca="1" si="1135"/>
        <v>-0.45572525872124992</v>
      </c>
      <c r="AE761" s="49" t="e">
        <f t="shared" ca="1" si="1135"/>
        <v>#N/A</v>
      </c>
      <c r="AF761" s="49" t="e">
        <f t="shared" ca="1" si="1135"/>
        <v>#N/A</v>
      </c>
      <c r="AG761" s="49" t="e">
        <f t="shared" ca="1" si="1135"/>
        <v>#N/A</v>
      </c>
      <c r="AH761" s="49" t="e">
        <f t="shared" ca="1" si="1135"/>
        <v>#N/A</v>
      </c>
      <c r="AI761" s="49" t="e">
        <f t="shared" ca="1" si="1135"/>
        <v>#N/A</v>
      </c>
      <c r="AJ761" s="49" t="e">
        <f t="shared" ca="1" si="1135"/>
        <v>#N/A</v>
      </c>
      <c r="AK761" s="49" t="e">
        <f t="shared" ca="1" si="1135"/>
        <v>#N/A</v>
      </c>
      <c r="AL761" s="49" t="e">
        <f t="shared" ca="1" si="1135"/>
        <v>#N/A</v>
      </c>
      <c r="AM761" s="49" t="e">
        <f t="shared" ca="1" si="1135"/>
        <v>#N/A</v>
      </c>
      <c r="AN761" s="49" t="e">
        <f t="shared" ca="1" si="1135"/>
        <v>#N/A</v>
      </c>
      <c r="AO761" s="49" t="e">
        <f t="shared" ca="1" si="1135"/>
        <v>#N/A</v>
      </c>
      <c r="AP761" s="8"/>
      <c r="AQ761" s="8"/>
    </row>
    <row r="762" spans="1:43" ht="63.75">
      <c r="A762" s="226">
        <f t="shared" si="1112"/>
        <v>309</v>
      </c>
      <c r="B762" s="8">
        <v>16</v>
      </c>
      <c r="C762" s="28">
        <f ca="1">IF(ISNUMBER(OFFSET(INDIRECT("'"&amp;'DATA for charts'!C$5&amp;"'!$f1"),$A762-1,0)),OFFSET(INDIRECT("'"&amp;'DATA for charts'!C$5&amp;"'!$f1"),$A762-1,0),NA())</f>
        <v>31</v>
      </c>
      <c r="D762" s="28">
        <f ca="1">IF(ISNUMBER(OFFSET(INDIRECT("'"&amp;'DATA for charts'!D$5&amp;"'!$f1"),$A762-1,0)),OFFSET(INDIRECT("'"&amp;'DATA for charts'!D$5&amp;"'!$f1"),$A762-1,0),NA())</f>
        <v>29.289290000000001</v>
      </c>
      <c r="E762" s="28">
        <f ca="1">IF(ISNUMBER(OFFSET(INDIRECT("'"&amp;'DATA for charts'!E$5&amp;"'!$f1"),$A762-1,0)),OFFSET(INDIRECT("'"&amp;'DATA for charts'!E$5&amp;"'!$f1"),$A762-1,0),NA())</f>
        <v>29.7074</v>
      </c>
      <c r="F762" s="28">
        <f ca="1">IF(ISNUMBER(OFFSET(INDIRECT("'"&amp;'DATA for charts'!F$5&amp;"'!$f1"),$A762-1,0)),OFFSET(INDIRECT("'"&amp;'DATA for charts'!F$5&amp;"'!$f1"),$A762-1,0),NA())</f>
        <v>30.4308632953021</v>
      </c>
      <c r="G762" s="28">
        <f ca="1">IF(ISNUMBER(OFFSET(INDIRECT("'"&amp;'DATA for charts'!G$5&amp;"'!$f1"),$A762-1,0)),OFFSET(INDIRECT("'"&amp;'DATA for charts'!G$5&amp;"'!$f1"),$A762-1,0),NA())</f>
        <v>30.52</v>
      </c>
      <c r="H762" s="28">
        <f ca="1">IF(ISNUMBER(OFFSET(INDIRECT("'"&amp;'DATA for charts'!H$5&amp;"'!$f1"),$A762-1,0)),OFFSET(INDIRECT("'"&amp;'DATA for charts'!H$5&amp;"'!$f1"),$A762-1,0),NA())</f>
        <v>29.948423707784901</v>
      </c>
      <c r="I762" s="28" t="e">
        <f ca="1">IF(ISNUMBER(OFFSET(INDIRECT("'"&amp;'DATA for charts'!I$5&amp;"'!$f1"),$A762-1,0)),OFFSET(INDIRECT("'"&amp;'DATA for charts'!I$5&amp;"'!$f1"),$A762-1,0),NA())</f>
        <v>#N/A</v>
      </c>
      <c r="J762" s="28" t="e">
        <f ca="1">IF(ISNUMBER(OFFSET(INDIRECT("'"&amp;'DATA for charts'!J$5&amp;"'!$f1"),$A762-1,0)),OFFSET(INDIRECT("'"&amp;'DATA for charts'!J$5&amp;"'!$f1"),$A762-1,0),NA())</f>
        <v>#N/A</v>
      </c>
      <c r="K762" s="28" t="e">
        <f ca="1">IF(ISNUMBER(OFFSET(INDIRECT("'"&amp;'DATA for charts'!K$5&amp;"'!$f1"),$A762-1,0)),OFFSET(INDIRECT("'"&amp;'DATA for charts'!K$5&amp;"'!$f1"),$A762-1,0),NA())</f>
        <v>#N/A</v>
      </c>
      <c r="L762" s="28" t="e">
        <f ca="1">IF(ISNUMBER(OFFSET(INDIRECT("'"&amp;'DATA for charts'!L$5&amp;"'!$f1"),$A762-1,0)),OFFSET(INDIRECT("'"&amp;'DATA for charts'!L$5&amp;"'!$f1"),$A762-1,0),NA())</f>
        <v>#N/A</v>
      </c>
      <c r="M762" s="28" t="e">
        <f ca="1">IF(ISNUMBER(OFFSET(INDIRECT("'"&amp;'DATA for charts'!M$5&amp;"'!$f1"),$A762-1,0)),OFFSET(INDIRECT("'"&amp;'DATA for charts'!M$5&amp;"'!$f1"),$A762-1,0),NA())</f>
        <v>#N/A</v>
      </c>
      <c r="N762" s="28" t="e">
        <f ca="1">IF(ISNUMBER(OFFSET(INDIRECT("'"&amp;'DATA for charts'!N$5&amp;"'!$f1"),$A762-1,0)),OFFSET(INDIRECT("'"&amp;'DATA for charts'!N$5&amp;"'!$f1"),$A762-1,0),NA())</f>
        <v>#N/A</v>
      </c>
      <c r="O762" s="28" t="e">
        <f ca="1">IF(ISNUMBER(OFFSET(INDIRECT("'"&amp;'DATA for charts'!O$5&amp;"'!$f1"),$A762-1,0)),OFFSET(INDIRECT("'"&amp;'DATA for charts'!O$5&amp;"'!$f1"),$A762-1,0),NA())</f>
        <v>#N/A</v>
      </c>
      <c r="P762" s="28" t="e">
        <f ca="1">IF(ISNUMBER(OFFSET(INDIRECT("'"&amp;'DATA for charts'!P$5&amp;"'!$f1"),$A762-1,0)),OFFSET(INDIRECT("'"&amp;'DATA for charts'!P$5&amp;"'!$f1"),$A762-1,0),NA())</f>
        <v>#N/A</v>
      </c>
      <c r="Q762" s="28" t="e">
        <f ca="1">IF(ISNUMBER(OFFSET(INDIRECT("'"&amp;'DATA for charts'!Q$5&amp;"'!$f1"),$A762-1,0)),OFFSET(INDIRECT("'"&amp;'DATA for charts'!Q$5&amp;"'!$f1"),$A762-1,0),NA())</f>
        <v>#N/A</v>
      </c>
      <c r="R762" s="28" t="e">
        <f ca="1">IF(ISNUMBER(OFFSET(INDIRECT("'"&amp;'DATA for charts'!R$5&amp;"'!$f1"),$A762-1,0)),OFFSET(INDIRECT("'"&amp;'DATA for charts'!R$5&amp;"'!$f1"),$A762-1,0),NA())</f>
        <v>#N/A</v>
      </c>
      <c r="S762" s="28" t="e">
        <f ca="1">IF(ISNUMBER(OFFSET(INDIRECT("'"&amp;'DATA for charts'!S$5&amp;"'!$f1"),$A762-1,0)),OFFSET(INDIRECT("'"&amp;'DATA for charts'!S$5&amp;"'!$f1"),$A762-1,0),NA())</f>
        <v>#N/A</v>
      </c>
      <c r="T762" s="34"/>
      <c r="U762" s="34"/>
      <c r="V762" s="34"/>
      <c r="W762" s="8"/>
      <c r="X762" s="479" t="s">
        <v>821</v>
      </c>
      <c r="Y762" s="49">
        <f ca="1">C273-C269</f>
        <v>-2.1030000000000006</v>
      </c>
      <c r="Z762" s="49">
        <f t="shared" ref="Z762:AO762" ca="1" si="1136">D273-D269</f>
        <v>-3.3169479999999982</v>
      </c>
      <c r="AA762" s="49">
        <f t="shared" ca="1" si="1136"/>
        <v>-3.0400000000000005</v>
      </c>
      <c r="AB762" s="49">
        <f t="shared" ca="1" si="1136"/>
        <v>-3.1568517749861664</v>
      </c>
      <c r="AC762" s="49">
        <f t="shared" ca="1" si="1136"/>
        <v>-3.2849999999999997</v>
      </c>
      <c r="AD762" s="49">
        <f t="shared" ca="1" si="1136"/>
        <v>-3.0602427079942496</v>
      </c>
      <c r="AE762" s="49" t="e">
        <f t="shared" ca="1" si="1136"/>
        <v>#N/A</v>
      </c>
      <c r="AF762" s="49" t="e">
        <f t="shared" ca="1" si="1136"/>
        <v>#N/A</v>
      </c>
      <c r="AG762" s="49" t="e">
        <f t="shared" ca="1" si="1136"/>
        <v>#N/A</v>
      </c>
      <c r="AH762" s="49" t="e">
        <f t="shared" ca="1" si="1136"/>
        <v>#N/A</v>
      </c>
      <c r="AI762" s="49" t="e">
        <f t="shared" ca="1" si="1136"/>
        <v>#N/A</v>
      </c>
      <c r="AJ762" s="49" t="e">
        <f t="shared" ca="1" si="1136"/>
        <v>#N/A</v>
      </c>
      <c r="AK762" s="49" t="e">
        <f t="shared" ca="1" si="1136"/>
        <v>#N/A</v>
      </c>
      <c r="AL762" s="49" t="e">
        <f t="shared" ca="1" si="1136"/>
        <v>#N/A</v>
      </c>
      <c r="AM762" s="49" t="e">
        <f t="shared" ca="1" si="1136"/>
        <v>#N/A</v>
      </c>
      <c r="AN762" s="49" t="e">
        <f t="shared" ca="1" si="1136"/>
        <v>#N/A</v>
      </c>
      <c r="AO762" s="49" t="e">
        <f t="shared" ca="1" si="1136"/>
        <v>#N/A</v>
      </c>
      <c r="AP762" s="8"/>
      <c r="AQ762" s="8"/>
    </row>
    <row r="763" spans="1:43">
      <c r="A763" s="226">
        <f t="shared" si="1112"/>
        <v>310</v>
      </c>
      <c r="B763" s="8">
        <v>17</v>
      </c>
      <c r="C763" s="28">
        <f ca="1">IF(ISNUMBER(OFFSET(INDIRECT("'"&amp;'DATA for charts'!C$5&amp;"'!$f1"),$A763-1,0)),OFFSET(INDIRECT("'"&amp;'DATA for charts'!C$5&amp;"'!$f1"),$A763-1,0),NA())</f>
        <v>31.4</v>
      </c>
      <c r="D763" s="28">
        <f ca="1">IF(ISNUMBER(OFFSET(INDIRECT("'"&amp;'DATA for charts'!D$5&amp;"'!$f1"),$A763-1,0)),OFFSET(INDIRECT("'"&amp;'DATA for charts'!D$5&amp;"'!$f1"),$A763-1,0),NA())</f>
        <v>29.145800000000001</v>
      </c>
      <c r="E763" s="28">
        <f ca="1">IF(ISNUMBER(OFFSET(INDIRECT("'"&amp;'DATA for charts'!E$5&amp;"'!$f1"),$A763-1,0)),OFFSET(INDIRECT("'"&amp;'DATA for charts'!E$5&amp;"'!$f1"),$A763-1,0),NA())</f>
        <v>29.717500000000001</v>
      </c>
      <c r="F763" s="28">
        <f ca="1">IF(ISNUMBER(OFFSET(INDIRECT("'"&amp;'DATA for charts'!F$5&amp;"'!$f1"),$A763-1,0)),OFFSET(INDIRECT("'"&amp;'DATA for charts'!F$5&amp;"'!$f1"),$A763-1,0),NA())</f>
        <v>30.433833907574499</v>
      </c>
      <c r="G763" s="28">
        <f ca="1">IF(ISNUMBER(OFFSET(INDIRECT("'"&amp;'DATA for charts'!G$5&amp;"'!$f1"),$A763-1,0)),OFFSET(INDIRECT("'"&amp;'DATA for charts'!G$5&amp;"'!$f1"),$A763-1,0),NA())</f>
        <v>30.55</v>
      </c>
      <c r="H763" s="28">
        <f ca="1">IF(ISNUMBER(OFFSET(INDIRECT("'"&amp;'DATA for charts'!H$5&amp;"'!$f1"),$A763-1,0)),OFFSET(INDIRECT("'"&amp;'DATA for charts'!H$5&amp;"'!$f1"),$A763-1,0),NA())</f>
        <v>29.956118961704</v>
      </c>
      <c r="I763" s="28" t="e">
        <f ca="1">IF(ISNUMBER(OFFSET(INDIRECT("'"&amp;'DATA for charts'!I$5&amp;"'!$f1"),$A763-1,0)),OFFSET(INDIRECT("'"&amp;'DATA for charts'!I$5&amp;"'!$f1"),$A763-1,0),NA())</f>
        <v>#N/A</v>
      </c>
      <c r="J763" s="28" t="e">
        <f ca="1">IF(ISNUMBER(OFFSET(INDIRECT("'"&amp;'DATA for charts'!J$5&amp;"'!$f1"),$A763-1,0)),OFFSET(INDIRECT("'"&amp;'DATA for charts'!J$5&amp;"'!$f1"),$A763-1,0),NA())</f>
        <v>#N/A</v>
      </c>
      <c r="K763" s="28" t="e">
        <f ca="1">IF(ISNUMBER(OFFSET(INDIRECT("'"&amp;'DATA for charts'!K$5&amp;"'!$f1"),$A763-1,0)),OFFSET(INDIRECT("'"&amp;'DATA for charts'!K$5&amp;"'!$f1"),$A763-1,0),NA())</f>
        <v>#N/A</v>
      </c>
      <c r="L763" s="28" t="e">
        <f ca="1">IF(ISNUMBER(OFFSET(INDIRECT("'"&amp;'DATA for charts'!L$5&amp;"'!$f1"),$A763-1,0)),OFFSET(INDIRECT("'"&amp;'DATA for charts'!L$5&amp;"'!$f1"),$A763-1,0),NA())</f>
        <v>#N/A</v>
      </c>
      <c r="M763" s="28" t="e">
        <f ca="1">IF(ISNUMBER(OFFSET(INDIRECT("'"&amp;'DATA for charts'!M$5&amp;"'!$f1"),$A763-1,0)),OFFSET(INDIRECT("'"&amp;'DATA for charts'!M$5&amp;"'!$f1"),$A763-1,0),NA())</f>
        <v>#N/A</v>
      </c>
      <c r="N763" s="28" t="e">
        <f ca="1">IF(ISNUMBER(OFFSET(INDIRECT("'"&amp;'DATA for charts'!N$5&amp;"'!$f1"),$A763-1,0)),OFFSET(INDIRECT("'"&amp;'DATA for charts'!N$5&amp;"'!$f1"),$A763-1,0),NA())</f>
        <v>#N/A</v>
      </c>
      <c r="O763" s="28" t="e">
        <f ca="1">IF(ISNUMBER(OFFSET(INDIRECT("'"&amp;'DATA for charts'!O$5&amp;"'!$f1"),$A763-1,0)),OFFSET(INDIRECT("'"&amp;'DATA for charts'!O$5&amp;"'!$f1"),$A763-1,0),NA())</f>
        <v>#N/A</v>
      </c>
      <c r="P763" s="28" t="e">
        <f ca="1">IF(ISNUMBER(OFFSET(INDIRECT("'"&amp;'DATA for charts'!P$5&amp;"'!$f1"),$A763-1,0)),OFFSET(INDIRECT("'"&amp;'DATA for charts'!P$5&amp;"'!$f1"),$A763-1,0),NA())</f>
        <v>#N/A</v>
      </c>
      <c r="Q763" s="28" t="e">
        <f ca="1">IF(ISNUMBER(OFFSET(INDIRECT("'"&amp;'DATA for charts'!Q$5&amp;"'!$f1"),$A763-1,0)),OFFSET(INDIRECT("'"&amp;'DATA for charts'!Q$5&amp;"'!$f1"),$A763-1,0),NA())</f>
        <v>#N/A</v>
      </c>
      <c r="R763" s="28" t="e">
        <f ca="1">IF(ISNUMBER(OFFSET(INDIRECT("'"&amp;'DATA for charts'!R$5&amp;"'!$f1"),$A763-1,0)),OFFSET(INDIRECT("'"&amp;'DATA for charts'!R$5&amp;"'!$f1"),$A763-1,0),NA())</f>
        <v>#N/A</v>
      </c>
      <c r="S763" s="28" t="e">
        <f ca="1">IF(ISNUMBER(OFFSET(INDIRECT("'"&amp;'DATA for charts'!S$5&amp;"'!$f1"),$A763-1,0)),OFFSET(INDIRECT("'"&amp;'DATA for charts'!S$5&amp;"'!$f1"),$A763-1,0),NA())</f>
        <v>#N/A</v>
      </c>
      <c r="T763" s="34"/>
      <c r="U763" s="34"/>
      <c r="V763" s="34"/>
      <c r="W763" s="8"/>
      <c r="X763" s="8"/>
      <c r="Y763" s="8"/>
      <c r="Z763" s="8"/>
      <c r="AA763" s="8"/>
      <c r="AB763" s="8"/>
      <c r="AC763" s="8"/>
      <c r="AD763" s="8"/>
      <c r="AE763" s="8"/>
      <c r="AF763" s="8"/>
      <c r="AG763" s="8"/>
      <c r="AH763" s="8"/>
      <c r="AI763" s="8"/>
      <c r="AJ763" s="8"/>
      <c r="AK763" s="8"/>
      <c r="AL763" s="8"/>
      <c r="AM763" s="8"/>
      <c r="AN763" s="8"/>
      <c r="AO763" s="8"/>
      <c r="AP763" s="8"/>
      <c r="AQ763" s="8"/>
    </row>
    <row r="764" spans="1:43">
      <c r="A764" s="226">
        <f t="shared" si="1112"/>
        <v>311</v>
      </c>
      <c r="B764" s="8">
        <v>18</v>
      </c>
      <c r="C764" s="28">
        <f ca="1">IF(ISNUMBER(OFFSET(INDIRECT("'"&amp;'DATA for charts'!C$5&amp;"'!$f1"),$A764-1,0)),OFFSET(INDIRECT("'"&amp;'DATA for charts'!C$5&amp;"'!$f1"),$A764-1,0),NA())</f>
        <v>31</v>
      </c>
      <c r="D764" s="28">
        <f ca="1">IF(ISNUMBER(OFFSET(INDIRECT("'"&amp;'DATA for charts'!D$5&amp;"'!$f1"),$A764-1,0)),OFFSET(INDIRECT("'"&amp;'DATA for charts'!D$5&amp;"'!$f1"),$A764-1,0),NA())</f>
        <v>29.047350000000002</v>
      </c>
      <c r="E764" s="28">
        <f ca="1">IF(ISNUMBER(OFFSET(INDIRECT("'"&amp;'DATA for charts'!E$5&amp;"'!$f1"),$A764-1,0)),OFFSET(INDIRECT("'"&amp;'DATA for charts'!E$5&amp;"'!$f1"),$A764-1,0),NA())</f>
        <v>29.609400000000001</v>
      </c>
      <c r="F764" s="28">
        <f ca="1">IF(ISNUMBER(OFFSET(INDIRECT("'"&amp;'DATA for charts'!F$5&amp;"'!$f1"),$A764-1,0)),OFFSET(INDIRECT("'"&amp;'DATA for charts'!F$5&amp;"'!$f1"),$A764-1,0),NA())</f>
        <v>30.352447339889601</v>
      </c>
      <c r="G764" s="28">
        <f ca="1">IF(ISNUMBER(OFFSET(INDIRECT("'"&amp;'DATA for charts'!G$5&amp;"'!$f1"),$A764-1,0)),OFFSET(INDIRECT("'"&amp;'DATA for charts'!G$5&amp;"'!$f1"),$A764-1,0),NA())</f>
        <v>30.53</v>
      </c>
      <c r="H764" s="28">
        <f ca="1">IF(ISNUMBER(OFFSET(INDIRECT("'"&amp;'DATA for charts'!H$5&amp;"'!$f1"),$A764-1,0)),OFFSET(INDIRECT("'"&amp;'DATA for charts'!H$5&amp;"'!$f1"),$A764-1,0),NA())</f>
        <v>29.895099249082101</v>
      </c>
      <c r="I764" s="28" t="e">
        <f ca="1">IF(ISNUMBER(OFFSET(INDIRECT("'"&amp;'DATA for charts'!I$5&amp;"'!$f1"),$A764-1,0)),OFFSET(INDIRECT("'"&amp;'DATA for charts'!I$5&amp;"'!$f1"),$A764-1,0),NA())</f>
        <v>#N/A</v>
      </c>
      <c r="J764" s="28" t="e">
        <f ca="1">IF(ISNUMBER(OFFSET(INDIRECT("'"&amp;'DATA for charts'!J$5&amp;"'!$f1"),$A764-1,0)),OFFSET(INDIRECT("'"&amp;'DATA for charts'!J$5&amp;"'!$f1"),$A764-1,0),NA())</f>
        <v>#N/A</v>
      </c>
      <c r="K764" s="28" t="e">
        <f ca="1">IF(ISNUMBER(OFFSET(INDIRECT("'"&amp;'DATA for charts'!K$5&amp;"'!$f1"),$A764-1,0)),OFFSET(INDIRECT("'"&amp;'DATA for charts'!K$5&amp;"'!$f1"),$A764-1,0),NA())</f>
        <v>#N/A</v>
      </c>
      <c r="L764" s="28" t="e">
        <f ca="1">IF(ISNUMBER(OFFSET(INDIRECT("'"&amp;'DATA for charts'!L$5&amp;"'!$f1"),$A764-1,0)),OFFSET(INDIRECT("'"&amp;'DATA for charts'!L$5&amp;"'!$f1"),$A764-1,0),NA())</f>
        <v>#N/A</v>
      </c>
      <c r="M764" s="28" t="e">
        <f ca="1">IF(ISNUMBER(OFFSET(INDIRECT("'"&amp;'DATA for charts'!M$5&amp;"'!$f1"),$A764-1,0)),OFFSET(INDIRECT("'"&amp;'DATA for charts'!M$5&amp;"'!$f1"),$A764-1,0),NA())</f>
        <v>#N/A</v>
      </c>
      <c r="N764" s="28" t="e">
        <f ca="1">IF(ISNUMBER(OFFSET(INDIRECT("'"&amp;'DATA for charts'!N$5&amp;"'!$f1"),$A764-1,0)),OFFSET(INDIRECT("'"&amp;'DATA for charts'!N$5&amp;"'!$f1"),$A764-1,0),NA())</f>
        <v>#N/A</v>
      </c>
      <c r="O764" s="28" t="e">
        <f ca="1">IF(ISNUMBER(OFFSET(INDIRECT("'"&amp;'DATA for charts'!O$5&amp;"'!$f1"),$A764-1,0)),OFFSET(INDIRECT("'"&amp;'DATA for charts'!O$5&amp;"'!$f1"),$A764-1,0),NA())</f>
        <v>#N/A</v>
      </c>
      <c r="P764" s="28" t="e">
        <f ca="1">IF(ISNUMBER(OFFSET(INDIRECT("'"&amp;'DATA for charts'!P$5&amp;"'!$f1"),$A764-1,0)),OFFSET(INDIRECT("'"&amp;'DATA for charts'!P$5&amp;"'!$f1"),$A764-1,0),NA())</f>
        <v>#N/A</v>
      </c>
      <c r="Q764" s="28" t="e">
        <f ca="1">IF(ISNUMBER(OFFSET(INDIRECT("'"&amp;'DATA for charts'!Q$5&amp;"'!$f1"),$A764-1,0)),OFFSET(INDIRECT("'"&amp;'DATA for charts'!Q$5&amp;"'!$f1"),$A764-1,0),NA())</f>
        <v>#N/A</v>
      </c>
      <c r="R764" s="28" t="e">
        <f ca="1">IF(ISNUMBER(OFFSET(INDIRECT("'"&amp;'DATA for charts'!R$5&amp;"'!$f1"),$A764-1,0)),OFFSET(INDIRECT("'"&amp;'DATA for charts'!R$5&amp;"'!$f1"),$A764-1,0),NA())</f>
        <v>#N/A</v>
      </c>
      <c r="S764" s="28" t="e">
        <f ca="1">IF(ISNUMBER(OFFSET(INDIRECT("'"&amp;'DATA for charts'!S$5&amp;"'!$f1"),$A764-1,0)),OFFSET(INDIRECT("'"&amp;'DATA for charts'!S$5&amp;"'!$f1"),$A764-1,0),NA())</f>
        <v>#N/A</v>
      </c>
      <c r="T764" s="34"/>
      <c r="U764" s="34"/>
      <c r="V764" s="34"/>
      <c r="W764" s="8"/>
      <c r="X764" s="8"/>
      <c r="Y764" s="8"/>
      <c r="Z764" s="8"/>
      <c r="AA764" s="8"/>
      <c r="AB764" s="8"/>
      <c r="AC764" s="8"/>
      <c r="AD764" s="8"/>
      <c r="AE764" s="8"/>
      <c r="AF764" s="8"/>
      <c r="AG764" s="8"/>
      <c r="AH764" s="8"/>
      <c r="AI764" s="8"/>
      <c r="AJ764" s="8"/>
      <c r="AK764" s="8"/>
      <c r="AL764" s="8"/>
      <c r="AM764" s="8"/>
      <c r="AN764" s="8"/>
      <c r="AO764" s="8"/>
      <c r="AP764" s="8"/>
      <c r="AQ764" s="8"/>
    </row>
    <row r="765" spans="1:43">
      <c r="A765" s="226">
        <f t="shared" si="1112"/>
        <v>312</v>
      </c>
      <c r="B765" s="8">
        <v>19</v>
      </c>
      <c r="C765" s="28">
        <f ca="1">IF(ISNUMBER(OFFSET(INDIRECT("'"&amp;'DATA for charts'!C$5&amp;"'!$f1"),$A765-1,0)),OFFSET(INDIRECT("'"&amp;'DATA for charts'!C$5&amp;"'!$f1"),$A765-1,0),NA())</f>
        <v>30.3</v>
      </c>
      <c r="D765" s="28">
        <f ca="1">IF(ISNUMBER(OFFSET(INDIRECT("'"&amp;'DATA for charts'!D$5&amp;"'!$f1"),$A765-1,0)),OFFSET(INDIRECT("'"&amp;'DATA for charts'!D$5&amp;"'!$f1"),$A765-1,0),NA())</f>
        <v>28.666</v>
      </c>
      <c r="E765" s="28">
        <f ca="1">IF(ISNUMBER(OFFSET(INDIRECT("'"&amp;'DATA for charts'!E$5&amp;"'!$f1"),$A765-1,0)),OFFSET(INDIRECT("'"&amp;'DATA for charts'!E$5&amp;"'!$f1"),$A765-1,0),NA())</f>
        <v>28.4499</v>
      </c>
      <c r="F765" s="28">
        <f ca="1">IF(ISNUMBER(OFFSET(INDIRECT("'"&amp;'DATA for charts'!F$5&amp;"'!$f1"),$A765-1,0)),OFFSET(INDIRECT("'"&amp;'DATA for charts'!F$5&amp;"'!$f1"),$A765-1,0),NA())</f>
        <v>29.027262110246198</v>
      </c>
      <c r="G765" s="28">
        <f ca="1">IF(ISNUMBER(OFFSET(INDIRECT("'"&amp;'DATA for charts'!G$5&amp;"'!$f1"),$A765-1,0)),OFFSET(INDIRECT("'"&amp;'DATA for charts'!G$5&amp;"'!$f1"),$A765-1,0),NA())</f>
        <v>29.51</v>
      </c>
      <c r="H765" s="28">
        <f ca="1">IF(ISNUMBER(OFFSET(INDIRECT("'"&amp;'DATA for charts'!H$5&amp;"'!$f1"),$A765-1,0)),OFFSET(INDIRECT("'"&amp;'DATA for charts'!H$5&amp;"'!$f1"),$A765-1,0),NA())</f>
        <v>28.9728395791217</v>
      </c>
      <c r="I765" s="28" t="e">
        <f ca="1">IF(ISNUMBER(OFFSET(INDIRECT("'"&amp;'DATA for charts'!I$5&amp;"'!$f1"),$A765-1,0)),OFFSET(INDIRECT("'"&amp;'DATA for charts'!I$5&amp;"'!$f1"),$A765-1,0),NA())</f>
        <v>#N/A</v>
      </c>
      <c r="J765" s="28" t="e">
        <f ca="1">IF(ISNUMBER(OFFSET(INDIRECT("'"&amp;'DATA for charts'!J$5&amp;"'!$f1"),$A765-1,0)),OFFSET(INDIRECT("'"&amp;'DATA for charts'!J$5&amp;"'!$f1"),$A765-1,0),NA())</f>
        <v>#N/A</v>
      </c>
      <c r="K765" s="28" t="e">
        <f ca="1">IF(ISNUMBER(OFFSET(INDIRECT("'"&amp;'DATA for charts'!K$5&amp;"'!$f1"),$A765-1,0)),OFFSET(INDIRECT("'"&amp;'DATA for charts'!K$5&amp;"'!$f1"),$A765-1,0),NA())</f>
        <v>#N/A</v>
      </c>
      <c r="L765" s="28" t="e">
        <f ca="1">IF(ISNUMBER(OFFSET(INDIRECT("'"&amp;'DATA for charts'!L$5&amp;"'!$f1"),$A765-1,0)),OFFSET(INDIRECT("'"&amp;'DATA for charts'!L$5&amp;"'!$f1"),$A765-1,0),NA())</f>
        <v>#N/A</v>
      </c>
      <c r="M765" s="28" t="e">
        <f ca="1">IF(ISNUMBER(OFFSET(INDIRECT("'"&amp;'DATA for charts'!M$5&amp;"'!$f1"),$A765-1,0)),OFFSET(INDIRECT("'"&amp;'DATA for charts'!M$5&amp;"'!$f1"),$A765-1,0),NA())</f>
        <v>#N/A</v>
      </c>
      <c r="N765" s="28" t="e">
        <f ca="1">IF(ISNUMBER(OFFSET(INDIRECT("'"&amp;'DATA for charts'!N$5&amp;"'!$f1"),$A765-1,0)),OFFSET(INDIRECT("'"&amp;'DATA for charts'!N$5&amp;"'!$f1"),$A765-1,0),NA())</f>
        <v>#N/A</v>
      </c>
      <c r="O765" s="28" t="e">
        <f ca="1">IF(ISNUMBER(OFFSET(INDIRECT("'"&amp;'DATA for charts'!O$5&amp;"'!$f1"),$A765-1,0)),OFFSET(INDIRECT("'"&amp;'DATA for charts'!O$5&amp;"'!$f1"),$A765-1,0),NA())</f>
        <v>#N/A</v>
      </c>
      <c r="P765" s="28" t="e">
        <f ca="1">IF(ISNUMBER(OFFSET(INDIRECT("'"&amp;'DATA for charts'!P$5&amp;"'!$f1"),$A765-1,0)),OFFSET(INDIRECT("'"&amp;'DATA for charts'!P$5&amp;"'!$f1"),$A765-1,0),NA())</f>
        <v>#N/A</v>
      </c>
      <c r="Q765" s="28" t="e">
        <f ca="1">IF(ISNUMBER(OFFSET(INDIRECT("'"&amp;'DATA for charts'!Q$5&amp;"'!$f1"),$A765-1,0)),OFFSET(INDIRECT("'"&amp;'DATA for charts'!Q$5&amp;"'!$f1"),$A765-1,0),NA())</f>
        <v>#N/A</v>
      </c>
      <c r="R765" s="28" t="e">
        <f ca="1">IF(ISNUMBER(OFFSET(INDIRECT("'"&amp;'DATA for charts'!R$5&amp;"'!$f1"),$A765-1,0)),OFFSET(INDIRECT("'"&amp;'DATA for charts'!R$5&amp;"'!$f1"),$A765-1,0),NA())</f>
        <v>#N/A</v>
      </c>
      <c r="S765" s="28" t="e">
        <f ca="1">IF(ISNUMBER(OFFSET(INDIRECT("'"&amp;'DATA for charts'!S$5&amp;"'!$f1"),$A765-1,0)),OFFSET(INDIRECT("'"&amp;'DATA for charts'!S$5&amp;"'!$f1"),$A765-1,0),NA())</f>
        <v>#N/A</v>
      </c>
      <c r="T765" s="34"/>
      <c r="U765" s="34"/>
      <c r="V765" s="34"/>
      <c r="W765" s="8"/>
      <c r="X765" s="8"/>
      <c r="Y765" s="8"/>
      <c r="Z765" s="8"/>
      <c r="AA765" s="8"/>
      <c r="AB765" s="8"/>
      <c r="AC765" s="8"/>
      <c r="AD765" s="8"/>
      <c r="AE765" s="8"/>
      <c r="AF765" s="8"/>
      <c r="AG765" s="8"/>
      <c r="AH765" s="8"/>
      <c r="AI765" s="8"/>
      <c r="AJ765" s="8"/>
      <c r="AK765" s="8"/>
      <c r="AL765" s="8"/>
      <c r="AM765" s="8"/>
      <c r="AN765" s="8"/>
      <c r="AO765" s="8"/>
      <c r="AP765" s="8"/>
      <c r="AQ765" s="8"/>
    </row>
    <row r="766" spans="1:43">
      <c r="A766" s="226">
        <f t="shared" si="1112"/>
        <v>313</v>
      </c>
      <c r="B766" s="8">
        <v>20</v>
      </c>
      <c r="C766" s="28">
        <f ca="1">IF(ISNUMBER(OFFSET(INDIRECT("'"&amp;'DATA for charts'!C$5&amp;"'!$f1"),$A766-1,0)),OFFSET(INDIRECT("'"&amp;'DATA for charts'!C$5&amp;"'!$f1"),$A766-1,0),NA())</f>
        <v>29.1</v>
      </c>
      <c r="D766" s="28">
        <f ca="1">IF(ISNUMBER(OFFSET(INDIRECT("'"&amp;'DATA for charts'!D$5&amp;"'!$f1"),$A766-1,0)),OFFSET(INDIRECT("'"&amp;'DATA for charts'!D$5&amp;"'!$f1"),$A766-1,0),NA())</f>
        <v>27.353429999999999</v>
      </c>
      <c r="E766" s="28">
        <f ca="1">IF(ISNUMBER(OFFSET(INDIRECT("'"&amp;'DATA for charts'!E$5&amp;"'!$f1"),$A766-1,0)),OFFSET(INDIRECT("'"&amp;'DATA for charts'!E$5&amp;"'!$f1"),$A766-1,0),NA())</f>
        <v>26.974900000000002</v>
      </c>
      <c r="F766" s="28">
        <f ca="1">IF(ISNUMBER(OFFSET(INDIRECT("'"&amp;'DATA for charts'!F$5&amp;"'!$f1"),$A766-1,0)),OFFSET(INDIRECT("'"&amp;'DATA for charts'!F$5&amp;"'!$f1"),$A766-1,0),NA())</f>
        <v>27.646296260271601</v>
      </c>
      <c r="G766" s="28">
        <f ca="1">IF(ISNUMBER(OFFSET(INDIRECT("'"&amp;'DATA for charts'!G$5&amp;"'!$f1"),$A766-1,0)),OFFSET(INDIRECT("'"&amp;'DATA for charts'!G$5&amp;"'!$f1"),$A766-1,0),NA())</f>
        <v>27.82</v>
      </c>
      <c r="H766" s="28">
        <f ca="1">IF(ISNUMBER(OFFSET(INDIRECT("'"&amp;'DATA for charts'!H$5&amp;"'!$f1"),$A766-1,0)),OFFSET(INDIRECT("'"&amp;'DATA for charts'!H$5&amp;"'!$f1"),$A766-1,0),NA())</f>
        <v>27.553021343094098</v>
      </c>
      <c r="I766" s="28" t="e">
        <f ca="1">IF(ISNUMBER(OFFSET(INDIRECT("'"&amp;'DATA for charts'!I$5&amp;"'!$f1"),$A766-1,0)),OFFSET(INDIRECT("'"&amp;'DATA for charts'!I$5&amp;"'!$f1"),$A766-1,0),NA())</f>
        <v>#N/A</v>
      </c>
      <c r="J766" s="28" t="e">
        <f ca="1">IF(ISNUMBER(OFFSET(INDIRECT("'"&amp;'DATA for charts'!J$5&amp;"'!$f1"),$A766-1,0)),OFFSET(INDIRECT("'"&amp;'DATA for charts'!J$5&amp;"'!$f1"),$A766-1,0),NA())</f>
        <v>#N/A</v>
      </c>
      <c r="K766" s="28" t="e">
        <f ca="1">IF(ISNUMBER(OFFSET(INDIRECT("'"&amp;'DATA for charts'!K$5&amp;"'!$f1"),$A766-1,0)),OFFSET(INDIRECT("'"&amp;'DATA for charts'!K$5&amp;"'!$f1"),$A766-1,0),NA())</f>
        <v>#N/A</v>
      </c>
      <c r="L766" s="28" t="e">
        <f ca="1">IF(ISNUMBER(OFFSET(INDIRECT("'"&amp;'DATA for charts'!L$5&amp;"'!$f1"),$A766-1,0)),OFFSET(INDIRECT("'"&amp;'DATA for charts'!L$5&amp;"'!$f1"),$A766-1,0),NA())</f>
        <v>#N/A</v>
      </c>
      <c r="M766" s="28" t="e">
        <f ca="1">IF(ISNUMBER(OFFSET(INDIRECT("'"&amp;'DATA for charts'!M$5&amp;"'!$f1"),$A766-1,0)),OFFSET(INDIRECT("'"&amp;'DATA for charts'!M$5&amp;"'!$f1"),$A766-1,0),NA())</f>
        <v>#N/A</v>
      </c>
      <c r="N766" s="28" t="e">
        <f ca="1">IF(ISNUMBER(OFFSET(INDIRECT("'"&amp;'DATA for charts'!N$5&amp;"'!$f1"),$A766-1,0)),OFFSET(INDIRECT("'"&amp;'DATA for charts'!N$5&amp;"'!$f1"),$A766-1,0),NA())</f>
        <v>#N/A</v>
      </c>
      <c r="O766" s="28" t="e">
        <f ca="1">IF(ISNUMBER(OFFSET(INDIRECT("'"&amp;'DATA for charts'!O$5&amp;"'!$f1"),$A766-1,0)),OFFSET(INDIRECT("'"&amp;'DATA for charts'!O$5&amp;"'!$f1"),$A766-1,0),NA())</f>
        <v>#N/A</v>
      </c>
      <c r="P766" s="28" t="e">
        <f ca="1">IF(ISNUMBER(OFFSET(INDIRECT("'"&amp;'DATA for charts'!P$5&amp;"'!$f1"),$A766-1,0)),OFFSET(INDIRECT("'"&amp;'DATA for charts'!P$5&amp;"'!$f1"),$A766-1,0),NA())</f>
        <v>#N/A</v>
      </c>
      <c r="Q766" s="28" t="e">
        <f ca="1">IF(ISNUMBER(OFFSET(INDIRECT("'"&amp;'DATA for charts'!Q$5&amp;"'!$f1"),$A766-1,0)),OFFSET(INDIRECT("'"&amp;'DATA for charts'!Q$5&amp;"'!$f1"),$A766-1,0),NA())</f>
        <v>#N/A</v>
      </c>
      <c r="R766" s="28" t="e">
        <f ca="1">IF(ISNUMBER(OFFSET(INDIRECT("'"&amp;'DATA for charts'!R$5&amp;"'!$f1"),$A766-1,0)),OFFSET(INDIRECT("'"&amp;'DATA for charts'!R$5&amp;"'!$f1"),$A766-1,0),NA())</f>
        <v>#N/A</v>
      </c>
      <c r="S766" s="28" t="e">
        <f ca="1">IF(ISNUMBER(OFFSET(INDIRECT("'"&amp;'DATA for charts'!S$5&amp;"'!$f1"),$A766-1,0)),OFFSET(INDIRECT("'"&amp;'DATA for charts'!S$5&amp;"'!$f1"),$A766-1,0),NA())</f>
        <v>#N/A</v>
      </c>
      <c r="T766" s="34"/>
      <c r="U766" s="34"/>
      <c r="V766" s="34"/>
      <c r="W766" s="8"/>
      <c r="X766" s="8"/>
      <c r="Y766" s="8"/>
      <c r="Z766" s="8"/>
      <c r="AA766" s="8"/>
      <c r="AB766" s="8"/>
      <c r="AC766" s="8"/>
      <c r="AD766" s="8"/>
      <c r="AE766" s="8"/>
      <c r="AF766" s="8"/>
      <c r="AG766" s="8"/>
      <c r="AH766" s="8"/>
      <c r="AI766" s="8"/>
      <c r="AJ766" s="8"/>
      <c r="AK766" s="8"/>
      <c r="AL766" s="8"/>
      <c r="AM766" s="8"/>
      <c r="AN766" s="8"/>
      <c r="AO766" s="8"/>
      <c r="AP766" s="8"/>
      <c r="AQ766" s="8"/>
    </row>
    <row r="767" spans="1:43">
      <c r="A767" s="226">
        <f t="shared" si="1112"/>
        <v>314</v>
      </c>
      <c r="B767" s="8">
        <v>21</v>
      </c>
      <c r="C767" s="28">
        <f ca="1">IF(ISNUMBER(OFFSET(INDIRECT("'"&amp;'DATA for charts'!C$5&amp;"'!$f1"),$A767-1,0)),OFFSET(INDIRECT("'"&amp;'DATA for charts'!C$5&amp;"'!$f1"),$A767-1,0),NA())</f>
        <v>28.1</v>
      </c>
      <c r="D767" s="28">
        <f ca="1">IF(ISNUMBER(OFFSET(INDIRECT("'"&amp;'DATA for charts'!D$5&amp;"'!$f1"),$A767-1,0)),OFFSET(INDIRECT("'"&amp;'DATA for charts'!D$5&amp;"'!$f1"),$A767-1,0),NA())</f>
        <v>26.089410000000001</v>
      </c>
      <c r="E767" s="28">
        <f ca="1">IF(ISNUMBER(OFFSET(INDIRECT("'"&amp;'DATA for charts'!E$5&amp;"'!$f1"),$A767-1,0)),OFFSET(INDIRECT("'"&amp;'DATA for charts'!E$5&amp;"'!$f1"),$A767-1,0),NA())</f>
        <v>25.7654</v>
      </c>
      <c r="F767" s="28">
        <f ca="1">IF(ISNUMBER(OFFSET(INDIRECT("'"&amp;'DATA for charts'!F$5&amp;"'!$f1"),$A767-1,0)),OFFSET(INDIRECT("'"&amp;'DATA for charts'!F$5&amp;"'!$f1"),$A767-1,0),NA())</f>
        <v>26.338400388304901</v>
      </c>
      <c r="G767" s="28">
        <f ca="1">IF(ISNUMBER(OFFSET(INDIRECT("'"&amp;'DATA for charts'!G$5&amp;"'!$f1"),$A767-1,0)),OFFSET(INDIRECT("'"&amp;'DATA for charts'!G$5&amp;"'!$f1"),$A767-1,0),NA())</f>
        <v>26.48</v>
      </c>
      <c r="H767" s="28">
        <f ca="1">IF(ISNUMBER(OFFSET(INDIRECT("'"&amp;'DATA for charts'!H$5&amp;"'!$f1"),$A767-1,0)),OFFSET(INDIRECT("'"&amp;'DATA for charts'!H$5&amp;"'!$f1"),$A767-1,0),NA())</f>
        <v>26.217859306213001</v>
      </c>
      <c r="I767" s="28" t="e">
        <f ca="1">IF(ISNUMBER(OFFSET(INDIRECT("'"&amp;'DATA for charts'!I$5&amp;"'!$f1"),$A767-1,0)),OFFSET(INDIRECT("'"&amp;'DATA for charts'!I$5&amp;"'!$f1"),$A767-1,0),NA())</f>
        <v>#N/A</v>
      </c>
      <c r="J767" s="28" t="e">
        <f ca="1">IF(ISNUMBER(OFFSET(INDIRECT("'"&amp;'DATA for charts'!J$5&amp;"'!$f1"),$A767-1,0)),OFFSET(INDIRECT("'"&amp;'DATA for charts'!J$5&amp;"'!$f1"),$A767-1,0),NA())</f>
        <v>#N/A</v>
      </c>
      <c r="K767" s="28" t="e">
        <f ca="1">IF(ISNUMBER(OFFSET(INDIRECT("'"&amp;'DATA for charts'!K$5&amp;"'!$f1"),$A767-1,0)),OFFSET(INDIRECT("'"&amp;'DATA for charts'!K$5&amp;"'!$f1"),$A767-1,0),NA())</f>
        <v>#N/A</v>
      </c>
      <c r="L767" s="28" t="e">
        <f ca="1">IF(ISNUMBER(OFFSET(INDIRECT("'"&amp;'DATA for charts'!L$5&amp;"'!$f1"),$A767-1,0)),OFFSET(INDIRECT("'"&amp;'DATA for charts'!L$5&amp;"'!$f1"),$A767-1,0),NA())</f>
        <v>#N/A</v>
      </c>
      <c r="M767" s="28" t="e">
        <f ca="1">IF(ISNUMBER(OFFSET(INDIRECT("'"&amp;'DATA for charts'!M$5&amp;"'!$f1"),$A767-1,0)),OFFSET(INDIRECT("'"&amp;'DATA for charts'!M$5&amp;"'!$f1"),$A767-1,0),NA())</f>
        <v>#N/A</v>
      </c>
      <c r="N767" s="28" t="e">
        <f ca="1">IF(ISNUMBER(OFFSET(INDIRECT("'"&amp;'DATA for charts'!N$5&amp;"'!$f1"),$A767-1,0)),OFFSET(INDIRECT("'"&amp;'DATA for charts'!N$5&amp;"'!$f1"),$A767-1,0),NA())</f>
        <v>#N/A</v>
      </c>
      <c r="O767" s="28" t="e">
        <f ca="1">IF(ISNUMBER(OFFSET(INDIRECT("'"&amp;'DATA for charts'!O$5&amp;"'!$f1"),$A767-1,0)),OFFSET(INDIRECT("'"&amp;'DATA for charts'!O$5&amp;"'!$f1"),$A767-1,0),NA())</f>
        <v>#N/A</v>
      </c>
      <c r="P767" s="28" t="e">
        <f ca="1">IF(ISNUMBER(OFFSET(INDIRECT("'"&amp;'DATA for charts'!P$5&amp;"'!$f1"),$A767-1,0)),OFFSET(INDIRECT("'"&amp;'DATA for charts'!P$5&amp;"'!$f1"),$A767-1,0),NA())</f>
        <v>#N/A</v>
      </c>
      <c r="Q767" s="28" t="e">
        <f ca="1">IF(ISNUMBER(OFFSET(INDIRECT("'"&amp;'DATA for charts'!Q$5&amp;"'!$f1"),$A767-1,0)),OFFSET(INDIRECT("'"&amp;'DATA for charts'!Q$5&amp;"'!$f1"),$A767-1,0),NA())</f>
        <v>#N/A</v>
      </c>
      <c r="R767" s="28" t="e">
        <f ca="1">IF(ISNUMBER(OFFSET(INDIRECT("'"&amp;'DATA for charts'!R$5&amp;"'!$f1"),$A767-1,0)),OFFSET(INDIRECT("'"&amp;'DATA for charts'!R$5&amp;"'!$f1"),$A767-1,0),NA())</f>
        <v>#N/A</v>
      </c>
      <c r="S767" s="28" t="e">
        <f ca="1">IF(ISNUMBER(OFFSET(INDIRECT("'"&amp;'DATA for charts'!S$5&amp;"'!$f1"),$A767-1,0)),OFFSET(INDIRECT("'"&amp;'DATA for charts'!S$5&amp;"'!$f1"),$A767-1,0),NA())</f>
        <v>#N/A</v>
      </c>
      <c r="T767" s="34"/>
      <c r="U767" s="34"/>
      <c r="V767" s="34"/>
      <c r="W767" s="8"/>
      <c r="X767" s="8"/>
      <c r="Y767" s="8"/>
      <c r="Z767" s="8"/>
      <c r="AA767" s="8"/>
      <c r="AB767" s="8"/>
      <c r="AC767" s="8"/>
      <c r="AD767" s="8"/>
      <c r="AE767" s="8"/>
      <c r="AF767" s="8"/>
      <c r="AG767" s="8"/>
      <c r="AH767" s="8"/>
      <c r="AI767" s="8"/>
      <c r="AJ767" s="8"/>
      <c r="AK767" s="8"/>
      <c r="AL767" s="8"/>
      <c r="AM767" s="8"/>
      <c r="AN767" s="8"/>
      <c r="AO767" s="8"/>
      <c r="AP767" s="8"/>
      <c r="AQ767" s="8"/>
    </row>
    <row r="768" spans="1:43">
      <c r="A768" s="226">
        <f t="shared" si="1112"/>
        <v>315</v>
      </c>
      <c r="B768" s="8">
        <v>22</v>
      </c>
      <c r="C768" s="28">
        <f ca="1">IF(ISNUMBER(OFFSET(INDIRECT("'"&amp;'DATA for charts'!C$5&amp;"'!$f1"),$A768-1,0)),OFFSET(INDIRECT("'"&amp;'DATA for charts'!C$5&amp;"'!$f1"),$A768-1,0),NA())</f>
        <v>27</v>
      </c>
      <c r="D768" s="28">
        <f ca="1">IF(ISNUMBER(OFFSET(INDIRECT("'"&amp;'DATA for charts'!D$5&amp;"'!$f1"),$A768-1,0)),OFFSET(INDIRECT("'"&amp;'DATA for charts'!D$5&amp;"'!$f1"),$A768-1,0),NA())</f>
        <v>25.297270000000001</v>
      </c>
      <c r="E768" s="28">
        <f ca="1">IF(ISNUMBER(OFFSET(INDIRECT("'"&amp;'DATA for charts'!E$5&amp;"'!$f1"),$A768-1,0)),OFFSET(INDIRECT("'"&amp;'DATA for charts'!E$5&amp;"'!$f1"),$A768-1,0),NA())</f>
        <v>25.233799999999999</v>
      </c>
      <c r="F768" s="28">
        <f ca="1">IF(ISNUMBER(OFFSET(INDIRECT("'"&amp;'DATA for charts'!F$5&amp;"'!$f1"),$A768-1,0)),OFFSET(INDIRECT("'"&amp;'DATA for charts'!F$5&amp;"'!$f1"),$A768-1,0),NA())</f>
        <v>25.533915056224998</v>
      </c>
      <c r="G768" s="28">
        <f ca="1">IF(ISNUMBER(OFFSET(INDIRECT("'"&amp;'DATA for charts'!G$5&amp;"'!$f1"),$A768-1,0)),OFFSET(INDIRECT("'"&amp;'DATA for charts'!G$5&amp;"'!$f1"),$A768-1,0),NA())</f>
        <v>25.61</v>
      </c>
      <c r="H768" s="28">
        <f ca="1">IF(ISNUMBER(OFFSET(INDIRECT("'"&amp;'DATA for charts'!H$5&amp;"'!$f1"),$A768-1,0)),OFFSET(INDIRECT("'"&amp;'DATA for charts'!H$5&amp;"'!$f1"),$A768-1,0),NA())</f>
        <v>25.322492520721799</v>
      </c>
      <c r="I768" s="28" t="e">
        <f ca="1">IF(ISNUMBER(OFFSET(INDIRECT("'"&amp;'DATA for charts'!I$5&amp;"'!$f1"),$A768-1,0)),OFFSET(INDIRECT("'"&amp;'DATA for charts'!I$5&amp;"'!$f1"),$A768-1,0),NA())</f>
        <v>#N/A</v>
      </c>
      <c r="J768" s="28" t="e">
        <f ca="1">IF(ISNUMBER(OFFSET(INDIRECT("'"&amp;'DATA for charts'!J$5&amp;"'!$f1"),$A768-1,0)),OFFSET(INDIRECT("'"&amp;'DATA for charts'!J$5&amp;"'!$f1"),$A768-1,0),NA())</f>
        <v>#N/A</v>
      </c>
      <c r="K768" s="28" t="e">
        <f ca="1">IF(ISNUMBER(OFFSET(INDIRECT("'"&amp;'DATA for charts'!K$5&amp;"'!$f1"),$A768-1,0)),OFFSET(INDIRECT("'"&amp;'DATA for charts'!K$5&amp;"'!$f1"),$A768-1,0),NA())</f>
        <v>#N/A</v>
      </c>
      <c r="L768" s="28" t="e">
        <f ca="1">IF(ISNUMBER(OFFSET(INDIRECT("'"&amp;'DATA for charts'!L$5&amp;"'!$f1"),$A768-1,0)),OFFSET(INDIRECT("'"&amp;'DATA for charts'!L$5&amp;"'!$f1"),$A768-1,0),NA())</f>
        <v>#N/A</v>
      </c>
      <c r="M768" s="28" t="e">
        <f ca="1">IF(ISNUMBER(OFFSET(INDIRECT("'"&amp;'DATA for charts'!M$5&amp;"'!$f1"),$A768-1,0)),OFFSET(INDIRECT("'"&amp;'DATA for charts'!M$5&amp;"'!$f1"),$A768-1,0),NA())</f>
        <v>#N/A</v>
      </c>
      <c r="N768" s="28" t="e">
        <f ca="1">IF(ISNUMBER(OFFSET(INDIRECT("'"&amp;'DATA for charts'!N$5&amp;"'!$f1"),$A768-1,0)),OFFSET(INDIRECT("'"&amp;'DATA for charts'!N$5&amp;"'!$f1"),$A768-1,0),NA())</f>
        <v>#N/A</v>
      </c>
      <c r="O768" s="28" t="e">
        <f ca="1">IF(ISNUMBER(OFFSET(INDIRECT("'"&amp;'DATA for charts'!O$5&amp;"'!$f1"),$A768-1,0)),OFFSET(INDIRECT("'"&amp;'DATA for charts'!O$5&amp;"'!$f1"),$A768-1,0),NA())</f>
        <v>#N/A</v>
      </c>
      <c r="P768" s="28" t="e">
        <f ca="1">IF(ISNUMBER(OFFSET(INDIRECT("'"&amp;'DATA for charts'!P$5&amp;"'!$f1"),$A768-1,0)),OFFSET(INDIRECT("'"&amp;'DATA for charts'!P$5&amp;"'!$f1"),$A768-1,0),NA())</f>
        <v>#N/A</v>
      </c>
      <c r="Q768" s="28" t="e">
        <f ca="1">IF(ISNUMBER(OFFSET(INDIRECT("'"&amp;'DATA for charts'!Q$5&amp;"'!$f1"),$A768-1,0)),OFFSET(INDIRECT("'"&amp;'DATA for charts'!Q$5&amp;"'!$f1"),$A768-1,0),NA())</f>
        <v>#N/A</v>
      </c>
      <c r="R768" s="28" t="e">
        <f ca="1">IF(ISNUMBER(OFFSET(INDIRECT("'"&amp;'DATA for charts'!R$5&amp;"'!$f1"),$A768-1,0)),OFFSET(INDIRECT("'"&amp;'DATA for charts'!R$5&amp;"'!$f1"),$A768-1,0),NA())</f>
        <v>#N/A</v>
      </c>
      <c r="S768" s="28" t="e">
        <f ca="1">IF(ISNUMBER(OFFSET(INDIRECT("'"&amp;'DATA for charts'!S$5&amp;"'!$f1"),$A768-1,0)),OFFSET(INDIRECT("'"&amp;'DATA for charts'!S$5&amp;"'!$f1"),$A768-1,0),NA())</f>
        <v>#N/A</v>
      </c>
      <c r="T768" s="34"/>
      <c r="U768" s="34"/>
      <c r="V768" s="34"/>
      <c r="W768" s="8"/>
      <c r="X768" s="8"/>
      <c r="Y768" s="8"/>
      <c r="Z768" s="8"/>
      <c r="AA768" s="8"/>
      <c r="AB768" s="8"/>
      <c r="AC768" s="8"/>
      <c r="AD768" s="8"/>
      <c r="AE768" s="8"/>
      <c r="AF768" s="8"/>
      <c r="AG768" s="8"/>
      <c r="AH768" s="8"/>
      <c r="AI768" s="8"/>
      <c r="AJ768" s="8"/>
      <c r="AK768" s="8"/>
      <c r="AL768" s="8"/>
      <c r="AM768" s="8"/>
      <c r="AN768" s="8"/>
      <c r="AO768" s="8"/>
      <c r="AP768" s="8"/>
      <c r="AQ768" s="8"/>
    </row>
    <row r="769" spans="1:42">
      <c r="A769" s="226">
        <f t="shared" si="1112"/>
        <v>316</v>
      </c>
      <c r="B769" s="8">
        <v>23</v>
      </c>
      <c r="C769" s="28">
        <f ca="1">IF(ISNUMBER(OFFSET(INDIRECT("'"&amp;'DATA for charts'!C$5&amp;"'!$f1"),$A769-1,0)),OFFSET(INDIRECT("'"&amp;'DATA for charts'!C$5&amp;"'!$f1"),$A769-1,0),NA())</f>
        <v>26</v>
      </c>
      <c r="D769" s="28">
        <f ca="1">IF(ISNUMBER(OFFSET(INDIRECT("'"&amp;'DATA for charts'!D$5&amp;"'!$f1"),$A769-1,0)),OFFSET(INDIRECT("'"&amp;'DATA for charts'!D$5&amp;"'!$f1"),$A769-1,0),NA())</f>
        <v>24.67266</v>
      </c>
      <c r="E769" s="28">
        <f ca="1">IF(ISNUMBER(OFFSET(INDIRECT("'"&amp;'DATA for charts'!E$5&amp;"'!$f1"),$A769-1,0)),OFFSET(INDIRECT("'"&amp;'DATA for charts'!E$5&amp;"'!$f1"),$A769-1,0),NA())</f>
        <v>24.409099999999999</v>
      </c>
      <c r="F769" s="28">
        <f ca="1">IF(ISNUMBER(OFFSET(INDIRECT("'"&amp;'DATA for charts'!F$5&amp;"'!$f1"),$A769-1,0)),OFFSET(INDIRECT("'"&amp;'DATA for charts'!F$5&amp;"'!$f1"),$A769-1,0),NA())</f>
        <v>24.864247013549701</v>
      </c>
      <c r="G769" s="28">
        <f ca="1">IF(ISNUMBER(OFFSET(INDIRECT("'"&amp;'DATA for charts'!G$5&amp;"'!$f1"),$A769-1,0)),OFFSET(INDIRECT("'"&amp;'DATA for charts'!G$5&amp;"'!$f1"),$A769-1,0),NA())</f>
        <v>24.95</v>
      </c>
      <c r="H769" s="28">
        <f ca="1">IF(ISNUMBER(OFFSET(INDIRECT("'"&amp;'DATA for charts'!H$5&amp;"'!$f1"),$A769-1,0)),OFFSET(INDIRECT("'"&amp;'DATA for charts'!H$5&amp;"'!$f1"),$A769-1,0),NA())</f>
        <v>24.6888577024177</v>
      </c>
      <c r="I769" s="28" t="e">
        <f ca="1">IF(ISNUMBER(OFFSET(INDIRECT("'"&amp;'DATA for charts'!I$5&amp;"'!$f1"),$A769-1,0)),OFFSET(INDIRECT("'"&amp;'DATA for charts'!I$5&amp;"'!$f1"),$A769-1,0),NA())</f>
        <v>#N/A</v>
      </c>
      <c r="J769" s="28" t="e">
        <f ca="1">IF(ISNUMBER(OFFSET(INDIRECT("'"&amp;'DATA for charts'!J$5&amp;"'!$f1"),$A769-1,0)),OFFSET(INDIRECT("'"&amp;'DATA for charts'!J$5&amp;"'!$f1"),$A769-1,0),NA())</f>
        <v>#N/A</v>
      </c>
      <c r="K769" s="28" t="e">
        <f ca="1">IF(ISNUMBER(OFFSET(INDIRECT("'"&amp;'DATA for charts'!K$5&amp;"'!$f1"),$A769-1,0)),OFFSET(INDIRECT("'"&amp;'DATA for charts'!K$5&amp;"'!$f1"),$A769-1,0),NA())</f>
        <v>#N/A</v>
      </c>
      <c r="L769" s="28" t="e">
        <f ca="1">IF(ISNUMBER(OFFSET(INDIRECT("'"&amp;'DATA for charts'!L$5&amp;"'!$f1"),$A769-1,0)),OFFSET(INDIRECT("'"&amp;'DATA for charts'!L$5&amp;"'!$f1"),$A769-1,0),NA())</f>
        <v>#N/A</v>
      </c>
      <c r="M769" s="28" t="e">
        <f ca="1">IF(ISNUMBER(OFFSET(INDIRECT("'"&amp;'DATA for charts'!M$5&amp;"'!$f1"),$A769-1,0)),OFFSET(INDIRECT("'"&amp;'DATA for charts'!M$5&amp;"'!$f1"),$A769-1,0),NA())</f>
        <v>#N/A</v>
      </c>
      <c r="N769" s="28" t="e">
        <f ca="1">IF(ISNUMBER(OFFSET(INDIRECT("'"&amp;'DATA for charts'!N$5&amp;"'!$f1"),$A769-1,0)),OFFSET(INDIRECT("'"&amp;'DATA for charts'!N$5&amp;"'!$f1"),$A769-1,0),NA())</f>
        <v>#N/A</v>
      </c>
      <c r="O769" s="28" t="e">
        <f ca="1">IF(ISNUMBER(OFFSET(INDIRECT("'"&amp;'DATA for charts'!O$5&amp;"'!$f1"),$A769-1,0)),OFFSET(INDIRECT("'"&amp;'DATA for charts'!O$5&amp;"'!$f1"),$A769-1,0),NA())</f>
        <v>#N/A</v>
      </c>
      <c r="P769" s="28" t="e">
        <f ca="1">IF(ISNUMBER(OFFSET(INDIRECT("'"&amp;'DATA for charts'!P$5&amp;"'!$f1"),$A769-1,0)),OFFSET(INDIRECT("'"&amp;'DATA for charts'!P$5&amp;"'!$f1"),$A769-1,0),NA())</f>
        <v>#N/A</v>
      </c>
      <c r="Q769" s="28" t="e">
        <f ca="1">IF(ISNUMBER(OFFSET(INDIRECT("'"&amp;'DATA for charts'!Q$5&amp;"'!$f1"),$A769-1,0)),OFFSET(INDIRECT("'"&amp;'DATA for charts'!Q$5&amp;"'!$f1"),$A769-1,0),NA())</f>
        <v>#N/A</v>
      </c>
      <c r="R769" s="28" t="e">
        <f ca="1">IF(ISNUMBER(OFFSET(INDIRECT("'"&amp;'DATA for charts'!R$5&amp;"'!$f1"),$A769-1,0)),OFFSET(INDIRECT("'"&amp;'DATA for charts'!R$5&amp;"'!$f1"),$A769-1,0),NA())</f>
        <v>#N/A</v>
      </c>
      <c r="S769" s="28" t="e">
        <f ca="1">IF(ISNUMBER(OFFSET(INDIRECT("'"&amp;'DATA for charts'!S$5&amp;"'!$f1"),$A769-1,0)),OFFSET(INDIRECT("'"&amp;'DATA for charts'!S$5&amp;"'!$f1"),$A769-1,0),NA())</f>
        <v>#N/A</v>
      </c>
      <c r="T769" s="34"/>
      <c r="U769" s="34"/>
      <c r="V769" s="34"/>
      <c r="W769" s="8"/>
      <c r="X769" s="8"/>
      <c r="Y769" s="8"/>
      <c r="Z769" s="8"/>
      <c r="AA769" s="8"/>
      <c r="AB769" s="8"/>
      <c r="AC769" s="8"/>
      <c r="AD769" s="8"/>
      <c r="AE769" s="8"/>
      <c r="AF769" s="8"/>
      <c r="AG769" s="8"/>
      <c r="AH769" s="8"/>
      <c r="AI769" s="8"/>
    </row>
    <row r="770" spans="1:42">
      <c r="A770" s="226">
        <f t="shared" si="1112"/>
        <v>317</v>
      </c>
      <c r="B770" s="8">
        <v>24</v>
      </c>
      <c r="C770" s="28">
        <f ca="1">IF(ISNUMBER(OFFSET(INDIRECT("'"&amp;'DATA for charts'!C$5&amp;"'!$f1"),$A770-1,0)),OFFSET(INDIRECT("'"&amp;'DATA for charts'!C$5&amp;"'!$f1"),$A770-1,0),NA())</f>
        <v>24.9</v>
      </c>
      <c r="D770" s="28">
        <f ca="1">IF(ISNUMBER(OFFSET(INDIRECT("'"&amp;'DATA for charts'!D$5&amp;"'!$f1"),$A770-1,0)),OFFSET(INDIRECT("'"&amp;'DATA for charts'!D$5&amp;"'!$f1"),$A770-1,0),NA())</f>
        <v>23.745100000000001</v>
      </c>
      <c r="E770" s="28">
        <f ca="1">IF(ISNUMBER(OFFSET(INDIRECT("'"&amp;'DATA for charts'!E$5&amp;"'!$f1"),$A770-1,0)),OFFSET(INDIRECT("'"&amp;'DATA for charts'!E$5&amp;"'!$f1"),$A770-1,0),NA())</f>
        <v>23.252700000000001</v>
      </c>
      <c r="F770" s="28">
        <f ca="1">IF(ISNUMBER(OFFSET(INDIRECT("'"&amp;'DATA for charts'!F$5&amp;"'!$f1"),$A770-1,0)),OFFSET(INDIRECT("'"&amp;'DATA for charts'!F$5&amp;"'!$f1"),$A770-1,0),NA())</f>
        <v>23.885193521002101</v>
      </c>
      <c r="G770" s="28">
        <f ca="1">IF(ISNUMBER(OFFSET(INDIRECT("'"&amp;'DATA for charts'!G$5&amp;"'!$f1"),$A770-1,0)),OFFSET(INDIRECT("'"&amp;'DATA for charts'!G$5&amp;"'!$f1"),$A770-1,0),NA())</f>
        <v>23.99</v>
      </c>
      <c r="H770" s="28">
        <f ca="1">IF(ISNUMBER(OFFSET(INDIRECT("'"&amp;'DATA for charts'!H$5&amp;"'!$f1"),$A770-1,0)),OFFSET(INDIRECT("'"&amp;'DATA for charts'!H$5&amp;"'!$f1"),$A770-1,0),NA())</f>
        <v>23.710542820798</v>
      </c>
      <c r="I770" s="28" t="e">
        <f ca="1">IF(ISNUMBER(OFFSET(INDIRECT("'"&amp;'DATA for charts'!I$5&amp;"'!$f1"),$A770-1,0)),OFFSET(INDIRECT("'"&amp;'DATA for charts'!I$5&amp;"'!$f1"),$A770-1,0),NA())</f>
        <v>#N/A</v>
      </c>
      <c r="J770" s="28" t="e">
        <f ca="1">IF(ISNUMBER(OFFSET(INDIRECT("'"&amp;'DATA for charts'!J$5&amp;"'!$f1"),$A770-1,0)),OFFSET(INDIRECT("'"&amp;'DATA for charts'!J$5&amp;"'!$f1"),$A770-1,0),NA())</f>
        <v>#N/A</v>
      </c>
      <c r="K770" s="28" t="e">
        <f ca="1">IF(ISNUMBER(OFFSET(INDIRECT("'"&amp;'DATA for charts'!K$5&amp;"'!$f1"),$A770-1,0)),OFFSET(INDIRECT("'"&amp;'DATA for charts'!K$5&amp;"'!$f1"),$A770-1,0),NA())</f>
        <v>#N/A</v>
      </c>
      <c r="L770" s="28" t="e">
        <f ca="1">IF(ISNUMBER(OFFSET(INDIRECT("'"&amp;'DATA for charts'!L$5&amp;"'!$f1"),$A770-1,0)),OFFSET(INDIRECT("'"&amp;'DATA for charts'!L$5&amp;"'!$f1"),$A770-1,0),NA())</f>
        <v>#N/A</v>
      </c>
      <c r="M770" s="28" t="e">
        <f ca="1">IF(ISNUMBER(OFFSET(INDIRECT("'"&amp;'DATA for charts'!M$5&amp;"'!$f1"),$A770-1,0)),OFFSET(INDIRECT("'"&amp;'DATA for charts'!M$5&amp;"'!$f1"),$A770-1,0),NA())</f>
        <v>#N/A</v>
      </c>
      <c r="N770" s="28" t="e">
        <f ca="1">IF(ISNUMBER(OFFSET(INDIRECT("'"&amp;'DATA for charts'!N$5&amp;"'!$f1"),$A770-1,0)),OFFSET(INDIRECT("'"&amp;'DATA for charts'!N$5&amp;"'!$f1"),$A770-1,0),NA())</f>
        <v>#N/A</v>
      </c>
      <c r="O770" s="28" t="e">
        <f ca="1">IF(ISNUMBER(OFFSET(INDIRECT("'"&amp;'DATA for charts'!O$5&amp;"'!$f1"),$A770-1,0)),OFFSET(INDIRECT("'"&amp;'DATA for charts'!O$5&amp;"'!$f1"),$A770-1,0),NA())</f>
        <v>#N/A</v>
      </c>
      <c r="P770" s="28" t="e">
        <f ca="1">IF(ISNUMBER(OFFSET(INDIRECT("'"&amp;'DATA for charts'!P$5&amp;"'!$f1"),$A770-1,0)),OFFSET(INDIRECT("'"&amp;'DATA for charts'!P$5&amp;"'!$f1"),$A770-1,0),NA())</f>
        <v>#N/A</v>
      </c>
      <c r="Q770" s="28" t="e">
        <f ca="1">IF(ISNUMBER(OFFSET(INDIRECT("'"&amp;'DATA for charts'!Q$5&amp;"'!$f1"),$A770-1,0)),OFFSET(INDIRECT("'"&amp;'DATA for charts'!Q$5&amp;"'!$f1"),$A770-1,0),NA())</f>
        <v>#N/A</v>
      </c>
      <c r="R770" s="28" t="e">
        <f ca="1">IF(ISNUMBER(OFFSET(INDIRECT("'"&amp;'DATA for charts'!R$5&amp;"'!$f1"),$A770-1,0)),OFFSET(INDIRECT("'"&amp;'DATA for charts'!R$5&amp;"'!$f1"),$A770-1,0),NA())</f>
        <v>#N/A</v>
      </c>
      <c r="S770" s="28" t="e">
        <f ca="1">IF(ISNUMBER(OFFSET(INDIRECT("'"&amp;'DATA for charts'!S$5&amp;"'!$f1"),$A770-1,0)),OFFSET(INDIRECT("'"&amp;'DATA for charts'!S$5&amp;"'!$f1"),$A770-1,0),NA())</f>
        <v>#N/A</v>
      </c>
      <c r="T770" s="34"/>
      <c r="U770" s="34"/>
      <c r="V770" s="34"/>
      <c r="W770" s="8"/>
    </row>
    <row r="771" spans="1:42">
      <c r="A771" s="216"/>
      <c r="B771" s="37" t="s">
        <v>85</v>
      </c>
      <c r="C771" s="37" t="s">
        <v>85</v>
      </c>
      <c r="D771" s="37" t="s">
        <v>85</v>
      </c>
      <c r="E771" s="37" t="s">
        <v>85</v>
      </c>
      <c r="F771" s="37" t="s">
        <v>85</v>
      </c>
      <c r="G771" s="37" t="s">
        <v>85</v>
      </c>
      <c r="H771" s="37" t="s">
        <v>85</v>
      </c>
      <c r="I771" s="37" t="s">
        <v>85</v>
      </c>
      <c r="J771" s="37" t="s">
        <v>85</v>
      </c>
      <c r="K771" s="37"/>
      <c r="L771" s="37"/>
      <c r="M771" s="37"/>
      <c r="N771" s="37"/>
      <c r="O771" s="37"/>
      <c r="P771" s="37"/>
      <c r="Q771" s="37"/>
      <c r="R771" s="37"/>
      <c r="S771" s="37" t="s">
        <v>85</v>
      </c>
      <c r="T771" s="34"/>
      <c r="U771" s="34"/>
      <c r="V771" s="34"/>
      <c r="W771" s="8"/>
      <c r="X771" s="7" t="s">
        <v>806</v>
      </c>
      <c r="Y771" s="8"/>
      <c r="Z771" s="8"/>
      <c r="AA771" s="8"/>
      <c r="AB771" s="8"/>
      <c r="AC771" s="8"/>
      <c r="AD771" s="8"/>
      <c r="AE771" s="8"/>
      <c r="AF771" s="8"/>
      <c r="AG771" s="8"/>
      <c r="AH771" s="8"/>
      <c r="AI771" s="8"/>
    </row>
    <row r="772" spans="1:42">
      <c r="A772" s="216"/>
      <c r="T772" s="34"/>
      <c r="U772" s="34"/>
      <c r="V772" s="34"/>
      <c r="W772" s="8"/>
      <c r="X772" s="146"/>
      <c r="Y772" s="33" t="str">
        <f t="shared" ref="Y772:AH773" ca="1" si="1137">C$8</f>
        <v>BSIMAC</v>
      </c>
      <c r="Z772" s="33" t="str">
        <f t="shared" ca="1" si="1137"/>
        <v>CSE</v>
      </c>
      <c r="AA772" s="33" t="str">
        <f t="shared" ca="1" si="1137"/>
        <v>DeST</v>
      </c>
      <c r="AB772" s="33" t="str">
        <f t="shared" ca="1" si="1137"/>
        <v>EnergyPlus</v>
      </c>
      <c r="AC772" s="33" t="str">
        <f t="shared" ca="1" si="1137"/>
        <v>ESP-r</v>
      </c>
      <c r="AD772" s="33" t="str">
        <f t="shared" ca="1" si="1137"/>
        <v>TRNSYS</v>
      </c>
      <c r="AE772" s="33" t="str">
        <f t="shared" ca="1" si="1137"/>
        <v>TestSpec-Alt</v>
      </c>
      <c r="AF772" s="33">
        <f t="shared" ca="1" si="1137"/>
        <v>0</v>
      </c>
      <c r="AG772" s="33">
        <f t="shared" ca="1" si="1137"/>
        <v>0</v>
      </c>
      <c r="AH772" s="33">
        <f t="shared" ca="1" si="1137"/>
        <v>0</v>
      </c>
      <c r="AI772" s="33">
        <f t="shared" ref="AI772:AO773" ca="1" si="1138">M$8</f>
        <v>0</v>
      </c>
      <c r="AJ772" s="33">
        <f t="shared" ca="1" si="1138"/>
        <v>0</v>
      </c>
      <c r="AK772" s="33">
        <f t="shared" ca="1" si="1138"/>
        <v>0</v>
      </c>
      <c r="AL772" s="33">
        <f t="shared" ca="1" si="1138"/>
        <v>0</v>
      </c>
      <c r="AM772" s="33">
        <f t="shared" ca="1" si="1138"/>
        <v>0</v>
      </c>
      <c r="AN772" s="33">
        <f t="shared" ca="1" si="1138"/>
        <v>0</v>
      </c>
      <c r="AO772" s="33" t="str">
        <f t="shared" ca="1" si="1138"/>
        <v>Tested Prg</v>
      </c>
    </row>
    <row r="773" spans="1:42">
      <c r="A773" s="216"/>
      <c r="T773" s="34"/>
      <c r="U773" s="34"/>
      <c r="V773" s="34"/>
      <c r="W773" s="8"/>
      <c r="X773" s="149" t="s">
        <v>24</v>
      </c>
      <c r="Y773" s="33" t="str">
        <f t="shared" ca="1" si="1137"/>
        <v>BSIMAC</v>
      </c>
      <c r="Z773" s="33" t="str">
        <f t="shared" ca="1" si="1137"/>
        <v>CSE</v>
      </c>
      <c r="AA773" s="33" t="str">
        <f t="shared" ca="1" si="1137"/>
        <v>DeST</v>
      </c>
      <c r="AB773" s="33" t="str">
        <f t="shared" ca="1" si="1137"/>
        <v>EnergyPlus</v>
      </c>
      <c r="AC773" s="33" t="str">
        <f t="shared" ca="1" si="1137"/>
        <v>ESP-r</v>
      </c>
      <c r="AD773" s="33" t="str">
        <f t="shared" ca="1" si="1137"/>
        <v>TRNSYS</v>
      </c>
      <c r="AE773" s="33" t="str">
        <f t="shared" ca="1" si="1137"/>
        <v>TestSpec-Alt</v>
      </c>
      <c r="AF773" s="33">
        <f t="shared" ca="1" si="1137"/>
        <v>0</v>
      </c>
      <c r="AG773" s="33">
        <f t="shared" ca="1" si="1137"/>
        <v>0</v>
      </c>
      <c r="AH773" s="33">
        <f t="shared" ca="1" si="1137"/>
        <v>0</v>
      </c>
      <c r="AI773" s="33">
        <f t="shared" ca="1" si="1138"/>
        <v>0</v>
      </c>
      <c r="AJ773" s="33">
        <f t="shared" ca="1" si="1138"/>
        <v>0</v>
      </c>
      <c r="AK773" s="33">
        <f t="shared" ca="1" si="1138"/>
        <v>0</v>
      </c>
      <c r="AL773" s="33">
        <f t="shared" ca="1" si="1138"/>
        <v>0</v>
      </c>
      <c r="AM773" s="33">
        <f t="shared" ca="1" si="1138"/>
        <v>0</v>
      </c>
      <c r="AN773" s="33">
        <f t="shared" ca="1" si="1138"/>
        <v>0</v>
      </c>
      <c r="AO773" s="33" t="str">
        <f t="shared" ca="1" si="1138"/>
        <v>Tested Prg</v>
      </c>
    </row>
    <row r="774" spans="1:42" ht="63.75">
      <c r="A774" s="216"/>
      <c r="T774" s="34"/>
      <c r="U774" s="34"/>
      <c r="V774" s="34"/>
      <c r="W774" s="8"/>
      <c r="X774" s="477" t="s">
        <v>800</v>
      </c>
      <c r="Y774" s="36">
        <f ca="1">C107-C$21</f>
        <v>-0.30699999999999994</v>
      </c>
      <c r="Z774" s="36">
        <f t="shared" ref="Z774:AO774" ca="1" si="1139">D107-D$21</f>
        <v>-2.3157306326688776E-3</v>
      </c>
      <c r="AA774" s="36">
        <f t="shared" ca="1" si="1139"/>
        <v>-0.67199999999999971</v>
      </c>
      <c r="AB774" s="36">
        <f t="shared" ca="1" si="1139"/>
        <v>-0.3618957610756528</v>
      </c>
      <c r="AC774" s="36">
        <f t="shared" ca="1" si="1139"/>
        <v>-0.51170000000000027</v>
      </c>
      <c r="AD774" s="36">
        <f t="shared" ca="1" si="1139"/>
        <v>-0.63264000000000076</v>
      </c>
      <c r="AE774" s="36" t="e">
        <f t="shared" ca="1" si="1139"/>
        <v>#N/A</v>
      </c>
      <c r="AF774" s="36" t="e">
        <f t="shared" ca="1" si="1139"/>
        <v>#N/A</v>
      </c>
      <c r="AG774" s="36" t="e">
        <f t="shared" ca="1" si="1139"/>
        <v>#N/A</v>
      </c>
      <c r="AH774" s="36" t="e">
        <f t="shared" ca="1" si="1139"/>
        <v>#N/A</v>
      </c>
      <c r="AI774" s="36" t="e">
        <f t="shared" ca="1" si="1139"/>
        <v>#N/A</v>
      </c>
      <c r="AJ774" s="36" t="e">
        <f t="shared" ca="1" si="1139"/>
        <v>#N/A</v>
      </c>
      <c r="AK774" s="36" t="e">
        <f t="shared" ca="1" si="1139"/>
        <v>#N/A</v>
      </c>
      <c r="AL774" s="36" t="e">
        <f t="shared" ca="1" si="1139"/>
        <v>#N/A</v>
      </c>
      <c r="AM774" s="36" t="e">
        <f t="shared" ca="1" si="1139"/>
        <v>#N/A</v>
      </c>
      <c r="AN774" s="36" t="e">
        <f t="shared" ca="1" si="1139"/>
        <v>#N/A</v>
      </c>
      <c r="AO774" s="36" t="e">
        <f t="shared" ca="1" si="1139"/>
        <v>#N/A</v>
      </c>
      <c r="AP774" s="480"/>
    </row>
    <row r="775" spans="1:42" ht="63.75">
      <c r="A775" s="216"/>
      <c r="S775" s="34"/>
      <c r="T775" s="34"/>
      <c r="U775" s="34"/>
      <c r="V775" s="34"/>
      <c r="W775" s="8"/>
      <c r="X775" s="477" t="s">
        <v>801</v>
      </c>
      <c r="Y775" s="36">
        <f ca="1">C174-C$118</f>
        <v>0.34999999999999964</v>
      </c>
      <c r="Z775" s="36">
        <f t="shared" ref="Z775:AO775" ca="1" si="1140">D174-D$118</f>
        <v>-0.22414764715158064</v>
      </c>
      <c r="AA775" s="36">
        <f t="shared" ca="1" si="1140"/>
        <v>0.7289999999999992</v>
      </c>
      <c r="AB775" s="36">
        <f t="shared" ca="1" si="1140"/>
        <v>0.48021948413002846</v>
      </c>
      <c r="AC775" s="36">
        <f t="shared" ca="1" si="1140"/>
        <v>0.45139999999999958</v>
      </c>
      <c r="AD775" s="36">
        <f t="shared" ca="1" si="1140"/>
        <v>0.75117999999999885</v>
      </c>
      <c r="AE775" s="36" t="e">
        <f t="shared" ca="1" si="1140"/>
        <v>#N/A</v>
      </c>
      <c r="AF775" s="36" t="e">
        <f t="shared" ca="1" si="1140"/>
        <v>#N/A</v>
      </c>
      <c r="AG775" s="36" t="e">
        <f t="shared" ca="1" si="1140"/>
        <v>#N/A</v>
      </c>
      <c r="AH775" s="36" t="e">
        <f t="shared" ca="1" si="1140"/>
        <v>#N/A</v>
      </c>
      <c r="AI775" s="36" t="e">
        <f t="shared" ca="1" si="1140"/>
        <v>#N/A</v>
      </c>
      <c r="AJ775" s="36" t="e">
        <f t="shared" ca="1" si="1140"/>
        <v>#N/A</v>
      </c>
      <c r="AK775" s="36" t="e">
        <f t="shared" ca="1" si="1140"/>
        <v>#N/A</v>
      </c>
      <c r="AL775" s="36" t="e">
        <f t="shared" ca="1" si="1140"/>
        <v>#N/A</v>
      </c>
      <c r="AM775" s="36" t="e">
        <f t="shared" ca="1" si="1140"/>
        <v>#N/A</v>
      </c>
      <c r="AN775" s="36" t="e">
        <f t="shared" ca="1" si="1140"/>
        <v>#N/A</v>
      </c>
      <c r="AO775" s="36" t="e">
        <f t="shared" ca="1" si="1140"/>
        <v>#N/A</v>
      </c>
      <c r="AP775" s="480"/>
    </row>
    <row r="776" spans="1:42" ht="64.5" customHeight="1">
      <c r="A776" s="216"/>
      <c r="S776" s="34"/>
      <c r="T776" s="34"/>
      <c r="U776" s="34"/>
      <c r="V776" s="34"/>
      <c r="W776" s="8"/>
      <c r="X776" s="477" t="s">
        <v>803</v>
      </c>
      <c r="Y776" s="36">
        <f ca="1">C108-C$21</f>
        <v>-0.22199999999999998</v>
      </c>
      <c r="Z776" s="36">
        <f t="shared" ref="Z776:AO776" ca="1" si="1141">D108-D$21</f>
        <v>6.2754933237020527E-2</v>
      </c>
      <c r="AA776" s="36">
        <f t="shared" ca="1" si="1141"/>
        <v>-0.17399999999999949</v>
      </c>
      <c r="AB776" s="36">
        <f t="shared" ca="1" si="1141"/>
        <v>-0.13062389589663503</v>
      </c>
      <c r="AC776" s="36">
        <f t="shared" ca="1" si="1141"/>
        <v>-9.9499999999999922E-2</v>
      </c>
      <c r="AD776" s="36">
        <f t="shared" ca="1" si="1141"/>
        <v>-0.21377999999999986</v>
      </c>
      <c r="AE776" s="36" t="e">
        <f t="shared" ca="1" si="1141"/>
        <v>#N/A</v>
      </c>
      <c r="AF776" s="36" t="e">
        <f t="shared" ca="1" si="1141"/>
        <v>#N/A</v>
      </c>
      <c r="AG776" s="36" t="e">
        <f t="shared" ca="1" si="1141"/>
        <v>#N/A</v>
      </c>
      <c r="AH776" s="36" t="e">
        <f t="shared" ca="1" si="1141"/>
        <v>#N/A</v>
      </c>
      <c r="AI776" s="36" t="e">
        <f t="shared" ca="1" si="1141"/>
        <v>#N/A</v>
      </c>
      <c r="AJ776" s="36" t="e">
        <f t="shared" ca="1" si="1141"/>
        <v>#N/A</v>
      </c>
      <c r="AK776" s="36" t="e">
        <f t="shared" ca="1" si="1141"/>
        <v>#N/A</v>
      </c>
      <c r="AL776" s="36" t="e">
        <f t="shared" ca="1" si="1141"/>
        <v>#N/A</v>
      </c>
      <c r="AM776" s="36" t="e">
        <f t="shared" ca="1" si="1141"/>
        <v>#N/A</v>
      </c>
      <c r="AN776" s="36" t="e">
        <f t="shared" ca="1" si="1141"/>
        <v>#N/A</v>
      </c>
      <c r="AO776" s="36" t="e">
        <f t="shared" ca="1" si="1141"/>
        <v>#N/A</v>
      </c>
      <c r="AP776" s="480"/>
    </row>
    <row r="777" spans="1:42" ht="68.25" customHeight="1">
      <c r="A777" s="216"/>
      <c r="S777" s="34"/>
      <c r="T777" s="34"/>
      <c r="U777" s="34"/>
      <c r="V777" s="34"/>
      <c r="W777" s="8"/>
      <c r="X777" s="477" t="s">
        <v>802</v>
      </c>
      <c r="Y777" s="36">
        <f ca="1">C175-C$118</f>
        <v>0.43799999999999972</v>
      </c>
      <c r="Z777" s="36">
        <f t="shared" ref="Z777:AO777" ca="1" si="1142">D175-D$118</f>
        <v>2.6683750905220904E-2</v>
      </c>
      <c r="AA777" s="36">
        <f t="shared" ca="1" si="1142"/>
        <v>0.49699999999999989</v>
      </c>
      <c r="AB777" s="36">
        <f t="shared" ca="1" si="1142"/>
        <v>0.44756950898976999</v>
      </c>
      <c r="AC777" s="36">
        <f t="shared" ca="1" si="1142"/>
        <v>0.56729999999999947</v>
      </c>
      <c r="AD777" s="36">
        <f t="shared" ca="1" si="1142"/>
        <v>0.46382999999999974</v>
      </c>
      <c r="AE777" s="36" t="e">
        <f t="shared" ca="1" si="1142"/>
        <v>#N/A</v>
      </c>
      <c r="AF777" s="36" t="e">
        <f t="shared" ca="1" si="1142"/>
        <v>#N/A</v>
      </c>
      <c r="AG777" s="36" t="e">
        <f t="shared" ca="1" si="1142"/>
        <v>#N/A</v>
      </c>
      <c r="AH777" s="36" t="e">
        <f t="shared" ca="1" si="1142"/>
        <v>#N/A</v>
      </c>
      <c r="AI777" s="36" t="e">
        <f t="shared" ca="1" si="1142"/>
        <v>#N/A</v>
      </c>
      <c r="AJ777" s="36" t="e">
        <f t="shared" ca="1" si="1142"/>
        <v>#N/A</v>
      </c>
      <c r="AK777" s="36" t="e">
        <f t="shared" ca="1" si="1142"/>
        <v>#N/A</v>
      </c>
      <c r="AL777" s="36" t="e">
        <f t="shared" ca="1" si="1142"/>
        <v>#N/A</v>
      </c>
      <c r="AM777" s="36" t="e">
        <f t="shared" ca="1" si="1142"/>
        <v>#N/A</v>
      </c>
      <c r="AN777" s="36" t="e">
        <f t="shared" ca="1" si="1142"/>
        <v>#N/A</v>
      </c>
      <c r="AO777" s="36" t="e">
        <f t="shared" ca="1" si="1142"/>
        <v>#N/A</v>
      </c>
      <c r="AP777" s="480"/>
    </row>
    <row r="778" spans="1:42" ht="63.75">
      <c r="A778" s="216"/>
      <c r="S778" s="37"/>
      <c r="T778" s="34"/>
      <c r="U778" s="34"/>
      <c r="V778" s="34"/>
      <c r="W778" s="8"/>
      <c r="X778" s="477" t="s">
        <v>809</v>
      </c>
      <c r="Y778" s="36">
        <f ca="1">C108-C$107</f>
        <v>8.4999999999999964E-2</v>
      </c>
      <c r="Z778" s="36">
        <f t="shared" ref="Z778:AO778" ca="1" si="1143">D108-D$107</f>
        <v>6.5070663869689405E-2</v>
      </c>
      <c r="AA778" s="36">
        <f t="shared" ca="1" si="1143"/>
        <v>0.49800000000000022</v>
      </c>
      <c r="AB778" s="36">
        <f t="shared" ca="1" si="1143"/>
        <v>0.23127186517901777</v>
      </c>
      <c r="AC778" s="36">
        <f t="shared" ca="1" si="1143"/>
        <v>0.41220000000000034</v>
      </c>
      <c r="AD778" s="36">
        <f t="shared" ca="1" si="1143"/>
        <v>0.4188600000000009</v>
      </c>
      <c r="AE778" s="36" t="e">
        <f t="shared" ca="1" si="1143"/>
        <v>#N/A</v>
      </c>
      <c r="AF778" s="36" t="e">
        <f t="shared" ca="1" si="1143"/>
        <v>#N/A</v>
      </c>
      <c r="AG778" s="36" t="e">
        <f t="shared" ca="1" si="1143"/>
        <v>#N/A</v>
      </c>
      <c r="AH778" s="36" t="e">
        <f t="shared" ca="1" si="1143"/>
        <v>#N/A</v>
      </c>
      <c r="AI778" s="36" t="e">
        <f t="shared" ca="1" si="1143"/>
        <v>#N/A</v>
      </c>
      <c r="AJ778" s="36" t="e">
        <f t="shared" ca="1" si="1143"/>
        <v>#N/A</v>
      </c>
      <c r="AK778" s="36" t="e">
        <f t="shared" ca="1" si="1143"/>
        <v>#N/A</v>
      </c>
      <c r="AL778" s="36" t="e">
        <f t="shared" ca="1" si="1143"/>
        <v>#N/A</v>
      </c>
      <c r="AM778" s="36" t="e">
        <f t="shared" ca="1" si="1143"/>
        <v>#N/A</v>
      </c>
      <c r="AN778" s="36" t="e">
        <f t="shared" ca="1" si="1143"/>
        <v>#N/A</v>
      </c>
      <c r="AO778" s="36" t="e">
        <f t="shared" ca="1" si="1143"/>
        <v>#N/A</v>
      </c>
      <c r="AP778" s="480"/>
    </row>
    <row r="779" spans="1:42" ht="63.75">
      <c r="A779" s="216"/>
      <c r="B779" s="464" t="s">
        <v>124</v>
      </c>
      <c r="S779" s="37"/>
      <c r="T779" s="34"/>
      <c r="U779" s="34"/>
      <c r="V779" s="34"/>
      <c r="W779" s="8"/>
      <c r="X779" s="477" t="s">
        <v>810</v>
      </c>
      <c r="Y779" s="36">
        <f ca="1">C175-C$174</f>
        <v>8.8000000000000078E-2</v>
      </c>
      <c r="Z779" s="36">
        <f t="shared" ref="Z779:AO779" ca="1" si="1144">D175-D$174</f>
        <v>0.25083139805680155</v>
      </c>
      <c r="AA779" s="36">
        <f t="shared" ca="1" si="1144"/>
        <v>-0.23199999999999932</v>
      </c>
      <c r="AB779" s="36">
        <f t="shared" ca="1" si="1144"/>
        <v>-3.2649975140258469E-2</v>
      </c>
      <c r="AC779" s="36">
        <f t="shared" ca="1" si="1144"/>
        <v>0.11589999999999989</v>
      </c>
      <c r="AD779" s="36">
        <f t="shared" ca="1" si="1144"/>
        <v>-0.28734999999999911</v>
      </c>
      <c r="AE779" s="36" t="e">
        <f t="shared" ca="1" si="1144"/>
        <v>#N/A</v>
      </c>
      <c r="AF779" s="36" t="e">
        <f t="shared" ca="1" si="1144"/>
        <v>#N/A</v>
      </c>
      <c r="AG779" s="36" t="e">
        <f t="shared" ca="1" si="1144"/>
        <v>#N/A</v>
      </c>
      <c r="AH779" s="36" t="e">
        <f t="shared" ca="1" si="1144"/>
        <v>#N/A</v>
      </c>
      <c r="AI779" s="36" t="e">
        <f t="shared" ca="1" si="1144"/>
        <v>#N/A</v>
      </c>
      <c r="AJ779" s="36" t="e">
        <f t="shared" ca="1" si="1144"/>
        <v>#N/A</v>
      </c>
      <c r="AK779" s="36" t="e">
        <f t="shared" ca="1" si="1144"/>
        <v>#N/A</v>
      </c>
      <c r="AL779" s="36" t="e">
        <f t="shared" ca="1" si="1144"/>
        <v>#N/A</v>
      </c>
      <c r="AM779" s="36" t="e">
        <f t="shared" ca="1" si="1144"/>
        <v>#N/A</v>
      </c>
      <c r="AN779" s="36" t="e">
        <f t="shared" ca="1" si="1144"/>
        <v>#N/A</v>
      </c>
      <c r="AO779" s="36" t="e">
        <f t="shared" ca="1" si="1144"/>
        <v>#N/A</v>
      </c>
      <c r="AP779" s="480"/>
    </row>
    <row r="780" spans="1:42" ht="63.75">
      <c r="A780" s="216"/>
      <c r="B780" s="464" t="s">
        <v>881</v>
      </c>
      <c r="T780" s="34"/>
      <c r="U780" s="34"/>
      <c r="V780" s="34"/>
      <c r="W780" s="8"/>
      <c r="X780" s="477" t="s">
        <v>805</v>
      </c>
      <c r="Y780" s="36">
        <f ca="1">C109-C$21</f>
        <v>-8.0000000000000071E-3</v>
      </c>
      <c r="Z780" s="36">
        <f t="shared" ref="Z780:AO780" ca="1" si="1145">D109-D$21</f>
        <v>-9.3263985342999955E-2</v>
      </c>
      <c r="AA780" s="36">
        <f t="shared" ca="1" si="1145"/>
        <v>-0.50699999999999967</v>
      </c>
      <c r="AB780" s="36">
        <f t="shared" ca="1" si="1145"/>
        <v>-0.23051082150258662</v>
      </c>
      <c r="AC780" s="36">
        <f t="shared" ca="1" si="1145"/>
        <v>-0.40229999999999988</v>
      </c>
      <c r="AD780" s="36">
        <f t="shared" ca="1" si="1145"/>
        <v>-0.42893000000000114</v>
      </c>
      <c r="AE780" s="36" t="e">
        <f t="shared" ca="1" si="1145"/>
        <v>#N/A</v>
      </c>
      <c r="AF780" s="36" t="e">
        <f t="shared" ca="1" si="1145"/>
        <v>#N/A</v>
      </c>
      <c r="AG780" s="36" t="e">
        <f t="shared" ca="1" si="1145"/>
        <v>#N/A</v>
      </c>
      <c r="AH780" s="36" t="e">
        <f t="shared" ca="1" si="1145"/>
        <v>#N/A</v>
      </c>
      <c r="AI780" s="36" t="e">
        <f t="shared" ca="1" si="1145"/>
        <v>#N/A</v>
      </c>
      <c r="AJ780" s="36" t="e">
        <f t="shared" ca="1" si="1145"/>
        <v>#N/A</v>
      </c>
      <c r="AK780" s="36" t="e">
        <f t="shared" ca="1" si="1145"/>
        <v>#N/A</v>
      </c>
      <c r="AL780" s="36" t="e">
        <f t="shared" ca="1" si="1145"/>
        <v>#N/A</v>
      </c>
      <c r="AM780" s="36" t="e">
        <f t="shared" ca="1" si="1145"/>
        <v>#N/A</v>
      </c>
      <c r="AN780" s="36" t="e">
        <f t="shared" ca="1" si="1145"/>
        <v>#N/A</v>
      </c>
      <c r="AO780" s="36" t="e">
        <f t="shared" ca="1" si="1145"/>
        <v>#N/A</v>
      </c>
      <c r="AP780" s="480"/>
    </row>
    <row r="781" spans="1:42" ht="63.75">
      <c r="A781" s="216"/>
      <c r="B781" s="32" t="s">
        <v>82</v>
      </c>
      <c r="T781" s="34"/>
      <c r="U781" s="34"/>
      <c r="V781" s="34"/>
      <c r="W781" s="8"/>
      <c r="X781" s="477" t="s">
        <v>804</v>
      </c>
      <c r="Y781" s="36">
        <f ca="1">C176-C$118</f>
        <v>0.16500000000000004</v>
      </c>
      <c r="Z781" s="36">
        <f t="shared" ref="Z781:AO781" ca="1" si="1146">D176-D$118</f>
        <v>-0.26923137533409047</v>
      </c>
      <c r="AA781" s="36">
        <f t="shared" ca="1" si="1146"/>
        <v>0.21699999999999964</v>
      </c>
      <c r="AB781" s="36">
        <f t="shared" ca="1" si="1146"/>
        <v>2.3447735841379824E-3</v>
      </c>
      <c r="AC781" s="36">
        <f t="shared" ca="1" si="1146"/>
        <v>-0.15640000000000054</v>
      </c>
      <c r="AD781" s="36">
        <f t="shared" ca="1" si="1146"/>
        <v>0.27637</v>
      </c>
      <c r="AE781" s="36" t="e">
        <f t="shared" ca="1" si="1146"/>
        <v>#N/A</v>
      </c>
      <c r="AF781" s="36" t="e">
        <f t="shared" ca="1" si="1146"/>
        <v>#N/A</v>
      </c>
      <c r="AG781" s="36" t="e">
        <f t="shared" ca="1" si="1146"/>
        <v>#N/A</v>
      </c>
      <c r="AH781" s="36" t="e">
        <f t="shared" ca="1" si="1146"/>
        <v>#N/A</v>
      </c>
      <c r="AI781" s="36" t="e">
        <f t="shared" ca="1" si="1146"/>
        <v>#N/A</v>
      </c>
      <c r="AJ781" s="36" t="e">
        <f t="shared" ca="1" si="1146"/>
        <v>#N/A</v>
      </c>
      <c r="AK781" s="36" t="e">
        <f t="shared" ca="1" si="1146"/>
        <v>#N/A</v>
      </c>
      <c r="AL781" s="36" t="e">
        <f t="shared" ca="1" si="1146"/>
        <v>#N/A</v>
      </c>
      <c r="AM781" s="36" t="e">
        <f t="shared" ca="1" si="1146"/>
        <v>#N/A</v>
      </c>
      <c r="AN781" s="36" t="e">
        <f t="shared" ca="1" si="1146"/>
        <v>#N/A</v>
      </c>
      <c r="AO781" s="36" t="e">
        <f t="shared" ca="1" si="1146"/>
        <v>#N/A</v>
      </c>
      <c r="AP781" s="480"/>
    </row>
    <row r="782" spans="1:42" ht="51">
      <c r="A782" s="216">
        <f t="shared" ref="A782" si="1147">A$8</f>
        <v>0</v>
      </c>
      <c r="B782" s="32" t="s">
        <v>65</v>
      </c>
      <c r="C782" s="33" t="str">
        <f ca="1">C$8</f>
        <v>BSIMAC</v>
      </c>
      <c r="D782" s="33" t="str">
        <f t="shared" ref="D782:S782" ca="1" si="1148">D$8</f>
        <v>CSE</v>
      </c>
      <c r="E782" s="33" t="str">
        <f t="shared" ca="1" si="1148"/>
        <v>DeST</v>
      </c>
      <c r="F782" s="33" t="str">
        <f t="shared" ca="1" si="1148"/>
        <v>EnergyPlus</v>
      </c>
      <c r="G782" s="33" t="str">
        <f t="shared" ca="1" si="1148"/>
        <v>ESP-r</v>
      </c>
      <c r="H782" s="33" t="str">
        <f t="shared" ca="1" si="1148"/>
        <v>TRNSYS</v>
      </c>
      <c r="I782" s="33" t="str">
        <f t="shared" ca="1" si="1148"/>
        <v>TestSpec-Alt</v>
      </c>
      <c r="J782" s="33">
        <f t="shared" ca="1" si="1148"/>
        <v>0</v>
      </c>
      <c r="K782" s="33">
        <f t="shared" ca="1" si="1148"/>
        <v>0</v>
      </c>
      <c r="L782" s="33">
        <f t="shared" ca="1" si="1148"/>
        <v>0</v>
      </c>
      <c r="M782" s="33">
        <f t="shared" ca="1" si="1148"/>
        <v>0</v>
      </c>
      <c r="N782" s="33">
        <f t="shared" ca="1" si="1148"/>
        <v>0</v>
      </c>
      <c r="O782" s="33">
        <f t="shared" ca="1" si="1148"/>
        <v>0</v>
      </c>
      <c r="P782" s="33">
        <f t="shared" ca="1" si="1148"/>
        <v>0</v>
      </c>
      <c r="Q782" s="33">
        <f t="shared" ca="1" si="1148"/>
        <v>0</v>
      </c>
      <c r="R782" s="33">
        <f t="shared" ca="1" si="1148"/>
        <v>0</v>
      </c>
      <c r="S782" s="33" t="str">
        <f t="shared" ca="1" si="1148"/>
        <v>Tested Prg</v>
      </c>
      <c r="T782" s="34"/>
      <c r="U782" s="34"/>
      <c r="V782" s="34"/>
      <c r="W782" s="8"/>
      <c r="X782" s="477" t="s">
        <v>807</v>
      </c>
      <c r="Y782" s="36">
        <f ca="1">C109-C$107</f>
        <v>0.29899999999999993</v>
      </c>
      <c r="Z782" s="36">
        <f t="shared" ref="Z782:AO782" ca="1" si="1149">D109-D$107</f>
        <v>-9.0948254710331078E-2</v>
      </c>
      <c r="AA782" s="36">
        <f t="shared" ca="1" si="1149"/>
        <v>0.16500000000000004</v>
      </c>
      <c r="AB782" s="36">
        <f t="shared" ca="1" si="1149"/>
        <v>0.13138493957306618</v>
      </c>
      <c r="AC782" s="36">
        <f t="shared" ca="1" si="1149"/>
        <v>0.10940000000000039</v>
      </c>
      <c r="AD782" s="36">
        <f t="shared" ca="1" si="1149"/>
        <v>0.20370999999999961</v>
      </c>
      <c r="AE782" s="36" t="e">
        <f t="shared" ca="1" si="1149"/>
        <v>#N/A</v>
      </c>
      <c r="AF782" s="36" t="e">
        <f t="shared" ca="1" si="1149"/>
        <v>#N/A</v>
      </c>
      <c r="AG782" s="36" t="e">
        <f t="shared" ca="1" si="1149"/>
        <v>#N/A</v>
      </c>
      <c r="AH782" s="36" t="e">
        <f t="shared" ca="1" si="1149"/>
        <v>#N/A</v>
      </c>
      <c r="AI782" s="36" t="e">
        <f t="shared" ca="1" si="1149"/>
        <v>#N/A</v>
      </c>
      <c r="AJ782" s="36" t="e">
        <f t="shared" ca="1" si="1149"/>
        <v>#N/A</v>
      </c>
      <c r="AK782" s="36" t="e">
        <f t="shared" ca="1" si="1149"/>
        <v>#N/A</v>
      </c>
      <c r="AL782" s="36" t="e">
        <f t="shared" ca="1" si="1149"/>
        <v>#N/A</v>
      </c>
      <c r="AM782" s="36" t="e">
        <f t="shared" ca="1" si="1149"/>
        <v>#N/A</v>
      </c>
      <c r="AN782" s="36" t="e">
        <f t="shared" ca="1" si="1149"/>
        <v>#N/A</v>
      </c>
      <c r="AO782" s="36" t="e">
        <f t="shared" ca="1" si="1149"/>
        <v>#N/A</v>
      </c>
      <c r="AP782" s="480"/>
    </row>
    <row r="783" spans="1:42" ht="51">
      <c r="A783" s="216">
        <f t="shared" ref="A783" si="1150">A$7</f>
        <v>0</v>
      </c>
      <c r="B783" s="32" t="s">
        <v>66</v>
      </c>
      <c r="C783" s="33" t="str">
        <f ca="1">C$7</f>
        <v/>
      </c>
      <c r="D783" s="33" t="str">
        <f t="shared" ref="D783:S783" ca="1" si="1151">D$7</f>
        <v/>
      </c>
      <c r="E783" s="33" t="str">
        <f t="shared" ca="1" si="1151"/>
        <v/>
      </c>
      <c r="F783" s="33" t="str">
        <f t="shared" ca="1" si="1151"/>
        <v/>
      </c>
      <c r="G783" s="33" t="str">
        <f t="shared" ca="1" si="1151"/>
        <v/>
      </c>
      <c r="H783" s="33" t="str">
        <f t="shared" ca="1" si="1151"/>
        <v/>
      </c>
      <c r="I783" s="33" t="str">
        <f t="shared" ca="1" si="1151"/>
        <v/>
      </c>
      <c r="J783" s="33" t="str">
        <f t="shared" ca="1" si="1151"/>
        <v/>
      </c>
      <c r="K783" s="33" t="str">
        <f t="shared" ca="1" si="1151"/>
        <v/>
      </c>
      <c r="L783" s="33" t="str">
        <f t="shared" ca="1" si="1151"/>
        <v/>
      </c>
      <c r="M783" s="33" t="str">
        <f t="shared" ca="1" si="1151"/>
        <v/>
      </c>
      <c r="N783" s="33" t="str">
        <f t="shared" ca="1" si="1151"/>
        <v/>
      </c>
      <c r="O783" s="33" t="str">
        <f t="shared" ca="1" si="1151"/>
        <v/>
      </c>
      <c r="P783" s="33" t="str">
        <f t="shared" ca="1" si="1151"/>
        <v/>
      </c>
      <c r="Q783" s="33" t="str">
        <f t="shared" ca="1" si="1151"/>
        <v/>
      </c>
      <c r="R783" s="33" t="str">
        <f t="shared" ca="1" si="1151"/>
        <v/>
      </c>
      <c r="S783" s="33" t="str">
        <f t="shared" ca="1" si="1151"/>
        <v/>
      </c>
      <c r="T783" s="34"/>
      <c r="U783" s="34"/>
      <c r="V783" s="34"/>
      <c r="W783" s="8"/>
      <c r="X783" s="477" t="s">
        <v>808</v>
      </c>
      <c r="Y783" s="36">
        <f ca="1">C176-C$174</f>
        <v>-0.18499999999999961</v>
      </c>
      <c r="Z783" s="36">
        <f t="shared" ref="Z783:AO783" ca="1" si="1152">D176-D$174</f>
        <v>-4.508372818250983E-2</v>
      </c>
      <c r="AA783" s="36">
        <f t="shared" ca="1" si="1152"/>
        <v>-0.51199999999999957</v>
      </c>
      <c r="AB783" s="36">
        <f t="shared" ca="1" si="1152"/>
        <v>-0.47787471054589048</v>
      </c>
      <c r="AC783" s="36">
        <f t="shared" ca="1" si="1152"/>
        <v>-0.60780000000000012</v>
      </c>
      <c r="AD783" s="36">
        <f t="shared" ca="1" si="1152"/>
        <v>-0.47480999999999884</v>
      </c>
      <c r="AE783" s="36" t="e">
        <f t="shared" ca="1" si="1152"/>
        <v>#N/A</v>
      </c>
      <c r="AF783" s="36" t="e">
        <f t="shared" ca="1" si="1152"/>
        <v>#N/A</v>
      </c>
      <c r="AG783" s="36" t="e">
        <f t="shared" ca="1" si="1152"/>
        <v>#N/A</v>
      </c>
      <c r="AH783" s="36" t="e">
        <f t="shared" ca="1" si="1152"/>
        <v>#N/A</v>
      </c>
      <c r="AI783" s="36" t="e">
        <f t="shared" ca="1" si="1152"/>
        <v>#N/A</v>
      </c>
      <c r="AJ783" s="36" t="e">
        <f t="shared" ca="1" si="1152"/>
        <v>#N/A</v>
      </c>
      <c r="AK783" s="36" t="e">
        <f t="shared" ca="1" si="1152"/>
        <v>#N/A</v>
      </c>
      <c r="AL783" s="36" t="e">
        <f t="shared" ca="1" si="1152"/>
        <v>#N/A</v>
      </c>
      <c r="AM783" s="36" t="e">
        <f t="shared" ca="1" si="1152"/>
        <v>#N/A</v>
      </c>
      <c r="AN783" s="36" t="e">
        <f t="shared" ca="1" si="1152"/>
        <v>#N/A</v>
      </c>
      <c r="AO783" s="36" t="e">
        <f t="shared" ca="1" si="1152"/>
        <v>#N/A</v>
      </c>
      <c r="AP783" s="480"/>
    </row>
    <row r="784" spans="1:42">
      <c r="A784" s="216" t="s">
        <v>125</v>
      </c>
      <c r="B784" s="32" t="s">
        <v>83</v>
      </c>
      <c r="C784" s="39" t="s">
        <v>125</v>
      </c>
      <c r="D784" s="39" t="s">
        <v>125</v>
      </c>
      <c r="E784" s="39" t="s">
        <v>125</v>
      </c>
      <c r="F784" s="39" t="s">
        <v>125</v>
      </c>
      <c r="G784" s="39" t="s">
        <v>125</v>
      </c>
      <c r="H784" s="39" t="s">
        <v>125</v>
      </c>
      <c r="I784" s="39" t="s">
        <v>125</v>
      </c>
      <c r="J784" s="39" t="s">
        <v>125</v>
      </c>
      <c r="K784" s="39" t="s">
        <v>125</v>
      </c>
      <c r="L784" s="39" t="s">
        <v>125</v>
      </c>
      <c r="M784" s="39" t="s">
        <v>125</v>
      </c>
      <c r="N784" s="39" t="s">
        <v>125</v>
      </c>
      <c r="O784" s="39" t="s">
        <v>125</v>
      </c>
      <c r="P784" s="39" t="s">
        <v>125</v>
      </c>
      <c r="Q784" s="39" t="s">
        <v>125</v>
      </c>
      <c r="R784" s="39" t="s">
        <v>125</v>
      </c>
      <c r="S784" s="39" t="s">
        <v>125</v>
      </c>
      <c r="T784" s="34"/>
      <c r="U784" s="34"/>
      <c r="V784" s="34"/>
      <c r="W784" s="8"/>
      <c r="X784" s="8"/>
      <c r="Y784" s="8"/>
      <c r="Z784" s="8"/>
      <c r="AA784" s="8"/>
      <c r="AB784" s="8"/>
      <c r="AC784" s="8"/>
      <c r="AD784" s="8"/>
      <c r="AE784" s="8"/>
      <c r="AF784" s="8"/>
      <c r="AG784" s="8"/>
      <c r="AH784" s="8"/>
      <c r="AI784" s="8"/>
    </row>
    <row r="785" spans="1:41">
      <c r="A785" s="216" t="s">
        <v>85</v>
      </c>
      <c r="B785" s="37" t="s">
        <v>85</v>
      </c>
      <c r="C785" s="38" t="s">
        <v>85</v>
      </c>
      <c r="D785" s="38" t="s">
        <v>85</v>
      </c>
      <c r="E785" s="38" t="s">
        <v>85</v>
      </c>
      <c r="F785" s="38" t="s">
        <v>85</v>
      </c>
      <c r="G785" s="38" t="s">
        <v>85</v>
      </c>
      <c r="H785" s="38" t="s">
        <v>85</v>
      </c>
      <c r="I785" s="38" t="s">
        <v>85</v>
      </c>
      <c r="J785" s="38" t="s">
        <v>85</v>
      </c>
      <c r="K785" s="38" t="s">
        <v>85</v>
      </c>
      <c r="L785" s="38" t="s">
        <v>85</v>
      </c>
      <c r="M785" s="38" t="s">
        <v>85</v>
      </c>
      <c r="N785" s="38" t="s">
        <v>85</v>
      </c>
      <c r="O785" s="38" t="s">
        <v>85</v>
      </c>
      <c r="P785" s="38" t="s">
        <v>85</v>
      </c>
      <c r="Q785" s="38" t="s">
        <v>85</v>
      </c>
      <c r="R785" s="38" t="s">
        <v>85</v>
      </c>
      <c r="S785" s="38" t="s">
        <v>85</v>
      </c>
      <c r="T785" s="34"/>
      <c r="U785" s="34"/>
      <c r="V785" s="34"/>
      <c r="W785" s="8"/>
      <c r="X785" s="8"/>
      <c r="Y785" s="8"/>
      <c r="Z785" s="8"/>
      <c r="AA785" s="8"/>
      <c r="AB785" s="8"/>
      <c r="AC785" s="8"/>
      <c r="AD785" s="8"/>
      <c r="AE785" s="8"/>
      <c r="AF785" s="8"/>
      <c r="AG785" s="8"/>
      <c r="AH785" s="8"/>
      <c r="AI785" s="8"/>
    </row>
    <row r="786" spans="1:41">
      <c r="A786" s="216">
        <f t="shared" ref="A786" si="1153">A$8</f>
        <v>0</v>
      </c>
      <c r="B786" s="37"/>
      <c r="C786" s="33" t="str">
        <f ca="1">C$8</f>
        <v>BSIMAC</v>
      </c>
      <c r="D786" s="33" t="str">
        <f t="shared" ref="D786:S786" ca="1" si="1154">D$8</f>
        <v>CSE</v>
      </c>
      <c r="E786" s="33" t="str">
        <f t="shared" ca="1" si="1154"/>
        <v>DeST</v>
      </c>
      <c r="F786" s="33" t="str">
        <f t="shared" ca="1" si="1154"/>
        <v>EnergyPlus</v>
      </c>
      <c r="G786" s="33" t="str">
        <f t="shared" ca="1" si="1154"/>
        <v>ESP-r</v>
      </c>
      <c r="H786" s="33" t="str">
        <f t="shared" ca="1" si="1154"/>
        <v>TRNSYS</v>
      </c>
      <c r="I786" s="33" t="str">
        <f t="shared" ca="1" si="1154"/>
        <v>TestSpec-Alt</v>
      </c>
      <c r="J786" s="33">
        <f t="shared" ca="1" si="1154"/>
        <v>0</v>
      </c>
      <c r="K786" s="33">
        <f t="shared" ca="1" si="1154"/>
        <v>0</v>
      </c>
      <c r="L786" s="33">
        <f t="shared" ca="1" si="1154"/>
        <v>0</v>
      </c>
      <c r="M786" s="33">
        <f t="shared" ca="1" si="1154"/>
        <v>0</v>
      </c>
      <c r="N786" s="33">
        <f t="shared" ca="1" si="1154"/>
        <v>0</v>
      </c>
      <c r="O786" s="33">
        <f t="shared" ca="1" si="1154"/>
        <v>0</v>
      </c>
      <c r="P786" s="33">
        <f t="shared" ca="1" si="1154"/>
        <v>0</v>
      </c>
      <c r="Q786" s="33">
        <f t="shared" ca="1" si="1154"/>
        <v>0</v>
      </c>
      <c r="R786" s="33">
        <f t="shared" ca="1" si="1154"/>
        <v>0</v>
      </c>
      <c r="S786" s="33" t="str">
        <f t="shared" ca="1" si="1154"/>
        <v>Tested Prg</v>
      </c>
      <c r="T786" s="34"/>
      <c r="U786" s="34"/>
      <c r="V786" s="34"/>
      <c r="W786" s="8"/>
      <c r="X786" s="8"/>
      <c r="Y786" s="8"/>
      <c r="Z786" s="8"/>
      <c r="AA786" s="8"/>
      <c r="AB786" s="8"/>
      <c r="AC786" s="8"/>
      <c r="AD786" s="8"/>
      <c r="AE786" s="8"/>
      <c r="AF786" s="8"/>
      <c r="AG786" s="8"/>
      <c r="AH786" s="8"/>
      <c r="AI786" s="8"/>
    </row>
    <row r="787" spans="1:41">
      <c r="A787" s="226">
        <v>294</v>
      </c>
      <c r="B787" s="8">
        <v>1</v>
      </c>
      <c r="C787" s="28">
        <f ca="1">IF(ISNUMBER(OFFSET(INDIRECT("'"&amp;'DATA for charts'!C$5&amp;"'!$g1"),$A787-1,0)),OFFSET(INDIRECT("'"&amp;'DATA for charts'!C$5&amp;"'!$g1"),$A787-1,0),NA())</f>
        <v>27.4</v>
      </c>
      <c r="D787" s="28">
        <f ca="1">IF(ISNUMBER(OFFSET(INDIRECT("'"&amp;'DATA for charts'!D$5&amp;"'!$g1"),$A787-1,0)),OFFSET(INDIRECT("'"&amp;'DATA for charts'!D$5&amp;"'!$g1"),$A787-1,0),NA())</f>
        <v>19.30245</v>
      </c>
      <c r="E787" s="28">
        <f ca="1">IF(ISNUMBER(OFFSET(INDIRECT("'"&amp;'DATA for charts'!E$5&amp;"'!$g1"),$A787-1,0)),OFFSET(INDIRECT("'"&amp;'DATA for charts'!E$5&amp;"'!$g1"),$A787-1,0),NA())</f>
        <v>16.023797999999999</v>
      </c>
      <c r="F787" s="28">
        <f ca="1">IF(ISNUMBER(OFFSET(INDIRECT("'"&amp;'DATA for charts'!F$5&amp;"'!$g1"),$A787-1,0)),OFFSET(INDIRECT("'"&amp;'DATA for charts'!F$5&amp;"'!$g1"),$A787-1,0),NA())</f>
        <v>15.3460720386151</v>
      </c>
      <c r="G787" s="28">
        <f ca="1">IF(ISNUMBER(OFFSET(INDIRECT("'"&amp;'DATA for charts'!G$5&amp;"'!$g1"),$A787-1,0)),OFFSET(INDIRECT("'"&amp;'DATA for charts'!G$5&amp;"'!$g1"),$A787-1,0),NA())</f>
        <v>16.32</v>
      </c>
      <c r="H787" s="28">
        <f ca="1">IF(ISNUMBER(OFFSET(INDIRECT("'"&amp;'DATA for charts'!H$5&amp;"'!$g1"),$A787-1,0)),OFFSET(INDIRECT("'"&amp;'DATA for charts'!H$5&amp;"'!$g1"),$A787-1,0),NA())</f>
        <v>14.441705962013099</v>
      </c>
      <c r="I787" s="28" t="e">
        <f ca="1">IF(ISNUMBER(OFFSET(INDIRECT("'"&amp;'DATA for charts'!I$5&amp;"'!$g1"),$A787-1,0)),OFFSET(INDIRECT("'"&amp;'DATA for charts'!I$5&amp;"'!$g1"),$A787-1,0),NA())</f>
        <v>#N/A</v>
      </c>
      <c r="J787" s="28" t="e">
        <f ca="1">IF(ISNUMBER(OFFSET(INDIRECT("'"&amp;'DATA for charts'!J$5&amp;"'!$g1"),$A787-1,0)),OFFSET(INDIRECT("'"&amp;'DATA for charts'!J$5&amp;"'!$g1"),$A787-1,0),NA())</f>
        <v>#N/A</v>
      </c>
      <c r="K787" s="28" t="e">
        <f ca="1">IF(ISNUMBER(OFFSET(INDIRECT("'"&amp;'DATA for charts'!K$5&amp;"'!$g1"),$A787-1,0)),OFFSET(INDIRECT("'"&amp;'DATA for charts'!K$5&amp;"'!$g1"),$A787-1,0),NA())</f>
        <v>#N/A</v>
      </c>
      <c r="L787" s="28" t="e">
        <f ca="1">IF(ISNUMBER(OFFSET(INDIRECT("'"&amp;'DATA for charts'!L$5&amp;"'!$g1"),$A787-1,0)),OFFSET(INDIRECT("'"&amp;'DATA for charts'!L$5&amp;"'!$g1"),$A787-1,0),NA())</f>
        <v>#N/A</v>
      </c>
      <c r="M787" s="28" t="e">
        <f ca="1">IF(ISNUMBER(OFFSET(INDIRECT("'"&amp;'DATA for charts'!M$5&amp;"'!$g1"),$A787-1,0)),OFFSET(INDIRECT("'"&amp;'DATA for charts'!M$5&amp;"'!$g1"),$A787-1,0),NA())</f>
        <v>#N/A</v>
      </c>
      <c r="N787" s="28" t="e">
        <f ca="1">IF(ISNUMBER(OFFSET(INDIRECT("'"&amp;'DATA for charts'!N$5&amp;"'!$g1"),$A787-1,0)),OFFSET(INDIRECT("'"&amp;'DATA for charts'!N$5&amp;"'!$g1"),$A787-1,0),NA())</f>
        <v>#N/A</v>
      </c>
      <c r="O787" s="28" t="e">
        <f ca="1">IF(ISNUMBER(OFFSET(INDIRECT("'"&amp;'DATA for charts'!O$5&amp;"'!$g1"),$A787-1,0)),OFFSET(INDIRECT("'"&amp;'DATA for charts'!O$5&amp;"'!$g1"),$A787-1,0),NA())</f>
        <v>#N/A</v>
      </c>
      <c r="P787" s="28" t="e">
        <f ca="1">IF(ISNUMBER(OFFSET(INDIRECT("'"&amp;'DATA for charts'!P$5&amp;"'!$g1"),$A787-1,0)),OFFSET(INDIRECT("'"&amp;'DATA for charts'!P$5&amp;"'!$g1"),$A787-1,0),NA())</f>
        <v>#N/A</v>
      </c>
      <c r="Q787" s="28" t="e">
        <f ca="1">IF(ISNUMBER(OFFSET(INDIRECT("'"&amp;'DATA for charts'!Q$5&amp;"'!$g1"),$A787-1,0)),OFFSET(INDIRECT("'"&amp;'DATA for charts'!Q$5&amp;"'!$g1"),$A787-1,0),NA())</f>
        <v>#N/A</v>
      </c>
      <c r="R787" s="28" t="e">
        <f ca="1">IF(ISNUMBER(OFFSET(INDIRECT("'"&amp;'DATA for charts'!R$5&amp;"'!$g1"),$A787-1,0)),OFFSET(INDIRECT("'"&amp;'DATA for charts'!R$5&amp;"'!$g1"),$A787-1,0),NA())</f>
        <v>#N/A</v>
      </c>
      <c r="S787" s="28" t="e">
        <f ca="1">IF(ISNUMBER(OFFSET(INDIRECT("'"&amp;'DATA for charts'!S$5&amp;"'!$g1"),$A787-1,0)),OFFSET(INDIRECT("'"&amp;'DATA for charts'!S$5&amp;"'!$g1"),$A787-1,0),NA())</f>
        <v>#N/A</v>
      </c>
      <c r="T787" s="34"/>
      <c r="U787" s="34"/>
      <c r="V787" s="34"/>
      <c r="W787" s="8"/>
      <c r="X787" s="7" t="s">
        <v>811</v>
      </c>
      <c r="Y787" s="8"/>
      <c r="Z787" s="8"/>
      <c r="AA787" s="8"/>
      <c r="AB787" s="8"/>
      <c r="AC787" s="8"/>
      <c r="AD787" s="8"/>
      <c r="AE787" s="8"/>
      <c r="AF787" s="8"/>
      <c r="AG787" s="8"/>
      <c r="AH787" s="8"/>
      <c r="AI787" s="8"/>
    </row>
    <row r="788" spans="1:41">
      <c r="A788" s="226">
        <f t="shared" ref="A788:A810" si="1155">A787+1</f>
        <v>295</v>
      </c>
      <c r="B788" s="8">
        <v>2</v>
      </c>
      <c r="C788" s="28">
        <f ca="1">IF(ISNUMBER(OFFSET(INDIRECT("'"&amp;'DATA for charts'!C$5&amp;"'!$g1"),$A788-1,0)),OFFSET(INDIRECT("'"&amp;'DATA for charts'!C$5&amp;"'!$g1"),$A788-1,0),NA())</f>
        <v>24</v>
      </c>
      <c r="D788" s="28">
        <f ca="1">IF(ISNUMBER(OFFSET(INDIRECT("'"&amp;'DATA for charts'!D$5&amp;"'!$g1"),$A788-1,0)),OFFSET(INDIRECT("'"&amp;'DATA for charts'!D$5&amp;"'!$g1"),$A788-1,0),NA())</f>
        <v>17.285869999999999</v>
      </c>
      <c r="E788" s="28">
        <f ca="1">IF(ISNUMBER(OFFSET(INDIRECT("'"&amp;'DATA for charts'!E$5&amp;"'!$g1"),$A788-1,0)),OFFSET(INDIRECT("'"&amp;'DATA for charts'!E$5&amp;"'!$g1"),$A788-1,0),NA())</f>
        <v>14.302106</v>
      </c>
      <c r="F788" s="28">
        <f ca="1">IF(ISNUMBER(OFFSET(INDIRECT("'"&amp;'DATA for charts'!F$5&amp;"'!$g1"),$A788-1,0)),OFFSET(INDIRECT("'"&amp;'DATA for charts'!F$5&amp;"'!$g1"),$A788-1,0),NA())</f>
        <v>13.484641422951601</v>
      </c>
      <c r="G788" s="28">
        <f ca="1">IF(ISNUMBER(OFFSET(INDIRECT("'"&amp;'DATA for charts'!G$5&amp;"'!$g1"),$A788-1,0)),OFFSET(INDIRECT("'"&amp;'DATA for charts'!G$5&amp;"'!$g1"),$A788-1,0),NA())</f>
        <v>14.25</v>
      </c>
      <c r="H788" s="28">
        <f ca="1">IF(ISNUMBER(OFFSET(INDIRECT("'"&amp;'DATA for charts'!H$5&amp;"'!$g1"),$A788-1,0)),OFFSET(INDIRECT("'"&amp;'DATA for charts'!H$5&amp;"'!$g1"),$A788-1,0),NA())</f>
        <v>12.5479524719296</v>
      </c>
      <c r="I788" s="28" t="e">
        <f ca="1">IF(ISNUMBER(OFFSET(INDIRECT("'"&amp;'DATA for charts'!I$5&amp;"'!$g1"),$A788-1,0)),OFFSET(INDIRECT("'"&amp;'DATA for charts'!I$5&amp;"'!$g1"),$A788-1,0),NA())</f>
        <v>#N/A</v>
      </c>
      <c r="J788" s="28" t="e">
        <f ca="1">IF(ISNUMBER(OFFSET(INDIRECT("'"&amp;'DATA for charts'!J$5&amp;"'!$g1"),$A788-1,0)),OFFSET(INDIRECT("'"&amp;'DATA for charts'!J$5&amp;"'!$g1"),$A788-1,0),NA())</f>
        <v>#N/A</v>
      </c>
      <c r="K788" s="28" t="e">
        <f ca="1">IF(ISNUMBER(OFFSET(INDIRECT("'"&amp;'DATA for charts'!K$5&amp;"'!$g1"),$A788-1,0)),OFFSET(INDIRECT("'"&amp;'DATA for charts'!K$5&amp;"'!$g1"),$A788-1,0),NA())</f>
        <v>#N/A</v>
      </c>
      <c r="L788" s="28" t="e">
        <f ca="1">IF(ISNUMBER(OFFSET(INDIRECT("'"&amp;'DATA for charts'!L$5&amp;"'!$g1"),$A788-1,0)),OFFSET(INDIRECT("'"&amp;'DATA for charts'!L$5&amp;"'!$g1"),$A788-1,0),NA())</f>
        <v>#N/A</v>
      </c>
      <c r="M788" s="28" t="e">
        <f ca="1">IF(ISNUMBER(OFFSET(INDIRECT("'"&amp;'DATA for charts'!M$5&amp;"'!$g1"),$A788-1,0)),OFFSET(INDIRECT("'"&amp;'DATA for charts'!M$5&amp;"'!$g1"),$A788-1,0),NA())</f>
        <v>#N/A</v>
      </c>
      <c r="N788" s="28" t="e">
        <f ca="1">IF(ISNUMBER(OFFSET(INDIRECT("'"&amp;'DATA for charts'!N$5&amp;"'!$g1"),$A788-1,0)),OFFSET(INDIRECT("'"&amp;'DATA for charts'!N$5&amp;"'!$g1"),$A788-1,0),NA())</f>
        <v>#N/A</v>
      </c>
      <c r="O788" s="28" t="e">
        <f ca="1">IF(ISNUMBER(OFFSET(INDIRECT("'"&amp;'DATA for charts'!O$5&amp;"'!$g1"),$A788-1,0)),OFFSET(INDIRECT("'"&amp;'DATA for charts'!O$5&amp;"'!$g1"),$A788-1,0),NA())</f>
        <v>#N/A</v>
      </c>
      <c r="P788" s="28" t="e">
        <f ca="1">IF(ISNUMBER(OFFSET(INDIRECT("'"&amp;'DATA for charts'!P$5&amp;"'!$g1"),$A788-1,0)),OFFSET(INDIRECT("'"&amp;'DATA for charts'!P$5&amp;"'!$g1"),$A788-1,0),NA())</f>
        <v>#N/A</v>
      </c>
      <c r="Q788" s="28" t="e">
        <f ca="1">IF(ISNUMBER(OFFSET(INDIRECT("'"&amp;'DATA for charts'!Q$5&amp;"'!$g1"),$A788-1,0)),OFFSET(INDIRECT("'"&amp;'DATA for charts'!Q$5&amp;"'!$g1"),$A788-1,0),NA())</f>
        <v>#N/A</v>
      </c>
      <c r="R788" s="28" t="e">
        <f ca="1">IF(ISNUMBER(OFFSET(INDIRECT("'"&amp;'DATA for charts'!R$5&amp;"'!$g1"),$A788-1,0)),OFFSET(INDIRECT("'"&amp;'DATA for charts'!R$5&amp;"'!$g1"),$A788-1,0),NA())</f>
        <v>#N/A</v>
      </c>
      <c r="S788" s="28" t="e">
        <f ca="1">IF(ISNUMBER(OFFSET(INDIRECT("'"&amp;'DATA for charts'!S$5&amp;"'!$g1"),$A788-1,0)),OFFSET(INDIRECT("'"&amp;'DATA for charts'!S$5&amp;"'!$g1"),$A788-1,0),NA())</f>
        <v>#N/A</v>
      </c>
      <c r="T788" s="34"/>
      <c r="U788" s="34"/>
      <c r="V788" s="34"/>
      <c r="W788" s="8"/>
      <c r="X788" s="146"/>
      <c r="Y788" s="33" t="str">
        <f t="shared" ref="Y788:AH789" ca="1" si="1156">C$8</f>
        <v>BSIMAC</v>
      </c>
      <c r="Z788" s="33" t="str">
        <f t="shared" ca="1" si="1156"/>
        <v>CSE</v>
      </c>
      <c r="AA788" s="33" t="str">
        <f t="shared" ca="1" si="1156"/>
        <v>DeST</v>
      </c>
      <c r="AB788" s="33" t="str">
        <f t="shared" ca="1" si="1156"/>
        <v>EnergyPlus</v>
      </c>
      <c r="AC788" s="33" t="str">
        <f t="shared" ca="1" si="1156"/>
        <v>ESP-r</v>
      </c>
      <c r="AD788" s="33" t="str">
        <f t="shared" ca="1" si="1156"/>
        <v>TRNSYS</v>
      </c>
      <c r="AE788" s="33" t="str">
        <f t="shared" ca="1" si="1156"/>
        <v>TestSpec-Alt</v>
      </c>
      <c r="AF788" s="33">
        <f t="shared" ca="1" si="1156"/>
        <v>0</v>
      </c>
      <c r="AG788" s="33">
        <f t="shared" ca="1" si="1156"/>
        <v>0</v>
      </c>
      <c r="AH788" s="33">
        <f t="shared" ca="1" si="1156"/>
        <v>0</v>
      </c>
      <c r="AI788" s="33">
        <f t="shared" ref="AI788:AO789" ca="1" si="1157">M$8</f>
        <v>0</v>
      </c>
      <c r="AJ788" s="33">
        <f t="shared" ca="1" si="1157"/>
        <v>0</v>
      </c>
      <c r="AK788" s="33">
        <f t="shared" ca="1" si="1157"/>
        <v>0</v>
      </c>
      <c r="AL788" s="33">
        <f t="shared" ca="1" si="1157"/>
        <v>0</v>
      </c>
      <c r="AM788" s="33">
        <f t="shared" ca="1" si="1157"/>
        <v>0</v>
      </c>
      <c r="AN788" s="33">
        <f t="shared" ca="1" si="1157"/>
        <v>0</v>
      </c>
      <c r="AO788" s="33" t="str">
        <f t="shared" ca="1" si="1157"/>
        <v>Tested Prg</v>
      </c>
    </row>
    <row r="789" spans="1:41">
      <c r="A789" s="226">
        <f t="shared" si="1155"/>
        <v>296</v>
      </c>
      <c r="B789" s="8">
        <v>3</v>
      </c>
      <c r="C789" s="28">
        <f ca="1">IF(ISNUMBER(OFFSET(INDIRECT("'"&amp;'DATA for charts'!C$5&amp;"'!$g1"),$A789-1,0)),OFFSET(INDIRECT("'"&amp;'DATA for charts'!C$5&amp;"'!$g1"),$A789-1,0),NA())</f>
        <v>20.8</v>
      </c>
      <c r="D789" s="28">
        <f ca="1">IF(ISNUMBER(OFFSET(INDIRECT("'"&amp;'DATA for charts'!D$5&amp;"'!$g1"),$A789-1,0)),OFFSET(INDIRECT("'"&amp;'DATA for charts'!D$5&amp;"'!$g1"),$A789-1,0),NA())</f>
        <v>15.41255</v>
      </c>
      <c r="E789" s="28">
        <f ca="1">IF(ISNUMBER(OFFSET(INDIRECT("'"&amp;'DATA for charts'!E$5&amp;"'!$g1"),$A789-1,0)),OFFSET(INDIRECT("'"&amp;'DATA for charts'!E$5&amp;"'!$g1"),$A789-1,0),NA())</f>
        <v>12.678151</v>
      </c>
      <c r="F789" s="28">
        <f ca="1">IF(ISNUMBER(OFFSET(INDIRECT("'"&amp;'DATA for charts'!F$5&amp;"'!$g1"),$A789-1,0)),OFFSET(INDIRECT("'"&amp;'DATA for charts'!F$5&amp;"'!$g1"),$A789-1,0),NA())</f>
        <v>11.777403342119401</v>
      </c>
      <c r="G789" s="28">
        <f ca="1">IF(ISNUMBER(OFFSET(INDIRECT("'"&amp;'DATA for charts'!G$5&amp;"'!$g1"),$A789-1,0)),OFFSET(INDIRECT("'"&amp;'DATA for charts'!G$5&amp;"'!$g1"),$A789-1,0),NA())</f>
        <v>12.37</v>
      </c>
      <c r="H789" s="28">
        <f ca="1">IF(ISNUMBER(OFFSET(INDIRECT("'"&amp;'DATA for charts'!H$5&amp;"'!$g1"),$A789-1,0)),OFFSET(INDIRECT("'"&amp;'DATA for charts'!H$5&amp;"'!$g1"),$A789-1,0),NA())</f>
        <v>10.826705841276301</v>
      </c>
      <c r="I789" s="28" t="e">
        <f ca="1">IF(ISNUMBER(OFFSET(INDIRECT("'"&amp;'DATA for charts'!I$5&amp;"'!$g1"),$A789-1,0)),OFFSET(INDIRECT("'"&amp;'DATA for charts'!I$5&amp;"'!$g1"),$A789-1,0),NA())</f>
        <v>#N/A</v>
      </c>
      <c r="J789" s="28" t="e">
        <f ca="1">IF(ISNUMBER(OFFSET(INDIRECT("'"&amp;'DATA for charts'!J$5&amp;"'!$g1"),$A789-1,0)),OFFSET(INDIRECT("'"&amp;'DATA for charts'!J$5&amp;"'!$g1"),$A789-1,0),NA())</f>
        <v>#N/A</v>
      </c>
      <c r="K789" s="28" t="e">
        <f ca="1">IF(ISNUMBER(OFFSET(INDIRECT("'"&amp;'DATA for charts'!K$5&amp;"'!$g1"),$A789-1,0)),OFFSET(INDIRECT("'"&amp;'DATA for charts'!K$5&amp;"'!$g1"),$A789-1,0),NA())</f>
        <v>#N/A</v>
      </c>
      <c r="L789" s="28" t="e">
        <f ca="1">IF(ISNUMBER(OFFSET(INDIRECT("'"&amp;'DATA for charts'!L$5&amp;"'!$g1"),$A789-1,0)),OFFSET(INDIRECT("'"&amp;'DATA for charts'!L$5&amp;"'!$g1"),$A789-1,0),NA())</f>
        <v>#N/A</v>
      </c>
      <c r="M789" s="28" t="e">
        <f ca="1">IF(ISNUMBER(OFFSET(INDIRECT("'"&amp;'DATA for charts'!M$5&amp;"'!$g1"),$A789-1,0)),OFFSET(INDIRECT("'"&amp;'DATA for charts'!M$5&amp;"'!$g1"),$A789-1,0),NA())</f>
        <v>#N/A</v>
      </c>
      <c r="N789" s="28" t="e">
        <f ca="1">IF(ISNUMBER(OFFSET(INDIRECT("'"&amp;'DATA for charts'!N$5&amp;"'!$g1"),$A789-1,0)),OFFSET(INDIRECT("'"&amp;'DATA for charts'!N$5&amp;"'!$g1"),$A789-1,0),NA())</f>
        <v>#N/A</v>
      </c>
      <c r="O789" s="28" t="e">
        <f ca="1">IF(ISNUMBER(OFFSET(INDIRECT("'"&amp;'DATA for charts'!O$5&amp;"'!$g1"),$A789-1,0)),OFFSET(INDIRECT("'"&amp;'DATA for charts'!O$5&amp;"'!$g1"),$A789-1,0),NA())</f>
        <v>#N/A</v>
      </c>
      <c r="P789" s="28" t="e">
        <f ca="1">IF(ISNUMBER(OFFSET(INDIRECT("'"&amp;'DATA for charts'!P$5&amp;"'!$g1"),$A789-1,0)),OFFSET(INDIRECT("'"&amp;'DATA for charts'!P$5&amp;"'!$g1"),$A789-1,0),NA())</f>
        <v>#N/A</v>
      </c>
      <c r="Q789" s="28" t="e">
        <f ca="1">IF(ISNUMBER(OFFSET(INDIRECT("'"&amp;'DATA for charts'!Q$5&amp;"'!$g1"),$A789-1,0)),OFFSET(INDIRECT("'"&amp;'DATA for charts'!Q$5&amp;"'!$g1"),$A789-1,0),NA())</f>
        <v>#N/A</v>
      </c>
      <c r="R789" s="28" t="e">
        <f ca="1">IF(ISNUMBER(OFFSET(INDIRECT("'"&amp;'DATA for charts'!R$5&amp;"'!$g1"),$A789-1,0)),OFFSET(INDIRECT("'"&amp;'DATA for charts'!R$5&amp;"'!$g1"),$A789-1,0),NA())</f>
        <v>#N/A</v>
      </c>
      <c r="S789" s="28" t="e">
        <f ca="1">IF(ISNUMBER(OFFSET(INDIRECT("'"&amp;'DATA for charts'!S$5&amp;"'!$g1"),$A789-1,0)),OFFSET(INDIRECT("'"&amp;'DATA for charts'!S$5&amp;"'!$g1"),$A789-1,0),NA())</f>
        <v>#N/A</v>
      </c>
      <c r="T789" s="34"/>
      <c r="U789" s="34"/>
      <c r="V789" s="34"/>
      <c r="W789" s="8"/>
      <c r="X789" s="149" t="s">
        <v>24</v>
      </c>
      <c r="Y789" s="33" t="str">
        <f t="shared" ca="1" si="1156"/>
        <v>BSIMAC</v>
      </c>
      <c r="Z789" s="33" t="str">
        <f t="shared" ca="1" si="1156"/>
        <v>CSE</v>
      </c>
      <c r="AA789" s="33" t="str">
        <f t="shared" ca="1" si="1156"/>
        <v>DeST</v>
      </c>
      <c r="AB789" s="33" t="str">
        <f t="shared" ca="1" si="1156"/>
        <v>EnergyPlus</v>
      </c>
      <c r="AC789" s="33" t="str">
        <f t="shared" ca="1" si="1156"/>
        <v>ESP-r</v>
      </c>
      <c r="AD789" s="33" t="str">
        <f t="shared" ca="1" si="1156"/>
        <v>TRNSYS</v>
      </c>
      <c r="AE789" s="33" t="str">
        <f t="shared" ca="1" si="1156"/>
        <v>TestSpec-Alt</v>
      </c>
      <c r="AF789" s="33">
        <f t="shared" ca="1" si="1156"/>
        <v>0</v>
      </c>
      <c r="AG789" s="33">
        <f t="shared" ca="1" si="1156"/>
        <v>0</v>
      </c>
      <c r="AH789" s="33">
        <f t="shared" ca="1" si="1156"/>
        <v>0</v>
      </c>
      <c r="AI789" s="33">
        <f t="shared" ca="1" si="1157"/>
        <v>0</v>
      </c>
      <c r="AJ789" s="33">
        <f t="shared" ca="1" si="1157"/>
        <v>0</v>
      </c>
      <c r="AK789" s="33">
        <f t="shared" ca="1" si="1157"/>
        <v>0</v>
      </c>
      <c r="AL789" s="33">
        <f t="shared" ca="1" si="1157"/>
        <v>0</v>
      </c>
      <c r="AM789" s="33">
        <f t="shared" ca="1" si="1157"/>
        <v>0</v>
      </c>
      <c r="AN789" s="33">
        <f t="shared" ca="1" si="1157"/>
        <v>0</v>
      </c>
      <c r="AO789" s="33" t="str">
        <f t="shared" ca="1" si="1157"/>
        <v>Tested Prg</v>
      </c>
    </row>
    <row r="790" spans="1:41" ht="63.75">
      <c r="A790" s="226">
        <f t="shared" si="1155"/>
        <v>297</v>
      </c>
      <c r="B790" s="8">
        <v>4</v>
      </c>
      <c r="C790" s="28">
        <f ca="1">IF(ISNUMBER(OFFSET(INDIRECT("'"&amp;'DATA for charts'!C$5&amp;"'!$g1"),$A790-1,0)),OFFSET(INDIRECT("'"&amp;'DATA for charts'!C$5&amp;"'!$g1"),$A790-1,0),NA())</f>
        <v>17.8</v>
      </c>
      <c r="D790" s="28">
        <f ca="1">IF(ISNUMBER(OFFSET(INDIRECT("'"&amp;'DATA for charts'!D$5&amp;"'!$g1"),$A790-1,0)),OFFSET(INDIRECT("'"&amp;'DATA for charts'!D$5&amp;"'!$g1"),$A790-1,0),NA())</f>
        <v>13.626200000000001</v>
      </c>
      <c r="E790" s="28">
        <f ca="1">IF(ISNUMBER(OFFSET(INDIRECT("'"&amp;'DATA for charts'!E$5&amp;"'!$g1"),$A790-1,0)),OFFSET(INDIRECT("'"&amp;'DATA for charts'!E$5&amp;"'!$g1"),$A790-1,0),NA())</f>
        <v>11.09747</v>
      </c>
      <c r="F790" s="28">
        <f ca="1">IF(ISNUMBER(OFFSET(INDIRECT("'"&amp;'DATA for charts'!F$5&amp;"'!$g1"),$A790-1,0)),OFFSET(INDIRECT("'"&amp;'DATA for charts'!F$5&amp;"'!$g1"),$A790-1,0),NA())</f>
        <v>10.194605335636499</v>
      </c>
      <c r="G790" s="28">
        <f ca="1">IF(ISNUMBER(OFFSET(INDIRECT("'"&amp;'DATA for charts'!G$5&amp;"'!$g1"),$A790-1,0)),OFFSET(INDIRECT("'"&amp;'DATA for charts'!G$5&amp;"'!$g1"),$A790-1,0),NA())</f>
        <v>10.6</v>
      </c>
      <c r="H790" s="28">
        <f ca="1">IF(ISNUMBER(OFFSET(INDIRECT("'"&amp;'DATA for charts'!H$5&amp;"'!$g1"),$A790-1,0)),OFFSET(INDIRECT("'"&amp;'DATA for charts'!H$5&amp;"'!$g1"),$A790-1,0),NA())</f>
        <v>9.1997312777798204</v>
      </c>
      <c r="I790" s="28" t="e">
        <f ca="1">IF(ISNUMBER(OFFSET(INDIRECT("'"&amp;'DATA for charts'!I$5&amp;"'!$g1"),$A790-1,0)),OFFSET(INDIRECT("'"&amp;'DATA for charts'!I$5&amp;"'!$g1"),$A790-1,0),NA())</f>
        <v>#N/A</v>
      </c>
      <c r="J790" s="28" t="e">
        <f ca="1">IF(ISNUMBER(OFFSET(INDIRECT("'"&amp;'DATA for charts'!J$5&amp;"'!$g1"),$A790-1,0)),OFFSET(INDIRECT("'"&amp;'DATA for charts'!J$5&amp;"'!$g1"),$A790-1,0),NA())</f>
        <v>#N/A</v>
      </c>
      <c r="K790" s="28" t="e">
        <f ca="1">IF(ISNUMBER(OFFSET(INDIRECT("'"&amp;'DATA for charts'!K$5&amp;"'!$g1"),$A790-1,0)),OFFSET(INDIRECT("'"&amp;'DATA for charts'!K$5&amp;"'!$g1"),$A790-1,0),NA())</f>
        <v>#N/A</v>
      </c>
      <c r="L790" s="28" t="e">
        <f ca="1">IF(ISNUMBER(OFFSET(INDIRECT("'"&amp;'DATA for charts'!L$5&amp;"'!$g1"),$A790-1,0)),OFFSET(INDIRECT("'"&amp;'DATA for charts'!L$5&amp;"'!$g1"),$A790-1,0),NA())</f>
        <v>#N/A</v>
      </c>
      <c r="M790" s="28" t="e">
        <f ca="1">IF(ISNUMBER(OFFSET(INDIRECT("'"&amp;'DATA for charts'!M$5&amp;"'!$g1"),$A790-1,0)),OFFSET(INDIRECT("'"&amp;'DATA for charts'!M$5&amp;"'!$g1"),$A790-1,0),NA())</f>
        <v>#N/A</v>
      </c>
      <c r="N790" s="28" t="e">
        <f ca="1">IF(ISNUMBER(OFFSET(INDIRECT("'"&amp;'DATA for charts'!N$5&amp;"'!$g1"),$A790-1,0)),OFFSET(INDIRECT("'"&amp;'DATA for charts'!N$5&amp;"'!$g1"),$A790-1,0),NA())</f>
        <v>#N/A</v>
      </c>
      <c r="O790" s="28" t="e">
        <f ca="1">IF(ISNUMBER(OFFSET(INDIRECT("'"&amp;'DATA for charts'!O$5&amp;"'!$g1"),$A790-1,0)),OFFSET(INDIRECT("'"&amp;'DATA for charts'!O$5&amp;"'!$g1"),$A790-1,0),NA())</f>
        <v>#N/A</v>
      </c>
      <c r="P790" s="28" t="e">
        <f ca="1">IF(ISNUMBER(OFFSET(INDIRECT("'"&amp;'DATA for charts'!P$5&amp;"'!$g1"),$A790-1,0)),OFFSET(INDIRECT("'"&amp;'DATA for charts'!P$5&amp;"'!$g1"),$A790-1,0),NA())</f>
        <v>#N/A</v>
      </c>
      <c r="Q790" s="28" t="e">
        <f ca="1">IF(ISNUMBER(OFFSET(INDIRECT("'"&amp;'DATA for charts'!Q$5&amp;"'!$g1"),$A790-1,0)),OFFSET(INDIRECT("'"&amp;'DATA for charts'!Q$5&amp;"'!$g1"),$A790-1,0),NA())</f>
        <v>#N/A</v>
      </c>
      <c r="R790" s="28" t="e">
        <f ca="1">IF(ISNUMBER(OFFSET(INDIRECT("'"&amp;'DATA for charts'!R$5&amp;"'!$g1"),$A790-1,0)),OFFSET(INDIRECT("'"&amp;'DATA for charts'!R$5&amp;"'!$g1"),$A790-1,0),NA())</f>
        <v>#N/A</v>
      </c>
      <c r="S790" s="28" t="e">
        <f ca="1">IF(ISNUMBER(OFFSET(INDIRECT("'"&amp;'DATA for charts'!S$5&amp;"'!$g1"),$A790-1,0)),OFFSET(INDIRECT("'"&amp;'DATA for charts'!S$5&amp;"'!$g1"),$A790-1,0),NA())</f>
        <v>#N/A</v>
      </c>
      <c r="T790" s="34"/>
      <c r="U790" s="34"/>
      <c r="V790" s="34"/>
      <c r="W790" s="8"/>
      <c r="X790" s="477" t="s">
        <v>800</v>
      </c>
      <c r="Y790" s="36">
        <f ca="1">C241-C$187</f>
        <v>-0.26600000000000001</v>
      </c>
      <c r="Z790" s="36">
        <f t="shared" ref="Z790:AO790" ca="1" si="1158">D241-D$187</f>
        <v>-4.1917000000000204E-2</v>
      </c>
      <c r="AA790" s="36">
        <f t="shared" ca="1" si="1158"/>
        <v>-0.28200000000000003</v>
      </c>
      <c r="AB790" s="36">
        <f t="shared" ca="1" si="1158"/>
        <v>-0.10460739610994407</v>
      </c>
      <c r="AC790" s="36">
        <f t="shared" ca="1" si="1158"/>
        <v>-0.18600000000000039</v>
      </c>
      <c r="AD790" s="36">
        <f t="shared" ca="1" si="1158"/>
        <v>-0.32157976786295972</v>
      </c>
      <c r="AE790" s="36" t="e">
        <f t="shared" ca="1" si="1158"/>
        <v>#N/A</v>
      </c>
      <c r="AF790" s="36" t="e">
        <f t="shared" ca="1" si="1158"/>
        <v>#N/A</v>
      </c>
      <c r="AG790" s="36" t="e">
        <f t="shared" ca="1" si="1158"/>
        <v>#N/A</v>
      </c>
      <c r="AH790" s="36" t="e">
        <f t="shared" ca="1" si="1158"/>
        <v>#N/A</v>
      </c>
      <c r="AI790" s="36" t="e">
        <f t="shared" ca="1" si="1158"/>
        <v>#N/A</v>
      </c>
      <c r="AJ790" s="36" t="e">
        <f t="shared" ca="1" si="1158"/>
        <v>#N/A</v>
      </c>
      <c r="AK790" s="36" t="e">
        <f t="shared" ca="1" si="1158"/>
        <v>#N/A</v>
      </c>
      <c r="AL790" s="36" t="e">
        <f t="shared" ca="1" si="1158"/>
        <v>#N/A</v>
      </c>
      <c r="AM790" s="36" t="e">
        <f t="shared" ca="1" si="1158"/>
        <v>#N/A</v>
      </c>
      <c r="AN790" s="36" t="e">
        <f t="shared" ca="1" si="1158"/>
        <v>#N/A</v>
      </c>
      <c r="AO790" s="36" t="e">
        <f t="shared" ca="1" si="1158"/>
        <v>#N/A</v>
      </c>
    </row>
    <row r="791" spans="1:41" ht="63.75">
      <c r="A791" s="226">
        <f t="shared" si="1155"/>
        <v>298</v>
      </c>
      <c r="B791" s="8">
        <v>5</v>
      </c>
      <c r="C791" s="28">
        <f ca="1">IF(ISNUMBER(OFFSET(INDIRECT("'"&amp;'DATA for charts'!C$5&amp;"'!$g1"),$A791-1,0)),OFFSET(INDIRECT("'"&amp;'DATA for charts'!C$5&amp;"'!$g1"),$A791-1,0),NA())</f>
        <v>15</v>
      </c>
      <c r="D791" s="28">
        <f ca="1">IF(ISNUMBER(OFFSET(INDIRECT("'"&amp;'DATA for charts'!D$5&amp;"'!$g1"),$A791-1,0)),OFFSET(INDIRECT("'"&amp;'DATA for charts'!D$5&amp;"'!$g1"),$A791-1,0),NA())</f>
        <v>11.99686</v>
      </c>
      <c r="E791" s="28">
        <f ca="1">IF(ISNUMBER(OFFSET(INDIRECT("'"&amp;'DATA for charts'!E$5&amp;"'!$g1"),$A791-1,0)),OFFSET(INDIRECT("'"&amp;'DATA for charts'!E$5&amp;"'!$g1"),$A791-1,0),NA())</f>
        <v>9.6889781999999993</v>
      </c>
      <c r="F791" s="28">
        <f ca="1">IF(ISNUMBER(OFFSET(INDIRECT("'"&amp;'DATA for charts'!F$5&amp;"'!$g1"),$A791-1,0)),OFFSET(INDIRECT("'"&amp;'DATA for charts'!F$5&amp;"'!$g1"),$A791-1,0),NA())</f>
        <v>8.77503325684423</v>
      </c>
      <c r="G791" s="28">
        <f ca="1">IF(ISNUMBER(OFFSET(INDIRECT("'"&amp;'DATA for charts'!G$5&amp;"'!$g1"),$A791-1,0)),OFFSET(INDIRECT("'"&amp;'DATA for charts'!G$5&amp;"'!$g1"),$A791-1,0),NA())</f>
        <v>9.01</v>
      </c>
      <c r="H791" s="28">
        <f ca="1">IF(ISNUMBER(OFFSET(INDIRECT("'"&amp;'DATA for charts'!H$5&amp;"'!$g1"),$A791-1,0)),OFFSET(INDIRECT("'"&amp;'DATA for charts'!H$5&amp;"'!$g1"),$A791-1,0),NA())</f>
        <v>7.7578292019606696</v>
      </c>
      <c r="I791" s="28" t="e">
        <f ca="1">IF(ISNUMBER(OFFSET(INDIRECT("'"&amp;'DATA for charts'!I$5&amp;"'!$g1"),$A791-1,0)),OFFSET(INDIRECT("'"&amp;'DATA for charts'!I$5&amp;"'!$g1"),$A791-1,0),NA())</f>
        <v>#N/A</v>
      </c>
      <c r="J791" s="28" t="e">
        <f ca="1">IF(ISNUMBER(OFFSET(INDIRECT("'"&amp;'DATA for charts'!J$5&amp;"'!$g1"),$A791-1,0)),OFFSET(INDIRECT("'"&amp;'DATA for charts'!J$5&amp;"'!$g1"),$A791-1,0),NA())</f>
        <v>#N/A</v>
      </c>
      <c r="K791" s="28" t="e">
        <f ca="1">IF(ISNUMBER(OFFSET(INDIRECT("'"&amp;'DATA for charts'!K$5&amp;"'!$g1"),$A791-1,0)),OFFSET(INDIRECT("'"&amp;'DATA for charts'!K$5&amp;"'!$g1"),$A791-1,0),NA())</f>
        <v>#N/A</v>
      </c>
      <c r="L791" s="28" t="e">
        <f ca="1">IF(ISNUMBER(OFFSET(INDIRECT("'"&amp;'DATA for charts'!L$5&amp;"'!$g1"),$A791-1,0)),OFFSET(INDIRECT("'"&amp;'DATA for charts'!L$5&amp;"'!$g1"),$A791-1,0),NA())</f>
        <v>#N/A</v>
      </c>
      <c r="M791" s="28" t="e">
        <f ca="1">IF(ISNUMBER(OFFSET(INDIRECT("'"&amp;'DATA for charts'!M$5&amp;"'!$g1"),$A791-1,0)),OFFSET(INDIRECT("'"&amp;'DATA for charts'!M$5&amp;"'!$g1"),$A791-1,0),NA())</f>
        <v>#N/A</v>
      </c>
      <c r="N791" s="28" t="e">
        <f ca="1">IF(ISNUMBER(OFFSET(INDIRECT("'"&amp;'DATA for charts'!N$5&amp;"'!$g1"),$A791-1,0)),OFFSET(INDIRECT("'"&amp;'DATA for charts'!N$5&amp;"'!$g1"),$A791-1,0),NA())</f>
        <v>#N/A</v>
      </c>
      <c r="O791" s="28" t="e">
        <f ca="1">IF(ISNUMBER(OFFSET(INDIRECT("'"&amp;'DATA for charts'!O$5&amp;"'!$g1"),$A791-1,0)),OFFSET(INDIRECT("'"&amp;'DATA for charts'!O$5&amp;"'!$g1"),$A791-1,0),NA())</f>
        <v>#N/A</v>
      </c>
      <c r="P791" s="28" t="e">
        <f ca="1">IF(ISNUMBER(OFFSET(INDIRECT("'"&amp;'DATA for charts'!P$5&amp;"'!$g1"),$A791-1,0)),OFFSET(INDIRECT("'"&amp;'DATA for charts'!P$5&amp;"'!$g1"),$A791-1,0),NA())</f>
        <v>#N/A</v>
      </c>
      <c r="Q791" s="28" t="e">
        <f ca="1">IF(ISNUMBER(OFFSET(INDIRECT("'"&amp;'DATA for charts'!Q$5&amp;"'!$g1"),$A791-1,0)),OFFSET(INDIRECT("'"&amp;'DATA for charts'!Q$5&amp;"'!$g1"),$A791-1,0),NA())</f>
        <v>#N/A</v>
      </c>
      <c r="R791" s="28" t="e">
        <f ca="1">IF(ISNUMBER(OFFSET(INDIRECT("'"&amp;'DATA for charts'!R$5&amp;"'!$g1"),$A791-1,0)),OFFSET(INDIRECT("'"&amp;'DATA for charts'!R$5&amp;"'!$g1"),$A791-1,0),NA())</f>
        <v>#N/A</v>
      </c>
      <c r="S791" s="28" t="e">
        <f ca="1">IF(ISNUMBER(OFFSET(INDIRECT("'"&amp;'DATA for charts'!S$5&amp;"'!$g1"),$A791-1,0)),OFFSET(INDIRECT("'"&amp;'DATA for charts'!S$5&amp;"'!$g1"),$A791-1,0),NA())</f>
        <v>#N/A</v>
      </c>
      <c r="T791" s="34"/>
      <c r="U791" s="34"/>
      <c r="V791" s="34"/>
      <c r="W791" s="8"/>
      <c r="X791" s="477" t="s">
        <v>801</v>
      </c>
      <c r="Y791" s="36">
        <f ca="1">C312-C$253</f>
        <v>0.16199999999999992</v>
      </c>
      <c r="Z791" s="36">
        <f t="shared" ref="Z791:AO791" ca="1" si="1159">D312-D$253</f>
        <v>-0.3012100000000002</v>
      </c>
      <c r="AA791" s="36">
        <f t="shared" ca="1" si="1159"/>
        <v>0.64100000000000001</v>
      </c>
      <c r="AB791" s="36">
        <f t="shared" ca="1" si="1159"/>
        <v>0.11476050152050021</v>
      </c>
      <c r="AC791" s="36">
        <f t="shared" ca="1" si="1159"/>
        <v>0.30800000000000072</v>
      </c>
      <c r="AD791" s="36">
        <f t="shared" ca="1" si="1159"/>
        <v>0.26769123501247982</v>
      </c>
      <c r="AE791" s="36" t="e">
        <f t="shared" ca="1" si="1159"/>
        <v>#N/A</v>
      </c>
      <c r="AF791" s="36" t="e">
        <f t="shared" ca="1" si="1159"/>
        <v>#N/A</v>
      </c>
      <c r="AG791" s="36" t="e">
        <f t="shared" ca="1" si="1159"/>
        <v>#N/A</v>
      </c>
      <c r="AH791" s="36" t="e">
        <f t="shared" ca="1" si="1159"/>
        <v>#N/A</v>
      </c>
      <c r="AI791" s="36" t="e">
        <f t="shared" ca="1" si="1159"/>
        <v>#N/A</v>
      </c>
      <c r="AJ791" s="36" t="e">
        <f t="shared" ca="1" si="1159"/>
        <v>#N/A</v>
      </c>
      <c r="AK791" s="36" t="e">
        <f t="shared" ca="1" si="1159"/>
        <v>#N/A</v>
      </c>
      <c r="AL791" s="36" t="e">
        <f t="shared" ca="1" si="1159"/>
        <v>#N/A</v>
      </c>
      <c r="AM791" s="36" t="e">
        <f t="shared" ca="1" si="1159"/>
        <v>#N/A</v>
      </c>
      <c r="AN791" s="36" t="e">
        <f t="shared" ca="1" si="1159"/>
        <v>#N/A</v>
      </c>
      <c r="AO791" s="36" t="e">
        <f t="shared" ca="1" si="1159"/>
        <v>#N/A</v>
      </c>
    </row>
    <row r="792" spans="1:41" ht="51">
      <c r="A792" s="226">
        <f t="shared" si="1155"/>
        <v>299</v>
      </c>
      <c r="B792" s="8">
        <v>6</v>
      </c>
      <c r="C792" s="28">
        <f ca="1">IF(ISNUMBER(OFFSET(INDIRECT("'"&amp;'DATA for charts'!C$5&amp;"'!$g1"),$A792-1,0)),OFFSET(INDIRECT("'"&amp;'DATA for charts'!C$5&amp;"'!$g1"),$A792-1,0),NA())</f>
        <v>12.4</v>
      </c>
      <c r="D792" s="28">
        <f ca="1">IF(ISNUMBER(OFFSET(INDIRECT("'"&amp;'DATA for charts'!D$5&amp;"'!$g1"),$A792-1,0)),OFFSET(INDIRECT("'"&amp;'DATA for charts'!D$5&amp;"'!$g1"),$A792-1,0),NA())</f>
        <v>10.525202999999999</v>
      </c>
      <c r="E792" s="28">
        <f ca="1">IF(ISNUMBER(OFFSET(INDIRECT("'"&amp;'DATA for charts'!E$5&amp;"'!$g1"),$A792-1,0)),OFFSET(INDIRECT("'"&amp;'DATA for charts'!E$5&amp;"'!$g1"),$A792-1,0),NA())</f>
        <v>8.3340464000000001</v>
      </c>
      <c r="F792" s="28">
        <f ca="1">IF(ISNUMBER(OFFSET(INDIRECT("'"&amp;'DATA for charts'!F$5&amp;"'!$g1"),$A792-1,0)),OFFSET(INDIRECT("'"&amp;'DATA for charts'!F$5&amp;"'!$g1"),$A792-1,0),NA())</f>
        <v>7.5063269351838198</v>
      </c>
      <c r="G792" s="28">
        <f ca="1">IF(ISNUMBER(OFFSET(INDIRECT("'"&amp;'DATA for charts'!G$5&amp;"'!$g1"),$A792-1,0)),OFFSET(INDIRECT("'"&amp;'DATA for charts'!G$5&amp;"'!$g1"),$A792-1,0),NA())</f>
        <v>7.61</v>
      </c>
      <c r="H792" s="28">
        <f ca="1">IF(ISNUMBER(OFFSET(INDIRECT("'"&amp;'DATA for charts'!H$5&amp;"'!$g1"),$A792-1,0)),OFFSET(INDIRECT("'"&amp;'DATA for charts'!H$5&amp;"'!$g1"),$A792-1,0),NA())</f>
        <v>6.4800339677121199</v>
      </c>
      <c r="I792" s="28" t="e">
        <f ca="1">IF(ISNUMBER(OFFSET(INDIRECT("'"&amp;'DATA for charts'!I$5&amp;"'!$g1"),$A792-1,0)),OFFSET(INDIRECT("'"&amp;'DATA for charts'!I$5&amp;"'!$g1"),$A792-1,0),NA())</f>
        <v>#N/A</v>
      </c>
      <c r="J792" s="28" t="e">
        <f ca="1">IF(ISNUMBER(OFFSET(INDIRECT("'"&amp;'DATA for charts'!J$5&amp;"'!$g1"),$A792-1,0)),OFFSET(INDIRECT("'"&amp;'DATA for charts'!J$5&amp;"'!$g1"),$A792-1,0),NA())</f>
        <v>#N/A</v>
      </c>
      <c r="K792" s="28" t="e">
        <f ca="1">IF(ISNUMBER(OFFSET(INDIRECT("'"&amp;'DATA for charts'!K$5&amp;"'!$g1"),$A792-1,0)),OFFSET(INDIRECT("'"&amp;'DATA for charts'!K$5&amp;"'!$g1"),$A792-1,0),NA())</f>
        <v>#N/A</v>
      </c>
      <c r="L792" s="28" t="e">
        <f ca="1">IF(ISNUMBER(OFFSET(INDIRECT("'"&amp;'DATA for charts'!L$5&amp;"'!$g1"),$A792-1,0)),OFFSET(INDIRECT("'"&amp;'DATA for charts'!L$5&amp;"'!$g1"),$A792-1,0),NA())</f>
        <v>#N/A</v>
      </c>
      <c r="M792" s="28" t="e">
        <f ca="1">IF(ISNUMBER(OFFSET(INDIRECT("'"&amp;'DATA for charts'!M$5&amp;"'!$g1"),$A792-1,0)),OFFSET(INDIRECT("'"&amp;'DATA for charts'!M$5&amp;"'!$g1"),$A792-1,0),NA())</f>
        <v>#N/A</v>
      </c>
      <c r="N792" s="28" t="e">
        <f ca="1">IF(ISNUMBER(OFFSET(INDIRECT("'"&amp;'DATA for charts'!N$5&amp;"'!$g1"),$A792-1,0)),OFFSET(INDIRECT("'"&amp;'DATA for charts'!N$5&amp;"'!$g1"),$A792-1,0),NA())</f>
        <v>#N/A</v>
      </c>
      <c r="O792" s="28" t="e">
        <f ca="1">IF(ISNUMBER(OFFSET(INDIRECT("'"&amp;'DATA for charts'!O$5&amp;"'!$g1"),$A792-1,0)),OFFSET(INDIRECT("'"&amp;'DATA for charts'!O$5&amp;"'!$g1"),$A792-1,0),NA())</f>
        <v>#N/A</v>
      </c>
      <c r="P792" s="28" t="e">
        <f ca="1">IF(ISNUMBER(OFFSET(INDIRECT("'"&amp;'DATA for charts'!P$5&amp;"'!$g1"),$A792-1,0)),OFFSET(INDIRECT("'"&amp;'DATA for charts'!P$5&amp;"'!$g1"),$A792-1,0),NA())</f>
        <v>#N/A</v>
      </c>
      <c r="Q792" s="28" t="e">
        <f ca="1">IF(ISNUMBER(OFFSET(INDIRECT("'"&amp;'DATA for charts'!Q$5&amp;"'!$g1"),$A792-1,0)),OFFSET(INDIRECT("'"&amp;'DATA for charts'!Q$5&amp;"'!$g1"),$A792-1,0),NA())</f>
        <v>#N/A</v>
      </c>
      <c r="R792" s="28" t="e">
        <f ca="1">IF(ISNUMBER(OFFSET(INDIRECT("'"&amp;'DATA for charts'!R$5&amp;"'!$g1"),$A792-1,0)),OFFSET(INDIRECT("'"&amp;'DATA for charts'!R$5&amp;"'!$g1"),$A792-1,0),NA())</f>
        <v>#N/A</v>
      </c>
      <c r="S792" s="28" t="e">
        <f ca="1">IF(ISNUMBER(OFFSET(INDIRECT("'"&amp;'DATA for charts'!S$5&amp;"'!$g1"),$A792-1,0)),OFFSET(INDIRECT("'"&amp;'DATA for charts'!S$5&amp;"'!$g1"),$A792-1,0),NA())</f>
        <v>#N/A</v>
      </c>
      <c r="T792" s="34"/>
      <c r="U792" s="34"/>
      <c r="V792" s="34"/>
      <c r="W792" s="8"/>
      <c r="X792" s="477" t="s">
        <v>803</v>
      </c>
      <c r="Y792" s="36">
        <f ca="1">C242-C$187</f>
        <v>-0.19999999999999973</v>
      </c>
      <c r="Z792" s="36">
        <f t="shared" ref="Z792:AO792" ca="1" si="1160">D242-D$187</f>
        <v>-4.8880000000000035E-2</v>
      </c>
      <c r="AA792" s="36">
        <f t="shared" ca="1" si="1160"/>
        <v>-5.500000000000016E-2</v>
      </c>
      <c r="AB792" s="36">
        <f t="shared" ca="1" si="1160"/>
        <v>-0.11337400235999961</v>
      </c>
      <c r="AC792" s="36">
        <f t="shared" ca="1" si="1160"/>
        <v>-0.12700000000000022</v>
      </c>
      <c r="AD792" s="36">
        <f t="shared" ca="1" si="1160"/>
        <v>-0.19922361585829007</v>
      </c>
      <c r="AE792" s="36" t="e">
        <f t="shared" ca="1" si="1160"/>
        <v>#N/A</v>
      </c>
      <c r="AF792" s="36" t="e">
        <f t="shared" ca="1" si="1160"/>
        <v>#N/A</v>
      </c>
      <c r="AG792" s="36" t="e">
        <f t="shared" ca="1" si="1160"/>
        <v>#N/A</v>
      </c>
      <c r="AH792" s="36" t="e">
        <f t="shared" ca="1" si="1160"/>
        <v>#N/A</v>
      </c>
      <c r="AI792" s="36" t="e">
        <f t="shared" ca="1" si="1160"/>
        <v>#N/A</v>
      </c>
      <c r="AJ792" s="36" t="e">
        <f t="shared" ca="1" si="1160"/>
        <v>#N/A</v>
      </c>
      <c r="AK792" s="36" t="e">
        <f t="shared" ca="1" si="1160"/>
        <v>#N/A</v>
      </c>
      <c r="AL792" s="36" t="e">
        <f t="shared" ca="1" si="1160"/>
        <v>#N/A</v>
      </c>
      <c r="AM792" s="36" t="e">
        <f t="shared" ca="1" si="1160"/>
        <v>#N/A</v>
      </c>
      <c r="AN792" s="36" t="e">
        <f t="shared" ca="1" si="1160"/>
        <v>#N/A</v>
      </c>
      <c r="AO792" s="36" t="e">
        <f t="shared" ca="1" si="1160"/>
        <v>#N/A</v>
      </c>
    </row>
    <row r="793" spans="1:41" ht="51">
      <c r="A793" s="226">
        <f t="shared" si="1155"/>
        <v>300</v>
      </c>
      <c r="B793" s="8">
        <v>7</v>
      </c>
      <c r="C793" s="28">
        <f ca="1">IF(ISNUMBER(OFFSET(INDIRECT("'"&amp;'DATA for charts'!C$5&amp;"'!$g1"),$A793-1,0)),OFFSET(INDIRECT("'"&amp;'DATA for charts'!C$5&amp;"'!$g1"),$A793-1,0),NA())</f>
        <v>10.1</v>
      </c>
      <c r="D793" s="28">
        <f ca="1">IF(ISNUMBER(OFFSET(INDIRECT("'"&amp;'DATA for charts'!D$5&amp;"'!$g1"),$A793-1,0)),OFFSET(INDIRECT("'"&amp;'DATA for charts'!D$5&amp;"'!$g1"),$A793-1,0),NA())</f>
        <v>9.1662330000000001</v>
      </c>
      <c r="E793" s="28">
        <f ca="1">IF(ISNUMBER(OFFSET(INDIRECT("'"&amp;'DATA for charts'!E$5&amp;"'!$g1"),$A793-1,0)),OFFSET(INDIRECT("'"&amp;'DATA for charts'!E$5&amp;"'!$g1"),$A793-1,0),NA())</f>
        <v>7.1315913000000002</v>
      </c>
      <c r="F793" s="28">
        <f ca="1">IF(ISNUMBER(OFFSET(INDIRECT("'"&amp;'DATA for charts'!F$5&amp;"'!$g1"),$A793-1,0)),OFFSET(INDIRECT("'"&amp;'DATA for charts'!F$5&amp;"'!$g1"),$A793-1,0),NA())</f>
        <v>6.34749482322015</v>
      </c>
      <c r="G793" s="28">
        <f ca="1">IF(ISNUMBER(OFFSET(INDIRECT("'"&amp;'DATA for charts'!G$5&amp;"'!$g1"),$A793-1,0)),OFFSET(INDIRECT("'"&amp;'DATA for charts'!G$5&amp;"'!$g1"),$A793-1,0),NA())</f>
        <v>6.29</v>
      </c>
      <c r="H793" s="28">
        <f ca="1">IF(ISNUMBER(OFFSET(INDIRECT("'"&amp;'DATA for charts'!H$5&amp;"'!$g1"),$A793-1,0)),OFFSET(INDIRECT("'"&amp;'DATA for charts'!H$5&amp;"'!$g1"),$A793-1,0),NA())</f>
        <v>5.2951548814477896</v>
      </c>
      <c r="I793" s="28" t="e">
        <f ca="1">IF(ISNUMBER(OFFSET(INDIRECT("'"&amp;'DATA for charts'!I$5&amp;"'!$g1"),$A793-1,0)),OFFSET(INDIRECT("'"&amp;'DATA for charts'!I$5&amp;"'!$g1"),$A793-1,0),NA())</f>
        <v>#N/A</v>
      </c>
      <c r="J793" s="28" t="e">
        <f ca="1">IF(ISNUMBER(OFFSET(INDIRECT("'"&amp;'DATA for charts'!J$5&amp;"'!$g1"),$A793-1,0)),OFFSET(INDIRECT("'"&amp;'DATA for charts'!J$5&amp;"'!$g1"),$A793-1,0),NA())</f>
        <v>#N/A</v>
      </c>
      <c r="K793" s="28" t="e">
        <f ca="1">IF(ISNUMBER(OFFSET(INDIRECT("'"&amp;'DATA for charts'!K$5&amp;"'!$g1"),$A793-1,0)),OFFSET(INDIRECT("'"&amp;'DATA for charts'!K$5&amp;"'!$g1"),$A793-1,0),NA())</f>
        <v>#N/A</v>
      </c>
      <c r="L793" s="28" t="e">
        <f ca="1">IF(ISNUMBER(OFFSET(INDIRECT("'"&amp;'DATA for charts'!L$5&amp;"'!$g1"),$A793-1,0)),OFFSET(INDIRECT("'"&amp;'DATA for charts'!L$5&amp;"'!$g1"),$A793-1,0),NA())</f>
        <v>#N/A</v>
      </c>
      <c r="M793" s="28" t="e">
        <f ca="1">IF(ISNUMBER(OFFSET(INDIRECT("'"&amp;'DATA for charts'!M$5&amp;"'!$g1"),$A793-1,0)),OFFSET(INDIRECT("'"&amp;'DATA for charts'!M$5&amp;"'!$g1"),$A793-1,0),NA())</f>
        <v>#N/A</v>
      </c>
      <c r="N793" s="28" t="e">
        <f ca="1">IF(ISNUMBER(OFFSET(INDIRECT("'"&amp;'DATA for charts'!N$5&amp;"'!$g1"),$A793-1,0)),OFFSET(INDIRECT("'"&amp;'DATA for charts'!N$5&amp;"'!$g1"),$A793-1,0),NA())</f>
        <v>#N/A</v>
      </c>
      <c r="O793" s="28" t="e">
        <f ca="1">IF(ISNUMBER(OFFSET(INDIRECT("'"&amp;'DATA for charts'!O$5&amp;"'!$g1"),$A793-1,0)),OFFSET(INDIRECT("'"&amp;'DATA for charts'!O$5&amp;"'!$g1"),$A793-1,0),NA())</f>
        <v>#N/A</v>
      </c>
      <c r="P793" s="28" t="e">
        <f ca="1">IF(ISNUMBER(OFFSET(INDIRECT("'"&amp;'DATA for charts'!P$5&amp;"'!$g1"),$A793-1,0)),OFFSET(INDIRECT("'"&amp;'DATA for charts'!P$5&amp;"'!$g1"),$A793-1,0),NA())</f>
        <v>#N/A</v>
      </c>
      <c r="Q793" s="28" t="e">
        <f ca="1">IF(ISNUMBER(OFFSET(INDIRECT("'"&amp;'DATA for charts'!Q$5&amp;"'!$g1"),$A793-1,0)),OFFSET(INDIRECT("'"&amp;'DATA for charts'!Q$5&amp;"'!$g1"),$A793-1,0),NA())</f>
        <v>#N/A</v>
      </c>
      <c r="R793" s="28" t="e">
        <f ca="1">IF(ISNUMBER(OFFSET(INDIRECT("'"&amp;'DATA for charts'!R$5&amp;"'!$g1"),$A793-1,0)),OFFSET(INDIRECT("'"&amp;'DATA for charts'!R$5&amp;"'!$g1"),$A793-1,0),NA())</f>
        <v>#N/A</v>
      </c>
      <c r="S793" s="28" t="e">
        <f ca="1">IF(ISNUMBER(OFFSET(INDIRECT("'"&amp;'DATA for charts'!S$5&amp;"'!$g1"),$A793-1,0)),OFFSET(INDIRECT("'"&amp;'DATA for charts'!S$5&amp;"'!$g1"),$A793-1,0),NA())</f>
        <v>#N/A</v>
      </c>
      <c r="T793" s="34"/>
      <c r="U793" s="34"/>
      <c r="V793" s="34"/>
      <c r="W793" s="8"/>
      <c r="X793" s="477" t="s">
        <v>802</v>
      </c>
      <c r="Y793" s="36">
        <f ca="1">C313-C$253</f>
        <v>0.15399999999999991</v>
      </c>
      <c r="Z793" s="36">
        <f t="shared" ref="Z793:AO793" ca="1" si="1161">D313-D$253</f>
        <v>-0.23812700000000042</v>
      </c>
      <c r="AA793" s="36">
        <f t="shared" ca="1" si="1161"/>
        <v>0.48000000000000043</v>
      </c>
      <c r="AB793" s="36">
        <f t="shared" ca="1" si="1161"/>
        <v>2.2600406801305262E-2</v>
      </c>
      <c r="AC793" s="36">
        <f t="shared" ca="1" si="1161"/>
        <v>0.11100000000000065</v>
      </c>
      <c r="AD793" s="36">
        <f t="shared" ca="1" si="1161"/>
        <v>2.3202133178710227E-2</v>
      </c>
      <c r="AE793" s="36" t="e">
        <f t="shared" ca="1" si="1161"/>
        <v>#N/A</v>
      </c>
      <c r="AF793" s="36" t="e">
        <f t="shared" ca="1" si="1161"/>
        <v>#N/A</v>
      </c>
      <c r="AG793" s="36" t="e">
        <f t="shared" ca="1" si="1161"/>
        <v>#N/A</v>
      </c>
      <c r="AH793" s="36" t="e">
        <f t="shared" ca="1" si="1161"/>
        <v>#N/A</v>
      </c>
      <c r="AI793" s="36" t="e">
        <f t="shared" ca="1" si="1161"/>
        <v>#N/A</v>
      </c>
      <c r="AJ793" s="36" t="e">
        <f t="shared" ca="1" si="1161"/>
        <v>#N/A</v>
      </c>
      <c r="AK793" s="36" t="e">
        <f t="shared" ca="1" si="1161"/>
        <v>#N/A</v>
      </c>
      <c r="AL793" s="36" t="e">
        <f t="shared" ca="1" si="1161"/>
        <v>#N/A</v>
      </c>
      <c r="AM793" s="36" t="e">
        <f t="shared" ca="1" si="1161"/>
        <v>#N/A</v>
      </c>
      <c r="AN793" s="36" t="e">
        <f t="shared" ca="1" si="1161"/>
        <v>#N/A</v>
      </c>
      <c r="AO793" s="36" t="e">
        <f t="shared" ca="1" si="1161"/>
        <v>#N/A</v>
      </c>
    </row>
    <row r="794" spans="1:41" ht="63.75">
      <c r="A794" s="226">
        <f t="shared" si="1155"/>
        <v>301</v>
      </c>
      <c r="B794" s="8">
        <v>8</v>
      </c>
      <c r="C794" s="28">
        <f ca="1">IF(ISNUMBER(OFFSET(INDIRECT("'"&amp;'DATA for charts'!C$5&amp;"'!$g1"),$A794-1,0)),OFFSET(INDIRECT("'"&amp;'DATA for charts'!C$5&amp;"'!$g1"),$A794-1,0),NA())</f>
        <v>8.6999999999999993</v>
      </c>
      <c r="D794" s="28">
        <f ca="1">IF(ISNUMBER(OFFSET(INDIRECT("'"&amp;'DATA for charts'!D$5&amp;"'!$g1"),$A794-1,0)),OFFSET(INDIRECT("'"&amp;'DATA for charts'!D$5&amp;"'!$g1"),$A794-1,0),NA())</f>
        <v>8.8545200000000008</v>
      </c>
      <c r="E794" s="28">
        <f ca="1">IF(ISNUMBER(OFFSET(INDIRECT("'"&amp;'DATA for charts'!E$5&amp;"'!$g1"),$A794-1,0)),OFFSET(INDIRECT("'"&amp;'DATA for charts'!E$5&amp;"'!$g1"),$A794-1,0),NA())</f>
        <v>6.5882411000000003</v>
      </c>
      <c r="F794" s="28">
        <f ca="1">IF(ISNUMBER(OFFSET(INDIRECT("'"&amp;'DATA for charts'!F$5&amp;"'!$g1"),$A794-1,0)),OFFSET(INDIRECT("'"&amp;'DATA for charts'!F$5&amp;"'!$g1"),$A794-1,0),NA())</f>
        <v>6.2878068478958804</v>
      </c>
      <c r="G794" s="28">
        <f ca="1">IF(ISNUMBER(OFFSET(INDIRECT("'"&amp;'DATA for charts'!G$5&amp;"'!$g1"),$A794-1,0)),OFFSET(INDIRECT("'"&amp;'DATA for charts'!G$5&amp;"'!$g1"),$A794-1,0),NA())</f>
        <v>5.9</v>
      </c>
      <c r="H794" s="28">
        <f ca="1">IF(ISNUMBER(OFFSET(INDIRECT("'"&amp;'DATA for charts'!H$5&amp;"'!$g1"),$A794-1,0)),OFFSET(INDIRECT("'"&amp;'DATA for charts'!H$5&amp;"'!$g1"),$A794-1,0),NA())</f>
        <v>6.1092850600297597</v>
      </c>
      <c r="I794" s="28" t="e">
        <f ca="1">IF(ISNUMBER(OFFSET(INDIRECT("'"&amp;'DATA for charts'!I$5&amp;"'!$g1"),$A794-1,0)),OFFSET(INDIRECT("'"&amp;'DATA for charts'!I$5&amp;"'!$g1"),$A794-1,0),NA())</f>
        <v>#N/A</v>
      </c>
      <c r="J794" s="28" t="e">
        <f ca="1">IF(ISNUMBER(OFFSET(INDIRECT("'"&amp;'DATA for charts'!J$5&amp;"'!$g1"),$A794-1,0)),OFFSET(INDIRECT("'"&amp;'DATA for charts'!J$5&amp;"'!$g1"),$A794-1,0),NA())</f>
        <v>#N/A</v>
      </c>
      <c r="K794" s="28" t="e">
        <f ca="1">IF(ISNUMBER(OFFSET(INDIRECT("'"&amp;'DATA for charts'!K$5&amp;"'!$g1"),$A794-1,0)),OFFSET(INDIRECT("'"&amp;'DATA for charts'!K$5&amp;"'!$g1"),$A794-1,0),NA())</f>
        <v>#N/A</v>
      </c>
      <c r="L794" s="28" t="e">
        <f ca="1">IF(ISNUMBER(OFFSET(INDIRECT("'"&amp;'DATA for charts'!L$5&amp;"'!$g1"),$A794-1,0)),OFFSET(INDIRECT("'"&amp;'DATA for charts'!L$5&amp;"'!$g1"),$A794-1,0),NA())</f>
        <v>#N/A</v>
      </c>
      <c r="M794" s="28" t="e">
        <f ca="1">IF(ISNUMBER(OFFSET(INDIRECT("'"&amp;'DATA for charts'!M$5&amp;"'!$g1"),$A794-1,0)),OFFSET(INDIRECT("'"&amp;'DATA for charts'!M$5&amp;"'!$g1"),$A794-1,0),NA())</f>
        <v>#N/A</v>
      </c>
      <c r="N794" s="28" t="e">
        <f ca="1">IF(ISNUMBER(OFFSET(INDIRECT("'"&amp;'DATA for charts'!N$5&amp;"'!$g1"),$A794-1,0)),OFFSET(INDIRECT("'"&amp;'DATA for charts'!N$5&amp;"'!$g1"),$A794-1,0),NA())</f>
        <v>#N/A</v>
      </c>
      <c r="O794" s="28" t="e">
        <f ca="1">IF(ISNUMBER(OFFSET(INDIRECT("'"&amp;'DATA for charts'!O$5&amp;"'!$g1"),$A794-1,0)),OFFSET(INDIRECT("'"&amp;'DATA for charts'!O$5&amp;"'!$g1"),$A794-1,0),NA())</f>
        <v>#N/A</v>
      </c>
      <c r="P794" s="28" t="e">
        <f ca="1">IF(ISNUMBER(OFFSET(INDIRECT("'"&amp;'DATA for charts'!P$5&amp;"'!$g1"),$A794-1,0)),OFFSET(INDIRECT("'"&amp;'DATA for charts'!P$5&amp;"'!$g1"),$A794-1,0),NA())</f>
        <v>#N/A</v>
      </c>
      <c r="Q794" s="28" t="e">
        <f ca="1">IF(ISNUMBER(OFFSET(INDIRECT("'"&amp;'DATA for charts'!Q$5&amp;"'!$g1"),$A794-1,0)),OFFSET(INDIRECT("'"&amp;'DATA for charts'!Q$5&amp;"'!$g1"),$A794-1,0),NA())</f>
        <v>#N/A</v>
      </c>
      <c r="R794" s="28" t="e">
        <f ca="1">IF(ISNUMBER(OFFSET(INDIRECT("'"&amp;'DATA for charts'!R$5&amp;"'!$g1"),$A794-1,0)),OFFSET(INDIRECT("'"&amp;'DATA for charts'!R$5&amp;"'!$g1"),$A794-1,0),NA())</f>
        <v>#N/A</v>
      </c>
      <c r="S794" s="28" t="e">
        <f ca="1">IF(ISNUMBER(OFFSET(INDIRECT("'"&amp;'DATA for charts'!S$5&amp;"'!$g1"),$A794-1,0)),OFFSET(INDIRECT("'"&amp;'DATA for charts'!S$5&amp;"'!$g1"),$A794-1,0),NA())</f>
        <v>#N/A</v>
      </c>
      <c r="T794" s="34"/>
      <c r="U794" s="34"/>
      <c r="V794" s="34"/>
      <c r="W794" s="8"/>
      <c r="X794" s="477" t="s">
        <v>809</v>
      </c>
      <c r="Y794" s="36">
        <f ca="1">C242-C$241</f>
        <v>6.6000000000000281E-2</v>
      </c>
      <c r="Z794" s="36">
        <f t="shared" ref="Z794:AO794" ca="1" si="1162">D242-D$241</f>
        <v>-6.9629999999998304E-3</v>
      </c>
      <c r="AA794" s="36">
        <f t="shared" ca="1" si="1162"/>
        <v>0.22699999999999987</v>
      </c>
      <c r="AB794" s="36">
        <f t="shared" ca="1" si="1162"/>
        <v>-8.7666062500555419E-3</v>
      </c>
      <c r="AC794" s="36">
        <f t="shared" ca="1" si="1162"/>
        <v>5.9000000000000163E-2</v>
      </c>
      <c r="AD794" s="36">
        <f t="shared" ca="1" si="1162"/>
        <v>0.12235615200466965</v>
      </c>
      <c r="AE794" s="36" t="e">
        <f t="shared" ca="1" si="1162"/>
        <v>#N/A</v>
      </c>
      <c r="AF794" s="36" t="e">
        <f t="shared" ca="1" si="1162"/>
        <v>#N/A</v>
      </c>
      <c r="AG794" s="36" t="e">
        <f t="shared" ca="1" si="1162"/>
        <v>#N/A</v>
      </c>
      <c r="AH794" s="36" t="e">
        <f t="shared" ca="1" si="1162"/>
        <v>#N/A</v>
      </c>
      <c r="AI794" s="36" t="e">
        <f t="shared" ca="1" si="1162"/>
        <v>#N/A</v>
      </c>
      <c r="AJ794" s="36" t="e">
        <f t="shared" ca="1" si="1162"/>
        <v>#N/A</v>
      </c>
      <c r="AK794" s="36" t="e">
        <f t="shared" ca="1" si="1162"/>
        <v>#N/A</v>
      </c>
      <c r="AL794" s="36" t="e">
        <f t="shared" ca="1" si="1162"/>
        <v>#N/A</v>
      </c>
      <c r="AM794" s="36" t="e">
        <f t="shared" ca="1" si="1162"/>
        <v>#N/A</v>
      </c>
      <c r="AN794" s="36" t="e">
        <f t="shared" ca="1" si="1162"/>
        <v>#N/A</v>
      </c>
      <c r="AO794" s="36" t="e">
        <f t="shared" ca="1" si="1162"/>
        <v>#N/A</v>
      </c>
    </row>
    <row r="795" spans="1:41" ht="63.75">
      <c r="A795" s="226">
        <f t="shared" si="1155"/>
        <v>302</v>
      </c>
      <c r="B795" s="8">
        <v>9</v>
      </c>
      <c r="C795" s="28">
        <f ca="1">IF(ISNUMBER(OFFSET(INDIRECT("'"&amp;'DATA for charts'!C$5&amp;"'!$g1"),$A795-1,0)),OFFSET(INDIRECT("'"&amp;'DATA for charts'!C$5&amp;"'!$g1"),$A795-1,0),NA())</f>
        <v>9.5</v>
      </c>
      <c r="D795" s="28">
        <f ca="1">IF(ISNUMBER(OFFSET(INDIRECT("'"&amp;'DATA for charts'!D$5&amp;"'!$g1"),$A795-1,0)),OFFSET(INDIRECT("'"&amp;'DATA for charts'!D$5&amp;"'!$g1"),$A795-1,0),NA())</f>
        <v>11.668780999999999</v>
      </c>
      <c r="E795" s="28">
        <f ca="1">IF(ISNUMBER(OFFSET(INDIRECT("'"&amp;'DATA for charts'!E$5&amp;"'!$g1"),$A795-1,0)),OFFSET(INDIRECT("'"&amp;'DATA for charts'!E$5&amp;"'!$g1"),$A795-1,0),NA())</f>
        <v>8.9979153000000007</v>
      </c>
      <c r="F795" s="28">
        <f ca="1">IF(ISNUMBER(OFFSET(INDIRECT("'"&amp;'DATA for charts'!F$5&amp;"'!$g1"),$A795-1,0)),OFFSET(INDIRECT("'"&amp;'DATA for charts'!F$5&amp;"'!$g1"),$A795-1,0),NA())</f>
        <v>10.037284614533601</v>
      </c>
      <c r="G795" s="28">
        <f ca="1">IF(ISNUMBER(OFFSET(INDIRECT("'"&amp;'DATA for charts'!G$5&amp;"'!$g1"),$A795-1,0)),OFFSET(INDIRECT("'"&amp;'DATA for charts'!G$5&amp;"'!$g1"),$A795-1,0),NA())</f>
        <v>9.1199999999999992</v>
      </c>
      <c r="H795" s="28">
        <f ca="1">IF(ISNUMBER(OFFSET(INDIRECT("'"&amp;'DATA for charts'!H$5&amp;"'!$g1"),$A795-1,0)),OFFSET(INDIRECT("'"&amp;'DATA for charts'!H$5&amp;"'!$g1"),$A795-1,0),NA())</f>
        <v>11.0260479635935</v>
      </c>
      <c r="I795" s="28" t="e">
        <f ca="1">IF(ISNUMBER(OFFSET(INDIRECT("'"&amp;'DATA for charts'!I$5&amp;"'!$g1"),$A795-1,0)),OFFSET(INDIRECT("'"&amp;'DATA for charts'!I$5&amp;"'!$g1"),$A795-1,0),NA())</f>
        <v>#N/A</v>
      </c>
      <c r="J795" s="28" t="e">
        <f ca="1">IF(ISNUMBER(OFFSET(INDIRECT("'"&amp;'DATA for charts'!J$5&amp;"'!$g1"),$A795-1,0)),OFFSET(INDIRECT("'"&amp;'DATA for charts'!J$5&amp;"'!$g1"),$A795-1,0),NA())</f>
        <v>#N/A</v>
      </c>
      <c r="K795" s="28" t="e">
        <f ca="1">IF(ISNUMBER(OFFSET(INDIRECT("'"&amp;'DATA for charts'!K$5&amp;"'!$g1"),$A795-1,0)),OFFSET(INDIRECT("'"&amp;'DATA for charts'!K$5&amp;"'!$g1"),$A795-1,0),NA())</f>
        <v>#N/A</v>
      </c>
      <c r="L795" s="28" t="e">
        <f ca="1">IF(ISNUMBER(OFFSET(INDIRECT("'"&amp;'DATA for charts'!L$5&amp;"'!$g1"),$A795-1,0)),OFFSET(INDIRECT("'"&amp;'DATA for charts'!L$5&amp;"'!$g1"),$A795-1,0),NA())</f>
        <v>#N/A</v>
      </c>
      <c r="M795" s="28" t="e">
        <f ca="1">IF(ISNUMBER(OFFSET(INDIRECT("'"&amp;'DATA for charts'!M$5&amp;"'!$g1"),$A795-1,0)),OFFSET(INDIRECT("'"&amp;'DATA for charts'!M$5&amp;"'!$g1"),$A795-1,0),NA())</f>
        <v>#N/A</v>
      </c>
      <c r="N795" s="28" t="e">
        <f ca="1">IF(ISNUMBER(OFFSET(INDIRECT("'"&amp;'DATA for charts'!N$5&amp;"'!$g1"),$A795-1,0)),OFFSET(INDIRECT("'"&amp;'DATA for charts'!N$5&amp;"'!$g1"),$A795-1,0),NA())</f>
        <v>#N/A</v>
      </c>
      <c r="O795" s="28" t="e">
        <f ca="1">IF(ISNUMBER(OFFSET(INDIRECT("'"&amp;'DATA for charts'!O$5&amp;"'!$g1"),$A795-1,0)),OFFSET(INDIRECT("'"&amp;'DATA for charts'!O$5&amp;"'!$g1"),$A795-1,0),NA())</f>
        <v>#N/A</v>
      </c>
      <c r="P795" s="28" t="e">
        <f ca="1">IF(ISNUMBER(OFFSET(INDIRECT("'"&amp;'DATA for charts'!P$5&amp;"'!$g1"),$A795-1,0)),OFFSET(INDIRECT("'"&amp;'DATA for charts'!P$5&amp;"'!$g1"),$A795-1,0),NA())</f>
        <v>#N/A</v>
      </c>
      <c r="Q795" s="28" t="e">
        <f ca="1">IF(ISNUMBER(OFFSET(INDIRECT("'"&amp;'DATA for charts'!Q$5&amp;"'!$g1"),$A795-1,0)),OFFSET(INDIRECT("'"&amp;'DATA for charts'!Q$5&amp;"'!$g1"),$A795-1,0),NA())</f>
        <v>#N/A</v>
      </c>
      <c r="R795" s="28" t="e">
        <f ca="1">IF(ISNUMBER(OFFSET(INDIRECT("'"&amp;'DATA for charts'!R$5&amp;"'!$g1"),$A795-1,0)),OFFSET(INDIRECT("'"&amp;'DATA for charts'!R$5&amp;"'!$g1"),$A795-1,0),NA())</f>
        <v>#N/A</v>
      </c>
      <c r="S795" s="28" t="e">
        <f ca="1">IF(ISNUMBER(OFFSET(INDIRECT("'"&amp;'DATA for charts'!S$5&amp;"'!$g1"),$A795-1,0)),OFFSET(INDIRECT("'"&amp;'DATA for charts'!S$5&amp;"'!$g1"),$A795-1,0),NA())</f>
        <v>#N/A</v>
      </c>
      <c r="T795" s="34"/>
      <c r="U795" s="34"/>
      <c r="V795" s="34"/>
      <c r="W795" s="8"/>
      <c r="X795" s="477" t="s">
        <v>810</v>
      </c>
      <c r="Y795" s="36">
        <f ca="1">C313-C$312</f>
        <v>-8.0000000000000071E-3</v>
      </c>
      <c r="Z795" s="36">
        <f t="shared" ref="Z795:AO795" ca="1" si="1163">D313-D$312</f>
        <v>6.3082999999999778E-2</v>
      </c>
      <c r="AA795" s="36">
        <f t="shared" ca="1" si="1163"/>
        <v>-0.16099999999999959</v>
      </c>
      <c r="AB795" s="36">
        <f t="shared" ca="1" si="1163"/>
        <v>-9.2160094719194952E-2</v>
      </c>
      <c r="AC795" s="36">
        <f t="shared" ca="1" si="1163"/>
        <v>-0.19700000000000006</v>
      </c>
      <c r="AD795" s="36">
        <f t="shared" ca="1" si="1163"/>
        <v>-0.2444891018337696</v>
      </c>
      <c r="AE795" s="36" t="e">
        <f t="shared" ca="1" si="1163"/>
        <v>#N/A</v>
      </c>
      <c r="AF795" s="36" t="e">
        <f t="shared" ca="1" si="1163"/>
        <v>#N/A</v>
      </c>
      <c r="AG795" s="36" t="e">
        <f t="shared" ca="1" si="1163"/>
        <v>#N/A</v>
      </c>
      <c r="AH795" s="36" t="e">
        <f t="shared" ca="1" si="1163"/>
        <v>#N/A</v>
      </c>
      <c r="AI795" s="36" t="e">
        <f t="shared" ca="1" si="1163"/>
        <v>#N/A</v>
      </c>
      <c r="AJ795" s="36" t="e">
        <f t="shared" ca="1" si="1163"/>
        <v>#N/A</v>
      </c>
      <c r="AK795" s="36" t="e">
        <f t="shared" ca="1" si="1163"/>
        <v>#N/A</v>
      </c>
      <c r="AL795" s="36" t="e">
        <f t="shared" ca="1" si="1163"/>
        <v>#N/A</v>
      </c>
      <c r="AM795" s="36" t="e">
        <f t="shared" ca="1" si="1163"/>
        <v>#N/A</v>
      </c>
      <c r="AN795" s="36" t="e">
        <f t="shared" ca="1" si="1163"/>
        <v>#N/A</v>
      </c>
      <c r="AO795" s="36" t="e">
        <f t="shared" ca="1" si="1163"/>
        <v>#N/A</v>
      </c>
    </row>
    <row r="796" spans="1:41" ht="63.75">
      <c r="A796" s="226">
        <f t="shared" si="1155"/>
        <v>303</v>
      </c>
      <c r="B796" s="8">
        <v>10</v>
      </c>
      <c r="C796" s="28">
        <f ca="1">IF(ISNUMBER(OFFSET(INDIRECT("'"&amp;'DATA for charts'!C$5&amp;"'!$g1"),$A796-1,0)),OFFSET(INDIRECT("'"&amp;'DATA for charts'!C$5&amp;"'!$g1"),$A796-1,0),NA())</f>
        <v>13.1</v>
      </c>
      <c r="D796" s="28">
        <f ca="1">IF(ISNUMBER(OFFSET(INDIRECT("'"&amp;'DATA for charts'!D$5&amp;"'!$g1"),$A796-1,0)),OFFSET(INDIRECT("'"&amp;'DATA for charts'!D$5&amp;"'!$g1"),$A796-1,0),NA())</f>
        <v>17.832740000000001</v>
      </c>
      <c r="E796" s="28">
        <f ca="1">IF(ISNUMBER(OFFSET(INDIRECT("'"&amp;'DATA for charts'!E$5&amp;"'!$g1"),$A796-1,0)),OFFSET(INDIRECT("'"&amp;'DATA for charts'!E$5&amp;"'!$g1"),$A796-1,0),NA())</f>
        <v>15.034738000000001</v>
      </c>
      <c r="F796" s="28">
        <f ca="1">IF(ISNUMBER(OFFSET(INDIRECT("'"&amp;'DATA for charts'!F$5&amp;"'!$g1"),$A796-1,0)),OFFSET(INDIRECT("'"&amp;'DATA for charts'!F$5&amp;"'!$g1"),$A796-1,0),NA())</f>
        <v>16.5873499950861</v>
      </c>
      <c r="G796" s="28">
        <f ca="1">IF(ISNUMBER(OFFSET(INDIRECT("'"&amp;'DATA for charts'!G$5&amp;"'!$g1"),$A796-1,0)),OFFSET(INDIRECT("'"&amp;'DATA for charts'!G$5&amp;"'!$g1"),$A796-1,0),NA())</f>
        <v>15.82</v>
      </c>
      <c r="H796" s="28">
        <f ca="1">IF(ISNUMBER(OFFSET(INDIRECT("'"&amp;'DATA for charts'!H$5&amp;"'!$g1"),$A796-1,0)),OFFSET(INDIRECT("'"&amp;'DATA for charts'!H$5&amp;"'!$g1"),$A796-1,0),NA())</f>
        <v>18.424203370519699</v>
      </c>
      <c r="I796" s="28" t="e">
        <f ca="1">IF(ISNUMBER(OFFSET(INDIRECT("'"&amp;'DATA for charts'!I$5&amp;"'!$g1"),$A796-1,0)),OFFSET(INDIRECT("'"&amp;'DATA for charts'!I$5&amp;"'!$g1"),$A796-1,0),NA())</f>
        <v>#N/A</v>
      </c>
      <c r="J796" s="28" t="e">
        <f ca="1">IF(ISNUMBER(OFFSET(INDIRECT("'"&amp;'DATA for charts'!J$5&amp;"'!$g1"),$A796-1,0)),OFFSET(INDIRECT("'"&amp;'DATA for charts'!J$5&amp;"'!$g1"),$A796-1,0),NA())</f>
        <v>#N/A</v>
      </c>
      <c r="K796" s="28" t="e">
        <f ca="1">IF(ISNUMBER(OFFSET(INDIRECT("'"&amp;'DATA for charts'!K$5&amp;"'!$g1"),$A796-1,0)),OFFSET(INDIRECT("'"&amp;'DATA for charts'!K$5&amp;"'!$g1"),$A796-1,0),NA())</f>
        <v>#N/A</v>
      </c>
      <c r="L796" s="28" t="e">
        <f ca="1">IF(ISNUMBER(OFFSET(INDIRECT("'"&amp;'DATA for charts'!L$5&amp;"'!$g1"),$A796-1,0)),OFFSET(INDIRECT("'"&amp;'DATA for charts'!L$5&amp;"'!$g1"),$A796-1,0),NA())</f>
        <v>#N/A</v>
      </c>
      <c r="M796" s="28" t="e">
        <f ca="1">IF(ISNUMBER(OFFSET(INDIRECT("'"&amp;'DATA for charts'!M$5&amp;"'!$g1"),$A796-1,0)),OFFSET(INDIRECT("'"&amp;'DATA for charts'!M$5&amp;"'!$g1"),$A796-1,0),NA())</f>
        <v>#N/A</v>
      </c>
      <c r="N796" s="28" t="e">
        <f ca="1">IF(ISNUMBER(OFFSET(INDIRECT("'"&amp;'DATA for charts'!N$5&amp;"'!$g1"),$A796-1,0)),OFFSET(INDIRECT("'"&amp;'DATA for charts'!N$5&amp;"'!$g1"),$A796-1,0),NA())</f>
        <v>#N/A</v>
      </c>
      <c r="O796" s="28" t="e">
        <f ca="1">IF(ISNUMBER(OFFSET(INDIRECT("'"&amp;'DATA for charts'!O$5&amp;"'!$g1"),$A796-1,0)),OFFSET(INDIRECT("'"&amp;'DATA for charts'!O$5&amp;"'!$g1"),$A796-1,0),NA())</f>
        <v>#N/A</v>
      </c>
      <c r="P796" s="28" t="e">
        <f ca="1">IF(ISNUMBER(OFFSET(INDIRECT("'"&amp;'DATA for charts'!P$5&amp;"'!$g1"),$A796-1,0)),OFFSET(INDIRECT("'"&amp;'DATA for charts'!P$5&amp;"'!$g1"),$A796-1,0),NA())</f>
        <v>#N/A</v>
      </c>
      <c r="Q796" s="28" t="e">
        <f ca="1">IF(ISNUMBER(OFFSET(INDIRECT("'"&amp;'DATA for charts'!Q$5&amp;"'!$g1"),$A796-1,0)),OFFSET(INDIRECT("'"&amp;'DATA for charts'!Q$5&amp;"'!$g1"),$A796-1,0),NA())</f>
        <v>#N/A</v>
      </c>
      <c r="R796" s="28" t="e">
        <f ca="1">IF(ISNUMBER(OFFSET(INDIRECT("'"&amp;'DATA for charts'!R$5&amp;"'!$g1"),$A796-1,0)),OFFSET(INDIRECT("'"&amp;'DATA for charts'!R$5&amp;"'!$g1"),$A796-1,0),NA())</f>
        <v>#N/A</v>
      </c>
      <c r="S796" s="28" t="e">
        <f ca="1">IF(ISNUMBER(OFFSET(INDIRECT("'"&amp;'DATA for charts'!S$5&amp;"'!$g1"),$A796-1,0)),OFFSET(INDIRECT("'"&amp;'DATA for charts'!S$5&amp;"'!$g1"),$A796-1,0),NA())</f>
        <v>#N/A</v>
      </c>
      <c r="T796" s="34"/>
      <c r="U796" s="34"/>
      <c r="V796" s="34"/>
      <c r="W796" s="8"/>
      <c r="X796" s="477" t="s">
        <v>805</v>
      </c>
      <c r="Y796" s="36">
        <f ca="1">C243-C$187</f>
        <v>-0.13700000000000001</v>
      </c>
      <c r="Z796" s="36">
        <f t="shared" ref="Z796:AO796" ca="1" si="1164">D243-D$187</f>
        <v>-1.9557000000000269E-2</v>
      </c>
      <c r="AA796" s="36">
        <f t="shared" ca="1" si="1164"/>
        <v>-0.2280000000000002</v>
      </c>
      <c r="AB796" s="36">
        <f t="shared" ca="1" si="1164"/>
        <v>2.3118245128612713E-3</v>
      </c>
      <c r="AC796" s="36">
        <f t="shared" ca="1" si="1164"/>
        <v>-5.9000000000000163E-2</v>
      </c>
      <c r="AD796" s="36">
        <f t="shared" ca="1" si="1164"/>
        <v>-0.12740104675292985</v>
      </c>
      <c r="AE796" s="36" t="e">
        <f t="shared" ca="1" si="1164"/>
        <v>#N/A</v>
      </c>
      <c r="AF796" s="36" t="e">
        <f t="shared" ca="1" si="1164"/>
        <v>#N/A</v>
      </c>
      <c r="AG796" s="36" t="e">
        <f t="shared" ca="1" si="1164"/>
        <v>#N/A</v>
      </c>
      <c r="AH796" s="36" t="e">
        <f t="shared" ca="1" si="1164"/>
        <v>#N/A</v>
      </c>
      <c r="AI796" s="36" t="e">
        <f t="shared" ca="1" si="1164"/>
        <v>#N/A</v>
      </c>
      <c r="AJ796" s="36" t="e">
        <f t="shared" ca="1" si="1164"/>
        <v>#N/A</v>
      </c>
      <c r="AK796" s="36" t="e">
        <f t="shared" ca="1" si="1164"/>
        <v>#N/A</v>
      </c>
      <c r="AL796" s="36" t="e">
        <f t="shared" ca="1" si="1164"/>
        <v>#N/A</v>
      </c>
      <c r="AM796" s="36" t="e">
        <f t="shared" ca="1" si="1164"/>
        <v>#N/A</v>
      </c>
      <c r="AN796" s="36" t="e">
        <f t="shared" ca="1" si="1164"/>
        <v>#N/A</v>
      </c>
      <c r="AO796" s="36" t="e">
        <f t="shared" ca="1" si="1164"/>
        <v>#N/A</v>
      </c>
    </row>
    <row r="797" spans="1:41" ht="63.75">
      <c r="A797" s="226">
        <f t="shared" si="1155"/>
        <v>304</v>
      </c>
      <c r="B797" s="8">
        <v>11</v>
      </c>
      <c r="C797" s="28">
        <f ca="1">IF(ISNUMBER(OFFSET(INDIRECT("'"&amp;'DATA for charts'!C$5&amp;"'!$g1"),$A797-1,0)),OFFSET(INDIRECT("'"&amp;'DATA for charts'!C$5&amp;"'!$g1"),$A797-1,0),NA())</f>
        <v>19.100000000000001</v>
      </c>
      <c r="D797" s="28">
        <f ca="1">IF(ISNUMBER(OFFSET(INDIRECT("'"&amp;'DATA for charts'!D$5&amp;"'!$g1"),$A797-1,0)),OFFSET(INDIRECT("'"&amp;'DATA for charts'!D$5&amp;"'!$g1"),$A797-1,0),NA())</f>
        <v>25.83267</v>
      </c>
      <c r="E797" s="28">
        <f ca="1">IF(ISNUMBER(OFFSET(INDIRECT("'"&amp;'DATA for charts'!E$5&amp;"'!$g1"),$A797-1,0)),OFFSET(INDIRECT("'"&amp;'DATA for charts'!E$5&amp;"'!$g1"),$A797-1,0),NA())</f>
        <v>23.155268</v>
      </c>
      <c r="F797" s="28">
        <f ca="1">IF(ISNUMBER(OFFSET(INDIRECT("'"&amp;'DATA for charts'!F$5&amp;"'!$g1"),$A797-1,0)),OFFSET(INDIRECT("'"&amp;'DATA for charts'!F$5&amp;"'!$g1"),$A797-1,0),NA())</f>
        <v>24.6969810819683</v>
      </c>
      <c r="G797" s="28">
        <f ca="1">IF(ISNUMBER(OFFSET(INDIRECT("'"&amp;'DATA for charts'!G$5&amp;"'!$g1"),$A797-1,0)),OFFSET(INDIRECT("'"&amp;'DATA for charts'!G$5&amp;"'!$g1"),$A797-1,0),NA())</f>
        <v>24.43</v>
      </c>
      <c r="H797" s="28">
        <f ca="1">IF(ISNUMBER(OFFSET(INDIRECT("'"&amp;'DATA for charts'!H$5&amp;"'!$g1"),$A797-1,0)),OFFSET(INDIRECT("'"&amp;'DATA for charts'!H$5&amp;"'!$g1"),$A797-1,0),NA())</f>
        <v>26.944134016687801</v>
      </c>
      <c r="I797" s="28" t="e">
        <f ca="1">IF(ISNUMBER(OFFSET(INDIRECT("'"&amp;'DATA for charts'!I$5&amp;"'!$g1"),$A797-1,0)),OFFSET(INDIRECT("'"&amp;'DATA for charts'!I$5&amp;"'!$g1"),$A797-1,0),NA())</f>
        <v>#N/A</v>
      </c>
      <c r="J797" s="28" t="e">
        <f ca="1">IF(ISNUMBER(OFFSET(INDIRECT("'"&amp;'DATA for charts'!J$5&amp;"'!$g1"),$A797-1,0)),OFFSET(INDIRECT("'"&amp;'DATA for charts'!J$5&amp;"'!$g1"),$A797-1,0),NA())</f>
        <v>#N/A</v>
      </c>
      <c r="K797" s="28" t="e">
        <f ca="1">IF(ISNUMBER(OFFSET(INDIRECT("'"&amp;'DATA for charts'!K$5&amp;"'!$g1"),$A797-1,0)),OFFSET(INDIRECT("'"&amp;'DATA for charts'!K$5&amp;"'!$g1"),$A797-1,0),NA())</f>
        <v>#N/A</v>
      </c>
      <c r="L797" s="28" t="e">
        <f ca="1">IF(ISNUMBER(OFFSET(INDIRECT("'"&amp;'DATA for charts'!L$5&amp;"'!$g1"),$A797-1,0)),OFFSET(INDIRECT("'"&amp;'DATA for charts'!L$5&amp;"'!$g1"),$A797-1,0),NA())</f>
        <v>#N/A</v>
      </c>
      <c r="M797" s="28" t="e">
        <f ca="1">IF(ISNUMBER(OFFSET(INDIRECT("'"&amp;'DATA for charts'!M$5&amp;"'!$g1"),$A797-1,0)),OFFSET(INDIRECT("'"&amp;'DATA for charts'!M$5&amp;"'!$g1"),$A797-1,0),NA())</f>
        <v>#N/A</v>
      </c>
      <c r="N797" s="28" t="e">
        <f ca="1">IF(ISNUMBER(OFFSET(INDIRECT("'"&amp;'DATA for charts'!N$5&amp;"'!$g1"),$A797-1,0)),OFFSET(INDIRECT("'"&amp;'DATA for charts'!N$5&amp;"'!$g1"),$A797-1,0),NA())</f>
        <v>#N/A</v>
      </c>
      <c r="O797" s="28" t="e">
        <f ca="1">IF(ISNUMBER(OFFSET(INDIRECT("'"&amp;'DATA for charts'!O$5&amp;"'!$g1"),$A797-1,0)),OFFSET(INDIRECT("'"&amp;'DATA for charts'!O$5&amp;"'!$g1"),$A797-1,0),NA())</f>
        <v>#N/A</v>
      </c>
      <c r="P797" s="28" t="e">
        <f ca="1">IF(ISNUMBER(OFFSET(INDIRECT("'"&amp;'DATA for charts'!P$5&amp;"'!$g1"),$A797-1,0)),OFFSET(INDIRECT("'"&amp;'DATA for charts'!P$5&amp;"'!$g1"),$A797-1,0),NA())</f>
        <v>#N/A</v>
      </c>
      <c r="Q797" s="28" t="e">
        <f ca="1">IF(ISNUMBER(OFFSET(INDIRECT("'"&amp;'DATA for charts'!Q$5&amp;"'!$g1"),$A797-1,0)),OFFSET(INDIRECT("'"&amp;'DATA for charts'!Q$5&amp;"'!$g1"),$A797-1,0),NA())</f>
        <v>#N/A</v>
      </c>
      <c r="R797" s="28" t="e">
        <f ca="1">IF(ISNUMBER(OFFSET(INDIRECT("'"&amp;'DATA for charts'!R$5&amp;"'!$g1"),$A797-1,0)),OFFSET(INDIRECT("'"&amp;'DATA for charts'!R$5&amp;"'!$g1"),$A797-1,0),NA())</f>
        <v>#N/A</v>
      </c>
      <c r="S797" s="28" t="e">
        <f ca="1">IF(ISNUMBER(OFFSET(INDIRECT("'"&amp;'DATA for charts'!S$5&amp;"'!$g1"),$A797-1,0)),OFFSET(INDIRECT("'"&amp;'DATA for charts'!S$5&amp;"'!$g1"),$A797-1,0),NA())</f>
        <v>#N/A</v>
      </c>
      <c r="T797" s="34"/>
      <c r="U797" s="34"/>
      <c r="V797" s="34"/>
      <c r="W797" s="8"/>
      <c r="X797" s="477" t="s">
        <v>804</v>
      </c>
      <c r="Y797" s="36">
        <f ca="1">C314-C$253</f>
        <v>4.4999999999999929E-2</v>
      </c>
      <c r="Z797" s="36">
        <f t="shared" ref="Z797:AO797" ca="1" si="1165">D314-D$253</f>
        <v>-9.332700000000127E-2</v>
      </c>
      <c r="AA797" s="36">
        <f t="shared" ca="1" si="1165"/>
        <v>0.14800000000000058</v>
      </c>
      <c r="AB797" s="36">
        <f t="shared" ca="1" si="1165"/>
        <v>9.2071478127971673E-2</v>
      </c>
      <c r="AC797" s="36">
        <f t="shared" ca="1" si="1165"/>
        <v>0.21400000000000041</v>
      </c>
      <c r="AD797" s="36">
        <f t="shared" ca="1" si="1165"/>
        <v>0.27424966600205991</v>
      </c>
      <c r="AE797" s="36" t="e">
        <f t="shared" ca="1" si="1165"/>
        <v>#N/A</v>
      </c>
      <c r="AF797" s="36" t="e">
        <f t="shared" ca="1" si="1165"/>
        <v>#N/A</v>
      </c>
      <c r="AG797" s="36" t="e">
        <f t="shared" ca="1" si="1165"/>
        <v>#N/A</v>
      </c>
      <c r="AH797" s="36" t="e">
        <f t="shared" ca="1" si="1165"/>
        <v>#N/A</v>
      </c>
      <c r="AI797" s="36" t="e">
        <f t="shared" ca="1" si="1165"/>
        <v>#N/A</v>
      </c>
      <c r="AJ797" s="36" t="e">
        <f t="shared" ca="1" si="1165"/>
        <v>#N/A</v>
      </c>
      <c r="AK797" s="36" t="e">
        <f t="shared" ca="1" si="1165"/>
        <v>#N/A</v>
      </c>
      <c r="AL797" s="36" t="e">
        <f t="shared" ca="1" si="1165"/>
        <v>#N/A</v>
      </c>
      <c r="AM797" s="36" t="e">
        <f t="shared" ca="1" si="1165"/>
        <v>#N/A</v>
      </c>
      <c r="AN797" s="36" t="e">
        <f t="shared" ca="1" si="1165"/>
        <v>#N/A</v>
      </c>
      <c r="AO797" s="36" t="e">
        <f t="shared" ca="1" si="1165"/>
        <v>#N/A</v>
      </c>
    </row>
    <row r="798" spans="1:41" ht="51">
      <c r="A798" s="226">
        <f t="shared" si="1155"/>
        <v>305</v>
      </c>
      <c r="B798" s="8">
        <v>12</v>
      </c>
      <c r="C798" s="28">
        <f ca="1">IF(ISNUMBER(OFFSET(INDIRECT("'"&amp;'DATA for charts'!C$5&amp;"'!$g1"),$A798-1,0)),OFFSET(INDIRECT("'"&amp;'DATA for charts'!C$5&amp;"'!$g1"),$A798-1,0),NA())</f>
        <v>26.7</v>
      </c>
      <c r="D798" s="28">
        <f ca="1">IF(ISNUMBER(OFFSET(INDIRECT("'"&amp;'DATA for charts'!D$5&amp;"'!$g1"),$A798-1,0)),OFFSET(INDIRECT("'"&amp;'DATA for charts'!D$5&amp;"'!$g1"),$A798-1,0),NA())</f>
        <v>34.848969999999987</v>
      </c>
      <c r="E798" s="28">
        <f ca="1">IF(ISNUMBER(OFFSET(INDIRECT("'"&amp;'DATA for charts'!E$5&amp;"'!$g1"),$A798-1,0)),OFFSET(INDIRECT("'"&amp;'DATA for charts'!E$5&amp;"'!$g1"),$A798-1,0),NA())</f>
        <v>32.272053</v>
      </c>
      <c r="F798" s="28">
        <f ca="1">IF(ISNUMBER(OFFSET(INDIRECT("'"&amp;'DATA for charts'!F$5&amp;"'!$g1"),$A798-1,0)),OFFSET(INDIRECT("'"&amp;'DATA for charts'!F$5&amp;"'!$g1"),$A798-1,0),NA())</f>
        <v>33.654414592833099</v>
      </c>
      <c r="G798" s="28">
        <f ca="1">IF(ISNUMBER(OFFSET(INDIRECT("'"&amp;'DATA for charts'!G$5&amp;"'!$g1"),$A798-1,0)),OFFSET(INDIRECT("'"&amp;'DATA for charts'!G$5&amp;"'!$g1"),$A798-1,0),NA())</f>
        <v>33.78</v>
      </c>
      <c r="H798" s="28">
        <f ca="1">IF(ISNUMBER(OFFSET(INDIRECT("'"&amp;'DATA for charts'!H$5&amp;"'!$g1"),$A798-1,0)),OFFSET(INDIRECT("'"&amp;'DATA for charts'!H$5&amp;"'!$g1"),$A798-1,0),NA())</f>
        <v>36.127803306685898</v>
      </c>
      <c r="I798" s="28" t="e">
        <f ca="1">IF(ISNUMBER(OFFSET(INDIRECT("'"&amp;'DATA for charts'!I$5&amp;"'!$g1"),$A798-1,0)),OFFSET(INDIRECT("'"&amp;'DATA for charts'!I$5&amp;"'!$g1"),$A798-1,0),NA())</f>
        <v>#N/A</v>
      </c>
      <c r="J798" s="28" t="e">
        <f ca="1">IF(ISNUMBER(OFFSET(INDIRECT("'"&amp;'DATA for charts'!J$5&amp;"'!$g1"),$A798-1,0)),OFFSET(INDIRECT("'"&amp;'DATA for charts'!J$5&amp;"'!$g1"),$A798-1,0),NA())</f>
        <v>#N/A</v>
      </c>
      <c r="K798" s="28" t="e">
        <f ca="1">IF(ISNUMBER(OFFSET(INDIRECT("'"&amp;'DATA for charts'!K$5&amp;"'!$g1"),$A798-1,0)),OFFSET(INDIRECT("'"&amp;'DATA for charts'!K$5&amp;"'!$g1"),$A798-1,0),NA())</f>
        <v>#N/A</v>
      </c>
      <c r="L798" s="28" t="e">
        <f ca="1">IF(ISNUMBER(OFFSET(INDIRECT("'"&amp;'DATA for charts'!L$5&amp;"'!$g1"),$A798-1,0)),OFFSET(INDIRECT("'"&amp;'DATA for charts'!L$5&amp;"'!$g1"),$A798-1,0),NA())</f>
        <v>#N/A</v>
      </c>
      <c r="M798" s="28" t="e">
        <f ca="1">IF(ISNUMBER(OFFSET(INDIRECT("'"&amp;'DATA for charts'!M$5&amp;"'!$g1"),$A798-1,0)),OFFSET(INDIRECT("'"&amp;'DATA for charts'!M$5&amp;"'!$g1"),$A798-1,0),NA())</f>
        <v>#N/A</v>
      </c>
      <c r="N798" s="28" t="e">
        <f ca="1">IF(ISNUMBER(OFFSET(INDIRECT("'"&amp;'DATA for charts'!N$5&amp;"'!$g1"),$A798-1,0)),OFFSET(INDIRECT("'"&amp;'DATA for charts'!N$5&amp;"'!$g1"),$A798-1,0),NA())</f>
        <v>#N/A</v>
      </c>
      <c r="O798" s="28" t="e">
        <f ca="1">IF(ISNUMBER(OFFSET(INDIRECT("'"&amp;'DATA for charts'!O$5&amp;"'!$g1"),$A798-1,0)),OFFSET(INDIRECT("'"&amp;'DATA for charts'!O$5&amp;"'!$g1"),$A798-1,0),NA())</f>
        <v>#N/A</v>
      </c>
      <c r="P798" s="28" t="e">
        <f ca="1">IF(ISNUMBER(OFFSET(INDIRECT("'"&amp;'DATA for charts'!P$5&amp;"'!$g1"),$A798-1,0)),OFFSET(INDIRECT("'"&amp;'DATA for charts'!P$5&amp;"'!$g1"),$A798-1,0),NA())</f>
        <v>#N/A</v>
      </c>
      <c r="Q798" s="28" t="e">
        <f ca="1">IF(ISNUMBER(OFFSET(INDIRECT("'"&amp;'DATA for charts'!Q$5&amp;"'!$g1"),$A798-1,0)),OFFSET(INDIRECT("'"&amp;'DATA for charts'!Q$5&amp;"'!$g1"),$A798-1,0),NA())</f>
        <v>#N/A</v>
      </c>
      <c r="R798" s="28" t="e">
        <f ca="1">IF(ISNUMBER(OFFSET(INDIRECT("'"&amp;'DATA for charts'!R$5&amp;"'!$g1"),$A798-1,0)),OFFSET(INDIRECT("'"&amp;'DATA for charts'!R$5&amp;"'!$g1"),$A798-1,0),NA())</f>
        <v>#N/A</v>
      </c>
      <c r="S798" s="28" t="e">
        <f ca="1">IF(ISNUMBER(OFFSET(INDIRECT("'"&amp;'DATA for charts'!S$5&amp;"'!$g1"),$A798-1,0)),OFFSET(INDIRECT("'"&amp;'DATA for charts'!S$5&amp;"'!$g1"),$A798-1,0),NA())</f>
        <v>#N/A</v>
      </c>
      <c r="T798" s="34"/>
      <c r="U798" s="34"/>
      <c r="V798" s="34"/>
      <c r="W798" s="8"/>
      <c r="X798" s="477" t="s">
        <v>807</v>
      </c>
      <c r="Y798" s="36">
        <f ca="1">C243-C$241</f>
        <v>0.129</v>
      </c>
      <c r="Z798" s="36">
        <f t="shared" ref="Z798:AO798" ca="1" si="1166">D243-D$241</f>
        <v>2.2359999999999935E-2</v>
      </c>
      <c r="AA798" s="36">
        <f t="shared" ca="1" si="1166"/>
        <v>5.3999999999999826E-2</v>
      </c>
      <c r="AB798" s="36">
        <f t="shared" ca="1" si="1166"/>
        <v>0.10691922062280534</v>
      </c>
      <c r="AC798" s="36">
        <f t="shared" ca="1" si="1166"/>
        <v>0.12700000000000022</v>
      </c>
      <c r="AD798" s="36">
        <f t="shared" ca="1" si="1166"/>
        <v>0.19417872111002987</v>
      </c>
      <c r="AE798" s="36" t="e">
        <f t="shared" ca="1" si="1166"/>
        <v>#N/A</v>
      </c>
      <c r="AF798" s="36" t="e">
        <f t="shared" ca="1" si="1166"/>
        <v>#N/A</v>
      </c>
      <c r="AG798" s="36" t="e">
        <f t="shared" ca="1" si="1166"/>
        <v>#N/A</v>
      </c>
      <c r="AH798" s="36" t="e">
        <f t="shared" ca="1" si="1166"/>
        <v>#N/A</v>
      </c>
      <c r="AI798" s="36" t="e">
        <f t="shared" ca="1" si="1166"/>
        <v>#N/A</v>
      </c>
      <c r="AJ798" s="36" t="e">
        <f t="shared" ca="1" si="1166"/>
        <v>#N/A</v>
      </c>
      <c r="AK798" s="36" t="e">
        <f t="shared" ca="1" si="1166"/>
        <v>#N/A</v>
      </c>
      <c r="AL798" s="36" t="e">
        <f t="shared" ca="1" si="1166"/>
        <v>#N/A</v>
      </c>
      <c r="AM798" s="36" t="e">
        <f t="shared" ca="1" si="1166"/>
        <v>#N/A</v>
      </c>
      <c r="AN798" s="36" t="e">
        <f t="shared" ca="1" si="1166"/>
        <v>#N/A</v>
      </c>
      <c r="AO798" s="36" t="e">
        <f t="shared" ca="1" si="1166"/>
        <v>#N/A</v>
      </c>
    </row>
    <row r="799" spans="1:41" ht="51">
      <c r="A799" s="226">
        <f t="shared" si="1155"/>
        <v>306</v>
      </c>
      <c r="B799" s="8">
        <v>13</v>
      </c>
      <c r="C799" s="28">
        <f ca="1">IF(ISNUMBER(OFFSET(INDIRECT("'"&amp;'DATA for charts'!C$5&amp;"'!$g1"),$A799-1,0)),OFFSET(INDIRECT("'"&amp;'DATA for charts'!C$5&amp;"'!$g1"),$A799-1,0),NA())</f>
        <v>35.200000000000003</v>
      </c>
      <c r="D799" s="28">
        <f ca="1">IF(ISNUMBER(OFFSET(INDIRECT("'"&amp;'DATA for charts'!D$5&amp;"'!$g1"),$A799-1,0)),OFFSET(INDIRECT("'"&amp;'DATA for charts'!D$5&amp;"'!$g1"),$A799-1,0),NA())</f>
        <v>43.943469999999998</v>
      </c>
      <c r="E799" s="28">
        <f ca="1">IF(ISNUMBER(OFFSET(INDIRECT("'"&amp;'DATA for charts'!E$5&amp;"'!$g1"),$A799-1,0)),OFFSET(INDIRECT("'"&amp;'DATA for charts'!E$5&amp;"'!$g1"),$A799-1,0),NA())</f>
        <v>41.416240999999999</v>
      </c>
      <c r="F799" s="28">
        <f ca="1">IF(ISNUMBER(OFFSET(INDIRECT("'"&amp;'DATA for charts'!F$5&amp;"'!$g1"),$A799-1,0)),OFFSET(INDIRECT("'"&amp;'DATA for charts'!F$5&amp;"'!$g1"),$A799-1,0),NA())</f>
        <v>42.512222678554501</v>
      </c>
      <c r="G799" s="28">
        <f ca="1">IF(ISNUMBER(OFFSET(INDIRECT("'"&amp;'DATA for charts'!G$5&amp;"'!$g1"),$A799-1,0)),OFFSET(INDIRECT("'"&amp;'DATA for charts'!G$5&amp;"'!$g1"),$A799-1,0),NA())</f>
        <v>43.16</v>
      </c>
      <c r="H799" s="28">
        <f ca="1">IF(ISNUMBER(OFFSET(INDIRECT("'"&amp;'DATA for charts'!H$5&amp;"'!$g1"),$A799-1,0)),OFFSET(INDIRECT("'"&amp;'DATA for charts'!H$5&amp;"'!$g1"),$A799-1,0),NA())</f>
        <v>44.832146914373197</v>
      </c>
      <c r="I799" s="28" t="e">
        <f ca="1">IF(ISNUMBER(OFFSET(INDIRECT("'"&amp;'DATA for charts'!I$5&amp;"'!$g1"),$A799-1,0)),OFFSET(INDIRECT("'"&amp;'DATA for charts'!I$5&amp;"'!$g1"),$A799-1,0),NA())</f>
        <v>#N/A</v>
      </c>
      <c r="J799" s="28" t="e">
        <f ca="1">IF(ISNUMBER(OFFSET(INDIRECT("'"&amp;'DATA for charts'!J$5&amp;"'!$g1"),$A799-1,0)),OFFSET(INDIRECT("'"&amp;'DATA for charts'!J$5&amp;"'!$g1"),$A799-1,0),NA())</f>
        <v>#N/A</v>
      </c>
      <c r="K799" s="28" t="e">
        <f ca="1">IF(ISNUMBER(OFFSET(INDIRECT("'"&amp;'DATA for charts'!K$5&amp;"'!$g1"),$A799-1,0)),OFFSET(INDIRECT("'"&amp;'DATA for charts'!K$5&amp;"'!$g1"),$A799-1,0),NA())</f>
        <v>#N/A</v>
      </c>
      <c r="L799" s="28" t="e">
        <f ca="1">IF(ISNUMBER(OFFSET(INDIRECT("'"&amp;'DATA for charts'!L$5&amp;"'!$g1"),$A799-1,0)),OFFSET(INDIRECT("'"&amp;'DATA for charts'!L$5&amp;"'!$g1"),$A799-1,0),NA())</f>
        <v>#N/A</v>
      </c>
      <c r="M799" s="28" t="e">
        <f ca="1">IF(ISNUMBER(OFFSET(INDIRECT("'"&amp;'DATA for charts'!M$5&amp;"'!$g1"),$A799-1,0)),OFFSET(INDIRECT("'"&amp;'DATA for charts'!M$5&amp;"'!$g1"),$A799-1,0),NA())</f>
        <v>#N/A</v>
      </c>
      <c r="N799" s="28" t="e">
        <f ca="1">IF(ISNUMBER(OFFSET(INDIRECT("'"&amp;'DATA for charts'!N$5&amp;"'!$g1"),$A799-1,0)),OFFSET(INDIRECT("'"&amp;'DATA for charts'!N$5&amp;"'!$g1"),$A799-1,0),NA())</f>
        <v>#N/A</v>
      </c>
      <c r="O799" s="28" t="e">
        <f ca="1">IF(ISNUMBER(OFFSET(INDIRECT("'"&amp;'DATA for charts'!O$5&amp;"'!$g1"),$A799-1,0)),OFFSET(INDIRECT("'"&amp;'DATA for charts'!O$5&amp;"'!$g1"),$A799-1,0),NA())</f>
        <v>#N/A</v>
      </c>
      <c r="P799" s="28" t="e">
        <f ca="1">IF(ISNUMBER(OFFSET(INDIRECT("'"&amp;'DATA for charts'!P$5&amp;"'!$g1"),$A799-1,0)),OFFSET(INDIRECT("'"&amp;'DATA for charts'!P$5&amp;"'!$g1"),$A799-1,0),NA())</f>
        <v>#N/A</v>
      </c>
      <c r="Q799" s="28" t="e">
        <f ca="1">IF(ISNUMBER(OFFSET(INDIRECT("'"&amp;'DATA for charts'!Q$5&amp;"'!$g1"),$A799-1,0)),OFFSET(INDIRECT("'"&amp;'DATA for charts'!Q$5&amp;"'!$g1"),$A799-1,0),NA())</f>
        <v>#N/A</v>
      </c>
      <c r="R799" s="28" t="e">
        <f ca="1">IF(ISNUMBER(OFFSET(INDIRECT("'"&amp;'DATA for charts'!R$5&amp;"'!$g1"),$A799-1,0)),OFFSET(INDIRECT("'"&amp;'DATA for charts'!R$5&amp;"'!$g1"),$A799-1,0),NA())</f>
        <v>#N/A</v>
      </c>
      <c r="S799" s="28" t="e">
        <f ca="1">IF(ISNUMBER(OFFSET(INDIRECT("'"&amp;'DATA for charts'!S$5&amp;"'!$g1"),$A799-1,0)),OFFSET(INDIRECT("'"&amp;'DATA for charts'!S$5&amp;"'!$g1"),$A799-1,0),NA())</f>
        <v>#N/A</v>
      </c>
      <c r="T799" s="34"/>
      <c r="U799" s="34"/>
      <c r="V799" s="34"/>
      <c r="W799" s="8"/>
      <c r="X799" s="477" t="s">
        <v>808</v>
      </c>
      <c r="Y799" s="36">
        <f ca="1">C314-C$312</f>
        <v>-0.11699999999999999</v>
      </c>
      <c r="Z799" s="36">
        <f t="shared" ref="Z799:AO799" ca="1" si="1167">D314-D$312</f>
        <v>0.20788299999999893</v>
      </c>
      <c r="AA799" s="36">
        <f t="shared" ca="1" si="1167"/>
        <v>-0.49299999999999944</v>
      </c>
      <c r="AB799" s="36">
        <f t="shared" ca="1" si="1167"/>
        <v>-2.268902339252854E-2</v>
      </c>
      <c r="AC799" s="36">
        <f t="shared" ca="1" si="1167"/>
        <v>-9.4000000000000306E-2</v>
      </c>
      <c r="AD799" s="36">
        <f t="shared" ca="1" si="1167"/>
        <v>6.5584309895800885E-3</v>
      </c>
      <c r="AE799" s="36" t="e">
        <f t="shared" ca="1" si="1167"/>
        <v>#N/A</v>
      </c>
      <c r="AF799" s="36" t="e">
        <f t="shared" ca="1" si="1167"/>
        <v>#N/A</v>
      </c>
      <c r="AG799" s="36" t="e">
        <f t="shared" ca="1" si="1167"/>
        <v>#N/A</v>
      </c>
      <c r="AH799" s="36" t="e">
        <f t="shared" ca="1" si="1167"/>
        <v>#N/A</v>
      </c>
      <c r="AI799" s="36" t="e">
        <f t="shared" ca="1" si="1167"/>
        <v>#N/A</v>
      </c>
      <c r="AJ799" s="36" t="e">
        <f t="shared" ca="1" si="1167"/>
        <v>#N/A</v>
      </c>
      <c r="AK799" s="36" t="e">
        <f t="shared" ca="1" si="1167"/>
        <v>#N/A</v>
      </c>
      <c r="AL799" s="36" t="e">
        <f t="shared" ca="1" si="1167"/>
        <v>#N/A</v>
      </c>
      <c r="AM799" s="36" t="e">
        <f t="shared" ca="1" si="1167"/>
        <v>#N/A</v>
      </c>
      <c r="AN799" s="36" t="e">
        <f t="shared" ca="1" si="1167"/>
        <v>#N/A</v>
      </c>
      <c r="AO799" s="36" t="e">
        <f t="shared" ca="1" si="1167"/>
        <v>#N/A</v>
      </c>
    </row>
    <row r="800" spans="1:41">
      <c r="A800" s="226">
        <f t="shared" si="1155"/>
        <v>307</v>
      </c>
      <c r="B800" s="8">
        <v>14</v>
      </c>
      <c r="C800" s="28">
        <f ca="1">IF(ISNUMBER(OFFSET(INDIRECT("'"&amp;'DATA for charts'!C$5&amp;"'!$g1"),$A800-1,0)),OFFSET(INDIRECT("'"&amp;'DATA for charts'!C$5&amp;"'!$g1"),$A800-1,0),NA())</f>
        <v>43.4</v>
      </c>
      <c r="D800" s="28">
        <f ca="1">IF(ISNUMBER(OFFSET(INDIRECT("'"&amp;'DATA for charts'!D$5&amp;"'!$g1"),$A800-1,0)),OFFSET(INDIRECT("'"&amp;'DATA for charts'!D$5&amp;"'!$g1"),$A800-1,0),NA())</f>
        <v>51.698569999999997</v>
      </c>
      <c r="E800" s="28">
        <f ca="1">IF(ISNUMBER(OFFSET(INDIRECT("'"&amp;'DATA for charts'!E$5&amp;"'!$g1"),$A800-1,0)),OFFSET(INDIRECT("'"&amp;'DATA for charts'!E$5&amp;"'!$g1"),$A800-1,0),NA())</f>
        <v>49.153438999999999</v>
      </c>
      <c r="F800" s="28">
        <f ca="1">IF(ISNUMBER(OFFSET(INDIRECT("'"&amp;'DATA for charts'!F$5&amp;"'!$g1"),$A800-1,0)),OFFSET(INDIRECT("'"&amp;'DATA for charts'!F$5&amp;"'!$g1"),$A800-1,0),NA())</f>
        <v>49.774566257309402</v>
      </c>
      <c r="G800" s="28">
        <f ca="1">IF(ISNUMBER(OFFSET(INDIRECT("'"&amp;'DATA for charts'!G$5&amp;"'!$g1"),$A800-1,0)),OFFSET(INDIRECT("'"&amp;'DATA for charts'!G$5&amp;"'!$g1"),$A800-1,0),NA())</f>
        <v>51.16</v>
      </c>
      <c r="H800" s="28">
        <f ca="1">IF(ISNUMBER(OFFSET(INDIRECT("'"&amp;'DATA for charts'!H$5&amp;"'!$g1"),$A800-1,0)),OFFSET(INDIRECT("'"&amp;'DATA for charts'!H$5&amp;"'!$g1"),$A800-1,0),NA())</f>
        <v>51.593759907990602</v>
      </c>
      <c r="I800" s="28" t="e">
        <f ca="1">IF(ISNUMBER(OFFSET(INDIRECT("'"&amp;'DATA for charts'!I$5&amp;"'!$g1"),$A800-1,0)),OFFSET(INDIRECT("'"&amp;'DATA for charts'!I$5&amp;"'!$g1"),$A800-1,0),NA())</f>
        <v>#N/A</v>
      </c>
      <c r="J800" s="28" t="e">
        <f ca="1">IF(ISNUMBER(OFFSET(INDIRECT("'"&amp;'DATA for charts'!J$5&amp;"'!$g1"),$A800-1,0)),OFFSET(INDIRECT("'"&amp;'DATA for charts'!J$5&amp;"'!$g1"),$A800-1,0),NA())</f>
        <v>#N/A</v>
      </c>
      <c r="K800" s="28" t="e">
        <f ca="1">IF(ISNUMBER(OFFSET(INDIRECT("'"&amp;'DATA for charts'!K$5&amp;"'!$g1"),$A800-1,0)),OFFSET(INDIRECT("'"&amp;'DATA for charts'!K$5&amp;"'!$g1"),$A800-1,0),NA())</f>
        <v>#N/A</v>
      </c>
      <c r="L800" s="28" t="e">
        <f ca="1">IF(ISNUMBER(OFFSET(INDIRECT("'"&amp;'DATA for charts'!L$5&amp;"'!$g1"),$A800-1,0)),OFFSET(INDIRECT("'"&amp;'DATA for charts'!L$5&amp;"'!$g1"),$A800-1,0),NA())</f>
        <v>#N/A</v>
      </c>
      <c r="M800" s="28" t="e">
        <f ca="1">IF(ISNUMBER(OFFSET(INDIRECT("'"&amp;'DATA for charts'!M$5&amp;"'!$g1"),$A800-1,0)),OFFSET(INDIRECT("'"&amp;'DATA for charts'!M$5&amp;"'!$g1"),$A800-1,0),NA())</f>
        <v>#N/A</v>
      </c>
      <c r="N800" s="28" t="e">
        <f ca="1">IF(ISNUMBER(OFFSET(INDIRECT("'"&amp;'DATA for charts'!N$5&amp;"'!$g1"),$A800-1,0)),OFFSET(INDIRECT("'"&amp;'DATA for charts'!N$5&amp;"'!$g1"),$A800-1,0),NA())</f>
        <v>#N/A</v>
      </c>
      <c r="O800" s="28" t="e">
        <f ca="1">IF(ISNUMBER(OFFSET(INDIRECT("'"&amp;'DATA for charts'!O$5&amp;"'!$g1"),$A800-1,0)),OFFSET(INDIRECT("'"&amp;'DATA for charts'!O$5&amp;"'!$g1"),$A800-1,0),NA())</f>
        <v>#N/A</v>
      </c>
      <c r="P800" s="28" t="e">
        <f ca="1">IF(ISNUMBER(OFFSET(INDIRECT("'"&amp;'DATA for charts'!P$5&amp;"'!$g1"),$A800-1,0)),OFFSET(INDIRECT("'"&amp;'DATA for charts'!P$5&amp;"'!$g1"),$A800-1,0),NA())</f>
        <v>#N/A</v>
      </c>
      <c r="Q800" s="28" t="e">
        <f ca="1">IF(ISNUMBER(OFFSET(INDIRECT("'"&amp;'DATA for charts'!Q$5&amp;"'!$g1"),$A800-1,0)),OFFSET(INDIRECT("'"&amp;'DATA for charts'!Q$5&amp;"'!$g1"),$A800-1,0),NA())</f>
        <v>#N/A</v>
      </c>
      <c r="R800" s="28" t="e">
        <f ca="1">IF(ISNUMBER(OFFSET(INDIRECT("'"&amp;'DATA for charts'!R$5&amp;"'!$g1"),$A800-1,0)),OFFSET(INDIRECT("'"&amp;'DATA for charts'!R$5&amp;"'!$g1"),$A800-1,0),NA())</f>
        <v>#N/A</v>
      </c>
      <c r="S800" s="28" t="e">
        <f ca="1">IF(ISNUMBER(OFFSET(INDIRECT("'"&amp;'DATA for charts'!S$5&amp;"'!$g1"),$A800-1,0)),OFFSET(INDIRECT("'"&amp;'DATA for charts'!S$5&amp;"'!$g1"),$A800-1,0),NA())</f>
        <v>#N/A</v>
      </c>
      <c r="T800" s="34"/>
      <c r="U800" s="34"/>
      <c r="V800" s="34"/>
      <c r="W800" s="8"/>
      <c r="X800" s="8"/>
      <c r="Y800" s="8"/>
      <c r="Z800" s="8"/>
      <c r="AA800" s="8"/>
      <c r="AB800" s="8"/>
      <c r="AC800" s="8"/>
      <c r="AD800" s="8"/>
      <c r="AE800" s="8"/>
      <c r="AF800" s="8"/>
      <c r="AG800" s="8"/>
      <c r="AH800" s="8"/>
      <c r="AI800" s="8"/>
    </row>
    <row r="801" spans="1:41">
      <c r="A801" s="226">
        <f t="shared" si="1155"/>
        <v>308</v>
      </c>
      <c r="B801" s="8">
        <v>15</v>
      </c>
      <c r="C801" s="28">
        <f ca="1">IF(ISNUMBER(OFFSET(INDIRECT("'"&amp;'DATA for charts'!C$5&amp;"'!$g1"),$A801-1,0)),OFFSET(INDIRECT("'"&amp;'DATA for charts'!C$5&amp;"'!$g1"),$A801-1,0),NA())</f>
        <v>50.2</v>
      </c>
      <c r="D801" s="28">
        <f ca="1">IF(ISNUMBER(OFFSET(INDIRECT("'"&amp;'DATA for charts'!D$5&amp;"'!$g1"),$A801-1,0)),OFFSET(INDIRECT("'"&amp;'DATA for charts'!D$5&amp;"'!$g1"),$A801-1,0),NA())</f>
        <v>57.043649999999992</v>
      </c>
      <c r="E801" s="28">
        <f ca="1">IF(ISNUMBER(OFFSET(INDIRECT("'"&amp;'DATA for charts'!E$5&amp;"'!$g1"),$A801-1,0)),OFFSET(INDIRECT("'"&amp;'DATA for charts'!E$5&amp;"'!$g1"),$A801-1,0),NA())</f>
        <v>55.19014</v>
      </c>
      <c r="F801" s="28">
        <f ca="1">IF(ISNUMBER(OFFSET(INDIRECT("'"&amp;'DATA for charts'!F$5&amp;"'!$g1"),$A801-1,0)),OFFSET(INDIRECT("'"&amp;'DATA for charts'!F$5&amp;"'!$g1"),$A801-1,0),NA())</f>
        <v>54.3914371390822</v>
      </c>
      <c r="G801" s="28">
        <f ca="1">IF(ISNUMBER(OFFSET(INDIRECT("'"&amp;'DATA for charts'!G$5&amp;"'!$g1"),$A801-1,0)),OFFSET(INDIRECT("'"&amp;'DATA for charts'!G$5&amp;"'!$g1"),$A801-1,0),NA())</f>
        <v>56.13</v>
      </c>
      <c r="H801" s="28">
        <f ca="1">IF(ISNUMBER(OFFSET(INDIRECT("'"&amp;'DATA for charts'!H$5&amp;"'!$g1"),$A801-1,0)),OFFSET(INDIRECT("'"&amp;'DATA for charts'!H$5&amp;"'!$g1"),$A801-1,0),NA())</f>
        <v>55.546923739917297</v>
      </c>
      <c r="I801" s="28" t="e">
        <f ca="1">IF(ISNUMBER(OFFSET(INDIRECT("'"&amp;'DATA for charts'!I$5&amp;"'!$g1"),$A801-1,0)),OFFSET(INDIRECT("'"&amp;'DATA for charts'!I$5&amp;"'!$g1"),$A801-1,0),NA())</f>
        <v>#N/A</v>
      </c>
      <c r="J801" s="28" t="e">
        <f ca="1">IF(ISNUMBER(OFFSET(INDIRECT("'"&amp;'DATA for charts'!J$5&amp;"'!$g1"),$A801-1,0)),OFFSET(INDIRECT("'"&amp;'DATA for charts'!J$5&amp;"'!$g1"),$A801-1,0),NA())</f>
        <v>#N/A</v>
      </c>
      <c r="K801" s="28" t="e">
        <f ca="1">IF(ISNUMBER(OFFSET(INDIRECT("'"&amp;'DATA for charts'!K$5&amp;"'!$g1"),$A801-1,0)),OFFSET(INDIRECT("'"&amp;'DATA for charts'!K$5&amp;"'!$g1"),$A801-1,0),NA())</f>
        <v>#N/A</v>
      </c>
      <c r="L801" s="28" t="e">
        <f ca="1">IF(ISNUMBER(OFFSET(INDIRECT("'"&amp;'DATA for charts'!L$5&amp;"'!$g1"),$A801-1,0)),OFFSET(INDIRECT("'"&amp;'DATA for charts'!L$5&amp;"'!$g1"),$A801-1,0),NA())</f>
        <v>#N/A</v>
      </c>
      <c r="M801" s="28" t="e">
        <f ca="1">IF(ISNUMBER(OFFSET(INDIRECT("'"&amp;'DATA for charts'!M$5&amp;"'!$g1"),$A801-1,0)),OFFSET(INDIRECT("'"&amp;'DATA for charts'!M$5&amp;"'!$g1"),$A801-1,0),NA())</f>
        <v>#N/A</v>
      </c>
      <c r="N801" s="28" t="e">
        <f ca="1">IF(ISNUMBER(OFFSET(INDIRECT("'"&amp;'DATA for charts'!N$5&amp;"'!$g1"),$A801-1,0)),OFFSET(INDIRECT("'"&amp;'DATA for charts'!N$5&amp;"'!$g1"),$A801-1,0),NA())</f>
        <v>#N/A</v>
      </c>
      <c r="O801" s="28" t="e">
        <f ca="1">IF(ISNUMBER(OFFSET(INDIRECT("'"&amp;'DATA for charts'!O$5&amp;"'!$g1"),$A801-1,0)),OFFSET(INDIRECT("'"&amp;'DATA for charts'!O$5&amp;"'!$g1"),$A801-1,0),NA())</f>
        <v>#N/A</v>
      </c>
      <c r="P801" s="28" t="e">
        <f ca="1">IF(ISNUMBER(OFFSET(INDIRECT("'"&amp;'DATA for charts'!P$5&amp;"'!$g1"),$A801-1,0)),OFFSET(INDIRECT("'"&amp;'DATA for charts'!P$5&amp;"'!$g1"),$A801-1,0),NA())</f>
        <v>#N/A</v>
      </c>
      <c r="Q801" s="28" t="e">
        <f ca="1">IF(ISNUMBER(OFFSET(INDIRECT("'"&amp;'DATA for charts'!Q$5&amp;"'!$g1"),$A801-1,0)),OFFSET(INDIRECT("'"&amp;'DATA for charts'!Q$5&amp;"'!$g1"),$A801-1,0),NA())</f>
        <v>#N/A</v>
      </c>
      <c r="R801" s="28" t="e">
        <f ca="1">IF(ISNUMBER(OFFSET(INDIRECT("'"&amp;'DATA for charts'!R$5&amp;"'!$g1"),$A801-1,0)),OFFSET(INDIRECT("'"&amp;'DATA for charts'!R$5&amp;"'!$g1"),$A801-1,0),NA())</f>
        <v>#N/A</v>
      </c>
      <c r="S801" s="28" t="e">
        <f ca="1">IF(ISNUMBER(OFFSET(INDIRECT("'"&amp;'DATA for charts'!S$5&amp;"'!$g1"),$A801-1,0)),OFFSET(INDIRECT("'"&amp;'DATA for charts'!S$5&amp;"'!$g1"),$A801-1,0),NA())</f>
        <v>#N/A</v>
      </c>
      <c r="T801" s="34"/>
      <c r="U801" s="34"/>
      <c r="V801" s="34"/>
      <c r="W801" s="8"/>
    </row>
    <row r="802" spans="1:41">
      <c r="A802" s="226">
        <f t="shared" si="1155"/>
        <v>309</v>
      </c>
      <c r="B802" s="8">
        <v>16</v>
      </c>
      <c r="C802" s="28">
        <f ca="1">IF(ISNUMBER(OFFSET(INDIRECT("'"&amp;'DATA for charts'!C$5&amp;"'!$g1"),$A802-1,0)),OFFSET(INDIRECT("'"&amp;'DATA for charts'!C$5&amp;"'!$g1"),$A802-1,0),NA())</f>
        <v>55.1</v>
      </c>
      <c r="D802" s="28">
        <f ca="1">IF(ISNUMBER(OFFSET(INDIRECT("'"&amp;'DATA for charts'!D$5&amp;"'!$g1"),$A802-1,0)),OFFSET(INDIRECT("'"&amp;'DATA for charts'!D$5&amp;"'!$g1"),$A802-1,0),NA())</f>
        <v>59.596660000000007</v>
      </c>
      <c r="E802" s="28">
        <f ca="1">IF(ISNUMBER(OFFSET(INDIRECT("'"&amp;'DATA for charts'!E$5&amp;"'!$g1"),$A802-1,0)),OFFSET(INDIRECT("'"&amp;'DATA for charts'!E$5&amp;"'!$g1"),$A802-1,0),NA())</f>
        <v>58.645583999999999</v>
      </c>
      <c r="F802" s="28">
        <f ca="1">IF(ISNUMBER(OFFSET(INDIRECT("'"&amp;'DATA for charts'!F$5&amp;"'!$g1"),$A802-1,0)),OFFSET(INDIRECT("'"&amp;'DATA for charts'!F$5&amp;"'!$g1"),$A802-1,0),NA())</f>
        <v>56.314401066516602</v>
      </c>
      <c r="G802" s="28">
        <f ca="1">IF(ISNUMBER(OFFSET(INDIRECT("'"&amp;'DATA for charts'!G$5&amp;"'!$g1"),$A802-1,0)),OFFSET(INDIRECT("'"&amp;'DATA for charts'!G$5&amp;"'!$g1"),$A802-1,0),NA())</f>
        <v>58.45</v>
      </c>
      <c r="H802" s="28">
        <f ca="1">IF(ISNUMBER(OFFSET(INDIRECT("'"&amp;'DATA for charts'!H$5&amp;"'!$g1"),$A802-1,0)),OFFSET(INDIRECT("'"&amp;'DATA for charts'!H$5&amp;"'!$g1"),$A802-1,0),NA())</f>
        <v>56.793733178718</v>
      </c>
      <c r="I802" s="28" t="e">
        <f ca="1">IF(ISNUMBER(OFFSET(INDIRECT("'"&amp;'DATA for charts'!I$5&amp;"'!$g1"),$A802-1,0)),OFFSET(INDIRECT("'"&amp;'DATA for charts'!I$5&amp;"'!$g1"),$A802-1,0),NA())</f>
        <v>#N/A</v>
      </c>
      <c r="J802" s="28" t="e">
        <f ca="1">IF(ISNUMBER(OFFSET(INDIRECT("'"&amp;'DATA for charts'!J$5&amp;"'!$g1"),$A802-1,0)),OFFSET(INDIRECT("'"&amp;'DATA for charts'!J$5&amp;"'!$g1"),$A802-1,0),NA())</f>
        <v>#N/A</v>
      </c>
      <c r="K802" s="28" t="e">
        <f ca="1">IF(ISNUMBER(OFFSET(INDIRECT("'"&amp;'DATA for charts'!K$5&amp;"'!$g1"),$A802-1,0)),OFFSET(INDIRECT("'"&amp;'DATA for charts'!K$5&amp;"'!$g1"),$A802-1,0),NA())</f>
        <v>#N/A</v>
      </c>
      <c r="L802" s="28" t="e">
        <f ca="1">IF(ISNUMBER(OFFSET(INDIRECT("'"&amp;'DATA for charts'!L$5&amp;"'!$g1"),$A802-1,0)),OFFSET(INDIRECT("'"&amp;'DATA for charts'!L$5&amp;"'!$g1"),$A802-1,0),NA())</f>
        <v>#N/A</v>
      </c>
      <c r="M802" s="28" t="e">
        <f ca="1">IF(ISNUMBER(OFFSET(INDIRECT("'"&amp;'DATA for charts'!M$5&amp;"'!$g1"),$A802-1,0)),OFFSET(INDIRECT("'"&amp;'DATA for charts'!M$5&amp;"'!$g1"),$A802-1,0),NA())</f>
        <v>#N/A</v>
      </c>
      <c r="N802" s="28" t="e">
        <f ca="1">IF(ISNUMBER(OFFSET(INDIRECT("'"&amp;'DATA for charts'!N$5&amp;"'!$g1"),$A802-1,0)),OFFSET(INDIRECT("'"&amp;'DATA for charts'!N$5&amp;"'!$g1"),$A802-1,0),NA())</f>
        <v>#N/A</v>
      </c>
      <c r="O802" s="28" t="e">
        <f ca="1">IF(ISNUMBER(OFFSET(INDIRECT("'"&amp;'DATA for charts'!O$5&amp;"'!$g1"),$A802-1,0)),OFFSET(INDIRECT("'"&amp;'DATA for charts'!O$5&amp;"'!$g1"),$A802-1,0),NA())</f>
        <v>#N/A</v>
      </c>
      <c r="P802" s="28" t="e">
        <f ca="1">IF(ISNUMBER(OFFSET(INDIRECT("'"&amp;'DATA for charts'!P$5&amp;"'!$g1"),$A802-1,0)),OFFSET(INDIRECT("'"&amp;'DATA for charts'!P$5&amp;"'!$g1"),$A802-1,0),NA())</f>
        <v>#N/A</v>
      </c>
      <c r="Q802" s="28" t="e">
        <f ca="1">IF(ISNUMBER(OFFSET(INDIRECT("'"&amp;'DATA for charts'!Q$5&amp;"'!$g1"),$A802-1,0)),OFFSET(INDIRECT("'"&amp;'DATA for charts'!Q$5&amp;"'!$g1"),$A802-1,0),NA())</f>
        <v>#N/A</v>
      </c>
      <c r="R802" s="28" t="e">
        <f ca="1">IF(ISNUMBER(OFFSET(INDIRECT("'"&amp;'DATA for charts'!R$5&amp;"'!$g1"),$A802-1,0)),OFFSET(INDIRECT("'"&amp;'DATA for charts'!R$5&amp;"'!$g1"),$A802-1,0),NA())</f>
        <v>#N/A</v>
      </c>
      <c r="S802" s="28" t="e">
        <f ca="1">IF(ISNUMBER(OFFSET(INDIRECT("'"&amp;'DATA for charts'!S$5&amp;"'!$g1"),$A802-1,0)),OFFSET(INDIRECT("'"&amp;'DATA for charts'!S$5&amp;"'!$g1"),$A802-1,0),NA())</f>
        <v>#N/A</v>
      </c>
      <c r="T802" s="34"/>
      <c r="U802" s="34"/>
      <c r="V802" s="34"/>
      <c r="W802" s="8"/>
    </row>
    <row r="803" spans="1:41">
      <c r="A803" s="226">
        <f t="shared" si="1155"/>
        <v>310</v>
      </c>
      <c r="B803" s="8">
        <v>17</v>
      </c>
      <c r="C803" s="28">
        <f ca="1">IF(ISNUMBER(OFFSET(INDIRECT("'"&amp;'DATA for charts'!C$5&amp;"'!$g1"),$A803-1,0)),OFFSET(INDIRECT("'"&amp;'DATA for charts'!C$5&amp;"'!$g1"),$A803-1,0),NA())</f>
        <v>57.3</v>
      </c>
      <c r="D803" s="28">
        <f ca="1">IF(ISNUMBER(OFFSET(INDIRECT("'"&amp;'DATA for charts'!D$5&amp;"'!$g1"),$A803-1,0)),OFFSET(INDIRECT("'"&amp;'DATA for charts'!D$5&amp;"'!$g1"),$A803-1,0),NA())</f>
        <v>58.726100000000002</v>
      </c>
      <c r="E803" s="28">
        <f ca="1">IF(ISNUMBER(OFFSET(INDIRECT("'"&amp;'DATA for charts'!E$5&amp;"'!$g1"),$A803-1,0)),OFFSET(INDIRECT("'"&amp;'DATA for charts'!E$5&amp;"'!$g1"),$A803-1,0),NA())</f>
        <v>58.750565000000002</v>
      </c>
      <c r="F803" s="28">
        <f ca="1">IF(ISNUMBER(OFFSET(INDIRECT("'"&amp;'DATA for charts'!F$5&amp;"'!$g1"),$A803-1,0)),OFFSET(INDIRECT("'"&amp;'DATA for charts'!F$5&amp;"'!$g1"),$A803-1,0),NA())</f>
        <v>54.981144034774601</v>
      </c>
      <c r="G803" s="28">
        <f ca="1">IF(ISNUMBER(OFFSET(INDIRECT("'"&amp;'DATA for charts'!G$5&amp;"'!$g1"),$A803-1,0)),OFFSET(INDIRECT("'"&amp;'DATA for charts'!G$5&amp;"'!$g1"),$A803-1,0),NA())</f>
        <v>57.42</v>
      </c>
      <c r="H803" s="28">
        <f ca="1">IF(ISNUMBER(OFFSET(INDIRECT("'"&amp;'DATA for charts'!H$5&amp;"'!$g1"),$A803-1,0)),OFFSET(INDIRECT("'"&amp;'DATA for charts'!H$5&amp;"'!$g1"),$A803-1,0),NA())</f>
        <v>54.658353322549701</v>
      </c>
      <c r="I803" s="28" t="e">
        <f ca="1">IF(ISNUMBER(OFFSET(INDIRECT("'"&amp;'DATA for charts'!I$5&amp;"'!$g1"),$A803-1,0)),OFFSET(INDIRECT("'"&amp;'DATA for charts'!I$5&amp;"'!$g1"),$A803-1,0),NA())</f>
        <v>#N/A</v>
      </c>
      <c r="J803" s="28" t="e">
        <f ca="1">IF(ISNUMBER(OFFSET(INDIRECT("'"&amp;'DATA for charts'!J$5&amp;"'!$g1"),$A803-1,0)),OFFSET(INDIRECT("'"&amp;'DATA for charts'!J$5&amp;"'!$g1"),$A803-1,0),NA())</f>
        <v>#N/A</v>
      </c>
      <c r="K803" s="28" t="e">
        <f ca="1">IF(ISNUMBER(OFFSET(INDIRECT("'"&amp;'DATA for charts'!K$5&amp;"'!$g1"),$A803-1,0)),OFFSET(INDIRECT("'"&amp;'DATA for charts'!K$5&amp;"'!$g1"),$A803-1,0),NA())</f>
        <v>#N/A</v>
      </c>
      <c r="L803" s="28" t="e">
        <f ca="1">IF(ISNUMBER(OFFSET(INDIRECT("'"&amp;'DATA for charts'!L$5&amp;"'!$g1"),$A803-1,0)),OFFSET(INDIRECT("'"&amp;'DATA for charts'!L$5&amp;"'!$g1"),$A803-1,0),NA())</f>
        <v>#N/A</v>
      </c>
      <c r="M803" s="28" t="e">
        <f ca="1">IF(ISNUMBER(OFFSET(INDIRECT("'"&amp;'DATA for charts'!M$5&amp;"'!$g1"),$A803-1,0)),OFFSET(INDIRECT("'"&amp;'DATA for charts'!M$5&amp;"'!$g1"),$A803-1,0),NA())</f>
        <v>#N/A</v>
      </c>
      <c r="N803" s="28" t="e">
        <f ca="1">IF(ISNUMBER(OFFSET(INDIRECT("'"&amp;'DATA for charts'!N$5&amp;"'!$g1"),$A803-1,0)),OFFSET(INDIRECT("'"&amp;'DATA for charts'!N$5&amp;"'!$g1"),$A803-1,0),NA())</f>
        <v>#N/A</v>
      </c>
      <c r="O803" s="28" t="e">
        <f ca="1">IF(ISNUMBER(OFFSET(INDIRECT("'"&amp;'DATA for charts'!O$5&amp;"'!$g1"),$A803-1,0)),OFFSET(INDIRECT("'"&amp;'DATA for charts'!O$5&amp;"'!$g1"),$A803-1,0),NA())</f>
        <v>#N/A</v>
      </c>
      <c r="P803" s="28" t="e">
        <f ca="1">IF(ISNUMBER(OFFSET(INDIRECT("'"&amp;'DATA for charts'!P$5&amp;"'!$g1"),$A803-1,0)),OFFSET(INDIRECT("'"&amp;'DATA for charts'!P$5&amp;"'!$g1"),$A803-1,0),NA())</f>
        <v>#N/A</v>
      </c>
      <c r="Q803" s="28" t="e">
        <f ca="1">IF(ISNUMBER(OFFSET(INDIRECT("'"&amp;'DATA for charts'!Q$5&amp;"'!$g1"),$A803-1,0)),OFFSET(INDIRECT("'"&amp;'DATA for charts'!Q$5&amp;"'!$g1"),$A803-1,0),NA())</f>
        <v>#N/A</v>
      </c>
      <c r="R803" s="28" t="e">
        <f ca="1">IF(ISNUMBER(OFFSET(INDIRECT("'"&amp;'DATA for charts'!R$5&amp;"'!$g1"),$A803-1,0)),OFFSET(INDIRECT("'"&amp;'DATA for charts'!R$5&amp;"'!$g1"),$A803-1,0),NA())</f>
        <v>#N/A</v>
      </c>
      <c r="S803" s="28" t="e">
        <f ca="1">IF(ISNUMBER(OFFSET(INDIRECT("'"&amp;'DATA for charts'!S$5&amp;"'!$g1"),$A803-1,0)),OFFSET(INDIRECT("'"&amp;'DATA for charts'!S$5&amp;"'!$g1"),$A803-1,0),NA())</f>
        <v>#N/A</v>
      </c>
      <c r="T803" s="34"/>
      <c r="U803" s="34"/>
      <c r="V803" s="34"/>
      <c r="W803" s="8"/>
      <c r="X803" s="7" t="s">
        <v>826</v>
      </c>
      <c r="Y803" s="8"/>
      <c r="Z803" s="8"/>
      <c r="AA803" s="8"/>
      <c r="AB803" s="8"/>
      <c r="AC803" s="8"/>
      <c r="AD803" s="8"/>
      <c r="AE803" s="8"/>
      <c r="AF803" s="8"/>
      <c r="AG803" s="8"/>
      <c r="AH803" s="8"/>
      <c r="AI803" s="8"/>
    </row>
    <row r="804" spans="1:41">
      <c r="A804" s="226">
        <f t="shared" si="1155"/>
        <v>311</v>
      </c>
      <c r="B804" s="8">
        <v>18</v>
      </c>
      <c r="C804" s="28">
        <f ca="1">IF(ISNUMBER(OFFSET(INDIRECT("'"&amp;'DATA for charts'!C$5&amp;"'!$g1"),$A804-1,0)),OFFSET(INDIRECT("'"&amp;'DATA for charts'!C$5&amp;"'!$g1"),$A804-1,0),NA())</f>
        <v>56.3</v>
      </c>
      <c r="D804" s="28">
        <f ca="1">IF(ISNUMBER(OFFSET(INDIRECT("'"&amp;'DATA for charts'!D$5&amp;"'!$g1"),$A804-1,0)),OFFSET(INDIRECT("'"&amp;'DATA for charts'!D$5&amp;"'!$g1"),$A804-1,0),NA())</f>
        <v>54.279239999999987</v>
      </c>
      <c r="E804" s="28">
        <f ca="1">IF(ISNUMBER(OFFSET(INDIRECT("'"&amp;'DATA for charts'!E$5&amp;"'!$g1"),$A804-1,0)),OFFSET(INDIRECT("'"&amp;'DATA for charts'!E$5&amp;"'!$g1"),$A804-1,0),NA())</f>
        <v>55.272106000000001</v>
      </c>
      <c r="F804" s="28">
        <f ca="1">IF(ISNUMBER(OFFSET(INDIRECT("'"&amp;'DATA for charts'!F$5&amp;"'!$g1"),$A804-1,0)),OFFSET(INDIRECT("'"&amp;'DATA for charts'!F$5&amp;"'!$g1"),$A804-1,0),NA())</f>
        <v>50.2113748102187</v>
      </c>
      <c r="G804" s="28">
        <f ca="1">IF(ISNUMBER(OFFSET(INDIRECT("'"&amp;'DATA for charts'!G$5&amp;"'!$g1"),$A804-1,0)),OFFSET(INDIRECT("'"&amp;'DATA for charts'!G$5&amp;"'!$g1"),$A804-1,0),NA())</f>
        <v>52.78</v>
      </c>
      <c r="H804" s="28">
        <f ca="1">IF(ISNUMBER(OFFSET(INDIRECT("'"&amp;'DATA for charts'!H$5&amp;"'!$g1"),$A804-1,0)),OFFSET(INDIRECT("'"&amp;'DATA for charts'!H$5&amp;"'!$g1"),$A804-1,0),NA())</f>
        <v>49.111008357484003</v>
      </c>
      <c r="I804" s="28" t="e">
        <f ca="1">IF(ISNUMBER(OFFSET(INDIRECT("'"&amp;'DATA for charts'!I$5&amp;"'!$g1"),$A804-1,0)),OFFSET(INDIRECT("'"&amp;'DATA for charts'!I$5&amp;"'!$g1"),$A804-1,0),NA())</f>
        <v>#N/A</v>
      </c>
      <c r="J804" s="28" t="e">
        <f ca="1">IF(ISNUMBER(OFFSET(INDIRECT("'"&amp;'DATA for charts'!J$5&amp;"'!$g1"),$A804-1,0)),OFFSET(INDIRECT("'"&amp;'DATA for charts'!J$5&amp;"'!$g1"),$A804-1,0),NA())</f>
        <v>#N/A</v>
      </c>
      <c r="K804" s="28" t="e">
        <f ca="1">IF(ISNUMBER(OFFSET(INDIRECT("'"&amp;'DATA for charts'!K$5&amp;"'!$g1"),$A804-1,0)),OFFSET(INDIRECT("'"&amp;'DATA for charts'!K$5&amp;"'!$g1"),$A804-1,0),NA())</f>
        <v>#N/A</v>
      </c>
      <c r="L804" s="28" t="e">
        <f ca="1">IF(ISNUMBER(OFFSET(INDIRECT("'"&amp;'DATA for charts'!L$5&amp;"'!$g1"),$A804-1,0)),OFFSET(INDIRECT("'"&amp;'DATA for charts'!L$5&amp;"'!$g1"),$A804-1,0),NA())</f>
        <v>#N/A</v>
      </c>
      <c r="M804" s="28" t="e">
        <f ca="1">IF(ISNUMBER(OFFSET(INDIRECT("'"&amp;'DATA for charts'!M$5&amp;"'!$g1"),$A804-1,0)),OFFSET(INDIRECT("'"&amp;'DATA for charts'!M$5&amp;"'!$g1"),$A804-1,0),NA())</f>
        <v>#N/A</v>
      </c>
      <c r="N804" s="28" t="e">
        <f ca="1">IF(ISNUMBER(OFFSET(INDIRECT("'"&amp;'DATA for charts'!N$5&amp;"'!$g1"),$A804-1,0)),OFFSET(INDIRECT("'"&amp;'DATA for charts'!N$5&amp;"'!$g1"),$A804-1,0),NA())</f>
        <v>#N/A</v>
      </c>
      <c r="O804" s="28" t="e">
        <f ca="1">IF(ISNUMBER(OFFSET(INDIRECT("'"&amp;'DATA for charts'!O$5&amp;"'!$g1"),$A804-1,0)),OFFSET(INDIRECT("'"&amp;'DATA for charts'!O$5&amp;"'!$g1"),$A804-1,0),NA())</f>
        <v>#N/A</v>
      </c>
      <c r="P804" s="28" t="e">
        <f ca="1">IF(ISNUMBER(OFFSET(INDIRECT("'"&amp;'DATA for charts'!P$5&amp;"'!$g1"),$A804-1,0)),OFFSET(INDIRECT("'"&amp;'DATA for charts'!P$5&amp;"'!$g1"),$A804-1,0),NA())</f>
        <v>#N/A</v>
      </c>
      <c r="Q804" s="28" t="e">
        <f ca="1">IF(ISNUMBER(OFFSET(INDIRECT("'"&amp;'DATA for charts'!Q$5&amp;"'!$g1"),$A804-1,0)),OFFSET(INDIRECT("'"&amp;'DATA for charts'!Q$5&amp;"'!$g1"),$A804-1,0),NA())</f>
        <v>#N/A</v>
      </c>
      <c r="R804" s="28" t="e">
        <f ca="1">IF(ISNUMBER(OFFSET(INDIRECT("'"&amp;'DATA for charts'!R$5&amp;"'!$g1"),$A804-1,0)),OFFSET(INDIRECT("'"&amp;'DATA for charts'!R$5&amp;"'!$g1"),$A804-1,0),NA())</f>
        <v>#N/A</v>
      </c>
      <c r="S804" s="28" t="e">
        <f ca="1">IF(ISNUMBER(OFFSET(INDIRECT("'"&amp;'DATA for charts'!S$5&amp;"'!$g1"),$A804-1,0)),OFFSET(INDIRECT("'"&amp;'DATA for charts'!S$5&amp;"'!$g1"),$A804-1,0),NA())</f>
        <v>#N/A</v>
      </c>
      <c r="T804" s="34"/>
      <c r="U804" s="34"/>
      <c r="V804" s="34"/>
      <c r="W804" s="8"/>
      <c r="X804" s="146"/>
      <c r="Y804" s="33" t="str">
        <f t="shared" ref="Y804:AH805" ca="1" si="1168">C$8</f>
        <v>BSIMAC</v>
      </c>
      <c r="Z804" s="33" t="str">
        <f t="shared" ca="1" si="1168"/>
        <v>CSE</v>
      </c>
      <c r="AA804" s="33" t="str">
        <f t="shared" ca="1" si="1168"/>
        <v>DeST</v>
      </c>
      <c r="AB804" s="33" t="str">
        <f t="shared" ca="1" si="1168"/>
        <v>EnergyPlus</v>
      </c>
      <c r="AC804" s="33" t="str">
        <f t="shared" ca="1" si="1168"/>
        <v>ESP-r</v>
      </c>
      <c r="AD804" s="33" t="str">
        <f t="shared" ca="1" si="1168"/>
        <v>TRNSYS</v>
      </c>
      <c r="AE804" s="33" t="str">
        <f t="shared" ca="1" si="1168"/>
        <v>TestSpec-Alt</v>
      </c>
      <c r="AF804" s="33">
        <f t="shared" ca="1" si="1168"/>
        <v>0</v>
      </c>
      <c r="AG804" s="33">
        <f t="shared" ca="1" si="1168"/>
        <v>0</v>
      </c>
      <c r="AH804" s="33">
        <f t="shared" ca="1" si="1168"/>
        <v>0</v>
      </c>
      <c r="AI804" s="33">
        <f t="shared" ref="AI804:AO805" ca="1" si="1169">M$8</f>
        <v>0</v>
      </c>
      <c r="AJ804" s="33">
        <f t="shared" ca="1" si="1169"/>
        <v>0</v>
      </c>
      <c r="AK804" s="33">
        <f t="shared" ca="1" si="1169"/>
        <v>0</v>
      </c>
      <c r="AL804" s="33">
        <f t="shared" ca="1" si="1169"/>
        <v>0</v>
      </c>
      <c r="AM804" s="33">
        <f t="shared" ca="1" si="1169"/>
        <v>0</v>
      </c>
      <c r="AN804" s="33">
        <f t="shared" ca="1" si="1169"/>
        <v>0</v>
      </c>
      <c r="AO804" s="33" t="str">
        <f t="shared" ca="1" si="1169"/>
        <v>Tested Prg</v>
      </c>
    </row>
    <row r="805" spans="1:41">
      <c r="A805" s="226">
        <f t="shared" si="1155"/>
        <v>312</v>
      </c>
      <c r="B805" s="8">
        <v>19</v>
      </c>
      <c r="C805" s="28">
        <f ca="1">IF(ISNUMBER(OFFSET(INDIRECT("'"&amp;'DATA for charts'!C$5&amp;"'!$g1"),$A805-1,0)),OFFSET(INDIRECT("'"&amp;'DATA for charts'!C$5&amp;"'!$g1"),$A805-1,0),NA())</f>
        <v>53</v>
      </c>
      <c r="D805" s="28">
        <f ca="1">IF(ISNUMBER(OFFSET(INDIRECT("'"&amp;'DATA for charts'!D$5&amp;"'!$g1"),$A805-1,0)),OFFSET(INDIRECT("'"&amp;'DATA for charts'!D$5&amp;"'!$g1"),$A805-1,0),NA())</f>
        <v>49.059719999999999</v>
      </c>
      <c r="E805" s="28">
        <f ca="1">IF(ISNUMBER(OFFSET(INDIRECT("'"&amp;'DATA for charts'!E$5&amp;"'!$g1"),$A805-1,0)),OFFSET(INDIRECT("'"&amp;'DATA for charts'!E$5&amp;"'!$g1"),$A805-1,0),NA())</f>
        <v>50.405689000000002</v>
      </c>
      <c r="F805" s="28">
        <f ca="1">IF(ISNUMBER(OFFSET(INDIRECT("'"&amp;'DATA for charts'!F$5&amp;"'!$g1"),$A805-1,0)),OFFSET(INDIRECT("'"&amp;'DATA for charts'!F$5&amp;"'!$g1"),$A805-1,0),NA())</f>
        <v>44.9264974418831</v>
      </c>
      <c r="G805" s="28">
        <f ca="1">IF(ISNUMBER(OFFSET(INDIRECT("'"&amp;'DATA for charts'!G$5&amp;"'!$g1"),$A805-1,0)),OFFSET(INDIRECT("'"&amp;'DATA for charts'!G$5&amp;"'!$g1"),$A805-1,0),NA())</f>
        <v>47.02</v>
      </c>
      <c r="H805" s="28">
        <f ca="1">IF(ISNUMBER(OFFSET(INDIRECT("'"&amp;'DATA for charts'!H$5&amp;"'!$g1"),$A805-1,0)),OFFSET(INDIRECT("'"&amp;'DATA for charts'!H$5&amp;"'!$g1"),$A805-1,0),NA())</f>
        <v>43.417659581705998</v>
      </c>
      <c r="I805" s="28" t="e">
        <f ca="1">IF(ISNUMBER(OFFSET(INDIRECT("'"&amp;'DATA for charts'!I$5&amp;"'!$g1"),$A805-1,0)),OFFSET(INDIRECT("'"&amp;'DATA for charts'!I$5&amp;"'!$g1"),$A805-1,0),NA())</f>
        <v>#N/A</v>
      </c>
      <c r="J805" s="28" t="e">
        <f ca="1">IF(ISNUMBER(OFFSET(INDIRECT("'"&amp;'DATA for charts'!J$5&amp;"'!$g1"),$A805-1,0)),OFFSET(INDIRECT("'"&amp;'DATA for charts'!J$5&amp;"'!$g1"),$A805-1,0),NA())</f>
        <v>#N/A</v>
      </c>
      <c r="K805" s="28" t="e">
        <f ca="1">IF(ISNUMBER(OFFSET(INDIRECT("'"&amp;'DATA for charts'!K$5&amp;"'!$g1"),$A805-1,0)),OFFSET(INDIRECT("'"&amp;'DATA for charts'!K$5&amp;"'!$g1"),$A805-1,0),NA())</f>
        <v>#N/A</v>
      </c>
      <c r="L805" s="28" t="e">
        <f ca="1">IF(ISNUMBER(OFFSET(INDIRECT("'"&amp;'DATA for charts'!L$5&amp;"'!$g1"),$A805-1,0)),OFFSET(INDIRECT("'"&amp;'DATA for charts'!L$5&amp;"'!$g1"),$A805-1,0),NA())</f>
        <v>#N/A</v>
      </c>
      <c r="M805" s="28" t="e">
        <f ca="1">IF(ISNUMBER(OFFSET(INDIRECT("'"&amp;'DATA for charts'!M$5&amp;"'!$g1"),$A805-1,0)),OFFSET(INDIRECT("'"&amp;'DATA for charts'!M$5&amp;"'!$g1"),$A805-1,0),NA())</f>
        <v>#N/A</v>
      </c>
      <c r="N805" s="28" t="e">
        <f ca="1">IF(ISNUMBER(OFFSET(INDIRECT("'"&amp;'DATA for charts'!N$5&amp;"'!$g1"),$A805-1,0)),OFFSET(INDIRECT("'"&amp;'DATA for charts'!N$5&amp;"'!$g1"),$A805-1,0),NA())</f>
        <v>#N/A</v>
      </c>
      <c r="O805" s="28" t="e">
        <f ca="1">IF(ISNUMBER(OFFSET(INDIRECT("'"&amp;'DATA for charts'!O$5&amp;"'!$g1"),$A805-1,0)),OFFSET(INDIRECT("'"&amp;'DATA for charts'!O$5&amp;"'!$g1"),$A805-1,0),NA())</f>
        <v>#N/A</v>
      </c>
      <c r="P805" s="28" t="e">
        <f ca="1">IF(ISNUMBER(OFFSET(INDIRECT("'"&amp;'DATA for charts'!P$5&amp;"'!$g1"),$A805-1,0)),OFFSET(INDIRECT("'"&amp;'DATA for charts'!P$5&amp;"'!$g1"),$A805-1,0),NA())</f>
        <v>#N/A</v>
      </c>
      <c r="Q805" s="28" t="e">
        <f ca="1">IF(ISNUMBER(OFFSET(INDIRECT("'"&amp;'DATA for charts'!Q$5&amp;"'!$g1"),$A805-1,0)),OFFSET(INDIRECT("'"&amp;'DATA for charts'!Q$5&amp;"'!$g1"),$A805-1,0),NA())</f>
        <v>#N/A</v>
      </c>
      <c r="R805" s="28" t="e">
        <f ca="1">IF(ISNUMBER(OFFSET(INDIRECT("'"&amp;'DATA for charts'!R$5&amp;"'!$g1"),$A805-1,0)),OFFSET(INDIRECT("'"&amp;'DATA for charts'!R$5&amp;"'!$g1"),$A805-1,0),NA())</f>
        <v>#N/A</v>
      </c>
      <c r="S805" s="28" t="e">
        <f ca="1">IF(ISNUMBER(OFFSET(INDIRECT("'"&amp;'DATA for charts'!S$5&amp;"'!$g1"),$A805-1,0)),OFFSET(INDIRECT("'"&amp;'DATA for charts'!S$5&amp;"'!$g1"),$A805-1,0),NA())</f>
        <v>#N/A</v>
      </c>
      <c r="T805" s="34"/>
      <c r="U805" s="34"/>
      <c r="V805" s="34"/>
      <c r="W805" s="8"/>
      <c r="X805" s="149" t="s">
        <v>24</v>
      </c>
      <c r="Y805" s="33" t="str">
        <f t="shared" ca="1" si="1168"/>
        <v>BSIMAC</v>
      </c>
      <c r="Z805" s="33" t="str">
        <f t="shared" ca="1" si="1168"/>
        <v>CSE</v>
      </c>
      <c r="AA805" s="33" t="str">
        <f t="shared" ca="1" si="1168"/>
        <v>DeST</v>
      </c>
      <c r="AB805" s="33" t="str">
        <f t="shared" ca="1" si="1168"/>
        <v>EnergyPlus</v>
      </c>
      <c r="AC805" s="33" t="str">
        <f t="shared" ca="1" si="1168"/>
        <v>ESP-r</v>
      </c>
      <c r="AD805" s="33" t="str">
        <f t="shared" ca="1" si="1168"/>
        <v>TRNSYS</v>
      </c>
      <c r="AE805" s="33" t="str">
        <f t="shared" ca="1" si="1168"/>
        <v>TestSpec-Alt</v>
      </c>
      <c r="AF805" s="33">
        <f t="shared" ca="1" si="1168"/>
        <v>0</v>
      </c>
      <c r="AG805" s="33">
        <f t="shared" ca="1" si="1168"/>
        <v>0</v>
      </c>
      <c r="AH805" s="33">
        <f t="shared" ca="1" si="1168"/>
        <v>0</v>
      </c>
      <c r="AI805" s="33">
        <f t="shared" ca="1" si="1169"/>
        <v>0</v>
      </c>
      <c r="AJ805" s="33">
        <f t="shared" ca="1" si="1169"/>
        <v>0</v>
      </c>
      <c r="AK805" s="33">
        <f t="shared" ca="1" si="1169"/>
        <v>0</v>
      </c>
      <c r="AL805" s="33">
        <f t="shared" ca="1" si="1169"/>
        <v>0</v>
      </c>
      <c r="AM805" s="33">
        <f t="shared" ca="1" si="1169"/>
        <v>0</v>
      </c>
      <c r="AN805" s="33">
        <f t="shared" ca="1" si="1169"/>
        <v>0</v>
      </c>
      <c r="AO805" s="33" t="str">
        <f t="shared" ca="1" si="1169"/>
        <v>Tested Prg</v>
      </c>
    </row>
    <row r="806" spans="1:41" ht="51">
      <c r="A806" s="226">
        <f t="shared" si="1155"/>
        <v>313</v>
      </c>
      <c r="B806" s="8">
        <v>20</v>
      </c>
      <c r="C806" s="28">
        <f ca="1">IF(ISNUMBER(OFFSET(INDIRECT("'"&amp;'DATA for charts'!C$5&amp;"'!$g1"),$A806-1,0)),OFFSET(INDIRECT("'"&amp;'DATA for charts'!C$5&amp;"'!$g1"),$A806-1,0),NA())</f>
        <v>48.8</v>
      </c>
      <c r="D806" s="28">
        <f ca="1">IF(ISNUMBER(OFFSET(INDIRECT("'"&amp;'DATA for charts'!D$5&amp;"'!$g1"),$A806-1,0)),OFFSET(INDIRECT("'"&amp;'DATA for charts'!D$5&amp;"'!$g1"),$A806-1,0),NA())</f>
        <v>44.293950000000002</v>
      </c>
      <c r="E806" s="28">
        <f ca="1">IF(ISNUMBER(OFFSET(INDIRECT("'"&amp;'DATA for charts'!E$5&amp;"'!$g1"),$A806-1,0)),OFFSET(INDIRECT("'"&amp;'DATA for charts'!E$5&amp;"'!$g1"),$A806-1,0),NA())</f>
        <v>45.860278999999998</v>
      </c>
      <c r="F806" s="28">
        <f ca="1">IF(ISNUMBER(OFFSET(INDIRECT("'"&amp;'DATA for charts'!F$5&amp;"'!$g1"),$A806-1,0)),OFFSET(INDIRECT("'"&amp;'DATA for charts'!F$5&amp;"'!$g1"),$A806-1,0),NA())</f>
        <v>39.970470175777997</v>
      </c>
      <c r="G806" s="28">
        <f ca="1">IF(ISNUMBER(OFFSET(INDIRECT("'"&amp;'DATA for charts'!G$5&amp;"'!$g1"),$A806-1,0)),OFFSET(INDIRECT("'"&amp;'DATA for charts'!G$5&amp;"'!$g1"),$A806-1,0),NA())</f>
        <v>42.06</v>
      </c>
      <c r="H806" s="28">
        <f ca="1">IF(ISNUMBER(OFFSET(INDIRECT("'"&amp;'DATA for charts'!H$5&amp;"'!$g1"),$A806-1,0)),OFFSET(INDIRECT("'"&amp;'DATA for charts'!H$5&amp;"'!$g1"),$A806-1,0),NA())</f>
        <v>38.6121138326154</v>
      </c>
      <c r="I806" s="28" t="e">
        <f ca="1">IF(ISNUMBER(OFFSET(INDIRECT("'"&amp;'DATA for charts'!I$5&amp;"'!$g1"),$A806-1,0)),OFFSET(INDIRECT("'"&amp;'DATA for charts'!I$5&amp;"'!$g1"),$A806-1,0),NA())</f>
        <v>#N/A</v>
      </c>
      <c r="J806" s="28" t="e">
        <f ca="1">IF(ISNUMBER(OFFSET(INDIRECT("'"&amp;'DATA for charts'!J$5&amp;"'!$g1"),$A806-1,0)),OFFSET(INDIRECT("'"&amp;'DATA for charts'!J$5&amp;"'!$g1"),$A806-1,0),NA())</f>
        <v>#N/A</v>
      </c>
      <c r="K806" s="28" t="e">
        <f ca="1">IF(ISNUMBER(OFFSET(INDIRECT("'"&amp;'DATA for charts'!K$5&amp;"'!$g1"),$A806-1,0)),OFFSET(INDIRECT("'"&amp;'DATA for charts'!K$5&amp;"'!$g1"),$A806-1,0),NA())</f>
        <v>#N/A</v>
      </c>
      <c r="L806" s="28" t="e">
        <f ca="1">IF(ISNUMBER(OFFSET(INDIRECT("'"&amp;'DATA for charts'!L$5&amp;"'!$g1"),$A806-1,0)),OFFSET(INDIRECT("'"&amp;'DATA for charts'!L$5&amp;"'!$g1"),$A806-1,0),NA())</f>
        <v>#N/A</v>
      </c>
      <c r="M806" s="28" t="e">
        <f ca="1">IF(ISNUMBER(OFFSET(INDIRECT("'"&amp;'DATA for charts'!M$5&amp;"'!$g1"),$A806-1,0)),OFFSET(INDIRECT("'"&amp;'DATA for charts'!M$5&amp;"'!$g1"),$A806-1,0),NA())</f>
        <v>#N/A</v>
      </c>
      <c r="N806" s="28" t="e">
        <f ca="1">IF(ISNUMBER(OFFSET(INDIRECT("'"&amp;'DATA for charts'!N$5&amp;"'!$g1"),$A806-1,0)),OFFSET(INDIRECT("'"&amp;'DATA for charts'!N$5&amp;"'!$g1"),$A806-1,0),NA())</f>
        <v>#N/A</v>
      </c>
      <c r="O806" s="28" t="e">
        <f ca="1">IF(ISNUMBER(OFFSET(INDIRECT("'"&amp;'DATA for charts'!O$5&amp;"'!$g1"),$A806-1,0)),OFFSET(INDIRECT("'"&amp;'DATA for charts'!O$5&amp;"'!$g1"),$A806-1,0),NA())</f>
        <v>#N/A</v>
      </c>
      <c r="P806" s="28" t="e">
        <f ca="1">IF(ISNUMBER(OFFSET(INDIRECT("'"&amp;'DATA for charts'!P$5&amp;"'!$g1"),$A806-1,0)),OFFSET(INDIRECT("'"&amp;'DATA for charts'!P$5&amp;"'!$g1"),$A806-1,0),NA())</f>
        <v>#N/A</v>
      </c>
      <c r="Q806" s="28" t="e">
        <f ca="1">IF(ISNUMBER(OFFSET(INDIRECT("'"&amp;'DATA for charts'!Q$5&amp;"'!$g1"),$A806-1,0)),OFFSET(INDIRECT("'"&amp;'DATA for charts'!Q$5&amp;"'!$g1"),$A806-1,0),NA())</f>
        <v>#N/A</v>
      </c>
      <c r="R806" s="28" t="e">
        <f ca="1">IF(ISNUMBER(OFFSET(INDIRECT("'"&amp;'DATA for charts'!R$5&amp;"'!$g1"),$A806-1,0)),OFFSET(INDIRECT("'"&amp;'DATA for charts'!R$5&amp;"'!$g1"),$A806-1,0),NA())</f>
        <v>#N/A</v>
      </c>
      <c r="S806" s="28" t="e">
        <f ca="1">IF(ISNUMBER(OFFSET(INDIRECT("'"&amp;'DATA for charts'!S$5&amp;"'!$g1"),$A806-1,0)),OFFSET(INDIRECT("'"&amp;'DATA for charts'!S$5&amp;"'!$g1"),$A806-1,0),NA())</f>
        <v>#N/A</v>
      </c>
      <c r="T806" s="34"/>
      <c r="U806" s="34"/>
      <c r="V806" s="34"/>
      <c r="W806" s="8"/>
      <c r="X806" s="148" t="s">
        <v>822</v>
      </c>
      <c r="Y806" s="31">
        <f ca="1">Y19</f>
        <v>0.11300000000000043</v>
      </c>
      <c r="Z806" s="31">
        <f t="shared" ref="Z806:AO806" ca="1" si="1170">Z19</f>
        <v>7.3668505461638834E-2</v>
      </c>
      <c r="AA806" s="31">
        <f t="shared" ca="1" si="1170"/>
        <v>9.7000000000000419E-2</v>
      </c>
      <c r="AB806" s="31">
        <f t="shared" ca="1" si="1170"/>
        <v>5.0431080738650991E-2</v>
      </c>
      <c r="AC806" s="31">
        <f t="shared" ca="1" si="1170"/>
        <v>0.16500000000000004</v>
      </c>
      <c r="AD806" s="31">
        <f t="shared" ca="1" si="1170"/>
        <v>8.8509999999999422E-2</v>
      </c>
      <c r="AE806" s="31" t="e">
        <f t="shared" ca="1" si="1170"/>
        <v>#N/A</v>
      </c>
      <c r="AF806" s="31" t="e">
        <f t="shared" ca="1" si="1170"/>
        <v>#N/A</v>
      </c>
      <c r="AG806" s="31" t="e">
        <f t="shared" ca="1" si="1170"/>
        <v>#N/A</v>
      </c>
      <c r="AH806" s="31" t="e">
        <f t="shared" ca="1" si="1170"/>
        <v>#N/A</v>
      </c>
      <c r="AI806" s="31" t="e">
        <f t="shared" ca="1" si="1170"/>
        <v>#N/A</v>
      </c>
      <c r="AJ806" s="31" t="e">
        <f t="shared" ca="1" si="1170"/>
        <v>#N/A</v>
      </c>
      <c r="AK806" s="31" t="e">
        <f t="shared" ca="1" si="1170"/>
        <v>#N/A</v>
      </c>
      <c r="AL806" s="31" t="e">
        <f t="shared" ca="1" si="1170"/>
        <v>#N/A</v>
      </c>
      <c r="AM806" s="31" t="e">
        <f t="shared" ca="1" si="1170"/>
        <v>#N/A</v>
      </c>
      <c r="AN806" s="31" t="e">
        <f t="shared" ca="1" si="1170"/>
        <v>#N/A</v>
      </c>
      <c r="AO806" s="31" t="e">
        <f t="shared" ca="1" si="1170"/>
        <v>#N/A</v>
      </c>
    </row>
    <row r="807" spans="1:41" ht="51">
      <c r="A807" s="226">
        <f t="shared" si="1155"/>
        <v>314</v>
      </c>
      <c r="B807" s="8">
        <v>21</v>
      </c>
      <c r="C807" s="28">
        <f ca="1">IF(ISNUMBER(OFFSET(INDIRECT("'"&amp;'DATA for charts'!C$5&amp;"'!$g1"),$A807-1,0)),OFFSET(INDIRECT("'"&amp;'DATA for charts'!C$5&amp;"'!$g1"),$A807-1,0),NA())</f>
        <v>44.3</v>
      </c>
      <c r="D807" s="28">
        <f ca="1">IF(ISNUMBER(OFFSET(INDIRECT("'"&amp;'DATA for charts'!D$5&amp;"'!$g1"),$A807-1,0)),OFFSET(INDIRECT("'"&amp;'DATA for charts'!D$5&amp;"'!$g1"),$A807-1,0),NA())</f>
        <v>39.908540000000002</v>
      </c>
      <c r="E807" s="28">
        <f ca="1">IF(ISNUMBER(OFFSET(INDIRECT("'"&amp;'DATA for charts'!E$5&amp;"'!$g1"),$A807-1,0)),OFFSET(INDIRECT("'"&amp;'DATA for charts'!E$5&amp;"'!$g1"),$A807-1,0),NA())</f>
        <v>41.573669000000002</v>
      </c>
      <c r="F807" s="28">
        <f ca="1">IF(ISNUMBER(OFFSET(INDIRECT("'"&amp;'DATA for charts'!F$5&amp;"'!$g1"),$A807-1,0)),OFFSET(INDIRECT("'"&amp;'DATA for charts'!F$5&amp;"'!$g1"),$A807-1,0),NA())</f>
        <v>35.602938430044603</v>
      </c>
      <c r="G807" s="28">
        <f ca="1">IF(ISNUMBER(OFFSET(INDIRECT("'"&amp;'DATA for charts'!G$5&amp;"'!$g1"),$A807-1,0)),OFFSET(INDIRECT("'"&amp;'DATA for charts'!G$5&amp;"'!$g1"),$A807-1,0),NA())</f>
        <v>37.49</v>
      </c>
      <c r="H807" s="28">
        <f ca="1">IF(ISNUMBER(OFFSET(INDIRECT("'"&amp;'DATA for charts'!H$5&amp;"'!$g1"),$A807-1,0)),OFFSET(INDIRECT("'"&amp;'DATA for charts'!H$5&amp;"'!$g1"),$A807-1,0),NA())</f>
        <v>34.068537866058797</v>
      </c>
      <c r="I807" s="28" t="e">
        <f ca="1">IF(ISNUMBER(OFFSET(INDIRECT("'"&amp;'DATA for charts'!I$5&amp;"'!$g1"),$A807-1,0)),OFFSET(INDIRECT("'"&amp;'DATA for charts'!I$5&amp;"'!$g1"),$A807-1,0),NA())</f>
        <v>#N/A</v>
      </c>
      <c r="J807" s="28" t="e">
        <f ca="1">IF(ISNUMBER(OFFSET(INDIRECT("'"&amp;'DATA for charts'!J$5&amp;"'!$g1"),$A807-1,0)),OFFSET(INDIRECT("'"&amp;'DATA for charts'!J$5&amp;"'!$g1"),$A807-1,0),NA())</f>
        <v>#N/A</v>
      </c>
      <c r="K807" s="28" t="e">
        <f ca="1">IF(ISNUMBER(OFFSET(INDIRECT("'"&amp;'DATA for charts'!K$5&amp;"'!$g1"),$A807-1,0)),OFFSET(INDIRECT("'"&amp;'DATA for charts'!K$5&amp;"'!$g1"),$A807-1,0),NA())</f>
        <v>#N/A</v>
      </c>
      <c r="L807" s="28" t="e">
        <f ca="1">IF(ISNUMBER(OFFSET(INDIRECT("'"&amp;'DATA for charts'!L$5&amp;"'!$g1"),$A807-1,0)),OFFSET(INDIRECT("'"&amp;'DATA for charts'!L$5&amp;"'!$g1"),$A807-1,0),NA())</f>
        <v>#N/A</v>
      </c>
      <c r="M807" s="28" t="e">
        <f ca="1">IF(ISNUMBER(OFFSET(INDIRECT("'"&amp;'DATA for charts'!M$5&amp;"'!$g1"),$A807-1,0)),OFFSET(INDIRECT("'"&amp;'DATA for charts'!M$5&amp;"'!$g1"),$A807-1,0),NA())</f>
        <v>#N/A</v>
      </c>
      <c r="N807" s="28" t="e">
        <f ca="1">IF(ISNUMBER(OFFSET(INDIRECT("'"&amp;'DATA for charts'!N$5&amp;"'!$g1"),$A807-1,0)),OFFSET(INDIRECT("'"&amp;'DATA for charts'!N$5&amp;"'!$g1"),$A807-1,0),NA())</f>
        <v>#N/A</v>
      </c>
      <c r="O807" s="28" t="e">
        <f ca="1">IF(ISNUMBER(OFFSET(INDIRECT("'"&amp;'DATA for charts'!O$5&amp;"'!$g1"),$A807-1,0)),OFFSET(INDIRECT("'"&amp;'DATA for charts'!O$5&amp;"'!$g1"),$A807-1,0),NA())</f>
        <v>#N/A</v>
      </c>
      <c r="P807" s="28" t="e">
        <f ca="1">IF(ISNUMBER(OFFSET(INDIRECT("'"&amp;'DATA for charts'!P$5&amp;"'!$g1"),$A807-1,0)),OFFSET(INDIRECT("'"&amp;'DATA for charts'!P$5&amp;"'!$g1"),$A807-1,0),NA())</f>
        <v>#N/A</v>
      </c>
      <c r="Q807" s="28" t="e">
        <f ca="1">IF(ISNUMBER(OFFSET(INDIRECT("'"&amp;'DATA for charts'!Q$5&amp;"'!$g1"),$A807-1,0)),OFFSET(INDIRECT("'"&amp;'DATA for charts'!Q$5&amp;"'!$g1"),$A807-1,0),NA())</f>
        <v>#N/A</v>
      </c>
      <c r="R807" s="28" t="e">
        <f ca="1">IF(ISNUMBER(OFFSET(INDIRECT("'"&amp;'DATA for charts'!R$5&amp;"'!$g1"),$A807-1,0)),OFFSET(INDIRECT("'"&amp;'DATA for charts'!R$5&amp;"'!$g1"),$A807-1,0),NA())</f>
        <v>#N/A</v>
      </c>
      <c r="S807" s="28" t="e">
        <f ca="1">IF(ISNUMBER(OFFSET(INDIRECT("'"&amp;'DATA for charts'!S$5&amp;"'!$g1"),$A807-1,0)),OFFSET(INDIRECT("'"&amp;'DATA for charts'!S$5&amp;"'!$g1"),$A807-1,0),NA())</f>
        <v>#N/A</v>
      </c>
      <c r="T807" s="34"/>
      <c r="U807" s="34"/>
      <c r="V807" s="34"/>
      <c r="W807" s="8"/>
      <c r="X807" s="148" t="s">
        <v>823</v>
      </c>
      <c r="Y807" s="31">
        <f ca="1">Y43</f>
        <v>-1.5229999999999997</v>
      </c>
      <c r="Z807" s="31">
        <f t="shared" ref="Z807:AO807" ca="1" si="1171">Z43</f>
        <v>-1.5313305347929598</v>
      </c>
      <c r="AA807" s="31">
        <f t="shared" ca="1" si="1171"/>
        <v>-1.2590000000000003</v>
      </c>
      <c r="AB807" s="31">
        <f t="shared" ca="1" si="1171"/>
        <v>-1.694281061418625</v>
      </c>
      <c r="AC807" s="31">
        <f t="shared" ca="1" si="1171"/>
        <v>-1.9293000000000005</v>
      </c>
      <c r="AD807" s="31">
        <f t="shared" ca="1" si="1171"/>
        <v>-1.6627200000000002</v>
      </c>
      <c r="AE807" s="31" t="e">
        <f t="shared" ca="1" si="1171"/>
        <v>#N/A</v>
      </c>
      <c r="AF807" s="31" t="e">
        <f t="shared" ca="1" si="1171"/>
        <v>#N/A</v>
      </c>
      <c r="AG807" s="31" t="e">
        <f t="shared" ca="1" si="1171"/>
        <v>#N/A</v>
      </c>
      <c r="AH807" s="31" t="e">
        <f t="shared" ca="1" si="1171"/>
        <v>#N/A</v>
      </c>
      <c r="AI807" s="31" t="e">
        <f t="shared" ca="1" si="1171"/>
        <v>#N/A</v>
      </c>
      <c r="AJ807" s="31" t="e">
        <f t="shared" ca="1" si="1171"/>
        <v>#N/A</v>
      </c>
      <c r="AK807" s="31" t="e">
        <f t="shared" ca="1" si="1171"/>
        <v>#N/A</v>
      </c>
      <c r="AL807" s="31" t="e">
        <f t="shared" ca="1" si="1171"/>
        <v>#N/A</v>
      </c>
      <c r="AM807" s="31" t="e">
        <f t="shared" ca="1" si="1171"/>
        <v>#N/A</v>
      </c>
      <c r="AN807" s="31" t="e">
        <f t="shared" ca="1" si="1171"/>
        <v>#N/A</v>
      </c>
      <c r="AO807" s="31" t="e">
        <f t="shared" ca="1" si="1171"/>
        <v>#N/A</v>
      </c>
    </row>
    <row r="808" spans="1:41" ht="51">
      <c r="A808" s="226">
        <f t="shared" si="1155"/>
        <v>315</v>
      </c>
      <c r="B808" s="8">
        <v>22</v>
      </c>
      <c r="C808" s="28">
        <f ca="1">IF(ISNUMBER(OFFSET(INDIRECT("'"&amp;'DATA for charts'!C$5&amp;"'!$g1"),$A808-1,0)),OFFSET(INDIRECT("'"&amp;'DATA for charts'!C$5&amp;"'!$g1"),$A808-1,0),NA())</f>
        <v>39.799999999999997</v>
      </c>
      <c r="D808" s="28">
        <f ca="1">IF(ISNUMBER(OFFSET(INDIRECT("'"&amp;'DATA for charts'!D$5&amp;"'!$g1"),$A808-1,0)),OFFSET(INDIRECT("'"&amp;'DATA for charts'!D$5&amp;"'!$g1"),$A808-1,0),NA())</f>
        <v>35.886200000000002</v>
      </c>
      <c r="E808" s="28">
        <f ca="1">IF(ISNUMBER(OFFSET(INDIRECT("'"&amp;'DATA for charts'!E$5&amp;"'!$g1"),$A808-1,0)),OFFSET(INDIRECT("'"&amp;'DATA for charts'!E$5&amp;"'!$g1"),$A808-1,0),NA())</f>
        <v>37.537562999999999</v>
      </c>
      <c r="F808" s="28">
        <f ca="1">IF(ISNUMBER(OFFSET(INDIRECT("'"&amp;'DATA for charts'!F$5&amp;"'!$g1"),$A808-1,0)),OFFSET(INDIRECT("'"&amp;'DATA for charts'!F$5&amp;"'!$g1"),$A808-1,0),NA())</f>
        <v>31.649341680982999</v>
      </c>
      <c r="G808" s="28">
        <f ca="1">IF(ISNUMBER(OFFSET(INDIRECT("'"&amp;'DATA for charts'!G$5&amp;"'!$g1"),$A808-1,0)),OFFSET(INDIRECT("'"&amp;'DATA for charts'!G$5&amp;"'!$g1"),$A808-1,0),NA())</f>
        <v>33.299999999999997</v>
      </c>
      <c r="H808" s="28">
        <f ca="1">IF(ISNUMBER(OFFSET(INDIRECT("'"&amp;'DATA for charts'!H$5&amp;"'!$g1"),$A808-1,0)),OFFSET(INDIRECT("'"&amp;'DATA for charts'!H$5&amp;"'!$g1"),$A808-1,0),NA())</f>
        <v>30.106289994863602</v>
      </c>
      <c r="I808" s="28" t="e">
        <f ca="1">IF(ISNUMBER(OFFSET(INDIRECT("'"&amp;'DATA for charts'!I$5&amp;"'!$g1"),$A808-1,0)),OFFSET(INDIRECT("'"&amp;'DATA for charts'!I$5&amp;"'!$g1"),$A808-1,0),NA())</f>
        <v>#N/A</v>
      </c>
      <c r="J808" s="28" t="e">
        <f ca="1">IF(ISNUMBER(OFFSET(INDIRECT("'"&amp;'DATA for charts'!J$5&amp;"'!$g1"),$A808-1,0)),OFFSET(INDIRECT("'"&amp;'DATA for charts'!J$5&amp;"'!$g1"),$A808-1,0),NA())</f>
        <v>#N/A</v>
      </c>
      <c r="K808" s="28" t="e">
        <f ca="1">IF(ISNUMBER(OFFSET(INDIRECT("'"&amp;'DATA for charts'!K$5&amp;"'!$g1"),$A808-1,0)),OFFSET(INDIRECT("'"&amp;'DATA for charts'!K$5&amp;"'!$g1"),$A808-1,0),NA())</f>
        <v>#N/A</v>
      </c>
      <c r="L808" s="28" t="e">
        <f ca="1">IF(ISNUMBER(OFFSET(INDIRECT("'"&amp;'DATA for charts'!L$5&amp;"'!$g1"),$A808-1,0)),OFFSET(INDIRECT("'"&amp;'DATA for charts'!L$5&amp;"'!$g1"),$A808-1,0),NA())</f>
        <v>#N/A</v>
      </c>
      <c r="M808" s="28" t="e">
        <f ca="1">IF(ISNUMBER(OFFSET(INDIRECT("'"&amp;'DATA for charts'!M$5&amp;"'!$g1"),$A808-1,0)),OFFSET(INDIRECT("'"&amp;'DATA for charts'!M$5&amp;"'!$g1"),$A808-1,0),NA())</f>
        <v>#N/A</v>
      </c>
      <c r="N808" s="28" t="e">
        <f ca="1">IF(ISNUMBER(OFFSET(INDIRECT("'"&amp;'DATA for charts'!N$5&amp;"'!$g1"),$A808-1,0)),OFFSET(INDIRECT("'"&amp;'DATA for charts'!N$5&amp;"'!$g1"),$A808-1,0),NA())</f>
        <v>#N/A</v>
      </c>
      <c r="O808" s="28" t="e">
        <f ca="1">IF(ISNUMBER(OFFSET(INDIRECT("'"&amp;'DATA for charts'!O$5&amp;"'!$g1"),$A808-1,0)),OFFSET(INDIRECT("'"&amp;'DATA for charts'!O$5&amp;"'!$g1"),$A808-1,0),NA())</f>
        <v>#N/A</v>
      </c>
      <c r="P808" s="28" t="e">
        <f ca="1">IF(ISNUMBER(OFFSET(INDIRECT("'"&amp;'DATA for charts'!P$5&amp;"'!$g1"),$A808-1,0)),OFFSET(INDIRECT("'"&amp;'DATA for charts'!P$5&amp;"'!$g1"),$A808-1,0),NA())</f>
        <v>#N/A</v>
      </c>
      <c r="Q808" s="28" t="e">
        <f ca="1">IF(ISNUMBER(OFFSET(INDIRECT("'"&amp;'DATA for charts'!Q$5&amp;"'!$g1"),$A808-1,0)),OFFSET(INDIRECT("'"&amp;'DATA for charts'!Q$5&amp;"'!$g1"),$A808-1,0),NA())</f>
        <v>#N/A</v>
      </c>
      <c r="R808" s="28" t="e">
        <f ca="1">IF(ISNUMBER(OFFSET(INDIRECT("'"&amp;'DATA for charts'!R$5&amp;"'!$g1"),$A808-1,0)),OFFSET(INDIRECT("'"&amp;'DATA for charts'!R$5&amp;"'!$g1"),$A808-1,0),NA())</f>
        <v>#N/A</v>
      </c>
      <c r="S808" s="28" t="e">
        <f ca="1">IF(ISNUMBER(OFFSET(INDIRECT("'"&amp;'DATA for charts'!S$5&amp;"'!$g1"),$A808-1,0)),OFFSET(INDIRECT("'"&amp;'DATA for charts'!S$5&amp;"'!$g1"),$A808-1,0),NA())</f>
        <v>#N/A</v>
      </c>
      <c r="T808" s="34"/>
      <c r="U808" s="34"/>
      <c r="V808" s="34"/>
      <c r="W808" s="8"/>
      <c r="X808" s="148" t="s">
        <v>824</v>
      </c>
      <c r="Y808" s="31">
        <f ca="1">Y104</f>
        <v>0.43699999999999983</v>
      </c>
      <c r="Z808" s="31">
        <f t="shared" ref="Z808:AO808" ca="1" si="1172">Z104</f>
        <v>0.26879106454496005</v>
      </c>
      <c r="AA808" s="31">
        <f t="shared" ca="1" si="1172"/>
        <v>0.26900000000000013</v>
      </c>
      <c r="AB808" s="31">
        <f t="shared" ca="1" si="1172"/>
        <v>0.29205026709162252</v>
      </c>
      <c r="AC808" s="31">
        <f t="shared" ca="1" si="1172"/>
        <v>0.48250000000000015</v>
      </c>
      <c r="AD808" s="31">
        <f t="shared" ca="1" si="1172"/>
        <v>0.31776000000000004</v>
      </c>
      <c r="AE808" s="31" t="e">
        <f t="shared" ca="1" si="1172"/>
        <v>#N/A</v>
      </c>
      <c r="AF808" s="31" t="e">
        <f t="shared" ca="1" si="1172"/>
        <v>#N/A</v>
      </c>
      <c r="AG808" s="31" t="e">
        <f t="shared" ca="1" si="1172"/>
        <v>#N/A</v>
      </c>
      <c r="AH808" s="31" t="e">
        <f t="shared" ca="1" si="1172"/>
        <v>#N/A</v>
      </c>
      <c r="AI808" s="31" t="e">
        <f t="shared" ca="1" si="1172"/>
        <v>#N/A</v>
      </c>
      <c r="AJ808" s="31" t="e">
        <f t="shared" ca="1" si="1172"/>
        <v>#N/A</v>
      </c>
      <c r="AK808" s="31" t="e">
        <f t="shared" ca="1" si="1172"/>
        <v>#N/A</v>
      </c>
      <c r="AL808" s="31" t="e">
        <f t="shared" ca="1" si="1172"/>
        <v>#N/A</v>
      </c>
      <c r="AM808" s="31" t="e">
        <f t="shared" ca="1" si="1172"/>
        <v>#N/A</v>
      </c>
      <c r="AN808" s="31" t="e">
        <f t="shared" ca="1" si="1172"/>
        <v>#N/A</v>
      </c>
      <c r="AO808" s="31" t="e">
        <f t="shared" ca="1" si="1172"/>
        <v>#N/A</v>
      </c>
    </row>
    <row r="809" spans="1:41" ht="51">
      <c r="A809" s="226">
        <f t="shared" si="1155"/>
        <v>316</v>
      </c>
      <c r="B809" s="8">
        <v>23</v>
      </c>
      <c r="C809" s="28">
        <f ca="1">IF(ISNUMBER(OFFSET(INDIRECT("'"&amp;'DATA for charts'!C$5&amp;"'!$g1"),$A809-1,0)),OFFSET(INDIRECT("'"&amp;'DATA for charts'!C$5&amp;"'!$g1"),$A809-1,0),NA())</f>
        <v>35.4</v>
      </c>
      <c r="D809" s="28">
        <f ca="1">IF(ISNUMBER(OFFSET(INDIRECT("'"&amp;'DATA for charts'!D$5&amp;"'!$g1"),$A809-1,0)),OFFSET(INDIRECT("'"&amp;'DATA for charts'!D$5&amp;"'!$g1"),$A809-1,0),NA())</f>
        <v>32.112340000000003</v>
      </c>
      <c r="E809" s="28">
        <f ca="1">IF(ISNUMBER(OFFSET(INDIRECT("'"&amp;'DATA for charts'!E$5&amp;"'!$g1"),$A809-1,0)),OFFSET(INDIRECT("'"&amp;'DATA for charts'!E$5&amp;"'!$g1"),$A809-1,0),NA())</f>
        <v>33.830768999999997</v>
      </c>
      <c r="F809" s="28">
        <f ca="1">IF(ISNUMBER(OFFSET(INDIRECT("'"&amp;'DATA for charts'!F$5&amp;"'!$g1"),$A809-1,0)),OFFSET(INDIRECT("'"&amp;'DATA for charts'!F$5&amp;"'!$g1"),$A809-1,0),NA())</f>
        <v>28.034006327560199</v>
      </c>
      <c r="G809" s="28">
        <f ca="1">IF(ISNUMBER(OFFSET(INDIRECT("'"&amp;'DATA for charts'!G$5&amp;"'!$g1"),$A809-1,0)),OFFSET(INDIRECT("'"&amp;'DATA for charts'!G$5&amp;"'!$g1"),$A809-1,0),NA())</f>
        <v>29.35</v>
      </c>
      <c r="H809" s="28">
        <f ca="1">IF(ISNUMBER(OFFSET(INDIRECT("'"&amp;'DATA for charts'!H$5&amp;"'!$g1"),$A809-1,0)),OFFSET(INDIRECT("'"&amp;'DATA for charts'!H$5&amp;"'!$g1"),$A809-1,0),NA())</f>
        <v>26.2987193110419</v>
      </c>
      <c r="I809" s="28" t="e">
        <f ca="1">IF(ISNUMBER(OFFSET(INDIRECT("'"&amp;'DATA for charts'!I$5&amp;"'!$g1"),$A809-1,0)),OFFSET(INDIRECT("'"&amp;'DATA for charts'!I$5&amp;"'!$g1"),$A809-1,0),NA())</f>
        <v>#N/A</v>
      </c>
      <c r="J809" s="28" t="e">
        <f ca="1">IF(ISNUMBER(OFFSET(INDIRECT("'"&amp;'DATA for charts'!J$5&amp;"'!$g1"),$A809-1,0)),OFFSET(INDIRECT("'"&amp;'DATA for charts'!J$5&amp;"'!$g1"),$A809-1,0),NA())</f>
        <v>#N/A</v>
      </c>
      <c r="K809" s="28" t="e">
        <f ca="1">IF(ISNUMBER(OFFSET(INDIRECT("'"&amp;'DATA for charts'!K$5&amp;"'!$g1"),$A809-1,0)),OFFSET(INDIRECT("'"&amp;'DATA for charts'!K$5&amp;"'!$g1"),$A809-1,0),NA())</f>
        <v>#N/A</v>
      </c>
      <c r="L809" s="28" t="e">
        <f ca="1">IF(ISNUMBER(OFFSET(INDIRECT("'"&amp;'DATA for charts'!L$5&amp;"'!$g1"),$A809-1,0)),OFFSET(INDIRECT("'"&amp;'DATA for charts'!L$5&amp;"'!$g1"),$A809-1,0),NA())</f>
        <v>#N/A</v>
      </c>
      <c r="M809" s="28" t="e">
        <f ca="1">IF(ISNUMBER(OFFSET(INDIRECT("'"&amp;'DATA for charts'!M$5&amp;"'!$g1"),$A809-1,0)),OFFSET(INDIRECT("'"&amp;'DATA for charts'!M$5&amp;"'!$g1"),$A809-1,0),NA())</f>
        <v>#N/A</v>
      </c>
      <c r="N809" s="28" t="e">
        <f ca="1">IF(ISNUMBER(OFFSET(INDIRECT("'"&amp;'DATA for charts'!N$5&amp;"'!$g1"),$A809-1,0)),OFFSET(INDIRECT("'"&amp;'DATA for charts'!N$5&amp;"'!$g1"),$A809-1,0),NA())</f>
        <v>#N/A</v>
      </c>
      <c r="O809" s="28" t="e">
        <f ca="1">IF(ISNUMBER(OFFSET(INDIRECT("'"&amp;'DATA for charts'!O$5&amp;"'!$g1"),$A809-1,0)),OFFSET(INDIRECT("'"&amp;'DATA for charts'!O$5&amp;"'!$g1"),$A809-1,0),NA())</f>
        <v>#N/A</v>
      </c>
      <c r="P809" s="28" t="e">
        <f ca="1">IF(ISNUMBER(OFFSET(INDIRECT("'"&amp;'DATA for charts'!P$5&amp;"'!$g1"),$A809-1,0)),OFFSET(INDIRECT("'"&amp;'DATA for charts'!P$5&amp;"'!$g1"),$A809-1,0),NA())</f>
        <v>#N/A</v>
      </c>
      <c r="Q809" s="28" t="e">
        <f ca="1">IF(ISNUMBER(OFFSET(INDIRECT("'"&amp;'DATA for charts'!Q$5&amp;"'!$g1"),$A809-1,0)),OFFSET(INDIRECT("'"&amp;'DATA for charts'!Q$5&amp;"'!$g1"),$A809-1,0),NA())</f>
        <v>#N/A</v>
      </c>
      <c r="R809" s="28" t="e">
        <f ca="1">IF(ISNUMBER(OFFSET(INDIRECT("'"&amp;'DATA for charts'!R$5&amp;"'!$g1"),$A809-1,0)),OFFSET(INDIRECT("'"&amp;'DATA for charts'!R$5&amp;"'!$g1"),$A809-1,0),NA())</f>
        <v>#N/A</v>
      </c>
      <c r="S809" s="28" t="e">
        <f ca="1">IF(ISNUMBER(OFFSET(INDIRECT("'"&amp;'DATA for charts'!S$5&amp;"'!$g1"),$A809-1,0)),OFFSET(INDIRECT("'"&amp;'DATA for charts'!S$5&amp;"'!$g1"),$A809-1,0),NA())</f>
        <v>#N/A</v>
      </c>
      <c r="T809" s="34"/>
      <c r="U809" s="34"/>
      <c r="V809" s="34"/>
      <c r="W809" s="8"/>
      <c r="X809" s="148" t="s">
        <v>825</v>
      </c>
      <c r="Y809" s="31">
        <f ca="1">Y117</f>
        <v>-1.23</v>
      </c>
      <c r="Z809" s="31">
        <f t="shared" ref="Z809:AO809" ca="1" si="1173">Z117</f>
        <v>-1.0489611936664951</v>
      </c>
      <c r="AA809" s="31">
        <f t="shared" ca="1" si="1173"/>
        <v>-0.89300000000000002</v>
      </c>
      <c r="AB809" s="31">
        <f t="shared" ca="1" si="1173"/>
        <v>-1.1052636239018219</v>
      </c>
      <c r="AC809" s="31">
        <f t="shared" ca="1" si="1173"/>
        <v>-1.2047999999999999</v>
      </c>
      <c r="AD809" s="31">
        <f t="shared" ca="1" si="1173"/>
        <v>-1.0762700000000005</v>
      </c>
      <c r="AE809" s="31" t="e">
        <f t="shared" ca="1" si="1173"/>
        <v>#N/A</v>
      </c>
      <c r="AF809" s="31" t="e">
        <f t="shared" ca="1" si="1173"/>
        <v>#N/A</v>
      </c>
      <c r="AG809" s="31" t="e">
        <f t="shared" ca="1" si="1173"/>
        <v>#N/A</v>
      </c>
      <c r="AH809" s="31" t="e">
        <f t="shared" ca="1" si="1173"/>
        <v>#N/A</v>
      </c>
      <c r="AI809" s="31" t="e">
        <f t="shared" ca="1" si="1173"/>
        <v>#N/A</v>
      </c>
      <c r="AJ809" s="31" t="e">
        <f t="shared" ca="1" si="1173"/>
        <v>#N/A</v>
      </c>
      <c r="AK809" s="31" t="e">
        <f t="shared" ca="1" si="1173"/>
        <v>#N/A</v>
      </c>
      <c r="AL809" s="31" t="e">
        <f t="shared" ca="1" si="1173"/>
        <v>#N/A</v>
      </c>
      <c r="AM809" s="31" t="e">
        <f t="shared" ca="1" si="1173"/>
        <v>#N/A</v>
      </c>
      <c r="AN809" s="31" t="e">
        <f t="shared" ca="1" si="1173"/>
        <v>#N/A</v>
      </c>
      <c r="AO809" s="31" t="e">
        <f t="shared" ca="1" si="1173"/>
        <v>#N/A</v>
      </c>
    </row>
    <row r="810" spans="1:41" ht="51">
      <c r="A810" s="226">
        <f t="shared" si="1155"/>
        <v>317</v>
      </c>
      <c r="B810" s="8">
        <v>24</v>
      </c>
      <c r="C810" s="28">
        <f ca="1">IF(ISNUMBER(OFFSET(INDIRECT("'"&amp;'DATA for charts'!C$5&amp;"'!$g1"),$A810-1,0)),OFFSET(INDIRECT("'"&amp;'DATA for charts'!C$5&amp;"'!$g1"),$A810-1,0),NA())</f>
        <v>31.2</v>
      </c>
      <c r="D810" s="28">
        <f ca="1">IF(ISNUMBER(OFFSET(INDIRECT("'"&amp;'DATA for charts'!D$5&amp;"'!$g1"),$A810-1,0)),OFFSET(INDIRECT("'"&amp;'DATA for charts'!D$5&amp;"'!$g1"),$A810-1,0),NA())</f>
        <v>28.693269999999998</v>
      </c>
      <c r="E810" s="28">
        <f ca="1">IF(ISNUMBER(OFFSET(INDIRECT("'"&amp;'DATA for charts'!E$5&amp;"'!$g1"),$A810-1,0)),OFFSET(INDIRECT("'"&amp;'DATA for charts'!E$5&amp;"'!$g1"),$A810-1,0),NA())</f>
        <v>30.463339000000001</v>
      </c>
      <c r="F810" s="28">
        <f ca="1">IF(ISNUMBER(OFFSET(INDIRECT("'"&amp;'DATA for charts'!F$5&amp;"'!$g1"),$A810-1,0)),OFFSET(INDIRECT("'"&amp;'DATA for charts'!F$5&amp;"'!$g1"),$A810-1,0),NA())</f>
        <v>24.842460395702201</v>
      </c>
      <c r="G810" s="28">
        <f ca="1">IF(ISNUMBER(OFFSET(INDIRECT("'"&amp;'DATA for charts'!G$5&amp;"'!$g1"),$A810-1,0)),OFFSET(INDIRECT("'"&amp;'DATA for charts'!G$5&amp;"'!$g1"),$A810-1,0),NA())</f>
        <v>25.88</v>
      </c>
      <c r="H810" s="28">
        <f ca="1">IF(ISNUMBER(OFFSET(INDIRECT("'"&amp;'DATA for charts'!H$5&amp;"'!$g1"),$A810-1,0)),OFFSET(INDIRECT("'"&amp;'DATA for charts'!H$5&amp;"'!$g1"),$A810-1,0),NA())</f>
        <v>22.969228329802799</v>
      </c>
      <c r="I810" s="28" t="e">
        <f ca="1">IF(ISNUMBER(OFFSET(INDIRECT("'"&amp;'DATA for charts'!I$5&amp;"'!$g1"),$A810-1,0)),OFFSET(INDIRECT("'"&amp;'DATA for charts'!I$5&amp;"'!$g1"),$A810-1,0),NA())</f>
        <v>#N/A</v>
      </c>
      <c r="J810" s="28" t="e">
        <f ca="1">IF(ISNUMBER(OFFSET(INDIRECT("'"&amp;'DATA for charts'!J$5&amp;"'!$g1"),$A810-1,0)),OFFSET(INDIRECT("'"&amp;'DATA for charts'!J$5&amp;"'!$g1"),$A810-1,0),NA())</f>
        <v>#N/A</v>
      </c>
      <c r="K810" s="28" t="e">
        <f ca="1">IF(ISNUMBER(OFFSET(INDIRECT("'"&amp;'DATA for charts'!K$5&amp;"'!$g1"),$A810-1,0)),OFFSET(INDIRECT("'"&amp;'DATA for charts'!K$5&amp;"'!$g1"),$A810-1,0),NA())</f>
        <v>#N/A</v>
      </c>
      <c r="L810" s="28" t="e">
        <f ca="1">IF(ISNUMBER(OFFSET(INDIRECT("'"&amp;'DATA for charts'!L$5&amp;"'!$g1"),$A810-1,0)),OFFSET(INDIRECT("'"&amp;'DATA for charts'!L$5&amp;"'!$g1"),$A810-1,0),NA())</f>
        <v>#N/A</v>
      </c>
      <c r="M810" s="28" t="e">
        <f ca="1">IF(ISNUMBER(OFFSET(INDIRECT("'"&amp;'DATA for charts'!M$5&amp;"'!$g1"),$A810-1,0)),OFFSET(INDIRECT("'"&amp;'DATA for charts'!M$5&amp;"'!$g1"),$A810-1,0),NA())</f>
        <v>#N/A</v>
      </c>
      <c r="N810" s="28" t="e">
        <f ca="1">IF(ISNUMBER(OFFSET(INDIRECT("'"&amp;'DATA for charts'!N$5&amp;"'!$g1"),$A810-1,0)),OFFSET(INDIRECT("'"&amp;'DATA for charts'!N$5&amp;"'!$g1"),$A810-1,0),NA())</f>
        <v>#N/A</v>
      </c>
      <c r="O810" s="28" t="e">
        <f ca="1">IF(ISNUMBER(OFFSET(INDIRECT("'"&amp;'DATA for charts'!O$5&amp;"'!$g1"),$A810-1,0)),OFFSET(INDIRECT("'"&amp;'DATA for charts'!O$5&amp;"'!$g1"),$A810-1,0),NA())</f>
        <v>#N/A</v>
      </c>
      <c r="P810" s="28" t="e">
        <f ca="1">IF(ISNUMBER(OFFSET(INDIRECT("'"&amp;'DATA for charts'!P$5&amp;"'!$g1"),$A810-1,0)),OFFSET(INDIRECT("'"&amp;'DATA for charts'!P$5&amp;"'!$g1"),$A810-1,0),NA())</f>
        <v>#N/A</v>
      </c>
      <c r="Q810" s="28" t="e">
        <f ca="1">IF(ISNUMBER(OFFSET(INDIRECT("'"&amp;'DATA for charts'!Q$5&amp;"'!$g1"),$A810-1,0)),OFFSET(INDIRECT("'"&amp;'DATA for charts'!Q$5&amp;"'!$g1"),$A810-1,0),NA())</f>
        <v>#N/A</v>
      </c>
      <c r="R810" s="28" t="e">
        <f ca="1">IF(ISNUMBER(OFFSET(INDIRECT("'"&amp;'DATA for charts'!R$5&amp;"'!$g1"),$A810-1,0)),OFFSET(INDIRECT("'"&amp;'DATA for charts'!R$5&amp;"'!$g1"),$A810-1,0),NA())</f>
        <v>#N/A</v>
      </c>
      <c r="S810" s="28" t="e">
        <f ca="1">IF(ISNUMBER(OFFSET(INDIRECT("'"&amp;'DATA for charts'!S$5&amp;"'!$g1"),$A810-1,0)),OFFSET(INDIRECT("'"&amp;'DATA for charts'!S$5&amp;"'!$g1"),$A810-1,0),NA())</f>
        <v>#N/A</v>
      </c>
      <c r="T810" s="34"/>
      <c r="U810" s="34"/>
      <c r="V810" s="34"/>
      <c r="W810" s="8"/>
      <c r="X810" s="148" t="s">
        <v>830</v>
      </c>
      <c r="Y810" s="31">
        <f ca="1">Y20</f>
        <v>0.32000000000000028</v>
      </c>
      <c r="Z810" s="31">
        <f t="shared" ref="Z810:AO810" ca="1" si="1174">Z20</f>
        <v>0.10084311772479948</v>
      </c>
      <c r="AA810" s="31">
        <f t="shared" ca="1" si="1174"/>
        <v>0.25</v>
      </c>
      <c r="AB810" s="31">
        <f t="shared" ca="1" si="1174"/>
        <v>0.16070283638925087</v>
      </c>
      <c r="AC810" s="31">
        <f t="shared" ca="1" si="1174"/>
        <v>0.15230000000000032</v>
      </c>
      <c r="AD810" s="31">
        <f t="shared" ca="1" si="1174"/>
        <v>0.21542999999999868</v>
      </c>
      <c r="AE810" s="31" t="e">
        <f t="shared" ca="1" si="1174"/>
        <v>#N/A</v>
      </c>
      <c r="AF810" s="31" t="e">
        <f t="shared" ca="1" si="1174"/>
        <v>#N/A</v>
      </c>
      <c r="AG810" s="31" t="e">
        <f t="shared" ca="1" si="1174"/>
        <v>#N/A</v>
      </c>
      <c r="AH810" s="31" t="e">
        <f t="shared" ca="1" si="1174"/>
        <v>#N/A</v>
      </c>
      <c r="AI810" s="31" t="e">
        <f t="shared" ca="1" si="1174"/>
        <v>#N/A</v>
      </c>
      <c r="AJ810" s="31" t="e">
        <f t="shared" ca="1" si="1174"/>
        <v>#N/A</v>
      </c>
      <c r="AK810" s="31" t="e">
        <f t="shared" ca="1" si="1174"/>
        <v>#N/A</v>
      </c>
      <c r="AL810" s="31" t="e">
        <f t="shared" ca="1" si="1174"/>
        <v>#N/A</v>
      </c>
      <c r="AM810" s="31" t="e">
        <f t="shared" ca="1" si="1174"/>
        <v>#N/A</v>
      </c>
      <c r="AN810" s="31" t="e">
        <f t="shared" ca="1" si="1174"/>
        <v>#N/A</v>
      </c>
      <c r="AO810" s="31" t="e">
        <f t="shared" ca="1" si="1174"/>
        <v>#N/A</v>
      </c>
    </row>
    <row r="811" spans="1:41" ht="51">
      <c r="A811" s="216"/>
      <c r="B811" s="37" t="s">
        <v>85</v>
      </c>
      <c r="C811" s="38" t="s">
        <v>85</v>
      </c>
      <c r="D811" s="38" t="s">
        <v>85</v>
      </c>
      <c r="E811" s="37" t="s">
        <v>85</v>
      </c>
      <c r="F811" s="37" t="s">
        <v>85</v>
      </c>
      <c r="G811" s="37" t="s">
        <v>85</v>
      </c>
      <c r="H811" s="37" t="s">
        <v>85</v>
      </c>
      <c r="I811" s="37" t="s">
        <v>85</v>
      </c>
      <c r="J811" s="37" t="s">
        <v>85</v>
      </c>
      <c r="K811" s="37"/>
      <c r="L811" s="37"/>
      <c r="M811" s="37"/>
      <c r="N811" s="37"/>
      <c r="O811" s="37"/>
      <c r="P811" s="37"/>
      <c r="Q811" s="37"/>
      <c r="R811" s="37"/>
      <c r="S811" s="37" t="s">
        <v>85</v>
      </c>
      <c r="T811" s="34"/>
      <c r="U811" s="34"/>
      <c r="V811" s="34"/>
      <c r="W811" s="8"/>
      <c r="X811" s="148" t="s">
        <v>827</v>
      </c>
      <c r="Y811" s="31">
        <f ca="1">Y44</f>
        <v>-1.4180000000000001</v>
      </c>
      <c r="Z811" s="31">
        <f t="shared" ref="Z811:AO811" ca="1" si="1175">Z44</f>
        <v>-1.8338163471377884</v>
      </c>
      <c r="AA811" s="31">
        <f t="shared" ca="1" si="1175"/>
        <v>-1.5230000000000006</v>
      </c>
      <c r="AB811" s="31">
        <f t="shared" ca="1" si="1175"/>
        <v>-1.9675304445881316</v>
      </c>
      <c r="AC811" s="31">
        <f t="shared" ca="1" si="1175"/>
        <v>-1.9161000000000001</v>
      </c>
      <c r="AD811" s="31">
        <f t="shared" ca="1" si="1175"/>
        <v>-1.9388700000000005</v>
      </c>
      <c r="AE811" s="31" t="e">
        <f t="shared" ca="1" si="1175"/>
        <v>#N/A</v>
      </c>
      <c r="AF811" s="31" t="e">
        <f t="shared" ca="1" si="1175"/>
        <v>#N/A</v>
      </c>
      <c r="AG811" s="31" t="e">
        <f t="shared" ca="1" si="1175"/>
        <v>#N/A</v>
      </c>
      <c r="AH811" s="31" t="e">
        <f t="shared" ca="1" si="1175"/>
        <v>#N/A</v>
      </c>
      <c r="AI811" s="31" t="e">
        <f t="shared" ca="1" si="1175"/>
        <v>#N/A</v>
      </c>
      <c r="AJ811" s="31" t="e">
        <f t="shared" ca="1" si="1175"/>
        <v>#N/A</v>
      </c>
      <c r="AK811" s="31" t="e">
        <f t="shared" ca="1" si="1175"/>
        <v>#N/A</v>
      </c>
      <c r="AL811" s="31" t="e">
        <f t="shared" ca="1" si="1175"/>
        <v>#N/A</v>
      </c>
      <c r="AM811" s="31" t="e">
        <f t="shared" ca="1" si="1175"/>
        <v>#N/A</v>
      </c>
      <c r="AN811" s="31" t="e">
        <f t="shared" ca="1" si="1175"/>
        <v>#N/A</v>
      </c>
      <c r="AO811" s="31" t="e">
        <f t="shared" ca="1" si="1175"/>
        <v>#N/A</v>
      </c>
    </row>
    <row r="812" spans="1:41" ht="51">
      <c r="A812" s="216"/>
      <c r="T812" s="34"/>
      <c r="U812" s="34"/>
      <c r="V812" s="34"/>
      <c r="W812" s="8"/>
      <c r="X812" s="148" t="s">
        <v>828</v>
      </c>
      <c r="Y812" s="31">
        <f ca="1">Y103</f>
        <v>1.774</v>
      </c>
      <c r="Z812" s="31">
        <f t="shared" ref="Z812:AO812" ca="1" si="1176">Z103</f>
        <v>1.5771772230612799</v>
      </c>
      <c r="AA812" s="31">
        <f t="shared" ca="1" si="1176"/>
        <v>1.6679999999999999</v>
      </c>
      <c r="AB812" s="31">
        <f t="shared" ca="1" si="1176"/>
        <v>1.6728234007459426</v>
      </c>
      <c r="AC812" s="31">
        <f t="shared" ca="1" si="1176"/>
        <v>1.7150000000000001</v>
      </c>
      <c r="AD812" s="31">
        <f t="shared" ca="1" si="1176"/>
        <v>1.79267</v>
      </c>
      <c r="AE812" s="31" t="e">
        <f t="shared" ca="1" si="1176"/>
        <v>#N/A</v>
      </c>
      <c r="AF812" s="31" t="e">
        <f t="shared" ca="1" si="1176"/>
        <v>#N/A</v>
      </c>
      <c r="AG812" s="31" t="e">
        <f t="shared" ca="1" si="1176"/>
        <v>#N/A</v>
      </c>
      <c r="AH812" s="31" t="e">
        <f t="shared" ca="1" si="1176"/>
        <v>#N/A</v>
      </c>
      <c r="AI812" s="31" t="e">
        <f t="shared" ca="1" si="1176"/>
        <v>#N/A</v>
      </c>
      <c r="AJ812" s="31" t="e">
        <f t="shared" ca="1" si="1176"/>
        <v>#N/A</v>
      </c>
      <c r="AK812" s="31" t="e">
        <f t="shared" ca="1" si="1176"/>
        <v>#N/A</v>
      </c>
      <c r="AL812" s="31" t="e">
        <f t="shared" ca="1" si="1176"/>
        <v>#N/A</v>
      </c>
      <c r="AM812" s="31" t="e">
        <f t="shared" ca="1" si="1176"/>
        <v>#N/A</v>
      </c>
      <c r="AN812" s="31" t="e">
        <f t="shared" ca="1" si="1176"/>
        <v>#N/A</v>
      </c>
      <c r="AO812" s="31" t="e">
        <f t="shared" ca="1" si="1176"/>
        <v>#N/A</v>
      </c>
    </row>
    <row r="813" spans="1:41" ht="51">
      <c r="A813" s="216"/>
      <c r="T813" s="34"/>
      <c r="U813" s="34"/>
      <c r="V813" s="34"/>
      <c r="W813" s="8"/>
      <c r="X813" s="148" t="s">
        <v>829</v>
      </c>
      <c r="Y813" s="31">
        <f ca="1">Y118</f>
        <v>0.41400000000000015</v>
      </c>
      <c r="Z813" s="31">
        <f t="shared" ref="Z813:AO813" ca="1" si="1177">Z118</f>
        <v>0.32538282965194298</v>
      </c>
      <c r="AA813" s="31">
        <f t="shared" ca="1" si="1177"/>
        <v>0.32299999999999995</v>
      </c>
      <c r="AB813" s="31">
        <f t="shared" ca="1" si="1177"/>
        <v>0.24210141562100773</v>
      </c>
      <c r="AC813" s="31">
        <f t="shared" ca="1" si="1177"/>
        <v>0.32670000000000021</v>
      </c>
      <c r="AD813" s="31">
        <f t="shared" ca="1" si="1177"/>
        <v>0.28173999999999966</v>
      </c>
      <c r="AE813" s="31" t="e">
        <f t="shared" ca="1" si="1177"/>
        <v>#N/A</v>
      </c>
      <c r="AF813" s="31" t="e">
        <f t="shared" ca="1" si="1177"/>
        <v>#N/A</v>
      </c>
      <c r="AG813" s="31" t="e">
        <f t="shared" ca="1" si="1177"/>
        <v>#N/A</v>
      </c>
      <c r="AH813" s="31" t="e">
        <f t="shared" ca="1" si="1177"/>
        <v>#N/A</v>
      </c>
      <c r="AI813" s="31" t="e">
        <f t="shared" ca="1" si="1177"/>
        <v>#N/A</v>
      </c>
      <c r="AJ813" s="31" t="e">
        <f t="shared" ca="1" si="1177"/>
        <v>#N/A</v>
      </c>
      <c r="AK813" s="31" t="e">
        <f t="shared" ca="1" si="1177"/>
        <v>#N/A</v>
      </c>
      <c r="AL813" s="31" t="e">
        <f t="shared" ca="1" si="1177"/>
        <v>#N/A</v>
      </c>
      <c r="AM813" s="31" t="e">
        <f t="shared" ca="1" si="1177"/>
        <v>#N/A</v>
      </c>
      <c r="AN813" s="31" t="e">
        <f t="shared" ca="1" si="1177"/>
        <v>#N/A</v>
      </c>
      <c r="AO813" s="31" t="e">
        <f t="shared" ca="1" si="1177"/>
        <v>#N/A</v>
      </c>
    </row>
    <row r="814" spans="1:41" ht="51">
      <c r="A814" s="216"/>
      <c r="T814" s="34"/>
      <c r="U814" s="34"/>
      <c r="V814" s="34"/>
      <c r="W814" s="8"/>
      <c r="X814" s="148" t="s">
        <v>831</v>
      </c>
      <c r="Y814" s="31">
        <f ca="1">Y21</f>
        <v>0.55299999999999994</v>
      </c>
      <c r="Z814" s="31">
        <f t="shared" ref="Z814:AO814" ca="1" si="1178">Z21</f>
        <v>0.26234780746451047</v>
      </c>
      <c r="AA814" s="31">
        <f t="shared" ca="1" si="1178"/>
        <v>0.37999999999999989</v>
      </c>
      <c r="AB814" s="31">
        <f t="shared" ca="1" si="1178"/>
        <v>0.29847132019968825</v>
      </c>
      <c r="AC814" s="31">
        <f t="shared" ca="1" si="1178"/>
        <v>0.53629999999999978</v>
      </c>
      <c r="AD814" s="31">
        <f t="shared" ca="1" si="1178"/>
        <v>0.41960000000000086</v>
      </c>
      <c r="AE814" s="31" t="e">
        <f t="shared" ca="1" si="1178"/>
        <v>#N/A</v>
      </c>
      <c r="AF814" s="31" t="e">
        <f t="shared" ca="1" si="1178"/>
        <v>#N/A</v>
      </c>
      <c r="AG814" s="31" t="e">
        <f t="shared" ca="1" si="1178"/>
        <v>#N/A</v>
      </c>
      <c r="AH814" s="31" t="e">
        <f t="shared" ca="1" si="1178"/>
        <v>#N/A</v>
      </c>
      <c r="AI814" s="31" t="e">
        <f t="shared" ca="1" si="1178"/>
        <v>#N/A</v>
      </c>
      <c r="AJ814" s="31" t="e">
        <f t="shared" ca="1" si="1178"/>
        <v>#N/A</v>
      </c>
      <c r="AK814" s="31" t="e">
        <f t="shared" ca="1" si="1178"/>
        <v>#N/A</v>
      </c>
      <c r="AL814" s="31" t="e">
        <f t="shared" ca="1" si="1178"/>
        <v>#N/A</v>
      </c>
      <c r="AM814" s="31" t="e">
        <f t="shared" ca="1" si="1178"/>
        <v>#N/A</v>
      </c>
      <c r="AN814" s="31" t="e">
        <f t="shared" ca="1" si="1178"/>
        <v>#N/A</v>
      </c>
      <c r="AO814" s="31" t="e">
        <f t="shared" ca="1" si="1178"/>
        <v>#N/A</v>
      </c>
    </row>
    <row r="815" spans="1:41" ht="51">
      <c r="A815" s="216"/>
      <c r="T815" s="34"/>
      <c r="U815" s="34"/>
      <c r="V815" s="34"/>
      <c r="W815" s="8"/>
      <c r="X815" s="148" t="s">
        <v>832</v>
      </c>
      <c r="Y815" s="31">
        <f ca="1">Y45</f>
        <v>-1.33</v>
      </c>
      <c r="Z815" s="31">
        <f t="shared" ref="Z815:AO815" ca="1" si="1179">Z45</f>
        <v>-1.0589045117591915</v>
      </c>
      <c r="AA815" s="31">
        <f t="shared" ca="1" si="1179"/>
        <v>-1.1219999999999999</v>
      </c>
      <c r="AB815" s="31">
        <f t="shared" ca="1" si="1179"/>
        <v>-1.2234687326190032</v>
      </c>
      <c r="AC815" s="31">
        <f t="shared" ca="1" si="1179"/>
        <v>-1.6504000000000003</v>
      </c>
      <c r="AD815" s="31">
        <f t="shared" ca="1" si="1179"/>
        <v>-1.2677800000000001</v>
      </c>
      <c r="AE815" s="31" t="e">
        <f t="shared" ca="1" si="1179"/>
        <v>#N/A</v>
      </c>
      <c r="AF815" s="31" t="e">
        <f t="shared" ca="1" si="1179"/>
        <v>#N/A</v>
      </c>
      <c r="AG815" s="31" t="e">
        <f t="shared" ca="1" si="1179"/>
        <v>#N/A</v>
      </c>
      <c r="AH815" s="31" t="e">
        <f t="shared" ca="1" si="1179"/>
        <v>#N/A</v>
      </c>
      <c r="AI815" s="31" t="e">
        <f t="shared" ca="1" si="1179"/>
        <v>#N/A</v>
      </c>
      <c r="AJ815" s="31" t="e">
        <f t="shared" ca="1" si="1179"/>
        <v>#N/A</v>
      </c>
      <c r="AK815" s="31" t="e">
        <f t="shared" ca="1" si="1179"/>
        <v>#N/A</v>
      </c>
      <c r="AL815" s="31" t="e">
        <f t="shared" ca="1" si="1179"/>
        <v>#N/A</v>
      </c>
      <c r="AM815" s="31" t="e">
        <f t="shared" ca="1" si="1179"/>
        <v>#N/A</v>
      </c>
      <c r="AN815" s="31" t="e">
        <f t="shared" ca="1" si="1179"/>
        <v>#N/A</v>
      </c>
      <c r="AO815" s="31" t="e">
        <f t="shared" ca="1" si="1179"/>
        <v>#N/A</v>
      </c>
    </row>
    <row r="816" spans="1:41" ht="51">
      <c r="A816" s="216"/>
      <c r="S816" s="34"/>
      <c r="T816" s="34"/>
      <c r="U816" s="34"/>
      <c r="V816" s="34"/>
      <c r="W816" s="8"/>
      <c r="X816" s="148" t="s">
        <v>833</v>
      </c>
      <c r="Y816" s="31">
        <f ca="1">Y105</f>
        <v>0.76999999999999957</v>
      </c>
      <c r="Z816" s="31">
        <f t="shared" ref="Z816:AO816" ca="1" si="1180">Z105</f>
        <v>0.56757894564055</v>
      </c>
      <c r="AA816" s="31">
        <f t="shared" ca="1" si="1180"/>
        <v>0.67399999999999993</v>
      </c>
      <c r="AB816" s="31">
        <f t="shared" ca="1" si="1180"/>
        <v>0.65730265982083447</v>
      </c>
      <c r="AC816" s="31">
        <f t="shared" ca="1" si="1180"/>
        <v>0.97789999999999955</v>
      </c>
      <c r="AD816" s="31">
        <f t="shared" ca="1" si="1180"/>
        <v>0.77740000000000009</v>
      </c>
      <c r="AE816" s="31" t="e">
        <f t="shared" ca="1" si="1180"/>
        <v>#N/A</v>
      </c>
      <c r="AF816" s="31" t="e">
        <f t="shared" ca="1" si="1180"/>
        <v>#N/A</v>
      </c>
      <c r="AG816" s="31" t="e">
        <f t="shared" ca="1" si="1180"/>
        <v>#N/A</v>
      </c>
      <c r="AH816" s="31" t="e">
        <f t="shared" ca="1" si="1180"/>
        <v>#N/A</v>
      </c>
      <c r="AI816" s="31" t="e">
        <f t="shared" ca="1" si="1180"/>
        <v>#N/A</v>
      </c>
      <c r="AJ816" s="31" t="e">
        <f t="shared" ca="1" si="1180"/>
        <v>#N/A</v>
      </c>
      <c r="AK816" s="31" t="e">
        <f t="shared" ca="1" si="1180"/>
        <v>#N/A</v>
      </c>
      <c r="AL816" s="31" t="e">
        <f t="shared" ca="1" si="1180"/>
        <v>#N/A</v>
      </c>
      <c r="AM816" s="31" t="e">
        <f t="shared" ca="1" si="1180"/>
        <v>#N/A</v>
      </c>
      <c r="AN816" s="31" t="e">
        <f t="shared" ca="1" si="1180"/>
        <v>#N/A</v>
      </c>
      <c r="AO816" s="31" t="e">
        <f t="shared" ca="1" si="1180"/>
        <v>#N/A</v>
      </c>
    </row>
    <row r="817" spans="1:41" ht="51">
      <c r="A817" s="216"/>
      <c r="S817" s="34"/>
      <c r="T817" s="34"/>
      <c r="U817" s="34"/>
      <c r="V817" s="34"/>
      <c r="W817" s="8"/>
      <c r="X817" s="148" t="s">
        <v>834</v>
      </c>
      <c r="Y817" s="31">
        <f ca="1">Y121</f>
        <v>-0.96700000000000008</v>
      </c>
      <c r="Z817" s="31">
        <f t="shared" ref="Z817:AO817" ca="1" si="1181">Z121</f>
        <v>-0.71421963070596117</v>
      </c>
      <c r="AA817" s="31">
        <f t="shared" ca="1" si="1181"/>
        <v>-0.79800000000000004</v>
      </c>
      <c r="AB817" s="31">
        <f t="shared" ca="1" si="1181"/>
        <v>-0.81173057341906896</v>
      </c>
      <c r="AC817" s="31">
        <f t="shared" ca="1" si="1181"/>
        <v>-1.1606000000000001</v>
      </c>
      <c r="AD817" s="31">
        <f t="shared" ca="1" si="1181"/>
        <v>-0.87711000000000006</v>
      </c>
      <c r="AE817" s="31" t="e">
        <f t="shared" ca="1" si="1181"/>
        <v>#N/A</v>
      </c>
      <c r="AF817" s="31" t="e">
        <f t="shared" ca="1" si="1181"/>
        <v>#N/A</v>
      </c>
      <c r="AG817" s="31" t="e">
        <f t="shared" ca="1" si="1181"/>
        <v>#N/A</v>
      </c>
      <c r="AH817" s="31" t="e">
        <f t="shared" ca="1" si="1181"/>
        <v>#N/A</v>
      </c>
      <c r="AI817" s="31" t="e">
        <f t="shared" ca="1" si="1181"/>
        <v>#N/A</v>
      </c>
      <c r="AJ817" s="31" t="e">
        <f t="shared" ca="1" si="1181"/>
        <v>#N/A</v>
      </c>
      <c r="AK817" s="31" t="e">
        <f t="shared" ca="1" si="1181"/>
        <v>#N/A</v>
      </c>
      <c r="AL817" s="31" t="e">
        <f t="shared" ca="1" si="1181"/>
        <v>#N/A</v>
      </c>
      <c r="AM817" s="31" t="e">
        <f t="shared" ca="1" si="1181"/>
        <v>#N/A</v>
      </c>
      <c r="AN817" s="31" t="e">
        <f t="shared" ca="1" si="1181"/>
        <v>#N/A</v>
      </c>
      <c r="AO817" s="31" t="e">
        <f t="shared" ca="1" si="1181"/>
        <v>#N/A</v>
      </c>
    </row>
    <row r="818" spans="1:41">
      <c r="A818" s="216"/>
      <c r="S818" s="32"/>
      <c r="T818" s="34"/>
      <c r="U818" s="34"/>
      <c r="V818" s="34"/>
      <c r="W818" s="8"/>
      <c r="X818" s="8"/>
      <c r="Y818" s="8"/>
      <c r="Z818" s="8"/>
      <c r="AA818" s="8"/>
      <c r="AB818" s="8"/>
      <c r="AC818" s="8"/>
      <c r="AD818" s="8"/>
      <c r="AE818" s="8"/>
      <c r="AF818" s="8"/>
      <c r="AG818" s="8"/>
      <c r="AH818" s="8"/>
      <c r="AI818" s="8"/>
    </row>
    <row r="819" spans="1:41">
      <c r="A819" s="216"/>
      <c r="S819" s="37"/>
      <c r="T819" s="34"/>
      <c r="U819" s="34"/>
      <c r="V819" s="34"/>
      <c r="W819" s="8"/>
      <c r="X819" s="8"/>
      <c r="Y819" s="8"/>
      <c r="Z819" s="8"/>
      <c r="AA819" s="8"/>
      <c r="AB819" s="8"/>
      <c r="AC819" s="8"/>
      <c r="AD819" s="8"/>
      <c r="AE819" s="8"/>
      <c r="AF819" s="8"/>
      <c r="AG819" s="8"/>
      <c r="AH819" s="8"/>
      <c r="AI819" s="8"/>
    </row>
    <row r="820" spans="1:41">
      <c r="A820" s="216"/>
      <c r="B820" s="464" t="s">
        <v>124</v>
      </c>
      <c r="T820" s="34"/>
      <c r="U820" s="34"/>
      <c r="V820" s="34"/>
      <c r="W820" s="8"/>
      <c r="X820" s="8"/>
      <c r="Y820" s="8"/>
      <c r="Z820" s="8"/>
      <c r="AA820" s="8"/>
      <c r="AB820" s="8"/>
      <c r="AC820" s="8"/>
      <c r="AD820" s="8"/>
      <c r="AE820" s="8"/>
      <c r="AF820" s="8"/>
      <c r="AG820" s="8"/>
      <c r="AH820" s="8"/>
      <c r="AI820" s="8"/>
    </row>
    <row r="821" spans="1:41">
      <c r="A821" s="216"/>
      <c r="B821" s="464" t="s">
        <v>880</v>
      </c>
      <c r="T821" s="34"/>
      <c r="U821" s="34"/>
      <c r="V821" s="34"/>
      <c r="W821" s="8"/>
      <c r="X821" s="8"/>
      <c r="Y821" s="8"/>
      <c r="Z821" s="8"/>
      <c r="AA821" s="8"/>
      <c r="AB821" s="8"/>
      <c r="AC821" s="8"/>
      <c r="AD821" s="8"/>
      <c r="AE821" s="8"/>
      <c r="AF821" s="8"/>
      <c r="AG821" s="8"/>
      <c r="AH821" s="8"/>
      <c r="AI821" s="8"/>
    </row>
    <row r="822" spans="1:41">
      <c r="A822" s="216"/>
      <c r="B822" s="32" t="s">
        <v>82</v>
      </c>
      <c r="T822" s="34"/>
      <c r="U822" s="34"/>
      <c r="V822" s="34"/>
      <c r="W822" s="8"/>
      <c r="X822" s="8"/>
      <c r="Y822" s="8"/>
      <c r="Z822" s="8"/>
      <c r="AA822" s="8"/>
      <c r="AB822" s="8"/>
      <c r="AC822" s="8"/>
      <c r="AD822" s="8"/>
      <c r="AE822" s="8"/>
      <c r="AF822" s="8"/>
      <c r="AG822" s="8"/>
      <c r="AH822" s="8"/>
      <c r="AI822" s="8"/>
    </row>
    <row r="823" spans="1:41">
      <c r="A823" s="216">
        <f t="shared" ref="A823" si="1182">A$8</f>
        <v>0</v>
      </c>
      <c r="B823" s="32" t="s">
        <v>65</v>
      </c>
      <c r="C823" s="33" t="str">
        <f ca="1">C$8</f>
        <v>BSIMAC</v>
      </c>
      <c r="D823" s="33" t="str">
        <f t="shared" ref="D823:S823" ca="1" si="1183">D$8</f>
        <v>CSE</v>
      </c>
      <c r="E823" s="33" t="str">
        <f t="shared" ca="1" si="1183"/>
        <v>DeST</v>
      </c>
      <c r="F823" s="33" t="str">
        <f t="shared" ca="1" si="1183"/>
        <v>EnergyPlus</v>
      </c>
      <c r="G823" s="33" t="str">
        <f t="shared" ca="1" si="1183"/>
        <v>ESP-r</v>
      </c>
      <c r="H823" s="33" t="str">
        <f t="shared" ca="1" si="1183"/>
        <v>TRNSYS</v>
      </c>
      <c r="I823" s="33" t="str">
        <f t="shared" ca="1" si="1183"/>
        <v>TestSpec-Alt</v>
      </c>
      <c r="J823" s="33">
        <f t="shared" ca="1" si="1183"/>
        <v>0</v>
      </c>
      <c r="K823" s="33">
        <f t="shared" ca="1" si="1183"/>
        <v>0</v>
      </c>
      <c r="L823" s="33">
        <f t="shared" ca="1" si="1183"/>
        <v>0</v>
      </c>
      <c r="M823" s="33">
        <f t="shared" ca="1" si="1183"/>
        <v>0</v>
      </c>
      <c r="N823" s="33">
        <f t="shared" ca="1" si="1183"/>
        <v>0</v>
      </c>
      <c r="O823" s="33">
        <f t="shared" ca="1" si="1183"/>
        <v>0</v>
      </c>
      <c r="P823" s="33">
        <f t="shared" ca="1" si="1183"/>
        <v>0</v>
      </c>
      <c r="Q823" s="33">
        <f t="shared" ca="1" si="1183"/>
        <v>0</v>
      </c>
      <c r="R823" s="33">
        <f t="shared" ca="1" si="1183"/>
        <v>0</v>
      </c>
      <c r="S823" s="33" t="str">
        <f t="shared" ca="1" si="1183"/>
        <v>Tested Prg</v>
      </c>
      <c r="T823" s="34"/>
      <c r="U823" s="34"/>
      <c r="V823" s="34"/>
      <c r="W823" s="8"/>
      <c r="X823" s="7" t="s">
        <v>835</v>
      </c>
      <c r="Y823" s="8"/>
      <c r="Z823" s="8"/>
      <c r="AA823" s="8"/>
      <c r="AB823" s="8"/>
      <c r="AC823" s="8"/>
      <c r="AD823" s="8"/>
      <c r="AE823" s="8"/>
      <c r="AF823" s="8"/>
      <c r="AG823" s="8"/>
      <c r="AH823" s="8"/>
      <c r="AI823" s="8"/>
    </row>
    <row r="824" spans="1:41">
      <c r="A824" s="216">
        <f t="shared" ref="A824" si="1184">A$7</f>
        <v>0</v>
      </c>
      <c r="B824" s="32" t="s">
        <v>66</v>
      </c>
      <c r="C824" s="33" t="str">
        <f ca="1">C$7</f>
        <v/>
      </c>
      <c r="D824" s="33" t="str">
        <f t="shared" ref="D824:S824" ca="1" si="1185">D$7</f>
        <v/>
      </c>
      <c r="E824" s="33" t="str">
        <f t="shared" ca="1" si="1185"/>
        <v/>
      </c>
      <c r="F824" s="33" t="str">
        <f t="shared" ca="1" si="1185"/>
        <v/>
      </c>
      <c r="G824" s="33" t="str">
        <f t="shared" ca="1" si="1185"/>
        <v/>
      </c>
      <c r="H824" s="33" t="str">
        <f t="shared" ca="1" si="1185"/>
        <v/>
      </c>
      <c r="I824" s="33" t="str">
        <f t="shared" ca="1" si="1185"/>
        <v/>
      </c>
      <c r="J824" s="33" t="str">
        <f t="shared" ca="1" si="1185"/>
        <v/>
      </c>
      <c r="K824" s="33" t="str">
        <f t="shared" ca="1" si="1185"/>
        <v/>
      </c>
      <c r="L824" s="33" t="str">
        <f t="shared" ca="1" si="1185"/>
        <v/>
      </c>
      <c r="M824" s="33" t="str">
        <f t="shared" ca="1" si="1185"/>
        <v/>
      </c>
      <c r="N824" s="33" t="str">
        <f t="shared" ca="1" si="1185"/>
        <v/>
      </c>
      <c r="O824" s="33" t="str">
        <f t="shared" ca="1" si="1185"/>
        <v/>
      </c>
      <c r="P824" s="33" t="str">
        <f t="shared" ca="1" si="1185"/>
        <v/>
      </c>
      <c r="Q824" s="33" t="str">
        <f t="shared" ca="1" si="1185"/>
        <v/>
      </c>
      <c r="R824" s="33" t="str">
        <f t="shared" ca="1" si="1185"/>
        <v/>
      </c>
      <c r="S824" s="33" t="str">
        <f t="shared" ca="1" si="1185"/>
        <v/>
      </c>
      <c r="T824" s="34"/>
      <c r="U824" s="34"/>
      <c r="V824" s="34"/>
      <c r="W824" s="8"/>
      <c r="X824" s="146"/>
      <c r="Y824" s="33" t="str">
        <f t="shared" ref="Y824:AH825" ca="1" si="1186">C$8</f>
        <v>BSIMAC</v>
      </c>
      <c r="Z824" s="33" t="str">
        <f t="shared" ca="1" si="1186"/>
        <v>CSE</v>
      </c>
      <c r="AA824" s="33" t="str">
        <f t="shared" ca="1" si="1186"/>
        <v>DeST</v>
      </c>
      <c r="AB824" s="33" t="str">
        <f t="shared" ca="1" si="1186"/>
        <v>EnergyPlus</v>
      </c>
      <c r="AC824" s="33" t="str">
        <f t="shared" ca="1" si="1186"/>
        <v>ESP-r</v>
      </c>
      <c r="AD824" s="33" t="str">
        <f t="shared" ca="1" si="1186"/>
        <v>TRNSYS</v>
      </c>
      <c r="AE824" s="33" t="str">
        <f t="shared" ca="1" si="1186"/>
        <v>TestSpec-Alt</v>
      </c>
      <c r="AF824" s="33">
        <f t="shared" ca="1" si="1186"/>
        <v>0</v>
      </c>
      <c r="AG824" s="33">
        <f t="shared" ca="1" si="1186"/>
        <v>0</v>
      </c>
      <c r="AH824" s="33">
        <f t="shared" ca="1" si="1186"/>
        <v>0</v>
      </c>
      <c r="AI824" s="33">
        <f t="shared" ref="AI824:AO825" ca="1" si="1187">M$8</f>
        <v>0</v>
      </c>
      <c r="AJ824" s="33">
        <f t="shared" ca="1" si="1187"/>
        <v>0</v>
      </c>
      <c r="AK824" s="33">
        <f t="shared" ca="1" si="1187"/>
        <v>0</v>
      </c>
      <c r="AL824" s="33">
        <f t="shared" ca="1" si="1187"/>
        <v>0</v>
      </c>
      <c r="AM824" s="33">
        <f t="shared" ca="1" si="1187"/>
        <v>0</v>
      </c>
      <c r="AN824" s="33">
        <f t="shared" ca="1" si="1187"/>
        <v>0</v>
      </c>
      <c r="AO824" s="33" t="str">
        <f t="shared" ca="1" si="1187"/>
        <v>Tested Prg</v>
      </c>
    </row>
    <row r="825" spans="1:41">
      <c r="A825" s="216" t="s">
        <v>125</v>
      </c>
      <c r="B825" s="32" t="s">
        <v>83</v>
      </c>
      <c r="C825" s="39" t="s">
        <v>125</v>
      </c>
      <c r="D825" s="39" t="s">
        <v>125</v>
      </c>
      <c r="E825" s="39" t="s">
        <v>125</v>
      </c>
      <c r="F825" s="39" t="s">
        <v>125</v>
      </c>
      <c r="G825" s="39" t="s">
        <v>125</v>
      </c>
      <c r="H825" s="39" t="s">
        <v>125</v>
      </c>
      <c r="I825" s="39" t="s">
        <v>125</v>
      </c>
      <c r="J825" s="39" t="s">
        <v>125</v>
      </c>
      <c r="K825" s="39" t="s">
        <v>125</v>
      </c>
      <c r="L825" s="39" t="s">
        <v>125</v>
      </c>
      <c r="M825" s="39" t="s">
        <v>125</v>
      </c>
      <c r="N825" s="39" t="s">
        <v>125</v>
      </c>
      <c r="O825" s="39" t="s">
        <v>125</v>
      </c>
      <c r="P825" s="39" t="s">
        <v>125</v>
      </c>
      <c r="Q825" s="39" t="s">
        <v>125</v>
      </c>
      <c r="R825" s="39" t="s">
        <v>125</v>
      </c>
      <c r="S825" s="39" t="s">
        <v>125</v>
      </c>
      <c r="T825" s="34"/>
      <c r="U825" s="34"/>
      <c r="V825" s="34"/>
      <c r="W825" s="8"/>
      <c r="X825" s="149" t="s">
        <v>24</v>
      </c>
      <c r="Y825" s="33" t="str">
        <f t="shared" ca="1" si="1186"/>
        <v>BSIMAC</v>
      </c>
      <c r="Z825" s="33" t="str">
        <f t="shared" ca="1" si="1186"/>
        <v>CSE</v>
      </c>
      <c r="AA825" s="33" t="str">
        <f t="shared" ca="1" si="1186"/>
        <v>DeST</v>
      </c>
      <c r="AB825" s="33" t="str">
        <f t="shared" ca="1" si="1186"/>
        <v>EnergyPlus</v>
      </c>
      <c r="AC825" s="33" t="str">
        <f t="shared" ca="1" si="1186"/>
        <v>ESP-r</v>
      </c>
      <c r="AD825" s="33" t="str">
        <f t="shared" ca="1" si="1186"/>
        <v>TRNSYS</v>
      </c>
      <c r="AE825" s="33" t="str">
        <f t="shared" ca="1" si="1186"/>
        <v>TestSpec-Alt</v>
      </c>
      <c r="AF825" s="33">
        <f t="shared" ca="1" si="1186"/>
        <v>0</v>
      </c>
      <c r="AG825" s="33">
        <f t="shared" ca="1" si="1186"/>
        <v>0</v>
      </c>
      <c r="AH825" s="33">
        <f t="shared" ca="1" si="1186"/>
        <v>0</v>
      </c>
      <c r="AI825" s="33">
        <f t="shared" ca="1" si="1187"/>
        <v>0</v>
      </c>
      <c r="AJ825" s="33">
        <f t="shared" ca="1" si="1187"/>
        <v>0</v>
      </c>
      <c r="AK825" s="33">
        <f t="shared" ca="1" si="1187"/>
        <v>0</v>
      </c>
      <c r="AL825" s="33">
        <f t="shared" ca="1" si="1187"/>
        <v>0</v>
      </c>
      <c r="AM825" s="33">
        <f t="shared" ca="1" si="1187"/>
        <v>0</v>
      </c>
      <c r="AN825" s="33">
        <f t="shared" ca="1" si="1187"/>
        <v>0</v>
      </c>
      <c r="AO825" s="33" t="str">
        <f t="shared" ca="1" si="1187"/>
        <v>Tested Prg</v>
      </c>
    </row>
    <row r="826" spans="1:41" ht="51">
      <c r="A826" s="216" t="s">
        <v>85</v>
      </c>
      <c r="B826" s="37" t="s">
        <v>85</v>
      </c>
      <c r="C826" s="38" t="s">
        <v>85</v>
      </c>
      <c r="D826" s="38" t="s">
        <v>85</v>
      </c>
      <c r="E826" s="38" t="s">
        <v>85</v>
      </c>
      <c r="F826" s="38" t="s">
        <v>85</v>
      </c>
      <c r="G826" s="38" t="s">
        <v>85</v>
      </c>
      <c r="H826" s="38" t="s">
        <v>85</v>
      </c>
      <c r="I826" s="38" t="s">
        <v>85</v>
      </c>
      <c r="J826" s="38" t="s">
        <v>85</v>
      </c>
      <c r="K826" s="38" t="s">
        <v>85</v>
      </c>
      <c r="L826" s="38" t="s">
        <v>85</v>
      </c>
      <c r="M826" s="38" t="s">
        <v>85</v>
      </c>
      <c r="N826" s="38" t="s">
        <v>85</v>
      </c>
      <c r="O826" s="38" t="s">
        <v>85</v>
      </c>
      <c r="P826" s="38" t="s">
        <v>85</v>
      </c>
      <c r="Q826" s="38" t="s">
        <v>85</v>
      </c>
      <c r="R826" s="38" t="s">
        <v>85</v>
      </c>
      <c r="S826" s="38" t="s">
        <v>85</v>
      </c>
      <c r="T826" s="34"/>
      <c r="U826" s="34"/>
      <c r="V826" s="34"/>
      <c r="W826" s="8"/>
      <c r="X826" s="148" t="s">
        <v>822</v>
      </c>
      <c r="Y826" s="31">
        <f ca="1">Y64</f>
        <v>-8.8999999999999968E-2</v>
      </c>
      <c r="Z826" s="31">
        <f t="shared" ref="Z826:AO826" ca="1" si="1188">Z64</f>
        <v>5.259999999998044E-4</v>
      </c>
      <c r="AA826" s="31">
        <f t="shared" ca="1" si="1188"/>
        <v>4.0000000000000036E-3</v>
      </c>
      <c r="AB826" s="31">
        <f t="shared" ca="1" si="1188"/>
        <v>-1.2583890228833106E-2</v>
      </c>
      <c r="AC826" s="31">
        <f t="shared" ca="1" si="1188"/>
        <v>4.9999999999998934E-3</v>
      </c>
      <c r="AD826" s="31">
        <f t="shared" ca="1" si="1188"/>
        <v>6.0920715332013486E-4</v>
      </c>
      <c r="AE826" s="31" t="e">
        <f t="shared" ca="1" si="1188"/>
        <v>#N/A</v>
      </c>
      <c r="AF826" s="31" t="e">
        <f t="shared" ca="1" si="1188"/>
        <v>#N/A</v>
      </c>
      <c r="AG826" s="31" t="e">
        <f t="shared" ca="1" si="1188"/>
        <v>#N/A</v>
      </c>
      <c r="AH826" s="31" t="e">
        <f t="shared" ca="1" si="1188"/>
        <v>#N/A</v>
      </c>
      <c r="AI826" s="31" t="e">
        <f t="shared" ca="1" si="1188"/>
        <v>#N/A</v>
      </c>
      <c r="AJ826" s="31" t="e">
        <f t="shared" ca="1" si="1188"/>
        <v>#N/A</v>
      </c>
      <c r="AK826" s="31" t="e">
        <f t="shared" ca="1" si="1188"/>
        <v>#N/A</v>
      </c>
      <c r="AL826" s="31" t="e">
        <f t="shared" ca="1" si="1188"/>
        <v>#N/A</v>
      </c>
      <c r="AM826" s="31" t="e">
        <f t="shared" ca="1" si="1188"/>
        <v>#N/A</v>
      </c>
      <c r="AN826" s="31" t="e">
        <f t="shared" ca="1" si="1188"/>
        <v>#N/A</v>
      </c>
      <c r="AO826" s="31" t="e">
        <f t="shared" ca="1" si="1188"/>
        <v>#N/A</v>
      </c>
    </row>
    <row r="827" spans="1:41" ht="51">
      <c r="A827" s="216">
        <f t="shared" ref="A827" si="1189">A$8</f>
        <v>0</v>
      </c>
      <c r="B827" s="37"/>
      <c r="C827" s="33" t="str">
        <f ca="1">C$8</f>
        <v>BSIMAC</v>
      </c>
      <c r="D827" s="33" t="str">
        <f t="shared" ref="D827:S827" ca="1" si="1190">D$8</f>
        <v>CSE</v>
      </c>
      <c r="E827" s="33" t="str">
        <f t="shared" ca="1" si="1190"/>
        <v>DeST</v>
      </c>
      <c r="F827" s="33" t="str">
        <f t="shared" ca="1" si="1190"/>
        <v>EnergyPlus</v>
      </c>
      <c r="G827" s="33" t="str">
        <f t="shared" ca="1" si="1190"/>
        <v>ESP-r</v>
      </c>
      <c r="H827" s="33" t="str">
        <f t="shared" ca="1" si="1190"/>
        <v>TRNSYS</v>
      </c>
      <c r="I827" s="33" t="str">
        <f t="shared" ca="1" si="1190"/>
        <v>TestSpec-Alt</v>
      </c>
      <c r="J827" s="33">
        <f t="shared" ca="1" si="1190"/>
        <v>0</v>
      </c>
      <c r="K827" s="33">
        <f t="shared" ca="1" si="1190"/>
        <v>0</v>
      </c>
      <c r="L827" s="33">
        <f t="shared" ca="1" si="1190"/>
        <v>0</v>
      </c>
      <c r="M827" s="33">
        <f t="shared" ca="1" si="1190"/>
        <v>0</v>
      </c>
      <c r="N827" s="33">
        <f t="shared" ca="1" si="1190"/>
        <v>0</v>
      </c>
      <c r="O827" s="33">
        <f t="shared" ca="1" si="1190"/>
        <v>0</v>
      </c>
      <c r="P827" s="33">
        <f t="shared" ca="1" si="1190"/>
        <v>0</v>
      </c>
      <c r="Q827" s="33">
        <f t="shared" ca="1" si="1190"/>
        <v>0</v>
      </c>
      <c r="R827" s="33">
        <f t="shared" ca="1" si="1190"/>
        <v>0</v>
      </c>
      <c r="S827" s="33" t="str">
        <f t="shared" ca="1" si="1190"/>
        <v>Tested Prg</v>
      </c>
      <c r="T827" s="34"/>
      <c r="U827" s="34"/>
      <c r="V827" s="34"/>
      <c r="W827" s="8"/>
      <c r="X827" s="148" t="s">
        <v>823</v>
      </c>
      <c r="Y827" s="31">
        <f ca="1">Y83</f>
        <v>-0.18400000000000016</v>
      </c>
      <c r="Z827" s="31">
        <f t="shared" ref="Z827:AO827" ca="1" si="1191">Z83</f>
        <v>-4.8824999999999896E-2</v>
      </c>
      <c r="AA827" s="31">
        <f t="shared" ca="1" si="1191"/>
        <v>-9.0999999999999304E-2</v>
      </c>
      <c r="AB827" s="31">
        <f t="shared" ca="1" si="1191"/>
        <v>-0.21702506703052737</v>
      </c>
      <c r="AC827" s="31">
        <f t="shared" ca="1" si="1191"/>
        <v>-0.25899999999999945</v>
      </c>
      <c r="AD827" s="31">
        <f t="shared" ca="1" si="1191"/>
        <v>-0.17795374552409005</v>
      </c>
      <c r="AE827" s="31" t="e">
        <f t="shared" ca="1" si="1191"/>
        <v>#N/A</v>
      </c>
      <c r="AF827" s="31" t="e">
        <f t="shared" ca="1" si="1191"/>
        <v>#N/A</v>
      </c>
      <c r="AG827" s="31" t="e">
        <f t="shared" ca="1" si="1191"/>
        <v>#N/A</v>
      </c>
      <c r="AH827" s="31" t="e">
        <f t="shared" ca="1" si="1191"/>
        <v>#N/A</v>
      </c>
      <c r="AI827" s="31" t="e">
        <f t="shared" ca="1" si="1191"/>
        <v>#N/A</v>
      </c>
      <c r="AJ827" s="31" t="e">
        <f t="shared" ca="1" si="1191"/>
        <v>#N/A</v>
      </c>
      <c r="AK827" s="31" t="e">
        <f t="shared" ca="1" si="1191"/>
        <v>#N/A</v>
      </c>
      <c r="AL827" s="31" t="e">
        <f t="shared" ca="1" si="1191"/>
        <v>#N/A</v>
      </c>
      <c r="AM827" s="31" t="e">
        <f t="shared" ca="1" si="1191"/>
        <v>#N/A</v>
      </c>
      <c r="AN827" s="31" t="e">
        <f t="shared" ca="1" si="1191"/>
        <v>#N/A</v>
      </c>
      <c r="AO827" s="31" t="e">
        <f t="shared" ca="1" si="1191"/>
        <v>#N/A</v>
      </c>
    </row>
    <row r="828" spans="1:41" ht="51">
      <c r="A828" s="226">
        <v>294</v>
      </c>
      <c r="B828" s="8">
        <v>1</v>
      </c>
      <c r="C828" s="28">
        <f ca="1">IF(ISNUMBER(OFFSET(INDIRECT("'"&amp;'DATA for charts'!C$5&amp;"'!$h1"),$A828-1,0)),OFFSET(INDIRECT("'"&amp;'DATA for charts'!C$5&amp;"'!$h1"),$A828-1,0),NA())</f>
        <v>26.6</v>
      </c>
      <c r="D828" s="28">
        <f ca="1">IF(ISNUMBER(OFFSET(INDIRECT("'"&amp;'DATA for charts'!D$5&amp;"'!$h1"),$A828-1,0)),OFFSET(INDIRECT("'"&amp;'DATA for charts'!D$5&amp;"'!$h1"),$A828-1,0),NA())</f>
        <v>27.666450000000001</v>
      </c>
      <c r="E828" s="28">
        <f ca="1">IF(ISNUMBER(OFFSET(INDIRECT("'"&amp;'DATA for charts'!E$5&amp;"'!$h1"),$A828-1,0)),OFFSET(INDIRECT("'"&amp;'DATA for charts'!E$5&amp;"'!$h1"),$A828-1,0),NA())</f>
        <v>24.2654</v>
      </c>
      <c r="F828" s="28">
        <f ca="1">IF(ISNUMBER(OFFSET(INDIRECT("'"&amp;'DATA for charts'!F$5&amp;"'!$h1"),$A828-1,0)),OFFSET(INDIRECT("'"&amp;'DATA for charts'!F$5&amp;"'!$h1"),$A828-1,0),NA())</f>
        <v>22.745128870993899</v>
      </c>
      <c r="G828" s="28">
        <f ca="1">IF(ISNUMBER(OFFSET(INDIRECT("'"&amp;'DATA for charts'!G$5&amp;"'!$h1"),$A828-1,0)),OFFSET(INDIRECT("'"&amp;'DATA for charts'!G$5&amp;"'!$h1"),$A828-1,0),NA())</f>
        <v>23.79</v>
      </c>
      <c r="H828" s="28">
        <f ca="1">IF(ISNUMBER(OFFSET(INDIRECT("'"&amp;'DATA for charts'!H$5&amp;"'!$h1"),$A828-1,0)),OFFSET(INDIRECT("'"&amp;'DATA for charts'!H$5&amp;"'!$h1"),$A828-1,0),NA())</f>
        <v>22.236328866847799</v>
      </c>
      <c r="I828" s="28" t="e">
        <f ca="1">IF(ISNUMBER(OFFSET(INDIRECT("'"&amp;'DATA for charts'!I$5&amp;"'!$h1"),$A828-1,0)),OFFSET(INDIRECT("'"&amp;'DATA for charts'!I$5&amp;"'!$h1"),$A828-1,0),NA())</f>
        <v>#N/A</v>
      </c>
      <c r="J828" s="28" t="e">
        <f ca="1">IF(ISNUMBER(OFFSET(INDIRECT("'"&amp;'DATA for charts'!J$5&amp;"'!$h1"),$A828-1,0)),OFFSET(INDIRECT("'"&amp;'DATA for charts'!J$5&amp;"'!$h1"),$A828-1,0),NA())</f>
        <v>#N/A</v>
      </c>
      <c r="K828" s="28" t="e">
        <f ca="1">IF(ISNUMBER(OFFSET(INDIRECT("'"&amp;'DATA for charts'!K$5&amp;"'!$h1"),$A828-1,0)),OFFSET(INDIRECT("'"&amp;'DATA for charts'!K$5&amp;"'!$h1"),$A828-1,0),NA())</f>
        <v>#N/A</v>
      </c>
      <c r="L828" s="28" t="e">
        <f ca="1">IF(ISNUMBER(OFFSET(INDIRECT("'"&amp;'DATA for charts'!L$5&amp;"'!$h1"),$A828-1,0)),OFFSET(INDIRECT("'"&amp;'DATA for charts'!L$5&amp;"'!$h1"),$A828-1,0),NA())</f>
        <v>#N/A</v>
      </c>
      <c r="M828" s="28" t="e">
        <f ca="1">IF(ISNUMBER(OFFSET(INDIRECT("'"&amp;'DATA for charts'!M$5&amp;"'!$h1"),$A828-1,0)),OFFSET(INDIRECT("'"&amp;'DATA for charts'!M$5&amp;"'!$h1"),$A828-1,0),NA())</f>
        <v>#N/A</v>
      </c>
      <c r="N828" s="28" t="e">
        <f ca="1">IF(ISNUMBER(OFFSET(INDIRECT("'"&amp;'DATA for charts'!N$5&amp;"'!$h1"),$A828-1,0)),OFFSET(INDIRECT("'"&amp;'DATA for charts'!N$5&amp;"'!$h1"),$A828-1,0),NA())</f>
        <v>#N/A</v>
      </c>
      <c r="O828" s="28" t="e">
        <f ca="1">IF(ISNUMBER(OFFSET(INDIRECT("'"&amp;'DATA for charts'!O$5&amp;"'!$h1"),$A828-1,0)),OFFSET(INDIRECT("'"&amp;'DATA for charts'!O$5&amp;"'!$h1"),$A828-1,0),NA())</f>
        <v>#N/A</v>
      </c>
      <c r="P828" s="28" t="e">
        <f ca="1">IF(ISNUMBER(OFFSET(INDIRECT("'"&amp;'DATA for charts'!P$5&amp;"'!$h1"),$A828-1,0)),OFFSET(INDIRECT("'"&amp;'DATA for charts'!P$5&amp;"'!$h1"),$A828-1,0),NA())</f>
        <v>#N/A</v>
      </c>
      <c r="Q828" s="28" t="e">
        <f ca="1">IF(ISNUMBER(OFFSET(INDIRECT("'"&amp;'DATA for charts'!Q$5&amp;"'!$h1"),$A828-1,0)),OFFSET(INDIRECT("'"&amp;'DATA for charts'!Q$5&amp;"'!$h1"),$A828-1,0),NA())</f>
        <v>#N/A</v>
      </c>
      <c r="R828" s="28" t="e">
        <f ca="1">IF(ISNUMBER(OFFSET(INDIRECT("'"&amp;'DATA for charts'!R$5&amp;"'!$h1"),$A828-1,0)),OFFSET(INDIRECT("'"&amp;'DATA for charts'!R$5&amp;"'!$h1"),$A828-1,0),NA())</f>
        <v>#N/A</v>
      </c>
      <c r="S828" s="28" t="e">
        <f ca="1">IF(ISNUMBER(OFFSET(INDIRECT("'"&amp;'DATA for charts'!S$5&amp;"'!$h1"),$A828-1,0)),OFFSET(INDIRECT("'"&amp;'DATA for charts'!S$5&amp;"'!$h1"),$A828-1,0),NA())</f>
        <v>#N/A</v>
      </c>
      <c r="T828" s="34"/>
      <c r="U828" s="34"/>
      <c r="V828" s="34"/>
      <c r="W828" s="8"/>
      <c r="X828" s="148" t="s">
        <v>824</v>
      </c>
      <c r="Y828" s="31">
        <f ca="1">Y147</f>
        <v>0.20999999999999996</v>
      </c>
      <c r="Z828" s="31">
        <f t="shared" ref="Z828:AO828" ca="1" si="1192">Z147</f>
        <v>2.5634999999999852E-2</v>
      </c>
      <c r="AA828" s="31">
        <f t="shared" ca="1" si="1192"/>
        <v>2.1000000000000352E-2</v>
      </c>
      <c r="AB828" s="31">
        <f t="shared" ca="1" si="1192"/>
        <v>1.143702191480811E-2</v>
      </c>
      <c r="AC828" s="31">
        <f t="shared" ca="1" si="1192"/>
        <v>5.1000000000000156E-2</v>
      </c>
      <c r="AD828" s="31">
        <f t="shared" ca="1" si="1192"/>
        <v>2.0716688368060066E-2</v>
      </c>
      <c r="AE828" s="31" t="e">
        <f t="shared" ca="1" si="1192"/>
        <v>#N/A</v>
      </c>
      <c r="AF828" s="31" t="e">
        <f t="shared" ca="1" si="1192"/>
        <v>#N/A</v>
      </c>
      <c r="AG828" s="31" t="e">
        <f t="shared" ca="1" si="1192"/>
        <v>#N/A</v>
      </c>
      <c r="AH828" s="31" t="e">
        <f t="shared" ca="1" si="1192"/>
        <v>#N/A</v>
      </c>
      <c r="AI828" s="31" t="e">
        <f t="shared" ca="1" si="1192"/>
        <v>#N/A</v>
      </c>
      <c r="AJ828" s="31" t="e">
        <f t="shared" ca="1" si="1192"/>
        <v>#N/A</v>
      </c>
      <c r="AK828" s="31" t="e">
        <f t="shared" ca="1" si="1192"/>
        <v>#N/A</v>
      </c>
      <c r="AL828" s="31" t="e">
        <f t="shared" ca="1" si="1192"/>
        <v>#N/A</v>
      </c>
      <c r="AM828" s="31" t="e">
        <f t="shared" ca="1" si="1192"/>
        <v>#N/A</v>
      </c>
      <c r="AN828" s="31" t="e">
        <f t="shared" ca="1" si="1192"/>
        <v>#N/A</v>
      </c>
      <c r="AO828" s="31" t="e">
        <f t="shared" ca="1" si="1192"/>
        <v>#N/A</v>
      </c>
    </row>
    <row r="829" spans="1:41" ht="51">
      <c r="A829" s="226">
        <f t="shared" ref="A829:A851" si="1193">A828+1</f>
        <v>295</v>
      </c>
      <c r="B829" s="8">
        <v>2</v>
      </c>
      <c r="C829" s="28">
        <f ca="1">IF(ISNUMBER(OFFSET(INDIRECT("'"&amp;'DATA for charts'!C$5&amp;"'!$h1"),$A829-1,0)),OFFSET(INDIRECT("'"&amp;'DATA for charts'!C$5&amp;"'!$h1"),$A829-1,0),NA())</f>
        <v>25.8</v>
      </c>
      <c r="D829" s="28">
        <f ca="1">IF(ISNUMBER(OFFSET(INDIRECT("'"&amp;'DATA for charts'!D$5&amp;"'!$h1"),$A829-1,0)),OFFSET(INDIRECT("'"&amp;'DATA for charts'!D$5&amp;"'!$h1"),$A829-1,0),NA())</f>
        <v>27.152560000000001</v>
      </c>
      <c r="E829" s="28">
        <f ca="1">IF(ISNUMBER(OFFSET(INDIRECT("'"&amp;'DATA for charts'!E$5&amp;"'!$h1"),$A829-1,0)),OFFSET(INDIRECT("'"&amp;'DATA for charts'!E$5&amp;"'!$h1"),$A829-1,0),NA())</f>
        <v>23.841000000000001</v>
      </c>
      <c r="F829" s="28">
        <f ca="1">IF(ISNUMBER(OFFSET(INDIRECT("'"&amp;'DATA for charts'!F$5&amp;"'!$h1"),$A829-1,0)),OFFSET(INDIRECT("'"&amp;'DATA for charts'!F$5&amp;"'!$h1"),$A829-1,0),NA())</f>
        <v>22.2437967169862</v>
      </c>
      <c r="G829" s="28">
        <f ca="1">IF(ISNUMBER(OFFSET(INDIRECT("'"&amp;'DATA for charts'!G$5&amp;"'!$h1"),$A829-1,0)),OFFSET(INDIRECT("'"&amp;'DATA for charts'!G$5&amp;"'!$h1"),$A829-1,0),NA())</f>
        <v>23.19</v>
      </c>
      <c r="H829" s="28">
        <f ca="1">IF(ISNUMBER(OFFSET(INDIRECT("'"&amp;'DATA for charts'!H$5&amp;"'!$h1"),$A829-1,0)),OFFSET(INDIRECT("'"&amp;'DATA for charts'!H$5&amp;"'!$h1"),$A829-1,0),NA())</f>
        <v>21.713436647069202</v>
      </c>
      <c r="I829" s="28" t="e">
        <f ca="1">IF(ISNUMBER(OFFSET(INDIRECT("'"&amp;'DATA for charts'!I$5&amp;"'!$h1"),$A829-1,0)),OFFSET(INDIRECT("'"&amp;'DATA for charts'!I$5&amp;"'!$h1"),$A829-1,0),NA())</f>
        <v>#N/A</v>
      </c>
      <c r="J829" s="28" t="e">
        <f ca="1">IF(ISNUMBER(OFFSET(INDIRECT("'"&amp;'DATA for charts'!J$5&amp;"'!$h1"),$A829-1,0)),OFFSET(INDIRECT("'"&amp;'DATA for charts'!J$5&amp;"'!$h1"),$A829-1,0),NA())</f>
        <v>#N/A</v>
      </c>
      <c r="K829" s="28" t="e">
        <f ca="1">IF(ISNUMBER(OFFSET(INDIRECT("'"&amp;'DATA for charts'!K$5&amp;"'!$h1"),$A829-1,0)),OFFSET(INDIRECT("'"&amp;'DATA for charts'!K$5&amp;"'!$h1"),$A829-1,0),NA())</f>
        <v>#N/A</v>
      </c>
      <c r="L829" s="28" t="e">
        <f ca="1">IF(ISNUMBER(OFFSET(INDIRECT("'"&amp;'DATA for charts'!L$5&amp;"'!$h1"),$A829-1,0)),OFFSET(INDIRECT("'"&amp;'DATA for charts'!L$5&amp;"'!$h1"),$A829-1,0),NA())</f>
        <v>#N/A</v>
      </c>
      <c r="M829" s="28" t="e">
        <f ca="1">IF(ISNUMBER(OFFSET(INDIRECT("'"&amp;'DATA for charts'!M$5&amp;"'!$h1"),$A829-1,0)),OFFSET(INDIRECT("'"&amp;'DATA for charts'!M$5&amp;"'!$h1"),$A829-1,0),NA())</f>
        <v>#N/A</v>
      </c>
      <c r="N829" s="28" t="e">
        <f ca="1">IF(ISNUMBER(OFFSET(INDIRECT("'"&amp;'DATA for charts'!N$5&amp;"'!$h1"),$A829-1,0)),OFFSET(INDIRECT("'"&amp;'DATA for charts'!N$5&amp;"'!$h1"),$A829-1,0),NA())</f>
        <v>#N/A</v>
      </c>
      <c r="O829" s="28" t="e">
        <f ca="1">IF(ISNUMBER(OFFSET(INDIRECT("'"&amp;'DATA for charts'!O$5&amp;"'!$h1"),$A829-1,0)),OFFSET(INDIRECT("'"&amp;'DATA for charts'!O$5&amp;"'!$h1"),$A829-1,0),NA())</f>
        <v>#N/A</v>
      </c>
      <c r="P829" s="28" t="e">
        <f ca="1">IF(ISNUMBER(OFFSET(INDIRECT("'"&amp;'DATA for charts'!P$5&amp;"'!$h1"),$A829-1,0)),OFFSET(INDIRECT("'"&amp;'DATA for charts'!P$5&amp;"'!$h1"),$A829-1,0),NA())</f>
        <v>#N/A</v>
      </c>
      <c r="Q829" s="28" t="e">
        <f ca="1">IF(ISNUMBER(OFFSET(INDIRECT("'"&amp;'DATA for charts'!Q$5&amp;"'!$h1"),$A829-1,0)),OFFSET(INDIRECT("'"&amp;'DATA for charts'!Q$5&amp;"'!$h1"),$A829-1,0),NA())</f>
        <v>#N/A</v>
      </c>
      <c r="R829" s="28" t="e">
        <f ca="1">IF(ISNUMBER(OFFSET(INDIRECT("'"&amp;'DATA for charts'!R$5&amp;"'!$h1"),$A829-1,0)),OFFSET(INDIRECT("'"&amp;'DATA for charts'!R$5&amp;"'!$h1"),$A829-1,0),NA())</f>
        <v>#N/A</v>
      </c>
      <c r="S829" s="28" t="e">
        <f ca="1">IF(ISNUMBER(OFFSET(INDIRECT("'"&amp;'DATA for charts'!S$5&amp;"'!$h1"),$A829-1,0)),OFFSET(INDIRECT("'"&amp;'DATA for charts'!S$5&amp;"'!$h1"),$A829-1,0),NA())</f>
        <v>#N/A</v>
      </c>
      <c r="T829" s="34"/>
      <c r="U829" s="34"/>
      <c r="V829" s="34"/>
      <c r="W829" s="8"/>
      <c r="X829" s="148" t="s">
        <v>825</v>
      </c>
      <c r="Y829" s="31">
        <f ca="1">Y158</f>
        <v>-0.54600000000000026</v>
      </c>
      <c r="Z829" s="31">
        <f t="shared" ref="Z829:AO829" ca="1" si="1194">Z158</f>
        <v>-0.65435899999999991</v>
      </c>
      <c r="AA829" s="31">
        <f t="shared" ca="1" si="1194"/>
        <v>-0.45299999999999985</v>
      </c>
      <c r="AB829" s="31">
        <f t="shared" ca="1" si="1194"/>
        <v>-0.81834617680564659</v>
      </c>
      <c r="AC829" s="31">
        <f t="shared" ca="1" si="1194"/>
        <v>-0.68399999999999972</v>
      </c>
      <c r="AD829" s="31">
        <f t="shared" ca="1" si="1194"/>
        <v>-0.8590329064263198</v>
      </c>
      <c r="AE829" s="31" t="e">
        <f t="shared" ca="1" si="1194"/>
        <v>#N/A</v>
      </c>
      <c r="AF829" s="31" t="e">
        <f t="shared" ca="1" si="1194"/>
        <v>#N/A</v>
      </c>
      <c r="AG829" s="31" t="e">
        <f t="shared" ca="1" si="1194"/>
        <v>#N/A</v>
      </c>
      <c r="AH829" s="31" t="e">
        <f t="shared" ca="1" si="1194"/>
        <v>#N/A</v>
      </c>
      <c r="AI829" s="31" t="e">
        <f t="shared" ca="1" si="1194"/>
        <v>#N/A</v>
      </c>
      <c r="AJ829" s="31" t="e">
        <f t="shared" ca="1" si="1194"/>
        <v>#N/A</v>
      </c>
      <c r="AK829" s="31" t="e">
        <f t="shared" ca="1" si="1194"/>
        <v>#N/A</v>
      </c>
      <c r="AL829" s="31" t="e">
        <f t="shared" ca="1" si="1194"/>
        <v>#N/A</v>
      </c>
      <c r="AM829" s="31" t="e">
        <f t="shared" ca="1" si="1194"/>
        <v>#N/A</v>
      </c>
      <c r="AN829" s="31" t="e">
        <f t="shared" ca="1" si="1194"/>
        <v>#N/A</v>
      </c>
      <c r="AO829" s="31" t="e">
        <f t="shared" ca="1" si="1194"/>
        <v>#N/A</v>
      </c>
    </row>
    <row r="830" spans="1:41" ht="51">
      <c r="A830" s="226">
        <f t="shared" si="1193"/>
        <v>296</v>
      </c>
      <c r="B830" s="8">
        <v>3</v>
      </c>
      <c r="C830" s="28">
        <f ca="1">IF(ISNUMBER(OFFSET(INDIRECT("'"&amp;'DATA for charts'!C$5&amp;"'!$h1"),$A830-1,0)),OFFSET(INDIRECT("'"&amp;'DATA for charts'!C$5&amp;"'!$h1"),$A830-1,0),NA())</f>
        <v>24.9</v>
      </c>
      <c r="D830" s="28">
        <f ca="1">IF(ISNUMBER(OFFSET(INDIRECT("'"&amp;'DATA for charts'!D$5&amp;"'!$h1"),$A830-1,0)),OFFSET(INDIRECT("'"&amp;'DATA for charts'!D$5&amp;"'!$h1"),$A830-1,0),NA())</f>
        <v>26.659990000000001</v>
      </c>
      <c r="E830" s="28">
        <f ca="1">IF(ISNUMBER(OFFSET(INDIRECT("'"&amp;'DATA for charts'!E$5&amp;"'!$h1"),$A830-1,0)),OFFSET(INDIRECT("'"&amp;'DATA for charts'!E$5&amp;"'!$h1"),$A830-1,0),NA())</f>
        <v>23.415700000000001</v>
      </c>
      <c r="F830" s="28">
        <f ca="1">IF(ISNUMBER(OFFSET(INDIRECT("'"&amp;'DATA for charts'!F$5&amp;"'!$h1"),$A830-1,0)),OFFSET(INDIRECT("'"&amp;'DATA for charts'!F$5&amp;"'!$h1"),$A830-1,0),NA())</f>
        <v>21.763212776855202</v>
      </c>
      <c r="G830" s="28">
        <f ca="1">IF(ISNUMBER(OFFSET(INDIRECT("'"&amp;'DATA for charts'!G$5&amp;"'!$h1"),$A830-1,0)),OFFSET(INDIRECT("'"&amp;'DATA for charts'!G$5&amp;"'!$h1"),$A830-1,0),NA())</f>
        <v>22.68</v>
      </c>
      <c r="H830" s="28">
        <f ca="1">IF(ISNUMBER(OFFSET(INDIRECT("'"&amp;'DATA for charts'!H$5&amp;"'!$h1"),$A830-1,0)),OFFSET(INDIRECT("'"&amp;'DATA for charts'!H$5&amp;"'!$h1"),$A830-1,0),NA())</f>
        <v>21.232286839627101</v>
      </c>
      <c r="I830" s="28" t="e">
        <f ca="1">IF(ISNUMBER(OFFSET(INDIRECT("'"&amp;'DATA for charts'!I$5&amp;"'!$h1"),$A830-1,0)),OFFSET(INDIRECT("'"&amp;'DATA for charts'!I$5&amp;"'!$h1"),$A830-1,0),NA())</f>
        <v>#N/A</v>
      </c>
      <c r="J830" s="28" t="e">
        <f ca="1">IF(ISNUMBER(OFFSET(INDIRECT("'"&amp;'DATA for charts'!J$5&amp;"'!$h1"),$A830-1,0)),OFFSET(INDIRECT("'"&amp;'DATA for charts'!J$5&amp;"'!$h1"),$A830-1,0),NA())</f>
        <v>#N/A</v>
      </c>
      <c r="K830" s="28" t="e">
        <f ca="1">IF(ISNUMBER(OFFSET(INDIRECT("'"&amp;'DATA for charts'!K$5&amp;"'!$h1"),$A830-1,0)),OFFSET(INDIRECT("'"&amp;'DATA for charts'!K$5&amp;"'!$h1"),$A830-1,0),NA())</f>
        <v>#N/A</v>
      </c>
      <c r="L830" s="28" t="e">
        <f ca="1">IF(ISNUMBER(OFFSET(INDIRECT("'"&amp;'DATA for charts'!L$5&amp;"'!$h1"),$A830-1,0)),OFFSET(INDIRECT("'"&amp;'DATA for charts'!L$5&amp;"'!$h1"),$A830-1,0),NA())</f>
        <v>#N/A</v>
      </c>
      <c r="M830" s="28" t="e">
        <f ca="1">IF(ISNUMBER(OFFSET(INDIRECT("'"&amp;'DATA for charts'!M$5&amp;"'!$h1"),$A830-1,0)),OFFSET(INDIRECT("'"&amp;'DATA for charts'!M$5&amp;"'!$h1"),$A830-1,0),NA())</f>
        <v>#N/A</v>
      </c>
      <c r="N830" s="28" t="e">
        <f ca="1">IF(ISNUMBER(OFFSET(INDIRECT("'"&amp;'DATA for charts'!N$5&amp;"'!$h1"),$A830-1,0)),OFFSET(INDIRECT("'"&amp;'DATA for charts'!N$5&amp;"'!$h1"),$A830-1,0),NA())</f>
        <v>#N/A</v>
      </c>
      <c r="O830" s="28" t="e">
        <f ca="1">IF(ISNUMBER(OFFSET(INDIRECT("'"&amp;'DATA for charts'!O$5&amp;"'!$h1"),$A830-1,0)),OFFSET(INDIRECT("'"&amp;'DATA for charts'!O$5&amp;"'!$h1"),$A830-1,0),NA())</f>
        <v>#N/A</v>
      </c>
      <c r="P830" s="28" t="e">
        <f ca="1">IF(ISNUMBER(OFFSET(INDIRECT("'"&amp;'DATA for charts'!P$5&amp;"'!$h1"),$A830-1,0)),OFFSET(INDIRECT("'"&amp;'DATA for charts'!P$5&amp;"'!$h1"),$A830-1,0),NA())</f>
        <v>#N/A</v>
      </c>
      <c r="Q830" s="28" t="e">
        <f ca="1">IF(ISNUMBER(OFFSET(INDIRECT("'"&amp;'DATA for charts'!Q$5&amp;"'!$h1"),$A830-1,0)),OFFSET(INDIRECT("'"&amp;'DATA for charts'!Q$5&amp;"'!$h1"),$A830-1,0),NA())</f>
        <v>#N/A</v>
      </c>
      <c r="R830" s="28" t="e">
        <f ca="1">IF(ISNUMBER(OFFSET(INDIRECT("'"&amp;'DATA for charts'!R$5&amp;"'!$h1"),$A830-1,0)),OFFSET(INDIRECT("'"&amp;'DATA for charts'!R$5&amp;"'!$h1"),$A830-1,0),NA())</f>
        <v>#N/A</v>
      </c>
      <c r="S830" s="28" t="e">
        <f ca="1">IF(ISNUMBER(OFFSET(INDIRECT("'"&amp;'DATA for charts'!S$5&amp;"'!$h1"),$A830-1,0)),OFFSET(INDIRECT("'"&amp;'DATA for charts'!S$5&amp;"'!$h1"),$A830-1,0),NA())</f>
        <v>#N/A</v>
      </c>
      <c r="T830" s="34"/>
      <c r="U830" s="34"/>
      <c r="V830" s="34"/>
      <c r="W830" s="8"/>
      <c r="X830" s="148" t="s">
        <v>830</v>
      </c>
      <c r="Y830" s="31">
        <f ca="1">Y65</f>
        <v>-0.10999999999999988</v>
      </c>
      <c r="Z830" s="31">
        <f t="shared" ref="Z830:AO830" ca="1" si="1195">Z65</f>
        <v>1.7626999999998727E-2</v>
      </c>
      <c r="AA830" s="31">
        <f t="shared" ca="1" si="1195"/>
        <v>3.2999999999999918E-2</v>
      </c>
      <c r="AB830" s="31">
        <f t="shared" ca="1" si="1195"/>
        <v>2.4695920431777818E-2</v>
      </c>
      <c r="AC830" s="31">
        <f t="shared" ca="1" si="1195"/>
        <v>2.4999999999999911E-2</v>
      </c>
      <c r="AD830" s="31">
        <f t="shared" ca="1" si="1195"/>
        <v>2.5698555840380166E-2</v>
      </c>
      <c r="AE830" s="31" t="e">
        <f t="shared" ca="1" si="1195"/>
        <v>#N/A</v>
      </c>
      <c r="AF830" s="31" t="e">
        <f t="shared" ca="1" si="1195"/>
        <v>#N/A</v>
      </c>
      <c r="AG830" s="31" t="e">
        <f t="shared" ca="1" si="1195"/>
        <v>#N/A</v>
      </c>
      <c r="AH830" s="31" t="e">
        <f t="shared" ca="1" si="1195"/>
        <v>#N/A</v>
      </c>
      <c r="AI830" s="31" t="e">
        <f t="shared" ca="1" si="1195"/>
        <v>#N/A</v>
      </c>
      <c r="AJ830" s="31" t="e">
        <f t="shared" ca="1" si="1195"/>
        <v>#N/A</v>
      </c>
      <c r="AK830" s="31" t="e">
        <f t="shared" ca="1" si="1195"/>
        <v>#N/A</v>
      </c>
      <c r="AL830" s="31" t="e">
        <f t="shared" ca="1" si="1195"/>
        <v>#N/A</v>
      </c>
      <c r="AM830" s="31" t="e">
        <f t="shared" ca="1" si="1195"/>
        <v>#N/A</v>
      </c>
      <c r="AN830" s="31" t="e">
        <f t="shared" ca="1" si="1195"/>
        <v>#N/A</v>
      </c>
      <c r="AO830" s="31" t="e">
        <f t="shared" ca="1" si="1195"/>
        <v>#N/A</v>
      </c>
    </row>
    <row r="831" spans="1:41" ht="51">
      <c r="A831" s="226">
        <f t="shared" si="1193"/>
        <v>297</v>
      </c>
      <c r="B831" s="8">
        <v>4</v>
      </c>
      <c r="C831" s="28">
        <f ca="1">IF(ISNUMBER(OFFSET(INDIRECT("'"&amp;'DATA for charts'!C$5&amp;"'!$h1"),$A831-1,0)),OFFSET(INDIRECT("'"&amp;'DATA for charts'!C$5&amp;"'!$h1"),$A831-1,0),NA())</f>
        <v>24</v>
      </c>
      <c r="D831" s="28">
        <f ca="1">IF(ISNUMBER(OFFSET(INDIRECT("'"&amp;'DATA for charts'!D$5&amp;"'!$h1"),$A831-1,0)),OFFSET(INDIRECT("'"&amp;'DATA for charts'!D$5&amp;"'!$h1"),$A831-1,0),NA())</f>
        <v>26.15147</v>
      </c>
      <c r="E831" s="28">
        <f ca="1">IF(ISNUMBER(OFFSET(INDIRECT("'"&amp;'DATA for charts'!E$5&amp;"'!$h1"),$A831-1,0)),OFFSET(INDIRECT("'"&amp;'DATA for charts'!E$5&amp;"'!$h1"),$A831-1,0),NA())</f>
        <v>22.966999999999999</v>
      </c>
      <c r="F831" s="28">
        <f ca="1">IF(ISNUMBER(OFFSET(INDIRECT("'"&amp;'DATA for charts'!F$5&amp;"'!$h1"),$A831-1,0)),OFFSET(INDIRECT("'"&amp;'DATA for charts'!F$5&amp;"'!$h1"),$A831-1,0),NA())</f>
        <v>21.2815869234351</v>
      </c>
      <c r="G831" s="28">
        <f ca="1">IF(ISNUMBER(OFFSET(INDIRECT("'"&amp;'DATA for charts'!G$5&amp;"'!$h1"),$A831-1,0)),OFFSET(INDIRECT("'"&amp;'DATA for charts'!G$5&amp;"'!$h1"),$A831-1,0),NA())</f>
        <v>22.16</v>
      </c>
      <c r="H831" s="28">
        <f ca="1">IF(ISNUMBER(OFFSET(INDIRECT("'"&amp;'DATA for charts'!H$5&amp;"'!$h1"),$A831-1,0)),OFFSET(INDIRECT("'"&amp;'DATA for charts'!H$5&amp;"'!$h1"),$A831-1,0),NA())</f>
        <v>20.732497468842499</v>
      </c>
      <c r="I831" s="28" t="e">
        <f ca="1">IF(ISNUMBER(OFFSET(INDIRECT("'"&amp;'DATA for charts'!I$5&amp;"'!$h1"),$A831-1,0)),OFFSET(INDIRECT("'"&amp;'DATA for charts'!I$5&amp;"'!$h1"),$A831-1,0),NA())</f>
        <v>#N/A</v>
      </c>
      <c r="J831" s="28" t="e">
        <f ca="1">IF(ISNUMBER(OFFSET(INDIRECT("'"&amp;'DATA for charts'!J$5&amp;"'!$h1"),$A831-1,0)),OFFSET(INDIRECT("'"&amp;'DATA for charts'!J$5&amp;"'!$h1"),$A831-1,0),NA())</f>
        <v>#N/A</v>
      </c>
      <c r="K831" s="28" t="e">
        <f ca="1">IF(ISNUMBER(OFFSET(INDIRECT("'"&amp;'DATA for charts'!K$5&amp;"'!$h1"),$A831-1,0)),OFFSET(INDIRECT("'"&amp;'DATA for charts'!K$5&amp;"'!$h1"),$A831-1,0),NA())</f>
        <v>#N/A</v>
      </c>
      <c r="L831" s="28" t="e">
        <f ca="1">IF(ISNUMBER(OFFSET(INDIRECT("'"&amp;'DATA for charts'!L$5&amp;"'!$h1"),$A831-1,0)),OFFSET(INDIRECT("'"&amp;'DATA for charts'!L$5&amp;"'!$h1"),$A831-1,0),NA())</f>
        <v>#N/A</v>
      </c>
      <c r="M831" s="28" t="e">
        <f ca="1">IF(ISNUMBER(OFFSET(INDIRECT("'"&amp;'DATA for charts'!M$5&amp;"'!$h1"),$A831-1,0)),OFFSET(INDIRECT("'"&amp;'DATA for charts'!M$5&amp;"'!$h1"),$A831-1,0),NA())</f>
        <v>#N/A</v>
      </c>
      <c r="N831" s="28" t="e">
        <f ca="1">IF(ISNUMBER(OFFSET(INDIRECT("'"&amp;'DATA for charts'!N$5&amp;"'!$h1"),$A831-1,0)),OFFSET(INDIRECT("'"&amp;'DATA for charts'!N$5&amp;"'!$h1"),$A831-1,0),NA())</f>
        <v>#N/A</v>
      </c>
      <c r="O831" s="28" t="e">
        <f ca="1">IF(ISNUMBER(OFFSET(INDIRECT("'"&amp;'DATA for charts'!O$5&amp;"'!$h1"),$A831-1,0)),OFFSET(INDIRECT("'"&amp;'DATA for charts'!O$5&amp;"'!$h1"),$A831-1,0),NA())</f>
        <v>#N/A</v>
      </c>
      <c r="P831" s="28" t="e">
        <f ca="1">IF(ISNUMBER(OFFSET(INDIRECT("'"&amp;'DATA for charts'!P$5&amp;"'!$h1"),$A831-1,0)),OFFSET(INDIRECT("'"&amp;'DATA for charts'!P$5&amp;"'!$h1"),$A831-1,0),NA())</f>
        <v>#N/A</v>
      </c>
      <c r="Q831" s="28" t="e">
        <f ca="1">IF(ISNUMBER(OFFSET(INDIRECT("'"&amp;'DATA for charts'!Q$5&amp;"'!$h1"),$A831-1,0)),OFFSET(INDIRECT("'"&amp;'DATA for charts'!Q$5&amp;"'!$h1"),$A831-1,0),NA())</f>
        <v>#N/A</v>
      </c>
      <c r="R831" s="28" t="e">
        <f ca="1">IF(ISNUMBER(OFFSET(INDIRECT("'"&amp;'DATA for charts'!R$5&amp;"'!$h1"),$A831-1,0)),OFFSET(INDIRECT("'"&amp;'DATA for charts'!R$5&amp;"'!$h1"),$A831-1,0),NA())</f>
        <v>#N/A</v>
      </c>
      <c r="S831" s="28" t="e">
        <f ca="1">IF(ISNUMBER(OFFSET(INDIRECT("'"&amp;'DATA for charts'!S$5&amp;"'!$h1"),$A831-1,0)),OFFSET(INDIRECT("'"&amp;'DATA for charts'!S$5&amp;"'!$h1"),$A831-1,0),NA())</f>
        <v>#N/A</v>
      </c>
      <c r="T831" s="34"/>
      <c r="U831" s="34"/>
      <c r="V831" s="34"/>
      <c r="W831" s="8"/>
      <c r="X831" s="148" t="s">
        <v>827</v>
      </c>
      <c r="Y831" s="31">
        <f ca="1">Y84</f>
        <v>-0.94600000000000062</v>
      </c>
      <c r="Z831" s="31">
        <f t="shared" ref="Z831:AO831" ca="1" si="1196">Z84</f>
        <v>-1.9881830000000003</v>
      </c>
      <c r="AA831" s="31">
        <f t="shared" ca="1" si="1196"/>
        <v>-1.4669999999999996</v>
      </c>
      <c r="AB831" s="31">
        <f t="shared" ca="1" si="1196"/>
        <v>-1.5541313863638893</v>
      </c>
      <c r="AC831" s="31">
        <f t="shared" ca="1" si="1196"/>
        <v>-1.5709999999999997</v>
      </c>
      <c r="AD831" s="31">
        <f t="shared" ca="1" si="1196"/>
        <v>-1.4574754333496101</v>
      </c>
      <c r="AE831" s="31" t="e">
        <f t="shared" ca="1" si="1196"/>
        <v>#N/A</v>
      </c>
      <c r="AF831" s="31" t="e">
        <f t="shared" ca="1" si="1196"/>
        <v>#N/A</v>
      </c>
      <c r="AG831" s="31" t="e">
        <f t="shared" ca="1" si="1196"/>
        <v>#N/A</v>
      </c>
      <c r="AH831" s="31" t="e">
        <f t="shared" ca="1" si="1196"/>
        <v>#N/A</v>
      </c>
      <c r="AI831" s="31" t="e">
        <f t="shared" ca="1" si="1196"/>
        <v>#N/A</v>
      </c>
      <c r="AJ831" s="31" t="e">
        <f t="shared" ca="1" si="1196"/>
        <v>#N/A</v>
      </c>
      <c r="AK831" s="31" t="e">
        <f t="shared" ca="1" si="1196"/>
        <v>#N/A</v>
      </c>
      <c r="AL831" s="31" t="e">
        <f t="shared" ca="1" si="1196"/>
        <v>#N/A</v>
      </c>
      <c r="AM831" s="31" t="e">
        <f t="shared" ca="1" si="1196"/>
        <v>#N/A</v>
      </c>
      <c r="AN831" s="31" t="e">
        <f t="shared" ca="1" si="1196"/>
        <v>#N/A</v>
      </c>
      <c r="AO831" s="31" t="e">
        <f t="shared" ca="1" si="1196"/>
        <v>#N/A</v>
      </c>
    </row>
    <row r="832" spans="1:41" ht="51">
      <c r="A832" s="226">
        <f t="shared" si="1193"/>
        <v>298</v>
      </c>
      <c r="B832" s="8">
        <v>5</v>
      </c>
      <c r="C832" s="28">
        <f ca="1">IF(ISNUMBER(OFFSET(INDIRECT("'"&amp;'DATA for charts'!C$5&amp;"'!$h1"),$A832-1,0)),OFFSET(INDIRECT("'"&amp;'DATA for charts'!C$5&amp;"'!$h1"),$A832-1,0),NA())</f>
        <v>23.2</v>
      </c>
      <c r="D832" s="28">
        <f ca="1">IF(ISNUMBER(OFFSET(INDIRECT("'"&amp;'DATA for charts'!D$5&amp;"'!$h1"),$A832-1,0)),OFFSET(INDIRECT("'"&amp;'DATA for charts'!D$5&amp;"'!$h1"),$A832-1,0),NA())</f>
        <v>25.68619</v>
      </c>
      <c r="E832" s="28">
        <f ca="1">IF(ISNUMBER(OFFSET(INDIRECT("'"&amp;'DATA for charts'!E$5&amp;"'!$h1"),$A832-1,0)),OFFSET(INDIRECT("'"&amp;'DATA for charts'!E$5&amp;"'!$h1"),$A832-1,0),NA())</f>
        <v>22.607500000000002</v>
      </c>
      <c r="F832" s="28">
        <f ca="1">IF(ISNUMBER(OFFSET(INDIRECT("'"&amp;'DATA for charts'!F$5&amp;"'!$h1"),$A832-1,0)),OFFSET(INDIRECT("'"&amp;'DATA for charts'!F$5&amp;"'!$h1"),$A832-1,0),NA())</f>
        <v>20.855528811822701</v>
      </c>
      <c r="G832" s="28">
        <f ca="1">IF(ISNUMBER(OFFSET(INDIRECT("'"&amp;'DATA for charts'!G$5&amp;"'!$h1"),$A832-1,0)),OFFSET(INDIRECT("'"&amp;'DATA for charts'!G$5&amp;"'!$h1"),$A832-1,0),NA())</f>
        <v>21.69</v>
      </c>
      <c r="H832" s="28">
        <f ca="1">IF(ISNUMBER(OFFSET(INDIRECT("'"&amp;'DATA for charts'!H$5&amp;"'!$h1"),$A832-1,0)),OFFSET(INDIRECT("'"&amp;'DATA for charts'!H$5&amp;"'!$h1"),$A832-1,0),NA())</f>
        <v>20.291311719585</v>
      </c>
      <c r="I832" s="28" t="e">
        <f ca="1">IF(ISNUMBER(OFFSET(INDIRECT("'"&amp;'DATA for charts'!I$5&amp;"'!$h1"),$A832-1,0)),OFFSET(INDIRECT("'"&amp;'DATA for charts'!I$5&amp;"'!$h1"),$A832-1,0),NA())</f>
        <v>#N/A</v>
      </c>
      <c r="J832" s="28" t="e">
        <f ca="1">IF(ISNUMBER(OFFSET(INDIRECT("'"&amp;'DATA for charts'!J$5&amp;"'!$h1"),$A832-1,0)),OFFSET(INDIRECT("'"&amp;'DATA for charts'!J$5&amp;"'!$h1"),$A832-1,0),NA())</f>
        <v>#N/A</v>
      </c>
      <c r="K832" s="28" t="e">
        <f ca="1">IF(ISNUMBER(OFFSET(INDIRECT("'"&amp;'DATA for charts'!K$5&amp;"'!$h1"),$A832-1,0)),OFFSET(INDIRECT("'"&amp;'DATA for charts'!K$5&amp;"'!$h1"),$A832-1,0),NA())</f>
        <v>#N/A</v>
      </c>
      <c r="L832" s="28" t="e">
        <f ca="1">IF(ISNUMBER(OFFSET(INDIRECT("'"&amp;'DATA for charts'!L$5&amp;"'!$h1"),$A832-1,0)),OFFSET(INDIRECT("'"&amp;'DATA for charts'!L$5&amp;"'!$h1"),$A832-1,0),NA())</f>
        <v>#N/A</v>
      </c>
      <c r="M832" s="28" t="e">
        <f ca="1">IF(ISNUMBER(OFFSET(INDIRECT("'"&amp;'DATA for charts'!M$5&amp;"'!$h1"),$A832-1,0)),OFFSET(INDIRECT("'"&amp;'DATA for charts'!M$5&amp;"'!$h1"),$A832-1,0),NA())</f>
        <v>#N/A</v>
      </c>
      <c r="N832" s="28" t="e">
        <f ca="1">IF(ISNUMBER(OFFSET(INDIRECT("'"&amp;'DATA for charts'!N$5&amp;"'!$h1"),$A832-1,0)),OFFSET(INDIRECT("'"&amp;'DATA for charts'!N$5&amp;"'!$h1"),$A832-1,0),NA())</f>
        <v>#N/A</v>
      </c>
      <c r="O832" s="28" t="e">
        <f ca="1">IF(ISNUMBER(OFFSET(INDIRECT("'"&amp;'DATA for charts'!O$5&amp;"'!$h1"),$A832-1,0)),OFFSET(INDIRECT("'"&amp;'DATA for charts'!O$5&amp;"'!$h1"),$A832-1,0),NA())</f>
        <v>#N/A</v>
      </c>
      <c r="P832" s="28" t="e">
        <f ca="1">IF(ISNUMBER(OFFSET(INDIRECT("'"&amp;'DATA for charts'!P$5&amp;"'!$h1"),$A832-1,0)),OFFSET(INDIRECT("'"&amp;'DATA for charts'!P$5&amp;"'!$h1"),$A832-1,0),NA())</f>
        <v>#N/A</v>
      </c>
      <c r="Q832" s="28" t="e">
        <f ca="1">IF(ISNUMBER(OFFSET(INDIRECT("'"&amp;'DATA for charts'!Q$5&amp;"'!$h1"),$A832-1,0)),OFFSET(INDIRECT("'"&amp;'DATA for charts'!Q$5&amp;"'!$h1"),$A832-1,0),NA())</f>
        <v>#N/A</v>
      </c>
      <c r="R832" s="28" t="e">
        <f ca="1">IF(ISNUMBER(OFFSET(INDIRECT("'"&amp;'DATA for charts'!R$5&amp;"'!$h1"),$A832-1,0)),OFFSET(INDIRECT("'"&amp;'DATA for charts'!R$5&amp;"'!$h1"),$A832-1,0),NA())</f>
        <v>#N/A</v>
      </c>
      <c r="S832" s="28" t="e">
        <f ca="1">IF(ISNUMBER(OFFSET(INDIRECT("'"&amp;'DATA for charts'!S$5&amp;"'!$h1"),$A832-1,0)),OFFSET(INDIRECT("'"&amp;'DATA for charts'!S$5&amp;"'!$h1"),$A832-1,0),NA())</f>
        <v>#N/A</v>
      </c>
      <c r="T832" s="34"/>
      <c r="U832" s="34"/>
      <c r="V832" s="34"/>
      <c r="W832" s="8"/>
      <c r="X832" s="148" t="s">
        <v>828</v>
      </c>
      <c r="Y832" s="31">
        <f ca="1">Y148</f>
        <v>0.34399999999999986</v>
      </c>
      <c r="Z832" s="31">
        <f t="shared" ref="Z832:AO832" ca="1" si="1197">Z148</f>
        <v>6.9036000000000097E-2</v>
      </c>
      <c r="AA832" s="31">
        <f t="shared" ca="1" si="1197"/>
        <v>6.0000000000000053E-2</v>
      </c>
      <c r="AB832" s="31">
        <f t="shared" ca="1" si="1197"/>
        <v>8.2689841604632885E-2</v>
      </c>
      <c r="AC832" s="31">
        <f t="shared" ca="1" si="1197"/>
        <v>7.2999999999999954E-2</v>
      </c>
      <c r="AD832" s="31">
        <f t="shared" ca="1" si="1197"/>
        <v>8.5796178181969829E-2</v>
      </c>
      <c r="AE832" s="31" t="e">
        <f t="shared" ca="1" si="1197"/>
        <v>#N/A</v>
      </c>
      <c r="AF832" s="31" t="e">
        <f t="shared" ca="1" si="1197"/>
        <v>#N/A</v>
      </c>
      <c r="AG832" s="31" t="e">
        <f t="shared" ca="1" si="1197"/>
        <v>#N/A</v>
      </c>
      <c r="AH832" s="31" t="e">
        <f t="shared" ca="1" si="1197"/>
        <v>#N/A</v>
      </c>
      <c r="AI832" s="31" t="e">
        <f t="shared" ca="1" si="1197"/>
        <v>#N/A</v>
      </c>
      <c r="AJ832" s="31" t="e">
        <f t="shared" ca="1" si="1197"/>
        <v>#N/A</v>
      </c>
      <c r="AK832" s="31" t="e">
        <f t="shared" ca="1" si="1197"/>
        <v>#N/A</v>
      </c>
      <c r="AL832" s="31" t="e">
        <f t="shared" ca="1" si="1197"/>
        <v>#N/A</v>
      </c>
      <c r="AM832" s="31" t="e">
        <f t="shared" ca="1" si="1197"/>
        <v>#N/A</v>
      </c>
      <c r="AN832" s="31" t="e">
        <f t="shared" ca="1" si="1197"/>
        <v>#N/A</v>
      </c>
      <c r="AO832" s="31" t="e">
        <f t="shared" ca="1" si="1197"/>
        <v>#N/A</v>
      </c>
    </row>
    <row r="833" spans="1:41" ht="51">
      <c r="A833" s="226">
        <f t="shared" si="1193"/>
        <v>299</v>
      </c>
      <c r="B833" s="8">
        <v>6</v>
      </c>
      <c r="C833" s="28">
        <f ca="1">IF(ISNUMBER(OFFSET(INDIRECT("'"&amp;'DATA for charts'!C$5&amp;"'!$h1"),$A833-1,0)),OFFSET(INDIRECT("'"&amp;'DATA for charts'!C$5&amp;"'!$h1"),$A833-1,0),NA())</f>
        <v>22.4</v>
      </c>
      <c r="D833" s="28">
        <f ca="1">IF(ISNUMBER(OFFSET(INDIRECT("'"&amp;'DATA for charts'!D$5&amp;"'!$h1"),$A833-1,0)),OFFSET(INDIRECT("'"&amp;'DATA for charts'!D$5&amp;"'!$h1"),$A833-1,0),NA())</f>
        <v>25.25438999999999</v>
      </c>
      <c r="E833" s="28">
        <f ca="1">IF(ISNUMBER(OFFSET(INDIRECT("'"&amp;'DATA for charts'!E$5&amp;"'!$h1"),$A833-1,0)),OFFSET(INDIRECT("'"&amp;'DATA for charts'!E$5&amp;"'!$h1"),$A833-1,0),NA())</f>
        <v>22.199300000000001</v>
      </c>
      <c r="F833" s="28">
        <f ca="1">IF(ISNUMBER(OFFSET(INDIRECT("'"&amp;'DATA for charts'!F$5&amp;"'!$h1"),$A833-1,0)),OFFSET(INDIRECT("'"&amp;'DATA for charts'!F$5&amp;"'!$h1"),$A833-1,0),NA())</f>
        <v>20.458992147648299</v>
      </c>
      <c r="G833" s="28">
        <f ca="1">IF(ISNUMBER(OFFSET(INDIRECT("'"&amp;'DATA for charts'!G$5&amp;"'!$h1"),$A833-1,0)),OFFSET(INDIRECT("'"&amp;'DATA for charts'!G$5&amp;"'!$h1"),$A833-1,0),NA())</f>
        <v>21.27</v>
      </c>
      <c r="H833" s="28">
        <f ca="1">IF(ISNUMBER(OFFSET(INDIRECT("'"&amp;'DATA for charts'!H$5&amp;"'!$h1"),$A833-1,0)),OFFSET(INDIRECT("'"&amp;'DATA for charts'!H$5&amp;"'!$h1"),$A833-1,0),NA())</f>
        <v>19.891968063677201</v>
      </c>
      <c r="I833" s="28" t="e">
        <f ca="1">IF(ISNUMBER(OFFSET(INDIRECT("'"&amp;'DATA for charts'!I$5&amp;"'!$h1"),$A833-1,0)),OFFSET(INDIRECT("'"&amp;'DATA for charts'!I$5&amp;"'!$h1"),$A833-1,0),NA())</f>
        <v>#N/A</v>
      </c>
      <c r="J833" s="28" t="e">
        <f ca="1">IF(ISNUMBER(OFFSET(INDIRECT("'"&amp;'DATA for charts'!J$5&amp;"'!$h1"),$A833-1,0)),OFFSET(INDIRECT("'"&amp;'DATA for charts'!J$5&amp;"'!$h1"),$A833-1,0),NA())</f>
        <v>#N/A</v>
      </c>
      <c r="K833" s="28" t="e">
        <f ca="1">IF(ISNUMBER(OFFSET(INDIRECT("'"&amp;'DATA for charts'!K$5&amp;"'!$h1"),$A833-1,0)),OFFSET(INDIRECT("'"&amp;'DATA for charts'!K$5&amp;"'!$h1"),$A833-1,0),NA())</f>
        <v>#N/A</v>
      </c>
      <c r="L833" s="28" t="e">
        <f ca="1">IF(ISNUMBER(OFFSET(INDIRECT("'"&amp;'DATA for charts'!L$5&amp;"'!$h1"),$A833-1,0)),OFFSET(INDIRECT("'"&amp;'DATA for charts'!L$5&amp;"'!$h1"),$A833-1,0),NA())</f>
        <v>#N/A</v>
      </c>
      <c r="M833" s="28" t="e">
        <f ca="1">IF(ISNUMBER(OFFSET(INDIRECT("'"&amp;'DATA for charts'!M$5&amp;"'!$h1"),$A833-1,0)),OFFSET(INDIRECT("'"&amp;'DATA for charts'!M$5&amp;"'!$h1"),$A833-1,0),NA())</f>
        <v>#N/A</v>
      </c>
      <c r="N833" s="28" t="e">
        <f ca="1">IF(ISNUMBER(OFFSET(INDIRECT("'"&amp;'DATA for charts'!N$5&amp;"'!$h1"),$A833-1,0)),OFFSET(INDIRECT("'"&amp;'DATA for charts'!N$5&amp;"'!$h1"),$A833-1,0),NA())</f>
        <v>#N/A</v>
      </c>
      <c r="O833" s="28" t="e">
        <f ca="1">IF(ISNUMBER(OFFSET(INDIRECT("'"&amp;'DATA for charts'!O$5&amp;"'!$h1"),$A833-1,0)),OFFSET(INDIRECT("'"&amp;'DATA for charts'!O$5&amp;"'!$h1"),$A833-1,0),NA())</f>
        <v>#N/A</v>
      </c>
      <c r="P833" s="28" t="e">
        <f ca="1">IF(ISNUMBER(OFFSET(INDIRECT("'"&amp;'DATA for charts'!P$5&amp;"'!$h1"),$A833-1,0)),OFFSET(INDIRECT("'"&amp;'DATA for charts'!P$5&amp;"'!$h1"),$A833-1,0),NA())</f>
        <v>#N/A</v>
      </c>
      <c r="Q833" s="28" t="e">
        <f ca="1">IF(ISNUMBER(OFFSET(INDIRECT("'"&amp;'DATA for charts'!Q$5&amp;"'!$h1"),$A833-1,0)),OFFSET(INDIRECT("'"&amp;'DATA for charts'!Q$5&amp;"'!$h1"),$A833-1,0),NA())</f>
        <v>#N/A</v>
      </c>
      <c r="R833" s="28" t="e">
        <f ca="1">IF(ISNUMBER(OFFSET(INDIRECT("'"&amp;'DATA for charts'!R$5&amp;"'!$h1"),$A833-1,0)),OFFSET(INDIRECT("'"&amp;'DATA for charts'!R$5&amp;"'!$h1"),$A833-1,0),NA())</f>
        <v>#N/A</v>
      </c>
      <c r="S833" s="28" t="e">
        <f ca="1">IF(ISNUMBER(OFFSET(INDIRECT("'"&amp;'DATA for charts'!S$5&amp;"'!$h1"),$A833-1,0)),OFFSET(INDIRECT("'"&amp;'DATA for charts'!S$5&amp;"'!$h1"),$A833-1,0),NA())</f>
        <v>#N/A</v>
      </c>
      <c r="T833" s="34"/>
      <c r="U833" s="34"/>
      <c r="V833" s="34"/>
      <c r="W833" s="8"/>
      <c r="X833" s="148" t="s">
        <v>829</v>
      </c>
      <c r="Y833" s="31">
        <f ca="1">Y159</f>
        <v>0.44199999999999973</v>
      </c>
      <c r="Z833" s="31">
        <f t="shared" ref="Z833:AO833" ca="1" si="1198">Z159</f>
        <v>-0.31975300000000084</v>
      </c>
      <c r="AA833" s="31">
        <f t="shared" ca="1" si="1198"/>
        <v>0.15399999999999991</v>
      </c>
      <c r="AB833" s="31">
        <f t="shared" ca="1" si="1198"/>
        <v>0.21988280365222312</v>
      </c>
      <c r="AC833" s="31">
        <f t="shared" ca="1" si="1198"/>
        <v>0.20300000000000029</v>
      </c>
      <c r="AD833" s="31">
        <f t="shared" ca="1" si="1198"/>
        <v>0.21407942030165028</v>
      </c>
      <c r="AE833" s="31" t="e">
        <f t="shared" ca="1" si="1198"/>
        <v>#N/A</v>
      </c>
      <c r="AF833" s="31" t="e">
        <f t="shared" ca="1" si="1198"/>
        <v>#N/A</v>
      </c>
      <c r="AG833" s="31" t="e">
        <f t="shared" ca="1" si="1198"/>
        <v>#N/A</v>
      </c>
      <c r="AH833" s="31" t="e">
        <f t="shared" ca="1" si="1198"/>
        <v>#N/A</v>
      </c>
      <c r="AI833" s="31" t="e">
        <f t="shared" ca="1" si="1198"/>
        <v>#N/A</v>
      </c>
      <c r="AJ833" s="31" t="e">
        <f t="shared" ca="1" si="1198"/>
        <v>#N/A</v>
      </c>
      <c r="AK833" s="31" t="e">
        <f t="shared" ca="1" si="1198"/>
        <v>#N/A</v>
      </c>
      <c r="AL833" s="31" t="e">
        <f t="shared" ca="1" si="1198"/>
        <v>#N/A</v>
      </c>
      <c r="AM833" s="31" t="e">
        <f t="shared" ca="1" si="1198"/>
        <v>#N/A</v>
      </c>
      <c r="AN833" s="31" t="e">
        <f t="shared" ca="1" si="1198"/>
        <v>#N/A</v>
      </c>
      <c r="AO833" s="31" t="e">
        <f t="shared" ca="1" si="1198"/>
        <v>#N/A</v>
      </c>
    </row>
    <row r="834" spans="1:41" ht="51">
      <c r="A834" s="226">
        <f t="shared" si="1193"/>
        <v>300</v>
      </c>
      <c r="B834" s="8">
        <v>7</v>
      </c>
      <c r="C834" s="28">
        <f ca="1">IF(ISNUMBER(OFFSET(INDIRECT("'"&amp;'DATA for charts'!C$5&amp;"'!$h1"),$A834-1,0)),OFFSET(INDIRECT("'"&amp;'DATA for charts'!C$5&amp;"'!$h1"),$A834-1,0),NA())</f>
        <v>21.8</v>
      </c>
      <c r="D834" s="28">
        <f ca="1">IF(ISNUMBER(OFFSET(INDIRECT("'"&amp;'DATA for charts'!D$5&amp;"'!$h1"),$A834-1,0)),OFFSET(INDIRECT("'"&amp;'DATA for charts'!D$5&amp;"'!$h1"),$A834-1,0),NA())</f>
        <v>24.830839999999998</v>
      </c>
      <c r="E834" s="28">
        <f ca="1">IF(ISNUMBER(OFFSET(INDIRECT("'"&amp;'DATA for charts'!E$5&amp;"'!$h1"),$A834-1,0)),OFFSET(INDIRECT("'"&amp;'DATA for charts'!E$5&amp;"'!$h1"),$A834-1,0),NA())</f>
        <v>21.8506</v>
      </c>
      <c r="F834" s="28">
        <f ca="1">IF(ISNUMBER(OFFSET(INDIRECT("'"&amp;'DATA for charts'!F$5&amp;"'!$h1"),$A834-1,0)),OFFSET(INDIRECT("'"&amp;'DATA for charts'!F$5&amp;"'!$h1"),$A834-1,0),NA())</f>
        <v>20.078801331664199</v>
      </c>
      <c r="G834" s="28">
        <f ca="1">IF(ISNUMBER(OFFSET(INDIRECT("'"&amp;'DATA for charts'!G$5&amp;"'!$h1"),$A834-1,0)),OFFSET(INDIRECT("'"&amp;'DATA for charts'!G$5&amp;"'!$h1"),$A834-1,0),NA())</f>
        <v>20.84</v>
      </c>
      <c r="H834" s="28">
        <f ca="1">IF(ISNUMBER(OFFSET(INDIRECT("'"&amp;'DATA for charts'!H$5&amp;"'!$h1"),$A834-1,0)),OFFSET(INDIRECT("'"&amp;'DATA for charts'!H$5&amp;"'!$h1"),$A834-1,0),NA())</f>
        <v>19.495243517872701</v>
      </c>
      <c r="I834" s="28" t="e">
        <f ca="1">IF(ISNUMBER(OFFSET(INDIRECT("'"&amp;'DATA for charts'!I$5&amp;"'!$h1"),$A834-1,0)),OFFSET(INDIRECT("'"&amp;'DATA for charts'!I$5&amp;"'!$h1"),$A834-1,0),NA())</f>
        <v>#N/A</v>
      </c>
      <c r="J834" s="28" t="e">
        <f ca="1">IF(ISNUMBER(OFFSET(INDIRECT("'"&amp;'DATA for charts'!J$5&amp;"'!$h1"),$A834-1,0)),OFFSET(INDIRECT("'"&amp;'DATA for charts'!J$5&amp;"'!$h1"),$A834-1,0),NA())</f>
        <v>#N/A</v>
      </c>
      <c r="K834" s="28" t="e">
        <f ca="1">IF(ISNUMBER(OFFSET(INDIRECT("'"&amp;'DATA for charts'!K$5&amp;"'!$h1"),$A834-1,0)),OFFSET(INDIRECT("'"&amp;'DATA for charts'!K$5&amp;"'!$h1"),$A834-1,0),NA())</f>
        <v>#N/A</v>
      </c>
      <c r="L834" s="28" t="e">
        <f ca="1">IF(ISNUMBER(OFFSET(INDIRECT("'"&amp;'DATA for charts'!L$5&amp;"'!$h1"),$A834-1,0)),OFFSET(INDIRECT("'"&amp;'DATA for charts'!L$5&amp;"'!$h1"),$A834-1,0),NA())</f>
        <v>#N/A</v>
      </c>
      <c r="M834" s="28" t="e">
        <f ca="1">IF(ISNUMBER(OFFSET(INDIRECT("'"&amp;'DATA for charts'!M$5&amp;"'!$h1"),$A834-1,0)),OFFSET(INDIRECT("'"&amp;'DATA for charts'!M$5&amp;"'!$h1"),$A834-1,0),NA())</f>
        <v>#N/A</v>
      </c>
      <c r="N834" s="28" t="e">
        <f ca="1">IF(ISNUMBER(OFFSET(INDIRECT("'"&amp;'DATA for charts'!N$5&amp;"'!$h1"),$A834-1,0)),OFFSET(INDIRECT("'"&amp;'DATA for charts'!N$5&amp;"'!$h1"),$A834-1,0),NA())</f>
        <v>#N/A</v>
      </c>
      <c r="O834" s="28" t="e">
        <f ca="1">IF(ISNUMBER(OFFSET(INDIRECT("'"&amp;'DATA for charts'!O$5&amp;"'!$h1"),$A834-1,0)),OFFSET(INDIRECT("'"&amp;'DATA for charts'!O$5&amp;"'!$h1"),$A834-1,0),NA())</f>
        <v>#N/A</v>
      </c>
      <c r="P834" s="28" t="e">
        <f ca="1">IF(ISNUMBER(OFFSET(INDIRECT("'"&amp;'DATA for charts'!P$5&amp;"'!$h1"),$A834-1,0)),OFFSET(INDIRECT("'"&amp;'DATA for charts'!P$5&amp;"'!$h1"),$A834-1,0),NA())</f>
        <v>#N/A</v>
      </c>
      <c r="Q834" s="28" t="e">
        <f ca="1">IF(ISNUMBER(OFFSET(INDIRECT("'"&amp;'DATA for charts'!Q$5&amp;"'!$h1"),$A834-1,0)),OFFSET(INDIRECT("'"&amp;'DATA for charts'!Q$5&amp;"'!$h1"),$A834-1,0),NA())</f>
        <v>#N/A</v>
      </c>
      <c r="R834" s="28" t="e">
        <f ca="1">IF(ISNUMBER(OFFSET(INDIRECT("'"&amp;'DATA for charts'!R$5&amp;"'!$h1"),$A834-1,0)),OFFSET(INDIRECT("'"&amp;'DATA for charts'!R$5&amp;"'!$h1"),$A834-1,0),NA())</f>
        <v>#N/A</v>
      </c>
      <c r="S834" s="28" t="e">
        <f ca="1">IF(ISNUMBER(OFFSET(INDIRECT("'"&amp;'DATA for charts'!S$5&amp;"'!$h1"),$A834-1,0)),OFFSET(INDIRECT("'"&amp;'DATA for charts'!S$5&amp;"'!$h1"),$A834-1,0),NA())</f>
        <v>#N/A</v>
      </c>
      <c r="T834" s="34"/>
      <c r="U834" s="34"/>
      <c r="V834" s="34"/>
      <c r="W834" s="8"/>
      <c r="X834" s="148" t="s">
        <v>831</v>
      </c>
      <c r="Y834" s="31">
        <f ca="1">Y66</f>
        <v>0.10699999999999976</v>
      </c>
      <c r="Z834" s="31">
        <f t="shared" ref="Z834:AO834" ca="1" si="1199">Z66</f>
        <v>1.5120000000012901E-3</v>
      </c>
      <c r="AA834" s="31">
        <f t="shared" ca="1" si="1199"/>
        <v>4.0000000000000036E-3</v>
      </c>
      <c r="AB834" s="31">
        <f t="shared" ca="1" si="1199"/>
        <v>-2.2563927437333042E-2</v>
      </c>
      <c r="AC834" s="31">
        <f t="shared" ca="1" si="1199"/>
        <v>5.9999999999997833E-3</v>
      </c>
      <c r="AD834" s="31">
        <f t="shared" ca="1" si="1199"/>
        <v>2.9618920220300105E-3</v>
      </c>
      <c r="AE834" s="31" t="e">
        <f t="shared" ca="1" si="1199"/>
        <v>#N/A</v>
      </c>
      <c r="AF834" s="31" t="e">
        <f t="shared" ca="1" si="1199"/>
        <v>#N/A</v>
      </c>
      <c r="AG834" s="31" t="e">
        <f t="shared" ca="1" si="1199"/>
        <v>#N/A</v>
      </c>
      <c r="AH834" s="31" t="e">
        <f t="shared" ca="1" si="1199"/>
        <v>#N/A</v>
      </c>
      <c r="AI834" s="31" t="e">
        <f t="shared" ca="1" si="1199"/>
        <v>#N/A</v>
      </c>
      <c r="AJ834" s="31" t="e">
        <f t="shared" ca="1" si="1199"/>
        <v>#N/A</v>
      </c>
      <c r="AK834" s="31" t="e">
        <f t="shared" ca="1" si="1199"/>
        <v>#N/A</v>
      </c>
      <c r="AL834" s="31" t="e">
        <f t="shared" ca="1" si="1199"/>
        <v>#N/A</v>
      </c>
      <c r="AM834" s="31" t="e">
        <f t="shared" ca="1" si="1199"/>
        <v>#N/A</v>
      </c>
      <c r="AN834" s="31" t="e">
        <f t="shared" ca="1" si="1199"/>
        <v>#N/A</v>
      </c>
      <c r="AO834" s="31" t="e">
        <f t="shared" ca="1" si="1199"/>
        <v>#N/A</v>
      </c>
    </row>
    <row r="835" spans="1:41" ht="51">
      <c r="A835" s="226">
        <f t="shared" si="1193"/>
        <v>301</v>
      </c>
      <c r="B835" s="8">
        <v>8</v>
      </c>
      <c r="C835" s="28">
        <f ca="1">IF(ISNUMBER(OFFSET(INDIRECT("'"&amp;'DATA for charts'!C$5&amp;"'!$h1"),$A835-1,0)),OFFSET(INDIRECT("'"&amp;'DATA for charts'!C$5&amp;"'!$h1"),$A835-1,0),NA())</f>
        <v>21.4</v>
      </c>
      <c r="D835" s="28">
        <f ca="1">IF(ISNUMBER(OFFSET(INDIRECT("'"&amp;'DATA for charts'!D$5&amp;"'!$h1"),$A835-1,0)),OFFSET(INDIRECT("'"&amp;'DATA for charts'!D$5&amp;"'!$h1"),$A835-1,0),NA())</f>
        <v>24.96855</v>
      </c>
      <c r="E835" s="28">
        <f ca="1">IF(ISNUMBER(OFFSET(INDIRECT("'"&amp;'DATA for charts'!E$5&amp;"'!$h1"),$A835-1,0)),OFFSET(INDIRECT("'"&amp;'DATA for charts'!E$5&amp;"'!$h1"),$A835-1,0),NA())</f>
        <v>21.727399999999999</v>
      </c>
      <c r="F835" s="28">
        <f ca="1">IF(ISNUMBER(OFFSET(INDIRECT("'"&amp;'DATA for charts'!F$5&amp;"'!$h1"),$A835-1,0)),OFFSET(INDIRECT("'"&amp;'DATA for charts'!F$5&amp;"'!$h1"),$A835-1,0),NA())</f>
        <v>20.251644375779801</v>
      </c>
      <c r="G835" s="28">
        <f ca="1">IF(ISNUMBER(OFFSET(INDIRECT("'"&amp;'DATA for charts'!G$5&amp;"'!$h1"),$A835-1,0)),OFFSET(INDIRECT("'"&amp;'DATA for charts'!G$5&amp;"'!$h1"),$A835-1,0),NA())</f>
        <v>20.76</v>
      </c>
      <c r="H835" s="28">
        <f ca="1">IF(ISNUMBER(OFFSET(INDIRECT("'"&amp;'DATA for charts'!H$5&amp;"'!$h1"),$A835-1,0)),OFFSET(INDIRECT("'"&amp;'DATA for charts'!H$5&amp;"'!$h1"),$A835-1,0),NA())</f>
        <v>19.8078532988151</v>
      </c>
      <c r="I835" s="28" t="e">
        <f ca="1">IF(ISNUMBER(OFFSET(INDIRECT("'"&amp;'DATA for charts'!I$5&amp;"'!$h1"),$A835-1,0)),OFFSET(INDIRECT("'"&amp;'DATA for charts'!I$5&amp;"'!$h1"),$A835-1,0),NA())</f>
        <v>#N/A</v>
      </c>
      <c r="J835" s="28" t="e">
        <f ca="1">IF(ISNUMBER(OFFSET(INDIRECT("'"&amp;'DATA for charts'!J$5&amp;"'!$h1"),$A835-1,0)),OFFSET(INDIRECT("'"&amp;'DATA for charts'!J$5&amp;"'!$h1"),$A835-1,0),NA())</f>
        <v>#N/A</v>
      </c>
      <c r="K835" s="28" t="e">
        <f ca="1">IF(ISNUMBER(OFFSET(INDIRECT("'"&amp;'DATA for charts'!K$5&amp;"'!$h1"),$A835-1,0)),OFFSET(INDIRECT("'"&amp;'DATA for charts'!K$5&amp;"'!$h1"),$A835-1,0),NA())</f>
        <v>#N/A</v>
      </c>
      <c r="L835" s="28" t="e">
        <f ca="1">IF(ISNUMBER(OFFSET(INDIRECT("'"&amp;'DATA for charts'!L$5&amp;"'!$h1"),$A835-1,0)),OFFSET(INDIRECT("'"&amp;'DATA for charts'!L$5&amp;"'!$h1"),$A835-1,0),NA())</f>
        <v>#N/A</v>
      </c>
      <c r="M835" s="28" t="e">
        <f ca="1">IF(ISNUMBER(OFFSET(INDIRECT("'"&amp;'DATA for charts'!M$5&amp;"'!$h1"),$A835-1,0)),OFFSET(INDIRECT("'"&amp;'DATA for charts'!M$5&amp;"'!$h1"),$A835-1,0),NA())</f>
        <v>#N/A</v>
      </c>
      <c r="N835" s="28" t="e">
        <f ca="1">IF(ISNUMBER(OFFSET(INDIRECT("'"&amp;'DATA for charts'!N$5&amp;"'!$h1"),$A835-1,0)),OFFSET(INDIRECT("'"&amp;'DATA for charts'!N$5&amp;"'!$h1"),$A835-1,0),NA())</f>
        <v>#N/A</v>
      </c>
      <c r="O835" s="28" t="e">
        <f ca="1">IF(ISNUMBER(OFFSET(INDIRECT("'"&amp;'DATA for charts'!O$5&amp;"'!$h1"),$A835-1,0)),OFFSET(INDIRECT("'"&amp;'DATA for charts'!O$5&amp;"'!$h1"),$A835-1,0),NA())</f>
        <v>#N/A</v>
      </c>
      <c r="P835" s="28" t="e">
        <f ca="1">IF(ISNUMBER(OFFSET(INDIRECT("'"&amp;'DATA for charts'!P$5&amp;"'!$h1"),$A835-1,0)),OFFSET(INDIRECT("'"&amp;'DATA for charts'!P$5&amp;"'!$h1"),$A835-1,0),NA())</f>
        <v>#N/A</v>
      </c>
      <c r="Q835" s="28" t="e">
        <f ca="1">IF(ISNUMBER(OFFSET(INDIRECT("'"&amp;'DATA for charts'!Q$5&amp;"'!$h1"),$A835-1,0)),OFFSET(INDIRECT("'"&amp;'DATA for charts'!Q$5&amp;"'!$h1"),$A835-1,0),NA())</f>
        <v>#N/A</v>
      </c>
      <c r="R835" s="28" t="e">
        <f ca="1">IF(ISNUMBER(OFFSET(INDIRECT("'"&amp;'DATA for charts'!R$5&amp;"'!$h1"),$A835-1,0)),OFFSET(INDIRECT("'"&amp;'DATA for charts'!R$5&amp;"'!$h1"),$A835-1,0),NA())</f>
        <v>#N/A</v>
      </c>
      <c r="S835" s="28" t="e">
        <f ca="1">IF(ISNUMBER(OFFSET(INDIRECT("'"&amp;'DATA for charts'!S$5&amp;"'!$h1"),$A835-1,0)),OFFSET(INDIRECT("'"&amp;'DATA for charts'!S$5&amp;"'!$h1"),$A835-1,0),NA())</f>
        <v>#N/A</v>
      </c>
      <c r="T835" s="34"/>
      <c r="U835" s="34"/>
      <c r="V835" s="34"/>
      <c r="W835" s="8"/>
      <c r="X835" s="148" t="s">
        <v>832</v>
      </c>
      <c r="Y835" s="31">
        <f ca="1">Y85</f>
        <v>-0.5829999999999993</v>
      </c>
      <c r="Z835" s="31">
        <f t="shared" ref="Z835:AO835" ca="1" si="1200">Z85</f>
        <v>-0.4945119999999994</v>
      </c>
      <c r="AA835" s="31">
        <f t="shared" ca="1" si="1200"/>
        <v>-0.42900000000000027</v>
      </c>
      <c r="AB835" s="31">
        <f t="shared" ca="1" si="1200"/>
        <v>-0.5852614723151941</v>
      </c>
      <c r="AC835" s="31">
        <f t="shared" ca="1" si="1200"/>
        <v>-0.6509999999999998</v>
      </c>
      <c r="AD835" s="31">
        <f t="shared" ca="1" si="1200"/>
        <v>-0.63888765970864991</v>
      </c>
      <c r="AE835" s="31" t="e">
        <f t="shared" ca="1" si="1200"/>
        <v>#N/A</v>
      </c>
      <c r="AF835" s="31" t="e">
        <f t="shared" ca="1" si="1200"/>
        <v>#N/A</v>
      </c>
      <c r="AG835" s="31" t="e">
        <f t="shared" ca="1" si="1200"/>
        <v>#N/A</v>
      </c>
      <c r="AH835" s="31" t="e">
        <f t="shared" ca="1" si="1200"/>
        <v>#N/A</v>
      </c>
      <c r="AI835" s="31" t="e">
        <f t="shared" ca="1" si="1200"/>
        <v>#N/A</v>
      </c>
      <c r="AJ835" s="31" t="e">
        <f t="shared" ca="1" si="1200"/>
        <v>#N/A</v>
      </c>
      <c r="AK835" s="31" t="e">
        <f t="shared" ca="1" si="1200"/>
        <v>#N/A</v>
      </c>
      <c r="AL835" s="31" t="e">
        <f t="shared" ca="1" si="1200"/>
        <v>#N/A</v>
      </c>
      <c r="AM835" s="31" t="e">
        <f t="shared" ca="1" si="1200"/>
        <v>#N/A</v>
      </c>
      <c r="AN835" s="31" t="e">
        <f t="shared" ca="1" si="1200"/>
        <v>#N/A</v>
      </c>
      <c r="AO835" s="31" t="e">
        <f t="shared" ca="1" si="1200"/>
        <v>#N/A</v>
      </c>
    </row>
    <row r="836" spans="1:41" ht="51">
      <c r="A836" s="226">
        <f t="shared" si="1193"/>
        <v>302</v>
      </c>
      <c r="B836" s="8">
        <v>9</v>
      </c>
      <c r="C836" s="28">
        <f ca="1">IF(ISNUMBER(OFFSET(INDIRECT("'"&amp;'DATA for charts'!C$5&amp;"'!$h1"),$A836-1,0)),OFFSET(INDIRECT("'"&amp;'DATA for charts'!C$5&amp;"'!$h1"),$A836-1,0),NA())</f>
        <v>22</v>
      </c>
      <c r="D836" s="28">
        <f ca="1">IF(ISNUMBER(OFFSET(INDIRECT("'"&amp;'DATA for charts'!D$5&amp;"'!$h1"),$A836-1,0)),OFFSET(INDIRECT("'"&amp;'DATA for charts'!D$5&amp;"'!$h1"),$A836-1,0),NA())</f>
        <v>26.31464999999999</v>
      </c>
      <c r="E836" s="28">
        <f ca="1">IF(ISNUMBER(OFFSET(INDIRECT("'"&amp;'DATA for charts'!E$5&amp;"'!$h1"),$A836-1,0)),OFFSET(INDIRECT("'"&amp;'DATA for charts'!E$5&amp;"'!$h1"),$A836-1,0),NA())</f>
        <v>22.622199999999999</v>
      </c>
      <c r="F836" s="28">
        <f ca="1">IF(ISNUMBER(OFFSET(INDIRECT("'"&amp;'DATA for charts'!F$5&amp;"'!$h1"),$A836-1,0)),OFFSET(INDIRECT("'"&amp;'DATA for charts'!F$5&amp;"'!$h1"),$A836-1,0),NA())</f>
        <v>21.658504523724901</v>
      </c>
      <c r="G836" s="28">
        <f ca="1">IF(ISNUMBER(OFFSET(INDIRECT("'"&amp;'DATA for charts'!G$5&amp;"'!$h1"),$A836-1,0)),OFFSET(INDIRECT("'"&amp;'DATA for charts'!G$5&amp;"'!$h1"),$A836-1,0),NA())</f>
        <v>21.86</v>
      </c>
      <c r="H836" s="28">
        <f ca="1">IF(ISNUMBER(OFFSET(INDIRECT("'"&amp;'DATA for charts'!H$5&amp;"'!$h1"),$A836-1,0)),OFFSET(INDIRECT("'"&amp;'DATA for charts'!H$5&amp;"'!$h1"),$A836-1,0),NA())</f>
        <v>21.363008061179102</v>
      </c>
      <c r="I836" s="28" t="e">
        <f ca="1">IF(ISNUMBER(OFFSET(INDIRECT("'"&amp;'DATA for charts'!I$5&amp;"'!$h1"),$A836-1,0)),OFFSET(INDIRECT("'"&amp;'DATA for charts'!I$5&amp;"'!$h1"),$A836-1,0),NA())</f>
        <v>#N/A</v>
      </c>
      <c r="J836" s="28" t="e">
        <f ca="1">IF(ISNUMBER(OFFSET(INDIRECT("'"&amp;'DATA for charts'!J$5&amp;"'!$h1"),$A836-1,0)),OFFSET(INDIRECT("'"&amp;'DATA for charts'!J$5&amp;"'!$h1"),$A836-1,0),NA())</f>
        <v>#N/A</v>
      </c>
      <c r="K836" s="28" t="e">
        <f ca="1">IF(ISNUMBER(OFFSET(INDIRECT("'"&amp;'DATA for charts'!K$5&amp;"'!$h1"),$A836-1,0)),OFFSET(INDIRECT("'"&amp;'DATA for charts'!K$5&amp;"'!$h1"),$A836-1,0),NA())</f>
        <v>#N/A</v>
      </c>
      <c r="L836" s="28" t="e">
        <f ca="1">IF(ISNUMBER(OFFSET(INDIRECT("'"&amp;'DATA for charts'!L$5&amp;"'!$h1"),$A836-1,0)),OFFSET(INDIRECT("'"&amp;'DATA for charts'!L$5&amp;"'!$h1"),$A836-1,0),NA())</f>
        <v>#N/A</v>
      </c>
      <c r="M836" s="28" t="e">
        <f ca="1">IF(ISNUMBER(OFFSET(INDIRECT("'"&amp;'DATA for charts'!M$5&amp;"'!$h1"),$A836-1,0)),OFFSET(INDIRECT("'"&amp;'DATA for charts'!M$5&amp;"'!$h1"),$A836-1,0),NA())</f>
        <v>#N/A</v>
      </c>
      <c r="N836" s="28" t="e">
        <f ca="1">IF(ISNUMBER(OFFSET(INDIRECT("'"&amp;'DATA for charts'!N$5&amp;"'!$h1"),$A836-1,0)),OFFSET(INDIRECT("'"&amp;'DATA for charts'!N$5&amp;"'!$h1"),$A836-1,0),NA())</f>
        <v>#N/A</v>
      </c>
      <c r="O836" s="28" t="e">
        <f ca="1">IF(ISNUMBER(OFFSET(INDIRECT("'"&amp;'DATA for charts'!O$5&amp;"'!$h1"),$A836-1,0)),OFFSET(INDIRECT("'"&amp;'DATA for charts'!O$5&amp;"'!$h1"),$A836-1,0),NA())</f>
        <v>#N/A</v>
      </c>
      <c r="P836" s="28" t="e">
        <f ca="1">IF(ISNUMBER(OFFSET(INDIRECT("'"&amp;'DATA for charts'!P$5&amp;"'!$h1"),$A836-1,0)),OFFSET(INDIRECT("'"&amp;'DATA for charts'!P$5&amp;"'!$h1"),$A836-1,0),NA())</f>
        <v>#N/A</v>
      </c>
      <c r="Q836" s="28" t="e">
        <f ca="1">IF(ISNUMBER(OFFSET(INDIRECT("'"&amp;'DATA for charts'!Q$5&amp;"'!$h1"),$A836-1,0)),OFFSET(INDIRECT("'"&amp;'DATA for charts'!Q$5&amp;"'!$h1"),$A836-1,0),NA())</f>
        <v>#N/A</v>
      </c>
      <c r="R836" s="28" t="e">
        <f ca="1">IF(ISNUMBER(OFFSET(INDIRECT("'"&amp;'DATA for charts'!R$5&amp;"'!$h1"),$A836-1,0)),OFFSET(INDIRECT("'"&amp;'DATA for charts'!R$5&amp;"'!$h1"),$A836-1,0),NA())</f>
        <v>#N/A</v>
      </c>
      <c r="S836" s="28" t="e">
        <f ca="1">IF(ISNUMBER(OFFSET(INDIRECT("'"&amp;'DATA for charts'!S$5&amp;"'!$h1"),$A836-1,0)),OFFSET(INDIRECT("'"&amp;'DATA for charts'!S$5&amp;"'!$h1"),$A836-1,0),NA())</f>
        <v>#N/A</v>
      </c>
      <c r="T836" s="34"/>
      <c r="U836" s="34"/>
      <c r="V836" s="34"/>
      <c r="W836" s="8"/>
      <c r="X836" s="148" t="s">
        <v>833</v>
      </c>
      <c r="Y836" s="31">
        <f ca="1">Y149</f>
        <v>7.2999999999999954E-2</v>
      </c>
      <c r="Z836" s="31">
        <f t="shared" ref="Z836:AO836" ca="1" si="1201">Z149</f>
        <v>2.4541999999999842E-2</v>
      </c>
      <c r="AA836" s="31">
        <f t="shared" ca="1" si="1201"/>
        <v>3.6000000000000032E-2</v>
      </c>
      <c r="AB836" s="31">
        <f t="shared" ca="1" si="1201"/>
        <v>1.4718829634719377E-2</v>
      </c>
      <c r="AC836" s="31">
        <f t="shared" ca="1" si="1201"/>
        <v>5.9000000000000163E-2</v>
      </c>
      <c r="AD836" s="31">
        <f t="shared" ca="1" si="1201"/>
        <v>3.6140085856120052E-2</v>
      </c>
      <c r="AE836" s="31" t="e">
        <f t="shared" ca="1" si="1201"/>
        <v>#N/A</v>
      </c>
      <c r="AF836" s="31" t="e">
        <f t="shared" ca="1" si="1201"/>
        <v>#N/A</v>
      </c>
      <c r="AG836" s="31" t="e">
        <f t="shared" ca="1" si="1201"/>
        <v>#N/A</v>
      </c>
      <c r="AH836" s="31" t="e">
        <f t="shared" ca="1" si="1201"/>
        <v>#N/A</v>
      </c>
      <c r="AI836" s="31" t="e">
        <f t="shared" ca="1" si="1201"/>
        <v>#N/A</v>
      </c>
      <c r="AJ836" s="31" t="e">
        <f t="shared" ca="1" si="1201"/>
        <v>#N/A</v>
      </c>
      <c r="AK836" s="31" t="e">
        <f t="shared" ca="1" si="1201"/>
        <v>#N/A</v>
      </c>
      <c r="AL836" s="31" t="e">
        <f t="shared" ca="1" si="1201"/>
        <v>#N/A</v>
      </c>
      <c r="AM836" s="31" t="e">
        <f t="shared" ca="1" si="1201"/>
        <v>#N/A</v>
      </c>
      <c r="AN836" s="31" t="e">
        <f t="shared" ca="1" si="1201"/>
        <v>#N/A</v>
      </c>
      <c r="AO836" s="31" t="e">
        <f t="shared" ca="1" si="1201"/>
        <v>#N/A</v>
      </c>
    </row>
    <row r="837" spans="1:41" ht="51">
      <c r="A837" s="226">
        <f t="shared" si="1193"/>
        <v>303</v>
      </c>
      <c r="B837" s="8">
        <v>10</v>
      </c>
      <c r="C837" s="28">
        <f ca="1">IF(ISNUMBER(OFFSET(INDIRECT("'"&amp;'DATA for charts'!C$5&amp;"'!$h1"),$A837-1,0)),OFFSET(INDIRECT("'"&amp;'DATA for charts'!C$5&amp;"'!$h1"),$A837-1,0),NA())</f>
        <v>23.5</v>
      </c>
      <c r="D837" s="28">
        <f ca="1">IF(ISNUMBER(OFFSET(INDIRECT("'"&amp;'DATA for charts'!D$5&amp;"'!$h1"),$A837-1,0)),OFFSET(INDIRECT("'"&amp;'DATA for charts'!D$5&amp;"'!$h1"),$A837-1,0),NA())</f>
        <v>28.21827</v>
      </c>
      <c r="E837" s="28">
        <f ca="1">IF(ISNUMBER(OFFSET(INDIRECT("'"&amp;'DATA for charts'!E$5&amp;"'!$h1"),$A837-1,0)),OFFSET(INDIRECT("'"&amp;'DATA for charts'!E$5&amp;"'!$h1"),$A837-1,0),NA())</f>
        <v>24.383099999999999</v>
      </c>
      <c r="F837" s="28">
        <f ca="1">IF(ISNUMBER(OFFSET(INDIRECT("'"&amp;'DATA for charts'!F$5&amp;"'!$h1"),$A837-1,0)),OFFSET(INDIRECT("'"&amp;'DATA for charts'!F$5&amp;"'!$h1"),$A837-1,0),NA())</f>
        <v>23.549169502133399</v>
      </c>
      <c r="G837" s="28">
        <f ca="1">IF(ISNUMBER(OFFSET(INDIRECT("'"&amp;'DATA for charts'!G$5&amp;"'!$h1"),$A837-1,0)),OFFSET(INDIRECT("'"&amp;'DATA for charts'!G$5&amp;"'!$h1"),$A837-1,0),NA())</f>
        <v>23.76</v>
      </c>
      <c r="H837" s="28">
        <f ca="1">IF(ISNUMBER(OFFSET(INDIRECT("'"&amp;'DATA for charts'!H$5&amp;"'!$h1"),$A837-1,0)),OFFSET(INDIRECT("'"&amp;'DATA for charts'!H$5&amp;"'!$h1"),$A837-1,0),NA())</f>
        <v>23.319975982004198</v>
      </c>
      <c r="I837" s="28" t="e">
        <f ca="1">IF(ISNUMBER(OFFSET(INDIRECT("'"&amp;'DATA for charts'!I$5&amp;"'!$h1"),$A837-1,0)),OFFSET(INDIRECT("'"&amp;'DATA for charts'!I$5&amp;"'!$h1"),$A837-1,0),NA())</f>
        <v>#N/A</v>
      </c>
      <c r="J837" s="28" t="e">
        <f ca="1">IF(ISNUMBER(OFFSET(INDIRECT("'"&amp;'DATA for charts'!J$5&amp;"'!$h1"),$A837-1,0)),OFFSET(INDIRECT("'"&amp;'DATA for charts'!J$5&amp;"'!$h1"),$A837-1,0),NA())</f>
        <v>#N/A</v>
      </c>
      <c r="K837" s="28" t="e">
        <f ca="1">IF(ISNUMBER(OFFSET(INDIRECT("'"&amp;'DATA for charts'!K$5&amp;"'!$h1"),$A837-1,0)),OFFSET(INDIRECT("'"&amp;'DATA for charts'!K$5&amp;"'!$h1"),$A837-1,0),NA())</f>
        <v>#N/A</v>
      </c>
      <c r="L837" s="28" t="e">
        <f ca="1">IF(ISNUMBER(OFFSET(INDIRECT("'"&amp;'DATA for charts'!L$5&amp;"'!$h1"),$A837-1,0)),OFFSET(INDIRECT("'"&amp;'DATA for charts'!L$5&amp;"'!$h1"),$A837-1,0),NA())</f>
        <v>#N/A</v>
      </c>
      <c r="M837" s="28" t="e">
        <f ca="1">IF(ISNUMBER(OFFSET(INDIRECT("'"&amp;'DATA for charts'!M$5&amp;"'!$h1"),$A837-1,0)),OFFSET(INDIRECT("'"&amp;'DATA for charts'!M$5&amp;"'!$h1"),$A837-1,0),NA())</f>
        <v>#N/A</v>
      </c>
      <c r="N837" s="28" t="e">
        <f ca="1">IF(ISNUMBER(OFFSET(INDIRECT("'"&amp;'DATA for charts'!N$5&amp;"'!$h1"),$A837-1,0)),OFFSET(INDIRECT("'"&amp;'DATA for charts'!N$5&amp;"'!$h1"),$A837-1,0),NA())</f>
        <v>#N/A</v>
      </c>
      <c r="O837" s="28" t="e">
        <f ca="1">IF(ISNUMBER(OFFSET(INDIRECT("'"&amp;'DATA for charts'!O$5&amp;"'!$h1"),$A837-1,0)),OFFSET(INDIRECT("'"&amp;'DATA for charts'!O$5&amp;"'!$h1"),$A837-1,0),NA())</f>
        <v>#N/A</v>
      </c>
      <c r="P837" s="28" t="e">
        <f ca="1">IF(ISNUMBER(OFFSET(INDIRECT("'"&amp;'DATA for charts'!P$5&amp;"'!$h1"),$A837-1,0)),OFFSET(INDIRECT("'"&amp;'DATA for charts'!P$5&amp;"'!$h1"),$A837-1,0),NA())</f>
        <v>#N/A</v>
      </c>
      <c r="Q837" s="28" t="e">
        <f ca="1">IF(ISNUMBER(OFFSET(INDIRECT("'"&amp;'DATA for charts'!Q$5&amp;"'!$h1"),$A837-1,0)),OFFSET(INDIRECT("'"&amp;'DATA for charts'!Q$5&amp;"'!$h1"),$A837-1,0),NA())</f>
        <v>#N/A</v>
      </c>
      <c r="R837" s="28" t="e">
        <f ca="1">IF(ISNUMBER(OFFSET(INDIRECT("'"&amp;'DATA for charts'!R$5&amp;"'!$h1"),$A837-1,0)),OFFSET(INDIRECT("'"&amp;'DATA for charts'!R$5&amp;"'!$h1"),$A837-1,0),NA())</f>
        <v>#N/A</v>
      </c>
      <c r="S837" s="28" t="e">
        <f ca="1">IF(ISNUMBER(OFFSET(INDIRECT("'"&amp;'DATA for charts'!S$5&amp;"'!$h1"),$A837-1,0)),OFFSET(INDIRECT("'"&amp;'DATA for charts'!S$5&amp;"'!$h1"),$A837-1,0),NA())</f>
        <v>#N/A</v>
      </c>
      <c r="T837" s="34"/>
      <c r="U837" s="34"/>
      <c r="V837" s="34"/>
      <c r="W837" s="8"/>
      <c r="X837" s="148" t="s">
        <v>834</v>
      </c>
      <c r="Y837" s="31">
        <f ca="1">Y160</f>
        <v>-0.42899999999999983</v>
      </c>
      <c r="Z837" s="31">
        <f t="shared" ref="Z837:AO837" ca="1" si="1202">Z160</f>
        <v>-0.39485599999999899</v>
      </c>
      <c r="AA837" s="31">
        <f t="shared" ca="1" si="1202"/>
        <v>-0.375</v>
      </c>
      <c r="AB837" s="31">
        <f t="shared" ca="1" si="1202"/>
        <v>-0.47881158287033365</v>
      </c>
      <c r="AC837" s="31">
        <f t="shared" ca="1" si="1202"/>
        <v>-0.60499999999999998</v>
      </c>
      <c r="AD837" s="31">
        <f t="shared" ca="1" si="1202"/>
        <v>-0.54103492736817005</v>
      </c>
      <c r="AE837" s="31" t="e">
        <f t="shared" ca="1" si="1202"/>
        <v>#N/A</v>
      </c>
      <c r="AF837" s="31" t="e">
        <f t="shared" ca="1" si="1202"/>
        <v>#N/A</v>
      </c>
      <c r="AG837" s="31" t="e">
        <f t="shared" ca="1" si="1202"/>
        <v>#N/A</v>
      </c>
      <c r="AH837" s="31" t="e">
        <f t="shared" ca="1" si="1202"/>
        <v>#N/A</v>
      </c>
      <c r="AI837" s="31" t="e">
        <f t="shared" ca="1" si="1202"/>
        <v>#N/A</v>
      </c>
      <c r="AJ837" s="31" t="e">
        <f t="shared" ca="1" si="1202"/>
        <v>#N/A</v>
      </c>
      <c r="AK837" s="31" t="e">
        <f t="shared" ca="1" si="1202"/>
        <v>#N/A</v>
      </c>
      <c r="AL837" s="31" t="e">
        <f t="shared" ca="1" si="1202"/>
        <v>#N/A</v>
      </c>
      <c r="AM837" s="31" t="e">
        <f t="shared" ca="1" si="1202"/>
        <v>#N/A</v>
      </c>
      <c r="AN837" s="31" t="e">
        <f t="shared" ca="1" si="1202"/>
        <v>#N/A</v>
      </c>
      <c r="AO837" s="31" t="e">
        <f t="shared" ca="1" si="1202"/>
        <v>#N/A</v>
      </c>
    </row>
    <row r="838" spans="1:41">
      <c r="A838" s="226">
        <f t="shared" si="1193"/>
        <v>304</v>
      </c>
      <c r="B838" s="8">
        <v>11</v>
      </c>
      <c r="C838" s="28">
        <f ca="1">IF(ISNUMBER(OFFSET(INDIRECT("'"&amp;'DATA for charts'!C$5&amp;"'!$h1"),$A838-1,0)),OFFSET(INDIRECT("'"&amp;'DATA for charts'!C$5&amp;"'!$h1"),$A838-1,0),NA())</f>
        <v>25.5</v>
      </c>
      <c r="D838" s="28">
        <f ca="1">IF(ISNUMBER(OFFSET(INDIRECT("'"&amp;'DATA for charts'!D$5&amp;"'!$h1"),$A838-1,0)),OFFSET(INDIRECT("'"&amp;'DATA for charts'!D$5&amp;"'!$h1"),$A838-1,0),NA())</f>
        <v>30.208020000000001</v>
      </c>
      <c r="E838" s="28">
        <f ca="1">IF(ISNUMBER(OFFSET(INDIRECT("'"&amp;'DATA for charts'!E$5&amp;"'!$h1"),$A838-1,0)),OFFSET(INDIRECT("'"&amp;'DATA for charts'!E$5&amp;"'!$h1"),$A838-1,0),NA())</f>
        <v>26.442299999999999</v>
      </c>
      <c r="F838" s="28">
        <f ca="1">IF(ISNUMBER(OFFSET(INDIRECT("'"&amp;'DATA for charts'!F$5&amp;"'!$h1"),$A838-1,0)),OFFSET(INDIRECT("'"&amp;'DATA for charts'!F$5&amp;"'!$h1"),$A838-1,0),NA())</f>
        <v>25.585725902273001</v>
      </c>
      <c r="G838" s="28">
        <f ca="1">IF(ISNUMBER(OFFSET(INDIRECT("'"&amp;'DATA for charts'!G$5&amp;"'!$h1"),$A838-1,0)),OFFSET(INDIRECT("'"&amp;'DATA for charts'!G$5&amp;"'!$h1"),$A838-1,0),NA())</f>
        <v>25.83</v>
      </c>
      <c r="H838" s="28">
        <f ca="1">IF(ISNUMBER(OFFSET(INDIRECT("'"&amp;'DATA for charts'!H$5&amp;"'!$h1"),$A838-1,0)),OFFSET(INDIRECT("'"&amp;'DATA for charts'!H$5&amp;"'!$h1"),$A838-1,0),NA())</f>
        <v>25.3780404376656</v>
      </c>
      <c r="I838" s="28" t="e">
        <f ca="1">IF(ISNUMBER(OFFSET(INDIRECT("'"&amp;'DATA for charts'!I$5&amp;"'!$h1"),$A838-1,0)),OFFSET(INDIRECT("'"&amp;'DATA for charts'!I$5&amp;"'!$h1"),$A838-1,0),NA())</f>
        <v>#N/A</v>
      </c>
      <c r="J838" s="28" t="e">
        <f ca="1">IF(ISNUMBER(OFFSET(INDIRECT("'"&amp;'DATA for charts'!J$5&amp;"'!$h1"),$A838-1,0)),OFFSET(INDIRECT("'"&amp;'DATA for charts'!J$5&amp;"'!$h1"),$A838-1,0),NA())</f>
        <v>#N/A</v>
      </c>
      <c r="K838" s="28" t="e">
        <f ca="1">IF(ISNUMBER(OFFSET(INDIRECT("'"&amp;'DATA for charts'!K$5&amp;"'!$h1"),$A838-1,0)),OFFSET(INDIRECT("'"&amp;'DATA for charts'!K$5&amp;"'!$h1"),$A838-1,0),NA())</f>
        <v>#N/A</v>
      </c>
      <c r="L838" s="28" t="e">
        <f ca="1">IF(ISNUMBER(OFFSET(INDIRECT("'"&amp;'DATA for charts'!L$5&amp;"'!$h1"),$A838-1,0)),OFFSET(INDIRECT("'"&amp;'DATA for charts'!L$5&amp;"'!$h1"),$A838-1,0),NA())</f>
        <v>#N/A</v>
      </c>
      <c r="M838" s="28" t="e">
        <f ca="1">IF(ISNUMBER(OFFSET(INDIRECT("'"&amp;'DATA for charts'!M$5&amp;"'!$h1"),$A838-1,0)),OFFSET(INDIRECT("'"&amp;'DATA for charts'!M$5&amp;"'!$h1"),$A838-1,0),NA())</f>
        <v>#N/A</v>
      </c>
      <c r="N838" s="28" t="e">
        <f ca="1">IF(ISNUMBER(OFFSET(INDIRECT("'"&amp;'DATA for charts'!N$5&amp;"'!$h1"),$A838-1,0)),OFFSET(INDIRECT("'"&amp;'DATA for charts'!N$5&amp;"'!$h1"),$A838-1,0),NA())</f>
        <v>#N/A</v>
      </c>
      <c r="O838" s="28" t="e">
        <f ca="1">IF(ISNUMBER(OFFSET(INDIRECT("'"&amp;'DATA for charts'!O$5&amp;"'!$h1"),$A838-1,0)),OFFSET(INDIRECT("'"&amp;'DATA for charts'!O$5&amp;"'!$h1"),$A838-1,0),NA())</f>
        <v>#N/A</v>
      </c>
      <c r="P838" s="28" t="e">
        <f ca="1">IF(ISNUMBER(OFFSET(INDIRECT("'"&amp;'DATA for charts'!P$5&amp;"'!$h1"),$A838-1,0)),OFFSET(INDIRECT("'"&amp;'DATA for charts'!P$5&amp;"'!$h1"),$A838-1,0),NA())</f>
        <v>#N/A</v>
      </c>
      <c r="Q838" s="28" t="e">
        <f ca="1">IF(ISNUMBER(OFFSET(INDIRECT("'"&amp;'DATA for charts'!Q$5&amp;"'!$h1"),$A838-1,0)),OFFSET(INDIRECT("'"&amp;'DATA for charts'!Q$5&amp;"'!$h1"),$A838-1,0),NA())</f>
        <v>#N/A</v>
      </c>
      <c r="R838" s="28" t="e">
        <f ca="1">IF(ISNUMBER(OFFSET(INDIRECT("'"&amp;'DATA for charts'!R$5&amp;"'!$h1"),$A838-1,0)),OFFSET(INDIRECT("'"&amp;'DATA for charts'!R$5&amp;"'!$h1"),$A838-1,0),NA())</f>
        <v>#N/A</v>
      </c>
      <c r="S838" s="28" t="e">
        <f ca="1">IF(ISNUMBER(OFFSET(INDIRECT("'"&amp;'DATA for charts'!S$5&amp;"'!$h1"),$A838-1,0)),OFFSET(INDIRECT("'"&amp;'DATA for charts'!S$5&amp;"'!$h1"),$A838-1,0),NA())</f>
        <v>#N/A</v>
      </c>
      <c r="T838" s="34"/>
      <c r="U838" s="34"/>
      <c r="V838" s="34"/>
      <c r="W838" s="8"/>
      <c r="X838" s="8"/>
      <c r="Y838" s="8"/>
      <c r="Z838" s="8"/>
      <c r="AA838" s="8"/>
      <c r="AB838" s="8"/>
      <c r="AC838" s="8"/>
      <c r="AD838" s="8"/>
      <c r="AE838" s="8"/>
      <c r="AF838" s="8"/>
      <c r="AG838" s="8"/>
      <c r="AH838" s="8"/>
      <c r="AI838" s="8"/>
    </row>
    <row r="839" spans="1:41">
      <c r="A839" s="226">
        <f t="shared" si="1193"/>
        <v>305</v>
      </c>
      <c r="B839" s="8">
        <v>12</v>
      </c>
      <c r="C839" s="28">
        <f ca="1">IF(ISNUMBER(OFFSET(INDIRECT("'"&amp;'DATA for charts'!C$5&amp;"'!$h1"),$A839-1,0)),OFFSET(INDIRECT("'"&amp;'DATA for charts'!C$5&amp;"'!$h1"),$A839-1,0),NA())</f>
        <v>27.8</v>
      </c>
      <c r="D839" s="28">
        <f ca="1">IF(ISNUMBER(OFFSET(INDIRECT("'"&amp;'DATA for charts'!D$5&amp;"'!$h1"),$A839-1,0)),OFFSET(INDIRECT("'"&amp;'DATA for charts'!D$5&amp;"'!$h1"),$A839-1,0),NA())</f>
        <v>32.222630000000002</v>
      </c>
      <c r="E839" s="28">
        <f ca="1">IF(ISNUMBER(OFFSET(INDIRECT("'"&amp;'DATA for charts'!E$5&amp;"'!$h1"),$A839-1,0)),OFFSET(INDIRECT("'"&amp;'DATA for charts'!E$5&amp;"'!$h1"),$A839-1,0),NA())</f>
        <v>28.5594</v>
      </c>
      <c r="F839" s="28">
        <f ca="1">IF(ISNUMBER(OFFSET(INDIRECT("'"&amp;'DATA for charts'!F$5&amp;"'!$h1"),$A839-1,0)),OFFSET(INDIRECT("'"&amp;'DATA for charts'!F$5&amp;"'!$h1"),$A839-1,0),NA())</f>
        <v>27.787453189280701</v>
      </c>
      <c r="G839" s="28">
        <f ca="1">IF(ISNUMBER(OFFSET(INDIRECT("'"&amp;'DATA for charts'!G$5&amp;"'!$h1"),$A839-1,0)),OFFSET(INDIRECT("'"&amp;'DATA for charts'!G$5&amp;"'!$h1"),$A839-1,0),NA())</f>
        <v>28.05</v>
      </c>
      <c r="H839" s="28">
        <f ca="1">IF(ISNUMBER(OFFSET(INDIRECT("'"&amp;'DATA for charts'!H$5&amp;"'!$h1"),$A839-1,0)),OFFSET(INDIRECT("'"&amp;'DATA for charts'!H$5&amp;"'!$h1"),$A839-1,0),NA())</f>
        <v>27.630911604779499</v>
      </c>
      <c r="I839" s="28" t="e">
        <f ca="1">IF(ISNUMBER(OFFSET(INDIRECT("'"&amp;'DATA for charts'!I$5&amp;"'!$h1"),$A839-1,0)),OFFSET(INDIRECT("'"&amp;'DATA for charts'!I$5&amp;"'!$h1"),$A839-1,0),NA())</f>
        <v>#N/A</v>
      </c>
      <c r="J839" s="28" t="e">
        <f ca="1">IF(ISNUMBER(OFFSET(INDIRECT("'"&amp;'DATA for charts'!J$5&amp;"'!$h1"),$A839-1,0)),OFFSET(INDIRECT("'"&amp;'DATA for charts'!J$5&amp;"'!$h1"),$A839-1,0),NA())</f>
        <v>#N/A</v>
      </c>
      <c r="K839" s="28" t="e">
        <f ca="1">IF(ISNUMBER(OFFSET(INDIRECT("'"&amp;'DATA for charts'!K$5&amp;"'!$h1"),$A839-1,0)),OFFSET(INDIRECT("'"&amp;'DATA for charts'!K$5&amp;"'!$h1"),$A839-1,0),NA())</f>
        <v>#N/A</v>
      </c>
      <c r="L839" s="28" t="e">
        <f ca="1">IF(ISNUMBER(OFFSET(INDIRECT("'"&amp;'DATA for charts'!L$5&amp;"'!$h1"),$A839-1,0)),OFFSET(INDIRECT("'"&amp;'DATA for charts'!L$5&amp;"'!$h1"),$A839-1,0),NA())</f>
        <v>#N/A</v>
      </c>
      <c r="M839" s="28" t="e">
        <f ca="1">IF(ISNUMBER(OFFSET(INDIRECT("'"&amp;'DATA for charts'!M$5&amp;"'!$h1"),$A839-1,0)),OFFSET(INDIRECT("'"&amp;'DATA for charts'!M$5&amp;"'!$h1"),$A839-1,0),NA())</f>
        <v>#N/A</v>
      </c>
      <c r="N839" s="28" t="e">
        <f ca="1">IF(ISNUMBER(OFFSET(INDIRECT("'"&amp;'DATA for charts'!N$5&amp;"'!$h1"),$A839-1,0)),OFFSET(INDIRECT("'"&amp;'DATA for charts'!N$5&amp;"'!$h1"),$A839-1,0),NA())</f>
        <v>#N/A</v>
      </c>
      <c r="O839" s="28" t="e">
        <f ca="1">IF(ISNUMBER(OFFSET(INDIRECT("'"&amp;'DATA for charts'!O$5&amp;"'!$h1"),$A839-1,0)),OFFSET(INDIRECT("'"&amp;'DATA for charts'!O$5&amp;"'!$h1"),$A839-1,0),NA())</f>
        <v>#N/A</v>
      </c>
      <c r="P839" s="28" t="e">
        <f ca="1">IF(ISNUMBER(OFFSET(INDIRECT("'"&amp;'DATA for charts'!P$5&amp;"'!$h1"),$A839-1,0)),OFFSET(INDIRECT("'"&amp;'DATA for charts'!P$5&amp;"'!$h1"),$A839-1,0),NA())</f>
        <v>#N/A</v>
      </c>
      <c r="Q839" s="28" t="e">
        <f ca="1">IF(ISNUMBER(OFFSET(INDIRECT("'"&amp;'DATA for charts'!Q$5&amp;"'!$h1"),$A839-1,0)),OFFSET(INDIRECT("'"&amp;'DATA for charts'!Q$5&amp;"'!$h1"),$A839-1,0),NA())</f>
        <v>#N/A</v>
      </c>
      <c r="R839" s="28" t="e">
        <f ca="1">IF(ISNUMBER(OFFSET(INDIRECT("'"&amp;'DATA for charts'!R$5&amp;"'!$h1"),$A839-1,0)),OFFSET(INDIRECT("'"&amp;'DATA for charts'!R$5&amp;"'!$h1"),$A839-1,0),NA())</f>
        <v>#N/A</v>
      </c>
      <c r="S839" s="28" t="e">
        <f ca="1">IF(ISNUMBER(OFFSET(INDIRECT("'"&amp;'DATA for charts'!S$5&amp;"'!$h1"),$A839-1,0)),OFFSET(INDIRECT("'"&amp;'DATA for charts'!S$5&amp;"'!$h1"),$A839-1,0),NA())</f>
        <v>#N/A</v>
      </c>
      <c r="T839" s="34"/>
      <c r="U839" s="34"/>
      <c r="V839" s="34"/>
      <c r="W839" s="8"/>
      <c r="X839" s="8"/>
      <c r="Y839" s="8"/>
      <c r="Z839" s="8"/>
      <c r="AA839" s="8"/>
      <c r="AB839" s="8"/>
      <c r="AC839" s="8"/>
      <c r="AD839" s="8"/>
      <c r="AE839" s="8"/>
      <c r="AF839" s="8"/>
      <c r="AG839" s="8"/>
      <c r="AH839" s="8"/>
      <c r="AI839" s="8"/>
    </row>
    <row r="840" spans="1:41">
      <c r="A840" s="226">
        <f t="shared" si="1193"/>
        <v>306</v>
      </c>
      <c r="B840" s="8">
        <v>13</v>
      </c>
      <c r="C840" s="28">
        <f ca="1">IF(ISNUMBER(OFFSET(INDIRECT("'"&amp;'DATA for charts'!C$5&amp;"'!$h1"),$A840-1,0)),OFFSET(INDIRECT("'"&amp;'DATA for charts'!C$5&amp;"'!$h1"),$A840-1,0),NA())</f>
        <v>30.2</v>
      </c>
      <c r="D840" s="28">
        <f ca="1">IF(ISNUMBER(OFFSET(INDIRECT("'"&amp;'DATA for charts'!D$5&amp;"'!$h1"),$A840-1,0)),OFFSET(INDIRECT("'"&amp;'DATA for charts'!D$5&amp;"'!$h1"),$A840-1,0),NA())</f>
        <v>34.081210000000013</v>
      </c>
      <c r="E840" s="28">
        <f ca="1">IF(ISNUMBER(OFFSET(INDIRECT("'"&amp;'DATA for charts'!E$5&amp;"'!$h1"),$A840-1,0)),OFFSET(INDIRECT("'"&amp;'DATA for charts'!E$5&amp;"'!$h1"),$A840-1,0),NA())</f>
        <v>30.5625</v>
      </c>
      <c r="F840" s="28">
        <f ca="1">IF(ISNUMBER(OFFSET(INDIRECT("'"&amp;'DATA for charts'!F$5&amp;"'!$h1"),$A840-1,0)),OFFSET(INDIRECT("'"&amp;'DATA for charts'!F$5&amp;"'!$h1"),$A840-1,0),NA())</f>
        <v>29.972597335707601</v>
      </c>
      <c r="G840" s="28">
        <f ca="1">IF(ISNUMBER(OFFSET(INDIRECT("'"&amp;'DATA for charts'!G$5&amp;"'!$h1"),$A840-1,0)),OFFSET(INDIRECT("'"&amp;'DATA for charts'!G$5&amp;"'!$h1"),$A840-1,0),NA())</f>
        <v>30.34</v>
      </c>
      <c r="H840" s="28">
        <f ca="1">IF(ISNUMBER(OFFSET(INDIRECT("'"&amp;'DATA for charts'!H$5&amp;"'!$h1"),$A840-1,0)),OFFSET(INDIRECT("'"&amp;'DATA for charts'!H$5&amp;"'!$h1"),$A840-1,0),NA())</f>
        <v>29.7398273514337</v>
      </c>
      <c r="I840" s="28" t="e">
        <f ca="1">IF(ISNUMBER(OFFSET(INDIRECT("'"&amp;'DATA for charts'!I$5&amp;"'!$h1"),$A840-1,0)),OFFSET(INDIRECT("'"&amp;'DATA for charts'!I$5&amp;"'!$h1"),$A840-1,0),NA())</f>
        <v>#N/A</v>
      </c>
      <c r="J840" s="28" t="e">
        <f ca="1">IF(ISNUMBER(OFFSET(INDIRECT("'"&amp;'DATA for charts'!J$5&amp;"'!$h1"),$A840-1,0)),OFFSET(INDIRECT("'"&amp;'DATA for charts'!J$5&amp;"'!$h1"),$A840-1,0),NA())</f>
        <v>#N/A</v>
      </c>
      <c r="K840" s="28" t="e">
        <f ca="1">IF(ISNUMBER(OFFSET(INDIRECT("'"&amp;'DATA for charts'!K$5&amp;"'!$h1"),$A840-1,0)),OFFSET(INDIRECT("'"&amp;'DATA for charts'!K$5&amp;"'!$h1"),$A840-1,0),NA())</f>
        <v>#N/A</v>
      </c>
      <c r="L840" s="28" t="e">
        <f ca="1">IF(ISNUMBER(OFFSET(INDIRECT("'"&amp;'DATA for charts'!L$5&amp;"'!$h1"),$A840-1,0)),OFFSET(INDIRECT("'"&amp;'DATA for charts'!L$5&amp;"'!$h1"),$A840-1,0),NA())</f>
        <v>#N/A</v>
      </c>
      <c r="M840" s="28" t="e">
        <f ca="1">IF(ISNUMBER(OFFSET(INDIRECT("'"&amp;'DATA for charts'!M$5&amp;"'!$h1"),$A840-1,0)),OFFSET(INDIRECT("'"&amp;'DATA for charts'!M$5&amp;"'!$h1"),$A840-1,0),NA())</f>
        <v>#N/A</v>
      </c>
      <c r="N840" s="28" t="e">
        <f ca="1">IF(ISNUMBER(OFFSET(INDIRECT("'"&amp;'DATA for charts'!N$5&amp;"'!$h1"),$A840-1,0)),OFFSET(INDIRECT("'"&amp;'DATA for charts'!N$5&amp;"'!$h1"),$A840-1,0),NA())</f>
        <v>#N/A</v>
      </c>
      <c r="O840" s="28" t="e">
        <f ca="1">IF(ISNUMBER(OFFSET(INDIRECT("'"&amp;'DATA for charts'!O$5&amp;"'!$h1"),$A840-1,0)),OFFSET(INDIRECT("'"&amp;'DATA for charts'!O$5&amp;"'!$h1"),$A840-1,0),NA())</f>
        <v>#N/A</v>
      </c>
      <c r="P840" s="28" t="e">
        <f ca="1">IF(ISNUMBER(OFFSET(INDIRECT("'"&amp;'DATA for charts'!P$5&amp;"'!$h1"),$A840-1,0)),OFFSET(INDIRECT("'"&amp;'DATA for charts'!P$5&amp;"'!$h1"),$A840-1,0),NA())</f>
        <v>#N/A</v>
      </c>
      <c r="Q840" s="28" t="e">
        <f ca="1">IF(ISNUMBER(OFFSET(INDIRECT("'"&amp;'DATA for charts'!Q$5&amp;"'!$h1"),$A840-1,0)),OFFSET(INDIRECT("'"&amp;'DATA for charts'!Q$5&amp;"'!$h1"),$A840-1,0),NA())</f>
        <v>#N/A</v>
      </c>
      <c r="R840" s="28" t="e">
        <f ca="1">IF(ISNUMBER(OFFSET(INDIRECT("'"&amp;'DATA for charts'!R$5&amp;"'!$h1"),$A840-1,0)),OFFSET(INDIRECT("'"&amp;'DATA for charts'!R$5&amp;"'!$h1"),$A840-1,0),NA())</f>
        <v>#N/A</v>
      </c>
      <c r="S840" s="28" t="e">
        <f ca="1">IF(ISNUMBER(OFFSET(INDIRECT("'"&amp;'DATA for charts'!S$5&amp;"'!$h1"),$A840-1,0)),OFFSET(INDIRECT("'"&amp;'DATA for charts'!S$5&amp;"'!$h1"),$A840-1,0),NA())</f>
        <v>#N/A</v>
      </c>
      <c r="T840" s="34"/>
      <c r="U840" s="34"/>
      <c r="V840" s="34"/>
      <c r="W840" s="8"/>
      <c r="X840" s="8"/>
      <c r="Y840" s="8"/>
      <c r="Z840" s="8"/>
      <c r="AA840" s="8"/>
      <c r="AB840" s="8"/>
      <c r="AC840" s="8"/>
      <c r="AD840" s="8"/>
      <c r="AE840" s="8"/>
      <c r="AF840" s="8"/>
      <c r="AG840" s="8"/>
      <c r="AH840" s="8"/>
      <c r="AI840" s="8"/>
    </row>
    <row r="841" spans="1:41">
      <c r="A841" s="226">
        <f t="shared" si="1193"/>
        <v>307</v>
      </c>
      <c r="B841" s="8">
        <v>14</v>
      </c>
      <c r="C841" s="28">
        <f ca="1">IF(ISNUMBER(OFFSET(INDIRECT("'"&amp;'DATA for charts'!C$5&amp;"'!$h1"),$A841-1,0)),OFFSET(INDIRECT("'"&amp;'DATA for charts'!C$5&amp;"'!$h1"),$A841-1,0),NA())</f>
        <v>32.299999999999997</v>
      </c>
      <c r="D841" s="28">
        <f ca="1">IF(ISNUMBER(OFFSET(INDIRECT("'"&amp;'DATA for charts'!D$5&amp;"'!$h1"),$A841-1,0)),OFFSET(INDIRECT("'"&amp;'DATA for charts'!D$5&amp;"'!$h1"),$A841-1,0),NA())</f>
        <v>35.386229999999998</v>
      </c>
      <c r="E841" s="28">
        <f ca="1">IF(ISNUMBER(OFFSET(INDIRECT("'"&amp;'DATA for charts'!E$5&amp;"'!$h1"),$A841-1,0)),OFFSET(INDIRECT("'"&amp;'DATA for charts'!E$5&amp;"'!$h1"),$A841-1,0),NA())</f>
        <v>31.8566</v>
      </c>
      <c r="F841" s="28">
        <f ca="1">IF(ISNUMBER(OFFSET(INDIRECT("'"&amp;'DATA for charts'!F$5&amp;"'!$h1"),$A841-1,0)),OFFSET(INDIRECT("'"&amp;'DATA for charts'!F$5&amp;"'!$h1"),$A841-1,0),NA())</f>
        <v>31.470484773037601</v>
      </c>
      <c r="G841" s="28">
        <f ca="1">IF(ISNUMBER(OFFSET(INDIRECT("'"&amp;'DATA for charts'!G$5&amp;"'!$h1"),$A841-1,0)),OFFSET(INDIRECT("'"&amp;'DATA for charts'!G$5&amp;"'!$h1"),$A841-1,0),NA())</f>
        <v>32.04</v>
      </c>
      <c r="H841" s="28">
        <f ca="1">IF(ISNUMBER(OFFSET(INDIRECT("'"&amp;'DATA for charts'!H$5&amp;"'!$h1"),$A841-1,0)),OFFSET(INDIRECT("'"&amp;'DATA for charts'!H$5&amp;"'!$h1"),$A841-1,0),NA())</f>
        <v>31.1592957176249</v>
      </c>
      <c r="I841" s="28" t="e">
        <f ca="1">IF(ISNUMBER(OFFSET(INDIRECT("'"&amp;'DATA for charts'!I$5&amp;"'!$h1"),$A841-1,0)),OFFSET(INDIRECT("'"&amp;'DATA for charts'!I$5&amp;"'!$h1"),$A841-1,0),NA())</f>
        <v>#N/A</v>
      </c>
      <c r="J841" s="28" t="e">
        <f ca="1">IF(ISNUMBER(OFFSET(INDIRECT("'"&amp;'DATA for charts'!J$5&amp;"'!$h1"),$A841-1,0)),OFFSET(INDIRECT("'"&amp;'DATA for charts'!J$5&amp;"'!$h1"),$A841-1,0),NA())</f>
        <v>#N/A</v>
      </c>
      <c r="K841" s="28" t="e">
        <f ca="1">IF(ISNUMBER(OFFSET(INDIRECT("'"&amp;'DATA for charts'!K$5&amp;"'!$h1"),$A841-1,0)),OFFSET(INDIRECT("'"&amp;'DATA for charts'!K$5&amp;"'!$h1"),$A841-1,0),NA())</f>
        <v>#N/A</v>
      </c>
      <c r="L841" s="28" t="e">
        <f ca="1">IF(ISNUMBER(OFFSET(INDIRECT("'"&amp;'DATA for charts'!L$5&amp;"'!$h1"),$A841-1,0)),OFFSET(INDIRECT("'"&amp;'DATA for charts'!L$5&amp;"'!$h1"),$A841-1,0),NA())</f>
        <v>#N/A</v>
      </c>
      <c r="M841" s="28" t="e">
        <f ca="1">IF(ISNUMBER(OFFSET(INDIRECT("'"&amp;'DATA for charts'!M$5&amp;"'!$h1"),$A841-1,0)),OFFSET(INDIRECT("'"&amp;'DATA for charts'!M$5&amp;"'!$h1"),$A841-1,0),NA())</f>
        <v>#N/A</v>
      </c>
      <c r="N841" s="28" t="e">
        <f ca="1">IF(ISNUMBER(OFFSET(INDIRECT("'"&amp;'DATA for charts'!N$5&amp;"'!$h1"),$A841-1,0)),OFFSET(INDIRECT("'"&amp;'DATA for charts'!N$5&amp;"'!$h1"),$A841-1,0),NA())</f>
        <v>#N/A</v>
      </c>
      <c r="O841" s="28" t="e">
        <f ca="1">IF(ISNUMBER(OFFSET(INDIRECT("'"&amp;'DATA for charts'!O$5&amp;"'!$h1"),$A841-1,0)),OFFSET(INDIRECT("'"&amp;'DATA for charts'!O$5&amp;"'!$h1"),$A841-1,0),NA())</f>
        <v>#N/A</v>
      </c>
      <c r="P841" s="28" t="e">
        <f ca="1">IF(ISNUMBER(OFFSET(INDIRECT("'"&amp;'DATA for charts'!P$5&amp;"'!$h1"),$A841-1,0)),OFFSET(INDIRECT("'"&amp;'DATA for charts'!P$5&amp;"'!$h1"),$A841-1,0),NA())</f>
        <v>#N/A</v>
      </c>
      <c r="Q841" s="28" t="e">
        <f ca="1">IF(ISNUMBER(OFFSET(INDIRECT("'"&amp;'DATA for charts'!Q$5&amp;"'!$h1"),$A841-1,0)),OFFSET(INDIRECT("'"&amp;'DATA for charts'!Q$5&amp;"'!$h1"),$A841-1,0),NA())</f>
        <v>#N/A</v>
      </c>
      <c r="R841" s="28" t="e">
        <f ca="1">IF(ISNUMBER(OFFSET(INDIRECT("'"&amp;'DATA for charts'!R$5&amp;"'!$h1"),$A841-1,0)),OFFSET(INDIRECT("'"&amp;'DATA for charts'!R$5&amp;"'!$h1"),$A841-1,0),NA())</f>
        <v>#N/A</v>
      </c>
      <c r="S841" s="28" t="e">
        <f ca="1">IF(ISNUMBER(OFFSET(INDIRECT("'"&amp;'DATA for charts'!S$5&amp;"'!$h1"),$A841-1,0)),OFFSET(INDIRECT("'"&amp;'DATA for charts'!S$5&amp;"'!$h1"),$A841-1,0),NA())</f>
        <v>#N/A</v>
      </c>
      <c r="T841" s="34"/>
      <c r="U841" s="34"/>
      <c r="V841" s="34"/>
      <c r="W841" s="8"/>
      <c r="X841" s="8"/>
      <c r="Y841" s="8"/>
      <c r="Z841" s="8"/>
      <c r="AA841" s="8"/>
      <c r="AB841" s="8"/>
      <c r="AC841" s="8"/>
      <c r="AD841" s="8"/>
      <c r="AE841" s="8"/>
      <c r="AF841" s="8"/>
      <c r="AG841" s="8"/>
      <c r="AH841" s="8"/>
      <c r="AI841" s="8"/>
    </row>
    <row r="842" spans="1:41">
      <c r="A842" s="226">
        <f t="shared" si="1193"/>
        <v>308</v>
      </c>
      <c r="B842" s="8">
        <v>15</v>
      </c>
      <c r="C842" s="28">
        <f ca="1">IF(ISNUMBER(OFFSET(INDIRECT("'"&amp;'DATA for charts'!C$5&amp;"'!$h1"),$A842-1,0)),OFFSET(INDIRECT("'"&amp;'DATA for charts'!C$5&amp;"'!$h1"),$A842-1,0),NA())</f>
        <v>33.799999999999997</v>
      </c>
      <c r="D842" s="28">
        <f ca="1">IF(ISNUMBER(OFFSET(INDIRECT("'"&amp;'DATA for charts'!D$5&amp;"'!$h1"),$A842-1,0)),OFFSET(INDIRECT("'"&amp;'DATA for charts'!D$5&amp;"'!$h1"),$A842-1,0),NA())</f>
        <v>35.99362</v>
      </c>
      <c r="E842" s="28">
        <f ca="1">IF(ISNUMBER(OFFSET(INDIRECT("'"&amp;'DATA for charts'!E$5&amp;"'!$h1"),$A842-1,0)),OFFSET(INDIRECT("'"&amp;'DATA for charts'!E$5&amp;"'!$h1"),$A842-1,0),NA())</f>
        <v>32.860999999999997</v>
      </c>
      <c r="F842" s="28">
        <f ca="1">IF(ISNUMBER(OFFSET(INDIRECT("'"&amp;'DATA for charts'!F$5&amp;"'!$h1"),$A842-1,0)),OFFSET(INDIRECT("'"&amp;'DATA for charts'!F$5&amp;"'!$h1"),$A842-1,0),NA())</f>
        <v>32.083839941558402</v>
      </c>
      <c r="G842" s="28">
        <f ca="1">IF(ISNUMBER(OFFSET(INDIRECT("'"&amp;'DATA for charts'!G$5&amp;"'!$h1"),$A842-1,0)),OFFSET(INDIRECT("'"&amp;'DATA for charts'!G$5&amp;"'!$h1"),$A842-1,0),NA())</f>
        <v>32.659999999999997</v>
      </c>
      <c r="H842" s="28">
        <f ca="1">IF(ISNUMBER(OFFSET(INDIRECT("'"&amp;'DATA for charts'!H$5&amp;"'!$h1"),$A842-1,0)),OFFSET(INDIRECT("'"&amp;'DATA for charts'!H$5&amp;"'!$h1"),$A842-1,0),NA())</f>
        <v>31.717694089820899</v>
      </c>
      <c r="I842" s="28" t="e">
        <f ca="1">IF(ISNUMBER(OFFSET(INDIRECT("'"&amp;'DATA for charts'!I$5&amp;"'!$h1"),$A842-1,0)),OFFSET(INDIRECT("'"&amp;'DATA for charts'!I$5&amp;"'!$h1"),$A842-1,0),NA())</f>
        <v>#N/A</v>
      </c>
      <c r="J842" s="28" t="e">
        <f ca="1">IF(ISNUMBER(OFFSET(INDIRECT("'"&amp;'DATA for charts'!J$5&amp;"'!$h1"),$A842-1,0)),OFFSET(INDIRECT("'"&amp;'DATA for charts'!J$5&amp;"'!$h1"),$A842-1,0),NA())</f>
        <v>#N/A</v>
      </c>
      <c r="K842" s="28" t="e">
        <f ca="1">IF(ISNUMBER(OFFSET(INDIRECT("'"&amp;'DATA for charts'!K$5&amp;"'!$h1"),$A842-1,0)),OFFSET(INDIRECT("'"&amp;'DATA for charts'!K$5&amp;"'!$h1"),$A842-1,0),NA())</f>
        <v>#N/A</v>
      </c>
      <c r="L842" s="28" t="e">
        <f ca="1">IF(ISNUMBER(OFFSET(INDIRECT("'"&amp;'DATA for charts'!L$5&amp;"'!$h1"),$A842-1,0)),OFFSET(INDIRECT("'"&amp;'DATA for charts'!L$5&amp;"'!$h1"),$A842-1,0),NA())</f>
        <v>#N/A</v>
      </c>
      <c r="M842" s="28" t="e">
        <f ca="1">IF(ISNUMBER(OFFSET(INDIRECT("'"&amp;'DATA for charts'!M$5&amp;"'!$h1"),$A842-1,0)),OFFSET(INDIRECT("'"&amp;'DATA for charts'!M$5&amp;"'!$h1"),$A842-1,0),NA())</f>
        <v>#N/A</v>
      </c>
      <c r="N842" s="28" t="e">
        <f ca="1">IF(ISNUMBER(OFFSET(INDIRECT("'"&amp;'DATA for charts'!N$5&amp;"'!$h1"),$A842-1,0)),OFFSET(INDIRECT("'"&amp;'DATA for charts'!N$5&amp;"'!$h1"),$A842-1,0),NA())</f>
        <v>#N/A</v>
      </c>
      <c r="O842" s="28" t="e">
        <f ca="1">IF(ISNUMBER(OFFSET(INDIRECT("'"&amp;'DATA for charts'!O$5&amp;"'!$h1"),$A842-1,0)),OFFSET(INDIRECT("'"&amp;'DATA for charts'!O$5&amp;"'!$h1"),$A842-1,0),NA())</f>
        <v>#N/A</v>
      </c>
      <c r="P842" s="28" t="e">
        <f ca="1">IF(ISNUMBER(OFFSET(INDIRECT("'"&amp;'DATA for charts'!P$5&amp;"'!$h1"),$A842-1,0)),OFFSET(INDIRECT("'"&amp;'DATA for charts'!P$5&amp;"'!$h1"),$A842-1,0),NA())</f>
        <v>#N/A</v>
      </c>
      <c r="Q842" s="28" t="e">
        <f ca="1">IF(ISNUMBER(OFFSET(INDIRECT("'"&amp;'DATA for charts'!Q$5&amp;"'!$h1"),$A842-1,0)),OFFSET(INDIRECT("'"&amp;'DATA for charts'!Q$5&amp;"'!$h1"),$A842-1,0),NA())</f>
        <v>#N/A</v>
      </c>
      <c r="R842" s="28" t="e">
        <f ca="1">IF(ISNUMBER(OFFSET(INDIRECT("'"&amp;'DATA for charts'!R$5&amp;"'!$h1"),$A842-1,0)),OFFSET(INDIRECT("'"&amp;'DATA for charts'!R$5&amp;"'!$h1"),$A842-1,0),NA())</f>
        <v>#N/A</v>
      </c>
      <c r="S842" s="28" t="e">
        <f ca="1">IF(ISNUMBER(OFFSET(INDIRECT("'"&amp;'DATA for charts'!S$5&amp;"'!$h1"),$A842-1,0)),OFFSET(INDIRECT("'"&amp;'DATA for charts'!S$5&amp;"'!$h1"),$A842-1,0),NA())</f>
        <v>#N/A</v>
      </c>
      <c r="T842" s="34"/>
      <c r="U842" s="34"/>
      <c r="V842" s="34"/>
      <c r="W842" s="8"/>
      <c r="X842" s="7" t="s">
        <v>836</v>
      </c>
      <c r="Y842" s="8"/>
      <c r="Z842" s="8"/>
      <c r="AA842" s="8"/>
      <c r="AB842" s="8"/>
      <c r="AC842" s="8"/>
      <c r="AD842" s="8"/>
      <c r="AE842" s="8"/>
      <c r="AF842" s="8"/>
      <c r="AG842" s="8"/>
      <c r="AH842" s="8"/>
      <c r="AI842" s="8"/>
    </row>
    <row r="843" spans="1:41">
      <c r="A843" s="226">
        <f t="shared" si="1193"/>
        <v>309</v>
      </c>
      <c r="B843" s="8">
        <v>16</v>
      </c>
      <c r="C843" s="28">
        <f ca="1">IF(ISNUMBER(OFFSET(INDIRECT("'"&amp;'DATA for charts'!C$5&amp;"'!$h1"),$A843-1,0)),OFFSET(INDIRECT("'"&amp;'DATA for charts'!C$5&amp;"'!$h1"),$A843-1,0),NA())</f>
        <v>34.6</v>
      </c>
      <c r="D843" s="28">
        <f ca="1">IF(ISNUMBER(OFFSET(INDIRECT("'"&amp;'DATA for charts'!D$5&amp;"'!$h1"),$A843-1,0)),OFFSET(INDIRECT("'"&amp;'DATA for charts'!D$5&amp;"'!$h1"),$A843-1,0),NA())</f>
        <v>36.043139999999987</v>
      </c>
      <c r="E843" s="28">
        <f ca="1">IF(ISNUMBER(OFFSET(INDIRECT("'"&amp;'DATA for charts'!E$5&amp;"'!$h1"),$A843-1,0)),OFFSET(INDIRECT("'"&amp;'DATA for charts'!E$5&amp;"'!$h1"),$A843-1,0),NA())</f>
        <v>33.242899999999999</v>
      </c>
      <c r="F843" s="28">
        <f ca="1">IF(ISNUMBER(OFFSET(INDIRECT("'"&amp;'DATA for charts'!F$5&amp;"'!$h1"),$A843-1,0)),OFFSET(INDIRECT("'"&amp;'DATA for charts'!F$5&amp;"'!$h1"),$A843-1,0),NA())</f>
        <v>32.199623682499201</v>
      </c>
      <c r="G843" s="28">
        <f ca="1">IF(ISNUMBER(OFFSET(INDIRECT("'"&amp;'DATA for charts'!G$5&amp;"'!$h1"),$A843-1,0)),OFFSET(INDIRECT("'"&amp;'DATA for charts'!G$5&amp;"'!$h1"),$A843-1,0),NA())</f>
        <v>32.9</v>
      </c>
      <c r="H843" s="28">
        <f ca="1">IF(ISNUMBER(OFFSET(INDIRECT("'"&amp;'DATA for charts'!H$5&amp;"'!$h1"),$A843-1,0)),OFFSET(INDIRECT("'"&amp;'DATA for charts'!H$5&amp;"'!$h1"),$A843-1,0),NA())</f>
        <v>31.761003130020399</v>
      </c>
      <c r="I843" s="28" t="e">
        <f ca="1">IF(ISNUMBER(OFFSET(INDIRECT("'"&amp;'DATA for charts'!I$5&amp;"'!$h1"),$A843-1,0)),OFFSET(INDIRECT("'"&amp;'DATA for charts'!I$5&amp;"'!$h1"),$A843-1,0),NA())</f>
        <v>#N/A</v>
      </c>
      <c r="J843" s="28" t="e">
        <f ca="1">IF(ISNUMBER(OFFSET(INDIRECT("'"&amp;'DATA for charts'!J$5&amp;"'!$h1"),$A843-1,0)),OFFSET(INDIRECT("'"&amp;'DATA for charts'!J$5&amp;"'!$h1"),$A843-1,0),NA())</f>
        <v>#N/A</v>
      </c>
      <c r="K843" s="28" t="e">
        <f ca="1">IF(ISNUMBER(OFFSET(INDIRECT("'"&amp;'DATA for charts'!K$5&amp;"'!$h1"),$A843-1,0)),OFFSET(INDIRECT("'"&amp;'DATA for charts'!K$5&amp;"'!$h1"),$A843-1,0),NA())</f>
        <v>#N/A</v>
      </c>
      <c r="L843" s="28" t="e">
        <f ca="1">IF(ISNUMBER(OFFSET(INDIRECT("'"&amp;'DATA for charts'!L$5&amp;"'!$h1"),$A843-1,0)),OFFSET(INDIRECT("'"&amp;'DATA for charts'!L$5&amp;"'!$h1"),$A843-1,0),NA())</f>
        <v>#N/A</v>
      </c>
      <c r="M843" s="28" t="e">
        <f ca="1">IF(ISNUMBER(OFFSET(INDIRECT("'"&amp;'DATA for charts'!M$5&amp;"'!$h1"),$A843-1,0)),OFFSET(INDIRECT("'"&amp;'DATA for charts'!M$5&amp;"'!$h1"),$A843-1,0),NA())</f>
        <v>#N/A</v>
      </c>
      <c r="N843" s="28" t="e">
        <f ca="1">IF(ISNUMBER(OFFSET(INDIRECT("'"&amp;'DATA for charts'!N$5&amp;"'!$h1"),$A843-1,0)),OFFSET(INDIRECT("'"&amp;'DATA for charts'!N$5&amp;"'!$h1"),$A843-1,0),NA())</f>
        <v>#N/A</v>
      </c>
      <c r="O843" s="28" t="e">
        <f ca="1">IF(ISNUMBER(OFFSET(INDIRECT("'"&amp;'DATA for charts'!O$5&amp;"'!$h1"),$A843-1,0)),OFFSET(INDIRECT("'"&amp;'DATA for charts'!O$5&amp;"'!$h1"),$A843-1,0),NA())</f>
        <v>#N/A</v>
      </c>
      <c r="P843" s="28" t="e">
        <f ca="1">IF(ISNUMBER(OFFSET(INDIRECT("'"&amp;'DATA for charts'!P$5&amp;"'!$h1"),$A843-1,0)),OFFSET(INDIRECT("'"&amp;'DATA for charts'!P$5&amp;"'!$h1"),$A843-1,0),NA())</f>
        <v>#N/A</v>
      </c>
      <c r="Q843" s="28" t="e">
        <f ca="1">IF(ISNUMBER(OFFSET(INDIRECT("'"&amp;'DATA for charts'!Q$5&amp;"'!$h1"),$A843-1,0)),OFFSET(INDIRECT("'"&amp;'DATA for charts'!Q$5&amp;"'!$h1"),$A843-1,0),NA())</f>
        <v>#N/A</v>
      </c>
      <c r="R843" s="28" t="e">
        <f ca="1">IF(ISNUMBER(OFFSET(INDIRECT("'"&amp;'DATA for charts'!R$5&amp;"'!$h1"),$A843-1,0)),OFFSET(INDIRECT("'"&amp;'DATA for charts'!R$5&amp;"'!$h1"),$A843-1,0),NA())</f>
        <v>#N/A</v>
      </c>
      <c r="S843" s="28" t="e">
        <f ca="1">IF(ISNUMBER(OFFSET(INDIRECT("'"&amp;'DATA for charts'!S$5&amp;"'!$h1"),$A843-1,0)),OFFSET(INDIRECT("'"&amp;'DATA for charts'!S$5&amp;"'!$h1"),$A843-1,0),NA())</f>
        <v>#N/A</v>
      </c>
      <c r="T843" s="34"/>
      <c r="U843" s="34"/>
      <c r="V843" s="34"/>
      <c r="W843" s="8"/>
      <c r="X843" s="146"/>
      <c r="Y843" s="33" t="str">
        <f t="shared" ref="Y843:AH844" ca="1" si="1203">C$8</f>
        <v>BSIMAC</v>
      </c>
      <c r="Z843" s="33" t="str">
        <f t="shared" ca="1" si="1203"/>
        <v>CSE</v>
      </c>
      <c r="AA843" s="33" t="str">
        <f t="shared" ca="1" si="1203"/>
        <v>DeST</v>
      </c>
      <c r="AB843" s="33" t="str">
        <f t="shared" ca="1" si="1203"/>
        <v>EnergyPlus</v>
      </c>
      <c r="AC843" s="33" t="str">
        <f t="shared" ca="1" si="1203"/>
        <v>ESP-r</v>
      </c>
      <c r="AD843" s="33" t="str">
        <f t="shared" ca="1" si="1203"/>
        <v>TRNSYS</v>
      </c>
      <c r="AE843" s="33" t="str">
        <f t="shared" ca="1" si="1203"/>
        <v>TestSpec-Alt</v>
      </c>
      <c r="AF843" s="33">
        <f t="shared" ca="1" si="1203"/>
        <v>0</v>
      </c>
      <c r="AG843" s="33">
        <f t="shared" ca="1" si="1203"/>
        <v>0</v>
      </c>
      <c r="AH843" s="33">
        <f t="shared" ca="1" si="1203"/>
        <v>0</v>
      </c>
      <c r="AI843" s="33">
        <f t="shared" ref="AI843:AO844" ca="1" si="1204">M$8</f>
        <v>0</v>
      </c>
      <c r="AJ843" s="33">
        <f t="shared" ca="1" si="1204"/>
        <v>0</v>
      </c>
      <c r="AK843" s="33">
        <f t="shared" ca="1" si="1204"/>
        <v>0</v>
      </c>
      <c r="AL843" s="33">
        <f t="shared" ca="1" si="1204"/>
        <v>0</v>
      </c>
      <c r="AM843" s="33">
        <f t="shared" ca="1" si="1204"/>
        <v>0</v>
      </c>
      <c r="AN843" s="33">
        <f t="shared" ca="1" si="1204"/>
        <v>0</v>
      </c>
      <c r="AO843" s="33" t="str">
        <f t="shared" ca="1" si="1204"/>
        <v>Tested Prg</v>
      </c>
    </row>
    <row r="844" spans="1:41">
      <c r="A844" s="226">
        <f t="shared" si="1193"/>
        <v>310</v>
      </c>
      <c r="B844" s="8">
        <v>17</v>
      </c>
      <c r="C844" s="28">
        <f ca="1">IF(ISNUMBER(OFFSET(INDIRECT("'"&amp;'DATA for charts'!C$5&amp;"'!$h1"),$A844-1,0)),OFFSET(INDIRECT("'"&amp;'DATA for charts'!C$5&amp;"'!$h1"),$A844-1,0),NA())</f>
        <v>34</v>
      </c>
      <c r="D844" s="28">
        <f ca="1">IF(ISNUMBER(OFFSET(INDIRECT("'"&amp;'DATA for charts'!D$5&amp;"'!$h1"),$A844-1,0)),OFFSET(INDIRECT("'"&amp;'DATA for charts'!D$5&amp;"'!$h1"),$A844-1,0),NA())</f>
        <v>35.266539999999999</v>
      </c>
      <c r="E844" s="28">
        <f ca="1">IF(ISNUMBER(OFFSET(INDIRECT("'"&amp;'DATA for charts'!E$5&amp;"'!$h1"),$A844-1,0)),OFFSET(INDIRECT("'"&amp;'DATA for charts'!E$5&amp;"'!$h1"),$A844-1,0),NA())</f>
        <v>32.828000000000003</v>
      </c>
      <c r="F844" s="28">
        <f ca="1">IF(ISNUMBER(OFFSET(INDIRECT("'"&amp;'DATA for charts'!F$5&amp;"'!$h1"),$A844-1,0)),OFFSET(INDIRECT("'"&amp;'DATA for charts'!F$5&amp;"'!$h1"),$A844-1,0),NA())</f>
        <v>31.458305086952102</v>
      </c>
      <c r="G844" s="28">
        <f ca="1">IF(ISNUMBER(OFFSET(INDIRECT("'"&amp;'DATA for charts'!G$5&amp;"'!$h1"),$A844-1,0)),OFFSET(INDIRECT("'"&amp;'DATA for charts'!G$5&amp;"'!$h1"),$A844-1,0),NA())</f>
        <v>32.380000000000003</v>
      </c>
      <c r="H844" s="28">
        <f ca="1">IF(ISNUMBER(OFFSET(INDIRECT("'"&amp;'DATA for charts'!H$5&amp;"'!$h1"),$A844-1,0)),OFFSET(INDIRECT("'"&amp;'DATA for charts'!H$5&amp;"'!$h1"),$A844-1,0),NA())</f>
        <v>30.991703641591201</v>
      </c>
      <c r="I844" s="28" t="e">
        <f ca="1">IF(ISNUMBER(OFFSET(INDIRECT("'"&amp;'DATA for charts'!I$5&amp;"'!$h1"),$A844-1,0)),OFFSET(INDIRECT("'"&amp;'DATA for charts'!I$5&amp;"'!$h1"),$A844-1,0),NA())</f>
        <v>#N/A</v>
      </c>
      <c r="J844" s="28" t="e">
        <f ca="1">IF(ISNUMBER(OFFSET(INDIRECT("'"&amp;'DATA for charts'!J$5&amp;"'!$h1"),$A844-1,0)),OFFSET(INDIRECT("'"&amp;'DATA for charts'!J$5&amp;"'!$h1"),$A844-1,0),NA())</f>
        <v>#N/A</v>
      </c>
      <c r="K844" s="28" t="e">
        <f ca="1">IF(ISNUMBER(OFFSET(INDIRECT("'"&amp;'DATA for charts'!K$5&amp;"'!$h1"),$A844-1,0)),OFFSET(INDIRECT("'"&amp;'DATA for charts'!K$5&amp;"'!$h1"),$A844-1,0),NA())</f>
        <v>#N/A</v>
      </c>
      <c r="L844" s="28" t="e">
        <f ca="1">IF(ISNUMBER(OFFSET(INDIRECT("'"&amp;'DATA for charts'!L$5&amp;"'!$h1"),$A844-1,0)),OFFSET(INDIRECT("'"&amp;'DATA for charts'!L$5&amp;"'!$h1"),$A844-1,0),NA())</f>
        <v>#N/A</v>
      </c>
      <c r="M844" s="28" t="e">
        <f ca="1">IF(ISNUMBER(OFFSET(INDIRECT("'"&amp;'DATA for charts'!M$5&amp;"'!$h1"),$A844-1,0)),OFFSET(INDIRECT("'"&amp;'DATA for charts'!M$5&amp;"'!$h1"),$A844-1,0),NA())</f>
        <v>#N/A</v>
      </c>
      <c r="N844" s="28" t="e">
        <f ca="1">IF(ISNUMBER(OFFSET(INDIRECT("'"&amp;'DATA for charts'!N$5&amp;"'!$h1"),$A844-1,0)),OFFSET(INDIRECT("'"&amp;'DATA for charts'!N$5&amp;"'!$h1"),$A844-1,0),NA())</f>
        <v>#N/A</v>
      </c>
      <c r="O844" s="28" t="e">
        <f ca="1">IF(ISNUMBER(OFFSET(INDIRECT("'"&amp;'DATA for charts'!O$5&amp;"'!$h1"),$A844-1,0)),OFFSET(INDIRECT("'"&amp;'DATA for charts'!O$5&amp;"'!$h1"),$A844-1,0),NA())</f>
        <v>#N/A</v>
      </c>
      <c r="P844" s="28" t="e">
        <f ca="1">IF(ISNUMBER(OFFSET(INDIRECT("'"&amp;'DATA for charts'!P$5&amp;"'!$h1"),$A844-1,0)),OFFSET(INDIRECT("'"&amp;'DATA for charts'!P$5&amp;"'!$h1"),$A844-1,0),NA())</f>
        <v>#N/A</v>
      </c>
      <c r="Q844" s="28" t="e">
        <f ca="1">IF(ISNUMBER(OFFSET(INDIRECT("'"&amp;'DATA for charts'!Q$5&amp;"'!$h1"),$A844-1,0)),OFFSET(INDIRECT("'"&amp;'DATA for charts'!Q$5&amp;"'!$h1"),$A844-1,0),NA())</f>
        <v>#N/A</v>
      </c>
      <c r="R844" s="28" t="e">
        <f ca="1">IF(ISNUMBER(OFFSET(INDIRECT("'"&amp;'DATA for charts'!R$5&amp;"'!$h1"),$A844-1,0)),OFFSET(INDIRECT("'"&amp;'DATA for charts'!R$5&amp;"'!$h1"),$A844-1,0),NA())</f>
        <v>#N/A</v>
      </c>
      <c r="S844" s="28" t="e">
        <f ca="1">IF(ISNUMBER(OFFSET(INDIRECT("'"&amp;'DATA for charts'!S$5&amp;"'!$h1"),$A844-1,0)),OFFSET(INDIRECT("'"&amp;'DATA for charts'!S$5&amp;"'!$h1"),$A844-1,0),NA())</f>
        <v>#N/A</v>
      </c>
      <c r="T844" s="34"/>
      <c r="U844" s="34"/>
      <c r="V844" s="34"/>
      <c r="W844" s="8"/>
      <c r="X844" s="149" t="s">
        <v>24</v>
      </c>
      <c r="Y844" s="33" t="str">
        <f t="shared" ca="1" si="1203"/>
        <v>BSIMAC</v>
      </c>
      <c r="Z844" s="33" t="str">
        <f t="shared" ca="1" si="1203"/>
        <v>CSE</v>
      </c>
      <c r="AA844" s="33" t="str">
        <f t="shared" ca="1" si="1203"/>
        <v>DeST</v>
      </c>
      <c r="AB844" s="33" t="str">
        <f t="shared" ca="1" si="1203"/>
        <v>EnergyPlus</v>
      </c>
      <c r="AC844" s="33" t="str">
        <f t="shared" ca="1" si="1203"/>
        <v>ESP-r</v>
      </c>
      <c r="AD844" s="33" t="str">
        <f t="shared" ca="1" si="1203"/>
        <v>TRNSYS</v>
      </c>
      <c r="AE844" s="33" t="str">
        <f t="shared" ca="1" si="1203"/>
        <v>TestSpec-Alt</v>
      </c>
      <c r="AF844" s="33">
        <f t="shared" ca="1" si="1203"/>
        <v>0</v>
      </c>
      <c r="AG844" s="33">
        <f t="shared" ca="1" si="1203"/>
        <v>0</v>
      </c>
      <c r="AH844" s="33">
        <f t="shared" ca="1" si="1203"/>
        <v>0</v>
      </c>
      <c r="AI844" s="33">
        <f t="shared" ca="1" si="1204"/>
        <v>0</v>
      </c>
      <c r="AJ844" s="33">
        <f t="shared" ca="1" si="1204"/>
        <v>0</v>
      </c>
      <c r="AK844" s="33">
        <f t="shared" ca="1" si="1204"/>
        <v>0</v>
      </c>
      <c r="AL844" s="33">
        <f t="shared" ca="1" si="1204"/>
        <v>0</v>
      </c>
      <c r="AM844" s="33">
        <f t="shared" ca="1" si="1204"/>
        <v>0</v>
      </c>
      <c r="AN844" s="33">
        <f t="shared" ca="1" si="1204"/>
        <v>0</v>
      </c>
      <c r="AO844" s="33" t="str">
        <f t="shared" ca="1" si="1204"/>
        <v>Tested Prg</v>
      </c>
    </row>
    <row r="845" spans="1:41" ht="63.75">
      <c r="A845" s="226">
        <f t="shared" si="1193"/>
        <v>311</v>
      </c>
      <c r="B845" s="8">
        <v>18</v>
      </c>
      <c r="C845" s="28">
        <f ca="1">IF(ISNUMBER(OFFSET(INDIRECT("'"&amp;'DATA for charts'!C$5&amp;"'!$h1"),$A845-1,0)),OFFSET(INDIRECT("'"&amp;'DATA for charts'!C$5&amp;"'!$h1"),$A845-1,0),NA())</f>
        <v>32.9</v>
      </c>
      <c r="D845" s="28">
        <f ca="1">IF(ISNUMBER(OFFSET(INDIRECT("'"&amp;'DATA for charts'!D$5&amp;"'!$h1"),$A845-1,0)),OFFSET(INDIRECT("'"&amp;'DATA for charts'!D$5&amp;"'!$h1"),$A845-1,0),NA())</f>
        <v>33.607289999999999</v>
      </c>
      <c r="E845" s="28">
        <f ca="1">IF(ISNUMBER(OFFSET(INDIRECT("'"&amp;'DATA for charts'!E$5&amp;"'!$h1"),$A845-1,0)),OFFSET(INDIRECT("'"&amp;'DATA for charts'!E$5&amp;"'!$h1"),$A845-1,0),NA())</f>
        <v>31.576899999999998</v>
      </c>
      <c r="F845" s="28">
        <f ca="1">IF(ISNUMBER(OFFSET(INDIRECT("'"&amp;'DATA for charts'!F$5&amp;"'!$h1"),$A845-1,0)),OFFSET(INDIRECT("'"&amp;'DATA for charts'!F$5&amp;"'!$h1"),$A845-1,0),NA())</f>
        <v>29.832151314457001</v>
      </c>
      <c r="G845" s="28">
        <f ca="1">IF(ISNUMBER(OFFSET(INDIRECT("'"&amp;'DATA for charts'!G$5&amp;"'!$h1"),$A845-1,0)),OFFSET(INDIRECT("'"&amp;'DATA for charts'!G$5&amp;"'!$h1"),$A845-1,0),NA())</f>
        <v>30.99</v>
      </c>
      <c r="H845" s="28">
        <f ca="1">IF(ISNUMBER(OFFSET(INDIRECT("'"&amp;'DATA for charts'!H$5&amp;"'!$h1"),$A845-1,0)),OFFSET(INDIRECT("'"&amp;'DATA for charts'!H$5&amp;"'!$h1"),$A845-1,0),NA())</f>
        <v>29.341496991137099</v>
      </c>
      <c r="I845" s="28" t="e">
        <f ca="1">IF(ISNUMBER(OFFSET(INDIRECT("'"&amp;'DATA for charts'!I$5&amp;"'!$h1"),$A845-1,0)),OFFSET(INDIRECT("'"&amp;'DATA for charts'!I$5&amp;"'!$h1"),$A845-1,0),NA())</f>
        <v>#N/A</v>
      </c>
      <c r="J845" s="28" t="e">
        <f ca="1">IF(ISNUMBER(OFFSET(INDIRECT("'"&amp;'DATA for charts'!J$5&amp;"'!$h1"),$A845-1,0)),OFFSET(INDIRECT("'"&amp;'DATA for charts'!J$5&amp;"'!$h1"),$A845-1,0),NA())</f>
        <v>#N/A</v>
      </c>
      <c r="K845" s="28" t="e">
        <f ca="1">IF(ISNUMBER(OFFSET(INDIRECT("'"&amp;'DATA for charts'!K$5&amp;"'!$h1"),$A845-1,0)),OFFSET(INDIRECT("'"&amp;'DATA for charts'!K$5&amp;"'!$h1"),$A845-1,0),NA())</f>
        <v>#N/A</v>
      </c>
      <c r="L845" s="28" t="e">
        <f ca="1">IF(ISNUMBER(OFFSET(INDIRECT("'"&amp;'DATA for charts'!L$5&amp;"'!$h1"),$A845-1,0)),OFFSET(INDIRECT("'"&amp;'DATA for charts'!L$5&amp;"'!$h1"),$A845-1,0),NA())</f>
        <v>#N/A</v>
      </c>
      <c r="M845" s="28" t="e">
        <f ca="1">IF(ISNUMBER(OFFSET(INDIRECT("'"&amp;'DATA for charts'!M$5&amp;"'!$h1"),$A845-1,0)),OFFSET(INDIRECT("'"&amp;'DATA for charts'!M$5&amp;"'!$h1"),$A845-1,0),NA())</f>
        <v>#N/A</v>
      </c>
      <c r="N845" s="28" t="e">
        <f ca="1">IF(ISNUMBER(OFFSET(INDIRECT("'"&amp;'DATA for charts'!N$5&amp;"'!$h1"),$A845-1,0)),OFFSET(INDIRECT("'"&amp;'DATA for charts'!N$5&amp;"'!$h1"),$A845-1,0),NA())</f>
        <v>#N/A</v>
      </c>
      <c r="O845" s="28" t="e">
        <f ca="1">IF(ISNUMBER(OFFSET(INDIRECT("'"&amp;'DATA for charts'!O$5&amp;"'!$h1"),$A845-1,0)),OFFSET(INDIRECT("'"&amp;'DATA for charts'!O$5&amp;"'!$h1"),$A845-1,0),NA())</f>
        <v>#N/A</v>
      </c>
      <c r="P845" s="28" t="e">
        <f ca="1">IF(ISNUMBER(OFFSET(INDIRECT("'"&amp;'DATA for charts'!P$5&amp;"'!$h1"),$A845-1,0)),OFFSET(INDIRECT("'"&amp;'DATA for charts'!P$5&amp;"'!$h1"),$A845-1,0),NA())</f>
        <v>#N/A</v>
      </c>
      <c r="Q845" s="28" t="e">
        <f ca="1">IF(ISNUMBER(OFFSET(INDIRECT("'"&amp;'DATA for charts'!Q$5&amp;"'!$h1"),$A845-1,0)),OFFSET(INDIRECT("'"&amp;'DATA for charts'!Q$5&amp;"'!$h1"),$A845-1,0),NA())</f>
        <v>#N/A</v>
      </c>
      <c r="R845" s="28" t="e">
        <f ca="1">IF(ISNUMBER(OFFSET(INDIRECT("'"&amp;'DATA for charts'!R$5&amp;"'!$h1"),$A845-1,0)),OFFSET(INDIRECT("'"&amp;'DATA for charts'!R$5&amp;"'!$h1"),$A845-1,0),NA())</f>
        <v>#N/A</v>
      </c>
      <c r="S845" s="28" t="e">
        <f ca="1">IF(ISNUMBER(OFFSET(INDIRECT("'"&amp;'DATA for charts'!S$5&amp;"'!$h1"),$A845-1,0)),OFFSET(INDIRECT("'"&amp;'DATA for charts'!S$5&amp;"'!$h1"),$A845-1,0),NA())</f>
        <v>#N/A</v>
      </c>
      <c r="T845" s="34"/>
      <c r="U845" s="34"/>
      <c r="V845" s="34"/>
      <c r="W845" s="8"/>
      <c r="X845" s="148" t="s">
        <v>842</v>
      </c>
      <c r="Y845" s="31">
        <f t="shared" ref="Y845" ca="1" si="1205">Y22</f>
        <v>-1.3679999999999999</v>
      </c>
      <c r="Z845" s="31">
        <f ca="1">Z22</f>
        <v>-1.58951312807593</v>
      </c>
      <c r="AA845" s="31">
        <f t="shared" ref="AA845:AO845" ca="1" si="1206">AA22</f>
        <v>-1.4279999999999995</v>
      </c>
      <c r="AB845" s="31">
        <f t="shared" ca="1" si="1206"/>
        <v>-1.6625300966623731</v>
      </c>
      <c r="AC845" s="31">
        <f t="shared" ca="1" si="1206"/>
        <v>-1.7076000000000002</v>
      </c>
      <c r="AD845" s="31">
        <f t="shared" ca="1" si="1206"/>
        <v>-1.8508000000000004</v>
      </c>
      <c r="AE845" s="31" t="e">
        <f t="shared" ca="1" si="1206"/>
        <v>#N/A</v>
      </c>
      <c r="AF845" s="31" t="e">
        <f t="shared" ca="1" si="1206"/>
        <v>#N/A</v>
      </c>
      <c r="AG845" s="31" t="e">
        <f t="shared" ca="1" si="1206"/>
        <v>#N/A</v>
      </c>
      <c r="AH845" s="31" t="e">
        <f t="shared" ca="1" si="1206"/>
        <v>#N/A</v>
      </c>
      <c r="AI845" s="31" t="e">
        <f t="shared" ca="1" si="1206"/>
        <v>#N/A</v>
      </c>
      <c r="AJ845" s="31" t="e">
        <f t="shared" ca="1" si="1206"/>
        <v>#N/A</v>
      </c>
      <c r="AK845" s="31" t="e">
        <f t="shared" ca="1" si="1206"/>
        <v>#N/A</v>
      </c>
      <c r="AL845" s="31" t="e">
        <f t="shared" ca="1" si="1206"/>
        <v>#N/A</v>
      </c>
      <c r="AM845" s="31" t="e">
        <f t="shared" ca="1" si="1206"/>
        <v>#N/A</v>
      </c>
      <c r="AN845" s="31" t="e">
        <f t="shared" ca="1" si="1206"/>
        <v>#N/A</v>
      </c>
      <c r="AO845" s="31" t="e">
        <f t="shared" ca="1" si="1206"/>
        <v>#N/A</v>
      </c>
    </row>
    <row r="846" spans="1:41" ht="63.75">
      <c r="A846" s="226">
        <f t="shared" si="1193"/>
        <v>312</v>
      </c>
      <c r="B846" s="8">
        <v>19</v>
      </c>
      <c r="C846" s="28">
        <f ca="1">IF(ISNUMBER(OFFSET(INDIRECT("'"&amp;'DATA for charts'!C$5&amp;"'!$h1"),$A846-1,0)),OFFSET(INDIRECT("'"&amp;'DATA for charts'!C$5&amp;"'!$h1"),$A846-1,0),NA())</f>
        <v>32</v>
      </c>
      <c r="D846" s="28">
        <f ca="1">IF(ISNUMBER(OFFSET(INDIRECT("'"&amp;'DATA for charts'!D$5&amp;"'!$h1"),$A846-1,0)),OFFSET(INDIRECT("'"&amp;'DATA for charts'!D$5&amp;"'!$h1"),$A846-1,0),NA())</f>
        <v>32.497619999999998</v>
      </c>
      <c r="E846" s="28">
        <f ca="1">IF(ISNUMBER(OFFSET(INDIRECT("'"&amp;'DATA for charts'!E$5&amp;"'!$h1"),$A846-1,0)),OFFSET(INDIRECT("'"&amp;'DATA for charts'!E$5&amp;"'!$h1"),$A846-1,0),NA())</f>
        <v>30.441700000000001</v>
      </c>
      <c r="F846" s="28">
        <f ca="1">IF(ISNUMBER(OFFSET(INDIRECT("'"&amp;'DATA for charts'!F$5&amp;"'!$h1"),$A846-1,0)),OFFSET(INDIRECT("'"&amp;'DATA for charts'!F$5&amp;"'!$h1"),$A846-1,0),NA())</f>
        <v>28.6661911604367</v>
      </c>
      <c r="G846" s="28">
        <f ca="1">IF(ISNUMBER(OFFSET(INDIRECT("'"&amp;'DATA for charts'!G$5&amp;"'!$h1"),$A846-1,0)),OFFSET(INDIRECT("'"&amp;'DATA for charts'!G$5&amp;"'!$h1"),$A846-1,0),NA())</f>
        <v>29.68</v>
      </c>
      <c r="H846" s="28">
        <f ca="1">IF(ISNUMBER(OFFSET(INDIRECT("'"&amp;'DATA for charts'!H$5&amp;"'!$h1"),$A846-1,0)),OFFSET(INDIRECT("'"&amp;'DATA for charts'!H$5&amp;"'!$h1"),$A846-1,0),NA())</f>
        <v>28.1322285776508</v>
      </c>
      <c r="I846" s="28" t="e">
        <f ca="1">IF(ISNUMBER(OFFSET(INDIRECT("'"&amp;'DATA for charts'!I$5&amp;"'!$h1"),$A846-1,0)),OFFSET(INDIRECT("'"&amp;'DATA for charts'!I$5&amp;"'!$h1"),$A846-1,0),NA())</f>
        <v>#N/A</v>
      </c>
      <c r="J846" s="28" t="e">
        <f ca="1">IF(ISNUMBER(OFFSET(INDIRECT("'"&amp;'DATA for charts'!J$5&amp;"'!$h1"),$A846-1,0)),OFFSET(INDIRECT("'"&amp;'DATA for charts'!J$5&amp;"'!$h1"),$A846-1,0),NA())</f>
        <v>#N/A</v>
      </c>
      <c r="K846" s="28" t="e">
        <f ca="1">IF(ISNUMBER(OFFSET(INDIRECT("'"&amp;'DATA for charts'!K$5&amp;"'!$h1"),$A846-1,0)),OFFSET(INDIRECT("'"&amp;'DATA for charts'!K$5&amp;"'!$h1"),$A846-1,0),NA())</f>
        <v>#N/A</v>
      </c>
      <c r="L846" s="28" t="e">
        <f ca="1">IF(ISNUMBER(OFFSET(INDIRECT("'"&amp;'DATA for charts'!L$5&amp;"'!$h1"),$A846-1,0)),OFFSET(INDIRECT("'"&amp;'DATA for charts'!L$5&amp;"'!$h1"),$A846-1,0),NA())</f>
        <v>#N/A</v>
      </c>
      <c r="M846" s="28" t="e">
        <f ca="1">IF(ISNUMBER(OFFSET(INDIRECT("'"&amp;'DATA for charts'!M$5&amp;"'!$h1"),$A846-1,0)),OFFSET(INDIRECT("'"&amp;'DATA for charts'!M$5&amp;"'!$h1"),$A846-1,0),NA())</f>
        <v>#N/A</v>
      </c>
      <c r="N846" s="28" t="e">
        <f ca="1">IF(ISNUMBER(OFFSET(INDIRECT("'"&amp;'DATA for charts'!N$5&amp;"'!$h1"),$A846-1,0)),OFFSET(INDIRECT("'"&amp;'DATA for charts'!N$5&amp;"'!$h1"),$A846-1,0),NA())</f>
        <v>#N/A</v>
      </c>
      <c r="O846" s="28" t="e">
        <f ca="1">IF(ISNUMBER(OFFSET(INDIRECT("'"&amp;'DATA for charts'!O$5&amp;"'!$h1"),$A846-1,0)),OFFSET(INDIRECT("'"&amp;'DATA for charts'!O$5&amp;"'!$h1"),$A846-1,0),NA())</f>
        <v>#N/A</v>
      </c>
      <c r="P846" s="28" t="e">
        <f ca="1">IF(ISNUMBER(OFFSET(INDIRECT("'"&amp;'DATA for charts'!P$5&amp;"'!$h1"),$A846-1,0)),OFFSET(INDIRECT("'"&amp;'DATA for charts'!P$5&amp;"'!$h1"),$A846-1,0),NA())</f>
        <v>#N/A</v>
      </c>
      <c r="Q846" s="28" t="e">
        <f ca="1">IF(ISNUMBER(OFFSET(INDIRECT("'"&amp;'DATA for charts'!Q$5&amp;"'!$h1"),$A846-1,0)),OFFSET(INDIRECT("'"&amp;'DATA for charts'!Q$5&amp;"'!$h1"),$A846-1,0),NA())</f>
        <v>#N/A</v>
      </c>
      <c r="R846" s="28" t="e">
        <f ca="1">IF(ISNUMBER(OFFSET(INDIRECT("'"&amp;'DATA for charts'!R$5&amp;"'!$h1"),$A846-1,0)),OFFSET(INDIRECT("'"&amp;'DATA for charts'!R$5&amp;"'!$h1"),$A846-1,0),NA())</f>
        <v>#N/A</v>
      </c>
      <c r="S846" s="28" t="e">
        <f ca="1">IF(ISNUMBER(OFFSET(INDIRECT("'"&amp;'DATA for charts'!S$5&amp;"'!$h1"),$A846-1,0)),OFFSET(INDIRECT("'"&amp;'DATA for charts'!S$5&amp;"'!$h1"),$A846-1,0),NA())</f>
        <v>#N/A</v>
      </c>
      <c r="T846" s="34"/>
      <c r="U846" s="34"/>
      <c r="V846" s="34"/>
      <c r="W846" s="8"/>
      <c r="X846" s="148" t="s">
        <v>841</v>
      </c>
      <c r="Y846" s="481">
        <f t="shared" ref="Y846" ca="1" si="1207">Y106</f>
        <v>-0.33699999999999997</v>
      </c>
      <c r="Z846" s="481">
        <f ca="1">Z106</f>
        <v>-0.51565533291160015</v>
      </c>
      <c r="AA846" s="481">
        <f t="shared" ref="AA846:AO846" ca="1" si="1208">AA106</f>
        <v>-0.44199999999999995</v>
      </c>
      <c r="AB846" s="481">
        <f t="shared" ca="1" si="1208"/>
        <v>-0.59630196186502449</v>
      </c>
      <c r="AC846" s="481">
        <f t="shared" ca="1" si="1208"/>
        <v>-0.57000000000000006</v>
      </c>
      <c r="AD846" s="481">
        <f t="shared" ca="1" si="1208"/>
        <v>-0.64490000000000003</v>
      </c>
      <c r="AE846" s="481" t="e">
        <f t="shared" ca="1" si="1208"/>
        <v>#N/A</v>
      </c>
      <c r="AF846" s="481" t="e">
        <f t="shared" ca="1" si="1208"/>
        <v>#N/A</v>
      </c>
      <c r="AG846" s="481" t="e">
        <f t="shared" ca="1" si="1208"/>
        <v>#N/A</v>
      </c>
      <c r="AH846" s="481" t="e">
        <f t="shared" ca="1" si="1208"/>
        <v>#N/A</v>
      </c>
      <c r="AI846" s="481" t="e">
        <f t="shared" ca="1" si="1208"/>
        <v>#N/A</v>
      </c>
      <c r="AJ846" s="481" t="e">
        <f t="shared" ca="1" si="1208"/>
        <v>#N/A</v>
      </c>
      <c r="AK846" s="481" t="e">
        <f t="shared" ca="1" si="1208"/>
        <v>#N/A</v>
      </c>
      <c r="AL846" s="481" t="e">
        <f t="shared" ca="1" si="1208"/>
        <v>#N/A</v>
      </c>
      <c r="AM846" s="481" t="e">
        <f t="shared" ca="1" si="1208"/>
        <v>#N/A</v>
      </c>
      <c r="AN846" s="481" t="e">
        <f t="shared" ca="1" si="1208"/>
        <v>#N/A</v>
      </c>
      <c r="AO846" s="481" t="e">
        <f t="shared" ca="1" si="1208"/>
        <v>#N/A</v>
      </c>
    </row>
    <row r="847" spans="1:41" ht="51">
      <c r="A847" s="226">
        <f t="shared" si="1193"/>
        <v>313</v>
      </c>
      <c r="B847" s="8">
        <v>20</v>
      </c>
      <c r="C847" s="28">
        <f ca="1">IF(ISNUMBER(OFFSET(INDIRECT("'"&amp;'DATA for charts'!C$5&amp;"'!$h1"),$A847-1,0)),OFFSET(INDIRECT("'"&amp;'DATA for charts'!C$5&amp;"'!$h1"),$A847-1,0),NA())</f>
        <v>31.2</v>
      </c>
      <c r="D847" s="28">
        <f ca="1">IF(ISNUMBER(OFFSET(INDIRECT("'"&amp;'DATA for charts'!D$5&amp;"'!$h1"),$A847-1,0)),OFFSET(INDIRECT("'"&amp;'DATA for charts'!D$5&amp;"'!$h1"),$A847-1,0),NA())</f>
        <v>31.781790000000001</v>
      </c>
      <c r="E847" s="28">
        <f ca="1">IF(ISNUMBER(OFFSET(INDIRECT("'"&amp;'DATA for charts'!E$5&amp;"'!$h1"),$A847-1,0)),OFFSET(INDIRECT("'"&amp;'DATA for charts'!E$5&amp;"'!$h1"),$A847-1,0),NA())</f>
        <v>29.679500000000001</v>
      </c>
      <c r="F847" s="28">
        <f ca="1">IF(ISNUMBER(OFFSET(INDIRECT("'"&amp;'DATA for charts'!F$5&amp;"'!$h1"),$A847-1,0)),OFFSET(INDIRECT("'"&amp;'DATA for charts'!F$5&amp;"'!$h1"),$A847-1,0),NA())</f>
        <v>27.8592801509743</v>
      </c>
      <c r="G847" s="28">
        <f ca="1">IF(ISNUMBER(OFFSET(INDIRECT("'"&amp;'DATA for charts'!G$5&amp;"'!$h1"),$A847-1,0)),OFFSET(INDIRECT("'"&amp;'DATA for charts'!G$5&amp;"'!$h1"),$A847-1,0),NA())</f>
        <v>28.9</v>
      </c>
      <c r="H847" s="28">
        <f ca="1">IF(ISNUMBER(OFFSET(INDIRECT("'"&amp;'DATA for charts'!H$5&amp;"'!$h1"),$A847-1,0)),OFFSET(INDIRECT("'"&amp;'DATA for charts'!H$5&amp;"'!$h1"),$A847-1,0),NA())</f>
        <v>27.389051377670199</v>
      </c>
      <c r="I847" s="28" t="e">
        <f ca="1">IF(ISNUMBER(OFFSET(INDIRECT("'"&amp;'DATA for charts'!I$5&amp;"'!$h1"),$A847-1,0)),OFFSET(INDIRECT("'"&amp;'DATA for charts'!I$5&amp;"'!$h1"),$A847-1,0),NA())</f>
        <v>#N/A</v>
      </c>
      <c r="J847" s="28" t="e">
        <f ca="1">IF(ISNUMBER(OFFSET(INDIRECT("'"&amp;'DATA for charts'!J$5&amp;"'!$h1"),$A847-1,0)),OFFSET(INDIRECT("'"&amp;'DATA for charts'!J$5&amp;"'!$h1"),$A847-1,0),NA())</f>
        <v>#N/A</v>
      </c>
      <c r="K847" s="28" t="e">
        <f ca="1">IF(ISNUMBER(OFFSET(INDIRECT("'"&amp;'DATA for charts'!K$5&amp;"'!$h1"),$A847-1,0)),OFFSET(INDIRECT("'"&amp;'DATA for charts'!K$5&amp;"'!$h1"),$A847-1,0),NA())</f>
        <v>#N/A</v>
      </c>
      <c r="L847" s="28" t="e">
        <f ca="1">IF(ISNUMBER(OFFSET(INDIRECT("'"&amp;'DATA for charts'!L$5&amp;"'!$h1"),$A847-1,0)),OFFSET(INDIRECT("'"&amp;'DATA for charts'!L$5&amp;"'!$h1"),$A847-1,0),NA())</f>
        <v>#N/A</v>
      </c>
      <c r="M847" s="28" t="e">
        <f ca="1">IF(ISNUMBER(OFFSET(INDIRECT("'"&amp;'DATA for charts'!M$5&amp;"'!$h1"),$A847-1,0)),OFFSET(INDIRECT("'"&amp;'DATA for charts'!M$5&amp;"'!$h1"),$A847-1,0),NA())</f>
        <v>#N/A</v>
      </c>
      <c r="N847" s="28" t="e">
        <f ca="1">IF(ISNUMBER(OFFSET(INDIRECT("'"&amp;'DATA for charts'!N$5&amp;"'!$h1"),$A847-1,0)),OFFSET(INDIRECT("'"&amp;'DATA for charts'!N$5&amp;"'!$h1"),$A847-1,0),NA())</f>
        <v>#N/A</v>
      </c>
      <c r="O847" s="28" t="e">
        <f ca="1">IF(ISNUMBER(OFFSET(INDIRECT("'"&amp;'DATA for charts'!O$5&amp;"'!$h1"),$A847-1,0)),OFFSET(INDIRECT("'"&amp;'DATA for charts'!O$5&amp;"'!$h1"),$A847-1,0),NA())</f>
        <v>#N/A</v>
      </c>
      <c r="P847" s="28" t="e">
        <f ca="1">IF(ISNUMBER(OFFSET(INDIRECT("'"&amp;'DATA for charts'!P$5&amp;"'!$h1"),$A847-1,0)),OFFSET(INDIRECT("'"&amp;'DATA for charts'!P$5&amp;"'!$h1"),$A847-1,0),NA())</f>
        <v>#N/A</v>
      </c>
      <c r="Q847" s="28" t="e">
        <f ca="1">IF(ISNUMBER(OFFSET(INDIRECT("'"&amp;'DATA for charts'!Q$5&amp;"'!$h1"),$A847-1,0)),OFFSET(INDIRECT("'"&amp;'DATA for charts'!Q$5&amp;"'!$h1"),$A847-1,0),NA())</f>
        <v>#N/A</v>
      </c>
      <c r="R847" s="28" t="e">
        <f ca="1">IF(ISNUMBER(OFFSET(INDIRECT("'"&amp;'DATA for charts'!R$5&amp;"'!$h1"),$A847-1,0)),OFFSET(INDIRECT("'"&amp;'DATA for charts'!R$5&amp;"'!$h1"),$A847-1,0),NA())</f>
        <v>#N/A</v>
      </c>
      <c r="S847" s="28" t="e">
        <f ca="1">IF(ISNUMBER(OFFSET(INDIRECT("'"&amp;'DATA for charts'!S$5&amp;"'!$h1"),$A847-1,0)),OFFSET(INDIRECT("'"&amp;'DATA for charts'!S$5&amp;"'!$h1"),$A847-1,0),NA())</f>
        <v>#N/A</v>
      </c>
      <c r="T847" s="34"/>
      <c r="U847" s="34"/>
      <c r="V847" s="34"/>
      <c r="W847" s="8"/>
      <c r="X847" s="148" t="s">
        <v>838</v>
      </c>
      <c r="Y847" s="31">
        <f t="shared" ref="Y847" ca="1" si="1209">Y47</f>
        <v>-1.1930000000000005</v>
      </c>
      <c r="Z847" s="31">
        <f ca="1">Z47</f>
        <v>-1.2592433074120795</v>
      </c>
      <c r="AA847" s="31">
        <f t="shared" ref="AA847:AO847" ca="1" si="1210">AA47</f>
        <v>-1.2460000000000004</v>
      </c>
      <c r="AB847" s="31">
        <f t="shared" ca="1" si="1210"/>
        <v>-1.2102608489231343</v>
      </c>
      <c r="AC847" s="31">
        <f t="shared" ca="1" si="1210"/>
        <v>-1.2167000000000003</v>
      </c>
      <c r="AD847" s="31">
        <f t="shared" ca="1" si="1210"/>
        <v>-1.1471800000000005</v>
      </c>
      <c r="AE847" s="31" t="e">
        <f t="shared" ca="1" si="1210"/>
        <v>#N/A</v>
      </c>
      <c r="AF847" s="31" t="e">
        <f t="shared" ca="1" si="1210"/>
        <v>#N/A</v>
      </c>
      <c r="AG847" s="31" t="e">
        <f t="shared" ca="1" si="1210"/>
        <v>#N/A</v>
      </c>
      <c r="AH847" s="31" t="e">
        <f t="shared" ca="1" si="1210"/>
        <v>#N/A</v>
      </c>
      <c r="AI847" s="31" t="e">
        <f t="shared" ca="1" si="1210"/>
        <v>#N/A</v>
      </c>
      <c r="AJ847" s="31" t="e">
        <f t="shared" ca="1" si="1210"/>
        <v>#N/A</v>
      </c>
      <c r="AK847" s="31" t="e">
        <f t="shared" ca="1" si="1210"/>
        <v>#N/A</v>
      </c>
      <c r="AL847" s="31" t="e">
        <f t="shared" ca="1" si="1210"/>
        <v>#N/A</v>
      </c>
      <c r="AM847" s="31" t="e">
        <f t="shared" ca="1" si="1210"/>
        <v>#N/A</v>
      </c>
      <c r="AN847" s="31" t="e">
        <f t="shared" ca="1" si="1210"/>
        <v>#N/A</v>
      </c>
      <c r="AO847" s="31" t="e">
        <f t="shared" ca="1" si="1210"/>
        <v>#N/A</v>
      </c>
    </row>
    <row r="848" spans="1:41" ht="51">
      <c r="A848" s="226">
        <f t="shared" si="1193"/>
        <v>314</v>
      </c>
      <c r="B848" s="8">
        <v>21</v>
      </c>
      <c r="C848" s="28">
        <f ca="1">IF(ISNUMBER(OFFSET(INDIRECT("'"&amp;'DATA for charts'!C$5&amp;"'!$h1"),$A848-1,0)),OFFSET(INDIRECT("'"&amp;'DATA for charts'!C$5&amp;"'!$h1"),$A848-1,0),NA())</f>
        <v>30.3</v>
      </c>
      <c r="D848" s="28">
        <f ca="1">IF(ISNUMBER(OFFSET(INDIRECT("'"&amp;'DATA for charts'!D$5&amp;"'!$h1"),$A848-1,0)),OFFSET(INDIRECT("'"&amp;'DATA for charts'!D$5&amp;"'!$h1"),$A848-1,0),NA())</f>
        <v>31.12602</v>
      </c>
      <c r="E848" s="28">
        <f ca="1">IF(ISNUMBER(OFFSET(INDIRECT("'"&amp;'DATA for charts'!E$5&amp;"'!$h1"),$A848-1,0)),OFFSET(INDIRECT("'"&amp;'DATA for charts'!E$5&amp;"'!$h1"),$A848-1,0),NA())</f>
        <v>28.995000000000001</v>
      </c>
      <c r="F848" s="28">
        <f ca="1">IF(ISNUMBER(OFFSET(INDIRECT("'"&amp;'DATA for charts'!F$5&amp;"'!$h1"),$A848-1,0)),OFFSET(INDIRECT("'"&amp;'DATA for charts'!F$5&amp;"'!$h1"),$A848-1,0),NA())</f>
        <v>27.160827066125901</v>
      </c>
      <c r="G848" s="28">
        <f ca="1">IF(ISNUMBER(OFFSET(INDIRECT("'"&amp;'DATA for charts'!G$5&amp;"'!$h1"),$A848-1,0)),OFFSET(INDIRECT("'"&amp;'DATA for charts'!G$5&amp;"'!$h1"),$A848-1,0),NA())</f>
        <v>28.17</v>
      </c>
      <c r="H848" s="28">
        <f ca="1">IF(ISNUMBER(OFFSET(INDIRECT("'"&amp;'DATA for charts'!H$5&amp;"'!$h1"),$A848-1,0)),OFFSET(INDIRECT("'"&amp;'DATA for charts'!H$5&amp;"'!$h1"),$A848-1,0),NA())</f>
        <v>26.636134534033001</v>
      </c>
      <c r="I848" s="28" t="e">
        <f ca="1">IF(ISNUMBER(OFFSET(INDIRECT("'"&amp;'DATA for charts'!I$5&amp;"'!$h1"),$A848-1,0)),OFFSET(INDIRECT("'"&amp;'DATA for charts'!I$5&amp;"'!$h1"),$A848-1,0),NA())</f>
        <v>#N/A</v>
      </c>
      <c r="J848" s="28" t="e">
        <f ca="1">IF(ISNUMBER(OFFSET(INDIRECT("'"&amp;'DATA for charts'!J$5&amp;"'!$h1"),$A848-1,0)),OFFSET(INDIRECT("'"&amp;'DATA for charts'!J$5&amp;"'!$h1"),$A848-1,0),NA())</f>
        <v>#N/A</v>
      </c>
      <c r="K848" s="28" t="e">
        <f ca="1">IF(ISNUMBER(OFFSET(INDIRECT("'"&amp;'DATA for charts'!K$5&amp;"'!$h1"),$A848-1,0)),OFFSET(INDIRECT("'"&amp;'DATA for charts'!K$5&amp;"'!$h1"),$A848-1,0),NA())</f>
        <v>#N/A</v>
      </c>
      <c r="L848" s="28" t="e">
        <f ca="1">IF(ISNUMBER(OFFSET(INDIRECT("'"&amp;'DATA for charts'!L$5&amp;"'!$h1"),$A848-1,0)),OFFSET(INDIRECT("'"&amp;'DATA for charts'!L$5&amp;"'!$h1"),$A848-1,0),NA())</f>
        <v>#N/A</v>
      </c>
      <c r="M848" s="28" t="e">
        <f ca="1">IF(ISNUMBER(OFFSET(INDIRECT("'"&amp;'DATA for charts'!M$5&amp;"'!$h1"),$A848-1,0)),OFFSET(INDIRECT("'"&amp;'DATA for charts'!M$5&amp;"'!$h1"),$A848-1,0),NA())</f>
        <v>#N/A</v>
      </c>
      <c r="N848" s="28" t="e">
        <f ca="1">IF(ISNUMBER(OFFSET(INDIRECT("'"&amp;'DATA for charts'!N$5&amp;"'!$h1"),$A848-1,0)),OFFSET(INDIRECT("'"&amp;'DATA for charts'!N$5&amp;"'!$h1"),$A848-1,0),NA())</f>
        <v>#N/A</v>
      </c>
      <c r="O848" s="28" t="e">
        <f ca="1">IF(ISNUMBER(OFFSET(INDIRECT("'"&amp;'DATA for charts'!O$5&amp;"'!$h1"),$A848-1,0)),OFFSET(INDIRECT("'"&amp;'DATA for charts'!O$5&amp;"'!$h1"),$A848-1,0),NA())</f>
        <v>#N/A</v>
      </c>
      <c r="P848" s="28" t="e">
        <f ca="1">IF(ISNUMBER(OFFSET(INDIRECT("'"&amp;'DATA for charts'!P$5&amp;"'!$h1"),$A848-1,0)),OFFSET(INDIRECT("'"&amp;'DATA for charts'!P$5&amp;"'!$h1"),$A848-1,0),NA())</f>
        <v>#N/A</v>
      </c>
      <c r="Q848" s="28" t="e">
        <f ca="1">IF(ISNUMBER(OFFSET(INDIRECT("'"&amp;'DATA for charts'!Q$5&amp;"'!$h1"),$A848-1,0)),OFFSET(INDIRECT("'"&amp;'DATA for charts'!Q$5&amp;"'!$h1"),$A848-1,0),NA())</f>
        <v>#N/A</v>
      </c>
      <c r="R848" s="28" t="e">
        <f ca="1">IF(ISNUMBER(OFFSET(INDIRECT("'"&amp;'DATA for charts'!R$5&amp;"'!$h1"),$A848-1,0)),OFFSET(INDIRECT("'"&amp;'DATA for charts'!R$5&amp;"'!$h1"),$A848-1,0),NA())</f>
        <v>#N/A</v>
      </c>
      <c r="S848" s="28" t="e">
        <f ca="1">IF(ISNUMBER(OFFSET(INDIRECT("'"&amp;'DATA for charts'!S$5&amp;"'!$h1"),$A848-1,0)),OFFSET(INDIRECT("'"&amp;'DATA for charts'!S$5&amp;"'!$h1"),$A848-1,0),NA())</f>
        <v>#N/A</v>
      </c>
      <c r="T848" s="34"/>
      <c r="U848" s="34"/>
      <c r="V848" s="34"/>
      <c r="W848" s="8"/>
      <c r="X848" s="148" t="s">
        <v>843</v>
      </c>
      <c r="Y848" s="31">
        <f t="shared" ref="Y848" ca="1" si="1211">Y123</f>
        <v>-2.1280000000000001</v>
      </c>
      <c r="Z848" s="31">
        <f ca="1">Z123</f>
        <v>-1.8657998042530171</v>
      </c>
      <c r="AA848" s="31">
        <f t="shared" ref="AA848:AO848" ca="1" si="1212">AA123</f>
        <v>-1.7650000000000001</v>
      </c>
      <c r="AB848" s="31">
        <f t="shared" ca="1" si="1212"/>
        <v>-1.7818215840712199</v>
      </c>
      <c r="AC848" s="31">
        <f t="shared" ca="1" si="1212"/>
        <v>-1.8316999999999997</v>
      </c>
      <c r="AD848" s="31">
        <f t="shared" ca="1" si="1212"/>
        <v>-1.6255080000000004</v>
      </c>
      <c r="AE848" s="31" t="e">
        <f t="shared" ca="1" si="1212"/>
        <v>#N/A</v>
      </c>
      <c r="AF848" s="31" t="e">
        <f t="shared" ca="1" si="1212"/>
        <v>#N/A</v>
      </c>
      <c r="AG848" s="31" t="e">
        <f t="shared" ca="1" si="1212"/>
        <v>#N/A</v>
      </c>
      <c r="AH848" s="31" t="e">
        <f t="shared" ca="1" si="1212"/>
        <v>#N/A</v>
      </c>
      <c r="AI848" s="31" t="e">
        <f t="shared" ca="1" si="1212"/>
        <v>#N/A</v>
      </c>
      <c r="AJ848" s="31" t="e">
        <f t="shared" ca="1" si="1212"/>
        <v>#N/A</v>
      </c>
      <c r="AK848" s="31" t="e">
        <f t="shared" ca="1" si="1212"/>
        <v>#N/A</v>
      </c>
      <c r="AL848" s="31" t="e">
        <f t="shared" ca="1" si="1212"/>
        <v>#N/A</v>
      </c>
      <c r="AM848" s="31" t="e">
        <f t="shared" ca="1" si="1212"/>
        <v>#N/A</v>
      </c>
      <c r="AN848" s="31" t="e">
        <f t="shared" ca="1" si="1212"/>
        <v>#N/A</v>
      </c>
      <c r="AO848" s="31" t="e">
        <f t="shared" ca="1" si="1212"/>
        <v>#N/A</v>
      </c>
    </row>
    <row r="849" spans="1:41" ht="51">
      <c r="A849" s="226">
        <f t="shared" si="1193"/>
        <v>315</v>
      </c>
      <c r="B849" s="8">
        <v>22</v>
      </c>
      <c r="C849" s="28">
        <f ca="1">IF(ISNUMBER(OFFSET(INDIRECT("'"&amp;'DATA for charts'!C$5&amp;"'!$h1"),$A849-1,0)),OFFSET(INDIRECT("'"&amp;'DATA for charts'!C$5&amp;"'!$h1"),$A849-1,0),NA())</f>
        <v>29.4</v>
      </c>
      <c r="D849" s="28">
        <f ca="1">IF(ISNUMBER(OFFSET(INDIRECT("'"&amp;'DATA for charts'!D$5&amp;"'!$h1"),$A849-1,0)),OFFSET(INDIRECT("'"&amp;'DATA for charts'!D$5&amp;"'!$h1"),$A849-1,0),NA())</f>
        <v>30.514949999999999</v>
      </c>
      <c r="E849" s="28">
        <f ca="1">IF(ISNUMBER(OFFSET(INDIRECT("'"&amp;'DATA for charts'!E$5&amp;"'!$h1"),$A849-1,0)),OFFSET(INDIRECT("'"&amp;'DATA for charts'!E$5&amp;"'!$h1"),$A849-1,0),NA())</f>
        <v>28.341799999999999</v>
      </c>
      <c r="F849" s="28">
        <f ca="1">IF(ISNUMBER(OFFSET(INDIRECT("'"&amp;'DATA for charts'!F$5&amp;"'!$h1"),$A849-1,0)),OFFSET(INDIRECT("'"&amp;'DATA for charts'!F$5&amp;"'!$h1"),$A849-1,0),NA())</f>
        <v>26.492232543472301</v>
      </c>
      <c r="G849" s="28">
        <f ca="1">IF(ISNUMBER(OFFSET(INDIRECT("'"&amp;'DATA for charts'!G$5&amp;"'!$h1"),$A849-1,0)),OFFSET(INDIRECT("'"&amp;'DATA for charts'!G$5&amp;"'!$h1"),$A849-1,0),NA())</f>
        <v>27.47</v>
      </c>
      <c r="H849" s="28">
        <f ca="1">IF(ISNUMBER(OFFSET(INDIRECT("'"&amp;'DATA for charts'!H$5&amp;"'!$h1"),$A849-1,0)),OFFSET(INDIRECT("'"&amp;'DATA for charts'!H$5&amp;"'!$h1"),$A849-1,0),NA())</f>
        <v>26.0007994725845</v>
      </c>
      <c r="I849" s="28" t="e">
        <f ca="1">IF(ISNUMBER(OFFSET(INDIRECT("'"&amp;'DATA for charts'!I$5&amp;"'!$h1"),$A849-1,0)),OFFSET(INDIRECT("'"&amp;'DATA for charts'!I$5&amp;"'!$h1"),$A849-1,0),NA())</f>
        <v>#N/A</v>
      </c>
      <c r="J849" s="28" t="e">
        <f ca="1">IF(ISNUMBER(OFFSET(INDIRECT("'"&amp;'DATA for charts'!J$5&amp;"'!$h1"),$A849-1,0)),OFFSET(INDIRECT("'"&amp;'DATA for charts'!J$5&amp;"'!$h1"),$A849-1,0),NA())</f>
        <v>#N/A</v>
      </c>
      <c r="K849" s="28" t="e">
        <f ca="1">IF(ISNUMBER(OFFSET(INDIRECT("'"&amp;'DATA for charts'!K$5&amp;"'!$h1"),$A849-1,0)),OFFSET(INDIRECT("'"&amp;'DATA for charts'!K$5&amp;"'!$h1"),$A849-1,0),NA())</f>
        <v>#N/A</v>
      </c>
      <c r="L849" s="28" t="e">
        <f ca="1">IF(ISNUMBER(OFFSET(INDIRECT("'"&amp;'DATA for charts'!L$5&amp;"'!$h1"),$A849-1,0)),OFFSET(INDIRECT("'"&amp;'DATA for charts'!L$5&amp;"'!$h1"),$A849-1,0),NA())</f>
        <v>#N/A</v>
      </c>
      <c r="M849" s="28" t="e">
        <f ca="1">IF(ISNUMBER(OFFSET(INDIRECT("'"&amp;'DATA for charts'!M$5&amp;"'!$h1"),$A849-1,0)),OFFSET(INDIRECT("'"&amp;'DATA for charts'!M$5&amp;"'!$h1"),$A849-1,0),NA())</f>
        <v>#N/A</v>
      </c>
      <c r="N849" s="28" t="e">
        <f ca="1">IF(ISNUMBER(OFFSET(INDIRECT("'"&amp;'DATA for charts'!N$5&amp;"'!$h1"),$A849-1,0)),OFFSET(INDIRECT("'"&amp;'DATA for charts'!N$5&amp;"'!$h1"),$A849-1,0),NA())</f>
        <v>#N/A</v>
      </c>
      <c r="O849" s="28" t="e">
        <f ca="1">IF(ISNUMBER(OFFSET(INDIRECT("'"&amp;'DATA for charts'!O$5&amp;"'!$h1"),$A849-1,0)),OFFSET(INDIRECT("'"&amp;'DATA for charts'!O$5&amp;"'!$h1"),$A849-1,0),NA())</f>
        <v>#N/A</v>
      </c>
      <c r="P849" s="28" t="e">
        <f ca="1">IF(ISNUMBER(OFFSET(INDIRECT("'"&amp;'DATA for charts'!P$5&amp;"'!$h1"),$A849-1,0)),OFFSET(INDIRECT("'"&amp;'DATA for charts'!P$5&amp;"'!$h1"),$A849-1,0),NA())</f>
        <v>#N/A</v>
      </c>
      <c r="Q849" s="28" t="e">
        <f ca="1">IF(ISNUMBER(OFFSET(INDIRECT("'"&amp;'DATA for charts'!Q$5&amp;"'!$h1"),$A849-1,0)),OFFSET(INDIRECT("'"&amp;'DATA for charts'!Q$5&amp;"'!$h1"),$A849-1,0),NA())</f>
        <v>#N/A</v>
      </c>
      <c r="R849" s="28" t="e">
        <f ca="1">IF(ISNUMBER(OFFSET(INDIRECT("'"&amp;'DATA for charts'!R$5&amp;"'!$h1"),$A849-1,0)),OFFSET(INDIRECT("'"&amp;'DATA for charts'!R$5&amp;"'!$h1"),$A849-1,0),NA())</f>
        <v>#N/A</v>
      </c>
      <c r="S849" s="28" t="e">
        <f ca="1">IF(ISNUMBER(OFFSET(INDIRECT("'"&amp;'DATA for charts'!S$5&amp;"'!$h1"),$A849-1,0)),OFFSET(INDIRECT("'"&amp;'DATA for charts'!S$5&amp;"'!$h1"),$A849-1,0),NA())</f>
        <v>#N/A</v>
      </c>
      <c r="T849" s="34"/>
      <c r="U849" s="34"/>
      <c r="V849" s="34"/>
      <c r="W849" s="8"/>
      <c r="X849" s="148" t="s">
        <v>840</v>
      </c>
      <c r="Y849" s="31" t="e">
        <f t="shared" ref="Y849" ca="1" si="1213">Y108</f>
        <v>#N/A</v>
      </c>
      <c r="Z849" s="31">
        <f ca="1">Z108</f>
        <v>1.14318072713341</v>
      </c>
      <c r="AA849" s="31">
        <f t="shared" ref="AA849:AO849" ca="1" si="1214">AA108</f>
        <v>1.18</v>
      </c>
      <c r="AB849" s="31">
        <f t="shared" ca="1" si="1214"/>
        <v>1.025357203514669</v>
      </c>
      <c r="AC849" s="31">
        <f t="shared" ca="1" si="1214"/>
        <v>1.0391999999999999</v>
      </c>
      <c r="AD849" s="31">
        <f t="shared" ca="1" si="1214"/>
        <v>1.0455099999999999</v>
      </c>
      <c r="AE849" s="31" t="e">
        <f t="shared" ca="1" si="1214"/>
        <v>#N/A</v>
      </c>
      <c r="AF849" s="31" t="e">
        <f t="shared" ca="1" si="1214"/>
        <v>#N/A</v>
      </c>
      <c r="AG849" s="31" t="e">
        <f t="shared" ca="1" si="1214"/>
        <v>#N/A</v>
      </c>
      <c r="AH849" s="31" t="e">
        <f t="shared" ca="1" si="1214"/>
        <v>#N/A</v>
      </c>
      <c r="AI849" s="31" t="e">
        <f t="shared" ca="1" si="1214"/>
        <v>#N/A</v>
      </c>
      <c r="AJ849" s="31" t="e">
        <f t="shared" ca="1" si="1214"/>
        <v>#N/A</v>
      </c>
      <c r="AK849" s="31" t="e">
        <f t="shared" ca="1" si="1214"/>
        <v>#N/A</v>
      </c>
      <c r="AL849" s="31" t="e">
        <f t="shared" ca="1" si="1214"/>
        <v>#N/A</v>
      </c>
      <c r="AM849" s="31" t="e">
        <f t="shared" ca="1" si="1214"/>
        <v>#N/A</v>
      </c>
      <c r="AN849" s="31" t="e">
        <f t="shared" ca="1" si="1214"/>
        <v>#N/A</v>
      </c>
      <c r="AO849" s="31" t="e">
        <f t="shared" ca="1" si="1214"/>
        <v>#N/A</v>
      </c>
    </row>
    <row r="850" spans="1:41" ht="51">
      <c r="A850" s="226">
        <f t="shared" si="1193"/>
        <v>316</v>
      </c>
      <c r="B850" s="8">
        <v>23</v>
      </c>
      <c r="C850" s="28">
        <f ca="1">IF(ISNUMBER(OFFSET(INDIRECT("'"&amp;'DATA for charts'!C$5&amp;"'!$h1"),$A850-1,0)),OFFSET(INDIRECT("'"&amp;'DATA for charts'!C$5&amp;"'!$h1"),$A850-1,0),NA())</f>
        <v>28.4</v>
      </c>
      <c r="D850" s="28">
        <f ca="1">IF(ISNUMBER(OFFSET(INDIRECT("'"&amp;'DATA for charts'!D$5&amp;"'!$h1"),$A850-1,0)),OFFSET(INDIRECT("'"&amp;'DATA for charts'!D$5&amp;"'!$h1"),$A850-1,0),NA())</f>
        <v>29.900110000000002</v>
      </c>
      <c r="E850" s="28">
        <f ca="1">IF(ISNUMBER(OFFSET(INDIRECT("'"&amp;'DATA for charts'!E$5&amp;"'!$h1"),$A850-1,0)),OFFSET(INDIRECT("'"&amp;'DATA for charts'!E$5&amp;"'!$h1"),$A850-1,0),NA())</f>
        <v>27.7806</v>
      </c>
      <c r="F850" s="28">
        <f ca="1">IF(ISNUMBER(OFFSET(INDIRECT("'"&amp;'DATA for charts'!F$5&amp;"'!$h1"),$A850-1,0)),OFFSET(INDIRECT("'"&amp;'DATA for charts'!F$5&amp;"'!$h1"),$A850-1,0),NA())</f>
        <v>25.818286576664399</v>
      </c>
      <c r="G850" s="28">
        <f ca="1">IF(ISNUMBER(OFFSET(INDIRECT("'"&amp;'DATA for charts'!G$5&amp;"'!$h1"),$A850-1,0)),OFFSET(INDIRECT("'"&amp;'DATA for charts'!G$5&amp;"'!$h1"),$A850-1,0),NA())</f>
        <v>26.76</v>
      </c>
      <c r="H850" s="28">
        <f ca="1">IF(ISNUMBER(OFFSET(INDIRECT("'"&amp;'DATA for charts'!H$5&amp;"'!$h1"),$A850-1,0)),OFFSET(INDIRECT("'"&amp;'DATA for charts'!H$5&amp;"'!$h1"),$A850-1,0),NA())</f>
        <v>25.302821561025901</v>
      </c>
      <c r="I850" s="28" t="e">
        <f ca="1">IF(ISNUMBER(OFFSET(INDIRECT("'"&amp;'DATA for charts'!I$5&amp;"'!$h1"),$A850-1,0)),OFFSET(INDIRECT("'"&amp;'DATA for charts'!I$5&amp;"'!$h1"),$A850-1,0),NA())</f>
        <v>#N/A</v>
      </c>
      <c r="J850" s="28" t="e">
        <f ca="1">IF(ISNUMBER(OFFSET(INDIRECT("'"&amp;'DATA for charts'!J$5&amp;"'!$h1"),$A850-1,0)),OFFSET(INDIRECT("'"&amp;'DATA for charts'!J$5&amp;"'!$h1"),$A850-1,0),NA())</f>
        <v>#N/A</v>
      </c>
      <c r="K850" s="28" t="e">
        <f ca="1">IF(ISNUMBER(OFFSET(INDIRECT("'"&amp;'DATA for charts'!K$5&amp;"'!$h1"),$A850-1,0)),OFFSET(INDIRECT("'"&amp;'DATA for charts'!K$5&amp;"'!$h1"),$A850-1,0),NA())</f>
        <v>#N/A</v>
      </c>
      <c r="L850" s="28" t="e">
        <f ca="1">IF(ISNUMBER(OFFSET(INDIRECT("'"&amp;'DATA for charts'!L$5&amp;"'!$h1"),$A850-1,0)),OFFSET(INDIRECT("'"&amp;'DATA for charts'!L$5&amp;"'!$h1"),$A850-1,0),NA())</f>
        <v>#N/A</v>
      </c>
      <c r="M850" s="28" t="e">
        <f ca="1">IF(ISNUMBER(OFFSET(INDIRECT("'"&amp;'DATA for charts'!M$5&amp;"'!$h1"),$A850-1,0)),OFFSET(INDIRECT("'"&amp;'DATA for charts'!M$5&amp;"'!$h1"),$A850-1,0),NA())</f>
        <v>#N/A</v>
      </c>
      <c r="N850" s="28" t="e">
        <f ca="1">IF(ISNUMBER(OFFSET(INDIRECT("'"&amp;'DATA for charts'!N$5&amp;"'!$h1"),$A850-1,0)),OFFSET(INDIRECT("'"&amp;'DATA for charts'!N$5&amp;"'!$h1"),$A850-1,0),NA())</f>
        <v>#N/A</v>
      </c>
      <c r="O850" s="28" t="e">
        <f ca="1">IF(ISNUMBER(OFFSET(INDIRECT("'"&amp;'DATA for charts'!O$5&amp;"'!$h1"),$A850-1,0)),OFFSET(INDIRECT("'"&amp;'DATA for charts'!O$5&amp;"'!$h1"),$A850-1,0),NA())</f>
        <v>#N/A</v>
      </c>
      <c r="P850" s="28" t="e">
        <f ca="1">IF(ISNUMBER(OFFSET(INDIRECT("'"&amp;'DATA for charts'!P$5&amp;"'!$h1"),$A850-1,0)),OFFSET(INDIRECT("'"&amp;'DATA for charts'!P$5&amp;"'!$h1"),$A850-1,0),NA())</f>
        <v>#N/A</v>
      </c>
      <c r="Q850" s="28" t="e">
        <f ca="1">IF(ISNUMBER(OFFSET(INDIRECT("'"&amp;'DATA for charts'!Q$5&amp;"'!$h1"),$A850-1,0)),OFFSET(INDIRECT("'"&amp;'DATA for charts'!Q$5&amp;"'!$h1"),$A850-1,0),NA())</f>
        <v>#N/A</v>
      </c>
      <c r="R850" s="28" t="e">
        <f ca="1">IF(ISNUMBER(OFFSET(INDIRECT("'"&amp;'DATA for charts'!R$5&amp;"'!$h1"),$A850-1,0)),OFFSET(INDIRECT("'"&amp;'DATA for charts'!R$5&amp;"'!$h1"),$A850-1,0),NA())</f>
        <v>#N/A</v>
      </c>
      <c r="S850" s="28" t="e">
        <f ca="1">IF(ISNUMBER(OFFSET(INDIRECT("'"&amp;'DATA for charts'!S$5&amp;"'!$h1"),$A850-1,0)),OFFSET(INDIRECT("'"&amp;'DATA for charts'!S$5&amp;"'!$h1"),$A850-1,0),NA())</f>
        <v>#N/A</v>
      </c>
      <c r="T850" s="34"/>
      <c r="U850" s="34"/>
      <c r="V850" s="34"/>
      <c r="W850" s="8"/>
      <c r="X850" s="148" t="s">
        <v>839</v>
      </c>
      <c r="Y850" s="31" t="e">
        <f t="shared" ref="Y850" ca="1" si="1215">Y124</f>
        <v>#N/A</v>
      </c>
      <c r="Z850" s="31">
        <f ca="1">Z124</f>
        <v>-1.538043298113877</v>
      </c>
      <c r="AA850" s="31">
        <f t="shared" ref="AA850:AO850" ca="1" si="1216">AA124</f>
        <v>-1.474</v>
      </c>
      <c r="AB850" s="31">
        <f t="shared" ca="1" si="1216"/>
        <v>-1.5816241962923374</v>
      </c>
      <c r="AC850" s="31">
        <f t="shared" ca="1" si="1216"/>
        <v>-1.5380999999999998</v>
      </c>
      <c r="AD850" s="31">
        <f t="shared" ca="1" si="1216"/>
        <v>-1.4781720000000003</v>
      </c>
      <c r="AE850" s="31" t="e">
        <f t="shared" ca="1" si="1216"/>
        <v>#N/A</v>
      </c>
      <c r="AF850" s="31" t="e">
        <f t="shared" ca="1" si="1216"/>
        <v>#N/A</v>
      </c>
      <c r="AG850" s="31" t="e">
        <f t="shared" ca="1" si="1216"/>
        <v>#N/A</v>
      </c>
      <c r="AH850" s="31" t="e">
        <f t="shared" ca="1" si="1216"/>
        <v>#N/A</v>
      </c>
      <c r="AI850" s="31" t="e">
        <f t="shared" ca="1" si="1216"/>
        <v>#N/A</v>
      </c>
      <c r="AJ850" s="31" t="e">
        <f t="shared" ca="1" si="1216"/>
        <v>#N/A</v>
      </c>
      <c r="AK850" s="31" t="e">
        <f t="shared" ca="1" si="1216"/>
        <v>#N/A</v>
      </c>
      <c r="AL850" s="31" t="e">
        <f t="shared" ca="1" si="1216"/>
        <v>#N/A</v>
      </c>
      <c r="AM850" s="31" t="e">
        <f t="shared" ca="1" si="1216"/>
        <v>#N/A</v>
      </c>
      <c r="AN850" s="31" t="e">
        <f t="shared" ca="1" si="1216"/>
        <v>#N/A</v>
      </c>
      <c r="AO850" s="31" t="e">
        <f t="shared" ca="1" si="1216"/>
        <v>#N/A</v>
      </c>
    </row>
    <row r="851" spans="1:41">
      <c r="A851" s="226">
        <f t="shared" si="1193"/>
        <v>317</v>
      </c>
      <c r="B851" s="8">
        <v>24</v>
      </c>
      <c r="C851" s="28">
        <f ca="1">IF(ISNUMBER(OFFSET(INDIRECT("'"&amp;'DATA for charts'!C$5&amp;"'!$h1"),$A851-1,0)),OFFSET(INDIRECT("'"&amp;'DATA for charts'!C$5&amp;"'!$h1"),$A851-1,0),NA())</f>
        <v>27.4</v>
      </c>
      <c r="D851" s="28">
        <f ca="1">IF(ISNUMBER(OFFSET(INDIRECT("'"&amp;'DATA for charts'!D$5&amp;"'!$h1"),$A851-1,0)),OFFSET(INDIRECT("'"&amp;'DATA for charts'!D$5&amp;"'!$h1"),$A851-1,0),NA())</f>
        <v>29.354979999999991</v>
      </c>
      <c r="E851" s="28">
        <f ca="1">IF(ISNUMBER(OFFSET(INDIRECT("'"&amp;'DATA for charts'!E$5&amp;"'!$h1"),$A851-1,0)),OFFSET(INDIRECT("'"&amp;'DATA for charts'!E$5&amp;"'!$h1"),$A851-1,0),NA())</f>
        <v>27.294799999999999</v>
      </c>
      <c r="F851" s="28">
        <f ca="1">IF(ISNUMBER(OFFSET(INDIRECT("'"&amp;'DATA for charts'!F$5&amp;"'!$h1"),$A851-1,0)),OFFSET(INDIRECT("'"&amp;'DATA for charts'!F$5&amp;"'!$h1"),$A851-1,0),NA())</f>
        <v>25.251200956621499</v>
      </c>
      <c r="G851" s="28">
        <f ca="1">IF(ISNUMBER(OFFSET(INDIRECT("'"&amp;'DATA for charts'!G$5&amp;"'!$h1"),$A851-1,0)),OFFSET(INDIRECT("'"&amp;'DATA for charts'!G$5&amp;"'!$h1"),$A851-1,0),NA())</f>
        <v>26.21</v>
      </c>
      <c r="H851" s="28">
        <f ca="1">IF(ISNUMBER(OFFSET(INDIRECT("'"&amp;'DATA for charts'!H$5&amp;"'!$h1"),$A851-1,0)),OFFSET(INDIRECT("'"&amp;'DATA for charts'!H$5&amp;"'!$h1"),$A851-1,0),NA())</f>
        <v>24.7282511498688</v>
      </c>
      <c r="I851" s="28" t="e">
        <f ca="1">IF(ISNUMBER(OFFSET(INDIRECT("'"&amp;'DATA for charts'!I$5&amp;"'!$h1"),$A851-1,0)),OFFSET(INDIRECT("'"&amp;'DATA for charts'!I$5&amp;"'!$h1"),$A851-1,0),NA())</f>
        <v>#N/A</v>
      </c>
      <c r="J851" s="28" t="e">
        <f ca="1">IF(ISNUMBER(OFFSET(INDIRECT("'"&amp;'DATA for charts'!J$5&amp;"'!$h1"),$A851-1,0)),OFFSET(INDIRECT("'"&amp;'DATA for charts'!J$5&amp;"'!$h1"),$A851-1,0),NA())</f>
        <v>#N/A</v>
      </c>
      <c r="K851" s="28" t="e">
        <f ca="1">IF(ISNUMBER(OFFSET(INDIRECT("'"&amp;'DATA for charts'!K$5&amp;"'!$h1"),$A851-1,0)),OFFSET(INDIRECT("'"&amp;'DATA for charts'!K$5&amp;"'!$h1"),$A851-1,0),NA())</f>
        <v>#N/A</v>
      </c>
      <c r="L851" s="28" t="e">
        <f ca="1">IF(ISNUMBER(OFFSET(INDIRECT("'"&amp;'DATA for charts'!L$5&amp;"'!$h1"),$A851-1,0)),OFFSET(INDIRECT("'"&amp;'DATA for charts'!L$5&amp;"'!$h1"),$A851-1,0),NA())</f>
        <v>#N/A</v>
      </c>
      <c r="M851" s="28" t="e">
        <f ca="1">IF(ISNUMBER(OFFSET(INDIRECT("'"&amp;'DATA for charts'!M$5&amp;"'!$h1"),$A851-1,0)),OFFSET(INDIRECT("'"&amp;'DATA for charts'!M$5&amp;"'!$h1"),$A851-1,0),NA())</f>
        <v>#N/A</v>
      </c>
      <c r="N851" s="28" t="e">
        <f ca="1">IF(ISNUMBER(OFFSET(INDIRECT("'"&amp;'DATA for charts'!N$5&amp;"'!$h1"),$A851-1,0)),OFFSET(INDIRECT("'"&amp;'DATA for charts'!N$5&amp;"'!$h1"),$A851-1,0),NA())</f>
        <v>#N/A</v>
      </c>
      <c r="O851" s="28" t="e">
        <f ca="1">IF(ISNUMBER(OFFSET(INDIRECT("'"&amp;'DATA for charts'!O$5&amp;"'!$h1"),$A851-1,0)),OFFSET(INDIRECT("'"&amp;'DATA for charts'!O$5&amp;"'!$h1"),$A851-1,0),NA())</f>
        <v>#N/A</v>
      </c>
      <c r="P851" s="28" t="e">
        <f ca="1">IF(ISNUMBER(OFFSET(INDIRECT("'"&amp;'DATA for charts'!P$5&amp;"'!$h1"),$A851-1,0)),OFFSET(INDIRECT("'"&amp;'DATA for charts'!P$5&amp;"'!$h1"),$A851-1,0),NA())</f>
        <v>#N/A</v>
      </c>
      <c r="Q851" s="28" t="e">
        <f ca="1">IF(ISNUMBER(OFFSET(INDIRECT("'"&amp;'DATA for charts'!Q$5&amp;"'!$h1"),$A851-1,0)),OFFSET(INDIRECT("'"&amp;'DATA for charts'!Q$5&amp;"'!$h1"),$A851-1,0),NA())</f>
        <v>#N/A</v>
      </c>
      <c r="R851" s="28" t="e">
        <f ca="1">IF(ISNUMBER(OFFSET(INDIRECT("'"&amp;'DATA for charts'!R$5&amp;"'!$h1"),$A851-1,0)),OFFSET(INDIRECT("'"&amp;'DATA for charts'!R$5&amp;"'!$h1"),$A851-1,0),NA())</f>
        <v>#N/A</v>
      </c>
      <c r="S851" s="28" t="e">
        <f ca="1">IF(ISNUMBER(OFFSET(INDIRECT("'"&amp;'DATA for charts'!S$5&amp;"'!$h1"),$A851-1,0)),OFFSET(INDIRECT("'"&amp;'DATA for charts'!S$5&amp;"'!$h1"),$A851-1,0),NA())</f>
        <v>#N/A</v>
      </c>
      <c r="T851" s="34"/>
      <c r="U851" s="34"/>
      <c r="V851" s="34"/>
      <c r="W851" s="8"/>
      <c r="X851" s="8"/>
      <c r="Y851" s="8"/>
      <c r="Z851" s="8"/>
      <c r="AA851" s="8"/>
      <c r="AB851" s="8"/>
      <c r="AC851" s="8"/>
      <c r="AD851" s="8"/>
      <c r="AE851" s="8"/>
      <c r="AF851" s="8"/>
      <c r="AG851" s="8"/>
      <c r="AH851" s="8"/>
      <c r="AI851" s="8"/>
    </row>
    <row r="852" spans="1:41">
      <c r="A852" s="216"/>
      <c r="B852" s="37" t="s">
        <v>85</v>
      </c>
      <c r="C852" s="37" t="s">
        <v>85</v>
      </c>
      <c r="D852" s="37" t="s">
        <v>85</v>
      </c>
      <c r="E852" s="37" t="s">
        <v>85</v>
      </c>
      <c r="F852" s="37" t="s">
        <v>85</v>
      </c>
      <c r="G852" s="37" t="s">
        <v>85</v>
      </c>
      <c r="H852" s="37" t="s">
        <v>85</v>
      </c>
      <c r="I852" s="37" t="s">
        <v>85</v>
      </c>
      <c r="J852" s="37" t="s">
        <v>85</v>
      </c>
      <c r="K852" s="37"/>
      <c r="L852" s="37"/>
      <c r="M852" s="37"/>
      <c r="N852" s="37"/>
      <c r="O852" s="37"/>
      <c r="P852" s="37"/>
      <c r="Q852" s="37"/>
      <c r="R852" s="37"/>
      <c r="S852" s="37" t="s">
        <v>85</v>
      </c>
      <c r="T852" s="34"/>
      <c r="U852" s="34"/>
      <c r="V852" s="34"/>
      <c r="W852" s="8"/>
      <c r="X852" s="8"/>
      <c r="Y852" s="8"/>
      <c r="Z852" s="8"/>
      <c r="AA852" s="8"/>
      <c r="AB852" s="8"/>
      <c r="AC852" s="8"/>
      <c r="AD852" s="8"/>
      <c r="AE852" s="8"/>
      <c r="AF852" s="8"/>
      <c r="AG852" s="8"/>
      <c r="AH852" s="8"/>
      <c r="AI852" s="8"/>
    </row>
    <row r="853" spans="1:41">
      <c r="T853" s="34"/>
      <c r="U853" s="34"/>
      <c r="V853" s="34"/>
      <c r="W853" s="8"/>
      <c r="X853" s="8"/>
      <c r="Y853" s="8"/>
      <c r="Z853" s="8"/>
      <c r="AA853" s="8"/>
      <c r="AB853" s="8"/>
      <c r="AC853" s="8"/>
      <c r="AD853" s="8"/>
      <c r="AE853" s="8"/>
      <c r="AF853" s="8"/>
      <c r="AG853" s="8"/>
      <c r="AH853" s="8"/>
      <c r="AI853" s="8"/>
    </row>
    <row r="854" spans="1:41">
      <c r="T854" s="34"/>
      <c r="U854" s="34"/>
      <c r="V854" s="34"/>
      <c r="W854" s="8"/>
      <c r="X854" s="8"/>
      <c r="Y854" s="8"/>
      <c r="Z854" s="8"/>
      <c r="AA854" s="8"/>
      <c r="AB854" s="8"/>
      <c r="AC854" s="8"/>
      <c r="AD854" s="8"/>
      <c r="AE854" s="8"/>
      <c r="AF854" s="8"/>
      <c r="AG854" s="8"/>
      <c r="AH854" s="8"/>
      <c r="AI854" s="8"/>
    </row>
    <row r="855" spans="1:41">
      <c r="T855" s="34"/>
      <c r="U855" s="34"/>
      <c r="V855" s="34"/>
      <c r="W855" s="8"/>
      <c r="X855" s="7" t="s">
        <v>837</v>
      </c>
      <c r="Y855" s="8"/>
      <c r="Z855" s="8"/>
      <c r="AA855" s="8"/>
      <c r="AB855" s="8"/>
      <c r="AC855" s="8"/>
      <c r="AD855" s="8"/>
      <c r="AE855" s="8"/>
      <c r="AF855" s="8"/>
      <c r="AG855" s="8"/>
      <c r="AH855" s="8"/>
      <c r="AI855" s="8"/>
    </row>
    <row r="856" spans="1:41">
      <c r="T856" s="34"/>
      <c r="U856" s="34"/>
      <c r="V856" s="34"/>
      <c r="W856" s="8"/>
      <c r="X856" s="146"/>
      <c r="Y856" s="33" t="str">
        <f t="shared" ref="Y856:AH857" ca="1" si="1217">C$8</f>
        <v>BSIMAC</v>
      </c>
      <c r="Z856" s="33" t="str">
        <f t="shared" ca="1" si="1217"/>
        <v>CSE</v>
      </c>
      <c r="AA856" s="33" t="str">
        <f t="shared" ca="1" si="1217"/>
        <v>DeST</v>
      </c>
      <c r="AB856" s="33" t="str">
        <f t="shared" ca="1" si="1217"/>
        <v>EnergyPlus</v>
      </c>
      <c r="AC856" s="33" t="str">
        <f t="shared" ca="1" si="1217"/>
        <v>ESP-r</v>
      </c>
      <c r="AD856" s="33" t="str">
        <f t="shared" ca="1" si="1217"/>
        <v>TRNSYS</v>
      </c>
      <c r="AE856" s="33" t="str">
        <f t="shared" ca="1" si="1217"/>
        <v>TestSpec-Alt</v>
      </c>
      <c r="AF856" s="33">
        <f t="shared" ca="1" si="1217"/>
        <v>0</v>
      </c>
      <c r="AG856" s="33">
        <f t="shared" ca="1" si="1217"/>
        <v>0</v>
      </c>
      <c r="AH856" s="33">
        <f t="shared" ca="1" si="1217"/>
        <v>0</v>
      </c>
      <c r="AI856" s="33">
        <f t="shared" ref="AI856:AO857" ca="1" si="1218">M$8</f>
        <v>0</v>
      </c>
      <c r="AJ856" s="33">
        <f t="shared" ca="1" si="1218"/>
        <v>0</v>
      </c>
      <c r="AK856" s="33">
        <f t="shared" ca="1" si="1218"/>
        <v>0</v>
      </c>
      <c r="AL856" s="33">
        <f t="shared" ca="1" si="1218"/>
        <v>0</v>
      </c>
      <c r="AM856" s="33">
        <f t="shared" ca="1" si="1218"/>
        <v>0</v>
      </c>
      <c r="AN856" s="33">
        <f t="shared" ca="1" si="1218"/>
        <v>0</v>
      </c>
      <c r="AO856" s="33" t="str">
        <f t="shared" ca="1" si="1218"/>
        <v>Tested Prg</v>
      </c>
    </row>
    <row r="857" spans="1:41">
      <c r="T857" s="34"/>
      <c r="U857" s="34"/>
      <c r="V857" s="34"/>
      <c r="W857" s="8"/>
      <c r="X857" s="149" t="s">
        <v>24</v>
      </c>
      <c r="Y857" s="33" t="str">
        <f t="shared" ca="1" si="1217"/>
        <v>BSIMAC</v>
      </c>
      <c r="Z857" s="33" t="str">
        <f t="shared" ca="1" si="1217"/>
        <v>CSE</v>
      </c>
      <c r="AA857" s="33" t="str">
        <f t="shared" ca="1" si="1217"/>
        <v>DeST</v>
      </c>
      <c r="AB857" s="33" t="str">
        <f t="shared" ca="1" si="1217"/>
        <v>EnergyPlus</v>
      </c>
      <c r="AC857" s="33" t="str">
        <f t="shared" ca="1" si="1217"/>
        <v>ESP-r</v>
      </c>
      <c r="AD857" s="33" t="str">
        <f t="shared" ca="1" si="1217"/>
        <v>TRNSYS</v>
      </c>
      <c r="AE857" s="33" t="str">
        <f t="shared" ca="1" si="1217"/>
        <v>TestSpec-Alt</v>
      </c>
      <c r="AF857" s="33">
        <f t="shared" ca="1" si="1217"/>
        <v>0</v>
      </c>
      <c r="AG857" s="33">
        <f t="shared" ca="1" si="1217"/>
        <v>0</v>
      </c>
      <c r="AH857" s="33">
        <f t="shared" ca="1" si="1217"/>
        <v>0</v>
      </c>
      <c r="AI857" s="33">
        <f t="shared" ca="1" si="1218"/>
        <v>0</v>
      </c>
      <c r="AJ857" s="33">
        <f t="shared" ca="1" si="1218"/>
        <v>0</v>
      </c>
      <c r="AK857" s="33">
        <f t="shared" ca="1" si="1218"/>
        <v>0</v>
      </c>
      <c r="AL857" s="33">
        <f t="shared" ca="1" si="1218"/>
        <v>0</v>
      </c>
      <c r="AM857" s="33">
        <f t="shared" ca="1" si="1218"/>
        <v>0</v>
      </c>
      <c r="AN857" s="33">
        <f t="shared" ca="1" si="1218"/>
        <v>0</v>
      </c>
      <c r="AO857" s="33" t="str">
        <f t="shared" ca="1" si="1218"/>
        <v>Tested Prg</v>
      </c>
    </row>
    <row r="858" spans="1:41" ht="63.75">
      <c r="T858" s="34"/>
      <c r="U858" s="34"/>
      <c r="V858" s="34"/>
      <c r="W858" s="8"/>
      <c r="X858" s="148" t="s">
        <v>842</v>
      </c>
      <c r="Y858" s="31">
        <f t="shared" ref="Y858" ca="1" si="1219">Y67</f>
        <v>1.3780000000000001</v>
      </c>
      <c r="Z858" s="31">
        <f ca="1">Z67</f>
        <v>1.2022269999999988</v>
      </c>
      <c r="AA858" s="31">
        <f t="shared" ref="AA858:AO858" ca="1" si="1220">AA67</f>
        <v>1.6230000000000002</v>
      </c>
      <c r="AB858" s="31">
        <f t="shared" ca="1" si="1220"/>
        <v>1.3541069430663617</v>
      </c>
      <c r="AC858" s="31">
        <f t="shared" ca="1" si="1220"/>
        <v>0.87299999999999978</v>
      </c>
      <c r="AD858" s="31">
        <f t="shared" ca="1" si="1220"/>
        <v>0.67964771694606974</v>
      </c>
      <c r="AE858" s="31" t="e">
        <f t="shared" ca="1" si="1220"/>
        <v>#N/A</v>
      </c>
      <c r="AF858" s="31" t="e">
        <f t="shared" ca="1" si="1220"/>
        <v>#N/A</v>
      </c>
      <c r="AG858" s="31" t="e">
        <f t="shared" ca="1" si="1220"/>
        <v>#N/A</v>
      </c>
      <c r="AH858" s="31" t="e">
        <f t="shared" ca="1" si="1220"/>
        <v>#N/A</v>
      </c>
      <c r="AI858" s="31" t="e">
        <f t="shared" ca="1" si="1220"/>
        <v>#N/A</v>
      </c>
      <c r="AJ858" s="31" t="e">
        <f t="shared" ca="1" si="1220"/>
        <v>#N/A</v>
      </c>
      <c r="AK858" s="31" t="e">
        <f t="shared" ca="1" si="1220"/>
        <v>#N/A</v>
      </c>
      <c r="AL858" s="31" t="e">
        <f t="shared" ca="1" si="1220"/>
        <v>#N/A</v>
      </c>
      <c r="AM858" s="31" t="e">
        <f t="shared" ca="1" si="1220"/>
        <v>#N/A</v>
      </c>
      <c r="AN858" s="31" t="e">
        <f t="shared" ca="1" si="1220"/>
        <v>#N/A</v>
      </c>
      <c r="AO858" s="31" t="e">
        <f t="shared" ca="1" si="1220"/>
        <v>#N/A</v>
      </c>
    </row>
    <row r="859" spans="1:41" ht="63.75">
      <c r="A859" s="216"/>
      <c r="T859" s="34"/>
      <c r="U859" s="34"/>
      <c r="V859" s="34"/>
      <c r="W859" s="8"/>
      <c r="X859" s="148" t="s">
        <v>841</v>
      </c>
      <c r="Y859" s="481">
        <f t="shared" ref="Y859" ca="1" si="1221">Y150</f>
        <v>1.331</v>
      </c>
      <c r="Z859" s="481">
        <f ca="1">Z150</f>
        <v>0.60852400000000006</v>
      </c>
      <c r="AA859" s="481">
        <f t="shared" ref="AA859:AO859" ca="1" si="1222">AA150</f>
        <v>1.206</v>
      </c>
      <c r="AB859" s="481">
        <f t="shared" ca="1" si="1222"/>
        <v>0.45527946084368542</v>
      </c>
      <c r="AC859" s="481">
        <f t="shared" ca="1" si="1222"/>
        <v>0.48899999999999988</v>
      </c>
      <c r="AD859" s="481">
        <f t="shared" ca="1" si="1222"/>
        <v>0.62634590148925984</v>
      </c>
      <c r="AE859" s="481" t="e">
        <f t="shared" ca="1" si="1222"/>
        <v>#N/A</v>
      </c>
      <c r="AF859" s="481" t="e">
        <f t="shared" ca="1" si="1222"/>
        <v>#N/A</v>
      </c>
      <c r="AG859" s="481" t="e">
        <f t="shared" ca="1" si="1222"/>
        <v>#N/A</v>
      </c>
      <c r="AH859" s="481" t="e">
        <f t="shared" ca="1" si="1222"/>
        <v>#N/A</v>
      </c>
      <c r="AI859" s="481" t="e">
        <f t="shared" ca="1" si="1222"/>
        <v>#N/A</v>
      </c>
      <c r="AJ859" s="481" t="e">
        <f t="shared" ca="1" si="1222"/>
        <v>#N/A</v>
      </c>
      <c r="AK859" s="481" t="e">
        <f t="shared" ca="1" si="1222"/>
        <v>#N/A</v>
      </c>
      <c r="AL859" s="481" t="e">
        <f t="shared" ca="1" si="1222"/>
        <v>#N/A</v>
      </c>
      <c r="AM859" s="481" t="e">
        <f t="shared" ca="1" si="1222"/>
        <v>#N/A</v>
      </c>
      <c r="AN859" s="481" t="e">
        <f t="shared" ca="1" si="1222"/>
        <v>#N/A</v>
      </c>
      <c r="AO859" s="481" t="e">
        <f t="shared" ca="1" si="1222"/>
        <v>#N/A</v>
      </c>
    </row>
    <row r="860" spans="1:41" ht="51">
      <c r="A860" s="216"/>
      <c r="T860" s="34"/>
      <c r="U860" s="34"/>
      <c r="V860" s="34"/>
      <c r="W860" s="8"/>
      <c r="X860" s="148" t="s">
        <v>838</v>
      </c>
      <c r="Y860" s="31">
        <f t="shared" ref="Y860" ca="1" si="1223">Y87</f>
        <v>-2.0000000000006679E-3</v>
      </c>
      <c r="Z860" s="31">
        <f ca="1">Z87</f>
        <v>-0.19128699999999821</v>
      </c>
      <c r="AA860" s="31">
        <f t="shared" ref="AA860:AO860" ca="1" si="1224">AA87</f>
        <v>-0.37699999999999978</v>
      </c>
      <c r="AB860" s="31">
        <f t="shared" ca="1" si="1224"/>
        <v>-0.21342007585969469</v>
      </c>
      <c r="AC860" s="31">
        <f t="shared" ca="1" si="1224"/>
        <v>-0.23199999999999932</v>
      </c>
      <c r="AD860" s="31">
        <f t="shared" ca="1" si="1224"/>
        <v>-0.24824838426378015</v>
      </c>
      <c r="AE860" s="31" t="e">
        <f t="shared" ca="1" si="1224"/>
        <v>#N/A</v>
      </c>
      <c r="AF860" s="31" t="e">
        <f t="shared" ca="1" si="1224"/>
        <v>#N/A</v>
      </c>
      <c r="AG860" s="31" t="e">
        <f t="shared" ca="1" si="1224"/>
        <v>#N/A</v>
      </c>
      <c r="AH860" s="31" t="e">
        <f t="shared" ca="1" si="1224"/>
        <v>#N/A</v>
      </c>
      <c r="AI860" s="31" t="e">
        <f t="shared" ca="1" si="1224"/>
        <v>#N/A</v>
      </c>
      <c r="AJ860" s="31" t="e">
        <f t="shared" ca="1" si="1224"/>
        <v>#N/A</v>
      </c>
      <c r="AK860" s="31" t="e">
        <f t="shared" ca="1" si="1224"/>
        <v>#N/A</v>
      </c>
      <c r="AL860" s="31" t="e">
        <f t="shared" ca="1" si="1224"/>
        <v>#N/A</v>
      </c>
      <c r="AM860" s="31" t="e">
        <f t="shared" ca="1" si="1224"/>
        <v>#N/A</v>
      </c>
      <c r="AN860" s="31" t="e">
        <f t="shared" ca="1" si="1224"/>
        <v>#N/A</v>
      </c>
      <c r="AO860" s="31" t="e">
        <f t="shared" ca="1" si="1224"/>
        <v>#N/A</v>
      </c>
    </row>
    <row r="861" spans="1:41" ht="51">
      <c r="A861" s="216"/>
      <c r="T861" s="34"/>
      <c r="U861" s="34"/>
      <c r="V861" s="34"/>
      <c r="W861" s="8"/>
      <c r="X861" s="148" t="s">
        <v>843</v>
      </c>
      <c r="Y861" s="31">
        <f t="shared" ref="Y861" ca="1" si="1225">Y163</f>
        <v>-0.67300000000000004</v>
      </c>
      <c r="Z861" s="31">
        <f ca="1">Z163</f>
        <v>-1.0129329999999999</v>
      </c>
      <c r="AA861" s="31">
        <f t="shared" ref="AA861:AO861" ca="1" si="1226">AA163</f>
        <v>-0.50200000000000022</v>
      </c>
      <c r="AB861" s="31">
        <f t="shared" ca="1" si="1226"/>
        <v>-0.65291908710168833</v>
      </c>
      <c r="AC861" s="31">
        <f t="shared" ca="1" si="1226"/>
        <v>-0.69399999999999995</v>
      </c>
      <c r="AD861" s="31">
        <f t="shared" ca="1" si="1226"/>
        <v>-0.70368320888943003</v>
      </c>
      <c r="AE861" s="31" t="e">
        <f t="shared" ca="1" si="1226"/>
        <v>#N/A</v>
      </c>
      <c r="AF861" s="31" t="e">
        <f t="shared" ca="1" si="1226"/>
        <v>#N/A</v>
      </c>
      <c r="AG861" s="31" t="e">
        <f t="shared" ca="1" si="1226"/>
        <v>#N/A</v>
      </c>
      <c r="AH861" s="31" t="e">
        <f t="shared" ca="1" si="1226"/>
        <v>#N/A</v>
      </c>
      <c r="AI861" s="31" t="e">
        <f t="shared" ca="1" si="1226"/>
        <v>#N/A</v>
      </c>
      <c r="AJ861" s="31" t="e">
        <f t="shared" ca="1" si="1226"/>
        <v>#N/A</v>
      </c>
      <c r="AK861" s="31" t="e">
        <f t="shared" ca="1" si="1226"/>
        <v>#N/A</v>
      </c>
      <c r="AL861" s="31" t="e">
        <f t="shared" ca="1" si="1226"/>
        <v>#N/A</v>
      </c>
      <c r="AM861" s="31" t="e">
        <f t="shared" ca="1" si="1226"/>
        <v>#N/A</v>
      </c>
      <c r="AN861" s="31" t="e">
        <f t="shared" ca="1" si="1226"/>
        <v>#N/A</v>
      </c>
      <c r="AO861" s="31" t="e">
        <f t="shared" ca="1" si="1226"/>
        <v>#N/A</v>
      </c>
    </row>
    <row r="862" spans="1:41" ht="51">
      <c r="A862" s="216"/>
      <c r="B862" s="464" t="s">
        <v>129</v>
      </c>
      <c r="T862" s="34"/>
      <c r="U862" s="34"/>
      <c r="V862" s="34"/>
      <c r="W862" s="8"/>
      <c r="X862" s="148" t="s">
        <v>840</v>
      </c>
      <c r="Y862" s="31" t="e">
        <f t="shared" ref="Y862" ca="1" si="1227">Y151</f>
        <v>#N/A</v>
      </c>
      <c r="Z862" s="31">
        <f ca="1">Z151</f>
        <v>-0.31135499999999983</v>
      </c>
      <c r="AA862" s="31">
        <f t="shared" ref="AA862:AO862" ca="1" si="1228">AA151</f>
        <v>-0.36799999999999988</v>
      </c>
      <c r="AB862" s="31">
        <f t="shared" ca="1" si="1228"/>
        <v>-0.42812460778861672</v>
      </c>
      <c r="AC862" s="31">
        <f t="shared" ca="1" si="1228"/>
        <v>-0.43199999999999994</v>
      </c>
      <c r="AD862" s="31">
        <f t="shared" ca="1" si="1228"/>
        <v>-0.4780761667072202</v>
      </c>
      <c r="AE862" s="31" t="e">
        <f t="shared" ca="1" si="1228"/>
        <v>#N/A</v>
      </c>
      <c r="AF862" s="31" t="e">
        <f t="shared" ca="1" si="1228"/>
        <v>#N/A</v>
      </c>
      <c r="AG862" s="31" t="e">
        <f t="shared" ca="1" si="1228"/>
        <v>#N/A</v>
      </c>
      <c r="AH862" s="31" t="e">
        <f t="shared" ca="1" si="1228"/>
        <v>#N/A</v>
      </c>
      <c r="AI862" s="31" t="e">
        <f t="shared" ca="1" si="1228"/>
        <v>#N/A</v>
      </c>
      <c r="AJ862" s="31" t="e">
        <f t="shared" ca="1" si="1228"/>
        <v>#N/A</v>
      </c>
      <c r="AK862" s="31" t="e">
        <f t="shared" ca="1" si="1228"/>
        <v>#N/A</v>
      </c>
      <c r="AL862" s="31" t="e">
        <f t="shared" ca="1" si="1228"/>
        <v>#N/A</v>
      </c>
      <c r="AM862" s="31" t="e">
        <f t="shared" ca="1" si="1228"/>
        <v>#N/A</v>
      </c>
      <c r="AN862" s="31" t="e">
        <f t="shared" ca="1" si="1228"/>
        <v>#N/A</v>
      </c>
      <c r="AO862" s="31" t="e">
        <f t="shared" ca="1" si="1228"/>
        <v>#N/A</v>
      </c>
    </row>
    <row r="863" spans="1:41" ht="51">
      <c r="A863" s="216"/>
      <c r="B863" s="464" t="s">
        <v>130</v>
      </c>
      <c r="T863" s="34"/>
      <c r="U863" s="34"/>
      <c r="V863" s="34"/>
      <c r="W863" s="8"/>
      <c r="X863" s="148" t="s">
        <v>839</v>
      </c>
      <c r="Y863" s="31" t="e">
        <f t="shared" ref="Y863" ca="1" si="1229">Y164</f>
        <v>#N/A</v>
      </c>
      <c r="Z863" s="31">
        <f ca="1">Z164</f>
        <v>-1.9993439999999998</v>
      </c>
      <c r="AA863" s="31">
        <f t="shared" ref="AA863:AO863" ca="1" si="1230">AA164</f>
        <v>-1.1890000000000001</v>
      </c>
      <c r="AB863" s="31">
        <f t="shared" ca="1" si="1230"/>
        <v>-1.5605277625720049</v>
      </c>
      <c r="AC863" s="31">
        <f t="shared" ca="1" si="1230"/>
        <v>-1.4929999999999999</v>
      </c>
      <c r="AD863" s="31">
        <f t="shared" ca="1" si="1230"/>
        <v>-1.60158082412143</v>
      </c>
      <c r="AE863" s="31" t="e">
        <f t="shared" ca="1" si="1230"/>
        <v>#N/A</v>
      </c>
      <c r="AF863" s="31" t="e">
        <f t="shared" ca="1" si="1230"/>
        <v>#N/A</v>
      </c>
      <c r="AG863" s="31" t="e">
        <f t="shared" ca="1" si="1230"/>
        <v>#N/A</v>
      </c>
      <c r="AH863" s="31" t="e">
        <f t="shared" ca="1" si="1230"/>
        <v>#N/A</v>
      </c>
      <c r="AI863" s="31" t="e">
        <f t="shared" ca="1" si="1230"/>
        <v>#N/A</v>
      </c>
      <c r="AJ863" s="31" t="e">
        <f t="shared" ca="1" si="1230"/>
        <v>#N/A</v>
      </c>
      <c r="AK863" s="31" t="e">
        <f t="shared" ca="1" si="1230"/>
        <v>#N/A</v>
      </c>
      <c r="AL863" s="31" t="e">
        <f t="shared" ca="1" si="1230"/>
        <v>#N/A</v>
      </c>
      <c r="AM863" s="31" t="e">
        <f t="shared" ca="1" si="1230"/>
        <v>#N/A</v>
      </c>
      <c r="AN863" s="31" t="e">
        <f t="shared" ca="1" si="1230"/>
        <v>#N/A</v>
      </c>
      <c r="AO863" s="31" t="e">
        <f t="shared" ca="1" si="1230"/>
        <v>#N/A</v>
      </c>
    </row>
    <row r="864" spans="1:41">
      <c r="A864" s="216"/>
      <c r="B864" s="32" t="s">
        <v>131</v>
      </c>
      <c r="T864" s="34"/>
      <c r="U864" s="34"/>
      <c r="V864" s="34"/>
      <c r="W864" s="8"/>
      <c r="X864" s="8"/>
      <c r="Y864" s="8"/>
      <c r="Z864" s="8"/>
      <c r="AA864" s="8"/>
      <c r="AB864" s="8"/>
      <c r="AC864" s="8"/>
      <c r="AD864" s="8"/>
      <c r="AE864" s="8"/>
      <c r="AF864" s="8"/>
      <c r="AG864" s="8"/>
      <c r="AH864" s="8"/>
      <c r="AI864" s="8"/>
    </row>
    <row r="865" spans="1:35">
      <c r="A865" s="216"/>
      <c r="B865" s="32" t="s">
        <v>82</v>
      </c>
      <c r="H865" s="684"/>
      <c r="T865" s="34"/>
      <c r="U865" s="34"/>
      <c r="V865" s="34"/>
      <c r="W865" s="8"/>
      <c r="X865" s="8"/>
      <c r="Y865" s="8"/>
      <c r="Z865" s="8"/>
      <c r="AA865" s="8"/>
      <c r="AB865" s="8"/>
      <c r="AC865" s="8"/>
      <c r="AD865" s="8"/>
      <c r="AE865" s="8"/>
      <c r="AF865" s="8"/>
      <c r="AG865" s="8"/>
      <c r="AH865" s="8"/>
      <c r="AI865" s="8"/>
    </row>
    <row r="866" spans="1:35">
      <c r="A866" s="216">
        <f t="shared" ref="A866:S866" si="1231">A$8</f>
        <v>0</v>
      </c>
      <c r="B866" s="32"/>
      <c r="C866" s="33" t="str">
        <f t="shared" ca="1" si="1231"/>
        <v>BSIMAC</v>
      </c>
      <c r="D866" s="33" t="str">
        <f t="shared" ca="1" si="1231"/>
        <v>CSE</v>
      </c>
      <c r="E866" s="33" t="str">
        <f t="shared" ca="1" si="1231"/>
        <v>DeST</v>
      </c>
      <c r="F866" s="33" t="str">
        <f t="shared" ca="1" si="1231"/>
        <v>EnergyPlus</v>
      </c>
      <c r="G866" s="33" t="str">
        <f t="shared" ca="1" si="1231"/>
        <v>ESP-r</v>
      </c>
      <c r="H866" s="33" t="str">
        <f t="shared" ca="1" si="1231"/>
        <v>TRNSYS</v>
      </c>
      <c r="I866" s="33" t="str">
        <f t="shared" ca="1" si="1231"/>
        <v>TestSpec-Alt</v>
      </c>
      <c r="J866" s="33">
        <f t="shared" ca="1" si="1231"/>
        <v>0</v>
      </c>
      <c r="K866" s="33">
        <f t="shared" ca="1" si="1231"/>
        <v>0</v>
      </c>
      <c r="L866" s="33">
        <f t="shared" ca="1" si="1231"/>
        <v>0</v>
      </c>
      <c r="M866" s="33">
        <f t="shared" ca="1" si="1231"/>
        <v>0</v>
      </c>
      <c r="N866" s="33">
        <f t="shared" ca="1" si="1231"/>
        <v>0</v>
      </c>
      <c r="O866" s="33">
        <f t="shared" ca="1" si="1231"/>
        <v>0</v>
      </c>
      <c r="P866" s="33">
        <f t="shared" ca="1" si="1231"/>
        <v>0</v>
      </c>
      <c r="Q866" s="33">
        <f t="shared" ca="1" si="1231"/>
        <v>0</v>
      </c>
      <c r="R866" s="33">
        <f t="shared" ca="1" si="1231"/>
        <v>0</v>
      </c>
      <c r="S866" s="33" t="str">
        <f t="shared" ca="1" si="1231"/>
        <v>Tested Prg</v>
      </c>
      <c r="T866" s="34"/>
      <c r="U866" s="34"/>
      <c r="V866" s="34"/>
      <c r="W866" s="8"/>
      <c r="X866" s="8"/>
      <c r="Y866" s="8"/>
      <c r="Z866" s="8"/>
      <c r="AA866" s="8"/>
      <c r="AB866" s="8"/>
      <c r="AC866" s="8"/>
      <c r="AD866" s="8"/>
      <c r="AE866" s="8"/>
      <c r="AF866" s="8"/>
      <c r="AG866" s="8"/>
      <c r="AH866" s="8"/>
      <c r="AI866" s="8"/>
    </row>
    <row r="867" spans="1:35">
      <c r="A867" s="216">
        <f t="shared" ref="A867:S867" si="1232">A$7</f>
        <v>0</v>
      </c>
      <c r="B867" s="32" t="s">
        <v>66</v>
      </c>
      <c r="C867" s="33" t="str">
        <f t="shared" ca="1" si="1232"/>
        <v/>
      </c>
      <c r="D867" s="33" t="str">
        <f t="shared" ca="1" si="1232"/>
        <v/>
      </c>
      <c r="E867" s="33" t="str">
        <f t="shared" ca="1" si="1232"/>
        <v/>
      </c>
      <c r="F867" s="33" t="str">
        <f t="shared" ca="1" si="1232"/>
        <v/>
      </c>
      <c r="G867" s="33" t="str">
        <f t="shared" ca="1" si="1232"/>
        <v/>
      </c>
      <c r="H867" s="683"/>
      <c r="I867" s="33" t="str">
        <f t="shared" ca="1" si="1232"/>
        <v/>
      </c>
      <c r="J867" s="33" t="str">
        <f t="shared" ca="1" si="1232"/>
        <v/>
      </c>
      <c r="K867" s="33" t="str">
        <f t="shared" ca="1" si="1232"/>
        <v/>
      </c>
      <c r="L867" s="33" t="str">
        <f t="shared" ca="1" si="1232"/>
        <v/>
      </c>
      <c r="M867" s="33" t="str">
        <f t="shared" ca="1" si="1232"/>
        <v/>
      </c>
      <c r="N867" s="33" t="str">
        <f t="shared" ca="1" si="1232"/>
        <v/>
      </c>
      <c r="O867" s="33" t="str">
        <f t="shared" ca="1" si="1232"/>
        <v/>
      </c>
      <c r="P867" s="33" t="str">
        <f t="shared" ca="1" si="1232"/>
        <v/>
      </c>
      <c r="Q867" s="33" t="str">
        <f t="shared" ca="1" si="1232"/>
        <v/>
      </c>
      <c r="R867" s="33" t="str">
        <f t="shared" ca="1" si="1232"/>
        <v/>
      </c>
      <c r="S867" s="33" t="str">
        <f t="shared" ca="1" si="1232"/>
        <v/>
      </c>
      <c r="T867" s="34"/>
      <c r="U867" s="34"/>
      <c r="V867" s="34"/>
      <c r="W867" s="8"/>
      <c r="X867" s="8"/>
      <c r="Y867" s="8"/>
      <c r="Z867" s="8"/>
      <c r="AA867" s="8"/>
      <c r="AB867" s="8"/>
      <c r="AC867" s="8"/>
      <c r="AD867" s="8"/>
      <c r="AE867" s="8"/>
      <c r="AF867" s="8"/>
      <c r="AG867" s="8"/>
      <c r="AH867" s="8"/>
      <c r="AI867" s="8"/>
    </row>
    <row r="868" spans="1:35">
      <c r="A868" s="216" t="s">
        <v>133</v>
      </c>
      <c r="B868" s="32" t="s">
        <v>132</v>
      </c>
      <c r="C868" s="34" t="s">
        <v>133</v>
      </c>
      <c r="D868" s="34" t="s">
        <v>133</v>
      </c>
      <c r="E868" s="34" t="s">
        <v>133</v>
      </c>
      <c r="F868" s="34" t="s">
        <v>133</v>
      </c>
      <c r="G868" s="34" t="s">
        <v>133</v>
      </c>
      <c r="H868" s="34" t="s">
        <v>133</v>
      </c>
      <c r="I868" s="34" t="s">
        <v>133</v>
      </c>
      <c r="J868" s="34" t="s">
        <v>133</v>
      </c>
      <c r="K868" s="34" t="s">
        <v>133</v>
      </c>
      <c r="L868" s="34" t="s">
        <v>133</v>
      </c>
      <c r="M868" s="34" t="s">
        <v>133</v>
      </c>
      <c r="N868" s="34" t="s">
        <v>133</v>
      </c>
      <c r="O868" s="34" t="s">
        <v>133</v>
      </c>
      <c r="P868" s="34" t="s">
        <v>133</v>
      </c>
      <c r="Q868" s="34" t="s">
        <v>133</v>
      </c>
      <c r="R868" s="34" t="s">
        <v>133</v>
      </c>
      <c r="S868" s="34" t="s">
        <v>133</v>
      </c>
      <c r="T868" s="34"/>
      <c r="U868" s="34"/>
      <c r="V868" s="34"/>
      <c r="W868" s="8"/>
      <c r="X868" s="8"/>
      <c r="Y868" s="8"/>
      <c r="Z868" s="8"/>
      <c r="AA868" s="8"/>
      <c r="AB868" s="8"/>
      <c r="AC868" s="8"/>
      <c r="AD868" s="8"/>
      <c r="AE868" s="8"/>
      <c r="AF868" s="8"/>
      <c r="AG868" s="8"/>
      <c r="AH868" s="8"/>
      <c r="AI868" s="8"/>
    </row>
    <row r="869" spans="1:35">
      <c r="A869" s="216"/>
      <c r="B869" s="37" t="s">
        <v>85</v>
      </c>
      <c r="C869" s="37" t="s">
        <v>85</v>
      </c>
      <c r="D869" s="37" t="s">
        <v>85</v>
      </c>
      <c r="E869" s="37" t="s">
        <v>85</v>
      </c>
      <c r="F869" s="37" t="s">
        <v>85</v>
      </c>
      <c r="G869" s="37" t="s">
        <v>85</v>
      </c>
      <c r="H869" s="37" t="s">
        <v>85</v>
      </c>
      <c r="I869" s="37" t="s">
        <v>85</v>
      </c>
      <c r="J869" s="37" t="s">
        <v>85</v>
      </c>
      <c r="K869" s="37"/>
      <c r="L869" s="37"/>
      <c r="M869" s="37"/>
      <c r="N869" s="37"/>
      <c r="O869" s="37"/>
      <c r="P869" s="37"/>
      <c r="Q869" s="37"/>
      <c r="R869" s="37"/>
      <c r="S869" s="37" t="s">
        <v>85</v>
      </c>
      <c r="T869" s="34"/>
      <c r="U869" s="34"/>
      <c r="V869" s="34"/>
      <c r="W869" s="8"/>
      <c r="X869" s="8"/>
      <c r="Y869" s="8"/>
      <c r="Z869" s="8"/>
      <c r="AA869" s="8"/>
      <c r="AB869" s="8"/>
      <c r="AC869" s="8"/>
      <c r="AD869" s="8"/>
      <c r="AE869" s="8"/>
      <c r="AF869" s="8"/>
      <c r="AG869" s="8"/>
      <c r="AH869" s="8"/>
      <c r="AI869" s="8"/>
    </row>
    <row r="870" spans="1:35">
      <c r="A870" s="216">
        <v>330</v>
      </c>
      <c r="B870" s="8">
        <v>-50</v>
      </c>
      <c r="C870" s="221">
        <f ca="1">IF(ISNUMBER(OFFSET(INDIRECT("'"&amp;'DATA for charts'!C$5&amp;"'!$c1"),$A870-1,0)),OFFSET(INDIRECT("'"&amp;'DATA for charts'!C$5&amp;"'!$c1"),$A870-1,0),NA())</f>
        <v>0</v>
      </c>
      <c r="D870" s="221">
        <f ca="1">IF(ISNUMBER(OFFSET(INDIRECT("'"&amp;'DATA for charts'!D$5&amp;"'!$c1"),$A870-1,0)),OFFSET(INDIRECT("'"&amp;'DATA for charts'!D$5&amp;"'!$c1"),$A870-1,0),NA())</f>
        <v>0</v>
      </c>
      <c r="E870" s="221">
        <f ca="1">IF(ISNUMBER(OFFSET(INDIRECT("'"&amp;'DATA for charts'!E$5&amp;"'!$c1"),$A870-1,0)),OFFSET(INDIRECT("'"&amp;'DATA for charts'!E$5&amp;"'!$c1"),$A870-1,0),NA())</f>
        <v>0</v>
      </c>
      <c r="F870" s="221">
        <f ca="1">IF(ISNUMBER(OFFSET(INDIRECT("'"&amp;'DATA for charts'!F$5&amp;"'!$c1"),$A870-1,0)),OFFSET(INDIRECT("'"&amp;'DATA for charts'!F$5&amp;"'!$c1"),$A870-1,0),NA())</f>
        <v>0</v>
      </c>
      <c r="G870" s="221">
        <f ca="1">IF(ISNUMBER(OFFSET(INDIRECT("'"&amp;'DATA for charts'!G$5&amp;"'!$c1"),$A870-1,0)),OFFSET(INDIRECT("'"&amp;'DATA for charts'!G$5&amp;"'!$c1"),$A870-1,0),NA())</f>
        <v>0</v>
      </c>
      <c r="H870" s="221">
        <f ca="1">IF(ISNUMBER(OFFSET(INDIRECT("'"&amp;'DATA for charts'!H$5&amp;"'!$c1"),$A870-1,0)),OFFSET(INDIRECT("'"&amp;'DATA for charts'!H$5&amp;"'!$c1"),$A870-1,0),NA())</f>
        <v>0</v>
      </c>
      <c r="I870" s="221" t="e">
        <f ca="1">IF(ISNUMBER(OFFSET(INDIRECT("'"&amp;'DATA for charts'!I$5&amp;"'!$c1"),$A870-1,0)),OFFSET(INDIRECT("'"&amp;'DATA for charts'!I$5&amp;"'!$c1"),$A870-1,0),NA())</f>
        <v>#N/A</v>
      </c>
      <c r="J870" s="221" t="e">
        <f ca="1">IF(ISNUMBER(OFFSET(INDIRECT("'"&amp;'DATA for charts'!J$5&amp;"'!$c1"),$A870-1,0)),OFFSET(INDIRECT("'"&amp;'DATA for charts'!J$5&amp;"'!$c1"),$A870-1,0),NA())</f>
        <v>#N/A</v>
      </c>
      <c r="K870" s="221" t="e">
        <f ca="1">IF(ISNUMBER(OFFSET(INDIRECT("'"&amp;'DATA for charts'!K$5&amp;"'!$c1"),$A870-1,0)),OFFSET(INDIRECT("'"&amp;'DATA for charts'!K$5&amp;"'!$c1"),$A870-1,0),NA())</f>
        <v>#N/A</v>
      </c>
      <c r="L870" s="221" t="e">
        <f ca="1">IF(ISNUMBER(OFFSET(INDIRECT("'"&amp;'DATA for charts'!L$5&amp;"'!$c1"),$A870-1,0)),OFFSET(INDIRECT("'"&amp;'DATA for charts'!L$5&amp;"'!$c1"),$A870-1,0),NA())</f>
        <v>#N/A</v>
      </c>
      <c r="M870" s="221" t="e">
        <f ca="1">IF(ISNUMBER(OFFSET(INDIRECT("'"&amp;'DATA for charts'!M$5&amp;"'!$c1"),$A870-1,0)),OFFSET(INDIRECT("'"&amp;'DATA for charts'!M$5&amp;"'!$c1"),$A870-1,0),NA())</f>
        <v>#N/A</v>
      </c>
      <c r="N870" s="221" t="e">
        <f ca="1">IF(ISNUMBER(OFFSET(INDIRECT("'"&amp;'DATA for charts'!N$5&amp;"'!$c1"),$A870-1,0)),OFFSET(INDIRECT("'"&amp;'DATA for charts'!N$5&amp;"'!$c1"),$A870-1,0),NA())</f>
        <v>#N/A</v>
      </c>
      <c r="O870" s="221" t="e">
        <f ca="1">IF(ISNUMBER(OFFSET(INDIRECT("'"&amp;'DATA for charts'!O$5&amp;"'!$c1"),$A870-1,0)),OFFSET(INDIRECT("'"&amp;'DATA for charts'!O$5&amp;"'!$c1"),$A870-1,0),NA())</f>
        <v>#N/A</v>
      </c>
      <c r="P870" s="221" t="e">
        <f ca="1">IF(ISNUMBER(OFFSET(INDIRECT("'"&amp;'DATA for charts'!P$5&amp;"'!$c1"),$A870-1,0)),OFFSET(INDIRECT("'"&amp;'DATA for charts'!P$5&amp;"'!$c1"),$A870-1,0),NA())</f>
        <v>#N/A</v>
      </c>
      <c r="Q870" s="221" t="e">
        <f ca="1">IF(ISNUMBER(OFFSET(INDIRECT("'"&amp;'DATA for charts'!Q$5&amp;"'!$c1"),$A870-1,0)),OFFSET(INDIRECT("'"&amp;'DATA for charts'!Q$5&amp;"'!$c1"),$A870-1,0),NA())</f>
        <v>#N/A</v>
      </c>
      <c r="R870" s="221" t="e">
        <f ca="1">IF(ISNUMBER(OFFSET(INDIRECT("'"&amp;'DATA for charts'!R$5&amp;"'!$c1"),$A870-1,0)),OFFSET(INDIRECT("'"&amp;'DATA for charts'!R$5&amp;"'!$c1"),$A870-1,0),NA())</f>
        <v>#N/A</v>
      </c>
      <c r="S870" s="221" t="e">
        <f ca="1">IF(ISNUMBER(OFFSET(INDIRECT("'"&amp;'DATA for charts'!S$5&amp;"'!$c1"),$A870-1,0)),OFFSET(INDIRECT("'"&amp;'DATA for charts'!S$5&amp;"'!$c1"),$A870-1,0),NA())</f>
        <v>#N/A</v>
      </c>
      <c r="T870" s="34"/>
      <c r="U870" s="34"/>
      <c r="V870" s="34"/>
      <c r="W870" s="8"/>
      <c r="X870" s="8"/>
      <c r="Y870" s="8"/>
      <c r="Z870" s="8"/>
      <c r="AA870" s="8"/>
      <c r="AB870" s="8"/>
      <c r="AC870" s="8"/>
      <c r="AD870" s="8"/>
      <c r="AE870" s="8"/>
      <c r="AF870" s="8"/>
      <c r="AG870" s="8"/>
      <c r="AH870" s="8"/>
      <c r="AI870" s="8"/>
    </row>
    <row r="871" spans="1:35">
      <c r="A871" s="226">
        <f t="shared" ref="A871:A934" si="1233">A870+1</f>
        <v>331</v>
      </c>
      <c r="B871" s="8">
        <v>-49</v>
      </c>
      <c r="C871" s="221">
        <f ca="1">IF(ISNUMBER(OFFSET(INDIRECT("'"&amp;'DATA for charts'!C$5&amp;"'!$c1"),$A871-1,0)),OFFSET(INDIRECT("'"&amp;'DATA for charts'!C$5&amp;"'!$c1"),$A871-1,0),NA())</f>
        <v>0</v>
      </c>
      <c r="D871" s="221">
        <f ca="1">IF(ISNUMBER(OFFSET(INDIRECT("'"&amp;'DATA for charts'!D$5&amp;"'!$c1"),$A871-1,0)),OFFSET(INDIRECT("'"&amp;'DATA for charts'!D$5&amp;"'!$c1"),$A871-1,0),NA())</f>
        <v>0</v>
      </c>
      <c r="E871" s="221">
        <f ca="1">IF(ISNUMBER(OFFSET(INDIRECT("'"&amp;'DATA for charts'!E$5&amp;"'!$c1"),$A871-1,0)),OFFSET(INDIRECT("'"&amp;'DATA for charts'!E$5&amp;"'!$c1"),$A871-1,0),NA())</f>
        <v>0</v>
      </c>
      <c r="F871" s="221">
        <f ca="1">IF(ISNUMBER(OFFSET(INDIRECT("'"&amp;'DATA for charts'!F$5&amp;"'!$c1"),$A871-1,0)),OFFSET(INDIRECT("'"&amp;'DATA for charts'!F$5&amp;"'!$c1"),$A871-1,0),NA())</f>
        <v>0</v>
      </c>
      <c r="G871" s="221">
        <f ca="1">IF(ISNUMBER(OFFSET(INDIRECT("'"&amp;'DATA for charts'!G$5&amp;"'!$c1"),$A871-1,0)),OFFSET(INDIRECT("'"&amp;'DATA for charts'!G$5&amp;"'!$c1"),$A871-1,0),NA())</f>
        <v>0</v>
      </c>
      <c r="H871" s="221">
        <f ca="1">IF(ISNUMBER(OFFSET(INDIRECT("'"&amp;'DATA for charts'!H$5&amp;"'!$c1"),$A871-1,0)),OFFSET(INDIRECT("'"&amp;'DATA for charts'!H$5&amp;"'!$c1"),$A871-1,0),NA())</f>
        <v>0</v>
      </c>
      <c r="I871" s="221" t="e">
        <f ca="1">IF(ISNUMBER(OFFSET(INDIRECT("'"&amp;'DATA for charts'!I$5&amp;"'!$c1"),$A871-1,0)),OFFSET(INDIRECT("'"&amp;'DATA for charts'!I$5&amp;"'!$c1"),$A871-1,0),NA())</f>
        <v>#N/A</v>
      </c>
      <c r="J871" s="221" t="e">
        <f ca="1">IF(ISNUMBER(OFFSET(INDIRECT("'"&amp;'DATA for charts'!J$5&amp;"'!$c1"),$A871-1,0)),OFFSET(INDIRECT("'"&amp;'DATA for charts'!J$5&amp;"'!$c1"),$A871-1,0),NA())</f>
        <v>#N/A</v>
      </c>
      <c r="K871" s="221" t="e">
        <f ca="1">IF(ISNUMBER(OFFSET(INDIRECT("'"&amp;'DATA for charts'!K$5&amp;"'!$c1"),$A871-1,0)),OFFSET(INDIRECT("'"&amp;'DATA for charts'!K$5&amp;"'!$c1"),$A871-1,0),NA())</f>
        <v>#N/A</v>
      </c>
      <c r="L871" s="221" t="e">
        <f ca="1">IF(ISNUMBER(OFFSET(INDIRECT("'"&amp;'DATA for charts'!L$5&amp;"'!$c1"),$A871-1,0)),OFFSET(INDIRECT("'"&amp;'DATA for charts'!L$5&amp;"'!$c1"),$A871-1,0),NA())</f>
        <v>#N/A</v>
      </c>
      <c r="M871" s="221" t="e">
        <f ca="1">IF(ISNUMBER(OFFSET(INDIRECT("'"&amp;'DATA for charts'!M$5&amp;"'!$c1"),$A871-1,0)),OFFSET(INDIRECT("'"&amp;'DATA for charts'!M$5&amp;"'!$c1"),$A871-1,0),NA())</f>
        <v>#N/A</v>
      </c>
      <c r="N871" s="221" t="e">
        <f ca="1">IF(ISNUMBER(OFFSET(INDIRECT("'"&amp;'DATA for charts'!N$5&amp;"'!$c1"),$A871-1,0)),OFFSET(INDIRECT("'"&amp;'DATA for charts'!N$5&amp;"'!$c1"),$A871-1,0),NA())</f>
        <v>#N/A</v>
      </c>
      <c r="O871" s="221" t="e">
        <f ca="1">IF(ISNUMBER(OFFSET(INDIRECT("'"&amp;'DATA for charts'!O$5&amp;"'!$c1"),$A871-1,0)),OFFSET(INDIRECT("'"&amp;'DATA for charts'!O$5&amp;"'!$c1"),$A871-1,0),NA())</f>
        <v>#N/A</v>
      </c>
      <c r="P871" s="221" t="e">
        <f ca="1">IF(ISNUMBER(OFFSET(INDIRECT("'"&amp;'DATA for charts'!P$5&amp;"'!$c1"),$A871-1,0)),OFFSET(INDIRECT("'"&amp;'DATA for charts'!P$5&amp;"'!$c1"),$A871-1,0),NA())</f>
        <v>#N/A</v>
      </c>
      <c r="Q871" s="221" t="e">
        <f ca="1">IF(ISNUMBER(OFFSET(INDIRECT("'"&amp;'DATA for charts'!Q$5&amp;"'!$c1"),$A871-1,0)),OFFSET(INDIRECT("'"&amp;'DATA for charts'!Q$5&amp;"'!$c1"),$A871-1,0),NA())</f>
        <v>#N/A</v>
      </c>
      <c r="R871" s="221" t="e">
        <f ca="1">IF(ISNUMBER(OFFSET(INDIRECT("'"&amp;'DATA for charts'!R$5&amp;"'!$c1"),$A871-1,0)),OFFSET(INDIRECT("'"&amp;'DATA for charts'!R$5&amp;"'!$c1"),$A871-1,0),NA())</f>
        <v>#N/A</v>
      </c>
      <c r="S871" s="221" t="e">
        <f ca="1">IF(ISNUMBER(OFFSET(INDIRECT("'"&amp;'DATA for charts'!S$5&amp;"'!$c1"),$A871-1,0)),OFFSET(INDIRECT("'"&amp;'DATA for charts'!S$5&amp;"'!$c1"),$A871-1,0),NA())</f>
        <v>#N/A</v>
      </c>
      <c r="T871" s="34"/>
      <c r="U871" s="34"/>
      <c r="V871" s="34"/>
      <c r="W871" s="8"/>
      <c r="X871" s="8"/>
      <c r="Y871" s="8"/>
      <c r="Z871" s="8"/>
      <c r="AA871" s="8"/>
      <c r="AB871" s="8"/>
      <c r="AC871" s="8"/>
      <c r="AD871" s="8"/>
      <c r="AE871" s="8"/>
      <c r="AF871" s="8"/>
      <c r="AG871" s="8"/>
      <c r="AH871" s="8"/>
      <c r="AI871" s="8"/>
    </row>
    <row r="872" spans="1:35">
      <c r="A872" s="226">
        <f t="shared" si="1233"/>
        <v>332</v>
      </c>
      <c r="B872" s="8">
        <v>-48</v>
      </c>
      <c r="C872" s="221">
        <f ca="1">IF(ISNUMBER(OFFSET(INDIRECT("'"&amp;'DATA for charts'!C$5&amp;"'!$c1"),$A872-1,0)),OFFSET(INDIRECT("'"&amp;'DATA for charts'!C$5&amp;"'!$c1"),$A872-1,0),NA())</f>
        <v>0</v>
      </c>
      <c r="D872" s="221">
        <f ca="1">IF(ISNUMBER(OFFSET(INDIRECT("'"&amp;'DATA for charts'!D$5&amp;"'!$c1"),$A872-1,0)),OFFSET(INDIRECT("'"&amp;'DATA for charts'!D$5&amp;"'!$c1"),$A872-1,0),NA())</f>
        <v>0</v>
      </c>
      <c r="E872" s="221">
        <f ca="1">IF(ISNUMBER(OFFSET(INDIRECT("'"&amp;'DATA for charts'!E$5&amp;"'!$c1"),$A872-1,0)),OFFSET(INDIRECT("'"&amp;'DATA for charts'!E$5&amp;"'!$c1"),$A872-1,0),NA())</f>
        <v>0</v>
      </c>
      <c r="F872" s="221">
        <f ca="1">IF(ISNUMBER(OFFSET(INDIRECT("'"&amp;'DATA for charts'!F$5&amp;"'!$c1"),$A872-1,0)),OFFSET(INDIRECT("'"&amp;'DATA for charts'!F$5&amp;"'!$c1"),$A872-1,0),NA())</f>
        <v>0</v>
      </c>
      <c r="G872" s="221">
        <f ca="1">IF(ISNUMBER(OFFSET(INDIRECT("'"&amp;'DATA for charts'!G$5&amp;"'!$c1"),$A872-1,0)),OFFSET(INDIRECT("'"&amp;'DATA for charts'!G$5&amp;"'!$c1"),$A872-1,0),NA())</f>
        <v>0</v>
      </c>
      <c r="H872" s="221">
        <f ca="1">IF(ISNUMBER(OFFSET(INDIRECT("'"&amp;'DATA for charts'!H$5&amp;"'!$c1"),$A872-1,0)),OFFSET(INDIRECT("'"&amp;'DATA for charts'!H$5&amp;"'!$c1"),$A872-1,0),NA())</f>
        <v>0</v>
      </c>
      <c r="I872" s="221" t="e">
        <f ca="1">IF(ISNUMBER(OFFSET(INDIRECT("'"&amp;'DATA for charts'!I$5&amp;"'!$c1"),$A872-1,0)),OFFSET(INDIRECT("'"&amp;'DATA for charts'!I$5&amp;"'!$c1"),$A872-1,0),NA())</f>
        <v>#N/A</v>
      </c>
      <c r="J872" s="221" t="e">
        <f ca="1">IF(ISNUMBER(OFFSET(INDIRECT("'"&amp;'DATA for charts'!J$5&amp;"'!$c1"),$A872-1,0)),OFFSET(INDIRECT("'"&amp;'DATA for charts'!J$5&amp;"'!$c1"),$A872-1,0),NA())</f>
        <v>#N/A</v>
      </c>
      <c r="K872" s="221" t="e">
        <f ca="1">IF(ISNUMBER(OFFSET(INDIRECT("'"&amp;'DATA for charts'!K$5&amp;"'!$c1"),$A872-1,0)),OFFSET(INDIRECT("'"&amp;'DATA for charts'!K$5&amp;"'!$c1"),$A872-1,0),NA())</f>
        <v>#N/A</v>
      </c>
      <c r="L872" s="221" t="e">
        <f ca="1">IF(ISNUMBER(OFFSET(INDIRECT("'"&amp;'DATA for charts'!L$5&amp;"'!$c1"),$A872-1,0)),OFFSET(INDIRECT("'"&amp;'DATA for charts'!L$5&amp;"'!$c1"),$A872-1,0),NA())</f>
        <v>#N/A</v>
      </c>
      <c r="M872" s="221" t="e">
        <f ca="1">IF(ISNUMBER(OFFSET(INDIRECT("'"&amp;'DATA for charts'!M$5&amp;"'!$c1"),$A872-1,0)),OFFSET(INDIRECT("'"&amp;'DATA for charts'!M$5&amp;"'!$c1"),$A872-1,0),NA())</f>
        <v>#N/A</v>
      </c>
      <c r="N872" s="221" t="e">
        <f ca="1">IF(ISNUMBER(OFFSET(INDIRECT("'"&amp;'DATA for charts'!N$5&amp;"'!$c1"),$A872-1,0)),OFFSET(INDIRECT("'"&amp;'DATA for charts'!N$5&amp;"'!$c1"),$A872-1,0),NA())</f>
        <v>#N/A</v>
      </c>
      <c r="O872" s="221" t="e">
        <f ca="1">IF(ISNUMBER(OFFSET(INDIRECT("'"&amp;'DATA for charts'!O$5&amp;"'!$c1"),$A872-1,0)),OFFSET(INDIRECT("'"&amp;'DATA for charts'!O$5&amp;"'!$c1"),$A872-1,0),NA())</f>
        <v>#N/A</v>
      </c>
      <c r="P872" s="221" t="e">
        <f ca="1">IF(ISNUMBER(OFFSET(INDIRECT("'"&amp;'DATA for charts'!P$5&amp;"'!$c1"),$A872-1,0)),OFFSET(INDIRECT("'"&amp;'DATA for charts'!P$5&amp;"'!$c1"),$A872-1,0),NA())</f>
        <v>#N/A</v>
      </c>
      <c r="Q872" s="221" t="e">
        <f ca="1">IF(ISNUMBER(OFFSET(INDIRECT("'"&amp;'DATA for charts'!Q$5&amp;"'!$c1"),$A872-1,0)),OFFSET(INDIRECT("'"&amp;'DATA for charts'!Q$5&amp;"'!$c1"),$A872-1,0),NA())</f>
        <v>#N/A</v>
      </c>
      <c r="R872" s="221" t="e">
        <f ca="1">IF(ISNUMBER(OFFSET(INDIRECT("'"&amp;'DATA for charts'!R$5&amp;"'!$c1"),$A872-1,0)),OFFSET(INDIRECT("'"&amp;'DATA for charts'!R$5&amp;"'!$c1"),$A872-1,0),NA())</f>
        <v>#N/A</v>
      </c>
      <c r="S872" s="221" t="e">
        <f ca="1">IF(ISNUMBER(OFFSET(INDIRECT("'"&amp;'DATA for charts'!S$5&amp;"'!$c1"),$A872-1,0)),OFFSET(INDIRECT("'"&amp;'DATA for charts'!S$5&amp;"'!$c1"),$A872-1,0),NA())</f>
        <v>#N/A</v>
      </c>
      <c r="T872" s="34"/>
      <c r="U872" s="34"/>
      <c r="V872" s="34"/>
      <c r="W872" s="8"/>
      <c r="X872" s="8"/>
      <c r="Y872" s="8"/>
      <c r="Z872" s="8"/>
      <c r="AA872" s="8"/>
      <c r="AB872" s="8"/>
      <c r="AC872" s="8"/>
      <c r="AD872" s="8"/>
      <c r="AE872" s="8"/>
      <c r="AF872" s="8"/>
      <c r="AG872" s="8"/>
      <c r="AH872" s="8"/>
      <c r="AI872" s="8"/>
    </row>
    <row r="873" spans="1:35">
      <c r="A873" s="226">
        <f t="shared" si="1233"/>
        <v>333</v>
      </c>
      <c r="B873" s="8">
        <v>-47</v>
      </c>
      <c r="C873" s="221">
        <f ca="1">IF(ISNUMBER(OFFSET(INDIRECT("'"&amp;'DATA for charts'!C$5&amp;"'!$c1"),$A873-1,0)),OFFSET(INDIRECT("'"&amp;'DATA for charts'!C$5&amp;"'!$c1"),$A873-1,0),NA())</f>
        <v>0</v>
      </c>
      <c r="D873" s="221">
        <f ca="1">IF(ISNUMBER(OFFSET(INDIRECT("'"&amp;'DATA for charts'!D$5&amp;"'!$c1"),$A873-1,0)),OFFSET(INDIRECT("'"&amp;'DATA for charts'!D$5&amp;"'!$c1"),$A873-1,0),NA())</f>
        <v>0</v>
      </c>
      <c r="E873" s="221">
        <f ca="1">IF(ISNUMBER(OFFSET(INDIRECT("'"&amp;'DATA for charts'!E$5&amp;"'!$c1"),$A873-1,0)),OFFSET(INDIRECT("'"&amp;'DATA for charts'!E$5&amp;"'!$c1"),$A873-1,0),NA())</f>
        <v>0</v>
      </c>
      <c r="F873" s="221">
        <f ca="1">IF(ISNUMBER(OFFSET(INDIRECT("'"&amp;'DATA for charts'!F$5&amp;"'!$c1"),$A873-1,0)),OFFSET(INDIRECT("'"&amp;'DATA for charts'!F$5&amp;"'!$c1"),$A873-1,0),NA())</f>
        <v>0</v>
      </c>
      <c r="G873" s="221">
        <f ca="1">IF(ISNUMBER(OFFSET(INDIRECT("'"&amp;'DATA for charts'!G$5&amp;"'!$c1"),$A873-1,0)),OFFSET(INDIRECT("'"&amp;'DATA for charts'!G$5&amp;"'!$c1"),$A873-1,0),NA())</f>
        <v>0</v>
      </c>
      <c r="H873" s="221">
        <f ca="1">IF(ISNUMBER(OFFSET(INDIRECT("'"&amp;'DATA for charts'!H$5&amp;"'!$c1"),$A873-1,0)),OFFSET(INDIRECT("'"&amp;'DATA for charts'!H$5&amp;"'!$c1"),$A873-1,0),NA())</f>
        <v>0</v>
      </c>
      <c r="I873" s="221" t="e">
        <f ca="1">IF(ISNUMBER(OFFSET(INDIRECT("'"&amp;'DATA for charts'!I$5&amp;"'!$c1"),$A873-1,0)),OFFSET(INDIRECT("'"&amp;'DATA for charts'!I$5&amp;"'!$c1"),$A873-1,0),NA())</f>
        <v>#N/A</v>
      </c>
      <c r="J873" s="221" t="e">
        <f ca="1">IF(ISNUMBER(OFFSET(INDIRECT("'"&amp;'DATA for charts'!J$5&amp;"'!$c1"),$A873-1,0)),OFFSET(INDIRECT("'"&amp;'DATA for charts'!J$5&amp;"'!$c1"),$A873-1,0),NA())</f>
        <v>#N/A</v>
      </c>
      <c r="K873" s="221" t="e">
        <f ca="1">IF(ISNUMBER(OFFSET(INDIRECT("'"&amp;'DATA for charts'!K$5&amp;"'!$c1"),$A873-1,0)),OFFSET(INDIRECT("'"&amp;'DATA for charts'!K$5&amp;"'!$c1"),$A873-1,0),NA())</f>
        <v>#N/A</v>
      </c>
      <c r="L873" s="221" t="e">
        <f ca="1">IF(ISNUMBER(OFFSET(INDIRECT("'"&amp;'DATA for charts'!L$5&amp;"'!$c1"),$A873-1,0)),OFFSET(INDIRECT("'"&amp;'DATA for charts'!L$5&amp;"'!$c1"),$A873-1,0),NA())</f>
        <v>#N/A</v>
      </c>
      <c r="M873" s="221" t="e">
        <f ca="1">IF(ISNUMBER(OFFSET(INDIRECT("'"&amp;'DATA for charts'!M$5&amp;"'!$c1"),$A873-1,0)),OFFSET(INDIRECT("'"&amp;'DATA for charts'!M$5&amp;"'!$c1"),$A873-1,0),NA())</f>
        <v>#N/A</v>
      </c>
      <c r="N873" s="221" t="e">
        <f ca="1">IF(ISNUMBER(OFFSET(INDIRECT("'"&amp;'DATA for charts'!N$5&amp;"'!$c1"),$A873-1,0)),OFFSET(INDIRECT("'"&amp;'DATA for charts'!N$5&amp;"'!$c1"),$A873-1,0),NA())</f>
        <v>#N/A</v>
      </c>
      <c r="O873" s="221" t="e">
        <f ca="1">IF(ISNUMBER(OFFSET(INDIRECT("'"&amp;'DATA for charts'!O$5&amp;"'!$c1"),$A873-1,0)),OFFSET(INDIRECT("'"&amp;'DATA for charts'!O$5&amp;"'!$c1"),$A873-1,0),NA())</f>
        <v>#N/A</v>
      </c>
      <c r="P873" s="221" t="e">
        <f ca="1">IF(ISNUMBER(OFFSET(INDIRECT("'"&amp;'DATA for charts'!P$5&amp;"'!$c1"),$A873-1,0)),OFFSET(INDIRECT("'"&amp;'DATA for charts'!P$5&amp;"'!$c1"),$A873-1,0),NA())</f>
        <v>#N/A</v>
      </c>
      <c r="Q873" s="221" t="e">
        <f ca="1">IF(ISNUMBER(OFFSET(INDIRECT("'"&amp;'DATA for charts'!Q$5&amp;"'!$c1"),$A873-1,0)),OFFSET(INDIRECT("'"&amp;'DATA for charts'!Q$5&amp;"'!$c1"),$A873-1,0),NA())</f>
        <v>#N/A</v>
      </c>
      <c r="R873" s="221" t="e">
        <f ca="1">IF(ISNUMBER(OFFSET(INDIRECT("'"&amp;'DATA for charts'!R$5&amp;"'!$c1"),$A873-1,0)),OFFSET(INDIRECT("'"&amp;'DATA for charts'!R$5&amp;"'!$c1"),$A873-1,0),NA())</f>
        <v>#N/A</v>
      </c>
      <c r="S873" s="221" t="e">
        <f ca="1">IF(ISNUMBER(OFFSET(INDIRECT("'"&amp;'DATA for charts'!S$5&amp;"'!$c1"),$A873-1,0)),OFFSET(INDIRECT("'"&amp;'DATA for charts'!S$5&amp;"'!$c1"),$A873-1,0),NA())</f>
        <v>#N/A</v>
      </c>
      <c r="T873" s="34"/>
      <c r="U873" s="34"/>
      <c r="V873" s="34"/>
      <c r="W873" s="8"/>
      <c r="X873" s="8"/>
      <c r="Y873" s="8"/>
      <c r="Z873" s="8"/>
      <c r="AA873" s="8"/>
      <c r="AB873" s="8"/>
      <c r="AC873" s="8"/>
      <c r="AD873" s="8"/>
      <c r="AE873" s="8"/>
      <c r="AF873" s="8"/>
      <c r="AG873" s="8"/>
      <c r="AH873" s="8"/>
      <c r="AI873" s="8"/>
    </row>
    <row r="874" spans="1:35">
      <c r="A874" s="226">
        <f t="shared" si="1233"/>
        <v>334</v>
      </c>
      <c r="B874" s="8">
        <v>-46</v>
      </c>
      <c r="C874" s="221">
        <f ca="1">IF(ISNUMBER(OFFSET(INDIRECT("'"&amp;'DATA for charts'!C$5&amp;"'!$c1"),$A874-1,0)),OFFSET(INDIRECT("'"&amp;'DATA for charts'!C$5&amp;"'!$c1"),$A874-1,0),NA())</f>
        <v>0</v>
      </c>
      <c r="D874" s="221">
        <f ca="1">IF(ISNUMBER(OFFSET(INDIRECT("'"&amp;'DATA for charts'!D$5&amp;"'!$c1"),$A874-1,0)),OFFSET(INDIRECT("'"&amp;'DATA for charts'!D$5&amp;"'!$c1"),$A874-1,0),NA())</f>
        <v>0</v>
      </c>
      <c r="E874" s="221">
        <f ca="1">IF(ISNUMBER(OFFSET(INDIRECT("'"&amp;'DATA for charts'!E$5&amp;"'!$c1"),$A874-1,0)),OFFSET(INDIRECT("'"&amp;'DATA for charts'!E$5&amp;"'!$c1"),$A874-1,0),NA())</f>
        <v>0</v>
      </c>
      <c r="F874" s="221">
        <f ca="1">IF(ISNUMBER(OFFSET(INDIRECT("'"&amp;'DATA for charts'!F$5&amp;"'!$c1"),$A874-1,0)),OFFSET(INDIRECT("'"&amp;'DATA for charts'!F$5&amp;"'!$c1"),$A874-1,0),NA())</f>
        <v>0</v>
      </c>
      <c r="G874" s="221">
        <f ca="1">IF(ISNUMBER(OFFSET(INDIRECT("'"&amp;'DATA for charts'!G$5&amp;"'!$c1"),$A874-1,0)),OFFSET(INDIRECT("'"&amp;'DATA for charts'!G$5&amp;"'!$c1"),$A874-1,0),NA())</f>
        <v>0</v>
      </c>
      <c r="H874" s="221">
        <f ca="1">IF(ISNUMBER(OFFSET(INDIRECT("'"&amp;'DATA for charts'!H$5&amp;"'!$c1"),$A874-1,0)),OFFSET(INDIRECT("'"&amp;'DATA for charts'!H$5&amp;"'!$c1"),$A874-1,0),NA())</f>
        <v>0</v>
      </c>
      <c r="I874" s="221" t="e">
        <f ca="1">IF(ISNUMBER(OFFSET(INDIRECT("'"&amp;'DATA for charts'!I$5&amp;"'!$c1"),$A874-1,0)),OFFSET(INDIRECT("'"&amp;'DATA for charts'!I$5&amp;"'!$c1"),$A874-1,0),NA())</f>
        <v>#N/A</v>
      </c>
      <c r="J874" s="221" t="e">
        <f ca="1">IF(ISNUMBER(OFFSET(INDIRECT("'"&amp;'DATA for charts'!J$5&amp;"'!$c1"),$A874-1,0)),OFFSET(INDIRECT("'"&amp;'DATA for charts'!J$5&amp;"'!$c1"),$A874-1,0),NA())</f>
        <v>#N/A</v>
      </c>
      <c r="K874" s="221" t="e">
        <f ca="1">IF(ISNUMBER(OFFSET(INDIRECT("'"&amp;'DATA for charts'!K$5&amp;"'!$c1"),$A874-1,0)),OFFSET(INDIRECT("'"&amp;'DATA for charts'!K$5&amp;"'!$c1"),$A874-1,0),NA())</f>
        <v>#N/A</v>
      </c>
      <c r="L874" s="221" t="e">
        <f ca="1">IF(ISNUMBER(OFFSET(INDIRECT("'"&amp;'DATA for charts'!L$5&amp;"'!$c1"),$A874-1,0)),OFFSET(INDIRECT("'"&amp;'DATA for charts'!L$5&amp;"'!$c1"),$A874-1,0),NA())</f>
        <v>#N/A</v>
      </c>
      <c r="M874" s="221" t="e">
        <f ca="1">IF(ISNUMBER(OFFSET(INDIRECT("'"&amp;'DATA for charts'!M$5&amp;"'!$c1"),$A874-1,0)),OFFSET(INDIRECT("'"&amp;'DATA for charts'!M$5&amp;"'!$c1"),$A874-1,0),NA())</f>
        <v>#N/A</v>
      </c>
      <c r="N874" s="221" t="e">
        <f ca="1">IF(ISNUMBER(OFFSET(INDIRECT("'"&amp;'DATA for charts'!N$5&amp;"'!$c1"),$A874-1,0)),OFFSET(INDIRECT("'"&amp;'DATA for charts'!N$5&amp;"'!$c1"),$A874-1,0),NA())</f>
        <v>#N/A</v>
      </c>
      <c r="O874" s="221" t="e">
        <f ca="1">IF(ISNUMBER(OFFSET(INDIRECT("'"&amp;'DATA for charts'!O$5&amp;"'!$c1"),$A874-1,0)),OFFSET(INDIRECT("'"&amp;'DATA for charts'!O$5&amp;"'!$c1"),$A874-1,0),NA())</f>
        <v>#N/A</v>
      </c>
      <c r="P874" s="221" t="e">
        <f ca="1">IF(ISNUMBER(OFFSET(INDIRECT("'"&amp;'DATA for charts'!P$5&amp;"'!$c1"),$A874-1,0)),OFFSET(INDIRECT("'"&amp;'DATA for charts'!P$5&amp;"'!$c1"),$A874-1,0),NA())</f>
        <v>#N/A</v>
      </c>
      <c r="Q874" s="221" t="e">
        <f ca="1">IF(ISNUMBER(OFFSET(INDIRECT("'"&amp;'DATA for charts'!Q$5&amp;"'!$c1"),$A874-1,0)),OFFSET(INDIRECT("'"&amp;'DATA for charts'!Q$5&amp;"'!$c1"),$A874-1,0),NA())</f>
        <v>#N/A</v>
      </c>
      <c r="R874" s="221" t="e">
        <f ca="1">IF(ISNUMBER(OFFSET(INDIRECT("'"&amp;'DATA for charts'!R$5&amp;"'!$c1"),$A874-1,0)),OFFSET(INDIRECT("'"&amp;'DATA for charts'!R$5&amp;"'!$c1"),$A874-1,0),NA())</f>
        <v>#N/A</v>
      </c>
      <c r="S874" s="221" t="e">
        <f ca="1">IF(ISNUMBER(OFFSET(INDIRECT("'"&amp;'DATA for charts'!S$5&amp;"'!$c1"),$A874-1,0)),OFFSET(INDIRECT("'"&amp;'DATA for charts'!S$5&amp;"'!$c1"),$A874-1,0),NA())</f>
        <v>#N/A</v>
      </c>
      <c r="T874" s="34"/>
      <c r="U874" s="34"/>
      <c r="V874" s="34"/>
      <c r="W874" s="8"/>
      <c r="X874" s="8"/>
      <c r="Y874" s="8"/>
      <c r="Z874" s="8"/>
      <c r="AA874" s="8"/>
      <c r="AB874" s="8"/>
      <c r="AC874" s="8"/>
      <c r="AD874" s="8"/>
      <c r="AE874" s="8"/>
      <c r="AF874" s="8"/>
      <c r="AG874" s="8"/>
      <c r="AH874" s="8"/>
      <c r="AI874" s="8"/>
    </row>
    <row r="875" spans="1:35">
      <c r="A875" s="226">
        <f t="shared" si="1233"/>
        <v>335</v>
      </c>
      <c r="B875" s="8">
        <v>-45</v>
      </c>
      <c r="C875" s="221">
        <f ca="1">IF(ISNUMBER(OFFSET(INDIRECT("'"&amp;'DATA for charts'!C$5&amp;"'!$c1"),$A875-1,0)),OFFSET(INDIRECT("'"&amp;'DATA for charts'!C$5&amp;"'!$c1"),$A875-1,0),NA())</f>
        <v>0</v>
      </c>
      <c r="D875" s="221">
        <f ca="1">IF(ISNUMBER(OFFSET(INDIRECT("'"&amp;'DATA for charts'!D$5&amp;"'!$c1"),$A875-1,0)),OFFSET(INDIRECT("'"&amp;'DATA for charts'!D$5&amp;"'!$c1"),$A875-1,0),NA())</f>
        <v>0</v>
      </c>
      <c r="E875" s="221">
        <f ca="1">IF(ISNUMBER(OFFSET(INDIRECT("'"&amp;'DATA for charts'!E$5&amp;"'!$c1"),$A875-1,0)),OFFSET(INDIRECT("'"&amp;'DATA for charts'!E$5&amp;"'!$c1"),$A875-1,0),NA())</f>
        <v>0</v>
      </c>
      <c r="F875" s="221">
        <f ca="1">IF(ISNUMBER(OFFSET(INDIRECT("'"&amp;'DATA for charts'!F$5&amp;"'!$c1"),$A875-1,0)),OFFSET(INDIRECT("'"&amp;'DATA for charts'!F$5&amp;"'!$c1"),$A875-1,0),NA())</f>
        <v>0</v>
      </c>
      <c r="G875" s="221">
        <f ca="1">IF(ISNUMBER(OFFSET(INDIRECT("'"&amp;'DATA for charts'!G$5&amp;"'!$c1"),$A875-1,0)),OFFSET(INDIRECT("'"&amp;'DATA for charts'!G$5&amp;"'!$c1"),$A875-1,0),NA())</f>
        <v>0</v>
      </c>
      <c r="H875" s="221">
        <f ca="1">IF(ISNUMBER(OFFSET(INDIRECT("'"&amp;'DATA for charts'!H$5&amp;"'!$c1"),$A875-1,0)),OFFSET(INDIRECT("'"&amp;'DATA for charts'!H$5&amp;"'!$c1"),$A875-1,0),NA())</f>
        <v>0</v>
      </c>
      <c r="I875" s="221" t="e">
        <f ca="1">IF(ISNUMBER(OFFSET(INDIRECT("'"&amp;'DATA for charts'!I$5&amp;"'!$c1"),$A875-1,0)),OFFSET(INDIRECT("'"&amp;'DATA for charts'!I$5&amp;"'!$c1"),$A875-1,0),NA())</f>
        <v>#N/A</v>
      </c>
      <c r="J875" s="221" t="e">
        <f ca="1">IF(ISNUMBER(OFFSET(INDIRECT("'"&amp;'DATA for charts'!J$5&amp;"'!$c1"),$A875-1,0)),OFFSET(INDIRECT("'"&amp;'DATA for charts'!J$5&amp;"'!$c1"),$A875-1,0),NA())</f>
        <v>#N/A</v>
      </c>
      <c r="K875" s="221" t="e">
        <f ca="1">IF(ISNUMBER(OFFSET(INDIRECT("'"&amp;'DATA for charts'!K$5&amp;"'!$c1"),$A875-1,0)),OFFSET(INDIRECT("'"&amp;'DATA for charts'!K$5&amp;"'!$c1"),$A875-1,0),NA())</f>
        <v>#N/A</v>
      </c>
      <c r="L875" s="221" t="e">
        <f ca="1">IF(ISNUMBER(OFFSET(INDIRECT("'"&amp;'DATA for charts'!L$5&amp;"'!$c1"),$A875-1,0)),OFFSET(INDIRECT("'"&amp;'DATA for charts'!L$5&amp;"'!$c1"),$A875-1,0),NA())</f>
        <v>#N/A</v>
      </c>
      <c r="M875" s="221" t="e">
        <f ca="1">IF(ISNUMBER(OFFSET(INDIRECT("'"&amp;'DATA for charts'!M$5&amp;"'!$c1"),$A875-1,0)),OFFSET(INDIRECT("'"&amp;'DATA for charts'!M$5&amp;"'!$c1"),$A875-1,0),NA())</f>
        <v>#N/A</v>
      </c>
      <c r="N875" s="221" t="e">
        <f ca="1">IF(ISNUMBER(OFFSET(INDIRECT("'"&amp;'DATA for charts'!N$5&amp;"'!$c1"),$A875-1,0)),OFFSET(INDIRECT("'"&amp;'DATA for charts'!N$5&amp;"'!$c1"),$A875-1,0),NA())</f>
        <v>#N/A</v>
      </c>
      <c r="O875" s="221" t="e">
        <f ca="1">IF(ISNUMBER(OFFSET(INDIRECT("'"&amp;'DATA for charts'!O$5&amp;"'!$c1"),$A875-1,0)),OFFSET(INDIRECT("'"&amp;'DATA for charts'!O$5&amp;"'!$c1"),$A875-1,0),NA())</f>
        <v>#N/A</v>
      </c>
      <c r="P875" s="221" t="e">
        <f ca="1">IF(ISNUMBER(OFFSET(INDIRECT("'"&amp;'DATA for charts'!P$5&amp;"'!$c1"),$A875-1,0)),OFFSET(INDIRECT("'"&amp;'DATA for charts'!P$5&amp;"'!$c1"),$A875-1,0),NA())</f>
        <v>#N/A</v>
      </c>
      <c r="Q875" s="221" t="e">
        <f ca="1">IF(ISNUMBER(OFFSET(INDIRECT("'"&amp;'DATA for charts'!Q$5&amp;"'!$c1"),$A875-1,0)),OFFSET(INDIRECT("'"&amp;'DATA for charts'!Q$5&amp;"'!$c1"),$A875-1,0),NA())</f>
        <v>#N/A</v>
      </c>
      <c r="R875" s="221" t="e">
        <f ca="1">IF(ISNUMBER(OFFSET(INDIRECT("'"&amp;'DATA for charts'!R$5&amp;"'!$c1"),$A875-1,0)),OFFSET(INDIRECT("'"&amp;'DATA for charts'!R$5&amp;"'!$c1"),$A875-1,0),NA())</f>
        <v>#N/A</v>
      </c>
      <c r="S875" s="221" t="e">
        <f ca="1">IF(ISNUMBER(OFFSET(INDIRECT("'"&amp;'DATA for charts'!S$5&amp;"'!$c1"),$A875-1,0)),OFFSET(INDIRECT("'"&amp;'DATA for charts'!S$5&amp;"'!$c1"),$A875-1,0),NA())</f>
        <v>#N/A</v>
      </c>
      <c r="T875" s="34"/>
      <c r="U875" s="34"/>
      <c r="V875" s="34"/>
      <c r="W875" s="8"/>
      <c r="X875" s="8"/>
      <c r="Y875" s="8"/>
      <c r="Z875" s="8"/>
      <c r="AA875" s="8"/>
      <c r="AB875" s="8"/>
      <c r="AC875" s="8"/>
      <c r="AD875" s="8"/>
      <c r="AE875" s="8"/>
      <c r="AF875" s="8"/>
      <c r="AG875" s="8"/>
      <c r="AH875" s="8"/>
      <c r="AI875" s="8"/>
    </row>
    <row r="876" spans="1:35">
      <c r="A876" s="226">
        <f t="shared" si="1233"/>
        <v>336</v>
      </c>
      <c r="B876" s="8">
        <v>-44</v>
      </c>
      <c r="C876" s="221">
        <f ca="1">IF(ISNUMBER(OFFSET(INDIRECT("'"&amp;'DATA for charts'!C$5&amp;"'!$c1"),$A876-1,0)),OFFSET(INDIRECT("'"&amp;'DATA for charts'!C$5&amp;"'!$c1"),$A876-1,0),NA())</f>
        <v>0</v>
      </c>
      <c r="D876" s="221">
        <f ca="1">IF(ISNUMBER(OFFSET(INDIRECT("'"&amp;'DATA for charts'!D$5&amp;"'!$c1"),$A876-1,0)),OFFSET(INDIRECT("'"&amp;'DATA for charts'!D$5&amp;"'!$c1"),$A876-1,0),NA())</f>
        <v>0</v>
      </c>
      <c r="E876" s="221">
        <f ca="1">IF(ISNUMBER(OFFSET(INDIRECT("'"&amp;'DATA for charts'!E$5&amp;"'!$c1"),$A876-1,0)),OFFSET(INDIRECT("'"&amp;'DATA for charts'!E$5&amp;"'!$c1"),$A876-1,0),NA())</f>
        <v>0</v>
      </c>
      <c r="F876" s="221">
        <f ca="1">IF(ISNUMBER(OFFSET(INDIRECT("'"&amp;'DATA for charts'!F$5&amp;"'!$c1"),$A876-1,0)),OFFSET(INDIRECT("'"&amp;'DATA for charts'!F$5&amp;"'!$c1"),$A876-1,0),NA())</f>
        <v>0</v>
      </c>
      <c r="G876" s="221">
        <f ca="1">IF(ISNUMBER(OFFSET(INDIRECT("'"&amp;'DATA for charts'!G$5&amp;"'!$c1"),$A876-1,0)),OFFSET(INDIRECT("'"&amp;'DATA for charts'!G$5&amp;"'!$c1"),$A876-1,0),NA())</f>
        <v>0</v>
      </c>
      <c r="H876" s="221">
        <f ca="1">IF(ISNUMBER(OFFSET(INDIRECT("'"&amp;'DATA for charts'!H$5&amp;"'!$c1"),$A876-1,0)),OFFSET(INDIRECT("'"&amp;'DATA for charts'!H$5&amp;"'!$c1"),$A876-1,0),NA())</f>
        <v>0</v>
      </c>
      <c r="I876" s="221" t="e">
        <f ca="1">IF(ISNUMBER(OFFSET(INDIRECT("'"&amp;'DATA for charts'!I$5&amp;"'!$c1"),$A876-1,0)),OFFSET(INDIRECT("'"&amp;'DATA for charts'!I$5&amp;"'!$c1"),$A876-1,0),NA())</f>
        <v>#N/A</v>
      </c>
      <c r="J876" s="221" t="e">
        <f ca="1">IF(ISNUMBER(OFFSET(INDIRECT("'"&amp;'DATA for charts'!J$5&amp;"'!$c1"),$A876-1,0)),OFFSET(INDIRECT("'"&amp;'DATA for charts'!J$5&amp;"'!$c1"),$A876-1,0),NA())</f>
        <v>#N/A</v>
      </c>
      <c r="K876" s="221" t="e">
        <f ca="1">IF(ISNUMBER(OFFSET(INDIRECT("'"&amp;'DATA for charts'!K$5&amp;"'!$c1"),$A876-1,0)),OFFSET(INDIRECT("'"&amp;'DATA for charts'!K$5&amp;"'!$c1"),$A876-1,0),NA())</f>
        <v>#N/A</v>
      </c>
      <c r="L876" s="221" t="e">
        <f ca="1">IF(ISNUMBER(OFFSET(INDIRECT("'"&amp;'DATA for charts'!L$5&amp;"'!$c1"),$A876-1,0)),OFFSET(INDIRECT("'"&amp;'DATA for charts'!L$5&amp;"'!$c1"),$A876-1,0),NA())</f>
        <v>#N/A</v>
      </c>
      <c r="M876" s="221" t="e">
        <f ca="1">IF(ISNUMBER(OFFSET(INDIRECT("'"&amp;'DATA for charts'!M$5&amp;"'!$c1"),$A876-1,0)),OFFSET(INDIRECT("'"&amp;'DATA for charts'!M$5&amp;"'!$c1"),$A876-1,0),NA())</f>
        <v>#N/A</v>
      </c>
      <c r="N876" s="221" t="e">
        <f ca="1">IF(ISNUMBER(OFFSET(INDIRECT("'"&amp;'DATA for charts'!N$5&amp;"'!$c1"),$A876-1,0)),OFFSET(INDIRECT("'"&amp;'DATA for charts'!N$5&amp;"'!$c1"),$A876-1,0),NA())</f>
        <v>#N/A</v>
      </c>
      <c r="O876" s="221" t="e">
        <f ca="1">IF(ISNUMBER(OFFSET(INDIRECT("'"&amp;'DATA for charts'!O$5&amp;"'!$c1"),$A876-1,0)),OFFSET(INDIRECT("'"&amp;'DATA for charts'!O$5&amp;"'!$c1"),$A876-1,0),NA())</f>
        <v>#N/A</v>
      </c>
      <c r="P876" s="221" t="e">
        <f ca="1">IF(ISNUMBER(OFFSET(INDIRECT("'"&amp;'DATA for charts'!P$5&amp;"'!$c1"),$A876-1,0)),OFFSET(INDIRECT("'"&amp;'DATA for charts'!P$5&amp;"'!$c1"),$A876-1,0),NA())</f>
        <v>#N/A</v>
      </c>
      <c r="Q876" s="221" t="e">
        <f ca="1">IF(ISNUMBER(OFFSET(INDIRECT("'"&amp;'DATA for charts'!Q$5&amp;"'!$c1"),$A876-1,0)),OFFSET(INDIRECT("'"&amp;'DATA for charts'!Q$5&amp;"'!$c1"),$A876-1,0),NA())</f>
        <v>#N/A</v>
      </c>
      <c r="R876" s="221" t="e">
        <f ca="1">IF(ISNUMBER(OFFSET(INDIRECT("'"&amp;'DATA for charts'!R$5&amp;"'!$c1"),$A876-1,0)),OFFSET(INDIRECT("'"&amp;'DATA for charts'!R$5&amp;"'!$c1"),$A876-1,0),NA())</f>
        <v>#N/A</v>
      </c>
      <c r="S876" s="221" t="e">
        <f ca="1">IF(ISNUMBER(OFFSET(INDIRECT("'"&amp;'DATA for charts'!S$5&amp;"'!$c1"),$A876-1,0)),OFFSET(INDIRECT("'"&amp;'DATA for charts'!S$5&amp;"'!$c1"),$A876-1,0),NA())</f>
        <v>#N/A</v>
      </c>
      <c r="T876" s="34"/>
      <c r="U876" s="34"/>
      <c r="V876" s="34"/>
      <c r="W876" s="8"/>
      <c r="X876" s="8"/>
      <c r="Y876" s="8"/>
      <c r="Z876" s="8"/>
      <c r="AA876" s="8"/>
      <c r="AB876" s="8"/>
      <c r="AC876" s="8"/>
      <c r="AD876" s="8"/>
      <c r="AE876" s="8"/>
      <c r="AF876" s="8"/>
      <c r="AG876" s="8"/>
      <c r="AH876" s="8"/>
      <c r="AI876" s="8"/>
    </row>
    <row r="877" spans="1:35">
      <c r="A877" s="226">
        <f t="shared" si="1233"/>
        <v>337</v>
      </c>
      <c r="B877" s="8">
        <v>-43</v>
      </c>
      <c r="C877" s="221">
        <f ca="1">IF(ISNUMBER(OFFSET(INDIRECT("'"&amp;'DATA for charts'!C$5&amp;"'!$c1"),$A877-1,0)),OFFSET(INDIRECT("'"&amp;'DATA for charts'!C$5&amp;"'!$c1"),$A877-1,0),NA())</f>
        <v>0</v>
      </c>
      <c r="D877" s="221">
        <f ca="1">IF(ISNUMBER(OFFSET(INDIRECT("'"&amp;'DATA for charts'!D$5&amp;"'!$c1"),$A877-1,0)),OFFSET(INDIRECT("'"&amp;'DATA for charts'!D$5&amp;"'!$c1"),$A877-1,0),NA())</f>
        <v>0</v>
      </c>
      <c r="E877" s="221">
        <f ca="1">IF(ISNUMBER(OFFSET(INDIRECT("'"&amp;'DATA for charts'!E$5&amp;"'!$c1"),$A877-1,0)),OFFSET(INDIRECT("'"&amp;'DATA for charts'!E$5&amp;"'!$c1"),$A877-1,0),NA())</f>
        <v>0</v>
      </c>
      <c r="F877" s="221">
        <f ca="1">IF(ISNUMBER(OFFSET(INDIRECT("'"&amp;'DATA for charts'!F$5&amp;"'!$c1"),$A877-1,0)),OFFSET(INDIRECT("'"&amp;'DATA for charts'!F$5&amp;"'!$c1"),$A877-1,0),NA())</f>
        <v>0</v>
      </c>
      <c r="G877" s="221">
        <f ca="1">IF(ISNUMBER(OFFSET(INDIRECT("'"&amp;'DATA for charts'!G$5&amp;"'!$c1"),$A877-1,0)),OFFSET(INDIRECT("'"&amp;'DATA for charts'!G$5&amp;"'!$c1"),$A877-1,0),NA())</f>
        <v>0</v>
      </c>
      <c r="H877" s="221">
        <f ca="1">IF(ISNUMBER(OFFSET(INDIRECT("'"&amp;'DATA for charts'!H$5&amp;"'!$c1"),$A877-1,0)),OFFSET(INDIRECT("'"&amp;'DATA for charts'!H$5&amp;"'!$c1"),$A877-1,0),NA())</f>
        <v>0</v>
      </c>
      <c r="I877" s="221" t="e">
        <f ca="1">IF(ISNUMBER(OFFSET(INDIRECT("'"&amp;'DATA for charts'!I$5&amp;"'!$c1"),$A877-1,0)),OFFSET(INDIRECT("'"&amp;'DATA for charts'!I$5&amp;"'!$c1"),$A877-1,0),NA())</f>
        <v>#N/A</v>
      </c>
      <c r="J877" s="221" t="e">
        <f ca="1">IF(ISNUMBER(OFFSET(INDIRECT("'"&amp;'DATA for charts'!J$5&amp;"'!$c1"),$A877-1,0)),OFFSET(INDIRECT("'"&amp;'DATA for charts'!J$5&amp;"'!$c1"),$A877-1,0),NA())</f>
        <v>#N/A</v>
      </c>
      <c r="K877" s="221" t="e">
        <f ca="1">IF(ISNUMBER(OFFSET(INDIRECT("'"&amp;'DATA for charts'!K$5&amp;"'!$c1"),$A877-1,0)),OFFSET(INDIRECT("'"&amp;'DATA for charts'!K$5&amp;"'!$c1"),$A877-1,0),NA())</f>
        <v>#N/A</v>
      </c>
      <c r="L877" s="221" t="e">
        <f ca="1">IF(ISNUMBER(OFFSET(INDIRECT("'"&amp;'DATA for charts'!L$5&amp;"'!$c1"),$A877-1,0)),OFFSET(INDIRECT("'"&amp;'DATA for charts'!L$5&amp;"'!$c1"),$A877-1,0),NA())</f>
        <v>#N/A</v>
      </c>
      <c r="M877" s="221" t="e">
        <f ca="1">IF(ISNUMBER(OFFSET(INDIRECT("'"&amp;'DATA for charts'!M$5&amp;"'!$c1"),$A877-1,0)),OFFSET(INDIRECT("'"&amp;'DATA for charts'!M$5&amp;"'!$c1"),$A877-1,0),NA())</f>
        <v>#N/A</v>
      </c>
      <c r="N877" s="221" t="e">
        <f ca="1">IF(ISNUMBER(OFFSET(INDIRECT("'"&amp;'DATA for charts'!N$5&amp;"'!$c1"),$A877-1,0)),OFFSET(INDIRECT("'"&amp;'DATA for charts'!N$5&amp;"'!$c1"),$A877-1,0),NA())</f>
        <v>#N/A</v>
      </c>
      <c r="O877" s="221" t="e">
        <f ca="1">IF(ISNUMBER(OFFSET(INDIRECT("'"&amp;'DATA for charts'!O$5&amp;"'!$c1"),$A877-1,0)),OFFSET(INDIRECT("'"&amp;'DATA for charts'!O$5&amp;"'!$c1"),$A877-1,0),NA())</f>
        <v>#N/A</v>
      </c>
      <c r="P877" s="221" t="e">
        <f ca="1">IF(ISNUMBER(OFFSET(INDIRECT("'"&amp;'DATA for charts'!P$5&amp;"'!$c1"),$A877-1,0)),OFFSET(INDIRECT("'"&amp;'DATA for charts'!P$5&amp;"'!$c1"),$A877-1,0),NA())</f>
        <v>#N/A</v>
      </c>
      <c r="Q877" s="221" t="e">
        <f ca="1">IF(ISNUMBER(OFFSET(INDIRECT("'"&amp;'DATA for charts'!Q$5&amp;"'!$c1"),$A877-1,0)),OFFSET(INDIRECT("'"&amp;'DATA for charts'!Q$5&amp;"'!$c1"),$A877-1,0),NA())</f>
        <v>#N/A</v>
      </c>
      <c r="R877" s="221" t="e">
        <f ca="1">IF(ISNUMBER(OFFSET(INDIRECT("'"&amp;'DATA for charts'!R$5&amp;"'!$c1"),$A877-1,0)),OFFSET(INDIRECT("'"&amp;'DATA for charts'!R$5&amp;"'!$c1"),$A877-1,0),NA())</f>
        <v>#N/A</v>
      </c>
      <c r="S877" s="221" t="e">
        <f ca="1">IF(ISNUMBER(OFFSET(INDIRECT("'"&amp;'DATA for charts'!S$5&amp;"'!$c1"),$A877-1,0)),OFFSET(INDIRECT("'"&amp;'DATA for charts'!S$5&amp;"'!$c1"),$A877-1,0),NA())</f>
        <v>#N/A</v>
      </c>
      <c r="T877" s="34"/>
      <c r="U877" s="34"/>
      <c r="V877" s="34"/>
      <c r="W877" s="8"/>
      <c r="X877" s="8"/>
      <c r="Y877" s="8"/>
      <c r="Z877" s="8"/>
      <c r="AA877" s="8"/>
      <c r="AB877" s="8"/>
      <c r="AC877" s="8"/>
      <c r="AD877" s="8"/>
      <c r="AE877" s="8"/>
      <c r="AF877" s="8"/>
      <c r="AG877" s="8"/>
      <c r="AH877" s="8"/>
      <c r="AI877" s="8"/>
    </row>
    <row r="878" spans="1:35">
      <c r="A878" s="226">
        <f t="shared" si="1233"/>
        <v>338</v>
      </c>
      <c r="B878" s="8">
        <v>-42</v>
      </c>
      <c r="C878" s="221">
        <f ca="1">IF(ISNUMBER(OFFSET(INDIRECT("'"&amp;'DATA for charts'!C$5&amp;"'!$c1"),$A878-1,0)),OFFSET(INDIRECT("'"&amp;'DATA for charts'!C$5&amp;"'!$c1"),$A878-1,0),NA())</f>
        <v>0</v>
      </c>
      <c r="D878" s="221">
        <f ca="1">IF(ISNUMBER(OFFSET(INDIRECT("'"&amp;'DATA for charts'!D$5&amp;"'!$c1"),$A878-1,0)),OFFSET(INDIRECT("'"&amp;'DATA for charts'!D$5&amp;"'!$c1"),$A878-1,0),NA())</f>
        <v>0</v>
      </c>
      <c r="E878" s="221">
        <f ca="1">IF(ISNUMBER(OFFSET(INDIRECT("'"&amp;'DATA for charts'!E$5&amp;"'!$c1"),$A878-1,0)),OFFSET(INDIRECT("'"&amp;'DATA for charts'!E$5&amp;"'!$c1"),$A878-1,0),NA())</f>
        <v>0</v>
      </c>
      <c r="F878" s="221">
        <f ca="1">IF(ISNUMBER(OFFSET(INDIRECT("'"&amp;'DATA for charts'!F$5&amp;"'!$c1"),$A878-1,0)),OFFSET(INDIRECT("'"&amp;'DATA for charts'!F$5&amp;"'!$c1"),$A878-1,0),NA())</f>
        <v>0</v>
      </c>
      <c r="G878" s="221">
        <f ca="1">IF(ISNUMBER(OFFSET(INDIRECT("'"&amp;'DATA for charts'!G$5&amp;"'!$c1"),$A878-1,0)),OFFSET(INDIRECT("'"&amp;'DATA for charts'!G$5&amp;"'!$c1"),$A878-1,0),NA())</f>
        <v>0</v>
      </c>
      <c r="H878" s="221">
        <f ca="1">IF(ISNUMBER(OFFSET(INDIRECT("'"&amp;'DATA for charts'!H$5&amp;"'!$c1"),$A878-1,0)),OFFSET(INDIRECT("'"&amp;'DATA for charts'!H$5&amp;"'!$c1"),$A878-1,0),NA())</f>
        <v>0</v>
      </c>
      <c r="I878" s="221" t="e">
        <f ca="1">IF(ISNUMBER(OFFSET(INDIRECT("'"&amp;'DATA for charts'!I$5&amp;"'!$c1"),$A878-1,0)),OFFSET(INDIRECT("'"&amp;'DATA for charts'!I$5&amp;"'!$c1"),$A878-1,0),NA())</f>
        <v>#N/A</v>
      </c>
      <c r="J878" s="221" t="e">
        <f ca="1">IF(ISNUMBER(OFFSET(INDIRECT("'"&amp;'DATA for charts'!J$5&amp;"'!$c1"),$A878-1,0)),OFFSET(INDIRECT("'"&amp;'DATA for charts'!J$5&amp;"'!$c1"),$A878-1,0),NA())</f>
        <v>#N/A</v>
      </c>
      <c r="K878" s="221" t="e">
        <f ca="1">IF(ISNUMBER(OFFSET(INDIRECT("'"&amp;'DATA for charts'!K$5&amp;"'!$c1"),$A878-1,0)),OFFSET(INDIRECT("'"&amp;'DATA for charts'!K$5&amp;"'!$c1"),$A878-1,0),NA())</f>
        <v>#N/A</v>
      </c>
      <c r="L878" s="221" t="e">
        <f ca="1">IF(ISNUMBER(OFFSET(INDIRECT("'"&amp;'DATA for charts'!L$5&amp;"'!$c1"),$A878-1,0)),OFFSET(INDIRECT("'"&amp;'DATA for charts'!L$5&amp;"'!$c1"),$A878-1,0),NA())</f>
        <v>#N/A</v>
      </c>
      <c r="M878" s="221" t="e">
        <f ca="1">IF(ISNUMBER(OFFSET(INDIRECT("'"&amp;'DATA for charts'!M$5&amp;"'!$c1"),$A878-1,0)),OFFSET(INDIRECT("'"&amp;'DATA for charts'!M$5&amp;"'!$c1"),$A878-1,0),NA())</f>
        <v>#N/A</v>
      </c>
      <c r="N878" s="221" t="e">
        <f ca="1">IF(ISNUMBER(OFFSET(INDIRECT("'"&amp;'DATA for charts'!N$5&amp;"'!$c1"),$A878-1,0)),OFFSET(INDIRECT("'"&amp;'DATA for charts'!N$5&amp;"'!$c1"),$A878-1,0),NA())</f>
        <v>#N/A</v>
      </c>
      <c r="O878" s="221" t="e">
        <f ca="1">IF(ISNUMBER(OFFSET(INDIRECT("'"&amp;'DATA for charts'!O$5&amp;"'!$c1"),$A878-1,0)),OFFSET(INDIRECT("'"&amp;'DATA for charts'!O$5&amp;"'!$c1"),$A878-1,0),NA())</f>
        <v>#N/A</v>
      </c>
      <c r="P878" s="221" t="e">
        <f ca="1">IF(ISNUMBER(OFFSET(INDIRECT("'"&amp;'DATA for charts'!P$5&amp;"'!$c1"),$A878-1,0)),OFFSET(INDIRECT("'"&amp;'DATA for charts'!P$5&amp;"'!$c1"),$A878-1,0),NA())</f>
        <v>#N/A</v>
      </c>
      <c r="Q878" s="221" t="e">
        <f ca="1">IF(ISNUMBER(OFFSET(INDIRECT("'"&amp;'DATA for charts'!Q$5&amp;"'!$c1"),$A878-1,0)),OFFSET(INDIRECT("'"&amp;'DATA for charts'!Q$5&amp;"'!$c1"),$A878-1,0),NA())</f>
        <v>#N/A</v>
      </c>
      <c r="R878" s="221" t="e">
        <f ca="1">IF(ISNUMBER(OFFSET(INDIRECT("'"&amp;'DATA for charts'!R$5&amp;"'!$c1"),$A878-1,0)),OFFSET(INDIRECT("'"&amp;'DATA for charts'!R$5&amp;"'!$c1"),$A878-1,0),NA())</f>
        <v>#N/A</v>
      </c>
      <c r="S878" s="221" t="e">
        <f ca="1">IF(ISNUMBER(OFFSET(INDIRECT("'"&amp;'DATA for charts'!S$5&amp;"'!$c1"),$A878-1,0)),OFFSET(INDIRECT("'"&amp;'DATA for charts'!S$5&amp;"'!$c1"),$A878-1,0),NA())</f>
        <v>#N/A</v>
      </c>
      <c r="T878" s="34"/>
      <c r="U878" s="34"/>
      <c r="V878" s="34"/>
      <c r="W878" s="8"/>
      <c r="X878" s="8"/>
      <c r="Y878" s="8"/>
      <c r="Z878" s="8"/>
      <c r="AA878" s="8"/>
      <c r="AB878" s="8"/>
      <c r="AC878" s="8"/>
      <c r="AD878" s="8"/>
      <c r="AE878" s="8"/>
      <c r="AF878" s="8"/>
      <c r="AG878" s="8"/>
      <c r="AH878" s="8"/>
      <c r="AI878" s="8"/>
    </row>
    <row r="879" spans="1:35">
      <c r="A879" s="226">
        <f t="shared" si="1233"/>
        <v>339</v>
      </c>
      <c r="B879" s="8">
        <v>-41</v>
      </c>
      <c r="C879" s="221">
        <f ca="1">IF(ISNUMBER(OFFSET(INDIRECT("'"&amp;'DATA for charts'!C$5&amp;"'!$c1"),$A879-1,0)),OFFSET(INDIRECT("'"&amp;'DATA for charts'!C$5&amp;"'!$c1"),$A879-1,0),NA())</f>
        <v>0</v>
      </c>
      <c r="D879" s="221">
        <f ca="1">IF(ISNUMBER(OFFSET(INDIRECT("'"&amp;'DATA for charts'!D$5&amp;"'!$c1"),$A879-1,0)),OFFSET(INDIRECT("'"&amp;'DATA for charts'!D$5&amp;"'!$c1"),$A879-1,0),NA())</f>
        <v>0</v>
      </c>
      <c r="E879" s="221">
        <f ca="1">IF(ISNUMBER(OFFSET(INDIRECT("'"&amp;'DATA for charts'!E$5&amp;"'!$c1"),$A879-1,0)),OFFSET(INDIRECT("'"&amp;'DATA for charts'!E$5&amp;"'!$c1"),$A879-1,0),NA())</f>
        <v>0</v>
      </c>
      <c r="F879" s="221">
        <f ca="1">IF(ISNUMBER(OFFSET(INDIRECT("'"&amp;'DATA for charts'!F$5&amp;"'!$c1"),$A879-1,0)),OFFSET(INDIRECT("'"&amp;'DATA for charts'!F$5&amp;"'!$c1"),$A879-1,0),NA())</f>
        <v>0</v>
      </c>
      <c r="G879" s="221">
        <f ca="1">IF(ISNUMBER(OFFSET(INDIRECT("'"&amp;'DATA for charts'!G$5&amp;"'!$c1"),$A879-1,0)),OFFSET(INDIRECT("'"&amp;'DATA for charts'!G$5&amp;"'!$c1"),$A879-1,0),NA())</f>
        <v>0</v>
      </c>
      <c r="H879" s="221">
        <f ca="1">IF(ISNUMBER(OFFSET(INDIRECT("'"&amp;'DATA for charts'!H$5&amp;"'!$c1"),$A879-1,0)),OFFSET(INDIRECT("'"&amp;'DATA for charts'!H$5&amp;"'!$c1"),$A879-1,0),NA())</f>
        <v>0</v>
      </c>
      <c r="I879" s="221" t="e">
        <f ca="1">IF(ISNUMBER(OFFSET(INDIRECT("'"&amp;'DATA for charts'!I$5&amp;"'!$c1"),$A879-1,0)),OFFSET(INDIRECT("'"&amp;'DATA for charts'!I$5&amp;"'!$c1"),$A879-1,0),NA())</f>
        <v>#N/A</v>
      </c>
      <c r="J879" s="221" t="e">
        <f ca="1">IF(ISNUMBER(OFFSET(INDIRECT("'"&amp;'DATA for charts'!J$5&amp;"'!$c1"),$A879-1,0)),OFFSET(INDIRECT("'"&amp;'DATA for charts'!J$5&amp;"'!$c1"),$A879-1,0),NA())</f>
        <v>#N/A</v>
      </c>
      <c r="K879" s="221" t="e">
        <f ca="1">IF(ISNUMBER(OFFSET(INDIRECT("'"&amp;'DATA for charts'!K$5&amp;"'!$c1"),$A879-1,0)),OFFSET(INDIRECT("'"&amp;'DATA for charts'!K$5&amp;"'!$c1"),$A879-1,0),NA())</f>
        <v>#N/A</v>
      </c>
      <c r="L879" s="221" t="e">
        <f ca="1">IF(ISNUMBER(OFFSET(INDIRECT("'"&amp;'DATA for charts'!L$5&amp;"'!$c1"),$A879-1,0)),OFFSET(INDIRECT("'"&amp;'DATA for charts'!L$5&amp;"'!$c1"),$A879-1,0),NA())</f>
        <v>#N/A</v>
      </c>
      <c r="M879" s="221" t="e">
        <f ca="1">IF(ISNUMBER(OFFSET(INDIRECT("'"&amp;'DATA for charts'!M$5&amp;"'!$c1"),$A879-1,0)),OFFSET(INDIRECT("'"&amp;'DATA for charts'!M$5&amp;"'!$c1"),$A879-1,0),NA())</f>
        <v>#N/A</v>
      </c>
      <c r="N879" s="221" t="e">
        <f ca="1">IF(ISNUMBER(OFFSET(INDIRECT("'"&amp;'DATA for charts'!N$5&amp;"'!$c1"),$A879-1,0)),OFFSET(INDIRECT("'"&amp;'DATA for charts'!N$5&amp;"'!$c1"),$A879-1,0),NA())</f>
        <v>#N/A</v>
      </c>
      <c r="O879" s="221" t="e">
        <f ca="1">IF(ISNUMBER(OFFSET(INDIRECT("'"&amp;'DATA for charts'!O$5&amp;"'!$c1"),$A879-1,0)),OFFSET(INDIRECT("'"&amp;'DATA for charts'!O$5&amp;"'!$c1"),$A879-1,0),NA())</f>
        <v>#N/A</v>
      </c>
      <c r="P879" s="221" t="e">
        <f ca="1">IF(ISNUMBER(OFFSET(INDIRECT("'"&amp;'DATA for charts'!P$5&amp;"'!$c1"),$A879-1,0)),OFFSET(INDIRECT("'"&amp;'DATA for charts'!P$5&amp;"'!$c1"),$A879-1,0),NA())</f>
        <v>#N/A</v>
      </c>
      <c r="Q879" s="221" t="e">
        <f ca="1">IF(ISNUMBER(OFFSET(INDIRECT("'"&amp;'DATA for charts'!Q$5&amp;"'!$c1"),$A879-1,0)),OFFSET(INDIRECT("'"&amp;'DATA for charts'!Q$5&amp;"'!$c1"),$A879-1,0),NA())</f>
        <v>#N/A</v>
      </c>
      <c r="R879" s="221" t="e">
        <f ca="1">IF(ISNUMBER(OFFSET(INDIRECT("'"&amp;'DATA for charts'!R$5&amp;"'!$c1"),$A879-1,0)),OFFSET(INDIRECT("'"&amp;'DATA for charts'!R$5&amp;"'!$c1"),$A879-1,0),NA())</f>
        <v>#N/A</v>
      </c>
      <c r="S879" s="221" t="e">
        <f ca="1">IF(ISNUMBER(OFFSET(INDIRECT("'"&amp;'DATA for charts'!S$5&amp;"'!$c1"),$A879-1,0)),OFFSET(INDIRECT("'"&amp;'DATA for charts'!S$5&amp;"'!$c1"),$A879-1,0),NA())</f>
        <v>#N/A</v>
      </c>
      <c r="T879" s="34"/>
      <c r="U879" s="34"/>
      <c r="V879" s="34"/>
      <c r="W879" s="8"/>
      <c r="X879" s="8"/>
      <c r="Y879" s="8"/>
      <c r="Z879" s="8"/>
      <c r="AA879" s="8"/>
      <c r="AB879" s="8"/>
      <c r="AC879" s="8"/>
      <c r="AD879" s="8"/>
      <c r="AE879" s="8"/>
      <c r="AF879" s="8"/>
      <c r="AG879" s="8"/>
      <c r="AH879" s="8"/>
      <c r="AI879" s="8"/>
    </row>
    <row r="880" spans="1:35">
      <c r="A880" s="226">
        <f t="shared" si="1233"/>
        <v>340</v>
      </c>
      <c r="B880" s="8">
        <v>-40</v>
      </c>
      <c r="C880" s="221">
        <f ca="1">IF(ISNUMBER(OFFSET(INDIRECT("'"&amp;'DATA for charts'!C$5&amp;"'!$c1"),$A880-1,0)),OFFSET(INDIRECT("'"&amp;'DATA for charts'!C$5&amp;"'!$c1"),$A880-1,0),NA())</f>
        <v>0</v>
      </c>
      <c r="D880" s="221">
        <f ca="1">IF(ISNUMBER(OFFSET(INDIRECT("'"&amp;'DATA for charts'!D$5&amp;"'!$c1"),$A880-1,0)),OFFSET(INDIRECT("'"&amp;'DATA for charts'!D$5&amp;"'!$c1"),$A880-1,0),NA())</f>
        <v>0</v>
      </c>
      <c r="E880" s="221">
        <f ca="1">IF(ISNUMBER(OFFSET(INDIRECT("'"&amp;'DATA for charts'!E$5&amp;"'!$c1"),$A880-1,0)),OFFSET(INDIRECT("'"&amp;'DATA for charts'!E$5&amp;"'!$c1"),$A880-1,0),NA())</f>
        <v>0</v>
      </c>
      <c r="F880" s="221">
        <f ca="1">IF(ISNUMBER(OFFSET(INDIRECT("'"&amp;'DATA for charts'!F$5&amp;"'!$c1"),$A880-1,0)),OFFSET(INDIRECT("'"&amp;'DATA for charts'!F$5&amp;"'!$c1"),$A880-1,0),NA())</f>
        <v>0</v>
      </c>
      <c r="G880" s="221">
        <f ca="1">IF(ISNUMBER(OFFSET(INDIRECT("'"&amp;'DATA for charts'!G$5&amp;"'!$c1"),$A880-1,0)),OFFSET(INDIRECT("'"&amp;'DATA for charts'!G$5&amp;"'!$c1"),$A880-1,0),NA())</f>
        <v>0</v>
      </c>
      <c r="H880" s="221">
        <f ca="1">IF(ISNUMBER(OFFSET(INDIRECT("'"&amp;'DATA for charts'!H$5&amp;"'!$c1"),$A880-1,0)),OFFSET(INDIRECT("'"&amp;'DATA for charts'!H$5&amp;"'!$c1"),$A880-1,0),NA())</f>
        <v>0</v>
      </c>
      <c r="I880" s="221" t="e">
        <f ca="1">IF(ISNUMBER(OFFSET(INDIRECT("'"&amp;'DATA for charts'!I$5&amp;"'!$c1"),$A880-1,0)),OFFSET(INDIRECT("'"&amp;'DATA for charts'!I$5&amp;"'!$c1"),$A880-1,0),NA())</f>
        <v>#N/A</v>
      </c>
      <c r="J880" s="221" t="e">
        <f ca="1">IF(ISNUMBER(OFFSET(INDIRECT("'"&amp;'DATA for charts'!J$5&amp;"'!$c1"),$A880-1,0)),OFFSET(INDIRECT("'"&amp;'DATA for charts'!J$5&amp;"'!$c1"),$A880-1,0),NA())</f>
        <v>#N/A</v>
      </c>
      <c r="K880" s="221" t="e">
        <f ca="1">IF(ISNUMBER(OFFSET(INDIRECT("'"&amp;'DATA for charts'!K$5&amp;"'!$c1"),$A880-1,0)),OFFSET(INDIRECT("'"&amp;'DATA for charts'!K$5&amp;"'!$c1"),$A880-1,0),NA())</f>
        <v>#N/A</v>
      </c>
      <c r="L880" s="221" t="e">
        <f ca="1">IF(ISNUMBER(OFFSET(INDIRECT("'"&amp;'DATA for charts'!L$5&amp;"'!$c1"),$A880-1,0)),OFFSET(INDIRECT("'"&amp;'DATA for charts'!L$5&amp;"'!$c1"),$A880-1,0),NA())</f>
        <v>#N/A</v>
      </c>
      <c r="M880" s="221" t="e">
        <f ca="1">IF(ISNUMBER(OFFSET(INDIRECT("'"&amp;'DATA for charts'!M$5&amp;"'!$c1"),$A880-1,0)),OFFSET(INDIRECT("'"&amp;'DATA for charts'!M$5&amp;"'!$c1"),$A880-1,0),NA())</f>
        <v>#N/A</v>
      </c>
      <c r="N880" s="221" t="e">
        <f ca="1">IF(ISNUMBER(OFFSET(INDIRECT("'"&amp;'DATA for charts'!N$5&amp;"'!$c1"),$A880-1,0)),OFFSET(INDIRECT("'"&amp;'DATA for charts'!N$5&amp;"'!$c1"),$A880-1,0),NA())</f>
        <v>#N/A</v>
      </c>
      <c r="O880" s="221" t="e">
        <f ca="1">IF(ISNUMBER(OFFSET(INDIRECT("'"&amp;'DATA for charts'!O$5&amp;"'!$c1"),$A880-1,0)),OFFSET(INDIRECT("'"&amp;'DATA for charts'!O$5&amp;"'!$c1"),$A880-1,0),NA())</f>
        <v>#N/A</v>
      </c>
      <c r="P880" s="221" t="e">
        <f ca="1">IF(ISNUMBER(OFFSET(INDIRECT("'"&amp;'DATA for charts'!P$5&amp;"'!$c1"),$A880-1,0)),OFFSET(INDIRECT("'"&amp;'DATA for charts'!P$5&amp;"'!$c1"),$A880-1,0),NA())</f>
        <v>#N/A</v>
      </c>
      <c r="Q880" s="221" t="e">
        <f ca="1">IF(ISNUMBER(OFFSET(INDIRECT("'"&amp;'DATA for charts'!Q$5&amp;"'!$c1"),$A880-1,0)),OFFSET(INDIRECT("'"&amp;'DATA for charts'!Q$5&amp;"'!$c1"),$A880-1,0),NA())</f>
        <v>#N/A</v>
      </c>
      <c r="R880" s="221" t="e">
        <f ca="1">IF(ISNUMBER(OFFSET(INDIRECT("'"&amp;'DATA for charts'!R$5&amp;"'!$c1"),$A880-1,0)),OFFSET(INDIRECT("'"&amp;'DATA for charts'!R$5&amp;"'!$c1"),$A880-1,0),NA())</f>
        <v>#N/A</v>
      </c>
      <c r="S880" s="221" t="e">
        <f ca="1">IF(ISNUMBER(OFFSET(INDIRECT("'"&amp;'DATA for charts'!S$5&amp;"'!$c1"),$A880-1,0)),OFFSET(INDIRECT("'"&amp;'DATA for charts'!S$5&amp;"'!$c1"),$A880-1,0),NA())</f>
        <v>#N/A</v>
      </c>
      <c r="T880" s="34"/>
      <c r="U880" s="34"/>
      <c r="V880" s="34"/>
      <c r="W880" s="8"/>
      <c r="X880" s="8"/>
      <c r="Y880" s="8"/>
      <c r="Z880" s="8"/>
      <c r="AA880" s="8"/>
      <c r="AB880" s="8"/>
      <c r="AC880" s="8"/>
      <c r="AD880" s="8"/>
      <c r="AE880" s="8"/>
      <c r="AF880" s="8"/>
      <c r="AG880" s="8"/>
      <c r="AH880" s="8"/>
      <c r="AI880" s="8"/>
    </row>
    <row r="881" spans="1:35">
      <c r="A881" s="226">
        <f t="shared" si="1233"/>
        <v>341</v>
      </c>
      <c r="B881" s="8">
        <v>-39</v>
      </c>
      <c r="C881" s="221">
        <f ca="1">IF(ISNUMBER(OFFSET(INDIRECT("'"&amp;'DATA for charts'!C$5&amp;"'!$c1"),$A881-1,0)),OFFSET(INDIRECT("'"&amp;'DATA for charts'!C$5&amp;"'!$c1"),$A881-1,0),NA())</f>
        <v>0</v>
      </c>
      <c r="D881" s="221">
        <f ca="1">IF(ISNUMBER(OFFSET(INDIRECT("'"&amp;'DATA for charts'!D$5&amp;"'!$c1"),$A881-1,0)),OFFSET(INDIRECT("'"&amp;'DATA for charts'!D$5&amp;"'!$c1"),$A881-1,0),NA())</f>
        <v>0</v>
      </c>
      <c r="E881" s="221">
        <f ca="1">IF(ISNUMBER(OFFSET(INDIRECT("'"&amp;'DATA for charts'!E$5&amp;"'!$c1"),$A881-1,0)),OFFSET(INDIRECT("'"&amp;'DATA for charts'!E$5&amp;"'!$c1"),$A881-1,0),NA())</f>
        <v>0</v>
      </c>
      <c r="F881" s="221">
        <f ca="1">IF(ISNUMBER(OFFSET(INDIRECT("'"&amp;'DATA for charts'!F$5&amp;"'!$c1"),$A881-1,0)),OFFSET(INDIRECT("'"&amp;'DATA for charts'!F$5&amp;"'!$c1"),$A881-1,0),NA())</f>
        <v>0</v>
      </c>
      <c r="G881" s="221">
        <f ca="1">IF(ISNUMBER(OFFSET(INDIRECT("'"&amp;'DATA for charts'!G$5&amp;"'!$c1"),$A881-1,0)),OFFSET(INDIRECT("'"&amp;'DATA for charts'!G$5&amp;"'!$c1"),$A881-1,0),NA())</f>
        <v>0</v>
      </c>
      <c r="H881" s="221">
        <f ca="1">IF(ISNUMBER(OFFSET(INDIRECT("'"&amp;'DATA for charts'!H$5&amp;"'!$c1"),$A881-1,0)),OFFSET(INDIRECT("'"&amp;'DATA for charts'!H$5&amp;"'!$c1"),$A881-1,0),NA())</f>
        <v>0</v>
      </c>
      <c r="I881" s="221" t="e">
        <f ca="1">IF(ISNUMBER(OFFSET(INDIRECT("'"&amp;'DATA for charts'!I$5&amp;"'!$c1"),$A881-1,0)),OFFSET(INDIRECT("'"&amp;'DATA for charts'!I$5&amp;"'!$c1"),$A881-1,0),NA())</f>
        <v>#N/A</v>
      </c>
      <c r="J881" s="221" t="e">
        <f ca="1">IF(ISNUMBER(OFFSET(INDIRECT("'"&amp;'DATA for charts'!J$5&amp;"'!$c1"),$A881-1,0)),OFFSET(INDIRECT("'"&amp;'DATA for charts'!J$5&amp;"'!$c1"),$A881-1,0),NA())</f>
        <v>#N/A</v>
      </c>
      <c r="K881" s="221" t="e">
        <f ca="1">IF(ISNUMBER(OFFSET(INDIRECT("'"&amp;'DATA for charts'!K$5&amp;"'!$c1"),$A881-1,0)),OFFSET(INDIRECT("'"&amp;'DATA for charts'!K$5&amp;"'!$c1"),$A881-1,0),NA())</f>
        <v>#N/A</v>
      </c>
      <c r="L881" s="221" t="e">
        <f ca="1">IF(ISNUMBER(OFFSET(INDIRECT("'"&amp;'DATA for charts'!L$5&amp;"'!$c1"),$A881-1,0)),OFFSET(INDIRECT("'"&amp;'DATA for charts'!L$5&amp;"'!$c1"),$A881-1,0),NA())</f>
        <v>#N/A</v>
      </c>
      <c r="M881" s="221" t="e">
        <f ca="1">IF(ISNUMBER(OFFSET(INDIRECT("'"&amp;'DATA for charts'!M$5&amp;"'!$c1"),$A881-1,0)),OFFSET(INDIRECT("'"&amp;'DATA for charts'!M$5&amp;"'!$c1"),$A881-1,0),NA())</f>
        <v>#N/A</v>
      </c>
      <c r="N881" s="221" t="e">
        <f ca="1">IF(ISNUMBER(OFFSET(INDIRECT("'"&amp;'DATA for charts'!N$5&amp;"'!$c1"),$A881-1,0)),OFFSET(INDIRECT("'"&amp;'DATA for charts'!N$5&amp;"'!$c1"),$A881-1,0),NA())</f>
        <v>#N/A</v>
      </c>
      <c r="O881" s="221" t="e">
        <f ca="1">IF(ISNUMBER(OFFSET(INDIRECT("'"&amp;'DATA for charts'!O$5&amp;"'!$c1"),$A881-1,0)),OFFSET(INDIRECT("'"&amp;'DATA for charts'!O$5&amp;"'!$c1"),$A881-1,0),NA())</f>
        <v>#N/A</v>
      </c>
      <c r="P881" s="221" t="e">
        <f ca="1">IF(ISNUMBER(OFFSET(INDIRECT("'"&amp;'DATA for charts'!P$5&amp;"'!$c1"),$A881-1,0)),OFFSET(INDIRECT("'"&amp;'DATA for charts'!P$5&amp;"'!$c1"),$A881-1,0),NA())</f>
        <v>#N/A</v>
      </c>
      <c r="Q881" s="221" t="e">
        <f ca="1">IF(ISNUMBER(OFFSET(INDIRECT("'"&amp;'DATA for charts'!Q$5&amp;"'!$c1"),$A881-1,0)),OFFSET(INDIRECT("'"&amp;'DATA for charts'!Q$5&amp;"'!$c1"),$A881-1,0),NA())</f>
        <v>#N/A</v>
      </c>
      <c r="R881" s="221" t="e">
        <f ca="1">IF(ISNUMBER(OFFSET(INDIRECT("'"&amp;'DATA for charts'!R$5&amp;"'!$c1"),$A881-1,0)),OFFSET(INDIRECT("'"&amp;'DATA for charts'!R$5&amp;"'!$c1"),$A881-1,0),NA())</f>
        <v>#N/A</v>
      </c>
      <c r="S881" s="221" t="e">
        <f ca="1">IF(ISNUMBER(OFFSET(INDIRECT("'"&amp;'DATA for charts'!S$5&amp;"'!$c1"),$A881-1,0)),OFFSET(INDIRECT("'"&amp;'DATA for charts'!S$5&amp;"'!$c1"),$A881-1,0),NA())</f>
        <v>#N/A</v>
      </c>
      <c r="T881" s="34"/>
      <c r="U881" s="34"/>
      <c r="V881" s="34"/>
      <c r="W881" s="8"/>
      <c r="X881" s="8"/>
      <c r="Y881" s="8"/>
      <c r="Z881" s="8"/>
      <c r="AA881" s="8"/>
      <c r="AB881" s="8"/>
      <c r="AC881" s="8"/>
      <c r="AD881" s="8"/>
      <c r="AE881" s="8"/>
      <c r="AF881" s="8"/>
      <c r="AG881" s="8"/>
      <c r="AH881" s="8"/>
      <c r="AI881" s="8"/>
    </row>
    <row r="882" spans="1:35">
      <c r="A882" s="226">
        <f t="shared" si="1233"/>
        <v>342</v>
      </c>
      <c r="B882" s="8">
        <v>-38</v>
      </c>
      <c r="C882" s="221">
        <f ca="1">IF(ISNUMBER(OFFSET(INDIRECT("'"&amp;'DATA for charts'!C$5&amp;"'!$c1"),$A882-1,0)),OFFSET(INDIRECT("'"&amp;'DATA for charts'!C$5&amp;"'!$c1"),$A882-1,0),NA())</f>
        <v>0</v>
      </c>
      <c r="D882" s="221">
        <f ca="1">IF(ISNUMBER(OFFSET(INDIRECT("'"&amp;'DATA for charts'!D$5&amp;"'!$c1"),$A882-1,0)),OFFSET(INDIRECT("'"&amp;'DATA for charts'!D$5&amp;"'!$c1"),$A882-1,0),NA())</f>
        <v>0</v>
      </c>
      <c r="E882" s="221">
        <f ca="1">IF(ISNUMBER(OFFSET(INDIRECT("'"&amp;'DATA for charts'!E$5&amp;"'!$c1"),$A882-1,0)),OFFSET(INDIRECT("'"&amp;'DATA for charts'!E$5&amp;"'!$c1"),$A882-1,0),NA())</f>
        <v>0</v>
      </c>
      <c r="F882" s="221">
        <f ca="1">IF(ISNUMBER(OFFSET(INDIRECT("'"&amp;'DATA for charts'!F$5&amp;"'!$c1"),$A882-1,0)),OFFSET(INDIRECT("'"&amp;'DATA for charts'!F$5&amp;"'!$c1"),$A882-1,0),NA())</f>
        <v>0</v>
      </c>
      <c r="G882" s="221">
        <f ca="1">IF(ISNUMBER(OFFSET(INDIRECT("'"&amp;'DATA for charts'!G$5&amp;"'!$c1"),$A882-1,0)),OFFSET(INDIRECT("'"&amp;'DATA for charts'!G$5&amp;"'!$c1"),$A882-1,0),NA())</f>
        <v>0</v>
      </c>
      <c r="H882" s="221">
        <f ca="1">IF(ISNUMBER(OFFSET(INDIRECT("'"&amp;'DATA for charts'!H$5&amp;"'!$c1"),$A882-1,0)),OFFSET(INDIRECT("'"&amp;'DATA for charts'!H$5&amp;"'!$c1"),$A882-1,0),NA())</f>
        <v>0</v>
      </c>
      <c r="I882" s="221" t="e">
        <f ca="1">IF(ISNUMBER(OFFSET(INDIRECT("'"&amp;'DATA for charts'!I$5&amp;"'!$c1"),$A882-1,0)),OFFSET(INDIRECT("'"&amp;'DATA for charts'!I$5&amp;"'!$c1"),$A882-1,0),NA())</f>
        <v>#N/A</v>
      </c>
      <c r="J882" s="221" t="e">
        <f ca="1">IF(ISNUMBER(OFFSET(INDIRECT("'"&amp;'DATA for charts'!J$5&amp;"'!$c1"),$A882-1,0)),OFFSET(INDIRECT("'"&amp;'DATA for charts'!J$5&amp;"'!$c1"),$A882-1,0),NA())</f>
        <v>#N/A</v>
      </c>
      <c r="K882" s="221" t="e">
        <f ca="1">IF(ISNUMBER(OFFSET(INDIRECT("'"&amp;'DATA for charts'!K$5&amp;"'!$c1"),$A882-1,0)),OFFSET(INDIRECT("'"&amp;'DATA for charts'!K$5&amp;"'!$c1"),$A882-1,0),NA())</f>
        <v>#N/A</v>
      </c>
      <c r="L882" s="221" t="e">
        <f ca="1">IF(ISNUMBER(OFFSET(INDIRECT("'"&amp;'DATA for charts'!L$5&amp;"'!$c1"),$A882-1,0)),OFFSET(INDIRECT("'"&amp;'DATA for charts'!L$5&amp;"'!$c1"),$A882-1,0),NA())</f>
        <v>#N/A</v>
      </c>
      <c r="M882" s="221" t="e">
        <f ca="1">IF(ISNUMBER(OFFSET(INDIRECT("'"&amp;'DATA for charts'!M$5&amp;"'!$c1"),$A882-1,0)),OFFSET(INDIRECT("'"&amp;'DATA for charts'!M$5&amp;"'!$c1"),$A882-1,0),NA())</f>
        <v>#N/A</v>
      </c>
      <c r="N882" s="221" t="e">
        <f ca="1">IF(ISNUMBER(OFFSET(INDIRECT("'"&amp;'DATA for charts'!N$5&amp;"'!$c1"),$A882-1,0)),OFFSET(INDIRECT("'"&amp;'DATA for charts'!N$5&amp;"'!$c1"),$A882-1,0),NA())</f>
        <v>#N/A</v>
      </c>
      <c r="O882" s="221" t="e">
        <f ca="1">IF(ISNUMBER(OFFSET(INDIRECT("'"&amp;'DATA for charts'!O$5&amp;"'!$c1"),$A882-1,0)),OFFSET(INDIRECT("'"&amp;'DATA for charts'!O$5&amp;"'!$c1"),$A882-1,0),NA())</f>
        <v>#N/A</v>
      </c>
      <c r="P882" s="221" t="e">
        <f ca="1">IF(ISNUMBER(OFFSET(INDIRECT("'"&amp;'DATA for charts'!P$5&amp;"'!$c1"),$A882-1,0)),OFFSET(INDIRECT("'"&amp;'DATA for charts'!P$5&amp;"'!$c1"),$A882-1,0),NA())</f>
        <v>#N/A</v>
      </c>
      <c r="Q882" s="221" t="e">
        <f ca="1">IF(ISNUMBER(OFFSET(INDIRECT("'"&amp;'DATA for charts'!Q$5&amp;"'!$c1"),$A882-1,0)),OFFSET(INDIRECT("'"&amp;'DATA for charts'!Q$5&amp;"'!$c1"),$A882-1,0),NA())</f>
        <v>#N/A</v>
      </c>
      <c r="R882" s="221" t="e">
        <f ca="1">IF(ISNUMBER(OFFSET(INDIRECT("'"&amp;'DATA for charts'!R$5&amp;"'!$c1"),$A882-1,0)),OFFSET(INDIRECT("'"&amp;'DATA for charts'!R$5&amp;"'!$c1"),$A882-1,0),NA())</f>
        <v>#N/A</v>
      </c>
      <c r="S882" s="221" t="e">
        <f ca="1">IF(ISNUMBER(OFFSET(INDIRECT("'"&amp;'DATA for charts'!S$5&amp;"'!$c1"),$A882-1,0)),OFFSET(INDIRECT("'"&amp;'DATA for charts'!S$5&amp;"'!$c1"),$A882-1,0),NA())</f>
        <v>#N/A</v>
      </c>
      <c r="T882" s="34"/>
      <c r="U882" s="34"/>
      <c r="V882" s="34"/>
      <c r="W882" s="8"/>
      <c r="X882" s="8"/>
      <c r="Y882" s="8"/>
      <c r="Z882" s="8"/>
      <c r="AA882" s="8"/>
      <c r="AB882" s="8"/>
      <c r="AC882" s="8"/>
      <c r="AD882" s="8"/>
      <c r="AE882" s="8"/>
      <c r="AF882" s="8"/>
      <c r="AG882" s="8"/>
      <c r="AH882" s="8"/>
      <c r="AI882" s="8"/>
    </row>
    <row r="883" spans="1:35">
      <c r="A883" s="226">
        <f t="shared" si="1233"/>
        <v>343</v>
      </c>
      <c r="B883" s="8">
        <v>-37</v>
      </c>
      <c r="C883" s="221">
        <f ca="1">IF(ISNUMBER(OFFSET(INDIRECT("'"&amp;'DATA for charts'!C$5&amp;"'!$c1"),$A883-1,0)),OFFSET(INDIRECT("'"&amp;'DATA for charts'!C$5&amp;"'!$c1"),$A883-1,0),NA())</f>
        <v>0</v>
      </c>
      <c r="D883" s="221">
        <f ca="1">IF(ISNUMBER(OFFSET(INDIRECT("'"&amp;'DATA for charts'!D$5&amp;"'!$c1"),$A883-1,0)),OFFSET(INDIRECT("'"&amp;'DATA for charts'!D$5&amp;"'!$c1"),$A883-1,0),NA())</f>
        <v>0</v>
      </c>
      <c r="E883" s="221">
        <f ca="1">IF(ISNUMBER(OFFSET(INDIRECT("'"&amp;'DATA for charts'!E$5&amp;"'!$c1"),$A883-1,0)),OFFSET(INDIRECT("'"&amp;'DATA for charts'!E$5&amp;"'!$c1"),$A883-1,0),NA())</f>
        <v>0</v>
      </c>
      <c r="F883" s="221">
        <f ca="1">IF(ISNUMBER(OFFSET(INDIRECT("'"&amp;'DATA for charts'!F$5&amp;"'!$c1"),$A883-1,0)),OFFSET(INDIRECT("'"&amp;'DATA for charts'!F$5&amp;"'!$c1"),$A883-1,0),NA())</f>
        <v>0</v>
      </c>
      <c r="G883" s="221">
        <f ca="1">IF(ISNUMBER(OFFSET(INDIRECT("'"&amp;'DATA for charts'!G$5&amp;"'!$c1"),$A883-1,0)),OFFSET(INDIRECT("'"&amp;'DATA for charts'!G$5&amp;"'!$c1"),$A883-1,0),NA())</f>
        <v>0</v>
      </c>
      <c r="H883" s="221">
        <f ca="1">IF(ISNUMBER(OFFSET(INDIRECT("'"&amp;'DATA for charts'!H$5&amp;"'!$c1"),$A883-1,0)),OFFSET(INDIRECT("'"&amp;'DATA for charts'!H$5&amp;"'!$c1"),$A883-1,0),NA())</f>
        <v>0</v>
      </c>
      <c r="I883" s="221" t="e">
        <f ca="1">IF(ISNUMBER(OFFSET(INDIRECT("'"&amp;'DATA for charts'!I$5&amp;"'!$c1"),$A883-1,0)),OFFSET(INDIRECT("'"&amp;'DATA for charts'!I$5&amp;"'!$c1"),$A883-1,0),NA())</f>
        <v>#N/A</v>
      </c>
      <c r="J883" s="221" t="e">
        <f ca="1">IF(ISNUMBER(OFFSET(INDIRECT("'"&amp;'DATA for charts'!J$5&amp;"'!$c1"),$A883-1,0)),OFFSET(INDIRECT("'"&amp;'DATA for charts'!J$5&amp;"'!$c1"),$A883-1,0),NA())</f>
        <v>#N/A</v>
      </c>
      <c r="K883" s="221" t="e">
        <f ca="1">IF(ISNUMBER(OFFSET(INDIRECT("'"&amp;'DATA for charts'!K$5&amp;"'!$c1"),$A883-1,0)),OFFSET(INDIRECT("'"&amp;'DATA for charts'!K$5&amp;"'!$c1"),$A883-1,0),NA())</f>
        <v>#N/A</v>
      </c>
      <c r="L883" s="221" t="e">
        <f ca="1">IF(ISNUMBER(OFFSET(INDIRECT("'"&amp;'DATA for charts'!L$5&amp;"'!$c1"),$A883-1,0)),OFFSET(INDIRECT("'"&amp;'DATA for charts'!L$5&amp;"'!$c1"),$A883-1,0),NA())</f>
        <v>#N/A</v>
      </c>
      <c r="M883" s="221" t="e">
        <f ca="1">IF(ISNUMBER(OFFSET(INDIRECT("'"&amp;'DATA for charts'!M$5&amp;"'!$c1"),$A883-1,0)),OFFSET(INDIRECT("'"&amp;'DATA for charts'!M$5&amp;"'!$c1"),$A883-1,0),NA())</f>
        <v>#N/A</v>
      </c>
      <c r="N883" s="221" t="e">
        <f ca="1">IF(ISNUMBER(OFFSET(INDIRECT("'"&amp;'DATA for charts'!N$5&amp;"'!$c1"),$A883-1,0)),OFFSET(INDIRECT("'"&amp;'DATA for charts'!N$5&amp;"'!$c1"),$A883-1,0),NA())</f>
        <v>#N/A</v>
      </c>
      <c r="O883" s="221" t="e">
        <f ca="1">IF(ISNUMBER(OFFSET(INDIRECT("'"&amp;'DATA for charts'!O$5&amp;"'!$c1"),$A883-1,0)),OFFSET(INDIRECT("'"&amp;'DATA for charts'!O$5&amp;"'!$c1"),$A883-1,0),NA())</f>
        <v>#N/A</v>
      </c>
      <c r="P883" s="221" t="e">
        <f ca="1">IF(ISNUMBER(OFFSET(INDIRECT("'"&amp;'DATA for charts'!P$5&amp;"'!$c1"),$A883-1,0)),OFFSET(INDIRECT("'"&amp;'DATA for charts'!P$5&amp;"'!$c1"),$A883-1,0),NA())</f>
        <v>#N/A</v>
      </c>
      <c r="Q883" s="221" t="e">
        <f ca="1">IF(ISNUMBER(OFFSET(INDIRECT("'"&amp;'DATA for charts'!Q$5&amp;"'!$c1"),$A883-1,0)),OFFSET(INDIRECT("'"&amp;'DATA for charts'!Q$5&amp;"'!$c1"),$A883-1,0),NA())</f>
        <v>#N/A</v>
      </c>
      <c r="R883" s="221" t="e">
        <f ca="1">IF(ISNUMBER(OFFSET(INDIRECT("'"&amp;'DATA for charts'!R$5&amp;"'!$c1"),$A883-1,0)),OFFSET(INDIRECT("'"&amp;'DATA for charts'!R$5&amp;"'!$c1"),$A883-1,0),NA())</f>
        <v>#N/A</v>
      </c>
      <c r="S883" s="221" t="e">
        <f ca="1">IF(ISNUMBER(OFFSET(INDIRECT("'"&amp;'DATA for charts'!S$5&amp;"'!$c1"),$A883-1,0)),OFFSET(INDIRECT("'"&amp;'DATA for charts'!S$5&amp;"'!$c1"),$A883-1,0),NA())</f>
        <v>#N/A</v>
      </c>
      <c r="T883" s="34"/>
      <c r="U883" s="34"/>
      <c r="V883" s="34"/>
      <c r="W883" s="8"/>
      <c r="X883" s="8"/>
      <c r="Y883" s="8"/>
      <c r="Z883" s="8"/>
      <c r="AA883" s="8"/>
      <c r="AB883" s="8"/>
      <c r="AC883" s="8"/>
      <c r="AD883" s="8"/>
      <c r="AE883" s="8"/>
      <c r="AF883" s="8"/>
      <c r="AG883" s="8"/>
      <c r="AH883" s="8"/>
      <c r="AI883" s="8"/>
    </row>
    <row r="884" spans="1:35">
      <c r="A884" s="226">
        <f t="shared" si="1233"/>
        <v>344</v>
      </c>
      <c r="B884" s="8">
        <v>-36</v>
      </c>
      <c r="C884" s="221">
        <f ca="1">IF(ISNUMBER(OFFSET(INDIRECT("'"&amp;'DATA for charts'!C$5&amp;"'!$c1"),$A884-1,0)),OFFSET(INDIRECT("'"&amp;'DATA for charts'!C$5&amp;"'!$c1"),$A884-1,0),NA())</f>
        <v>0</v>
      </c>
      <c r="D884" s="221">
        <f ca="1">IF(ISNUMBER(OFFSET(INDIRECT("'"&amp;'DATA for charts'!D$5&amp;"'!$c1"),$A884-1,0)),OFFSET(INDIRECT("'"&amp;'DATA for charts'!D$5&amp;"'!$c1"),$A884-1,0),NA())</f>
        <v>0</v>
      </c>
      <c r="E884" s="221">
        <f ca="1">IF(ISNUMBER(OFFSET(INDIRECT("'"&amp;'DATA for charts'!E$5&amp;"'!$c1"),$A884-1,0)),OFFSET(INDIRECT("'"&amp;'DATA for charts'!E$5&amp;"'!$c1"),$A884-1,0),NA())</f>
        <v>0</v>
      </c>
      <c r="F884" s="221">
        <f ca="1">IF(ISNUMBER(OFFSET(INDIRECT("'"&amp;'DATA for charts'!F$5&amp;"'!$c1"),$A884-1,0)),OFFSET(INDIRECT("'"&amp;'DATA for charts'!F$5&amp;"'!$c1"),$A884-1,0),NA())</f>
        <v>0</v>
      </c>
      <c r="G884" s="221">
        <f ca="1">IF(ISNUMBER(OFFSET(INDIRECT("'"&amp;'DATA for charts'!G$5&amp;"'!$c1"),$A884-1,0)),OFFSET(INDIRECT("'"&amp;'DATA for charts'!G$5&amp;"'!$c1"),$A884-1,0),NA())</f>
        <v>0</v>
      </c>
      <c r="H884" s="221">
        <f ca="1">IF(ISNUMBER(OFFSET(INDIRECT("'"&amp;'DATA for charts'!H$5&amp;"'!$c1"),$A884-1,0)),OFFSET(INDIRECT("'"&amp;'DATA for charts'!H$5&amp;"'!$c1"),$A884-1,0),NA())</f>
        <v>0</v>
      </c>
      <c r="I884" s="221" t="e">
        <f ca="1">IF(ISNUMBER(OFFSET(INDIRECT("'"&amp;'DATA for charts'!I$5&amp;"'!$c1"),$A884-1,0)),OFFSET(INDIRECT("'"&amp;'DATA for charts'!I$5&amp;"'!$c1"),$A884-1,0),NA())</f>
        <v>#N/A</v>
      </c>
      <c r="J884" s="221" t="e">
        <f ca="1">IF(ISNUMBER(OFFSET(INDIRECT("'"&amp;'DATA for charts'!J$5&amp;"'!$c1"),$A884-1,0)),OFFSET(INDIRECT("'"&amp;'DATA for charts'!J$5&amp;"'!$c1"),$A884-1,0),NA())</f>
        <v>#N/A</v>
      </c>
      <c r="K884" s="221" t="e">
        <f ca="1">IF(ISNUMBER(OFFSET(INDIRECT("'"&amp;'DATA for charts'!K$5&amp;"'!$c1"),$A884-1,0)),OFFSET(INDIRECT("'"&amp;'DATA for charts'!K$5&amp;"'!$c1"),$A884-1,0),NA())</f>
        <v>#N/A</v>
      </c>
      <c r="L884" s="221" t="e">
        <f ca="1">IF(ISNUMBER(OFFSET(INDIRECT("'"&amp;'DATA for charts'!L$5&amp;"'!$c1"),$A884-1,0)),OFFSET(INDIRECT("'"&amp;'DATA for charts'!L$5&amp;"'!$c1"),$A884-1,0),NA())</f>
        <v>#N/A</v>
      </c>
      <c r="M884" s="221" t="e">
        <f ca="1">IF(ISNUMBER(OFFSET(INDIRECT("'"&amp;'DATA for charts'!M$5&amp;"'!$c1"),$A884-1,0)),OFFSET(INDIRECT("'"&amp;'DATA for charts'!M$5&amp;"'!$c1"),$A884-1,0),NA())</f>
        <v>#N/A</v>
      </c>
      <c r="N884" s="221" t="e">
        <f ca="1">IF(ISNUMBER(OFFSET(INDIRECT("'"&amp;'DATA for charts'!N$5&amp;"'!$c1"),$A884-1,0)),OFFSET(INDIRECT("'"&amp;'DATA for charts'!N$5&amp;"'!$c1"),$A884-1,0),NA())</f>
        <v>#N/A</v>
      </c>
      <c r="O884" s="221" t="e">
        <f ca="1">IF(ISNUMBER(OFFSET(INDIRECT("'"&amp;'DATA for charts'!O$5&amp;"'!$c1"),$A884-1,0)),OFFSET(INDIRECT("'"&amp;'DATA for charts'!O$5&amp;"'!$c1"),$A884-1,0),NA())</f>
        <v>#N/A</v>
      </c>
      <c r="P884" s="221" t="e">
        <f ca="1">IF(ISNUMBER(OFFSET(INDIRECT("'"&amp;'DATA for charts'!P$5&amp;"'!$c1"),$A884-1,0)),OFFSET(INDIRECT("'"&amp;'DATA for charts'!P$5&amp;"'!$c1"),$A884-1,0),NA())</f>
        <v>#N/A</v>
      </c>
      <c r="Q884" s="221" t="e">
        <f ca="1">IF(ISNUMBER(OFFSET(INDIRECT("'"&amp;'DATA for charts'!Q$5&amp;"'!$c1"),$A884-1,0)),OFFSET(INDIRECT("'"&amp;'DATA for charts'!Q$5&amp;"'!$c1"),$A884-1,0),NA())</f>
        <v>#N/A</v>
      </c>
      <c r="R884" s="221" t="e">
        <f ca="1">IF(ISNUMBER(OFFSET(INDIRECT("'"&amp;'DATA for charts'!R$5&amp;"'!$c1"),$A884-1,0)),OFFSET(INDIRECT("'"&amp;'DATA for charts'!R$5&amp;"'!$c1"),$A884-1,0),NA())</f>
        <v>#N/A</v>
      </c>
      <c r="S884" s="221" t="e">
        <f ca="1">IF(ISNUMBER(OFFSET(INDIRECT("'"&amp;'DATA for charts'!S$5&amp;"'!$c1"),$A884-1,0)),OFFSET(INDIRECT("'"&amp;'DATA for charts'!S$5&amp;"'!$c1"),$A884-1,0),NA())</f>
        <v>#N/A</v>
      </c>
      <c r="T884" s="34"/>
      <c r="U884" s="34"/>
      <c r="V884" s="34"/>
      <c r="W884" s="8"/>
      <c r="X884" s="8"/>
      <c r="Y884" s="8"/>
      <c r="Z884" s="8"/>
      <c r="AA884" s="8"/>
      <c r="AB884" s="8"/>
      <c r="AC884" s="8"/>
      <c r="AD884" s="8"/>
      <c r="AE884" s="8"/>
      <c r="AF884" s="8"/>
      <c r="AG884" s="8"/>
      <c r="AH884" s="8"/>
      <c r="AI884" s="8"/>
    </row>
    <row r="885" spans="1:35">
      <c r="A885" s="226">
        <f t="shared" si="1233"/>
        <v>345</v>
      </c>
      <c r="B885" s="8">
        <v>-35</v>
      </c>
      <c r="C885" s="221">
        <f ca="1">IF(ISNUMBER(OFFSET(INDIRECT("'"&amp;'DATA for charts'!C$5&amp;"'!$c1"),$A885-1,0)),OFFSET(INDIRECT("'"&amp;'DATA for charts'!C$5&amp;"'!$c1"),$A885-1,0),NA())</f>
        <v>0</v>
      </c>
      <c r="D885" s="221">
        <f ca="1">IF(ISNUMBER(OFFSET(INDIRECT("'"&amp;'DATA for charts'!D$5&amp;"'!$c1"),$A885-1,0)),OFFSET(INDIRECT("'"&amp;'DATA for charts'!D$5&amp;"'!$c1"),$A885-1,0),NA())</f>
        <v>0</v>
      </c>
      <c r="E885" s="221">
        <f ca="1">IF(ISNUMBER(OFFSET(INDIRECT("'"&amp;'DATA for charts'!E$5&amp;"'!$c1"),$A885-1,0)),OFFSET(INDIRECT("'"&amp;'DATA for charts'!E$5&amp;"'!$c1"),$A885-1,0),NA())</f>
        <v>0</v>
      </c>
      <c r="F885" s="221">
        <f ca="1">IF(ISNUMBER(OFFSET(INDIRECT("'"&amp;'DATA for charts'!F$5&amp;"'!$c1"),$A885-1,0)),OFFSET(INDIRECT("'"&amp;'DATA for charts'!F$5&amp;"'!$c1"),$A885-1,0),NA())</f>
        <v>0</v>
      </c>
      <c r="G885" s="221">
        <f ca="1">IF(ISNUMBER(OFFSET(INDIRECT("'"&amp;'DATA for charts'!G$5&amp;"'!$c1"),$A885-1,0)),OFFSET(INDIRECT("'"&amp;'DATA for charts'!G$5&amp;"'!$c1"),$A885-1,0),NA())</f>
        <v>0</v>
      </c>
      <c r="H885" s="221">
        <f ca="1">IF(ISNUMBER(OFFSET(INDIRECT("'"&amp;'DATA for charts'!H$5&amp;"'!$c1"),$A885-1,0)),OFFSET(INDIRECT("'"&amp;'DATA for charts'!H$5&amp;"'!$c1"),$A885-1,0),NA())</f>
        <v>0</v>
      </c>
      <c r="I885" s="221" t="e">
        <f ca="1">IF(ISNUMBER(OFFSET(INDIRECT("'"&amp;'DATA for charts'!I$5&amp;"'!$c1"),$A885-1,0)),OFFSET(INDIRECT("'"&amp;'DATA for charts'!I$5&amp;"'!$c1"),$A885-1,0),NA())</f>
        <v>#N/A</v>
      </c>
      <c r="J885" s="221" t="e">
        <f ca="1">IF(ISNUMBER(OFFSET(INDIRECT("'"&amp;'DATA for charts'!J$5&amp;"'!$c1"),$A885-1,0)),OFFSET(INDIRECT("'"&amp;'DATA for charts'!J$5&amp;"'!$c1"),$A885-1,0),NA())</f>
        <v>#N/A</v>
      </c>
      <c r="K885" s="221" t="e">
        <f ca="1">IF(ISNUMBER(OFFSET(INDIRECT("'"&amp;'DATA for charts'!K$5&amp;"'!$c1"),$A885-1,0)),OFFSET(INDIRECT("'"&amp;'DATA for charts'!K$5&amp;"'!$c1"),$A885-1,0),NA())</f>
        <v>#N/A</v>
      </c>
      <c r="L885" s="221" t="e">
        <f ca="1">IF(ISNUMBER(OFFSET(INDIRECT("'"&amp;'DATA for charts'!L$5&amp;"'!$c1"),$A885-1,0)),OFFSET(INDIRECT("'"&amp;'DATA for charts'!L$5&amp;"'!$c1"),$A885-1,0),NA())</f>
        <v>#N/A</v>
      </c>
      <c r="M885" s="221" t="e">
        <f ca="1">IF(ISNUMBER(OFFSET(INDIRECT("'"&amp;'DATA for charts'!M$5&amp;"'!$c1"),$A885-1,0)),OFFSET(INDIRECT("'"&amp;'DATA for charts'!M$5&amp;"'!$c1"),$A885-1,0),NA())</f>
        <v>#N/A</v>
      </c>
      <c r="N885" s="221" t="e">
        <f ca="1">IF(ISNUMBER(OFFSET(INDIRECT("'"&amp;'DATA for charts'!N$5&amp;"'!$c1"),$A885-1,0)),OFFSET(INDIRECT("'"&amp;'DATA for charts'!N$5&amp;"'!$c1"),$A885-1,0),NA())</f>
        <v>#N/A</v>
      </c>
      <c r="O885" s="221" t="e">
        <f ca="1">IF(ISNUMBER(OFFSET(INDIRECT("'"&amp;'DATA for charts'!O$5&amp;"'!$c1"),$A885-1,0)),OFFSET(INDIRECT("'"&amp;'DATA for charts'!O$5&amp;"'!$c1"),$A885-1,0),NA())</f>
        <v>#N/A</v>
      </c>
      <c r="P885" s="221" t="e">
        <f ca="1">IF(ISNUMBER(OFFSET(INDIRECT("'"&amp;'DATA for charts'!P$5&amp;"'!$c1"),$A885-1,0)),OFFSET(INDIRECT("'"&amp;'DATA for charts'!P$5&amp;"'!$c1"),$A885-1,0),NA())</f>
        <v>#N/A</v>
      </c>
      <c r="Q885" s="221" t="e">
        <f ca="1">IF(ISNUMBER(OFFSET(INDIRECT("'"&amp;'DATA for charts'!Q$5&amp;"'!$c1"),$A885-1,0)),OFFSET(INDIRECT("'"&amp;'DATA for charts'!Q$5&amp;"'!$c1"),$A885-1,0),NA())</f>
        <v>#N/A</v>
      </c>
      <c r="R885" s="221" t="e">
        <f ca="1">IF(ISNUMBER(OFFSET(INDIRECT("'"&amp;'DATA for charts'!R$5&amp;"'!$c1"),$A885-1,0)),OFFSET(INDIRECT("'"&amp;'DATA for charts'!R$5&amp;"'!$c1"),$A885-1,0),NA())</f>
        <v>#N/A</v>
      </c>
      <c r="S885" s="221" t="e">
        <f ca="1">IF(ISNUMBER(OFFSET(INDIRECT("'"&amp;'DATA for charts'!S$5&amp;"'!$c1"),$A885-1,0)),OFFSET(INDIRECT("'"&amp;'DATA for charts'!S$5&amp;"'!$c1"),$A885-1,0),NA())</f>
        <v>#N/A</v>
      </c>
      <c r="T885" s="34"/>
      <c r="U885" s="34"/>
      <c r="V885" s="34"/>
      <c r="W885" s="8"/>
      <c r="X885" s="8"/>
      <c r="Y885" s="8"/>
      <c r="Z885" s="8"/>
      <c r="AA885" s="8"/>
      <c r="AB885" s="8"/>
      <c r="AC885" s="8"/>
      <c r="AD885" s="8"/>
      <c r="AE885" s="8"/>
      <c r="AF885" s="8"/>
      <c r="AG885" s="8"/>
      <c r="AH885" s="8"/>
      <c r="AI885" s="8"/>
    </row>
    <row r="886" spans="1:35">
      <c r="A886" s="226">
        <f t="shared" si="1233"/>
        <v>346</v>
      </c>
      <c r="B886" s="8">
        <v>-34</v>
      </c>
      <c r="C886" s="221">
        <f ca="1">IF(ISNUMBER(OFFSET(INDIRECT("'"&amp;'DATA for charts'!C$5&amp;"'!$c1"),$A886-1,0)),OFFSET(INDIRECT("'"&amp;'DATA for charts'!C$5&amp;"'!$c1"),$A886-1,0),NA())</f>
        <v>0</v>
      </c>
      <c r="D886" s="221">
        <f ca="1">IF(ISNUMBER(OFFSET(INDIRECT("'"&amp;'DATA for charts'!D$5&amp;"'!$c1"),$A886-1,0)),OFFSET(INDIRECT("'"&amp;'DATA for charts'!D$5&amp;"'!$c1"),$A886-1,0),NA())</f>
        <v>0</v>
      </c>
      <c r="E886" s="221">
        <f ca="1">IF(ISNUMBER(OFFSET(INDIRECT("'"&amp;'DATA for charts'!E$5&amp;"'!$c1"),$A886-1,0)),OFFSET(INDIRECT("'"&amp;'DATA for charts'!E$5&amp;"'!$c1"),$A886-1,0),NA())</f>
        <v>0</v>
      </c>
      <c r="F886" s="221">
        <f ca="1">IF(ISNUMBER(OFFSET(INDIRECT("'"&amp;'DATA for charts'!F$5&amp;"'!$c1"),$A886-1,0)),OFFSET(INDIRECT("'"&amp;'DATA for charts'!F$5&amp;"'!$c1"),$A886-1,0),NA())</f>
        <v>0</v>
      </c>
      <c r="G886" s="221">
        <f ca="1">IF(ISNUMBER(OFFSET(INDIRECT("'"&amp;'DATA for charts'!G$5&amp;"'!$c1"),$A886-1,0)),OFFSET(INDIRECT("'"&amp;'DATA for charts'!G$5&amp;"'!$c1"),$A886-1,0),NA())</f>
        <v>0</v>
      </c>
      <c r="H886" s="221">
        <f ca="1">IF(ISNUMBER(OFFSET(INDIRECT("'"&amp;'DATA for charts'!H$5&amp;"'!$c1"),$A886-1,0)),OFFSET(INDIRECT("'"&amp;'DATA for charts'!H$5&amp;"'!$c1"),$A886-1,0),NA())</f>
        <v>0</v>
      </c>
      <c r="I886" s="221" t="e">
        <f ca="1">IF(ISNUMBER(OFFSET(INDIRECT("'"&amp;'DATA for charts'!I$5&amp;"'!$c1"),$A886-1,0)),OFFSET(INDIRECT("'"&amp;'DATA for charts'!I$5&amp;"'!$c1"),$A886-1,0),NA())</f>
        <v>#N/A</v>
      </c>
      <c r="J886" s="221" t="e">
        <f ca="1">IF(ISNUMBER(OFFSET(INDIRECT("'"&amp;'DATA for charts'!J$5&amp;"'!$c1"),$A886-1,0)),OFFSET(INDIRECT("'"&amp;'DATA for charts'!J$5&amp;"'!$c1"),$A886-1,0),NA())</f>
        <v>#N/A</v>
      </c>
      <c r="K886" s="221" t="e">
        <f ca="1">IF(ISNUMBER(OFFSET(INDIRECT("'"&amp;'DATA for charts'!K$5&amp;"'!$c1"),$A886-1,0)),OFFSET(INDIRECT("'"&amp;'DATA for charts'!K$5&amp;"'!$c1"),$A886-1,0),NA())</f>
        <v>#N/A</v>
      </c>
      <c r="L886" s="221" t="e">
        <f ca="1">IF(ISNUMBER(OFFSET(INDIRECT("'"&amp;'DATA for charts'!L$5&amp;"'!$c1"),$A886-1,0)),OFFSET(INDIRECT("'"&amp;'DATA for charts'!L$5&amp;"'!$c1"),$A886-1,0),NA())</f>
        <v>#N/A</v>
      </c>
      <c r="M886" s="221" t="e">
        <f ca="1">IF(ISNUMBER(OFFSET(INDIRECT("'"&amp;'DATA for charts'!M$5&amp;"'!$c1"),$A886-1,0)),OFFSET(INDIRECT("'"&amp;'DATA for charts'!M$5&amp;"'!$c1"),$A886-1,0),NA())</f>
        <v>#N/A</v>
      </c>
      <c r="N886" s="221" t="e">
        <f ca="1">IF(ISNUMBER(OFFSET(INDIRECT("'"&amp;'DATA for charts'!N$5&amp;"'!$c1"),$A886-1,0)),OFFSET(INDIRECT("'"&amp;'DATA for charts'!N$5&amp;"'!$c1"),$A886-1,0),NA())</f>
        <v>#N/A</v>
      </c>
      <c r="O886" s="221" t="e">
        <f ca="1">IF(ISNUMBER(OFFSET(INDIRECT("'"&amp;'DATA for charts'!O$5&amp;"'!$c1"),$A886-1,0)),OFFSET(INDIRECT("'"&amp;'DATA for charts'!O$5&amp;"'!$c1"),$A886-1,0),NA())</f>
        <v>#N/A</v>
      </c>
      <c r="P886" s="221" t="e">
        <f ca="1">IF(ISNUMBER(OFFSET(INDIRECT("'"&amp;'DATA for charts'!P$5&amp;"'!$c1"),$A886-1,0)),OFFSET(INDIRECT("'"&amp;'DATA for charts'!P$5&amp;"'!$c1"),$A886-1,0),NA())</f>
        <v>#N/A</v>
      </c>
      <c r="Q886" s="221" t="e">
        <f ca="1">IF(ISNUMBER(OFFSET(INDIRECT("'"&amp;'DATA for charts'!Q$5&amp;"'!$c1"),$A886-1,0)),OFFSET(INDIRECT("'"&amp;'DATA for charts'!Q$5&amp;"'!$c1"),$A886-1,0),NA())</f>
        <v>#N/A</v>
      </c>
      <c r="R886" s="221" t="e">
        <f ca="1">IF(ISNUMBER(OFFSET(INDIRECT("'"&amp;'DATA for charts'!R$5&amp;"'!$c1"),$A886-1,0)),OFFSET(INDIRECT("'"&amp;'DATA for charts'!R$5&amp;"'!$c1"),$A886-1,0),NA())</f>
        <v>#N/A</v>
      </c>
      <c r="S886" s="221" t="e">
        <f ca="1">IF(ISNUMBER(OFFSET(INDIRECT("'"&amp;'DATA for charts'!S$5&amp;"'!$c1"),$A886-1,0)),OFFSET(INDIRECT("'"&amp;'DATA for charts'!S$5&amp;"'!$c1"),$A886-1,0),NA())</f>
        <v>#N/A</v>
      </c>
      <c r="T886" s="34"/>
      <c r="U886" s="34"/>
      <c r="V886" s="34"/>
      <c r="W886" s="8"/>
      <c r="X886" s="8"/>
      <c r="Y886" s="8"/>
      <c r="Z886" s="8"/>
      <c r="AA886" s="8"/>
      <c r="AB886" s="8"/>
      <c r="AC886" s="8"/>
      <c r="AD886" s="8"/>
      <c r="AE886" s="8"/>
      <c r="AF886" s="8"/>
      <c r="AG886" s="8"/>
      <c r="AH886" s="8"/>
      <c r="AI886" s="8"/>
    </row>
    <row r="887" spans="1:35">
      <c r="A887" s="226">
        <f t="shared" si="1233"/>
        <v>347</v>
      </c>
      <c r="B887" s="8">
        <v>-33</v>
      </c>
      <c r="C887" s="221">
        <f ca="1">IF(ISNUMBER(OFFSET(INDIRECT("'"&amp;'DATA for charts'!C$5&amp;"'!$c1"),$A887-1,0)),OFFSET(INDIRECT("'"&amp;'DATA for charts'!C$5&amp;"'!$c1"),$A887-1,0),NA())</f>
        <v>0</v>
      </c>
      <c r="D887" s="221">
        <f ca="1">IF(ISNUMBER(OFFSET(INDIRECT("'"&amp;'DATA for charts'!D$5&amp;"'!$c1"),$A887-1,0)),OFFSET(INDIRECT("'"&amp;'DATA for charts'!D$5&amp;"'!$c1"),$A887-1,0),NA())</f>
        <v>0</v>
      </c>
      <c r="E887" s="221">
        <f ca="1">IF(ISNUMBER(OFFSET(INDIRECT("'"&amp;'DATA for charts'!E$5&amp;"'!$c1"),$A887-1,0)),OFFSET(INDIRECT("'"&amp;'DATA for charts'!E$5&amp;"'!$c1"),$A887-1,0),NA())</f>
        <v>0</v>
      </c>
      <c r="F887" s="221">
        <f ca="1">IF(ISNUMBER(OFFSET(INDIRECT("'"&amp;'DATA for charts'!F$5&amp;"'!$c1"),$A887-1,0)),OFFSET(INDIRECT("'"&amp;'DATA for charts'!F$5&amp;"'!$c1"),$A887-1,0),NA())</f>
        <v>0</v>
      </c>
      <c r="G887" s="221">
        <f ca="1">IF(ISNUMBER(OFFSET(INDIRECT("'"&amp;'DATA for charts'!G$5&amp;"'!$c1"),$A887-1,0)),OFFSET(INDIRECT("'"&amp;'DATA for charts'!G$5&amp;"'!$c1"),$A887-1,0),NA())</f>
        <v>0</v>
      </c>
      <c r="H887" s="221">
        <f ca="1">IF(ISNUMBER(OFFSET(INDIRECT("'"&amp;'DATA for charts'!H$5&amp;"'!$c1"),$A887-1,0)),OFFSET(INDIRECT("'"&amp;'DATA for charts'!H$5&amp;"'!$c1"),$A887-1,0),NA())</f>
        <v>0</v>
      </c>
      <c r="I887" s="221" t="e">
        <f ca="1">IF(ISNUMBER(OFFSET(INDIRECT("'"&amp;'DATA for charts'!I$5&amp;"'!$c1"),$A887-1,0)),OFFSET(INDIRECT("'"&amp;'DATA for charts'!I$5&amp;"'!$c1"),$A887-1,0),NA())</f>
        <v>#N/A</v>
      </c>
      <c r="J887" s="221" t="e">
        <f ca="1">IF(ISNUMBER(OFFSET(INDIRECT("'"&amp;'DATA for charts'!J$5&amp;"'!$c1"),$A887-1,0)),OFFSET(INDIRECT("'"&amp;'DATA for charts'!J$5&amp;"'!$c1"),$A887-1,0),NA())</f>
        <v>#N/A</v>
      </c>
      <c r="K887" s="221" t="e">
        <f ca="1">IF(ISNUMBER(OFFSET(INDIRECT("'"&amp;'DATA for charts'!K$5&amp;"'!$c1"),$A887-1,0)),OFFSET(INDIRECT("'"&amp;'DATA for charts'!K$5&amp;"'!$c1"),$A887-1,0),NA())</f>
        <v>#N/A</v>
      </c>
      <c r="L887" s="221" t="e">
        <f ca="1">IF(ISNUMBER(OFFSET(INDIRECT("'"&amp;'DATA for charts'!L$5&amp;"'!$c1"),$A887-1,0)),OFFSET(INDIRECT("'"&amp;'DATA for charts'!L$5&amp;"'!$c1"),$A887-1,0),NA())</f>
        <v>#N/A</v>
      </c>
      <c r="M887" s="221" t="e">
        <f ca="1">IF(ISNUMBER(OFFSET(INDIRECT("'"&amp;'DATA for charts'!M$5&amp;"'!$c1"),$A887-1,0)),OFFSET(INDIRECT("'"&amp;'DATA for charts'!M$5&amp;"'!$c1"),$A887-1,0),NA())</f>
        <v>#N/A</v>
      </c>
      <c r="N887" s="221" t="e">
        <f ca="1">IF(ISNUMBER(OFFSET(INDIRECT("'"&amp;'DATA for charts'!N$5&amp;"'!$c1"),$A887-1,0)),OFFSET(INDIRECT("'"&amp;'DATA for charts'!N$5&amp;"'!$c1"),$A887-1,0),NA())</f>
        <v>#N/A</v>
      </c>
      <c r="O887" s="221" t="e">
        <f ca="1">IF(ISNUMBER(OFFSET(INDIRECT("'"&amp;'DATA for charts'!O$5&amp;"'!$c1"),$A887-1,0)),OFFSET(INDIRECT("'"&amp;'DATA for charts'!O$5&amp;"'!$c1"),$A887-1,0),NA())</f>
        <v>#N/A</v>
      </c>
      <c r="P887" s="221" t="e">
        <f ca="1">IF(ISNUMBER(OFFSET(INDIRECT("'"&amp;'DATA for charts'!P$5&amp;"'!$c1"),$A887-1,0)),OFFSET(INDIRECT("'"&amp;'DATA for charts'!P$5&amp;"'!$c1"),$A887-1,0),NA())</f>
        <v>#N/A</v>
      </c>
      <c r="Q887" s="221" t="e">
        <f ca="1">IF(ISNUMBER(OFFSET(INDIRECT("'"&amp;'DATA for charts'!Q$5&amp;"'!$c1"),$A887-1,0)),OFFSET(INDIRECT("'"&amp;'DATA for charts'!Q$5&amp;"'!$c1"),$A887-1,0),NA())</f>
        <v>#N/A</v>
      </c>
      <c r="R887" s="221" t="e">
        <f ca="1">IF(ISNUMBER(OFFSET(INDIRECT("'"&amp;'DATA for charts'!R$5&amp;"'!$c1"),$A887-1,0)),OFFSET(INDIRECT("'"&amp;'DATA for charts'!R$5&amp;"'!$c1"),$A887-1,0),NA())</f>
        <v>#N/A</v>
      </c>
      <c r="S887" s="221" t="e">
        <f ca="1">IF(ISNUMBER(OFFSET(INDIRECT("'"&amp;'DATA for charts'!S$5&amp;"'!$c1"),$A887-1,0)),OFFSET(INDIRECT("'"&amp;'DATA for charts'!S$5&amp;"'!$c1"),$A887-1,0),NA())</f>
        <v>#N/A</v>
      </c>
      <c r="T887" s="34"/>
      <c r="U887" s="34"/>
      <c r="V887" s="34"/>
      <c r="W887" s="8"/>
      <c r="X887" s="8"/>
      <c r="Y887" s="8"/>
      <c r="Z887" s="8"/>
      <c r="AA887" s="8"/>
      <c r="AB887" s="8"/>
      <c r="AC887" s="8"/>
      <c r="AD887" s="8"/>
      <c r="AE887" s="8"/>
      <c r="AF887" s="8"/>
      <c r="AG887" s="8"/>
      <c r="AH887" s="8"/>
      <c r="AI887" s="8"/>
    </row>
    <row r="888" spans="1:35">
      <c r="A888" s="226">
        <f t="shared" si="1233"/>
        <v>348</v>
      </c>
      <c r="B888" s="8">
        <v>-32</v>
      </c>
      <c r="C888" s="221">
        <f ca="1">IF(ISNUMBER(OFFSET(INDIRECT("'"&amp;'DATA for charts'!C$5&amp;"'!$c1"),$A888-1,0)),OFFSET(INDIRECT("'"&amp;'DATA for charts'!C$5&amp;"'!$c1"),$A888-1,0),NA())</f>
        <v>0</v>
      </c>
      <c r="D888" s="221">
        <f ca="1">IF(ISNUMBER(OFFSET(INDIRECT("'"&amp;'DATA for charts'!D$5&amp;"'!$c1"),$A888-1,0)),OFFSET(INDIRECT("'"&amp;'DATA for charts'!D$5&amp;"'!$c1"),$A888-1,0),NA())</f>
        <v>0</v>
      </c>
      <c r="E888" s="221">
        <f ca="1">IF(ISNUMBER(OFFSET(INDIRECT("'"&amp;'DATA for charts'!E$5&amp;"'!$c1"),$A888-1,0)),OFFSET(INDIRECT("'"&amp;'DATA for charts'!E$5&amp;"'!$c1"),$A888-1,0),NA())</f>
        <v>0</v>
      </c>
      <c r="F888" s="221">
        <f ca="1">IF(ISNUMBER(OFFSET(INDIRECT("'"&amp;'DATA for charts'!F$5&amp;"'!$c1"),$A888-1,0)),OFFSET(INDIRECT("'"&amp;'DATA for charts'!F$5&amp;"'!$c1"),$A888-1,0),NA())</f>
        <v>0</v>
      </c>
      <c r="G888" s="221">
        <f ca="1">IF(ISNUMBER(OFFSET(INDIRECT("'"&amp;'DATA for charts'!G$5&amp;"'!$c1"),$A888-1,0)),OFFSET(INDIRECT("'"&amp;'DATA for charts'!G$5&amp;"'!$c1"),$A888-1,0),NA())</f>
        <v>0</v>
      </c>
      <c r="H888" s="221">
        <f ca="1">IF(ISNUMBER(OFFSET(INDIRECT("'"&amp;'DATA for charts'!H$5&amp;"'!$c1"),$A888-1,0)),OFFSET(INDIRECT("'"&amp;'DATA for charts'!H$5&amp;"'!$c1"),$A888-1,0),NA())</f>
        <v>0</v>
      </c>
      <c r="I888" s="221" t="e">
        <f ca="1">IF(ISNUMBER(OFFSET(INDIRECT("'"&amp;'DATA for charts'!I$5&amp;"'!$c1"),$A888-1,0)),OFFSET(INDIRECT("'"&amp;'DATA for charts'!I$5&amp;"'!$c1"),$A888-1,0),NA())</f>
        <v>#N/A</v>
      </c>
      <c r="J888" s="221" t="e">
        <f ca="1">IF(ISNUMBER(OFFSET(INDIRECT("'"&amp;'DATA for charts'!J$5&amp;"'!$c1"),$A888-1,0)),OFFSET(INDIRECT("'"&amp;'DATA for charts'!J$5&amp;"'!$c1"),$A888-1,0),NA())</f>
        <v>#N/A</v>
      </c>
      <c r="K888" s="221" t="e">
        <f ca="1">IF(ISNUMBER(OFFSET(INDIRECT("'"&amp;'DATA for charts'!K$5&amp;"'!$c1"),$A888-1,0)),OFFSET(INDIRECT("'"&amp;'DATA for charts'!K$5&amp;"'!$c1"),$A888-1,0),NA())</f>
        <v>#N/A</v>
      </c>
      <c r="L888" s="221" t="e">
        <f ca="1">IF(ISNUMBER(OFFSET(INDIRECT("'"&amp;'DATA for charts'!L$5&amp;"'!$c1"),$A888-1,0)),OFFSET(INDIRECT("'"&amp;'DATA for charts'!L$5&amp;"'!$c1"),$A888-1,0),NA())</f>
        <v>#N/A</v>
      </c>
      <c r="M888" s="221" t="e">
        <f ca="1">IF(ISNUMBER(OFFSET(INDIRECT("'"&amp;'DATA for charts'!M$5&amp;"'!$c1"),$A888-1,0)),OFFSET(INDIRECT("'"&amp;'DATA for charts'!M$5&amp;"'!$c1"),$A888-1,0),NA())</f>
        <v>#N/A</v>
      </c>
      <c r="N888" s="221" t="e">
        <f ca="1">IF(ISNUMBER(OFFSET(INDIRECT("'"&amp;'DATA for charts'!N$5&amp;"'!$c1"),$A888-1,0)),OFFSET(INDIRECT("'"&amp;'DATA for charts'!N$5&amp;"'!$c1"),$A888-1,0),NA())</f>
        <v>#N/A</v>
      </c>
      <c r="O888" s="221" t="e">
        <f ca="1">IF(ISNUMBER(OFFSET(INDIRECT("'"&amp;'DATA for charts'!O$5&amp;"'!$c1"),$A888-1,0)),OFFSET(INDIRECT("'"&amp;'DATA for charts'!O$5&amp;"'!$c1"),$A888-1,0),NA())</f>
        <v>#N/A</v>
      </c>
      <c r="P888" s="221" t="e">
        <f ca="1">IF(ISNUMBER(OFFSET(INDIRECT("'"&amp;'DATA for charts'!P$5&amp;"'!$c1"),$A888-1,0)),OFFSET(INDIRECT("'"&amp;'DATA for charts'!P$5&amp;"'!$c1"),$A888-1,0),NA())</f>
        <v>#N/A</v>
      </c>
      <c r="Q888" s="221" t="e">
        <f ca="1">IF(ISNUMBER(OFFSET(INDIRECT("'"&amp;'DATA for charts'!Q$5&amp;"'!$c1"),$A888-1,0)),OFFSET(INDIRECT("'"&amp;'DATA for charts'!Q$5&amp;"'!$c1"),$A888-1,0),NA())</f>
        <v>#N/A</v>
      </c>
      <c r="R888" s="221" t="e">
        <f ca="1">IF(ISNUMBER(OFFSET(INDIRECT("'"&amp;'DATA for charts'!R$5&amp;"'!$c1"),$A888-1,0)),OFFSET(INDIRECT("'"&amp;'DATA for charts'!R$5&amp;"'!$c1"),$A888-1,0),NA())</f>
        <v>#N/A</v>
      </c>
      <c r="S888" s="221" t="e">
        <f ca="1">IF(ISNUMBER(OFFSET(INDIRECT("'"&amp;'DATA for charts'!S$5&amp;"'!$c1"),$A888-1,0)),OFFSET(INDIRECT("'"&amp;'DATA for charts'!S$5&amp;"'!$c1"),$A888-1,0),NA())</f>
        <v>#N/A</v>
      </c>
      <c r="T888" s="34"/>
      <c r="U888" s="34"/>
      <c r="V888" s="34"/>
      <c r="W888" s="8"/>
      <c r="X888" s="8"/>
      <c r="Y888" s="8"/>
      <c r="Z888" s="8"/>
      <c r="AA888" s="8"/>
      <c r="AB888" s="8"/>
      <c r="AC888" s="8"/>
      <c r="AD888" s="8"/>
      <c r="AE888" s="8"/>
      <c r="AF888" s="8"/>
      <c r="AG888" s="8"/>
      <c r="AH888" s="8"/>
      <c r="AI888" s="8"/>
    </row>
    <row r="889" spans="1:35">
      <c r="A889" s="226">
        <f t="shared" si="1233"/>
        <v>349</v>
      </c>
      <c r="B889" s="8">
        <v>-31</v>
      </c>
      <c r="C889" s="221">
        <f ca="1">IF(ISNUMBER(OFFSET(INDIRECT("'"&amp;'DATA for charts'!C$5&amp;"'!$c1"),$A889-1,0)),OFFSET(INDIRECT("'"&amp;'DATA for charts'!C$5&amp;"'!$c1"),$A889-1,0),NA())</f>
        <v>0</v>
      </c>
      <c r="D889" s="221">
        <f ca="1">IF(ISNUMBER(OFFSET(INDIRECT("'"&amp;'DATA for charts'!D$5&amp;"'!$c1"),$A889-1,0)),OFFSET(INDIRECT("'"&amp;'DATA for charts'!D$5&amp;"'!$c1"),$A889-1,0),NA())</f>
        <v>0</v>
      </c>
      <c r="E889" s="221">
        <f ca="1">IF(ISNUMBER(OFFSET(INDIRECT("'"&amp;'DATA for charts'!E$5&amp;"'!$c1"),$A889-1,0)),OFFSET(INDIRECT("'"&amp;'DATA for charts'!E$5&amp;"'!$c1"),$A889-1,0),NA())</f>
        <v>0</v>
      </c>
      <c r="F889" s="221">
        <f ca="1">IF(ISNUMBER(OFFSET(INDIRECT("'"&amp;'DATA for charts'!F$5&amp;"'!$c1"),$A889-1,0)),OFFSET(INDIRECT("'"&amp;'DATA for charts'!F$5&amp;"'!$c1"),$A889-1,0),NA())</f>
        <v>0</v>
      </c>
      <c r="G889" s="221">
        <f ca="1">IF(ISNUMBER(OFFSET(INDIRECT("'"&amp;'DATA for charts'!G$5&amp;"'!$c1"),$A889-1,0)),OFFSET(INDIRECT("'"&amp;'DATA for charts'!G$5&amp;"'!$c1"),$A889-1,0),NA())</f>
        <v>0</v>
      </c>
      <c r="H889" s="221">
        <f ca="1">IF(ISNUMBER(OFFSET(INDIRECT("'"&amp;'DATA for charts'!H$5&amp;"'!$c1"),$A889-1,0)),OFFSET(INDIRECT("'"&amp;'DATA for charts'!H$5&amp;"'!$c1"),$A889-1,0),NA())</f>
        <v>0</v>
      </c>
      <c r="I889" s="221" t="e">
        <f ca="1">IF(ISNUMBER(OFFSET(INDIRECT("'"&amp;'DATA for charts'!I$5&amp;"'!$c1"),$A889-1,0)),OFFSET(INDIRECT("'"&amp;'DATA for charts'!I$5&amp;"'!$c1"),$A889-1,0),NA())</f>
        <v>#N/A</v>
      </c>
      <c r="J889" s="221" t="e">
        <f ca="1">IF(ISNUMBER(OFFSET(INDIRECT("'"&amp;'DATA for charts'!J$5&amp;"'!$c1"),$A889-1,0)),OFFSET(INDIRECT("'"&amp;'DATA for charts'!J$5&amp;"'!$c1"),$A889-1,0),NA())</f>
        <v>#N/A</v>
      </c>
      <c r="K889" s="221" t="e">
        <f ca="1">IF(ISNUMBER(OFFSET(INDIRECT("'"&amp;'DATA for charts'!K$5&amp;"'!$c1"),$A889-1,0)),OFFSET(INDIRECT("'"&amp;'DATA for charts'!K$5&amp;"'!$c1"),$A889-1,0),NA())</f>
        <v>#N/A</v>
      </c>
      <c r="L889" s="221" t="e">
        <f ca="1">IF(ISNUMBER(OFFSET(INDIRECT("'"&amp;'DATA for charts'!L$5&amp;"'!$c1"),$A889-1,0)),OFFSET(INDIRECT("'"&amp;'DATA for charts'!L$5&amp;"'!$c1"),$A889-1,0),NA())</f>
        <v>#N/A</v>
      </c>
      <c r="M889" s="221" t="e">
        <f ca="1">IF(ISNUMBER(OFFSET(INDIRECT("'"&amp;'DATA for charts'!M$5&amp;"'!$c1"),$A889-1,0)),OFFSET(INDIRECT("'"&amp;'DATA for charts'!M$5&amp;"'!$c1"),$A889-1,0),NA())</f>
        <v>#N/A</v>
      </c>
      <c r="N889" s="221" t="e">
        <f ca="1">IF(ISNUMBER(OFFSET(INDIRECT("'"&amp;'DATA for charts'!N$5&amp;"'!$c1"),$A889-1,0)),OFFSET(INDIRECT("'"&amp;'DATA for charts'!N$5&amp;"'!$c1"),$A889-1,0),NA())</f>
        <v>#N/A</v>
      </c>
      <c r="O889" s="221" t="e">
        <f ca="1">IF(ISNUMBER(OFFSET(INDIRECT("'"&amp;'DATA for charts'!O$5&amp;"'!$c1"),$A889-1,0)),OFFSET(INDIRECT("'"&amp;'DATA for charts'!O$5&amp;"'!$c1"),$A889-1,0),NA())</f>
        <v>#N/A</v>
      </c>
      <c r="P889" s="221" t="e">
        <f ca="1">IF(ISNUMBER(OFFSET(INDIRECT("'"&amp;'DATA for charts'!P$5&amp;"'!$c1"),$A889-1,0)),OFFSET(INDIRECT("'"&amp;'DATA for charts'!P$5&amp;"'!$c1"),$A889-1,0),NA())</f>
        <v>#N/A</v>
      </c>
      <c r="Q889" s="221" t="e">
        <f ca="1">IF(ISNUMBER(OFFSET(INDIRECT("'"&amp;'DATA for charts'!Q$5&amp;"'!$c1"),$A889-1,0)),OFFSET(INDIRECT("'"&amp;'DATA for charts'!Q$5&amp;"'!$c1"),$A889-1,0),NA())</f>
        <v>#N/A</v>
      </c>
      <c r="R889" s="221" t="e">
        <f ca="1">IF(ISNUMBER(OFFSET(INDIRECT("'"&amp;'DATA for charts'!R$5&amp;"'!$c1"),$A889-1,0)),OFFSET(INDIRECT("'"&amp;'DATA for charts'!R$5&amp;"'!$c1"),$A889-1,0),NA())</f>
        <v>#N/A</v>
      </c>
      <c r="S889" s="221" t="e">
        <f ca="1">IF(ISNUMBER(OFFSET(INDIRECT("'"&amp;'DATA for charts'!S$5&amp;"'!$c1"),$A889-1,0)),OFFSET(INDIRECT("'"&amp;'DATA for charts'!S$5&amp;"'!$c1"),$A889-1,0),NA())</f>
        <v>#N/A</v>
      </c>
      <c r="T889" s="34"/>
      <c r="U889" s="34"/>
      <c r="V889" s="34"/>
      <c r="W889" s="8"/>
      <c r="X889" s="8"/>
      <c r="Y889" s="8"/>
      <c r="Z889" s="8"/>
      <c r="AA889" s="8"/>
      <c r="AB889" s="8"/>
      <c r="AC889" s="8"/>
      <c r="AD889" s="8"/>
      <c r="AE889" s="8"/>
      <c r="AF889" s="8"/>
      <c r="AG889" s="8"/>
      <c r="AH889" s="8"/>
      <c r="AI889" s="8"/>
    </row>
    <row r="890" spans="1:35">
      <c r="A890" s="226">
        <f t="shared" si="1233"/>
        <v>350</v>
      </c>
      <c r="B890" s="8">
        <v>-30</v>
      </c>
      <c r="C890" s="221">
        <f ca="1">IF(ISNUMBER(OFFSET(INDIRECT("'"&amp;'DATA for charts'!C$5&amp;"'!$c1"),$A890-1,0)),OFFSET(INDIRECT("'"&amp;'DATA for charts'!C$5&amp;"'!$c1"),$A890-1,0),NA())</f>
        <v>0</v>
      </c>
      <c r="D890" s="221">
        <f ca="1">IF(ISNUMBER(OFFSET(INDIRECT("'"&amp;'DATA for charts'!D$5&amp;"'!$c1"),$A890-1,0)),OFFSET(INDIRECT("'"&amp;'DATA for charts'!D$5&amp;"'!$c1"),$A890-1,0),NA())</f>
        <v>0</v>
      </c>
      <c r="E890" s="221">
        <f ca="1">IF(ISNUMBER(OFFSET(INDIRECT("'"&amp;'DATA for charts'!E$5&amp;"'!$c1"),$A890-1,0)),OFFSET(INDIRECT("'"&amp;'DATA for charts'!E$5&amp;"'!$c1"),$A890-1,0),NA())</f>
        <v>0</v>
      </c>
      <c r="F890" s="221">
        <f ca="1">IF(ISNUMBER(OFFSET(INDIRECT("'"&amp;'DATA for charts'!F$5&amp;"'!$c1"),$A890-1,0)),OFFSET(INDIRECT("'"&amp;'DATA for charts'!F$5&amp;"'!$c1"),$A890-1,0),NA())</f>
        <v>0</v>
      </c>
      <c r="G890" s="221">
        <f ca="1">IF(ISNUMBER(OFFSET(INDIRECT("'"&amp;'DATA for charts'!G$5&amp;"'!$c1"),$A890-1,0)),OFFSET(INDIRECT("'"&amp;'DATA for charts'!G$5&amp;"'!$c1"),$A890-1,0),NA())</f>
        <v>0</v>
      </c>
      <c r="H890" s="221">
        <f ca="1">IF(ISNUMBER(OFFSET(INDIRECT("'"&amp;'DATA for charts'!H$5&amp;"'!$c1"),$A890-1,0)),OFFSET(INDIRECT("'"&amp;'DATA for charts'!H$5&amp;"'!$c1"),$A890-1,0),NA())</f>
        <v>0</v>
      </c>
      <c r="I890" s="221" t="e">
        <f ca="1">IF(ISNUMBER(OFFSET(INDIRECT("'"&amp;'DATA for charts'!I$5&amp;"'!$c1"),$A890-1,0)),OFFSET(INDIRECT("'"&amp;'DATA for charts'!I$5&amp;"'!$c1"),$A890-1,0),NA())</f>
        <v>#N/A</v>
      </c>
      <c r="J890" s="221" t="e">
        <f ca="1">IF(ISNUMBER(OFFSET(INDIRECT("'"&amp;'DATA for charts'!J$5&amp;"'!$c1"),$A890-1,0)),OFFSET(INDIRECT("'"&amp;'DATA for charts'!J$5&amp;"'!$c1"),$A890-1,0),NA())</f>
        <v>#N/A</v>
      </c>
      <c r="K890" s="221" t="e">
        <f ca="1">IF(ISNUMBER(OFFSET(INDIRECT("'"&amp;'DATA for charts'!K$5&amp;"'!$c1"),$A890-1,0)),OFFSET(INDIRECT("'"&amp;'DATA for charts'!K$5&amp;"'!$c1"),$A890-1,0),NA())</f>
        <v>#N/A</v>
      </c>
      <c r="L890" s="221" t="e">
        <f ca="1">IF(ISNUMBER(OFFSET(INDIRECT("'"&amp;'DATA for charts'!L$5&amp;"'!$c1"),$A890-1,0)),OFFSET(INDIRECT("'"&amp;'DATA for charts'!L$5&amp;"'!$c1"),$A890-1,0),NA())</f>
        <v>#N/A</v>
      </c>
      <c r="M890" s="221" t="e">
        <f ca="1">IF(ISNUMBER(OFFSET(INDIRECT("'"&amp;'DATA for charts'!M$5&amp;"'!$c1"),$A890-1,0)),OFFSET(INDIRECT("'"&amp;'DATA for charts'!M$5&amp;"'!$c1"),$A890-1,0),NA())</f>
        <v>#N/A</v>
      </c>
      <c r="N890" s="221" t="e">
        <f ca="1">IF(ISNUMBER(OFFSET(INDIRECT("'"&amp;'DATA for charts'!N$5&amp;"'!$c1"),$A890-1,0)),OFFSET(INDIRECT("'"&amp;'DATA for charts'!N$5&amp;"'!$c1"),$A890-1,0),NA())</f>
        <v>#N/A</v>
      </c>
      <c r="O890" s="221" t="e">
        <f ca="1">IF(ISNUMBER(OFFSET(INDIRECT("'"&amp;'DATA for charts'!O$5&amp;"'!$c1"),$A890-1,0)),OFFSET(INDIRECT("'"&amp;'DATA for charts'!O$5&amp;"'!$c1"),$A890-1,0),NA())</f>
        <v>#N/A</v>
      </c>
      <c r="P890" s="221" t="e">
        <f ca="1">IF(ISNUMBER(OFFSET(INDIRECT("'"&amp;'DATA for charts'!P$5&amp;"'!$c1"),$A890-1,0)),OFFSET(INDIRECT("'"&amp;'DATA for charts'!P$5&amp;"'!$c1"),$A890-1,0),NA())</f>
        <v>#N/A</v>
      </c>
      <c r="Q890" s="221" t="e">
        <f ca="1">IF(ISNUMBER(OFFSET(INDIRECT("'"&amp;'DATA for charts'!Q$5&amp;"'!$c1"),$A890-1,0)),OFFSET(INDIRECT("'"&amp;'DATA for charts'!Q$5&amp;"'!$c1"),$A890-1,0),NA())</f>
        <v>#N/A</v>
      </c>
      <c r="R890" s="221" t="e">
        <f ca="1">IF(ISNUMBER(OFFSET(INDIRECT("'"&amp;'DATA for charts'!R$5&amp;"'!$c1"),$A890-1,0)),OFFSET(INDIRECT("'"&amp;'DATA for charts'!R$5&amp;"'!$c1"),$A890-1,0),NA())</f>
        <v>#N/A</v>
      </c>
      <c r="S890" s="221" t="e">
        <f ca="1">IF(ISNUMBER(OFFSET(INDIRECT("'"&amp;'DATA for charts'!S$5&amp;"'!$c1"),$A890-1,0)),OFFSET(INDIRECT("'"&amp;'DATA for charts'!S$5&amp;"'!$c1"),$A890-1,0),NA())</f>
        <v>#N/A</v>
      </c>
      <c r="T890" s="34"/>
      <c r="U890" s="34"/>
      <c r="V890" s="34"/>
      <c r="W890" s="8"/>
      <c r="X890" s="8"/>
      <c r="Y890" s="8"/>
      <c r="Z890" s="8"/>
      <c r="AA890" s="8"/>
      <c r="AB890" s="8"/>
      <c r="AC890" s="8"/>
      <c r="AD890" s="8"/>
      <c r="AE890" s="8"/>
      <c r="AF890" s="8"/>
      <c r="AG890" s="8"/>
      <c r="AH890" s="8"/>
      <c r="AI890" s="8"/>
    </row>
    <row r="891" spans="1:35">
      <c r="A891" s="226">
        <f t="shared" si="1233"/>
        <v>351</v>
      </c>
      <c r="B891" s="8">
        <v>-29</v>
      </c>
      <c r="C891" s="221">
        <f ca="1">IF(ISNUMBER(OFFSET(INDIRECT("'"&amp;'DATA for charts'!C$5&amp;"'!$c1"),$A891-1,0)),OFFSET(INDIRECT("'"&amp;'DATA for charts'!C$5&amp;"'!$c1"),$A891-1,0),NA())</f>
        <v>0</v>
      </c>
      <c r="D891" s="221">
        <f ca="1">IF(ISNUMBER(OFFSET(INDIRECT("'"&amp;'DATA for charts'!D$5&amp;"'!$c1"),$A891-1,0)),OFFSET(INDIRECT("'"&amp;'DATA for charts'!D$5&amp;"'!$c1"),$A891-1,0),NA())</f>
        <v>0</v>
      </c>
      <c r="E891" s="221">
        <f ca="1">IF(ISNUMBER(OFFSET(INDIRECT("'"&amp;'DATA for charts'!E$5&amp;"'!$c1"),$A891-1,0)),OFFSET(INDIRECT("'"&amp;'DATA for charts'!E$5&amp;"'!$c1"),$A891-1,0),NA())</f>
        <v>0</v>
      </c>
      <c r="F891" s="221">
        <f ca="1">IF(ISNUMBER(OFFSET(INDIRECT("'"&amp;'DATA for charts'!F$5&amp;"'!$c1"),$A891-1,0)),OFFSET(INDIRECT("'"&amp;'DATA for charts'!F$5&amp;"'!$c1"),$A891-1,0),NA())</f>
        <v>0</v>
      </c>
      <c r="G891" s="221">
        <f ca="1">IF(ISNUMBER(OFFSET(INDIRECT("'"&amp;'DATA for charts'!G$5&amp;"'!$c1"),$A891-1,0)),OFFSET(INDIRECT("'"&amp;'DATA for charts'!G$5&amp;"'!$c1"),$A891-1,0),NA())</f>
        <v>0</v>
      </c>
      <c r="H891" s="221">
        <f ca="1">IF(ISNUMBER(OFFSET(INDIRECT("'"&amp;'DATA for charts'!H$5&amp;"'!$c1"),$A891-1,0)),OFFSET(INDIRECT("'"&amp;'DATA for charts'!H$5&amp;"'!$c1"),$A891-1,0),NA())</f>
        <v>0</v>
      </c>
      <c r="I891" s="221" t="e">
        <f ca="1">IF(ISNUMBER(OFFSET(INDIRECT("'"&amp;'DATA for charts'!I$5&amp;"'!$c1"),$A891-1,0)),OFFSET(INDIRECT("'"&amp;'DATA for charts'!I$5&amp;"'!$c1"),$A891-1,0),NA())</f>
        <v>#N/A</v>
      </c>
      <c r="J891" s="221" t="e">
        <f ca="1">IF(ISNUMBER(OFFSET(INDIRECT("'"&amp;'DATA for charts'!J$5&amp;"'!$c1"),$A891-1,0)),OFFSET(INDIRECT("'"&amp;'DATA for charts'!J$5&amp;"'!$c1"),$A891-1,0),NA())</f>
        <v>#N/A</v>
      </c>
      <c r="K891" s="221" t="e">
        <f ca="1">IF(ISNUMBER(OFFSET(INDIRECT("'"&amp;'DATA for charts'!K$5&amp;"'!$c1"),$A891-1,0)),OFFSET(INDIRECT("'"&amp;'DATA for charts'!K$5&amp;"'!$c1"),$A891-1,0),NA())</f>
        <v>#N/A</v>
      </c>
      <c r="L891" s="221" t="e">
        <f ca="1">IF(ISNUMBER(OFFSET(INDIRECT("'"&amp;'DATA for charts'!L$5&amp;"'!$c1"),$A891-1,0)),OFFSET(INDIRECT("'"&amp;'DATA for charts'!L$5&amp;"'!$c1"),$A891-1,0),NA())</f>
        <v>#N/A</v>
      </c>
      <c r="M891" s="221" t="e">
        <f ca="1">IF(ISNUMBER(OFFSET(INDIRECT("'"&amp;'DATA for charts'!M$5&amp;"'!$c1"),$A891-1,0)),OFFSET(INDIRECT("'"&amp;'DATA for charts'!M$5&amp;"'!$c1"),$A891-1,0),NA())</f>
        <v>#N/A</v>
      </c>
      <c r="N891" s="221" t="e">
        <f ca="1">IF(ISNUMBER(OFFSET(INDIRECT("'"&amp;'DATA for charts'!N$5&amp;"'!$c1"),$A891-1,0)),OFFSET(INDIRECT("'"&amp;'DATA for charts'!N$5&amp;"'!$c1"),$A891-1,0),NA())</f>
        <v>#N/A</v>
      </c>
      <c r="O891" s="221" t="e">
        <f ca="1">IF(ISNUMBER(OFFSET(INDIRECT("'"&amp;'DATA for charts'!O$5&amp;"'!$c1"),$A891-1,0)),OFFSET(INDIRECT("'"&amp;'DATA for charts'!O$5&amp;"'!$c1"),$A891-1,0),NA())</f>
        <v>#N/A</v>
      </c>
      <c r="P891" s="221" t="e">
        <f ca="1">IF(ISNUMBER(OFFSET(INDIRECT("'"&amp;'DATA for charts'!P$5&amp;"'!$c1"),$A891-1,0)),OFFSET(INDIRECT("'"&amp;'DATA for charts'!P$5&amp;"'!$c1"),$A891-1,0),NA())</f>
        <v>#N/A</v>
      </c>
      <c r="Q891" s="221" t="e">
        <f ca="1">IF(ISNUMBER(OFFSET(INDIRECT("'"&amp;'DATA for charts'!Q$5&amp;"'!$c1"),$A891-1,0)),OFFSET(INDIRECT("'"&amp;'DATA for charts'!Q$5&amp;"'!$c1"),$A891-1,0),NA())</f>
        <v>#N/A</v>
      </c>
      <c r="R891" s="221" t="e">
        <f ca="1">IF(ISNUMBER(OFFSET(INDIRECT("'"&amp;'DATA for charts'!R$5&amp;"'!$c1"),$A891-1,0)),OFFSET(INDIRECT("'"&amp;'DATA for charts'!R$5&amp;"'!$c1"),$A891-1,0),NA())</f>
        <v>#N/A</v>
      </c>
      <c r="S891" s="221" t="e">
        <f ca="1">IF(ISNUMBER(OFFSET(INDIRECT("'"&amp;'DATA for charts'!S$5&amp;"'!$c1"),$A891-1,0)),OFFSET(INDIRECT("'"&amp;'DATA for charts'!S$5&amp;"'!$c1"),$A891-1,0),NA())</f>
        <v>#N/A</v>
      </c>
      <c r="T891" s="34"/>
      <c r="U891" s="34"/>
      <c r="V891" s="34"/>
      <c r="W891" s="8"/>
      <c r="X891" s="8"/>
      <c r="Y891" s="8"/>
      <c r="Z891" s="8"/>
      <c r="AA891" s="8"/>
      <c r="AB891" s="8"/>
      <c r="AC891" s="8"/>
      <c r="AD891" s="8"/>
      <c r="AE891" s="8"/>
      <c r="AF891" s="8"/>
      <c r="AG891" s="8"/>
      <c r="AH891" s="8"/>
      <c r="AI891" s="8"/>
    </row>
    <row r="892" spans="1:35">
      <c r="A892" s="226">
        <f t="shared" si="1233"/>
        <v>352</v>
      </c>
      <c r="B892" s="8">
        <v>-28</v>
      </c>
      <c r="C892" s="221">
        <f ca="1">IF(ISNUMBER(OFFSET(INDIRECT("'"&amp;'DATA for charts'!C$5&amp;"'!$c1"),$A892-1,0)),OFFSET(INDIRECT("'"&amp;'DATA for charts'!C$5&amp;"'!$c1"),$A892-1,0),NA())</f>
        <v>0</v>
      </c>
      <c r="D892" s="221">
        <f ca="1">IF(ISNUMBER(OFFSET(INDIRECT("'"&amp;'DATA for charts'!D$5&amp;"'!$c1"),$A892-1,0)),OFFSET(INDIRECT("'"&amp;'DATA for charts'!D$5&amp;"'!$c1"),$A892-1,0),NA())</f>
        <v>0</v>
      </c>
      <c r="E892" s="221">
        <f ca="1">IF(ISNUMBER(OFFSET(INDIRECT("'"&amp;'DATA for charts'!E$5&amp;"'!$c1"),$A892-1,0)),OFFSET(INDIRECT("'"&amp;'DATA for charts'!E$5&amp;"'!$c1"),$A892-1,0),NA())</f>
        <v>0</v>
      </c>
      <c r="F892" s="221">
        <f ca="1">IF(ISNUMBER(OFFSET(INDIRECT("'"&amp;'DATA for charts'!F$5&amp;"'!$c1"),$A892-1,0)),OFFSET(INDIRECT("'"&amp;'DATA for charts'!F$5&amp;"'!$c1"),$A892-1,0),NA())</f>
        <v>0</v>
      </c>
      <c r="G892" s="221">
        <f ca="1">IF(ISNUMBER(OFFSET(INDIRECT("'"&amp;'DATA for charts'!G$5&amp;"'!$c1"),$A892-1,0)),OFFSET(INDIRECT("'"&amp;'DATA for charts'!G$5&amp;"'!$c1"),$A892-1,0),NA())</f>
        <v>0</v>
      </c>
      <c r="H892" s="221">
        <f ca="1">IF(ISNUMBER(OFFSET(INDIRECT("'"&amp;'DATA for charts'!H$5&amp;"'!$c1"),$A892-1,0)),OFFSET(INDIRECT("'"&amp;'DATA for charts'!H$5&amp;"'!$c1"),$A892-1,0),NA())</f>
        <v>0</v>
      </c>
      <c r="I892" s="221" t="e">
        <f ca="1">IF(ISNUMBER(OFFSET(INDIRECT("'"&amp;'DATA for charts'!I$5&amp;"'!$c1"),$A892-1,0)),OFFSET(INDIRECT("'"&amp;'DATA for charts'!I$5&amp;"'!$c1"),$A892-1,0),NA())</f>
        <v>#N/A</v>
      </c>
      <c r="J892" s="221" t="e">
        <f ca="1">IF(ISNUMBER(OFFSET(INDIRECT("'"&amp;'DATA for charts'!J$5&amp;"'!$c1"),$A892-1,0)),OFFSET(INDIRECT("'"&amp;'DATA for charts'!J$5&amp;"'!$c1"),$A892-1,0),NA())</f>
        <v>#N/A</v>
      </c>
      <c r="K892" s="221" t="e">
        <f ca="1">IF(ISNUMBER(OFFSET(INDIRECT("'"&amp;'DATA for charts'!K$5&amp;"'!$c1"),$A892-1,0)),OFFSET(INDIRECT("'"&amp;'DATA for charts'!K$5&amp;"'!$c1"),$A892-1,0),NA())</f>
        <v>#N/A</v>
      </c>
      <c r="L892" s="221" t="e">
        <f ca="1">IF(ISNUMBER(OFFSET(INDIRECT("'"&amp;'DATA for charts'!L$5&amp;"'!$c1"),$A892-1,0)),OFFSET(INDIRECT("'"&amp;'DATA for charts'!L$5&amp;"'!$c1"),$A892-1,0),NA())</f>
        <v>#N/A</v>
      </c>
      <c r="M892" s="221" t="e">
        <f ca="1">IF(ISNUMBER(OFFSET(INDIRECT("'"&amp;'DATA for charts'!M$5&amp;"'!$c1"),$A892-1,0)),OFFSET(INDIRECT("'"&amp;'DATA for charts'!M$5&amp;"'!$c1"),$A892-1,0),NA())</f>
        <v>#N/A</v>
      </c>
      <c r="N892" s="221" t="e">
        <f ca="1">IF(ISNUMBER(OFFSET(INDIRECT("'"&amp;'DATA for charts'!N$5&amp;"'!$c1"),$A892-1,0)),OFFSET(INDIRECT("'"&amp;'DATA for charts'!N$5&amp;"'!$c1"),$A892-1,0),NA())</f>
        <v>#N/A</v>
      </c>
      <c r="O892" s="221" t="e">
        <f ca="1">IF(ISNUMBER(OFFSET(INDIRECT("'"&amp;'DATA for charts'!O$5&amp;"'!$c1"),$A892-1,0)),OFFSET(INDIRECT("'"&amp;'DATA for charts'!O$5&amp;"'!$c1"),$A892-1,0),NA())</f>
        <v>#N/A</v>
      </c>
      <c r="P892" s="221" t="e">
        <f ca="1">IF(ISNUMBER(OFFSET(INDIRECT("'"&amp;'DATA for charts'!P$5&amp;"'!$c1"),$A892-1,0)),OFFSET(INDIRECT("'"&amp;'DATA for charts'!P$5&amp;"'!$c1"),$A892-1,0),NA())</f>
        <v>#N/A</v>
      </c>
      <c r="Q892" s="221" t="e">
        <f ca="1">IF(ISNUMBER(OFFSET(INDIRECT("'"&amp;'DATA for charts'!Q$5&amp;"'!$c1"),$A892-1,0)),OFFSET(INDIRECT("'"&amp;'DATA for charts'!Q$5&amp;"'!$c1"),$A892-1,0),NA())</f>
        <v>#N/A</v>
      </c>
      <c r="R892" s="221" t="e">
        <f ca="1">IF(ISNUMBER(OFFSET(INDIRECT("'"&amp;'DATA for charts'!R$5&amp;"'!$c1"),$A892-1,0)),OFFSET(INDIRECT("'"&amp;'DATA for charts'!R$5&amp;"'!$c1"),$A892-1,0),NA())</f>
        <v>#N/A</v>
      </c>
      <c r="S892" s="221" t="e">
        <f ca="1">IF(ISNUMBER(OFFSET(INDIRECT("'"&amp;'DATA for charts'!S$5&amp;"'!$c1"),$A892-1,0)),OFFSET(INDIRECT("'"&amp;'DATA for charts'!S$5&amp;"'!$c1"),$A892-1,0),NA())</f>
        <v>#N/A</v>
      </c>
      <c r="T892" s="34"/>
      <c r="U892" s="34"/>
      <c r="V892" s="34"/>
      <c r="W892" s="8"/>
      <c r="X892" s="8"/>
      <c r="Y892" s="8"/>
      <c r="Z892" s="8"/>
      <c r="AA892" s="8"/>
      <c r="AB892" s="8"/>
      <c r="AC892" s="8"/>
      <c r="AD892" s="8"/>
      <c r="AE892" s="8"/>
      <c r="AF892" s="8"/>
      <c r="AG892" s="8"/>
      <c r="AH892" s="8"/>
      <c r="AI892" s="8"/>
    </row>
    <row r="893" spans="1:35">
      <c r="A893" s="226">
        <f t="shared" si="1233"/>
        <v>353</v>
      </c>
      <c r="B893" s="8">
        <v>-27</v>
      </c>
      <c r="C893" s="221">
        <f ca="1">IF(ISNUMBER(OFFSET(INDIRECT("'"&amp;'DATA for charts'!C$5&amp;"'!$c1"),$A893-1,0)),OFFSET(INDIRECT("'"&amp;'DATA for charts'!C$5&amp;"'!$c1"),$A893-1,0),NA())</f>
        <v>0</v>
      </c>
      <c r="D893" s="221">
        <f ca="1">IF(ISNUMBER(OFFSET(INDIRECT("'"&amp;'DATA for charts'!D$5&amp;"'!$c1"),$A893-1,0)),OFFSET(INDIRECT("'"&amp;'DATA for charts'!D$5&amp;"'!$c1"),$A893-1,0),NA())</f>
        <v>0</v>
      </c>
      <c r="E893" s="221">
        <f ca="1">IF(ISNUMBER(OFFSET(INDIRECT("'"&amp;'DATA for charts'!E$5&amp;"'!$c1"),$A893-1,0)),OFFSET(INDIRECT("'"&amp;'DATA for charts'!E$5&amp;"'!$c1"),$A893-1,0),NA())</f>
        <v>0</v>
      </c>
      <c r="F893" s="221">
        <f ca="1">IF(ISNUMBER(OFFSET(INDIRECT("'"&amp;'DATA for charts'!F$5&amp;"'!$c1"),$A893-1,0)),OFFSET(INDIRECT("'"&amp;'DATA for charts'!F$5&amp;"'!$c1"),$A893-1,0),NA())</f>
        <v>0</v>
      </c>
      <c r="G893" s="221">
        <f ca="1">IF(ISNUMBER(OFFSET(INDIRECT("'"&amp;'DATA for charts'!G$5&amp;"'!$c1"),$A893-1,0)),OFFSET(INDIRECT("'"&amp;'DATA for charts'!G$5&amp;"'!$c1"),$A893-1,0),NA())</f>
        <v>0</v>
      </c>
      <c r="H893" s="221">
        <f ca="1">IF(ISNUMBER(OFFSET(INDIRECT("'"&amp;'DATA for charts'!H$5&amp;"'!$c1"),$A893-1,0)),OFFSET(INDIRECT("'"&amp;'DATA for charts'!H$5&amp;"'!$c1"),$A893-1,0),NA())</f>
        <v>0</v>
      </c>
      <c r="I893" s="221" t="e">
        <f ca="1">IF(ISNUMBER(OFFSET(INDIRECT("'"&amp;'DATA for charts'!I$5&amp;"'!$c1"),$A893-1,0)),OFFSET(INDIRECT("'"&amp;'DATA for charts'!I$5&amp;"'!$c1"),$A893-1,0),NA())</f>
        <v>#N/A</v>
      </c>
      <c r="J893" s="221" t="e">
        <f ca="1">IF(ISNUMBER(OFFSET(INDIRECT("'"&amp;'DATA for charts'!J$5&amp;"'!$c1"),$A893-1,0)),OFFSET(INDIRECT("'"&amp;'DATA for charts'!J$5&amp;"'!$c1"),$A893-1,0),NA())</f>
        <v>#N/A</v>
      </c>
      <c r="K893" s="221" t="e">
        <f ca="1">IF(ISNUMBER(OFFSET(INDIRECT("'"&amp;'DATA for charts'!K$5&amp;"'!$c1"),$A893-1,0)),OFFSET(INDIRECT("'"&amp;'DATA for charts'!K$5&amp;"'!$c1"),$A893-1,0),NA())</f>
        <v>#N/A</v>
      </c>
      <c r="L893" s="221" t="e">
        <f ca="1">IF(ISNUMBER(OFFSET(INDIRECT("'"&amp;'DATA for charts'!L$5&amp;"'!$c1"),$A893-1,0)),OFFSET(INDIRECT("'"&amp;'DATA for charts'!L$5&amp;"'!$c1"),$A893-1,0),NA())</f>
        <v>#N/A</v>
      </c>
      <c r="M893" s="221" t="e">
        <f ca="1">IF(ISNUMBER(OFFSET(INDIRECT("'"&amp;'DATA for charts'!M$5&amp;"'!$c1"),$A893-1,0)),OFFSET(INDIRECT("'"&amp;'DATA for charts'!M$5&amp;"'!$c1"),$A893-1,0),NA())</f>
        <v>#N/A</v>
      </c>
      <c r="N893" s="221" t="e">
        <f ca="1">IF(ISNUMBER(OFFSET(INDIRECT("'"&amp;'DATA for charts'!N$5&amp;"'!$c1"),$A893-1,0)),OFFSET(INDIRECT("'"&amp;'DATA for charts'!N$5&amp;"'!$c1"),$A893-1,0),NA())</f>
        <v>#N/A</v>
      </c>
      <c r="O893" s="221" t="e">
        <f ca="1">IF(ISNUMBER(OFFSET(INDIRECT("'"&amp;'DATA for charts'!O$5&amp;"'!$c1"),$A893-1,0)),OFFSET(INDIRECT("'"&amp;'DATA for charts'!O$5&amp;"'!$c1"),$A893-1,0),NA())</f>
        <v>#N/A</v>
      </c>
      <c r="P893" s="221" t="e">
        <f ca="1">IF(ISNUMBER(OFFSET(INDIRECT("'"&amp;'DATA for charts'!P$5&amp;"'!$c1"),$A893-1,0)),OFFSET(INDIRECT("'"&amp;'DATA for charts'!P$5&amp;"'!$c1"),$A893-1,0),NA())</f>
        <v>#N/A</v>
      </c>
      <c r="Q893" s="221" t="e">
        <f ca="1">IF(ISNUMBER(OFFSET(INDIRECT("'"&amp;'DATA for charts'!Q$5&amp;"'!$c1"),$A893-1,0)),OFFSET(INDIRECT("'"&amp;'DATA for charts'!Q$5&amp;"'!$c1"),$A893-1,0),NA())</f>
        <v>#N/A</v>
      </c>
      <c r="R893" s="221" t="e">
        <f ca="1">IF(ISNUMBER(OFFSET(INDIRECT("'"&amp;'DATA for charts'!R$5&amp;"'!$c1"),$A893-1,0)),OFFSET(INDIRECT("'"&amp;'DATA for charts'!R$5&amp;"'!$c1"),$A893-1,0),NA())</f>
        <v>#N/A</v>
      </c>
      <c r="S893" s="221" t="e">
        <f ca="1">IF(ISNUMBER(OFFSET(INDIRECT("'"&amp;'DATA for charts'!S$5&amp;"'!$c1"),$A893-1,0)),OFFSET(INDIRECT("'"&amp;'DATA for charts'!S$5&amp;"'!$c1"),$A893-1,0),NA())</f>
        <v>#N/A</v>
      </c>
      <c r="T893" s="34"/>
      <c r="U893" s="34"/>
      <c r="V893" s="34"/>
      <c r="W893" s="8"/>
      <c r="X893" s="8"/>
      <c r="Y893" s="8"/>
      <c r="Z893" s="8"/>
      <c r="AA893" s="8"/>
      <c r="AB893" s="8"/>
      <c r="AC893" s="8"/>
      <c r="AD893" s="8"/>
      <c r="AE893" s="8"/>
      <c r="AF893" s="8"/>
      <c r="AG893" s="8"/>
      <c r="AH893" s="8"/>
      <c r="AI893" s="8"/>
    </row>
    <row r="894" spans="1:35">
      <c r="A894" s="226">
        <f t="shared" si="1233"/>
        <v>354</v>
      </c>
      <c r="B894" s="8">
        <v>-26</v>
      </c>
      <c r="C894" s="221">
        <f ca="1">IF(ISNUMBER(OFFSET(INDIRECT("'"&amp;'DATA for charts'!C$5&amp;"'!$c1"),$A894-1,0)),OFFSET(INDIRECT("'"&amp;'DATA for charts'!C$5&amp;"'!$c1"),$A894-1,0),NA())</f>
        <v>0</v>
      </c>
      <c r="D894" s="221">
        <f ca="1">IF(ISNUMBER(OFFSET(INDIRECT("'"&amp;'DATA for charts'!D$5&amp;"'!$c1"),$A894-1,0)),OFFSET(INDIRECT("'"&amp;'DATA for charts'!D$5&amp;"'!$c1"),$A894-1,0),NA())</f>
        <v>0</v>
      </c>
      <c r="E894" s="221">
        <f ca="1">IF(ISNUMBER(OFFSET(INDIRECT("'"&amp;'DATA for charts'!E$5&amp;"'!$c1"),$A894-1,0)),OFFSET(INDIRECT("'"&amp;'DATA for charts'!E$5&amp;"'!$c1"),$A894-1,0),NA())</f>
        <v>0</v>
      </c>
      <c r="F894" s="221">
        <f ca="1">IF(ISNUMBER(OFFSET(INDIRECT("'"&amp;'DATA for charts'!F$5&amp;"'!$c1"),$A894-1,0)),OFFSET(INDIRECT("'"&amp;'DATA for charts'!F$5&amp;"'!$c1"),$A894-1,0),NA())</f>
        <v>0</v>
      </c>
      <c r="G894" s="221">
        <f ca="1">IF(ISNUMBER(OFFSET(INDIRECT("'"&amp;'DATA for charts'!G$5&amp;"'!$c1"),$A894-1,0)),OFFSET(INDIRECT("'"&amp;'DATA for charts'!G$5&amp;"'!$c1"),$A894-1,0),NA())</f>
        <v>0</v>
      </c>
      <c r="H894" s="221">
        <f ca="1">IF(ISNUMBER(OFFSET(INDIRECT("'"&amp;'DATA for charts'!H$5&amp;"'!$c1"),$A894-1,0)),OFFSET(INDIRECT("'"&amp;'DATA for charts'!H$5&amp;"'!$c1"),$A894-1,0),NA())</f>
        <v>0</v>
      </c>
      <c r="I894" s="221" t="e">
        <f ca="1">IF(ISNUMBER(OFFSET(INDIRECT("'"&amp;'DATA for charts'!I$5&amp;"'!$c1"),$A894-1,0)),OFFSET(INDIRECT("'"&amp;'DATA for charts'!I$5&amp;"'!$c1"),$A894-1,0),NA())</f>
        <v>#N/A</v>
      </c>
      <c r="J894" s="221" t="e">
        <f ca="1">IF(ISNUMBER(OFFSET(INDIRECT("'"&amp;'DATA for charts'!J$5&amp;"'!$c1"),$A894-1,0)),OFFSET(INDIRECT("'"&amp;'DATA for charts'!J$5&amp;"'!$c1"),$A894-1,0),NA())</f>
        <v>#N/A</v>
      </c>
      <c r="K894" s="221" t="e">
        <f ca="1">IF(ISNUMBER(OFFSET(INDIRECT("'"&amp;'DATA for charts'!K$5&amp;"'!$c1"),$A894-1,0)),OFFSET(INDIRECT("'"&amp;'DATA for charts'!K$5&amp;"'!$c1"),$A894-1,0),NA())</f>
        <v>#N/A</v>
      </c>
      <c r="L894" s="221" t="e">
        <f ca="1">IF(ISNUMBER(OFFSET(INDIRECT("'"&amp;'DATA for charts'!L$5&amp;"'!$c1"),$A894-1,0)),OFFSET(INDIRECT("'"&amp;'DATA for charts'!L$5&amp;"'!$c1"),$A894-1,0),NA())</f>
        <v>#N/A</v>
      </c>
      <c r="M894" s="221" t="e">
        <f ca="1">IF(ISNUMBER(OFFSET(INDIRECT("'"&amp;'DATA for charts'!M$5&amp;"'!$c1"),$A894-1,0)),OFFSET(INDIRECT("'"&amp;'DATA for charts'!M$5&amp;"'!$c1"),$A894-1,0),NA())</f>
        <v>#N/A</v>
      </c>
      <c r="N894" s="221" t="e">
        <f ca="1">IF(ISNUMBER(OFFSET(INDIRECT("'"&amp;'DATA for charts'!N$5&amp;"'!$c1"),$A894-1,0)),OFFSET(INDIRECT("'"&amp;'DATA for charts'!N$5&amp;"'!$c1"),$A894-1,0),NA())</f>
        <v>#N/A</v>
      </c>
      <c r="O894" s="221" t="e">
        <f ca="1">IF(ISNUMBER(OFFSET(INDIRECT("'"&amp;'DATA for charts'!O$5&amp;"'!$c1"),$A894-1,0)),OFFSET(INDIRECT("'"&amp;'DATA for charts'!O$5&amp;"'!$c1"),$A894-1,0),NA())</f>
        <v>#N/A</v>
      </c>
      <c r="P894" s="221" t="e">
        <f ca="1">IF(ISNUMBER(OFFSET(INDIRECT("'"&amp;'DATA for charts'!P$5&amp;"'!$c1"),$A894-1,0)),OFFSET(INDIRECT("'"&amp;'DATA for charts'!P$5&amp;"'!$c1"),$A894-1,0),NA())</f>
        <v>#N/A</v>
      </c>
      <c r="Q894" s="221" t="e">
        <f ca="1">IF(ISNUMBER(OFFSET(INDIRECT("'"&amp;'DATA for charts'!Q$5&amp;"'!$c1"),$A894-1,0)),OFFSET(INDIRECT("'"&amp;'DATA for charts'!Q$5&amp;"'!$c1"),$A894-1,0),NA())</f>
        <v>#N/A</v>
      </c>
      <c r="R894" s="221" t="e">
        <f ca="1">IF(ISNUMBER(OFFSET(INDIRECT("'"&amp;'DATA for charts'!R$5&amp;"'!$c1"),$A894-1,0)),OFFSET(INDIRECT("'"&amp;'DATA for charts'!R$5&amp;"'!$c1"),$A894-1,0),NA())</f>
        <v>#N/A</v>
      </c>
      <c r="S894" s="221" t="e">
        <f ca="1">IF(ISNUMBER(OFFSET(INDIRECT("'"&amp;'DATA for charts'!S$5&amp;"'!$c1"),$A894-1,0)),OFFSET(INDIRECT("'"&amp;'DATA for charts'!S$5&amp;"'!$c1"),$A894-1,0),NA())</f>
        <v>#N/A</v>
      </c>
      <c r="T894" s="34"/>
      <c r="U894" s="34"/>
      <c r="V894" s="34"/>
      <c r="W894" s="8"/>
      <c r="X894" s="8"/>
      <c r="Y894" s="8"/>
      <c r="Z894" s="8"/>
      <c r="AA894" s="8"/>
      <c r="AB894" s="8"/>
      <c r="AC894" s="8"/>
      <c r="AD894" s="8"/>
      <c r="AE894" s="8"/>
      <c r="AF894" s="8"/>
      <c r="AG894" s="8"/>
      <c r="AH894" s="8"/>
      <c r="AI894" s="8"/>
    </row>
    <row r="895" spans="1:35">
      <c r="A895" s="226">
        <f t="shared" si="1233"/>
        <v>355</v>
      </c>
      <c r="B895" s="8">
        <v>-25</v>
      </c>
      <c r="C895" s="221">
        <f ca="1">IF(ISNUMBER(OFFSET(INDIRECT("'"&amp;'DATA for charts'!C$5&amp;"'!$c1"),$A895-1,0)),OFFSET(INDIRECT("'"&amp;'DATA for charts'!C$5&amp;"'!$c1"),$A895-1,0),NA())</f>
        <v>0</v>
      </c>
      <c r="D895" s="221">
        <f ca="1">IF(ISNUMBER(OFFSET(INDIRECT("'"&amp;'DATA for charts'!D$5&amp;"'!$c1"),$A895-1,0)),OFFSET(INDIRECT("'"&amp;'DATA for charts'!D$5&amp;"'!$c1"),$A895-1,0),NA())</f>
        <v>0</v>
      </c>
      <c r="E895" s="221">
        <f ca="1">IF(ISNUMBER(OFFSET(INDIRECT("'"&amp;'DATA for charts'!E$5&amp;"'!$c1"),$A895-1,0)),OFFSET(INDIRECT("'"&amp;'DATA for charts'!E$5&amp;"'!$c1"),$A895-1,0),NA())</f>
        <v>0</v>
      </c>
      <c r="F895" s="221">
        <f ca="1">IF(ISNUMBER(OFFSET(INDIRECT("'"&amp;'DATA for charts'!F$5&amp;"'!$c1"),$A895-1,0)),OFFSET(INDIRECT("'"&amp;'DATA for charts'!F$5&amp;"'!$c1"),$A895-1,0),NA())</f>
        <v>0</v>
      </c>
      <c r="G895" s="221">
        <f ca="1">IF(ISNUMBER(OFFSET(INDIRECT("'"&amp;'DATA for charts'!G$5&amp;"'!$c1"),$A895-1,0)),OFFSET(INDIRECT("'"&amp;'DATA for charts'!G$5&amp;"'!$c1"),$A895-1,0),NA())</f>
        <v>0</v>
      </c>
      <c r="H895" s="221">
        <f ca="1">IF(ISNUMBER(OFFSET(INDIRECT("'"&amp;'DATA for charts'!H$5&amp;"'!$c1"),$A895-1,0)),OFFSET(INDIRECT("'"&amp;'DATA for charts'!H$5&amp;"'!$c1"),$A895-1,0),NA())</f>
        <v>0</v>
      </c>
      <c r="I895" s="221" t="e">
        <f ca="1">IF(ISNUMBER(OFFSET(INDIRECT("'"&amp;'DATA for charts'!I$5&amp;"'!$c1"),$A895-1,0)),OFFSET(INDIRECT("'"&amp;'DATA for charts'!I$5&amp;"'!$c1"),$A895-1,0),NA())</f>
        <v>#N/A</v>
      </c>
      <c r="J895" s="221" t="e">
        <f ca="1">IF(ISNUMBER(OFFSET(INDIRECT("'"&amp;'DATA for charts'!J$5&amp;"'!$c1"),$A895-1,0)),OFFSET(INDIRECT("'"&amp;'DATA for charts'!J$5&amp;"'!$c1"),$A895-1,0),NA())</f>
        <v>#N/A</v>
      </c>
      <c r="K895" s="221" t="e">
        <f ca="1">IF(ISNUMBER(OFFSET(INDIRECT("'"&amp;'DATA for charts'!K$5&amp;"'!$c1"),$A895-1,0)),OFFSET(INDIRECT("'"&amp;'DATA for charts'!K$5&amp;"'!$c1"),$A895-1,0),NA())</f>
        <v>#N/A</v>
      </c>
      <c r="L895" s="221" t="e">
        <f ca="1">IF(ISNUMBER(OFFSET(INDIRECT("'"&amp;'DATA for charts'!L$5&amp;"'!$c1"),$A895-1,0)),OFFSET(INDIRECT("'"&amp;'DATA for charts'!L$5&amp;"'!$c1"),$A895-1,0),NA())</f>
        <v>#N/A</v>
      </c>
      <c r="M895" s="221" t="e">
        <f ca="1">IF(ISNUMBER(OFFSET(INDIRECT("'"&amp;'DATA for charts'!M$5&amp;"'!$c1"),$A895-1,0)),OFFSET(INDIRECT("'"&amp;'DATA for charts'!M$5&amp;"'!$c1"),$A895-1,0),NA())</f>
        <v>#N/A</v>
      </c>
      <c r="N895" s="221" t="e">
        <f ca="1">IF(ISNUMBER(OFFSET(INDIRECT("'"&amp;'DATA for charts'!N$5&amp;"'!$c1"),$A895-1,0)),OFFSET(INDIRECT("'"&amp;'DATA for charts'!N$5&amp;"'!$c1"),$A895-1,0),NA())</f>
        <v>#N/A</v>
      </c>
      <c r="O895" s="221" t="e">
        <f ca="1">IF(ISNUMBER(OFFSET(INDIRECT("'"&amp;'DATA for charts'!O$5&amp;"'!$c1"),$A895-1,0)),OFFSET(INDIRECT("'"&amp;'DATA for charts'!O$5&amp;"'!$c1"),$A895-1,0),NA())</f>
        <v>#N/A</v>
      </c>
      <c r="P895" s="221" t="e">
        <f ca="1">IF(ISNUMBER(OFFSET(INDIRECT("'"&amp;'DATA for charts'!P$5&amp;"'!$c1"),$A895-1,0)),OFFSET(INDIRECT("'"&amp;'DATA for charts'!P$5&amp;"'!$c1"),$A895-1,0),NA())</f>
        <v>#N/A</v>
      </c>
      <c r="Q895" s="221" t="e">
        <f ca="1">IF(ISNUMBER(OFFSET(INDIRECT("'"&amp;'DATA for charts'!Q$5&amp;"'!$c1"),$A895-1,0)),OFFSET(INDIRECT("'"&amp;'DATA for charts'!Q$5&amp;"'!$c1"),$A895-1,0),NA())</f>
        <v>#N/A</v>
      </c>
      <c r="R895" s="221" t="e">
        <f ca="1">IF(ISNUMBER(OFFSET(INDIRECT("'"&amp;'DATA for charts'!R$5&amp;"'!$c1"),$A895-1,0)),OFFSET(INDIRECT("'"&amp;'DATA for charts'!R$5&amp;"'!$c1"),$A895-1,0),NA())</f>
        <v>#N/A</v>
      </c>
      <c r="S895" s="221" t="e">
        <f ca="1">IF(ISNUMBER(OFFSET(INDIRECT("'"&amp;'DATA for charts'!S$5&amp;"'!$c1"),$A895-1,0)),OFFSET(INDIRECT("'"&amp;'DATA for charts'!S$5&amp;"'!$c1"),$A895-1,0),NA())</f>
        <v>#N/A</v>
      </c>
      <c r="T895" s="34"/>
      <c r="U895" s="34"/>
      <c r="V895" s="34"/>
      <c r="W895" s="8"/>
      <c r="X895" s="8"/>
      <c r="Y895" s="8"/>
      <c r="Z895" s="8"/>
      <c r="AA895" s="8"/>
      <c r="AB895" s="8"/>
      <c r="AC895" s="8"/>
      <c r="AD895" s="8"/>
      <c r="AE895" s="8"/>
      <c r="AF895" s="8"/>
      <c r="AG895" s="8"/>
      <c r="AH895" s="8"/>
      <c r="AI895" s="8"/>
    </row>
    <row r="896" spans="1:35">
      <c r="A896" s="226">
        <f t="shared" si="1233"/>
        <v>356</v>
      </c>
      <c r="B896" s="8">
        <v>-24</v>
      </c>
      <c r="C896" s="221">
        <f ca="1">IF(ISNUMBER(OFFSET(INDIRECT("'"&amp;'DATA for charts'!C$5&amp;"'!$c1"),$A896-1,0)),OFFSET(INDIRECT("'"&amp;'DATA for charts'!C$5&amp;"'!$c1"),$A896-1,0),NA())</f>
        <v>0</v>
      </c>
      <c r="D896" s="221">
        <f ca="1">IF(ISNUMBER(OFFSET(INDIRECT("'"&amp;'DATA for charts'!D$5&amp;"'!$c1"),$A896-1,0)),OFFSET(INDIRECT("'"&amp;'DATA for charts'!D$5&amp;"'!$c1"),$A896-1,0),NA())</f>
        <v>0</v>
      </c>
      <c r="E896" s="221">
        <f ca="1">IF(ISNUMBER(OFFSET(INDIRECT("'"&amp;'DATA for charts'!E$5&amp;"'!$c1"),$A896-1,0)),OFFSET(INDIRECT("'"&amp;'DATA for charts'!E$5&amp;"'!$c1"),$A896-1,0),NA())</f>
        <v>0</v>
      </c>
      <c r="F896" s="221">
        <f ca="1">IF(ISNUMBER(OFFSET(INDIRECT("'"&amp;'DATA for charts'!F$5&amp;"'!$c1"),$A896-1,0)),OFFSET(INDIRECT("'"&amp;'DATA for charts'!F$5&amp;"'!$c1"),$A896-1,0),NA())</f>
        <v>0</v>
      </c>
      <c r="G896" s="221">
        <f ca="1">IF(ISNUMBER(OFFSET(INDIRECT("'"&amp;'DATA for charts'!G$5&amp;"'!$c1"),$A896-1,0)),OFFSET(INDIRECT("'"&amp;'DATA for charts'!G$5&amp;"'!$c1"),$A896-1,0),NA())</f>
        <v>0</v>
      </c>
      <c r="H896" s="221">
        <f ca="1">IF(ISNUMBER(OFFSET(INDIRECT("'"&amp;'DATA for charts'!H$5&amp;"'!$c1"),$A896-1,0)),OFFSET(INDIRECT("'"&amp;'DATA for charts'!H$5&amp;"'!$c1"),$A896-1,0),NA())</f>
        <v>0</v>
      </c>
      <c r="I896" s="221" t="e">
        <f ca="1">IF(ISNUMBER(OFFSET(INDIRECT("'"&amp;'DATA for charts'!I$5&amp;"'!$c1"),$A896-1,0)),OFFSET(INDIRECT("'"&amp;'DATA for charts'!I$5&amp;"'!$c1"),$A896-1,0),NA())</f>
        <v>#N/A</v>
      </c>
      <c r="J896" s="221" t="e">
        <f ca="1">IF(ISNUMBER(OFFSET(INDIRECT("'"&amp;'DATA for charts'!J$5&amp;"'!$c1"),$A896-1,0)),OFFSET(INDIRECT("'"&amp;'DATA for charts'!J$5&amp;"'!$c1"),$A896-1,0),NA())</f>
        <v>#N/A</v>
      </c>
      <c r="K896" s="221" t="e">
        <f ca="1">IF(ISNUMBER(OFFSET(INDIRECT("'"&amp;'DATA for charts'!K$5&amp;"'!$c1"),$A896-1,0)),OFFSET(INDIRECT("'"&amp;'DATA for charts'!K$5&amp;"'!$c1"),$A896-1,0),NA())</f>
        <v>#N/A</v>
      </c>
      <c r="L896" s="221" t="e">
        <f ca="1">IF(ISNUMBER(OFFSET(INDIRECT("'"&amp;'DATA for charts'!L$5&amp;"'!$c1"),$A896-1,0)),OFFSET(INDIRECT("'"&amp;'DATA for charts'!L$5&amp;"'!$c1"),$A896-1,0),NA())</f>
        <v>#N/A</v>
      </c>
      <c r="M896" s="221" t="e">
        <f ca="1">IF(ISNUMBER(OFFSET(INDIRECT("'"&amp;'DATA for charts'!M$5&amp;"'!$c1"),$A896-1,0)),OFFSET(INDIRECT("'"&amp;'DATA for charts'!M$5&amp;"'!$c1"),$A896-1,0),NA())</f>
        <v>#N/A</v>
      </c>
      <c r="N896" s="221" t="e">
        <f ca="1">IF(ISNUMBER(OFFSET(INDIRECT("'"&amp;'DATA for charts'!N$5&amp;"'!$c1"),$A896-1,0)),OFFSET(INDIRECT("'"&amp;'DATA for charts'!N$5&amp;"'!$c1"),$A896-1,0),NA())</f>
        <v>#N/A</v>
      </c>
      <c r="O896" s="221" t="e">
        <f ca="1">IF(ISNUMBER(OFFSET(INDIRECT("'"&amp;'DATA for charts'!O$5&amp;"'!$c1"),$A896-1,0)),OFFSET(INDIRECT("'"&amp;'DATA for charts'!O$5&amp;"'!$c1"),$A896-1,0),NA())</f>
        <v>#N/A</v>
      </c>
      <c r="P896" s="221" t="e">
        <f ca="1">IF(ISNUMBER(OFFSET(INDIRECT("'"&amp;'DATA for charts'!P$5&amp;"'!$c1"),$A896-1,0)),OFFSET(INDIRECT("'"&amp;'DATA for charts'!P$5&amp;"'!$c1"),$A896-1,0),NA())</f>
        <v>#N/A</v>
      </c>
      <c r="Q896" s="221" t="e">
        <f ca="1">IF(ISNUMBER(OFFSET(INDIRECT("'"&amp;'DATA for charts'!Q$5&amp;"'!$c1"),$A896-1,0)),OFFSET(INDIRECT("'"&amp;'DATA for charts'!Q$5&amp;"'!$c1"),$A896-1,0),NA())</f>
        <v>#N/A</v>
      </c>
      <c r="R896" s="221" t="e">
        <f ca="1">IF(ISNUMBER(OFFSET(INDIRECT("'"&amp;'DATA for charts'!R$5&amp;"'!$c1"),$A896-1,0)),OFFSET(INDIRECT("'"&amp;'DATA for charts'!R$5&amp;"'!$c1"),$A896-1,0),NA())</f>
        <v>#N/A</v>
      </c>
      <c r="S896" s="221" t="e">
        <f ca="1">IF(ISNUMBER(OFFSET(INDIRECT("'"&amp;'DATA for charts'!S$5&amp;"'!$c1"),$A896-1,0)),OFFSET(INDIRECT("'"&amp;'DATA for charts'!S$5&amp;"'!$c1"),$A896-1,0),NA())</f>
        <v>#N/A</v>
      </c>
      <c r="T896" s="34"/>
      <c r="U896" s="34"/>
      <c r="V896" s="34"/>
      <c r="W896" s="8"/>
      <c r="X896" s="8"/>
      <c r="Y896" s="8"/>
      <c r="Z896" s="8"/>
      <c r="AA896" s="8"/>
      <c r="AB896" s="8"/>
      <c r="AC896" s="8"/>
      <c r="AD896" s="8"/>
      <c r="AE896" s="8"/>
      <c r="AF896" s="8"/>
      <c r="AG896" s="8"/>
      <c r="AH896" s="8"/>
      <c r="AI896" s="8"/>
    </row>
    <row r="897" spans="1:35">
      <c r="A897" s="226">
        <f t="shared" si="1233"/>
        <v>357</v>
      </c>
      <c r="B897" s="8">
        <v>-23</v>
      </c>
      <c r="C897" s="221">
        <f ca="1">IF(ISNUMBER(OFFSET(INDIRECT("'"&amp;'DATA for charts'!C$5&amp;"'!$c1"),$A897-1,0)),OFFSET(INDIRECT("'"&amp;'DATA for charts'!C$5&amp;"'!$c1"),$A897-1,0),NA())</f>
        <v>0</v>
      </c>
      <c r="D897" s="221">
        <f ca="1">IF(ISNUMBER(OFFSET(INDIRECT("'"&amp;'DATA for charts'!D$5&amp;"'!$c1"),$A897-1,0)),OFFSET(INDIRECT("'"&amp;'DATA for charts'!D$5&amp;"'!$c1"),$A897-1,0),NA())</f>
        <v>0</v>
      </c>
      <c r="E897" s="221">
        <f ca="1">IF(ISNUMBER(OFFSET(INDIRECT("'"&amp;'DATA for charts'!E$5&amp;"'!$c1"),$A897-1,0)),OFFSET(INDIRECT("'"&amp;'DATA for charts'!E$5&amp;"'!$c1"),$A897-1,0),NA())</f>
        <v>0</v>
      </c>
      <c r="F897" s="221">
        <f ca="1">IF(ISNUMBER(OFFSET(INDIRECT("'"&amp;'DATA for charts'!F$5&amp;"'!$c1"),$A897-1,0)),OFFSET(INDIRECT("'"&amp;'DATA for charts'!F$5&amp;"'!$c1"),$A897-1,0),NA())</f>
        <v>0</v>
      </c>
      <c r="G897" s="221">
        <f ca="1">IF(ISNUMBER(OFFSET(INDIRECT("'"&amp;'DATA for charts'!G$5&amp;"'!$c1"),$A897-1,0)),OFFSET(INDIRECT("'"&amp;'DATA for charts'!G$5&amp;"'!$c1"),$A897-1,0),NA())</f>
        <v>0</v>
      </c>
      <c r="H897" s="221">
        <f ca="1">IF(ISNUMBER(OFFSET(INDIRECT("'"&amp;'DATA for charts'!H$5&amp;"'!$c1"),$A897-1,0)),OFFSET(INDIRECT("'"&amp;'DATA for charts'!H$5&amp;"'!$c1"),$A897-1,0),NA())</f>
        <v>0</v>
      </c>
      <c r="I897" s="221" t="e">
        <f ca="1">IF(ISNUMBER(OFFSET(INDIRECT("'"&amp;'DATA for charts'!I$5&amp;"'!$c1"),$A897-1,0)),OFFSET(INDIRECT("'"&amp;'DATA for charts'!I$5&amp;"'!$c1"),$A897-1,0),NA())</f>
        <v>#N/A</v>
      </c>
      <c r="J897" s="221" t="e">
        <f ca="1">IF(ISNUMBER(OFFSET(INDIRECT("'"&amp;'DATA for charts'!J$5&amp;"'!$c1"),$A897-1,0)),OFFSET(INDIRECT("'"&amp;'DATA for charts'!J$5&amp;"'!$c1"),$A897-1,0),NA())</f>
        <v>#N/A</v>
      </c>
      <c r="K897" s="221" t="e">
        <f ca="1">IF(ISNUMBER(OFFSET(INDIRECT("'"&amp;'DATA for charts'!K$5&amp;"'!$c1"),$A897-1,0)),OFFSET(INDIRECT("'"&amp;'DATA for charts'!K$5&amp;"'!$c1"),$A897-1,0),NA())</f>
        <v>#N/A</v>
      </c>
      <c r="L897" s="221" t="e">
        <f ca="1">IF(ISNUMBER(OFFSET(INDIRECT("'"&amp;'DATA for charts'!L$5&amp;"'!$c1"),$A897-1,0)),OFFSET(INDIRECT("'"&amp;'DATA for charts'!L$5&amp;"'!$c1"),$A897-1,0),NA())</f>
        <v>#N/A</v>
      </c>
      <c r="M897" s="221" t="e">
        <f ca="1">IF(ISNUMBER(OFFSET(INDIRECT("'"&amp;'DATA for charts'!M$5&amp;"'!$c1"),$A897-1,0)),OFFSET(INDIRECT("'"&amp;'DATA for charts'!M$5&amp;"'!$c1"),$A897-1,0),NA())</f>
        <v>#N/A</v>
      </c>
      <c r="N897" s="221" t="e">
        <f ca="1">IF(ISNUMBER(OFFSET(INDIRECT("'"&amp;'DATA for charts'!N$5&amp;"'!$c1"),$A897-1,0)),OFFSET(INDIRECT("'"&amp;'DATA for charts'!N$5&amp;"'!$c1"),$A897-1,0),NA())</f>
        <v>#N/A</v>
      </c>
      <c r="O897" s="221" t="e">
        <f ca="1">IF(ISNUMBER(OFFSET(INDIRECT("'"&amp;'DATA for charts'!O$5&amp;"'!$c1"),$A897-1,0)),OFFSET(INDIRECT("'"&amp;'DATA for charts'!O$5&amp;"'!$c1"),$A897-1,0),NA())</f>
        <v>#N/A</v>
      </c>
      <c r="P897" s="221" t="e">
        <f ca="1">IF(ISNUMBER(OFFSET(INDIRECT("'"&amp;'DATA for charts'!P$5&amp;"'!$c1"),$A897-1,0)),OFFSET(INDIRECT("'"&amp;'DATA for charts'!P$5&amp;"'!$c1"),$A897-1,0),NA())</f>
        <v>#N/A</v>
      </c>
      <c r="Q897" s="221" t="e">
        <f ca="1">IF(ISNUMBER(OFFSET(INDIRECT("'"&amp;'DATA for charts'!Q$5&amp;"'!$c1"),$A897-1,0)),OFFSET(INDIRECT("'"&amp;'DATA for charts'!Q$5&amp;"'!$c1"),$A897-1,0),NA())</f>
        <v>#N/A</v>
      </c>
      <c r="R897" s="221" t="e">
        <f ca="1">IF(ISNUMBER(OFFSET(INDIRECT("'"&amp;'DATA for charts'!R$5&amp;"'!$c1"),$A897-1,0)),OFFSET(INDIRECT("'"&amp;'DATA for charts'!R$5&amp;"'!$c1"),$A897-1,0),NA())</f>
        <v>#N/A</v>
      </c>
      <c r="S897" s="221" t="e">
        <f ca="1">IF(ISNUMBER(OFFSET(INDIRECT("'"&amp;'DATA for charts'!S$5&amp;"'!$c1"),$A897-1,0)),OFFSET(INDIRECT("'"&amp;'DATA for charts'!S$5&amp;"'!$c1"),$A897-1,0),NA())</f>
        <v>#N/A</v>
      </c>
      <c r="T897" s="34"/>
      <c r="U897" s="34"/>
      <c r="V897" s="34"/>
      <c r="W897" s="8"/>
      <c r="X897" s="8"/>
      <c r="Y897" s="8"/>
      <c r="Z897" s="8"/>
      <c r="AA897" s="8"/>
      <c r="AB897" s="8"/>
      <c r="AC897" s="8"/>
      <c r="AD897" s="8"/>
      <c r="AE897" s="8"/>
      <c r="AF897" s="8"/>
      <c r="AG897" s="8"/>
      <c r="AH897" s="8"/>
      <c r="AI897" s="8"/>
    </row>
    <row r="898" spans="1:35">
      <c r="A898" s="226">
        <f t="shared" si="1233"/>
        <v>358</v>
      </c>
      <c r="B898" s="8">
        <v>-22</v>
      </c>
      <c r="C898" s="221">
        <f ca="1">IF(ISNUMBER(OFFSET(INDIRECT("'"&amp;'DATA for charts'!C$5&amp;"'!$c1"),$A898-1,0)),OFFSET(INDIRECT("'"&amp;'DATA for charts'!C$5&amp;"'!$c1"),$A898-1,0),NA())</f>
        <v>0</v>
      </c>
      <c r="D898" s="221">
        <f ca="1">IF(ISNUMBER(OFFSET(INDIRECT("'"&amp;'DATA for charts'!D$5&amp;"'!$c1"),$A898-1,0)),OFFSET(INDIRECT("'"&amp;'DATA for charts'!D$5&amp;"'!$c1"),$A898-1,0),NA())</f>
        <v>0</v>
      </c>
      <c r="E898" s="221">
        <f ca="1">IF(ISNUMBER(OFFSET(INDIRECT("'"&amp;'DATA for charts'!E$5&amp;"'!$c1"),$A898-1,0)),OFFSET(INDIRECT("'"&amp;'DATA for charts'!E$5&amp;"'!$c1"),$A898-1,0),NA())</f>
        <v>0</v>
      </c>
      <c r="F898" s="221">
        <f ca="1">IF(ISNUMBER(OFFSET(INDIRECT("'"&amp;'DATA for charts'!F$5&amp;"'!$c1"),$A898-1,0)),OFFSET(INDIRECT("'"&amp;'DATA for charts'!F$5&amp;"'!$c1"),$A898-1,0),NA())</f>
        <v>0</v>
      </c>
      <c r="G898" s="221">
        <f ca="1">IF(ISNUMBER(OFFSET(INDIRECT("'"&amp;'DATA for charts'!G$5&amp;"'!$c1"),$A898-1,0)),OFFSET(INDIRECT("'"&amp;'DATA for charts'!G$5&amp;"'!$c1"),$A898-1,0),NA())</f>
        <v>0</v>
      </c>
      <c r="H898" s="221">
        <f ca="1">IF(ISNUMBER(OFFSET(INDIRECT("'"&amp;'DATA for charts'!H$5&amp;"'!$c1"),$A898-1,0)),OFFSET(INDIRECT("'"&amp;'DATA for charts'!H$5&amp;"'!$c1"),$A898-1,0),NA())</f>
        <v>0</v>
      </c>
      <c r="I898" s="221" t="e">
        <f ca="1">IF(ISNUMBER(OFFSET(INDIRECT("'"&amp;'DATA for charts'!I$5&amp;"'!$c1"),$A898-1,0)),OFFSET(INDIRECT("'"&amp;'DATA for charts'!I$5&amp;"'!$c1"),$A898-1,0),NA())</f>
        <v>#N/A</v>
      </c>
      <c r="J898" s="221" t="e">
        <f ca="1">IF(ISNUMBER(OFFSET(INDIRECT("'"&amp;'DATA for charts'!J$5&amp;"'!$c1"),$A898-1,0)),OFFSET(INDIRECT("'"&amp;'DATA for charts'!J$5&amp;"'!$c1"),$A898-1,0),NA())</f>
        <v>#N/A</v>
      </c>
      <c r="K898" s="221" t="e">
        <f ca="1">IF(ISNUMBER(OFFSET(INDIRECT("'"&amp;'DATA for charts'!K$5&amp;"'!$c1"),$A898-1,0)),OFFSET(INDIRECT("'"&amp;'DATA for charts'!K$5&amp;"'!$c1"),$A898-1,0),NA())</f>
        <v>#N/A</v>
      </c>
      <c r="L898" s="221" t="e">
        <f ca="1">IF(ISNUMBER(OFFSET(INDIRECT("'"&amp;'DATA for charts'!L$5&amp;"'!$c1"),$A898-1,0)),OFFSET(INDIRECT("'"&amp;'DATA for charts'!L$5&amp;"'!$c1"),$A898-1,0),NA())</f>
        <v>#N/A</v>
      </c>
      <c r="M898" s="221" t="e">
        <f ca="1">IF(ISNUMBER(OFFSET(INDIRECT("'"&amp;'DATA for charts'!M$5&amp;"'!$c1"),$A898-1,0)),OFFSET(INDIRECT("'"&amp;'DATA for charts'!M$5&amp;"'!$c1"),$A898-1,0),NA())</f>
        <v>#N/A</v>
      </c>
      <c r="N898" s="221" t="e">
        <f ca="1">IF(ISNUMBER(OFFSET(INDIRECT("'"&amp;'DATA for charts'!N$5&amp;"'!$c1"),$A898-1,0)),OFFSET(INDIRECT("'"&amp;'DATA for charts'!N$5&amp;"'!$c1"),$A898-1,0),NA())</f>
        <v>#N/A</v>
      </c>
      <c r="O898" s="221" t="e">
        <f ca="1">IF(ISNUMBER(OFFSET(INDIRECT("'"&amp;'DATA for charts'!O$5&amp;"'!$c1"),$A898-1,0)),OFFSET(INDIRECT("'"&amp;'DATA for charts'!O$5&amp;"'!$c1"),$A898-1,0),NA())</f>
        <v>#N/A</v>
      </c>
      <c r="P898" s="221" t="e">
        <f ca="1">IF(ISNUMBER(OFFSET(INDIRECT("'"&amp;'DATA for charts'!P$5&amp;"'!$c1"),$A898-1,0)),OFFSET(INDIRECT("'"&amp;'DATA for charts'!P$5&amp;"'!$c1"),$A898-1,0),NA())</f>
        <v>#N/A</v>
      </c>
      <c r="Q898" s="221" t="e">
        <f ca="1">IF(ISNUMBER(OFFSET(INDIRECT("'"&amp;'DATA for charts'!Q$5&amp;"'!$c1"),$A898-1,0)),OFFSET(INDIRECT("'"&amp;'DATA for charts'!Q$5&amp;"'!$c1"),$A898-1,0),NA())</f>
        <v>#N/A</v>
      </c>
      <c r="R898" s="221" t="e">
        <f ca="1">IF(ISNUMBER(OFFSET(INDIRECT("'"&amp;'DATA for charts'!R$5&amp;"'!$c1"),$A898-1,0)),OFFSET(INDIRECT("'"&amp;'DATA for charts'!R$5&amp;"'!$c1"),$A898-1,0),NA())</f>
        <v>#N/A</v>
      </c>
      <c r="S898" s="221" t="e">
        <f ca="1">IF(ISNUMBER(OFFSET(INDIRECT("'"&amp;'DATA for charts'!S$5&amp;"'!$c1"),$A898-1,0)),OFFSET(INDIRECT("'"&amp;'DATA for charts'!S$5&amp;"'!$c1"),$A898-1,0),NA())</f>
        <v>#N/A</v>
      </c>
      <c r="T898" s="34"/>
      <c r="U898" s="34"/>
      <c r="V898" s="34"/>
      <c r="W898" s="8"/>
      <c r="X898" s="8"/>
      <c r="Y898" s="8"/>
      <c r="Z898" s="8"/>
      <c r="AA898" s="8"/>
      <c r="AB898" s="8"/>
      <c r="AC898" s="8"/>
      <c r="AD898" s="8"/>
      <c r="AE898" s="8"/>
      <c r="AF898" s="8"/>
      <c r="AG898" s="8"/>
      <c r="AH898" s="8"/>
      <c r="AI898" s="8"/>
    </row>
    <row r="899" spans="1:35">
      <c r="A899" s="226">
        <f t="shared" si="1233"/>
        <v>359</v>
      </c>
      <c r="B899" s="8">
        <v>-21</v>
      </c>
      <c r="C899" s="221">
        <f ca="1">IF(ISNUMBER(OFFSET(INDIRECT("'"&amp;'DATA for charts'!C$5&amp;"'!$c1"),$A899-1,0)),OFFSET(INDIRECT("'"&amp;'DATA for charts'!C$5&amp;"'!$c1"),$A899-1,0),NA())</f>
        <v>0</v>
      </c>
      <c r="D899" s="221">
        <f ca="1">IF(ISNUMBER(OFFSET(INDIRECT("'"&amp;'DATA for charts'!D$5&amp;"'!$c1"),$A899-1,0)),OFFSET(INDIRECT("'"&amp;'DATA for charts'!D$5&amp;"'!$c1"),$A899-1,0),NA())</f>
        <v>0</v>
      </c>
      <c r="E899" s="221">
        <f ca="1">IF(ISNUMBER(OFFSET(INDIRECT("'"&amp;'DATA for charts'!E$5&amp;"'!$c1"),$A899-1,0)),OFFSET(INDIRECT("'"&amp;'DATA for charts'!E$5&amp;"'!$c1"),$A899-1,0),NA())</f>
        <v>0</v>
      </c>
      <c r="F899" s="221">
        <f ca="1">IF(ISNUMBER(OFFSET(INDIRECT("'"&amp;'DATA for charts'!F$5&amp;"'!$c1"),$A899-1,0)),OFFSET(INDIRECT("'"&amp;'DATA for charts'!F$5&amp;"'!$c1"),$A899-1,0),NA())</f>
        <v>0</v>
      </c>
      <c r="G899" s="221">
        <f ca="1">IF(ISNUMBER(OFFSET(INDIRECT("'"&amp;'DATA for charts'!G$5&amp;"'!$c1"),$A899-1,0)),OFFSET(INDIRECT("'"&amp;'DATA for charts'!G$5&amp;"'!$c1"),$A899-1,0),NA())</f>
        <v>0</v>
      </c>
      <c r="H899" s="221">
        <f ca="1">IF(ISNUMBER(OFFSET(INDIRECT("'"&amp;'DATA for charts'!H$5&amp;"'!$c1"),$A899-1,0)),OFFSET(INDIRECT("'"&amp;'DATA for charts'!H$5&amp;"'!$c1"),$A899-1,0),NA())</f>
        <v>0</v>
      </c>
      <c r="I899" s="221" t="e">
        <f ca="1">IF(ISNUMBER(OFFSET(INDIRECT("'"&amp;'DATA for charts'!I$5&amp;"'!$c1"),$A899-1,0)),OFFSET(INDIRECT("'"&amp;'DATA for charts'!I$5&amp;"'!$c1"),$A899-1,0),NA())</f>
        <v>#N/A</v>
      </c>
      <c r="J899" s="221" t="e">
        <f ca="1">IF(ISNUMBER(OFFSET(INDIRECT("'"&amp;'DATA for charts'!J$5&amp;"'!$c1"),$A899-1,0)),OFFSET(INDIRECT("'"&amp;'DATA for charts'!J$5&amp;"'!$c1"),$A899-1,0),NA())</f>
        <v>#N/A</v>
      </c>
      <c r="K899" s="221" t="e">
        <f ca="1">IF(ISNUMBER(OFFSET(INDIRECT("'"&amp;'DATA for charts'!K$5&amp;"'!$c1"),$A899-1,0)),OFFSET(INDIRECT("'"&amp;'DATA for charts'!K$5&amp;"'!$c1"),$A899-1,0),NA())</f>
        <v>#N/A</v>
      </c>
      <c r="L899" s="221" t="e">
        <f ca="1">IF(ISNUMBER(OFFSET(INDIRECT("'"&amp;'DATA for charts'!L$5&amp;"'!$c1"),$A899-1,0)),OFFSET(INDIRECT("'"&amp;'DATA for charts'!L$5&amp;"'!$c1"),$A899-1,0),NA())</f>
        <v>#N/A</v>
      </c>
      <c r="M899" s="221" t="e">
        <f ca="1">IF(ISNUMBER(OFFSET(INDIRECT("'"&amp;'DATA for charts'!M$5&amp;"'!$c1"),$A899-1,0)),OFFSET(INDIRECT("'"&amp;'DATA for charts'!M$5&amp;"'!$c1"),$A899-1,0),NA())</f>
        <v>#N/A</v>
      </c>
      <c r="N899" s="221" t="e">
        <f ca="1">IF(ISNUMBER(OFFSET(INDIRECT("'"&amp;'DATA for charts'!N$5&amp;"'!$c1"),$A899-1,0)),OFFSET(INDIRECT("'"&amp;'DATA for charts'!N$5&amp;"'!$c1"),$A899-1,0),NA())</f>
        <v>#N/A</v>
      </c>
      <c r="O899" s="221" t="e">
        <f ca="1">IF(ISNUMBER(OFFSET(INDIRECT("'"&amp;'DATA for charts'!O$5&amp;"'!$c1"),$A899-1,0)),OFFSET(INDIRECT("'"&amp;'DATA for charts'!O$5&amp;"'!$c1"),$A899-1,0),NA())</f>
        <v>#N/A</v>
      </c>
      <c r="P899" s="221" t="e">
        <f ca="1">IF(ISNUMBER(OFFSET(INDIRECT("'"&amp;'DATA for charts'!P$5&amp;"'!$c1"),$A899-1,0)),OFFSET(INDIRECT("'"&amp;'DATA for charts'!P$5&amp;"'!$c1"),$A899-1,0),NA())</f>
        <v>#N/A</v>
      </c>
      <c r="Q899" s="221" t="e">
        <f ca="1">IF(ISNUMBER(OFFSET(INDIRECT("'"&amp;'DATA for charts'!Q$5&amp;"'!$c1"),$A899-1,0)),OFFSET(INDIRECT("'"&amp;'DATA for charts'!Q$5&amp;"'!$c1"),$A899-1,0),NA())</f>
        <v>#N/A</v>
      </c>
      <c r="R899" s="221" t="e">
        <f ca="1">IF(ISNUMBER(OFFSET(INDIRECT("'"&amp;'DATA for charts'!R$5&amp;"'!$c1"),$A899-1,0)),OFFSET(INDIRECT("'"&amp;'DATA for charts'!R$5&amp;"'!$c1"),$A899-1,0),NA())</f>
        <v>#N/A</v>
      </c>
      <c r="S899" s="221" t="e">
        <f ca="1">IF(ISNUMBER(OFFSET(INDIRECT("'"&amp;'DATA for charts'!S$5&amp;"'!$c1"),$A899-1,0)),OFFSET(INDIRECT("'"&amp;'DATA for charts'!S$5&amp;"'!$c1"),$A899-1,0),NA())</f>
        <v>#N/A</v>
      </c>
      <c r="T899" s="34"/>
      <c r="U899" s="34"/>
      <c r="V899" s="34"/>
      <c r="W899" s="8"/>
      <c r="X899" s="8"/>
      <c r="Y899" s="8"/>
      <c r="Z899" s="8"/>
      <c r="AA899" s="8"/>
      <c r="AB899" s="8"/>
      <c r="AC899" s="8"/>
      <c r="AD899" s="8"/>
      <c r="AE899" s="8"/>
      <c r="AF899" s="8"/>
      <c r="AG899" s="8"/>
      <c r="AH899" s="8"/>
      <c r="AI899" s="8"/>
    </row>
    <row r="900" spans="1:35">
      <c r="A900" s="226">
        <f t="shared" si="1233"/>
        <v>360</v>
      </c>
      <c r="B900" s="8">
        <v>-20</v>
      </c>
      <c r="C900" s="221">
        <f ca="1">IF(ISNUMBER(OFFSET(INDIRECT("'"&amp;'DATA for charts'!C$5&amp;"'!$c1"),$A900-1,0)),OFFSET(INDIRECT("'"&amp;'DATA for charts'!C$5&amp;"'!$c1"),$A900-1,0),NA())</f>
        <v>0</v>
      </c>
      <c r="D900" s="221">
        <f ca="1">IF(ISNUMBER(OFFSET(INDIRECT("'"&amp;'DATA for charts'!D$5&amp;"'!$c1"),$A900-1,0)),OFFSET(INDIRECT("'"&amp;'DATA for charts'!D$5&amp;"'!$c1"),$A900-1,0),NA())</f>
        <v>0</v>
      </c>
      <c r="E900" s="221">
        <f ca="1">IF(ISNUMBER(OFFSET(INDIRECT("'"&amp;'DATA for charts'!E$5&amp;"'!$c1"),$A900-1,0)),OFFSET(INDIRECT("'"&amp;'DATA for charts'!E$5&amp;"'!$c1"),$A900-1,0),NA())</f>
        <v>0</v>
      </c>
      <c r="F900" s="221">
        <f ca="1">IF(ISNUMBER(OFFSET(INDIRECT("'"&amp;'DATA for charts'!F$5&amp;"'!$c1"),$A900-1,0)),OFFSET(INDIRECT("'"&amp;'DATA for charts'!F$5&amp;"'!$c1"),$A900-1,0),NA())</f>
        <v>0</v>
      </c>
      <c r="G900" s="221">
        <f ca="1">IF(ISNUMBER(OFFSET(INDIRECT("'"&amp;'DATA for charts'!G$5&amp;"'!$c1"),$A900-1,0)),OFFSET(INDIRECT("'"&amp;'DATA for charts'!G$5&amp;"'!$c1"),$A900-1,0),NA())</f>
        <v>0</v>
      </c>
      <c r="H900" s="221">
        <f ca="1">IF(ISNUMBER(OFFSET(INDIRECT("'"&amp;'DATA for charts'!H$5&amp;"'!$c1"),$A900-1,0)),OFFSET(INDIRECT("'"&amp;'DATA for charts'!H$5&amp;"'!$c1"),$A900-1,0),NA())</f>
        <v>0</v>
      </c>
      <c r="I900" s="221" t="e">
        <f ca="1">IF(ISNUMBER(OFFSET(INDIRECT("'"&amp;'DATA for charts'!I$5&amp;"'!$c1"),$A900-1,0)),OFFSET(INDIRECT("'"&amp;'DATA for charts'!I$5&amp;"'!$c1"),$A900-1,0),NA())</f>
        <v>#N/A</v>
      </c>
      <c r="J900" s="221" t="e">
        <f ca="1">IF(ISNUMBER(OFFSET(INDIRECT("'"&amp;'DATA for charts'!J$5&amp;"'!$c1"),$A900-1,0)),OFFSET(INDIRECT("'"&amp;'DATA for charts'!J$5&amp;"'!$c1"),$A900-1,0),NA())</f>
        <v>#N/A</v>
      </c>
      <c r="K900" s="221" t="e">
        <f ca="1">IF(ISNUMBER(OFFSET(INDIRECT("'"&amp;'DATA for charts'!K$5&amp;"'!$c1"),$A900-1,0)),OFFSET(INDIRECT("'"&amp;'DATA for charts'!K$5&amp;"'!$c1"),$A900-1,0),NA())</f>
        <v>#N/A</v>
      </c>
      <c r="L900" s="221" t="e">
        <f ca="1">IF(ISNUMBER(OFFSET(INDIRECT("'"&amp;'DATA for charts'!L$5&amp;"'!$c1"),$A900-1,0)),OFFSET(INDIRECT("'"&amp;'DATA for charts'!L$5&amp;"'!$c1"),$A900-1,0),NA())</f>
        <v>#N/A</v>
      </c>
      <c r="M900" s="221" t="e">
        <f ca="1">IF(ISNUMBER(OFFSET(INDIRECT("'"&amp;'DATA for charts'!M$5&amp;"'!$c1"),$A900-1,0)),OFFSET(INDIRECT("'"&amp;'DATA for charts'!M$5&amp;"'!$c1"),$A900-1,0),NA())</f>
        <v>#N/A</v>
      </c>
      <c r="N900" s="221" t="e">
        <f ca="1">IF(ISNUMBER(OFFSET(INDIRECT("'"&amp;'DATA for charts'!N$5&amp;"'!$c1"),$A900-1,0)),OFFSET(INDIRECT("'"&amp;'DATA for charts'!N$5&amp;"'!$c1"),$A900-1,0),NA())</f>
        <v>#N/A</v>
      </c>
      <c r="O900" s="221" t="e">
        <f ca="1">IF(ISNUMBER(OFFSET(INDIRECT("'"&amp;'DATA for charts'!O$5&amp;"'!$c1"),$A900-1,0)),OFFSET(INDIRECT("'"&amp;'DATA for charts'!O$5&amp;"'!$c1"),$A900-1,0),NA())</f>
        <v>#N/A</v>
      </c>
      <c r="P900" s="221" t="e">
        <f ca="1">IF(ISNUMBER(OFFSET(INDIRECT("'"&amp;'DATA for charts'!P$5&amp;"'!$c1"),$A900-1,0)),OFFSET(INDIRECT("'"&amp;'DATA for charts'!P$5&amp;"'!$c1"),$A900-1,0),NA())</f>
        <v>#N/A</v>
      </c>
      <c r="Q900" s="221" t="e">
        <f ca="1">IF(ISNUMBER(OFFSET(INDIRECT("'"&amp;'DATA for charts'!Q$5&amp;"'!$c1"),$A900-1,0)),OFFSET(INDIRECT("'"&amp;'DATA for charts'!Q$5&amp;"'!$c1"),$A900-1,0),NA())</f>
        <v>#N/A</v>
      </c>
      <c r="R900" s="221" t="e">
        <f ca="1">IF(ISNUMBER(OFFSET(INDIRECT("'"&amp;'DATA for charts'!R$5&amp;"'!$c1"),$A900-1,0)),OFFSET(INDIRECT("'"&amp;'DATA for charts'!R$5&amp;"'!$c1"),$A900-1,0),NA())</f>
        <v>#N/A</v>
      </c>
      <c r="S900" s="221" t="e">
        <f ca="1">IF(ISNUMBER(OFFSET(INDIRECT("'"&amp;'DATA for charts'!S$5&amp;"'!$c1"),$A900-1,0)),OFFSET(INDIRECT("'"&amp;'DATA for charts'!S$5&amp;"'!$c1"),$A900-1,0),NA())</f>
        <v>#N/A</v>
      </c>
      <c r="T900" s="34"/>
      <c r="U900" s="34"/>
      <c r="V900" s="34"/>
      <c r="W900" s="8"/>
      <c r="X900" s="8"/>
      <c r="Y900" s="8"/>
      <c r="Z900" s="8"/>
      <c r="AA900" s="8"/>
      <c r="AB900" s="8"/>
      <c r="AC900" s="8"/>
      <c r="AD900" s="8"/>
      <c r="AE900" s="8"/>
      <c r="AF900" s="8"/>
      <c r="AG900" s="8"/>
      <c r="AH900" s="8"/>
      <c r="AI900" s="8"/>
    </row>
    <row r="901" spans="1:35">
      <c r="A901" s="226">
        <f t="shared" si="1233"/>
        <v>361</v>
      </c>
      <c r="B901" s="8">
        <v>-19</v>
      </c>
      <c r="C901" s="221">
        <f ca="1">IF(ISNUMBER(OFFSET(INDIRECT("'"&amp;'DATA for charts'!C$5&amp;"'!$c1"),$A901-1,0)),OFFSET(INDIRECT("'"&amp;'DATA for charts'!C$5&amp;"'!$c1"),$A901-1,0),NA())</f>
        <v>0</v>
      </c>
      <c r="D901" s="221">
        <f ca="1">IF(ISNUMBER(OFFSET(INDIRECT("'"&amp;'DATA for charts'!D$5&amp;"'!$c1"),$A901-1,0)),OFFSET(INDIRECT("'"&amp;'DATA for charts'!D$5&amp;"'!$c1"),$A901-1,0),NA())</f>
        <v>0</v>
      </c>
      <c r="E901" s="221">
        <f ca="1">IF(ISNUMBER(OFFSET(INDIRECT("'"&amp;'DATA for charts'!E$5&amp;"'!$c1"),$A901-1,0)),OFFSET(INDIRECT("'"&amp;'DATA for charts'!E$5&amp;"'!$c1"),$A901-1,0),NA())</f>
        <v>0</v>
      </c>
      <c r="F901" s="221">
        <f ca="1">IF(ISNUMBER(OFFSET(INDIRECT("'"&amp;'DATA for charts'!F$5&amp;"'!$c1"),$A901-1,0)),OFFSET(INDIRECT("'"&amp;'DATA for charts'!F$5&amp;"'!$c1"),$A901-1,0),NA())</f>
        <v>0</v>
      </c>
      <c r="G901" s="221">
        <f ca="1">IF(ISNUMBER(OFFSET(INDIRECT("'"&amp;'DATA for charts'!G$5&amp;"'!$c1"),$A901-1,0)),OFFSET(INDIRECT("'"&amp;'DATA for charts'!G$5&amp;"'!$c1"),$A901-1,0),NA())</f>
        <v>0</v>
      </c>
      <c r="H901" s="221">
        <f ca="1">IF(ISNUMBER(OFFSET(INDIRECT("'"&amp;'DATA for charts'!H$5&amp;"'!$c1"),$A901-1,0)),OFFSET(INDIRECT("'"&amp;'DATA for charts'!H$5&amp;"'!$c1"),$A901-1,0),NA())</f>
        <v>0</v>
      </c>
      <c r="I901" s="221" t="e">
        <f ca="1">IF(ISNUMBER(OFFSET(INDIRECT("'"&amp;'DATA for charts'!I$5&amp;"'!$c1"),$A901-1,0)),OFFSET(INDIRECT("'"&amp;'DATA for charts'!I$5&amp;"'!$c1"),$A901-1,0),NA())</f>
        <v>#N/A</v>
      </c>
      <c r="J901" s="221" t="e">
        <f ca="1">IF(ISNUMBER(OFFSET(INDIRECT("'"&amp;'DATA for charts'!J$5&amp;"'!$c1"),$A901-1,0)),OFFSET(INDIRECT("'"&amp;'DATA for charts'!J$5&amp;"'!$c1"),$A901-1,0),NA())</f>
        <v>#N/A</v>
      </c>
      <c r="K901" s="221" t="e">
        <f ca="1">IF(ISNUMBER(OFFSET(INDIRECT("'"&amp;'DATA for charts'!K$5&amp;"'!$c1"),$A901-1,0)),OFFSET(INDIRECT("'"&amp;'DATA for charts'!K$5&amp;"'!$c1"),$A901-1,0),NA())</f>
        <v>#N/A</v>
      </c>
      <c r="L901" s="221" t="e">
        <f ca="1">IF(ISNUMBER(OFFSET(INDIRECT("'"&amp;'DATA for charts'!L$5&amp;"'!$c1"),$A901-1,0)),OFFSET(INDIRECT("'"&amp;'DATA for charts'!L$5&amp;"'!$c1"),$A901-1,0),NA())</f>
        <v>#N/A</v>
      </c>
      <c r="M901" s="221" t="e">
        <f ca="1">IF(ISNUMBER(OFFSET(INDIRECT("'"&amp;'DATA for charts'!M$5&amp;"'!$c1"),$A901-1,0)),OFFSET(INDIRECT("'"&amp;'DATA for charts'!M$5&amp;"'!$c1"),$A901-1,0),NA())</f>
        <v>#N/A</v>
      </c>
      <c r="N901" s="221" t="e">
        <f ca="1">IF(ISNUMBER(OFFSET(INDIRECT("'"&amp;'DATA for charts'!N$5&amp;"'!$c1"),$A901-1,0)),OFFSET(INDIRECT("'"&amp;'DATA for charts'!N$5&amp;"'!$c1"),$A901-1,0),NA())</f>
        <v>#N/A</v>
      </c>
      <c r="O901" s="221" t="e">
        <f ca="1">IF(ISNUMBER(OFFSET(INDIRECT("'"&amp;'DATA for charts'!O$5&amp;"'!$c1"),$A901-1,0)),OFFSET(INDIRECT("'"&amp;'DATA for charts'!O$5&amp;"'!$c1"),$A901-1,0),NA())</f>
        <v>#N/A</v>
      </c>
      <c r="P901" s="221" t="e">
        <f ca="1">IF(ISNUMBER(OFFSET(INDIRECT("'"&amp;'DATA for charts'!P$5&amp;"'!$c1"),$A901-1,0)),OFFSET(INDIRECT("'"&amp;'DATA for charts'!P$5&amp;"'!$c1"),$A901-1,0),NA())</f>
        <v>#N/A</v>
      </c>
      <c r="Q901" s="221" t="e">
        <f ca="1">IF(ISNUMBER(OFFSET(INDIRECT("'"&amp;'DATA for charts'!Q$5&amp;"'!$c1"),$A901-1,0)),OFFSET(INDIRECT("'"&amp;'DATA for charts'!Q$5&amp;"'!$c1"),$A901-1,0),NA())</f>
        <v>#N/A</v>
      </c>
      <c r="R901" s="221" t="e">
        <f ca="1">IF(ISNUMBER(OFFSET(INDIRECT("'"&amp;'DATA for charts'!R$5&amp;"'!$c1"),$A901-1,0)),OFFSET(INDIRECT("'"&amp;'DATA for charts'!R$5&amp;"'!$c1"),$A901-1,0),NA())</f>
        <v>#N/A</v>
      </c>
      <c r="S901" s="221" t="e">
        <f ca="1">IF(ISNUMBER(OFFSET(INDIRECT("'"&amp;'DATA for charts'!S$5&amp;"'!$c1"),$A901-1,0)),OFFSET(INDIRECT("'"&amp;'DATA for charts'!S$5&amp;"'!$c1"),$A901-1,0),NA())</f>
        <v>#N/A</v>
      </c>
      <c r="T901" s="34"/>
      <c r="U901" s="34"/>
      <c r="V901" s="34"/>
      <c r="W901" s="8"/>
      <c r="X901" s="8"/>
      <c r="Y901" s="8"/>
      <c r="Z901" s="8"/>
      <c r="AA901" s="8"/>
      <c r="AB901" s="8"/>
      <c r="AC901" s="8"/>
      <c r="AD901" s="8"/>
      <c r="AE901" s="8"/>
      <c r="AF901" s="8"/>
      <c r="AG901" s="8"/>
      <c r="AH901" s="8"/>
      <c r="AI901" s="8"/>
    </row>
    <row r="902" spans="1:35">
      <c r="A902" s="226">
        <f t="shared" si="1233"/>
        <v>362</v>
      </c>
      <c r="B902" s="8">
        <v>-18</v>
      </c>
      <c r="C902" s="221">
        <f ca="1">IF(ISNUMBER(OFFSET(INDIRECT("'"&amp;'DATA for charts'!C$5&amp;"'!$c1"),$A902-1,0)),OFFSET(INDIRECT("'"&amp;'DATA for charts'!C$5&amp;"'!$c1"),$A902-1,0),NA())</f>
        <v>0</v>
      </c>
      <c r="D902" s="221">
        <f ca="1">IF(ISNUMBER(OFFSET(INDIRECT("'"&amp;'DATA for charts'!D$5&amp;"'!$c1"),$A902-1,0)),OFFSET(INDIRECT("'"&amp;'DATA for charts'!D$5&amp;"'!$c1"),$A902-1,0),NA())</f>
        <v>0</v>
      </c>
      <c r="E902" s="221">
        <f ca="1">IF(ISNUMBER(OFFSET(INDIRECT("'"&amp;'DATA for charts'!E$5&amp;"'!$c1"),$A902-1,0)),OFFSET(INDIRECT("'"&amp;'DATA for charts'!E$5&amp;"'!$c1"),$A902-1,0),NA())</f>
        <v>0</v>
      </c>
      <c r="F902" s="221">
        <f ca="1">IF(ISNUMBER(OFFSET(INDIRECT("'"&amp;'DATA for charts'!F$5&amp;"'!$c1"),$A902-1,0)),OFFSET(INDIRECT("'"&amp;'DATA for charts'!F$5&amp;"'!$c1"),$A902-1,0),NA())</f>
        <v>0</v>
      </c>
      <c r="G902" s="221">
        <f ca="1">IF(ISNUMBER(OFFSET(INDIRECT("'"&amp;'DATA for charts'!G$5&amp;"'!$c1"),$A902-1,0)),OFFSET(INDIRECT("'"&amp;'DATA for charts'!G$5&amp;"'!$c1"),$A902-1,0),NA())</f>
        <v>0</v>
      </c>
      <c r="H902" s="221">
        <f ca="1">IF(ISNUMBER(OFFSET(INDIRECT("'"&amp;'DATA for charts'!H$5&amp;"'!$c1"),$A902-1,0)),OFFSET(INDIRECT("'"&amp;'DATA for charts'!H$5&amp;"'!$c1"),$A902-1,0),NA())</f>
        <v>0</v>
      </c>
      <c r="I902" s="221" t="e">
        <f ca="1">IF(ISNUMBER(OFFSET(INDIRECT("'"&amp;'DATA for charts'!I$5&amp;"'!$c1"),$A902-1,0)),OFFSET(INDIRECT("'"&amp;'DATA for charts'!I$5&amp;"'!$c1"),$A902-1,0),NA())</f>
        <v>#N/A</v>
      </c>
      <c r="J902" s="221" t="e">
        <f ca="1">IF(ISNUMBER(OFFSET(INDIRECT("'"&amp;'DATA for charts'!J$5&amp;"'!$c1"),$A902-1,0)),OFFSET(INDIRECT("'"&amp;'DATA for charts'!J$5&amp;"'!$c1"),$A902-1,0),NA())</f>
        <v>#N/A</v>
      </c>
      <c r="K902" s="221" t="e">
        <f ca="1">IF(ISNUMBER(OFFSET(INDIRECT("'"&amp;'DATA for charts'!K$5&amp;"'!$c1"),$A902-1,0)),OFFSET(INDIRECT("'"&amp;'DATA for charts'!K$5&amp;"'!$c1"),$A902-1,0),NA())</f>
        <v>#N/A</v>
      </c>
      <c r="L902" s="221" t="e">
        <f ca="1">IF(ISNUMBER(OFFSET(INDIRECT("'"&amp;'DATA for charts'!L$5&amp;"'!$c1"),$A902-1,0)),OFFSET(INDIRECT("'"&amp;'DATA for charts'!L$5&amp;"'!$c1"),$A902-1,0),NA())</f>
        <v>#N/A</v>
      </c>
      <c r="M902" s="221" t="e">
        <f ca="1">IF(ISNUMBER(OFFSET(INDIRECT("'"&amp;'DATA for charts'!M$5&amp;"'!$c1"),$A902-1,0)),OFFSET(INDIRECT("'"&amp;'DATA for charts'!M$5&amp;"'!$c1"),$A902-1,0),NA())</f>
        <v>#N/A</v>
      </c>
      <c r="N902" s="221" t="e">
        <f ca="1">IF(ISNUMBER(OFFSET(INDIRECT("'"&amp;'DATA for charts'!N$5&amp;"'!$c1"),$A902-1,0)),OFFSET(INDIRECT("'"&amp;'DATA for charts'!N$5&amp;"'!$c1"),$A902-1,0),NA())</f>
        <v>#N/A</v>
      </c>
      <c r="O902" s="221" t="e">
        <f ca="1">IF(ISNUMBER(OFFSET(INDIRECT("'"&amp;'DATA for charts'!O$5&amp;"'!$c1"),$A902-1,0)),OFFSET(INDIRECT("'"&amp;'DATA for charts'!O$5&amp;"'!$c1"),$A902-1,0),NA())</f>
        <v>#N/A</v>
      </c>
      <c r="P902" s="221" t="e">
        <f ca="1">IF(ISNUMBER(OFFSET(INDIRECT("'"&amp;'DATA for charts'!P$5&amp;"'!$c1"),$A902-1,0)),OFFSET(INDIRECT("'"&amp;'DATA for charts'!P$5&amp;"'!$c1"),$A902-1,0),NA())</f>
        <v>#N/A</v>
      </c>
      <c r="Q902" s="221" t="e">
        <f ca="1">IF(ISNUMBER(OFFSET(INDIRECT("'"&amp;'DATA for charts'!Q$5&amp;"'!$c1"),$A902-1,0)),OFFSET(INDIRECT("'"&amp;'DATA for charts'!Q$5&amp;"'!$c1"),$A902-1,0),NA())</f>
        <v>#N/A</v>
      </c>
      <c r="R902" s="221" t="e">
        <f ca="1">IF(ISNUMBER(OFFSET(INDIRECT("'"&amp;'DATA for charts'!R$5&amp;"'!$c1"),$A902-1,0)),OFFSET(INDIRECT("'"&amp;'DATA for charts'!R$5&amp;"'!$c1"),$A902-1,0),NA())</f>
        <v>#N/A</v>
      </c>
      <c r="S902" s="221" t="e">
        <f ca="1">IF(ISNUMBER(OFFSET(INDIRECT("'"&amp;'DATA for charts'!S$5&amp;"'!$c1"),$A902-1,0)),OFFSET(INDIRECT("'"&amp;'DATA for charts'!S$5&amp;"'!$c1"),$A902-1,0),NA())</f>
        <v>#N/A</v>
      </c>
      <c r="T902" s="34"/>
      <c r="U902" s="34"/>
      <c r="V902" s="34"/>
      <c r="W902" s="8"/>
      <c r="X902" s="8"/>
      <c r="Y902" s="8"/>
      <c r="Z902" s="8"/>
      <c r="AA902" s="8"/>
      <c r="AB902" s="8"/>
      <c r="AC902" s="8"/>
      <c r="AD902" s="8"/>
      <c r="AE902" s="8"/>
      <c r="AF902" s="8"/>
      <c r="AG902" s="8"/>
      <c r="AH902" s="8"/>
      <c r="AI902" s="8"/>
    </row>
    <row r="903" spans="1:35">
      <c r="A903" s="226">
        <f t="shared" si="1233"/>
        <v>363</v>
      </c>
      <c r="B903" s="8">
        <v>-17</v>
      </c>
      <c r="C903" s="221">
        <f ca="1">IF(ISNUMBER(OFFSET(INDIRECT("'"&amp;'DATA for charts'!C$5&amp;"'!$c1"),$A903-1,0)),OFFSET(INDIRECT("'"&amp;'DATA for charts'!C$5&amp;"'!$c1"),$A903-1,0),NA())</f>
        <v>0</v>
      </c>
      <c r="D903" s="221">
        <f ca="1">IF(ISNUMBER(OFFSET(INDIRECT("'"&amp;'DATA for charts'!D$5&amp;"'!$c1"),$A903-1,0)),OFFSET(INDIRECT("'"&amp;'DATA for charts'!D$5&amp;"'!$c1"),$A903-1,0),NA())</f>
        <v>0</v>
      </c>
      <c r="E903" s="221">
        <f ca="1">IF(ISNUMBER(OFFSET(INDIRECT("'"&amp;'DATA for charts'!E$5&amp;"'!$c1"),$A903-1,0)),OFFSET(INDIRECT("'"&amp;'DATA for charts'!E$5&amp;"'!$c1"),$A903-1,0),NA())</f>
        <v>0</v>
      </c>
      <c r="F903" s="221">
        <f ca="1">IF(ISNUMBER(OFFSET(INDIRECT("'"&amp;'DATA for charts'!F$5&amp;"'!$c1"),$A903-1,0)),OFFSET(INDIRECT("'"&amp;'DATA for charts'!F$5&amp;"'!$c1"),$A903-1,0),NA())</f>
        <v>0</v>
      </c>
      <c r="G903" s="221">
        <f ca="1">IF(ISNUMBER(OFFSET(INDIRECT("'"&amp;'DATA for charts'!G$5&amp;"'!$c1"),$A903-1,0)),OFFSET(INDIRECT("'"&amp;'DATA for charts'!G$5&amp;"'!$c1"),$A903-1,0),NA())</f>
        <v>0</v>
      </c>
      <c r="H903" s="221">
        <f ca="1">IF(ISNUMBER(OFFSET(INDIRECT("'"&amp;'DATA for charts'!H$5&amp;"'!$c1"),$A903-1,0)),OFFSET(INDIRECT("'"&amp;'DATA for charts'!H$5&amp;"'!$c1"),$A903-1,0),NA())</f>
        <v>0</v>
      </c>
      <c r="I903" s="221" t="e">
        <f ca="1">IF(ISNUMBER(OFFSET(INDIRECT("'"&amp;'DATA for charts'!I$5&amp;"'!$c1"),$A903-1,0)),OFFSET(INDIRECT("'"&amp;'DATA for charts'!I$5&amp;"'!$c1"),$A903-1,0),NA())</f>
        <v>#N/A</v>
      </c>
      <c r="J903" s="221" t="e">
        <f ca="1">IF(ISNUMBER(OFFSET(INDIRECT("'"&amp;'DATA for charts'!J$5&amp;"'!$c1"),$A903-1,0)),OFFSET(INDIRECT("'"&amp;'DATA for charts'!J$5&amp;"'!$c1"),$A903-1,0),NA())</f>
        <v>#N/A</v>
      </c>
      <c r="K903" s="221" t="e">
        <f ca="1">IF(ISNUMBER(OFFSET(INDIRECT("'"&amp;'DATA for charts'!K$5&amp;"'!$c1"),$A903-1,0)),OFFSET(INDIRECT("'"&amp;'DATA for charts'!K$5&amp;"'!$c1"),$A903-1,0),NA())</f>
        <v>#N/A</v>
      </c>
      <c r="L903" s="221" t="e">
        <f ca="1">IF(ISNUMBER(OFFSET(INDIRECT("'"&amp;'DATA for charts'!L$5&amp;"'!$c1"),$A903-1,0)),OFFSET(INDIRECT("'"&amp;'DATA for charts'!L$5&amp;"'!$c1"),$A903-1,0),NA())</f>
        <v>#N/A</v>
      </c>
      <c r="M903" s="221" t="e">
        <f ca="1">IF(ISNUMBER(OFFSET(INDIRECT("'"&amp;'DATA for charts'!M$5&amp;"'!$c1"),$A903-1,0)),OFFSET(INDIRECT("'"&amp;'DATA for charts'!M$5&amp;"'!$c1"),$A903-1,0),NA())</f>
        <v>#N/A</v>
      </c>
      <c r="N903" s="221" t="e">
        <f ca="1">IF(ISNUMBER(OFFSET(INDIRECT("'"&amp;'DATA for charts'!N$5&amp;"'!$c1"),$A903-1,0)),OFFSET(INDIRECT("'"&amp;'DATA for charts'!N$5&amp;"'!$c1"),$A903-1,0),NA())</f>
        <v>#N/A</v>
      </c>
      <c r="O903" s="221" t="e">
        <f ca="1">IF(ISNUMBER(OFFSET(INDIRECT("'"&amp;'DATA for charts'!O$5&amp;"'!$c1"),$A903-1,0)),OFFSET(INDIRECT("'"&amp;'DATA for charts'!O$5&amp;"'!$c1"),$A903-1,0),NA())</f>
        <v>#N/A</v>
      </c>
      <c r="P903" s="221" t="e">
        <f ca="1">IF(ISNUMBER(OFFSET(INDIRECT("'"&amp;'DATA for charts'!P$5&amp;"'!$c1"),$A903-1,0)),OFFSET(INDIRECT("'"&amp;'DATA for charts'!P$5&amp;"'!$c1"),$A903-1,0),NA())</f>
        <v>#N/A</v>
      </c>
      <c r="Q903" s="221" t="e">
        <f ca="1">IF(ISNUMBER(OFFSET(INDIRECT("'"&amp;'DATA for charts'!Q$5&amp;"'!$c1"),$A903-1,0)),OFFSET(INDIRECT("'"&amp;'DATA for charts'!Q$5&amp;"'!$c1"),$A903-1,0),NA())</f>
        <v>#N/A</v>
      </c>
      <c r="R903" s="221" t="e">
        <f ca="1">IF(ISNUMBER(OFFSET(INDIRECT("'"&amp;'DATA for charts'!R$5&amp;"'!$c1"),$A903-1,0)),OFFSET(INDIRECT("'"&amp;'DATA for charts'!R$5&amp;"'!$c1"),$A903-1,0),NA())</f>
        <v>#N/A</v>
      </c>
      <c r="S903" s="221" t="e">
        <f ca="1">IF(ISNUMBER(OFFSET(INDIRECT("'"&amp;'DATA for charts'!S$5&amp;"'!$c1"),$A903-1,0)),OFFSET(INDIRECT("'"&amp;'DATA for charts'!S$5&amp;"'!$c1"),$A903-1,0),NA())</f>
        <v>#N/A</v>
      </c>
      <c r="T903" s="34"/>
      <c r="U903" s="34"/>
      <c r="V903" s="34"/>
      <c r="W903" s="8"/>
      <c r="X903" s="8"/>
      <c r="Y903" s="8"/>
      <c r="Z903" s="8"/>
      <c r="AA903" s="8"/>
      <c r="AB903" s="8"/>
      <c r="AC903" s="8"/>
      <c r="AD903" s="8"/>
      <c r="AE903" s="8"/>
      <c r="AF903" s="8"/>
      <c r="AG903" s="8"/>
      <c r="AH903" s="8"/>
      <c r="AI903" s="8"/>
    </row>
    <row r="904" spans="1:35">
      <c r="A904" s="226">
        <f t="shared" si="1233"/>
        <v>364</v>
      </c>
      <c r="B904" s="8">
        <v>-16</v>
      </c>
      <c r="C904" s="221">
        <f ca="1">IF(ISNUMBER(OFFSET(INDIRECT("'"&amp;'DATA for charts'!C$5&amp;"'!$c1"),$A904-1,0)),OFFSET(INDIRECT("'"&amp;'DATA for charts'!C$5&amp;"'!$c1"),$A904-1,0),NA())</f>
        <v>0</v>
      </c>
      <c r="D904" s="221">
        <f ca="1">IF(ISNUMBER(OFFSET(INDIRECT("'"&amp;'DATA for charts'!D$5&amp;"'!$c1"),$A904-1,0)),OFFSET(INDIRECT("'"&amp;'DATA for charts'!D$5&amp;"'!$c1"),$A904-1,0),NA())</f>
        <v>0</v>
      </c>
      <c r="E904" s="221">
        <f ca="1">IF(ISNUMBER(OFFSET(INDIRECT("'"&amp;'DATA for charts'!E$5&amp;"'!$c1"),$A904-1,0)),OFFSET(INDIRECT("'"&amp;'DATA for charts'!E$5&amp;"'!$c1"),$A904-1,0),NA())</f>
        <v>0</v>
      </c>
      <c r="F904" s="221">
        <f ca="1">IF(ISNUMBER(OFFSET(INDIRECT("'"&amp;'DATA for charts'!F$5&amp;"'!$c1"),$A904-1,0)),OFFSET(INDIRECT("'"&amp;'DATA for charts'!F$5&amp;"'!$c1"),$A904-1,0),NA())</f>
        <v>0</v>
      </c>
      <c r="G904" s="221">
        <f ca="1">IF(ISNUMBER(OFFSET(INDIRECT("'"&amp;'DATA for charts'!G$5&amp;"'!$c1"),$A904-1,0)),OFFSET(INDIRECT("'"&amp;'DATA for charts'!G$5&amp;"'!$c1"),$A904-1,0),NA())</f>
        <v>0</v>
      </c>
      <c r="H904" s="221">
        <f ca="1">IF(ISNUMBER(OFFSET(INDIRECT("'"&amp;'DATA for charts'!H$5&amp;"'!$c1"),$A904-1,0)),OFFSET(INDIRECT("'"&amp;'DATA for charts'!H$5&amp;"'!$c1"),$A904-1,0),NA())</f>
        <v>0</v>
      </c>
      <c r="I904" s="221" t="e">
        <f ca="1">IF(ISNUMBER(OFFSET(INDIRECT("'"&amp;'DATA for charts'!I$5&amp;"'!$c1"),$A904-1,0)),OFFSET(INDIRECT("'"&amp;'DATA for charts'!I$5&amp;"'!$c1"),$A904-1,0),NA())</f>
        <v>#N/A</v>
      </c>
      <c r="J904" s="221" t="e">
        <f ca="1">IF(ISNUMBER(OFFSET(INDIRECT("'"&amp;'DATA for charts'!J$5&amp;"'!$c1"),$A904-1,0)),OFFSET(INDIRECT("'"&amp;'DATA for charts'!J$5&amp;"'!$c1"),$A904-1,0),NA())</f>
        <v>#N/A</v>
      </c>
      <c r="K904" s="221" t="e">
        <f ca="1">IF(ISNUMBER(OFFSET(INDIRECT("'"&amp;'DATA for charts'!K$5&amp;"'!$c1"),$A904-1,0)),OFFSET(INDIRECT("'"&amp;'DATA for charts'!K$5&amp;"'!$c1"),$A904-1,0),NA())</f>
        <v>#N/A</v>
      </c>
      <c r="L904" s="221" t="e">
        <f ca="1">IF(ISNUMBER(OFFSET(INDIRECT("'"&amp;'DATA for charts'!L$5&amp;"'!$c1"),$A904-1,0)),OFFSET(INDIRECT("'"&amp;'DATA for charts'!L$5&amp;"'!$c1"),$A904-1,0),NA())</f>
        <v>#N/A</v>
      </c>
      <c r="M904" s="221" t="e">
        <f ca="1">IF(ISNUMBER(OFFSET(INDIRECT("'"&amp;'DATA for charts'!M$5&amp;"'!$c1"),$A904-1,0)),OFFSET(INDIRECT("'"&amp;'DATA for charts'!M$5&amp;"'!$c1"),$A904-1,0),NA())</f>
        <v>#N/A</v>
      </c>
      <c r="N904" s="221" t="e">
        <f ca="1">IF(ISNUMBER(OFFSET(INDIRECT("'"&amp;'DATA for charts'!N$5&amp;"'!$c1"),$A904-1,0)),OFFSET(INDIRECT("'"&amp;'DATA for charts'!N$5&amp;"'!$c1"),$A904-1,0),NA())</f>
        <v>#N/A</v>
      </c>
      <c r="O904" s="221" t="e">
        <f ca="1">IF(ISNUMBER(OFFSET(INDIRECT("'"&amp;'DATA for charts'!O$5&amp;"'!$c1"),$A904-1,0)),OFFSET(INDIRECT("'"&amp;'DATA for charts'!O$5&amp;"'!$c1"),$A904-1,0),NA())</f>
        <v>#N/A</v>
      </c>
      <c r="P904" s="221" t="e">
        <f ca="1">IF(ISNUMBER(OFFSET(INDIRECT("'"&amp;'DATA for charts'!P$5&amp;"'!$c1"),$A904-1,0)),OFFSET(INDIRECT("'"&amp;'DATA for charts'!P$5&amp;"'!$c1"),$A904-1,0),NA())</f>
        <v>#N/A</v>
      </c>
      <c r="Q904" s="221" t="e">
        <f ca="1">IF(ISNUMBER(OFFSET(INDIRECT("'"&amp;'DATA for charts'!Q$5&amp;"'!$c1"),$A904-1,0)),OFFSET(INDIRECT("'"&amp;'DATA for charts'!Q$5&amp;"'!$c1"),$A904-1,0),NA())</f>
        <v>#N/A</v>
      </c>
      <c r="R904" s="221" t="e">
        <f ca="1">IF(ISNUMBER(OFFSET(INDIRECT("'"&amp;'DATA for charts'!R$5&amp;"'!$c1"),$A904-1,0)),OFFSET(INDIRECT("'"&amp;'DATA for charts'!R$5&amp;"'!$c1"),$A904-1,0),NA())</f>
        <v>#N/A</v>
      </c>
      <c r="S904" s="221" t="e">
        <f ca="1">IF(ISNUMBER(OFFSET(INDIRECT("'"&amp;'DATA for charts'!S$5&amp;"'!$c1"),$A904-1,0)),OFFSET(INDIRECT("'"&amp;'DATA for charts'!S$5&amp;"'!$c1"),$A904-1,0),NA())</f>
        <v>#N/A</v>
      </c>
      <c r="T904" s="34"/>
      <c r="U904" s="34"/>
      <c r="V904" s="34"/>
      <c r="W904" s="8"/>
      <c r="X904" s="8"/>
      <c r="Y904" s="8"/>
      <c r="Z904" s="8"/>
      <c r="AA904" s="8"/>
      <c r="AB904" s="8"/>
      <c r="AC904" s="8"/>
      <c r="AD904" s="8"/>
      <c r="AE904" s="8"/>
      <c r="AF904" s="8"/>
      <c r="AG904" s="8"/>
      <c r="AH904" s="8"/>
      <c r="AI904" s="8"/>
    </row>
    <row r="905" spans="1:35">
      <c r="A905" s="226">
        <f t="shared" si="1233"/>
        <v>365</v>
      </c>
      <c r="B905" s="8">
        <v>-15</v>
      </c>
      <c r="C905" s="221">
        <f ca="1">IF(ISNUMBER(OFFSET(INDIRECT("'"&amp;'DATA for charts'!C$5&amp;"'!$c1"),$A905-1,0)),OFFSET(INDIRECT("'"&amp;'DATA for charts'!C$5&amp;"'!$c1"),$A905-1,0),NA())</f>
        <v>0</v>
      </c>
      <c r="D905" s="221">
        <f ca="1">IF(ISNUMBER(OFFSET(INDIRECT("'"&amp;'DATA for charts'!D$5&amp;"'!$c1"),$A905-1,0)),OFFSET(INDIRECT("'"&amp;'DATA for charts'!D$5&amp;"'!$c1"),$A905-1,0),NA())</f>
        <v>0</v>
      </c>
      <c r="E905" s="221">
        <f ca="1">IF(ISNUMBER(OFFSET(INDIRECT("'"&amp;'DATA for charts'!E$5&amp;"'!$c1"),$A905-1,0)),OFFSET(INDIRECT("'"&amp;'DATA for charts'!E$5&amp;"'!$c1"),$A905-1,0),NA())</f>
        <v>0</v>
      </c>
      <c r="F905" s="221">
        <f ca="1">IF(ISNUMBER(OFFSET(INDIRECT("'"&amp;'DATA for charts'!F$5&amp;"'!$c1"),$A905-1,0)),OFFSET(INDIRECT("'"&amp;'DATA for charts'!F$5&amp;"'!$c1"),$A905-1,0),NA())</f>
        <v>0</v>
      </c>
      <c r="G905" s="221">
        <f ca="1">IF(ISNUMBER(OFFSET(INDIRECT("'"&amp;'DATA for charts'!G$5&amp;"'!$c1"),$A905-1,0)),OFFSET(INDIRECT("'"&amp;'DATA for charts'!G$5&amp;"'!$c1"),$A905-1,0),NA())</f>
        <v>0</v>
      </c>
      <c r="H905" s="221">
        <f ca="1">IF(ISNUMBER(OFFSET(INDIRECT("'"&amp;'DATA for charts'!H$5&amp;"'!$c1"),$A905-1,0)),OFFSET(INDIRECT("'"&amp;'DATA for charts'!H$5&amp;"'!$c1"),$A905-1,0),NA())</f>
        <v>0</v>
      </c>
      <c r="I905" s="221" t="e">
        <f ca="1">IF(ISNUMBER(OFFSET(INDIRECT("'"&amp;'DATA for charts'!I$5&amp;"'!$c1"),$A905-1,0)),OFFSET(INDIRECT("'"&amp;'DATA for charts'!I$5&amp;"'!$c1"),$A905-1,0),NA())</f>
        <v>#N/A</v>
      </c>
      <c r="J905" s="221" t="e">
        <f ca="1">IF(ISNUMBER(OFFSET(INDIRECT("'"&amp;'DATA for charts'!J$5&amp;"'!$c1"),$A905-1,0)),OFFSET(INDIRECT("'"&amp;'DATA for charts'!J$5&amp;"'!$c1"),$A905-1,0),NA())</f>
        <v>#N/A</v>
      </c>
      <c r="K905" s="221" t="e">
        <f ca="1">IF(ISNUMBER(OFFSET(INDIRECT("'"&amp;'DATA for charts'!K$5&amp;"'!$c1"),$A905-1,0)),OFFSET(INDIRECT("'"&amp;'DATA for charts'!K$5&amp;"'!$c1"),$A905-1,0),NA())</f>
        <v>#N/A</v>
      </c>
      <c r="L905" s="221" t="e">
        <f ca="1">IF(ISNUMBER(OFFSET(INDIRECT("'"&amp;'DATA for charts'!L$5&amp;"'!$c1"),$A905-1,0)),OFFSET(INDIRECT("'"&amp;'DATA for charts'!L$5&amp;"'!$c1"),$A905-1,0),NA())</f>
        <v>#N/A</v>
      </c>
      <c r="M905" s="221" t="e">
        <f ca="1">IF(ISNUMBER(OFFSET(INDIRECT("'"&amp;'DATA for charts'!M$5&amp;"'!$c1"),$A905-1,0)),OFFSET(INDIRECT("'"&amp;'DATA for charts'!M$5&amp;"'!$c1"),$A905-1,0),NA())</f>
        <v>#N/A</v>
      </c>
      <c r="N905" s="221" t="e">
        <f ca="1">IF(ISNUMBER(OFFSET(INDIRECT("'"&amp;'DATA for charts'!N$5&amp;"'!$c1"),$A905-1,0)),OFFSET(INDIRECT("'"&amp;'DATA for charts'!N$5&amp;"'!$c1"),$A905-1,0),NA())</f>
        <v>#N/A</v>
      </c>
      <c r="O905" s="221" t="e">
        <f ca="1">IF(ISNUMBER(OFFSET(INDIRECT("'"&amp;'DATA for charts'!O$5&amp;"'!$c1"),$A905-1,0)),OFFSET(INDIRECT("'"&amp;'DATA for charts'!O$5&amp;"'!$c1"),$A905-1,0),NA())</f>
        <v>#N/A</v>
      </c>
      <c r="P905" s="221" t="e">
        <f ca="1">IF(ISNUMBER(OFFSET(INDIRECT("'"&amp;'DATA for charts'!P$5&amp;"'!$c1"),$A905-1,0)),OFFSET(INDIRECT("'"&amp;'DATA for charts'!P$5&amp;"'!$c1"),$A905-1,0),NA())</f>
        <v>#N/A</v>
      </c>
      <c r="Q905" s="221" t="e">
        <f ca="1">IF(ISNUMBER(OFFSET(INDIRECT("'"&amp;'DATA for charts'!Q$5&amp;"'!$c1"),$A905-1,0)),OFFSET(INDIRECT("'"&amp;'DATA for charts'!Q$5&amp;"'!$c1"),$A905-1,0),NA())</f>
        <v>#N/A</v>
      </c>
      <c r="R905" s="221" t="e">
        <f ca="1">IF(ISNUMBER(OFFSET(INDIRECT("'"&amp;'DATA for charts'!R$5&amp;"'!$c1"),$A905-1,0)),OFFSET(INDIRECT("'"&amp;'DATA for charts'!R$5&amp;"'!$c1"),$A905-1,0),NA())</f>
        <v>#N/A</v>
      </c>
      <c r="S905" s="221" t="e">
        <f ca="1">IF(ISNUMBER(OFFSET(INDIRECT("'"&amp;'DATA for charts'!S$5&amp;"'!$c1"),$A905-1,0)),OFFSET(INDIRECT("'"&amp;'DATA for charts'!S$5&amp;"'!$c1"),$A905-1,0),NA())</f>
        <v>#N/A</v>
      </c>
      <c r="T905" s="34"/>
      <c r="U905" s="34"/>
      <c r="V905" s="34"/>
      <c r="W905" s="8"/>
      <c r="X905" s="8"/>
      <c r="Y905" s="8"/>
      <c r="Z905" s="8"/>
      <c r="AA905" s="8"/>
      <c r="AB905" s="8"/>
      <c r="AC905" s="8"/>
      <c r="AD905" s="8"/>
      <c r="AE905" s="8"/>
      <c r="AF905" s="8"/>
      <c r="AG905" s="8"/>
      <c r="AH905" s="8"/>
      <c r="AI905" s="8"/>
    </row>
    <row r="906" spans="1:35">
      <c r="A906" s="226">
        <f t="shared" si="1233"/>
        <v>366</v>
      </c>
      <c r="B906" s="8">
        <v>-14</v>
      </c>
      <c r="C906" s="221">
        <f ca="1">IF(ISNUMBER(OFFSET(INDIRECT("'"&amp;'DATA for charts'!C$5&amp;"'!$c1"),$A906-1,0)),OFFSET(INDIRECT("'"&amp;'DATA for charts'!C$5&amp;"'!$c1"),$A906-1,0),NA())</f>
        <v>0</v>
      </c>
      <c r="D906" s="221">
        <f ca="1">IF(ISNUMBER(OFFSET(INDIRECT("'"&amp;'DATA for charts'!D$5&amp;"'!$c1"),$A906-1,0)),OFFSET(INDIRECT("'"&amp;'DATA for charts'!D$5&amp;"'!$c1"),$A906-1,0),NA())</f>
        <v>0</v>
      </c>
      <c r="E906" s="221">
        <f ca="1">IF(ISNUMBER(OFFSET(INDIRECT("'"&amp;'DATA for charts'!E$5&amp;"'!$c1"),$A906-1,0)),OFFSET(INDIRECT("'"&amp;'DATA for charts'!E$5&amp;"'!$c1"),$A906-1,0),NA())</f>
        <v>0</v>
      </c>
      <c r="F906" s="221">
        <f ca="1">IF(ISNUMBER(OFFSET(INDIRECT("'"&amp;'DATA for charts'!F$5&amp;"'!$c1"),$A906-1,0)),OFFSET(INDIRECT("'"&amp;'DATA for charts'!F$5&amp;"'!$c1"),$A906-1,0),NA())</f>
        <v>0</v>
      </c>
      <c r="G906" s="221">
        <f ca="1">IF(ISNUMBER(OFFSET(INDIRECT("'"&amp;'DATA for charts'!G$5&amp;"'!$c1"),$A906-1,0)),OFFSET(INDIRECT("'"&amp;'DATA for charts'!G$5&amp;"'!$c1"),$A906-1,0),NA())</f>
        <v>0</v>
      </c>
      <c r="H906" s="221">
        <f ca="1">IF(ISNUMBER(OFFSET(INDIRECT("'"&amp;'DATA for charts'!H$5&amp;"'!$c1"),$A906-1,0)),OFFSET(INDIRECT("'"&amp;'DATA for charts'!H$5&amp;"'!$c1"),$A906-1,0),NA())</f>
        <v>0</v>
      </c>
      <c r="I906" s="221" t="e">
        <f ca="1">IF(ISNUMBER(OFFSET(INDIRECT("'"&amp;'DATA for charts'!I$5&amp;"'!$c1"),$A906-1,0)),OFFSET(INDIRECT("'"&amp;'DATA for charts'!I$5&amp;"'!$c1"),$A906-1,0),NA())</f>
        <v>#N/A</v>
      </c>
      <c r="J906" s="221" t="e">
        <f ca="1">IF(ISNUMBER(OFFSET(INDIRECT("'"&amp;'DATA for charts'!J$5&amp;"'!$c1"),$A906-1,0)),OFFSET(INDIRECT("'"&amp;'DATA for charts'!J$5&amp;"'!$c1"),$A906-1,0),NA())</f>
        <v>#N/A</v>
      </c>
      <c r="K906" s="221" t="e">
        <f ca="1">IF(ISNUMBER(OFFSET(INDIRECT("'"&amp;'DATA for charts'!K$5&amp;"'!$c1"),$A906-1,0)),OFFSET(INDIRECT("'"&amp;'DATA for charts'!K$5&amp;"'!$c1"),$A906-1,0),NA())</f>
        <v>#N/A</v>
      </c>
      <c r="L906" s="221" t="e">
        <f ca="1">IF(ISNUMBER(OFFSET(INDIRECT("'"&amp;'DATA for charts'!L$5&amp;"'!$c1"),$A906-1,0)),OFFSET(INDIRECT("'"&amp;'DATA for charts'!L$5&amp;"'!$c1"),$A906-1,0),NA())</f>
        <v>#N/A</v>
      </c>
      <c r="M906" s="221" t="e">
        <f ca="1">IF(ISNUMBER(OFFSET(INDIRECT("'"&amp;'DATA for charts'!M$5&amp;"'!$c1"),$A906-1,0)),OFFSET(INDIRECT("'"&amp;'DATA for charts'!M$5&amp;"'!$c1"),$A906-1,0),NA())</f>
        <v>#N/A</v>
      </c>
      <c r="N906" s="221" t="e">
        <f ca="1">IF(ISNUMBER(OFFSET(INDIRECT("'"&amp;'DATA for charts'!N$5&amp;"'!$c1"),$A906-1,0)),OFFSET(INDIRECT("'"&amp;'DATA for charts'!N$5&amp;"'!$c1"),$A906-1,0),NA())</f>
        <v>#N/A</v>
      </c>
      <c r="O906" s="221" t="e">
        <f ca="1">IF(ISNUMBER(OFFSET(INDIRECT("'"&amp;'DATA for charts'!O$5&amp;"'!$c1"),$A906-1,0)),OFFSET(INDIRECT("'"&amp;'DATA for charts'!O$5&amp;"'!$c1"),$A906-1,0),NA())</f>
        <v>#N/A</v>
      </c>
      <c r="P906" s="221" t="e">
        <f ca="1">IF(ISNUMBER(OFFSET(INDIRECT("'"&amp;'DATA for charts'!P$5&amp;"'!$c1"),$A906-1,0)),OFFSET(INDIRECT("'"&amp;'DATA for charts'!P$5&amp;"'!$c1"),$A906-1,0),NA())</f>
        <v>#N/A</v>
      </c>
      <c r="Q906" s="221" t="e">
        <f ca="1">IF(ISNUMBER(OFFSET(INDIRECT("'"&amp;'DATA for charts'!Q$5&amp;"'!$c1"),$A906-1,0)),OFFSET(INDIRECT("'"&amp;'DATA for charts'!Q$5&amp;"'!$c1"),$A906-1,0),NA())</f>
        <v>#N/A</v>
      </c>
      <c r="R906" s="221" t="e">
        <f ca="1">IF(ISNUMBER(OFFSET(INDIRECT("'"&amp;'DATA for charts'!R$5&amp;"'!$c1"),$A906-1,0)),OFFSET(INDIRECT("'"&amp;'DATA for charts'!R$5&amp;"'!$c1"),$A906-1,0),NA())</f>
        <v>#N/A</v>
      </c>
      <c r="S906" s="221" t="e">
        <f ca="1">IF(ISNUMBER(OFFSET(INDIRECT("'"&amp;'DATA for charts'!S$5&amp;"'!$c1"),$A906-1,0)),OFFSET(INDIRECT("'"&amp;'DATA for charts'!S$5&amp;"'!$c1"),$A906-1,0),NA())</f>
        <v>#N/A</v>
      </c>
      <c r="T906" s="34"/>
      <c r="U906" s="34"/>
      <c r="V906" s="34"/>
      <c r="W906" s="8"/>
      <c r="X906" s="8"/>
      <c r="Y906" s="8"/>
      <c r="Z906" s="8"/>
      <c r="AA906" s="8"/>
      <c r="AB906" s="8"/>
      <c r="AC906" s="8"/>
      <c r="AD906" s="8"/>
      <c r="AE906" s="8"/>
      <c r="AF906" s="8"/>
      <c r="AG906" s="8"/>
      <c r="AH906" s="8"/>
      <c r="AI906" s="8"/>
    </row>
    <row r="907" spans="1:35">
      <c r="A907" s="226">
        <f t="shared" si="1233"/>
        <v>367</v>
      </c>
      <c r="B907" s="8">
        <v>-13</v>
      </c>
      <c r="C907" s="221">
        <f ca="1">IF(ISNUMBER(OFFSET(INDIRECT("'"&amp;'DATA for charts'!C$5&amp;"'!$c1"),$A907-1,0)),OFFSET(INDIRECT("'"&amp;'DATA for charts'!C$5&amp;"'!$c1"),$A907-1,0),NA())</f>
        <v>0</v>
      </c>
      <c r="D907" s="221">
        <f ca="1">IF(ISNUMBER(OFFSET(INDIRECT("'"&amp;'DATA for charts'!D$5&amp;"'!$c1"),$A907-1,0)),OFFSET(INDIRECT("'"&amp;'DATA for charts'!D$5&amp;"'!$c1"),$A907-1,0),NA())</f>
        <v>0</v>
      </c>
      <c r="E907" s="221">
        <f ca="1">IF(ISNUMBER(OFFSET(INDIRECT("'"&amp;'DATA for charts'!E$5&amp;"'!$c1"),$A907-1,0)),OFFSET(INDIRECT("'"&amp;'DATA for charts'!E$5&amp;"'!$c1"),$A907-1,0),NA())</f>
        <v>0</v>
      </c>
      <c r="F907" s="221">
        <f ca="1">IF(ISNUMBER(OFFSET(INDIRECT("'"&amp;'DATA for charts'!F$5&amp;"'!$c1"),$A907-1,0)),OFFSET(INDIRECT("'"&amp;'DATA for charts'!F$5&amp;"'!$c1"),$A907-1,0),NA())</f>
        <v>0</v>
      </c>
      <c r="G907" s="221">
        <f ca="1">IF(ISNUMBER(OFFSET(INDIRECT("'"&amp;'DATA for charts'!G$5&amp;"'!$c1"),$A907-1,0)),OFFSET(INDIRECT("'"&amp;'DATA for charts'!G$5&amp;"'!$c1"),$A907-1,0),NA())</f>
        <v>0</v>
      </c>
      <c r="H907" s="221">
        <f ca="1">IF(ISNUMBER(OFFSET(INDIRECT("'"&amp;'DATA for charts'!H$5&amp;"'!$c1"),$A907-1,0)),OFFSET(INDIRECT("'"&amp;'DATA for charts'!H$5&amp;"'!$c1"),$A907-1,0),NA())</f>
        <v>0</v>
      </c>
      <c r="I907" s="221" t="e">
        <f ca="1">IF(ISNUMBER(OFFSET(INDIRECT("'"&amp;'DATA for charts'!I$5&amp;"'!$c1"),$A907-1,0)),OFFSET(INDIRECT("'"&amp;'DATA for charts'!I$5&amp;"'!$c1"),$A907-1,0),NA())</f>
        <v>#N/A</v>
      </c>
      <c r="J907" s="221" t="e">
        <f ca="1">IF(ISNUMBER(OFFSET(INDIRECT("'"&amp;'DATA for charts'!J$5&amp;"'!$c1"),$A907-1,0)),OFFSET(INDIRECT("'"&amp;'DATA for charts'!J$5&amp;"'!$c1"),$A907-1,0),NA())</f>
        <v>#N/A</v>
      </c>
      <c r="K907" s="221" t="e">
        <f ca="1">IF(ISNUMBER(OFFSET(INDIRECT("'"&amp;'DATA for charts'!K$5&amp;"'!$c1"),$A907-1,0)),OFFSET(INDIRECT("'"&amp;'DATA for charts'!K$5&amp;"'!$c1"),$A907-1,0),NA())</f>
        <v>#N/A</v>
      </c>
      <c r="L907" s="221" t="e">
        <f ca="1">IF(ISNUMBER(OFFSET(INDIRECT("'"&amp;'DATA for charts'!L$5&amp;"'!$c1"),$A907-1,0)),OFFSET(INDIRECT("'"&amp;'DATA for charts'!L$5&amp;"'!$c1"),$A907-1,0),NA())</f>
        <v>#N/A</v>
      </c>
      <c r="M907" s="221" t="e">
        <f ca="1">IF(ISNUMBER(OFFSET(INDIRECT("'"&amp;'DATA for charts'!M$5&amp;"'!$c1"),$A907-1,0)),OFFSET(INDIRECT("'"&amp;'DATA for charts'!M$5&amp;"'!$c1"),$A907-1,0),NA())</f>
        <v>#N/A</v>
      </c>
      <c r="N907" s="221" t="e">
        <f ca="1">IF(ISNUMBER(OFFSET(INDIRECT("'"&amp;'DATA for charts'!N$5&amp;"'!$c1"),$A907-1,0)),OFFSET(INDIRECT("'"&amp;'DATA for charts'!N$5&amp;"'!$c1"),$A907-1,0),NA())</f>
        <v>#N/A</v>
      </c>
      <c r="O907" s="221" t="e">
        <f ca="1">IF(ISNUMBER(OFFSET(INDIRECT("'"&amp;'DATA for charts'!O$5&amp;"'!$c1"),$A907-1,0)),OFFSET(INDIRECT("'"&amp;'DATA for charts'!O$5&amp;"'!$c1"),$A907-1,0),NA())</f>
        <v>#N/A</v>
      </c>
      <c r="P907" s="221" t="e">
        <f ca="1">IF(ISNUMBER(OFFSET(INDIRECT("'"&amp;'DATA for charts'!P$5&amp;"'!$c1"),$A907-1,0)),OFFSET(INDIRECT("'"&amp;'DATA for charts'!P$5&amp;"'!$c1"),$A907-1,0),NA())</f>
        <v>#N/A</v>
      </c>
      <c r="Q907" s="221" t="e">
        <f ca="1">IF(ISNUMBER(OFFSET(INDIRECT("'"&amp;'DATA for charts'!Q$5&amp;"'!$c1"),$A907-1,0)),OFFSET(INDIRECT("'"&amp;'DATA for charts'!Q$5&amp;"'!$c1"),$A907-1,0),NA())</f>
        <v>#N/A</v>
      </c>
      <c r="R907" s="221" t="e">
        <f ca="1">IF(ISNUMBER(OFFSET(INDIRECT("'"&amp;'DATA for charts'!R$5&amp;"'!$c1"),$A907-1,0)),OFFSET(INDIRECT("'"&amp;'DATA for charts'!R$5&amp;"'!$c1"),$A907-1,0),NA())</f>
        <v>#N/A</v>
      </c>
      <c r="S907" s="221" t="e">
        <f ca="1">IF(ISNUMBER(OFFSET(INDIRECT("'"&amp;'DATA for charts'!S$5&amp;"'!$c1"),$A907-1,0)),OFFSET(INDIRECT("'"&amp;'DATA for charts'!S$5&amp;"'!$c1"),$A907-1,0),NA())</f>
        <v>#N/A</v>
      </c>
      <c r="T907" s="34"/>
      <c r="U907" s="34"/>
      <c r="V907" s="34"/>
      <c r="W907" s="8"/>
      <c r="X907" s="8"/>
      <c r="Y907" s="8"/>
      <c r="Z907" s="8"/>
      <c r="AA907" s="8"/>
      <c r="AB907" s="8"/>
      <c r="AC907" s="8"/>
      <c r="AD907" s="8"/>
      <c r="AE907" s="8"/>
      <c r="AF907" s="8"/>
      <c r="AG907" s="8"/>
      <c r="AH907" s="8"/>
      <c r="AI907" s="8"/>
    </row>
    <row r="908" spans="1:35">
      <c r="A908" s="226">
        <f t="shared" si="1233"/>
        <v>368</v>
      </c>
      <c r="B908" s="8">
        <v>-12</v>
      </c>
      <c r="C908" s="221">
        <f ca="1">IF(ISNUMBER(OFFSET(INDIRECT("'"&amp;'DATA for charts'!C$5&amp;"'!$c1"),$A908-1,0)),OFFSET(INDIRECT("'"&amp;'DATA for charts'!C$5&amp;"'!$c1"),$A908-1,0),NA())</f>
        <v>0</v>
      </c>
      <c r="D908" s="221">
        <f ca="1">IF(ISNUMBER(OFFSET(INDIRECT("'"&amp;'DATA for charts'!D$5&amp;"'!$c1"),$A908-1,0)),OFFSET(INDIRECT("'"&amp;'DATA for charts'!D$5&amp;"'!$c1"),$A908-1,0),NA())</f>
        <v>0</v>
      </c>
      <c r="E908" s="221">
        <f ca="1">IF(ISNUMBER(OFFSET(INDIRECT("'"&amp;'DATA for charts'!E$5&amp;"'!$c1"),$A908-1,0)),OFFSET(INDIRECT("'"&amp;'DATA for charts'!E$5&amp;"'!$c1"),$A908-1,0),NA())</f>
        <v>0</v>
      </c>
      <c r="F908" s="221">
        <f ca="1">IF(ISNUMBER(OFFSET(INDIRECT("'"&amp;'DATA for charts'!F$5&amp;"'!$c1"),$A908-1,0)),OFFSET(INDIRECT("'"&amp;'DATA for charts'!F$5&amp;"'!$c1"),$A908-1,0),NA())</f>
        <v>0</v>
      </c>
      <c r="G908" s="221">
        <f ca="1">IF(ISNUMBER(OFFSET(INDIRECT("'"&amp;'DATA for charts'!G$5&amp;"'!$c1"),$A908-1,0)),OFFSET(INDIRECT("'"&amp;'DATA for charts'!G$5&amp;"'!$c1"),$A908-1,0),NA())</f>
        <v>0</v>
      </c>
      <c r="H908" s="221">
        <f ca="1">IF(ISNUMBER(OFFSET(INDIRECT("'"&amp;'DATA for charts'!H$5&amp;"'!$c1"),$A908-1,0)),OFFSET(INDIRECT("'"&amp;'DATA for charts'!H$5&amp;"'!$c1"),$A908-1,0),NA())</f>
        <v>0</v>
      </c>
      <c r="I908" s="221" t="e">
        <f ca="1">IF(ISNUMBER(OFFSET(INDIRECT("'"&amp;'DATA for charts'!I$5&amp;"'!$c1"),$A908-1,0)),OFFSET(INDIRECT("'"&amp;'DATA for charts'!I$5&amp;"'!$c1"),$A908-1,0),NA())</f>
        <v>#N/A</v>
      </c>
      <c r="J908" s="221" t="e">
        <f ca="1">IF(ISNUMBER(OFFSET(INDIRECT("'"&amp;'DATA for charts'!J$5&amp;"'!$c1"),$A908-1,0)),OFFSET(INDIRECT("'"&amp;'DATA for charts'!J$5&amp;"'!$c1"),$A908-1,0),NA())</f>
        <v>#N/A</v>
      </c>
      <c r="K908" s="221" t="e">
        <f ca="1">IF(ISNUMBER(OFFSET(INDIRECT("'"&amp;'DATA for charts'!K$5&amp;"'!$c1"),$A908-1,0)),OFFSET(INDIRECT("'"&amp;'DATA for charts'!K$5&amp;"'!$c1"),$A908-1,0),NA())</f>
        <v>#N/A</v>
      </c>
      <c r="L908" s="221" t="e">
        <f ca="1">IF(ISNUMBER(OFFSET(INDIRECT("'"&amp;'DATA for charts'!L$5&amp;"'!$c1"),$A908-1,0)),OFFSET(INDIRECT("'"&amp;'DATA for charts'!L$5&amp;"'!$c1"),$A908-1,0),NA())</f>
        <v>#N/A</v>
      </c>
      <c r="M908" s="221" t="e">
        <f ca="1">IF(ISNUMBER(OFFSET(INDIRECT("'"&amp;'DATA for charts'!M$5&amp;"'!$c1"),$A908-1,0)),OFFSET(INDIRECT("'"&amp;'DATA for charts'!M$5&amp;"'!$c1"),$A908-1,0),NA())</f>
        <v>#N/A</v>
      </c>
      <c r="N908" s="221" t="e">
        <f ca="1">IF(ISNUMBER(OFFSET(INDIRECT("'"&amp;'DATA for charts'!N$5&amp;"'!$c1"),$A908-1,0)),OFFSET(INDIRECT("'"&amp;'DATA for charts'!N$5&amp;"'!$c1"),$A908-1,0),NA())</f>
        <v>#N/A</v>
      </c>
      <c r="O908" s="221" t="e">
        <f ca="1">IF(ISNUMBER(OFFSET(INDIRECT("'"&amp;'DATA for charts'!O$5&amp;"'!$c1"),$A908-1,0)),OFFSET(INDIRECT("'"&amp;'DATA for charts'!O$5&amp;"'!$c1"),$A908-1,0),NA())</f>
        <v>#N/A</v>
      </c>
      <c r="P908" s="221" t="e">
        <f ca="1">IF(ISNUMBER(OFFSET(INDIRECT("'"&amp;'DATA for charts'!P$5&amp;"'!$c1"),$A908-1,0)),OFFSET(INDIRECT("'"&amp;'DATA for charts'!P$5&amp;"'!$c1"),$A908-1,0),NA())</f>
        <v>#N/A</v>
      </c>
      <c r="Q908" s="221" t="e">
        <f ca="1">IF(ISNUMBER(OFFSET(INDIRECT("'"&amp;'DATA for charts'!Q$5&amp;"'!$c1"),$A908-1,0)),OFFSET(INDIRECT("'"&amp;'DATA for charts'!Q$5&amp;"'!$c1"),$A908-1,0),NA())</f>
        <v>#N/A</v>
      </c>
      <c r="R908" s="221" t="e">
        <f ca="1">IF(ISNUMBER(OFFSET(INDIRECT("'"&amp;'DATA for charts'!R$5&amp;"'!$c1"),$A908-1,0)),OFFSET(INDIRECT("'"&amp;'DATA for charts'!R$5&amp;"'!$c1"),$A908-1,0),NA())</f>
        <v>#N/A</v>
      </c>
      <c r="S908" s="221" t="e">
        <f ca="1">IF(ISNUMBER(OFFSET(INDIRECT("'"&amp;'DATA for charts'!S$5&amp;"'!$c1"),$A908-1,0)),OFFSET(INDIRECT("'"&amp;'DATA for charts'!S$5&amp;"'!$c1"),$A908-1,0),NA())</f>
        <v>#N/A</v>
      </c>
      <c r="T908" s="34"/>
      <c r="U908" s="34"/>
      <c r="V908" s="34"/>
      <c r="W908" s="8"/>
      <c r="X908" s="8"/>
      <c r="Y908" s="8"/>
      <c r="Z908" s="8"/>
      <c r="AA908" s="8"/>
      <c r="AB908" s="8"/>
      <c r="AC908" s="8"/>
      <c r="AD908" s="8"/>
      <c r="AE908" s="8"/>
      <c r="AF908" s="8"/>
      <c r="AG908" s="8"/>
      <c r="AH908" s="8"/>
      <c r="AI908" s="8"/>
    </row>
    <row r="909" spans="1:35">
      <c r="A909" s="226">
        <f t="shared" si="1233"/>
        <v>369</v>
      </c>
      <c r="B909" s="8">
        <v>-11</v>
      </c>
      <c r="C909" s="221">
        <f ca="1">IF(ISNUMBER(OFFSET(INDIRECT("'"&amp;'DATA for charts'!C$5&amp;"'!$c1"),$A909-1,0)),OFFSET(INDIRECT("'"&amp;'DATA for charts'!C$5&amp;"'!$c1"),$A909-1,0),NA())</f>
        <v>0</v>
      </c>
      <c r="D909" s="221">
        <f ca="1">IF(ISNUMBER(OFFSET(INDIRECT("'"&amp;'DATA for charts'!D$5&amp;"'!$c1"),$A909-1,0)),OFFSET(INDIRECT("'"&amp;'DATA for charts'!D$5&amp;"'!$c1"),$A909-1,0),NA())</f>
        <v>0</v>
      </c>
      <c r="E909" s="221">
        <f ca="1">IF(ISNUMBER(OFFSET(INDIRECT("'"&amp;'DATA for charts'!E$5&amp;"'!$c1"),$A909-1,0)),OFFSET(INDIRECT("'"&amp;'DATA for charts'!E$5&amp;"'!$c1"),$A909-1,0),NA())</f>
        <v>0</v>
      </c>
      <c r="F909" s="221">
        <f ca="1">IF(ISNUMBER(OFFSET(INDIRECT("'"&amp;'DATA for charts'!F$5&amp;"'!$c1"),$A909-1,0)),OFFSET(INDIRECT("'"&amp;'DATA for charts'!F$5&amp;"'!$c1"),$A909-1,0),NA())</f>
        <v>0</v>
      </c>
      <c r="G909" s="221">
        <f ca="1">IF(ISNUMBER(OFFSET(INDIRECT("'"&amp;'DATA for charts'!G$5&amp;"'!$c1"),$A909-1,0)),OFFSET(INDIRECT("'"&amp;'DATA for charts'!G$5&amp;"'!$c1"),$A909-1,0),NA())</f>
        <v>0</v>
      </c>
      <c r="H909" s="221">
        <f ca="1">IF(ISNUMBER(OFFSET(INDIRECT("'"&amp;'DATA for charts'!H$5&amp;"'!$c1"),$A909-1,0)),OFFSET(INDIRECT("'"&amp;'DATA for charts'!H$5&amp;"'!$c1"),$A909-1,0),NA())</f>
        <v>0</v>
      </c>
      <c r="I909" s="221" t="e">
        <f ca="1">IF(ISNUMBER(OFFSET(INDIRECT("'"&amp;'DATA for charts'!I$5&amp;"'!$c1"),$A909-1,0)),OFFSET(INDIRECT("'"&amp;'DATA for charts'!I$5&amp;"'!$c1"),$A909-1,0),NA())</f>
        <v>#N/A</v>
      </c>
      <c r="J909" s="221" t="e">
        <f ca="1">IF(ISNUMBER(OFFSET(INDIRECT("'"&amp;'DATA for charts'!J$5&amp;"'!$c1"),$A909-1,0)),OFFSET(INDIRECT("'"&amp;'DATA for charts'!J$5&amp;"'!$c1"),$A909-1,0),NA())</f>
        <v>#N/A</v>
      </c>
      <c r="K909" s="221" t="e">
        <f ca="1">IF(ISNUMBER(OFFSET(INDIRECT("'"&amp;'DATA for charts'!K$5&amp;"'!$c1"),$A909-1,0)),OFFSET(INDIRECT("'"&amp;'DATA for charts'!K$5&amp;"'!$c1"),$A909-1,0),NA())</f>
        <v>#N/A</v>
      </c>
      <c r="L909" s="221" t="e">
        <f ca="1">IF(ISNUMBER(OFFSET(INDIRECT("'"&amp;'DATA for charts'!L$5&amp;"'!$c1"),$A909-1,0)),OFFSET(INDIRECT("'"&amp;'DATA for charts'!L$5&amp;"'!$c1"),$A909-1,0),NA())</f>
        <v>#N/A</v>
      </c>
      <c r="M909" s="221" t="e">
        <f ca="1">IF(ISNUMBER(OFFSET(INDIRECT("'"&amp;'DATA for charts'!M$5&amp;"'!$c1"),$A909-1,0)),OFFSET(INDIRECT("'"&amp;'DATA for charts'!M$5&amp;"'!$c1"),$A909-1,0),NA())</f>
        <v>#N/A</v>
      </c>
      <c r="N909" s="221" t="e">
        <f ca="1">IF(ISNUMBER(OFFSET(INDIRECT("'"&amp;'DATA for charts'!N$5&amp;"'!$c1"),$A909-1,0)),OFFSET(INDIRECT("'"&amp;'DATA for charts'!N$5&amp;"'!$c1"),$A909-1,0),NA())</f>
        <v>#N/A</v>
      </c>
      <c r="O909" s="221" t="e">
        <f ca="1">IF(ISNUMBER(OFFSET(INDIRECT("'"&amp;'DATA for charts'!O$5&amp;"'!$c1"),$A909-1,0)),OFFSET(INDIRECT("'"&amp;'DATA for charts'!O$5&amp;"'!$c1"),$A909-1,0),NA())</f>
        <v>#N/A</v>
      </c>
      <c r="P909" s="221" t="e">
        <f ca="1">IF(ISNUMBER(OFFSET(INDIRECT("'"&amp;'DATA for charts'!P$5&amp;"'!$c1"),$A909-1,0)),OFFSET(INDIRECT("'"&amp;'DATA for charts'!P$5&amp;"'!$c1"),$A909-1,0),NA())</f>
        <v>#N/A</v>
      </c>
      <c r="Q909" s="221" t="e">
        <f ca="1">IF(ISNUMBER(OFFSET(INDIRECT("'"&amp;'DATA for charts'!Q$5&amp;"'!$c1"),$A909-1,0)),OFFSET(INDIRECT("'"&amp;'DATA for charts'!Q$5&amp;"'!$c1"),$A909-1,0),NA())</f>
        <v>#N/A</v>
      </c>
      <c r="R909" s="221" t="e">
        <f ca="1">IF(ISNUMBER(OFFSET(INDIRECT("'"&amp;'DATA for charts'!R$5&amp;"'!$c1"),$A909-1,0)),OFFSET(INDIRECT("'"&amp;'DATA for charts'!R$5&amp;"'!$c1"),$A909-1,0),NA())</f>
        <v>#N/A</v>
      </c>
      <c r="S909" s="221" t="e">
        <f ca="1">IF(ISNUMBER(OFFSET(INDIRECT("'"&amp;'DATA for charts'!S$5&amp;"'!$c1"),$A909-1,0)),OFFSET(INDIRECT("'"&amp;'DATA for charts'!S$5&amp;"'!$c1"),$A909-1,0),NA())</f>
        <v>#N/A</v>
      </c>
      <c r="T909" s="34"/>
      <c r="U909" s="34"/>
      <c r="V909" s="34"/>
      <c r="W909" s="8"/>
      <c r="X909" s="8"/>
      <c r="Y909" s="8"/>
      <c r="Z909" s="8"/>
      <c r="AA909" s="8"/>
      <c r="AB909" s="8"/>
      <c r="AC909" s="8"/>
      <c r="AD909" s="8"/>
      <c r="AE909" s="8"/>
      <c r="AF909" s="8"/>
      <c r="AG909" s="8"/>
      <c r="AH909" s="8"/>
      <c r="AI909" s="8"/>
    </row>
    <row r="910" spans="1:35">
      <c r="A910" s="226">
        <f t="shared" si="1233"/>
        <v>370</v>
      </c>
      <c r="B910" s="8">
        <v>-10</v>
      </c>
      <c r="C910" s="221">
        <f ca="1">IF(ISNUMBER(OFFSET(INDIRECT("'"&amp;'DATA for charts'!C$5&amp;"'!$c1"),$A910-1,0)),OFFSET(INDIRECT("'"&amp;'DATA for charts'!C$5&amp;"'!$c1"),$A910-1,0),NA())</f>
        <v>0</v>
      </c>
      <c r="D910" s="221">
        <f ca="1">IF(ISNUMBER(OFFSET(INDIRECT("'"&amp;'DATA for charts'!D$5&amp;"'!$c1"),$A910-1,0)),OFFSET(INDIRECT("'"&amp;'DATA for charts'!D$5&amp;"'!$c1"),$A910-1,0),NA())</f>
        <v>0</v>
      </c>
      <c r="E910" s="221">
        <f ca="1">IF(ISNUMBER(OFFSET(INDIRECT("'"&amp;'DATA for charts'!E$5&amp;"'!$c1"),$A910-1,0)),OFFSET(INDIRECT("'"&amp;'DATA for charts'!E$5&amp;"'!$c1"),$A910-1,0),NA())</f>
        <v>0</v>
      </c>
      <c r="F910" s="221">
        <f ca="1">IF(ISNUMBER(OFFSET(INDIRECT("'"&amp;'DATA for charts'!F$5&amp;"'!$c1"),$A910-1,0)),OFFSET(INDIRECT("'"&amp;'DATA for charts'!F$5&amp;"'!$c1"),$A910-1,0),NA())</f>
        <v>0</v>
      </c>
      <c r="G910" s="221">
        <f ca="1">IF(ISNUMBER(OFFSET(INDIRECT("'"&amp;'DATA for charts'!G$5&amp;"'!$c1"),$A910-1,0)),OFFSET(INDIRECT("'"&amp;'DATA for charts'!G$5&amp;"'!$c1"),$A910-1,0),NA())</f>
        <v>0</v>
      </c>
      <c r="H910" s="221">
        <f ca="1">IF(ISNUMBER(OFFSET(INDIRECT("'"&amp;'DATA for charts'!H$5&amp;"'!$c1"),$A910-1,0)),OFFSET(INDIRECT("'"&amp;'DATA for charts'!H$5&amp;"'!$c1"),$A910-1,0),NA())</f>
        <v>0</v>
      </c>
      <c r="I910" s="221" t="e">
        <f ca="1">IF(ISNUMBER(OFFSET(INDIRECT("'"&amp;'DATA for charts'!I$5&amp;"'!$c1"),$A910-1,0)),OFFSET(INDIRECT("'"&amp;'DATA for charts'!I$5&amp;"'!$c1"),$A910-1,0),NA())</f>
        <v>#N/A</v>
      </c>
      <c r="J910" s="221" t="e">
        <f ca="1">IF(ISNUMBER(OFFSET(INDIRECT("'"&amp;'DATA for charts'!J$5&amp;"'!$c1"),$A910-1,0)),OFFSET(INDIRECT("'"&amp;'DATA for charts'!J$5&amp;"'!$c1"),$A910-1,0),NA())</f>
        <v>#N/A</v>
      </c>
      <c r="K910" s="221" t="e">
        <f ca="1">IF(ISNUMBER(OFFSET(INDIRECT("'"&amp;'DATA for charts'!K$5&amp;"'!$c1"),$A910-1,0)),OFFSET(INDIRECT("'"&amp;'DATA for charts'!K$5&amp;"'!$c1"),$A910-1,0),NA())</f>
        <v>#N/A</v>
      </c>
      <c r="L910" s="221" t="e">
        <f ca="1">IF(ISNUMBER(OFFSET(INDIRECT("'"&amp;'DATA for charts'!L$5&amp;"'!$c1"),$A910-1,0)),OFFSET(INDIRECT("'"&amp;'DATA for charts'!L$5&amp;"'!$c1"),$A910-1,0),NA())</f>
        <v>#N/A</v>
      </c>
      <c r="M910" s="221" t="e">
        <f ca="1">IF(ISNUMBER(OFFSET(INDIRECT("'"&amp;'DATA for charts'!M$5&amp;"'!$c1"),$A910-1,0)),OFFSET(INDIRECT("'"&amp;'DATA for charts'!M$5&amp;"'!$c1"),$A910-1,0),NA())</f>
        <v>#N/A</v>
      </c>
      <c r="N910" s="221" t="e">
        <f ca="1">IF(ISNUMBER(OFFSET(INDIRECT("'"&amp;'DATA for charts'!N$5&amp;"'!$c1"),$A910-1,0)),OFFSET(INDIRECT("'"&amp;'DATA for charts'!N$5&amp;"'!$c1"),$A910-1,0),NA())</f>
        <v>#N/A</v>
      </c>
      <c r="O910" s="221" t="e">
        <f ca="1">IF(ISNUMBER(OFFSET(INDIRECT("'"&amp;'DATA for charts'!O$5&amp;"'!$c1"),$A910-1,0)),OFFSET(INDIRECT("'"&amp;'DATA for charts'!O$5&amp;"'!$c1"),$A910-1,0),NA())</f>
        <v>#N/A</v>
      </c>
      <c r="P910" s="221" t="e">
        <f ca="1">IF(ISNUMBER(OFFSET(INDIRECT("'"&amp;'DATA for charts'!P$5&amp;"'!$c1"),$A910-1,0)),OFFSET(INDIRECT("'"&amp;'DATA for charts'!P$5&amp;"'!$c1"),$A910-1,0),NA())</f>
        <v>#N/A</v>
      </c>
      <c r="Q910" s="221" t="e">
        <f ca="1">IF(ISNUMBER(OFFSET(INDIRECT("'"&amp;'DATA for charts'!Q$5&amp;"'!$c1"),$A910-1,0)),OFFSET(INDIRECT("'"&amp;'DATA for charts'!Q$5&amp;"'!$c1"),$A910-1,0),NA())</f>
        <v>#N/A</v>
      </c>
      <c r="R910" s="221" t="e">
        <f ca="1">IF(ISNUMBER(OFFSET(INDIRECT("'"&amp;'DATA for charts'!R$5&amp;"'!$c1"),$A910-1,0)),OFFSET(INDIRECT("'"&amp;'DATA for charts'!R$5&amp;"'!$c1"),$A910-1,0),NA())</f>
        <v>#N/A</v>
      </c>
      <c r="S910" s="221" t="e">
        <f ca="1">IF(ISNUMBER(OFFSET(INDIRECT("'"&amp;'DATA for charts'!S$5&amp;"'!$c1"),$A910-1,0)),OFFSET(INDIRECT("'"&amp;'DATA for charts'!S$5&amp;"'!$c1"),$A910-1,0),NA())</f>
        <v>#N/A</v>
      </c>
      <c r="T910" s="34"/>
      <c r="U910" s="34"/>
      <c r="V910" s="34"/>
      <c r="W910" s="8"/>
      <c r="X910" s="8"/>
      <c r="Y910" s="8"/>
      <c r="Z910" s="8"/>
      <c r="AA910" s="8"/>
      <c r="AB910" s="8"/>
      <c r="AC910" s="8"/>
      <c r="AD910" s="8"/>
      <c r="AE910" s="8"/>
      <c r="AF910" s="8"/>
      <c r="AG910" s="8"/>
      <c r="AH910" s="8"/>
      <c r="AI910" s="8"/>
    </row>
    <row r="911" spans="1:35">
      <c r="A911" s="226">
        <f t="shared" si="1233"/>
        <v>371</v>
      </c>
      <c r="B911" s="8">
        <v>-9</v>
      </c>
      <c r="C911" s="221">
        <f ca="1">IF(ISNUMBER(OFFSET(INDIRECT("'"&amp;'DATA for charts'!C$5&amp;"'!$c1"),$A911-1,0)),OFFSET(INDIRECT("'"&amp;'DATA for charts'!C$5&amp;"'!$c1"),$A911-1,0),NA())</f>
        <v>0</v>
      </c>
      <c r="D911" s="221">
        <f ca="1">IF(ISNUMBER(OFFSET(INDIRECT("'"&amp;'DATA for charts'!D$5&amp;"'!$c1"),$A911-1,0)),OFFSET(INDIRECT("'"&amp;'DATA for charts'!D$5&amp;"'!$c1"),$A911-1,0),NA())</f>
        <v>0</v>
      </c>
      <c r="E911" s="221">
        <f ca="1">IF(ISNUMBER(OFFSET(INDIRECT("'"&amp;'DATA for charts'!E$5&amp;"'!$c1"),$A911-1,0)),OFFSET(INDIRECT("'"&amp;'DATA for charts'!E$5&amp;"'!$c1"),$A911-1,0),NA())</f>
        <v>0</v>
      </c>
      <c r="F911" s="221">
        <f ca="1">IF(ISNUMBER(OFFSET(INDIRECT("'"&amp;'DATA for charts'!F$5&amp;"'!$c1"),$A911-1,0)),OFFSET(INDIRECT("'"&amp;'DATA for charts'!F$5&amp;"'!$c1"),$A911-1,0),NA())</f>
        <v>0</v>
      </c>
      <c r="G911" s="221">
        <f ca="1">IF(ISNUMBER(OFFSET(INDIRECT("'"&amp;'DATA for charts'!G$5&amp;"'!$c1"),$A911-1,0)),OFFSET(INDIRECT("'"&amp;'DATA for charts'!G$5&amp;"'!$c1"),$A911-1,0),NA())</f>
        <v>0</v>
      </c>
      <c r="H911" s="221">
        <f ca="1">IF(ISNUMBER(OFFSET(INDIRECT("'"&amp;'DATA for charts'!H$5&amp;"'!$c1"),$A911-1,0)),OFFSET(INDIRECT("'"&amp;'DATA for charts'!H$5&amp;"'!$c1"),$A911-1,0),NA())</f>
        <v>0</v>
      </c>
      <c r="I911" s="221" t="e">
        <f ca="1">IF(ISNUMBER(OFFSET(INDIRECT("'"&amp;'DATA for charts'!I$5&amp;"'!$c1"),$A911-1,0)),OFFSET(INDIRECT("'"&amp;'DATA for charts'!I$5&amp;"'!$c1"),$A911-1,0),NA())</f>
        <v>#N/A</v>
      </c>
      <c r="J911" s="221" t="e">
        <f ca="1">IF(ISNUMBER(OFFSET(INDIRECT("'"&amp;'DATA for charts'!J$5&amp;"'!$c1"),$A911-1,0)),OFFSET(INDIRECT("'"&amp;'DATA for charts'!J$5&amp;"'!$c1"),$A911-1,0),NA())</f>
        <v>#N/A</v>
      </c>
      <c r="K911" s="221" t="e">
        <f ca="1">IF(ISNUMBER(OFFSET(INDIRECT("'"&amp;'DATA for charts'!K$5&amp;"'!$c1"),$A911-1,0)),OFFSET(INDIRECT("'"&amp;'DATA for charts'!K$5&amp;"'!$c1"),$A911-1,0),NA())</f>
        <v>#N/A</v>
      </c>
      <c r="L911" s="221" t="e">
        <f ca="1">IF(ISNUMBER(OFFSET(INDIRECT("'"&amp;'DATA for charts'!L$5&amp;"'!$c1"),$A911-1,0)),OFFSET(INDIRECT("'"&amp;'DATA for charts'!L$5&amp;"'!$c1"),$A911-1,0),NA())</f>
        <v>#N/A</v>
      </c>
      <c r="M911" s="221" t="e">
        <f ca="1">IF(ISNUMBER(OFFSET(INDIRECT("'"&amp;'DATA for charts'!M$5&amp;"'!$c1"),$A911-1,0)),OFFSET(INDIRECT("'"&amp;'DATA for charts'!M$5&amp;"'!$c1"),$A911-1,0),NA())</f>
        <v>#N/A</v>
      </c>
      <c r="N911" s="221" t="e">
        <f ca="1">IF(ISNUMBER(OFFSET(INDIRECT("'"&amp;'DATA for charts'!N$5&amp;"'!$c1"),$A911-1,0)),OFFSET(INDIRECT("'"&amp;'DATA for charts'!N$5&amp;"'!$c1"),$A911-1,0),NA())</f>
        <v>#N/A</v>
      </c>
      <c r="O911" s="221" t="e">
        <f ca="1">IF(ISNUMBER(OFFSET(INDIRECT("'"&amp;'DATA for charts'!O$5&amp;"'!$c1"),$A911-1,0)),OFFSET(INDIRECT("'"&amp;'DATA for charts'!O$5&amp;"'!$c1"),$A911-1,0),NA())</f>
        <v>#N/A</v>
      </c>
      <c r="P911" s="221" t="e">
        <f ca="1">IF(ISNUMBER(OFFSET(INDIRECT("'"&amp;'DATA for charts'!P$5&amp;"'!$c1"),$A911-1,0)),OFFSET(INDIRECT("'"&amp;'DATA for charts'!P$5&amp;"'!$c1"),$A911-1,0),NA())</f>
        <v>#N/A</v>
      </c>
      <c r="Q911" s="221" t="e">
        <f ca="1">IF(ISNUMBER(OFFSET(INDIRECT("'"&amp;'DATA for charts'!Q$5&amp;"'!$c1"),$A911-1,0)),OFFSET(INDIRECT("'"&amp;'DATA for charts'!Q$5&amp;"'!$c1"),$A911-1,0),NA())</f>
        <v>#N/A</v>
      </c>
      <c r="R911" s="221" t="e">
        <f ca="1">IF(ISNUMBER(OFFSET(INDIRECT("'"&amp;'DATA for charts'!R$5&amp;"'!$c1"),$A911-1,0)),OFFSET(INDIRECT("'"&amp;'DATA for charts'!R$5&amp;"'!$c1"),$A911-1,0),NA())</f>
        <v>#N/A</v>
      </c>
      <c r="S911" s="221" t="e">
        <f ca="1">IF(ISNUMBER(OFFSET(INDIRECT("'"&amp;'DATA for charts'!S$5&amp;"'!$c1"),$A911-1,0)),OFFSET(INDIRECT("'"&amp;'DATA for charts'!S$5&amp;"'!$c1"),$A911-1,0),NA())</f>
        <v>#N/A</v>
      </c>
      <c r="T911" s="34"/>
      <c r="U911" s="34"/>
      <c r="V911" s="34"/>
      <c r="W911" s="8"/>
      <c r="X911" s="8"/>
      <c r="Y911" s="8"/>
      <c r="Z911" s="8"/>
      <c r="AA911" s="8"/>
      <c r="AB911" s="8"/>
      <c r="AC911" s="8"/>
      <c r="AD911" s="8"/>
      <c r="AE911" s="8"/>
      <c r="AF911" s="8"/>
      <c r="AG911" s="8"/>
      <c r="AH911" s="8"/>
      <c r="AI911" s="8"/>
    </row>
    <row r="912" spans="1:35">
      <c r="A912" s="226">
        <f t="shared" si="1233"/>
        <v>372</v>
      </c>
      <c r="B912" s="8">
        <v>-8</v>
      </c>
      <c r="C912" s="221">
        <f ca="1">IF(ISNUMBER(OFFSET(INDIRECT("'"&amp;'DATA for charts'!C$5&amp;"'!$c1"),$A912-1,0)),OFFSET(INDIRECT("'"&amp;'DATA for charts'!C$5&amp;"'!$c1"),$A912-1,0),NA())</f>
        <v>0</v>
      </c>
      <c r="D912" s="221">
        <f ca="1">IF(ISNUMBER(OFFSET(INDIRECT("'"&amp;'DATA for charts'!D$5&amp;"'!$c1"),$A912-1,0)),OFFSET(INDIRECT("'"&amp;'DATA for charts'!D$5&amp;"'!$c1"),$A912-1,0),NA())</f>
        <v>0</v>
      </c>
      <c r="E912" s="221">
        <f ca="1">IF(ISNUMBER(OFFSET(INDIRECT("'"&amp;'DATA for charts'!E$5&amp;"'!$c1"),$A912-1,0)),OFFSET(INDIRECT("'"&amp;'DATA for charts'!E$5&amp;"'!$c1"),$A912-1,0),NA())</f>
        <v>0</v>
      </c>
      <c r="F912" s="221">
        <f ca="1">IF(ISNUMBER(OFFSET(INDIRECT("'"&amp;'DATA for charts'!F$5&amp;"'!$c1"),$A912-1,0)),OFFSET(INDIRECT("'"&amp;'DATA for charts'!F$5&amp;"'!$c1"),$A912-1,0),NA())</f>
        <v>0</v>
      </c>
      <c r="G912" s="221">
        <f ca="1">IF(ISNUMBER(OFFSET(INDIRECT("'"&amp;'DATA for charts'!G$5&amp;"'!$c1"),$A912-1,0)),OFFSET(INDIRECT("'"&amp;'DATA for charts'!G$5&amp;"'!$c1"),$A912-1,0),NA())</f>
        <v>0</v>
      </c>
      <c r="H912" s="221">
        <f ca="1">IF(ISNUMBER(OFFSET(INDIRECT("'"&amp;'DATA for charts'!H$5&amp;"'!$c1"),$A912-1,0)),OFFSET(INDIRECT("'"&amp;'DATA for charts'!H$5&amp;"'!$c1"),$A912-1,0),NA())</f>
        <v>0</v>
      </c>
      <c r="I912" s="221" t="e">
        <f ca="1">IF(ISNUMBER(OFFSET(INDIRECT("'"&amp;'DATA for charts'!I$5&amp;"'!$c1"),$A912-1,0)),OFFSET(INDIRECT("'"&amp;'DATA for charts'!I$5&amp;"'!$c1"),$A912-1,0),NA())</f>
        <v>#N/A</v>
      </c>
      <c r="J912" s="221" t="e">
        <f ca="1">IF(ISNUMBER(OFFSET(INDIRECT("'"&amp;'DATA for charts'!J$5&amp;"'!$c1"),$A912-1,0)),OFFSET(INDIRECT("'"&amp;'DATA for charts'!J$5&amp;"'!$c1"),$A912-1,0),NA())</f>
        <v>#N/A</v>
      </c>
      <c r="K912" s="221" t="e">
        <f ca="1">IF(ISNUMBER(OFFSET(INDIRECT("'"&amp;'DATA for charts'!K$5&amp;"'!$c1"),$A912-1,0)),OFFSET(INDIRECT("'"&amp;'DATA for charts'!K$5&amp;"'!$c1"),$A912-1,0),NA())</f>
        <v>#N/A</v>
      </c>
      <c r="L912" s="221" t="e">
        <f ca="1">IF(ISNUMBER(OFFSET(INDIRECT("'"&amp;'DATA for charts'!L$5&amp;"'!$c1"),$A912-1,0)),OFFSET(INDIRECT("'"&amp;'DATA for charts'!L$5&amp;"'!$c1"),$A912-1,0),NA())</f>
        <v>#N/A</v>
      </c>
      <c r="M912" s="221" t="e">
        <f ca="1">IF(ISNUMBER(OFFSET(INDIRECT("'"&amp;'DATA for charts'!M$5&amp;"'!$c1"),$A912-1,0)),OFFSET(INDIRECT("'"&amp;'DATA for charts'!M$5&amp;"'!$c1"),$A912-1,0),NA())</f>
        <v>#N/A</v>
      </c>
      <c r="N912" s="221" t="e">
        <f ca="1">IF(ISNUMBER(OFFSET(INDIRECT("'"&amp;'DATA for charts'!N$5&amp;"'!$c1"),$A912-1,0)),OFFSET(INDIRECT("'"&amp;'DATA for charts'!N$5&amp;"'!$c1"),$A912-1,0),NA())</f>
        <v>#N/A</v>
      </c>
      <c r="O912" s="221" t="e">
        <f ca="1">IF(ISNUMBER(OFFSET(INDIRECT("'"&amp;'DATA for charts'!O$5&amp;"'!$c1"),$A912-1,0)),OFFSET(INDIRECT("'"&amp;'DATA for charts'!O$5&amp;"'!$c1"),$A912-1,0),NA())</f>
        <v>#N/A</v>
      </c>
      <c r="P912" s="221" t="e">
        <f ca="1">IF(ISNUMBER(OFFSET(INDIRECT("'"&amp;'DATA for charts'!P$5&amp;"'!$c1"),$A912-1,0)),OFFSET(INDIRECT("'"&amp;'DATA for charts'!P$5&amp;"'!$c1"),$A912-1,0),NA())</f>
        <v>#N/A</v>
      </c>
      <c r="Q912" s="221" t="e">
        <f ca="1">IF(ISNUMBER(OFFSET(INDIRECT("'"&amp;'DATA for charts'!Q$5&amp;"'!$c1"),$A912-1,0)),OFFSET(INDIRECT("'"&amp;'DATA for charts'!Q$5&amp;"'!$c1"),$A912-1,0),NA())</f>
        <v>#N/A</v>
      </c>
      <c r="R912" s="221" t="e">
        <f ca="1">IF(ISNUMBER(OFFSET(INDIRECT("'"&amp;'DATA for charts'!R$5&amp;"'!$c1"),$A912-1,0)),OFFSET(INDIRECT("'"&amp;'DATA for charts'!R$5&amp;"'!$c1"),$A912-1,0),NA())</f>
        <v>#N/A</v>
      </c>
      <c r="S912" s="221" t="e">
        <f ca="1">IF(ISNUMBER(OFFSET(INDIRECT("'"&amp;'DATA for charts'!S$5&amp;"'!$c1"),$A912-1,0)),OFFSET(INDIRECT("'"&amp;'DATA for charts'!S$5&amp;"'!$c1"),$A912-1,0),NA())</f>
        <v>#N/A</v>
      </c>
      <c r="T912" s="34"/>
      <c r="U912" s="34"/>
      <c r="V912" s="34"/>
      <c r="W912" s="8"/>
      <c r="X912" s="8"/>
      <c r="Y912" s="8"/>
      <c r="Z912" s="8"/>
      <c r="AA912" s="8"/>
      <c r="AB912" s="8"/>
      <c r="AC912" s="8"/>
      <c r="AD912" s="8"/>
      <c r="AE912" s="8"/>
      <c r="AF912" s="8"/>
      <c r="AG912" s="8"/>
      <c r="AH912" s="8"/>
      <c r="AI912" s="8"/>
    </row>
    <row r="913" spans="1:35">
      <c r="A913" s="226">
        <f t="shared" si="1233"/>
        <v>373</v>
      </c>
      <c r="B913" s="8">
        <v>-7</v>
      </c>
      <c r="C913" s="221">
        <f ca="1">IF(ISNUMBER(OFFSET(INDIRECT("'"&amp;'DATA for charts'!C$5&amp;"'!$c1"),$A913-1,0)),OFFSET(INDIRECT("'"&amp;'DATA for charts'!C$5&amp;"'!$c1"),$A913-1,0),NA())</f>
        <v>0</v>
      </c>
      <c r="D913" s="221">
        <f ca="1">IF(ISNUMBER(OFFSET(INDIRECT("'"&amp;'DATA for charts'!D$5&amp;"'!$c1"),$A913-1,0)),OFFSET(INDIRECT("'"&amp;'DATA for charts'!D$5&amp;"'!$c1"),$A913-1,0),NA())</f>
        <v>0</v>
      </c>
      <c r="E913" s="221">
        <f ca="1">IF(ISNUMBER(OFFSET(INDIRECT("'"&amp;'DATA for charts'!E$5&amp;"'!$c1"),$A913-1,0)),OFFSET(INDIRECT("'"&amp;'DATA for charts'!E$5&amp;"'!$c1"),$A913-1,0),NA())</f>
        <v>0</v>
      </c>
      <c r="F913" s="221">
        <f ca="1">IF(ISNUMBER(OFFSET(INDIRECT("'"&amp;'DATA for charts'!F$5&amp;"'!$c1"),$A913-1,0)),OFFSET(INDIRECT("'"&amp;'DATA for charts'!F$5&amp;"'!$c1"),$A913-1,0),NA())</f>
        <v>0</v>
      </c>
      <c r="G913" s="221">
        <f ca="1">IF(ISNUMBER(OFFSET(INDIRECT("'"&amp;'DATA for charts'!G$5&amp;"'!$c1"),$A913-1,0)),OFFSET(INDIRECT("'"&amp;'DATA for charts'!G$5&amp;"'!$c1"),$A913-1,0),NA())</f>
        <v>0</v>
      </c>
      <c r="H913" s="221">
        <f ca="1">IF(ISNUMBER(OFFSET(INDIRECT("'"&amp;'DATA for charts'!H$5&amp;"'!$c1"),$A913-1,0)),OFFSET(INDIRECT("'"&amp;'DATA for charts'!H$5&amp;"'!$c1"),$A913-1,0),NA())</f>
        <v>0</v>
      </c>
      <c r="I913" s="221" t="e">
        <f ca="1">IF(ISNUMBER(OFFSET(INDIRECT("'"&amp;'DATA for charts'!I$5&amp;"'!$c1"),$A913-1,0)),OFFSET(INDIRECT("'"&amp;'DATA for charts'!I$5&amp;"'!$c1"),$A913-1,0),NA())</f>
        <v>#N/A</v>
      </c>
      <c r="J913" s="221" t="e">
        <f ca="1">IF(ISNUMBER(OFFSET(INDIRECT("'"&amp;'DATA for charts'!J$5&amp;"'!$c1"),$A913-1,0)),OFFSET(INDIRECT("'"&amp;'DATA for charts'!J$5&amp;"'!$c1"),$A913-1,0),NA())</f>
        <v>#N/A</v>
      </c>
      <c r="K913" s="221" t="e">
        <f ca="1">IF(ISNUMBER(OFFSET(INDIRECT("'"&amp;'DATA for charts'!K$5&amp;"'!$c1"),$A913-1,0)),OFFSET(INDIRECT("'"&amp;'DATA for charts'!K$5&amp;"'!$c1"),$A913-1,0),NA())</f>
        <v>#N/A</v>
      </c>
      <c r="L913" s="221" t="e">
        <f ca="1">IF(ISNUMBER(OFFSET(INDIRECT("'"&amp;'DATA for charts'!L$5&amp;"'!$c1"),$A913-1,0)),OFFSET(INDIRECT("'"&amp;'DATA for charts'!L$5&amp;"'!$c1"),$A913-1,0),NA())</f>
        <v>#N/A</v>
      </c>
      <c r="M913" s="221" t="e">
        <f ca="1">IF(ISNUMBER(OFFSET(INDIRECT("'"&amp;'DATA for charts'!M$5&amp;"'!$c1"),$A913-1,0)),OFFSET(INDIRECT("'"&amp;'DATA for charts'!M$5&amp;"'!$c1"),$A913-1,0),NA())</f>
        <v>#N/A</v>
      </c>
      <c r="N913" s="221" t="e">
        <f ca="1">IF(ISNUMBER(OFFSET(INDIRECT("'"&amp;'DATA for charts'!N$5&amp;"'!$c1"),$A913-1,0)),OFFSET(INDIRECT("'"&amp;'DATA for charts'!N$5&amp;"'!$c1"),$A913-1,0),NA())</f>
        <v>#N/A</v>
      </c>
      <c r="O913" s="221" t="e">
        <f ca="1">IF(ISNUMBER(OFFSET(INDIRECT("'"&amp;'DATA for charts'!O$5&amp;"'!$c1"),$A913-1,0)),OFFSET(INDIRECT("'"&amp;'DATA for charts'!O$5&amp;"'!$c1"),$A913-1,0),NA())</f>
        <v>#N/A</v>
      </c>
      <c r="P913" s="221" t="e">
        <f ca="1">IF(ISNUMBER(OFFSET(INDIRECT("'"&amp;'DATA for charts'!P$5&amp;"'!$c1"),$A913-1,0)),OFFSET(INDIRECT("'"&amp;'DATA for charts'!P$5&amp;"'!$c1"),$A913-1,0),NA())</f>
        <v>#N/A</v>
      </c>
      <c r="Q913" s="221" t="e">
        <f ca="1">IF(ISNUMBER(OFFSET(INDIRECT("'"&amp;'DATA for charts'!Q$5&amp;"'!$c1"),$A913-1,0)),OFFSET(INDIRECT("'"&amp;'DATA for charts'!Q$5&amp;"'!$c1"),$A913-1,0),NA())</f>
        <v>#N/A</v>
      </c>
      <c r="R913" s="221" t="e">
        <f ca="1">IF(ISNUMBER(OFFSET(INDIRECT("'"&amp;'DATA for charts'!R$5&amp;"'!$c1"),$A913-1,0)),OFFSET(INDIRECT("'"&amp;'DATA for charts'!R$5&amp;"'!$c1"),$A913-1,0),NA())</f>
        <v>#N/A</v>
      </c>
      <c r="S913" s="221" t="e">
        <f ca="1">IF(ISNUMBER(OFFSET(INDIRECT("'"&amp;'DATA for charts'!S$5&amp;"'!$c1"),$A913-1,0)),OFFSET(INDIRECT("'"&amp;'DATA for charts'!S$5&amp;"'!$c1"),$A913-1,0),NA())</f>
        <v>#N/A</v>
      </c>
      <c r="T913" s="34"/>
      <c r="U913" s="34"/>
      <c r="V913" s="34"/>
      <c r="W913" s="8"/>
      <c r="X913" s="8"/>
      <c r="Y913" s="8"/>
      <c r="Z913" s="8"/>
      <c r="AA913" s="8"/>
      <c r="AB913" s="8"/>
      <c r="AC913" s="8"/>
      <c r="AD913" s="8"/>
      <c r="AE913" s="8"/>
      <c r="AF913" s="8"/>
      <c r="AG913" s="8"/>
      <c r="AH913" s="8"/>
      <c r="AI913" s="8"/>
    </row>
    <row r="914" spans="1:35">
      <c r="A914" s="226">
        <f t="shared" si="1233"/>
        <v>374</v>
      </c>
      <c r="B914" s="8">
        <v>-6</v>
      </c>
      <c r="C914" s="221">
        <f ca="1">IF(ISNUMBER(OFFSET(INDIRECT("'"&amp;'DATA for charts'!C$5&amp;"'!$c1"),$A914-1,0)),OFFSET(INDIRECT("'"&amp;'DATA for charts'!C$5&amp;"'!$c1"),$A914-1,0),NA())</f>
        <v>0</v>
      </c>
      <c r="D914" s="221">
        <f ca="1">IF(ISNUMBER(OFFSET(INDIRECT("'"&amp;'DATA for charts'!D$5&amp;"'!$c1"),$A914-1,0)),OFFSET(INDIRECT("'"&amp;'DATA for charts'!D$5&amp;"'!$c1"),$A914-1,0),NA())</f>
        <v>0</v>
      </c>
      <c r="E914" s="221">
        <f ca="1">IF(ISNUMBER(OFFSET(INDIRECT("'"&amp;'DATA for charts'!E$5&amp;"'!$c1"),$A914-1,0)),OFFSET(INDIRECT("'"&amp;'DATA for charts'!E$5&amp;"'!$c1"),$A914-1,0),NA())</f>
        <v>0</v>
      </c>
      <c r="F914" s="221">
        <f ca="1">IF(ISNUMBER(OFFSET(INDIRECT("'"&amp;'DATA for charts'!F$5&amp;"'!$c1"),$A914-1,0)),OFFSET(INDIRECT("'"&amp;'DATA for charts'!F$5&amp;"'!$c1"),$A914-1,0),NA())</f>
        <v>0</v>
      </c>
      <c r="G914" s="221">
        <f ca="1">IF(ISNUMBER(OFFSET(INDIRECT("'"&amp;'DATA for charts'!G$5&amp;"'!$c1"),$A914-1,0)),OFFSET(INDIRECT("'"&amp;'DATA for charts'!G$5&amp;"'!$c1"),$A914-1,0),NA())</f>
        <v>0</v>
      </c>
      <c r="H914" s="221">
        <f ca="1">IF(ISNUMBER(OFFSET(INDIRECT("'"&amp;'DATA for charts'!H$5&amp;"'!$c1"),$A914-1,0)),OFFSET(INDIRECT("'"&amp;'DATA for charts'!H$5&amp;"'!$c1"),$A914-1,0),NA())</f>
        <v>0</v>
      </c>
      <c r="I914" s="221" t="e">
        <f ca="1">IF(ISNUMBER(OFFSET(INDIRECT("'"&amp;'DATA for charts'!I$5&amp;"'!$c1"),$A914-1,0)),OFFSET(INDIRECT("'"&amp;'DATA for charts'!I$5&amp;"'!$c1"),$A914-1,0),NA())</f>
        <v>#N/A</v>
      </c>
      <c r="J914" s="221" t="e">
        <f ca="1">IF(ISNUMBER(OFFSET(INDIRECT("'"&amp;'DATA for charts'!J$5&amp;"'!$c1"),$A914-1,0)),OFFSET(INDIRECT("'"&amp;'DATA for charts'!J$5&amp;"'!$c1"),$A914-1,0),NA())</f>
        <v>#N/A</v>
      </c>
      <c r="K914" s="221" t="e">
        <f ca="1">IF(ISNUMBER(OFFSET(INDIRECT("'"&amp;'DATA for charts'!K$5&amp;"'!$c1"),$A914-1,0)),OFFSET(INDIRECT("'"&amp;'DATA for charts'!K$5&amp;"'!$c1"),$A914-1,0),NA())</f>
        <v>#N/A</v>
      </c>
      <c r="L914" s="221" t="e">
        <f ca="1">IF(ISNUMBER(OFFSET(INDIRECT("'"&amp;'DATA for charts'!L$5&amp;"'!$c1"),$A914-1,0)),OFFSET(INDIRECT("'"&amp;'DATA for charts'!L$5&amp;"'!$c1"),$A914-1,0),NA())</f>
        <v>#N/A</v>
      </c>
      <c r="M914" s="221" t="e">
        <f ca="1">IF(ISNUMBER(OFFSET(INDIRECT("'"&amp;'DATA for charts'!M$5&amp;"'!$c1"),$A914-1,0)),OFFSET(INDIRECT("'"&amp;'DATA for charts'!M$5&amp;"'!$c1"),$A914-1,0),NA())</f>
        <v>#N/A</v>
      </c>
      <c r="N914" s="221" t="e">
        <f ca="1">IF(ISNUMBER(OFFSET(INDIRECT("'"&amp;'DATA for charts'!N$5&amp;"'!$c1"),$A914-1,0)),OFFSET(INDIRECT("'"&amp;'DATA for charts'!N$5&amp;"'!$c1"),$A914-1,0),NA())</f>
        <v>#N/A</v>
      </c>
      <c r="O914" s="221" t="e">
        <f ca="1">IF(ISNUMBER(OFFSET(INDIRECT("'"&amp;'DATA for charts'!O$5&amp;"'!$c1"),$A914-1,0)),OFFSET(INDIRECT("'"&amp;'DATA for charts'!O$5&amp;"'!$c1"),$A914-1,0),NA())</f>
        <v>#N/A</v>
      </c>
      <c r="P914" s="221" t="e">
        <f ca="1">IF(ISNUMBER(OFFSET(INDIRECT("'"&amp;'DATA for charts'!P$5&amp;"'!$c1"),$A914-1,0)),OFFSET(INDIRECT("'"&amp;'DATA for charts'!P$5&amp;"'!$c1"),$A914-1,0),NA())</f>
        <v>#N/A</v>
      </c>
      <c r="Q914" s="221" t="e">
        <f ca="1">IF(ISNUMBER(OFFSET(INDIRECT("'"&amp;'DATA for charts'!Q$5&amp;"'!$c1"),$A914-1,0)),OFFSET(INDIRECT("'"&amp;'DATA for charts'!Q$5&amp;"'!$c1"),$A914-1,0),NA())</f>
        <v>#N/A</v>
      </c>
      <c r="R914" s="221" t="e">
        <f ca="1">IF(ISNUMBER(OFFSET(INDIRECT("'"&amp;'DATA for charts'!R$5&amp;"'!$c1"),$A914-1,0)),OFFSET(INDIRECT("'"&amp;'DATA for charts'!R$5&amp;"'!$c1"),$A914-1,0),NA())</f>
        <v>#N/A</v>
      </c>
      <c r="S914" s="221" t="e">
        <f ca="1">IF(ISNUMBER(OFFSET(INDIRECT("'"&amp;'DATA for charts'!S$5&amp;"'!$c1"),$A914-1,0)),OFFSET(INDIRECT("'"&amp;'DATA for charts'!S$5&amp;"'!$c1"),$A914-1,0),NA())</f>
        <v>#N/A</v>
      </c>
      <c r="T914" s="34"/>
      <c r="U914" s="34"/>
      <c r="V914" s="34"/>
      <c r="W914" s="8"/>
      <c r="X914" s="8"/>
      <c r="Y914" s="8"/>
      <c r="Z914" s="8"/>
      <c r="AA914" s="8"/>
      <c r="AB914" s="8"/>
      <c r="AC914" s="8"/>
      <c r="AD914" s="8"/>
      <c r="AE914" s="8"/>
      <c r="AF914" s="8"/>
      <c r="AG914" s="8"/>
      <c r="AH914" s="8"/>
      <c r="AI914" s="8"/>
    </row>
    <row r="915" spans="1:35">
      <c r="A915" s="226">
        <f t="shared" si="1233"/>
        <v>375</v>
      </c>
      <c r="B915" s="8">
        <v>-5</v>
      </c>
      <c r="C915" s="221">
        <f ca="1">IF(ISNUMBER(OFFSET(INDIRECT("'"&amp;'DATA for charts'!C$5&amp;"'!$c1"),$A915-1,0)),OFFSET(INDIRECT("'"&amp;'DATA for charts'!C$5&amp;"'!$c1"),$A915-1,0),NA())</f>
        <v>0</v>
      </c>
      <c r="D915" s="221">
        <f ca="1">IF(ISNUMBER(OFFSET(INDIRECT("'"&amp;'DATA for charts'!D$5&amp;"'!$c1"),$A915-1,0)),OFFSET(INDIRECT("'"&amp;'DATA for charts'!D$5&amp;"'!$c1"),$A915-1,0),NA())</f>
        <v>0</v>
      </c>
      <c r="E915" s="221">
        <f ca="1">IF(ISNUMBER(OFFSET(INDIRECT("'"&amp;'DATA for charts'!E$5&amp;"'!$c1"),$A915-1,0)),OFFSET(INDIRECT("'"&amp;'DATA for charts'!E$5&amp;"'!$c1"),$A915-1,0),NA())</f>
        <v>0</v>
      </c>
      <c r="F915" s="221">
        <f ca="1">IF(ISNUMBER(OFFSET(INDIRECT("'"&amp;'DATA for charts'!F$5&amp;"'!$c1"),$A915-1,0)),OFFSET(INDIRECT("'"&amp;'DATA for charts'!F$5&amp;"'!$c1"),$A915-1,0),NA())</f>
        <v>0</v>
      </c>
      <c r="G915" s="221">
        <f ca="1">IF(ISNUMBER(OFFSET(INDIRECT("'"&amp;'DATA for charts'!G$5&amp;"'!$c1"),$A915-1,0)),OFFSET(INDIRECT("'"&amp;'DATA for charts'!G$5&amp;"'!$c1"),$A915-1,0),NA())</f>
        <v>0</v>
      </c>
      <c r="H915" s="221">
        <f ca="1">IF(ISNUMBER(OFFSET(INDIRECT("'"&amp;'DATA for charts'!H$5&amp;"'!$c1"),$A915-1,0)),OFFSET(INDIRECT("'"&amp;'DATA for charts'!H$5&amp;"'!$c1"),$A915-1,0),NA())</f>
        <v>0</v>
      </c>
      <c r="I915" s="221" t="e">
        <f ca="1">IF(ISNUMBER(OFFSET(INDIRECT("'"&amp;'DATA for charts'!I$5&amp;"'!$c1"),$A915-1,0)),OFFSET(INDIRECT("'"&amp;'DATA for charts'!I$5&amp;"'!$c1"),$A915-1,0),NA())</f>
        <v>#N/A</v>
      </c>
      <c r="J915" s="221" t="e">
        <f ca="1">IF(ISNUMBER(OFFSET(INDIRECT("'"&amp;'DATA for charts'!J$5&amp;"'!$c1"),$A915-1,0)),OFFSET(INDIRECT("'"&amp;'DATA for charts'!J$5&amp;"'!$c1"),$A915-1,0),NA())</f>
        <v>#N/A</v>
      </c>
      <c r="K915" s="221" t="e">
        <f ca="1">IF(ISNUMBER(OFFSET(INDIRECT("'"&amp;'DATA for charts'!K$5&amp;"'!$c1"),$A915-1,0)),OFFSET(INDIRECT("'"&amp;'DATA for charts'!K$5&amp;"'!$c1"),$A915-1,0),NA())</f>
        <v>#N/A</v>
      </c>
      <c r="L915" s="221" t="e">
        <f ca="1">IF(ISNUMBER(OFFSET(INDIRECT("'"&amp;'DATA for charts'!L$5&amp;"'!$c1"),$A915-1,0)),OFFSET(INDIRECT("'"&amp;'DATA for charts'!L$5&amp;"'!$c1"),$A915-1,0),NA())</f>
        <v>#N/A</v>
      </c>
      <c r="M915" s="221" t="e">
        <f ca="1">IF(ISNUMBER(OFFSET(INDIRECT("'"&amp;'DATA for charts'!M$5&amp;"'!$c1"),$A915-1,0)),OFFSET(INDIRECT("'"&amp;'DATA for charts'!M$5&amp;"'!$c1"),$A915-1,0),NA())</f>
        <v>#N/A</v>
      </c>
      <c r="N915" s="221" t="e">
        <f ca="1">IF(ISNUMBER(OFFSET(INDIRECT("'"&amp;'DATA for charts'!N$5&amp;"'!$c1"),$A915-1,0)),OFFSET(INDIRECT("'"&amp;'DATA for charts'!N$5&amp;"'!$c1"),$A915-1,0),NA())</f>
        <v>#N/A</v>
      </c>
      <c r="O915" s="221" t="e">
        <f ca="1">IF(ISNUMBER(OFFSET(INDIRECT("'"&amp;'DATA for charts'!O$5&amp;"'!$c1"),$A915-1,0)),OFFSET(INDIRECT("'"&amp;'DATA for charts'!O$5&amp;"'!$c1"),$A915-1,0),NA())</f>
        <v>#N/A</v>
      </c>
      <c r="P915" s="221" t="e">
        <f ca="1">IF(ISNUMBER(OFFSET(INDIRECT("'"&amp;'DATA for charts'!P$5&amp;"'!$c1"),$A915-1,0)),OFFSET(INDIRECT("'"&amp;'DATA for charts'!P$5&amp;"'!$c1"),$A915-1,0),NA())</f>
        <v>#N/A</v>
      </c>
      <c r="Q915" s="221" t="e">
        <f ca="1">IF(ISNUMBER(OFFSET(INDIRECT("'"&amp;'DATA for charts'!Q$5&amp;"'!$c1"),$A915-1,0)),OFFSET(INDIRECT("'"&amp;'DATA for charts'!Q$5&amp;"'!$c1"),$A915-1,0),NA())</f>
        <v>#N/A</v>
      </c>
      <c r="R915" s="221" t="e">
        <f ca="1">IF(ISNUMBER(OFFSET(INDIRECT("'"&amp;'DATA for charts'!R$5&amp;"'!$c1"),$A915-1,0)),OFFSET(INDIRECT("'"&amp;'DATA for charts'!R$5&amp;"'!$c1"),$A915-1,0),NA())</f>
        <v>#N/A</v>
      </c>
      <c r="S915" s="221" t="e">
        <f ca="1">IF(ISNUMBER(OFFSET(INDIRECT("'"&amp;'DATA for charts'!S$5&amp;"'!$c1"),$A915-1,0)),OFFSET(INDIRECT("'"&amp;'DATA for charts'!S$5&amp;"'!$c1"),$A915-1,0),NA())</f>
        <v>#N/A</v>
      </c>
      <c r="T915" s="34"/>
      <c r="U915" s="34"/>
      <c r="V915" s="34"/>
      <c r="W915" s="8"/>
      <c r="X915" s="8"/>
      <c r="Y915" s="8"/>
      <c r="Z915" s="8"/>
      <c r="AA915" s="8"/>
      <c r="AB915" s="8"/>
      <c r="AC915" s="8"/>
      <c r="AD915" s="8"/>
      <c r="AE915" s="8"/>
      <c r="AF915" s="8"/>
      <c r="AG915" s="8"/>
      <c r="AH915" s="8"/>
      <c r="AI915" s="8"/>
    </row>
    <row r="916" spans="1:35">
      <c r="A916" s="226">
        <f t="shared" si="1233"/>
        <v>376</v>
      </c>
      <c r="B916" s="8">
        <v>-4</v>
      </c>
      <c r="C916" s="221">
        <f ca="1">IF(ISNUMBER(OFFSET(INDIRECT("'"&amp;'DATA for charts'!C$5&amp;"'!$c1"),$A916-1,0)),OFFSET(INDIRECT("'"&amp;'DATA for charts'!C$5&amp;"'!$c1"),$A916-1,0),NA())</f>
        <v>0</v>
      </c>
      <c r="D916" s="221">
        <f ca="1">IF(ISNUMBER(OFFSET(INDIRECT("'"&amp;'DATA for charts'!D$5&amp;"'!$c1"),$A916-1,0)),OFFSET(INDIRECT("'"&amp;'DATA for charts'!D$5&amp;"'!$c1"),$A916-1,0),NA())</f>
        <v>0</v>
      </c>
      <c r="E916" s="221">
        <f ca="1">IF(ISNUMBER(OFFSET(INDIRECT("'"&amp;'DATA for charts'!E$5&amp;"'!$c1"),$A916-1,0)),OFFSET(INDIRECT("'"&amp;'DATA for charts'!E$5&amp;"'!$c1"),$A916-1,0),NA())</f>
        <v>0</v>
      </c>
      <c r="F916" s="221">
        <f ca="1">IF(ISNUMBER(OFFSET(INDIRECT("'"&amp;'DATA for charts'!F$5&amp;"'!$c1"),$A916-1,0)),OFFSET(INDIRECT("'"&amp;'DATA for charts'!F$5&amp;"'!$c1"),$A916-1,0),NA())</f>
        <v>0</v>
      </c>
      <c r="G916" s="221">
        <f ca="1">IF(ISNUMBER(OFFSET(INDIRECT("'"&amp;'DATA for charts'!G$5&amp;"'!$c1"),$A916-1,0)),OFFSET(INDIRECT("'"&amp;'DATA for charts'!G$5&amp;"'!$c1"),$A916-1,0),NA())</f>
        <v>0</v>
      </c>
      <c r="H916" s="221">
        <f ca="1">IF(ISNUMBER(OFFSET(INDIRECT("'"&amp;'DATA for charts'!H$5&amp;"'!$c1"),$A916-1,0)),OFFSET(INDIRECT("'"&amp;'DATA for charts'!H$5&amp;"'!$c1"),$A916-1,0),NA())</f>
        <v>0</v>
      </c>
      <c r="I916" s="221" t="e">
        <f ca="1">IF(ISNUMBER(OFFSET(INDIRECT("'"&amp;'DATA for charts'!I$5&amp;"'!$c1"),$A916-1,0)),OFFSET(INDIRECT("'"&amp;'DATA for charts'!I$5&amp;"'!$c1"),$A916-1,0),NA())</f>
        <v>#N/A</v>
      </c>
      <c r="J916" s="221" t="e">
        <f ca="1">IF(ISNUMBER(OFFSET(INDIRECT("'"&amp;'DATA for charts'!J$5&amp;"'!$c1"),$A916-1,0)),OFFSET(INDIRECT("'"&amp;'DATA for charts'!J$5&amp;"'!$c1"),$A916-1,0),NA())</f>
        <v>#N/A</v>
      </c>
      <c r="K916" s="221" t="e">
        <f ca="1">IF(ISNUMBER(OFFSET(INDIRECT("'"&amp;'DATA for charts'!K$5&amp;"'!$c1"),$A916-1,0)),OFFSET(INDIRECT("'"&amp;'DATA for charts'!K$5&amp;"'!$c1"),$A916-1,0),NA())</f>
        <v>#N/A</v>
      </c>
      <c r="L916" s="221" t="e">
        <f ca="1">IF(ISNUMBER(OFFSET(INDIRECT("'"&amp;'DATA for charts'!L$5&amp;"'!$c1"),$A916-1,0)),OFFSET(INDIRECT("'"&amp;'DATA for charts'!L$5&amp;"'!$c1"),$A916-1,0),NA())</f>
        <v>#N/A</v>
      </c>
      <c r="M916" s="221" t="e">
        <f ca="1">IF(ISNUMBER(OFFSET(INDIRECT("'"&amp;'DATA for charts'!M$5&amp;"'!$c1"),$A916-1,0)),OFFSET(INDIRECT("'"&amp;'DATA for charts'!M$5&amp;"'!$c1"),$A916-1,0),NA())</f>
        <v>#N/A</v>
      </c>
      <c r="N916" s="221" t="e">
        <f ca="1">IF(ISNUMBER(OFFSET(INDIRECT("'"&amp;'DATA for charts'!N$5&amp;"'!$c1"),$A916-1,0)),OFFSET(INDIRECT("'"&amp;'DATA for charts'!N$5&amp;"'!$c1"),$A916-1,0),NA())</f>
        <v>#N/A</v>
      </c>
      <c r="O916" s="221" t="e">
        <f ca="1">IF(ISNUMBER(OFFSET(INDIRECT("'"&amp;'DATA for charts'!O$5&amp;"'!$c1"),$A916-1,0)),OFFSET(INDIRECT("'"&amp;'DATA for charts'!O$5&amp;"'!$c1"),$A916-1,0),NA())</f>
        <v>#N/A</v>
      </c>
      <c r="P916" s="221" t="e">
        <f ca="1">IF(ISNUMBER(OFFSET(INDIRECT("'"&amp;'DATA for charts'!P$5&amp;"'!$c1"),$A916-1,0)),OFFSET(INDIRECT("'"&amp;'DATA for charts'!P$5&amp;"'!$c1"),$A916-1,0),NA())</f>
        <v>#N/A</v>
      </c>
      <c r="Q916" s="221" t="e">
        <f ca="1">IF(ISNUMBER(OFFSET(INDIRECT("'"&amp;'DATA for charts'!Q$5&amp;"'!$c1"),$A916-1,0)),OFFSET(INDIRECT("'"&amp;'DATA for charts'!Q$5&amp;"'!$c1"),$A916-1,0),NA())</f>
        <v>#N/A</v>
      </c>
      <c r="R916" s="221" t="e">
        <f ca="1">IF(ISNUMBER(OFFSET(INDIRECT("'"&amp;'DATA for charts'!R$5&amp;"'!$c1"),$A916-1,0)),OFFSET(INDIRECT("'"&amp;'DATA for charts'!R$5&amp;"'!$c1"),$A916-1,0),NA())</f>
        <v>#N/A</v>
      </c>
      <c r="S916" s="221" t="e">
        <f ca="1">IF(ISNUMBER(OFFSET(INDIRECT("'"&amp;'DATA for charts'!S$5&amp;"'!$c1"),$A916-1,0)),OFFSET(INDIRECT("'"&amp;'DATA for charts'!S$5&amp;"'!$c1"),$A916-1,0),NA())</f>
        <v>#N/A</v>
      </c>
      <c r="T916" s="34"/>
      <c r="U916" s="34"/>
      <c r="V916" s="34"/>
      <c r="W916" s="8"/>
      <c r="X916" s="8"/>
      <c r="Y916" s="8"/>
      <c r="Z916" s="8"/>
      <c r="AA916" s="8"/>
      <c r="AB916" s="8"/>
      <c r="AC916" s="8"/>
      <c r="AD916" s="8"/>
      <c r="AE916" s="8"/>
      <c r="AF916" s="8"/>
      <c r="AG916" s="8"/>
      <c r="AH916" s="8"/>
      <c r="AI916" s="8"/>
    </row>
    <row r="917" spans="1:35">
      <c r="A917" s="226">
        <f t="shared" si="1233"/>
        <v>377</v>
      </c>
      <c r="B917" s="8">
        <v>-3</v>
      </c>
      <c r="C917" s="221">
        <f ca="1">IF(ISNUMBER(OFFSET(INDIRECT("'"&amp;'DATA for charts'!C$5&amp;"'!$c1"),$A917-1,0)),OFFSET(INDIRECT("'"&amp;'DATA for charts'!C$5&amp;"'!$c1"),$A917-1,0),NA())</f>
        <v>0</v>
      </c>
      <c r="D917" s="221">
        <f ca="1">IF(ISNUMBER(OFFSET(INDIRECT("'"&amp;'DATA for charts'!D$5&amp;"'!$c1"),$A917-1,0)),OFFSET(INDIRECT("'"&amp;'DATA for charts'!D$5&amp;"'!$c1"),$A917-1,0),NA())</f>
        <v>0</v>
      </c>
      <c r="E917" s="221">
        <f ca="1">IF(ISNUMBER(OFFSET(INDIRECT("'"&amp;'DATA for charts'!E$5&amp;"'!$c1"),$A917-1,0)),OFFSET(INDIRECT("'"&amp;'DATA for charts'!E$5&amp;"'!$c1"),$A917-1,0),NA())</f>
        <v>0</v>
      </c>
      <c r="F917" s="221">
        <f ca="1">IF(ISNUMBER(OFFSET(INDIRECT("'"&amp;'DATA for charts'!F$5&amp;"'!$c1"),$A917-1,0)),OFFSET(INDIRECT("'"&amp;'DATA for charts'!F$5&amp;"'!$c1"),$A917-1,0),NA())</f>
        <v>0</v>
      </c>
      <c r="G917" s="221">
        <f ca="1">IF(ISNUMBER(OFFSET(INDIRECT("'"&amp;'DATA for charts'!G$5&amp;"'!$c1"),$A917-1,0)),OFFSET(INDIRECT("'"&amp;'DATA for charts'!G$5&amp;"'!$c1"),$A917-1,0),NA())</f>
        <v>0</v>
      </c>
      <c r="H917" s="221">
        <f ca="1">IF(ISNUMBER(OFFSET(INDIRECT("'"&amp;'DATA for charts'!H$5&amp;"'!$c1"),$A917-1,0)),OFFSET(INDIRECT("'"&amp;'DATA for charts'!H$5&amp;"'!$c1"),$A917-1,0),NA())</f>
        <v>0</v>
      </c>
      <c r="I917" s="221" t="e">
        <f ca="1">IF(ISNUMBER(OFFSET(INDIRECT("'"&amp;'DATA for charts'!I$5&amp;"'!$c1"),$A917-1,0)),OFFSET(INDIRECT("'"&amp;'DATA for charts'!I$5&amp;"'!$c1"),$A917-1,0),NA())</f>
        <v>#N/A</v>
      </c>
      <c r="J917" s="221" t="e">
        <f ca="1">IF(ISNUMBER(OFFSET(INDIRECT("'"&amp;'DATA for charts'!J$5&amp;"'!$c1"),$A917-1,0)),OFFSET(INDIRECT("'"&amp;'DATA for charts'!J$5&amp;"'!$c1"),$A917-1,0),NA())</f>
        <v>#N/A</v>
      </c>
      <c r="K917" s="221" t="e">
        <f ca="1">IF(ISNUMBER(OFFSET(INDIRECT("'"&amp;'DATA for charts'!K$5&amp;"'!$c1"),$A917-1,0)),OFFSET(INDIRECT("'"&amp;'DATA for charts'!K$5&amp;"'!$c1"),$A917-1,0),NA())</f>
        <v>#N/A</v>
      </c>
      <c r="L917" s="221" t="e">
        <f ca="1">IF(ISNUMBER(OFFSET(INDIRECT("'"&amp;'DATA for charts'!L$5&amp;"'!$c1"),$A917-1,0)),OFFSET(INDIRECT("'"&amp;'DATA for charts'!L$5&amp;"'!$c1"),$A917-1,0),NA())</f>
        <v>#N/A</v>
      </c>
      <c r="M917" s="221" t="e">
        <f ca="1">IF(ISNUMBER(OFFSET(INDIRECT("'"&amp;'DATA for charts'!M$5&amp;"'!$c1"),$A917-1,0)),OFFSET(INDIRECT("'"&amp;'DATA for charts'!M$5&amp;"'!$c1"),$A917-1,0),NA())</f>
        <v>#N/A</v>
      </c>
      <c r="N917" s="221" t="e">
        <f ca="1">IF(ISNUMBER(OFFSET(INDIRECT("'"&amp;'DATA for charts'!N$5&amp;"'!$c1"),$A917-1,0)),OFFSET(INDIRECT("'"&amp;'DATA for charts'!N$5&amp;"'!$c1"),$A917-1,0),NA())</f>
        <v>#N/A</v>
      </c>
      <c r="O917" s="221" t="e">
        <f ca="1">IF(ISNUMBER(OFFSET(INDIRECT("'"&amp;'DATA for charts'!O$5&amp;"'!$c1"),$A917-1,0)),OFFSET(INDIRECT("'"&amp;'DATA for charts'!O$5&amp;"'!$c1"),$A917-1,0),NA())</f>
        <v>#N/A</v>
      </c>
      <c r="P917" s="221" t="e">
        <f ca="1">IF(ISNUMBER(OFFSET(INDIRECT("'"&amp;'DATA for charts'!P$5&amp;"'!$c1"),$A917-1,0)),OFFSET(INDIRECT("'"&amp;'DATA for charts'!P$5&amp;"'!$c1"),$A917-1,0),NA())</f>
        <v>#N/A</v>
      </c>
      <c r="Q917" s="221" t="e">
        <f ca="1">IF(ISNUMBER(OFFSET(INDIRECT("'"&amp;'DATA for charts'!Q$5&amp;"'!$c1"),$A917-1,0)),OFFSET(INDIRECT("'"&amp;'DATA for charts'!Q$5&amp;"'!$c1"),$A917-1,0),NA())</f>
        <v>#N/A</v>
      </c>
      <c r="R917" s="221" t="e">
        <f ca="1">IF(ISNUMBER(OFFSET(INDIRECT("'"&amp;'DATA for charts'!R$5&amp;"'!$c1"),$A917-1,0)),OFFSET(INDIRECT("'"&amp;'DATA for charts'!R$5&amp;"'!$c1"),$A917-1,0),NA())</f>
        <v>#N/A</v>
      </c>
      <c r="S917" s="221" t="e">
        <f ca="1">IF(ISNUMBER(OFFSET(INDIRECT("'"&amp;'DATA for charts'!S$5&amp;"'!$c1"),$A917-1,0)),OFFSET(INDIRECT("'"&amp;'DATA for charts'!S$5&amp;"'!$c1"),$A917-1,0),NA())</f>
        <v>#N/A</v>
      </c>
      <c r="T917" s="34"/>
      <c r="U917" s="34"/>
      <c r="V917" s="34"/>
      <c r="W917" s="8"/>
      <c r="X917" s="8"/>
      <c r="Y917" s="8"/>
      <c r="Z917" s="8"/>
      <c r="AA917" s="8"/>
      <c r="AB917" s="8"/>
      <c r="AC917" s="8"/>
      <c r="AD917" s="8"/>
      <c r="AE917" s="8"/>
      <c r="AF917" s="8"/>
      <c r="AG917" s="8"/>
      <c r="AH917" s="8"/>
      <c r="AI917" s="8"/>
    </row>
    <row r="918" spans="1:35">
      <c r="A918" s="226">
        <f t="shared" si="1233"/>
        <v>378</v>
      </c>
      <c r="B918" s="8">
        <v>-2</v>
      </c>
      <c r="C918" s="221">
        <f ca="1">IF(ISNUMBER(OFFSET(INDIRECT("'"&amp;'DATA for charts'!C$5&amp;"'!$c1"),$A918-1,0)),OFFSET(INDIRECT("'"&amp;'DATA for charts'!C$5&amp;"'!$c1"),$A918-1,0),NA())</f>
        <v>0</v>
      </c>
      <c r="D918" s="221">
        <f ca="1">IF(ISNUMBER(OFFSET(INDIRECT("'"&amp;'DATA for charts'!D$5&amp;"'!$c1"),$A918-1,0)),OFFSET(INDIRECT("'"&amp;'DATA for charts'!D$5&amp;"'!$c1"),$A918-1,0),NA())</f>
        <v>0</v>
      </c>
      <c r="E918" s="221">
        <f ca="1">IF(ISNUMBER(OFFSET(INDIRECT("'"&amp;'DATA for charts'!E$5&amp;"'!$c1"),$A918-1,0)),OFFSET(INDIRECT("'"&amp;'DATA for charts'!E$5&amp;"'!$c1"),$A918-1,0),NA())</f>
        <v>0</v>
      </c>
      <c r="F918" s="221">
        <f ca="1">IF(ISNUMBER(OFFSET(INDIRECT("'"&amp;'DATA for charts'!F$5&amp;"'!$c1"),$A918-1,0)),OFFSET(INDIRECT("'"&amp;'DATA for charts'!F$5&amp;"'!$c1"),$A918-1,0),NA())</f>
        <v>0</v>
      </c>
      <c r="G918" s="221">
        <f ca="1">IF(ISNUMBER(OFFSET(INDIRECT("'"&amp;'DATA for charts'!G$5&amp;"'!$c1"),$A918-1,0)),OFFSET(INDIRECT("'"&amp;'DATA for charts'!G$5&amp;"'!$c1"),$A918-1,0),NA())</f>
        <v>0</v>
      </c>
      <c r="H918" s="221">
        <f ca="1">IF(ISNUMBER(OFFSET(INDIRECT("'"&amp;'DATA for charts'!H$5&amp;"'!$c1"),$A918-1,0)),OFFSET(INDIRECT("'"&amp;'DATA for charts'!H$5&amp;"'!$c1"),$A918-1,0),NA())</f>
        <v>0</v>
      </c>
      <c r="I918" s="221" t="e">
        <f ca="1">IF(ISNUMBER(OFFSET(INDIRECT("'"&amp;'DATA for charts'!I$5&amp;"'!$c1"),$A918-1,0)),OFFSET(INDIRECT("'"&amp;'DATA for charts'!I$5&amp;"'!$c1"),$A918-1,0),NA())</f>
        <v>#N/A</v>
      </c>
      <c r="J918" s="221" t="e">
        <f ca="1">IF(ISNUMBER(OFFSET(INDIRECT("'"&amp;'DATA for charts'!J$5&amp;"'!$c1"),$A918-1,0)),OFFSET(INDIRECT("'"&amp;'DATA for charts'!J$5&amp;"'!$c1"),$A918-1,0),NA())</f>
        <v>#N/A</v>
      </c>
      <c r="K918" s="221" t="e">
        <f ca="1">IF(ISNUMBER(OFFSET(INDIRECT("'"&amp;'DATA for charts'!K$5&amp;"'!$c1"),$A918-1,0)),OFFSET(INDIRECT("'"&amp;'DATA for charts'!K$5&amp;"'!$c1"),$A918-1,0),NA())</f>
        <v>#N/A</v>
      </c>
      <c r="L918" s="221" t="e">
        <f ca="1">IF(ISNUMBER(OFFSET(INDIRECT("'"&amp;'DATA for charts'!L$5&amp;"'!$c1"),$A918-1,0)),OFFSET(INDIRECT("'"&amp;'DATA for charts'!L$5&amp;"'!$c1"),$A918-1,0),NA())</f>
        <v>#N/A</v>
      </c>
      <c r="M918" s="221" t="e">
        <f ca="1">IF(ISNUMBER(OFFSET(INDIRECT("'"&amp;'DATA for charts'!M$5&amp;"'!$c1"),$A918-1,0)),OFFSET(INDIRECT("'"&amp;'DATA for charts'!M$5&amp;"'!$c1"),$A918-1,0),NA())</f>
        <v>#N/A</v>
      </c>
      <c r="N918" s="221" t="e">
        <f ca="1">IF(ISNUMBER(OFFSET(INDIRECT("'"&amp;'DATA for charts'!N$5&amp;"'!$c1"),$A918-1,0)),OFFSET(INDIRECT("'"&amp;'DATA for charts'!N$5&amp;"'!$c1"),$A918-1,0),NA())</f>
        <v>#N/A</v>
      </c>
      <c r="O918" s="221" t="e">
        <f ca="1">IF(ISNUMBER(OFFSET(INDIRECT("'"&amp;'DATA for charts'!O$5&amp;"'!$c1"),$A918-1,0)),OFFSET(INDIRECT("'"&amp;'DATA for charts'!O$5&amp;"'!$c1"),$A918-1,0),NA())</f>
        <v>#N/A</v>
      </c>
      <c r="P918" s="221" t="e">
        <f ca="1">IF(ISNUMBER(OFFSET(INDIRECT("'"&amp;'DATA for charts'!P$5&amp;"'!$c1"),$A918-1,0)),OFFSET(INDIRECT("'"&amp;'DATA for charts'!P$5&amp;"'!$c1"),$A918-1,0),NA())</f>
        <v>#N/A</v>
      </c>
      <c r="Q918" s="221" t="e">
        <f ca="1">IF(ISNUMBER(OFFSET(INDIRECT("'"&amp;'DATA for charts'!Q$5&amp;"'!$c1"),$A918-1,0)),OFFSET(INDIRECT("'"&amp;'DATA for charts'!Q$5&amp;"'!$c1"),$A918-1,0),NA())</f>
        <v>#N/A</v>
      </c>
      <c r="R918" s="221" t="e">
        <f ca="1">IF(ISNUMBER(OFFSET(INDIRECT("'"&amp;'DATA for charts'!R$5&amp;"'!$c1"),$A918-1,0)),OFFSET(INDIRECT("'"&amp;'DATA for charts'!R$5&amp;"'!$c1"),$A918-1,0),NA())</f>
        <v>#N/A</v>
      </c>
      <c r="S918" s="221" t="e">
        <f ca="1">IF(ISNUMBER(OFFSET(INDIRECT("'"&amp;'DATA for charts'!S$5&amp;"'!$c1"),$A918-1,0)),OFFSET(INDIRECT("'"&amp;'DATA for charts'!S$5&amp;"'!$c1"),$A918-1,0),NA())</f>
        <v>#N/A</v>
      </c>
      <c r="T918" s="34"/>
      <c r="U918" s="34"/>
      <c r="V918" s="34"/>
      <c r="W918" s="8"/>
      <c r="X918" s="8"/>
      <c r="Y918" s="8"/>
      <c r="Z918" s="8"/>
      <c r="AA918" s="8"/>
      <c r="AB918" s="8"/>
      <c r="AC918" s="8"/>
      <c r="AD918" s="8"/>
      <c r="AE918" s="8"/>
      <c r="AF918" s="8"/>
      <c r="AG918" s="8"/>
      <c r="AH918" s="8"/>
      <c r="AI918" s="8"/>
    </row>
    <row r="919" spans="1:35">
      <c r="A919" s="226">
        <f t="shared" si="1233"/>
        <v>379</v>
      </c>
      <c r="B919" s="8">
        <v>-1</v>
      </c>
      <c r="C919" s="221">
        <f ca="1">IF(ISNUMBER(OFFSET(INDIRECT("'"&amp;'DATA for charts'!C$5&amp;"'!$c1"),$A919-1,0)),OFFSET(INDIRECT("'"&amp;'DATA for charts'!C$5&amp;"'!$c1"),$A919-1,0),NA())</f>
        <v>0</v>
      </c>
      <c r="D919" s="221">
        <f ca="1">IF(ISNUMBER(OFFSET(INDIRECT("'"&amp;'DATA for charts'!D$5&amp;"'!$c1"),$A919-1,0)),OFFSET(INDIRECT("'"&amp;'DATA for charts'!D$5&amp;"'!$c1"),$A919-1,0),NA())</f>
        <v>0</v>
      </c>
      <c r="E919" s="221">
        <f ca="1">IF(ISNUMBER(OFFSET(INDIRECT("'"&amp;'DATA for charts'!E$5&amp;"'!$c1"),$A919-1,0)),OFFSET(INDIRECT("'"&amp;'DATA for charts'!E$5&amp;"'!$c1"),$A919-1,0),NA())</f>
        <v>0</v>
      </c>
      <c r="F919" s="221">
        <f ca="1">IF(ISNUMBER(OFFSET(INDIRECT("'"&amp;'DATA for charts'!F$5&amp;"'!$c1"),$A919-1,0)),OFFSET(INDIRECT("'"&amp;'DATA for charts'!F$5&amp;"'!$c1"),$A919-1,0),NA())</f>
        <v>0</v>
      </c>
      <c r="G919" s="221">
        <f ca="1">IF(ISNUMBER(OFFSET(INDIRECT("'"&amp;'DATA for charts'!G$5&amp;"'!$c1"),$A919-1,0)),OFFSET(INDIRECT("'"&amp;'DATA for charts'!G$5&amp;"'!$c1"),$A919-1,0),NA())</f>
        <v>0</v>
      </c>
      <c r="H919" s="221">
        <f ca="1">IF(ISNUMBER(OFFSET(INDIRECT("'"&amp;'DATA for charts'!H$5&amp;"'!$c1"),$A919-1,0)),OFFSET(INDIRECT("'"&amp;'DATA for charts'!H$5&amp;"'!$c1"),$A919-1,0),NA())</f>
        <v>0</v>
      </c>
      <c r="I919" s="221" t="e">
        <f ca="1">IF(ISNUMBER(OFFSET(INDIRECT("'"&amp;'DATA for charts'!I$5&amp;"'!$c1"),$A919-1,0)),OFFSET(INDIRECT("'"&amp;'DATA for charts'!I$5&amp;"'!$c1"),$A919-1,0),NA())</f>
        <v>#N/A</v>
      </c>
      <c r="J919" s="221" t="e">
        <f ca="1">IF(ISNUMBER(OFFSET(INDIRECT("'"&amp;'DATA for charts'!J$5&amp;"'!$c1"),$A919-1,0)),OFFSET(INDIRECT("'"&amp;'DATA for charts'!J$5&amp;"'!$c1"),$A919-1,0),NA())</f>
        <v>#N/A</v>
      </c>
      <c r="K919" s="221" t="e">
        <f ca="1">IF(ISNUMBER(OFFSET(INDIRECT("'"&amp;'DATA for charts'!K$5&amp;"'!$c1"),$A919-1,0)),OFFSET(INDIRECT("'"&amp;'DATA for charts'!K$5&amp;"'!$c1"),$A919-1,0),NA())</f>
        <v>#N/A</v>
      </c>
      <c r="L919" s="221" t="e">
        <f ca="1">IF(ISNUMBER(OFFSET(INDIRECT("'"&amp;'DATA for charts'!L$5&amp;"'!$c1"),$A919-1,0)),OFFSET(INDIRECT("'"&amp;'DATA for charts'!L$5&amp;"'!$c1"),$A919-1,0),NA())</f>
        <v>#N/A</v>
      </c>
      <c r="M919" s="221" t="e">
        <f ca="1">IF(ISNUMBER(OFFSET(INDIRECT("'"&amp;'DATA for charts'!M$5&amp;"'!$c1"),$A919-1,0)),OFFSET(INDIRECT("'"&amp;'DATA for charts'!M$5&amp;"'!$c1"),$A919-1,0),NA())</f>
        <v>#N/A</v>
      </c>
      <c r="N919" s="221" t="e">
        <f ca="1">IF(ISNUMBER(OFFSET(INDIRECT("'"&amp;'DATA for charts'!N$5&amp;"'!$c1"),$A919-1,0)),OFFSET(INDIRECT("'"&amp;'DATA for charts'!N$5&amp;"'!$c1"),$A919-1,0),NA())</f>
        <v>#N/A</v>
      </c>
      <c r="O919" s="221" t="e">
        <f ca="1">IF(ISNUMBER(OFFSET(INDIRECT("'"&amp;'DATA for charts'!O$5&amp;"'!$c1"),$A919-1,0)),OFFSET(INDIRECT("'"&amp;'DATA for charts'!O$5&amp;"'!$c1"),$A919-1,0),NA())</f>
        <v>#N/A</v>
      </c>
      <c r="P919" s="221" t="e">
        <f ca="1">IF(ISNUMBER(OFFSET(INDIRECT("'"&amp;'DATA for charts'!P$5&amp;"'!$c1"),$A919-1,0)),OFFSET(INDIRECT("'"&amp;'DATA for charts'!P$5&amp;"'!$c1"),$A919-1,0),NA())</f>
        <v>#N/A</v>
      </c>
      <c r="Q919" s="221" t="e">
        <f ca="1">IF(ISNUMBER(OFFSET(INDIRECT("'"&amp;'DATA for charts'!Q$5&amp;"'!$c1"),$A919-1,0)),OFFSET(INDIRECT("'"&amp;'DATA for charts'!Q$5&amp;"'!$c1"),$A919-1,0),NA())</f>
        <v>#N/A</v>
      </c>
      <c r="R919" s="221" t="e">
        <f ca="1">IF(ISNUMBER(OFFSET(INDIRECT("'"&amp;'DATA for charts'!R$5&amp;"'!$c1"),$A919-1,0)),OFFSET(INDIRECT("'"&amp;'DATA for charts'!R$5&amp;"'!$c1"),$A919-1,0),NA())</f>
        <v>#N/A</v>
      </c>
      <c r="S919" s="221" t="e">
        <f ca="1">IF(ISNUMBER(OFFSET(INDIRECT("'"&amp;'DATA for charts'!S$5&amp;"'!$c1"),$A919-1,0)),OFFSET(INDIRECT("'"&amp;'DATA for charts'!S$5&amp;"'!$c1"),$A919-1,0),NA())</f>
        <v>#N/A</v>
      </c>
      <c r="T919" s="34"/>
      <c r="U919" s="34"/>
      <c r="V919" s="34"/>
      <c r="W919" s="8"/>
      <c r="X919" s="8"/>
      <c r="Y919" s="8"/>
      <c r="Z919" s="8"/>
      <c r="AA919" s="8"/>
      <c r="AB919" s="8"/>
      <c r="AC919" s="8"/>
      <c r="AD919" s="8"/>
      <c r="AE919" s="8"/>
      <c r="AF919" s="8"/>
      <c r="AG919" s="8"/>
      <c r="AH919" s="8"/>
      <c r="AI919" s="8"/>
    </row>
    <row r="920" spans="1:35">
      <c r="A920" s="226">
        <f t="shared" si="1233"/>
        <v>380</v>
      </c>
      <c r="B920" s="8">
        <v>0</v>
      </c>
      <c r="C920" s="221">
        <f ca="1">IF(ISNUMBER(OFFSET(INDIRECT("'"&amp;'DATA for charts'!C$5&amp;"'!$c1"),$A920-1,0)),OFFSET(INDIRECT("'"&amp;'DATA for charts'!C$5&amp;"'!$c1"),$A920-1,0),NA())</f>
        <v>3</v>
      </c>
      <c r="D920" s="221">
        <f ca="1">IF(ISNUMBER(OFFSET(INDIRECT("'"&amp;'DATA for charts'!D$5&amp;"'!$c1"),$A920-1,0)),OFFSET(INDIRECT("'"&amp;'DATA for charts'!D$5&amp;"'!$c1"),$A920-1,0),NA())</f>
        <v>0</v>
      </c>
      <c r="E920" s="221">
        <f ca="1">IF(ISNUMBER(OFFSET(INDIRECT("'"&amp;'DATA for charts'!E$5&amp;"'!$c1"),$A920-1,0)),OFFSET(INDIRECT("'"&amp;'DATA for charts'!E$5&amp;"'!$c1"),$A920-1,0),NA())</f>
        <v>0</v>
      </c>
      <c r="F920" s="221">
        <f ca="1">IF(ISNUMBER(OFFSET(INDIRECT("'"&amp;'DATA for charts'!F$5&amp;"'!$c1"),$A920-1,0)),OFFSET(INDIRECT("'"&amp;'DATA for charts'!F$5&amp;"'!$c1"),$A920-1,0),NA())</f>
        <v>0</v>
      </c>
      <c r="G920" s="221">
        <f ca="1">IF(ISNUMBER(OFFSET(INDIRECT("'"&amp;'DATA for charts'!G$5&amp;"'!$c1"),$A920-1,0)),OFFSET(INDIRECT("'"&amp;'DATA for charts'!G$5&amp;"'!$c1"),$A920-1,0),NA())</f>
        <v>0</v>
      </c>
      <c r="H920" s="221">
        <f ca="1">IF(ISNUMBER(OFFSET(INDIRECT("'"&amp;'DATA for charts'!H$5&amp;"'!$c1"),$A920-1,0)),OFFSET(INDIRECT("'"&amp;'DATA for charts'!H$5&amp;"'!$c1"),$A920-1,0),NA())</f>
        <v>3</v>
      </c>
      <c r="I920" s="221" t="e">
        <f ca="1">IF(ISNUMBER(OFFSET(INDIRECT("'"&amp;'DATA for charts'!I$5&amp;"'!$c1"),$A920-1,0)),OFFSET(INDIRECT("'"&amp;'DATA for charts'!I$5&amp;"'!$c1"),$A920-1,0),NA())</f>
        <v>#N/A</v>
      </c>
      <c r="J920" s="221" t="e">
        <f ca="1">IF(ISNUMBER(OFFSET(INDIRECT("'"&amp;'DATA for charts'!J$5&amp;"'!$c1"),$A920-1,0)),OFFSET(INDIRECT("'"&amp;'DATA for charts'!J$5&amp;"'!$c1"),$A920-1,0),NA())</f>
        <v>#N/A</v>
      </c>
      <c r="K920" s="221" t="e">
        <f ca="1">IF(ISNUMBER(OFFSET(INDIRECT("'"&amp;'DATA for charts'!K$5&amp;"'!$c1"),$A920-1,0)),OFFSET(INDIRECT("'"&amp;'DATA for charts'!K$5&amp;"'!$c1"),$A920-1,0),NA())</f>
        <v>#N/A</v>
      </c>
      <c r="L920" s="221" t="e">
        <f ca="1">IF(ISNUMBER(OFFSET(INDIRECT("'"&amp;'DATA for charts'!L$5&amp;"'!$c1"),$A920-1,0)),OFFSET(INDIRECT("'"&amp;'DATA for charts'!L$5&amp;"'!$c1"),$A920-1,0),NA())</f>
        <v>#N/A</v>
      </c>
      <c r="M920" s="221" t="e">
        <f ca="1">IF(ISNUMBER(OFFSET(INDIRECT("'"&amp;'DATA for charts'!M$5&amp;"'!$c1"),$A920-1,0)),OFFSET(INDIRECT("'"&amp;'DATA for charts'!M$5&amp;"'!$c1"),$A920-1,0),NA())</f>
        <v>#N/A</v>
      </c>
      <c r="N920" s="221" t="e">
        <f ca="1">IF(ISNUMBER(OFFSET(INDIRECT("'"&amp;'DATA for charts'!N$5&amp;"'!$c1"),$A920-1,0)),OFFSET(INDIRECT("'"&amp;'DATA for charts'!N$5&amp;"'!$c1"),$A920-1,0),NA())</f>
        <v>#N/A</v>
      </c>
      <c r="O920" s="221" t="e">
        <f ca="1">IF(ISNUMBER(OFFSET(INDIRECT("'"&amp;'DATA for charts'!O$5&amp;"'!$c1"),$A920-1,0)),OFFSET(INDIRECT("'"&amp;'DATA for charts'!O$5&amp;"'!$c1"),$A920-1,0),NA())</f>
        <v>#N/A</v>
      </c>
      <c r="P920" s="221" t="e">
        <f ca="1">IF(ISNUMBER(OFFSET(INDIRECT("'"&amp;'DATA for charts'!P$5&amp;"'!$c1"),$A920-1,0)),OFFSET(INDIRECT("'"&amp;'DATA for charts'!P$5&amp;"'!$c1"),$A920-1,0),NA())</f>
        <v>#N/A</v>
      </c>
      <c r="Q920" s="221" t="e">
        <f ca="1">IF(ISNUMBER(OFFSET(INDIRECT("'"&amp;'DATA for charts'!Q$5&amp;"'!$c1"),$A920-1,0)),OFFSET(INDIRECT("'"&amp;'DATA for charts'!Q$5&amp;"'!$c1"),$A920-1,0),NA())</f>
        <v>#N/A</v>
      </c>
      <c r="R920" s="221" t="e">
        <f ca="1">IF(ISNUMBER(OFFSET(INDIRECT("'"&amp;'DATA for charts'!R$5&amp;"'!$c1"),$A920-1,0)),OFFSET(INDIRECT("'"&amp;'DATA for charts'!R$5&amp;"'!$c1"),$A920-1,0),NA())</f>
        <v>#N/A</v>
      </c>
      <c r="S920" s="221" t="e">
        <f ca="1">IF(ISNUMBER(OFFSET(INDIRECT("'"&amp;'DATA for charts'!S$5&amp;"'!$c1"),$A920-1,0)),OFFSET(INDIRECT("'"&amp;'DATA for charts'!S$5&amp;"'!$c1"),$A920-1,0),NA())</f>
        <v>#N/A</v>
      </c>
      <c r="T920" s="34"/>
      <c r="U920" s="34"/>
      <c r="V920" s="34"/>
      <c r="W920" s="8"/>
      <c r="X920" s="8"/>
      <c r="Y920" s="8"/>
      <c r="Z920" s="8"/>
      <c r="AA920" s="8"/>
      <c r="AB920" s="8"/>
      <c r="AC920" s="8"/>
      <c r="AD920" s="8"/>
      <c r="AE920" s="8"/>
      <c r="AF920" s="8"/>
      <c r="AG920" s="8"/>
      <c r="AH920" s="8"/>
      <c r="AI920" s="8"/>
    </row>
    <row r="921" spans="1:35">
      <c r="A921" s="226">
        <f t="shared" si="1233"/>
        <v>381</v>
      </c>
      <c r="B921" s="8">
        <v>1</v>
      </c>
      <c r="C921" s="221">
        <f ca="1">IF(ISNUMBER(OFFSET(INDIRECT("'"&amp;'DATA for charts'!C$5&amp;"'!$c1"),$A921-1,0)),OFFSET(INDIRECT("'"&amp;'DATA for charts'!C$5&amp;"'!$c1"),$A921-1,0),NA())</f>
        <v>13</v>
      </c>
      <c r="D921" s="221">
        <f ca="1">IF(ISNUMBER(OFFSET(INDIRECT("'"&amp;'DATA for charts'!D$5&amp;"'!$c1"),$A921-1,0)),OFFSET(INDIRECT("'"&amp;'DATA for charts'!D$5&amp;"'!$c1"),$A921-1,0),NA())</f>
        <v>0</v>
      </c>
      <c r="E921" s="221">
        <f ca="1">IF(ISNUMBER(OFFSET(INDIRECT("'"&amp;'DATA for charts'!E$5&amp;"'!$c1"),$A921-1,0)),OFFSET(INDIRECT("'"&amp;'DATA for charts'!E$5&amp;"'!$c1"),$A921-1,0),NA())</f>
        <v>3</v>
      </c>
      <c r="F921" s="221">
        <f ca="1">IF(ISNUMBER(OFFSET(INDIRECT("'"&amp;'DATA for charts'!F$5&amp;"'!$c1"),$A921-1,0)),OFFSET(INDIRECT("'"&amp;'DATA for charts'!F$5&amp;"'!$c1"),$A921-1,0),NA())</f>
        <v>4</v>
      </c>
      <c r="G921" s="221">
        <f ca="1">IF(ISNUMBER(OFFSET(INDIRECT("'"&amp;'DATA for charts'!G$5&amp;"'!$c1"),$A921-1,0)),OFFSET(INDIRECT("'"&amp;'DATA for charts'!G$5&amp;"'!$c1"),$A921-1,0),NA())</f>
        <v>3</v>
      </c>
      <c r="H921" s="221">
        <f ca="1">IF(ISNUMBER(OFFSET(INDIRECT("'"&amp;'DATA for charts'!H$5&amp;"'!$c1"),$A921-1,0)),OFFSET(INDIRECT("'"&amp;'DATA for charts'!H$5&amp;"'!$c1"),$A921-1,0),NA())</f>
        <v>2</v>
      </c>
      <c r="I921" s="221" t="e">
        <f ca="1">IF(ISNUMBER(OFFSET(INDIRECT("'"&amp;'DATA for charts'!I$5&amp;"'!$c1"),$A921-1,0)),OFFSET(INDIRECT("'"&amp;'DATA for charts'!I$5&amp;"'!$c1"),$A921-1,0),NA())</f>
        <v>#N/A</v>
      </c>
      <c r="J921" s="221" t="e">
        <f ca="1">IF(ISNUMBER(OFFSET(INDIRECT("'"&amp;'DATA for charts'!J$5&amp;"'!$c1"),$A921-1,0)),OFFSET(INDIRECT("'"&amp;'DATA for charts'!J$5&amp;"'!$c1"),$A921-1,0),NA())</f>
        <v>#N/A</v>
      </c>
      <c r="K921" s="221" t="e">
        <f ca="1">IF(ISNUMBER(OFFSET(INDIRECT("'"&amp;'DATA for charts'!K$5&amp;"'!$c1"),$A921-1,0)),OFFSET(INDIRECT("'"&amp;'DATA for charts'!K$5&amp;"'!$c1"),$A921-1,0),NA())</f>
        <v>#N/A</v>
      </c>
      <c r="L921" s="221" t="e">
        <f ca="1">IF(ISNUMBER(OFFSET(INDIRECT("'"&amp;'DATA for charts'!L$5&amp;"'!$c1"),$A921-1,0)),OFFSET(INDIRECT("'"&amp;'DATA for charts'!L$5&amp;"'!$c1"),$A921-1,0),NA())</f>
        <v>#N/A</v>
      </c>
      <c r="M921" s="221" t="e">
        <f ca="1">IF(ISNUMBER(OFFSET(INDIRECT("'"&amp;'DATA for charts'!M$5&amp;"'!$c1"),$A921-1,0)),OFFSET(INDIRECT("'"&amp;'DATA for charts'!M$5&amp;"'!$c1"),$A921-1,0),NA())</f>
        <v>#N/A</v>
      </c>
      <c r="N921" s="221" t="e">
        <f ca="1">IF(ISNUMBER(OFFSET(INDIRECT("'"&amp;'DATA for charts'!N$5&amp;"'!$c1"),$A921-1,0)),OFFSET(INDIRECT("'"&amp;'DATA for charts'!N$5&amp;"'!$c1"),$A921-1,0),NA())</f>
        <v>#N/A</v>
      </c>
      <c r="O921" s="221" t="e">
        <f ca="1">IF(ISNUMBER(OFFSET(INDIRECT("'"&amp;'DATA for charts'!O$5&amp;"'!$c1"),$A921-1,0)),OFFSET(INDIRECT("'"&amp;'DATA for charts'!O$5&amp;"'!$c1"),$A921-1,0),NA())</f>
        <v>#N/A</v>
      </c>
      <c r="P921" s="221" t="e">
        <f ca="1">IF(ISNUMBER(OFFSET(INDIRECT("'"&amp;'DATA for charts'!P$5&amp;"'!$c1"),$A921-1,0)),OFFSET(INDIRECT("'"&amp;'DATA for charts'!P$5&amp;"'!$c1"),$A921-1,0),NA())</f>
        <v>#N/A</v>
      </c>
      <c r="Q921" s="221" t="e">
        <f ca="1">IF(ISNUMBER(OFFSET(INDIRECT("'"&amp;'DATA for charts'!Q$5&amp;"'!$c1"),$A921-1,0)),OFFSET(INDIRECT("'"&amp;'DATA for charts'!Q$5&amp;"'!$c1"),$A921-1,0),NA())</f>
        <v>#N/A</v>
      </c>
      <c r="R921" s="221" t="e">
        <f ca="1">IF(ISNUMBER(OFFSET(INDIRECT("'"&amp;'DATA for charts'!R$5&amp;"'!$c1"),$A921-1,0)),OFFSET(INDIRECT("'"&amp;'DATA for charts'!R$5&amp;"'!$c1"),$A921-1,0),NA())</f>
        <v>#N/A</v>
      </c>
      <c r="S921" s="221" t="e">
        <f ca="1">IF(ISNUMBER(OFFSET(INDIRECT("'"&amp;'DATA for charts'!S$5&amp;"'!$c1"),$A921-1,0)),OFFSET(INDIRECT("'"&amp;'DATA for charts'!S$5&amp;"'!$c1"),$A921-1,0),NA())</f>
        <v>#N/A</v>
      </c>
      <c r="T921" s="34"/>
      <c r="U921" s="34"/>
      <c r="V921" s="34"/>
      <c r="W921" s="8"/>
      <c r="X921" s="8"/>
      <c r="Y921" s="8"/>
      <c r="Z921" s="8"/>
      <c r="AA921" s="8"/>
      <c r="AB921" s="8"/>
      <c r="AC921" s="8"/>
      <c r="AD921" s="8"/>
      <c r="AE921" s="8"/>
      <c r="AF921" s="8"/>
      <c r="AG921" s="8"/>
      <c r="AH921" s="8"/>
      <c r="AI921" s="8"/>
    </row>
    <row r="922" spans="1:35">
      <c r="A922" s="226">
        <f t="shared" si="1233"/>
        <v>382</v>
      </c>
      <c r="B922" s="8">
        <v>2</v>
      </c>
      <c r="C922" s="221">
        <f ca="1">IF(ISNUMBER(OFFSET(INDIRECT("'"&amp;'DATA for charts'!C$5&amp;"'!$c1"),$A922-1,0)),OFFSET(INDIRECT("'"&amp;'DATA for charts'!C$5&amp;"'!$c1"),$A922-1,0),NA())</f>
        <v>32</v>
      </c>
      <c r="D922" s="221">
        <f ca="1">IF(ISNUMBER(OFFSET(INDIRECT("'"&amp;'DATA for charts'!D$5&amp;"'!$c1"),$A922-1,0)),OFFSET(INDIRECT("'"&amp;'DATA for charts'!D$5&amp;"'!$c1"),$A922-1,0),NA())</f>
        <v>4</v>
      </c>
      <c r="E922" s="221">
        <f ca="1">IF(ISNUMBER(OFFSET(INDIRECT("'"&amp;'DATA for charts'!E$5&amp;"'!$c1"),$A922-1,0)),OFFSET(INDIRECT("'"&amp;'DATA for charts'!E$5&amp;"'!$c1"),$A922-1,0),NA())</f>
        <v>8</v>
      </c>
      <c r="F922" s="221">
        <f ca="1">IF(ISNUMBER(OFFSET(INDIRECT("'"&amp;'DATA for charts'!F$5&amp;"'!$c1"),$A922-1,0)),OFFSET(INDIRECT("'"&amp;'DATA for charts'!F$5&amp;"'!$c1"),$A922-1,0),NA())</f>
        <v>4</v>
      </c>
      <c r="G922" s="221">
        <f ca="1">IF(ISNUMBER(OFFSET(INDIRECT("'"&amp;'DATA for charts'!G$5&amp;"'!$c1"),$A922-1,0)),OFFSET(INDIRECT("'"&amp;'DATA for charts'!G$5&amp;"'!$c1"),$A922-1,0),NA())</f>
        <v>6</v>
      </c>
      <c r="H922" s="221">
        <f ca="1">IF(ISNUMBER(OFFSET(INDIRECT("'"&amp;'DATA for charts'!H$5&amp;"'!$c1"),$A922-1,0)),OFFSET(INDIRECT("'"&amp;'DATA for charts'!H$5&amp;"'!$c1"),$A922-1,0),NA())</f>
        <v>16</v>
      </c>
      <c r="I922" s="221" t="e">
        <f ca="1">IF(ISNUMBER(OFFSET(INDIRECT("'"&amp;'DATA for charts'!I$5&amp;"'!$c1"),$A922-1,0)),OFFSET(INDIRECT("'"&amp;'DATA for charts'!I$5&amp;"'!$c1"),$A922-1,0),NA())</f>
        <v>#N/A</v>
      </c>
      <c r="J922" s="221" t="e">
        <f ca="1">IF(ISNUMBER(OFFSET(INDIRECT("'"&amp;'DATA for charts'!J$5&amp;"'!$c1"),$A922-1,0)),OFFSET(INDIRECT("'"&amp;'DATA for charts'!J$5&amp;"'!$c1"),$A922-1,0),NA())</f>
        <v>#N/A</v>
      </c>
      <c r="K922" s="221" t="e">
        <f ca="1">IF(ISNUMBER(OFFSET(INDIRECT("'"&amp;'DATA for charts'!K$5&amp;"'!$c1"),$A922-1,0)),OFFSET(INDIRECT("'"&amp;'DATA for charts'!K$5&amp;"'!$c1"),$A922-1,0),NA())</f>
        <v>#N/A</v>
      </c>
      <c r="L922" s="221" t="e">
        <f ca="1">IF(ISNUMBER(OFFSET(INDIRECT("'"&amp;'DATA for charts'!L$5&amp;"'!$c1"),$A922-1,0)),OFFSET(INDIRECT("'"&amp;'DATA for charts'!L$5&amp;"'!$c1"),$A922-1,0),NA())</f>
        <v>#N/A</v>
      </c>
      <c r="M922" s="221" t="e">
        <f ca="1">IF(ISNUMBER(OFFSET(INDIRECT("'"&amp;'DATA for charts'!M$5&amp;"'!$c1"),$A922-1,0)),OFFSET(INDIRECT("'"&amp;'DATA for charts'!M$5&amp;"'!$c1"),$A922-1,0),NA())</f>
        <v>#N/A</v>
      </c>
      <c r="N922" s="221" t="e">
        <f ca="1">IF(ISNUMBER(OFFSET(INDIRECT("'"&amp;'DATA for charts'!N$5&amp;"'!$c1"),$A922-1,0)),OFFSET(INDIRECT("'"&amp;'DATA for charts'!N$5&amp;"'!$c1"),$A922-1,0),NA())</f>
        <v>#N/A</v>
      </c>
      <c r="O922" s="221" t="e">
        <f ca="1">IF(ISNUMBER(OFFSET(INDIRECT("'"&amp;'DATA for charts'!O$5&amp;"'!$c1"),$A922-1,0)),OFFSET(INDIRECT("'"&amp;'DATA for charts'!O$5&amp;"'!$c1"),$A922-1,0),NA())</f>
        <v>#N/A</v>
      </c>
      <c r="P922" s="221" t="e">
        <f ca="1">IF(ISNUMBER(OFFSET(INDIRECT("'"&amp;'DATA for charts'!P$5&amp;"'!$c1"),$A922-1,0)),OFFSET(INDIRECT("'"&amp;'DATA for charts'!P$5&amp;"'!$c1"),$A922-1,0),NA())</f>
        <v>#N/A</v>
      </c>
      <c r="Q922" s="221" t="e">
        <f ca="1">IF(ISNUMBER(OFFSET(INDIRECT("'"&amp;'DATA for charts'!Q$5&amp;"'!$c1"),$A922-1,0)),OFFSET(INDIRECT("'"&amp;'DATA for charts'!Q$5&amp;"'!$c1"),$A922-1,0),NA())</f>
        <v>#N/A</v>
      </c>
      <c r="R922" s="221" t="e">
        <f ca="1">IF(ISNUMBER(OFFSET(INDIRECT("'"&amp;'DATA for charts'!R$5&amp;"'!$c1"),$A922-1,0)),OFFSET(INDIRECT("'"&amp;'DATA for charts'!R$5&amp;"'!$c1"),$A922-1,0),NA())</f>
        <v>#N/A</v>
      </c>
      <c r="S922" s="221" t="e">
        <f ca="1">IF(ISNUMBER(OFFSET(INDIRECT("'"&amp;'DATA for charts'!S$5&amp;"'!$c1"),$A922-1,0)),OFFSET(INDIRECT("'"&amp;'DATA for charts'!S$5&amp;"'!$c1"),$A922-1,0),NA())</f>
        <v>#N/A</v>
      </c>
      <c r="T922" s="34"/>
      <c r="U922" s="34"/>
      <c r="V922" s="34"/>
      <c r="W922" s="8"/>
      <c r="X922" s="8"/>
      <c r="Y922" s="8"/>
      <c r="Z922" s="8"/>
      <c r="AA922" s="8"/>
      <c r="AB922" s="8"/>
      <c r="AC922" s="8"/>
      <c r="AD922" s="8"/>
      <c r="AE922" s="8"/>
      <c r="AF922" s="8"/>
      <c r="AG922" s="8"/>
      <c r="AH922" s="8"/>
      <c r="AI922" s="8"/>
    </row>
    <row r="923" spans="1:35">
      <c r="A923" s="226">
        <f t="shared" si="1233"/>
        <v>383</v>
      </c>
      <c r="B923" s="8">
        <v>3</v>
      </c>
      <c r="C923" s="221">
        <f ca="1">IF(ISNUMBER(OFFSET(INDIRECT("'"&amp;'DATA for charts'!C$5&amp;"'!$c1"),$A923-1,0)),OFFSET(INDIRECT("'"&amp;'DATA for charts'!C$5&amp;"'!$c1"),$A923-1,0),NA())</f>
        <v>41</v>
      </c>
      <c r="D923" s="221">
        <f ca="1">IF(ISNUMBER(OFFSET(INDIRECT("'"&amp;'DATA for charts'!D$5&amp;"'!$c1"),$A923-1,0)),OFFSET(INDIRECT("'"&amp;'DATA for charts'!D$5&amp;"'!$c1"),$A923-1,0),NA())</f>
        <v>7</v>
      </c>
      <c r="E923" s="221">
        <f ca="1">IF(ISNUMBER(OFFSET(INDIRECT("'"&amp;'DATA for charts'!E$5&amp;"'!$c1"),$A923-1,0)),OFFSET(INDIRECT("'"&amp;'DATA for charts'!E$5&amp;"'!$c1"),$A923-1,0),NA())</f>
        <v>19</v>
      </c>
      <c r="F923" s="221">
        <f ca="1">IF(ISNUMBER(OFFSET(INDIRECT("'"&amp;'DATA for charts'!F$5&amp;"'!$c1"),$A923-1,0)),OFFSET(INDIRECT("'"&amp;'DATA for charts'!F$5&amp;"'!$c1"),$A923-1,0),NA())</f>
        <v>20</v>
      </c>
      <c r="G923" s="221">
        <f ca="1">IF(ISNUMBER(OFFSET(INDIRECT("'"&amp;'DATA for charts'!G$5&amp;"'!$c1"),$A923-1,0)),OFFSET(INDIRECT("'"&amp;'DATA for charts'!G$5&amp;"'!$c1"),$A923-1,0),NA())</f>
        <v>19</v>
      </c>
      <c r="H923" s="221">
        <f ca="1">IF(ISNUMBER(OFFSET(INDIRECT("'"&amp;'DATA for charts'!H$5&amp;"'!$c1"),$A923-1,0)),OFFSET(INDIRECT("'"&amp;'DATA for charts'!H$5&amp;"'!$c1"),$A923-1,0),NA())</f>
        <v>25</v>
      </c>
      <c r="I923" s="221" t="e">
        <f ca="1">IF(ISNUMBER(OFFSET(INDIRECT("'"&amp;'DATA for charts'!I$5&amp;"'!$c1"),$A923-1,0)),OFFSET(INDIRECT("'"&amp;'DATA for charts'!I$5&amp;"'!$c1"),$A923-1,0),NA())</f>
        <v>#N/A</v>
      </c>
      <c r="J923" s="221" t="e">
        <f ca="1">IF(ISNUMBER(OFFSET(INDIRECT("'"&amp;'DATA for charts'!J$5&amp;"'!$c1"),$A923-1,0)),OFFSET(INDIRECT("'"&amp;'DATA for charts'!J$5&amp;"'!$c1"),$A923-1,0),NA())</f>
        <v>#N/A</v>
      </c>
      <c r="K923" s="221" t="e">
        <f ca="1">IF(ISNUMBER(OFFSET(INDIRECT("'"&amp;'DATA for charts'!K$5&amp;"'!$c1"),$A923-1,0)),OFFSET(INDIRECT("'"&amp;'DATA for charts'!K$5&amp;"'!$c1"),$A923-1,0),NA())</f>
        <v>#N/A</v>
      </c>
      <c r="L923" s="221" t="e">
        <f ca="1">IF(ISNUMBER(OFFSET(INDIRECT("'"&amp;'DATA for charts'!L$5&amp;"'!$c1"),$A923-1,0)),OFFSET(INDIRECT("'"&amp;'DATA for charts'!L$5&amp;"'!$c1"),$A923-1,0),NA())</f>
        <v>#N/A</v>
      </c>
      <c r="M923" s="221" t="e">
        <f ca="1">IF(ISNUMBER(OFFSET(INDIRECT("'"&amp;'DATA for charts'!M$5&amp;"'!$c1"),$A923-1,0)),OFFSET(INDIRECT("'"&amp;'DATA for charts'!M$5&amp;"'!$c1"),$A923-1,0),NA())</f>
        <v>#N/A</v>
      </c>
      <c r="N923" s="221" t="e">
        <f ca="1">IF(ISNUMBER(OFFSET(INDIRECT("'"&amp;'DATA for charts'!N$5&amp;"'!$c1"),$A923-1,0)),OFFSET(INDIRECT("'"&amp;'DATA for charts'!N$5&amp;"'!$c1"),$A923-1,0),NA())</f>
        <v>#N/A</v>
      </c>
      <c r="O923" s="221" t="e">
        <f ca="1">IF(ISNUMBER(OFFSET(INDIRECT("'"&amp;'DATA for charts'!O$5&amp;"'!$c1"),$A923-1,0)),OFFSET(INDIRECT("'"&amp;'DATA for charts'!O$5&amp;"'!$c1"),$A923-1,0),NA())</f>
        <v>#N/A</v>
      </c>
      <c r="P923" s="221" t="e">
        <f ca="1">IF(ISNUMBER(OFFSET(INDIRECT("'"&amp;'DATA for charts'!P$5&amp;"'!$c1"),$A923-1,0)),OFFSET(INDIRECT("'"&amp;'DATA for charts'!P$5&amp;"'!$c1"),$A923-1,0),NA())</f>
        <v>#N/A</v>
      </c>
      <c r="Q923" s="221" t="e">
        <f ca="1">IF(ISNUMBER(OFFSET(INDIRECT("'"&amp;'DATA for charts'!Q$5&amp;"'!$c1"),$A923-1,0)),OFFSET(INDIRECT("'"&amp;'DATA for charts'!Q$5&amp;"'!$c1"),$A923-1,0),NA())</f>
        <v>#N/A</v>
      </c>
      <c r="R923" s="221" t="e">
        <f ca="1">IF(ISNUMBER(OFFSET(INDIRECT("'"&amp;'DATA for charts'!R$5&amp;"'!$c1"),$A923-1,0)),OFFSET(INDIRECT("'"&amp;'DATA for charts'!R$5&amp;"'!$c1"),$A923-1,0),NA())</f>
        <v>#N/A</v>
      </c>
      <c r="S923" s="221" t="e">
        <f ca="1">IF(ISNUMBER(OFFSET(INDIRECT("'"&amp;'DATA for charts'!S$5&amp;"'!$c1"),$A923-1,0)),OFFSET(INDIRECT("'"&amp;'DATA for charts'!S$5&amp;"'!$c1"),$A923-1,0),NA())</f>
        <v>#N/A</v>
      </c>
      <c r="T923" s="34"/>
      <c r="U923" s="34"/>
      <c r="V923" s="34"/>
      <c r="W923" s="8"/>
      <c r="X923" s="8"/>
      <c r="Y923" s="8"/>
      <c r="Z923" s="8"/>
      <c r="AA923" s="8"/>
      <c r="AB923" s="8"/>
      <c r="AC923" s="8"/>
      <c r="AD923" s="8"/>
      <c r="AE923" s="8"/>
      <c r="AF923" s="8"/>
      <c r="AG923" s="8"/>
      <c r="AH923" s="8"/>
      <c r="AI923" s="8"/>
    </row>
    <row r="924" spans="1:35">
      <c r="A924" s="226">
        <f t="shared" si="1233"/>
        <v>384</v>
      </c>
      <c r="B924" s="8">
        <v>4</v>
      </c>
      <c r="C924" s="221">
        <f ca="1">IF(ISNUMBER(OFFSET(INDIRECT("'"&amp;'DATA for charts'!C$5&amp;"'!$c1"),$A924-1,0)),OFFSET(INDIRECT("'"&amp;'DATA for charts'!C$5&amp;"'!$c1"),$A924-1,0),NA())</f>
        <v>57</v>
      </c>
      <c r="D924" s="221">
        <f ca="1">IF(ISNUMBER(OFFSET(INDIRECT("'"&amp;'DATA for charts'!D$5&amp;"'!$c1"),$A924-1,0)),OFFSET(INDIRECT("'"&amp;'DATA for charts'!D$5&amp;"'!$c1"),$A924-1,0),NA())</f>
        <v>23</v>
      </c>
      <c r="E924" s="221">
        <f ca="1">IF(ISNUMBER(OFFSET(INDIRECT("'"&amp;'DATA for charts'!E$5&amp;"'!$c1"),$A924-1,0)),OFFSET(INDIRECT("'"&amp;'DATA for charts'!E$5&amp;"'!$c1"),$A924-1,0),NA())</f>
        <v>32</v>
      </c>
      <c r="F924" s="221">
        <f ca="1">IF(ISNUMBER(OFFSET(INDIRECT("'"&amp;'DATA for charts'!F$5&amp;"'!$c1"),$A924-1,0)),OFFSET(INDIRECT("'"&amp;'DATA for charts'!F$5&amp;"'!$c1"),$A924-1,0),NA())</f>
        <v>21</v>
      </c>
      <c r="G924" s="221">
        <f ca="1">IF(ISNUMBER(OFFSET(INDIRECT("'"&amp;'DATA for charts'!G$5&amp;"'!$c1"),$A924-1,0)),OFFSET(INDIRECT("'"&amp;'DATA for charts'!G$5&amp;"'!$c1"),$A924-1,0),NA())</f>
        <v>29</v>
      </c>
      <c r="H924" s="221">
        <f ca="1">IF(ISNUMBER(OFFSET(INDIRECT("'"&amp;'DATA for charts'!H$5&amp;"'!$c1"),$A924-1,0)),OFFSET(INDIRECT("'"&amp;'DATA for charts'!H$5&amp;"'!$c1"),$A924-1,0),NA())</f>
        <v>24</v>
      </c>
      <c r="I924" s="221" t="e">
        <f ca="1">IF(ISNUMBER(OFFSET(INDIRECT("'"&amp;'DATA for charts'!I$5&amp;"'!$c1"),$A924-1,0)),OFFSET(INDIRECT("'"&amp;'DATA for charts'!I$5&amp;"'!$c1"),$A924-1,0),NA())</f>
        <v>#N/A</v>
      </c>
      <c r="J924" s="221" t="e">
        <f ca="1">IF(ISNUMBER(OFFSET(INDIRECT("'"&amp;'DATA for charts'!J$5&amp;"'!$c1"),$A924-1,0)),OFFSET(INDIRECT("'"&amp;'DATA for charts'!J$5&amp;"'!$c1"),$A924-1,0),NA())</f>
        <v>#N/A</v>
      </c>
      <c r="K924" s="221" t="e">
        <f ca="1">IF(ISNUMBER(OFFSET(INDIRECT("'"&amp;'DATA for charts'!K$5&amp;"'!$c1"),$A924-1,0)),OFFSET(INDIRECT("'"&amp;'DATA for charts'!K$5&amp;"'!$c1"),$A924-1,0),NA())</f>
        <v>#N/A</v>
      </c>
      <c r="L924" s="221" t="e">
        <f ca="1">IF(ISNUMBER(OFFSET(INDIRECT("'"&amp;'DATA for charts'!L$5&amp;"'!$c1"),$A924-1,0)),OFFSET(INDIRECT("'"&amp;'DATA for charts'!L$5&amp;"'!$c1"),$A924-1,0),NA())</f>
        <v>#N/A</v>
      </c>
      <c r="M924" s="221" t="e">
        <f ca="1">IF(ISNUMBER(OFFSET(INDIRECT("'"&amp;'DATA for charts'!M$5&amp;"'!$c1"),$A924-1,0)),OFFSET(INDIRECT("'"&amp;'DATA for charts'!M$5&amp;"'!$c1"),$A924-1,0),NA())</f>
        <v>#N/A</v>
      </c>
      <c r="N924" s="221" t="e">
        <f ca="1">IF(ISNUMBER(OFFSET(INDIRECT("'"&amp;'DATA for charts'!N$5&amp;"'!$c1"),$A924-1,0)),OFFSET(INDIRECT("'"&amp;'DATA for charts'!N$5&amp;"'!$c1"),$A924-1,0),NA())</f>
        <v>#N/A</v>
      </c>
      <c r="O924" s="221" t="e">
        <f ca="1">IF(ISNUMBER(OFFSET(INDIRECT("'"&amp;'DATA for charts'!O$5&amp;"'!$c1"),$A924-1,0)),OFFSET(INDIRECT("'"&amp;'DATA for charts'!O$5&amp;"'!$c1"),$A924-1,0),NA())</f>
        <v>#N/A</v>
      </c>
      <c r="P924" s="221" t="e">
        <f ca="1">IF(ISNUMBER(OFFSET(INDIRECT("'"&amp;'DATA for charts'!P$5&amp;"'!$c1"),$A924-1,0)),OFFSET(INDIRECT("'"&amp;'DATA for charts'!P$5&amp;"'!$c1"),$A924-1,0),NA())</f>
        <v>#N/A</v>
      </c>
      <c r="Q924" s="221" t="e">
        <f ca="1">IF(ISNUMBER(OFFSET(INDIRECT("'"&amp;'DATA for charts'!Q$5&amp;"'!$c1"),$A924-1,0)),OFFSET(INDIRECT("'"&amp;'DATA for charts'!Q$5&amp;"'!$c1"),$A924-1,0),NA())</f>
        <v>#N/A</v>
      </c>
      <c r="R924" s="221" t="e">
        <f ca="1">IF(ISNUMBER(OFFSET(INDIRECT("'"&amp;'DATA for charts'!R$5&amp;"'!$c1"),$A924-1,0)),OFFSET(INDIRECT("'"&amp;'DATA for charts'!R$5&amp;"'!$c1"),$A924-1,0),NA())</f>
        <v>#N/A</v>
      </c>
      <c r="S924" s="221" t="e">
        <f ca="1">IF(ISNUMBER(OFFSET(INDIRECT("'"&amp;'DATA for charts'!S$5&amp;"'!$c1"),$A924-1,0)),OFFSET(INDIRECT("'"&amp;'DATA for charts'!S$5&amp;"'!$c1"),$A924-1,0),NA())</f>
        <v>#N/A</v>
      </c>
      <c r="T924" s="34"/>
      <c r="U924" s="34"/>
      <c r="V924" s="34"/>
      <c r="W924" s="8"/>
      <c r="X924" s="8"/>
      <c r="Y924" s="8"/>
      <c r="Z924" s="8"/>
      <c r="AA924" s="8"/>
      <c r="AB924" s="8"/>
      <c r="AC924" s="8"/>
      <c r="AD924" s="8"/>
      <c r="AE924" s="8"/>
      <c r="AF924" s="8"/>
      <c r="AG924" s="8"/>
      <c r="AH924" s="8"/>
      <c r="AI924" s="8"/>
    </row>
    <row r="925" spans="1:35">
      <c r="A925" s="226">
        <f t="shared" si="1233"/>
        <v>385</v>
      </c>
      <c r="B925" s="8">
        <v>5</v>
      </c>
      <c r="C925" s="221">
        <f ca="1">IF(ISNUMBER(OFFSET(INDIRECT("'"&amp;'DATA for charts'!C$5&amp;"'!$c1"),$A925-1,0)),OFFSET(INDIRECT("'"&amp;'DATA for charts'!C$5&amp;"'!$c1"),$A925-1,0),NA())</f>
        <v>63</v>
      </c>
      <c r="D925" s="221">
        <f ca="1">IF(ISNUMBER(OFFSET(INDIRECT("'"&amp;'DATA for charts'!D$5&amp;"'!$c1"),$A925-1,0)),OFFSET(INDIRECT("'"&amp;'DATA for charts'!D$5&amp;"'!$c1"),$A925-1,0),NA())</f>
        <v>25</v>
      </c>
      <c r="E925" s="221">
        <f ca="1">IF(ISNUMBER(OFFSET(INDIRECT("'"&amp;'DATA for charts'!E$5&amp;"'!$c1"),$A925-1,0)),OFFSET(INDIRECT("'"&amp;'DATA for charts'!E$5&amp;"'!$c1"),$A925-1,0),NA())</f>
        <v>31</v>
      </c>
      <c r="F925" s="221">
        <f ca="1">IF(ISNUMBER(OFFSET(INDIRECT("'"&amp;'DATA for charts'!F$5&amp;"'!$c1"),$A925-1,0)),OFFSET(INDIRECT("'"&amp;'DATA for charts'!F$5&amp;"'!$c1"),$A925-1,0),NA())</f>
        <v>39</v>
      </c>
      <c r="G925" s="221">
        <f ca="1">IF(ISNUMBER(OFFSET(INDIRECT("'"&amp;'DATA for charts'!G$5&amp;"'!$c1"),$A925-1,0)),OFFSET(INDIRECT("'"&amp;'DATA for charts'!G$5&amp;"'!$c1"),$A925-1,0),NA())</f>
        <v>29</v>
      </c>
      <c r="H925" s="221">
        <f ca="1">IF(ISNUMBER(OFFSET(INDIRECT("'"&amp;'DATA for charts'!H$5&amp;"'!$c1"),$A925-1,0)),OFFSET(INDIRECT("'"&amp;'DATA for charts'!H$5&amp;"'!$c1"),$A925-1,0),NA())</f>
        <v>43</v>
      </c>
      <c r="I925" s="221" t="e">
        <f ca="1">IF(ISNUMBER(OFFSET(INDIRECT("'"&amp;'DATA for charts'!I$5&amp;"'!$c1"),$A925-1,0)),OFFSET(INDIRECT("'"&amp;'DATA for charts'!I$5&amp;"'!$c1"),$A925-1,0),NA())</f>
        <v>#N/A</v>
      </c>
      <c r="J925" s="221" t="e">
        <f ca="1">IF(ISNUMBER(OFFSET(INDIRECT("'"&amp;'DATA for charts'!J$5&amp;"'!$c1"),$A925-1,0)),OFFSET(INDIRECT("'"&amp;'DATA for charts'!J$5&amp;"'!$c1"),$A925-1,0),NA())</f>
        <v>#N/A</v>
      </c>
      <c r="K925" s="221" t="e">
        <f ca="1">IF(ISNUMBER(OFFSET(INDIRECT("'"&amp;'DATA for charts'!K$5&amp;"'!$c1"),$A925-1,0)),OFFSET(INDIRECT("'"&amp;'DATA for charts'!K$5&amp;"'!$c1"),$A925-1,0),NA())</f>
        <v>#N/A</v>
      </c>
      <c r="L925" s="221" t="e">
        <f ca="1">IF(ISNUMBER(OFFSET(INDIRECT("'"&amp;'DATA for charts'!L$5&amp;"'!$c1"),$A925-1,0)),OFFSET(INDIRECT("'"&amp;'DATA for charts'!L$5&amp;"'!$c1"),$A925-1,0),NA())</f>
        <v>#N/A</v>
      </c>
      <c r="M925" s="221" t="e">
        <f ca="1">IF(ISNUMBER(OFFSET(INDIRECT("'"&amp;'DATA for charts'!M$5&amp;"'!$c1"),$A925-1,0)),OFFSET(INDIRECT("'"&amp;'DATA for charts'!M$5&amp;"'!$c1"),$A925-1,0),NA())</f>
        <v>#N/A</v>
      </c>
      <c r="N925" s="221" t="e">
        <f ca="1">IF(ISNUMBER(OFFSET(INDIRECT("'"&amp;'DATA for charts'!N$5&amp;"'!$c1"),$A925-1,0)),OFFSET(INDIRECT("'"&amp;'DATA for charts'!N$5&amp;"'!$c1"),$A925-1,0),NA())</f>
        <v>#N/A</v>
      </c>
      <c r="O925" s="221" t="e">
        <f ca="1">IF(ISNUMBER(OFFSET(INDIRECT("'"&amp;'DATA for charts'!O$5&amp;"'!$c1"),$A925-1,0)),OFFSET(INDIRECT("'"&amp;'DATA for charts'!O$5&amp;"'!$c1"),$A925-1,0),NA())</f>
        <v>#N/A</v>
      </c>
      <c r="P925" s="221" t="e">
        <f ca="1">IF(ISNUMBER(OFFSET(INDIRECT("'"&amp;'DATA for charts'!P$5&amp;"'!$c1"),$A925-1,0)),OFFSET(INDIRECT("'"&amp;'DATA for charts'!P$5&amp;"'!$c1"),$A925-1,0),NA())</f>
        <v>#N/A</v>
      </c>
      <c r="Q925" s="221" t="e">
        <f ca="1">IF(ISNUMBER(OFFSET(INDIRECT("'"&amp;'DATA for charts'!Q$5&amp;"'!$c1"),$A925-1,0)),OFFSET(INDIRECT("'"&amp;'DATA for charts'!Q$5&amp;"'!$c1"),$A925-1,0),NA())</f>
        <v>#N/A</v>
      </c>
      <c r="R925" s="221" t="e">
        <f ca="1">IF(ISNUMBER(OFFSET(INDIRECT("'"&amp;'DATA for charts'!R$5&amp;"'!$c1"),$A925-1,0)),OFFSET(INDIRECT("'"&amp;'DATA for charts'!R$5&amp;"'!$c1"),$A925-1,0),NA())</f>
        <v>#N/A</v>
      </c>
      <c r="S925" s="221" t="e">
        <f ca="1">IF(ISNUMBER(OFFSET(INDIRECT("'"&amp;'DATA for charts'!S$5&amp;"'!$c1"),$A925-1,0)),OFFSET(INDIRECT("'"&amp;'DATA for charts'!S$5&amp;"'!$c1"),$A925-1,0),NA())</f>
        <v>#N/A</v>
      </c>
      <c r="T925" s="34"/>
      <c r="U925" s="34"/>
      <c r="V925" s="34"/>
      <c r="W925" s="8"/>
      <c r="X925" s="8"/>
      <c r="Y925" s="8"/>
      <c r="Z925" s="8"/>
      <c r="AA925" s="8"/>
      <c r="AB925" s="8"/>
      <c r="AC925" s="8"/>
      <c r="AD925" s="8"/>
      <c r="AE925" s="8"/>
      <c r="AF925" s="8"/>
      <c r="AG925" s="8"/>
      <c r="AH925" s="8"/>
      <c r="AI925" s="8"/>
    </row>
    <row r="926" spans="1:35">
      <c r="A926" s="226">
        <f t="shared" si="1233"/>
        <v>386</v>
      </c>
      <c r="B926" s="8">
        <v>6</v>
      </c>
      <c r="C926" s="221">
        <f ca="1">IF(ISNUMBER(OFFSET(INDIRECT("'"&amp;'DATA for charts'!C$5&amp;"'!$c1"),$A926-1,0)),OFFSET(INDIRECT("'"&amp;'DATA for charts'!C$5&amp;"'!$c1"),$A926-1,0),NA())</f>
        <v>67</v>
      </c>
      <c r="D926" s="221">
        <f ca="1">IF(ISNUMBER(OFFSET(INDIRECT("'"&amp;'DATA for charts'!D$5&amp;"'!$c1"),$A926-1,0)),OFFSET(INDIRECT("'"&amp;'DATA for charts'!D$5&amp;"'!$c1"),$A926-1,0),NA())</f>
        <v>36</v>
      </c>
      <c r="E926" s="221">
        <f ca="1">IF(ISNUMBER(OFFSET(INDIRECT("'"&amp;'DATA for charts'!E$5&amp;"'!$c1"),$A926-1,0)),OFFSET(INDIRECT("'"&amp;'DATA for charts'!E$5&amp;"'!$c1"),$A926-1,0),NA())</f>
        <v>42</v>
      </c>
      <c r="F926" s="221">
        <f ca="1">IF(ISNUMBER(OFFSET(INDIRECT("'"&amp;'DATA for charts'!F$5&amp;"'!$c1"),$A926-1,0)),OFFSET(INDIRECT("'"&amp;'DATA for charts'!F$5&amp;"'!$c1"),$A926-1,0),NA())</f>
        <v>51</v>
      </c>
      <c r="G926" s="221">
        <f ca="1">IF(ISNUMBER(OFFSET(INDIRECT("'"&amp;'DATA for charts'!G$5&amp;"'!$c1"),$A926-1,0)),OFFSET(INDIRECT("'"&amp;'DATA for charts'!G$5&amp;"'!$c1"),$A926-1,0),NA())</f>
        <v>43</v>
      </c>
      <c r="H926" s="221">
        <f ca="1">IF(ISNUMBER(OFFSET(INDIRECT("'"&amp;'DATA for charts'!H$5&amp;"'!$c1"),$A926-1,0)),OFFSET(INDIRECT("'"&amp;'DATA for charts'!H$5&amp;"'!$c1"),$A926-1,0),NA())</f>
        <v>60</v>
      </c>
      <c r="I926" s="221" t="e">
        <f ca="1">IF(ISNUMBER(OFFSET(INDIRECT("'"&amp;'DATA for charts'!I$5&amp;"'!$c1"),$A926-1,0)),OFFSET(INDIRECT("'"&amp;'DATA for charts'!I$5&amp;"'!$c1"),$A926-1,0),NA())</f>
        <v>#N/A</v>
      </c>
      <c r="J926" s="221" t="e">
        <f ca="1">IF(ISNUMBER(OFFSET(INDIRECT("'"&amp;'DATA for charts'!J$5&amp;"'!$c1"),$A926-1,0)),OFFSET(INDIRECT("'"&amp;'DATA for charts'!J$5&amp;"'!$c1"),$A926-1,0),NA())</f>
        <v>#N/A</v>
      </c>
      <c r="K926" s="221" t="e">
        <f ca="1">IF(ISNUMBER(OFFSET(INDIRECT("'"&amp;'DATA for charts'!K$5&amp;"'!$c1"),$A926-1,0)),OFFSET(INDIRECT("'"&amp;'DATA for charts'!K$5&amp;"'!$c1"),$A926-1,0),NA())</f>
        <v>#N/A</v>
      </c>
      <c r="L926" s="221" t="e">
        <f ca="1">IF(ISNUMBER(OFFSET(INDIRECT("'"&amp;'DATA for charts'!L$5&amp;"'!$c1"),$A926-1,0)),OFFSET(INDIRECT("'"&amp;'DATA for charts'!L$5&amp;"'!$c1"),$A926-1,0),NA())</f>
        <v>#N/A</v>
      </c>
      <c r="M926" s="221" t="e">
        <f ca="1">IF(ISNUMBER(OFFSET(INDIRECT("'"&amp;'DATA for charts'!M$5&amp;"'!$c1"),$A926-1,0)),OFFSET(INDIRECT("'"&amp;'DATA for charts'!M$5&amp;"'!$c1"),$A926-1,0),NA())</f>
        <v>#N/A</v>
      </c>
      <c r="N926" s="221" t="e">
        <f ca="1">IF(ISNUMBER(OFFSET(INDIRECT("'"&amp;'DATA for charts'!N$5&amp;"'!$c1"),$A926-1,0)),OFFSET(INDIRECT("'"&amp;'DATA for charts'!N$5&amp;"'!$c1"),$A926-1,0),NA())</f>
        <v>#N/A</v>
      </c>
      <c r="O926" s="221" t="e">
        <f ca="1">IF(ISNUMBER(OFFSET(INDIRECT("'"&amp;'DATA for charts'!O$5&amp;"'!$c1"),$A926-1,0)),OFFSET(INDIRECT("'"&amp;'DATA for charts'!O$5&amp;"'!$c1"),$A926-1,0),NA())</f>
        <v>#N/A</v>
      </c>
      <c r="P926" s="221" t="e">
        <f ca="1">IF(ISNUMBER(OFFSET(INDIRECT("'"&amp;'DATA for charts'!P$5&amp;"'!$c1"),$A926-1,0)),OFFSET(INDIRECT("'"&amp;'DATA for charts'!P$5&amp;"'!$c1"),$A926-1,0),NA())</f>
        <v>#N/A</v>
      </c>
      <c r="Q926" s="221" t="e">
        <f ca="1">IF(ISNUMBER(OFFSET(INDIRECT("'"&amp;'DATA for charts'!Q$5&amp;"'!$c1"),$A926-1,0)),OFFSET(INDIRECT("'"&amp;'DATA for charts'!Q$5&amp;"'!$c1"),$A926-1,0),NA())</f>
        <v>#N/A</v>
      </c>
      <c r="R926" s="221" t="e">
        <f ca="1">IF(ISNUMBER(OFFSET(INDIRECT("'"&amp;'DATA for charts'!R$5&amp;"'!$c1"),$A926-1,0)),OFFSET(INDIRECT("'"&amp;'DATA for charts'!R$5&amp;"'!$c1"),$A926-1,0),NA())</f>
        <v>#N/A</v>
      </c>
      <c r="S926" s="221" t="e">
        <f ca="1">IF(ISNUMBER(OFFSET(INDIRECT("'"&amp;'DATA for charts'!S$5&amp;"'!$c1"),$A926-1,0)),OFFSET(INDIRECT("'"&amp;'DATA for charts'!S$5&amp;"'!$c1"),$A926-1,0),NA())</f>
        <v>#N/A</v>
      </c>
      <c r="T926" s="34"/>
      <c r="U926" s="34"/>
      <c r="V926" s="34"/>
      <c r="W926" s="8"/>
      <c r="X926" s="8"/>
      <c r="Y926" s="8"/>
      <c r="Z926" s="8"/>
      <c r="AA926" s="8"/>
      <c r="AB926" s="8"/>
      <c r="AC926" s="8"/>
      <c r="AD926" s="8"/>
      <c r="AE926" s="8"/>
      <c r="AF926" s="8"/>
      <c r="AG926" s="8"/>
      <c r="AH926" s="8"/>
      <c r="AI926" s="8"/>
    </row>
    <row r="927" spans="1:35">
      <c r="A927" s="226">
        <f t="shared" si="1233"/>
        <v>387</v>
      </c>
      <c r="B927" s="8">
        <v>7</v>
      </c>
      <c r="C927" s="221">
        <f ca="1">IF(ISNUMBER(OFFSET(INDIRECT("'"&amp;'DATA for charts'!C$5&amp;"'!$c1"),$A927-1,0)),OFFSET(INDIRECT("'"&amp;'DATA for charts'!C$5&amp;"'!$c1"),$A927-1,0),NA())</f>
        <v>87</v>
      </c>
      <c r="D927" s="221">
        <f ca="1">IF(ISNUMBER(OFFSET(INDIRECT("'"&amp;'DATA for charts'!D$5&amp;"'!$c1"),$A927-1,0)),OFFSET(INDIRECT("'"&amp;'DATA for charts'!D$5&amp;"'!$c1"),$A927-1,0),NA())</f>
        <v>44</v>
      </c>
      <c r="E927" s="221">
        <f ca="1">IF(ISNUMBER(OFFSET(INDIRECT("'"&amp;'DATA for charts'!E$5&amp;"'!$c1"),$A927-1,0)),OFFSET(INDIRECT("'"&amp;'DATA for charts'!E$5&amp;"'!$c1"),$A927-1,0),NA())</f>
        <v>60</v>
      </c>
      <c r="F927" s="221">
        <f ca="1">IF(ISNUMBER(OFFSET(INDIRECT("'"&amp;'DATA for charts'!F$5&amp;"'!$c1"),$A927-1,0)),OFFSET(INDIRECT("'"&amp;'DATA for charts'!F$5&amp;"'!$c1"),$A927-1,0),NA())</f>
        <v>63</v>
      </c>
      <c r="G927" s="221">
        <f ca="1">IF(ISNUMBER(OFFSET(INDIRECT("'"&amp;'DATA for charts'!G$5&amp;"'!$c1"),$A927-1,0)),OFFSET(INDIRECT("'"&amp;'DATA for charts'!G$5&amp;"'!$c1"),$A927-1,0),NA())</f>
        <v>66</v>
      </c>
      <c r="H927" s="221">
        <f ca="1">IF(ISNUMBER(OFFSET(INDIRECT("'"&amp;'DATA for charts'!H$5&amp;"'!$c1"),$A927-1,0)),OFFSET(INDIRECT("'"&amp;'DATA for charts'!H$5&amp;"'!$c1"),$A927-1,0),NA())</f>
        <v>74</v>
      </c>
      <c r="I927" s="221" t="e">
        <f ca="1">IF(ISNUMBER(OFFSET(INDIRECT("'"&amp;'DATA for charts'!I$5&amp;"'!$c1"),$A927-1,0)),OFFSET(INDIRECT("'"&amp;'DATA for charts'!I$5&amp;"'!$c1"),$A927-1,0),NA())</f>
        <v>#N/A</v>
      </c>
      <c r="J927" s="221" t="e">
        <f ca="1">IF(ISNUMBER(OFFSET(INDIRECT("'"&amp;'DATA for charts'!J$5&amp;"'!$c1"),$A927-1,0)),OFFSET(INDIRECT("'"&amp;'DATA for charts'!J$5&amp;"'!$c1"),$A927-1,0),NA())</f>
        <v>#N/A</v>
      </c>
      <c r="K927" s="221" t="e">
        <f ca="1">IF(ISNUMBER(OFFSET(INDIRECT("'"&amp;'DATA for charts'!K$5&amp;"'!$c1"),$A927-1,0)),OFFSET(INDIRECT("'"&amp;'DATA for charts'!K$5&amp;"'!$c1"),$A927-1,0),NA())</f>
        <v>#N/A</v>
      </c>
      <c r="L927" s="221" t="e">
        <f ca="1">IF(ISNUMBER(OFFSET(INDIRECT("'"&amp;'DATA for charts'!L$5&amp;"'!$c1"),$A927-1,0)),OFFSET(INDIRECT("'"&amp;'DATA for charts'!L$5&amp;"'!$c1"),$A927-1,0),NA())</f>
        <v>#N/A</v>
      </c>
      <c r="M927" s="221" t="e">
        <f ca="1">IF(ISNUMBER(OFFSET(INDIRECT("'"&amp;'DATA for charts'!M$5&amp;"'!$c1"),$A927-1,0)),OFFSET(INDIRECT("'"&amp;'DATA for charts'!M$5&amp;"'!$c1"),$A927-1,0),NA())</f>
        <v>#N/A</v>
      </c>
      <c r="N927" s="221" t="e">
        <f ca="1">IF(ISNUMBER(OFFSET(INDIRECT("'"&amp;'DATA for charts'!N$5&amp;"'!$c1"),$A927-1,0)),OFFSET(INDIRECT("'"&amp;'DATA for charts'!N$5&amp;"'!$c1"),$A927-1,0),NA())</f>
        <v>#N/A</v>
      </c>
      <c r="O927" s="221" t="e">
        <f ca="1">IF(ISNUMBER(OFFSET(INDIRECT("'"&amp;'DATA for charts'!O$5&amp;"'!$c1"),$A927-1,0)),OFFSET(INDIRECT("'"&amp;'DATA for charts'!O$5&amp;"'!$c1"),$A927-1,0),NA())</f>
        <v>#N/A</v>
      </c>
      <c r="P927" s="221" t="e">
        <f ca="1">IF(ISNUMBER(OFFSET(INDIRECT("'"&amp;'DATA for charts'!P$5&amp;"'!$c1"),$A927-1,0)),OFFSET(INDIRECT("'"&amp;'DATA for charts'!P$5&amp;"'!$c1"),$A927-1,0),NA())</f>
        <v>#N/A</v>
      </c>
      <c r="Q927" s="221" t="e">
        <f ca="1">IF(ISNUMBER(OFFSET(INDIRECT("'"&amp;'DATA for charts'!Q$5&amp;"'!$c1"),$A927-1,0)),OFFSET(INDIRECT("'"&amp;'DATA for charts'!Q$5&amp;"'!$c1"),$A927-1,0),NA())</f>
        <v>#N/A</v>
      </c>
      <c r="R927" s="221" t="e">
        <f ca="1">IF(ISNUMBER(OFFSET(INDIRECT("'"&amp;'DATA for charts'!R$5&amp;"'!$c1"),$A927-1,0)),OFFSET(INDIRECT("'"&amp;'DATA for charts'!R$5&amp;"'!$c1"),$A927-1,0),NA())</f>
        <v>#N/A</v>
      </c>
      <c r="S927" s="221" t="e">
        <f ca="1">IF(ISNUMBER(OFFSET(INDIRECT("'"&amp;'DATA for charts'!S$5&amp;"'!$c1"),$A927-1,0)),OFFSET(INDIRECT("'"&amp;'DATA for charts'!S$5&amp;"'!$c1"),$A927-1,0),NA())</f>
        <v>#N/A</v>
      </c>
      <c r="T927" s="34"/>
      <c r="U927" s="34"/>
      <c r="V927" s="34"/>
      <c r="W927" s="8"/>
      <c r="X927" s="8"/>
      <c r="Y927" s="8"/>
      <c r="Z927" s="8"/>
      <c r="AA927" s="8"/>
      <c r="AB927" s="8"/>
      <c r="AC927" s="8"/>
      <c r="AD927" s="8"/>
      <c r="AE927" s="8"/>
      <c r="AF927" s="8"/>
      <c r="AG927" s="8"/>
      <c r="AH927" s="8"/>
      <c r="AI927" s="8"/>
    </row>
    <row r="928" spans="1:35">
      <c r="A928" s="226">
        <f t="shared" si="1233"/>
        <v>388</v>
      </c>
      <c r="B928" s="8">
        <v>8</v>
      </c>
      <c r="C928" s="221">
        <f ca="1">IF(ISNUMBER(OFFSET(INDIRECT("'"&amp;'DATA for charts'!C$5&amp;"'!$c1"),$A928-1,0)),OFFSET(INDIRECT("'"&amp;'DATA for charts'!C$5&amp;"'!$c1"),$A928-1,0),NA())</f>
        <v>97</v>
      </c>
      <c r="D928" s="221">
        <f ca="1">IF(ISNUMBER(OFFSET(INDIRECT("'"&amp;'DATA for charts'!D$5&amp;"'!$c1"),$A928-1,0)),OFFSET(INDIRECT("'"&amp;'DATA for charts'!D$5&amp;"'!$c1"),$A928-1,0),NA())</f>
        <v>65</v>
      </c>
      <c r="E928" s="221">
        <f ca="1">IF(ISNUMBER(OFFSET(INDIRECT("'"&amp;'DATA for charts'!E$5&amp;"'!$c1"),$A928-1,0)),OFFSET(INDIRECT("'"&amp;'DATA for charts'!E$5&amp;"'!$c1"),$A928-1,0),NA())</f>
        <v>110</v>
      </c>
      <c r="F928" s="221">
        <f ca="1">IF(ISNUMBER(OFFSET(INDIRECT("'"&amp;'DATA for charts'!F$5&amp;"'!$c1"),$A928-1,0)),OFFSET(INDIRECT("'"&amp;'DATA for charts'!F$5&amp;"'!$c1"),$A928-1,0),NA())</f>
        <v>71</v>
      </c>
      <c r="G928" s="221">
        <f ca="1">IF(ISNUMBER(OFFSET(INDIRECT("'"&amp;'DATA for charts'!G$5&amp;"'!$c1"),$A928-1,0)),OFFSET(INDIRECT("'"&amp;'DATA for charts'!G$5&amp;"'!$c1"),$A928-1,0),NA())</f>
        <v>74</v>
      </c>
      <c r="H928" s="221">
        <f ca="1">IF(ISNUMBER(OFFSET(INDIRECT("'"&amp;'DATA for charts'!H$5&amp;"'!$c1"),$A928-1,0)),OFFSET(INDIRECT("'"&amp;'DATA for charts'!H$5&amp;"'!$c1"),$A928-1,0),NA())</f>
        <v>75</v>
      </c>
      <c r="I928" s="221" t="e">
        <f ca="1">IF(ISNUMBER(OFFSET(INDIRECT("'"&amp;'DATA for charts'!I$5&amp;"'!$c1"),$A928-1,0)),OFFSET(INDIRECT("'"&amp;'DATA for charts'!I$5&amp;"'!$c1"),$A928-1,0),NA())</f>
        <v>#N/A</v>
      </c>
      <c r="J928" s="221" t="e">
        <f ca="1">IF(ISNUMBER(OFFSET(INDIRECT("'"&amp;'DATA for charts'!J$5&amp;"'!$c1"),$A928-1,0)),OFFSET(INDIRECT("'"&amp;'DATA for charts'!J$5&amp;"'!$c1"),$A928-1,0),NA())</f>
        <v>#N/A</v>
      </c>
      <c r="K928" s="221" t="e">
        <f ca="1">IF(ISNUMBER(OFFSET(INDIRECT("'"&amp;'DATA for charts'!K$5&amp;"'!$c1"),$A928-1,0)),OFFSET(INDIRECT("'"&amp;'DATA for charts'!K$5&amp;"'!$c1"),$A928-1,0),NA())</f>
        <v>#N/A</v>
      </c>
      <c r="L928" s="221" t="e">
        <f ca="1">IF(ISNUMBER(OFFSET(INDIRECT("'"&amp;'DATA for charts'!L$5&amp;"'!$c1"),$A928-1,0)),OFFSET(INDIRECT("'"&amp;'DATA for charts'!L$5&amp;"'!$c1"),$A928-1,0),NA())</f>
        <v>#N/A</v>
      </c>
      <c r="M928" s="221" t="e">
        <f ca="1">IF(ISNUMBER(OFFSET(INDIRECT("'"&amp;'DATA for charts'!M$5&amp;"'!$c1"),$A928-1,0)),OFFSET(INDIRECT("'"&amp;'DATA for charts'!M$5&amp;"'!$c1"),$A928-1,0),NA())</f>
        <v>#N/A</v>
      </c>
      <c r="N928" s="221" t="e">
        <f ca="1">IF(ISNUMBER(OFFSET(INDIRECT("'"&amp;'DATA for charts'!N$5&amp;"'!$c1"),$A928-1,0)),OFFSET(INDIRECT("'"&amp;'DATA for charts'!N$5&amp;"'!$c1"),$A928-1,0),NA())</f>
        <v>#N/A</v>
      </c>
      <c r="O928" s="221" t="e">
        <f ca="1">IF(ISNUMBER(OFFSET(INDIRECT("'"&amp;'DATA for charts'!O$5&amp;"'!$c1"),$A928-1,0)),OFFSET(INDIRECT("'"&amp;'DATA for charts'!O$5&amp;"'!$c1"),$A928-1,0),NA())</f>
        <v>#N/A</v>
      </c>
      <c r="P928" s="221" t="e">
        <f ca="1">IF(ISNUMBER(OFFSET(INDIRECT("'"&amp;'DATA for charts'!P$5&amp;"'!$c1"),$A928-1,0)),OFFSET(INDIRECT("'"&amp;'DATA for charts'!P$5&amp;"'!$c1"),$A928-1,0),NA())</f>
        <v>#N/A</v>
      </c>
      <c r="Q928" s="221" t="e">
        <f ca="1">IF(ISNUMBER(OFFSET(INDIRECT("'"&amp;'DATA for charts'!Q$5&amp;"'!$c1"),$A928-1,0)),OFFSET(INDIRECT("'"&amp;'DATA for charts'!Q$5&amp;"'!$c1"),$A928-1,0),NA())</f>
        <v>#N/A</v>
      </c>
      <c r="R928" s="221" t="e">
        <f ca="1">IF(ISNUMBER(OFFSET(INDIRECT("'"&amp;'DATA for charts'!R$5&amp;"'!$c1"),$A928-1,0)),OFFSET(INDIRECT("'"&amp;'DATA for charts'!R$5&amp;"'!$c1"),$A928-1,0),NA())</f>
        <v>#N/A</v>
      </c>
      <c r="S928" s="221" t="e">
        <f ca="1">IF(ISNUMBER(OFFSET(INDIRECT("'"&amp;'DATA for charts'!S$5&amp;"'!$c1"),$A928-1,0)),OFFSET(INDIRECT("'"&amp;'DATA for charts'!S$5&amp;"'!$c1"),$A928-1,0),NA())</f>
        <v>#N/A</v>
      </c>
      <c r="T928" s="34"/>
      <c r="U928" s="34"/>
      <c r="V928" s="34"/>
      <c r="W928" s="8"/>
      <c r="X928" s="8"/>
      <c r="Y928" s="8"/>
      <c r="Z928" s="8"/>
      <c r="AA928" s="8"/>
      <c r="AB928" s="8"/>
      <c r="AC928" s="8"/>
      <c r="AD928" s="8"/>
      <c r="AE928" s="8"/>
      <c r="AF928" s="8"/>
      <c r="AG928" s="8"/>
      <c r="AH928" s="8"/>
      <c r="AI928" s="8"/>
    </row>
    <row r="929" spans="1:35">
      <c r="A929" s="226">
        <f t="shared" si="1233"/>
        <v>389</v>
      </c>
      <c r="B929" s="8">
        <v>9</v>
      </c>
      <c r="C929" s="221">
        <f ca="1">IF(ISNUMBER(OFFSET(INDIRECT("'"&amp;'DATA for charts'!C$5&amp;"'!$c1"),$A929-1,0)),OFFSET(INDIRECT("'"&amp;'DATA for charts'!C$5&amp;"'!$c1"),$A929-1,0),NA())</f>
        <v>104</v>
      </c>
      <c r="D929" s="221">
        <f ca="1">IF(ISNUMBER(OFFSET(INDIRECT("'"&amp;'DATA for charts'!D$5&amp;"'!$c1"),$A929-1,0)),OFFSET(INDIRECT("'"&amp;'DATA for charts'!D$5&amp;"'!$c1"),$A929-1,0),NA())</f>
        <v>74</v>
      </c>
      <c r="E929" s="221">
        <f ca="1">IF(ISNUMBER(OFFSET(INDIRECT("'"&amp;'DATA for charts'!E$5&amp;"'!$c1"),$A929-1,0)),OFFSET(INDIRECT("'"&amp;'DATA for charts'!E$5&amp;"'!$c1"),$A929-1,0),NA())</f>
        <v>95</v>
      </c>
      <c r="F929" s="221">
        <f ca="1">IF(ISNUMBER(OFFSET(INDIRECT("'"&amp;'DATA for charts'!F$5&amp;"'!$c1"),$A929-1,0)),OFFSET(INDIRECT("'"&amp;'DATA for charts'!F$5&amp;"'!$c1"),$A929-1,0),NA())</f>
        <v>83</v>
      </c>
      <c r="G929" s="221">
        <f ca="1">IF(ISNUMBER(OFFSET(INDIRECT("'"&amp;'DATA for charts'!G$5&amp;"'!$c1"),$A929-1,0)),OFFSET(INDIRECT("'"&amp;'DATA for charts'!G$5&amp;"'!$c1"),$A929-1,0),NA())</f>
        <v>96</v>
      </c>
      <c r="H929" s="221">
        <f ca="1">IF(ISNUMBER(OFFSET(INDIRECT("'"&amp;'DATA for charts'!H$5&amp;"'!$c1"),$A929-1,0)),OFFSET(INDIRECT("'"&amp;'DATA for charts'!H$5&amp;"'!$c1"),$A929-1,0),NA())</f>
        <v>102</v>
      </c>
      <c r="I929" s="221" t="e">
        <f ca="1">IF(ISNUMBER(OFFSET(INDIRECT("'"&amp;'DATA for charts'!I$5&amp;"'!$c1"),$A929-1,0)),OFFSET(INDIRECT("'"&amp;'DATA for charts'!I$5&amp;"'!$c1"),$A929-1,0),NA())</f>
        <v>#N/A</v>
      </c>
      <c r="J929" s="221" t="e">
        <f ca="1">IF(ISNUMBER(OFFSET(INDIRECT("'"&amp;'DATA for charts'!J$5&amp;"'!$c1"),$A929-1,0)),OFFSET(INDIRECT("'"&amp;'DATA for charts'!J$5&amp;"'!$c1"),$A929-1,0),NA())</f>
        <v>#N/A</v>
      </c>
      <c r="K929" s="221" t="e">
        <f ca="1">IF(ISNUMBER(OFFSET(INDIRECT("'"&amp;'DATA for charts'!K$5&amp;"'!$c1"),$A929-1,0)),OFFSET(INDIRECT("'"&amp;'DATA for charts'!K$5&amp;"'!$c1"),$A929-1,0),NA())</f>
        <v>#N/A</v>
      </c>
      <c r="L929" s="221" t="e">
        <f ca="1">IF(ISNUMBER(OFFSET(INDIRECT("'"&amp;'DATA for charts'!L$5&amp;"'!$c1"),$A929-1,0)),OFFSET(INDIRECT("'"&amp;'DATA for charts'!L$5&amp;"'!$c1"),$A929-1,0),NA())</f>
        <v>#N/A</v>
      </c>
      <c r="M929" s="221" t="e">
        <f ca="1">IF(ISNUMBER(OFFSET(INDIRECT("'"&amp;'DATA for charts'!M$5&amp;"'!$c1"),$A929-1,0)),OFFSET(INDIRECT("'"&amp;'DATA for charts'!M$5&amp;"'!$c1"),$A929-1,0),NA())</f>
        <v>#N/A</v>
      </c>
      <c r="N929" s="221" t="e">
        <f ca="1">IF(ISNUMBER(OFFSET(INDIRECT("'"&amp;'DATA for charts'!N$5&amp;"'!$c1"),$A929-1,0)),OFFSET(INDIRECT("'"&amp;'DATA for charts'!N$5&amp;"'!$c1"),$A929-1,0),NA())</f>
        <v>#N/A</v>
      </c>
      <c r="O929" s="221" t="e">
        <f ca="1">IF(ISNUMBER(OFFSET(INDIRECT("'"&amp;'DATA for charts'!O$5&amp;"'!$c1"),$A929-1,0)),OFFSET(INDIRECT("'"&amp;'DATA for charts'!O$5&amp;"'!$c1"),$A929-1,0),NA())</f>
        <v>#N/A</v>
      </c>
      <c r="P929" s="221" t="e">
        <f ca="1">IF(ISNUMBER(OFFSET(INDIRECT("'"&amp;'DATA for charts'!P$5&amp;"'!$c1"),$A929-1,0)),OFFSET(INDIRECT("'"&amp;'DATA for charts'!P$5&amp;"'!$c1"),$A929-1,0),NA())</f>
        <v>#N/A</v>
      </c>
      <c r="Q929" s="221" t="e">
        <f ca="1">IF(ISNUMBER(OFFSET(INDIRECT("'"&amp;'DATA for charts'!Q$5&amp;"'!$c1"),$A929-1,0)),OFFSET(INDIRECT("'"&amp;'DATA for charts'!Q$5&amp;"'!$c1"),$A929-1,0),NA())</f>
        <v>#N/A</v>
      </c>
      <c r="R929" s="221" t="e">
        <f ca="1">IF(ISNUMBER(OFFSET(INDIRECT("'"&amp;'DATA for charts'!R$5&amp;"'!$c1"),$A929-1,0)),OFFSET(INDIRECT("'"&amp;'DATA for charts'!R$5&amp;"'!$c1"),$A929-1,0),NA())</f>
        <v>#N/A</v>
      </c>
      <c r="S929" s="221" t="e">
        <f ca="1">IF(ISNUMBER(OFFSET(INDIRECT("'"&amp;'DATA for charts'!S$5&amp;"'!$c1"),$A929-1,0)),OFFSET(INDIRECT("'"&amp;'DATA for charts'!S$5&amp;"'!$c1"),$A929-1,0),NA())</f>
        <v>#N/A</v>
      </c>
      <c r="T929" s="34"/>
      <c r="U929" s="34"/>
      <c r="V929" s="34"/>
      <c r="W929" s="8"/>
      <c r="X929" s="8"/>
      <c r="Y929" s="8"/>
      <c r="Z929" s="8"/>
      <c r="AA929" s="8"/>
      <c r="AB929" s="8"/>
      <c r="AC929" s="8"/>
      <c r="AD929" s="8"/>
      <c r="AE929" s="8"/>
      <c r="AF929" s="8"/>
      <c r="AG929" s="8"/>
      <c r="AH929" s="8"/>
      <c r="AI929" s="8"/>
    </row>
    <row r="930" spans="1:35">
      <c r="A930" s="226">
        <f t="shared" si="1233"/>
        <v>390</v>
      </c>
      <c r="B930" s="8">
        <v>10</v>
      </c>
      <c r="C930" s="221">
        <f ca="1">IF(ISNUMBER(OFFSET(INDIRECT("'"&amp;'DATA for charts'!C$5&amp;"'!$c1"),$A930-1,0)),OFFSET(INDIRECT("'"&amp;'DATA for charts'!C$5&amp;"'!$c1"),$A930-1,0),NA())</f>
        <v>155</v>
      </c>
      <c r="D930" s="221">
        <f ca="1">IF(ISNUMBER(OFFSET(INDIRECT("'"&amp;'DATA for charts'!D$5&amp;"'!$c1"),$A930-1,0)),OFFSET(INDIRECT("'"&amp;'DATA for charts'!D$5&amp;"'!$c1"),$A930-1,0),NA())</f>
        <v>98</v>
      </c>
      <c r="E930" s="221">
        <f ca="1">IF(ISNUMBER(OFFSET(INDIRECT("'"&amp;'DATA for charts'!E$5&amp;"'!$c1"),$A930-1,0)),OFFSET(INDIRECT("'"&amp;'DATA for charts'!E$5&amp;"'!$c1"),$A930-1,0),NA())</f>
        <v>112</v>
      </c>
      <c r="F930" s="221">
        <f ca="1">IF(ISNUMBER(OFFSET(INDIRECT("'"&amp;'DATA for charts'!F$5&amp;"'!$c1"),$A930-1,0)),OFFSET(INDIRECT("'"&amp;'DATA for charts'!F$5&amp;"'!$c1"),$A930-1,0),NA())</f>
        <v>128</v>
      </c>
      <c r="G930" s="221">
        <f ca="1">IF(ISNUMBER(OFFSET(INDIRECT("'"&amp;'DATA for charts'!G$5&amp;"'!$c1"),$A930-1,0)),OFFSET(INDIRECT("'"&amp;'DATA for charts'!G$5&amp;"'!$c1"),$A930-1,0),NA())</f>
        <v>110</v>
      </c>
      <c r="H930" s="221">
        <f ca="1">IF(ISNUMBER(OFFSET(INDIRECT("'"&amp;'DATA for charts'!H$5&amp;"'!$c1"),$A930-1,0)),OFFSET(INDIRECT("'"&amp;'DATA for charts'!H$5&amp;"'!$c1"),$A930-1,0),NA())</f>
        <v>142</v>
      </c>
      <c r="I930" s="221" t="e">
        <f ca="1">IF(ISNUMBER(OFFSET(INDIRECT("'"&amp;'DATA for charts'!I$5&amp;"'!$c1"),$A930-1,0)),OFFSET(INDIRECT("'"&amp;'DATA for charts'!I$5&amp;"'!$c1"),$A930-1,0),NA())</f>
        <v>#N/A</v>
      </c>
      <c r="J930" s="221" t="e">
        <f ca="1">IF(ISNUMBER(OFFSET(INDIRECT("'"&amp;'DATA for charts'!J$5&amp;"'!$c1"),$A930-1,0)),OFFSET(INDIRECT("'"&amp;'DATA for charts'!J$5&amp;"'!$c1"),$A930-1,0),NA())</f>
        <v>#N/A</v>
      </c>
      <c r="K930" s="221" t="e">
        <f ca="1">IF(ISNUMBER(OFFSET(INDIRECT("'"&amp;'DATA for charts'!K$5&amp;"'!$c1"),$A930-1,0)),OFFSET(INDIRECT("'"&amp;'DATA for charts'!K$5&amp;"'!$c1"),$A930-1,0),NA())</f>
        <v>#N/A</v>
      </c>
      <c r="L930" s="221" t="e">
        <f ca="1">IF(ISNUMBER(OFFSET(INDIRECT("'"&amp;'DATA for charts'!L$5&amp;"'!$c1"),$A930-1,0)),OFFSET(INDIRECT("'"&amp;'DATA for charts'!L$5&amp;"'!$c1"),$A930-1,0),NA())</f>
        <v>#N/A</v>
      </c>
      <c r="M930" s="221" t="e">
        <f ca="1">IF(ISNUMBER(OFFSET(INDIRECT("'"&amp;'DATA for charts'!M$5&amp;"'!$c1"),$A930-1,0)),OFFSET(INDIRECT("'"&amp;'DATA for charts'!M$5&amp;"'!$c1"),$A930-1,0),NA())</f>
        <v>#N/A</v>
      </c>
      <c r="N930" s="221" t="e">
        <f ca="1">IF(ISNUMBER(OFFSET(INDIRECT("'"&amp;'DATA for charts'!N$5&amp;"'!$c1"),$A930-1,0)),OFFSET(INDIRECT("'"&amp;'DATA for charts'!N$5&amp;"'!$c1"),$A930-1,0),NA())</f>
        <v>#N/A</v>
      </c>
      <c r="O930" s="221" t="e">
        <f ca="1">IF(ISNUMBER(OFFSET(INDIRECT("'"&amp;'DATA for charts'!O$5&amp;"'!$c1"),$A930-1,0)),OFFSET(INDIRECT("'"&amp;'DATA for charts'!O$5&amp;"'!$c1"),$A930-1,0),NA())</f>
        <v>#N/A</v>
      </c>
      <c r="P930" s="221" t="e">
        <f ca="1">IF(ISNUMBER(OFFSET(INDIRECT("'"&amp;'DATA for charts'!P$5&amp;"'!$c1"),$A930-1,0)),OFFSET(INDIRECT("'"&amp;'DATA for charts'!P$5&amp;"'!$c1"),$A930-1,0),NA())</f>
        <v>#N/A</v>
      </c>
      <c r="Q930" s="221" t="e">
        <f ca="1">IF(ISNUMBER(OFFSET(INDIRECT("'"&amp;'DATA for charts'!Q$5&amp;"'!$c1"),$A930-1,0)),OFFSET(INDIRECT("'"&amp;'DATA for charts'!Q$5&amp;"'!$c1"),$A930-1,0),NA())</f>
        <v>#N/A</v>
      </c>
      <c r="R930" s="221" t="e">
        <f ca="1">IF(ISNUMBER(OFFSET(INDIRECT("'"&amp;'DATA for charts'!R$5&amp;"'!$c1"),$A930-1,0)),OFFSET(INDIRECT("'"&amp;'DATA for charts'!R$5&amp;"'!$c1"),$A930-1,0),NA())</f>
        <v>#N/A</v>
      </c>
      <c r="S930" s="221" t="e">
        <f ca="1">IF(ISNUMBER(OFFSET(INDIRECT("'"&amp;'DATA for charts'!S$5&amp;"'!$c1"),$A930-1,0)),OFFSET(INDIRECT("'"&amp;'DATA for charts'!S$5&amp;"'!$c1"),$A930-1,0),NA())</f>
        <v>#N/A</v>
      </c>
      <c r="T930" s="34"/>
      <c r="U930" s="34"/>
      <c r="V930" s="34"/>
      <c r="W930" s="8"/>
      <c r="X930" s="8"/>
      <c r="Y930" s="8"/>
      <c r="Z930" s="8"/>
      <c r="AA930" s="8"/>
      <c r="AB930" s="8"/>
      <c r="AC930" s="8"/>
      <c r="AD930" s="8"/>
      <c r="AE930" s="8"/>
      <c r="AF930" s="8"/>
      <c r="AG930" s="8"/>
      <c r="AH930" s="8"/>
      <c r="AI930" s="8"/>
    </row>
    <row r="931" spans="1:35">
      <c r="A931" s="226">
        <f t="shared" si="1233"/>
        <v>391</v>
      </c>
      <c r="B931" s="8">
        <v>11</v>
      </c>
      <c r="C931" s="221">
        <f ca="1">IF(ISNUMBER(OFFSET(INDIRECT("'"&amp;'DATA for charts'!C$5&amp;"'!$c1"),$A931-1,0)),OFFSET(INDIRECT("'"&amp;'DATA for charts'!C$5&amp;"'!$c1"),$A931-1,0),NA())</f>
        <v>151</v>
      </c>
      <c r="D931" s="221">
        <f ca="1">IF(ISNUMBER(OFFSET(INDIRECT("'"&amp;'DATA for charts'!D$5&amp;"'!$c1"),$A931-1,0)),OFFSET(INDIRECT("'"&amp;'DATA for charts'!D$5&amp;"'!$c1"),$A931-1,0),NA())</f>
        <v>117</v>
      </c>
      <c r="E931" s="221">
        <f ca="1">IF(ISNUMBER(OFFSET(INDIRECT("'"&amp;'DATA for charts'!E$5&amp;"'!$c1"),$A931-1,0)),OFFSET(INDIRECT("'"&amp;'DATA for charts'!E$5&amp;"'!$c1"),$A931-1,0),NA())</f>
        <v>155</v>
      </c>
      <c r="F931" s="221">
        <f ca="1">IF(ISNUMBER(OFFSET(INDIRECT("'"&amp;'DATA for charts'!F$5&amp;"'!$c1"),$A931-1,0)),OFFSET(INDIRECT("'"&amp;'DATA for charts'!F$5&amp;"'!$c1"),$A931-1,0),NA())</f>
        <v>164</v>
      </c>
      <c r="G931" s="221">
        <f ca="1">IF(ISNUMBER(OFFSET(INDIRECT("'"&amp;'DATA for charts'!G$5&amp;"'!$c1"),$A931-1,0)),OFFSET(INDIRECT("'"&amp;'DATA for charts'!G$5&amp;"'!$c1"),$A931-1,0),NA())</f>
        <v>141</v>
      </c>
      <c r="H931" s="221">
        <f ca="1">IF(ISNUMBER(OFFSET(INDIRECT("'"&amp;'DATA for charts'!H$5&amp;"'!$c1"),$A931-1,0)),OFFSET(INDIRECT("'"&amp;'DATA for charts'!H$5&amp;"'!$c1"),$A931-1,0),NA())</f>
        <v>184</v>
      </c>
      <c r="I931" s="221" t="e">
        <f ca="1">IF(ISNUMBER(OFFSET(INDIRECT("'"&amp;'DATA for charts'!I$5&amp;"'!$c1"),$A931-1,0)),OFFSET(INDIRECT("'"&amp;'DATA for charts'!I$5&amp;"'!$c1"),$A931-1,0),NA())</f>
        <v>#N/A</v>
      </c>
      <c r="J931" s="221" t="e">
        <f ca="1">IF(ISNUMBER(OFFSET(INDIRECT("'"&amp;'DATA for charts'!J$5&amp;"'!$c1"),$A931-1,0)),OFFSET(INDIRECT("'"&amp;'DATA for charts'!J$5&amp;"'!$c1"),$A931-1,0),NA())</f>
        <v>#N/A</v>
      </c>
      <c r="K931" s="221" t="e">
        <f ca="1">IF(ISNUMBER(OFFSET(INDIRECT("'"&amp;'DATA for charts'!K$5&amp;"'!$c1"),$A931-1,0)),OFFSET(INDIRECT("'"&amp;'DATA for charts'!K$5&amp;"'!$c1"),$A931-1,0),NA())</f>
        <v>#N/A</v>
      </c>
      <c r="L931" s="221" t="e">
        <f ca="1">IF(ISNUMBER(OFFSET(INDIRECT("'"&amp;'DATA for charts'!L$5&amp;"'!$c1"),$A931-1,0)),OFFSET(INDIRECT("'"&amp;'DATA for charts'!L$5&amp;"'!$c1"),$A931-1,0),NA())</f>
        <v>#N/A</v>
      </c>
      <c r="M931" s="221" t="e">
        <f ca="1">IF(ISNUMBER(OFFSET(INDIRECT("'"&amp;'DATA for charts'!M$5&amp;"'!$c1"),$A931-1,0)),OFFSET(INDIRECT("'"&amp;'DATA for charts'!M$5&amp;"'!$c1"),$A931-1,0),NA())</f>
        <v>#N/A</v>
      </c>
      <c r="N931" s="221" t="e">
        <f ca="1">IF(ISNUMBER(OFFSET(INDIRECT("'"&amp;'DATA for charts'!N$5&amp;"'!$c1"),$A931-1,0)),OFFSET(INDIRECT("'"&amp;'DATA for charts'!N$5&amp;"'!$c1"),$A931-1,0),NA())</f>
        <v>#N/A</v>
      </c>
      <c r="O931" s="221" t="e">
        <f ca="1">IF(ISNUMBER(OFFSET(INDIRECT("'"&amp;'DATA for charts'!O$5&amp;"'!$c1"),$A931-1,0)),OFFSET(INDIRECT("'"&amp;'DATA for charts'!O$5&amp;"'!$c1"),$A931-1,0),NA())</f>
        <v>#N/A</v>
      </c>
      <c r="P931" s="221" t="e">
        <f ca="1">IF(ISNUMBER(OFFSET(INDIRECT("'"&amp;'DATA for charts'!P$5&amp;"'!$c1"),$A931-1,0)),OFFSET(INDIRECT("'"&amp;'DATA for charts'!P$5&amp;"'!$c1"),$A931-1,0),NA())</f>
        <v>#N/A</v>
      </c>
      <c r="Q931" s="221" t="e">
        <f ca="1">IF(ISNUMBER(OFFSET(INDIRECT("'"&amp;'DATA for charts'!Q$5&amp;"'!$c1"),$A931-1,0)),OFFSET(INDIRECT("'"&amp;'DATA for charts'!Q$5&amp;"'!$c1"),$A931-1,0),NA())</f>
        <v>#N/A</v>
      </c>
      <c r="R931" s="221" t="e">
        <f ca="1">IF(ISNUMBER(OFFSET(INDIRECT("'"&amp;'DATA for charts'!R$5&amp;"'!$c1"),$A931-1,0)),OFFSET(INDIRECT("'"&amp;'DATA for charts'!R$5&amp;"'!$c1"),$A931-1,0),NA())</f>
        <v>#N/A</v>
      </c>
      <c r="S931" s="221" t="e">
        <f ca="1">IF(ISNUMBER(OFFSET(INDIRECT("'"&amp;'DATA for charts'!S$5&amp;"'!$c1"),$A931-1,0)),OFFSET(INDIRECT("'"&amp;'DATA for charts'!S$5&amp;"'!$c1"),$A931-1,0),NA())</f>
        <v>#N/A</v>
      </c>
      <c r="T931" s="34"/>
      <c r="U931" s="34"/>
      <c r="V931" s="34"/>
      <c r="W931" s="8"/>
      <c r="X931" s="8"/>
      <c r="Y931" s="8"/>
      <c r="Z931" s="8"/>
      <c r="AA931" s="8"/>
      <c r="AB931" s="8"/>
      <c r="AC931" s="8"/>
      <c r="AD931" s="8"/>
      <c r="AE931" s="8"/>
      <c r="AF931" s="8"/>
      <c r="AG931" s="8"/>
      <c r="AH931" s="8"/>
      <c r="AI931" s="8"/>
    </row>
    <row r="932" spans="1:35">
      <c r="A932" s="226">
        <f t="shared" si="1233"/>
        <v>392</v>
      </c>
      <c r="B932" s="8">
        <v>12</v>
      </c>
      <c r="C932" s="221">
        <f ca="1">IF(ISNUMBER(OFFSET(INDIRECT("'"&amp;'DATA for charts'!C$5&amp;"'!$c1"),$A932-1,0)),OFFSET(INDIRECT("'"&amp;'DATA for charts'!C$5&amp;"'!$c1"),$A932-1,0),NA())</f>
        <v>142</v>
      </c>
      <c r="D932" s="221">
        <f ca="1">IF(ISNUMBER(OFFSET(INDIRECT("'"&amp;'DATA for charts'!D$5&amp;"'!$c1"),$A932-1,0)),OFFSET(INDIRECT("'"&amp;'DATA for charts'!D$5&amp;"'!$c1"),$A932-1,0),NA())</f>
        <v>148</v>
      </c>
      <c r="E932" s="221">
        <f ca="1">IF(ISNUMBER(OFFSET(INDIRECT("'"&amp;'DATA for charts'!E$5&amp;"'!$c1"),$A932-1,0)),OFFSET(INDIRECT("'"&amp;'DATA for charts'!E$5&amp;"'!$c1"),$A932-1,0),NA())</f>
        <v>190</v>
      </c>
      <c r="F932" s="221">
        <f ca="1">IF(ISNUMBER(OFFSET(INDIRECT("'"&amp;'DATA for charts'!F$5&amp;"'!$c1"),$A932-1,0)),OFFSET(INDIRECT("'"&amp;'DATA for charts'!F$5&amp;"'!$c1"),$A932-1,0),NA())</f>
        <v>218</v>
      </c>
      <c r="G932" s="221">
        <f ca="1">IF(ISNUMBER(OFFSET(INDIRECT("'"&amp;'DATA for charts'!G$5&amp;"'!$c1"),$A932-1,0)),OFFSET(INDIRECT("'"&amp;'DATA for charts'!G$5&amp;"'!$c1"),$A932-1,0),NA())</f>
        <v>200</v>
      </c>
      <c r="H932" s="221">
        <f ca="1">IF(ISNUMBER(OFFSET(INDIRECT("'"&amp;'DATA for charts'!H$5&amp;"'!$c1"),$A932-1,0)),OFFSET(INDIRECT("'"&amp;'DATA for charts'!H$5&amp;"'!$c1"),$A932-1,0),NA())</f>
        <v>212</v>
      </c>
      <c r="I932" s="221" t="e">
        <f ca="1">IF(ISNUMBER(OFFSET(INDIRECT("'"&amp;'DATA for charts'!I$5&amp;"'!$c1"),$A932-1,0)),OFFSET(INDIRECT("'"&amp;'DATA for charts'!I$5&amp;"'!$c1"),$A932-1,0),NA())</f>
        <v>#N/A</v>
      </c>
      <c r="J932" s="221" t="e">
        <f ca="1">IF(ISNUMBER(OFFSET(INDIRECT("'"&amp;'DATA for charts'!J$5&amp;"'!$c1"),$A932-1,0)),OFFSET(INDIRECT("'"&amp;'DATA for charts'!J$5&amp;"'!$c1"),$A932-1,0),NA())</f>
        <v>#N/A</v>
      </c>
      <c r="K932" s="221" t="e">
        <f ca="1">IF(ISNUMBER(OFFSET(INDIRECT("'"&amp;'DATA for charts'!K$5&amp;"'!$c1"),$A932-1,0)),OFFSET(INDIRECT("'"&amp;'DATA for charts'!K$5&amp;"'!$c1"),$A932-1,0),NA())</f>
        <v>#N/A</v>
      </c>
      <c r="L932" s="221" t="e">
        <f ca="1">IF(ISNUMBER(OFFSET(INDIRECT("'"&amp;'DATA for charts'!L$5&amp;"'!$c1"),$A932-1,0)),OFFSET(INDIRECT("'"&amp;'DATA for charts'!L$5&amp;"'!$c1"),$A932-1,0),NA())</f>
        <v>#N/A</v>
      </c>
      <c r="M932" s="221" t="e">
        <f ca="1">IF(ISNUMBER(OFFSET(INDIRECT("'"&amp;'DATA for charts'!M$5&amp;"'!$c1"),$A932-1,0)),OFFSET(INDIRECT("'"&amp;'DATA for charts'!M$5&amp;"'!$c1"),$A932-1,0),NA())</f>
        <v>#N/A</v>
      </c>
      <c r="N932" s="221" t="e">
        <f ca="1">IF(ISNUMBER(OFFSET(INDIRECT("'"&amp;'DATA for charts'!N$5&amp;"'!$c1"),$A932-1,0)),OFFSET(INDIRECT("'"&amp;'DATA for charts'!N$5&amp;"'!$c1"),$A932-1,0),NA())</f>
        <v>#N/A</v>
      </c>
      <c r="O932" s="221" t="e">
        <f ca="1">IF(ISNUMBER(OFFSET(INDIRECT("'"&amp;'DATA for charts'!O$5&amp;"'!$c1"),$A932-1,0)),OFFSET(INDIRECT("'"&amp;'DATA for charts'!O$5&amp;"'!$c1"),$A932-1,0),NA())</f>
        <v>#N/A</v>
      </c>
      <c r="P932" s="221" t="e">
        <f ca="1">IF(ISNUMBER(OFFSET(INDIRECT("'"&amp;'DATA for charts'!P$5&amp;"'!$c1"),$A932-1,0)),OFFSET(INDIRECT("'"&amp;'DATA for charts'!P$5&amp;"'!$c1"),$A932-1,0),NA())</f>
        <v>#N/A</v>
      </c>
      <c r="Q932" s="221" t="e">
        <f ca="1">IF(ISNUMBER(OFFSET(INDIRECT("'"&amp;'DATA for charts'!Q$5&amp;"'!$c1"),$A932-1,0)),OFFSET(INDIRECT("'"&amp;'DATA for charts'!Q$5&amp;"'!$c1"),$A932-1,0),NA())</f>
        <v>#N/A</v>
      </c>
      <c r="R932" s="221" t="e">
        <f ca="1">IF(ISNUMBER(OFFSET(INDIRECT("'"&amp;'DATA for charts'!R$5&amp;"'!$c1"),$A932-1,0)),OFFSET(INDIRECT("'"&amp;'DATA for charts'!R$5&amp;"'!$c1"),$A932-1,0),NA())</f>
        <v>#N/A</v>
      </c>
      <c r="S932" s="221" t="e">
        <f ca="1">IF(ISNUMBER(OFFSET(INDIRECT("'"&amp;'DATA for charts'!S$5&amp;"'!$c1"),$A932-1,0)),OFFSET(INDIRECT("'"&amp;'DATA for charts'!S$5&amp;"'!$c1"),$A932-1,0),NA())</f>
        <v>#N/A</v>
      </c>
      <c r="T932" s="34"/>
      <c r="U932" s="34"/>
      <c r="V932" s="34"/>
      <c r="W932" s="8"/>
      <c r="X932" s="8"/>
      <c r="Y932" s="8"/>
      <c r="Z932" s="8"/>
      <c r="AA932" s="8"/>
      <c r="AB932" s="8"/>
      <c r="AC932" s="8"/>
      <c r="AD932" s="8"/>
      <c r="AE932" s="8"/>
      <c r="AF932" s="8"/>
      <c r="AG932" s="8"/>
      <c r="AH932" s="8"/>
      <c r="AI932" s="8"/>
    </row>
    <row r="933" spans="1:35">
      <c r="A933" s="226">
        <f t="shared" si="1233"/>
        <v>393</v>
      </c>
      <c r="B933" s="8">
        <v>13</v>
      </c>
      <c r="C933" s="221">
        <f ca="1">IF(ISNUMBER(OFFSET(INDIRECT("'"&amp;'DATA for charts'!C$5&amp;"'!$c1"),$A933-1,0)),OFFSET(INDIRECT("'"&amp;'DATA for charts'!C$5&amp;"'!$c1"),$A933-1,0),NA())</f>
        <v>156</v>
      </c>
      <c r="D933" s="221">
        <f ca="1">IF(ISNUMBER(OFFSET(INDIRECT("'"&amp;'DATA for charts'!D$5&amp;"'!$c1"),$A933-1,0)),OFFSET(INDIRECT("'"&amp;'DATA for charts'!D$5&amp;"'!$c1"),$A933-1,0),NA())</f>
        <v>211</v>
      </c>
      <c r="E933" s="221">
        <f ca="1">IF(ISNUMBER(OFFSET(INDIRECT("'"&amp;'DATA for charts'!E$5&amp;"'!$c1"),$A933-1,0)),OFFSET(INDIRECT("'"&amp;'DATA for charts'!E$5&amp;"'!$c1"),$A933-1,0),NA())</f>
        <v>230</v>
      </c>
      <c r="F933" s="221">
        <f ca="1">IF(ISNUMBER(OFFSET(INDIRECT("'"&amp;'DATA for charts'!F$5&amp;"'!$c1"),$A933-1,0)),OFFSET(INDIRECT("'"&amp;'DATA for charts'!F$5&amp;"'!$c1"),$A933-1,0),NA())</f>
        <v>185</v>
      </c>
      <c r="G933" s="221">
        <f ca="1">IF(ISNUMBER(OFFSET(INDIRECT("'"&amp;'DATA for charts'!G$5&amp;"'!$c1"),$A933-1,0)),OFFSET(INDIRECT("'"&amp;'DATA for charts'!G$5&amp;"'!$c1"),$A933-1,0),NA())</f>
        <v>203</v>
      </c>
      <c r="H933" s="221">
        <f ca="1">IF(ISNUMBER(OFFSET(INDIRECT("'"&amp;'DATA for charts'!H$5&amp;"'!$c1"),$A933-1,0)),OFFSET(INDIRECT("'"&amp;'DATA for charts'!H$5&amp;"'!$c1"),$A933-1,0),NA())</f>
        <v>192</v>
      </c>
      <c r="I933" s="221" t="e">
        <f ca="1">IF(ISNUMBER(OFFSET(INDIRECT("'"&amp;'DATA for charts'!I$5&amp;"'!$c1"),$A933-1,0)),OFFSET(INDIRECT("'"&amp;'DATA for charts'!I$5&amp;"'!$c1"),$A933-1,0),NA())</f>
        <v>#N/A</v>
      </c>
      <c r="J933" s="221" t="e">
        <f ca="1">IF(ISNUMBER(OFFSET(INDIRECT("'"&amp;'DATA for charts'!J$5&amp;"'!$c1"),$A933-1,0)),OFFSET(INDIRECT("'"&amp;'DATA for charts'!J$5&amp;"'!$c1"),$A933-1,0),NA())</f>
        <v>#N/A</v>
      </c>
      <c r="K933" s="221" t="e">
        <f ca="1">IF(ISNUMBER(OFFSET(INDIRECT("'"&amp;'DATA for charts'!K$5&amp;"'!$c1"),$A933-1,0)),OFFSET(INDIRECT("'"&amp;'DATA for charts'!K$5&amp;"'!$c1"),$A933-1,0),NA())</f>
        <v>#N/A</v>
      </c>
      <c r="L933" s="221" t="e">
        <f ca="1">IF(ISNUMBER(OFFSET(INDIRECT("'"&amp;'DATA for charts'!L$5&amp;"'!$c1"),$A933-1,0)),OFFSET(INDIRECT("'"&amp;'DATA for charts'!L$5&amp;"'!$c1"),$A933-1,0),NA())</f>
        <v>#N/A</v>
      </c>
      <c r="M933" s="221" t="e">
        <f ca="1">IF(ISNUMBER(OFFSET(INDIRECT("'"&amp;'DATA for charts'!M$5&amp;"'!$c1"),$A933-1,0)),OFFSET(INDIRECT("'"&amp;'DATA for charts'!M$5&amp;"'!$c1"),$A933-1,0),NA())</f>
        <v>#N/A</v>
      </c>
      <c r="N933" s="221" t="e">
        <f ca="1">IF(ISNUMBER(OFFSET(INDIRECT("'"&amp;'DATA for charts'!N$5&amp;"'!$c1"),$A933-1,0)),OFFSET(INDIRECT("'"&amp;'DATA for charts'!N$5&amp;"'!$c1"),$A933-1,0),NA())</f>
        <v>#N/A</v>
      </c>
      <c r="O933" s="221" t="e">
        <f ca="1">IF(ISNUMBER(OFFSET(INDIRECT("'"&amp;'DATA for charts'!O$5&amp;"'!$c1"),$A933-1,0)),OFFSET(INDIRECT("'"&amp;'DATA for charts'!O$5&amp;"'!$c1"),$A933-1,0),NA())</f>
        <v>#N/A</v>
      </c>
      <c r="P933" s="221" t="e">
        <f ca="1">IF(ISNUMBER(OFFSET(INDIRECT("'"&amp;'DATA for charts'!P$5&amp;"'!$c1"),$A933-1,0)),OFFSET(INDIRECT("'"&amp;'DATA for charts'!P$5&amp;"'!$c1"),$A933-1,0),NA())</f>
        <v>#N/A</v>
      </c>
      <c r="Q933" s="221" t="e">
        <f ca="1">IF(ISNUMBER(OFFSET(INDIRECT("'"&amp;'DATA for charts'!Q$5&amp;"'!$c1"),$A933-1,0)),OFFSET(INDIRECT("'"&amp;'DATA for charts'!Q$5&amp;"'!$c1"),$A933-1,0),NA())</f>
        <v>#N/A</v>
      </c>
      <c r="R933" s="221" t="e">
        <f ca="1">IF(ISNUMBER(OFFSET(INDIRECT("'"&amp;'DATA for charts'!R$5&amp;"'!$c1"),$A933-1,0)),OFFSET(INDIRECT("'"&amp;'DATA for charts'!R$5&amp;"'!$c1"),$A933-1,0),NA())</f>
        <v>#N/A</v>
      </c>
      <c r="S933" s="221" t="e">
        <f ca="1">IF(ISNUMBER(OFFSET(INDIRECT("'"&amp;'DATA for charts'!S$5&amp;"'!$c1"),$A933-1,0)),OFFSET(INDIRECT("'"&amp;'DATA for charts'!S$5&amp;"'!$c1"),$A933-1,0),NA())</f>
        <v>#N/A</v>
      </c>
      <c r="T933" s="34"/>
      <c r="U933" s="34"/>
      <c r="V933" s="34"/>
      <c r="W933" s="8"/>
      <c r="X933" s="8"/>
      <c r="Y933" s="8"/>
      <c r="Z933" s="8"/>
      <c r="AA933" s="8"/>
      <c r="AB933" s="8"/>
      <c r="AC933" s="8"/>
      <c r="AD933" s="8"/>
      <c r="AE933" s="8"/>
      <c r="AF933" s="8"/>
      <c r="AG933" s="8"/>
      <c r="AH933" s="8"/>
      <c r="AI933" s="8"/>
    </row>
    <row r="934" spans="1:35">
      <c r="A934" s="226">
        <f t="shared" si="1233"/>
        <v>394</v>
      </c>
      <c r="B934" s="8">
        <v>14</v>
      </c>
      <c r="C934" s="221">
        <f ca="1">IF(ISNUMBER(OFFSET(INDIRECT("'"&amp;'DATA for charts'!C$5&amp;"'!$c1"),$A934-1,0)),OFFSET(INDIRECT("'"&amp;'DATA for charts'!C$5&amp;"'!$c1"),$A934-1,0),NA())</f>
        <v>170</v>
      </c>
      <c r="D934" s="221">
        <f ca="1">IF(ISNUMBER(OFFSET(INDIRECT("'"&amp;'DATA for charts'!D$5&amp;"'!$c1"),$A934-1,0)),OFFSET(INDIRECT("'"&amp;'DATA for charts'!D$5&amp;"'!$c1"),$A934-1,0),NA())</f>
        <v>206</v>
      </c>
      <c r="E934" s="221">
        <f ca="1">IF(ISNUMBER(OFFSET(INDIRECT("'"&amp;'DATA for charts'!E$5&amp;"'!$c1"),$A934-1,0)),OFFSET(INDIRECT("'"&amp;'DATA for charts'!E$5&amp;"'!$c1"),$A934-1,0),NA())</f>
        <v>229</v>
      </c>
      <c r="F934" s="221">
        <f ca="1">IF(ISNUMBER(OFFSET(INDIRECT("'"&amp;'DATA for charts'!F$5&amp;"'!$c1"),$A934-1,0)),OFFSET(INDIRECT("'"&amp;'DATA for charts'!F$5&amp;"'!$c1"),$A934-1,0),NA())</f>
        <v>197</v>
      </c>
      <c r="G934" s="221">
        <f ca="1">IF(ISNUMBER(OFFSET(INDIRECT("'"&amp;'DATA for charts'!G$5&amp;"'!$c1"),$A934-1,0)),OFFSET(INDIRECT("'"&amp;'DATA for charts'!G$5&amp;"'!$c1"),$A934-1,0),NA())</f>
        <v>196</v>
      </c>
      <c r="H934" s="221">
        <f ca="1">IF(ISNUMBER(OFFSET(INDIRECT("'"&amp;'DATA for charts'!H$5&amp;"'!$c1"),$A934-1,0)),OFFSET(INDIRECT("'"&amp;'DATA for charts'!H$5&amp;"'!$c1"),$A934-1,0),NA())</f>
        <v>204</v>
      </c>
      <c r="I934" s="221" t="e">
        <f ca="1">IF(ISNUMBER(OFFSET(INDIRECT("'"&amp;'DATA for charts'!I$5&amp;"'!$c1"),$A934-1,0)),OFFSET(INDIRECT("'"&amp;'DATA for charts'!I$5&amp;"'!$c1"),$A934-1,0),NA())</f>
        <v>#N/A</v>
      </c>
      <c r="J934" s="221" t="e">
        <f ca="1">IF(ISNUMBER(OFFSET(INDIRECT("'"&amp;'DATA for charts'!J$5&amp;"'!$c1"),$A934-1,0)),OFFSET(INDIRECT("'"&amp;'DATA for charts'!J$5&amp;"'!$c1"),$A934-1,0),NA())</f>
        <v>#N/A</v>
      </c>
      <c r="K934" s="221" t="e">
        <f ca="1">IF(ISNUMBER(OFFSET(INDIRECT("'"&amp;'DATA for charts'!K$5&amp;"'!$c1"),$A934-1,0)),OFFSET(INDIRECT("'"&amp;'DATA for charts'!K$5&amp;"'!$c1"),$A934-1,0),NA())</f>
        <v>#N/A</v>
      </c>
      <c r="L934" s="221" t="e">
        <f ca="1">IF(ISNUMBER(OFFSET(INDIRECT("'"&amp;'DATA for charts'!L$5&amp;"'!$c1"),$A934-1,0)),OFFSET(INDIRECT("'"&amp;'DATA for charts'!L$5&amp;"'!$c1"),$A934-1,0),NA())</f>
        <v>#N/A</v>
      </c>
      <c r="M934" s="221" t="e">
        <f ca="1">IF(ISNUMBER(OFFSET(INDIRECT("'"&amp;'DATA for charts'!M$5&amp;"'!$c1"),$A934-1,0)),OFFSET(INDIRECT("'"&amp;'DATA for charts'!M$5&amp;"'!$c1"),$A934-1,0),NA())</f>
        <v>#N/A</v>
      </c>
      <c r="N934" s="221" t="e">
        <f ca="1">IF(ISNUMBER(OFFSET(INDIRECT("'"&amp;'DATA for charts'!N$5&amp;"'!$c1"),$A934-1,0)),OFFSET(INDIRECT("'"&amp;'DATA for charts'!N$5&amp;"'!$c1"),$A934-1,0),NA())</f>
        <v>#N/A</v>
      </c>
      <c r="O934" s="221" t="e">
        <f ca="1">IF(ISNUMBER(OFFSET(INDIRECT("'"&amp;'DATA for charts'!O$5&amp;"'!$c1"),$A934-1,0)),OFFSET(INDIRECT("'"&amp;'DATA for charts'!O$5&amp;"'!$c1"),$A934-1,0),NA())</f>
        <v>#N/A</v>
      </c>
      <c r="P934" s="221" t="e">
        <f ca="1">IF(ISNUMBER(OFFSET(INDIRECT("'"&amp;'DATA for charts'!P$5&amp;"'!$c1"),$A934-1,0)),OFFSET(INDIRECT("'"&amp;'DATA for charts'!P$5&amp;"'!$c1"),$A934-1,0),NA())</f>
        <v>#N/A</v>
      </c>
      <c r="Q934" s="221" t="e">
        <f ca="1">IF(ISNUMBER(OFFSET(INDIRECT("'"&amp;'DATA for charts'!Q$5&amp;"'!$c1"),$A934-1,0)),OFFSET(INDIRECT("'"&amp;'DATA for charts'!Q$5&amp;"'!$c1"),$A934-1,0),NA())</f>
        <v>#N/A</v>
      </c>
      <c r="R934" s="221" t="e">
        <f ca="1">IF(ISNUMBER(OFFSET(INDIRECT("'"&amp;'DATA for charts'!R$5&amp;"'!$c1"),$A934-1,0)),OFFSET(INDIRECT("'"&amp;'DATA for charts'!R$5&amp;"'!$c1"),$A934-1,0),NA())</f>
        <v>#N/A</v>
      </c>
      <c r="S934" s="221" t="e">
        <f ca="1">IF(ISNUMBER(OFFSET(INDIRECT("'"&amp;'DATA for charts'!S$5&amp;"'!$c1"),$A934-1,0)),OFFSET(INDIRECT("'"&amp;'DATA for charts'!S$5&amp;"'!$c1"),$A934-1,0),NA())</f>
        <v>#N/A</v>
      </c>
      <c r="T934" s="34"/>
      <c r="U934" s="34"/>
      <c r="V934" s="34"/>
      <c r="W934" s="8"/>
      <c r="X934" s="8"/>
      <c r="Y934" s="8"/>
      <c r="Z934" s="8"/>
      <c r="AA934" s="8"/>
      <c r="AB934" s="8"/>
      <c r="AC934" s="8"/>
      <c r="AD934" s="8"/>
      <c r="AE934" s="8"/>
      <c r="AF934" s="8"/>
      <c r="AG934" s="8"/>
      <c r="AH934" s="8"/>
      <c r="AI934" s="8"/>
    </row>
    <row r="935" spans="1:35">
      <c r="A935" s="226">
        <f t="shared" ref="A935:A998" si="1234">A934+1</f>
        <v>395</v>
      </c>
      <c r="B935" s="8">
        <v>15</v>
      </c>
      <c r="C935" s="221">
        <f ca="1">IF(ISNUMBER(OFFSET(INDIRECT("'"&amp;'DATA for charts'!C$5&amp;"'!$c1"),$A935-1,0)),OFFSET(INDIRECT("'"&amp;'DATA for charts'!C$5&amp;"'!$c1"),$A935-1,0),NA())</f>
        <v>166</v>
      </c>
      <c r="D935" s="221">
        <f ca="1">IF(ISNUMBER(OFFSET(INDIRECT("'"&amp;'DATA for charts'!D$5&amp;"'!$c1"),$A935-1,0)),OFFSET(INDIRECT("'"&amp;'DATA for charts'!D$5&amp;"'!$c1"),$A935-1,0),NA())</f>
        <v>208</v>
      </c>
      <c r="E935" s="221">
        <f ca="1">IF(ISNUMBER(OFFSET(INDIRECT("'"&amp;'DATA for charts'!E$5&amp;"'!$c1"),$A935-1,0)),OFFSET(INDIRECT("'"&amp;'DATA for charts'!E$5&amp;"'!$c1"),$A935-1,0),NA())</f>
        <v>244</v>
      </c>
      <c r="F935" s="221">
        <f ca="1">IF(ISNUMBER(OFFSET(INDIRECT("'"&amp;'DATA for charts'!F$5&amp;"'!$c1"),$A935-1,0)),OFFSET(INDIRECT("'"&amp;'DATA for charts'!F$5&amp;"'!$c1"),$A935-1,0),NA())</f>
        <v>253</v>
      </c>
      <c r="G935" s="221">
        <f ca="1">IF(ISNUMBER(OFFSET(INDIRECT("'"&amp;'DATA for charts'!G$5&amp;"'!$c1"),$A935-1,0)),OFFSET(INDIRECT("'"&amp;'DATA for charts'!G$5&amp;"'!$c1"),$A935-1,0),NA())</f>
        <v>238</v>
      </c>
      <c r="H935" s="221">
        <f ca="1">IF(ISNUMBER(OFFSET(INDIRECT("'"&amp;'DATA for charts'!H$5&amp;"'!$c1"),$A935-1,0)),OFFSET(INDIRECT("'"&amp;'DATA for charts'!H$5&amp;"'!$c1"),$A935-1,0),NA())</f>
        <v>289</v>
      </c>
      <c r="I935" s="221" t="e">
        <f ca="1">IF(ISNUMBER(OFFSET(INDIRECT("'"&amp;'DATA for charts'!I$5&amp;"'!$c1"),$A935-1,0)),OFFSET(INDIRECT("'"&amp;'DATA for charts'!I$5&amp;"'!$c1"),$A935-1,0),NA())</f>
        <v>#N/A</v>
      </c>
      <c r="J935" s="221" t="e">
        <f ca="1">IF(ISNUMBER(OFFSET(INDIRECT("'"&amp;'DATA for charts'!J$5&amp;"'!$c1"),$A935-1,0)),OFFSET(INDIRECT("'"&amp;'DATA for charts'!J$5&amp;"'!$c1"),$A935-1,0),NA())</f>
        <v>#N/A</v>
      </c>
      <c r="K935" s="221" t="e">
        <f ca="1">IF(ISNUMBER(OFFSET(INDIRECT("'"&amp;'DATA for charts'!K$5&amp;"'!$c1"),$A935-1,0)),OFFSET(INDIRECT("'"&amp;'DATA for charts'!K$5&amp;"'!$c1"),$A935-1,0),NA())</f>
        <v>#N/A</v>
      </c>
      <c r="L935" s="221" t="e">
        <f ca="1">IF(ISNUMBER(OFFSET(INDIRECT("'"&amp;'DATA for charts'!L$5&amp;"'!$c1"),$A935-1,0)),OFFSET(INDIRECT("'"&amp;'DATA for charts'!L$5&amp;"'!$c1"),$A935-1,0),NA())</f>
        <v>#N/A</v>
      </c>
      <c r="M935" s="221" t="e">
        <f ca="1">IF(ISNUMBER(OFFSET(INDIRECT("'"&amp;'DATA for charts'!M$5&amp;"'!$c1"),$A935-1,0)),OFFSET(INDIRECT("'"&amp;'DATA for charts'!M$5&amp;"'!$c1"),$A935-1,0),NA())</f>
        <v>#N/A</v>
      </c>
      <c r="N935" s="221" t="e">
        <f ca="1">IF(ISNUMBER(OFFSET(INDIRECT("'"&amp;'DATA for charts'!N$5&amp;"'!$c1"),$A935-1,0)),OFFSET(INDIRECT("'"&amp;'DATA for charts'!N$5&amp;"'!$c1"),$A935-1,0),NA())</f>
        <v>#N/A</v>
      </c>
      <c r="O935" s="221" t="e">
        <f ca="1">IF(ISNUMBER(OFFSET(INDIRECT("'"&amp;'DATA for charts'!O$5&amp;"'!$c1"),$A935-1,0)),OFFSET(INDIRECT("'"&amp;'DATA for charts'!O$5&amp;"'!$c1"),$A935-1,0),NA())</f>
        <v>#N/A</v>
      </c>
      <c r="P935" s="221" t="e">
        <f ca="1">IF(ISNUMBER(OFFSET(INDIRECT("'"&amp;'DATA for charts'!P$5&amp;"'!$c1"),$A935-1,0)),OFFSET(INDIRECT("'"&amp;'DATA for charts'!P$5&amp;"'!$c1"),$A935-1,0),NA())</f>
        <v>#N/A</v>
      </c>
      <c r="Q935" s="221" t="e">
        <f ca="1">IF(ISNUMBER(OFFSET(INDIRECT("'"&amp;'DATA for charts'!Q$5&amp;"'!$c1"),$A935-1,0)),OFFSET(INDIRECT("'"&amp;'DATA for charts'!Q$5&amp;"'!$c1"),$A935-1,0),NA())</f>
        <v>#N/A</v>
      </c>
      <c r="R935" s="221" t="e">
        <f ca="1">IF(ISNUMBER(OFFSET(INDIRECT("'"&amp;'DATA for charts'!R$5&amp;"'!$c1"),$A935-1,0)),OFFSET(INDIRECT("'"&amp;'DATA for charts'!R$5&amp;"'!$c1"),$A935-1,0),NA())</f>
        <v>#N/A</v>
      </c>
      <c r="S935" s="221" t="e">
        <f ca="1">IF(ISNUMBER(OFFSET(INDIRECT("'"&amp;'DATA for charts'!S$5&amp;"'!$c1"),$A935-1,0)),OFFSET(INDIRECT("'"&amp;'DATA for charts'!S$5&amp;"'!$c1"),$A935-1,0),NA())</f>
        <v>#N/A</v>
      </c>
      <c r="T935" s="34"/>
      <c r="U935" s="34"/>
      <c r="V935" s="34"/>
      <c r="W935" s="8"/>
      <c r="X935" s="8"/>
      <c r="Y935" s="8"/>
      <c r="Z935" s="8"/>
      <c r="AA935" s="8"/>
      <c r="AB935" s="8"/>
      <c r="AC935" s="8"/>
      <c r="AD935" s="8"/>
      <c r="AE935" s="8"/>
      <c r="AF935" s="8"/>
      <c r="AG935" s="8"/>
      <c r="AH935" s="8"/>
      <c r="AI935" s="8"/>
    </row>
    <row r="936" spans="1:35">
      <c r="A936" s="226">
        <f t="shared" si="1234"/>
        <v>396</v>
      </c>
      <c r="B936" s="8">
        <v>16</v>
      </c>
      <c r="C936" s="221">
        <f ca="1">IF(ISNUMBER(OFFSET(INDIRECT("'"&amp;'DATA for charts'!C$5&amp;"'!$c1"),$A936-1,0)),OFFSET(INDIRECT("'"&amp;'DATA for charts'!C$5&amp;"'!$c1"),$A936-1,0),NA())</f>
        <v>211</v>
      </c>
      <c r="D936" s="221">
        <f ca="1">IF(ISNUMBER(OFFSET(INDIRECT("'"&amp;'DATA for charts'!D$5&amp;"'!$c1"),$A936-1,0)),OFFSET(INDIRECT("'"&amp;'DATA for charts'!D$5&amp;"'!$c1"),$A936-1,0),NA())</f>
        <v>255</v>
      </c>
      <c r="E936" s="221">
        <f ca="1">IF(ISNUMBER(OFFSET(INDIRECT("'"&amp;'DATA for charts'!E$5&amp;"'!$c1"),$A936-1,0)),OFFSET(INDIRECT("'"&amp;'DATA for charts'!E$5&amp;"'!$c1"),$A936-1,0),NA())</f>
        <v>291</v>
      </c>
      <c r="F936" s="221">
        <f ca="1">IF(ISNUMBER(OFFSET(INDIRECT("'"&amp;'DATA for charts'!F$5&amp;"'!$c1"),$A936-1,0)),OFFSET(INDIRECT("'"&amp;'DATA for charts'!F$5&amp;"'!$c1"),$A936-1,0),NA())</f>
        <v>269</v>
      </c>
      <c r="G936" s="221">
        <f ca="1">IF(ISNUMBER(OFFSET(INDIRECT("'"&amp;'DATA for charts'!G$5&amp;"'!$c1"),$A936-1,0)),OFFSET(INDIRECT("'"&amp;'DATA for charts'!G$5&amp;"'!$c1"),$A936-1,0),NA())</f>
        <v>271</v>
      </c>
      <c r="H936" s="221">
        <f ca="1">IF(ISNUMBER(OFFSET(INDIRECT("'"&amp;'DATA for charts'!H$5&amp;"'!$c1"),$A936-1,0)),OFFSET(INDIRECT("'"&amp;'DATA for charts'!H$5&amp;"'!$c1"),$A936-1,0),NA())</f>
        <v>255</v>
      </c>
      <c r="I936" s="221" t="e">
        <f ca="1">IF(ISNUMBER(OFFSET(INDIRECT("'"&amp;'DATA for charts'!I$5&amp;"'!$c1"),$A936-1,0)),OFFSET(INDIRECT("'"&amp;'DATA for charts'!I$5&amp;"'!$c1"),$A936-1,0),NA())</f>
        <v>#N/A</v>
      </c>
      <c r="J936" s="221" t="e">
        <f ca="1">IF(ISNUMBER(OFFSET(INDIRECT("'"&amp;'DATA for charts'!J$5&amp;"'!$c1"),$A936-1,0)),OFFSET(INDIRECT("'"&amp;'DATA for charts'!J$5&amp;"'!$c1"),$A936-1,0),NA())</f>
        <v>#N/A</v>
      </c>
      <c r="K936" s="221" t="e">
        <f ca="1">IF(ISNUMBER(OFFSET(INDIRECT("'"&amp;'DATA for charts'!K$5&amp;"'!$c1"),$A936-1,0)),OFFSET(INDIRECT("'"&amp;'DATA for charts'!K$5&amp;"'!$c1"),$A936-1,0),NA())</f>
        <v>#N/A</v>
      </c>
      <c r="L936" s="221" t="e">
        <f ca="1">IF(ISNUMBER(OFFSET(INDIRECT("'"&amp;'DATA for charts'!L$5&amp;"'!$c1"),$A936-1,0)),OFFSET(INDIRECT("'"&amp;'DATA for charts'!L$5&amp;"'!$c1"),$A936-1,0),NA())</f>
        <v>#N/A</v>
      </c>
      <c r="M936" s="221" t="e">
        <f ca="1">IF(ISNUMBER(OFFSET(INDIRECT("'"&amp;'DATA for charts'!M$5&amp;"'!$c1"),$A936-1,0)),OFFSET(INDIRECT("'"&amp;'DATA for charts'!M$5&amp;"'!$c1"),$A936-1,0),NA())</f>
        <v>#N/A</v>
      </c>
      <c r="N936" s="221" t="e">
        <f ca="1">IF(ISNUMBER(OFFSET(INDIRECT("'"&amp;'DATA for charts'!N$5&amp;"'!$c1"),$A936-1,0)),OFFSET(INDIRECT("'"&amp;'DATA for charts'!N$5&amp;"'!$c1"),$A936-1,0),NA())</f>
        <v>#N/A</v>
      </c>
      <c r="O936" s="221" t="e">
        <f ca="1">IF(ISNUMBER(OFFSET(INDIRECT("'"&amp;'DATA for charts'!O$5&amp;"'!$c1"),$A936-1,0)),OFFSET(INDIRECT("'"&amp;'DATA for charts'!O$5&amp;"'!$c1"),$A936-1,0),NA())</f>
        <v>#N/A</v>
      </c>
      <c r="P936" s="221" t="e">
        <f ca="1">IF(ISNUMBER(OFFSET(INDIRECT("'"&amp;'DATA for charts'!P$5&amp;"'!$c1"),$A936-1,0)),OFFSET(INDIRECT("'"&amp;'DATA for charts'!P$5&amp;"'!$c1"),$A936-1,0),NA())</f>
        <v>#N/A</v>
      </c>
      <c r="Q936" s="221" t="e">
        <f ca="1">IF(ISNUMBER(OFFSET(INDIRECT("'"&amp;'DATA for charts'!Q$5&amp;"'!$c1"),$A936-1,0)),OFFSET(INDIRECT("'"&amp;'DATA for charts'!Q$5&amp;"'!$c1"),$A936-1,0),NA())</f>
        <v>#N/A</v>
      </c>
      <c r="R936" s="221" t="e">
        <f ca="1">IF(ISNUMBER(OFFSET(INDIRECT("'"&amp;'DATA for charts'!R$5&amp;"'!$c1"),$A936-1,0)),OFFSET(INDIRECT("'"&amp;'DATA for charts'!R$5&amp;"'!$c1"),$A936-1,0),NA())</f>
        <v>#N/A</v>
      </c>
      <c r="S936" s="221" t="e">
        <f ca="1">IF(ISNUMBER(OFFSET(INDIRECT("'"&amp;'DATA for charts'!S$5&amp;"'!$c1"),$A936-1,0)),OFFSET(INDIRECT("'"&amp;'DATA for charts'!S$5&amp;"'!$c1"),$A936-1,0),NA())</f>
        <v>#N/A</v>
      </c>
      <c r="T936" s="34"/>
      <c r="U936" s="34"/>
      <c r="V936" s="34"/>
      <c r="W936" s="8"/>
      <c r="X936" s="8"/>
      <c r="Y936" s="8"/>
      <c r="Z936" s="8"/>
      <c r="AA936" s="8"/>
      <c r="AB936" s="8"/>
      <c r="AC936" s="8"/>
      <c r="AD936" s="8"/>
      <c r="AE936" s="8"/>
      <c r="AF936" s="8"/>
      <c r="AG936" s="8"/>
      <c r="AH936" s="8"/>
      <c r="AI936" s="8"/>
    </row>
    <row r="937" spans="1:35">
      <c r="A937" s="226">
        <f t="shared" si="1234"/>
        <v>397</v>
      </c>
      <c r="B937" s="8">
        <v>17</v>
      </c>
      <c r="C937" s="221">
        <f ca="1">IF(ISNUMBER(OFFSET(INDIRECT("'"&amp;'DATA for charts'!C$5&amp;"'!$c1"),$A937-1,0)),OFFSET(INDIRECT("'"&amp;'DATA for charts'!C$5&amp;"'!$c1"),$A937-1,0),NA())</f>
        <v>199</v>
      </c>
      <c r="D937" s="221">
        <f ca="1">IF(ISNUMBER(OFFSET(INDIRECT("'"&amp;'DATA for charts'!D$5&amp;"'!$c1"),$A937-1,0)),OFFSET(INDIRECT("'"&amp;'DATA for charts'!D$5&amp;"'!$c1"),$A937-1,0),NA())</f>
        <v>288</v>
      </c>
      <c r="E937" s="221">
        <f ca="1">IF(ISNUMBER(OFFSET(INDIRECT("'"&amp;'DATA for charts'!E$5&amp;"'!$c1"),$A937-1,0)),OFFSET(INDIRECT("'"&amp;'DATA for charts'!E$5&amp;"'!$c1"),$A937-1,0),NA())</f>
        <v>297</v>
      </c>
      <c r="F937" s="221">
        <f ca="1">IF(ISNUMBER(OFFSET(INDIRECT("'"&amp;'DATA for charts'!F$5&amp;"'!$c1"),$A937-1,0)),OFFSET(INDIRECT("'"&amp;'DATA for charts'!F$5&amp;"'!$c1"),$A937-1,0),NA())</f>
        <v>241</v>
      </c>
      <c r="G937" s="221">
        <f ca="1">IF(ISNUMBER(OFFSET(INDIRECT("'"&amp;'DATA for charts'!G$5&amp;"'!$c1"),$A937-1,0)),OFFSET(INDIRECT("'"&amp;'DATA for charts'!G$5&amp;"'!$c1"),$A937-1,0),NA())</f>
        <v>271</v>
      </c>
      <c r="H937" s="221">
        <f ca="1">IF(ISNUMBER(OFFSET(INDIRECT("'"&amp;'DATA for charts'!H$5&amp;"'!$c1"),$A937-1,0)),OFFSET(INDIRECT("'"&amp;'DATA for charts'!H$5&amp;"'!$c1"),$A937-1,0),NA())</f>
        <v>278</v>
      </c>
      <c r="I937" s="221" t="e">
        <f ca="1">IF(ISNUMBER(OFFSET(INDIRECT("'"&amp;'DATA for charts'!I$5&amp;"'!$c1"),$A937-1,0)),OFFSET(INDIRECT("'"&amp;'DATA for charts'!I$5&amp;"'!$c1"),$A937-1,0),NA())</f>
        <v>#N/A</v>
      </c>
      <c r="J937" s="221" t="e">
        <f ca="1">IF(ISNUMBER(OFFSET(INDIRECT("'"&amp;'DATA for charts'!J$5&amp;"'!$c1"),$A937-1,0)),OFFSET(INDIRECT("'"&amp;'DATA for charts'!J$5&amp;"'!$c1"),$A937-1,0),NA())</f>
        <v>#N/A</v>
      </c>
      <c r="K937" s="221" t="e">
        <f ca="1">IF(ISNUMBER(OFFSET(INDIRECT("'"&amp;'DATA for charts'!K$5&amp;"'!$c1"),$A937-1,0)),OFFSET(INDIRECT("'"&amp;'DATA for charts'!K$5&amp;"'!$c1"),$A937-1,0),NA())</f>
        <v>#N/A</v>
      </c>
      <c r="L937" s="221" t="e">
        <f ca="1">IF(ISNUMBER(OFFSET(INDIRECT("'"&amp;'DATA for charts'!L$5&amp;"'!$c1"),$A937-1,0)),OFFSET(INDIRECT("'"&amp;'DATA for charts'!L$5&amp;"'!$c1"),$A937-1,0),NA())</f>
        <v>#N/A</v>
      </c>
      <c r="M937" s="221" t="e">
        <f ca="1">IF(ISNUMBER(OFFSET(INDIRECT("'"&amp;'DATA for charts'!M$5&amp;"'!$c1"),$A937-1,0)),OFFSET(INDIRECT("'"&amp;'DATA for charts'!M$5&amp;"'!$c1"),$A937-1,0),NA())</f>
        <v>#N/A</v>
      </c>
      <c r="N937" s="221" t="e">
        <f ca="1">IF(ISNUMBER(OFFSET(INDIRECT("'"&amp;'DATA for charts'!N$5&amp;"'!$c1"),$A937-1,0)),OFFSET(INDIRECT("'"&amp;'DATA for charts'!N$5&amp;"'!$c1"),$A937-1,0),NA())</f>
        <v>#N/A</v>
      </c>
      <c r="O937" s="221" t="e">
        <f ca="1">IF(ISNUMBER(OFFSET(INDIRECT("'"&amp;'DATA for charts'!O$5&amp;"'!$c1"),$A937-1,0)),OFFSET(INDIRECT("'"&amp;'DATA for charts'!O$5&amp;"'!$c1"),$A937-1,0),NA())</f>
        <v>#N/A</v>
      </c>
      <c r="P937" s="221" t="e">
        <f ca="1">IF(ISNUMBER(OFFSET(INDIRECT("'"&amp;'DATA for charts'!P$5&amp;"'!$c1"),$A937-1,0)),OFFSET(INDIRECT("'"&amp;'DATA for charts'!P$5&amp;"'!$c1"),$A937-1,0),NA())</f>
        <v>#N/A</v>
      </c>
      <c r="Q937" s="221" t="e">
        <f ca="1">IF(ISNUMBER(OFFSET(INDIRECT("'"&amp;'DATA for charts'!Q$5&amp;"'!$c1"),$A937-1,0)),OFFSET(INDIRECT("'"&amp;'DATA for charts'!Q$5&amp;"'!$c1"),$A937-1,0),NA())</f>
        <v>#N/A</v>
      </c>
      <c r="R937" s="221" t="e">
        <f ca="1">IF(ISNUMBER(OFFSET(INDIRECT("'"&amp;'DATA for charts'!R$5&amp;"'!$c1"),$A937-1,0)),OFFSET(INDIRECT("'"&amp;'DATA for charts'!R$5&amp;"'!$c1"),$A937-1,0),NA())</f>
        <v>#N/A</v>
      </c>
      <c r="S937" s="221" t="e">
        <f ca="1">IF(ISNUMBER(OFFSET(INDIRECT("'"&amp;'DATA for charts'!S$5&amp;"'!$c1"),$A937-1,0)),OFFSET(INDIRECT("'"&amp;'DATA for charts'!S$5&amp;"'!$c1"),$A937-1,0),NA())</f>
        <v>#N/A</v>
      </c>
      <c r="T937" s="34"/>
      <c r="U937" s="34"/>
      <c r="V937" s="34"/>
      <c r="W937" s="8"/>
      <c r="X937" s="8"/>
      <c r="Y937" s="8"/>
      <c r="Z937" s="8"/>
      <c r="AA937" s="8"/>
      <c r="AB937" s="8"/>
      <c r="AC937" s="8"/>
      <c r="AD937" s="8"/>
      <c r="AE937" s="8"/>
      <c r="AF937" s="8"/>
      <c r="AG937" s="8"/>
      <c r="AH937" s="8"/>
      <c r="AI937" s="8"/>
    </row>
    <row r="938" spans="1:35">
      <c r="A938" s="226">
        <f t="shared" si="1234"/>
        <v>398</v>
      </c>
      <c r="B938" s="8">
        <v>18</v>
      </c>
      <c r="C938" s="221">
        <f ca="1">IF(ISNUMBER(OFFSET(INDIRECT("'"&amp;'DATA for charts'!C$5&amp;"'!$c1"),$A938-1,0)),OFFSET(INDIRECT("'"&amp;'DATA for charts'!C$5&amp;"'!$c1"),$A938-1,0),NA())</f>
        <v>211</v>
      </c>
      <c r="D938" s="221">
        <f ca="1">IF(ISNUMBER(OFFSET(INDIRECT("'"&amp;'DATA for charts'!D$5&amp;"'!$c1"),$A938-1,0)),OFFSET(INDIRECT("'"&amp;'DATA for charts'!D$5&amp;"'!$c1"),$A938-1,0),NA())</f>
        <v>253</v>
      </c>
      <c r="E938" s="221">
        <f ca="1">IF(ISNUMBER(OFFSET(INDIRECT("'"&amp;'DATA for charts'!E$5&amp;"'!$c1"),$A938-1,0)),OFFSET(INDIRECT("'"&amp;'DATA for charts'!E$5&amp;"'!$c1"),$A938-1,0),NA())</f>
        <v>334</v>
      </c>
      <c r="F938" s="221">
        <f ca="1">IF(ISNUMBER(OFFSET(INDIRECT("'"&amp;'DATA for charts'!F$5&amp;"'!$c1"),$A938-1,0)),OFFSET(INDIRECT("'"&amp;'DATA for charts'!F$5&amp;"'!$c1"),$A938-1,0),NA())</f>
        <v>312</v>
      </c>
      <c r="G938" s="221">
        <f ca="1">IF(ISNUMBER(OFFSET(INDIRECT("'"&amp;'DATA for charts'!G$5&amp;"'!$c1"),$A938-1,0)),OFFSET(INDIRECT("'"&amp;'DATA for charts'!G$5&amp;"'!$c1"),$A938-1,0),NA())</f>
        <v>310</v>
      </c>
      <c r="H938" s="221">
        <f ca="1">IF(ISNUMBER(OFFSET(INDIRECT("'"&amp;'DATA for charts'!H$5&amp;"'!$c1"),$A938-1,0)),OFFSET(INDIRECT("'"&amp;'DATA for charts'!H$5&amp;"'!$c1"),$A938-1,0),NA())</f>
        <v>351</v>
      </c>
      <c r="I938" s="221" t="e">
        <f ca="1">IF(ISNUMBER(OFFSET(INDIRECT("'"&amp;'DATA for charts'!I$5&amp;"'!$c1"),$A938-1,0)),OFFSET(INDIRECT("'"&amp;'DATA for charts'!I$5&amp;"'!$c1"),$A938-1,0),NA())</f>
        <v>#N/A</v>
      </c>
      <c r="J938" s="221" t="e">
        <f ca="1">IF(ISNUMBER(OFFSET(INDIRECT("'"&amp;'DATA for charts'!J$5&amp;"'!$c1"),$A938-1,0)),OFFSET(INDIRECT("'"&amp;'DATA for charts'!J$5&amp;"'!$c1"),$A938-1,0),NA())</f>
        <v>#N/A</v>
      </c>
      <c r="K938" s="221" t="e">
        <f ca="1">IF(ISNUMBER(OFFSET(INDIRECT("'"&amp;'DATA for charts'!K$5&amp;"'!$c1"),$A938-1,0)),OFFSET(INDIRECT("'"&amp;'DATA for charts'!K$5&amp;"'!$c1"),$A938-1,0),NA())</f>
        <v>#N/A</v>
      </c>
      <c r="L938" s="221" t="e">
        <f ca="1">IF(ISNUMBER(OFFSET(INDIRECT("'"&amp;'DATA for charts'!L$5&amp;"'!$c1"),$A938-1,0)),OFFSET(INDIRECT("'"&amp;'DATA for charts'!L$5&amp;"'!$c1"),$A938-1,0),NA())</f>
        <v>#N/A</v>
      </c>
      <c r="M938" s="221" t="e">
        <f ca="1">IF(ISNUMBER(OFFSET(INDIRECT("'"&amp;'DATA for charts'!M$5&amp;"'!$c1"),$A938-1,0)),OFFSET(INDIRECT("'"&amp;'DATA for charts'!M$5&amp;"'!$c1"),$A938-1,0),NA())</f>
        <v>#N/A</v>
      </c>
      <c r="N938" s="221" t="e">
        <f ca="1">IF(ISNUMBER(OFFSET(INDIRECT("'"&amp;'DATA for charts'!N$5&amp;"'!$c1"),$A938-1,0)),OFFSET(INDIRECT("'"&amp;'DATA for charts'!N$5&amp;"'!$c1"),$A938-1,0),NA())</f>
        <v>#N/A</v>
      </c>
      <c r="O938" s="221" t="e">
        <f ca="1">IF(ISNUMBER(OFFSET(INDIRECT("'"&amp;'DATA for charts'!O$5&amp;"'!$c1"),$A938-1,0)),OFFSET(INDIRECT("'"&amp;'DATA for charts'!O$5&amp;"'!$c1"),$A938-1,0),NA())</f>
        <v>#N/A</v>
      </c>
      <c r="P938" s="221" t="e">
        <f ca="1">IF(ISNUMBER(OFFSET(INDIRECT("'"&amp;'DATA for charts'!P$5&amp;"'!$c1"),$A938-1,0)),OFFSET(INDIRECT("'"&amp;'DATA for charts'!P$5&amp;"'!$c1"),$A938-1,0),NA())</f>
        <v>#N/A</v>
      </c>
      <c r="Q938" s="221" t="e">
        <f ca="1">IF(ISNUMBER(OFFSET(INDIRECT("'"&amp;'DATA for charts'!Q$5&amp;"'!$c1"),$A938-1,0)),OFFSET(INDIRECT("'"&amp;'DATA for charts'!Q$5&amp;"'!$c1"),$A938-1,0),NA())</f>
        <v>#N/A</v>
      </c>
      <c r="R938" s="221" t="e">
        <f ca="1">IF(ISNUMBER(OFFSET(INDIRECT("'"&amp;'DATA for charts'!R$5&amp;"'!$c1"),$A938-1,0)),OFFSET(INDIRECT("'"&amp;'DATA for charts'!R$5&amp;"'!$c1"),$A938-1,0),NA())</f>
        <v>#N/A</v>
      </c>
      <c r="S938" s="221" t="e">
        <f ca="1">IF(ISNUMBER(OFFSET(INDIRECT("'"&amp;'DATA for charts'!S$5&amp;"'!$c1"),$A938-1,0)),OFFSET(INDIRECT("'"&amp;'DATA for charts'!S$5&amp;"'!$c1"),$A938-1,0),NA())</f>
        <v>#N/A</v>
      </c>
      <c r="T938" s="34"/>
      <c r="U938" s="34"/>
      <c r="V938" s="34"/>
      <c r="W938" s="8"/>
      <c r="X938" s="8"/>
      <c r="Y938" s="8"/>
      <c r="Z938" s="8"/>
      <c r="AA938" s="8"/>
      <c r="AB938" s="8"/>
      <c r="AC938" s="8"/>
      <c r="AD938" s="8"/>
      <c r="AE938" s="8"/>
      <c r="AF938" s="8"/>
      <c r="AG938" s="8"/>
      <c r="AH938" s="8"/>
      <c r="AI938" s="8"/>
    </row>
    <row r="939" spans="1:35">
      <c r="A939" s="226">
        <f t="shared" si="1234"/>
        <v>399</v>
      </c>
      <c r="B939" s="8">
        <v>19</v>
      </c>
      <c r="C939" s="221">
        <f ca="1">IF(ISNUMBER(OFFSET(INDIRECT("'"&amp;'DATA for charts'!C$5&amp;"'!$c1"),$A939-1,0)),OFFSET(INDIRECT("'"&amp;'DATA for charts'!C$5&amp;"'!$c1"),$A939-1,0),NA())</f>
        <v>257</v>
      </c>
      <c r="D939" s="221">
        <f ca="1">IF(ISNUMBER(OFFSET(INDIRECT("'"&amp;'DATA for charts'!D$5&amp;"'!$c1"),$A939-1,0)),OFFSET(INDIRECT("'"&amp;'DATA for charts'!D$5&amp;"'!$c1"),$A939-1,0),NA())</f>
        <v>329</v>
      </c>
      <c r="E939" s="221">
        <f ca="1">IF(ISNUMBER(OFFSET(INDIRECT("'"&amp;'DATA for charts'!E$5&amp;"'!$c1"),$A939-1,0)),OFFSET(INDIRECT("'"&amp;'DATA for charts'!E$5&amp;"'!$c1"),$A939-1,0),NA())</f>
        <v>337</v>
      </c>
      <c r="F939" s="221">
        <f ca="1">IF(ISNUMBER(OFFSET(INDIRECT("'"&amp;'DATA for charts'!F$5&amp;"'!$c1"),$A939-1,0)),OFFSET(INDIRECT("'"&amp;'DATA for charts'!F$5&amp;"'!$c1"),$A939-1,0),NA())</f>
        <v>321</v>
      </c>
      <c r="G939" s="221">
        <f ca="1">IF(ISNUMBER(OFFSET(INDIRECT("'"&amp;'DATA for charts'!G$5&amp;"'!$c1"),$A939-1,0)),OFFSET(INDIRECT("'"&amp;'DATA for charts'!G$5&amp;"'!$c1"),$A939-1,0),NA())</f>
        <v>340</v>
      </c>
      <c r="H939" s="221">
        <f ca="1">IF(ISNUMBER(OFFSET(INDIRECT("'"&amp;'DATA for charts'!H$5&amp;"'!$c1"),$A939-1,0)),OFFSET(INDIRECT("'"&amp;'DATA for charts'!H$5&amp;"'!$c1"),$A939-1,0),NA())</f>
        <v>323</v>
      </c>
      <c r="I939" s="221" t="e">
        <f ca="1">IF(ISNUMBER(OFFSET(INDIRECT("'"&amp;'DATA for charts'!I$5&amp;"'!$c1"),$A939-1,0)),OFFSET(INDIRECT("'"&amp;'DATA for charts'!I$5&amp;"'!$c1"),$A939-1,0),NA())</f>
        <v>#N/A</v>
      </c>
      <c r="J939" s="221" t="e">
        <f ca="1">IF(ISNUMBER(OFFSET(INDIRECT("'"&amp;'DATA for charts'!J$5&amp;"'!$c1"),$A939-1,0)),OFFSET(INDIRECT("'"&amp;'DATA for charts'!J$5&amp;"'!$c1"),$A939-1,0),NA())</f>
        <v>#N/A</v>
      </c>
      <c r="K939" s="221" t="e">
        <f ca="1">IF(ISNUMBER(OFFSET(INDIRECT("'"&amp;'DATA for charts'!K$5&amp;"'!$c1"),$A939-1,0)),OFFSET(INDIRECT("'"&amp;'DATA for charts'!K$5&amp;"'!$c1"),$A939-1,0),NA())</f>
        <v>#N/A</v>
      </c>
      <c r="L939" s="221" t="e">
        <f ca="1">IF(ISNUMBER(OFFSET(INDIRECT("'"&amp;'DATA for charts'!L$5&amp;"'!$c1"),$A939-1,0)),OFFSET(INDIRECT("'"&amp;'DATA for charts'!L$5&amp;"'!$c1"),$A939-1,0),NA())</f>
        <v>#N/A</v>
      </c>
      <c r="M939" s="221" t="e">
        <f ca="1">IF(ISNUMBER(OFFSET(INDIRECT("'"&amp;'DATA for charts'!M$5&amp;"'!$c1"),$A939-1,0)),OFFSET(INDIRECT("'"&amp;'DATA for charts'!M$5&amp;"'!$c1"),$A939-1,0),NA())</f>
        <v>#N/A</v>
      </c>
      <c r="N939" s="221" t="e">
        <f ca="1">IF(ISNUMBER(OFFSET(INDIRECT("'"&amp;'DATA for charts'!N$5&amp;"'!$c1"),$A939-1,0)),OFFSET(INDIRECT("'"&amp;'DATA for charts'!N$5&amp;"'!$c1"),$A939-1,0),NA())</f>
        <v>#N/A</v>
      </c>
      <c r="O939" s="221" t="e">
        <f ca="1">IF(ISNUMBER(OFFSET(INDIRECT("'"&amp;'DATA for charts'!O$5&amp;"'!$c1"),$A939-1,0)),OFFSET(INDIRECT("'"&amp;'DATA for charts'!O$5&amp;"'!$c1"),$A939-1,0),NA())</f>
        <v>#N/A</v>
      </c>
      <c r="P939" s="221" t="e">
        <f ca="1">IF(ISNUMBER(OFFSET(INDIRECT("'"&amp;'DATA for charts'!P$5&amp;"'!$c1"),$A939-1,0)),OFFSET(INDIRECT("'"&amp;'DATA for charts'!P$5&amp;"'!$c1"),$A939-1,0),NA())</f>
        <v>#N/A</v>
      </c>
      <c r="Q939" s="221" t="e">
        <f ca="1">IF(ISNUMBER(OFFSET(INDIRECT("'"&amp;'DATA for charts'!Q$5&amp;"'!$c1"),$A939-1,0)),OFFSET(INDIRECT("'"&amp;'DATA for charts'!Q$5&amp;"'!$c1"),$A939-1,0),NA())</f>
        <v>#N/A</v>
      </c>
      <c r="R939" s="221" t="e">
        <f ca="1">IF(ISNUMBER(OFFSET(INDIRECT("'"&amp;'DATA for charts'!R$5&amp;"'!$c1"),$A939-1,0)),OFFSET(INDIRECT("'"&amp;'DATA for charts'!R$5&amp;"'!$c1"),$A939-1,0),NA())</f>
        <v>#N/A</v>
      </c>
      <c r="S939" s="221" t="e">
        <f ca="1">IF(ISNUMBER(OFFSET(INDIRECT("'"&amp;'DATA for charts'!S$5&amp;"'!$c1"),$A939-1,0)),OFFSET(INDIRECT("'"&amp;'DATA for charts'!S$5&amp;"'!$c1"),$A939-1,0),NA())</f>
        <v>#N/A</v>
      </c>
      <c r="T939" s="34"/>
      <c r="U939" s="34"/>
      <c r="V939" s="34"/>
      <c r="W939" s="8"/>
      <c r="X939" s="8"/>
      <c r="Y939" s="8"/>
      <c r="Z939" s="8"/>
      <c r="AA939" s="8"/>
      <c r="AB939" s="8"/>
      <c r="AC939" s="8"/>
      <c r="AD939" s="8"/>
      <c r="AE939" s="8"/>
      <c r="AF939" s="8"/>
      <c r="AG939" s="8"/>
      <c r="AH939" s="8"/>
      <c r="AI939" s="8"/>
    </row>
    <row r="940" spans="1:35">
      <c r="A940" s="226">
        <f t="shared" si="1234"/>
        <v>400</v>
      </c>
      <c r="B940" s="8">
        <v>20</v>
      </c>
      <c r="C940" s="221">
        <f ca="1">IF(ISNUMBER(OFFSET(INDIRECT("'"&amp;'DATA for charts'!C$5&amp;"'!$c1"),$A940-1,0)),OFFSET(INDIRECT("'"&amp;'DATA for charts'!C$5&amp;"'!$c1"),$A940-1,0),NA())</f>
        <v>318</v>
      </c>
      <c r="D940" s="221">
        <f ca="1">IF(ISNUMBER(OFFSET(INDIRECT("'"&amp;'DATA for charts'!D$5&amp;"'!$c1"),$A940-1,0)),OFFSET(INDIRECT("'"&amp;'DATA for charts'!D$5&amp;"'!$c1"),$A940-1,0),NA())</f>
        <v>365</v>
      </c>
      <c r="E940" s="221">
        <f ca="1">IF(ISNUMBER(OFFSET(INDIRECT("'"&amp;'DATA for charts'!E$5&amp;"'!$c1"),$A940-1,0)),OFFSET(INDIRECT("'"&amp;'DATA for charts'!E$5&amp;"'!$c1"),$A940-1,0),NA())</f>
        <v>313</v>
      </c>
      <c r="F940" s="221">
        <f ca="1">IF(ISNUMBER(OFFSET(INDIRECT("'"&amp;'DATA for charts'!F$5&amp;"'!$c1"),$A940-1,0)),OFFSET(INDIRECT("'"&amp;'DATA for charts'!F$5&amp;"'!$c1"),$A940-1,0),NA())</f>
        <v>337</v>
      </c>
      <c r="G940" s="221">
        <f ca="1">IF(ISNUMBER(OFFSET(INDIRECT("'"&amp;'DATA for charts'!G$5&amp;"'!$c1"),$A940-1,0)),OFFSET(INDIRECT("'"&amp;'DATA for charts'!G$5&amp;"'!$c1"),$A940-1,0),NA())</f>
        <v>323</v>
      </c>
      <c r="H940" s="221">
        <f ca="1">IF(ISNUMBER(OFFSET(INDIRECT("'"&amp;'DATA for charts'!H$5&amp;"'!$c1"),$A940-1,0)),OFFSET(INDIRECT("'"&amp;'DATA for charts'!H$5&amp;"'!$c1"),$A940-1,0),NA())</f>
        <v>317</v>
      </c>
      <c r="I940" s="221" t="e">
        <f ca="1">IF(ISNUMBER(OFFSET(INDIRECT("'"&amp;'DATA for charts'!I$5&amp;"'!$c1"),$A940-1,0)),OFFSET(INDIRECT("'"&amp;'DATA for charts'!I$5&amp;"'!$c1"),$A940-1,0),NA())</f>
        <v>#N/A</v>
      </c>
      <c r="J940" s="221" t="e">
        <f ca="1">IF(ISNUMBER(OFFSET(INDIRECT("'"&amp;'DATA for charts'!J$5&amp;"'!$c1"),$A940-1,0)),OFFSET(INDIRECT("'"&amp;'DATA for charts'!J$5&amp;"'!$c1"),$A940-1,0),NA())</f>
        <v>#N/A</v>
      </c>
      <c r="K940" s="221" t="e">
        <f ca="1">IF(ISNUMBER(OFFSET(INDIRECT("'"&amp;'DATA for charts'!K$5&amp;"'!$c1"),$A940-1,0)),OFFSET(INDIRECT("'"&amp;'DATA for charts'!K$5&amp;"'!$c1"),$A940-1,0),NA())</f>
        <v>#N/A</v>
      </c>
      <c r="L940" s="221" t="e">
        <f ca="1">IF(ISNUMBER(OFFSET(INDIRECT("'"&amp;'DATA for charts'!L$5&amp;"'!$c1"),$A940-1,0)),OFFSET(INDIRECT("'"&amp;'DATA for charts'!L$5&amp;"'!$c1"),$A940-1,0),NA())</f>
        <v>#N/A</v>
      </c>
      <c r="M940" s="221" t="e">
        <f ca="1">IF(ISNUMBER(OFFSET(INDIRECT("'"&amp;'DATA for charts'!M$5&amp;"'!$c1"),$A940-1,0)),OFFSET(INDIRECT("'"&amp;'DATA for charts'!M$5&amp;"'!$c1"),$A940-1,0),NA())</f>
        <v>#N/A</v>
      </c>
      <c r="N940" s="221" t="e">
        <f ca="1">IF(ISNUMBER(OFFSET(INDIRECT("'"&amp;'DATA for charts'!N$5&amp;"'!$c1"),$A940-1,0)),OFFSET(INDIRECT("'"&amp;'DATA for charts'!N$5&amp;"'!$c1"),$A940-1,0),NA())</f>
        <v>#N/A</v>
      </c>
      <c r="O940" s="221" t="e">
        <f ca="1">IF(ISNUMBER(OFFSET(INDIRECT("'"&amp;'DATA for charts'!O$5&amp;"'!$c1"),$A940-1,0)),OFFSET(INDIRECT("'"&amp;'DATA for charts'!O$5&amp;"'!$c1"),$A940-1,0),NA())</f>
        <v>#N/A</v>
      </c>
      <c r="P940" s="221" t="e">
        <f ca="1">IF(ISNUMBER(OFFSET(INDIRECT("'"&amp;'DATA for charts'!P$5&amp;"'!$c1"),$A940-1,0)),OFFSET(INDIRECT("'"&amp;'DATA for charts'!P$5&amp;"'!$c1"),$A940-1,0),NA())</f>
        <v>#N/A</v>
      </c>
      <c r="Q940" s="221" t="e">
        <f ca="1">IF(ISNUMBER(OFFSET(INDIRECT("'"&amp;'DATA for charts'!Q$5&amp;"'!$c1"),$A940-1,0)),OFFSET(INDIRECT("'"&amp;'DATA for charts'!Q$5&amp;"'!$c1"),$A940-1,0),NA())</f>
        <v>#N/A</v>
      </c>
      <c r="R940" s="221" t="e">
        <f ca="1">IF(ISNUMBER(OFFSET(INDIRECT("'"&amp;'DATA for charts'!R$5&amp;"'!$c1"),$A940-1,0)),OFFSET(INDIRECT("'"&amp;'DATA for charts'!R$5&amp;"'!$c1"),$A940-1,0),NA())</f>
        <v>#N/A</v>
      </c>
      <c r="S940" s="221" t="e">
        <f ca="1">IF(ISNUMBER(OFFSET(INDIRECT("'"&amp;'DATA for charts'!S$5&amp;"'!$c1"),$A940-1,0)),OFFSET(INDIRECT("'"&amp;'DATA for charts'!S$5&amp;"'!$c1"),$A940-1,0),NA())</f>
        <v>#N/A</v>
      </c>
      <c r="T940" s="34"/>
      <c r="U940" s="34"/>
      <c r="V940" s="34"/>
      <c r="W940" s="8"/>
      <c r="X940" s="8"/>
      <c r="Y940" s="8"/>
      <c r="Z940" s="8"/>
      <c r="AA940" s="8"/>
      <c r="AB940" s="8"/>
      <c r="AC940" s="8"/>
      <c r="AD940" s="8"/>
      <c r="AE940" s="8"/>
      <c r="AF940" s="8"/>
      <c r="AG940" s="8"/>
      <c r="AH940" s="8"/>
      <c r="AI940" s="8"/>
    </row>
    <row r="941" spans="1:35">
      <c r="A941" s="226">
        <f t="shared" si="1234"/>
        <v>401</v>
      </c>
      <c r="B941" s="8">
        <v>21</v>
      </c>
      <c r="C941" s="221">
        <f ca="1">IF(ISNUMBER(OFFSET(INDIRECT("'"&amp;'DATA for charts'!C$5&amp;"'!$c1"),$A941-1,0)),OFFSET(INDIRECT("'"&amp;'DATA for charts'!C$5&amp;"'!$c1"),$A941-1,0),NA())</f>
        <v>263</v>
      </c>
      <c r="D941" s="221">
        <f ca="1">IF(ISNUMBER(OFFSET(INDIRECT("'"&amp;'DATA for charts'!D$5&amp;"'!$c1"),$A941-1,0)),OFFSET(INDIRECT("'"&amp;'DATA for charts'!D$5&amp;"'!$c1"),$A941-1,0),NA())</f>
        <v>323</v>
      </c>
      <c r="E941" s="221">
        <f ca="1">IF(ISNUMBER(OFFSET(INDIRECT("'"&amp;'DATA for charts'!E$5&amp;"'!$c1"),$A941-1,0)),OFFSET(INDIRECT("'"&amp;'DATA for charts'!E$5&amp;"'!$c1"),$A941-1,0),NA())</f>
        <v>324</v>
      </c>
      <c r="F941" s="221">
        <f ca="1">IF(ISNUMBER(OFFSET(INDIRECT("'"&amp;'DATA for charts'!F$5&amp;"'!$c1"),$A941-1,0)),OFFSET(INDIRECT("'"&amp;'DATA for charts'!F$5&amp;"'!$c1"),$A941-1,0),NA())</f>
        <v>305</v>
      </c>
      <c r="G941" s="221">
        <f ca="1">IF(ISNUMBER(OFFSET(INDIRECT("'"&amp;'DATA for charts'!G$5&amp;"'!$c1"),$A941-1,0)),OFFSET(INDIRECT("'"&amp;'DATA for charts'!G$5&amp;"'!$c1"),$A941-1,0),NA())</f>
        <v>319</v>
      </c>
      <c r="H941" s="221">
        <f ca="1">IF(ISNUMBER(OFFSET(INDIRECT("'"&amp;'DATA for charts'!H$5&amp;"'!$c1"),$A941-1,0)),OFFSET(INDIRECT("'"&amp;'DATA for charts'!H$5&amp;"'!$c1"),$A941-1,0),NA())</f>
        <v>326</v>
      </c>
      <c r="I941" s="221" t="e">
        <f ca="1">IF(ISNUMBER(OFFSET(INDIRECT("'"&amp;'DATA for charts'!I$5&amp;"'!$c1"),$A941-1,0)),OFFSET(INDIRECT("'"&amp;'DATA for charts'!I$5&amp;"'!$c1"),$A941-1,0),NA())</f>
        <v>#N/A</v>
      </c>
      <c r="J941" s="221" t="e">
        <f ca="1">IF(ISNUMBER(OFFSET(INDIRECT("'"&amp;'DATA for charts'!J$5&amp;"'!$c1"),$A941-1,0)),OFFSET(INDIRECT("'"&amp;'DATA for charts'!J$5&amp;"'!$c1"),$A941-1,0),NA())</f>
        <v>#N/A</v>
      </c>
      <c r="K941" s="221" t="e">
        <f ca="1">IF(ISNUMBER(OFFSET(INDIRECT("'"&amp;'DATA for charts'!K$5&amp;"'!$c1"),$A941-1,0)),OFFSET(INDIRECT("'"&amp;'DATA for charts'!K$5&amp;"'!$c1"),$A941-1,0),NA())</f>
        <v>#N/A</v>
      </c>
      <c r="L941" s="221" t="e">
        <f ca="1">IF(ISNUMBER(OFFSET(INDIRECT("'"&amp;'DATA for charts'!L$5&amp;"'!$c1"),$A941-1,0)),OFFSET(INDIRECT("'"&amp;'DATA for charts'!L$5&amp;"'!$c1"),$A941-1,0),NA())</f>
        <v>#N/A</v>
      </c>
      <c r="M941" s="221" t="e">
        <f ca="1">IF(ISNUMBER(OFFSET(INDIRECT("'"&amp;'DATA for charts'!M$5&amp;"'!$c1"),$A941-1,0)),OFFSET(INDIRECT("'"&amp;'DATA for charts'!M$5&amp;"'!$c1"),$A941-1,0),NA())</f>
        <v>#N/A</v>
      </c>
      <c r="N941" s="221" t="e">
        <f ca="1">IF(ISNUMBER(OFFSET(INDIRECT("'"&amp;'DATA for charts'!N$5&amp;"'!$c1"),$A941-1,0)),OFFSET(INDIRECT("'"&amp;'DATA for charts'!N$5&amp;"'!$c1"),$A941-1,0),NA())</f>
        <v>#N/A</v>
      </c>
      <c r="O941" s="221" t="e">
        <f ca="1">IF(ISNUMBER(OFFSET(INDIRECT("'"&amp;'DATA for charts'!O$5&amp;"'!$c1"),$A941-1,0)),OFFSET(INDIRECT("'"&amp;'DATA for charts'!O$5&amp;"'!$c1"),$A941-1,0),NA())</f>
        <v>#N/A</v>
      </c>
      <c r="P941" s="221" t="e">
        <f ca="1">IF(ISNUMBER(OFFSET(INDIRECT("'"&amp;'DATA for charts'!P$5&amp;"'!$c1"),$A941-1,0)),OFFSET(INDIRECT("'"&amp;'DATA for charts'!P$5&amp;"'!$c1"),$A941-1,0),NA())</f>
        <v>#N/A</v>
      </c>
      <c r="Q941" s="221" t="e">
        <f ca="1">IF(ISNUMBER(OFFSET(INDIRECT("'"&amp;'DATA for charts'!Q$5&amp;"'!$c1"),$A941-1,0)),OFFSET(INDIRECT("'"&amp;'DATA for charts'!Q$5&amp;"'!$c1"),$A941-1,0),NA())</f>
        <v>#N/A</v>
      </c>
      <c r="R941" s="221" t="e">
        <f ca="1">IF(ISNUMBER(OFFSET(INDIRECT("'"&amp;'DATA for charts'!R$5&amp;"'!$c1"),$A941-1,0)),OFFSET(INDIRECT("'"&amp;'DATA for charts'!R$5&amp;"'!$c1"),$A941-1,0),NA())</f>
        <v>#N/A</v>
      </c>
      <c r="S941" s="221" t="e">
        <f ca="1">IF(ISNUMBER(OFFSET(INDIRECT("'"&amp;'DATA for charts'!S$5&amp;"'!$c1"),$A941-1,0)),OFFSET(INDIRECT("'"&amp;'DATA for charts'!S$5&amp;"'!$c1"),$A941-1,0),NA())</f>
        <v>#N/A</v>
      </c>
      <c r="T941" s="34"/>
      <c r="U941" s="34"/>
      <c r="V941" s="34"/>
      <c r="W941" s="8"/>
      <c r="X941" s="8"/>
      <c r="Y941" s="8"/>
      <c r="Z941" s="8"/>
      <c r="AA941" s="8"/>
      <c r="AB941" s="8"/>
      <c r="AC941" s="8"/>
      <c r="AD941" s="8"/>
      <c r="AE941" s="8"/>
      <c r="AF941" s="8"/>
      <c r="AG941" s="8"/>
      <c r="AH941" s="8"/>
      <c r="AI941" s="8"/>
    </row>
    <row r="942" spans="1:35">
      <c r="A942" s="226">
        <f t="shared" si="1234"/>
        <v>402</v>
      </c>
      <c r="B942" s="8">
        <v>22</v>
      </c>
      <c r="C942" s="221">
        <f ca="1">IF(ISNUMBER(OFFSET(INDIRECT("'"&amp;'DATA for charts'!C$5&amp;"'!$c1"),$A942-1,0)),OFFSET(INDIRECT("'"&amp;'DATA for charts'!C$5&amp;"'!$c1"),$A942-1,0),NA())</f>
        <v>269</v>
      </c>
      <c r="D942" s="221">
        <f ca="1">IF(ISNUMBER(OFFSET(INDIRECT("'"&amp;'DATA for charts'!D$5&amp;"'!$c1"),$A942-1,0)),OFFSET(INDIRECT("'"&amp;'DATA for charts'!D$5&amp;"'!$c1"),$A942-1,0),NA())</f>
        <v>327</v>
      </c>
      <c r="E942" s="221">
        <f ca="1">IF(ISNUMBER(OFFSET(INDIRECT("'"&amp;'DATA for charts'!E$5&amp;"'!$c1"),$A942-1,0)),OFFSET(INDIRECT("'"&amp;'DATA for charts'!E$5&amp;"'!$c1"),$A942-1,0),NA())</f>
        <v>267</v>
      </c>
      <c r="F942" s="221">
        <f ca="1">IF(ISNUMBER(OFFSET(INDIRECT("'"&amp;'DATA for charts'!F$5&amp;"'!$c1"),$A942-1,0)),OFFSET(INDIRECT("'"&amp;'DATA for charts'!F$5&amp;"'!$c1"),$A942-1,0),NA())</f>
        <v>324</v>
      </c>
      <c r="G942" s="221">
        <f ca="1">IF(ISNUMBER(OFFSET(INDIRECT("'"&amp;'DATA for charts'!G$5&amp;"'!$c1"),$A942-1,0)),OFFSET(INDIRECT("'"&amp;'DATA for charts'!G$5&amp;"'!$c1"),$A942-1,0),NA())</f>
        <v>319</v>
      </c>
      <c r="H942" s="221">
        <f ca="1">IF(ISNUMBER(OFFSET(INDIRECT("'"&amp;'DATA for charts'!H$5&amp;"'!$c1"),$A942-1,0)),OFFSET(INDIRECT("'"&amp;'DATA for charts'!H$5&amp;"'!$c1"),$A942-1,0),NA())</f>
        <v>306</v>
      </c>
      <c r="I942" s="221" t="e">
        <f ca="1">IF(ISNUMBER(OFFSET(INDIRECT("'"&amp;'DATA for charts'!I$5&amp;"'!$c1"),$A942-1,0)),OFFSET(INDIRECT("'"&amp;'DATA for charts'!I$5&amp;"'!$c1"),$A942-1,0),NA())</f>
        <v>#N/A</v>
      </c>
      <c r="J942" s="221" t="e">
        <f ca="1">IF(ISNUMBER(OFFSET(INDIRECT("'"&amp;'DATA for charts'!J$5&amp;"'!$c1"),$A942-1,0)),OFFSET(INDIRECT("'"&amp;'DATA for charts'!J$5&amp;"'!$c1"),$A942-1,0),NA())</f>
        <v>#N/A</v>
      </c>
      <c r="K942" s="221" t="e">
        <f ca="1">IF(ISNUMBER(OFFSET(INDIRECT("'"&amp;'DATA for charts'!K$5&amp;"'!$c1"),$A942-1,0)),OFFSET(INDIRECT("'"&amp;'DATA for charts'!K$5&amp;"'!$c1"),$A942-1,0),NA())</f>
        <v>#N/A</v>
      </c>
      <c r="L942" s="221" t="e">
        <f ca="1">IF(ISNUMBER(OFFSET(INDIRECT("'"&amp;'DATA for charts'!L$5&amp;"'!$c1"),$A942-1,0)),OFFSET(INDIRECT("'"&amp;'DATA for charts'!L$5&amp;"'!$c1"),$A942-1,0),NA())</f>
        <v>#N/A</v>
      </c>
      <c r="M942" s="221" t="e">
        <f ca="1">IF(ISNUMBER(OFFSET(INDIRECT("'"&amp;'DATA for charts'!M$5&amp;"'!$c1"),$A942-1,0)),OFFSET(INDIRECT("'"&amp;'DATA for charts'!M$5&amp;"'!$c1"),$A942-1,0),NA())</f>
        <v>#N/A</v>
      </c>
      <c r="N942" s="221" t="e">
        <f ca="1">IF(ISNUMBER(OFFSET(INDIRECT("'"&amp;'DATA for charts'!N$5&amp;"'!$c1"),$A942-1,0)),OFFSET(INDIRECT("'"&amp;'DATA for charts'!N$5&amp;"'!$c1"),$A942-1,0),NA())</f>
        <v>#N/A</v>
      </c>
      <c r="O942" s="221" t="e">
        <f ca="1">IF(ISNUMBER(OFFSET(INDIRECT("'"&amp;'DATA for charts'!O$5&amp;"'!$c1"),$A942-1,0)),OFFSET(INDIRECT("'"&amp;'DATA for charts'!O$5&amp;"'!$c1"),$A942-1,0),NA())</f>
        <v>#N/A</v>
      </c>
      <c r="P942" s="221" t="e">
        <f ca="1">IF(ISNUMBER(OFFSET(INDIRECT("'"&amp;'DATA for charts'!P$5&amp;"'!$c1"),$A942-1,0)),OFFSET(INDIRECT("'"&amp;'DATA for charts'!P$5&amp;"'!$c1"),$A942-1,0),NA())</f>
        <v>#N/A</v>
      </c>
      <c r="Q942" s="221" t="e">
        <f ca="1">IF(ISNUMBER(OFFSET(INDIRECT("'"&amp;'DATA for charts'!Q$5&amp;"'!$c1"),$A942-1,0)),OFFSET(INDIRECT("'"&amp;'DATA for charts'!Q$5&amp;"'!$c1"),$A942-1,0),NA())</f>
        <v>#N/A</v>
      </c>
      <c r="R942" s="221" t="e">
        <f ca="1">IF(ISNUMBER(OFFSET(INDIRECT("'"&amp;'DATA for charts'!R$5&amp;"'!$c1"),$A942-1,0)),OFFSET(INDIRECT("'"&amp;'DATA for charts'!R$5&amp;"'!$c1"),$A942-1,0),NA())</f>
        <v>#N/A</v>
      </c>
      <c r="S942" s="221" t="e">
        <f ca="1">IF(ISNUMBER(OFFSET(INDIRECT("'"&amp;'DATA for charts'!S$5&amp;"'!$c1"),$A942-1,0)),OFFSET(INDIRECT("'"&amp;'DATA for charts'!S$5&amp;"'!$c1"),$A942-1,0),NA())</f>
        <v>#N/A</v>
      </c>
      <c r="T942" s="34"/>
      <c r="U942" s="34"/>
      <c r="V942" s="34"/>
      <c r="W942" s="8"/>
      <c r="X942" s="8"/>
      <c r="Y942" s="8"/>
      <c r="Z942" s="8"/>
      <c r="AA942" s="8"/>
      <c r="AB942" s="8"/>
      <c r="AC942" s="8"/>
      <c r="AD942" s="8"/>
      <c r="AE942" s="8"/>
      <c r="AF942" s="8"/>
      <c r="AG942" s="8"/>
      <c r="AH942" s="8"/>
      <c r="AI942" s="8"/>
    </row>
    <row r="943" spans="1:35">
      <c r="A943" s="226">
        <f t="shared" si="1234"/>
        <v>403</v>
      </c>
      <c r="B943" s="8">
        <v>23</v>
      </c>
      <c r="C943" s="221">
        <f ca="1">IF(ISNUMBER(OFFSET(INDIRECT("'"&amp;'DATA for charts'!C$5&amp;"'!$c1"),$A943-1,0)),OFFSET(INDIRECT("'"&amp;'DATA for charts'!C$5&amp;"'!$c1"),$A943-1,0),NA())</f>
        <v>273</v>
      </c>
      <c r="D943" s="221">
        <f ca="1">IF(ISNUMBER(OFFSET(INDIRECT("'"&amp;'DATA for charts'!D$5&amp;"'!$c1"),$A943-1,0)),OFFSET(INDIRECT("'"&amp;'DATA for charts'!D$5&amp;"'!$c1"),$A943-1,0),NA())</f>
        <v>316</v>
      </c>
      <c r="E943" s="221">
        <f ca="1">IF(ISNUMBER(OFFSET(INDIRECT("'"&amp;'DATA for charts'!E$5&amp;"'!$c1"),$A943-1,0)),OFFSET(INDIRECT("'"&amp;'DATA for charts'!E$5&amp;"'!$c1"),$A943-1,0),NA())</f>
        <v>253</v>
      </c>
      <c r="F943" s="221">
        <f ca="1">IF(ISNUMBER(OFFSET(INDIRECT("'"&amp;'DATA for charts'!F$5&amp;"'!$c1"),$A943-1,0)),OFFSET(INDIRECT("'"&amp;'DATA for charts'!F$5&amp;"'!$c1"),$A943-1,0),NA())</f>
        <v>302</v>
      </c>
      <c r="G943" s="221">
        <f ca="1">IF(ISNUMBER(OFFSET(INDIRECT("'"&amp;'DATA for charts'!G$5&amp;"'!$c1"),$A943-1,0)),OFFSET(INDIRECT("'"&amp;'DATA for charts'!G$5&amp;"'!$c1"),$A943-1,0),NA())</f>
        <v>285</v>
      </c>
      <c r="H943" s="221">
        <f ca="1">IF(ISNUMBER(OFFSET(INDIRECT("'"&amp;'DATA for charts'!H$5&amp;"'!$c1"),$A943-1,0)),OFFSET(INDIRECT("'"&amp;'DATA for charts'!H$5&amp;"'!$c1"),$A943-1,0),NA())</f>
        <v>291</v>
      </c>
      <c r="I943" s="221" t="e">
        <f ca="1">IF(ISNUMBER(OFFSET(INDIRECT("'"&amp;'DATA for charts'!I$5&amp;"'!$c1"),$A943-1,0)),OFFSET(INDIRECT("'"&amp;'DATA for charts'!I$5&amp;"'!$c1"),$A943-1,0),NA())</f>
        <v>#N/A</v>
      </c>
      <c r="J943" s="221" t="e">
        <f ca="1">IF(ISNUMBER(OFFSET(INDIRECT("'"&amp;'DATA for charts'!J$5&amp;"'!$c1"),$A943-1,0)),OFFSET(INDIRECT("'"&amp;'DATA for charts'!J$5&amp;"'!$c1"),$A943-1,0),NA())</f>
        <v>#N/A</v>
      </c>
      <c r="K943" s="221" t="e">
        <f ca="1">IF(ISNUMBER(OFFSET(INDIRECT("'"&amp;'DATA for charts'!K$5&amp;"'!$c1"),$A943-1,0)),OFFSET(INDIRECT("'"&amp;'DATA for charts'!K$5&amp;"'!$c1"),$A943-1,0),NA())</f>
        <v>#N/A</v>
      </c>
      <c r="L943" s="221" t="e">
        <f ca="1">IF(ISNUMBER(OFFSET(INDIRECT("'"&amp;'DATA for charts'!L$5&amp;"'!$c1"),$A943-1,0)),OFFSET(INDIRECT("'"&amp;'DATA for charts'!L$5&amp;"'!$c1"),$A943-1,0),NA())</f>
        <v>#N/A</v>
      </c>
      <c r="M943" s="221" t="e">
        <f ca="1">IF(ISNUMBER(OFFSET(INDIRECT("'"&amp;'DATA for charts'!M$5&amp;"'!$c1"),$A943-1,0)),OFFSET(INDIRECT("'"&amp;'DATA for charts'!M$5&amp;"'!$c1"),$A943-1,0),NA())</f>
        <v>#N/A</v>
      </c>
      <c r="N943" s="221" t="e">
        <f ca="1">IF(ISNUMBER(OFFSET(INDIRECT("'"&amp;'DATA for charts'!N$5&amp;"'!$c1"),$A943-1,0)),OFFSET(INDIRECT("'"&amp;'DATA for charts'!N$5&amp;"'!$c1"),$A943-1,0),NA())</f>
        <v>#N/A</v>
      </c>
      <c r="O943" s="221" t="e">
        <f ca="1">IF(ISNUMBER(OFFSET(INDIRECT("'"&amp;'DATA for charts'!O$5&amp;"'!$c1"),$A943-1,0)),OFFSET(INDIRECT("'"&amp;'DATA for charts'!O$5&amp;"'!$c1"),$A943-1,0),NA())</f>
        <v>#N/A</v>
      </c>
      <c r="P943" s="221" t="e">
        <f ca="1">IF(ISNUMBER(OFFSET(INDIRECT("'"&amp;'DATA for charts'!P$5&amp;"'!$c1"),$A943-1,0)),OFFSET(INDIRECT("'"&amp;'DATA for charts'!P$5&amp;"'!$c1"),$A943-1,0),NA())</f>
        <v>#N/A</v>
      </c>
      <c r="Q943" s="221" t="e">
        <f ca="1">IF(ISNUMBER(OFFSET(INDIRECT("'"&amp;'DATA for charts'!Q$5&amp;"'!$c1"),$A943-1,0)),OFFSET(INDIRECT("'"&amp;'DATA for charts'!Q$5&amp;"'!$c1"),$A943-1,0),NA())</f>
        <v>#N/A</v>
      </c>
      <c r="R943" s="221" t="e">
        <f ca="1">IF(ISNUMBER(OFFSET(INDIRECT("'"&amp;'DATA for charts'!R$5&amp;"'!$c1"),$A943-1,0)),OFFSET(INDIRECT("'"&amp;'DATA for charts'!R$5&amp;"'!$c1"),$A943-1,0),NA())</f>
        <v>#N/A</v>
      </c>
      <c r="S943" s="221" t="e">
        <f ca="1">IF(ISNUMBER(OFFSET(INDIRECT("'"&amp;'DATA for charts'!S$5&amp;"'!$c1"),$A943-1,0)),OFFSET(INDIRECT("'"&amp;'DATA for charts'!S$5&amp;"'!$c1"),$A943-1,0),NA())</f>
        <v>#N/A</v>
      </c>
      <c r="T943" s="34"/>
      <c r="U943" s="34"/>
      <c r="V943" s="34"/>
      <c r="W943" s="8"/>
      <c r="X943" s="8"/>
      <c r="Y943" s="8"/>
      <c r="Z943" s="8"/>
      <c r="AA943" s="8"/>
      <c r="AB943" s="8"/>
      <c r="AC943" s="8"/>
      <c r="AD943" s="8"/>
      <c r="AE943" s="8"/>
      <c r="AF943" s="8"/>
      <c r="AG943" s="8"/>
      <c r="AH943" s="8"/>
      <c r="AI943" s="8"/>
    </row>
    <row r="944" spans="1:35">
      <c r="A944" s="226">
        <f t="shared" si="1234"/>
        <v>404</v>
      </c>
      <c r="B944" s="8">
        <v>24</v>
      </c>
      <c r="C944" s="221">
        <f ca="1">IF(ISNUMBER(OFFSET(INDIRECT("'"&amp;'DATA for charts'!C$5&amp;"'!$c1"),$A944-1,0)),OFFSET(INDIRECT("'"&amp;'DATA for charts'!C$5&amp;"'!$c1"),$A944-1,0),NA())</f>
        <v>260</v>
      </c>
      <c r="D944" s="221">
        <f ca="1">IF(ISNUMBER(OFFSET(INDIRECT("'"&amp;'DATA for charts'!D$5&amp;"'!$c1"),$A944-1,0)),OFFSET(INDIRECT("'"&amp;'DATA for charts'!D$5&amp;"'!$c1"),$A944-1,0),NA())</f>
        <v>283</v>
      </c>
      <c r="E944" s="221">
        <f ca="1">IF(ISNUMBER(OFFSET(INDIRECT("'"&amp;'DATA for charts'!E$5&amp;"'!$c1"),$A944-1,0)),OFFSET(INDIRECT("'"&amp;'DATA for charts'!E$5&amp;"'!$c1"),$A944-1,0),NA())</f>
        <v>252</v>
      </c>
      <c r="F944" s="221">
        <f ca="1">IF(ISNUMBER(OFFSET(INDIRECT("'"&amp;'DATA for charts'!F$5&amp;"'!$c1"),$A944-1,0)),OFFSET(INDIRECT("'"&amp;'DATA for charts'!F$5&amp;"'!$c1"),$A944-1,0),NA())</f>
        <v>276</v>
      </c>
      <c r="G944" s="221">
        <f ca="1">IF(ISNUMBER(OFFSET(INDIRECT("'"&amp;'DATA for charts'!G$5&amp;"'!$c1"),$A944-1,0)),OFFSET(INDIRECT("'"&amp;'DATA for charts'!G$5&amp;"'!$c1"),$A944-1,0),NA())</f>
        <v>272</v>
      </c>
      <c r="H944" s="221">
        <f ca="1">IF(ISNUMBER(OFFSET(INDIRECT("'"&amp;'DATA for charts'!H$5&amp;"'!$c1"),$A944-1,0)),OFFSET(INDIRECT("'"&amp;'DATA for charts'!H$5&amp;"'!$c1"),$A944-1,0),NA())</f>
        <v>280</v>
      </c>
      <c r="I944" s="221" t="e">
        <f ca="1">IF(ISNUMBER(OFFSET(INDIRECT("'"&amp;'DATA for charts'!I$5&amp;"'!$c1"),$A944-1,0)),OFFSET(INDIRECT("'"&amp;'DATA for charts'!I$5&amp;"'!$c1"),$A944-1,0),NA())</f>
        <v>#N/A</v>
      </c>
      <c r="J944" s="221" t="e">
        <f ca="1">IF(ISNUMBER(OFFSET(INDIRECT("'"&amp;'DATA for charts'!J$5&amp;"'!$c1"),$A944-1,0)),OFFSET(INDIRECT("'"&amp;'DATA for charts'!J$5&amp;"'!$c1"),$A944-1,0),NA())</f>
        <v>#N/A</v>
      </c>
      <c r="K944" s="221" t="e">
        <f ca="1">IF(ISNUMBER(OFFSET(INDIRECT("'"&amp;'DATA for charts'!K$5&amp;"'!$c1"),$A944-1,0)),OFFSET(INDIRECT("'"&amp;'DATA for charts'!K$5&amp;"'!$c1"),$A944-1,0),NA())</f>
        <v>#N/A</v>
      </c>
      <c r="L944" s="221" t="e">
        <f ca="1">IF(ISNUMBER(OFFSET(INDIRECT("'"&amp;'DATA for charts'!L$5&amp;"'!$c1"),$A944-1,0)),OFFSET(INDIRECT("'"&amp;'DATA for charts'!L$5&amp;"'!$c1"),$A944-1,0),NA())</f>
        <v>#N/A</v>
      </c>
      <c r="M944" s="221" t="e">
        <f ca="1">IF(ISNUMBER(OFFSET(INDIRECT("'"&amp;'DATA for charts'!M$5&amp;"'!$c1"),$A944-1,0)),OFFSET(INDIRECT("'"&amp;'DATA for charts'!M$5&amp;"'!$c1"),$A944-1,0),NA())</f>
        <v>#N/A</v>
      </c>
      <c r="N944" s="221" t="e">
        <f ca="1">IF(ISNUMBER(OFFSET(INDIRECT("'"&amp;'DATA for charts'!N$5&amp;"'!$c1"),$A944-1,0)),OFFSET(INDIRECT("'"&amp;'DATA for charts'!N$5&amp;"'!$c1"),$A944-1,0),NA())</f>
        <v>#N/A</v>
      </c>
      <c r="O944" s="221" t="e">
        <f ca="1">IF(ISNUMBER(OFFSET(INDIRECT("'"&amp;'DATA for charts'!O$5&amp;"'!$c1"),$A944-1,0)),OFFSET(INDIRECT("'"&amp;'DATA for charts'!O$5&amp;"'!$c1"),$A944-1,0),NA())</f>
        <v>#N/A</v>
      </c>
      <c r="P944" s="221" t="e">
        <f ca="1">IF(ISNUMBER(OFFSET(INDIRECT("'"&amp;'DATA for charts'!P$5&amp;"'!$c1"),$A944-1,0)),OFFSET(INDIRECT("'"&amp;'DATA for charts'!P$5&amp;"'!$c1"),$A944-1,0),NA())</f>
        <v>#N/A</v>
      </c>
      <c r="Q944" s="221" t="e">
        <f ca="1">IF(ISNUMBER(OFFSET(INDIRECT("'"&amp;'DATA for charts'!Q$5&amp;"'!$c1"),$A944-1,0)),OFFSET(INDIRECT("'"&amp;'DATA for charts'!Q$5&amp;"'!$c1"),$A944-1,0),NA())</f>
        <v>#N/A</v>
      </c>
      <c r="R944" s="221" t="e">
        <f ca="1">IF(ISNUMBER(OFFSET(INDIRECT("'"&amp;'DATA for charts'!R$5&amp;"'!$c1"),$A944-1,0)),OFFSET(INDIRECT("'"&amp;'DATA for charts'!R$5&amp;"'!$c1"),$A944-1,0),NA())</f>
        <v>#N/A</v>
      </c>
      <c r="S944" s="221" t="e">
        <f ca="1">IF(ISNUMBER(OFFSET(INDIRECT("'"&amp;'DATA for charts'!S$5&amp;"'!$c1"),$A944-1,0)),OFFSET(INDIRECT("'"&amp;'DATA for charts'!S$5&amp;"'!$c1"),$A944-1,0),NA())</f>
        <v>#N/A</v>
      </c>
      <c r="T944" s="34"/>
      <c r="U944" s="34"/>
      <c r="V944" s="34"/>
      <c r="W944" s="8"/>
      <c r="X944" s="8"/>
      <c r="Y944" s="8"/>
      <c r="Z944" s="8"/>
      <c r="AA944" s="8"/>
      <c r="AB944" s="8"/>
      <c r="AC944" s="8"/>
      <c r="AD944" s="8"/>
      <c r="AE944" s="8"/>
      <c r="AF944" s="8"/>
      <c r="AG944" s="8"/>
      <c r="AH944" s="8"/>
      <c r="AI944" s="8"/>
    </row>
    <row r="945" spans="1:35">
      <c r="A945" s="226">
        <f t="shared" si="1234"/>
        <v>405</v>
      </c>
      <c r="B945" s="8">
        <v>25</v>
      </c>
      <c r="C945" s="221">
        <f ca="1">IF(ISNUMBER(OFFSET(INDIRECT("'"&amp;'DATA for charts'!C$5&amp;"'!$c1"),$A945-1,0)),OFFSET(INDIRECT("'"&amp;'DATA for charts'!C$5&amp;"'!$c1"),$A945-1,0),NA())</f>
        <v>308</v>
      </c>
      <c r="D945" s="221">
        <f ca="1">IF(ISNUMBER(OFFSET(INDIRECT("'"&amp;'DATA for charts'!D$5&amp;"'!$c1"),$A945-1,0)),OFFSET(INDIRECT("'"&amp;'DATA for charts'!D$5&amp;"'!$c1"),$A945-1,0),NA())</f>
        <v>286</v>
      </c>
      <c r="E945" s="221">
        <f ca="1">IF(ISNUMBER(OFFSET(INDIRECT("'"&amp;'DATA for charts'!E$5&amp;"'!$c1"),$A945-1,0)),OFFSET(INDIRECT("'"&amp;'DATA for charts'!E$5&amp;"'!$c1"),$A945-1,0),NA())</f>
        <v>241</v>
      </c>
      <c r="F945" s="221">
        <f ca="1">IF(ISNUMBER(OFFSET(INDIRECT("'"&amp;'DATA for charts'!F$5&amp;"'!$c1"),$A945-1,0)),OFFSET(INDIRECT("'"&amp;'DATA for charts'!F$5&amp;"'!$c1"),$A945-1,0),NA())</f>
        <v>296</v>
      </c>
      <c r="G945" s="221">
        <f ca="1">IF(ISNUMBER(OFFSET(INDIRECT("'"&amp;'DATA for charts'!G$5&amp;"'!$c1"),$A945-1,0)),OFFSET(INDIRECT("'"&amp;'DATA for charts'!G$5&amp;"'!$c1"),$A945-1,0),NA())</f>
        <v>270</v>
      </c>
      <c r="H945" s="221">
        <f ca="1">IF(ISNUMBER(OFFSET(INDIRECT("'"&amp;'DATA for charts'!H$5&amp;"'!$c1"),$A945-1,0)),OFFSET(INDIRECT("'"&amp;'DATA for charts'!H$5&amp;"'!$c1"),$A945-1,0),NA())</f>
        <v>292</v>
      </c>
      <c r="I945" s="221" t="e">
        <f ca="1">IF(ISNUMBER(OFFSET(INDIRECT("'"&amp;'DATA for charts'!I$5&amp;"'!$c1"),$A945-1,0)),OFFSET(INDIRECT("'"&amp;'DATA for charts'!I$5&amp;"'!$c1"),$A945-1,0),NA())</f>
        <v>#N/A</v>
      </c>
      <c r="J945" s="221" t="e">
        <f ca="1">IF(ISNUMBER(OFFSET(INDIRECT("'"&amp;'DATA for charts'!J$5&amp;"'!$c1"),$A945-1,0)),OFFSET(INDIRECT("'"&amp;'DATA for charts'!J$5&amp;"'!$c1"),$A945-1,0),NA())</f>
        <v>#N/A</v>
      </c>
      <c r="K945" s="221" t="e">
        <f ca="1">IF(ISNUMBER(OFFSET(INDIRECT("'"&amp;'DATA for charts'!K$5&amp;"'!$c1"),$A945-1,0)),OFFSET(INDIRECT("'"&amp;'DATA for charts'!K$5&amp;"'!$c1"),$A945-1,0),NA())</f>
        <v>#N/A</v>
      </c>
      <c r="L945" s="221" t="e">
        <f ca="1">IF(ISNUMBER(OFFSET(INDIRECT("'"&amp;'DATA for charts'!L$5&amp;"'!$c1"),$A945-1,0)),OFFSET(INDIRECT("'"&amp;'DATA for charts'!L$5&amp;"'!$c1"),$A945-1,0),NA())</f>
        <v>#N/A</v>
      </c>
      <c r="M945" s="221" t="e">
        <f ca="1">IF(ISNUMBER(OFFSET(INDIRECT("'"&amp;'DATA for charts'!M$5&amp;"'!$c1"),$A945-1,0)),OFFSET(INDIRECT("'"&amp;'DATA for charts'!M$5&amp;"'!$c1"),$A945-1,0),NA())</f>
        <v>#N/A</v>
      </c>
      <c r="N945" s="221" t="e">
        <f ca="1">IF(ISNUMBER(OFFSET(INDIRECT("'"&amp;'DATA for charts'!N$5&amp;"'!$c1"),$A945-1,0)),OFFSET(INDIRECT("'"&amp;'DATA for charts'!N$5&amp;"'!$c1"),$A945-1,0),NA())</f>
        <v>#N/A</v>
      </c>
      <c r="O945" s="221" t="e">
        <f ca="1">IF(ISNUMBER(OFFSET(INDIRECT("'"&amp;'DATA for charts'!O$5&amp;"'!$c1"),$A945-1,0)),OFFSET(INDIRECT("'"&amp;'DATA for charts'!O$5&amp;"'!$c1"),$A945-1,0),NA())</f>
        <v>#N/A</v>
      </c>
      <c r="P945" s="221" t="e">
        <f ca="1">IF(ISNUMBER(OFFSET(INDIRECT("'"&amp;'DATA for charts'!P$5&amp;"'!$c1"),$A945-1,0)),OFFSET(INDIRECT("'"&amp;'DATA for charts'!P$5&amp;"'!$c1"),$A945-1,0),NA())</f>
        <v>#N/A</v>
      </c>
      <c r="Q945" s="221" t="e">
        <f ca="1">IF(ISNUMBER(OFFSET(INDIRECT("'"&amp;'DATA for charts'!Q$5&amp;"'!$c1"),$A945-1,0)),OFFSET(INDIRECT("'"&amp;'DATA for charts'!Q$5&amp;"'!$c1"),$A945-1,0),NA())</f>
        <v>#N/A</v>
      </c>
      <c r="R945" s="221" t="e">
        <f ca="1">IF(ISNUMBER(OFFSET(INDIRECT("'"&amp;'DATA for charts'!R$5&amp;"'!$c1"),$A945-1,0)),OFFSET(INDIRECT("'"&amp;'DATA for charts'!R$5&amp;"'!$c1"),$A945-1,0),NA())</f>
        <v>#N/A</v>
      </c>
      <c r="S945" s="221" t="e">
        <f ca="1">IF(ISNUMBER(OFFSET(INDIRECT("'"&amp;'DATA for charts'!S$5&amp;"'!$c1"),$A945-1,0)),OFFSET(INDIRECT("'"&amp;'DATA for charts'!S$5&amp;"'!$c1"),$A945-1,0),NA())</f>
        <v>#N/A</v>
      </c>
      <c r="T945" s="34"/>
      <c r="U945" s="34"/>
      <c r="V945" s="34"/>
      <c r="W945" s="8"/>
      <c r="X945" s="8"/>
      <c r="Y945" s="8"/>
      <c r="Z945" s="8"/>
      <c r="AA945" s="8"/>
      <c r="AB945" s="8"/>
      <c r="AC945" s="8"/>
      <c r="AD945" s="8"/>
      <c r="AE945" s="8"/>
      <c r="AF945" s="8"/>
      <c r="AG945" s="8"/>
      <c r="AH945" s="8"/>
      <c r="AI945" s="8"/>
    </row>
    <row r="946" spans="1:35">
      <c r="A946" s="226">
        <f t="shared" si="1234"/>
        <v>406</v>
      </c>
      <c r="B946" s="8">
        <v>26</v>
      </c>
      <c r="C946" s="221">
        <f ca="1">IF(ISNUMBER(OFFSET(INDIRECT("'"&amp;'DATA for charts'!C$5&amp;"'!$c1"),$A946-1,0)),OFFSET(INDIRECT("'"&amp;'DATA for charts'!C$5&amp;"'!$c1"),$A946-1,0),NA())</f>
        <v>339</v>
      </c>
      <c r="D946" s="221">
        <f ca="1">IF(ISNUMBER(OFFSET(INDIRECT("'"&amp;'DATA for charts'!D$5&amp;"'!$c1"),$A946-1,0)),OFFSET(INDIRECT("'"&amp;'DATA for charts'!D$5&amp;"'!$c1"),$A946-1,0),NA())</f>
        <v>299</v>
      </c>
      <c r="E946" s="221">
        <f ca="1">IF(ISNUMBER(OFFSET(INDIRECT("'"&amp;'DATA for charts'!E$5&amp;"'!$c1"),$A946-1,0)),OFFSET(INDIRECT("'"&amp;'DATA for charts'!E$5&amp;"'!$c1"),$A946-1,0),NA())</f>
        <v>254</v>
      </c>
      <c r="F946" s="221">
        <f ca="1">IF(ISNUMBER(OFFSET(INDIRECT("'"&amp;'DATA for charts'!F$5&amp;"'!$c1"),$A946-1,0)),OFFSET(INDIRECT("'"&amp;'DATA for charts'!F$5&amp;"'!$c1"),$A946-1,0),NA())</f>
        <v>283</v>
      </c>
      <c r="G946" s="221">
        <f ca="1">IF(ISNUMBER(OFFSET(INDIRECT("'"&amp;'DATA for charts'!G$5&amp;"'!$c1"),$A946-1,0)),OFFSET(INDIRECT("'"&amp;'DATA for charts'!G$5&amp;"'!$c1"),$A946-1,0),NA())</f>
        <v>270</v>
      </c>
      <c r="H946" s="221">
        <f ca="1">IF(ISNUMBER(OFFSET(INDIRECT("'"&amp;'DATA for charts'!H$5&amp;"'!$c1"),$A946-1,0)),OFFSET(INDIRECT("'"&amp;'DATA for charts'!H$5&amp;"'!$c1"),$A946-1,0),NA())</f>
        <v>288</v>
      </c>
      <c r="I946" s="221" t="e">
        <f ca="1">IF(ISNUMBER(OFFSET(INDIRECT("'"&amp;'DATA for charts'!I$5&amp;"'!$c1"),$A946-1,0)),OFFSET(INDIRECT("'"&amp;'DATA for charts'!I$5&amp;"'!$c1"),$A946-1,0),NA())</f>
        <v>#N/A</v>
      </c>
      <c r="J946" s="221" t="e">
        <f ca="1">IF(ISNUMBER(OFFSET(INDIRECT("'"&amp;'DATA for charts'!J$5&amp;"'!$c1"),$A946-1,0)),OFFSET(INDIRECT("'"&amp;'DATA for charts'!J$5&amp;"'!$c1"),$A946-1,0),NA())</f>
        <v>#N/A</v>
      </c>
      <c r="K946" s="221" t="e">
        <f ca="1">IF(ISNUMBER(OFFSET(INDIRECT("'"&amp;'DATA for charts'!K$5&amp;"'!$c1"),$A946-1,0)),OFFSET(INDIRECT("'"&amp;'DATA for charts'!K$5&amp;"'!$c1"),$A946-1,0),NA())</f>
        <v>#N/A</v>
      </c>
      <c r="L946" s="221" t="e">
        <f ca="1">IF(ISNUMBER(OFFSET(INDIRECT("'"&amp;'DATA for charts'!L$5&amp;"'!$c1"),$A946-1,0)),OFFSET(INDIRECT("'"&amp;'DATA for charts'!L$5&amp;"'!$c1"),$A946-1,0),NA())</f>
        <v>#N/A</v>
      </c>
      <c r="M946" s="221" t="e">
        <f ca="1">IF(ISNUMBER(OFFSET(INDIRECT("'"&amp;'DATA for charts'!M$5&amp;"'!$c1"),$A946-1,0)),OFFSET(INDIRECT("'"&amp;'DATA for charts'!M$5&amp;"'!$c1"),$A946-1,0),NA())</f>
        <v>#N/A</v>
      </c>
      <c r="N946" s="221" t="e">
        <f ca="1">IF(ISNUMBER(OFFSET(INDIRECT("'"&amp;'DATA for charts'!N$5&amp;"'!$c1"),$A946-1,0)),OFFSET(INDIRECT("'"&amp;'DATA for charts'!N$5&amp;"'!$c1"),$A946-1,0),NA())</f>
        <v>#N/A</v>
      </c>
      <c r="O946" s="221" t="e">
        <f ca="1">IF(ISNUMBER(OFFSET(INDIRECT("'"&amp;'DATA for charts'!O$5&amp;"'!$c1"),$A946-1,0)),OFFSET(INDIRECT("'"&amp;'DATA for charts'!O$5&amp;"'!$c1"),$A946-1,0),NA())</f>
        <v>#N/A</v>
      </c>
      <c r="P946" s="221" t="e">
        <f ca="1">IF(ISNUMBER(OFFSET(INDIRECT("'"&amp;'DATA for charts'!P$5&amp;"'!$c1"),$A946-1,0)),OFFSET(INDIRECT("'"&amp;'DATA for charts'!P$5&amp;"'!$c1"),$A946-1,0),NA())</f>
        <v>#N/A</v>
      </c>
      <c r="Q946" s="221" t="e">
        <f ca="1">IF(ISNUMBER(OFFSET(INDIRECT("'"&amp;'DATA for charts'!Q$5&amp;"'!$c1"),$A946-1,0)),OFFSET(INDIRECT("'"&amp;'DATA for charts'!Q$5&amp;"'!$c1"),$A946-1,0),NA())</f>
        <v>#N/A</v>
      </c>
      <c r="R946" s="221" t="e">
        <f ca="1">IF(ISNUMBER(OFFSET(INDIRECT("'"&amp;'DATA for charts'!R$5&amp;"'!$c1"),$A946-1,0)),OFFSET(INDIRECT("'"&amp;'DATA for charts'!R$5&amp;"'!$c1"),$A946-1,0),NA())</f>
        <v>#N/A</v>
      </c>
      <c r="S946" s="221" t="e">
        <f ca="1">IF(ISNUMBER(OFFSET(INDIRECT("'"&amp;'DATA for charts'!S$5&amp;"'!$c1"),$A946-1,0)),OFFSET(INDIRECT("'"&amp;'DATA for charts'!S$5&amp;"'!$c1"),$A946-1,0),NA())</f>
        <v>#N/A</v>
      </c>
      <c r="T946" s="34"/>
      <c r="U946" s="34"/>
      <c r="V946" s="34"/>
      <c r="W946" s="8"/>
      <c r="X946" s="8"/>
      <c r="Y946" s="8"/>
      <c r="Z946" s="8"/>
      <c r="AA946" s="8"/>
      <c r="AB946" s="8"/>
      <c r="AC946" s="8"/>
      <c r="AD946" s="8"/>
      <c r="AE946" s="8"/>
      <c r="AF946" s="8"/>
      <c r="AG946" s="8"/>
      <c r="AH946" s="8"/>
      <c r="AI946" s="8"/>
    </row>
    <row r="947" spans="1:35">
      <c r="A947" s="226">
        <f t="shared" si="1234"/>
        <v>407</v>
      </c>
      <c r="B947" s="8">
        <v>27</v>
      </c>
      <c r="C947" s="221">
        <f ca="1">IF(ISNUMBER(OFFSET(INDIRECT("'"&amp;'DATA for charts'!C$5&amp;"'!$c1"),$A947-1,0)),OFFSET(INDIRECT("'"&amp;'DATA for charts'!C$5&amp;"'!$c1"),$A947-1,0),NA())</f>
        <v>330</v>
      </c>
      <c r="D947" s="221">
        <f ca="1">IF(ISNUMBER(OFFSET(INDIRECT("'"&amp;'DATA for charts'!D$5&amp;"'!$c1"),$A947-1,0)),OFFSET(INDIRECT("'"&amp;'DATA for charts'!D$5&amp;"'!$c1"),$A947-1,0),NA())</f>
        <v>287</v>
      </c>
      <c r="E947" s="221">
        <f ca="1">IF(ISNUMBER(OFFSET(INDIRECT("'"&amp;'DATA for charts'!E$5&amp;"'!$c1"),$A947-1,0)),OFFSET(INDIRECT("'"&amp;'DATA for charts'!E$5&amp;"'!$c1"),$A947-1,0),NA())</f>
        <v>241</v>
      </c>
      <c r="F947" s="221">
        <f ca="1">IF(ISNUMBER(OFFSET(INDIRECT("'"&amp;'DATA for charts'!F$5&amp;"'!$c1"),$A947-1,0)),OFFSET(INDIRECT("'"&amp;'DATA for charts'!F$5&amp;"'!$c1"),$A947-1,0),NA())</f>
        <v>313</v>
      </c>
      <c r="G947" s="221">
        <f ca="1">IF(ISNUMBER(OFFSET(INDIRECT("'"&amp;'DATA for charts'!G$5&amp;"'!$c1"),$A947-1,0)),OFFSET(INDIRECT("'"&amp;'DATA for charts'!G$5&amp;"'!$c1"),$A947-1,0),NA())</f>
        <v>272</v>
      </c>
      <c r="H947" s="221">
        <f ca="1">IF(ISNUMBER(OFFSET(INDIRECT("'"&amp;'DATA for charts'!H$5&amp;"'!$c1"),$A947-1,0)),OFFSET(INDIRECT("'"&amp;'DATA for charts'!H$5&amp;"'!$c1"),$A947-1,0),NA())</f>
        <v>330</v>
      </c>
      <c r="I947" s="221" t="e">
        <f ca="1">IF(ISNUMBER(OFFSET(INDIRECT("'"&amp;'DATA for charts'!I$5&amp;"'!$c1"),$A947-1,0)),OFFSET(INDIRECT("'"&amp;'DATA for charts'!I$5&amp;"'!$c1"),$A947-1,0),NA())</f>
        <v>#N/A</v>
      </c>
      <c r="J947" s="221" t="e">
        <f ca="1">IF(ISNUMBER(OFFSET(INDIRECT("'"&amp;'DATA for charts'!J$5&amp;"'!$c1"),$A947-1,0)),OFFSET(INDIRECT("'"&amp;'DATA for charts'!J$5&amp;"'!$c1"),$A947-1,0),NA())</f>
        <v>#N/A</v>
      </c>
      <c r="K947" s="221" t="e">
        <f ca="1">IF(ISNUMBER(OFFSET(INDIRECT("'"&amp;'DATA for charts'!K$5&amp;"'!$c1"),$A947-1,0)),OFFSET(INDIRECT("'"&amp;'DATA for charts'!K$5&amp;"'!$c1"),$A947-1,0),NA())</f>
        <v>#N/A</v>
      </c>
      <c r="L947" s="221" t="e">
        <f ca="1">IF(ISNUMBER(OFFSET(INDIRECT("'"&amp;'DATA for charts'!L$5&amp;"'!$c1"),$A947-1,0)),OFFSET(INDIRECT("'"&amp;'DATA for charts'!L$5&amp;"'!$c1"),$A947-1,0),NA())</f>
        <v>#N/A</v>
      </c>
      <c r="M947" s="221" t="e">
        <f ca="1">IF(ISNUMBER(OFFSET(INDIRECT("'"&amp;'DATA for charts'!M$5&amp;"'!$c1"),$A947-1,0)),OFFSET(INDIRECT("'"&amp;'DATA for charts'!M$5&amp;"'!$c1"),$A947-1,0),NA())</f>
        <v>#N/A</v>
      </c>
      <c r="N947" s="221" t="e">
        <f ca="1">IF(ISNUMBER(OFFSET(INDIRECT("'"&amp;'DATA for charts'!N$5&amp;"'!$c1"),$A947-1,0)),OFFSET(INDIRECT("'"&amp;'DATA for charts'!N$5&amp;"'!$c1"),$A947-1,0),NA())</f>
        <v>#N/A</v>
      </c>
      <c r="O947" s="221" t="e">
        <f ca="1">IF(ISNUMBER(OFFSET(INDIRECT("'"&amp;'DATA for charts'!O$5&amp;"'!$c1"),$A947-1,0)),OFFSET(INDIRECT("'"&amp;'DATA for charts'!O$5&amp;"'!$c1"),$A947-1,0),NA())</f>
        <v>#N/A</v>
      </c>
      <c r="P947" s="221" t="e">
        <f ca="1">IF(ISNUMBER(OFFSET(INDIRECT("'"&amp;'DATA for charts'!P$5&amp;"'!$c1"),$A947-1,0)),OFFSET(INDIRECT("'"&amp;'DATA for charts'!P$5&amp;"'!$c1"),$A947-1,0),NA())</f>
        <v>#N/A</v>
      </c>
      <c r="Q947" s="221" t="e">
        <f ca="1">IF(ISNUMBER(OFFSET(INDIRECT("'"&amp;'DATA for charts'!Q$5&amp;"'!$c1"),$A947-1,0)),OFFSET(INDIRECT("'"&amp;'DATA for charts'!Q$5&amp;"'!$c1"),$A947-1,0),NA())</f>
        <v>#N/A</v>
      </c>
      <c r="R947" s="221" t="e">
        <f ca="1">IF(ISNUMBER(OFFSET(INDIRECT("'"&amp;'DATA for charts'!R$5&amp;"'!$c1"),$A947-1,0)),OFFSET(INDIRECT("'"&amp;'DATA for charts'!R$5&amp;"'!$c1"),$A947-1,0),NA())</f>
        <v>#N/A</v>
      </c>
      <c r="S947" s="221" t="e">
        <f ca="1">IF(ISNUMBER(OFFSET(INDIRECT("'"&amp;'DATA for charts'!S$5&amp;"'!$c1"),$A947-1,0)),OFFSET(INDIRECT("'"&amp;'DATA for charts'!S$5&amp;"'!$c1"),$A947-1,0),NA())</f>
        <v>#N/A</v>
      </c>
      <c r="T947" s="34"/>
      <c r="U947" s="34"/>
      <c r="V947" s="34"/>
      <c r="W947" s="8"/>
      <c r="X947" s="8"/>
      <c r="Y947" s="8"/>
      <c r="Z947" s="8"/>
      <c r="AA947" s="8"/>
      <c r="AB947" s="8"/>
      <c r="AC947" s="8"/>
      <c r="AD947" s="8"/>
      <c r="AE947" s="8"/>
      <c r="AF947" s="8"/>
      <c r="AG947" s="8"/>
      <c r="AH947" s="8"/>
      <c r="AI947" s="8"/>
    </row>
    <row r="948" spans="1:35">
      <c r="A948" s="226">
        <f t="shared" si="1234"/>
        <v>408</v>
      </c>
      <c r="B948" s="8">
        <v>28</v>
      </c>
      <c r="C948" s="221">
        <f ca="1">IF(ISNUMBER(OFFSET(INDIRECT("'"&amp;'DATA for charts'!C$5&amp;"'!$c1"),$A948-1,0)),OFFSET(INDIRECT("'"&amp;'DATA for charts'!C$5&amp;"'!$c1"),$A948-1,0),NA())</f>
        <v>341</v>
      </c>
      <c r="D948" s="221">
        <f ca="1">IF(ISNUMBER(OFFSET(INDIRECT("'"&amp;'DATA for charts'!D$5&amp;"'!$c1"),$A948-1,0)),OFFSET(INDIRECT("'"&amp;'DATA for charts'!D$5&amp;"'!$c1"),$A948-1,0),NA())</f>
        <v>319</v>
      </c>
      <c r="E948" s="221">
        <f ca="1">IF(ISNUMBER(OFFSET(INDIRECT("'"&amp;'DATA for charts'!E$5&amp;"'!$c1"),$A948-1,0)),OFFSET(INDIRECT("'"&amp;'DATA for charts'!E$5&amp;"'!$c1"),$A948-1,0),NA())</f>
        <v>264</v>
      </c>
      <c r="F948" s="221">
        <f ca="1">IF(ISNUMBER(OFFSET(INDIRECT("'"&amp;'DATA for charts'!F$5&amp;"'!$c1"),$A948-1,0)),OFFSET(INDIRECT("'"&amp;'DATA for charts'!F$5&amp;"'!$c1"),$A948-1,0),NA())</f>
        <v>302</v>
      </c>
      <c r="G948" s="221">
        <f ca="1">IF(ISNUMBER(OFFSET(INDIRECT("'"&amp;'DATA for charts'!G$5&amp;"'!$c1"),$A948-1,0)),OFFSET(INDIRECT("'"&amp;'DATA for charts'!G$5&amp;"'!$c1"),$A948-1,0),NA())</f>
        <v>318</v>
      </c>
      <c r="H948" s="221">
        <f ca="1">IF(ISNUMBER(OFFSET(INDIRECT("'"&amp;'DATA for charts'!H$5&amp;"'!$c1"),$A948-1,0)),OFFSET(INDIRECT("'"&amp;'DATA for charts'!H$5&amp;"'!$c1"),$A948-1,0),NA())</f>
        <v>310</v>
      </c>
      <c r="I948" s="221" t="e">
        <f ca="1">IF(ISNUMBER(OFFSET(INDIRECT("'"&amp;'DATA for charts'!I$5&amp;"'!$c1"),$A948-1,0)),OFFSET(INDIRECT("'"&amp;'DATA for charts'!I$5&amp;"'!$c1"),$A948-1,0),NA())</f>
        <v>#N/A</v>
      </c>
      <c r="J948" s="221" t="e">
        <f ca="1">IF(ISNUMBER(OFFSET(INDIRECT("'"&amp;'DATA for charts'!J$5&amp;"'!$c1"),$A948-1,0)),OFFSET(INDIRECT("'"&amp;'DATA for charts'!J$5&amp;"'!$c1"),$A948-1,0),NA())</f>
        <v>#N/A</v>
      </c>
      <c r="K948" s="221" t="e">
        <f ca="1">IF(ISNUMBER(OFFSET(INDIRECT("'"&amp;'DATA for charts'!K$5&amp;"'!$c1"),$A948-1,0)),OFFSET(INDIRECT("'"&amp;'DATA for charts'!K$5&amp;"'!$c1"),$A948-1,0),NA())</f>
        <v>#N/A</v>
      </c>
      <c r="L948" s="221" t="e">
        <f ca="1">IF(ISNUMBER(OFFSET(INDIRECT("'"&amp;'DATA for charts'!L$5&amp;"'!$c1"),$A948-1,0)),OFFSET(INDIRECT("'"&amp;'DATA for charts'!L$5&amp;"'!$c1"),$A948-1,0),NA())</f>
        <v>#N/A</v>
      </c>
      <c r="M948" s="221" t="e">
        <f ca="1">IF(ISNUMBER(OFFSET(INDIRECT("'"&amp;'DATA for charts'!M$5&amp;"'!$c1"),$A948-1,0)),OFFSET(INDIRECT("'"&amp;'DATA for charts'!M$5&amp;"'!$c1"),$A948-1,0),NA())</f>
        <v>#N/A</v>
      </c>
      <c r="N948" s="221" t="e">
        <f ca="1">IF(ISNUMBER(OFFSET(INDIRECT("'"&amp;'DATA for charts'!N$5&amp;"'!$c1"),$A948-1,0)),OFFSET(INDIRECT("'"&amp;'DATA for charts'!N$5&amp;"'!$c1"),$A948-1,0),NA())</f>
        <v>#N/A</v>
      </c>
      <c r="O948" s="221" t="e">
        <f ca="1">IF(ISNUMBER(OFFSET(INDIRECT("'"&amp;'DATA for charts'!O$5&amp;"'!$c1"),$A948-1,0)),OFFSET(INDIRECT("'"&amp;'DATA for charts'!O$5&amp;"'!$c1"),$A948-1,0),NA())</f>
        <v>#N/A</v>
      </c>
      <c r="P948" s="221" t="e">
        <f ca="1">IF(ISNUMBER(OFFSET(INDIRECT("'"&amp;'DATA for charts'!P$5&amp;"'!$c1"),$A948-1,0)),OFFSET(INDIRECT("'"&amp;'DATA for charts'!P$5&amp;"'!$c1"),$A948-1,0),NA())</f>
        <v>#N/A</v>
      </c>
      <c r="Q948" s="221" t="e">
        <f ca="1">IF(ISNUMBER(OFFSET(INDIRECT("'"&amp;'DATA for charts'!Q$5&amp;"'!$c1"),$A948-1,0)),OFFSET(INDIRECT("'"&amp;'DATA for charts'!Q$5&amp;"'!$c1"),$A948-1,0),NA())</f>
        <v>#N/A</v>
      </c>
      <c r="R948" s="221" t="e">
        <f ca="1">IF(ISNUMBER(OFFSET(INDIRECT("'"&amp;'DATA for charts'!R$5&amp;"'!$c1"),$A948-1,0)),OFFSET(INDIRECT("'"&amp;'DATA for charts'!R$5&amp;"'!$c1"),$A948-1,0),NA())</f>
        <v>#N/A</v>
      </c>
      <c r="S948" s="221" t="e">
        <f ca="1">IF(ISNUMBER(OFFSET(INDIRECT("'"&amp;'DATA for charts'!S$5&amp;"'!$c1"),$A948-1,0)),OFFSET(INDIRECT("'"&amp;'DATA for charts'!S$5&amp;"'!$c1"),$A948-1,0),NA())</f>
        <v>#N/A</v>
      </c>
      <c r="T948" s="34"/>
      <c r="U948" s="34"/>
      <c r="V948" s="34"/>
      <c r="W948" s="8"/>
      <c r="X948" s="8"/>
      <c r="Y948" s="8"/>
      <c r="Z948" s="8"/>
      <c r="AA948" s="8"/>
      <c r="AB948" s="8"/>
      <c r="AC948" s="8"/>
      <c r="AD948" s="8"/>
      <c r="AE948" s="8"/>
      <c r="AF948" s="8"/>
      <c r="AG948" s="8"/>
      <c r="AH948" s="8"/>
      <c r="AI948" s="8"/>
    </row>
    <row r="949" spans="1:35">
      <c r="A949" s="226">
        <f t="shared" si="1234"/>
        <v>409</v>
      </c>
      <c r="B949" s="8">
        <v>29</v>
      </c>
      <c r="C949" s="221">
        <f ca="1">IF(ISNUMBER(OFFSET(INDIRECT("'"&amp;'DATA for charts'!C$5&amp;"'!$c1"),$A949-1,0)),OFFSET(INDIRECT("'"&amp;'DATA for charts'!C$5&amp;"'!$c1"),$A949-1,0),NA())</f>
        <v>409</v>
      </c>
      <c r="D949" s="221">
        <f ca="1">IF(ISNUMBER(OFFSET(INDIRECT("'"&amp;'DATA for charts'!D$5&amp;"'!$c1"),$A949-1,0)),OFFSET(INDIRECT("'"&amp;'DATA for charts'!D$5&amp;"'!$c1"),$A949-1,0),NA())</f>
        <v>340</v>
      </c>
      <c r="E949" s="221">
        <f ca="1">IF(ISNUMBER(OFFSET(INDIRECT("'"&amp;'DATA for charts'!E$5&amp;"'!$c1"),$A949-1,0)),OFFSET(INDIRECT("'"&amp;'DATA for charts'!E$5&amp;"'!$c1"),$A949-1,0),NA())</f>
        <v>297</v>
      </c>
      <c r="F949" s="221">
        <f ca="1">IF(ISNUMBER(OFFSET(INDIRECT("'"&amp;'DATA for charts'!F$5&amp;"'!$c1"),$A949-1,0)),OFFSET(INDIRECT("'"&amp;'DATA for charts'!F$5&amp;"'!$c1"),$A949-1,0),NA())</f>
        <v>326</v>
      </c>
      <c r="G949" s="221">
        <f ca="1">IF(ISNUMBER(OFFSET(INDIRECT("'"&amp;'DATA for charts'!G$5&amp;"'!$c1"),$A949-1,0)),OFFSET(INDIRECT("'"&amp;'DATA for charts'!G$5&amp;"'!$c1"),$A949-1,0),NA())</f>
        <v>296</v>
      </c>
      <c r="H949" s="221">
        <f ca="1">IF(ISNUMBER(OFFSET(INDIRECT("'"&amp;'DATA for charts'!H$5&amp;"'!$c1"),$A949-1,0)),OFFSET(INDIRECT("'"&amp;'DATA for charts'!H$5&amp;"'!$c1"),$A949-1,0),NA())</f>
        <v>356</v>
      </c>
      <c r="I949" s="221" t="e">
        <f ca="1">IF(ISNUMBER(OFFSET(INDIRECT("'"&amp;'DATA for charts'!I$5&amp;"'!$c1"),$A949-1,0)),OFFSET(INDIRECT("'"&amp;'DATA for charts'!I$5&amp;"'!$c1"),$A949-1,0),NA())</f>
        <v>#N/A</v>
      </c>
      <c r="J949" s="221" t="e">
        <f ca="1">IF(ISNUMBER(OFFSET(INDIRECT("'"&amp;'DATA for charts'!J$5&amp;"'!$c1"),$A949-1,0)),OFFSET(INDIRECT("'"&amp;'DATA for charts'!J$5&amp;"'!$c1"),$A949-1,0),NA())</f>
        <v>#N/A</v>
      </c>
      <c r="K949" s="221" t="e">
        <f ca="1">IF(ISNUMBER(OFFSET(INDIRECT("'"&amp;'DATA for charts'!K$5&amp;"'!$c1"),$A949-1,0)),OFFSET(INDIRECT("'"&amp;'DATA for charts'!K$5&amp;"'!$c1"),$A949-1,0),NA())</f>
        <v>#N/A</v>
      </c>
      <c r="L949" s="221" t="e">
        <f ca="1">IF(ISNUMBER(OFFSET(INDIRECT("'"&amp;'DATA for charts'!L$5&amp;"'!$c1"),$A949-1,0)),OFFSET(INDIRECT("'"&amp;'DATA for charts'!L$5&amp;"'!$c1"),$A949-1,0),NA())</f>
        <v>#N/A</v>
      </c>
      <c r="M949" s="221" t="e">
        <f ca="1">IF(ISNUMBER(OFFSET(INDIRECT("'"&amp;'DATA for charts'!M$5&amp;"'!$c1"),$A949-1,0)),OFFSET(INDIRECT("'"&amp;'DATA for charts'!M$5&amp;"'!$c1"),$A949-1,0),NA())</f>
        <v>#N/A</v>
      </c>
      <c r="N949" s="221" t="e">
        <f ca="1">IF(ISNUMBER(OFFSET(INDIRECT("'"&amp;'DATA for charts'!N$5&amp;"'!$c1"),$A949-1,0)),OFFSET(INDIRECT("'"&amp;'DATA for charts'!N$5&amp;"'!$c1"),$A949-1,0),NA())</f>
        <v>#N/A</v>
      </c>
      <c r="O949" s="221" t="e">
        <f ca="1">IF(ISNUMBER(OFFSET(INDIRECT("'"&amp;'DATA for charts'!O$5&amp;"'!$c1"),$A949-1,0)),OFFSET(INDIRECT("'"&amp;'DATA for charts'!O$5&amp;"'!$c1"),$A949-1,0),NA())</f>
        <v>#N/A</v>
      </c>
      <c r="P949" s="221" t="e">
        <f ca="1">IF(ISNUMBER(OFFSET(INDIRECT("'"&amp;'DATA for charts'!P$5&amp;"'!$c1"),$A949-1,0)),OFFSET(INDIRECT("'"&amp;'DATA for charts'!P$5&amp;"'!$c1"),$A949-1,0),NA())</f>
        <v>#N/A</v>
      </c>
      <c r="Q949" s="221" t="e">
        <f ca="1">IF(ISNUMBER(OFFSET(INDIRECT("'"&amp;'DATA for charts'!Q$5&amp;"'!$c1"),$A949-1,0)),OFFSET(INDIRECT("'"&amp;'DATA for charts'!Q$5&amp;"'!$c1"),$A949-1,0),NA())</f>
        <v>#N/A</v>
      </c>
      <c r="R949" s="221" t="e">
        <f ca="1">IF(ISNUMBER(OFFSET(INDIRECT("'"&amp;'DATA for charts'!R$5&amp;"'!$c1"),$A949-1,0)),OFFSET(INDIRECT("'"&amp;'DATA for charts'!R$5&amp;"'!$c1"),$A949-1,0),NA())</f>
        <v>#N/A</v>
      </c>
      <c r="S949" s="221" t="e">
        <f ca="1">IF(ISNUMBER(OFFSET(INDIRECT("'"&amp;'DATA for charts'!S$5&amp;"'!$c1"),$A949-1,0)),OFFSET(INDIRECT("'"&amp;'DATA for charts'!S$5&amp;"'!$c1"),$A949-1,0),NA())</f>
        <v>#N/A</v>
      </c>
      <c r="T949" s="34"/>
      <c r="U949" s="34"/>
      <c r="V949" s="34"/>
      <c r="W949" s="8"/>
      <c r="X949" s="8"/>
      <c r="Y949" s="8"/>
      <c r="Z949" s="8"/>
      <c r="AA949" s="8"/>
      <c r="AB949" s="8"/>
      <c r="AC949" s="8"/>
      <c r="AD949" s="8"/>
      <c r="AE949" s="8"/>
      <c r="AF949" s="8"/>
      <c r="AG949" s="8"/>
      <c r="AH949" s="8"/>
      <c r="AI949" s="8"/>
    </row>
    <row r="950" spans="1:35">
      <c r="A950" s="226">
        <f t="shared" si="1234"/>
        <v>410</v>
      </c>
      <c r="B950" s="8">
        <v>30</v>
      </c>
      <c r="C950" s="221">
        <f ca="1">IF(ISNUMBER(OFFSET(INDIRECT("'"&amp;'DATA for charts'!C$5&amp;"'!$c1"),$A950-1,0)),OFFSET(INDIRECT("'"&amp;'DATA for charts'!C$5&amp;"'!$c1"),$A950-1,0),NA())</f>
        <v>382</v>
      </c>
      <c r="D950" s="221">
        <f ca="1">IF(ISNUMBER(OFFSET(INDIRECT("'"&amp;'DATA for charts'!D$5&amp;"'!$c1"),$A950-1,0)),OFFSET(INDIRECT("'"&amp;'DATA for charts'!D$5&amp;"'!$c1"),$A950-1,0),NA())</f>
        <v>362</v>
      </c>
      <c r="E950" s="221">
        <f ca="1">IF(ISNUMBER(OFFSET(INDIRECT("'"&amp;'DATA for charts'!E$5&amp;"'!$c1"),$A950-1,0)),OFFSET(INDIRECT("'"&amp;'DATA for charts'!E$5&amp;"'!$c1"),$A950-1,0),NA())</f>
        <v>298</v>
      </c>
      <c r="F950" s="221">
        <f ca="1">IF(ISNUMBER(OFFSET(INDIRECT("'"&amp;'DATA for charts'!F$5&amp;"'!$c1"),$A950-1,0)),OFFSET(INDIRECT("'"&amp;'DATA for charts'!F$5&amp;"'!$c1"),$A950-1,0),NA())</f>
        <v>356</v>
      </c>
      <c r="G950" s="221">
        <f ca="1">IF(ISNUMBER(OFFSET(INDIRECT("'"&amp;'DATA for charts'!G$5&amp;"'!$c1"),$A950-1,0)),OFFSET(INDIRECT("'"&amp;'DATA for charts'!G$5&amp;"'!$c1"),$A950-1,0),NA())</f>
        <v>327</v>
      </c>
      <c r="H950" s="221">
        <f ca="1">IF(ISNUMBER(OFFSET(INDIRECT("'"&amp;'DATA for charts'!H$5&amp;"'!$c1"),$A950-1,0)),OFFSET(INDIRECT("'"&amp;'DATA for charts'!H$5&amp;"'!$c1"),$A950-1,0),NA())</f>
        <v>383</v>
      </c>
      <c r="I950" s="221" t="e">
        <f ca="1">IF(ISNUMBER(OFFSET(INDIRECT("'"&amp;'DATA for charts'!I$5&amp;"'!$c1"),$A950-1,0)),OFFSET(INDIRECT("'"&amp;'DATA for charts'!I$5&amp;"'!$c1"),$A950-1,0),NA())</f>
        <v>#N/A</v>
      </c>
      <c r="J950" s="221" t="e">
        <f ca="1">IF(ISNUMBER(OFFSET(INDIRECT("'"&amp;'DATA for charts'!J$5&amp;"'!$c1"),$A950-1,0)),OFFSET(INDIRECT("'"&amp;'DATA for charts'!J$5&amp;"'!$c1"),$A950-1,0),NA())</f>
        <v>#N/A</v>
      </c>
      <c r="K950" s="221" t="e">
        <f ca="1">IF(ISNUMBER(OFFSET(INDIRECT("'"&amp;'DATA for charts'!K$5&amp;"'!$c1"),$A950-1,0)),OFFSET(INDIRECT("'"&amp;'DATA for charts'!K$5&amp;"'!$c1"),$A950-1,0),NA())</f>
        <v>#N/A</v>
      </c>
      <c r="L950" s="221" t="e">
        <f ca="1">IF(ISNUMBER(OFFSET(INDIRECT("'"&amp;'DATA for charts'!L$5&amp;"'!$c1"),$A950-1,0)),OFFSET(INDIRECT("'"&amp;'DATA for charts'!L$5&amp;"'!$c1"),$A950-1,0),NA())</f>
        <v>#N/A</v>
      </c>
      <c r="M950" s="221" t="e">
        <f ca="1">IF(ISNUMBER(OFFSET(INDIRECT("'"&amp;'DATA for charts'!M$5&amp;"'!$c1"),$A950-1,0)),OFFSET(INDIRECT("'"&amp;'DATA for charts'!M$5&amp;"'!$c1"),$A950-1,0),NA())</f>
        <v>#N/A</v>
      </c>
      <c r="N950" s="221" t="e">
        <f ca="1">IF(ISNUMBER(OFFSET(INDIRECT("'"&amp;'DATA for charts'!N$5&amp;"'!$c1"),$A950-1,0)),OFFSET(INDIRECT("'"&amp;'DATA for charts'!N$5&amp;"'!$c1"),$A950-1,0),NA())</f>
        <v>#N/A</v>
      </c>
      <c r="O950" s="221" t="e">
        <f ca="1">IF(ISNUMBER(OFFSET(INDIRECT("'"&amp;'DATA for charts'!O$5&amp;"'!$c1"),$A950-1,0)),OFFSET(INDIRECT("'"&amp;'DATA for charts'!O$5&amp;"'!$c1"),$A950-1,0),NA())</f>
        <v>#N/A</v>
      </c>
      <c r="P950" s="221" t="e">
        <f ca="1">IF(ISNUMBER(OFFSET(INDIRECT("'"&amp;'DATA for charts'!P$5&amp;"'!$c1"),$A950-1,0)),OFFSET(INDIRECT("'"&amp;'DATA for charts'!P$5&amp;"'!$c1"),$A950-1,0),NA())</f>
        <v>#N/A</v>
      </c>
      <c r="Q950" s="221" t="e">
        <f ca="1">IF(ISNUMBER(OFFSET(INDIRECT("'"&amp;'DATA for charts'!Q$5&amp;"'!$c1"),$A950-1,0)),OFFSET(INDIRECT("'"&amp;'DATA for charts'!Q$5&amp;"'!$c1"),$A950-1,0),NA())</f>
        <v>#N/A</v>
      </c>
      <c r="R950" s="221" t="e">
        <f ca="1">IF(ISNUMBER(OFFSET(INDIRECT("'"&amp;'DATA for charts'!R$5&amp;"'!$c1"),$A950-1,0)),OFFSET(INDIRECT("'"&amp;'DATA for charts'!R$5&amp;"'!$c1"),$A950-1,0),NA())</f>
        <v>#N/A</v>
      </c>
      <c r="S950" s="221" t="e">
        <f ca="1">IF(ISNUMBER(OFFSET(INDIRECT("'"&amp;'DATA for charts'!S$5&amp;"'!$c1"),$A950-1,0)),OFFSET(INDIRECT("'"&amp;'DATA for charts'!S$5&amp;"'!$c1"),$A950-1,0),NA())</f>
        <v>#N/A</v>
      </c>
      <c r="T950" s="34"/>
      <c r="U950" s="34"/>
      <c r="V950" s="34"/>
      <c r="W950" s="8"/>
      <c r="X950" s="8"/>
      <c r="Y950" s="8"/>
      <c r="Z950" s="8"/>
      <c r="AA950" s="8"/>
      <c r="AB950" s="8"/>
      <c r="AC950" s="8"/>
      <c r="AD950" s="8"/>
      <c r="AE950" s="8"/>
      <c r="AF950" s="8"/>
      <c r="AG950" s="8"/>
      <c r="AH950" s="8"/>
      <c r="AI950" s="8"/>
    </row>
    <row r="951" spans="1:35">
      <c r="A951" s="226">
        <f t="shared" si="1234"/>
        <v>411</v>
      </c>
      <c r="B951" s="8">
        <v>31</v>
      </c>
      <c r="C951" s="221">
        <f ca="1">IF(ISNUMBER(OFFSET(INDIRECT("'"&amp;'DATA for charts'!C$5&amp;"'!$c1"),$A951-1,0)),OFFSET(INDIRECT("'"&amp;'DATA for charts'!C$5&amp;"'!$c1"),$A951-1,0),NA())</f>
        <v>426</v>
      </c>
      <c r="D951" s="221">
        <f ca="1">IF(ISNUMBER(OFFSET(INDIRECT("'"&amp;'DATA for charts'!D$5&amp;"'!$c1"),$A951-1,0)),OFFSET(INDIRECT("'"&amp;'DATA for charts'!D$5&amp;"'!$c1"),$A951-1,0),NA())</f>
        <v>417</v>
      </c>
      <c r="E951" s="221">
        <f ca="1">IF(ISNUMBER(OFFSET(INDIRECT("'"&amp;'DATA for charts'!E$5&amp;"'!$c1"),$A951-1,0)),OFFSET(INDIRECT("'"&amp;'DATA for charts'!E$5&amp;"'!$c1"),$A951-1,0),NA())</f>
        <v>331</v>
      </c>
      <c r="F951" s="221">
        <f ca="1">IF(ISNUMBER(OFFSET(INDIRECT("'"&amp;'DATA for charts'!F$5&amp;"'!$c1"),$A951-1,0)),OFFSET(INDIRECT("'"&amp;'DATA for charts'!F$5&amp;"'!$c1"),$A951-1,0),NA())</f>
        <v>386</v>
      </c>
      <c r="G951" s="221">
        <f ca="1">IF(ISNUMBER(OFFSET(INDIRECT("'"&amp;'DATA for charts'!G$5&amp;"'!$c1"),$A951-1,0)),OFFSET(INDIRECT("'"&amp;'DATA for charts'!G$5&amp;"'!$c1"),$A951-1,0),NA())</f>
        <v>363</v>
      </c>
      <c r="H951" s="221">
        <f ca="1">IF(ISNUMBER(OFFSET(INDIRECT("'"&amp;'DATA for charts'!H$5&amp;"'!$c1"),$A951-1,0)),OFFSET(INDIRECT("'"&amp;'DATA for charts'!H$5&amp;"'!$c1"),$A951-1,0),NA())</f>
        <v>385</v>
      </c>
      <c r="I951" s="221" t="e">
        <f ca="1">IF(ISNUMBER(OFFSET(INDIRECT("'"&amp;'DATA for charts'!I$5&amp;"'!$c1"),$A951-1,0)),OFFSET(INDIRECT("'"&amp;'DATA for charts'!I$5&amp;"'!$c1"),$A951-1,0),NA())</f>
        <v>#N/A</v>
      </c>
      <c r="J951" s="221" t="e">
        <f ca="1">IF(ISNUMBER(OFFSET(INDIRECT("'"&amp;'DATA for charts'!J$5&amp;"'!$c1"),$A951-1,0)),OFFSET(INDIRECT("'"&amp;'DATA for charts'!J$5&amp;"'!$c1"),$A951-1,0),NA())</f>
        <v>#N/A</v>
      </c>
      <c r="K951" s="221" t="e">
        <f ca="1">IF(ISNUMBER(OFFSET(INDIRECT("'"&amp;'DATA for charts'!K$5&amp;"'!$c1"),$A951-1,0)),OFFSET(INDIRECT("'"&amp;'DATA for charts'!K$5&amp;"'!$c1"),$A951-1,0),NA())</f>
        <v>#N/A</v>
      </c>
      <c r="L951" s="221" t="e">
        <f ca="1">IF(ISNUMBER(OFFSET(INDIRECT("'"&amp;'DATA for charts'!L$5&amp;"'!$c1"),$A951-1,0)),OFFSET(INDIRECT("'"&amp;'DATA for charts'!L$5&amp;"'!$c1"),$A951-1,0),NA())</f>
        <v>#N/A</v>
      </c>
      <c r="M951" s="221" t="e">
        <f ca="1">IF(ISNUMBER(OFFSET(INDIRECT("'"&amp;'DATA for charts'!M$5&amp;"'!$c1"),$A951-1,0)),OFFSET(INDIRECT("'"&amp;'DATA for charts'!M$5&amp;"'!$c1"),$A951-1,0),NA())</f>
        <v>#N/A</v>
      </c>
      <c r="N951" s="221" t="e">
        <f ca="1">IF(ISNUMBER(OFFSET(INDIRECT("'"&amp;'DATA for charts'!N$5&amp;"'!$c1"),$A951-1,0)),OFFSET(INDIRECT("'"&amp;'DATA for charts'!N$5&amp;"'!$c1"),$A951-1,0),NA())</f>
        <v>#N/A</v>
      </c>
      <c r="O951" s="221" t="e">
        <f ca="1">IF(ISNUMBER(OFFSET(INDIRECT("'"&amp;'DATA for charts'!O$5&amp;"'!$c1"),$A951-1,0)),OFFSET(INDIRECT("'"&amp;'DATA for charts'!O$5&amp;"'!$c1"),$A951-1,0),NA())</f>
        <v>#N/A</v>
      </c>
      <c r="P951" s="221" t="e">
        <f ca="1">IF(ISNUMBER(OFFSET(INDIRECT("'"&amp;'DATA for charts'!P$5&amp;"'!$c1"),$A951-1,0)),OFFSET(INDIRECT("'"&amp;'DATA for charts'!P$5&amp;"'!$c1"),$A951-1,0),NA())</f>
        <v>#N/A</v>
      </c>
      <c r="Q951" s="221" t="e">
        <f ca="1">IF(ISNUMBER(OFFSET(INDIRECT("'"&amp;'DATA for charts'!Q$5&amp;"'!$c1"),$A951-1,0)),OFFSET(INDIRECT("'"&amp;'DATA for charts'!Q$5&amp;"'!$c1"),$A951-1,0),NA())</f>
        <v>#N/A</v>
      </c>
      <c r="R951" s="221" t="e">
        <f ca="1">IF(ISNUMBER(OFFSET(INDIRECT("'"&amp;'DATA for charts'!R$5&amp;"'!$c1"),$A951-1,0)),OFFSET(INDIRECT("'"&amp;'DATA for charts'!R$5&amp;"'!$c1"),$A951-1,0),NA())</f>
        <v>#N/A</v>
      </c>
      <c r="S951" s="221" t="e">
        <f ca="1">IF(ISNUMBER(OFFSET(INDIRECT("'"&amp;'DATA for charts'!S$5&amp;"'!$c1"),$A951-1,0)),OFFSET(INDIRECT("'"&amp;'DATA for charts'!S$5&amp;"'!$c1"),$A951-1,0),NA())</f>
        <v>#N/A</v>
      </c>
      <c r="T951" s="34"/>
      <c r="U951" s="34"/>
      <c r="V951" s="34"/>
      <c r="W951" s="8"/>
      <c r="X951" s="8"/>
      <c r="Y951" s="8"/>
      <c r="Z951" s="8"/>
      <c r="AA951" s="8"/>
      <c r="AB951" s="8"/>
      <c r="AC951" s="8"/>
      <c r="AD951" s="8"/>
      <c r="AE951" s="8"/>
      <c r="AF951" s="8"/>
      <c r="AG951" s="8"/>
      <c r="AH951" s="8"/>
      <c r="AI951" s="8"/>
    </row>
    <row r="952" spans="1:35">
      <c r="A952" s="226">
        <f t="shared" si="1234"/>
        <v>412</v>
      </c>
      <c r="B952" s="8">
        <v>32</v>
      </c>
      <c r="C952" s="221">
        <f ca="1">IF(ISNUMBER(OFFSET(INDIRECT("'"&amp;'DATA for charts'!C$5&amp;"'!$c1"),$A952-1,0)),OFFSET(INDIRECT("'"&amp;'DATA for charts'!C$5&amp;"'!$c1"),$A952-1,0),NA())</f>
        <v>433</v>
      </c>
      <c r="D952" s="221">
        <f ca="1">IF(ISNUMBER(OFFSET(INDIRECT("'"&amp;'DATA for charts'!D$5&amp;"'!$c1"),$A952-1,0)),OFFSET(INDIRECT("'"&amp;'DATA for charts'!D$5&amp;"'!$c1"),$A952-1,0),NA())</f>
        <v>429</v>
      </c>
      <c r="E952" s="221">
        <f ca="1">IF(ISNUMBER(OFFSET(INDIRECT("'"&amp;'DATA for charts'!E$5&amp;"'!$c1"),$A952-1,0)),OFFSET(INDIRECT("'"&amp;'DATA for charts'!E$5&amp;"'!$c1"),$A952-1,0),NA())</f>
        <v>377</v>
      </c>
      <c r="F952" s="221">
        <f ca="1">IF(ISNUMBER(OFFSET(INDIRECT("'"&amp;'DATA for charts'!F$5&amp;"'!$c1"),$A952-1,0)),OFFSET(INDIRECT("'"&amp;'DATA for charts'!F$5&amp;"'!$c1"),$A952-1,0),NA())</f>
        <v>366</v>
      </c>
      <c r="G952" s="221">
        <f ca="1">IF(ISNUMBER(OFFSET(INDIRECT("'"&amp;'DATA for charts'!G$5&amp;"'!$c1"),$A952-1,0)),OFFSET(INDIRECT("'"&amp;'DATA for charts'!G$5&amp;"'!$c1"),$A952-1,0),NA())</f>
        <v>374</v>
      </c>
      <c r="H952" s="221">
        <f ca="1">IF(ISNUMBER(OFFSET(INDIRECT("'"&amp;'DATA for charts'!H$5&amp;"'!$c1"),$A952-1,0)),OFFSET(INDIRECT("'"&amp;'DATA for charts'!H$5&amp;"'!$c1"),$A952-1,0),NA())</f>
        <v>411</v>
      </c>
      <c r="I952" s="221" t="e">
        <f ca="1">IF(ISNUMBER(OFFSET(INDIRECT("'"&amp;'DATA for charts'!I$5&amp;"'!$c1"),$A952-1,0)),OFFSET(INDIRECT("'"&amp;'DATA for charts'!I$5&amp;"'!$c1"),$A952-1,0),NA())</f>
        <v>#N/A</v>
      </c>
      <c r="J952" s="221" t="e">
        <f ca="1">IF(ISNUMBER(OFFSET(INDIRECT("'"&amp;'DATA for charts'!J$5&amp;"'!$c1"),$A952-1,0)),OFFSET(INDIRECT("'"&amp;'DATA for charts'!J$5&amp;"'!$c1"),$A952-1,0),NA())</f>
        <v>#N/A</v>
      </c>
      <c r="K952" s="221" t="e">
        <f ca="1">IF(ISNUMBER(OFFSET(INDIRECT("'"&amp;'DATA for charts'!K$5&amp;"'!$c1"),$A952-1,0)),OFFSET(INDIRECT("'"&amp;'DATA for charts'!K$5&amp;"'!$c1"),$A952-1,0),NA())</f>
        <v>#N/A</v>
      </c>
      <c r="L952" s="221" t="e">
        <f ca="1">IF(ISNUMBER(OFFSET(INDIRECT("'"&amp;'DATA for charts'!L$5&amp;"'!$c1"),$A952-1,0)),OFFSET(INDIRECT("'"&amp;'DATA for charts'!L$5&amp;"'!$c1"),$A952-1,0),NA())</f>
        <v>#N/A</v>
      </c>
      <c r="M952" s="221" t="e">
        <f ca="1">IF(ISNUMBER(OFFSET(INDIRECT("'"&amp;'DATA for charts'!M$5&amp;"'!$c1"),$A952-1,0)),OFFSET(INDIRECT("'"&amp;'DATA for charts'!M$5&amp;"'!$c1"),$A952-1,0),NA())</f>
        <v>#N/A</v>
      </c>
      <c r="N952" s="221" t="e">
        <f ca="1">IF(ISNUMBER(OFFSET(INDIRECT("'"&amp;'DATA for charts'!N$5&amp;"'!$c1"),$A952-1,0)),OFFSET(INDIRECT("'"&amp;'DATA for charts'!N$5&amp;"'!$c1"),$A952-1,0),NA())</f>
        <v>#N/A</v>
      </c>
      <c r="O952" s="221" t="e">
        <f ca="1">IF(ISNUMBER(OFFSET(INDIRECT("'"&amp;'DATA for charts'!O$5&amp;"'!$c1"),$A952-1,0)),OFFSET(INDIRECT("'"&amp;'DATA for charts'!O$5&amp;"'!$c1"),$A952-1,0),NA())</f>
        <v>#N/A</v>
      </c>
      <c r="P952" s="221" t="e">
        <f ca="1">IF(ISNUMBER(OFFSET(INDIRECT("'"&amp;'DATA for charts'!P$5&amp;"'!$c1"),$A952-1,0)),OFFSET(INDIRECT("'"&amp;'DATA for charts'!P$5&amp;"'!$c1"),$A952-1,0),NA())</f>
        <v>#N/A</v>
      </c>
      <c r="Q952" s="221" t="e">
        <f ca="1">IF(ISNUMBER(OFFSET(INDIRECT("'"&amp;'DATA for charts'!Q$5&amp;"'!$c1"),$A952-1,0)),OFFSET(INDIRECT("'"&amp;'DATA for charts'!Q$5&amp;"'!$c1"),$A952-1,0),NA())</f>
        <v>#N/A</v>
      </c>
      <c r="R952" s="221" t="e">
        <f ca="1">IF(ISNUMBER(OFFSET(INDIRECT("'"&amp;'DATA for charts'!R$5&amp;"'!$c1"),$A952-1,0)),OFFSET(INDIRECT("'"&amp;'DATA for charts'!R$5&amp;"'!$c1"),$A952-1,0),NA())</f>
        <v>#N/A</v>
      </c>
      <c r="S952" s="221" t="e">
        <f ca="1">IF(ISNUMBER(OFFSET(INDIRECT("'"&amp;'DATA for charts'!S$5&amp;"'!$c1"),$A952-1,0)),OFFSET(INDIRECT("'"&amp;'DATA for charts'!S$5&amp;"'!$c1"),$A952-1,0),NA())</f>
        <v>#N/A</v>
      </c>
      <c r="T952" s="34"/>
      <c r="U952" s="34"/>
      <c r="V952" s="34"/>
      <c r="W952" s="8"/>
      <c r="X952" s="8"/>
      <c r="Y952" s="8"/>
      <c r="Z952" s="8"/>
      <c r="AA952" s="8"/>
      <c r="AB952" s="8"/>
      <c r="AC952" s="8"/>
      <c r="AD952" s="8"/>
      <c r="AE952" s="8"/>
      <c r="AF952" s="8"/>
      <c r="AG952" s="8"/>
      <c r="AH952" s="8"/>
      <c r="AI952" s="8"/>
    </row>
    <row r="953" spans="1:35">
      <c r="A953" s="226">
        <f t="shared" si="1234"/>
        <v>413</v>
      </c>
      <c r="B953" s="8">
        <v>33</v>
      </c>
      <c r="C953" s="221">
        <f ca="1">IF(ISNUMBER(OFFSET(INDIRECT("'"&amp;'DATA for charts'!C$5&amp;"'!$c1"),$A953-1,0)),OFFSET(INDIRECT("'"&amp;'DATA for charts'!C$5&amp;"'!$c1"),$A953-1,0),NA())</f>
        <v>391</v>
      </c>
      <c r="D953" s="221">
        <f ca="1">IF(ISNUMBER(OFFSET(INDIRECT("'"&amp;'DATA for charts'!D$5&amp;"'!$c1"),$A953-1,0)),OFFSET(INDIRECT("'"&amp;'DATA for charts'!D$5&amp;"'!$c1"),$A953-1,0),NA())</f>
        <v>417</v>
      </c>
      <c r="E953" s="221">
        <f ca="1">IF(ISNUMBER(OFFSET(INDIRECT("'"&amp;'DATA for charts'!E$5&amp;"'!$c1"),$A953-1,0)),OFFSET(INDIRECT("'"&amp;'DATA for charts'!E$5&amp;"'!$c1"),$A953-1,0),NA())</f>
        <v>384</v>
      </c>
      <c r="F953" s="221">
        <f ca="1">IF(ISNUMBER(OFFSET(INDIRECT("'"&amp;'DATA for charts'!F$5&amp;"'!$c1"),$A953-1,0)),OFFSET(INDIRECT("'"&amp;'DATA for charts'!F$5&amp;"'!$c1"),$A953-1,0),NA())</f>
        <v>399</v>
      </c>
      <c r="G953" s="221">
        <f ca="1">IF(ISNUMBER(OFFSET(INDIRECT("'"&amp;'DATA for charts'!G$5&amp;"'!$c1"),$A953-1,0)),OFFSET(INDIRECT("'"&amp;'DATA for charts'!G$5&amp;"'!$c1"),$A953-1,0),NA())</f>
        <v>403</v>
      </c>
      <c r="H953" s="221">
        <f ca="1">IF(ISNUMBER(OFFSET(INDIRECT("'"&amp;'DATA for charts'!H$5&amp;"'!$c1"),$A953-1,0)),OFFSET(INDIRECT("'"&amp;'DATA for charts'!H$5&amp;"'!$c1"),$A953-1,0),NA())</f>
        <v>379</v>
      </c>
      <c r="I953" s="221" t="e">
        <f ca="1">IF(ISNUMBER(OFFSET(INDIRECT("'"&amp;'DATA for charts'!I$5&amp;"'!$c1"),$A953-1,0)),OFFSET(INDIRECT("'"&amp;'DATA for charts'!I$5&amp;"'!$c1"),$A953-1,0),NA())</f>
        <v>#N/A</v>
      </c>
      <c r="J953" s="221" t="e">
        <f ca="1">IF(ISNUMBER(OFFSET(INDIRECT("'"&amp;'DATA for charts'!J$5&amp;"'!$c1"),$A953-1,0)),OFFSET(INDIRECT("'"&amp;'DATA for charts'!J$5&amp;"'!$c1"),$A953-1,0),NA())</f>
        <v>#N/A</v>
      </c>
      <c r="K953" s="221" t="e">
        <f ca="1">IF(ISNUMBER(OFFSET(INDIRECT("'"&amp;'DATA for charts'!K$5&amp;"'!$c1"),$A953-1,0)),OFFSET(INDIRECT("'"&amp;'DATA for charts'!K$5&amp;"'!$c1"),$A953-1,0),NA())</f>
        <v>#N/A</v>
      </c>
      <c r="L953" s="221" t="e">
        <f ca="1">IF(ISNUMBER(OFFSET(INDIRECT("'"&amp;'DATA for charts'!L$5&amp;"'!$c1"),$A953-1,0)),OFFSET(INDIRECT("'"&amp;'DATA for charts'!L$5&amp;"'!$c1"),$A953-1,0),NA())</f>
        <v>#N/A</v>
      </c>
      <c r="M953" s="221" t="e">
        <f ca="1">IF(ISNUMBER(OFFSET(INDIRECT("'"&amp;'DATA for charts'!M$5&amp;"'!$c1"),$A953-1,0)),OFFSET(INDIRECT("'"&amp;'DATA for charts'!M$5&amp;"'!$c1"),$A953-1,0),NA())</f>
        <v>#N/A</v>
      </c>
      <c r="N953" s="221" t="e">
        <f ca="1">IF(ISNUMBER(OFFSET(INDIRECT("'"&amp;'DATA for charts'!N$5&amp;"'!$c1"),$A953-1,0)),OFFSET(INDIRECT("'"&amp;'DATA for charts'!N$5&amp;"'!$c1"),$A953-1,0),NA())</f>
        <v>#N/A</v>
      </c>
      <c r="O953" s="221" t="e">
        <f ca="1">IF(ISNUMBER(OFFSET(INDIRECT("'"&amp;'DATA for charts'!O$5&amp;"'!$c1"),$A953-1,0)),OFFSET(INDIRECT("'"&amp;'DATA for charts'!O$5&amp;"'!$c1"),$A953-1,0),NA())</f>
        <v>#N/A</v>
      </c>
      <c r="P953" s="221" t="e">
        <f ca="1">IF(ISNUMBER(OFFSET(INDIRECT("'"&amp;'DATA for charts'!P$5&amp;"'!$c1"),$A953-1,0)),OFFSET(INDIRECT("'"&amp;'DATA for charts'!P$5&amp;"'!$c1"),$A953-1,0),NA())</f>
        <v>#N/A</v>
      </c>
      <c r="Q953" s="221" t="e">
        <f ca="1">IF(ISNUMBER(OFFSET(INDIRECT("'"&amp;'DATA for charts'!Q$5&amp;"'!$c1"),$A953-1,0)),OFFSET(INDIRECT("'"&amp;'DATA for charts'!Q$5&amp;"'!$c1"),$A953-1,0),NA())</f>
        <v>#N/A</v>
      </c>
      <c r="R953" s="221" t="e">
        <f ca="1">IF(ISNUMBER(OFFSET(INDIRECT("'"&amp;'DATA for charts'!R$5&amp;"'!$c1"),$A953-1,0)),OFFSET(INDIRECT("'"&amp;'DATA for charts'!R$5&amp;"'!$c1"),$A953-1,0),NA())</f>
        <v>#N/A</v>
      </c>
      <c r="S953" s="221" t="e">
        <f ca="1">IF(ISNUMBER(OFFSET(INDIRECT("'"&amp;'DATA for charts'!S$5&amp;"'!$c1"),$A953-1,0)),OFFSET(INDIRECT("'"&amp;'DATA for charts'!S$5&amp;"'!$c1"),$A953-1,0),NA())</f>
        <v>#N/A</v>
      </c>
      <c r="T953" s="34"/>
      <c r="U953" s="34"/>
      <c r="V953" s="34"/>
      <c r="W953" s="8"/>
      <c r="X953" s="8"/>
      <c r="Y953" s="8"/>
      <c r="Z953" s="8"/>
      <c r="AA953" s="8"/>
      <c r="AB953" s="8"/>
      <c r="AC953" s="8"/>
      <c r="AD953" s="8"/>
      <c r="AE953" s="8"/>
      <c r="AF953" s="8"/>
      <c r="AG953" s="8"/>
      <c r="AH953" s="8"/>
      <c r="AI953" s="8"/>
    </row>
    <row r="954" spans="1:35">
      <c r="A954" s="226">
        <f t="shared" si="1234"/>
        <v>414</v>
      </c>
      <c r="B954" s="8">
        <v>34</v>
      </c>
      <c r="C954" s="221">
        <f ca="1">IF(ISNUMBER(OFFSET(INDIRECT("'"&amp;'DATA for charts'!C$5&amp;"'!$c1"),$A954-1,0)),OFFSET(INDIRECT("'"&amp;'DATA for charts'!C$5&amp;"'!$c1"),$A954-1,0),NA())</f>
        <v>332</v>
      </c>
      <c r="D954" s="221">
        <f ca="1">IF(ISNUMBER(OFFSET(INDIRECT("'"&amp;'DATA for charts'!D$5&amp;"'!$c1"),$A954-1,0)),OFFSET(INDIRECT("'"&amp;'DATA for charts'!D$5&amp;"'!$c1"),$A954-1,0),NA())</f>
        <v>390</v>
      </c>
      <c r="E954" s="221">
        <f ca="1">IF(ISNUMBER(OFFSET(INDIRECT("'"&amp;'DATA for charts'!E$5&amp;"'!$c1"),$A954-1,0)),OFFSET(INDIRECT("'"&amp;'DATA for charts'!E$5&amp;"'!$c1"),$A954-1,0),NA())</f>
        <v>411</v>
      </c>
      <c r="F954" s="221">
        <f ca="1">IF(ISNUMBER(OFFSET(INDIRECT("'"&amp;'DATA for charts'!F$5&amp;"'!$c1"),$A954-1,0)),OFFSET(INDIRECT("'"&amp;'DATA for charts'!F$5&amp;"'!$c1"),$A954-1,0),NA())</f>
        <v>374</v>
      </c>
      <c r="G954" s="221">
        <f ca="1">IF(ISNUMBER(OFFSET(INDIRECT("'"&amp;'DATA for charts'!G$5&amp;"'!$c1"),$A954-1,0)),OFFSET(INDIRECT("'"&amp;'DATA for charts'!G$5&amp;"'!$c1"),$A954-1,0),NA())</f>
        <v>390</v>
      </c>
      <c r="H954" s="221">
        <f ca="1">IF(ISNUMBER(OFFSET(INDIRECT("'"&amp;'DATA for charts'!H$5&amp;"'!$c1"),$A954-1,0)),OFFSET(INDIRECT("'"&amp;'DATA for charts'!H$5&amp;"'!$c1"),$A954-1,0),NA())</f>
        <v>338</v>
      </c>
      <c r="I954" s="221" t="e">
        <f ca="1">IF(ISNUMBER(OFFSET(INDIRECT("'"&amp;'DATA for charts'!I$5&amp;"'!$c1"),$A954-1,0)),OFFSET(INDIRECT("'"&amp;'DATA for charts'!I$5&amp;"'!$c1"),$A954-1,0),NA())</f>
        <v>#N/A</v>
      </c>
      <c r="J954" s="221" t="e">
        <f ca="1">IF(ISNUMBER(OFFSET(INDIRECT("'"&amp;'DATA for charts'!J$5&amp;"'!$c1"),$A954-1,0)),OFFSET(INDIRECT("'"&amp;'DATA for charts'!J$5&amp;"'!$c1"),$A954-1,0),NA())</f>
        <v>#N/A</v>
      </c>
      <c r="K954" s="221" t="e">
        <f ca="1">IF(ISNUMBER(OFFSET(INDIRECT("'"&amp;'DATA for charts'!K$5&amp;"'!$c1"),$A954-1,0)),OFFSET(INDIRECT("'"&amp;'DATA for charts'!K$5&amp;"'!$c1"),$A954-1,0),NA())</f>
        <v>#N/A</v>
      </c>
      <c r="L954" s="221" t="e">
        <f ca="1">IF(ISNUMBER(OFFSET(INDIRECT("'"&amp;'DATA for charts'!L$5&amp;"'!$c1"),$A954-1,0)),OFFSET(INDIRECT("'"&amp;'DATA for charts'!L$5&amp;"'!$c1"),$A954-1,0),NA())</f>
        <v>#N/A</v>
      </c>
      <c r="M954" s="221" t="e">
        <f ca="1">IF(ISNUMBER(OFFSET(INDIRECT("'"&amp;'DATA for charts'!M$5&amp;"'!$c1"),$A954-1,0)),OFFSET(INDIRECT("'"&amp;'DATA for charts'!M$5&amp;"'!$c1"),$A954-1,0),NA())</f>
        <v>#N/A</v>
      </c>
      <c r="N954" s="221" t="e">
        <f ca="1">IF(ISNUMBER(OFFSET(INDIRECT("'"&amp;'DATA for charts'!N$5&amp;"'!$c1"),$A954-1,0)),OFFSET(INDIRECT("'"&amp;'DATA for charts'!N$5&amp;"'!$c1"),$A954-1,0),NA())</f>
        <v>#N/A</v>
      </c>
      <c r="O954" s="221" t="e">
        <f ca="1">IF(ISNUMBER(OFFSET(INDIRECT("'"&amp;'DATA for charts'!O$5&amp;"'!$c1"),$A954-1,0)),OFFSET(INDIRECT("'"&amp;'DATA for charts'!O$5&amp;"'!$c1"),$A954-1,0),NA())</f>
        <v>#N/A</v>
      </c>
      <c r="P954" s="221" t="e">
        <f ca="1">IF(ISNUMBER(OFFSET(INDIRECT("'"&amp;'DATA for charts'!P$5&amp;"'!$c1"),$A954-1,0)),OFFSET(INDIRECT("'"&amp;'DATA for charts'!P$5&amp;"'!$c1"),$A954-1,0),NA())</f>
        <v>#N/A</v>
      </c>
      <c r="Q954" s="221" t="e">
        <f ca="1">IF(ISNUMBER(OFFSET(INDIRECT("'"&amp;'DATA for charts'!Q$5&amp;"'!$c1"),$A954-1,0)),OFFSET(INDIRECT("'"&amp;'DATA for charts'!Q$5&amp;"'!$c1"),$A954-1,0),NA())</f>
        <v>#N/A</v>
      </c>
      <c r="R954" s="221" t="e">
        <f ca="1">IF(ISNUMBER(OFFSET(INDIRECT("'"&amp;'DATA for charts'!R$5&amp;"'!$c1"),$A954-1,0)),OFFSET(INDIRECT("'"&amp;'DATA for charts'!R$5&amp;"'!$c1"),$A954-1,0),NA())</f>
        <v>#N/A</v>
      </c>
      <c r="S954" s="221" t="e">
        <f ca="1">IF(ISNUMBER(OFFSET(INDIRECT("'"&amp;'DATA for charts'!S$5&amp;"'!$c1"),$A954-1,0)),OFFSET(INDIRECT("'"&amp;'DATA for charts'!S$5&amp;"'!$c1"),$A954-1,0),NA())</f>
        <v>#N/A</v>
      </c>
      <c r="T954" s="34"/>
      <c r="U954" s="34"/>
      <c r="V954" s="34"/>
      <c r="W954" s="8"/>
      <c r="X954" s="8"/>
      <c r="Y954" s="8"/>
      <c r="Z954" s="8"/>
      <c r="AA954" s="8"/>
      <c r="AB954" s="8"/>
      <c r="AC954" s="8"/>
      <c r="AD954" s="8"/>
      <c r="AE954" s="8"/>
      <c r="AF954" s="8"/>
      <c r="AG954" s="8"/>
      <c r="AH954" s="8"/>
      <c r="AI954" s="8"/>
    </row>
    <row r="955" spans="1:35">
      <c r="A955" s="226">
        <f t="shared" si="1234"/>
        <v>415</v>
      </c>
      <c r="B955" s="8">
        <v>35</v>
      </c>
      <c r="C955" s="221">
        <f ca="1">IF(ISNUMBER(OFFSET(INDIRECT("'"&amp;'DATA for charts'!C$5&amp;"'!$c1"),$A955-1,0)),OFFSET(INDIRECT("'"&amp;'DATA for charts'!C$5&amp;"'!$c1"),$A955-1,0),NA())</f>
        <v>291</v>
      </c>
      <c r="D955" s="221">
        <f ca="1">IF(ISNUMBER(OFFSET(INDIRECT("'"&amp;'DATA for charts'!D$5&amp;"'!$c1"),$A955-1,0)),OFFSET(INDIRECT("'"&amp;'DATA for charts'!D$5&amp;"'!$c1"),$A955-1,0),NA())</f>
        <v>335</v>
      </c>
      <c r="E955" s="221">
        <f ca="1">IF(ISNUMBER(OFFSET(INDIRECT("'"&amp;'DATA for charts'!E$5&amp;"'!$c1"),$A955-1,0)),OFFSET(INDIRECT("'"&amp;'DATA for charts'!E$5&amp;"'!$c1"),$A955-1,0),NA())</f>
        <v>363</v>
      </c>
      <c r="F955" s="221">
        <f ca="1">IF(ISNUMBER(OFFSET(INDIRECT("'"&amp;'DATA for charts'!F$5&amp;"'!$c1"),$A955-1,0)),OFFSET(INDIRECT("'"&amp;'DATA for charts'!F$5&amp;"'!$c1"),$A955-1,0),NA())</f>
        <v>315</v>
      </c>
      <c r="G955" s="221">
        <f ca="1">IF(ISNUMBER(OFFSET(INDIRECT("'"&amp;'DATA for charts'!G$5&amp;"'!$c1"),$A955-1,0)),OFFSET(INDIRECT("'"&amp;'DATA for charts'!G$5&amp;"'!$c1"),$A955-1,0),NA())</f>
        <v>336</v>
      </c>
      <c r="H955" s="221">
        <f ca="1">IF(ISNUMBER(OFFSET(INDIRECT("'"&amp;'DATA for charts'!H$5&amp;"'!$c1"),$A955-1,0)),OFFSET(INDIRECT("'"&amp;'DATA for charts'!H$5&amp;"'!$c1"),$A955-1,0),NA())</f>
        <v>265</v>
      </c>
      <c r="I955" s="221" t="e">
        <f ca="1">IF(ISNUMBER(OFFSET(INDIRECT("'"&amp;'DATA for charts'!I$5&amp;"'!$c1"),$A955-1,0)),OFFSET(INDIRECT("'"&amp;'DATA for charts'!I$5&amp;"'!$c1"),$A955-1,0),NA())</f>
        <v>#N/A</v>
      </c>
      <c r="J955" s="221" t="e">
        <f ca="1">IF(ISNUMBER(OFFSET(INDIRECT("'"&amp;'DATA for charts'!J$5&amp;"'!$c1"),$A955-1,0)),OFFSET(INDIRECT("'"&amp;'DATA for charts'!J$5&amp;"'!$c1"),$A955-1,0),NA())</f>
        <v>#N/A</v>
      </c>
      <c r="K955" s="221" t="e">
        <f ca="1">IF(ISNUMBER(OFFSET(INDIRECT("'"&amp;'DATA for charts'!K$5&amp;"'!$c1"),$A955-1,0)),OFFSET(INDIRECT("'"&amp;'DATA for charts'!K$5&amp;"'!$c1"),$A955-1,0),NA())</f>
        <v>#N/A</v>
      </c>
      <c r="L955" s="221" t="e">
        <f ca="1">IF(ISNUMBER(OFFSET(INDIRECT("'"&amp;'DATA for charts'!L$5&amp;"'!$c1"),$A955-1,0)),OFFSET(INDIRECT("'"&amp;'DATA for charts'!L$5&amp;"'!$c1"),$A955-1,0),NA())</f>
        <v>#N/A</v>
      </c>
      <c r="M955" s="221" t="e">
        <f ca="1">IF(ISNUMBER(OFFSET(INDIRECT("'"&amp;'DATA for charts'!M$5&amp;"'!$c1"),$A955-1,0)),OFFSET(INDIRECT("'"&amp;'DATA for charts'!M$5&amp;"'!$c1"),$A955-1,0),NA())</f>
        <v>#N/A</v>
      </c>
      <c r="N955" s="221" t="e">
        <f ca="1">IF(ISNUMBER(OFFSET(INDIRECT("'"&amp;'DATA for charts'!N$5&amp;"'!$c1"),$A955-1,0)),OFFSET(INDIRECT("'"&amp;'DATA for charts'!N$5&amp;"'!$c1"),$A955-1,0),NA())</f>
        <v>#N/A</v>
      </c>
      <c r="O955" s="221" t="e">
        <f ca="1">IF(ISNUMBER(OFFSET(INDIRECT("'"&amp;'DATA for charts'!O$5&amp;"'!$c1"),$A955-1,0)),OFFSET(INDIRECT("'"&amp;'DATA for charts'!O$5&amp;"'!$c1"),$A955-1,0),NA())</f>
        <v>#N/A</v>
      </c>
      <c r="P955" s="221" t="e">
        <f ca="1">IF(ISNUMBER(OFFSET(INDIRECT("'"&amp;'DATA for charts'!P$5&amp;"'!$c1"),$A955-1,0)),OFFSET(INDIRECT("'"&amp;'DATA for charts'!P$5&amp;"'!$c1"),$A955-1,0),NA())</f>
        <v>#N/A</v>
      </c>
      <c r="Q955" s="221" t="e">
        <f ca="1">IF(ISNUMBER(OFFSET(INDIRECT("'"&amp;'DATA for charts'!Q$5&amp;"'!$c1"),$A955-1,0)),OFFSET(INDIRECT("'"&amp;'DATA for charts'!Q$5&amp;"'!$c1"),$A955-1,0),NA())</f>
        <v>#N/A</v>
      </c>
      <c r="R955" s="221" t="e">
        <f ca="1">IF(ISNUMBER(OFFSET(INDIRECT("'"&amp;'DATA for charts'!R$5&amp;"'!$c1"),$A955-1,0)),OFFSET(INDIRECT("'"&amp;'DATA for charts'!R$5&amp;"'!$c1"),$A955-1,0),NA())</f>
        <v>#N/A</v>
      </c>
      <c r="S955" s="221" t="e">
        <f ca="1">IF(ISNUMBER(OFFSET(INDIRECT("'"&amp;'DATA for charts'!S$5&amp;"'!$c1"),$A955-1,0)),OFFSET(INDIRECT("'"&amp;'DATA for charts'!S$5&amp;"'!$c1"),$A955-1,0),NA())</f>
        <v>#N/A</v>
      </c>
      <c r="T955" s="34"/>
      <c r="U955" s="34"/>
      <c r="V955" s="34"/>
      <c r="W955" s="8"/>
      <c r="X955" s="8"/>
      <c r="Y955" s="8"/>
      <c r="Z955" s="8"/>
      <c r="AA955" s="8"/>
      <c r="AB955" s="8"/>
      <c r="AC955" s="8"/>
      <c r="AD955" s="8"/>
      <c r="AE955" s="8"/>
      <c r="AF955" s="8"/>
      <c r="AG955" s="8"/>
      <c r="AH955" s="8"/>
      <c r="AI955" s="8"/>
    </row>
    <row r="956" spans="1:35">
      <c r="A956" s="226">
        <f t="shared" si="1234"/>
        <v>416</v>
      </c>
      <c r="B956" s="8">
        <v>36</v>
      </c>
      <c r="C956" s="221">
        <f ca="1">IF(ISNUMBER(OFFSET(INDIRECT("'"&amp;'DATA for charts'!C$5&amp;"'!$c1"),$A956-1,0)),OFFSET(INDIRECT("'"&amp;'DATA for charts'!C$5&amp;"'!$c1"),$A956-1,0),NA())</f>
        <v>244</v>
      </c>
      <c r="D956" s="221">
        <f ca="1">IF(ISNUMBER(OFFSET(INDIRECT("'"&amp;'DATA for charts'!D$5&amp;"'!$c1"),$A956-1,0)),OFFSET(INDIRECT("'"&amp;'DATA for charts'!D$5&amp;"'!$c1"),$A956-1,0),NA())</f>
        <v>272</v>
      </c>
      <c r="E956" s="221">
        <f ca="1">IF(ISNUMBER(OFFSET(INDIRECT("'"&amp;'DATA for charts'!E$5&amp;"'!$c1"),$A956-1,0)),OFFSET(INDIRECT("'"&amp;'DATA for charts'!E$5&amp;"'!$c1"),$A956-1,0),NA())</f>
        <v>315</v>
      </c>
      <c r="F956" s="221">
        <f ca="1">IF(ISNUMBER(OFFSET(INDIRECT("'"&amp;'DATA for charts'!F$5&amp;"'!$c1"),$A956-1,0)),OFFSET(INDIRECT("'"&amp;'DATA for charts'!F$5&amp;"'!$c1"),$A956-1,0),NA())</f>
        <v>253</v>
      </c>
      <c r="G956" s="221">
        <f ca="1">IF(ISNUMBER(OFFSET(INDIRECT("'"&amp;'DATA for charts'!G$5&amp;"'!$c1"),$A956-1,0)),OFFSET(INDIRECT("'"&amp;'DATA for charts'!G$5&amp;"'!$c1"),$A956-1,0),NA())</f>
        <v>292</v>
      </c>
      <c r="H956" s="221">
        <f ca="1">IF(ISNUMBER(OFFSET(INDIRECT("'"&amp;'DATA for charts'!H$5&amp;"'!$c1"),$A956-1,0)),OFFSET(INDIRECT("'"&amp;'DATA for charts'!H$5&amp;"'!$c1"),$A956-1,0),NA())</f>
        <v>232</v>
      </c>
      <c r="I956" s="221" t="e">
        <f ca="1">IF(ISNUMBER(OFFSET(INDIRECT("'"&amp;'DATA for charts'!I$5&amp;"'!$c1"),$A956-1,0)),OFFSET(INDIRECT("'"&amp;'DATA for charts'!I$5&amp;"'!$c1"),$A956-1,0),NA())</f>
        <v>#N/A</v>
      </c>
      <c r="J956" s="221" t="e">
        <f ca="1">IF(ISNUMBER(OFFSET(INDIRECT("'"&amp;'DATA for charts'!J$5&amp;"'!$c1"),$A956-1,0)),OFFSET(INDIRECT("'"&amp;'DATA for charts'!J$5&amp;"'!$c1"),$A956-1,0),NA())</f>
        <v>#N/A</v>
      </c>
      <c r="K956" s="221" t="e">
        <f ca="1">IF(ISNUMBER(OFFSET(INDIRECT("'"&amp;'DATA for charts'!K$5&amp;"'!$c1"),$A956-1,0)),OFFSET(INDIRECT("'"&amp;'DATA for charts'!K$5&amp;"'!$c1"),$A956-1,0),NA())</f>
        <v>#N/A</v>
      </c>
      <c r="L956" s="221" t="e">
        <f ca="1">IF(ISNUMBER(OFFSET(INDIRECT("'"&amp;'DATA for charts'!L$5&amp;"'!$c1"),$A956-1,0)),OFFSET(INDIRECT("'"&amp;'DATA for charts'!L$5&amp;"'!$c1"),$A956-1,0),NA())</f>
        <v>#N/A</v>
      </c>
      <c r="M956" s="221" t="e">
        <f ca="1">IF(ISNUMBER(OFFSET(INDIRECT("'"&amp;'DATA for charts'!M$5&amp;"'!$c1"),$A956-1,0)),OFFSET(INDIRECT("'"&amp;'DATA for charts'!M$5&amp;"'!$c1"),$A956-1,0),NA())</f>
        <v>#N/A</v>
      </c>
      <c r="N956" s="221" t="e">
        <f ca="1">IF(ISNUMBER(OFFSET(INDIRECT("'"&amp;'DATA for charts'!N$5&amp;"'!$c1"),$A956-1,0)),OFFSET(INDIRECT("'"&amp;'DATA for charts'!N$5&amp;"'!$c1"),$A956-1,0),NA())</f>
        <v>#N/A</v>
      </c>
      <c r="O956" s="221" t="e">
        <f ca="1">IF(ISNUMBER(OFFSET(INDIRECT("'"&amp;'DATA for charts'!O$5&amp;"'!$c1"),$A956-1,0)),OFFSET(INDIRECT("'"&amp;'DATA for charts'!O$5&amp;"'!$c1"),$A956-1,0),NA())</f>
        <v>#N/A</v>
      </c>
      <c r="P956" s="221" t="e">
        <f ca="1">IF(ISNUMBER(OFFSET(INDIRECT("'"&amp;'DATA for charts'!P$5&amp;"'!$c1"),$A956-1,0)),OFFSET(INDIRECT("'"&amp;'DATA for charts'!P$5&amp;"'!$c1"),$A956-1,0),NA())</f>
        <v>#N/A</v>
      </c>
      <c r="Q956" s="221" t="e">
        <f ca="1">IF(ISNUMBER(OFFSET(INDIRECT("'"&amp;'DATA for charts'!Q$5&amp;"'!$c1"),$A956-1,0)),OFFSET(INDIRECT("'"&amp;'DATA for charts'!Q$5&amp;"'!$c1"),$A956-1,0),NA())</f>
        <v>#N/A</v>
      </c>
      <c r="R956" s="221" t="e">
        <f ca="1">IF(ISNUMBER(OFFSET(INDIRECT("'"&amp;'DATA for charts'!R$5&amp;"'!$c1"),$A956-1,0)),OFFSET(INDIRECT("'"&amp;'DATA for charts'!R$5&amp;"'!$c1"),$A956-1,0),NA())</f>
        <v>#N/A</v>
      </c>
      <c r="S956" s="221" t="e">
        <f ca="1">IF(ISNUMBER(OFFSET(INDIRECT("'"&amp;'DATA for charts'!S$5&amp;"'!$c1"),$A956-1,0)),OFFSET(INDIRECT("'"&amp;'DATA for charts'!S$5&amp;"'!$c1"),$A956-1,0),NA())</f>
        <v>#N/A</v>
      </c>
      <c r="T956" s="34"/>
      <c r="U956" s="34"/>
      <c r="V956" s="34"/>
      <c r="W956" s="8"/>
      <c r="X956" s="8"/>
      <c r="Y956" s="8"/>
      <c r="Z956" s="8"/>
      <c r="AA956" s="8"/>
      <c r="AB956" s="8"/>
      <c r="AC956" s="8"/>
      <c r="AD956" s="8"/>
      <c r="AE956" s="8"/>
      <c r="AF956" s="8"/>
      <c r="AG956" s="8"/>
      <c r="AH956" s="8"/>
      <c r="AI956" s="8"/>
    </row>
    <row r="957" spans="1:35">
      <c r="A957" s="226">
        <f t="shared" si="1234"/>
        <v>417</v>
      </c>
      <c r="B957" s="8">
        <v>37</v>
      </c>
      <c r="C957" s="221">
        <f ca="1">IF(ISNUMBER(OFFSET(INDIRECT("'"&amp;'DATA for charts'!C$5&amp;"'!$c1"),$A957-1,0)),OFFSET(INDIRECT("'"&amp;'DATA for charts'!C$5&amp;"'!$c1"),$A957-1,0),NA())</f>
        <v>184</v>
      </c>
      <c r="D957" s="221">
        <f ca="1">IF(ISNUMBER(OFFSET(INDIRECT("'"&amp;'DATA for charts'!D$5&amp;"'!$c1"),$A957-1,0)),OFFSET(INDIRECT("'"&amp;'DATA for charts'!D$5&amp;"'!$c1"),$A957-1,0),NA())</f>
        <v>210</v>
      </c>
      <c r="E957" s="221">
        <f ca="1">IF(ISNUMBER(OFFSET(INDIRECT("'"&amp;'DATA for charts'!E$5&amp;"'!$c1"),$A957-1,0)),OFFSET(INDIRECT("'"&amp;'DATA for charts'!E$5&amp;"'!$c1"),$A957-1,0),NA())</f>
        <v>255</v>
      </c>
      <c r="F957" s="221">
        <f ca="1">IF(ISNUMBER(OFFSET(INDIRECT("'"&amp;'DATA for charts'!F$5&amp;"'!$c1"),$A957-1,0)),OFFSET(INDIRECT("'"&amp;'DATA for charts'!F$5&amp;"'!$c1"),$A957-1,0),NA())</f>
        <v>209</v>
      </c>
      <c r="G957" s="221">
        <f ca="1">IF(ISNUMBER(OFFSET(INDIRECT("'"&amp;'DATA for charts'!G$5&amp;"'!$c1"),$A957-1,0)),OFFSET(INDIRECT("'"&amp;'DATA for charts'!G$5&amp;"'!$c1"),$A957-1,0),NA())</f>
        <v>237</v>
      </c>
      <c r="H957" s="221">
        <f ca="1">IF(ISNUMBER(OFFSET(INDIRECT("'"&amp;'DATA for charts'!H$5&amp;"'!$c1"),$A957-1,0)),OFFSET(INDIRECT("'"&amp;'DATA for charts'!H$5&amp;"'!$c1"),$A957-1,0),NA())</f>
        <v>161</v>
      </c>
      <c r="I957" s="221" t="e">
        <f ca="1">IF(ISNUMBER(OFFSET(INDIRECT("'"&amp;'DATA for charts'!I$5&amp;"'!$c1"),$A957-1,0)),OFFSET(INDIRECT("'"&amp;'DATA for charts'!I$5&amp;"'!$c1"),$A957-1,0),NA())</f>
        <v>#N/A</v>
      </c>
      <c r="J957" s="221" t="e">
        <f ca="1">IF(ISNUMBER(OFFSET(INDIRECT("'"&amp;'DATA for charts'!J$5&amp;"'!$c1"),$A957-1,0)),OFFSET(INDIRECT("'"&amp;'DATA for charts'!J$5&amp;"'!$c1"),$A957-1,0),NA())</f>
        <v>#N/A</v>
      </c>
      <c r="K957" s="221" t="e">
        <f ca="1">IF(ISNUMBER(OFFSET(INDIRECT("'"&amp;'DATA for charts'!K$5&amp;"'!$c1"),$A957-1,0)),OFFSET(INDIRECT("'"&amp;'DATA for charts'!K$5&amp;"'!$c1"),$A957-1,0),NA())</f>
        <v>#N/A</v>
      </c>
      <c r="L957" s="221" t="e">
        <f ca="1">IF(ISNUMBER(OFFSET(INDIRECT("'"&amp;'DATA for charts'!L$5&amp;"'!$c1"),$A957-1,0)),OFFSET(INDIRECT("'"&amp;'DATA for charts'!L$5&amp;"'!$c1"),$A957-1,0),NA())</f>
        <v>#N/A</v>
      </c>
      <c r="M957" s="221" t="e">
        <f ca="1">IF(ISNUMBER(OFFSET(INDIRECT("'"&amp;'DATA for charts'!M$5&amp;"'!$c1"),$A957-1,0)),OFFSET(INDIRECT("'"&amp;'DATA for charts'!M$5&amp;"'!$c1"),$A957-1,0),NA())</f>
        <v>#N/A</v>
      </c>
      <c r="N957" s="221" t="e">
        <f ca="1">IF(ISNUMBER(OFFSET(INDIRECT("'"&amp;'DATA for charts'!N$5&amp;"'!$c1"),$A957-1,0)),OFFSET(INDIRECT("'"&amp;'DATA for charts'!N$5&amp;"'!$c1"),$A957-1,0),NA())</f>
        <v>#N/A</v>
      </c>
      <c r="O957" s="221" t="e">
        <f ca="1">IF(ISNUMBER(OFFSET(INDIRECT("'"&amp;'DATA for charts'!O$5&amp;"'!$c1"),$A957-1,0)),OFFSET(INDIRECT("'"&amp;'DATA for charts'!O$5&amp;"'!$c1"),$A957-1,0),NA())</f>
        <v>#N/A</v>
      </c>
      <c r="P957" s="221" t="e">
        <f ca="1">IF(ISNUMBER(OFFSET(INDIRECT("'"&amp;'DATA for charts'!P$5&amp;"'!$c1"),$A957-1,0)),OFFSET(INDIRECT("'"&amp;'DATA for charts'!P$5&amp;"'!$c1"),$A957-1,0),NA())</f>
        <v>#N/A</v>
      </c>
      <c r="Q957" s="221" t="e">
        <f ca="1">IF(ISNUMBER(OFFSET(INDIRECT("'"&amp;'DATA for charts'!Q$5&amp;"'!$c1"),$A957-1,0)),OFFSET(INDIRECT("'"&amp;'DATA for charts'!Q$5&amp;"'!$c1"),$A957-1,0),NA())</f>
        <v>#N/A</v>
      </c>
      <c r="R957" s="221" t="e">
        <f ca="1">IF(ISNUMBER(OFFSET(INDIRECT("'"&amp;'DATA for charts'!R$5&amp;"'!$c1"),$A957-1,0)),OFFSET(INDIRECT("'"&amp;'DATA for charts'!R$5&amp;"'!$c1"),$A957-1,0),NA())</f>
        <v>#N/A</v>
      </c>
      <c r="S957" s="221" t="e">
        <f ca="1">IF(ISNUMBER(OFFSET(INDIRECT("'"&amp;'DATA for charts'!S$5&amp;"'!$c1"),$A957-1,0)),OFFSET(INDIRECT("'"&amp;'DATA for charts'!S$5&amp;"'!$c1"),$A957-1,0),NA())</f>
        <v>#N/A</v>
      </c>
      <c r="T957" s="34"/>
      <c r="U957" s="34"/>
      <c r="V957" s="34"/>
      <c r="W957" s="8"/>
      <c r="X957" s="8"/>
      <c r="Y957" s="8"/>
      <c r="Z957" s="8"/>
      <c r="AA957" s="8"/>
      <c r="AB957" s="8"/>
      <c r="AC957" s="8"/>
      <c r="AD957" s="8"/>
      <c r="AE957" s="8"/>
      <c r="AF957" s="8"/>
      <c r="AG957" s="8"/>
      <c r="AH957" s="8"/>
      <c r="AI957" s="8"/>
    </row>
    <row r="958" spans="1:35">
      <c r="A958" s="226">
        <f t="shared" si="1234"/>
        <v>418</v>
      </c>
      <c r="B958" s="8">
        <v>38</v>
      </c>
      <c r="C958" s="221">
        <f ca="1">IF(ISNUMBER(OFFSET(INDIRECT("'"&amp;'DATA for charts'!C$5&amp;"'!$c1"),$A958-1,0)),OFFSET(INDIRECT("'"&amp;'DATA for charts'!C$5&amp;"'!$c1"),$A958-1,0),NA())</f>
        <v>167</v>
      </c>
      <c r="D958" s="221">
        <f ca="1">IF(ISNUMBER(OFFSET(INDIRECT("'"&amp;'DATA for charts'!D$5&amp;"'!$c1"),$A958-1,0)),OFFSET(INDIRECT("'"&amp;'DATA for charts'!D$5&amp;"'!$c1"),$A958-1,0),NA())</f>
        <v>150</v>
      </c>
      <c r="E958" s="221">
        <f ca="1">IF(ISNUMBER(OFFSET(INDIRECT("'"&amp;'DATA for charts'!E$5&amp;"'!$c1"),$A958-1,0)),OFFSET(INDIRECT("'"&amp;'DATA for charts'!E$5&amp;"'!$c1"),$A958-1,0),NA())</f>
        <v>208</v>
      </c>
      <c r="F958" s="221">
        <f ca="1">IF(ISNUMBER(OFFSET(INDIRECT("'"&amp;'DATA for charts'!F$5&amp;"'!$c1"),$A958-1,0)),OFFSET(INDIRECT("'"&amp;'DATA for charts'!F$5&amp;"'!$c1"),$A958-1,0),NA())</f>
        <v>152</v>
      </c>
      <c r="G958" s="221">
        <f ca="1">IF(ISNUMBER(OFFSET(INDIRECT("'"&amp;'DATA for charts'!G$5&amp;"'!$c1"),$A958-1,0)),OFFSET(INDIRECT("'"&amp;'DATA for charts'!G$5&amp;"'!$c1"),$A958-1,0),NA())</f>
        <v>178</v>
      </c>
      <c r="H958" s="221">
        <f ca="1">IF(ISNUMBER(OFFSET(INDIRECT("'"&amp;'DATA for charts'!H$5&amp;"'!$c1"),$A958-1,0)),OFFSET(INDIRECT("'"&amp;'DATA for charts'!H$5&amp;"'!$c1"),$A958-1,0),NA())</f>
        <v>113</v>
      </c>
      <c r="I958" s="221" t="e">
        <f ca="1">IF(ISNUMBER(OFFSET(INDIRECT("'"&amp;'DATA for charts'!I$5&amp;"'!$c1"),$A958-1,0)),OFFSET(INDIRECT("'"&amp;'DATA for charts'!I$5&amp;"'!$c1"),$A958-1,0),NA())</f>
        <v>#N/A</v>
      </c>
      <c r="J958" s="221" t="e">
        <f ca="1">IF(ISNUMBER(OFFSET(INDIRECT("'"&amp;'DATA for charts'!J$5&amp;"'!$c1"),$A958-1,0)),OFFSET(INDIRECT("'"&amp;'DATA for charts'!J$5&amp;"'!$c1"),$A958-1,0),NA())</f>
        <v>#N/A</v>
      </c>
      <c r="K958" s="221" t="e">
        <f ca="1">IF(ISNUMBER(OFFSET(INDIRECT("'"&amp;'DATA for charts'!K$5&amp;"'!$c1"),$A958-1,0)),OFFSET(INDIRECT("'"&amp;'DATA for charts'!K$5&amp;"'!$c1"),$A958-1,0),NA())</f>
        <v>#N/A</v>
      </c>
      <c r="L958" s="221" t="e">
        <f ca="1">IF(ISNUMBER(OFFSET(INDIRECT("'"&amp;'DATA for charts'!L$5&amp;"'!$c1"),$A958-1,0)),OFFSET(INDIRECT("'"&amp;'DATA for charts'!L$5&amp;"'!$c1"),$A958-1,0),NA())</f>
        <v>#N/A</v>
      </c>
      <c r="M958" s="221" t="e">
        <f ca="1">IF(ISNUMBER(OFFSET(INDIRECT("'"&amp;'DATA for charts'!M$5&amp;"'!$c1"),$A958-1,0)),OFFSET(INDIRECT("'"&amp;'DATA for charts'!M$5&amp;"'!$c1"),$A958-1,0),NA())</f>
        <v>#N/A</v>
      </c>
      <c r="N958" s="221" t="e">
        <f ca="1">IF(ISNUMBER(OFFSET(INDIRECT("'"&amp;'DATA for charts'!N$5&amp;"'!$c1"),$A958-1,0)),OFFSET(INDIRECT("'"&amp;'DATA for charts'!N$5&amp;"'!$c1"),$A958-1,0),NA())</f>
        <v>#N/A</v>
      </c>
      <c r="O958" s="221" t="e">
        <f ca="1">IF(ISNUMBER(OFFSET(INDIRECT("'"&amp;'DATA for charts'!O$5&amp;"'!$c1"),$A958-1,0)),OFFSET(INDIRECT("'"&amp;'DATA for charts'!O$5&amp;"'!$c1"),$A958-1,0),NA())</f>
        <v>#N/A</v>
      </c>
      <c r="P958" s="221" t="e">
        <f ca="1">IF(ISNUMBER(OFFSET(INDIRECT("'"&amp;'DATA for charts'!P$5&amp;"'!$c1"),$A958-1,0)),OFFSET(INDIRECT("'"&amp;'DATA for charts'!P$5&amp;"'!$c1"),$A958-1,0),NA())</f>
        <v>#N/A</v>
      </c>
      <c r="Q958" s="221" t="e">
        <f ca="1">IF(ISNUMBER(OFFSET(INDIRECT("'"&amp;'DATA for charts'!Q$5&amp;"'!$c1"),$A958-1,0)),OFFSET(INDIRECT("'"&amp;'DATA for charts'!Q$5&amp;"'!$c1"),$A958-1,0),NA())</f>
        <v>#N/A</v>
      </c>
      <c r="R958" s="221" t="e">
        <f ca="1">IF(ISNUMBER(OFFSET(INDIRECT("'"&amp;'DATA for charts'!R$5&amp;"'!$c1"),$A958-1,0)),OFFSET(INDIRECT("'"&amp;'DATA for charts'!R$5&amp;"'!$c1"),$A958-1,0),NA())</f>
        <v>#N/A</v>
      </c>
      <c r="S958" s="221" t="e">
        <f ca="1">IF(ISNUMBER(OFFSET(INDIRECT("'"&amp;'DATA for charts'!S$5&amp;"'!$c1"),$A958-1,0)),OFFSET(INDIRECT("'"&amp;'DATA for charts'!S$5&amp;"'!$c1"),$A958-1,0),NA())</f>
        <v>#N/A</v>
      </c>
      <c r="T958" s="34"/>
      <c r="U958" s="34"/>
      <c r="V958" s="34"/>
      <c r="W958" s="8"/>
      <c r="X958" s="8"/>
      <c r="Y958" s="8"/>
      <c r="Z958" s="8"/>
      <c r="AA958" s="8"/>
      <c r="AB958" s="8"/>
      <c r="AC958" s="8"/>
      <c r="AD958" s="8"/>
      <c r="AE958" s="8"/>
      <c r="AF958" s="8"/>
      <c r="AG958" s="8"/>
      <c r="AH958" s="8"/>
      <c r="AI958" s="8"/>
    </row>
    <row r="959" spans="1:35">
      <c r="A959" s="226">
        <f t="shared" si="1234"/>
        <v>419</v>
      </c>
      <c r="B959" s="8">
        <v>39</v>
      </c>
      <c r="C959" s="221">
        <f ca="1">IF(ISNUMBER(OFFSET(INDIRECT("'"&amp;'DATA for charts'!C$5&amp;"'!$c1"),$A959-1,0)),OFFSET(INDIRECT("'"&amp;'DATA for charts'!C$5&amp;"'!$c1"),$A959-1,0),NA())</f>
        <v>145</v>
      </c>
      <c r="D959" s="221">
        <f ca="1">IF(ISNUMBER(OFFSET(INDIRECT("'"&amp;'DATA for charts'!D$5&amp;"'!$c1"),$A959-1,0)),OFFSET(INDIRECT("'"&amp;'DATA for charts'!D$5&amp;"'!$c1"),$A959-1,0),NA())</f>
        <v>77</v>
      </c>
      <c r="E959" s="221">
        <f ca="1">IF(ISNUMBER(OFFSET(INDIRECT("'"&amp;'DATA for charts'!E$5&amp;"'!$c1"),$A959-1,0)),OFFSET(INDIRECT("'"&amp;'DATA for charts'!E$5&amp;"'!$c1"),$A959-1,0),NA())</f>
        <v>132</v>
      </c>
      <c r="F959" s="221">
        <f ca="1">IF(ISNUMBER(OFFSET(INDIRECT("'"&amp;'DATA for charts'!F$5&amp;"'!$c1"),$A959-1,0)),OFFSET(INDIRECT("'"&amp;'DATA for charts'!F$5&amp;"'!$c1"),$A959-1,0),NA())</f>
        <v>118</v>
      </c>
      <c r="G959" s="221">
        <f ca="1">IF(ISNUMBER(OFFSET(INDIRECT("'"&amp;'DATA for charts'!G$5&amp;"'!$c1"),$A959-1,0)),OFFSET(INDIRECT("'"&amp;'DATA for charts'!G$5&amp;"'!$c1"),$A959-1,0),NA())</f>
        <v>117</v>
      </c>
      <c r="H959" s="221">
        <f ca="1">IF(ISNUMBER(OFFSET(INDIRECT("'"&amp;'DATA for charts'!H$5&amp;"'!$c1"),$A959-1,0)),OFFSET(INDIRECT("'"&amp;'DATA for charts'!H$5&amp;"'!$c1"),$A959-1,0),NA())</f>
        <v>71</v>
      </c>
      <c r="I959" s="221" t="e">
        <f ca="1">IF(ISNUMBER(OFFSET(INDIRECT("'"&amp;'DATA for charts'!I$5&amp;"'!$c1"),$A959-1,0)),OFFSET(INDIRECT("'"&amp;'DATA for charts'!I$5&amp;"'!$c1"),$A959-1,0),NA())</f>
        <v>#N/A</v>
      </c>
      <c r="J959" s="221" t="e">
        <f ca="1">IF(ISNUMBER(OFFSET(INDIRECT("'"&amp;'DATA for charts'!J$5&amp;"'!$c1"),$A959-1,0)),OFFSET(INDIRECT("'"&amp;'DATA for charts'!J$5&amp;"'!$c1"),$A959-1,0),NA())</f>
        <v>#N/A</v>
      </c>
      <c r="K959" s="221" t="e">
        <f ca="1">IF(ISNUMBER(OFFSET(INDIRECT("'"&amp;'DATA for charts'!K$5&amp;"'!$c1"),$A959-1,0)),OFFSET(INDIRECT("'"&amp;'DATA for charts'!K$5&amp;"'!$c1"),$A959-1,0),NA())</f>
        <v>#N/A</v>
      </c>
      <c r="L959" s="221" t="e">
        <f ca="1">IF(ISNUMBER(OFFSET(INDIRECT("'"&amp;'DATA for charts'!L$5&amp;"'!$c1"),$A959-1,0)),OFFSET(INDIRECT("'"&amp;'DATA for charts'!L$5&amp;"'!$c1"),$A959-1,0),NA())</f>
        <v>#N/A</v>
      </c>
      <c r="M959" s="221" t="e">
        <f ca="1">IF(ISNUMBER(OFFSET(INDIRECT("'"&amp;'DATA for charts'!M$5&amp;"'!$c1"),$A959-1,0)),OFFSET(INDIRECT("'"&amp;'DATA for charts'!M$5&amp;"'!$c1"),$A959-1,0),NA())</f>
        <v>#N/A</v>
      </c>
      <c r="N959" s="221" t="e">
        <f ca="1">IF(ISNUMBER(OFFSET(INDIRECT("'"&amp;'DATA for charts'!N$5&amp;"'!$c1"),$A959-1,0)),OFFSET(INDIRECT("'"&amp;'DATA for charts'!N$5&amp;"'!$c1"),$A959-1,0),NA())</f>
        <v>#N/A</v>
      </c>
      <c r="O959" s="221" t="e">
        <f ca="1">IF(ISNUMBER(OFFSET(INDIRECT("'"&amp;'DATA for charts'!O$5&amp;"'!$c1"),$A959-1,0)),OFFSET(INDIRECT("'"&amp;'DATA for charts'!O$5&amp;"'!$c1"),$A959-1,0),NA())</f>
        <v>#N/A</v>
      </c>
      <c r="P959" s="221" t="e">
        <f ca="1">IF(ISNUMBER(OFFSET(INDIRECT("'"&amp;'DATA for charts'!P$5&amp;"'!$c1"),$A959-1,0)),OFFSET(INDIRECT("'"&amp;'DATA for charts'!P$5&amp;"'!$c1"),$A959-1,0),NA())</f>
        <v>#N/A</v>
      </c>
      <c r="Q959" s="221" t="e">
        <f ca="1">IF(ISNUMBER(OFFSET(INDIRECT("'"&amp;'DATA for charts'!Q$5&amp;"'!$c1"),$A959-1,0)),OFFSET(INDIRECT("'"&amp;'DATA for charts'!Q$5&amp;"'!$c1"),$A959-1,0),NA())</f>
        <v>#N/A</v>
      </c>
      <c r="R959" s="221" t="e">
        <f ca="1">IF(ISNUMBER(OFFSET(INDIRECT("'"&amp;'DATA for charts'!R$5&amp;"'!$c1"),$A959-1,0)),OFFSET(INDIRECT("'"&amp;'DATA for charts'!R$5&amp;"'!$c1"),$A959-1,0),NA())</f>
        <v>#N/A</v>
      </c>
      <c r="S959" s="221" t="e">
        <f ca="1">IF(ISNUMBER(OFFSET(INDIRECT("'"&amp;'DATA for charts'!S$5&amp;"'!$c1"),$A959-1,0)),OFFSET(INDIRECT("'"&amp;'DATA for charts'!S$5&amp;"'!$c1"),$A959-1,0),NA())</f>
        <v>#N/A</v>
      </c>
      <c r="T959" s="34"/>
      <c r="U959" s="34"/>
      <c r="V959" s="34"/>
      <c r="W959" s="8"/>
      <c r="X959" s="8"/>
      <c r="Y959" s="8"/>
      <c r="Z959" s="8"/>
      <c r="AA959" s="8"/>
      <c r="AB959" s="8"/>
      <c r="AC959" s="8"/>
      <c r="AD959" s="8"/>
      <c r="AE959" s="8"/>
      <c r="AF959" s="8"/>
      <c r="AG959" s="8"/>
      <c r="AH959" s="8"/>
      <c r="AI959" s="8"/>
    </row>
    <row r="960" spans="1:35">
      <c r="A960" s="226">
        <f t="shared" si="1234"/>
        <v>420</v>
      </c>
      <c r="B960" s="8">
        <v>40</v>
      </c>
      <c r="C960" s="221">
        <f ca="1">IF(ISNUMBER(OFFSET(INDIRECT("'"&amp;'DATA for charts'!C$5&amp;"'!$c1"),$A960-1,0)),OFFSET(INDIRECT("'"&amp;'DATA for charts'!C$5&amp;"'!$c1"),$A960-1,0),NA())</f>
        <v>102</v>
      </c>
      <c r="D960" s="221">
        <f ca="1">IF(ISNUMBER(OFFSET(INDIRECT("'"&amp;'DATA for charts'!D$5&amp;"'!$c1"),$A960-1,0)),OFFSET(INDIRECT("'"&amp;'DATA for charts'!D$5&amp;"'!$c1"),$A960-1,0),NA())</f>
        <v>60</v>
      </c>
      <c r="E960" s="221">
        <f ca="1">IF(ISNUMBER(OFFSET(INDIRECT("'"&amp;'DATA for charts'!E$5&amp;"'!$c1"),$A960-1,0)),OFFSET(INDIRECT("'"&amp;'DATA for charts'!E$5&amp;"'!$c1"),$A960-1,0),NA())</f>
        <v>75</v>
      </c>
      <c r="F960" s="221">
        <f ca="1">IF(ISNUMBER(OFFSET(INDIRECT("'"&amp;'DATA for charts'!F$5&amp;"'!$c1"),$A960-1,0)),OFFSET(INDIRECT("'"&amp;'DATA for charts'!F$5&amp;"'!$c1"),$A960-1,0),NA())</f>
        <v>64</v>
      </c>
      <c r="G960" s="221">
        <f ca="1">IF(ISNUMBER(OFFSET(INDIRECT("'"&amp;'DATA for charts'!G$5&amp;"'!$c1"),$A960-1,0)),OFFSET(INDIRECT("'"&amp;'DATA for charts'!G$5&amp;"'!$c1"),$A960-1,0),NA())</f>
        <v>71</v>
      </c>
      <c r="H960" s="221">
        <f ca="1">IF(ISNUMBER(OFFSET(INDIRECT("'"&amp;'DATA for charts'!H$5&amp;"'!$c1"),$A960-1,0)),OFFSET(INDIRECT("'"&amp;'DATA for charts'!H$5&amp;"'!$c1"),$A960-1,0),NA())</f>
        <v>39</v>
      </c>
      <c r="I960" s="221" t="e">
        <f ca="1">IF(ISNUMBER(OFFSET(INDIRECT("'"&amp;'DATA for charts'!I$5&amp;"'!$c1"),$A960-1,0)),OFFSET(INDIRECT("'"&amp;'DATA for charts'!I$5&amp;"'!$c1"),$A960-1,0),NA())</f>
        <v>#N/A</v>
      </c>
      <c r="J960" s="221" t="e">
        <f ca="1">IF(ISNUMBER(OFFSET(INDIRECT("'"&amp;'DATA for charts'!J$5&amp;"'!$c1"),$A960-1,0)),OFFSET(INDIRECT("'"&amp;'DATA for charts'!J$5&amp;"'!$c1"),$A960-1,0),NA())</f>
        <v>#N/A</v>
      </c>
      <c r="K960" s="221" t="e">
        <f ca="1">IF(ISNUMBER(OFFSET(INDIRECT("'"&amp;'DATA for charts'!K$5&amp;"'!$c1"),$A960-1,0)),OFFSET(INDIRECT("'"&amp;'DATA for charts'!K$5&amp;"'!$c1"),$A960-1,0),NA())</f>
        <v>#N/A</v>
      </c>
      <c r="L960" s="221" t="e">
        <f ca="1">IF(ISNUMBER(OFFSET(INDIRECT("'"&amp;'DATA for charts'!L$5&amp;"'!$c1"),$A960-1,0)),OFFSET(INDIRECT("'"&amp;'DATA for charts'!L$5&amp;"'!$c1"),$A960-1,0),NA())</f>
        <v>#N/A</v>
      </c>
      <c r="M960" s="221" t="e">
        <f ca="1">IF(ISNUMBER(OFFSET(INDIRECT("'"&amp;'DATA for charts'!M$5&amp;"'!$c1"),$A960-1,0)),OFFSET(INDIRECT("'"&amp;'DATA for charts'!M$5&amp;"'!$c1"),$A960-1,0),NA())</f>
        <v>#N/A</v>
      </c>
      <c r="N960" s="221" t="e">
        <f ca="1">IF(ISNUMBER(OFFSET(INDIRECT("'"&amp;'DATA for charts'!N$5&amp;"'!$c1"),$A960-1,0)),OFFSET(INDIRECT("'"&amp;'DATA for charts'!N$5&amp;"'!$c1"),$A960-1,0),NA())</f>
        <v>#N/A</v>
      </c>
      <c r="O960" s="221" t="e">
        <f ca="1">IF(ISNUMBER(OFFSET(INDIRECT("'"&amp;'DATA for charts'!O$5&amp;"'!$c1"),$A960-1,0)),OFFSET(INDIRECT("'"&amp;'DATA for charts'!O$5&amp;"'!$c1"),$A960-1,0),NA())</f>
        <v>#N/A</v>
      </c>
      <c r="P960" s="221" t="e">
        <f ca="1">IF(ISNUMBER(OFFSET(INDIRECT("'"&amp;'DATA for charts'!P$5&amp;"'!$c1"),$A960-1,0)),OFFSET(INDIRECT("'"&amp;'DATA for charts'!P$5&amp;"'!$c1"),$A960-1,0),NA())</f>
        <v>#N/A</v>
      </c>
      <c r="Q960" s="221" t="e">
        <f ca="1">IF(ISNUMBER(OFFSET(INDIRECT("'"&amp;'DATA for charts'!Q$5&amp;"'!$c1"),$A960-1,0)),OFFSET(INDIRECT("'"&amp;'DATA for charts'!Q$5&amp;"'!$c1"),$A960-1,0),NA())</f>
        <v>#N/A</v>
      </c>
      <c r="R960" s="221" t="e">
        <f ca="1">IF(ISNUMBER(OFFSET(INDIRECT("'"&amp;'DATA for charts'!R$5&amp;"'!$c1"),$A960-1,0)),OFFSET(INDIRECT("'"&amp;'DATA for charts'!R$5&amp;"'!$c1"),$A960-1,0),NA())</f>
        <v>#N/A</v>
      </c>
      <c r="S960" s="221" t="e">
        <f ca="1">IF(ISNUMBER(OFFSET(INDIRECT("'"&amp;'DATA for charts'!S$5&amp;"'!$c1"),$A960-1,0)),OFFSET(INDIRECT("'"&amp;'DATA for charts'!S$5&amp;"'!$c1"),$A960-1,0),NA())</f>
        <v>#N/A</v>
      </c>
      <c r="T960" s="34"/>
      <c r="U960" s="34"/>
      <c r="V960" s="34"/>
      <c r="W960" s="8"/>
      <c r="X960" s="8"/>
      <c r="Y960" s="8"/>
      <c r="Z960" s="8"/>
      <c r="AA960" s="8"/>
      <c r="AB960" s="8"/>
      <c r="AC960" s="8"/>
      <c r="AD960" s="8"/>
      <c r="AE960" s="8"/>
      <c r="AF960" s="8"/>
      <c r="AG960" s="8"/>
      <c r="AH960" s="8"/>
      <c r="AI960" s="8"/>
    </row>
    <row r="961" spans="1:35">
      <c r="A961" s="226">
        <f t="shared" si="1234"/>
        <v>421</v>
      </c>
      <c r="B961" s="8">
        <v>41</v>
      </c>
      <c r="C961" s="221">
        <f ca="1">IF(ISNUMBER(OFFSET(INDIRECT("'"&amp;'DATA for charts'!C$5&amp;"'!$c1"),$A961-1,0)),OFFSET(INDIRECT("'"&amp;'DATA for charts'!C$5&amp;"'!$c1"),$A961-1,0),NA())</f>
        <v>76</v>
      </c>
      <c r="D961" s="221">
        <f ca="1">IF(ISNUMBER(OFFSET(INDIRECT("'"&amp;'DATA for charts'!D$5&amp;"'!$c1"),$A961-1,0)),OFFSET(INDIRECT("'"&amp;'DATA for charts'!D$5&amp;"'!$c1"),$A961-1,0),NA())</f>
        <v>40</v>
      </c>
      <c r="E961" s="221">
        <f ca="1">IF(ISNUMBER(OFFSET(INDIRECT("'"&amp;'DATA for charts'!E$5&amp;"'!$c1"),$A961-1,0)),OFFSET(INDIRECT("'"&amp;'DATA for charts'!E$5&amp;"'!$c1"),$A961-1,0),NA())</f>
        <v>45</v>
      </c>
      <c r="F961" s="221">
        <f ca="1">IF(ISNUMBER(OFFSET(INDIRECT("'"&amp;'DATA for charts'!F$5&amp;"'!$c1"),$A961-1,0)),OFFSET(INDIRECT("'"&amp;'DATA for charts'!F$5&amp;"'!$c1"),$A961-1,0),NA())</f>
        <v>34</v>
      </c>
      <c r="G961" s="221">
        <f ca="1">IF(ISNUMBER(OFFSET(INDIRECT("'"&amp;'DATA for charts'!G$5&amp;"'!$c1"),$A961-1,0)),OFFSET(INDIRECT("'"&amp;'DATA for charts'!G$5&amp;"'!$c1"),$A961-1,0),NA())</f>
        <v>45</v>
      </c>
      <c r="H961" s="221">
        <f ca="1">IF(ISNUMBER(OFFSET(INDIRECT("'"&amp;'DATA for charts'!H$5&amp;"'!$c1"),$A961-1,0)),OFFSET(INDIRECT("'"&amp;'DATA for charts'!H$5&amp;"'!$c1"),$A961-1,0),NA())</f>
        <v>21</v>
      </c>
      <c r="I961" s="221" t="e">
        <f ca="1">IF(ISNUMBER(OFFSET(INDIRECT("'"&amp;'DATA for charts'!I$5&amp;"'!$c1"),$A961-1,0)),OFFSET(INDIRECT("'"&amp;'DATA for charts'!I$5&amp;"'!$c1"),$A961-1,0),NA())</f>
        <v>#N/A</v>
      </c>
      <c r="J961" s="221" t="e">
        <f ca="1">IF(ISNUMBER(OFFSET(INDIRECT("'"&amp;'DATA for charts'!J$5&amp;"'!$c1"),$A961-1,0)),OFFSET(INDIRECT("'"&amp;'DATA for charts'!J$5&amp;"'!$c1"),$A961-1,0),NA())</f>
        <v>#N/A</v>
      </c>
      <c r="K961" s="221" t="e">
        <f ca="1">IF(ISNUMBER(OFFSET(INDIRECT("'"&amp;'DATA for charts'!K$5&amp;"'!$c1"),$A961-1,0)),OFFSET(INDIRECT("'"&amp;'DATA for charts'!K$5&amp;"'!$c1"),$A961-1,0),NA())</f>
        <v>#N/A</v>
      </c>
      <c r="L961" s="221" t="e">
        <f ca="1">IF(ISNUMBER(OFFSET(INDIRECT("'"&amp;'DATA for charts'!L$5&amp;"'!$c1"),$A961-1,0)),OFFSET(INDIRECT("'"&amp;'DATA for charts'!L$5&amp;"'!$c1"),$A961-1,0),NA())</f>
        <v>#N/A</v>
      </c>
      <c r="M961" s="221" t="e">
        <f ca="1">IF(ISNUMBER(OFFSET(INDIRECT("'"&amp;'DATA for charts'!M$5&amp;"'!$c1"),$A961-1,0)),OFFSET(INDIRECT("'"&amp;'DATA for charts'!M$5&amp;"'!$c1"),$A961-1,0),NA())</f>
        <v>#N/A</v>
      </c>
      <c r="N961" s="221" t="e">
        <f ca="1">IF(ISNUMBER(OFFSET(INDIRECT("'"&amp;'DATA for charts'!N$5&amp;"'!$c1"),$A961-1,0)),OFFSET(INDIRECT("'"&amp;'DATA for charts'!N$5&amp;"'!$c1"),$A961-1,0),NA())</f>
        <v>#N/A</v>
      </c>
      <c r="O961" s="221" t="e">
        <f ca="1">IF(ISNUMBER(OFFSET(INDIRECT("'"&amp;'DATA for charts'!O$5&amp;"'!$c1"),$A961-1,0)),OFFSET(INDIRECT("'"&amp;'DATA for charts'!O$5&amp;"'!$c1"),$A961-1,0),NA())</f>
        <v>#N/A</v>
      </c>
      <c r="P961" s="221" t="e">
        <f ca="1">IF(ISNUMBER(OFFSET(INDIRECT("'"&amp;'DATA for charts'!P$5&amp;"'!$c1"),$A961-1,0)),OFFSET(INDIRECT("'"&amp;'DATA for charts'!P$5&amp;"'!$c1"),$A961-1,0),NA())</f>
        <v>#N/A</v>
      </c>
      <c r="Q961" s="221" t="e">
        <f ca="1">IF(ISNUMBER(OFFSET(INDIRECT("'"&amp;'DATA for charts'!Q$5&amp;"'!$c1"),$A961-1,0)),OFFSET(INDIRECT("'"&amp;'DATA for charts'!Q$5&amp;"'!$c1"),$A961-1,0),NA())</f>
        <v>#N/A</v>
      </c>
      <c r="R961" s="221" t="e">
        <f ca="1">IF(ISNUMBER(OFFSET(INDIRECT("'"&amp;'DATA for charts'!R$5&amp;"'!$c1"),$A961-1,0)),OFFSET(INDIRECT("'"&amp;'DATA for charts'!R$5&amp;"'!$c1"),$A961-1,0),NA())</f>
        <v>#N/A</v>
      </c>
      <c r="S961" s="221" t="e">
        <f ca="1">IF(ISNUMBER(OFFSET(INDIRECT("'"&amp;'DATA for charts'!S$5&amp;"'!$c1"),$A961-1,0)),OFFSET(INDIRECT("'"&amp;'DATA for charts'!S$5&amp;"'!$c1"),$A961-1,0),NA())</f>
        <v>#N/A</v>
      </c>
      <c r="T961" s="34"/>
      <c r="U961" s="34"/>
      <c r="V961" s="34"/>
      <c r="W961" s="8"/>
      <c r="X961" s="8"/>
      <c r="Y961" s="8"/>
      <c r="Z961" s="8"/>
      <c r="AA961" s="8"/>
      <c r="AB961" s="8"/>
      <c r="AC961" s="8"/>
      <c r="AD961" s="8"/>
      <c r="AE961" s="8"/>
      <c r="AF961" s="8"/>
      <c r="AG961" s="8"/>
      <c r="AH961" s="8"/>
      <c r="AI961" s="8"/>
    </row>
    <row r="962" spans="1:35">
      <c r="A962" s="226">
        <f t="shared" si="1234"/>
        <v>422</v>
      </c>
      <c r="B962" s="8">
        <v>42</v>
      </c>
      <c r="C962" s="221">
        <f ca="1">IF(ISNUMBER(OFFSET(INDIRECT("'"&amp;'DATA for charts'!C$5&amp;"'!$c1"),$A962-1,0)),OFFSET(INDIRECT("'"&amp;'DATA for charts'!C$5&amp;"'!$c1"),$A962-1,0),NA())</f>
        <v>41</v>
      </c>
      <c r="D962" s="221">
        <f ca="1">IF(ISNUMBER(OFFSET(INDIRECT("'"&amp;'DATA for charts'!D$5&amp;"'!$c1"),$A962-1,0)),OFFSET(INDIRECT("'"&amp;'DATA for charts'!D$5&amp;"'!$c1"),$A962-1,0),NA())</f>
        <v>30</v>
      </c>
      <c r="E962" s="221">
        <f ca="1">IF(ISNUMBER(OFFSET(INDIRECT("'"&amp;'DATA for charts'!E$5&amp;"'!$c1"),$A962-1,0)),OFFSET(INDIRECT("'"&amp;'DATA for charts'!E$5&amp;"'!$c1"),$A962-1,0),NA())</f>
        <v>24</v>
      </c>
      <c r="F962" s="221">
        <f ca="1">IF(ISNUMBER(OFFSET(INDIRECT("'"&amp;'DATA for charts'!F$5&amp;"'!$c1"),$A962-1,0)),OFFSET(INDIRECT("'"&amp;'DATA for charts'!F$5&amp;"'!$c1"),$A962-1,0),NA())</f>
        <v>17</v>
      </c>
      <c r="G962" s="221">
        <f ca="1">IF(ISNUMBER(OFFSET(INDIRECT("'"&amp;'DATA for charts'!G$5&amp;"'!$c1"),$A962-1,0)),OFFSET(INDIRECT("'"&amp;'DATA for charts'!G$5&amp;"'!$c1"),$A962-1,0),NA())</f>
        <v>21</v>
      </c>
      <c r="H962" s="221">
        <f ca="1">IF(ISNUMBER(OFFSET(INDIRECT("'"&amp;'DATA for charts'!H$5&amp;"'!$c1"),$A962-1,0)),OFFSET(INDIRECT("'"&amp;'DATA for charts'!H$5&amp;"'!$c1"),$A962-1,0),NA())</f>
        <v>9</v>
      </c>
      <c r="I962" s="221" t="e">
        <f ca="1">IF(ISNUMBER(OFFSET(INDIRECT("'"&amp;'DATA for charts'!I$5&amp;"'!$c1"),$A962-1,0)),OFFSET(INDIRECT("'"&amp;'DATA for charts'!I$5&amp;"'!$c1"),$A962-1,0),NA())</f>
        <v>#N/A</v>
      </c>
      <c r="J962" s="221" t="e">
        <f ca="1">IF(ISNUMBER(OFFSET(INDIRECT("'"&amp;'DATA for charts'!J$5&amp;"'!$c1"),$A962-1,0)),OFFSET(INDIRECT("'"&amp;'DATA for charts'!J$5&amp;"'!$c1"),$A962-1,0),NA())</f>
        <v>#N/A</v>
      </c>
      <c r="K962" s="221" t="e">
        <f ca="1">IF(ISNUMBER(OFFSET(INDIRECT("'"&amp;'DATA for charts'!K$5&amp;"'!$c1"),$A962-1,0)),OFFSET(INDIRECT("'"&amp;'DATA for charts'!K$5&amp;"'!$c1"),$A962-1,0),NA())</f>
        <v>#N/A</v>
      </c>
      <c r="L962" s="221" t="e">
        <f ca="1">IF(ISNUMBER(OFFSET(INDIRECT("'"&amp;'DATA for charts'!L$5&amp;"'!$c1"),$A962-1,0)),OFFSET(INDIRECT("'"&amp;'DATA for charts'!L$5&amp;"'!$c1"),$A962-1,0),NA())</f>
        <v>#N/A</v>
      </c>
      <c r="M962" s="221" t="e">
        <f ca="1">IF(ISNUMBER(OFFSET(INDIRECT("'"&amp;'DATA for charts'!M$5&amp;"'!$c1"),$A962-1,0)),OFFSET(INDIRECT("'"&amp;'DATA for charts'!M$5&amp;"'!$c1"),$A962-1,0),NA())</f>
        <v>#N/A</v>
      </c>
      <c r="N962" s="221" t="e">
        <f ca="1">IF(ISNUMBER(OFFSET(INDIRECT("'"&amp;'DATA for charts'!N$5&amp;"'!$c1"),$A962-1,0)),OFFSET(INDIRECT("'"&amp;'DATA for charts'!N$5&amp;"'!$c1"),$A962-1,0),NA())</f>
        <v>#N/A</v>
      </c>
      <c r="O962" s="221" t="e">
        <f ca="1">IF(ISNUMBER(OFFSET(INDIRECT("'"&amp;'DATA for charts'!O$5&amp;"'!$c1"),$A962-1,0)),OFFSET(INDIRECT("'"&amp;'DATA for charts'!O$5&amp;"'!$c1"),$A962-1,0),NA())</f>
        <v>#N/A</v>
      </c>
      <c r="P962" s="221" t="e">
        <f ca="1">IF(ISNUMBER(OFFSET(INDIRECT("'"&amp;'DATA for charts'!P$5&amp;"'!$c1"),$A962-1,0)),OFFSET(INDIRECT("'"&amp;'DATA for charts'!P$5&amp;"'!$c1"),$A962-1,0),NA())</f>
        <v>#N/A</v>
      </c>
      <c r="Q962" s="221" t="e">
        <f ca="1">IF(ISNUMBER(OFFSET(INDIRECT("'"&amp;'DATA for charts'!Q$5&amp;"'!$c1"),$A962-1,0)),OFFSET(INDIRECT("'"&amp;'DATA for charts'!Q$5&amp;"'!$c1"),$A962-1,0),NA())</f>
        <v>#N/A</v>
      </c>
      <c r="R962" s="221" t="e">
        <f ca="1">IF(ISNUMBER(OFFSET(INDIRECT("'"&amp;'DATA for charts'!R$5&amp;"'!$c1"),$A962-1,0)),OFFSET(INDIRECT("'"&amp;'DATA for charts'!R$5&amp;"'!$c1"),$A962-1,0),NA())</f>
        <v>#N/A</v>
      </c>
      <c r="S962" s="221" t="e">
        <f ca="1">IF(ISNUMBER(OFFSET(INDIRECT("'"&amp;'DATA for charts'!S$5&amp;"'!$c1"),$A962-1,0)),OFFSET(INDIRECT("'"&amp;'DATA for charts'!S$5&amp;"'!$c1"),$A962-1,0),NA())</f>
        <v>#N/A</v>
      </c>
      <c r="T962" s="34"/>
      <c r="U962" s="34"/>
      <c r="V962" s="34"/>
      <c r="W962" s="8"/>
      <c r="X962" s="8"/>
      <c r="Y962" s="8"/>
      <c r="Z962" s="8"/>
      <c r="AA962" s="8"/>
      <c r="AB962" s="8"/>
      <c r="AC962" s="8"/>
      <c r="AD962" s="8"/>
      <c r="AE962" s="8"/>
      <c r="AF962" s="8"/>
      <c r="AG962" s="8"/>
      <c r="AH962" s="8"/>
      <c r="AI962" s="8"/>
    </row>
    <row r="963" spans="1:35">
      <c r="A963" s="226">
        <f t="shared" si="1234"/>
        <v>423</v>
      </c>
      <c r="B963" s="8">
        <v>43</v>
      </c>
      <c r="C963" s="221">
        <f ca="1">IF(ISNUMBER(OFFSET(INDIRECT("'"&amp;'DATA for charts'!C$5&amp;"'!$c1"),$A963-1,0)),OFFSET(INDIRECT("'"&amp;'DATA for charts'!C$5&amp;"'!$c1"),$A963-1,0),NA())</f>
        <v>27</v>
      </c>
      <c r="D963" s="221">
        <f ca="1">IF(ISNUMBER(OFFSET(INDIRECT("'"&amp;'DATA for charts'!D$5&amp;"'!$c1"),$A963-1,0)),OFFSET(INDIRECT("'"&amp;'DATA for charts'!D$5&amp;"'!$c1"),$A963-1,0),NA())</f>
        <v>21</v>
      </c>
      <c r="E963" s="221">
        <f ca="1">IF(ISNUMBER(OFFSET(INDIRECT("'"&amp;'DATA for charts'!E$5&amp;"'!$c1"),$A963-1,0)),OFFSET(INDIRECT("'"&amp;'DATA for charts'!E$5&amp;"'!$c1"),$A963-1,0),NA())</f>
        <v>12</v>
      </c>
      <c r="F963" s="221">
        <f ca="1">IF(ISNUMBER(OFFSET(INDIRECT("'"&amp;'DATA for charts'!F$5&amp;"'!$c1"),$A963-1,0)),OFFSET(INDIRECT("'"&amp;'DATA for charts'!F$5&amp;"'!$c1"),$A963-1,0),NA())</f>
        <v>7</v>
      </c>
      <c r="G963" s="221">
        <f ca="1">IF(ISNUMBER(OFFSET(INDIRECT("'"&amp;'DATA for charts'!G$5&amp;"'!$c1"),$A963-1,0)),OFFSET(INDIRECT("'"&amp;'DATA for charts'!G$5&amp;"'!$c1"),$A963-1,0),NA())</f>
        <v>14</v>
      </c>
      <c r="H963" s="221">
        <f ca="1">IF(ISNUMBER(OFFSET(INDIRECT("'"&amp;'DATA for charts'!H$5&amp;"'!$c1"),$A963-1,0)),OFFSET(INDIRECT("'"&amp;'DATA for charts'!H$5&amp;"'!$c1"),$A963-1,0),NA())</f>
        <v>3</v>
      </c>
      <c r="I963" s="221" t="e">
        <f ca="1">IF(ISNUMBER(OFFSET(INDIRECT("'"&amp;'DATA for charts'!I$5&amp;"'!$c1"),$A963-1,0)),OFFSET(INDIRECT("'"&amp;'DATA for charts'!I$5&amp;"'!$c1"),$A963-1,0),NA())</f>
        <v>#N/A</v>
      </c>
      <c r="J963" s="221" t="e">
        <f ca="1">IF(ISNUMBER(OFFSET(INDIRECT("'"&amp;'DATA for charts'!J$5&amp;"'!$c1"),$A963-1,0)),OFFSET(INDIRECT("'"&amp;'DATA for charts'!J$5&amp;"'!$c1"),$A963-1,0),NA())</f>
        <v>#N/A</v>
      </c>
      <c r="K963" s="221" t="e">
        <f ca="1">IF(ISNUMBER(OFFSET(INDIRECT("'"&amp;'DATA for charts'!K$5&amp;"'!$c1"),$A963-1,0)),OFFSET(INDIRECT("'"&amp;'DATA for charts'!K$5&amp;"'!$c1"),$A963-1,0),NA())</f>
        <v>#N/A</v>
      </c>
      <c r="L963" s="221" t="e">
        <f ca="1">IF(ISNUMBER(OFFSET(INDIRECT("'"&amp;'DATA for charts'!L$5&amp;"'!$c1"),$A963-1,0)),OFFSET(INDIRECT("'"&amp;'DATA for charts'!L$5&amp;"'!$c1"),$A963-1,0),NA())</f>
        <v>#N/A</v>
      </c>
      <c r="M963" s="221" t="e">
        <f ca="1">IF(ISNUMBER(OFFSET(INDIRECT("'"&amp;'DATA for charts'!M$5&amp;"'!$c1"),$A963-1,0)),OFFSET(INDIRECT("'"&amp;'DATA for charts'!M$5&amp;"'!$c1"),$A963-1,0),NA())</f>
        <v>#N/A</v>
      </c>
      <c r="N963" s="221" t="e">
        <f ca="1">IF(ISNUMBER(OFFSET(INDIRECT("'"&amp;'DATA for charts'!N$5&amp;"'!$c1"),$A963-1,0)),OFFSET(INDIRECT("'"&amp;'DATA for charts'!N$5&amp;"'!$c1"),$A963-1,0),NA())</f>
        <v>#N/A</v>
      </c>
      <c r="O963" s="221" t="e">
        <f ca="1">IF(ISNUMBER(OFFSET(INDIRECT("'"&amp;'DATA for charts'!O$5&amp;"'!$c1"),$A963-1,0)),OFFSET(INDIRECT("'"&amp;'DATA for charts'!O$5&amp;"'!$c1"),$A963-1,0),NA())</f>
        <v>#N/A</v>
      </c>
      <c r="P963" s="221" t="e">
        <f ca="1">IF(ISNUMBER(OFFSET(INDIRECT("'"&amp;'DATA for charts'!P$5&amp;"'!$c1"),$A963-1,0)),OFFSET(INDIRECT("'"&amp;'DATA for charts'!P$5&amp;"'!$c1"),$A963-1,0),NA())</f>
        <v>#N/A</v>
      </c>
      <c r="Q963" s="221" t="e">
        <f ca="1">IF(ISNUMBER(OFFSET(INDIRECT("'"&amp;'DATA for charts'!Q$5&amp;"'!$c1"),$A963-1,0)),OFFSET(INDIRECT("'"&amp;'DATA for charts'!Q$5&amp;"'!$c1"),$A963-1,0),NA())</f>
        <v>#N/A</v>
      </c>
      <c r="R963" s="221" t="e">
        <f ca="1">IF(ISNUMBER(OFFSET(INDIRECT("'"&amp;'DATA for charts'!R$5&amp;"'!$c1"),$A963-1,0)),OFFSET(INDIRECT("'"&amp;'DATA for charts'!R$5&amp;"'!$c1"),$A963-1,0),NA())</f>
        <v>#N/A</v>
      </c>
      <c r="S963" s="221" t="e">
        <f ca="1">IF(ISNUMBER(OFFSET(INDIRECT("'"&amp;'DATA for charts'!S$5&amp;"'!$c1"),$A963-1,0)),OFFSET(INDIRECT("'"&amp;'DATA for charts'!S$5&amp;"'!$c1"),$A963-1,0),NA())</f>
        <v>#N/A</v>
      </c>
      <c r="T963" s="34"/>
      <c r="U963" s="34"/>
      <c r="V963" s="34"/>
      <c r="W963" s="8"/>
      <c r="X963" s="8"/>
      <c r="Y963" s="8"/>
      <c r="Z963" s="8"/>
      <c r="AA963" s="8"/>
      <c r="AB963" s="8"/>
      <c r="AC963" s="8"/>
      <c r="AD963" s="8"/>
      <c r="AE963" s="8"/>
      <c r="AF963" s="8"/>
      <c r="AG963" s="8"/>
      <c r="AH963" s="8"/>
      <c r="AI963" s="8"/>
    </row>
    <row r="964" spans="1:35">
      <c r="A964" s="226">
        <f t="shared" si="1234"/>
        <v>424</v>
      </c>
      <c r="B964" s="8">
        <v>44</v>
      </c>
      <c r="C964" s="221">
        <f ca="1">IF(ISNUMBER(OFFSET(INDIRECT("'"&amp;'DATA for charts'!C$5&amp;"'!$c1"),$A964-1,0)),OFFSET(INDIRECT("'"&amp;'DATA for charts'!C$5&amp;"'!$c1"),$A964-1,0),NA())</f>
        <v>22</v>
      </c>
      <c r="D964" s="221">
        <f ca="1">IF(ISNUMBER(OFFSET(INDIRECT("'"&amp;'DATA for charts'!D$5&amp;"'!$c1"),$A964-1,0)),OFFSET(INDIRECT("'"&amp;'DATA for charts'!D$5&amp;"'!$c1"),$A964-1,0),NA())</f>
        <v>11</v>
      </c>
      <c r="E964" s="221">
        <f ca="1">IF(ISNUMBER(OFFSET(INDIRECT("'"&amp;'DATA for charts'!E$5&amp;"'!$c1"),$A964-1,0)),OFFSET(INDIRECT("'"&amp;'DATA for charts'!E$5&amp;"'!$c1"),$A964-1,0),NA())</f>
        <v>5</v>
      </c>
      <c r="F964" s="221">
        <f ca="1">IF(ISNUMBER(OFFSET(INDIRECT("'"&amp;'DATA for charts'!F$5&amp;"'!$c1"),$A964-1,0)),OFFSET(INDIRECT("'"&amp;'DATA for charts'!F$5&amp;"'!$c1"),$A964-1,0),NA())</f>
        <v>2</v>
      </c>
      <c r="G964" s="221">
        <f ca="1">IF(ISNUMBER(OFFSET(INDIRECT("'"&amp;'DATA for charts'!G$5&amp;"'!$c1"),$A964-1,0)),OFFSET(INDIRECT("'"&amp;'DATA for charts'!G$5&amp;"'!$c1"),$A964-1,0),NA())</f>
        <v>3</v>
      </c>
      <c r="H964" s="221">
        <f ca="1">IF(ISNUMBER(OFFSET(INDIRECT("'"&amp;'DATA for charts'!H$5&amp;"'!$c1"),$A964-1,0)),OFFSET(INDIRECT("'"&amp;'DATA for charts'!H$5&amp;"'!$c1"),$A964-1,0),NA())</f>
        <v>0</v>
      </c>
      <c r="I964" s="221" t="e">
        <f ca="1">IF(ISNUMBER(OFFSET(INDIRECT("'"&amp;'DATA for charts'!I$5&amp;"'!$c1"),$A964-1,0)),OFFSET(INDIRECT("'"&amp;'DATA for charts'!I$5&amp;"'!$c1"),$A964-1,0),NA())</f>
        <v>#N/A</v>
      </c>
      <c r="J964" s="221" t="e">
        <f ca="1">IF(ISNUMBER(OFFSET(INDIRECT("'"&amp;'DATA for charts'!J$5&amp;"'!$c1"),$A964-1,0)),OFFSET(INDIRECT("'"&amp;'DATA for charts'!J$5&amp;"'!$c1"),$A964-1,0),NA())</f>
        <v>#N/A</v>
      </c>
      <c r="K964" s="221" t="e">
        <f ca="1">IF(ISNUMBER(OFFSET(INDIRECT("'"&amp;'DATA for charts'!K$5&amp;"'!$c1"),$A964-1,0)),OFFSET(INDIRECT("'"&amp;'DATA for charts'!K$5&amp;"'!$c1"),$A964-1,0),NA())</f>
        <v>#N/A</v>
      </c>
      <c r="L964" s="221" t="e">
        <f ca="1">IF(ISNUMBER(OFFSET(INDIRECT("'"&amp;'DATA for charts'!L$5&amp;"'!$c1"),$A964-1,0)),OFFSET(INDIRECT("'"&amp;'DATA for charts'!L$5&amp;"'!$c1"),$A964-1,0),NA())</f>
        <v>#N/A</v>
      </c>
      <c r="M964" s="221" t="e">
        <f ca="1">IF(ISNUMBER(OFFSET(INDIRECT("'"&amp;'DATA for charts'!M$5&amp;"'!$c1"),$A964-1,0)),OFFSET(INDIRECT("'"&amp;'DATA for charts'!M$5&amp;"'!$c1"),$A964-1,0),NA())</f>
        <v>#N/A</v>
      </c>
      <c r="N964" s="221" t="e">
        <f ca="1">IF(ISNUMBER(OFFSET(INDIRECT("'"&amp;'DATA for charts'!N$5&amp;"'!$c1"),$A964-1,0)),OFFSET(INDIRECT("'"&amp;'DATA for charts'!N$5&amp;"'!$c1"),$A964-1,0),NA())</f>
        <v>#N/A</v>
      </c>
      <c r="O964" s="221" t="e">
        <f ca="1">IF(ISNUMBER(OFFSET(INDIRECT("'"&amp;'DATA for charts'!O$5&amp;"'!$c1"),$A964-1,0)),OFFSET(INDIRECT("'"&amp;'DATA for charts'!O$5&amp;"'!$c1"),$A964-1,0),NA())</f>
        <v>#N/A</v>
      </c>
      <c r="P964" s="221" t="e">
        <f ca="1">IF(ISNUMBER(OFFSET(INDIRECT("'"&amp;'DATA for charts'!P$5&amp;"'!$c1"),$A964-1,0)),OFFSET(INDIRECT("'"&amp;'DATA for charts'!P$5&amp;"'!$c1"),$A964-1,0),NA())</f>
        <v>#N/A</v>
      </c>
      <c r="Q964" s="221" t="e">
        <f ca="1">IF(ISNUMBER(OFFSET(INDIRECT("'"&amp;'DATA for charts'!Q$5&amp;"'!$c1"),$A964-1,0)),OFFSET(INDIRECT("'"&amp;'DATA for charts'!Q$5&amp;"'!$c1"),$A964-1,0),NA())</f>
        <v>#N/A</v>
      </c>
      <c r="R964" s="221" t="e">
        <f ca="1">IF(ISNUMBER(OFFSET(INDIRECT("'"&amp;'DATA for charts'!R$5&amp;"'!$c1"),$A964-1,0)),OFFSET(INDIRECT("'"&amp;'DATA for charts'!R$5&amp;"'!$c1"),$A964-1,0),NA())</f>
        <v>#N/A</v>
      </c>
      <c r="S964" s="221" t="e">
        <f ca="1">IF(ISNUMBER(OFFSET(INDIRECT("'"&amp;'DATA for charts'!S$5&amp;"'!$c1"),$A964-1,0)),OFFSET(INDIRECT("'"&amp;'DATA for charts'!S$5&amp;"'!$c1"),$A964-1,0),NA())</f>
        <v>#N/A</v>
      </c>
      <c r="T964" s="34"/>
      <c r="U964" s="34"/>
      <c r="V964" s="34"/>
      <c r="W964" s="8"/>
      <c r="X964" s="8"/>
      <c r="Y964" s="8"/>
      <c r="Z964" s="8"/>
      <c r="AA964" s="8"/>
      <c r="AB964" s="8"/>
      <c r="AC964" s="8"/>
      <c r="AD964" s="8"/>
      <c r="AE964" s="8"/>
      <c r="AF964" s="8"/>
      <c r="AG964" s="8"/>
      <c r="AH964" s="8"/>
      <c r="AI964" s="8"/>
    </row>
    <row r="965" spans="1:35">
      <c r="A965" s="226">
        <f t="shared" si="1234"/>
        <v>425</v>
      </c>
      <c r="B965" s="8">
        <v>45</v>
      </c>
      <c r="C965" s="221">
        <f ca="1">IF(ISNUMBER(OFFSET(INDIRECT("'"&amp;'DATA for charts'!C$5&amp;"'!$c1"),$A965-1,0)),OFFSET(INDIRECT("'"&amp;'DATA for charts'!C$5&amp;"'!$c1"),$A965-1,0),NA())</f>
        <v>5</v>
      </c>
      <c r="D965" s="221">
        <f ca="1">IF(ISNUMBER(OFFSET(INDIRECT("'"&amp;'DATA for charts'!D$5&amp;"'!$c1"),$A965-1,0)),OFFSET(INDIRECT("'"&amp;'DATA for charts'!D$5&amp;"'!$c1"),$A965-1,0),NA())</f>
        <v>3</v>
      </c>
      <c r="E965" s="221">
        <f ca="1">IF(ISNUMBER(OFFSET(INDIRECT("'"&amp;'DATA for charts'!E$5&amp;"'!$c1"),$A965-1,0)),OFFSET(INDIRECT("'"&amp;'DATA for charts'!E$5&amp;"'!$c1"),$A965-1,0),NA())</f>
        <v>0</v>
      </c>
      <c r="F965" s="221">
        <f ca="1">IF(ISNUMBER(OFFSET(INDIRECT("'"&amp;'DATA for charts'!F$5&amp;"'!$c1"),$A965-1,0)),OFFSET(INDIRECT("'"&amp;'DATA for charts'!F$5&amp;"'!$c1"),$A965-1,0),NA())</f>
        <v>0</v>
      </c>
      <c r="G965" s="221">
        <f ca="1">IF(ISNUMBER(OFFSET(INDIRECT("'"&amp;'DATA for charts'!G$5&amp;"'!$c1"),$A965-1,0)),OFFSET(INDIRECT("'"&amp;'DATA for charts'!G$5&amp;"'!$c1"),$A965-1,0),NA())</f>
        <v>0</v>
      </c>
      <c r="H965" s="221">
        <f ca="1">IF(ISNUMBER(OFFSET(INDIRECT("'"&amp;'DATA for charts'!H$5&amp;"'!$c1"),$A965-1,0)),OFFSET(INDIRECT("'"&amp;'DATA for charts'!H$5&amp;"'!$c1"),$A965-1,0),NA())</f>
        <v>0</v>
      </c>
      <c r="I965" s="221" t="e">
        <f ca="1">IF(ISNUMBER(OFFSET(INDIRECT("'"&amp;'DATA for charts'!I$5&amp;"'!$c1"),$A965-1,0)),OFFSET(INDIRECT("'"&amp;'DATA for charts'!I$5&amp;"'!$c1"),$A965-1,0),NA())</f>
        <v>#N/A</v>
      </c>
      <c r="J965" s="221" t="e">
        <f ca="1">IF(ISNUMBER(OFFSET(INDIRECT("'"&amp;'DATA for charts'!J$5&amp;"'!$c1"),$A965-1,0)),OFFSET(INDIRECT("'"&amp;'DATA for charts'!J$5&amp;"'!$c1"),$A965-1,0),NA())</f>
        <v>#N/A</v>
      </c>
      <c r="K965" s="221" t="e">
        <f ca="1">IF(ISNUMBER(OFFSET(INDIRECT("'"&amp;'DATA for charts'!K$5&amp;"'!$c1"),$A965-1,0)),OFFSET(INDIRECT("'"&amp;'DATA for charts'!K$5&amp;"'!$c1"),$A965-1,0),NA())</f>
        <v>#N/A</v>
      </c>
      <c r="L965" s="221" t="e">
        <f ca="1">IF(ISNUMBER(OFFSET(INDIRECT("'"&amp;'DATA for charts'!L$5&amp;"'!$c1"),$A965-1,0)),OFFSET(INDIRECT("'"&amp;'DATA for charts'!L$5&amp;"'!$c1"),$A965-1,0),NA())</f>
        <v>#N/A</v>
      </c>
      <c r="M965" s="221" t="e">
        <f ca="1">IF(ISNUMBER(OFFSET(INDIRECT("'"&amp;'DATA for charts'!M$5&amp;"'!$c1"),$A965-1,0)),OFFSET(INDIRECT("'"&amp;'DATA for charts'!M$5&amp;"'!$c1"),$A965-1,0),NA())</f>
        <v>#N/A</v>
      </c>
      <c r="N965" s="221" t="e">
        <f ca="1">IF(ISNUMBER(OFFSET(INDIRECT("'"&amp;'DATA for charts'!N$5&amp;"'!$c1"),$A965-1,0)),OFFSET(INDIRECT("'"&amp;'DATA for charts'!N$5&amp;"'!$c1"),$A965-1,0),NA())</f>
        <v>#N/A</v>
      </c>
      <c r="O965" s="221" t="e">
        <f ca="1">IF(ISNUMBER(OFFSET(INDIRECT("'"&amp;'DATA for charts'!O$5&amp;"'!$c1"),$A965-1,0)),OFFSET(INDIRECT("'"&amp;'DATA for charts'!O$5&amp;"'!$c1"),$A965-1,0),NA())</f>
        <v>#N/A</v>
      </c>
      <c r="P965" s="221" t="e">
        <f ca="1">IF(ISNUMBER(OFFSET(INDIRECT("'"&amp;'DATA for charts'!P$5&amp;"'!$c1"),$A965-1,0)),OFFSET(INDIRECT("'"&amp;'DATA for charts'!P$5&amp;"'!$c1"),$A965-1,0),NA())</f>
        <v>#N/A</v>
      </c>
      <c r="Q965" s="221" t="e">
        <f ca="1">IF(ISNUMBER(OFFSET(INDIRECT("'"&amp;'DATA for charts'!Q$5&amp;"'!$c1"),$A965-1,0)),OFFSET(INDIRECT("'"&amp;'DATA for charts'!Q$5&amp;"'!$c1"),$A965-1,0),NA())</f>
        <v>#N/A</v>
      </c>
      <c r="R965" s="221" t="e">
        <f ca="1">IF(ISNUMBER(OFFSET(INDIRECT("'"&amp;'DATA for charts'!R$5&amp;"'!$c1"),$A965-1,0)),OFFSET(INDIRECT("'"&amp;'DATA for charts'!R$5&amp;"'!$c1"),$A965-1,0),NA())</f>
        <v>#N/A</v>
      </c>
      <c r="S965" s="221" t="e">
        <f ca="1">IF(ISNUMBER(OFFSET(INDIRECT("'"&amp;'DATA for charts'!S$5&amp;"'!$c1"),$A965-1,0)),OFFSET(INDIRECT("'"&amp;'DATA for charts'!S$5&amp;"'!$c1"),$A965-1,0),NA())</f>
        <v>#N/A</v>
      </c>
      <c r="T965" s="34"/>
      <c r="U965" s="34"/>
      <c r="V965" s="34"/>
      <c r="W965" s="8"/>
      <c r="X965" s="8"/>
      <c r="Y965" s="8"/>
      <c r="Z965" s="8"/>
      <c r="AA965" s="8"/>
      <c r="AB965" s="8"/>
      <c r="AC965" s="8"/>
      <c r="AD965" s="8"/>
      <c r="AE965" s="8"/>
      <c r="AF965" s="8"/>
      <c r="AG965" s="8"/>
      <c r="AH965" s="8"/>
      <c r="AI965" s="8"/>
    </row>
    <row r="966" spans="1:35">
      <c r="A966" s="226">
        <f t="shared" si="1234"/>
        <v>426</v>
      </c>
      <c r="B966" s="8">
        <v>46</v>
      </c>
      <c r="C966" s="221">
        <f ca="1">IF(ISNUMBER(OFFSET(INDIRECT("'"&amp;'DATA for charts'!C$5&amp;"'!$c1"),$A966-1,0)),OFFSET(INDIRECT("'"&amp;'DATA for charts'!C$5&amp;"'!$c1"),$A966-1,0),NA())</f>
        <v>0</v>
      </c>
      <c r="D966" s="221">
        <f ca="1">IF(ISNUMBER(OFFSET(INDIRECT("'"&amp;'DATA for charts'!D$5&amp;"'!$c1"),$A966-1,0)),OFFSET(INDIRECT("'"&amp;'DATA for charts'!D$5&amp;"'!$c1"),$A966-1,0),NA())</f>
        <v>0</v>
      </c>
      <c r="E966" s="221">
        <f ca="1">IF(ISNUMBER(OFFSET(INDIRECT("'"&amp;'DATA for charts'!E$5&amp;"'!$c1"),$A966-1,0)),OFFSET(INDIRECT("'"&amp;'DATA for charts'!E$5&amp;"'!$c1"),$A966-1,0),NA())</f>
        <v>0</v>
      </c>
      <c r="F966" s="221">
        <f ca="1">IF(ISNUMBER(OFFSET(INDIRECT("'"&amp;'DATA for charts'!F$5&amp;"'!$c1"),$A966-1,0)),OFFSET(INDIRECT("'"&amp;'DATA for charts'!F$5&amp;"'!$c1"),$A966-1,0),NA())</f>
        <v>0</v>
      </c>
      <c r="G966" s="221">
        <f ca="1">IF(ISNUMBER(OFFSET(INDIRECT("'"&amp;'DATA for charts'!G$5&amp;"'!$c1"),$A966-1,0)),OFFSET(INDIRECT("'"&amp;'DATA for charts'!G$5&amp;"'!$c1"),$A966-1,0),NA())</f>
        <v>0</v>
      </c>
      <c r="H966" s="221">
        <f ca="1">IF(ISNUMBER(OFFSET(INDIRECT("'"&amp;'DATA for charts'!H$5&amp;"'!$c1"),$A966-1,0)),OFFSET(INDIRECT("'"&amp;'DATA for charts'!H$5&amp;"'!$c1"),$A966-1,0),NA())</f>
        <v>0</v>
      </c>
      <c r="I966" s="221" t="e">
        <f ca="1">IF(ISNUMBER(OFFSET(INDIRECT("'"&amp;'DATA for charts'!I$5&amp;"'!$c1"),$A966-1,0)),OFFSET(INDIRECT("'"&amp;'DATA for charts'!I$5&amp;"'!$c1"),$A966-1,0),NA())</f>
        <v>#N/A</v>
      </c>
      <c r="J966" s="221" t="e">
        <f ca="1">IF(ISNUMBER(OFFSET(INDIRECT("'"&amp;'DATA for charts'!J$5&amp;"'!$c1"),$A966-1,0)),OFFSET(INDIRECT("'"&amp;'DATA for charts'!J$5&amp;"'!$c1"),$A966-1,0),NA())</f>
        <v>#N/A</v>
      </c>
      <c r="K966" s="221" t="e">
        <f ca="1">IF(ISNUMBER(OFFSET(INDIRECT("'"&amp;'DATA for charts'!K$5&amp;"'!$c1"),$A966-1,0)),OFFSET(INDIRECT("'"&amp;'DATA for charts'!K$5&amp;"'!$c1"),$A966-1,0),NA())</f>
        <v>#N/A</v>
      </c>
      <c r="L966" s="221" t="e">
        <f ca="1">IF(ISNUMBER(OFFSET(INDIRECT("'"&amp;'DATA for charts'!L$5&amp;"'!$c1"),$A966-1,0)),OFFSET(INDIRECT("'"&amp;'DATA for charts'!L$5&amp;"'!$c1"),$A966-1,0),NA())</f>
        <v>#N/A</v>
      </c>
      <c r="M966" s="221" t="e">
        <f ca="1">IF(ISNUMBER(OFFSET(INDIRECT("'"&amp;'DATA for charts'!M$5&amp;"'!$c1"),$A966-1,0)),OFFSET(INDIRECT("'"&amp;'DATA for charts'!M$5&amp;"'!$c1"),$A966-1,0),NA())</f>
        <v>#N/A</v>
      </c>
      <c r="N966" s="221" t="e">
        <f ca="1">IF(ISNUMBER(OFFSET(INDIRECT("'"&amp;'DATA for charts'!N$5&amp;"'!$c1"),$A966-1,0)),OFFSET(INDIRECT("'"&amp;'DATA for charts'!N$5&amp;"'!$c1"),$A966-1,0),NA())</f>
        <v>#N/A</v>
      </c>
      <c r="O966" s="221" t="e">
        <f ca="1">IF(ISNUMBER(OFFSET(INDIRECT("'"&amp;'DATA for charts'!O$5&amp;"'!$c1"),$A966-1,0)),OFFSET(INDIRECT("'"&amp;'DATA for charts'!O$5&amp;"'!$c1"),$A966-1,0),NA())</f>
        <v>#N/A</v>
      </c>
      <c r="P966" s="221" t="e">
        <f ca="1">IF(ISNUMBER(OFFSET(INDIRECT("'"&amp;'DATA for charts'!P$5&amp;"'!$c1"),$A966-1,0)),OFFSET(INDIRECT("'"&amp;'DATA for charts'!P$5&amp;"'!$c1"),$A966-1,0),NA())</f>
        <v>#N/A</v>
      </c>
      <c r="Q966" s="221" t="e">
        <f ca="1">IF(ISNUMBER(OFFSET(INDIRECT("'"&amp;'DATA for charts'!Q$5&amp;"'!$c1"),$A966-1,0)),OFFSET(INDIRECT("'"&amp;'DATA for charts'!Q$5&amp;"'!$c1"),$A966-1,0),NA())</f>
        <v>#N/A</v>
      </c>
      <c r="R966" s="221" t="e">
        <f ca="1">IF(ISNUMBER(OFFSET(INDIRECT("'"&amp;'DATA for charts'!R$5&amp;"'!$c1"),$A966-1,0)),OFFSET(INDIRECT("'"&amp;'DATA for charts'!R$5&amp;"'!$c1"),$A966-1,0),NA())</f>
        <v>#N/A</v>
      </c>
      <c r="S966" s="221" t="e">
        <f ca="1">IF(ISNUMBER(OFFSET(INDIRECT("'"&amp;'DATA for charts'!S$5&amp;"'!$c1"),$A966-1,0)),OFFSET(INDIRECT("'"&amp;'DATA for charts'!S$5&amp;"'!$c1"),$A966-1,0),NA())</f>
        <v>#N/A</v>
      </c>
      <c r="T966" s="34"/>
      <c r="U966" s="34"/>
      <c r="V966" s="34"/>
      <c r="W966" s="8"/>
      <c r="X966" s="8"/>
      <c r="Y966" s="8"/>
      <c r="Z966" s="8"/>
      <c r="AA966" s="8"/>
      <c r="AB966" s="8"/>
      <c r="AC966" s="8"/>
      <c r="AD966" s="8"/>
      <c r="AE966" s="8"/>
      <c r="AF966" s="8"/>
      <c r="AG966" s="8"/>
      <c r="AH966" s="8"/>
      <c r="AI966" s="8"/>
    </row>
    <row r="967" spans="1:35">
      <c r="A967" s="226">
        <f t="shared" si="1234"/>
        <v>427</v>
      </c>
      <c r="B967" s="8">
        <v>47</v>
      </c>
      <c r="C967" s="221">
        <f ca="1">IF(ISNUMBER(OFFSET(INDIRECT("'"&amp;'DATA for charts'!C$5&amp;"'!$c1"),$A967-1,0)),OFFSET(INDIRECT("'"&amp;'DATA for charts'!C$5&amp;"'!$c1"),$A967-1,0),NA())</f>
        <v>0</v>
      </c>
      <c r="D967" s="221">
        <f ca="1">IF(ISNUMBER(OFFSET(INDIRECT("'"&amp;'DATA for charts'!D$5&amp;"'!$c1"),$A967-1,0)),OFFSET(INDIRECT("'"&amp;'DATA for charts'!D$5&amp;"'!$c1"),$A967-1,0),NA())</f>
        <v>0</v>
      </c>
      <c r="E967" s="221">
        <f ca="1">IF(ISNUMBER(OFFSET(INDIRECT("'"&amp;'DATA for charts'!E$5&amp;"'!$c1"),$A967-1,0)),OFFSET(INDIRECT("'"&amp;'DATA for charts'!E$5&amp;"'!$c1"),$A967-1,0),NA())</f>
        <v>0</v>
      </c>
      <c r="F967" s="221">
        <f ca="1">IF(ISNUMBER(OFFSET(INDIRECT("'"&amp;'DATA for charts'!F$5&amp;"'!$c1"),$A967-1,0)),OFFSET(INDIRECT("'"&amp;'DATA for charts'!F$5&amp;"'!$c1"),$A967-1,0),NA())</f>
        <v>0</v>
      </c>
      <c r="G967" s="221">
        <f ca="1">IF(ISNUMBER(OFFSET(INDIRECT("'"&amp;'DATA for charts'!G$5&amp;"'!$c1"),$A967-1,0)),OFFSET(INDIRECT("'"&amp;'DATA for charts'!G$5&amp;"'!$c1"),$A967-1,0),NA())</f>
        <v>0</v>
      </c>
      <c r="H967" s="221">
        <f ca="1">IF(ISNUMBER(OFFSET(INDIRECT("'"&amp;'DATA for charts'!H$5&amp;"'!$c1"),$A967-1,0)),OFFSET(INDIRECT("'"&amp;'DATA for charts'!H$5&amp;"'!$c1"),$A967-1,0),NA())</f>
        <v>0</v>
      </c>
      <c r="I967" s="221" t="e">
        <f ca="1">IF(ISNUMBER(OFFSET(INDIRECT("'"&amp;'DATA for charts'!I$5&amp;"'!$c1"),$A967-1,0)),OFFSET(INDIRECT("'"&amp;'DATA for charts'!I$5&amp;"'!$c1"),$A967-1,0),NA())</f>
        <v>#N/A</v>
      </c>
      <c r="J967" s="221" t="e">
        <f ca="1">IF(ISNUMBER(OFFSET(INDIRECT("'"&amp;'DATA for charts'!J$5&amp;"'!$c1"),$A967-1,0)),OFFSET(INDIRECT("'"&amp;'DATA for charts'!J$5&amp;"'!$c1"),$A967-1,0),NA())</f>
        <v>#N/A</v>
      </c>
      <c r="K967" s="221" t="e">
        <f ca="1">IF(ISNUMBER(OFFSET(INDIRECT("'"&amp;'DATA for charts'!K$5&amp;"'!$c1"),$A967-1,0)),OFFSET(INDIRECT("'"&amp;'DATA for charts'!K$5&amp;"'!$c1"),$A967-1,0),NA())</f>
        <v>#N/A</v>
      </c>
      <c r="L967" s="221" t="e">
        <f ca="1">IF(ISNUMBER(OFFSET(INDIRECT("'"&amp;'DATA for charts'!L$5&amp;"'!$c1"),$A967-1,0)),OFFSET(INDIRECT("'"&amp;'DATA for charts'!L$5&amp;"'!$c1"),$A967-1,0),NA())</f>
        <v>#N/A</v>
      </c>
      <c r="M967" s="221" t="e">
        <f ca="1">IF(ISNUMBER(OFFSET(INDIRECT("'"&amp;'DATA for charts'!M$5&amp;"'!$c1"),$A967-1,0)),OFFSET(INDIRECT("'"&amp;'DATA for charts'!M$5&amp;"'!$c1"),$A967-1,0),NA())</f>
        <v>#N/A</v>
      </c>
      <c r="N967" s="221" t="e">
        <f ca="1">IF(ISNUMBER(OFFSET(INDIRECT("'"&amp;'DATA for charts'!N$5&amp;"'!$c1"),$A967-1,0)),OFFSET(INDIRECT("'"&amp;'DATA for charts'!N$5&amp;"'!$c1"),$A967-1,0),NA())</f>
        <v>#N/A</v>
      </c>
      <c r="O967" s="221" t="e">
        <f ca="1">IF(ISNUMBER(OFFSET(INDIRECT("'"&amp;'DATA for charts'!O$5&amp;"'!$c1"),$A967-1,0)),OFFSET(INDIRECT("'"&amp;'DATA for charts'!O$5&amp;"'!$c1"),$A967-1,0),NA())</f>
        <v>#N/A</v>
      </c>
      <c r="P967" s="221" t="e">
        <f ca="1">IF(ISNUMBER(OFFSET(INDIRECT("'"&amp;'DATA for charts'!P$5&amp;"'!$c1"),$A967-1,0)),OFFSET(INDIRECT("'"&amp;'DATA for charts'!P$5&amp;"'!$c1"),$A967-1,0),NA())</f>
        <v>#N/A</v>
      </c>
      <c r="Q967" s="221" t="e">
        <f ca="1">IF(ISNUMBER(OFFSET(INDIRECT("'"&amp;'DATA for charts'!Q$5&amp;"'!$c1"),$A967-1,0)),OFFSET(INDIRECT("'"&amp;'DATA for charts'!Q$5&amp;"'!$c1"),$A967-1,0),NA())</f>
        <v>#N/A</v>
      </c>
      <c r="R967" s="221" t="e">
        <f ca="1">IF(ISNUMBER(OFFSET(INDIRECT("'"&amp;'DATA for charts'!R$5&amp;"'!$c1"),$A967-1,0)),OFFSET(INDIRECT("'"&amp;'DATA for charts'!R$5&amp;"'!$c1"),$A967-1,0),NA())</f>
        <v>#N/A</v>
      </c>
      <c r="S967" s="221" t="e">
        <f ca="1">IF(ISNUMBER(OFFSET(INDIRECT("'"&amp;'DATA for charts'!S$5&amp;"'!$c1"),$A967-1,0)),OFFSET(INDIRECT("'"&amp;'DATA for charts'!S$5&amp;"'!$c1"),$A967-1,0),NA())</f>
        <v>#N/A</v>
      </c>
      <c r="T967" s="34"/>
      <c r="U967" s="34"/>
      <c r="V967" s="34"/>
      <c r="W967" s="8"/>
      <c r="X967" s="8"/>
      <c r="Y967" s="8"/>
      <c r="Z967" s="8"/>
      <c r="AA967" s="8"/>
      <c r="AB967" s="8"/>
      <c r="AC967" s="8"/>
      <c r="AD967" s="8"/>
      <c r="AE967" s="8"/>
      <c r="AF967" s="8"/>
      <c r="AG967" s="8"/>
      <c r="AH967" s="8"/>
      <c r="AI967" s="8"/>
    </row>
    <row r="968" spans="1:35">
      <c r="A968" s="226">
        <f t="shared" si="1234"/>
        <v>428</v>
      </c>
      <c r="B968" s="8">
        <v>48</v>
      </c>
      <c r="C968" s="221">
        <f ca="1">IF(ISNUMBER(OFFSET(INDIRECT("'"&amp;'DATA for charts'!C$5&amp;"'!$c1"),$A968-1,0)),OFFSET(INDIRECT("'"&amp;'DATA for charts'!C$5&amp;"'!$c1"),$A968-1,0),NA())</f>
        <v>0</v>
      </c>
      <c r="D968" s="221">
        <f ca="1">IF(ISNUMBER(OFFSET(INDIRECT("'"&amp;'DATA for charts'!D$5&amp;"'!$c1"),$A968-1,0)),OFFSET(INDIRECT("'"&amp;'DATA for charts'!D$5&amp;"'!$c1"),$A968-1,0),NA())</f>
        <v>0</v>
      </c>
      <c r="E968" s="221">
        <f ca="1">IF(ISNUMBER(OFFSET(INDIRECT("'"&amp;'DATA for charts'!E$5&amp;"'!$c1"),$A968-1,0)),OFFSET(INDIRECT("'"&amp;'DATA for charts'!E$5&amp;"'!$c1"),$A968-1,0),NA())</f>
        <v>0</v>
      </c>
      <c r="F968" s="221">
        <f ca="1">IF(ISNUMBER(OFFSET(INDIRECT("'"&amp;'DATA for charts'!F$5&amp;"'!$c1"),$A968-1,0)),OFFSET(INDIRECT("'"&amp;'DATA for charts'!F$5&amp;"'!$c1"),$A968-1,0),NA())</f>
        <v>0</v>
      </c>
      <c r="G968" s="221">
        <f ca="1">IF(ISNUMBER(OFFSET(INDIRECT("'"&amp;'DATA for charts'!G$5&amp;"'!$c1"),$A968-1,0)),OFFSET(INDIRECT("'"&amp;'DATA for charts'!G$5&amp;"'!$c1"),$A968-1,0),NA())</f>
        <v>0</v>
      </c>
      <c r="H968" s="221">
        <f ca="1">IF(ISNUMBER(OFFSET(INDIRECT("'"&amp;'DATA for charts'!H$5&amp;"'!$c1"),$A968-1,0)),OFFSET(INDIRECT("'"&amp;'DATA for charts'!H$5&amp;"'!$c1"),$A968-1,0),NA())</f>
        <v>0</v>
      </c>
      <c r="I968" s="221" t="e">
        <f ca="1">IF(ISNUMBER(OFFSET(INDIRECT("'"&amp;'DATA for charts'!I$5&amp;"'!$c1"),$A968-1,0)),OFFSET(INDIRECT("'"&amp;'DATA for charts'!I$5&amp;"'!$c1"),$A968-1,0),NA())</f>
        <v>#N/A</v>
      </c>
      <c r="J968" s="221" t="e">
        <f ca="1">IF(ISNUMBER(OFFSET(INDIRECT("'"&amp;'DATA for charts'!J$5&amp;"'!$c1"),$A968-1,0)),OFFSET(INDIRECT("'"&amp;'DATA for charts'!J$5&amp;"'!$c1"),$A968-1,0),NA())</f>
        <v>#N/A</v>
      </c>
      <c r="K968" s="221" t="e">
        <f ca="1">IF(ISNUMBER(OFFSET(INDIRECT("'"&amp;'DATA for charts'!K$5&amp;"'!$c1"),$A968-1,0)),OFFSET(INDIRECT("'"&amp;'DATA for charts'!K$5&amp;"'!$c1"),$A968-1,0),NA())</f>
        <v>#N/A</v>
      </c>
      <c r="L968" s="221" t="e">
        <f ca="1">IF(ISNUMBER(OFFSET(INDIRECT("'"&amp;'DATA for charts'!L$5&amp;"'!$c1"),$A968-1,0)),OFFSET(INDIRECT("'"&amp;'DATA for charts'!L$5&amp;"'!$c1"),$A968-1,0),NA())</f>
        <v>#N/A</v>
      </c>
      <c r="M968" s="221" t="e">
        <f ca="1">IF(ISNUMBER(OFFSET(INDIRECT("'"&amp;'DATA for charts'!M$5&amp;"'!$c1"),$A968-1,0)),OFFSET(INDIRECT("'"&amp;'DATA for charts'!M$5&amp;"'!$c1"),$A968-1,0),NA())</f>
        <v>#N/A</v>
      </c>
      <c r="N968" s="221" t="e">
        <f ca="1">IF(ISNUMBER(OFFSET(INDIRECT("'"&amp;'DATA for charts'!N$5&amp;"'!$c1"),$A968-1,0)),OFFSET(INDIRECT("'"&amp;'DATA for charts'!N$5&amp;"'!$c1"),$A968-1,0),NA())</f>
        <v>#N/A</v>
      </c>
      <c r="O968" s="221" t="e">
        <f ca="1">IF(ISNUMBER(OFFSET(INDIRECT("'"&amp;'DATA for charts'!O$5&amp;"'!$c1"),$A968-1,0)),OFFSET(INDIRECT("'"&amp;'DATA for charts'!O$5&amp;"'!$c1"),$A968-1,0),NA())</f>
        <v>#N/A</v>
      </c>
      <c r="P968" s="221" t="e">
        <f ca="1">IF(ISNUMBER(OFFSET(INDIRECT("'"&amp;'DATA for charts'!P$5&amp;"'!$c1"),$A968-1,0)),OFFSET(INDIRECT("'"&amp;'DATA for charts'!P$5&amp;"'!$c1"),$A968-1,0),NA())</f>
        <v>#N/A</v>
      </c>
      <c r="Q968" s="221" t="e">
        <f ca="1">IF(ISNUMBER(OFFSET(INDIRECT("'"&amp;'DATA for charts'!Q$5&amp;"'!$c1"),$A968-1,0)),OFFSET(INDIRECT("'"&amp;'DATA for charts'!Q$5&amp;"'!$c1"),$A968-1,0),NA())</f>
        <v>#N/A</v>
      </c>
      <c r="R968" s="221" t="e">
        <f ca="1">IF(ISNUMBER(OFFSET(INDIRECT("'"&amp;'DATA for charts'!R$5&amp;"'!$c1"),$A968-1,0)),OFFSET(INDIRECT("'"&amp;'DATA for charts'!R$5&amp;"'!$c1"),$A968-1,0),NA())</f>
        <v>#N/A</v>
      </c>
      <c r="S968" s="221" t="e">
        <f ca="1">IF(ISNUMBER(OFFSET(INDIRECT("'"&amp;'DATA for charts'!S$5&amp;"'!$c1"),$A968-1,0)),OFFSET(INDIRECT("'"&amp;'DATA for charts'!S$5&amp;"'!$c1"),$A968-1,0),NA())</f>
        <v>#N/A</v>
      </c>
      <c r="T968" s="34"/>
      <c r="U968" s="34"/>
      <c r="V968" s="34"/>
      <c r="W968" s="8"/>
      <c r="X968" s="8"/>
      <c r="Y968" s="8"/>
      <c r="Z968" s="8"/>
      <c r="AA968" s="8"/>
      <c r="AB968" s="8"/>
      <c r="AC968" s="8"/>
      <c r="AD968" s="8"/>
      <c r="AE968" s="8"/>
      <c r="AF968" s="8"/>
      <c r="AG968" s="8"/>
      <c r="AH968" s="8"/>
      <c r="AI968" s="8"/>
    </row>
    <row r="969" spans="1:35">
      <c r="A969" s="226">
        <f t="shared" si="1234"/>
        <v>429</v>
      </c>
      <c r="B969" s="8">
        <v>49</v>
      </c>
      <c r="C969" s="221">
        <f ca="1">IF(ISNUMBER(OFFSET(INDIRECT("'"&amp;'DATA for charts'!C$5&amp;"'!$c1"),$A969-1,0)),OFFSET(INDIRECT("'"&amp;'DATA for charts'!C$5&amp;"'!$c1"),$A969-1,0),NA())</f>
        <v>0</v>
      </c>
      <c r="D969" s="221">
        <f ca="1">IF(ISNUMBER(OFFSET(INDIRECT("'"&amp;'DATA for charts'!D$5&amp;"'!$c1"),$A969-1,0)),OFFSET(INDIRECT("'"&amp;'DATA for charts'!D$5&amp;"'!$c1"),$A969-1,0),NA())</f>
        <v>0</v>
      </c>
      <c r="E969" s="221">
        <f ca="1">IF(ISNUMBER(OFFSET(INDIRECT("'"&amp;'DATA for charts'!E$5&amp;"'!$c1"),$A969-1,0)),OFFSET(INDIRECT("'"&amp;'DATA for charts'!E$5&amp;"'!$c1"),$A969-1,0),NA())</f>
        <v>0</v>
      </c>
      <c r="F969" s="221">
        <f ca="1">IF(ISNUMBER(OFFSET(INDIRECT("'"&amp;'DATA for charts'!F$5&amp;"'!$c1"),$A969-1,0)),OFFSET(INDIRECT("'"&amp;'DATA for charts'!F$5&amp;"'!$c1"),$A969-1,0),NA())</f>
        <v>0</v>
      </c>
      <c r="G969" s="221">
        <f ca="1">IF(ISNUMBER(OFFSET(INDIRECT("'"&amp;'DATA for charts'!G$5&amp;"'!$c1"),$A969-1,0)),OFFSET(INDIRECT("'"&amp;'DATA for charts'!G$5&amp;"'!$c1"),$A969-1,0),NA())</f>
        <v>0</v>
      </c>
      <c r="H969" s="221">
        <f ca="1">IF(ISNUMBER(OFFSET(INDIRECT("'"&amp;'DATA for charts'!H$5&amp;"'!$c1"),$A969-1,0)),OFFSET(INDIRECT("'"&amp;'DATA for charts'!H$5&amp;"'!$c1"),$A969-1,0),NA())</f>
        <v>0</v>
      </c>
      <c r="I969" s="221" t="e">
        <f ca="1">IF(ISNUMBER(OFFSET(INDIRECT("'"&amp;'DATA for charts'!I$5&amp;"'!$c1"),$A969-1,0)),OFFSET(INDIRECT("'"&amp;'DATA for charts'!I$5&amp;"'!$c1"),$A969-1,0),NA())</f>
        <v>#N/A</v>
      </c>
      <c r="J969" s="221" t="e">
        <f ca="1">IF(ISNUMBER(OFFSET(INDIRECT("'"&amp;'DATA for charts'!J$5&amp;"'!$c1"),$A969-1,0)),OFFSET(INDIRECT("'"&amp;'DATA for charts'!J$5&amp;"'!$c1"),$A969-1,0),NA())</f>
        <v>#N/A</v>
      </c>
      <c r="K969" s="221" t="e">
        <f ca="1">IF(ISNUMBER(OFFSET(INDIRECT("'"&amp;'DATA for charts'!K$5&amp;"'!$c1"),$A969-1,0)),OFFSET(INDIRECT("'"&amp;'DATA for charts'!K$5&amp;"'!$c1"),$A969-1,0),NA())</f>
        <v>#N/A</v>
      </c>
      <c r="L969" s="221" t="e">
        <f ca="1">IF(ISNUMBER(OFFSET(INDIRECT("'"&amp;'DATA for charts'!L$5&amp;"'!$c1"),$A969-1,0)),OFFSET(INDIRECT("'"&amp;'DATA for charts'!L$5&amp;"'!$c1"),$A969-1,0),NA())</f>
        <v>#N/A</v>
      </c>
      <c r="M969" s="221" t="e">
        <f ca="1">IF(ISNUMBER(OFFSET(INDIRECT("'"&amp;'DATA for charts'!M$5&amp;"'!$c1"),$A969-1,0)),OFFSET(INDIRECT("'"&amp;'DATA for charts'!M$5&amp;"'!$c1"),$A969-1,0),NA())</f>
        <v>#N/A</v>
      </c>
      <c r="N969" s="221" t="e">
        <f ca="1">IF(ISNUMBER(OFFSET(INDIRECT("'"&amp;'DATA for charts'!N$5&amp;"'!$c1"),$A969-1,0)),OFFSET(INDIRECT("'"&amp;'DATA for charts'!N$5&amp;"'!$c1"),$A969-1,0),NA())</f>
        <v>#N/A</v>
      </c>
      <c r="O969" s="221" t="e">
        <f ca="1">IF(ISNUMBER(OFFSET(INDIRECT("'"&amp;'DATA for charts'!O$5&amp;"'!$c1"),$A969-1,0)),OFFSET(INDIRECT("'"&amp;'DATA for charts'!O$5&amp;"'!$c1"),$A969-1,0),NA())</f>
        <v>#N/A</v>
      </c>
      <c r="P969" s="221" t="e">
        <f ca="1">IF(ISNUMBER(OFFSET(INDIRECT("'"&amp;'DATA for charts'!P$5&amp;"'!$c1"),$A969-1,0)),OFFSET(INDIRECT("'"&amp;'DATA for charts'!P$5&amp;"'!$c1"),$A969-1,0),NA())</f>
        <v>#N/A</v>
      </c>
      <c r="Q969" s="221" t="e">
        <f ca="1">IF(ISNUMBER(OFFSET(INDIRECT("'"&amp;'DATA for charts'!Q$5&amp;"'!$c1"),$A969-1,0)),OFFSET(INDIRECT("'"&amp;'DATA for charts'!Q$5&amp;"'!$c1"),$A969-1,0),NA())</f>
        <v>#N/A</v>
      </c>
      <c r="R969" s="221" t="e">
        <f ca="1">IF(ISNUMBER(OFFSET(INDIRECT("'"&amp;'DATA for charts'!R$5&amp;"'!$c1"),$A969-1,0)),OFFSET(INDIRECT("'"&amp;'DATA for charts'!R$5&amp;"'!$c1"),$A969-1,0),NA())</f>
        <v>#N/A</v>
      </c>
      <c r="S969" s="221" t="e">
        <f ca="1">IF(ISNUMBER(OFFSET(INDIRECT("'"&amp;'DATA for charts'!S$5&amp;"'!$c1"),$A969-1,0)),OFFSET(INDIRECT("'"&amp;'DATA for charts'!S$5&amp;"'!$c1"),$A969-1,0),NA())</f>
        <v>#N/A</v>
      </c>
      <c r="T969" s="34"/>
      <c r="U969" s="34"/>
      <c r="V969" s="34"/>
      <c r="W969" s="8"/>
      <c r="X969" s="8"/>
      <c r="Y969" s="8"/>
      <c r="Z969" s="8"/>
      <c r="AA969" s="8"/>
      <c r="AB969" s="8"/>
      <c r="AC969" s="8"/>
      <c r="AD969" s="8"/>
      <c r="AE969" s="8"/>
      <c r="AF969" s="8"/>
      <c r="AG969" s="8"/>
      <c r="AH969" s="8"/>
      <c r="AI969" s="8"/>
    </row>
    <row r="970" spans="1:35">
      <c r="A970" s="226">
        <f t="shared" si="1234"/>
        <v>430</v>
      </c>
      <c r="B970" s="8">
        <v>50</v>
      </c>
      <c r="C970" s="221">
        <f ca="1">IF(ISNUMBER(OFFSET(INDIRECT("'"&amp;'DATA for charts'!C$5&amp;"'!$c1"),$A970-1,0)),OFFSET(INDIRECT("'"&amp;'DATA for charts'!C$5&amp;"'!$c1"),$A970-1,0),NA())</f>
        <v>0</v>
      </c>
      <c r="D970" s="221">
        <f ca="1">IF(ISNUMBER(OFFSET(INDIRECT("'"&amp;'DATA for charts'!D$5&amp;"'!$c1"),$A970-1,0)),OFFSET(INDIRECT("'"&amp;'DATA for charts'!D$5&amp;"'!$c1"),$A970-1,0),NA())</f>
        <v>0</v>
      </c>
      <c r="E970" s="221">
        <f ca="1">IF(ISNUMBER(OFFSET(INDIRECT("'"&amp;'DATA for charts'!E$5&amp;"'!$c1"),$A970-1,0)),OFFSET(INDIRECT("'"&amp;'DATA for charts'!E$5&amp;"'!$c1"),$A970-1,0),NA())</f>
        <v>0</v>
      </c>
      <c r="F970" s="221">
        <f ca="1">IF(ISNUMBER(OFFSET(INDIRECT("'"&amp;'DATA for charts'!F$5&amp;"'!$c1"),$A970-1,0)),OFFSET(INDIRECT("'"&amp;'DATA for charts'!F$5&amp;"'!$c1"),$A970-1,0),NA())</f>
        <v>0</v>
      </c>
      <c r="G970" s="221">
        <f ca="1">IF(ISNUMBER(OFFSET(INDIRECT("'"&amp;'DATA for charts'!G$5&amp;"'!$c1"),$A970-1,0)),OFFSET(INDIRECT("'"&amp;'DATA for charts'!G$5&amp;"'!$c1"),$A970-1,0),NA())</f>
        <v>0</v>
      </c>
      <c r="H970" s="221">
        <f ca="1">IF(ISNUMBER(OFFSET(INDIRECT("'"&amp;'DATA for charts'!H$5&amp;"'!$c1"),$A970-1,0)),OFFSET(INDIRECT("'"&amp;'DATA for charts'!H$5&amp;"'!$c1"),$A970-1,0),NA())</f>
        <v>0</v>
      </c>
      <c r="I970" s="221" t="e">
        <f ca="1">IF(ISNUMBER(OFFSET(INDIRECT("'"&amp;'DATA for charts'!I$5&amp;"'!$c1"),$A970-1,0)),OFFSET(INDIRECT("'"&amp;'DATA for charts'!I$5&amp;"'!$c1"),$A970-1,0),NA())</f>
        <v>#N/A</v>
      </c>
      <c r="J970" s="221" t="e">
        <f ca="1">IF(ISNUMBER(OFFSET(INDIRECT("'"&amp;'DATA for charts'!J$5&amp;"'!$c1"),$A970-1,0)),OFFSET(INDIRECT("'"&amp;'DATA for charts'!J$5&amp;"'!$c1"),$A970-1,0),NA())</f>
        <v>#N/A</v>
      </c>
      <c r="K970" s="221" t="e">
        <f ca="1">IF(ISNUMBER(OFFSET(INDIRECT("'"&amp;'DATA for charts'!K$5&amp;"'!$c1"),$A970-1,0)),OFFSET(INDIRECT("'"&amp;'DATA for charts'!K$5&amp;"'!$c1"),$A970-1,0),NA())</f>
        <v>#N/A</v>
      </c>
      <c r="L970" s="221" t="e">
        <f ca="1">IF(ISNUMBER(OFFSET(INDIRECT("'"&amp;'DATA for charts'!L$5&amp;"'!$c1"),$A970-1,0)),OFFSET(INDIRECT("'"&amp;'DATA for charts'!L$5&amp;"'!$c1"),$A970-1,0),NA())</f>
        <v>#N/A</v>
      </c>
      <c r="M970" s="221" t="e">
        <f ca="1">IF(ISNUMBER(OFFSET(INDIRECT("'"&amp;'DATA for charts'!M$5&amp;"'!$c1"),$A970-1,0)),OFFSET(INDIRECT("'"&amp;'DATA for charts'!M$5&amp;"'!$c1"),$A970-1,0),NA())</f>
        <v>#N/A</v>
      </c>
      <c r="N970" s="221" t="e">
        <f ca="1">IF(ISNUMBER(OFFSET(INDIRECT("'"&amp;'DATA for charts'!N$5&amp;"'!$c1"),$A970-1,0)),OFFSET(INDIRECT("'"&amp;'DATA for charts'!N$5&amp;"'!$c1"),$A970-1,0),NA())</f>
        <v>#N/A</v>
      </c>
      <c r="O970" s="221" t="e">
        <f ca="1">IF(ISNUMBER(OFFSET(INDIRECT("'"&amp;'DATA for charts'!O$5&amp;"'!$c1"),$A970-1,0)),OFFSET(INDIRECT("'"&amp;'DATA for charts'!O$5&amp;"'!$c1"),$A970-1,0),NA())</f>
        <v>#N/A</v>
      </c>
      <c r="P970" s="221" t="e">
        <f ca="1">IF(ISNUMBER(OFFSET(INDIRECT("'"&amp;'DATA for charts'!P$5&amp;"'!$c1"),$A970-1,0)),OFFSET(INDIRECT("'"&amp;'DATA for charts'!P$5&amp;"'!$c1"),$A970-1,0),NA())</f>
        <v>#N/A</v>
      </c>
      <c r="Q970" s="221" t="e">
        <f ca="1">IF(ISNUMBER(OFFSET(INDIRECT("'"&amp;'DATA for charts'!Q$5&amp;"'!$c1"),$A970-1,0)),OFFSET(INDIRECT("'"&amp;'DATA for charts'!Q$5&amp;"'!$c1"),$A970-1,0),NA())</f>
        <v>#N/A</v>
      </c>
      <c r="R970" s="221" t="e">
        <f ca="1">IF(ISNUMBER(OFFSET(INDIRECT("'"&amp;'DATA for charts'!R$5&amp;"'!$c1"),$A970-1,0)),OFFSET(INDIRECT("'"&amp;'DATA for charts'!R$5&amp;"'!$c1"),$A970-1,0),NA())</f>
        <v>#N/A</v>
      </c>
      <c r="S970" s="221" t="e">
        <f ca="1">IF(ISNUMBER(OFFSET(INDIRECT("'"&amp;'DATA for charts'!S$5&amp;"'!$c1"),$A970-1,0)),OFFSET(INDIRECT("'"&amp;'DATA for charts'!S$5&amp;"'!$c1"),$A970-1,0),NA())</f>
        <v>#N/A</v>
      </c>
      <c r="T970" s="34"/>
      <c r="U970" s="34"/>
      <c r="V970" s="34"/>
      <c r="W970" s="8"/>
      <c r="X970" s="8"/>
      <c r="Y970" s="8"/>
      <c r="Z970" s="8"/>
      <c r="AA970" s="8"/>
      <c r="AB970" s="8"/>
      <c r="AC970" s="8"/>
      <c r="AD970" s="8"/>
      <c r="AE970" s="8"/>
      <c r="AF970" s="8"/>
      <c r="AG970" s="8"/>
      <c r="AH970" s="8"/>
      <c r="AI970" s="8"/>
    </row>
    <row r="971" spans="1:35">
      <c r="A971" s="226">
        <f t="shared" si="1234"/>
        <v>431</v>
      </c>
      <c r="B971" s="8">
        <v>51</v>
      </c>
      <c r="C971" s="221">
        <f ca="1">IF(ISNUMBER(OFFSET(INDIRECT("'"&amp;'DATA for charts'!C$5&amp;"'!$c1"),$A971-1,0)),OFFSET(INDIRECT("'"&amp;'DATA for charts'!C$5&amp;"'!$c1"),$A971-1,0),NA())</f>
        <v>0</v>
      </c>
      <c r="D971" s="221">
        <f ca="1">IF(ISNUMBER(OFFSET(INDIRECT("'"&amp;'DATA for charts'!D$5&amp;"'!$c1"),$A971-1,0)),OFFSET(INDIRECT("'"&amp;'DATA for charts'!D$5&amp;"'!$c1"),$A971-1,0),NA())</f>
        <v>0</v>
      </c>
      <c r="E971" s="221">
        <f ca="1">IF(ISNUMBER(OFFSET(INDIRECT("'"&amp;'DATA for charts'!E$5&amp;"'!$c1"),$A971-1,0)),OFFSET(INDIRECT("'"&amp;'DATA for charts'!E$5&amp;"'!$c1"),$A971-1,0),NA())</f>
        <v>0</v>
      </c>
      <c r="F971" s="221">
        <f ca="1">IF(ISNUMBER(OFFSET(INDIRECT("'"&amp;'DATA for charts'!F$5&amp;"'!$c1"),$A971-1,0)),OFFSET(INDIRECT("'"&amp;'DATA for charts'!F$5&amp;"'!$c1"),$A971-1,0),NA())</f>
        <v>0</v>
      </c>
      <c r="G971" s="221">
        <f ca="1">IF(ISNUMBER(OFFSET(INDIRECT("'"&amp;'DATA for charts'!G$5&amp;"'!$c1"),$A971-1,0)),OFFSET(INDIRECT("'"&amp;'DATA for charts'!G$5&amp;"'!$c1"),$A971-1,0),NA())</f>
        <v>0</v>
      </c>
      <c r="H971" s="221">
        <f ca="1">IF(ISNUMBER(OFFSET(INDIRECT("'"&amp;'DATA for charts'!H$5&amp;"'!$c1"),$A971-1,0)),OFFSET(INDIRECT("'"&amp;'DATA for charts'!H$5&amp;"'!$c1"),$A971-1,0),NA())</f>
        <v>0</v>
      </c>
      <c r="I971" s="221" t="e">
        <f ca="1">IF(ISNUMBER(OFFSET(INDIRECT("'"&amp;'DATA for charts'!I$5&amp;"'!$c1"),$A971-1,0)),OFFSET(INDIRECT("'"&amp;'DATA for charts'!I$5&amp;"'!$c1"),$A971-1,0),NA())</f>
        <v>#N/A</v>
      </c>
      <c r="J971" s="221" t="e">
        <f ca="1">IF(ISNUMBER(OFFSET(INDIRECT("'"&amp;'DATA for charts'!J$5&amp;"'!$c1"),$A971-1,0)),OFFSET(INDIRECT("'"&amp;'DATA for charts'!J$5&amp;"'!$c1"),$A971-1,0),NA())</f>
        <v>#N/A</v>
      </c>
      <c r="K971" s="221" t="e">
        <f ca="1">IF(ISNUMBER(OFFSET(INDIRECT("'"&amp;'DATA for charts'!K$5&amp;"'!$c1"),$A971-1,0)),OFFSET(INDIRECT("'"&amp;'DATA for charts'!K$5&amp;"'!$c1"),$A971-1,0),NA())</f>
        <v>#N/A</v>
      </c>
      <c r="L971" s="221" t="e">
        <f ca="1">IF(ISNUMBER(OFFSET(INDIRECT("'"&amp;'DATA for charts'!L$5&amp;"'!$c1"),$A971-1,0)),OFFSET(INDIRECT("'"&amp;'DATA for charts'!L$5&amp;"'!$c1"),$A971-1,0),NA())</f>
        <v>#N/A</v>
      </c>
      <c r="M971" s="221" t="e">
        <f ca="1">IF(ISNUMBER(OFFSET(INDIRECT("'"&amp;'DATA for charts'!M$5&amp;"'!$c1"),$A971-1,0)),OFFSET(INDIRECT("'"&amp;'DATA for charts'!M$5&amp;"'!$c1"),$A971-1,0),NA())</f>
        <v>#N/A</v>
      </c>
      <c r="N971" s="221" t="e">
        <f ca="1">IF(ISNUMBER(OFFSET(INDIRECT("'"&amp;'DATA for charts'!N$5&amp;"'!$c1"),$A971-1,0)),OFFSET(INDIRECT("'"&amp;'DATA for charts'!N$5&amp;"'!$c1"),$A971-1,0),NA())</f>
        <v>#N/A</v>
      </c>
      <c r="O971" s="221" t="e">
        <f ca="1">IF(ISNUMBER(OFFSET(INDIRECT("'"&amp;'DATA for charts'!O$5&amp;"'!$c1"),$A971-1,0)),OFFSET(INDIRECT("'"&amp;'DATA for charts'!O$5&amp;"'!$c1"),$A971-1,0),NA())</f>
        <v>#N/A</v>
      </c>
      <c r="P971" s="221" t="e">
        <f ca="1">IF(ISNUMBER(OFFSET(INDIRECT("'"&amp;'DATA for charts'!P$5&amp;"'!$c1"),$A971-1,0)),OFFSET(INDIRECT("'"&amp;'DATA for charts'!P$5&amp;"'!$c1"),$A971-1,0),NA())</f>
        <v>#N/A</v>
      </c>
      <c r="Q971" s="221" t="e">
        <f ca="1">IF(ISNUMBER(OFFSET(INDIRECT("'"&amp;'DATA for charts'!Q$5&amp;"'!$c1"),$A971-1,0)),OFFSET(INDIRECT("'"&amp;'DATA for charts'!Q$5&amp;"'!$c1"),$A971-1,0),NA())</f>
        <v>#N/A</v>
      </c>
      <c r="R971" s="221" t="e">
        <f ca="1">IF(ISNUMBER(OFFSET(INDIRECT("'"&amp;'DATA for charts'!R$5&amp;"'!$c1"),$A971-1,0)),OFFSET(INDIRECT("'"&amp;'DATA for charts'!R$5&amp;"'!$c1"),$A971-1,0),NA())</f>
        <v>#N/A</v>
      </c>
      <c r="S971" s="221" t="e">
        <f ca="1">IF(ISNUMBER(OFFSET(INDIRECT("'"&amp;'DATA for charts'!S$5&amp;"'!$c1"),$A971-1,0)),OFFSET(INDIRECT("'"&amp;'DATA for charts'!S$5&amp;"'!$c1"),$A971-1,0),NA())</f>
        <v>#N/A</v>
      </c>
      <c r="T971" s="34"/>
      <c r="U971" s="34"/>
      <c r="V971" s="34"/>
      <c r="W971" s="8"/>
      <c r="X971" s="8"/>
      <c r="Y971" s="8"/>
      <c r="Z971" s="8"/>
      <c r="AA971" s="8"/>
      <c r="AB971" s="8"/>
      <c r="AC971" s="8"/>
      <c r="AD971" s="8"/>
      <c r="AE971" s="8"/>
      <c r="AF971" s="8"/>
      <c r="AG971" s="8"/>
      <c r="AH971" s="8"/>
      <c r="AI971" s="8"/>
    </row>
    <row r="972" spans="1:35">
      <c r="A972" s="226">
        <f t="shared" si="1234"/>
        <v>432</v>
      </c>
      <c r="B972" s="8">
        <v>52</v>
      </c>
      <c r="C972" s="221">
        <f ca="1">IF(ISNUMBER(OFFSET(INDIRECT("'"&amp;'DATA for charts'!C$5&amp;"'!$c1"),$A972-1,0)),OFFSET(INDIRECT("'"&amp;'DATA for charts'!C$5&amp;"'!$c1"),$A972-1,0),NA())</f>
        <v>0</v>
      </c>
      <c r="D972" s="221">
        <f ca="1">IF(ISNUMBER(OFFSET(INDIRECT("'"&amp;'DATA for charts'!D$5&amp;"'!$c1"),$A972-1,0)),OFFSET(INDIRECT("'"&amp;'DATA for charts'!D$5&amp;"'!$c1"),$A972-1,0),NA())</f>
        <v>0</v>
      </c>
      <c r="E972" s="221">
        <f ca="1">IF(ISNUMBER(OFFSET(INDIRECT("'"&amp;'DATA for charts'!E$5&amp;"'!$c1"),$A972-1,0)),OFFSET(INDIRECT("'"&amp;'DATA for charts'!E$5&amp;"'!$c1"),$A972-1,0),NA())</f>
        <v>0</v>
      </c>
      <c r="F972" s="221">
        <f ca="1">IF(ISNUMBER(OFFSET(INDIRECT("'"&amp;'DATA for charts'!F$5&amp;"'!$c1"),$A972-1,0)),OFFSET(INDIRECT("'"&amp;'DATA for charts'!F$5&amp;"'!$c1"),$A972-1,0),NA())</f>
        <v>0</v>
      </c>
      <c r="G972" s="221">
        <f ca="1">IF(ISNUMBER(OFFSET(INDIRECT("'"&amp;'DATA for charts'!G$5&amp;"'!$c1"),$A972-1,0)),OFFSET(INDIRECT("'"&amp;'DATA for charts'!G$5&amp;"'!$c1"),$A972-1,0),NA())</f>
        <v>0</v>
      </c>
      <c r="H972" s="221">
        <f ca="1">IF(ISNUMBER(OFFSET(INDIRECT("'"&amp;'DATA for charts'!H$5&amp;"'!$c1"),$A972-1,0)),OFFSET(INDIRECT("'"&amp;'DATA for charts'!H$5&amp;"'!$c1"),$A972-1,0),NA())</f>
        <v>0</v>
      </c>
      <c r="I972" s="221" t="e">
        <f ca="1">IF(ISNUMBER(OFFSET(INDIRECT("'"&amp;'DATA for charts'!I$5&amp;"'!$c1"),$A972-1,0)),OFFSET(INDIRECT("'"&amp;'DATA for charts'!I$5&amp;"'!$c1"),$A972-1,0),NA())</f>
        <v>#N/A</v>
      </c>
      <c r="J972" s="221" t="e">
        <f ca="1">IF(ISNUMBER(OFFSET(INDIRECT("'"&amp;'DATA for charts'!J$5&amp;"'!$c1"),$A972-1,0)),OFFSET(INDIRECT("'"&amp;'DATA for charts'!J$5&amp;"'!$c1"),$A972-1,0),NA())</f>
        <v>#N/A</v>
      </c>
      <c r="K972" s="221" t="e">
        <f ca="1">IF(ISNUMBER(OFFSET(INDIRECT("'"&amp;'DATA for charts'!K$5&amp;"'!$c1"),$A972-1,0)),OFFSET(INDIRECT("'"&amp;'DATA for charts'!K$5&amp;"'!$c1"),$A972-1,0),NA())</f>
        <v>#N/A</v>
      </c>
      <c r="L972" s="221" t="e">
        <f ca="1">IF(ISNUMBER(OFFSET(INDIRECT("'"&amp;'DATA for charts'!L$5&amp;"'!$c1"),$A972-1,0)),OFFSET(INDIRECT("'"&amp;'DATA for charts'!L$5&amp;"'!$c1"),$A972-1,0),NA())</f>
        <v>#N/A</v>
      </c>
      <c r="M972" s="221" t="e">
        <f ca="1">IF(ISNUMBER(OFFSET(INDIRECT("'"&amp;'DATA for charts'!M$5&amp;"'!$c1"),$A972-1,0)),OFFSET(INDIRECT("'"&amp;'DATA for charts'!M$5&amp;"'!$c1"),$A972-1,0),NA())</f>
        <v>#N/A</v>
      </c>
      <c r="N972" s="221" t="e">
        <f ca="1">IF(ISNUMBER(OFFSET(INDIRECT("'"&amp;'DATA for charts'!N$5&amp;"'!$c1"),$A972-1,0)),OFFSET(INDIRECT("'"&amp;'DATA for charts'!N$5&amp;"'!$c1"),$A972-1,0),NA())</f>
        <v>#N/A</v>
      </c>
      <c r="O972" s="221" t="e">
        <f ca="1">IF(ISNUMBER(OFFSET(INDIRECT("'"&amp;'DATA for charts'!O$5&amp;"'!$c1"),$A972-1,0)),OFFSET(INDIRECT("'"&amp;'DATA for charts'!O$5&amp;"'!$c1"),$A972-1,0),NA())</f>
        <v>#N/A</v>
      </c>
      <c r="P972" s="221" t="e">
        <f ca="1">IF(ISNUMBER(OFFSET(INDIRECT("'"&amp;'DATA for charts'!P$5&amp;"'!$c1"),$A972-1,0)),OFFSET(INDIRECT("'"&amp;'DATA for charts'!P$5&amp;"'!$c1"),$A972-1,0),NA())</f>
        <v>#N/A</v>
      </c>
      <c r="Q972" s="221" t="e">
        <f ca="1">IF(ISNUMBER(OFFSET(INDIRECT("'"&amp;'DATA for charts'!Q$5&amp;"'!$c1"),$A972-1,0)),OFFSET(INDIRECT("'"&amp;'DATA for charts'!Q$5&amp;"'!$c1"),$A972-1,0),NA())</f>
        <v>#N/A</v>
      </c>
      <c r="R972" s="221" t="e">
        <f ca="1">IF(ISNUMBER(OFFSET(INDIRECT("'"&amp;'DATA for charts'!R$5&amp;"'!$c1"),$A972-1,0)),OFFSET(INDIRECT("'"&amp;'DATA for charts'!R$5&amp;"'!$c1"),$A972-1,0),NA())</f>
        <v>#N/A</v>
      </c>
      <c r="S972" s="221" t="e">
        <f ca="1">IF(ISNUMBER(OFFSET(INDIRECT("'"&amp;'DATA for charts'!S$5&amp;"'!$c1"),$A972-1,0)),OFFSET(INDIRECT("'"&amp;'DATA for charts'!S$5&amp;"'!$c1"),$A972-1,0),NA())</f>
        <v>#N/A</v>
      </c>
      <c r="T972" s="34"/>
      <c r="U972" s="34"/>
      <c r="V972" s="34"/>
      <c r="W972" s="8"/>
      <c r="X972" s="8"/>
      <c r="Y972" s="8"/>
      <c r="Z972" s="8"/>
      <c r="AA972" s="8"/>
      <c r="AB972" s="8"/>
      <c r="AC972" s="8"/>
      <c r="AD972" s="8"/>
      <c r="AE972" s="8"/>
      <c r="AF972" s="8"/>
      <c r="AG972" s="8"/>
      <c r="AH972" s="8"/>
      <c r="AI972" s="8"/>
    </row>
    <row r="973" spans="1:35">
      <c r="A973" s="226">
        <f t="shared" si="1234"/>
        <v>433</v>
      </c>
      <c r="B973" s="8">
        <v>53</v>
      </c>
      <c r="C973" s="221">
        <f ca="1">IF(ISNUMBER(OFFSET(INDIRECT("'"&amp;'DATA for charts'!C$5&amp;"'!$c1"),$A973-1,0)),OFFSET(INDIRECT("'"&amp;'DATA for charts'!C$5&amp;"'!$c1"),$A973-1,0),NA())</f>
        <v>0</v>
      </c>
      <c r="D973" s="221">
        <f ca="1">IF(ISNUMBER(OFFSET(INDIRECT("'"&amp;'DATA for charts'!D$5&amp;"'!$c1"),$A973-1,0)),OFFSET(INDIRECT("'"&amp;'DATA for charts'!D$5&amp;"'!$c1"),$A973-1,0),NA())</f>
        <v>0</v>
      </c>
      <c r="E973" s="221">
        <f ca="1">IF(ISNUMBER(OFFSET(INDIRECT("'"&amp;'DATA for charts'!E$5&amp;"'!$c1"),$A973-1,0)),OFFSET(INDIRECT("'"&amp;'DATA for charts'!E$5&amp;"'!$c1"),$A973-1,0),NA())</f>
        <v>0</v>
      </c>
      <c r="F973" s="221">
        <f ca="1">IF(ISNUMBER(OFFSET(INDIRECT("'"&amp;'DATA for charts'!F$5&amp;"'!$c1"),$A973-1,0)),OFFSET(INDIRECT("'"&amp;'DATA for charts'!F$5&amp;"'!$c1"),$A973-1,0),NA())</f>
        <v>0</v>
      </c>
      <c r="G973" s="221">
        <f ca="1">IF(ISNUMBER(OFFSET(INDIRECT("'"&amp;'DATA for charts'!G$5&amp;"'!$c1"),$A973-1,0)),OFFSET(INDIRECT("'"&amp;'DATA for charts'!G$5&amp;"'!$c1"),$A973-1,0),NA())</f>
        <v>0</v>
      </c>
      <c r="H973" s="221">
        <f ca="1">IF(ISNUMBER(OFFSET(INDIRECT("'"&amp;'DATA for charts'!H$5&amp;"'!$c1"),$A973-1,0)),OFFSET(INDIRECT("'"&amp;'DATA for charts'!H$5&amp;"'!$c1"),$A973-1,0),NA())</f>
        <v>0</v>
      </c>
      <c r="I973" s="221" t="e">
        <f ca="1">IF(ISNUMBER(OFFSET(INDIRECT("'"&amp;'DATA for charts'!I$5&amp;"'!$c1"),$A973-1,0)),OFFSET(INDIRECT("'"&amp;'DATA for charts'!I$5&amp;"'!$c1"),$A973-1,0),NA())</f>
        <v>#N/A</v>
      </c>
      <c r="J973" s="221" t="e">
        <f ca="1">IF(ISNUMBER(OFFSET(INDIRECT("'"&amp;'DATA for charts'!J$5&amp;"'!$c1"),$A973-1,0)),OFFSET(INDIRECT("'"&amp;'DATA for charts'!J$5&amp;"'!$c1"),$A973-1,0),NA())</f>
        <v>#N/A</v>
      </c>
      <c r="K973" s="221" t="e">
        <f ca="1">IF(ISNUMBER(OFFSET(INDIRECT("'"&amp;'DATA for charts'!K$5&amp;"'!$c1"),$A973-1,0)),OFFSET(INDIRECT("'"&amp;'DATA for charts'!K$5&amp;"'!$c1"),$A973-1,0),NA())</f>
        <v>#N/A</v>
      </c>
      <c r="L973" s="221" t="e">
        <f ca="1">IF(ISNUMBER(OFFSET(INDIRECT("'"&amp;'DATA for charts'!L$5&amp;"'!$c1"),$A973-1,0)),OFFSET(INDIRECT("'"&amp;'DATA for charts'!L$5&amp;"'!$c1"),$A973-1,0),NA())</f>
        <v>#N/A</v>
      </c>
      <c r="M973" s="221" t="e">
        <f ca="1">IF(ISNUMBER(OFFSET(INDIRECT("'"&amp;'DATA for charts'!M$5&amp;"'!$c1"),$A973-1,0)),OFFSET(INDIRECT("'"&amp;'DATA for charts'!M$5&amp;"'!$c1"),$A973-1,0),NA())</f>
        <v>#N/A</v>
      </c>
      <c r="N973" s="221" t="e">
        <f ca="1">IF(ISNUMBER(OFFSET(INDIRECT("'"&amp;'DATA for charts'!N$5&amp;"'!$c1"),$A973-1,0)),OFFSET(INDIRECT("'"&amp;'DATA for charts'!N$5&amp;"'!$c1"),$A973-1,0),NA())</f>
        <v>#N/A</v>
      </c>
      <c r="O973" s="221" t="e">
        <f ca="1">IF(ISNUMBER(OFFSET(INDIRECT("'"&amp;'DATA for charts'!O$5&amp;"'!$c1"),$A973-1,0)),OFFSET(INDIRECT("'"&amp;'DATA for charts'!O$5&amp;"'!$c1"),$A973-1,0),NA())</f>
        <v>#N/A</v>
      </c>
      <c r="P973" s="221" t="e">
        <f ca="1">IF(ISNUMBER(OFFSET(INDIRECT("'"&amp;'DATA for charts'!P$5&amp;"'!$c1"),$A973-1,0)),OFFSET(INDIRECT("'"&amp;'DATA for charts'!P$5&amp;"'!$c1"),$A973-1,0),NA())</f>
        <v>#N/A</v>
      </c>
      <c r="Q973" s="221" t="e">
        <f ca="1">IF(ISNUMBER(OFFSET(INDIRECT("'"&amp;'DATA for charts'!Q$5&amp;"'!$c1"),$A973-1,0)),OFFSET(INDIRECT("'"&amp;'DATA for charts'!Q$5&amp;"'!$c1"),$A973-1,0),NA())</f>
        <v>#N/A</v>
      </c>
      <c r="R973" s="221" t="e">
        <f ca="1">IF(ISNUMBER(OFFSET(INDIRECT("'"&amp;'DATA for charts'!R$5&amp;"'!$c1"),$A973-1,0)),OFFSET(INDIRECT("'"&amp;'DATA for charts'!R$5&amp;"'!$c1"),$A973-1,0),NA())</f>
        <v>#N/A</v>
      </c>
      <c r="S973" s="221" t="e">
        <f ca="1">IF(ISNUMBER(OFFSET(INDIRECT("'"&amp;'DATA for charts'!S$5&amp;"'!$c1"),$A973-1,0)),OFFSET(INDIRECT("'"&amp;'DATA for charts'!S$5&amp;"'!$c1"),$A973-1,0),NA())</f>
        <v>#N/A</v>
      </c>
      <c r="T973" s="34"/>
      <c r="U973" s="34"/>
      <c r="V973" s="34"/>
      <c r="W973" s="8"/>
      <c r="X973" s="8"/>
      <c r="Y973" s="8"/>
      <c r="Z973" s="8"/>
      <c r="AA973" s="8"/>
      <c r="AB973" s="8"/>
      <c r="AC973" s="8"/>
      <c r="AD973" s="8"/>
      <c r="AE973" s="8"/>
      <c r="AF973" s="8"/>
      <c r="AG973" s="8"/>
      <c r="AH973" s="8"/>
      <c r="AI973" s="8"/>
    </row>
    <row r="974" spans="1:35">
      <c r="A974" s="226">
        <f t="shared" si="1234"/>
        <v>434</v>
      </c>
      <c r="B974" s="8">
        <v>54</v>
      </c>
      <c r="C974" s="221">
        <f ca="1">IF(ISNUMBER(OFFSET(INDIRECT("'"&amp;'DATA for charts'!C$5&amp;"'!$c1"),$A974-1,0)),OFFSET(INDIRECT("'"&amp;'DATA for charts'!C$5&amp;"'!$c1"),$A974-1,0),NA())</f>
        <v>0</v>
      </c>
      <c r="D974" s="221">
        <f ca="1">IF(ISNUMBER(OFFSET(INDIRECT("'"&amp;'DATA for charts'!D$5&amp;"'!$c1"),$A974-1,0)),OFFSET(INDIRECT("'"&amp;'DATA for charts'!D$5&amp;"'!$c1"),$A974-1,0),NA())</f>
        <v>0</v>
      </c>
      <c r="E974" s="221">
        <f ca="1">IF(ISNUMBER(OFFSET(INDIRECT("'"&amp;'DATA for charts'!E$5&amp;"'!$c1"),$A974-1,0)),OFFSET(INDIRECT("'"&amp;'DATA for charts'!E$5&amp;"'!$c1"),$A974-1,0),NA())</f>
        <v>0</v>
      </c>
      <c r="F974" s="221">
        <f ca="1">IF(ISNUMBER(OFFSET(INDIRECT("'"&amp;'DATA for charts'!F$5&amp;"'!$c1"),$A974-1,0)),OFFSET(INDIRECT("'"&amp;'DATA for charts'!F$5&amp;"'!$c1"),$A974-1,0),NA())</f>
        <v>0</v>
      </c>
      <c r="G974" s="221">
        <f ca="1">IF(ISNUMBER(OFFSET(INDIRECT("'"&amp;'DATA for charts'!G$5&amp;"'!$c1"),$A974-1,0)),OFFSET(INDIRECT("'"&amp;'DATA for charts'!G$5&amp;"'!$c1"),$A974-1,0),NA())</f>
        <v>0</v>
      </c>
      <c r="H974" s="221">
        <f ca="1">IF(ISNUMBER(OFFSET(INDIRECT("'"&amp;'DATA for charts'!H$5&amp;"'!$c1"),$A974-1,0)),OFFSET(INDIRECT("'"&amp;'DATA for charts'!H$5&amp;"'!$c1"),$A974-1,0),NA())</f>
        <v>0</v>
      </c>
      <c r="I974" s="221" t="e">
        <f ca="1">IF(ISNUMBER(OFFSET(INDIRECT("'"&amp;'DATA for charts'!I$5&amp;"'!$c1"),$A974-1,0)),OFFSET(INDIRECT("'"&amp;'DATA for charts'!I$5&amp;"'!$c1"),$A974-1,0),NA())</f>
        <v>#N/A</v>
      </c>
      <c r="J974" s="221" t="e">
        <f ca="1">IF(ISNUMBER(OFFSET(INDIRECT("'"&amp;'DATA for charts'!J$5&amp;"'!$c1"),$A974-1,0)),OFFSET(INDIRECT("'"&amp;'DATA for charts'!J$5&amp;"'!$c1"),$A974-1,0),NA())</f>
        <v>#N/A</v>
      </c>
      <c r="K974" s="221" t="e">
        <f ca="1">IF(ISNUMBER(OFFSET(INDIRECT("'"&amp;'DATA for charts'!K$5&amp;"'!$c1"),$A974-1,0)),OFFSET(INDIRECT("'"&amp;'DATA for charts'!K$5&amp;"'!$c1"),$A974-1,0),NA())</f>
        <v>#N/A</v>
      </c>
      <c r="L974" s="221" t="e">
        <f ca="1">IF(ISNUMBER(OFFSET(INDIRECT("'"&amp;'DATA for charts'!L$5&amp;"'!$c1"),$A974-1,0)),OFFSET(INDIRECT("'"&amp;'DATA for charts'!L$5&amp;"'!$c1"),$A974-1,0),NA())</f>
        <v>#N/A</v>
      </c>
      <c r="M974" s="221" t="e">
        <f ca="1">IF(ISNUMBER(OFFSET(INDIRECT("'"&amp;'DATA for charts'!M$5&amp;"'!$c1"),$A974-1,0)),OFFSET(INDIRECT("'"&amp;'DATA for charts'!M$5&amp;"'!$c1"),$A974-1,0),NA())</f>
        <v>#N/A</v>
      </c>
      <c r="N974" s="221" t="e">
        <f ca="1">IF(ISNUMBER(OFFSET(INDIRECT("'"&amp;'DATA for charts'!N$5&amp;"'!$c1"),$A974-1,0)),OFFSET(INDIRECT("'"&amp;'DATA for charts'!N$5&amp;"'!$c1"),$A974-1,0),NA())</f>
        <v>#N/A</v>
      </c>
      <c r="O974" s="221" t="e">
        <f ca="1">IF(ISNUMBER(OFFSET(INDIRECT("'"&amp;'DATA for charts'!O$5&amp;"'!$c1"),$A974-1,0)),OFFSET(INDIRECT("'"&amp;'DATA for charts'!O$5&amp;"'!$c1"),$A974-1,0),NA())</f>
        <v>#N/A</v>
      </c>
      <c r="P974" s="221" t="e">
        <f ca="1">IF(ISNUMBER(OFFSET(INDIRECT("'"&amp;'DATA for charts'!P$5&amp;"'!$c1"),$A974-1,0)),OFFSET(INDIRECT("'"&amp;'DATA for charts'!P$5&amp;"'!$c1"),$A974-1,0),NA())</f>
        <v>#N/A</v>
      </c>
      <c r="Q974" s="221" t="e">
        <f ca="1">IF(ISNUMBER(OFFSET(INDIRECT("'"&amp;'DATA for charts'!Q$5&amp;"'!$c1"),$A974-1,0)),OFFSET(INDIRECT("'"&amp;'DATA for charts'!Q$5&amp;"'!$c1"),$A974-1,0),NA())</f>
        <v>#N/A</v>
      </c>
      <c r="R974" s="221" t="e">
        <f ca="1">IF(ISNUMBER(OFFSET(INDIRECT("'"&amp;'DATA for charts'!R$5&amp;"'!$c1"),$A974-1,0)),OFFSET(INDIRECT("'"&amp;'DATA for charts'!R$5&amp;"'!$c1"),$A974-1,0),NA())</f>
        <v>#N/A</v>
      </c>
      <c r="S974" s="221" t="e">
        <f ca="1">IF(ISNUMBER(OFFSET(INDIRECT("'"&amp;'DATA for charts'!S$5&amp;"'!$c1"),$A974-1,0)),OFFSET(INDIRECT("'"&amp;'DATA for charts'!S$5&amp;"'!$c1"),$A974-1,0),NA())</f>
        <v>#N/A</v>
      </c>
      <c r="T974" s="34"/>
      <c r="U974" s="34"/>
      <c r="V974" s="34"/>
      <c r="W974" s="8"/>
      <c r="X974" s="8"/>
      <c r="Y974" s="8"/>
      <c r="Z974" s="8"/>
      <c r="AA974" s="8"/>
      <c r="AB974" s="8"/>
      <c r="AC974" s="8"/>
      <c r="AD974" s="8"/>
      <c r="AE974" s="8"/>
      <c r="AF974" s="8"/>
      <c r="AG974" s="8"/>
      <c r="AH974" s="8"/>
      <c r="AI974" s="8"/>
    </row>
    <row r="975" spans="1:35">
      <c r="A975" s="226">
        <f t="shared" si="1234"/>
        <v>435</v>
      </c>
      <c r="B975" s="8">
        <v>55</v>
      </c>
      <c r="C975" s="221">
        <f ca="1">IF(ISNUMBER(OFFSET(INDIRECT("'"&amp;'DATA for charts'!C$5&amp;"'!$c1"),$A975-1,0)),OFFSET(INDIRECT("'"&amp;'DATA for charts'!C$5&amp;"'!$c1"),$A975-1,0),NA())</f>
        <v>0</v>
      </c>
      <c r="D975" s="221">
        <f ca="1">IF(ISNUMBER(OFFSET(INDIRECT("'"&amp;'DATA for charts'!D$5&amp;"'!$c1"),$A975-1,0)),OFFSET(INDIRECT("'"&amp;'DATA for charts'!D$5&amp;"'!$c1"),$A975-1,0),NA())</f>
        <v>0</v>
      </c>
      <c r="E975" s="221">
        <f ca="1">IF(ISNUMBER(OFFSET(INDIRECT("'"&amp;'DATA for charts'!E$5&amp;"'!$c1"),$A975-1,0)),OFFSET(INDIRECT("'"&amp;'DATA for charts'!E$5&amp;"'!$c1"),$A975-1,0),NA())</f>
        <v>0</v>
      </c>
      <c r="F975" s="221">
        <f ca="1">IF(ISNUMBER(OFFSET(INDIRECT("'"&amp;'DATA for charts'!F$5&amp;"'!$c1"),$A975-1,0)),OFFSET(INDIRECT("'"&amp;'DATA for charts'!F$5&amp;"'!$c1"),$A975-1,0),NA())</f>
        <v>0</v>
      </c>
      <c r="G975" s="221">
        <f ca="1">IF(ISNUMBER(OFFSET(INDIRECT("'"&amp;'DATA for charts'!G$5&amp;"'!$c1"),$A975-1,0)),OFFSET(INDIRECT("'"&amp;'DATA for charts'!G$5&amp;"'!$c1"),$A975-1,0),NA())</f>
        <v>0</v>
      </c>
      <c r="H975" s="221">
        <f ca="1">IF(ISNUMBER(OFFSET(INDIRECT("'"&amp;'DATA for charts'!H$5&amp;"'!$c1"),$A975-1,0)),OFFSET(INDIRECT("'"&amp;'DATA for charts'!H$5&amp;"'!$c1"),$A975-1,0),NA())</f>
        <v>0</v>
      </c>
      <c r="I975" s="221" t="e">
        <f ca="1">IF(ISNUMBER(OFFSET(INDIRECT("'"&amp;'DATA for charts'!I$5&amp;"'!$c1"),$A975-1,0)),OFFSET(INDIRECT("'"&amp;'DATA for charts'!I$5&amp;"'!$c1"),$A975-1,0),NA())</f>
        <v>#N/A</v>
      </c>
      <c r="J975" s="221" t="e">
        <f ca="1">IF(ISNUMBER(OFFSET(INDIRECT("'"&amp;'DATA for charts'!J$5&amp;"'!$c1"),$A975-1,0)),OFFSET(INDIRECT("'"&amp;'DATA for charts'!J$5&amp;"'!$c1"),$A975-1,0),NA())</f>
        <v>#N/A</v>
      </c>
      <c r="K975" s="221" t="e">
        <f ca="1">IF(ISNUMBER(OFFSET(INDIRECT("'"&amp;'DATA for charts'!K$5&amp;"'!$c1"),$A975-1,0)),OFFSET(INDIRECT("'"&amp;'DATA for charts'!K$5&amp;"'!$c1"),$A975-1,0),NA())</f>
        <v>#N/A</v>
      </c>
      <c r="L975" s="221" t="e">
        <f ca="1">IF(ISNUMBER(OFFSET(INDIRECT("'"&amp;'DATA for charts'!L$5&amp;"'!$c1"),$A975-1,0)),OFFSET(INDIRECT("'"&amp;'DATA for charts'!L$5&amp;"'!$c1"),$A975-1,0),NA())</f>
        <v>#N/A</v>
      </c>
      <c r="M975" s="221" t="e">
        <f ca="1">IF(ISNUMBER(OFFSET(INDIRECT("'"&amp;'DATA for charts'!M$5&amp;"'!$c1"),$A975-1,0)),OFFSET(INDIRECT("'"&amp;'DATA for charts'!M$5&amp;"'!$c1"),$A975-1,0),NA())</f>
        <v>#N/A</v>
      </c>
      <c r="N975" s="221" t="e">
        <f ca="1">IF(ISNUMBER(OFFSET(INDIRECT("'"&amp;'DATA for charts'!N$5&amp;"'!$c1"),$A975-1,0)),OFFSET(INDIRECT("'"&amp;'DATA for charts'!N$5&amp;"'!$c1"),$A975-1,0),NA())</f>
        <v>#N/A</v>
      </c>
      <c r="O975" s="221" t="e">
        <f ca="1">IF(ISNUMBER(OFFSET(INDIRECT("'"&amp;'DATA for charts'!O$5&amp;"'!$c1"),$A975-1,0)),OFFSET(INDIRECT("'"&amp;'DATA for charts'!O$5&amp;"'!$c1"),$A975-1,0),NA())</f>
        <v>#N/A</v>
      </c>
      <c r="P975" s="221" t="e">
        <f ca="1">IF(ISNUMBER(OFFSET(INDIRECT("'"&amp;'DATA for charts'!P$5&amp;"'!$c1"),$A975-1,0)),OFFSET(INDIRECT("'"&amp;'DATA for charts'!P$5&amp;"'!$c1"),$A975-1,0),NA())</f>
        <v>#N/A</v>
      </c>
      <c r="Q975" s="221" t="e">
        <f ca="1">IF(ISNUMBER(OFFSET(INDIRECT("'"&amp;'DATA for charts'!Q$5&amp;"'!$c1"),$A975-1,0)),OFFSET(INDIRECT("'"&amp;'DATA for charts'!Q$5&amp;"'!$c1"),$A975-1,0),NA())</f>
        <v>#N/A</v>
      </c>
      <c r="R975" s="221" t="e">
        <f ca="1">IF(ISNUMBER(OFFSET(INDIRECT("'"&amp;'DATA for charts'!R$5&amp;"'!$c1"),$A975-1,0)),OFFSET(INDIRECT("'"&amp;'DATA for charts'!R$5&amp;"'!$c1"),$A975-1,0),NA())</f>
        <v>#N/A</v>
      </c>
      <c r="S975" s="221" t="e">
        <f ca="1">IF(ISNUMBER(OFFSET(INDIRECT("'"&amp;'DATA for charts'!S$5&amp;"'!$c1"),$A975-1,0)),OFFSET(INDIRECT("'"&amp;'DATA for charts'!S$5&amp;"'!$c1"),$A975-1,0),NA())</f>
        <v>#N/A</v>
      </c>
      <c r="T975" s="34"/>
      <c r="U975" s="34"/>
      <c r="V975" s="34"/>
      <c r="W975" s="8"/>
      <c r="X975" s="8"/>
      <c r="Y975" s="8"/>
      <c r="Z975" s="8"/>
      <c r="AA975" s="8"/>
      <c r="AB975" s="8"/>
      <c r="AC975" s="8"/>
      <c r="AD975" s="8"/>
      <c r="AE975" s="8"/>
      <c r="AF975" s="8"/>
      <c r="AG975" s="8"/>
      <c r="AH975" s="8"/>
      <c r="AI975" s="8"/>
    </row>
    <row r="976" spans="1:35">
      <c r="A976" s="226">
        <f t="shared" si="1234"/>
        <v>436</v>
      </c>
      <c r="B976" s="8">
        <v>56</v>
      </c>
      <c r="C976" s="221">
        <f ca="1">IF(ISNUMBER(OFFSET(INDIRECT("'"&amp;'DATA for charts'!C$5&amp;"'!$c1"),$A976-1,0)),OFFSET(INDIRECT("'"&amp;'DATA for charts'!C$5&amp;"'!$c1"),$A976-1,0),NA())</f>
        <v>0</v>
      </c>
      <c r="D976" s="221">
        <f ca="1">IF(ISNUMBER(OFFSET(INDIRECT("'"&amp;'DATA for charts'!D$5&amp;"'!$c1"),$A976-1,0)),OFFSET(INDIRECT("'"&amp;'DATA for charts'!D$5&amp;"'!$c1"),$A976-1,0),NA())</f>
        <v>0</v>
      </c>
      <c r="E976" s="221">
        <f ca="1">IF(ISNUMBER(OFFSET(INDIRECT("'"&amp;'DATA for charts'!E$5&amp;"'!$c1"),$A976-1,0)),OFFSET(INDIRECT("'"&amp;'DATA for charts'!E$5&amp;"'!$c1"),$A976-1,0),NA())</f>
        <v>0</v>
      </c>
      <c r="F976" s="221">
        <f ca="1">IF(ISNUMBER(OFFSET(INDIRECT("'"&amp;'DATA for charts'!F$5&amp;"'!$c1"),$A976-1,0)),OFFSET(INDIRECT("'"&amp;'DATA for charts'!F$5&amp;"'!$c1"),$A976-1,0),NA())</f>
        <v>0</v>
      </c>
      <c r="G976" s="221">
        <f ca="1">IF(ISNUMBER(OFFSET(INDIRECT("'"&amp;'DATA for charts'!G$5&amp;"'!$c1"),$A976-1,0)),OFFSET(INDIRECT("'"&amp;'DATA for charts'!G$5&amp;"'!$c1"),$A976-1,0),NA())</f>
        <v>0</v>
      </c>
      <c r="H976" s="221">
        <f ca="1">IF(ISNUMBER(OFFSET(INDIRECT("'"&amp;'DATA for charts'!H$5&amp;"'!$c1"),$A976-1,0)),OFFSET(INDIRECT("'"&amp;'DATA for charts'!H$5&amp;"'!$c1"),$A976-1,0),NA())</f>
        <v>0</v>
      </c>
      <c r="I976" s="221" t="e">
        <f ca="1">IF(ISNUMBER(OFFSET(INDIRECT("'"&amp;'DATA for charts'!I$5&amp;"'!$c1"),$A976-1,0)),OFFSET(INDIRECT("'"&amp;'DATA for charts'!I$5&amp;"'!$c1"),$A976-1,0),NA())</f>
        <v>#N/A</v>
      </c>
      <c r="J976" s="221" t="e">
        <f ca="1">IF(ISNUMBER(OFFSET(INDIRECT("'"&amp;'DATA for charts'!J$5&amp;"'!$c1"),$A976-1,0)),OFFSET(INDIRECT("'"&amp;'DATA for charts'!J$5&amp;"'!$c1"),$A976-1,0),NA())</f>
        <v>#N/A</v>
      </c>
      <c r="K976" s="221" t="e">
        <f ca="1">IF(ISNUMBER(OFFSET(INDIRECT("'"&amp;'DATA for charts'!K$5&amp;"'!$c1"),$A976-1,0)),OFFSET(INDIRECT("'"&amp;'DATA for charts'!K$5&amp;"'!$c1"),$A976-1,0),NA())</f>
        <v>#N/A</v>
      </c>
      <c r="L976" s="221" t="e">
        <f ca="1">IF(ISNUMBER(OFFSET(INDIRECT("'"&amp;'DATA for charts'!L$5&amp;"'!$c1"),$A976-1,0)),OFFSET(INDIRECT("'"&amp;'DATA for charts'!L$5&amp;"'!$c1"),$A976-1,0),NA())</f>
        <v>#N/A</v>
      </c>
      <c r="M976" s="221" t="e">
        <f ca="1">IF(ISNUMBER(OFFSET(INDIRECT("'"&amp;'DATA for charts'!M$5&amp;"'!$c1"),$A976-1,0)),OFFSET(INDIRECT("'"&amp;'DATA for charts'!M$5&amp;"'!$c1"),$A976-1,0),NA())</f>
        <v>#N/A</v>
      </c>
      <c r="N976" s="221" t="e">
        <f ca="1">IF(ISNUMBER(OFFSET(INDIRECT("'"&amp;'DATA for charts'!N$5&amp;"'!$c1"),$A976-1,0)),OFFSET(INDIRECT("'"&amp;'DATA for charts'!N$5&amp;"'!$c1"),$A976-1,0),NA())</f>
        <v>#N/A</v>
      </c>
      <c r="O976" s="221" t="e">
        <f ca="1">IF(ISNUMBER(OFFSET(INDIRECT("'"&amp;'DATA for charts'!O$5&amp;"'!$c1"),$A976-1,0)),OFFSET(INDIRECT("'"&amp;'DATA for charts'!O$5&amp;"'!$c1"),$A976-1,0),NA())</f>
        <v>#N/A</v>
      </c>
      <c r="P976" s="221" t="e">
        <f ca="1">IF(ISNUMBER(OFFSET(INDIRECT("'"&amp;'DATA for charts'!P$5&amp;"'!$c1"),$A976-1,0)),OFFSET(INDIRECT("'"&amp;'DATA for charts'!P$5&amp;"'!$c1"),$A976-1,0),NA())</f>
        <v>#N/A</v>
      </c>
      <c r="Q976" s="221" t="e">
        <f ca="1">IF(ISNUMBER(OFFSET(INDIRECT("'"&amp;'DATA for charts'!Q$5&amp;"'!$c1"),$A976-1,0)),OFFSET(INDIRECT("'"&amp;'DATA for charts'!Q$5&amp;"'!$c1"),$A976-1,0),NA())</f>
        <v>#N/A</v>
      </c>
      <c r="R976" s="221" t="e">
        <f ca="1">IF(ISNUMBER(OFFSET(INDIRECT("'"&amp;'DATA for charts'!R$5&amp;"'!$c1"),$A976-1,0)),OFFSET(INDIRECT("'"&amp;'DATA for charts'!R$5&amp;"'!$c1"),$A976-1,0),NA())</f>
        <v>#N/A</v>
      </c>
      <c r="S976" s="221" t="e">
        <f ca="1">IF(ISNUMBER(OFFSET(INDIRECT("'"&amp;'DATA for charts'!S$5&amp;"'!$c1"),$A976-1,0)),OFFSET(INDIRECT("'"&amp;'DATA for charts'!S$5&amp;"'!$c1"),$A976-1,0),NA())</f>
        <v>#N/A</v>
      </c>
      <c r="T976" s="34"/>
      <c r="U976" s="34"/>
      <c r="V976" s="34"/>
      <c r="W976" s="8"/>
      <c r="X976" s="8"/>
      <c r="Y976" s="8"/>
      <c r="Z976" s="8"/>
      <c r="AA976" s="8"/>
      <c r="AB976" s="8"/>
      <c r="AC976" s="8"/>
      <c r="AD976" s="8"/>
      <c r="AE976" s="8"/>
      <c r="AF976" s="8"/>
      <c r="AG976" s="8"/>
      <c r="AH976" s="8"/>
      <c r="AI976" s="8"/>
    </row>
    <row r="977" spans="1:35">
      <c r="A977" s="226">
        <f t="shared" si="1234"/>
        <v>437</v>
      </c>
      <c r="B977" s="8">
        <v>57</v>
      </c>
      <c r="C977" s="221">
        <f ca="1">IF(ISNUMBER(OFFSET(INDIRECT("'"&amp;'DATA for charts'!C$5&amp;"'!$c1"),$A977-1,0)),OFFSET(INDIRECT("'"&amp;'DATA for charts'!C$5&amp;"'!$c1"),$A977-1,0),NA())</f>
        <v>0</v>
      </c>
      <c r="D977" s="221">
        <f ca="1">IF(ISNUMBER(OFFSET(INDIRECT("'"&amp;'DATA for charts'!D$5&amp;"'!$c1"),$A977-1,0)),OFFSET(INDIRECT("'"&amp;'DATA for charts'!D$5&amp;"'!$c1"),$A977-1,0),NA())</f>
        <v>0</v>
      </c>
      <c r="E977" s="221">
        <f ca="1">IF(ISNUMBER(OFFSET(INDIRECT("'"&amp;'DATA for charts'!E$5&amp;"'!$c1"),$A977-1,0)),OFFSET(INDIRECT("'"&amp;'DATA for charts'!E$5&amp;"'!$c1"),$A977-1,0),NA())</f>
        <v>0</v>
      </c>
      <c r="F977" s="221">
        <f ca="1">IF(ISNUMBER(OFFSET(INDIRECT("'"&amp;'DATA for charts'!F$5&amp;"'!$c1"),$A977-1,0)),OFFSET(INDIRECT("'"&amp;'DATA for charts'!F$5&amp;"'!$c1"),$A977-1,0),NA())</f>
        <v>0</v>
      </c>
      <c r="G977" s="221">
        <f ca="1">IF(ISNUMBER(OFFSET(INDIRECT("'"&amp;'DATA for charts'!G$5&amp;"'!$c1"),$A977-1,0)),OFFSET(INDIRECT("'"&amp;'DATA for charts'!G$5&amp;"'!$c1"),$A977-1,0),NA())</f>
        <v>0</v>
      </c>
      <c r="H977" s="221">
        <f ca="1">IF(ISNUMBER(OFFSET(INDIRECT("'"&amp;'DATA for charts'!H$5&amp;"'!$c1"),$A977-1,0)),OFFSET(INDIRECT("'"&amp;'DATA for charts'!H$5&amp;"'!$c1"),$A977-1,0),NA())</f>
        <v>0</v>
      </c>
      <c r="I977" s="221" t="e">
        <f ca="1">IF(ISNUMBER(OFFSET(INDIRECT("'"&amp;'DATA for charts'!I$5&amp;"'!$c1"),$A977-1,0)),OFFSET(INDIRECT("'"&amp;'DATA for charts'!I$5&amp;"'!$c1"),$A977-1,0),NA())</f>
        <v>#N/A</v>
      </c>
      <c r="J977" s="221" t="e">
        <f ca="1">IF(ISNUMBER(OFFSET(INDIRECT("'"&amp;'DATA for charts'!J$5&amp;"'!$c1"),$A977-1,0)),OFFSET(INDIRECT("'"&amp;'DATA for charts'!J$5&amp;"'!$c1"),$A977-1,0),NA())</f>
        <v>#N/A</v>
      </c>
      <c r="K977" s="221" t="e">
        <f ca="1">IF(ISNUMBER(OFFSET(INDIRECT("'"&amp;'DATA for charts'!K$5&amp;"'!$c1"),$A977-1,0)),OFFSET(INDIRECT("'"&amp;'DATA for charts'!K$5&amp;"'!$c1"),$A977-1,0),NA())</f>
        <v>#N/A</v>
      </c>
      <c r="L977" s="221" t="e">
        <f ca="1">IF(ISNUMBER(OFFSET(INDIRECT("'"&amp;'DATA for charts'!L$5&amp;"'!$c1"),$A977-1,0)),OFFSET(INDIRECT("'"&amp;'DATA for charts'!L$5&amp;"'!$c1"),$A977-1,0),NA())</f>
        <v>#N/A</v>
      </c>
      <c r="M977" s="221" t="e">
        <f ca="1">IF(ISNUMBER(OFFSET(INDIRECT("'"&amp;'DATA for charts'!M$5&amp;"'!$c1"),$A977-1,0)),OFFSET(INDIRECT("'"&amp;'DATA for charts'!M$5&amp;"'!$c1"),$A977-1,0),NA())</f>
        <v>#N/A</v>
      </c>
      <c r="N977" s="221" t="e">
        <f ca="1">IF(ISNUMBER(OFFSET(INDIRECT("'"&amp;'DATA for charts'!N$5&amp;"'!$c1"),$A977-1,0)),OFFSET(INDIRECT("'"&amp;'DATA for charts'!N$5&amp;"'!$c1"),$A977-1,0),NA())</f>
        <v>#N/A</v>
      </c>
      <c r="O977" s="221" t="e">
        <f ca="1">IF(ISNUMBER(OFFSET(INDIRECT("'"&amp;'DATA for charts'!O$5&amp;"'!$c1"),$A977-1,0)),OFFSET(INDIRECT("'"&amp;'DATA for charts'!O$5&amp;"'!$c1"),$A977-1,0),NA())</f>
        <v>#N/A</v>
      </c>
      <c r="P977" s="221" t="e">
        <f ca="1">IF(ISNUMBER(OFFSET(INDIRECT("'"&amp;'DATA for charts'!P$5&amp;"'!$c1"),$A977-1,0)),OFFSET(INDIRECT("'"&amp;'DATA for charts'!P$5&amp;"'!$c1"),$A977-1,0),NA())</f>
        <v>#N/A</v>
      </c>
      <c r="Q977" s="221" t="e">
        <f ca="1">IF(ISNUMBER(OFFSET(INDIRECT("'"&amp;'DATA for charts'!Q$5&amp;"'!$c1"),$A977-1,0)),OFFSET(INDIRECT("'"&amp;'DATA for charts'!Q$5&amp;"'!$c1"),$A977-1,0),NA())</f>
        <v>#N/A</v>
      </c>
      <c r="R977" s="221" t="e">
        <f ca="1">IF(ISNUMBER(OFFSET(INDIRECT("'"&amp;'DATA for charts'!R$5&amp;"'!$c1"),$A977-1,0)),OFFSET(INDIRECT("'"&amp;'DATA for charts'!R$5&amp;"'!$c1"),$A977-1,0),NA())</f>
        <v>#N/A</v>
      </c>
      <c r="S977" s="221" t="e">
        <f ca="1">IF(ISNUMBER(OFFSET(INDIRECT("'"&amp;'DATA for charts'!S$5&amp;"'!$c1"),$A977-1,0)),OFFSET(INDIRECT("'"&amp;'DATA for charts'!S$5&amp;"'!$c1"),$A977-1,0),NA())</f>
        <v>#N/A</v>
      </c>
      <c r="T977" s="34"/>
      <c r="U977" s="34"/>
      <c r="V977" s="34"/>
      <c r="W977" s="8"/>
      <c r="X977" s="8"/>
      <c r="Y977" s="8"/>
      <c r="Z977" s="8"/>
      <c r="AA977" s="8"/>
      <c r="AB977" s="8"/>
      <c r="AC977" s="8"/>
      <c r="AD977" s="8"/>
      <c r="AE977" s="8"/>
      <c r="AF977" s="8"/>
      <c r="AG977" s="8"/>
      <c r="AH977" s="8"/>
      <c r="AI977" s="8"/>
    </row>
    <row r="978" spans="1:35">
      <c r="A978" s="226">
        <f t="shared" si="1234"/>
        <v>438</v>
      </c>
      <c r="B978" s="8">
        <v>58</v>
      </c>
      <c r="C978" s="221">
        <f ca="1">IF(ISNUMBER(OFFSET(INDIRECT("'"&amp;'DATA for charts'!C$5&amp;"'!$c1"),$A978-1,0)),OFFSET(INDIRECT("'"&amp;'DATA for charts'!C$5&amp;"'!$c1"),$A978-1,0),NA())</f>
        <v>0</v>
      </c>
      <c r="D978" s="221">
        <f ca="1">IF(ISNUMBER(OFFSET(INDIRECT("'"&amp;'DATA for charts'!D$5&amp;"'!$c1"),$A978-1,0)),OFFSET(INDIRECT("'"&amp;'DATA for charts'!D$5&amp;"'!$c1"),$A978-1,0),NA())</f>
        <v>0</v>
      </c>
      <c r="E978" s="221">
        <f ca="1">IF(ISNUMBER(OFFSET(INDIRECT("'"&amp;'DATA for charts'!E$5&amp;"'!$c1"),$A978-1,0)),OFFSET(INDIRECT("'"&amp;'DATA for charts'!E$5&amp;"'!$c1"),$A978-1,0),NA())</f>
        <v>0</v>
      </c>
      <c r="F978" s="221">
        <f ca="1">IF(ISNUMBER(OFFSET(INDIRECT("'"&amp;'DATA for charts'!F$5&amp;"'!$c1"),$A978-1,0)),OFFSET(INDIRECT("'"&amp;'DATA for charts'!F$5&amp;"'!$c1"),$A978-1,0),NA())</f>
        <v>0</v>
      </c>
      <c r="G978" s="221">
        <f ca="1">IF(ISNUMBER(OFFSET(INDIRECT("'"&amp;'DATA for charts'!G$5&amp;"'!$c1"),$A978-1,0)),OFFSET(INDIRECT("'"&amp;'DATA for charts'!G$5&amp;"'!$c1"),$A978-1,0),NA())</f>
        <v>0</v>
      </c>
      <c r="H978" s="221">
        <f ca="1">IF(ISNUMBER(OFFSET(INDIRECT("'"&amp;'DATA for charts'!H$5&amp;"'!$c1"),$A978-1,0)),OFFSET(INDIRECT("'"&amp;'DATA for charts'!H$5&amp;"'!$c1"),$A978-1,0),NA())</f>
        <v>0</v>
      </c>
      <c r="I978" s="221" t="e">
        <f ca="1">IF(ISNUMBER(OFFSET(INDIRECT("'"&amp;'DATA for charts'!I$5&amp;"'!$c1"),$A978-1,0)),OFFSET(INDIRECT("'"&amp;'DATA for charts'!I$5&amp;"'!$c1"),$A978-1,0),NA())</f>
        <v>#N/A</v>
      </c>
      <c r="J978" s="221" t="e">
        <f ca="1">IF(ISNUMBER(OFFSET(INDIRECT("'"&amp;'DATA for charts'!J$5&amp;"'!$c1"),$A978-1,0)),OFFSET(INDIRECT("'"&amp;'DATA for charts'!J$5&amp;"'!$c1"),$A978-1,0),NA())</f>
        <v>#N/A</v>
      </c>
      <c r="K978" s="221" t="e">
        <f ca="1">IF(ISNUMBER(OFFSET(INDIRECT("'"&amp;'DATA for charts'!K$5&amp;"'!$c1"),$A978-1,0)),OFFSET(INDIRECT("'"&amp;'DATA for charts'!K$5&amp;"'!$c1"),$A978-1,0),NA())</f>
        <v>#N/A</v>
      </c>
      <c r="L978" s="221" t="e">
        <f ca="1">IF(ISNUMBER(OFFSET(INDIRECT("'"&amp;'DATA for charts'!L$5&amp;"'!$c1"),$A978-1,0)),OFFSET(INDIRECT("'"&amp;'DATA for charts'!L$5&amp;"'!$c1"),$A978-1,0),NA())</f>
        <v>#N/A</v>
      </c>
      <c r="M978" s="221" t="e">
        <f ca="1">IF(ISNUMBER(OFFSET(INDIRECT("'"&amp;'DATA for charts'!M$5&amp;"'!$c1"),$A978-1,0)),OFFSET(INDIRECT("'"&amp;'DATA for charts'!M$5&amp;"'!$c1"),$A978-1,0),NA())</f>
        <v>#N/A</v>
      </c>
      <c r="N978" s="221" t="e">
        <f ca="1">IF(ISNUMBER(OFFSET(INDIRECT("'"&amp;'DATA for charts'!N$5&amp;"'!$c1"),$A978-1,0)),OFFSET(INDIRECT("'"&amp;'DATA for charts'!N$5&amp;"'!$c1"),$A978-1,0),NA())</f>
        <v>#N/A</v>
      </c>
      <c r="O978" s="221" t="e">
        <f ca="1">IF(ISNUMBER(OFFSET(INDIRECT("'"&amp;'DATA for charts'!O$5&amp;"'!$c1"),$A978-1,0)),OFFSET(INDIRECT("'"&amp;'DATA for charts'!O$5&amp;"'!$c1"),$A978-1,0),NA())</f>
        <v>#N/A</v>
      </c>
      <c r="P978" s="221" t="e">
        <f ca="1">IF(ISNUMBER(OFFSET(INDIRECT("'"&amp;'DATA for charts'!P$5&amp;"'!$c1"),$A978-1,0)),OFFSET(INDIRECT("'"&amp;'DATA for charts'!P$5&amp;"'!$c1"),$A978-1,0),NA())</f>
        <v>#N/A</v>
      </c>
      <c r="Q978" s="221" t="e">
        <f ca="1">IF(ISNUMBER(OFFSET(INDIRECT("'"&amp;'DATA for charts'!Q$5&amp;"'!$c1"),$A978-1,0)),OFFSET(INDIRECT("'"&amp;'DATA for charts'!Q$5&amp;"'!$c1"),$A978-1,0),NA())</f>
        <v>#N/A</v>
      </c>
      <c r="R978" s="221" t="e">
        <f ca="1">IF(ISNUMBER(OFFSET(INDIRECT("'"&amp;'DATA for charts'!R$5&amp;"'!$c1"),$A978-1,0)),OFFSET(INDIRECT("'"&amp;'DATA for charts'!R$5&amp;"'!$c1"),$A978-1,0),NA())</f>
        <v>#N/A</v>
      </c>
      <c r="S978" s="221" t="e">
        <f ca="1">IF(ISNUMBER(OFFSET(INDIRECT("'"&amp;'DATA for charts'!S$5&amp;"'!$c1"),$A978-1,0)),OFFSET(INDIRECT("'"&amp;'DATA for charts'!S$5&amp;"'!$c1"),$A978-1,0),NA())</f>
        <v>#N/A</v>
      </c>
      <c r="T978" s="34"/>
      <c r="U978" s="34"/>
      <c r="V978" s="34"/>
      <c r="W978" s="8"/>
      <c r="X978" s="8"/>
      <c r="Y978" s="8"/>
      <c r="Z978" s="8"/>
      <c r="AA978" s="8"/>
      <c r="AB978" s="8"/>
      <c r="AC978" s="8"/>
      <c r="AD978" s="8"/>
      <c r="AE978" s="8"/>
      <c r="AF978" s="8"/>
      <c r="AG978" s="8"/>
      <c r="AH978" s="8"/>
      <c r="AI978" s="8"/>
    </row>
    <row r="979" spans="1:35">
      <c r="A979" s="226">
        <f t="shared" si="1234"/>
        <v>439</v>
      </c>
      <c r="B979" s="8">
        <v>59</v>
      </c>
      <c r="C979" s="221">
        <f ca="1">IF(ISNUMBER(OFFSET(INDIRECT("'"&amp;'DATA for charts'!C$5&amp;"'!$c1"),$A979-1,0)),OFFSET(INDIRECT("'"&amp;'DATA for charts'!C$5&amp;"'!$c1"),$A979-1,0),NA())</f>
        <v>0</v>
      </c>
      <c r="D979" s="221">
        <f ca="1">IF(ISNUMBER(OFFSET(INDIRECT("'"&amp;'DATA for charts'!D$5&amp;"'!$c1"),$A979-1,0)),OFFSET(INDIRECT("'"&amp;'DATA for charts'!D$5&amp;"'!$c1"),$A979-1,0),NA())</f>
        <v>0</v>
      </c>
      <c r="E979" s="221">
        <f ca="1">IF(ISNUMBER(OFFSET(INDIRECT("'"&amp;'DATA for charts'!E$5&amp;"'!$c1"),$A979-1,0)),OFFSET(INDIRECT("'"&amp;'DATA for charts'!E$5&amp;"'!$c1"),$A979-1,0),NA())</f>
        <v>0</v>
      </c>
      <c r="F979" s="221">
        <f ca="1">IF(ISNUMBER(OFFSET(INDIRECT("'"&amp;'DATA for charts'!F$5&amp;"'!$c1"),$A979-1,0)),OFFSET(INDIRECT("'"&amp;'DATA for charts'!F$5&amp;"'!$c1"),$A979-1,0),NA())</f>
        <v>0</v>
      </c>
      <c r="G979" s="221">
        <f ca="1">IF(ISNUMBER(OFFSET(INDIRECT("'"&amp;'DATA for charts'!G$5&amp;"'!$c1"),$A979-1,0)),OFFSET(INDIRECT("'"&amp;'DATA for charts'!G$5&amp;"'!$c1"),$A979-1,0),NA())</f>
        <v>0</v>
      </c>
      <c r="H979" s="221">
        <f ca="1">IF(ISNUMBER(OFFSET(INDIRECT("'"&amp;'DATA for charts'!H$5&amp;"'!$c1"),$A979-1,0)),OFFSET(INDIRECT("'"&amp;'DATA for charts'!H$5&amp;"'!$c1"),$A979-1,0),NA())</f>
        <v>0</v>
      </c>
      <c r="I979" s="221" t="e">
        <f ca="1">IF(ISNUMBER(OFFSET(INDIRECT("'"&amp;'DATA for charts'!I$5&amp;"'!$c1"),$A979-1,0)),OFFSET(INDIRECT("'"&amp;'DATA for charts'!I$5&amp;"'!$c1"),$A979-1,0),NA())</f>
        <v>#N/A</v>
      </c>
      <c r="J979" s="221" t="e">
        <f ca="1">IF(ISNUMBER(OFFSET(INDIRECT("'"&amp;'DATA for charts'!J$5&amp;"'!$c1"),$A979-1,0)),OFFSET(INDIRECT("'"&amp;'DATA for charts'!J$5&amp;"'!$c1"),$A979-1,0),NA())</f>
        <v>#N/A</v>
      </c>
      <c r="K979" s="221" t="e">
        <f ca="1">IF(ISNUMBER(OFFSET(INDIRECT("'"&amp;'DATA for charts'!K$5&amp;"'!$c1"),$A979-1,0)),OFFSET(INDIRECT("'"&amp;'DATA for charts'!K$5&amp;"'!$c1"),$A979-1,0),NA())</f>
        <v>#N/A</v>
      </c>
      <c r="L979" s="221" t="e">
        <f ca="1">IF(ISNUMBER(OFFSET(INDIRECT("'"&amp;'DATA for charts'!L$5&amp;"'!$c1"),$A979-1,0)),OFFSET(INDIRECT("'"&amp;'DATA for charts'!L$5&amp;"'!$c1"),$A979-1,0),NA())</f>
        <v>#N/A</v>
      </c>
      <c r="M979" s="221" t="e">
        <f ca="1">IF(ISNUMBER(OFFSET(INDIRECT("'"&amp;'DATA for charts'!M$5&amp;"'!$c1"),$A979-1,0)),OFFSET(INDIRECT("'"&amp;'DATA for charts'!M$5&amp;"'!$c1"),$A979-1,0),NA())</f>
        <v>#N/A</v>
      </c>
      <c r="N979" s="221" t="e">
        <f ca="1">IF(ISNUMBER(OFFSET(INDIRECT("'"&amp;'DATA for charts'!N$5&amp;"'!$c1"),$A979-1,0)),OFFSET(INDIRECT("'"&amp;'DATA for charts'!N$5&amp;"'!$c1"),$A979-1,0),NA())</f>
        <v>#N/A</v>
      </c>
      <c r="O979" s="221" t="e">
        <f ca="1">IF(ISNUMBER(OFFSET(INDIRECT("'"&amp;'DATA for charts'!O$5&amp;"'!$c1"),$A979-1,0)),OFFSET(INDIRECT("'"&amp;'DATA for charts'!O$5&amp;"'!$c1"),$A979-1,0),NA())</f>
        <v>#N/A</v>
      </c>
      <c r="P979" s="221" t="e">
        <f ca="1">IF(ISNUMBER(OFFSET(INDIRECT("'"&amp;'DATA for charts'!P$5&amp;"'!$c1"),$A979-1,0)),OFFSET(INDIRECT("'"&amp;'DATA for charts'!P$5&amp;"'!$c1"),$A979-1,0),NA())</f>
        <v>#N/A</v>
      </c>
      <c r="Q979" s="221" t="e">
        <f ca="1">IF(ISNUMBER(OFFSET(INDIRECT("'"&amp;'DATA for charts'!Q$5&amp;"'!$c1"),$A979-1,0)),OFFSET(INDIRECT("'"&amp;'DATA for charts'!Q$5&amp;"'!$c1"),$A979-1,0),NA())</f>
        <v>#N/A</v>
      </c>
      <c r="R979" s="221" t="e">
        <f ca="1">IF(ISNUMBER(OFFSET(INDIRECT("'"&amp;'DATA for charts'!R$5&amp;"'!$c1"),$A979-1,0)),OFFSET(INDIRECT("'"&amp;'DATA for charts'!R$5&amp;"'!$c1"),$A979-1,0),NA())</f>
        <v>#N/A</v>
      </c>
      <c r="S979" s="221" t="e">
        <f ca="1">IF(ISNUMBER(OFFSET(INDIRECT("'"&amp;'DATA for charts'!S$5&amp;"'!$c1"),$A979-1,0)),OFFSET(INDIRECT("'"&amp;'DATA for charts'!S$5&amp;"'!$c1"),$A979-1,0),NA())</f>
        <v>#N/A</v>
      </c>
      <c r="T979" s="34"/>
      <c r="U979" s="34"/>
      <c r="V979" s="34"/>
      <c r="W979" s="8"/>
      <c r="X979" s="8"/>
      <c r="Y979" s="8"/>
      <c r="Z979" s="8"/>
      <c r="AA979" s="8"/>
      <c r="AB979" s="8"/>
      <c r="AC979" s="8"/>
      <c r="AD979" s="8"/>
      <c r="AE979" s="8"/>
      <c r="AF979" s="8"/>
      <c r="AG979" s="8"/>
      <c r="AH979" s="8"/>
      <c r="AI979" s="8"/>
    </row>
    <row r="980" spans="1:35">
      <c r="A980" s="226">
        <f t="shared" si="1234"/>
        <v>440</v>
      </c>
      <c r="B980" s="8">
        <v>60</v>
      </c>
      <c r="C980" s="221">
        <f ca="1">IF(ISNUMBER(OFFSET(INDIRECT("'"&amp;'DATA for charts'!C$5&amp;"'!$c1"),$A980-1,0)),OFFSET(INDIRECT("'"&amp;'DATA for charts'!C$5&amp;"'!$c1"),$A980-1,0),NA())</f>
        <v>0</v>
      </c>
      <c r="D980" s="221">
        <f ca="1">IF(ISNUMBER(OFFSET(INDIRECT("'"&amp;'DATA for charts'!D$5&amp;"'!$c1"),$A980-1,0)),OFFSET(INDIRECT("'"&amp;'DATA for charts'!D$5&amp;"'!$c1"),$A980-1,0),NA())</f>
        <v>0</v>
      </c>
      <c r="E980" s="221">
        <f ca="1">IF(ISNUMBER(OFFSET(INDIRECT("'"&amp;'DATA for charts'!E$5&amp;"'!$c1"),$A980-1,0)),OFFSET(INDIRECT("'"&amp;'DATA for charts'!E$5&amp;"'!$c1"),$A980-1,0),NA())</f>
        <v>0</v>
      </c>
      <c r="F980" s="221">
        <f ca="1">IF(ISNUMBER(OFFSET(INDIRECT("'"&amp;'DATA for charts'!F$5&amp;"'!$c1"),$A980-1,0)),OFFSET(INDIRECT("'"&amp;'DATA for charts'!F$5&amp;"'!$c1"),$A980-1,0),NA())</f>
        <v>0</v>
      </c>
      <c r="G980" s="221">
        <f ca="1">IF(ISNUMBER(OFFSET(INDIRECT("'"&amp;'DATA for charts'!G$5&amp;"'!$c1"),$A980-1,0)),OFFSET(INDIRECT("'"&amp;'DATA for charts'!G$5&amp;"'!$c1"),$A980-1,0),NA())</f>
        <v>0</v>
      </c>
      <c r="H980" s="221">
        <f ca="1">IF(ISNUMBER(OFFSET(INDIRECT("'"&amp;'DATA for charts'!H$5&amp;"'!$c1"),$A980-1,0)),OFFSET(INDIRECT("'"&amp;'DATA for charts'!H$5&amp;"'!$c1"),$A980-1,0),NA())</f>
        <v>0</v>
      </c>
      <c r="I980" s="221" t="e">
        <f ca="1">IF(ISNUMBER(OFFSET(INDIRECT("'"&amp;'DATA for charts'!I$5&amp;"'!$c1"),$A980-1,0)),OFFSET(INDIRECT("'"&amp;'DATA for charts'!I$5&amp;"'!$c1"),$A980-1,0),NA())</f>
        <v>#N/A</v>
      </c>
      <c r="J980" s="221" t="e">
        <f ca="1">IF(ISNUMBER(OFFSET(INDIRECT("'"&amp;'DATA for charts'!J$5&amp;"'!$c1"),$A980-1,0)),OFFSET(INDIRECT("'"&amp;'DATA for charts'!J$5&amp;"'!$c1"),$A980-1,0),NA())</f>
        <v>#N/A</v>
      </c>
      <c r="K980" s="221" t="e">
        <f ca="1">IF(ISNUMBER(OFFSET(INDIRECT("'"&amp;'DATA for charts'!K$5&amp;"'!$c1"),$A980-1,0)),OFFSET(INDIRECT("'"&amp;'DATA for charts'!K$5&amp;"'!$c1"),$A980-1,0),NA())</f>
        <v>#N/A</v>
      </c>
      <c r="L980" s="221" t="e">
        <f ca="1">IF(ISNUMBER(OFFSET(INDIRECT("'"&amp;'DATA for charts'!L$5&amp;"'!$c1"),$A980-1,0)),OFFSET(INDIRECT("'"&amp;'DATA for charts'!L$5&amp;"'!$c1"),$A980-1,0),NA())</f>
        <v>#N/A</v>
      </c>
      <c r="M980" s="221" t="e">
        <f ca="1">IF(ISNUMBER(OFFSET(INDIRECT("'"&amp;'DATA for charts'!M$5&amp;"'!$c1"),$A980-1,0)),OFFSET(INDIRECT("'"&amp;'DATA for charts'!M$5&amp;"'!$c1"),$A980-1,0),NA())</f>
        <v>#N/A</v>
      </c>
      <c r="N980" s="221" t="e">
        <f ca="1">IF(ISNUMBER(OFFSET(INDIRECT("'"&amp;'DATA for charts'!N$5&amp;"'!$c1"),$A980-1,0)),OFFSET(INDIRECT("'"&amp;'DATA for charts'!N$5&amp;"'!$c1"),$A980-1,0),NA())</f>
        <v>#N/A</v>
      </c>
      <c r="O980" s="221" t="e">
        <f ca="1">IF(ISNUMBER(OFFSET(INDIRECT("'"&amp;'DATA for charts'!O$5&amp;"'!$c1"),$A980-1,0)),OFFSET(INDIRECT("'"&amp;'DATA for charts'!O$5&amp;"'!$c1"),$A980-1,0),NA())</f>
        <v>#N/A</v>
      </c>
      <c r="P980" s="221" t="e">
        <f ca="1">IF(ISNUMBER(OFFSET(INDIRECT("'"&amp;'DATA for charts'!P$5&amp;"'!$c1"),$A980-1,0)),OFFSET(INDIRECT("'"&amp;'DATA for charts'!P$5&amp;"'!$c1"),$A980-1,0),NA())</f>
        <v>#N/A</v>
      </c>
      <c r="Q980" s="221" t="e">
        <f ca="1">IF(ISNUMBER(OFFSET(INDIRECT("'"&amp;'DATA for charts'!Q$5&amp;"'!$c1"),$A980-1,0)),OFFSET(INDIRECT("'"&amp;'DATA for charts'!Q$5&amp;"'!$c1"),$A980-1,0),NA())</f>
        <v>#N/A</v>
      </c>
      <c r="R980" s="221" t="e">
        <f ca="1">IF(ISNUMBER(OFFSET(INDIRECT("'"&amp;'DATA for charts'!R$5&amp;"'!$c1"),$A980-1,0)),OFFSET(INDIRECT("'"&amp;'DATA for charts'!R$5&amp;"'!$c1"),$A980-1,0),NA())</f>
        <v>#N/A</v>
      </c>
      <c r="S980" s="221" t="e">
        <f ca="1">IF(ISNUMBER(OFFSET(INDIRECT("'"&amp;'DATA for charts'!S$5&amp;"'!$c1"),$A980-1,0)),OFFSET(INDIRECT("'"&amp;'DATA for charts'!S$5&amp;"'!$c1"),$A980-1,0),NA())</f>
        <v>#N/A</v>
      </c>
      <c r="T980" s="34"/>
      <c r="U980" s="34"/>
      <c r="V980" s="34"/>
      <c r="W980" s="8"/>
      <c r="X980" s="8"/>
      <c r="Y980" s="8"/>
      <c r="Z980" s="8"/>
      <c r="AA980" s="8"/>
      <c r="AB980" s="8"/>
      <c r="AC980" s="8"/>
      <c r="AD980" s="8"/>
      <c r="AE980" s="8"/>
      <c r="AF980" s="8"/>
      <c r="AG980" s="8"/>
      <c r="AH980" s="8"/>
      <c r="AI980" s="8"/>
    </row>
    <row r="981" spans="1:35">
      <c r="A981" s="226">
        <f t="shared" si="1234"/>
        <v>441</v>
      </c>
      <c r="B981" s="8">
        <v>61</v>
      </c>
      <c r="C981" s="221">
        <f ca="1">IF(ISNUMBER(OFFSET(INDIRECT("'"&amp;'DATA for charts'!C$5&amp;"'!$c1"),$A981-1,0)),OFFSET(INDIRECT("'"&amp;'DATA for charts'!C$5&amp;"'!$c1"),$A981-1,0),NA())</f>
        <v>0</v>
      </c>
      <c r="D981" s="221">
        <f ca="1">IF(ISNUMBER(OFFSET(INDIRECT("'"&amp;'DATA for charts'!D$5&amp;"'!$c1"),$A981-1,0)),OFFSET(INDIRECT("'"&amp;'DATA for charts'!D$5&amp;"'!$c1"),$A981-1,0),NA())</f>
        <v>0</v>
      </c>
      <c r="E981" s="221">
        <f ca="1">IF(ISNUMBER(OFFSET(INDIRECT("'"&amp;'DATA for charts'!E$5&amp;"'!$c1"),$A981-1,0)),OFFSET(INDIRECT("'"&amp;'DATA for charts'!E$5&amp;"'!$c1"),$A981-1,0),NA())</f>
        <v>0</v>
      </c>
      <c r="F981" s="221">
        <f ca="1">IF(ISNUMBER(OFFSET(INDIRECT("'"&amp;'DATA for charts'!F$5&amp;"'!$c1"),$A981-1,0)),OFFSET(INDIRECT("'"&amp;'DATA for charts'!F$5&amp;"'!$c1"),$A981-1,0),NA())</f>
        <v>0</v>
      </c>
      <c r="G981" s="221">
        <f ca="1">IF(ISNUMBER(OFFSET(INDIRECT("'"&amp;'DATA for charts'!G$5&amp;"'!$c1"),$A981-1,0)),OFFSET(INDIRECT("'"&amp;'DATA for charts'!G$5&amp;"'!$c1"),$A981-1,0),NA())</f>
        <v>0</v>
      </c>
      <c r="H981" s="221">
        <f ca="1">IF(ISNUMBER(OFFSET(INDIRECT("'"&amp;'DATA for charts'!H$5&amp;"'!$c1"),$A981-1,0)),OFFSET(INDIRECT("'"&amp;'DATA for charts'!H$5&amp;"'!$c1"),$A981-1,0),NA())</f>
        <v>0</v>
      </c>
      <c r="I981" s="221" t="e">
        <f ca="1">IF(ISNUMBER(OFFSET(INDIRECT("'"&amp;'DATA for charts'!I$5&amp;"'!$c1"),$A981-1,0)),OFFSET(INDIRECT("'"&amp;'DATA for charts'!I$5&amp;"'!$c1"),$A981-1,0),NA())</f>
        <v>#N/A</v>
      </c>
      <c r="J981" s="221" t="e">
        <f ca="1">IF(ISNUMBER(OFFSET(INDIRECT("'"&amp;'DATA for charts'!J$5&amp;"'!$c1"),$A981-1,0)),OFFSET(INDIRECT("'"&amp;'DATA for charts'!J$5&amp;"'!$c1"),$A981-1,0),NA())</f>
        <v>#N/A</v>
      </c>
      <c r="K981" s="221" t="e">
        <f ca="1">IF(ISNUMBER(OFFSET(INDIRECT("'"&amp;'DATA for charts'!K$5&amp;"'!$c1"),$A981-1,0)),OFFSET(INDIRECT("'"&amp;'DATA for charts'!K$5&amp;"'!$c1"),$A981-1,0),NA())</f>
        <v>#N/A</v>
      </c>
      <c r="L981" s="221" t="e">
        <f ca="1">IF(ISNUMBER(OFFSET(INDIRECT("'"&amp;'DATA for charts'!L$5&amp;"'!$c1"),$A981-1,0)),OFFSET(INDIRECT("'"&amp;'DATA for charts'!L$5&amp;"'!$c1"),$A981-1,0),NA())</f>
        <v>#N/A</v>
      </c>
      <c r="M981" s="221" t="e">
        <f ca="1">IF(ISNUMBER(OFFSET(INDIRECT("'"&amp;'DATA for charts'!M$5&amp;"'!$c1"),$A981-1,0)),OFFSET(INDIRECT("'"&amp;'DATA for charts'!M$5&amp;"'!$c1"),$A981-1,0),NA())</f>
        <v>#N/A</v>
      </c>
      <c r="N981" s="221" t="e">
        <f ca="1">IF(ISNUMBER(OFFSET(INDIRECT("'"&amp;'DATA for charts'!N$5&amp;"'!$c1"),$A981-1,0)),OFFSET(INDIRECT("'"&amp;'DATA for charts'!N$5&amp;"'!$c1"),$A981-1,0),NA())</f>
        <v>#N/A</v>
      </c>
      <c r="O981" s="221" t="e">
        <f ca="1">IF(ISNUMBER(OFFSET(INDIRECT("'"&amp;'DATA for charts'!O$5&amp;"'!$c1"),$A981-1,0)),OFFSET(INDIRECT("'"&amp;'DATA for charts'!O$5&amp;"'!$c1"),$A981-1,0),NA())</f>
        <v>#N/A</v>
      </c>
      <c r="P981" s="221" t="e">
        <f ca="1">IF(ISNUMBER(OFFSET(INDIRECT("'"&amp;'DATA for charts'!P$5&amp;"'!$c1"),$A981-1,0)),OFFSET(INDIRECT("'"&amp;'DATA for charts'!P$5&amp;"'!$c1"),$A981-1,0),NA())</f>
        <v>#N/A</v>
      </c>
      <c r="Q981" s="221" t="e">
        <f ca="1">IF(ISNUMBER(OFFSET(INDIRECT("'"&amp;'DATA for charts'!Q$5&amp;"'!$c1"),$A981-1,0)),OFFSET(INDIRECT("'"&amp;'DATA for charts'!Q$5&amp;"'!$c1"),$A981-1,0),NA())</f>
        <v>#N/A</v>
      </c>
      <c r="R981" s="221" t="e">
        <f ca="1">IF(ISNUMBER(OFFSET(INDIRECT("'"&amp;'DATA for charts'!R$5&amp;"'!$c1"),$A981-1,0)),OFFSET(INDIRECT("'"&amp;'DATA for charts'!R$5&amp;"'!$c1"),$A981-1,0),NA())</f>
        <v>#N/A</v>
      </c>
      <c r="S981" s="221" t="e">
        <f ca="1">IF(ISNUMBER(OFFSET(INDIRECT("'"&amp;'DATA for charts'!S$5&amp;"'!$c1"),$A981-1,0)),OFFSET(INDIRECT("'"&amp;'DATA for charts'!S$5&amp;"'!$c1"),$A981-1,0),NA())</f>
        <v>#N/A</v>
      </c>
      <c r="T981" s="34"/>
      <c r="U981" s="34"/>
      <c r="V981" s="34"/>
      <c r="W981" s="8"/>
      <c r="X981" s="8"/>
      <c r="Y981" s="8"/>
      <c r="Z981" s="8"/>
      <c r="AA981" s="8"/>
      <c r="AB981" s="8"/>
      <c r="AC981" s="8"/>
      <c r="AD981" s="8"/>
      <c r="AE981" s="8"/>
      <c r="AF981" s="8"/>
      <c r="AG981" s="8"/>
      <c r="AH981" s="8"/>
      <c r="AI981" s="8"/>
    </row>
    <row r="982" spans="1:35">
      <c r="A982" s="226">
        <f t="shared" si="1234"/>
        <v>442</v>
      </c>
      <c r="B982" s="8">
        <v>62</v>
      </c>
      <c r="C982" s="221">
        <f ca="1">IF(ISNUMBER(OFFSET(INDIRECT("'"&amp;'DATA for charts'!C$5&amp;"'!$c1"),$A982-1,0)),OFFSET(INDIRECT("'"&amp;'DATA for charts'!C$5&amp;"'!$c1"),$A982-1,0),NA())</f>
        <v>0</v>
      </c>
      <c r="D982" s="221">
        <f ca="1">IF(ISNUMBER(OFFSET(INDIRECT("'"&amp;'DATA for charts'!D$5&amp;"'!$c1"),$A982-1,0)),OFFSET(INDIRECT("'"&amp;'DATA for charts'!D$5&amp;"'!$c1"),$A982-1,0),NA())</f>
        <v>0</v>
      </c>
      <c r="E982" s="221">
        <f ca="1">IF(ISNUMBER(OFFSET(INDIRECT("'"&amp;'DATA for charts'!E$5&amp;"'!$c1"),$A982-1,0)),OFFSET(INDIRECT("'"&amp;'DATA for charts'!E$5&amp;"'!$c1"),$A982-1,0),NA())</f>
        <v>0</v>
      </c>
      <c r="F982" s="221">
        <f ca="1">IF(ISNUMBER(OFFSET(INDIRECT("'"&amp;'DATA for charts'!F$5&amp;"'!$c1"),$A982-1,0)),OFFSET(INDIRECT("'"&amp;'DATA for charts'!F$5&amp;"'!$c1"),$A982-1,0),NA())</f>
        <v>0</v>
      </c>
      <c r="G982" s="221">
        <f ca="1">IF(ISNUMBER(OFFSET(INDIRECT("'"&amp;'DATA for charts'!G$5&amp;"'!$c1"),$A982-1,0)),OFFSET(INDIRECT("'"&amp;'DATA for charts'!G$5&amp;"'!$c1"),$A982-1,0),NA())</f>
        <v>0</v>
      </c>
      <c r="H982" s="221">
        <f ca="1">IF(ISNUMBER(OFFSET(INDIRECT("'"&amp;'DATA for charts'!H$5&amp;"'!$c1"),$A982-1,0)),OFFSET(INDIRECT("'"&amp;'DATA for charts'!H$5&amp;"'!$c1"),$A982-1,0),NA())</f>
        <v>0</v>
      </c>
      <c r="I982" s="221" t="e">
        <f ca="1">IF(ISNUMBER(OFFSET(INDIRECT("'"&amp;'DATA for charts'!I$5&amp;"'!$c1"),$A982-1,0)),OFFSET(INDIRECT("'"&amp;'DATA for charts'!I$5&amp;"'!$c1"),$A982-1,0),NA())</f>
        <v>#N/A</v>
      </c>
      <c r="J982" s="221" t="e">
        <f ca="1">IF(ISNUMBER(OFFSET(INDIRECT("'"&amp;'DATA for charts'!J$5&amp;"'!$c1"),$A982-1,0)),OFFSET(INDIRECT("'"&amp;'DATA for charts'!J$5&amp;"'!$c1"),$A982-1,0),NA())</f>
        <v>#N/A</v>
      </c>
      <c r="K982" s="221" t="e">
        <f ca="1">IF(ISNUMBER(OFFSET(INDIRECT("'"&amp;'DATA for charts'!K$5&amp;"'!$c1"),$A982-1,0)),OFFSET(INDIRECT("'"&amp;'DATA for charts'!K$5&amp;"'!$c1"),$A982-1,0),NA())</f>
        <v>#N/A</v>
      </c>
      <c r="L982" s="221" t="e">
        <f ca="1">IF(ISNUMBER(OFFSET(INDIRECT("'"&amp;'DATA for charts'!L$5&amp;"'!$c1"),$A982-1,0)),OFFSET(INDIRECT("'"&amp;'DATA for charts'!L$5&amp;"'!$c1"),$A982-1,0),NA())</f>
        <v>#N/A</v>
      </c>
      <c r="M982" s="221" t="e">
        <f ca="1">IF(ISNUMBER(OFFSET(INDIRECT("'"&amp;'DATA for charts'!M$5&amp;"'!$c1"),$A982-1,0)),OFFSET(INDIRECT("'"&amp;'DATA for charts'!M$5&amp;"'!$c1"),$A982-1,0),NA())</f>
        <v>#N/A</v>
      </c>
      <c r="N982" s="221" t="e">
        <f ca="1">IF(ISNUMBER(OFFSET(INDIRECT("'"&amp;'DATA for charts'!N$5&amp;"'!$c1"),$A982-1,0)),OFFSET(INDIRECT("'"&amp;'DATA for charts'!N$5&amp;"'!$c1"),$A982-1,0),NA())</f>
        <v>#N/A</v>
      </c>
      <c r="O982" s="221" t="e">
        <f ca="1">IF(ISNUMBER(OFFSET(INDIRECT("'"&amp;'DATA for charts'!O$5&amp;"'!$c1"),$A982-1,0)),OFFSET(INDIRECT("'"&amp;'DATA for charts'!O$5&amp;"'!$c1"),$A982-1,0),NA())</f>
        <v>#N/A</v>
      </c>
      <c r="P982" s="221" t="e">
        <f ca="1">IF(ISNUMBER(OFFSET(INDIRECT("'"&amp;'DATA for charts'!P$5&amp;"'!$c1"),$A982-1,0)),OFFSET(INDIRECT("'"&amp;'DATA for charts'!P$5&amp;"'!$c1"),$A982-1,0),NA())</f>
        <v>#N/A</v>
      </c>
      <c r="Q982" s="221" t="e">
        <f ca="1">IF(ISNUMBER(OFFSET(INDIRECT("'"&amp;'DATA for charts'!Q$5&amp;"'!$c1"),$A982-1,0)),OFFSET(INDIRECT("'"&amp;'DATA for charts'!Q$5&amp;"'!$c1"),$A982-1,0),NA())</f>
        <v>#N/A</v>
      </c>
      <c r="R982" s="221" t="e">
        <f ca="1">IF(ISNUMBER(OFFSET(INDIRECT("'"&amp;'DATA for charts'!R$5&amp;"'!$c1"),$A982-1,0)),OFFSET(INDIRECT("'"&amp;'DATA for charts'!R$5&amp;"'!$c1"),$A982-1,0),NA())</f>
        <v>#N/A</v>
      </c>
      <c r="S982" s="221" t="e">
        <f ca="1">IF(ISNUMBER(OFFSET(INDIRECT("'"&amp;'DATA for charts'!S$5&amp;"'!$c1"),$A982-1,0)),OFFSET(INDIRECT("'"&amp;'DATA for charts'!S$5&amp;"'!$c1"),$A982-1,0),NA())</f>
        <v>#N/A</v>
      </c>
      <c r="T982" s="34"/>
      <c r="U982" s="34"/>
      <c r="V982" s="34"/>
      <c r="W982" s="8"/>
      <c r="X982" s="8"/>
      <c r="Y982" s="8"/>
      <c r="Z982" s="8"/>
      <c r="AA982" s="8"/>
      <c r="AB982" s="8"/>
      <c r="AC982" s="8"/>
      <c r="AD982" s="8"/>
      <c r="AE982" s="8"/>
      <c r="AF982" s="8"/>
      <c r="AG982" s="8"/>
      <c r="AH982" s="8"/>
      <c r="AI982" s="8"/>
    </row>
    <row r="983" spans="1:35">
      <c r="A983" s="226">
        <f t="shared" si="1234"/>
        <v>443</v>
      </c>
      <c r="B983" s="8">
        <v>63</v>
      </c>
      <c r="C983" s="221">
        <f ca="1">IF(ISNUMBER(OFFSET(INDIRECT("'"&amp;'DATA for charts'!C$5&amp;"'!$c1"),$A983-1,0)),OFFSET(INDIRECT("'"&amp;'DATA for charts'!C$5&amp;"'!$c1"),$A983-1,0),NA())</f>
        <v>0</v>
      </c>
      <c r="D983" s="221">
        <f ca="1">IF(ISNUMBER(OFFSET(INDIRECT("'"&amp;'DATA for charts'!D$5&amp;"'!$c1"),$A983-1,0)),OFFSET(INDIRECT("'"&amp;'DATA for charts'!D$5&amp;"'!$c1"),$A983-1,0),NA())</f>
        <v>0</v>
      </c>
      <c r="E983" s="221">
        <f ca="1">IF(ISNUMBER(OFFSET(INDIRECT("'"&amp;'DATA for charts'!E$5&amp;"'!$c1"),$A983-1,0)),OFFSET(INDIRECT("'"&amp;'DATA for charts'!E$5&amp;"'!$c1"),$A983-1,0),NA())</f>
        <v>0</v>
      </c>
      <c r="F983" s="221">
        <f ca="1">IF(ISNUMBER(OFFSET(INDIRECT("'"&amp;'DATA for charts'!F$5&amp;"'!$c1"),$A983-1,0)),OFFSET(INDIRECT("'"&amp;'DATA for charts'!F$5&amp;"'!$c1"),$A983-1,0),NA())</f>
        <v>0</v>
      </c>
      <c r="G983" s="221">
        <f ca="1">IF(ISNUMBER(OFFSET(INDIRECT("'"&amp;'DATA for charts'!G$5&amp;"'!$c1"),$A983-1,0)),OFFSET(INDIRECT("'"&amp;'DATA for charts'!G$5&amp;"'!$c1"),$A983-1,0),NA())</f>
        <v>0</v>
      </c>
      <c r="H983" s="221">
        <f ca="1">IF(ISNUMBER(OFFSET(INDIRECT("'"&amp;'DATA for charts'!H$5&amp;"'!$c1"),$A983-1,0)),OFFSET(INDIRECT("'"&amp;'DATA for charts'!H$5&amp;"'!$c1"),$A983-1,0),NA())</f>
        <v>0</v>
      </c>
      <c r="I983" s="221" t="e">
        <f ca="1">IF(ISNUMBER(OFFSET(INDIRECT("'"&amp;'DATA for charts'!I$5&amp;"'!$c1"),$A983-1,0)),OFFSET(INDIRECT("'"&amp;'DATA for charts'!I$5&amp;"'!$c1"),$A983-1,0),NA())</f>
        <v>#N/A</v>
      </c>
      <c r="J983" s="221" t="e">
        <f ca="1">IF(ISNUMBER(OFFSET(INDIRECT("'"&amp;'DATA for charts'!J$5&amp;"'!$c1"),$A983-1,0)),OFFSET(INDIRECT("'"&amp;'DATA for charts'!J$5&amp;"'!$c1"),$A983-1,0),NA())</f>
        <v>#N/A</v>
      </c>
      <c r="K983" s="221" t="e">
        <f ca="1">IF(ISNUMBER(OFFSET(INDIRECT("'"&amp;'DATA for charts'!K$5&amp;"'!$c1"),$A983-1,0)),OFFSET(INDIRECT("'"&amp;'DATA for charts'!K$5&amp;"'!$c1"),$A983-1,0),NA())</f>
        <v>#N/A</v>
      </c>
      <c r="L983" s="221" t="e">
        <f ca="1">IF(ISNUMBER(OFFSET(INDIRECT("'"&amp;'DATA for charts'!L$5&amp;"'!$c1"),$A983-1,0)),OFFSET(INDIRECT("'"&amp;'DATA for charts'!L$5&amp;"'!$c1"),$A983-1,0),NA())</f>
        <v>#N/A</v>
      </c>
      <c r="M983" s="221" t="e">
        <f ca="1">IF(ISNUMBER(OFFSET(INDIRECT("'"&amp;'DATA for charts'!M$5&amp;"'!$c1"),$A983-1,0)),OFFSET(INDIRECT("'"&amp;'DATA for charts'!M$5&amp;"'!$c1"),$A983-1,0),NA())</f>
        <v>#N/A</v>
      </c>
      <c r="N983" s="221" t="e">
        <f ca="1">IF(ISNUMBER(OFFSET(INDIRECT("'"&amp;'DATA for charts'!N$5&amp;"'!$c1"),$A983-1,0)),OFFSET(INDIRECT("'"&amp;'DATA for charts'!N$5&amp;"'!$c1"),$A983-1,0),NA())</f>
        <v>#N/A</v>
      </c>
      <c r="O983" s="221" t="e">
        <f ca="1">IF(ISNUMBER(OFFSET(INDIRECT("'"&amp;'DATA for charts'!O$5&amp;"'!$c1"),$A983-1,0)),OFFSET(INDIRECT("'"&amp;'DATA for charts'!O$5&amp;"'!$c1"),$A983-1,0),NA())</f>
        <v>#N/A</v>
      </c>
      <c r="P983" s="221" t="e">
        <f ca="1">IF(ISNUMBER(OFFSET(INDIRECT("'"&amp;'DATA for charts'!P$5&amp;"'!$c1"),$A983-1,0)),OFFSET(INDIRECT("'"&amp;'DATA for charts'!P$5&amp;"'!$c1"),$A983-1,0),NA())</f>
        <v>#N/A</v>
      </c>
      <c r="Q983" s="221" t="e">
        <f ca="1">IF(ISNUMBER(OFFSET(INDIRECT("'"&amp;'DATA for charts'!Q$5&amp;"'!$c1"),$A983-1,0)),OFFSET(INDIRECT("'"&amp;'DATA for charts'!Q$5&amp;"'!$c1"),$A983-1,0),NA())</f>
        <v>#N/A</v>
      </c>
      <c r="R983" s="221" t="e">
        <f ca="1">IF(ISNUMBER(OFFSET(INDIRECT("'"&amp;'DATA for charts'!R$5&amp;"'!$c1"),$A983-1,0)),OFFSET(INDIRECT("'"&amp;'DATA for charts'!R$5&amp;"'!$c1"),$A983-1,0),NA())</f>
        <v>#N/A</v>
      </c>
      <c r="S983" s="221" t="e">
        <f ca="1">IF(ISNUMBER(OFFSET(INDIRECT("'"&amp;'DATA for charts'!S$5&amp;"'!$c1"),$A983-1,0)),OFFSET(INDIRECT("'"&amp;'DATA for charts'!S$5&amp;"'!$c1"),$A983-1,0),NA())</f>
        <v>#N/A</v>
      </c>
      <c r="T983" s="34"/>
      <c r="U983" s="34"/>
      <c r="V983" s="34"/>
      <c r="W983" s="8"/>
      <c r="X983" s="8"/>
      <c r="Y983" s="8"/>
      <c r="Z983" s="8"/>
      <c r="AA983" s="8"/>
      <c r="AB983" s="8"/>
      <c r="AC983" s="8"/>
      <c r="AD983" s="8"/>
      <c r="AE983" s="8"/>
      <c r="AF983" s="8"/>
      <c r="AG983" s="8"/>
      <c r="AH983" s="8"/>
      <c r="AI983" s="8"/>
    </row>
    <row r="984" spans="1:35">
      <c r="A984" s="226">
        <f t="shared" si="1234"/>
        <v>444</v>
      </c>
      <c r="B984" s="8">
        <v>64</v>
      </c>
      <c r="C984" s="221">
        <f ca="1">IF(ISNUMBER(OFFSET(INDIRECT("'"&amp;'DATA for charts'!C$5&amp;"'!$c1"),$A984-1,0)),OFFSET(INDIRECT("'"&amp;'DATA for charts'!C$5&amp;"'!$c1"),$A984-1,0),NA())</f>
        <v>0</v>
      </c>
      <c r="D984" s="221">
        <f ca="1">IF(ISNUMBER(OFFSET(INDIRECT("'"&amp;'DATA for charts'!D$5&amp;"'!$c1"),$A984-1,0)),OFFSET(INDIRECT("'"&amp;'DATA for charts'!D$5&amp;"'!$c1"),$A984-1,0),NA())</f>
        <v>0</v>
      </c>
      <c r="E984" s="221">
        <f ca="1">IF(ISNUMBER(OFFSET(INDIRECT("'"&amp;'DATA for charts'!E$5&amp;"'!$c1"),$A984-1,0)),OFFSET(INDIRECT("'"&amp;'DATA for charts'!E$5&amp;"'!$c1"),$A984-1,0),NA())</f>
        <v>0</v>
      </c>
      <c r="F984" s="221">
        <f ca="1">IF(ISNUMBER(OFFSET(INDIRECT("'"&amp;'DATA for charts'!F$5&amp;"'!$c1"),$A984-1,0)),OFFSET(INDIRECT("'"&amp;'DATA for charts'!F$5&amp;"'!$c1"),$A984-1,0),NA())</f>
        <v>0</v>
      </c>
      <c r="G984" s="221">
        <f ca="1">IF(ISNUMBER(OFFSET(INDIRECT("'"&amp;'DATA for charts'!G$5&amp;"'!$c1"),$A984-1,0)),OFFSET(INDIRECT("'"&amp;'DATA for charts'!G$5&amp;"'!$c1"),$A984-1,0),NA())</f>
        <v>0</v>
      </c>
      <c r="H984" s="221">
        <f ca="1">IF(ISNUMBER(OFFSET(INDIRECT("'"&amp;'DATA for charts'!H$5&amp;"'!$c1"),$A984-1,0)),OFFSET(INDIRECT("'"&amp;'DATA for charts'!H$5&amp;"'!$c1"),$A984-1,0),NA())</f>
        <v>0</v>
      </c>
      <c r="I984" s="221" t="e">
        <f ca="1">IF(ISNUMBER(OFFSET(INDIRECT("'"&amp;'DATA for charts'!I$5&amp;"'!$c1"),$A984-1,0)),OFFSET(INDIRECT("'"&amp;'DATA for charts'!I$5&amp;"'!$c1"),$A984-1,0),NA())</f>
        <v>#N/A</v>
      </c>
      <c r="J984" s="221" t="e">
        <f ca="1">IF(ISNUMBER(OFFSET(INDIRECT("'"&amp;'DATA for charts'!J$5&amp;"'!$c1"),$A984-1,0)),OFFSET(INDIRECT("'"&amp;'DATA for charts'!J$5&amp;"'!$c1"),$A984-1,0),NA())</f>
        <v>#N/A</v>
      </c>
      <c r="K984" s="221" t="e">
        <f ca="1">IF(ISNUMBER(OFFSET(INDIRECT("'"&amp;'DATA for charts'!K$5&amp;"'!$c1"),$A984-1,0)),OFFSET(INDIRECT("'"&amp;'DATA for charts'!K$5&amp;"'!$c1"),$A984-1,0),NA())</f>
        <v>#N/A</v>
      </c>
      <c r="L984" s="221" t="e">
        <f ca="1">IF(ISNUMBER(OFFSET(INDIRECT("'"&amp;'DATA for charts'!L$5&amp;"'!$c1"),$A984-1,0)),OFFSET(INDIRECT("'"&amp;'DATA for charts'!L$5&amp;"'!$c1"),$A984-1,0),NA())</f>
        <v>#N/A</v>
      </c>
      <c r="M984" s="221" t="e">
        <f ca="1">IF(ISNUMBER(OFFSET(INDIRECT("'"&amp;'DATA for charts'!M$5&amp;"'!$c1"),$A984-1,0)),OFFSET(INDIRECT("'"&amp;'DATA for charts'!M$5&amp;"'!$c1"),$A984-1,0),NA())</f>
        <v>#N/A</v>
      </c>
      <c r="N984" s="221" t="e">
        <f ca="1">IF(ISNUMBER(OFFSET(INDIRECT("'"&amp;'DATA for charts'!N$5&amp;"'!$c1"),$A984-1,0)),OFFSET(INDIRECT("'"&amp;'DATA for charts'!N$5&amp;"'!$c1"),$A984-1,0),NA())</f>
        <v>#N/A</v>
      </c>
      <c r="O984" s="221" t="e">
        <f ca="1">IF(ISNUMBER(OFFSET(INDIRECT("'"&amp;'DATA for charts'!O$5&amp;"'!$c1"),$A984-1,0)),OFFSET(INDIRECT("'"&amp;'DATA for charts'!O$5&amp;"'!$c1"),$A984-1,0),NA())</f>
        <v>#N/A</v>
      </c>
      <c r="P984" s="221" t="e">
        <f ca="1">IF(ISNUMBER(OFFSET(INDIRECT("'"&amp;'DATA for charts'!P$5&amp;"'!$c1"),$A984-1,0)),OFFSET(INDIRECT("'"&amp;'DATA for charts'!P$5&amp;"'!$c1"),$A984-1,0),NA())</f>
        <v>#N/A</v>
      </c>
      <c r="Q984" s="221" t="e">
        <f ca="1">IF(ISNUMBER(OFFSET(INDIRECT("'"&amp;'DATA for charts'!Q$5&amp;"'!$c1"),$A984-1,0)),OFFSET(INDIRECT("'"&amp;'DATA for charts'!Q$5&amp;"'!$c1"),$A984-1,0),NA())</f>
        <v>#N/A</v>
      </c>
      <c r="R984" s="221" t="e">
        <f ca="1">IF(ISNUMBER(OFFSET(INDIRECT("'"&amp;'DATA for charts'!R$5&amp;"'!$c1"),$A984-1,0)),OFFSET(INDIRECT("'"&amp;'DATA for charts'!R$5&amp;"'!$c1"),$A984-1,0),NA())</f>
        <v>#N/A</v>
      </c>
      <c r="S984" s="221" t="e">
        <f ca="1">IF(ISNUMBER(OFFSET(INDIRECT("'"&amp;'DATA for charts'!S$5&amp;"'!$c1"),$A984-1,0)),OFFSET(INDIRECT("'"&amp;'DATA for charts'!S$5&amp;"'!$c1"),$A984-1,0),NA())</f>
        <v>#N/A</v>
      </c>
      <c r="T984" s="34"/>
      <c r="U984" s="34"/>
      <c r="V984" s="34"/>
      <c r="W984" s="8"/>
      <c r="X984" s="8"/>
      <c r="Y984" s="8"/>
      <c r="Z984" s="8"/>
      <c r="AA984" s="8"/>
      <c r="AB984" s="8"/>
      <c r="AC984" s="8"/>
      <c r="AD984" s="8"/>
      <c r="AE984" s="8"/>
      <c r="AF984" s="8"/>
      <c r="AG984" s="8"/>
      <c r="AH984" s="8"/>
      <c r="AI984" s="8"/>
    </row>
    <row r="985" spans="1:35">
      <c r="A985" s="226">
        <f t="shared" si="1234"/>
        <v>445</v>
      </c>
      <c r="B985" s="8">
        <v>65</v>
      </c>
      <c r="C985" s="221">
        <f ca="1">IF(ISNUMBER(OFFSET(INDIRECT("'"&amp;'DATA for charts'!C$5&amp;"'!$c1"),$A985-1,0)),OFFSET(INDIRECT("'"&amp;'DATA for charts'!C$5&amp;"'!$c1"),$A985-1,0),NA())</f>
        <v>0</v>
      </c>
      <c r="D985" s="221">
        <f ca="1">IF(ISNUMBER(OFFSET(INDIRECT("'"&amp;'DATA for charts'!D$5&amp;"'!$c1"),$A985-1,0)),OFFSET(INDIRECT("'"&amp;'DATA for charts'!D$5&amp;"'!$c1"),$A985-1,0),NA())</f>
        <v>0</v>
      </c>
      <c r="E985" s="221">
        <f ca="1">IF(ISNUMBER(OFFSET(INDIRECT("'"&amp;'DATA for charts'!E$5&amp;"'!$c1"),$A985-1,0)),OFFSET(INDIRECT("'"&amp;'DATA for charts'!E$5&amp;"'!$c1"),$A985-1,0),NA())</f>
        <v>0</v>
      </c>
      <c r="F985" s="221">
        <f ca="1">IF(ISNUMBER(OFFSET(INDIRECT("'"&amp;'DATA for charts'!F$5&amp;"'!$c1"),$A985-1,0)),OFFSET(INDIRECT("'"&amp;'DATA for charts'!F$5&amp;"'!$c1"),$A985-1,0),NA())</f>
        <v>0</v>
      </c>
      <c r="G985" s="221">
        <f ca="1">IF(ISNUMBER(OFFSET(INDIRECT("'"&amp;'DATA for charts'!G$5&amp;"'!$c1"),$A985-1,0)),OFFSET(INDIRECT("'"&amp;'DATA for charts'!G$5&amp;"'!$c1"),$A985-1,0),NA())</f>
        <v>0</v>
      </c>
      <c r="H985" s="221">
        <f ca="1">IF(ISNUMBER(OFFSET(INDIRECT("'"&amp;'DATA for charts'!H$5&amp;"'!$c1"),$A985-1,0)),OFFSET(INDIRECT("'"&amp;'DATA for charts'!H$5&amp;"'!$c1"),$A985-1,0),NA())</f>
        <v>0</v>
      </c>
      <c r="I985" s="221" t="e">
        <f ca="1">IF(ISNUMBER(OFFSET(INDIRECT("'"&amp;'DATA for charts'!I$5&amp;"'!$c1"),$A985-1,0)),OFFSET(INDIRECT("'"&amp;'DATA for charts'!I$5&amp;"'!$c1"),$A985-1,0),NA())</f>
        <v>#N/A</v>
      </c>
      <c r="J985" s="221" t="e">
        <f ca="1">IF(ISNUMBER(OFFSET(INDIRECT("'"&amp;'DATA for charts'!J$5&amp;"'!$c1"),$A985-1,0)),OFFSET(INDIRECT("'"&amp;'DATA for charts'!J$5&amp;"'!$c1"),$A985-1,0),NA())</f>
        <v>#N/A</v>
      </c>
      <c r="K985" s="221" t="e">
        <f ca="1">IF(ISNUMBER(OFFSET(INDIRECT("'"&amp;'DATA for charts'!K$5&amp;"'!$c1"),$A985-1,0)),OFFSET(INDIRECT("'"&amp;'DATA for charts'!K$5&amp;"'!$c1"),$A985-1,0),NA())</f>
        <v>#N/A</v>
      </c>
      <c r="L985" s="221" t="e">
        <f ca="1">IF(ISNUMBER(OFFSET(INDIRECT("'"&amp;'DATA for charts'!L$5&amp;"'!$c1"),$A985-1,0)),OFFSET(INDIRECT("'"&amp;'DATA for charts'!L$5&amp;"'!$c1"),$A985-1,0),NA())</f>
        <v>#N/A</v>
      </c>
      <c r="M985" s="221" t="e">
        <f ca="1">IF(ISNUMBER(OFFSET(INDIRECT("'"&amp;'DATA for charts'!M$5&amp;"'!$c1"),$A985-1,0)),OFFSET(INDIRECT("'"&amp;'DATA for charts'!M$5&amp;"'!$c1"),$A985-1,0),NA())</f>
        <v>#N/A</v>
      </c>
      <c r="N985" s="221" t="e">
        <f ca="1">IF(ISNUMBER(OFFSET(INDIRECT("'"&amp;'DATA for charts'!N$5&amp;"'!$c1"),$A985-1,0)),OFFSET(INDIRECT("'"&amp;'DATA for charts'!N$5&amp;"'!$c1"),$A985-1,0),NA())</f>
        <v>#N/A</v>
      </c>
      <c r="O985" s="221" t="e">
        <f ca="1">IF(ISNUMBER(OFFSET(INDIRECT("'"&amp;'DATA for charts'!O$5&amp;"'!$c1"),$A985-1,0)),OFFSET(INDIRECT("'"&amp;'DATA for charts'!O$5&amp;"'!$c1"),$A985-1,0),NA())</f>
        <v>#N/A</v>
      </c>
      <c r="P985" s="221" t="e">
        <f ca="1">IF(ISNUMBER(OFFSET(INDIRECT("'"&amp;'DATA for charts'!P$5&amp;"'!$c1"),$A985-1,0)),OFFSET(INDIRECT("'"&amp;'DATA for charts'!P$5&amp;"'!$c1"),$A985-1,0),NA())</f>
        <v>#N/A</v>
      </c>
      <c r="Q985" s="221" t="e">
        <f ca="1">IF(ISNUMBER(OFFSET(INDIRECT("'"&amp;'DATA for charts'!Q$5&amp;"'!$c1"),$A985-1,0)),OFFSET(INDIRECT("'"&amp;'DATA for charts'!Q$5&amp;"'!$c1"),$A985-1,0),NA())</f>
        <v>#N/A</v>
      </c>
      <c r="R985" s="221" t="e">
        <f ca="1">IF(ISNUMBER(OFFSET(INDIRECT("'"&amp;'DATA for charts'!R$5&amp;"'!$c1"),$A985-1,0)),OFFSET(INDIRECT("'"&amp;'DATA for charts'!R$5&amp;"'!$c1"),$A985-1,0),NA())</f>
        <v>#N/A</v>
      </c>
      <c r="S985" s="221" t="e">
        <f ca="1">IF(ISNUMBER(OFFSET(INDIRECT("'"&amp;'DATA for charts'!S$5&amp;"'!$c1"),$A985-1,0)),OFFSET(INDIRECT("'"&amp;'DATA for charts'!S$5&amp;"'!$c1"),$A985-1,0),NA())</f>
        <v>#N/A</v>
      </c>
      <c r="T985" s="34"/>
      <c r="U985" s="34"/>
      <c r="V985" s="34"/>
      <c r="W985" s="8"/>
      <c r="X985" s="8"/>
      <c r="Y985" s="8"/>
      <c r="Z985" s="8"/>
      <c r="AA985" s="8"/>
      <c r="AB985" s="8"/>
      <c r="AC985" s="8"/>
      <c r="AD985" s="8"/>
      <c r="AE985" s="8"/>
      <c r="AF985" s="8"/>
      <c r="AG985" s="8"/>
      <c r="AH985" s="8"/>
      <c r="AI985" s="8"/>
    </row>
    <row r="986" spans="1:35">
      <c r="A986" s="226">
        <f t="shared" si="1234"/>
        <v>446</v>
      </c>
      <c r="B986" s="8">
        <v>66</v>
      </c>
      <c r="C986" s="221">
        <f ca="1">IF(ISNUMBER(OFFSET(INDIRECT("'"&amp;'DATA for charts'!C$5&amp;"'!$c1"),$A986-1,0)),OFFSET(INDIRECT("'"&amp;'DATA for charts'!C$5&amp;"'!$c1"),$A986-1,0),NA())</f>
        <v>0</v>
      </c>
      <c r="D986" s="221">
        <f ca="1">IF(ISNUMBER(OFFSET(INDIRECT("'"&amp;'DATA for charts'!D$5&amp;"'!$c1"),$A986-1,0)),OFFSET(INDIRECT("'"&amp;'DATA for charts'!D$5&amp;"'!$c1"),$A986-1,0),NA())</f>
        <v>0</v>
      </c>
      <c r="E986" s="221">
        <f ca="1">IF(ISNUMBER(OFFSET(INDIRECT("'"&amp;'DATA for charts'!E$5&amp;"'!$c1"),$A986-1,0)),OFFSET(INDIRECT("'"&amp;'DATA for charts'!E$5&amp;"'!$c1"),$A986-1,0),NA())</f>
        <v>0</v>
      </c>
      <c r="F986" s="221">
        <f ca="1">IF(ISNUMBER(OFFSET(INDIRECT("'"&amp;'DATA for charts'!F$5&amp;"'!$c1"),$A986-1,0)),OFFSET(INDIRECT("'"&amp;'DATA for charts'!F$5&amp;"'!$c1"),$A986-1,0),NA())</f>
        <v>0</v>
      </c>
      <c r="G986" s="221">
        <f ca="1">IF(ISNUMBER(OFFSET(INDIRECT("'"&amp;'DATA for charts'!G$5&amp;"'!$c1"),$A986-1,0)),OFFSET(INDIRECT("'"&amp;'DATA for charts'!G$5&amp;"'!$c1"),$A986-1,0),NA())</f>
        <v>0</v>
      </c>
      <c r="H986" s="221">
        <f ca="1">IF(ISNUMBER(OFFSET(INDIRECT("'"&amp;'DATA for charts'!H$5&amp;"'!$c1"),$A986-1,0)),OFFSET(INDIRECT("'"&amp;'DATA for charts'!H$5&amp;"'!$c1"),$A986-1,0),NA())</f>
        <v>0</v>
      </c>
      <c r="I986" s="221" t="e">
        <f ca="1">IF(ISNUMBER(OFFSET(INDIRECT("'"&amp;'DATA for charts'!I$5&amp;"'!$c1"),$A986-1,0)),OFFSET(INDIRECT("'"&amp;'DATA for charts'!I$5&amp;"'!$c1"),$A986-1,0),NA())</f>
        <v>#N/A</v>
      </c>
      <c r="J986" s="221" t="e">
        <f ca="1">IF(ISNUMBER(OFFSET(INDIRECT("'"&amp;'DATA for charts'!J$5&amp;"'!$c1"),$A986-1,0)),OFFSET(INDIRECT("'"&amp;'DATA for charts'!J$5&amp;"'!$c1"),$A986-1,0),NA())</f>
        <v>#N/A</v>
      </c>
      <c r="K986" s="221" t="e">
        <f ca="1">IF(ISNUMBER(OFFSET(INDIRECT("'"&amp;'DATA for charts'!K$5&amp;"'!$c1"),$A986-1,0)),OFFSET(INDIRECT("'"&amp;'DATA for charts'!K$5&amp;"'!$c1"),$A986-1,0),NA())</f>
        <v>#N/A</v>
      </c>
      <c r="L986" s="221" t="e">
        <f ca="1">IF(ISNUMBER(OFFSET(INDIRECT("'"&amp;'DATA for charts'!L$5&amp;"'!$c1"),$A986-1,0)),OFFSET(INDIRECT("'"&amp;'DATA for charts'!L$5&amp;"'!$c1"),$A986-1,0),NA())</f>
        <v>#N/A</v>
      </c>
      <c r="M986" s="221" t="e">
        <f ca="1">IF(ISNUMBER(OFFSET(INDIRECT("'"&amp;'DATA for charts'!M$5&amp;"'!$c1"),$A986-1,0)),OFFSET(INDIRECT("'"&amp;'DATA for charts'!M$5&amp;"'!$c1"),$A986-1,0),NA())</f>
        <v>#N/A</v>
      </c>
      <c r="N986" s="221" t="e">
        <f ca="1">IF(ISNUMBER(OFFSET(INDIRECT("'"&amp;'DATA for charts'!N$5&amp;"'!$c1"),$A986-1,0)),OFFSET(INDIRECT("'"&amp;'DATA for charts'!N$5&amp;"'!$c1"),$A986-1,0),NA())</f>
        <v>#N/A</v>
      </c>
      <c r="O986" s="221" t="e">
        <f ca="1">IF(ISNUMBER(OFFSET(INDIRECT("'"&amp;'DATA for charts'!O$5&amp;"'!$c1"),$A986-1,0)),OFFSET(INDIRECT("'"&amp;'DATA for charts'!O$5&amp;"'!$c1"),$A986-1,0),NA())</f>
        <v>#N/A</v>
      </c>
      <c r="P986" s="221" t="e">
        <f ca="1">IF(ISNUMBER(OFFSET(INDIRECT("'"&amp;'DATA for charts'!P$5&amp;"'!$c1"),$A986-1,0)),OFFSET(INDIRECT("'"&amp;'DATA for charts'!P$5&amp;"'!$c1"),$A986-1,0),NA())</f>
        <v>#N/A</v>
      </c>
      <c r="Q986" s="221" t="e">
        <f ca="1">IF(ISNUMBER(OFFSET(INDIRECT("'"&amp;'DATA for charts'!Q$5&amp;"'!$c1"),$A986-1,0)),OFFSET(INDIRECT("'"&amp;'DATA for charts'!Q$5&amp;"'!$c1"),$A986-1,0),NA())</f>
        <v>#N/A</v>
      </c>
      <c r="R986" s="221" t="e">
        <f ca="1">IF(ISNUMBER(OFFSET(INDIRECT("'"&amp;'DATA for charts'!R$5&amp;"'!$c1"),$A986-1,0)),OFFSET(INDIRECT("'"&amp;'DATA for charts'!R$5&amp;"'!$c1"),$A986-1,0),NA())</f>
        <v>#N/A</v>
      </c>
      <c r="S986" s="221" t="e">
        <f ca="1">IF(ISNUMBER(OFFSET(INDIRECT("'"&amp;'DATA for charts'!S$5&amp;"'!$c1"),$A986-1,0)),OFFSET(INDIRECT("'"&amp;'DATA for charts'!S$5&amp;"'!$c1"),$A986-1,0),NA())</f>
        <v>#N/A</v>
      </c>
      <c r="T986" s="34"/>
      <c r="U986" s="34"/>
      <c r="V986" s="34"/>
      <c r="W986" s="8"/>
      <c r="X986" s="8"/>
      <c r="Y986" s="8"/>
      <c r="Z986" s="8"/>
      <c r="AA986" s="8"/>
      <c r="AB986" s="8"/>
      <c r="AC986" s="8"/>
      <c r="AD986" s="8"/>
      <c r="AE986" s="8"/>
      <c r="AF986" s="8"/>
      <c r="AG986" s="8"/>
      <c r="AH986" s="8"/>
      <c r="AI986" s="8"/>
    </row>
    <row r="987" spans="1:35">
      <c r="A987" s="226">
        <f t="shared" si="1234"/>
        <v>447</v>
      </c>
      <c r="B987" s="8">
        <v>67</v>
      </c>
      <c r="C987" s="221">
        <f ca="1">IF(ISNUMBER(OFFSET(INDIRECT("'"&amp;'DATA for charts'!C$5&amp;"'!$c1"),$A987-1,0)),OFFSET(INDIRECT("'"&amp;'DATA for charts'!C$5&amp;"'!$c1"),$A987-1,0),NA())</f>
        <v>0</v>
      </c>
      <c r="D987" s="221">
        <f ca="1">IF(ISNUMBER(OFFSET(INDIRECT("'"&amp;'DATA for charts'!D$5&amp;"'!$c1"),$A987-1,0)),OFFSET(INDIRECT("'"&amp;'DATA for charts'!D$5&amp;"'!$c1"),$A987-1,0),NA())</f>
        <v>0</v>
      </c>
      <c r="E987" s="221">
        <f ca="1">IF(ISNUMBER(OFFSET(INDIRECT("'"&amp;'DATA for charts'!E$5&amp;"'!$c1"),$A987-1,0)),OFFSET(INDIRECT("'"&amp;'DATA for charts'!E$5&amp;"'!$c1"),$A987-1,0),NA())</f>
        <v>0</v>
      </c>
      <c r="F987" s="221">
        <f ca="1">IF(ISNUMBER(OFFSET(INDIRECT("'"&amp;'DATA for charts'!F$5&amp;"'!$c1"),$A987-1,0)),OFFSET(INDIRECT("'"&amp;'DATA for charts'!F$5&amp;"'!$c1"),$A987-1,0),NA())</f>
        <v>0</v>
      </c>
      <c r="G987" s="221">
        <f ca="1">IF(ISNUMBER(OFFSET(INDIRECT("'"&amp;'DATA for charts'!G$5&amp;"'!$c1"),$A987-1,0)),OFFSET(INDIRECT("'"&amp;'DATA for charts'!G$5&amp;"'!$c1"),$A987-1,0),NA())</f>
        <v>0</v>
      </c>
      <c r="H987" s="221">
        <f ca="1">IF(ISNUMBER(OFFSET(INDIRECT("'"&amp;'DATA for charts'!H$5&amp;"'!$c1"),$A987-1,0)),OFFSET(INDIRECT("'"&amp;'DATA for charts'!H$5&amp;"'!$c1"),$A987-1,0),NA())</f>
        <v>0</v>
      </c>
      <c r="I987" s="221" t="e">
        <f ca="1">IF(ISNUMBER(OFFSET(INDIRECT("'"&amp;'DATA for charts'!I$5&amp;"'!$c1"),$A987-1,0)),OFFSET(INDIRECT("'"&amp;'DATA for charts'!I$5&amp;"'!$c1"),$A987-1,0),NA())</f>
        <v>#N/A</v>
      </c>
      <c r="J987" s="221" t="e">
        <f ca="1">IF(ISNUMBER(OFFSET(INDIRECT("'"&amp;'DATA for charts'!J$5&amp;"'!$c1"),$A987-1,0)),OFFSET(INDIRECT("'"&amp;'DATA for charts'!J$5&amp;"'!$c1"),$A987-1,0),NA())</f>
        <v>#N/A</v>
      </c>
      <c r="K987" s="221" t="e">
        <f ca="1">IF(ISNUMBER(OFFSET(INDIRECT("'"&amp;'DATA for charts'!K$5&amp;"'!$c1"),$A987-1,0)),OFFSET(INDIRECT("'"&amp;'DATA for charts'!K$5&amp;"'!$c1"),$A987-1,0),NA())</f>
        <v>#N/A</v>
      </c>
      <c r="L987" s="221" t="e">
        <f ca="1">IF(ISNUMBER(OFFSET(INDIRECT("'"&amp;'DATA for charts'!L$5&amp;"'!$c1"),$A987-1,0)),OFFSET(INDIRECT("'"&amp;'DATA for charts'!L$5&amp;"'!$c1"),$A987-1,0),NA())</f>
        <v>#N/A</v>
      </c>
      <c r="M987" s="221" t="e">
        <f ca="1">IF(ISNUMBER(OFFSET(INDIRECT("'"&amp;'DATA for charts'!M$5&amp;"'!$c1"),$A987-1,0)),OFFSET(INDIRECT("'"&amp;'DATA for charts'!M$5&amp;"'!$c1"),$A987-1,0),NA())</f>
        <v>#N/A</v>
      </c>
      <c r="N987" s="221" t="e">
        <f ca="1">IF(ISNUMBER(OFFSET(INDIRECT("'"&amp;'DATA for charts'!N$5&amp;"'!$c1"),$A987-1,0)),OFFSET(INDIRECT("'"&amp;'DATA for charts'!N$5&amp;"'!$c1"),$A987-1,0),NA())</f>
        <v>#N/A</v>
      </c>
      <c r="O987" s="221" t="e">
        <f ca="1">IF(ISNUMBER(OFFSET(INDIRECT("'"&amp;'DATA for charts'!O$5&amp;"'!$c1"),$A987-1,0)),OFFSET(INDIRECT("'"&amp;'DATA for charts'!O$5&amp;"'!$c1"),$A987-1,0),NA())</f>
        <v>#N/A</v>
      </c>
      <c r="P987" s="221" t="e">
        <f ca="1">IF(ISNUMBER(OFFSET(INDIRECT("'"&amp;'DATA for charts'!P$5&amp;"'!$c1"),$A987-1,0)),OFFSET(INDIRECT("'"&amp;'DATA for charts'!P$5&amp;"'!$c1"),$A987-1,0),NA())</f>
        <v>#N/A</v>
      </c>
      <c r="Q987" s="221" t="e">
        <f ca="1">IF(ISNUMBER(OFFSET(INDIRECT("'"&amp;'DATA for charts'!Q$5&amp;"'!$c1"),$A987-1,0)),OFFSET(INDIRECT("'"&amp;'DATA for charts'!Q$5&amp;"'!$c1"),$A987-1,0),NA())</f>
        <v>#N/A</v>
      </c>
      <c r="R987" s="221" t="e">
        <f ca="1">IF(ISNUMBER(OFFSET(INDIRECT("'"&amp;'DATA for charts'!R$5&amp;"'!$c1"),$A987-1,0)),OFFSET(INDIRECT("'"&amp;'DATA for charts'!R$5&amp;"'!$c1"),$A987-1,0),NA())</f>
        <v>#N/A</v>
      </c>
      <c r="S987" s="221" t="e">
        <f ca="1">IF(ISNUMBER(OFFSET(INDIRECT("'"&amp;'DATA for charts'!S$5&amp;"'!$c1"),$A987-1,0)),OFFSET(INDIRECT("'"&amp;'DATA for charts'!S$5&amp;"'!$c1"),$A987-1,0),NA())</f>
        <v>#N/A</v>
      </c>
      <c r="T987" s="34"/>
      <c r="U987" s="34"/>
      <c r="V987" s="34"/>
      <c r="W987" s="8"/>
      <c r="X987" s="8"/>
      <c r="Y987" s="8"/>
      <c r="Z987" s="8"/>
      <c r="AA987" s="8"/>
      <c r="AB987" s="8"/>
      <c r="AC987" s="8"/>
      <c r="AD987" s="8"/>
      <c r="AE987" s="8"/>
      <c r="AF987" s="8"/>
      <c r="AG987" s="8"/>
      <c r="AH987" s="8"/>
      <c r="AI987" s="8"/>
    </row>
    <row r="988" spans="1:35">
      <c r="A988" s="226">
        <f t="shared" si="1234"/>
        <v>448</v>
      </c>
      <c r="B988" s="8">
        <v>68</v>
      </c>
      <c r="C988" s="221">
        <f ca="1">IF(ISNUMBER(OFFSET(INDIRECT("'"&amp;'DATA for charts'!C$5&amp;"'!$c1"),$A988-1,0)),OFFSET(INDIRECT("'"&amp;'DATA for charts'!C$5&amp;"'!$c1"),$A988-1,0),NA())</f>
        <v>0</v>
      </c>
      <c r="D988" s="221">
        <f ca="1">IF(ISNUMBER(OFFSET(INDIRECT("'"&amp;'DATA for charts'!D$5&amp;"'!$c1"),$A988-1,0)),OFFSET(INDIRECT("'"&amp;'DATA for charts'!D$5&amp;"'!$c1"),$A988-1,0),NA())</f>
        <v>0</v>
      </c>
      <c r="E988" s="221">
        <f ca="1">IF(ISNUMBER(OFFSET(INDIRECT("'"&amp;'DATA for charts'!E$5&amp;"'!$c1"),$A988-1,0)),OFFSET(INDIRECT("'"&amp;'DATA for charts'!E$5&amp;"'!$c1"),$A988-1,0),NA())</f>
        <v>0</v>
      </c>
      <c r="F988" s="221">
        <f ca="1">IF(ISNUMBER(OFFSET(INDIRECT("'"&amp;'DATA for charts'!F$5&amp;"'!$c1"),$A988-1,0)),OFFSET(INDIRECT("'"&amp;'DATA for charts'!F$5&amp;"'!$c1"),$A988-1,0),NA())</f>
        <v>0</v>
      </c>
      <c r="G988" s="221">
        <f ca="1">IF(ISNUMBER(OFFSET(INDIRECT("'"&amp;'DATA for charts'!G$5&amp;"'!$c1"),$A988-1,0)),OFFSET(INDIRECT("'"&amp;'DATA for charts'!G$5&amp;"'!$c1"),$A988-1,0),NA())</f>
        <v>0</v>
      </c>
      <c r="H988" s="221">
        <f ca="1">IF(ISNUMBER(OFFSET(INDIRECT("'"&amp;'DATA for charts'!H$5&amp;"'!$c1"),$A988-1,0)),OFFSET(INDIRECT("'"&amp;'DATA for charts'!H$5&amp;"'!$c1"),$A988-1,0),NA())</f>
        <v>0</v>
      </c>
      <c r="I988" s="221" t="e">
        <f ca="1">IF(ISNUMBER(OFFSET(INDIRECT("'"&amp;'DATA for charts'!I$5&amp;"'!$c1"),$A988-1,0)),OFFSET(INDIRECT("'"&amp;'DATA for charts'!I$5&amp;"'!$c1"),$A988-1,0),NA())</f>
        <v>#N/A</v>
      </c>
      <c r="J988" s="221" t="e">
        <f ca="1">IF(ISNUMBER(OFFSET(INDIRECT("'"&amp;'DATA for charts'!J$5&amp;"'!$c1"),$A988-1,0)),OFFSET(INDIRECT("'"&amp;'DATA for charts'!J$5&amp;"'!$c1"),$A988-1,0),NA())</f>
        <v>#N/A</v>
      </c>
      <c r="K988" s="221" t="e">
        <f ca="1">IF(ISNUMBER(OFFSET(INDIRECT("'"&amp;'DATA for charts'!K$5&amp;"'!$c1"),$A988-1,0)),OFFSET(INDIRECT("'"&amp;'DATA for charts'!K$5&amp;"'!$c1"),$A988-1,0),NA())</f>
        <v>#N/A</v>
      </c>
      <c r="L988" s="221" t="e">
        <f ca="1">IF(ISNUMBER(OFFSET(INDIRECT("'"&amp;'DATA for charts'!L$5&amp;"'!$c1"),$A988-1,0)),OFFSET(INDIRECT("'"&amp;'DATA for charts'!L$5&amp;"'!$c1"),$A988-1,0),NA())</f>
        <v>#N/A</v>
      </c>
      <c r="M988" s="221" t="e">
        <f ca="1">IF(ISNUMBER(OFFSET(INDIRECT("'"&amp;'DATA for charts'!M$5&amp;"'!$c1"),$A988-1,0)),OFFSET(INDIRECT("'"&amp;'DATA for charts'!M$5&amp;"'!$c1"),$A988-1,0),NA())</f>
        <v>#N/A</v>
      </c>
      <c r="N988" s="221" t="e">
        <f ca="1">IF(ISNUMBER(OFFSET(INDIRECT("'"&amp;'DATA for charts'!N$5&amp;"'!$c1"),$A988-1,0)),OFFSET(INDIRECT("'"&amp;'DATA for charts'!N$5&amp;"'!$c1"),$A988-1,0),NA())</f>
        <v>#N/A</v>
      </c>
      <c r="O988" s="221" t="e">
        <f ca="1">IF(ISNUMBER(OFFSET(INDIRECT("'"&amp;'DATA for charts'!O$5&amp;"'!$c1"),$A988-1,0)),OFFSET(INDIRECT("'"&amp;'DATA for charts'!O$5&amp;"'!$c1"),$A988-1,0),NA())</f>
        <v>#N/A</v>
      </c>
      <c r="P988" s="221" t="e">
        <f ca="1">IF(ISNUMBER(OFFSET(INDIRECT("'"&amp;'DATA for charts'!P$5&amp;"'!$c1"),$A988-1,0)),OFFSET(INDIRECT("'"&amp;'DATA for charts'!P$5&amp;"'!$c1"),$A988-1,0),NA())</f>
        <v>#N/A</v>
      </c>
      <c r="Q988" s="221" t="e">
        <f ca="1">IF(ISNUMBER(OFFSET(INDIRECT("'"&amp;'DATA for charts'!Q$5&amp;"'!$c1"),$A988-1,0)),OFFSET(INDIRECT("'"&amp;'DATA for charts'!Q$5&amp;"'!$c1"),$A988-1,0),NA())</f>
        <v>#N/A</v>
      </c>
      <c r="R988" s="221" t="e">
        <f ca="1">IF(ISNUMBER(OFFSET(INDIRECT("'"&amp;'DATA for charts'!R$5&amp;"'!$c1"),$A988-1,0)),OFFSET(INDIRECT("'"&amp;'DATA for charts'!R$5&amp;"'!$c1"),$A988-1,0),NA())</f>
        <v>#N/A</v>
      </c>
      <c r="S988" s="221" t="e">
        <f ca="1">IF(ISNUMBER(OFFSET(INDIRECT("'"&amp;'DATA for charts'!S$5&amp;"'!$c1"),$A988-1,0)),OFFSET(INDIRECT("'"&amp;'DATA for charts'!S$5&amp;"'!$c1"),$A988-1,0),NA())</f>
        <v>#N/A</v>
      </c>
      <c r="T988" s="34"/>
      <c r="U988" s="34"/>
      <c r="V988" s="34"/>
      <c r="W988" s="8"/>
      <c r="X988" s="8"/>
      <c r="Y988" s="8"/>
      <c r="Z988" s="8"/>
      <c r="AA988" s="8"/>
      <c r="AB988" s="8"/>
      <c r="AC988" s="8"/>
      <c r="AD988" s="8"/>
      <c r="AE988" s="8"/>
      <c r="AF988" s="8"/>
      <c r="AG988" s="8"/>
      <c r="AH988" s="8"/>
      <c r="AI988" s="8"/>
    </row>
    <row r="989" spans="1:35">
      <c r="A989" s="226">
        <f t="shared" si="1234"/>
        <v>449</v>
      </c>
      <c r="B989" s="8">
        <v>69</v>
      </c>
      <c r="C989" s="221">
        <f ca="1">IF(ISNUMBER(OFFSET(INDIRECT("'"&amp;'DATA for charts'!C$5&amp;"'!$c1"),$A989-1,0)),OFFSET(INDIRECT("'"&amp;'DATA for charts'!C$5&amp;"'!$c1"),$A989-1,0),NA())</f>
        <v>0</v>
      </c>
      <c r="D989" s="221">
        <f ca="1">IF(ISNUMBER(OFFSET(INDIRECT("'"&amp;'DATA for charts'!D$5&amp;"'!$c1"),$A989-1,0)),OFFSET(INDIRECT("'"&amp;'DATA for charts'!D$5&amp;"'!$c1"),$A989-1,0),NA())</f>
        <v>0</v>
      </c>
      <c r="E989" s="221">
        <f ca="1">IF(ISNUMBER(OFFSET(INDIRECT("'"&amp;'DATA for charts'!E$5&amp;"'!$c1"),$A989-1,0)),OFFSET(INDIRECT("'"&amp;'DATA for charts'!E$5&amp;"'!$c1"),$A989-1,0),NA())</f>
        <v>0</v>
      </c>
      <c r="F989" s="221">
        <f ca="1">IF(ISNUMBER(OFFSET(INDIRECT("'"&amp;'DATA for charts'!F$5&amp;"'!$c1"),$A989-1,0)),OFFSET(INDIRECT("'"&amp;'DATA for charts'!F$5&amp;"'!$c1"),$A989-1,0),NA())</f>
        <v>0</v>
      </c>
      <c r="G989" s="221">
        <f ca="1">IF(ISNUMBER(OFFSET(INDIRECT("'"&amp;'DATA for charts'!G$5&amp;"'!$c1"),$A989-1,0)),OFFSET(INDIRECT("'"&amp;'DATA for charts'!G$5&amp;"'!$c1"),$A989-1,0),NA())</f>
        <v>0</v>
      </c>
      <c r="H989" s="221">
        <f ca="1">IF(ISNUMBER(OFFSET(INDIRECT("'"&amp;'DATA for charts'!H$5&amp;"'!$c1"),$A989-1,0)),OFFSET(INDIRECT("'"&amp;'DATA for charts'!H$5&amp;"'!$c1"),$A989-1,0),NA())</f>
        <v>0</v>
      </c>
      <c r="I989" s="221" t="e">
        <f ca="1">IF(ISNUMBER(OFFSET(INDIRECT("'"&amp;'DATA for charts'!I$5&amp;"'!$c1"),$A989-1,0)),OFFSET(INDIRECT("'"&amp;'DATA for charts'!I$5&amp;"'!$c1"),$A989-1,0),NA())</f>
        <v>#N/A</v>
      </c>
      <c r="J989" s="221" t="e">
        <f ca="1">IF(ISNUMBER(OFFSET(INDIRECT("'"&amp;'DATA for charts'!J$5&amp;"'!$c1"),$A989-1,0)),OFFSET(INDIRECT("'"&amp;'DATA for charts'!J$5&amp;"'!$c1"),$A989-1,0),NA())</f>
        <v>#N/A</v>
      </c>
      <c r="K989" s="221" t="e">
        <f ca="1">IF(ISNUMBER(OFFSET(INDIRECT("'"&amp;'DATA for charts'!K$5&amp;"'!$c1"),$A989-1,0)),OFFSET(INDIRECT("'"&amp;'DATA for charts'!K$5&amp;"'!$c1"),$A989-1,0),NA())</f>
        <v>#N/A</v>
      </c>
      <c r="L989" s="221" t="e">
        <f ca="1">IF(ISNUMBER(OFFSET(INDIRECT("'"&amp;'DATA for charts'!L$5&amp;"'!$c1"),$A989-1,0)),OFFSET(INDIRECT("'"&amp;'DATA for charts'!L$5&amp;"'!$c1"),$A989-1,0),NA())</f>
        <v>#N/A</v>
      </c>
      <c r="M989" s="221" t="e">
        <f ca="1">IF(ISNUMBER(OFFSET(INDIRECT("'"&amp;'DATA for charts'!M$5&amp;"'!$c1"),$A989-1,0)),OFFSET(INDIRECT("'"&amp;'DATA for charts'!M$5&amp;"'!$c1"),$A989-1,0),NA())</f>
        <v>#N/A</v>
      </c>
      <c r="N989" s="221" t="e">
        <f ca="1">IF(ISNUMBER(OFFSET(INDIRECT("'"&amp;'DATA for charts'!N$5&amp;"'!$c1"),$A989-1,0)),OFFSET(INDIRECT("'"&amp;'DATA for charts'!N$5&amp;"'!$c1"),$A989-1,0),NA())</f>
        <v>#N/A</v>
      </c>
      <c r="O989" s="221" t="e">
        <f ca="1">IF(ISNUMBER(OFFSET(INDIRECT("'"&amp;'DATA for charts'!O$5&amp;"'!$c1"),$A989-1,0)),OFFSET(INDIRECT("'"&amp;'DATA for charts'!O$5&amp;"'!$c1"),$A989-1,0),NA())</f>
        <v>#N/A</v>
      </c>
      <c r="P989" s="221" t="e">
        <f ca="1">IF(ISNUMBER(OFFSET(INDIRECT("'"&amp;'DATA for charts'!P$5&amp;"'!$c1"),$A989-1,0)),OFFSET(INDIRECT("'"&amp;'DATA for charts'!P$5&amp;"'!$c1"),$A989-1,0),NA())</f>
        <v>#N/A</v>
      </c>
      <c r="Q989" s="221" t="e">
        <f ca="1">IF(ISNUMBER(OFFSET(INDIRECT("'"&amp;'DATA for charts'!Q$5&amp;"'!$c1"),$A989-1,0)),OFFSET(INDIRECT("'"&amp;'DATA for charts'!Q$5&amp;"'!$c1"),$A989-1,0),NA())</f>
        <v>#N/A</v>
      </c>
      <c r="R989" s="221" t="e">
        <f ca="1">IF(ISNUMBER(OFFSET(INDIRECT("'"&amp;'DATA for charts'!R$5&amp;"'!$c1"),$A989-1,0)),OFFSET(INDIRECT("'"&amp;'DATA for charts'!R$5&amp;"'!$c1"),$A989-1,0),NA())</f>
        <v>#N/A</v>
      </c>
      <c r="S989" s="221" t="e">
        <f ca="1">IF(ISNUMBER(OFFSET(INDIRECT("'"&amp;'DATA for charts'!S$5&amp;"'!$c1"),$A989-1,0)),OFFSET(INDIRECT("'"&amp;'DATA for charts'!S$5&amp;"'!$c1"),$A989-1,0),NA())</f>
        <v>#N/A</v>
      </c>
      <c r="T989" s="34"/>
      <c r="U989" s="34"/>
      <c r="V989" s="34"/>
      <c r="W989" s="8"/>
      <c r="X989" s="8"/>
      <c r="Y989" s="8"/>
      <c r="Z989" s="8"/>
      <c r="AA989" s="8"/>
      <c r="AB989" s="8"/>
      <c r="AC989" s="8"/>
      <c r="AD989" s="8"/>
      <c r="AE989" s="8"/>
      <c r="AF989" s="8"/>
      <c r="AG989" s="8"/>
      <c r="AH989" s="8"/>
      <c r="AI989" s="8"/>
    </row>
    <row r="990" spans="1:35">
      <c r="A990" s="226">
        <f t="shared" si="1234"/>
        <v>450</v>
      </c>
      <c r="B990" s="8">
        <v>70</v>
      </c>
      <c r="C990" s="221">
        <f ca="1">IF(ISNUMBER(OFFSET(INDIRECT("'"&amp;'DATA for charts'!C$5&amp;"'!$c1"),$A990-1,0)),OFFSET(INDIRECT("'"&amp;'DATA for charts'!C$5&amp;"'!$c1"),$A990-1,0),NA())</f>
        <v>0</v>
      </c>
      <c r="D990" s="221">
        <f ca="1">IF(ISNUMBER(OFFSET(INDIRECT("'"&amp;'DATA for charts'!D$5&amp;"'!$c1"),$A990-1,0)),OFFSET(INDIRECT("'"&amp;'DATA for charts'!D$5&amp;"'!$c1"),$A990-1,0),NA())</f>
        <v>0</v>
      </c>
      <c r="E990" s="221">
        <f ca="1">IF(ISNUMBER(OFFSET(INDIRECT("'"&amp;'DATA for charts'!E$5&amp;"'!$c1"),$A990-1,0)),OFFSET(INDIRECT("'"&amp;'DATA for charts'!E$5&amp;"'!$c1"),$A990-1,0),NA())</f>
        <v>0</v>
      </c>
      <c r="F990" s="221">
        <f ca="1">IF(ISNUMBER(OFFSET(INDIRECT("'"&amp;'DATA for charts'!F$5&amp;"'!$c1"),$A990-1,0)),OFFSET(INDIRECT("'"&amp;'DATA for charts'!F$5&amp;"'!$c1"),$A990-1,0),NA())</f>
        <v>0</v>
      </c>
      <c r="G990" s="221">
        <f ca="1">IF(ISNUMBER(OFFSET(INDIRECT("'"&amp;'DATA for charts'!G$5&amp;"'!$c1"),$A990-1,0)),OFFSET(INDIRECT("'"&amp;'DATA for charts'!G$5&amp;"'!$c1"),$A990-1,0),NA())</f>
        <v>0</v>
      </c>
      <c r="H990" s="221">
        <f ca="1">IF(ISNUMBER(OFFSET(INDIRECT("'"&amp;'DATA for charts'!H$5&amp;"'!$c1"),$A990-1,0)),OFFSET(INDIRECT("'"&amp;'DATA for charts'!H$5&amp;"'!$c1"),$A990-1,0),NA())</f>
        <v>0</v>
      </c>
      <c r="I990" s="221" t="e">
        <f ca="1">IF(ISNUMBER(OFFSET(INDIRECT("'"&amp;'DATA for charts'!I$5&amp;"'!$c1"),$A990-1,0)),OFFSET(INDIRECT("'"&amp;'DATA for charts'!I$5&amp;"'!$c1"),$A990-1,0),NA())</f>
        <v>#N/A</v>
      </c>
      <c r="J990" s="221" t="e">
        <f ca="1">IF(ISNUMBER(OFFSET(INDIRECT("'"&amp;'DATA for charts'!J$5&amp;"'!$c1"),$A990-1,0)),OFFSET(INDIRECT("'"&amp;'DATA for charts'!J$5&amp;"'!$c1"),$A990-1,0),NA())</f>
        <v>#N/A</v>
      </c>
      <c r="K990" s="221" t="e">
        <f ca="1">IF(ISNUMBER(OFFSET(INDIRECT("'"&amp;'DATA for charts'!K$5&amp;"'!$c1"),$A990-1,0)),OFFSET(INDIRECT("'"&amp;'DATA for charts'!K$5&amp;"'!$c1"),$A990-1,0),NA())</f>
        <v>#N/A</v>
      </c>
      <c r="L990" s="221" t="e">
        <f ca="1">IF(ISNUMBER(OFFSET(INDIRECT("'"&amp;'DATA for charts'!L$5&amp;"'!$c1"),$A990-1,0)),OFFSET(INDIRECT("'"&amp;'DATA for charts'!L$5&amp;"'!$c1"),$A990-1,0),NA())</f>
        <v>#N/A</v>
      </c>
      <c r="M990" s="221" t="e">
        <f ca="1">IF(ISNUMBER(OFFSET(INDIRECT("'"&amp;'DATA for charts'!M$5&amp;"'!$c1"),$A990-1,0)),OFFSET(INDIRECT("'"&amp;'DATA for charts'!M$5&amp;"'!$c1"),$A990-1,0),NA())</f>
        <v>#N/A</v>
      </c>
      <c r="N990" s="221" t="e">
        <f ca="1">IF(ISNUMBER(OFFSET(INDIRECT("'"&amp;'DATA for charts'!N$5&amp;"'!$c1"),$A990-1,0)),OFFSET(INDIRECT("'"&amp;'DATA for charts'!N$5&amp;"'!$c1"),$A990-1,0),NA())</f>
        <v>#N/A</v>
      </c>
      <c r="O990" s="221" t="e">
        <f ca="1">IF(ISNUMBER(OFFSET(INDIRECT("'"&amp;'DATA for charts'!O$5&amp;"'!$c1"),$A990-1,0)),OFFSET(INDIRECT("'"&amp;'DATA for charts'!O$5&amp;"'!$c1"),$A990-1,0),NA())</f>
        <v>#N/A</v>
      </c>
      <c r="P990" s="221" t="e">
        <f ca="1">IF(ISNUMBER(OFFSET(INDIRECT("'"&amp;'DATA for charts'!P$5&amp;"'!$c1"),$A990-1,0)),OFFSET(INDIRECT("'"&amp;'DATA for charts'!P$5&amp;"'!$c1"),$A990-1,0),NA())</f>
        <v>#N/A</v>
      </c>
      <c r="Q990" s="221" t="e">
        <f ca="1">IF(ISNUMBER(OFFSET(INDIRECT("'"&amp;'DATA for charts'!Q$5&amp;"'!$c1"),$A990-1,0)),OFFSET(INDIRECT("'"&amp;'DATA for charts'!Q$5&amp;"'!$c1"),$A990-1,0),NA())</f>
        <v>#N/A</v>
      </c>
      <c r="R990" s="221" t="e">
        <f ca="1">IF(ISNUMBER(OFFSET(INDIRECT("'"&amp;'DATA for charts'!R$5&amp;"'!$c1"),$A990-1,0)),OFFSET(INDIRECT("'"&amp;'DATA for charts'!R$5&amp;"'!$c1"),$A990-1,0),NA())</f>
        <v>#N/A</v>
      </c>
      <c r="S990" s="221" t="e">
        <f ca="1">IF(ISNUMBER(OFFSET(INDIRECT("'"&amp;'DATA for charts'!S$5&amp;"'!$c1"),$A990-1,0)),OFFSET(INDIRECT("'"&amp;'DATA for charts'!S$5&amp;"'!$c1"),$A990-1,0),NA())</f>
        <v>#N/A</v>
      </c>
      <c r="T990" s="34"/>
      <c r="U990" s="34"/>
      <c r="V990" s="34"/>
      <c r="W990" s="8"/>
      <c r="X990" s="8"/>
      <c r="Y990" s="8"/>
      <c r="Z990" s="8"/>
      <c r="AA990" s="8"/>
      <c r="AB990" s="8"/>
      <c r="AC990" s="8"/>
      <c r="AD990" s="8"/>
      <c r="AE990" s="8"/>
      <c r="AF990" s="8"/>
      <c r="AG990" s="8"/>
      <c r="AH990" s="8"/>
      <c r="AI990" s="8"/>
    </row>
    <row r="991" spans="1:35">
      <c r="A991" s="226">
        <f t="shared" si="1234"/>
        <v>451</v>
      </c>
      <c r="B991" s="8">
        <v>71</v>
      </c>
      <c r="C991" s="221">
        <f ca="1">IF(ISNUMBER(OFFSET(INDIRECT("'"&amp;'DATA for charts'!C$5&amp;"'!$c1"),$A991-1,0)),OFFSET(INDIRECT("'"&amp;'DATA for charts'!C$5&amp;"'!$c1"),$A991-1,0),NA())</f>
        <v>0</v>
      </c>
      <c r="D991" s="221">
        <f ca="1">IF(ISNUMBER(OFFSET(INDIRECT("'"&amp;'DATA for charts'!D$5&amp;"'!$c1"),$A991-1,0)),OFFSET(INDIRECT("'"&amp;'DATA for charts'!D$5&amp;"'!$c1"),$A991-1,0),NA())</f>
        <v>0</v>
      </c>
      <c r="E991" s="221">
        <f ca="1">IF(ISNUMBER(OFFSET(INDIRECT("'"&amp;'DATA for charts'!E$5&amp;"'!$c1"),$A991-1,0)),OFFSET(INDIRECT("'"&amp;'DATA for charts'!E$5&amp;"'!$c1"),$A991-1,0),NA())</f>
        <v>0</v>
      </c>
      <c r="F991" s="221">
        <f ca="1">IF(ISNUMBER(OFFSET(INDIRECT("'"&amp;'DATA for charts'!F$5&amp;"'!$c1"),$A991-1,0)),OFFSET(INDIRECT("'"&amp;'DATA for charts'!F$5&amp;"'!$c1"),$A991-1,0),NA())</f>
        <v>0</v>
      </c>
      <c r="G991" s="221">
        <f ca="1">IF(ISNUMBER(OFFSET(INDIRECT("'"&amp;'DATA for charts'!G$5&amp;"'!$c1"),$A991-1,0)),OFFSET(INDIRECT("'"&amp;'DATA for charts'!G$5&amp;"'!$c1"),$A991-1,0),NA())</f>
        <v>0</v>
      </c>
      <c r="H991" s="221">
        <f ca="1">IF(ISNUMBER(OFFSET(INDIRECT("'"&amp;'DATA for charts'!H$5&amp;"'!$c1"),$A991-1,0)),OFFSET(INDIRECT("'"&amp;'DATA for charts'!H$5&amp;"'!$c1"),$A991-1,0),NA())</f>
        <v>0</v>
      </c>
      <c r="I991" s="221" t="e">
        <f ca="1">IF(ISNUMBER(OFFSET(INDIRECT("'"&amp;'DATA for charts'!I$5&amp;"'!$c1"),$A991-1,0)),OFFSET(INDIRECT("'"&amp;'DATA for charts'!I$5&amp;"'!$c1"),$A991-1,0),NA())</f>
        <v>#N/A</v>
      </c>
      <c r="J991" s="221" t="e">
        <f ca="1">IF(ISNUMBER(OFFSET(INDIRECT("'"&amp;'DATA for charts'!J$5&amp;"'!$c1"),$A991-1,0)),OFFSET(INDIRECT("'"&amp;'DATA for charts'!J$5&amp;"'!$c1"),$A991-1,0),NA())</f>
        <v>#N/A</v>
      </c>
      <c r="K991" s="221" t="e">
        <f ca="1">IF(ISNUMBER(OFFSET(INDIRECT("'"&amp;'DATA for charts'!K$5&amp;"'!$c1"),$A991-1,0)),OFFSET(INDIRECT("'"&amp;'DATA for charts'!K$5&amp;"'!$c1"),$A991-1,0),NA())</f>
        <v>#N/A</v>
      </c>
      <c r="L991" s="221" t="e">
        <f ca="1">IF(ISNUMBER(OFFSET(INDIRECT("'"&amp;'DATA for charts'!L$5&amp;"'!$c1"),$A991-1,0)),OFFSET(INDIRECT("'"&amp;'DATA for charts'!L$5&amp;"'!$c1"),$A991-1,0),NA())</f>
        <v>#N/A</v>
      </c>
      <c r="M991" s="221" t="e">
        <f ca="1">IF(ISNUMBER(OFFSET(INDIRECT("'"&amp;'DATA for charts'!M$5&amp;"'!$c1"),$A991-1,0)),OFFSET(INDIRECT("'"&amp;'DATA for charts'!M$5&amp;"'!$c1"),$A991-1,0),NA())</f>
        <v>#N/A</v>
      </c>
      <c r="N991" s="221" t="e">
        <f ca="1">IF(ISNUMBER(OFFSET(INDIRECT("'"&amp;'DATA for charts'!N$5&amp;"'!$c1"),$A991-1,0)),OFFSET(INDIRECT("'"&amp;'DATA for charts'!N$5&amp;"'!$c1"),$A991-1,0),NA())</f>
        <v>#N/A</v>
      </c>
      <c r="O991" s="221" t="e">
        <f ca="1">IF(ISNUMBER(OFFSET(INDIRECT("'"&amp;'DATA for charts'!O$5&amp;"'!$c1"),$A991-1,0)),OFFSET(INDIRECT("'"&amp;'DATA for charts'!O$5&amp;"'!$c1"),$A991-1,0),NA())</f>
        <v>#N/A</v>
      </c>
      <c r="P991" s="221" t="e">
        <f ca="1">IF(ISNUMBER(OFFSET(INDIRECT("'"&amp;'DATA for charts'!P$5&amp;"'!$c1"),$A991-1,0)),OFFSET(INDIRECT("'"&amp;'DATA for charts'!P$5&amp;"'!$c1"),$A991-1,0),NA())</f>
        <v>#N/A</v>
      </c>
      <c r="Q991" s="221" t="e">
        <f ca="1">IF(ISNUMBER(OFFSET(INDIRECT("'"&amp;'DATA for charts'!Q$5&amp;"'!$c1"),$A991-1,0)),OFFSET(INDIRECT("'"&amp;'DATA for charts'!Q$5&amp;"'!$c1"),$A991-1,0),NA())</f>
        <v>#N/A</v>
      </c>
      <c r="R991" s="221" t="e">
        <f ca="1">IF(ISNUMBER(OFFSET(INDIRECT("'"&amp;'DATA for charts'!R$5&amp;"'!$c1"),$A991-1,0)),OFFSET(INDIRECT("'"&amp;'DATA for charts'!R$5&amp;"'!$c1"),$A991-1,0),NA())</f>
        <v>#N/A</v>
      </c>
      <c r="S991" s="221" t="e">
        <f ca="1">IF(ISNUMBER(OFFSET(INDIRECT("'"&amp;'DATA for charts'!S$5&amp;"'!$c1"),$A991-1,0)),OFFSET(INDIRECT("'"&amp;'DATA for charts'!S$5&amp;"'!$c1"),$A991-1,0),NA())</f>
        <v>#N/A</v>
      </c>
      <c r="T991" s="34"/>
      <c r="U991" s="34"/>
      <c r="V991" s="34"/>
      <c r="W991" s="8"/>
      <c r="X991" s="8"/>
      <c r="Y991" s="8"/>
      <c r="Z991" s="8"/>
      <c r="AA991" s="8"/>
      <c r="AB991" s="8"/>
      <c r="AC991" s="8"/>
      <c r="AD991" s="8"/>
      <c r="AE991" s="8"/>
      <c r="AF991" s="8"/>
      <c r="AG991" s="8"/>
      <c r="AH991" s="8"/>
      <c r="AI991" s="8"/>
    </row>
    <row r="992" spans="1:35">
      <c r="A992" s="226">
        <f t="shared" si="1234"/>
        <v>452</v>
      </c>
      <c r="B992" s="8">
        <v>72</v>
      </c>
      <c r="C992" s="221">
        <f ca="1">IF(ISNUMBER(OFFSET(INDIRECT("'"&amp;'DATA for charts'!C$5&amp;"'!$c1"),$A992-1,0)),OFFSET(INDIRECT("'"&amp;'DATA for charts'!C$5&amp;"'!$c1"),$A992-1,0),NA())</f>
        <v>0</v>
      </c>
      <c r="D992" s="221">
        <f ca="1">IF(ISNUMBER(OFFSET(INDIRECT("'"&amp;'DATA for charts'!D$5&amp;"'!$c1"),$A992-1,0)),OFFSET(INDIRECT("'"&amp;'DATA for charts'!D$5&amp;"'!$c1"),$A992-1,0),NA())</f>
        <v>0</v>
      </c>
      <c r="E992" s="221">
        <f ca="1">IF(ISNUMBER(OFFSET(INDIRECT("'"&amp;'DATA for charts'!E$5&amp;"'!$c1"),$A992-1,0)),OFFSET(INDIRECT("'"&amp;'DATA for charts'!E$5&amp;"'!$c1"),$A992-1,0),NA())</f>
        <v>0</v>
      </c>
      <c r="F992" s="221">
        <f ca="1">IF(ISNUMBER(OFFSET(INDIRECT("'"&amp;'DATA for charts'!F$5&amp;"'!$c1"),$A992-1,0)),OFFSET(INDIRECT("'"&amp;'DATA for charts'!F$5&amp;"'!$c1"),$A992-1,0),NA())</f>
        <v>0</v>
      </c>
      <c r="G992" s="221">
        <f ca="1">IF(ISNUMBER(OFFSET(INDIRECT("'"&amp;'DATA for charts'!G$5&amp;"'!$c1"),$A992-1,0)),OFFSET(INDIRECT("'"&amp;'DATA for charts'!G$5&amp;"'!$c1"),$A992-1,0),NA())</f>
        <v>0</v>
      </c>
      <c r="H992" s="221">
        <f ca="1">IF(ISNUMBER(OFFSET(INDIRECT("'"&amp;'DATA for charts'!H$5&amp;"'!$c1"),$A992-1,0)),OFFSET(INDIRECT("'"&amp;'DATA for charts'!H$5&amp;"'!$c1"),$A992-1,0),NA())</f>
        <v>0</v>
      </c>
      <c r="I992" s="221" t="e">
        <f ca="1">IF(ISNUMBER(OFFSET(INDIRECT("'"&amp;'DATA for charts'!I$5&amp;"'!$c1"),$A992-1,0)),OFFSET(INDIRECT("'"&amp;'DATA for charts'!I$5&amp;"'!$c1"),$A992-1,0),NA())</f>
        <v>#N/A</v>
      </c>
      <c r="J992" s="221" t="e">
        <f ca="1">IF(ISNUMBER(OFFSET(INDIRECT("'"&amp;'DATA for charts'!J$5&amp;"'!$c1"),$A992-1,0)),OFFSET(INDIRECT("'"&amp;'DATA for charts'!J$5&amp;"'!$c1"),$A992-1,0),NA())</f>
        <v>#N/A</v>
      </c>
      <c r="K992" s="221" t="e">
        <f ca="1">IF(ISNUMBER(OFFSET(INDIRECT("'"&amp;'DATA for charts'!K$5&amp;"'!$c1"),$A992-1,0)),OFFSET(INDIRECT("'"&amp;'DATA for charts'!K$5&amp;"'!$c1"),$A992-1,0),NA())</f>
        <v>#N/A</v>
      </c>
      <c r="L992" s="221" t="e">
        <f ca="1">IF(ISNUMBER(OFFSET(INDIRECT("'"&amp;'DATA for charts'!L$5&amp;"'!$c1"),$A992-1,0)),OFFSET(INDIRECT("'"&amp;'DATA for charts'!L$5&amp;"'!$c1"),$A992-1,0),NA())</f>
        <v>#N/A</v>
      </c>
      <c r="M992" s="221" t="e">
        <f ca="1">IF(ISNUMBER(OFFSET(INDIRECT("'"&amp;'DATA for charts'!M$5&amp;"'!$c1"),$A992-1,0)),OFFSET(INDIRECT("'"&amp;'DATA for charts'!M$5&amp;"'!$c1"),$A992-1,0),NA())</f>
        <v>#N/A</v>
      </c>
      <c r="N992" s="221" t="e">
        <f ca="1">IF(ISNUMBER(OFFSET(INDIRECT("'"&amp;'DATA for charts'!N$5&amp;"'!$c1"),$A992-1,0)),OFFSET(INDIRECT("'"&amp;'DATA for charts'!N$5&amp;"'!$c1"),$A992-1,0),NA())</f>
        <v>#N/A</v>
      </c>
      <c r="O992" s="221" t="e">
        <f ca="1">IF(ISNUMBER(OFFSET(INDIRECT("'"&amp;'DATA for charts'!O$5&amp;"'!$c1"),$A992-1,0)),OFFSET(INDIRECT("'"&amp;'DATA for charts'!O$5&amp;"'!$c1"),$A992-1,0),NA())</f>
        <v>#N/A</v>
      </c>
      <c r="P992" s="221" t="e">
        <f ca="1">IF(ISNUMBER(OFFSET(INDIRECT("'"&amp;'DATA for charts'!P$5&amp;"'!$c1"),$A992-1,0)),OFFSET(INDIRECT("'"&amp;'DATA for charts'!P$5&amp;"'!$c1"),$A992-1,0),NA())</f>
        <v>#N/A</v>
      </c>
      <c r="Q992" s="221" t="e">
        <f ca="1">IF(ISNUMBER(OFFSET(INDIRECT("'"&amp;'DATA for charts'!Q$5&amp;"'!$c1"),$A992-1,0)),OFFSET(INDIRECT("'"&amp;'DATA for charts'!Q$5&amp;"'!$c1"),$A992-1,0),NA())</f>
        <v>#N/A</v>
      </c>
      <c r="R992" s="221" t="e">
        <f ca="1">IF(ISNUMBER(OFFSET(INDIRECT("'"&amp;'DATA for charts'!R$5&amp;"'!$c1"),$A992-1,0)),OFFSET(INDIRECT("'"&amp;'DATA for charts'!R$5&amp;"'!$c1"),$A992-1,0),NA())</f>
        <v>#N/A</v>
      </c>
      <c r="S992" s="221" t="e">
        <f ca="1">IF(ISNUMBER(OFFSET(INDIRECT("'"&amp;'DATA for charts'!S$5&amp;"'!$c1"),$A992-1,0)),OFFSET(INDIRECT("'"&amp;'DATA for charts'!S$5&amp;"'!$c1"),$A992-1,0),NA())</f>
        <v>#N/A</v>
      </c>
      <c r="T992" s="34"/>
      <c r="U992" s="34"/>
      <c r="V992" s="34"/>
      <c r="W992" s="8"/>
      <c r="X992" s="8"/>
      <c r="Y992" s="8"/>
      <c r="Z992" s="8"/>
      <c r="AA992" s="8"/>
      <c r="AB992" s="8"/>
      <c r="AC992" s="8"/>
      <c r="AD992" s="8"/>
      <c r="AE992" s="8"/>
      <c r="AF992" s="8"/>
      <c r="AG992" s="8"/>
      <c r="AH992" s="8"/>
      <c r="AI992" s="8"/>
    </row>
    <row r="993" spans="1:35">
      <c r="A993" s="226">
        <f t="shared" si="1234"/>
        <v>453</v>
      </c>
      <c r="B993" s="8">
        <v>73</v>
      </c>
      <c r="C993" s="221">
        <f ca="1">IF(ISNUMBER(OFFSET(INDIRECT("'"&amp;'DATA for charts'!C$5&amp;"'!$c1"),$A993-1,0)),OFFSET(INDIRECT("'"&amp;'DATA for charts'!C$5&amp;"'!$c1"),$A993-1,0),NA())</f>
        <v>0</v>
      </c>
      <c r="D993" s="221">
        <f ca="1">IF(ISNUMBER(OFFSET(INDIRECT("'"&amp;'DATA for charts'!D$5&amp;"'!$c1"),$A993-1,0)),OFFSET(INDIRECT("'"&amp;'DATA for charts'!D$5&amp;"'!$c1"),$A993-1,0),NA())</f>
        <v>0</v>
      </c>
      <c r="E993" s="221">
        <f ca="1">IF(ISNUMBER(OFFSET(INDIRECT("'"&amp;'DATA for charts'!E$5&amp;"'!$c1"),$A993-1,0)),OFFSET(INDIRECT("'"&amp;'DATA for charts'!E$5&amp;"'!$c1"),$A993-1,0),NA())</f>
        <v>0</v>
      </c>
      <c r="F993" s="221">
        <f ca="1">IF(ISNUMBER(OFFSET(INDIRECT("'"&amp;'DATA for charts'!F$5&amp;"'!$c1"),$A993-1,0)),OFFSET(INDIRECT("'"&amp;'DATA for charts'!F$5&amp;"'!$c1"),$A993-1,0),NA())</f>
        <v>0</v>
      </c>
      <c r="G993" s="221">
        <f ca="1">IF(ISNUMBER(OFFSET(INDIRECT("'"&amp;'DATA for charts'!G$5&amp;"'!$c1"),$A993-1,0)),OFFSET(INDIRECT("'"&amp;'DATA for charts'!G$5&amp;"'!$c1"),$A993-1,0),NA())</f>
        <v>0</v>
      </c>
      <c r="H993" s="221">
        <f ca="1">IF(ISNUMBER(OFFSET(INDIRECT("'"&amp;'DATA for charts'!H$5&amp;"'!$c1"),$A993-1,0)),OFFSET(INDIRECT("'"&amp;'DATA for charts'!H$5&amp;"'!$c1"),$A993-1,0),NA())</f>
        <v>0</v>
      </c>
      <c r="I993" s="221" t="e">
        <f ca="1">IF(ISNUMBER(OFFSET(INDIRECT("'"&amp;'DATA for charts'!I$5&amp;"'!$c1"),$A993-1,0)),OFFSET(INDIRECT("'"&amp;'DATA for charts'!I$5&amp;"'!$c1"),$A993-1,0),NA())</f>
        <v>#N/A</v>
      </c>
      <c r="J993" s="221" t="e">
        <f ca="1">IF(ISNUMBER(OFFSET(INDIRECT("'"&amp;'DATA for charts'!J$5&amp;"'!$c1"),$A993-1,0)),OFFSET(INDIRECT("'"&amp;'DATA for charts'!J$5&amp;"'!$c1"),$A993-1,0),NA())</f>
        <v>#N/A</v>
      </c>
      <c r="K993" s="221" t="e">
        <f ca="1">IF(ISNUMBER(OFFSET(INDIRECT("'"&amp;'DATA for charts'!K$5&amp;"'!$c1"),$A993-1,0)),OFFSET(INDIRECT("'"&amp;'DATA for charts'!K$5&amp;"'!$c1"),$A993-1,0),NA())</f>
        <v>#N/A</v>
      </c>
      <c r="L993" s="221" t="e">
        <f ca="1">IF(ISNUMBER(OFFSET(INDIRECT("'"&amp;'DATA for charts'!L$5&amp;"'!$c1"),$A993-1,0)),OFFSET(INDIRECT("'"&amp;'DATA for charts'!L$5&amp;"'!$c1"),$A993-1,0),NA())</f>
        <v>#N/A</v>
      </c>
      <c r="M993" s="221" t="e">
        <f ca="1">IF(ISNUMBER(OFFSET(INDIRECT("'"&amp;'DATA for charts'!M$5&amp;"'!$c1"),$A993-1,0)),OFFSET(INDIRECT("'"&amp;'DATA for charts'!M$5&amp;"'!$c1"),$A993-1,0),NA())</f>
        <v>#N/A</v>
      </c>
      <c r="N993" s="221" t="e">
        <f ca="1">IF(ISNUMBER(OFFSET(INDIRECT("'"&amp;'DATA for charts'!N$5&amp;"'!$c1"),$A993-1,0)),OFFSET(INDIRECT("'"&amp;'DATA for charts'!N$5&amp;"'!$c1"),$A993-1,0),NA())</f>
        <v>#N/A</v>
      </c>
      <c r="O993" s="221" t="e">
        <f ca="1">IF(ISNUMBER(OFFSET(INDIRECT("'"&amp;'DATA for charts'!O$5&amp;"'!$c1"),$A993-1,0)),OFFSET(INDIRECT("'"&amp;'DATA for charts'!O$5&amp;"'!$c1"),$A993-1,0),NA())</f>
        <v>#N/A</v>
      </c>
      <c r="P993" s="221" t="e">
        <f ca="1">IF(ISNUMBER(OFFSET(INDIRECT("'"&amp;'DATA for charts'!P$5&amp;"'!$c1"),$A993-1,0)),OFFSET(INDIRECT("'"&amp;'DATA for charts'!P$5&amp;"'!$c1"),$A993-1,0),NA())</f>
        <v>#N/A</v>
      </c>
      <c r="Q993" s="221" t="e">
        <f ca="1">IF(ISNUMBER(OFFSET(INDIRECT("'"&amp;'DATA for charts'!Q$5&amp;"'!$c1"),$A993-1,0)),OFFSET(INDIRECT("'"&amp;'DATA for charts'!Q$5&amp;"'!$c1"),$A993-1,0),NA())</f>
        <v>#N/A</v>
      </c>
      <c r="R993" s="221" t="e">
        <f ca="1">IF(ISNUMBER(OFFSET(INDIRECT("'"&amp;'DATA for charts'!R$5&amp;"'!$c1"),$A993-1,0)),OFFSET(INDIRECT("'"&amp;'DATA for charts'!R$5&amp;"'!$c1"),$A993-1,0),NA())</f>
        <v>#N/A</v>
      </c>
      <c r="S993" s="221" t="e">
        <f ca="1">IF(ISNUMBER(OFFSET(INDIRECT("'"&amp;'DATA for charts'!S$5&amp;"'!$c1"),$A993-1,0)),OFFSET(INDIRECT("'"&amp;'DATA for charts'!S$5&amp;"'!$c1"),$A993-1,0),NA())</f>
        <v>#N/A</v>
      </c>
      <c r="T993" s="34"/>
      <c r="U993" s="34"/>
      <c r="V993" s="34"/>
      <c r="W993" s="8"/>
      <c r="X993" s="8"/>
      <c r="Y993" s="8"/>
      <c r="Z993" s="8"/>
      <c r="AA993" s="8"/>
      <c r="AB993" s="8"/>
      <c r="AC993" s="8"/>
      <c r="AD993" s="8"/>
      <c r="AE993" s="8"/>
      <c r="AF993" s="8"/>
      <c r="AG993" s="8"/>
      <c r="AH993" s="8"/>
      <c r="AI993" s="8"/>
    </row>
    <row r="994" spans="1:35">
      <c r="A994" s="226">
        <f t="shared" si="1234"/>
        <v>454</v>
      </c>
      <c r="B994" s="8">
        <v>74</v>
      </c>
      <c r="C994" s="221">
        <f ca="1">IF(ISNUMBER(OFFSET(INDIRECT("'"&amp;'DATA for charts'!C$5&amp;"'!$c1"),$A994-1,0)),OFFSET(INDIRECT("'"&amp;'DATA for charts'!C$5&amp;"'!$c1"),$A994-1,0),NA())</f>
        <v>0</v>
      </c>
      <c r="D994" s="221">
        <f ca="1">IF(ISNUMBER(OFFSET(INDIRECT("'"&amp;'DATA for charts'!D$5&amp;"'!$c1"),$A994-1,0)),OFFSET(INDIRECT("'"&amp;'DATA for charts'!D$5&amp;"'!$c1"),$A994-1,0),NA())</f>
        <v>0</v>
      </c>
      <c r="E994" s="221">
        <f ca="1">IF(ISNUMBER(OFFSET(INDIRECT("'"&amp;'DATA for charts'!E$5&amp;"'!$c1"),$A994-1,0)),OFFSET(INDIRECT("'"&amp;'DATA for charts'!E$5&amp;"'!$c1"),$A994-1,0),NA())</f>
        <v>0</v>
      </c>
      <c r="F994" s="221">
        <f ca="1">IF(ISNUMBER(OFFSET(INDIRECT("'"&amp;'DATA for charts'!F$5&amp;"'!$c1"),$A994-1,0)),OFFSET(INDIRECT("'"&amp;'DATA for charts'!F$5&amp;"'!$c1"),$A994-1,0),NA())</f>
        <v>0</v>
      </c>
      <c r="G994" s="221">
        <f ca="1">IF(ISNUMBER(OFFSET(INDIRECT("'"&amp;'DATA for charts'!G$5&amp;"'!$c1"),$A994-1,0)),OFFSET(INDIRECT("'"&amp;'DATA for charts'!G$5&amp;"'!$c1"),$A994-1,0),NA())</f>
        <v>0</v>
      </c>
      <c r="H994" s="221">
        <f ca="1">IF(ISNUMBER(OFFSET(INDIRECT("'"&amp;'DATA for charts'!H$5&amp;"'!$c1"),$A994-1,0)),OFFSET(INDIRECT("'"&amp;'DATA for charts'!H$5&amp;"'!$c1"),$A994-1,0),NA())</f>
        <v>0</v>
      </c>
      <c r="I994" s="221" t="e">
        <f ca="1">IF(ISNUMBER(OFFSET(INDIRECT("'"&amp;'DATA for charts'!I$5&amp;"'!$c1"),$A994-1,0)),OFFSET(INDIRECT("'"&amp;'DATA for charts'!I$5&amp;"'!$c1"),$A994-1,0),NA())</f>
        <v>#N/A</v>
      </c>
      <c r="J994" s="221" t="e">
        <f ca="1">IF(ISNUMBER(OFFSET(INDIRECT("'"&amp;'DATA for charts'!J$5&amp;"'!$c1"),$A994-1,0)),OFFSET(INDIRECT("'"&amp;'DATA for charts'!J$5&amp;"'!$c1"),$A994-1,0),NA())</f>
        <v>#N/A</v>
      </c>
      <c r="K994" s="221" t="e">
        <f ca="1">IF(ISNUMBER(OFFSET(INDIRECT("'"&amp;'DATA for charts'!K$5&amp;"'!$c1"),$A994-1,0)),OFFSET(INDIRECT("'"&amp;'DATA for charts'!K$5&amp;"'!$c1"),$A994-1,0),NA())</f>
        <v>#N/A</v>
      </c>
      <c r="L994" s="221" t="e">
        <f ca="1">IF(ISNUMBER(OFFSET(INDIRECT("'"&amp;'DATA for charts'!L$5&amp;"'!$c1"),$A994-1,0)),OFFSET(INDIRECT("'"&amp;'DATA for charts'!L$5&amp;"'!$c1"),$A994-1,0),NA())</f>
        <v>#N/A</v>
      </c>
      <c r="M994" s="221" t="e">
        <f ca="1">IF(ISNUMBER(OFFSET(INDIRECT("'"&amp;'DATA for charts'!M$5&amp;"'!$c1"),$A994-1,0)),OFFSET(INDIRECT("'"&amp;'DATA for charts'!M$5&amp;"'!$c1"),$A994-1,0),NA())</f>
        <v>#N/A</v>
      </c>
      <c r="N994" s="221" t="e">
        <f ca="1">IF(ISNUMBER(OFFSET(INDIRECT("'"&amp;'DATA for charts'!N$5&amp;"'!$c1"),$A994-1,0)),OFFSET(INDIRECT("'"&amp;'DATA for charts'!N$5&amp;"'!$c1"),$A994-1,0),NA())</f>
        <v>#N/A</v>
      </c>
      <c r="O994" s="221" t="e">
        <f ca="1">IF(ISNUMBER(OFFSET(INDIRECT("'"&amp;'DATA for charts'!O$5&amp;"'!$c1"),$A994-1,0)),OFFSET(INDIRECT("'"&amp;'DATA for charts'!O$5&amp;"'!$c1"),$A994-1,0),NA())</f>
        <v>#N/A</v>
      </c>
      <c r="P994" s="221" t="e">
        <f ca="1">IF(ISNUMBER(OFFSET(INDIRECT("'"&amp;'DATA for charts'!P$5&amp;"'!$c1"),$A994-1,0)),OFFSET(INDIRECT("'"&amp;'DATA for charts'!P$5&amp;"'!$c1"),$A994-1,0),NA())</f>
        <v>#N/A</v>
      </c>
      <c r="Q994" s="221" t="e">
        <f ca="1">IF(ISNUMBER(OFFSET(INDIRECT("'"&amp;'DATA for charts'!Q$5&amp;"'!$c1"),$A994-1,0)),OFFSET(INDIRECT("'"&amp;'DATA for charts'!Q$5&amp;"'!$c1"),$A994-1,0),NA())</f>
        <v>#N/A</v>
      </c>
      <c r="R994" s="221" t="e">
        <f ca="1">IF(ISNUMBER(OFFSET(INDIRECT("'"&amp;'DATA for charts'!R$5&amp;"'!$c1"),$A994-1,0)),OFFSET(INDIRECT("'"&amp;'DATA for charts'!R$5&amp;"'!$c1"),$A994-1,0),NA())</f>
        <v>#N/A</v>
      </c>
      <c r="S994" s="221" t="e">
        <f ca="1">IF(ISNUMBER(OFFSET(INDIRECT("'"&amp;'DATA for charts'!S$5&amp;"'!$c1"),$A994-1,0)),OFFSET(INDIRECT("'"&amp;'DATA for charts'!S$5&amp;"'!$c1"),$A994-1,0),NA())</f>
        <v>#N/A</v>
      </c>
      <c r="T994" s="34"/>
      <c r="U994" s="34"/>
      <c r="V994" s="34"/>
      <c r="W994" s="8"/>
      <c r="X994" s="8"/>
      <c r="Y994" s="8"/>
      <c r="Z994" s="8"/>
      <c r="AA994" s="8"/>
      <c r="AB994" s="8"/>
      <c r="AC994" s="8"/>
      <c r="AD994" s="8"/>
      <c r="AE994" s="8"/>
      <c r="AF994" s="8"/>
      <c r="AG994" s="8"/>
      <c r="AH994" s="8"/>
      <c r="AI994" s="8"/>
    </row>
    <row r="995" spans="1:35">
      <c r="A995" s="226">
        <f t="shared" si="1234"/>
        <v>455</v>
      </c>
      <c r="B995" s="8">
        <v>75</v>
      </c>
      <c r="C995" s="221">
        <f ca="1">IF(ISNUMBER(OFFSET(INDIRECT("'"&amp;'DATA for charts'!C$5&amp;"'!$c1"),$A995-1,0)),OFFSET(INDIRECT("'"&amp;'DATA for charts'!C$5&amp;"'!$c1"),$A995-1,0),NA())</f>
        <v>0</v>
      </c>
      <c r="D995" s="221">
        <f ca="1">IF(ISNUMBER(OFFSET(INDIRECT("'"&amp;'DATA for charts'!D$5&amp;"'!$c1"),$A995-1,0)),OFFSET(INDIRECT("'"&amp;'DATA for charts'!D$5&amp;"'!$c1"),$A995-1,0),NA())</f>
        <v>0</v>
      </c>
      <c r="E995" s="221">
        <f ca="1">IF(ISNUMBER(OFFSET(INDIRECT("'"&amp;'DATA for charts'!E$5&amp;"'!$c1"),$A995-1,0)),OFFSET(INDIRECT("'"&amp;'DATA for charts'!E$5&amp;"'!$c1"),$A995-1,0),NA())</f>
        <v>0</v>
      </c>
      <c r="F995" s="221">
        <f ca="1">IF(ISNUMBER(OFFSET(INDIRECT("'"&amp;'DATA for charts'!F$5&amp;"'!$c1"),$A995-1,0)),OFFSET(INDIRECT("'"&amp;'DATA for charts'!F$5&amp;"'!$c1"),$A995-1,0),NA())</f>
        <v>0</v>
      </c>
      <c r="G995" s="221">
        <f ca="1">IF(ISNUMBER(OFFSET(INDIRECT("'"&amp;'DATA for charts'!G$5&amp;"'!$c1"),$A995-1,0)),OFFSET(INDIRECT("'"&amp;'DATA for charts'!G$5&amp;"'!$c1"),$A995-1,0),NA())</f>
        <v>0</v>
      </c>
      <c r="H995" s="221">
        <f ca="1">IF(ISNUMBER(OFFSET(INDIRECT("'"&amp;'DATA for charts'!H$5&amp;"'!$c1"),$A995-1,0)),OFFSET(INDIRECT("'"&amp;'DATA for charts'!H$5&amp;"'!$c1"),$A995-1,0),NA())</f>
        <v>0</v>
      </c>
      <c r="I995" s="221" t="e">
        <f ca="1">IF(ISNUMBER(OFFSET(INDIRECT("'"&amp;'DATA for charts'!I$5&amp;"'!$c1"),$A995-1,0)),OFFSET(INDIRECT("'"&amp;'DATA for charts'!I$5&amp;"'!$c1"),$A995-1,0),NA())</f>
        <v>#N/A</v>
      </c>
      <c r="J995" s="221" t="e">
        <f ca="1">IF(ISNUMBER(OFFSET(INDIRECT("'"&amp;'DATA for charts'!J$5&amp;"'!$c1"),$A995-1,0)),OFFSET(INDIRECT("'"&amp;'DATA for charts'!J$5&amp;"'!$c1"),$A995-1,0),NA())</f>
        <v>#N/A</v>
      </c>
      <c r="K995" s="221" t="e">
        <f ca="1">IF(ISNUMBER(OFFSET(INDIRECT("'"&amp;'DATA for charts'!K$5&amp;"'!$c1"),$A995-1,0)),OFFSET(INDIRECT("'"&amp;'DATA for charts'!K$5&amp;"'!$c1"),$A995-1,0),NA())</f>
        <v>#N/A</v>
      </c>
      <c r="L995" s="221" t="e">
        <f ca="1">IF(ISNUMBER(OFFSET(INDIRECT("'"&amp;'DATA for charts'!L$5&amp;"'!$c1"),$A995-1,0)),OFFSET(INDIRECT("'"&amp;'DATA for charts'!L$5&amp;"'!$c1"),$A995-1,0),NA())</f>
        <v>#N/A</v>
      </c>
      <c r="M995" s="221" t="e">
        <f ca="1">IF(ISNUMBER(OFFSET(INDIRECT("'"&amp;'DATA for charts'!M$5&amp;"'!$c1"),$A995-1,0)),OFFSET(INDIRECT("'"&amp;'DATA for charts'!M$5&amp;"'!$c1"),$A995-1,0),NA())</f>
        <v>#N/A</v>
      </c>
      <c r="N995" s="221" t="e">
        <f ca="1">IF(ISNUMBER(OFFSET(INDIRECT("'"&amp;'DATA for charts'!N$5&amp;"'!$c1"),$A995-1,0)),OFFSET(INDIRECT("'"&amp;'DATA for charts'!N$5&amp;"'!$c1"),$A995-1,0),NA())</f>
        <v>#N/A</v>
      </c>
      <c r="O995" s="221" t="e">
        <f ca="1">IF(ISNUMBER(OFFSET(INDIRECT("'"&amp;'DATA for charts'!O$5&amp;"'!$c1"),$A995-1,0)),OFFSET(INDIRECT("'"&amp;'DATA for charts'!O$5&amp;"'!$c1"),$A995-1,0),NA())</f>
        <v>#N/A</v>
      </c>
      <c r="P995" s="221" t="e">
        <f ca="1">IF(ISNUMBER(OFFSET(INDIRECT("'"&amp;'DATA for charts'!P$5&amp;"'!$c1"),$A995-1,0)),OFFSET(INDIRECT("'"&amp;'DATA for charts'!P$5&amp;"'!$c1"),$A995-1,0),NA())</f>
        <v>#N/A</v>
      </c>
      <c r="Q995" s="221" t="e">
        <f ca="1">IF(ISNUMBER(OFFSET(INDIRECT("'"&amp;'DATA for charts'!Q$5&amp;"'!$c1"),$A995-1,0)),OFFSET(INDIRECT("'"&amp;'DATA for charts'!Q$5&amp;"'!$c1"),$A995-1,0),NA())</f>
        <v>#N/A</v>
      </c>
      <c r="R995" s="221" t="e">
        <f ca="1">IF(ISNUMBER(OFFSET(INDIRECT("'"&amp;'DATA for charts'!R$5&amp;"'!$c1"),$A995-1,0)),OFFSET(INDIRECT("'"&amp;'DATA for charts'!R$5&amp;"'!$c1"),$A995-1,0),NA())</f>
        <v>#N/A</v>
      </c>
      <c r="S995" s="221" t="e">
        <f ca="1">IF(ISNUMBER(OFFSET(INDIRECT("'"&amp;'DATA for charts'!S$5&amp;"'!$c1"),$A995-1,0)),OFFSET(INDIRECT("'"&amp;'DATA for charts'!S$5&amp;"'!$c1"),$A995-1,0),NA())</f>
        <v>#N/A</v>
      </c>
      <c r="T995" s="34"/>
      <c r="U995" s="34"/>
      <c r="V995" s="34"/>
      <c r="W995" s="8"/>
      <c r="X995" s="8"/>
      <c r="Y995" s="8"/>
      <c r="Z995" s="8"/>
      <c r="AA995" s="8"/>
      <c r="AB995" s="8"/>
      <c r="AC995" s="8"/>
      <c r="AD995" s="8"/>
      <c r="AE995" s="8"/>
      <c r="AF995" s="8"/>
      <c r="AG995" s="8"/>
      <c r="AH995" s="8"/>
      <c r="AI995" s="8"/>
    </row>
    <row r="996" spans="1:35">
      <c r="A996" s="226">
        <f t="shared" si="1234"/>
        <v>456</v>
      </c>
      <c r="B996" s="8">
        <v>76</v>
      </c>
      <c r="C996" s="221">
        <f ca="1">IF(ISNUMBER(OFFSET(INDIRECT("'"&amp;'DATA for charts'!C$5&amp;"'!$c1"),$A996-1,0)),OFFSET(INDIRECT("'"&amp;'DATA for charts'!C$5&amp;"'!$c1"),$A996-1,0),NA())</f>
        <v>0</v>
      </c>
      <c r="D996" s="221">
        <f ca="1">IF(ISNUMBER(OFFSET(INDIRECT("'"&amp;'DATA for charts'!D$5&amp;"'!$c1"),$A996-1,0)),OFFSET(INDIRECT("'"&amp;'DATA for charts'!D$5&amp;"'!$c1"),$A996-1,0),NA())</f>
        <v>0</v>
      </c>
      <c r="E996" s="221">
        <f ca="1">IF(ISNUMBER(OFFSET(INDIRECT("'"&amp;'DATA for charts'!E$5&amp;"'!$c1"),$A996-1,0)),OFFSET(INDIRECT("'"&amp;'DATA for charts'!E$5&amp;"'!$c1"),$A996-1,0),NA())</f>
        <v>0</v>
      </c>
      <c r="F996" s="221">
        <f ca="1">IF(ISNUMBER(OFFSET(INDIRECT("'"&amp;'DATA for charts'!F$5&amp;"'!$c1"),$A996-1,0)),OFFSET(INDIRECT("'"&amp;'DATA for charts'!F$5&amp;"'!$c1"),$A996-1,0),NA())</f>
        <v>0</v>
      </c>
      <c r="G996" s="221">
        <f ca="1">IF(ISNUMBER(OFFSET(INDIRECT("'"&amp;'DATA for charts'!G$5&amp;"'!$c1"),$A996-1,0)),OFFSET(INDIRECT("'"&amp;'DATA for charts'!G$5&amp;"'!$c1"),$A996-1,0),NA())</f>
        <v>0</v>
      </c>
      <c r="H996" s="221">
        <f ca="1">IF(ISNUMBER(OFFSET(INDIRECT("'"&amp;'DATA for charts'!H$5&amp;"'!$c1"),$A996-1,0)),OFFSET(INDIRECT("'"&amp;'DATA for charts'!H$5&amp;"'!$c1"),$A996-1,0),NA())</f>
        <v>0</v>
      </c>
      <c r="I996" s="221" t="e">
        <f ca="1">IF(ISNUMBER(OFFSET(INDIRECT("'"&amp;'DATA for charts'!I$5&amp;"'!$c1"),$A996-1,0)),OFFSET(INDIRECT("'"&amp;'DATA for charts'!I$5&amp;"'!$c1"),$A996-1,0),NA())</f>
        <v>#N/A</v>
      </c>
      <c r="J996" s="221" t="e">
        <f ca="1">IF(ISNUMBER(OFFSET(INDIRECT("'"&amp;'DATA for charts'!J$5&amp;"'!$c1"),$A996-1,0)),OFFSET(INDIRECT("'"&amp;'DATA for charts'!J$5&amp;"'!$c1"),$A996-1,0),NA())</f>
        <v>#N/A</v>
      </c>
      <c r="K996" s="221" t="e">
        <f ca="1">IF(ISNUMBER(OFFSET(INDIRECT("'"&amp;'DATA for charts'!K$5&amp;"'!$c1"),$A996-1,0)),OFFSET(INDIRECT("'"&amp;'DATA for charts'!K$5&amp;"'!$c1"),$A996-1,0),NA())</f>
        <v>#N/A</v>
      </c>
      <c r="L996" s="221" t="e">
        <f ca="1">IF(ISNUMBER(OFFSET(INDIRECT("'"&amp;'DATA for charts'!L$5&amp;"'!$c1"),$A996-1,0)),OFFSET(INDIRECT("'"&amp;'DATA for charts'!L$5&amp;"'!$c1"),$A996-1,0),NA())</f>
        <v>#N/A</v>
      </c>
      <c r="M996" s="221" t="e">
        <f ca="1">IF(ISNUMBER(OFFSET(INDIRECT("'"&amp;'DATA for charts'!M$5&amp;"'!$c1"),$A996-1,0)),OFFSET(INDIRECT("'"&amp;'DATA for charts'!M$5&amp;"'!$c1"),$A996-1,0),NA())</f>
        <v>#N/A</v>
      </c>
      <c r="N996" s="221" t="e">
        <f ca="1">IF(ISNUMBER(OFFSET(INDIRECT("'"&amp;'DATA for charts'!N$5&amp;"'!$c1"),$A996-1,0)),OFFSET(INDIRECT("'"&amp;'DATA for charts'!N$5&amp;"'!$c1"),$A996-1,0),NA())</f>
        <v>#N/A</v>
      </c>
      <c r="O996" s="221" t="e">
        <f ca="1">IF(ISNUMBER(OFFSET(INDIRECT("'"&amp;'DATA for charts'!O$5&amp;"'!$c1"),$A996-1,0)),OFFSET(INDIRECT("'"&amp;'DATA for charts'!O$5&amp;"'!$c1"),$A996-1,0),NA())</f>
        <v>#N/A</v>
      </c>
      <c r="P996" s="221" t="e">
        <f ca="1">IF(ISNUMBER(OFFSET(INDIRECT("'"&amp;'DATA for charts'!P$5&amp;"'!$c1"),$A996-1,0)),OFFSET(INDIRECT("'"&amp;'DATA for charts'!P$5&amp;"'!$c1"),$A996-1,0),NA())</f>
        <v>#N/A</v>
      </c>
      <c r="Q996" s="221" t="e">
        <f ca="1">IF(ISNUMBER(OFFSET(INDIRECT("'"&amp;'DATA for charts'!Q$5&amp;"'!$c1"),$A996-1,0)),OFFSET(INDIRECT("'"&amp;'DATA for charts'!Q$5&amp;"'!$c1"),$A996-1,0),NA())</f>
        <v>#N/A</v>
      </c>
      <c r="R996" s="221" t="e">
        <f ca="1">IF(ISNUMBER(OFFSET(INDIRECT("'"&amp;'DATA for charts'!R$5&amp;"'!$c1"),$A996-1,0)),OFFSET(INDIRECT("'"&amp;'DATA for charts'!R$5&amp;"'!$c1"),$A996-1,0),NA())</f>
        <v>#N/A</v>
      </c>
      <c r="S996" s="221" t="e">
        <f ca="1">IF(ISNUMBER(OFFSET(INDIRECT("'"&amp;'DATA for charts'!S$5&amp;"'!$c1"),$A996-1,0)),OFFSET(INDIRECT("'"&amp;'DATA for charts'!S$5&amp;"'!$c1"),$A996-1,0),NA())</f>
        <v>#N/A</v>
      </c>
      <c r="T996" s="34"/>
      <c r="U996" s="34"/>
      <c r="V996" s="34"/>
      <c r="W996" s="8"/>
      <c r="X996" s="8"/>
      <c r="Y996" s="8"/>
      <c r="Z996" s="8"/>
      <c r="AA996" s="8"/>
      <c r="AB996" s="8"/>
      <c r="AC996" s="8"/>
      <c r="AD996" s="8"/>
      <c r="AE996" s="8"/>
      <c r="AF996" s="8"/>
      <c r="AG996" s="8"/>
      <c r="AH996" s="8"/>
      <c r="AI996" s="8"/>
    </row>
    <row r="997" spans="1:35">
      <c r="A997" s="226">
        <f t="shared" si="1234"/>
        <v>457</v>
      </c>
      <c r="B997" s="8">
        <v>77</v>
      </c>
      <c r="C997" s="221">
        <f ca="1">IF(ISNUMBER(OFFSET(INDIRECT("'"&amp;'DATA for charts'!C$5&amp;"'!$c1"),$A997-1,0)),OFFSET(INDIRECT("'"&amp;'DATA for charts'!C$5&amp;"'!$c1"),$A997-1,0),NA())</f>
        <v>0</v>
      </c>
      <c r="D997" s="221">
        <f ca="1">IF(ISNUMBER(OFFSET(INDIRECT("'"&amp;'DATA for charts'!D$5&amp;"'!$c1"),$A997-1,0)),OFFSET(INDIRECT("'"&amp;'DATA for charts'!D$5&amp;"'!$c1"),$A997-1,0),NA())</f>
        <v>0</v>
      </c>
      <c r="E997" s="221">
        <f ca="1">IF(ISNUMBER(OFFSET(INDIRECT("'"&amp;'DATA for charts'!E$5&amp;"'!$c1"),$A997-1,0)),OFFSET(INDIRECT("'"&amp;'DATA for charts'!E$5&amp;"'!$c1"),$A997-1,0),NA())</f>
        <v>0</v>
      </c>
      <c r="F997" s="221">
        <f ca="1">IF(ISNUMBER(OFFSET(INDIRECT("'"&amp;'DATA for charts'!F$5&amp;"'!$c1"),$A997-1,0)),OFFSET(INDIRECT("'"&amp;'DATA for charts'!F$5&amp;"'!$c1"),$A997-1,0),NA())</f>
        <v>0</v>
      </c>
      <c r="G997" s="221">
        <f ca="1">IF(ISNUMBER(OFFSET(INDIRECT("'"&amp;'DATA for charts'!G$5&amp;"'!$c1"),$A997-1,0)),OFFSET(INDIRECT("'"&amp;'DATA for charts'!G$5&amp;"'!$c1"),$A997-1,0),NA())</f>
        <v>0</v>
      </c>
      <c r="H997" s="221">
        <f ca="1">IF(ISNUMBER(OFFSET(INDIRECT("'"&amp;'DATA for charts'!H$5&amp;"'!$c1"),$A997-1,0)),OFFSET(INDIRECT("'"&amp;'DATA for charts'!H$5&amp;"'!$c1"),$A997-1,0),NA())</f>
        <v>0</v>
      </c>
      <c r="I997" s="221" t="e">
        <f ca="1">IF(ISNUMBER(OFFSET(INDIRECT("'"&amp;'DATA for charts'!I$5&amp;"'!$c1"),$A997-1,0)),OFFSET(INDIRECT("'"&amp;'DATA for charts'!I$5&amp;"'!$c1"),$A997-1,0),NA())</f>
        <v>#N/A</v>
      </c>
      <c r="J997" s="221" t="e">
        <f ca="1">IF(ISNUMBER(OFFSET(INDIRECT("'"&amp;'DATA for charts'!J$5&amp;"'!$c1"),$A997-1,0)),OFFSET(INDIRECT("'"&amp;'DATA for charts'!J$5&amp;"'!$c1"),$A997-1,0),NA())</f>
        <v>#N/A</v>
      </c>
      <c r="K997" s="221" t="e">
        <f ca="1">IF(ISNUMBER(OFFSET(INDIRECT("'"&amp;'DATA for charts'!K$5&amp;"'!$c1"),$A997-1,0)),OFFSET(INDIRECT("'"&amp;'DATA for charts'!K$5&amp;"'!$c1"),$A997-1,0),NA())</f>
        <v>#N/A</v>
      </c>
      <c r="L997" s="221" t="e">
        <f ca="1">IF(ISNUMBER(OFFSET(INDIRECT("'"&amp;'DATA for charts'!L$5&amp;"'!$c1"),$A997-1,0)),OFFSET(INDIRECT("'"&amp;'DATA for charts'!L$5&amp;"'!$c1"),$A997-1,0),NA())</f>
        <v>#N/A</v>
      </c>
      <c r="M997" s="221" t="e">
        <f ca="1">IF(ISNUMBER(OFFSET(INDIRECT("'"&amp;'DATA for charts'!M$5&amp;"'!$c1"),$A997-1,0)),OFFSET(INDIRECT("'"&amp;'DATA for charts'!M$5&amp;"'!$c1"),$A997-1,0),NA())</f>
        <v>#N/A</v>
      </c>
      <c r="N997" s="221" t="e">
        <f ca="1">IF(ISNUMBER(OFFSET(INDIRECT("'"&amp;'DATA for charts'!N$5&amp;"'!$c1"),$A997-1,0)),OFFSET(INDIRECT("'"&amp;'DATA for charts'!N$5&amp;"'!$c1"),$A997-1,0),NA())</f>
        <v>#N/A</v>
      </c>
      <c r="O997" s="221" t="e">
        <f ca="1">IF(ISNUMBER(OFFSET(INDIRECT("'"&amp;'DATA for charts'!O$5&amp;"'!$c1"),$A997-1,0)),OFFSET(INDIRECT("'"&amp;'DATA for charts'!O$5&amp;"'!$c1"),$A997-1,0),NA())</f>
        <v>#N/A</v>
      </c>
      <c r="P997" s="221" t="e">
        <f ca="1">IF(ISNUMBER(OFFSET(INDIRECT("'"&amp;'DATA for charts'!P$5&amp;"'!$c1"),$A997-1,0)),OFFSET(INDIRECT("'"&amp;'DATA for charts'!P$5&amp;"'!$c1"),$A997-1,0),NA())</f>
        <v>#N/A</v>
      </c>
      <c r="Q997" s="221" t="e">
        <f ca="1">IF(ISNUMBER(OFFSET(INDIRECT("'"&amp;'DATA for charts'!Q$5&amp;"'!$c1"),$A997-1,0)),OFFSET(INDIRECT("'"&amp;'DATA for charts'!Q$5&amp;"'!$c1"),$A997-1,0),NA())</f>
        <v>#N/A</v>
      </c>
      <c r="R997" s="221" t="e">
        <f ca="1">IF(ISNUMBER(OFFSET(INDIRECT("'"&amp;'DATA for charts'!R$5&amp;"'!$c1"),$A997-1,0)),OFFSET(INDIRECT("'"&amp;'DATA for charts'!R$5&amp;"'!$c1"),$A997-1,0),NA())</f>
        <v>#N/A</v>
      </c>
      <c r="S997" s="221" t="e">
        <f ca="1">IF(ISNUMBER(OFFSET(INDIRECT("'"&amp;'DATA for charts'!S$5&amp;"'!$c1"),$A997-1,0)),OFFSET(INDIRECT("'"&amp;'DATA for charts'!S$5&amp;"'!$c1"),$A997-1,0),NA())</f>
        <v>#N/A</v>
      </c>
      <c r="T997" s="34"/>
      <c r="U997" s="34"/>
      <c r="V997" s="34"/>
      <c r="W997" s="8"/>
      <c r="X997" s="8"/>
      <c r="Y997" s="8"/>
      <c r="Z997" s="8"/>
      <c r="AA997" s="8"/>
      <c r="AB997" s="8"/>
      <c r="AC997" s="8"/>
      <c r="AD997" s="8"/>
      <c r="AE997" s="8"/>
      <c r="AF997" s="8"/>
      <c r="AG997" s="8"/>
      <c r="AH997" s="8"/>
      <c r="AI997" s="8"/>
    </row>
    <row r="998" spans="1:35">
      <c r="A998" s="226">
        <f t="shared" si="1234"/>
        <v>458</v>
      </c>
      <c r="B998" s="8">
        <v>78</v>
      </c>
      <c r="C998" s="221">
        <f ca="1">IF(ISNUMBER(OFFSET(INDIRECT("'"&amp;'DATA for charts'!C$5&amp;"'!$c1"),$A998-1,0)),OFFSET(INDIRECT("'"&amp;'DATA for charts'!C$5&amp;"'!$c1"),$A998-1,0),NA())</f>
        <v>0</v>
      </c>
      <c r="D998" s="221">
        <f ca="1">IF(ISNUMBER(OFFSET(INDIRECT("'"&amp;'DATA for charts'!D$5&amp;"'!$c1"),$A998-1,0)),OFFSET(INDIRECT("'"&amp;'DATA for charts'!D$5&amp;"'!$c1"),$A998-1,0),NA())</f>
        <v>0</v>
      </c>
      <c r="E998" s="221">
        <f ca="1">IF(ISNUMBER(OFFSET(INDIRECT("'"&amp;'DATA for charts'!E$5&amp;"'!$c1"),$A998-1,0)),OFFSET(INDIRECT("'"&amp;'DATA for charts'!E$5&amp;"'!$c1"),$A998-1,0),NA())</f>
        <v>0</v>
      </c>
      <c r="F998" s="221">
        <f ca="1">IF(ISNUMBER(OFFSET(INDIRECT("'"&amp;'DATA for charts'!F$5&amp;"'!$c1"),$A998-1,0)),OFFSET(INDIRECT("'"&amp;'DATA for charts'!F$5&amp;"'!$c1"),$A998-1,0),NA())</f>
        <v>0</v>
      </c>
      <c r="G998" s="221">
        <f ca="1">IF(ISNUMBER(OFFSET(INDIRECT("'"&amp;'DATA for charts'!G$5&amp;"'!$c1"),$A998-1,0)),OFFSET(INDIRECT("'"&amp;'DATA for charts'!G$5&amp;"'!$c1"),$A998-1,0),NA())</f>
        <v>0</v>
      </c>
      <c r="H998" s="221">
        <f ca="1">IF(ISNUMBER(OFFSET(INDIRECT("'"&amp;'DATA for charts'!H$5&amp;"'!$c1"),$A998-1,0)),OFFSET(INDIRECT("'"&amp;'DATA for charts'!H$5&amp;"'!$c1"),$A998-1,0),NA())</f>
        <v>0</v>
      </c>
      <c r="I998" s="221" t="e">
        <f ca="1">IF(ISNUMBER(OFFSET(INDIRECT("'"&amp;'DATA for charts'!I$5&amp;"'!$c1"),$A998-1,0)),OFFSET(INDIRECT("'"&amp;'DATA for charts'!I$5&amp;"'!$c1"),$A998-1,0),NA())</f>
        <v>#N/A</v>
      </c>
      <c r="J998" s="221" t="e">
        <f ca="1">IF(ISNUMBER(OFFSET(INDIRECT("'"&amp;'DATA for charts'!J$5&amp;"'!$c1"),$A998-1,0)),OFFSET(INDIRECT("'"&amp;'DATA for charts'!J$5&amp;"'!$c1"),$A998-1,0),NA())</f>
        <v>#N/A</v>
      </c>
      <c r="K998" s="221" t="e">
        <f ca="1">IF(ISNUMBER(OFFSET(INDIRECT("'"&amp;'DATA for charts'!K$5&amp;"'!$c1"),$A998-1,0)),OFFSET(INDIRECT("'"&amp;'DATA for charts'!K$5&amp;"'!$c1"),$A998-1,0),NA())</f>
        <v>#N/A</v>
      </c>
      <c r="L998" s="221" t="e">
        <f ca="1">IF(ISNUMBER(OFFSET(INDIRECT("'"&amp;'DATA for charts'!L$5&amp;"'!$c1"),$A998-1,0)),OFFSET(INDIRECT("'"&amp;'DATA for charts'!L$5&amp;"'!$c1"),$A998-1,0),NA())</f>
        <v>#N/A</v>
      </c>
      <c r="M998" s="221" t="e">
        <f ca="1">IF(ISNUMBER(OFFSET(INDIRECT("'"&amp;'DATA for charts'!M$5&amp;"'!$c1"),$A998-1,0)),OFFSET(INDIRECT("'"&amp;'DATA for charts'!M$5&amp;"'!$c1"),$A998-1,0),NA())</f>
        <v>#N/A</v>
      </c>
      <c r="N998" s="221" t="e">
        <f ca="1">IF(ISNUMBER(OFFSET(INDIRECT("'"&amp;'DATA for charts'!N$5&amp;"'!$c1"),$A998-1,0)),OFFSET(INDIRECT("'"&amp;'DATA for charts'!N$5&amp;"'!$c1"),$A998-1,0),NA())</f>
        <v>#N/A</v>
      </c>
      <c r="O998" s="221" t="e">
        <f ca="1">IF(ISNUMBER(OFFSET(INDIRECT("'"&amp;'DATA for charts'!O$5&amp;"'!$c1"),$A998-1,0)),OFFSET(INDIRECT("'"&amp;'DATA for charts'!O$5&amp;"'!$c1"),$A998-1,0),NA())</f>
        <v>#N/A</v>
      </c>
      <c r="P998" s="221" t="e">
        <f ca="1">IF(ISNUMBER(OFFSET(INDIRECT("'"&amp;'DATA for charts'!P$5&amp;"'!$c1"),$A998-1,0)),OFFSET(INDIRECT("'"&amp;'DATA for charts'!P$5&amp;"'!$c1"),$A998-1,0),NA())</f>
        <v>#N/A</v>
      </c>
      <c r="Q998" s="221" t="e">
        <f ca="1">IF(ISNUMBER(OFFSET(INDIRECT("'"&amp;'DATA for charts'!Q$5&amp;"'!$c1"),$A998-1,0)),OFFSET(INDIRECT("'"&amp;'DATA for charts'!Q$5&amp;"'!$c1"),$A998-1,0),NA())</f>
        <v>#N/A</v>
      </c>
      <c r="R998" s="221" t="e">
        <f ca="1">IF(ISNUMBER(OFFSET(INDIRECT("'"&amp;'DATA for charts'!R$5&amp;"'!$c1"),$A998-1,0)),OFFSET(INDIRECT("'"&amp;'DATA for charts'!R$5&amp;"'!$c1"),$A998-1,0),NA())</f>
        <v>#N/A</v>
      </c>
      <c r="S998" s="221" t="e">
        <f ca="1">IF(ISNUMBER(OFFSET(INDIRECT("'"&amp;'DATA for charts'!S$5&amp;"'!$c1"),$A998-1,0)),OFFSET(INDIRECT("'"&amp;'DATA for charts'!S$5&amp;"'!$c1"),$A998-1,0),NA())</f>
        <v>#N/A</v>
      </c>
      <c r="T998" s="34"/>
      <c r="U998" s="34"/>
      <c r="V998" s="34"/>
      <c r="W998" s="8"/>
      <c r="X998" s="8"/>
      <c r="Y998" s="8"/>
      <c r="Z998" s="8"/>
      <c r="AA998" s="8"/>
      <c r="AB998" s="8"/>
      <c r="AC998" s="8"/>
      <c r="AD998" s="8"/>
      <c r="AE998" s="8"/>
      <c r="AF998" s="8"/>
      <c r="AG998" s="8"/>
      <c r="AH998" s="8"/>
      <c r="AI998" s="8"/>
    </row>
    <row r="999" spans="1:35">
      <c r="A999" s="226">
        <f t="shared" ref="A999:A1018" si="1235">A998+1</f>
        <v>459</v>
      </c>
      <c r="B999" s="8">
        <v>79</v>
      </c>
      <c r="C999" s="221">
        <f ca="1">IF(ISNUMBER(OFFSET(INDIRECT("'"&amp;'DATA for charts'!C$5&amp;"'!$c1"),$A999-1,0)),OFFSET(INDIRECT("'"&amp;'DATA for charts'!C$5&amp;"'!$c1"),$A999-1,0),NA())</f>
        <v>0</v>
      </c>
      <c r="D999" s="221">
        <f ca="1">IF(ISNUMBER(OFFSET(INDIRECT("'"&amp;'DATA for charts'!D$5&amp;"'!$c1"),$A999-1,0)),OFFSET(INDIRECT("'"&amp;'DATA for charts'!D$5&amp;"'!$c1"),$A999-1,0),NA())</f>
        <v>0</v>
      </c>
      <c r="E999" s="221">
        <f ca="1">IF(ISNUMBER(OFFSET(INDIRECT("'"&amp;'DATA for charts'!E$5&amp;"'!$c1"),$A999-1,0)),OFFSET(INDIRECT("'"&amp;'DATA for charts'!E$5&amp;"'!$c1"),$A999-1,0),NA())</f>
        <v>0</v>
      </c>
      <c r="F999" s="221">
        <f ca="1">IF(ISNUMBER(OFFSET(INDIRECT("'"&amp;'DATA for charts'!F$5&amp;"'!$c1"),$A999-1,0)),OFFSET(INDIRECT("'"&amp;'DATA for charts'!F$5&amp;"'!$c1"),$A999-1,0),NA())</f>
        <v>0</v>
      </c>
      <c r="G999" s="221">
        <f ca="1">IF(ISNUMBER(OFFSET(INDIRECT("'"&amp;'DATA for charts'!G$5&amp;"'!$c1"),$A999-1,0)),OFFSET(INDIRECT("'"&amp;'DATA for charts'!G$5&amp;"'!$c1"),$A999-1,0),NA())</f>
        <v>0</v>
      </c>
      <c r="H999" s="221">
        <f ca="1">IF(ISNUMBER(OFFSET(INDIRECT("'"&amp;'DATA for charts'!H$5&amp;"'!$c1"),$A999-1,0)),OFFSET(INDIRECT("'"&amp;'DATA for charts'!H$5&amp;"'!$c1"),$A999-1,0),NA())</f>
        <v>0</v>
      </c>
      <c r="I999" s="221" t="e">
        <f ca="1">IF(ISNUMBER(OFFSET(INDIRECT("'"&amp;'DATA for charts'!I$5&amp;"'!$c1"),$A999-1,0)),OFFSET(INDIRECT("'"&amp;'DATA for charts'!I$5&amp;"'!$c1"),$A999-1,0),NA())</f>
        <v>#N/A</v>
      </c>
      <c r="J999" s="221" t="e">
        <f ca="1">IF(ISNUMBER(OFFSET(INDIRECT("'"&amp;'DATA for charts'!J$5&amp;"'!$c1"),$A999-1,0)),OFFSET(INDIRECT("'"&amp;'DATA for charts'!J$5&amp;"'!$c1"),$A999-1,0),NA())</f>
        <v>#N/A</v>
      </c>
      <c r="K999" s="221" t="e">
        <f ca="1">IF(ISNUMBER(OFFSET(INDIRECT("'"&amp;'DATA for charts'!K$5&amp;"'!$c1"),$A999-1,0)),OFFSET(INDIRECT("'"&amp;'DATA for charts'!K$5&amp;"'!$c1"),$A999-1,0),NA())</f>
        <v>#N/A</v>
      </c>
      <c r="L999" s="221" t="e">
        <f ca="1">IF(ISNUMBER(OFFSET(INDIRECT("'"&amp;'DATA for charts'!L$5&amp;"'!$c1"),$A999-1,0)),OFFSET(INDIRECT("'"&amp;'DATA for charts'!L$5&amp;"'!$c1"),$A999-1,0),NA())</f>
        <v>#N/A</v>
      </c>
      <c r="M999" s="221" t="e">
        <f ca="1">IF(ISNUMBER(OFFSET(INDIRECT("'"&amp;'DATA for charts'!M$5&amp;"'!$c1"),$A999-1,0)),OFFSET(INDIRECT("'"&amp;'DATA for charts'!M$5&amp;"'!$c1"),$A999-1,0),NA())</f>
        <v>#N/A</v>
      </c>
      <c r="N999" s="221" t="e">
        <f ca="1">IF(ISNUMBER(OFFSET(INDIRECT("'"&amp;'DATA for charts'!N$5&amp;"'!$c1"),$A999-1,0)),OFFSET(INDIRECT("'"&amp;'DATA for charts'!N$5&amp;"'!$c1"),$A999-1,0),NA())</f>
        <v>#N/A</v>
      </c>
      <c r="O999" s="221" t="e">
        <f ca="1">IF(ISNUMBER(OFFSET(INDIRECT("'"&amp;'DATA for charts'!O$5&amp;"'!$c1"),$A999-1,0)),OFFSET(INDIRECT("'"&amp;'DATA for charts'!O$5&amp;"'!$c1"),$A999-1,0),NA())</f>
        <v>#N/A</v>
      </c>
      <c r="P999" s="221" t="e">
        <f ca="1">IF(ISNUMBER(OFFSET(INDIRECT("'"&amp;'DATA for charts'!P$5&amp;"'!$c1"),$A999-1,0)),OFFSET(INDIRECT("'"&amp;'DATA for charts'!P$5&amp;"'!$c1"),$A999-1,0),NA())</f>
        <v>#N/A</v>
      </c>
      <c r="Q999" s="221" t="e">
        <f ca="1">IF(ISNUMBER(OFFSET(INDIRECT("'"&amp;'DATA for charts'!Q$5&amp;"'!$c1"),$A999-1,0)),OFFSET(INDIRECT("'"&amp;'DATA for charts'!Q$5&amp;"'!$c1"),$A999-1,0),NA())</f>
        <v>#N/A</v>
      </c>
      <c r="R999" s="221" t="e">
        <f ca="1">IF(ISNUMBER(OFFSET(INDIRECT("'"&amp;'DATA for charts'!R$5&amp;"'!$c1"),$A999-1,0)),OFFSET(INDIRECT("'"&amp;'DATA for charts'!R$5&amp;"'!$c1"),$A999-1,0),NA())</f>
        <v>#N/A</v>
      </c>
      <c r="S999" s="221" t="e">
        <f ca="1">IF(ISNUMBER(OFFSET(INDIRECT("'"&amp;'DATA for charts'!S$5&amp;"'!$c1"),$A999-1,0)),OFFSET(INDIRECT("'"&amp;'DATA for charts'!S$5&amp;"'!$c1"),$A999-1,0),NA())</f>
        <v>#N/A</v>
      </c>
      <c r="T999" s="34"/>
      <c r="U999" s="34"/>
      <c r="V999" s="34"/>
      <c r="W999" s="8"/>
      <c r="X999" s="8"/>
      <c r="Y999" s="8"/>
      <c r="Z999" s="8"/>
      <c r="AA999" s="8"/>
      <c r="AB999" s="8"/>
      <c r="AC999" s="8"/>
      <c r="AD999" s="8"/>
      <c r="AE999" s="8"/>
      <c r="AF999" s="8"/>
      <c r="AG999" s="8"/>
      <c r="AH999" s="8"/>
      <c r="AI999" s="8"/>
    </row>
    <row r="1000" spans="1:35">
      <c r="A1000" s="226">
        <f t="shared" si="1235"/>
        <v>460</v>
      </c>
      <c r="B1000" s="8">
        <v>80</v>
      </c>
      <c r="C1000" s="221">
        <f ca="1">IF(ISNUMBER(OFFSET(INDIRECT("'"&amp;'DATA for charts'!C$5&amp;"'!$c1"),$A1000-1,0)),OFFSET(INDIRECT("'"&amp;'DATA for charts'!C$5&amp;"'!$c1"),$A1000-1,0),NA())</f>
        <v>0</v>
      </c>
      <c r="D1000" s="221">
        <f ca="1">IF(ISNUMBER(OFFSET(INDIRECT("'"&amp;'DATA for charts'!D$5&amp;"'!$c1"),$A1000-1,0)),OFFSET(INDIRECT("'"&amp;'DATA for charts'!D$5&amp;"'!$c1"),$A1000-1,0),NA())</f>
        <v>0</v>
      </c>
      <c r="E1000" s="221">
        <f ca="1">IF(ISNUMBER(OFFSET(INDIRECT("'"&amp;'DATA for charts'!E$5&amp;"'!$c1"),$A1000-1,0)),OFFSET(INDIRECT("'"&amp;'DATA for charts'!E$5&amp;"'!$c1"),$A1000-1,0),NA())</f>
        <v>0</v>
      </c>
      <c r="F1000" s="221">
        <f ca="1">IF(ISNUMBER(OFFSET(INDIRECT("'"&amp;'DATA for charts'!F$5&amp;"'!$c1"),$A1000-1,0)),OFFSET(INDIRECT("'"&amp;'DATA for charts'!F$5&amp;"'!$c1"),$A1000-1,0),NA())</f>
        <v>0</v>
      </c>
      <c r="G1000" s="221">
        <f ca="1">IF(ISNUMBER(OFFSET(INDIRECT("'"&amp;'DATA for charts'!G$5&amp;"'!$c1"),$A1000-1,0)),OFFSET(INDIRECT("'"&amp;'DATA for charts'!G$5&amp;"'!$c1"),$A1000-1,0),NA())</f>
        <v>0</v>
      </c>
      <c r="H1000" s="221">
        <f ca="1">IF(ISNUMBER(OFFSET(INDIRECT("'"&amp;'DATA for charts'!H$5&amp;"'!$c1"),$A1000-1,0)),OFFSET(INDIRECT("'"&amp;'DATA for charts'!H$5&amp;"'!$c1"),$A1000-1,0),NA())</f>
        <v>0</v>
      </c>
      <c r="I1000" s="221" t="e">
        <f ca="1">IF(ISNUMBER(OFFSET(INDIRECT("'"&amp;'DATA for charts'!I$5&amp;"'!$c1"),$A1000-1,0)),OFFSET(INDIRECT("'"&amp;'DATA for charts'!I$5&amp;"'!$c1"),$A1000-1,0),NA())</f>
        <v>#N/A</v>
      </c>
      <c r="J1000" s="221" t="e">
        <f ca="1">IF(ISNUMBER(OFFSET(INDIRECT("'"&amp;'DATA for charts'!J$5&amp;"'!$c1"),$A1000-1,0)),OFFSET(INDIRECT("'"&amp;'DATA for charts'!J$5&amp;"'!$c1"),$A1000-1,0),NA())</f>
        <v>#N/A</v>
      </c>
      <c r="K1000" s="221" t="e">
        <f ca="1">IF(ISNUMBER(OFFSET(INDIRECT("'"&amp;'DATA for charts'!K$5&amp;"'!$c1"),$A1000-1,0)),OFFSET(INDIRECT("'"&amp;'DATA for charts'!K$5&amp;"'!$c1"),$A1000-1,0),NA())</f>
        <v>#N/A</v>
      </c>
      <c r="L1000" s="221" t="e">
        <f ca="1">IF(ISNUMBER(OFFSET(INDIRECT("'"&amp;'DATA for charts'!L$5&amp;"'!$c1"),$A1000-1,0)),OFFSET(INDIRECT("'"&amp;'DATA for charts'!L$5&amp;"'!$c1"),$A1000-1,0),NA())</f>
        <v>#N/A</v>
      </c>
      <c r="M1000" s="221" t="e">
        <f ca="1">IF(ISNUMBER(OFFSET(INDIRECT("'"&amp;'DATA for charts'!M$5&amp;"'!$c1"),$A1000-1,0)),OFFSET(INDIRECT("'"&amp;'DATA for charts'!M$5&amp;"'!$c1"),$A1000-1,0),NA())</f>
        <v>#N/A</v>
      </c>
      <c r="N1000" s="221" t="e">
        <f ca="1">IF(ISNUMBER(OFFSET(INDIRECT("'"&amp;'DATA for charts'!N$5&amp;"'!$c1"),$A1000-1,0)),OFFSET(INDIRECT("'"&amp;'DATA for charts'!N$5&amp;"'!$c1"),$A1000-1,0),NA())</f>
        <v>#N/A</v>
      </c>
      <c r="O1000" s="221" t="e">
        <f ca="1">IF(ISNUMBER(OFFSET(INDIRECT("'"&amp;'DATA for charts'!O$5&amp;"'!$c1"),$A1000-1,0)),OFFSET(INDIRECT("'"&amp;'DATA for charts'!O$5&amp;"'!$c1"),$A1000-1,0),NA())</f>
        <v>#N/A</v>
      </c>
      <c r="P1000" s="221" t="e">
        <f ca="1">IF(ISNUMBER(OFFSET(INDIRECT("'"&amp;'DATA for charts'!P$5&amp;"'!$c1"),$A1000-1,0)),OFFSET(INDIRECT("'"&amp;'DATA for charts'!P$5&amp;"'!$c1"),$A1000-1,0),NA())</f>
        <v>#N/A</v>
      </c>
      <c r="Q1000" s="221" t="e">
        <f ca="1">IF(ISNUMBER(OFFSET(INDIRECT("'"&amp;'DATA for charts'!Q$5&amp;"'!$c1"),$A1000-1,0)),OFFSET(INDIRECT("'"&amp;'DATA for charts'!Q$5&amp;"'!$c1"),$A1000-1,0),NA())</f>
        <v>#N/A</v>
      </c>
      <c r="R1000" s="221" t="e">
        <f ca="1">IF(ISNUMBER(OFFSET(INDIRECT("'"&amp;'DATA for charts'!R$5&amp;"'!$c1"),$A1000-1,0)),OFFSET(INDIRECT("'"&amp;'DATA for charts'!R$5&amp;"'!$c1"),$A1000-1,0),NA())</f>
        <v>#N/A</v>
      </c>
      <c r="S1000" s="221" t="e">
        <f ca="1">IF(ISNUMBER(OFFSET(INDIRECT("'"&amp;'DATA for charts'!S$5&amp;"'!$c1"),$A1000-1,0)),OFFSET(INDIRECT("'"&amp;'DATA for charts'!S$5&amp;"'!$c1"),$A1000-1,0),NA())</f>
        <v>#N/A</v>
      </c>
      <c r="T1000" s="34"/>
      <c r="U1000" s="34"/>
      <c r="V1000" s="34"/>
      <c r="W1000" s="8"/>
      <c r="X1000" s="8"/>
      <c r="Y1000" s="8"/>
      <c r="Z1000" s="8"/>
      <c r="AA1000" s="8"/>
      <c r="AB1000" s="8"/>
      <c r="AC1000" s="8"/>
      <c r="AD1000" s="8"/>
      <c r="AE1000" s="8"/>
      <c r="AF1000" s="8"/>
      <c r="AG1000" s="8"/>
      <c r="AH1000" s="8"/>
      <c r="AI1000" s="8"/>
    </row>
    <row r="1001" spans="1:35">
      <c r="A1001" s="226">
        <f t="shared" si="1235"/>
        <v>461</v>
      </c>
      <c r="B1001" s="8">
        <v>81</v>
      </c>
      <c r="C1001" s="221">
        <f ca="1">IF(ISNUMBER(OFFSET(INDIRECT("'"&amp;'DATA for charts'!C$5&amp;"'!$c1"),$A1001-1,0)),OFFSET(INDIRECT("'"&amp;'DATA for charts'!C$5&amp;"'!$c1"),$A1001-1,0),NA())</f>
        <v>0</v>
      </c>
      <c r="D1001" s="221">
        <f ca="1">IF(ISNUMBER(OFFSET(INDIRECT("'"&amp;'DATA for charts'!D$5&amp;"'!$c1"),$A1001-1,0)),OFFSET(INDIRECT("'"&amp;'DATA for charts'!D$5&amp;"'!$c1"),$A1001-1,0),NA())</f>
        <v>0</v>
      </c>
      <c r="E1001" s="221">
        <f ca="1">IF(ISNUMBER(OFFSET(INDIRECT("'"&amp;'DATA for charts'!E$5&amp;"'!$c1"),$A1001-1,0)),OFFSET(INDIRECT("'"&amp;'DATA for charts'!E$5&amp;"'!$c1"),$A1001-1,0),NA())</f>
        <v>0</v>
      </c>
      <c r="F1001" s="221">
        <f ca="1">IF(ISNUMBER(OFFSET(INDIRECT("'"&amp;'DATA for charts'!F$5&amp;"'!$c1"),$A1001-1,0)),OFFSET(INDIRECT("'"&amp;'DATA for charts'!F$5&amp;"'!$c1"),$A1001-1,0),NA())</f>
        <v>0</v>
      </c>
      <c r="G1001" s="221">
        <f ca="1">IF(ISNUMBER(OFFSET(INDIRECT("'"&amp;'DATA for charts'!G$5&amp;"'!$c1"),$A1001-1,0)),OFFSET(INDIRECT("'"&amp;'DATA for charts'!G$5&amp;"'!$c1"),$A1001-1,0),NA())</f>
        <v>0</v>
      </c>
      <c r="H1001" s="221">
        <f ca="1">IF(ISNUMBER(OFFSET(INDIRECT("'"&amp;'DATA for charts'!H$5&amp;"'!$c1"),$A1001-1,0)),OFFSET(INDIRECT("'"&amp;'DATA for charts'!H$5&amp;"'!$c1"),$A1001-1,0),NA())</f>
        <v>0</v>
      </c>
      <c r="I1001" s="221" t="e">
        <f ca="1">IF(ISNUMBER(OFFSET(INDIRECT("'"&amp;'DATA for charts'!I$5&amp;"'!$c1"),$A1001-1,0)),OFFSET(INDIRECT("'"&amp;'DATA for charts'!I$5&amp;"'!$c1"),$A1001-1,0),NA())</f>
        <v>#N/A</v>
      </c>
      <c r="J1001" s="221" t="e">
        <f ca="1">IF(ISNUMBER(OFFSET(INDIRECT("'"&amp;'DATA for charts'!J$5&amp;"'!$c1"),$A1001-1,0)),OFFSET(INDIRECT("'"&amp;'DATA for charts'!J$5&amp;"'!$c1"),$A1001-1,0),NA())</f>
        <v>#N/A</v>
      </c>
      <c r="K1001" s="221" t="e">
        <f ca="1">IF(ISNUMBER(OFFSET(INDIRECT("'"&amp;'DATA for charts'!K$5&amp;"'!$c1"),$A1001-1,0)),OFFSET(INDIRECT("'"&amp;'DATA for charts'!K$5&amp;"'!$c1"),$A1001-1,0),NA())</f>
        <v>#N/A</v>
      </c>
      <c r="L1001" s="221" t="e">
        <f ca="1">IF(ISNUMBER(OFFSET(INDIRECT("'"&amp;'DATA for charts'!L$5&amp;"'!$c1"),$A1001-1,0)),OFFSET(INDIRECT("'"&amp;'DATA for charts'!L$5&amp;"'!$c1"),$A1001-1,0),NA())</f>
        <v>#N/A</v>
      </c>
      <c r="M1001" s="221" t="e">
        <f ca="1">IF(ISNUMBER(OFFSET(INDIRECT("'"&amp;'DATA for charts'!M$5&amp;"'!$c1"),$A1001-1,0)),OFFSET(INDIRECT("'"&amp;'DATA for charts'!M$5&amp;"'!$c1"),$A1001-1,0),NA())</f>
        <v>#N/A</v>
      </c>
      <c r="N1001" s="221" t="e">
        <f ca="1">IF(ISNUMBER(OFFSET(INDIRECT("'"&amp;'DATA for charts'!N$5&amp;"'!$c1"),$A1001-1,0)),OFFSET(INDIRECT("'"&amp;'DATA for charts'!N$5&amp;"'!$c1"),$A1001-1,0),NA())</f>
        <v>#N/A</v>
      </c>
      <c r="O1001" s="221" t="e">
        <f ca="1">IF(ISNUMBER(OFFSET(INDIRECT("'"&amp;'DATA for charts'!O$5&amp;"'!$c1"),$A1001-1,0)),OFFSET(INDIRECT("'"&amp;'DATA for charts'!O$5&amp;"'!$c1"),$A1001-1,0),NA())</f>
        <v>#N/A</v>
      </c>
      <c r="P1001" s="221" t="e">
        <f ca="1">IF(ISNUMBER(OFFSET(INDIRECT("'"&amp;'DATA for charts'!P$5&amp;"'!$c1"),$A1001-1,0)),OFFSET(INDIRECT("'"&amp;'DATA for charts'!P$5&amp;"'!$c1"),$A1001-1,0),NA())</f>
        <v>#N/A</v>
      </c>
      <c r="Q1001" s="221" t="e">
        <f ca="1">IF(ISNUMBER(OFFSET(INDIRECT("'"&amp;'DATA for charts'!Q$5&amp;"'!$c1"),$A1001-1,0)),OFFSET(INDIRECT("'"&amp;'DATA for charts'!Q$5&amp;"'!$c1"),$A1001-1,0),NA())</f>
        <v>#N/A</v>
      </c>
      <c r="R1001" s="221" t="e">
        <f ca="1">IF(ISNUMBER(OFFSET(INDIRECT("'"&amp;'DATA for charts'!R$5&amp;"'!$c1"),$A1001-1,0)),OFFSET(INDIRECT("'"&amp;'DATA for charts'!R$5&amp;"'!$c1"),$A1001-1,0),NA())</f>
        <v>#N/A</v>
      </c>
      <c r="S1001" s="221" t="e">
        <f ca="1">IF(ISNUMBER(OFFSET(INDIRECT("'"&amp;'DATA for charts'!S$5&amp;"'!$c1"),$A1001-1,0)),OFFSET(INDIRECT("'"&amp;'DATA for charts'!S$5&amp;"'!$c1"),$A1001-1,0),NA())</f>
        <v>#N/A</v>
      </c>
      <c r="T1001" s="34"/>
      <c r="U1001" s="34"/>
      <c r="V1001" s="34"/>
      <c r="W1001" s="8"/>
      <c r="X1001" s="8"/>
      <c r="Y1001" s="8"/>
      <c r="Z1001" s="8"/>
      <c r="AA1001" s="8"/>
      <c r="AB1001" s="8"/>
      <c r="AC1001" s="8"/>
      <c r="AD1001" s="8"/>
      <c r="AE1001" s="8"/>
      <c r="AF1001" s="8"/>
      <c r="AG1001" s="8"/>
      <c r="AH1001" s="8"/>
      <c r="AI1001" s="8"/>
    </row>
    <row r="1002" spans="1:35">
      <c r="A1002" s="226">
        <f t="shared" si="1235"/>
        <v>462</v>
      </c>
      <c r="B1002" s="8">
        <v>82</v>
      </c>
      <c r="C1002" s="221">
        <f ca="1">IF(ISNUMBER(OFFSET(INDIRECT("'"&amp;'DATA for charts'!C$5&amp;"'!$c1"),$A1002-1,0)),OFFSET(INDIRECT("'"&amp;'DATA for charts'!C$5&amp;"'!$c1"),$A1002-1,0),NA())</f>
        <v>0</v>
      </c>
      <c r="D1002" s="221">
        <f ca="1">IF(ISNUMBER(OFFSET(INDIRECT("'"&amp;'DATA for charts'!D$5&amp;"'!$c1"),$A1002-1,0)),OFFSET(INDIRECT("'"&amp;'DATA for charts'!D$5&amp;"'!$c1"),$A1002-1,0),NA())</f>
        <v>0</v>
      </c>
      <c r="E1002" s="221">
        <f ca="1">IF(ISNUMBER(OFFSET(INDIRECT("'"&amp;'DATA for charts'!E$5&amp;"'!$c1"),$A1002-1,0)),OFFSET(INDIRECT("'"&amp;'DATA for charts'!E$5&amp;"'!$c1"),$A1002-1,0),NA())</f>
        <v>0</v>
      </c>
      <c r="F1002" s="221">
        <f ca="1">IF(ISNUMBER(OFFSET(INDIRECT("'"&amp;'DATA for charts'!F$5&amp;"'!$c1"),$A1002-1,0)),OFFSET(INDIRECT("'"&amp;'DATA for charts'!F$5&amp;"'!$c1"),$A1002-1,0),NA())</f>
        <v>0</v>
      </c>
      <c r="G1002" s="221">
        <f ca="1">IF(ISNUMBER(OFFSET(INDIRECT("'"&amp;'DATA for charts'!G$5&amp;"'!$c1"),$A1002-1,0)),OFFSET(INDIRECT("'"&amp;'DATA for charts'!G$5&amp;"'!$c1"),$A1002-1,0),NA())</f>
        <v>0</v>
      </c>
      <c r="H1002" s="221">
        <f ca="1">IF(ISNUMBER(OFFSET(INDIRECT("'"&amp;'DATA for charts'!H$5&amp;"'!$c1"),$A1002-1,0)),OFFSET(INDIRECT("'"&amp;'DATA for charts'!H$5&amp;"'!$c1"),$A1002-1,0),NA())</f>
        <v>0</v>
      </c>
      <c r="I1002" s="221" t="e">
        <f ca="1">IF(ISNUMBER(OFFSET(INDIRECT("'"&amp;'DATA for charts'!I$5&amp;"'!$c1"),$A1002-1,0)),OFFSET(INDIRECT("'"&amp;'DATA for charts'!I$5&amp;"'!$c1"),$A1002-1,0),NA())</f>
        <v>#N/A</v>
      </c>
      <c r="J1002" s="221" t="e">
        <f ca="1">IF(ISNUMBER(OFFSET(INDIRECT("'"&amp;'DATA for charts'!J$5&amp;"'!$c1"),$A1002-1,0)),OFFSET(INDIRECT("'"&amp;'DATA for charts'!J$5&amp;"'!$c1"),$A1002-1,0),NA())</f>
        <v>#N/A</v>
      </c>
      <c r="K1002" s="221" t="e">
        <f ca="1">IF(ISNUMBER(OFFSET(INDIRECT("'"&amp;'DATA for charts'!K$5&amp;"'!$c1"),$A1002-1,0)),OFFSET(INDIRECT("'"&amp;'DATA for charts'!K$5&amp;"'!$c1"),$A1002-1,0),NA())</f>
        <v>#N/A</v>
      </c>
      <c r="L1002" s="221" t="e">
        <f ca="1">IF(ISNUMBER(OFFSET(INDIRECT("'"&amp;'DATA for charts'!L$5&amp;"'!$c1"),$A1002-1,0)),OFFSET(INDIRECT("'"&amp;'DATA for charts'!L$5&amp;"'!$c1"),$A1002-1,0),NA())</f>
        <v>#N/A</v>
      </c>
      <c r="M1002" s="221" t="e">
        <f ca="1">IF(ISNUMBER(OFFSET(INDIRECT("'"&amp;'DATA for charts'!M$5&amp;"'!$c1"),$A1002-1,0)),OFFSET(INDIRECT("'"&amp;'DATA for charts'!M$5&amp;"'!$c1"),$A1002-1,0),NA())</f>
        <v>#N/A</v>
      </c>
      <c r="N1002" s="221" t="e">
        <f ca="1">IF(ISNUMBER(OFFSET(INDIRECT("'"&amp;'DATA for charts'!N$5&amp;"'!$c1"),$A1002-1,0)),OFFSET(INDIRECT("'"&amp;'DATA for charts'!N$5&amp;"'!$c1"),$A1002-1,0),NA())</f>
        <v>#N/A</v>
      </c>
      <c r="O1002" s="221" t="e">
        <f ca="1">IF(ISNUMBER(OFFSET(INDIRECT("'"&amp;'DATA for charts'!O$5&amp;"'!$c1"),$A1002-1,0)),OFFSET(INDIRECT("'"&amp;'DATA for charts'!O$5&amp;"'!$c1"),$A1002-1,0),NA())</f>
        <v>#N/A</v>
      </c>
      <c r="P1002" s="221" t="e">
        <f ca="1">IF(ISNUMBER(OFFSET(INDIRECT("'"&amp;'DATA for charts'!P$5&amp;"'!$c1"),$A1002-1,0)),OFFSET(INDIRECT("'"&amp;'DATA for charts'!P$5&amp;"'!$c1"),$A1002-1,0),NA())</f>
        <v>#N/A</v>
      </c>
      <c r="Q1002" s="221" t="e">
        <f ca="1">IF(ISNUMBER(OFFSET(INDIRECT("'"&amp;'DATA for charts'!Q$5&amp;"'!$c1"),$A1002-1,0)),OFFSET(INDIRECT("'"&amp;'DATA for charts'!Q$5&amp;"'!$c1"),$A1002-1,0),NA())</f>
        <v>#N/A</v>
      </c>
      <c r="R1002" s="221" t="e">
        <f ca="1">IF(ISNUMBER(OFFSET(INDIRECT("'"&amp;'DATA for charts'!R$5&amp;"'!$c1"),$A1002-1,0)),OFFSET(INDIRECT("'"&amp;'DATA for charts'!R$5&amp;"'!$c1"),$A1002-1,0),NA())</f>
        <v>#N/A</v>
      </c>
      <c r="S1002" s="221" t="e">
        <f ca="1">IF(ISNUMBER(OFFSET(INDIRECT("'"&amp;'DATA for charts'!S$5&amp;"'!$c1"),$A1002-1,0)),OFFSET(INDIRECT("'"&amp;'DATA for charts'!S$5&amp;"'!$c1"),$A1002-1,0),NA())</f>
        <v>#N/A</v>
      </c>
      <c r="T1002" s="34"/>
      <c r="U1002" s="34"/>
      <c r="V1002" s="34"/>
      <c r="W1002" s="8"/>
      <c r="X1002" s="8"/>
      <c r="Y1002" s="8"/>
      <c r="Z1002" s="8"/>
      <c r="AA1002" s="8"/>
      <c r="AB1002" s="8"/>
      <c r="AC1002" s="8"/>
      <c r="AD1002" s="8"/>
      <c r="AE1002" s="8"/>
      <c r="AF1002" s="8"/>
      <c r="AG1002" s="8"/>
      <c r="AH1002" s="8"/>
      <c r="AI1002" s="8"/>
    </row>
    <row r="1003" spans="1:35">
      <c r="A1003" s="226">
        <f t="shared" si="1235"/>
        <v>463</v>
      </c>
      <c r="B1003" s="8">
        <v>83</v>
      </c>
      <c r="C1003" s="221">
        <f ca="1">IF(ISNUMBER(OFFSET(INDIRECT("'"&amp;'DATA for charts'!C$5&amp;"'!$c1"),$A1003-1,0)),OFFSET(INDIRECT("'"&amp;'DATA for charts'!C$5&amp;"'!$c1"),$A1003-1,0),NA())</f>
        <v>0</v>
      </c>
      <c r="D1003" s="221">
        <f ca="1">IF(ISNUMBER(OFFSET(INDIRECT("'"&amp;'DATA for charts'!D$5&amp;"'!$c1"),$A1003-1,0)),OFFSET(INDIRECT("'"&amp;'DATA for charts'!D$5&amp;"'!$c1"),$A1003-1,0),NA())</f>
        <v>0</v>
      </c>
      <c r="E1003" s="221">
        <f ca="1">IF(ISNUMBER(OFFSET(INDIRECT("'"&amp;'DATA for charts'!E$5&amp;"'!$c1"),$A1003-1,0)),OFFSET(INDIRECT("'"&amp;'DATA for charts'!E$5&amp;"'!$c1"),$A1003-1,0),NA())</f>
        <v>0</v>
      </c>
      <c r="F1003" s="221">
        <f ca="1">IF(ISNUMBER(OFFSET(INDIRECT("'"&amp;'DATA for charts'!F$5&amp;"'!$c1"),$A1003-1,0)),OFFSET(INDIRECT("'"&amp;'DATA for charts'!F$5&amp;"'!$c1"),$A1003-1,0),NA())</f>
        <v>0</v>
      </c>
      <c r="G1003" s="221">
        <f ca="1">IF(ISNUMBER(OFFSET(INDIRECT("'"&amp;'DATA for charts'!G$5&amp;"'!$c1"),$A1003-1,0)),OFFSET(INDIRECT("'"&amp;'DATA for charts'!G$5&amp;"'!$c1"),$A1003-1,0),NA())</f>
        <v>0</v>
      </c>
      <c r="H1003" s="221">
        <f ca="1">IF(ISNUMBER(OFFSET(INDIRECT("'"&amp;'DATA for charts'!H$5&amp;"'!$c1"),$A1003-1,0)),OFFSET(INDIRECT("'"&amp;'DATA for charts'!H$5&amp;"'!$c1"),$A1003-1,0),NA())</f>
        <v>0</v>
      </c>
      <c r="I1003" s="221" t="e">
        <f ca="1">IF(ISNUMBER(OFFSET(INDIRECT("'"&amp;'DATA for charts'!I$5&amp;"'!$c1"),$A1003-1,0)),OFFSET(INDIRECT("'"&amp;'DATA for charts'!I$5&amp;"'!$c1"),$A1003-1,0),NA())</f>
        <v>#N/A</v>
      </c>
      <c r="J1003" s="221" t="e">
        <f ca="1">IF(ISNUMBER(OFFSET(INDIRECT("'"&amp;'DATA for charts'!J$5&amp;"'!$c1"),$A1003-1,0)),OFFSET(INDIRECT("'"&amp;'DATA for charts'!J$5&amp;"'!$c1"),$A1003-1,0),NA())</f>
        <v>#N/A</v>
      </c>
      <c r="K1003" s="221" t="e">
        <f ca="1">IF(ISNUMBER(OFFSET(INDIRECT("'"&amp;'DATA for charts'!K$5&amp;"'!$c1"),$A1003-1,0)),OFFSET(INDIRECT("'"&amp;'DATA for charts'!K$5&amp;"'!$c1"),$A1003-1,0),NA())</f>
        <v>#N/A</v>
      </c>
      <c r="L1003" s="221" t="e">
        <f ca="1">IF(ISNUMBER(OFFSET(INDIRECT("'"&amp;'DATA for charts'!L$5&amp;"'!$c1"),$A1003-1,0)),OFFSET(INDIRECT("'"&amp;'DATA for charts'!L$5&amp;"'!$c1"),$A1003-1,0),NA())</f>
        <v>#N/A</v>
      </c>
      <c r="M1003" s="221" t="e">
        <f ca="1">IF(ISNUMBER(OFFSET(INDIRECT("'"&amp;'DATA for charts'!M$5&amp;"'!$c1"),$A1003-1,0)),OFFSET(INDIRECT("'"&amp;'DATA for charts'!M$5&amp;"'!$c1"),$A1003-1,0),NA())</f>
        <v>#N/A</v>
      </c>
      <c r="N1003" s="221" t="e">
        <f ca="1">IF(ISNUMBER(OFFSET(INDIRECT("'"&amp;'DATA for charts'!N$5&amp;"'!$c1"),$A1003-1,0)),OFFSET(INDIRECT("'"&amp;'DATA for charts'!N$5&amp;"'!$c1"),$A1003-1,0),NA())</f>
        <v>#N/A</v>
      </c>
      <c r="O1003" s="221" t="e">
        <f ca="1">IF(ISNUMBER(OFFSET(INDIRECT("'"&amp;'DATA for charts'!O$5&amp;"'!$c1"),$A1003-1,0)),OFFSET(INDIRECT("'"&amp;'DATA for charts'!O$5&amp;"'!$c1"),$A1003-1,0),NA())</f>
        <v>#N/A</v>
      </c>
      <c r="P1003" s="221" t="e">
        <f ca="1">IF(ISNUMBER(OFFSET(INDIRECT("'"&amp;'DATA for charts'!P$5&amp;"'!$c1"),$A1003-1,0)),OFFSET(INDIRECT("'"&amp;'DATA for charts'!P$5&amp;"'!$c1"),$A1003-1,0),NA())</f>
        <v>#N/A</v>
      </c>
      <c r="Q1003" s="221" t="e">
        <f ca="1">IF(ISNUMBER(OFFSET(INDIRECT("'"&amp;'DATA for charts'!Q$5&amp;"'!$c1"),$A1003-1,0)),OFFSET(INDIRECT("'"&amp;'DATA for charts'!Q$5&amp;"'!$c1"),$A1003-1,0),NA())</f>
        <v>#N/A</v>
      </c>
      <c r="R1003" s="221" t="e">
        <f ca="1">IF(ISNUMBER(OFFSET(INDIRECT("'"&amp;'DATA for charts'!R$5&amp;"'!$c1"),$A1003-1,0)),OFFSET(INDIRECT("'"&amp;'DATA for charts'!R$5&amp;"'!$c1"),$A1003-1,0),NA())</f>
        <v>#N/A</v>
      </c>
      <c r="S1003" s="221" t="e">
        <f ca="1">IF(ISNUMBER(OFFSET(INDIRECT("'"&amp;'DATA for charts'!S$5&amp;"'!$c1"),$A1003-1,0)),OFFSET(INDIRECT("'"&amp;'DATA for charts'!S$5&amp;"'!$c1"),$A1003-1,0),NA())</f>
        <v>#N/A</v>
      </c>
      <c r="T1003" s="34"/>
      <c r="U1003" s="34"/>
      <c r="V1003" s="34"/>
      <c r="W1003" s="8"/>
      <c r="X1003" s="8"/>
      <c r="Y1003" s="8"/>
      <c r="Z1003" s="8"/>
      <c r="AA1003" s="8"/>
      <c r="AB1003" s="8"/>
      <c r="AC1003" s="8"/>
      <c r="AD1003" s="8"/>
      <c r="AE1003" s="8"/>
      <c r="AF1003" s="8"/>
      <c r="AG1003" s="8"/>
      <c r="AH1003" s="8"/>
      <c r="AI1003" s="8"/>
    </row>
    <row r="1004" spans="1:35">
      <c r="A1004" s="226">
        <f t="shared" si="1235"/>
        <v>464</v>
      </c>
      <c r="B1004" s="8">
        <v>84</v>
      </c>
      <c r="C1004" s="221">
        <f ca="1">IF(ISNUMBER(OFFSET(INDIRECT("'"&amp;'DATA for charts'!C$5&amp;"'!$c1"),$A1004-1,0)),OFFSET(INDIRECT("'"&amp;'DATA for charts'!C$5&amp;"'!$c1"),$A1004-1,0),NA())</f>
        <v>0</v>
      </c>
      <c r="D1004" s="221">
        <f ca="1">IF(ISNUMBER(OFFSET(INDIRECT("'"&amp;'DATA for charts'!D$5&amp;"'!$c1"),$A1004-1,0)),OFFSET(INDIRECT("'"&amp;'DATA for charts'!D$5&amp;"'!$c1"),$A1004-1,0),NA())</f>
        <v>0</v>
      </c>
      <c r="E1004" s="221">
        <f ca="1">IF(ISNUMBER(OFFSET(INDIRECT("'"&amp;'DATA for charts'!E$5&amp;"'!$c1"),$A1004-1,0)),OFFSET(INDIRECT("'"&amp;'DATA for charts'!E$5&amp;"'!$c1"),$A1004-1,0),NA())</f>
        <v>0</v>
      </c>
      <c r="F1004" s="221">
        <f ca="1">IF(ISNUMBER(OFFSET(INDIRECT("'"&amp;'DATA for charts'!F$5&amp;"'!$c1"),$A1004-1,0)),OFFSET(INDIRECT("'"&amp;'DATA for charts'!F$5&amp;"'!$c1"),$A1004-1,0),NA())</f>
        <v>0</v>
      </c>
      <c r="G1004" s="221">
        <f ca="1">IF(ISNUMBER(OFFSET(INDIRECT("'"&amp;'DATA for charts'!G$5&amp;"'!$c1"),$A1004-1,0)),OFFSET(INDIRECT("'"&amp;'DATA for charts'!G$5&amp;"'!$c1"),$A1004-1,0),NA())</f>
        <v>0</v>
      </c>
      <c r="H1004" s="221">
        <f ca="1">IF(ISNUMBER(OFFSET(INDIRECT("'"&amp;'DATA for charts'!H$5&amp;"'!$c1"),$A1004-1,0)),OFFSET(INDIRECT("'"&amp;'DATA for charts'!H$5&amp;"'!$c1"),$A1004-1,0),NA())</f>
        <v>0</v>
      </c>
      <c r="I1004" s="221" t="e">
        <f ca="1">IF(ISNUMBER(OFFSET(INDIRECT("'"&amp;'DATA for charts'!I$5&amp;"'!$c1"),$A1004-1,0)),OFFSET(INDIRECT("'"&amp;'DATA for charts'!I$5&amp;"'!$c1"),$A1004-1,0),NA())</f>
        <v>#N/A</v>
      </c>
      <c r="J1004" s="221" t="e">
        <f ca="1">IF(ISNUMBER(OFFSET(INDIRECT("'"&amp;'DATA for charts'!J$5&amp;"'!$c1"),$A1004-1,0)),OFFSET(INDIRECT("'"&amp;'DATA for charts'!J$5&amp;"'!$c1"),$A1004-1,0),NA())</f>
        <v>#N/A</v>
      </c>
      <c r="K1004" s="221" t="e">
        <f ca="1">IF(ISNUMBER(OFFSET(INDIRECT("'"&amp;'DATA for charts'!K$5&amp;"'!$c1"),$A1004-1,0)),OFFSET(INDIRECT("'"&amp;'DATA for charts'!K$5&amp;"'!$c1"),$A1004-1,0),NA())</f>
        <v>#N/A</v>
      </c>
      <c r="L1004" s="221" t="e">
        <f ca="1">IF(ISNUMBER(OFFSET(INDIRECT("'"&amp;'DATA for charts'!L$5&amp;"'!$c1"),$A1004-1,0)),OFFSET(INDIRECT("'"&amp;'DATA for charts'!L$5&amp;"'!$c1"),$A1004-1,0),NA())</f>
        <v>#N/A</v>
      </c>
      <c r="M1004" s="221" t="e">
        <f ca="1">IF(ISNUMBER(OFFSET(INDIRECT("'"&amp;'DATA for charts'!M$5&amp;"'!$c1"),$A1004-1,0)),OFFSET(INDIRECT("'"&amp;'DATA for charts'!M$5&amp;"'!$c1"),$A1004-1,0),NA())</f>
        <v>#N/A</v>
      </c>
      <c r="N1004" s="221" t="e">
        <f ca="1">IF(ISNUMBER(OFFSET(INDIRECT("'"&amp;'DATA for charts'!N$5&amp;"'!$c1"),$A1004-1,0)),OFFSET(INDIRECT("'"&amp;'DATA for charts'!N$5&amp;"'!$c1"),$A1004-1,0),NA())</f>
        <v>#N/A</v>
      </c>
      <c r="O1004" s="221" t="e">
        <f ca="1">IF(ISNUMBER(OFFSET(INDIRECT("'"&amp;'DATA for charts'!O$5&amp;"'!$c1"),$A1004-1,0)),OFFSET(INDIRECT("'"&amp;'DATA for charts'!O$5&amp;"'!$c1"),$A1004-1,0),NA())</f>
        <v>#N/A</v>
      </c>
      <c r="P1004" s="221" t="e">
        <f ca="1">IF(ISNUMBER(OFFSET(INDIRECT("'"&amp;'DATA for charts'!P$5&amp;"'!$c1"),$A1004-1,0)),OFFSET(INDIRECT("'"&amp;'DATA for charts'!P$5&amp;"'!$c1"),$A1004-1,0),NA())</f>
        <v>#N/A</v>
      </c>
      <c r="Q1004" s="221" t="e">
        <f ca="1">IF(ISNUMBER(OFFSET(INDIRECT("'"&amp;'DATA for charts'!Q$5&amp;"'!$c1"),$A1004-1,0)),OFFSET(INDIRECT("'"&amp;'DATA for charts'!Q$5&amp;"'!$c1"),$A1004-1,0),NA())</f>
        <v>#N/A</v>
      </c>
      <c r="R1004" s="221" t="e">
        <f ca="1">IF(ISNUMBER(OFFSET(INDIRECT("'"&amp;'DATA for charts'!R$5&amp;"'!$c1"),$A1004-1,0)),OFFSET(INDIRECT("'"&amp;'DATA for charts'!R$5&amp;"'!$c1"),$A1004-1,0),NA())</f>
        <v>#N/A</v>
      </c>
      <c r="S1004" s="221" t="e">
        <f ca="1">IF(ISNUMBER(OFFSET(INDIRECT("'"&amp;'DATA for charts'!S$5&amp;"'!$c1"),$A1004-1,0)),OFFSET(INDIRECT("'"&amp;'DATA for charts'!S$5&amp;"'!$c1"),$A1004-1,0),NA())</f>
        <v>#N/A</v>
      </c>
      <c r="T1004" s="34"/>
      <c r="U1004" s="34"/>
      <c r="V1004" s="34"/>
      <c r="W1004" s="8"/>
      <c r="X1004" s="8"/>
      <c r="Y1004" s="8"/>
      <c r="Z1004" s="8"/>
      <c r="AA1004" s="8"/>
      <c r="AB1004" s="8"/>
      <c r="AC1004" s="8"/>
      <c r="AD1004" s="8"/>
      <c r="AE1004" s="8"/>
      <c r="AF1004" s="8"/>
      <c r="AG1004" s="8"/>
      <c r="AH1004" s="8"/>
      <c r="AI1004" s="8"/>
    </row>
    <row r="1005" spans="1:35">
      <c r="A1005" s="226">
        <f t="shared" si="1235"/>
        <v>465</v>
      </c>
      <c r="B1005" s="8">
        <v>85</v>
      </c>
      <c r="C1005" s="221">
        <f ca="1">IF(ISNUMBER(OFFSET(INDIRECT("'"&amp;'DATA for charts'!C$5&amp;"'!$c1"),$A1005-1,0)),OFFSET(INDIRECT("'"&amp;'DATA for charts'!C$5&amp;"'!$c1"),$A1005-1,0),NA())</f>
        <v>0</v>
      </c>
      <c r="D1005" s="221">
        <f ca="1">IF(ISNUMBER(OFFSET(INDIRECT("'"&amp;'DATA for charts'!D$5&amp;"'!$c1"),$A1005-1,0)),OFFSET(INDIRECT("'"&amp;'DATA for charts'!D$5&amp;"'!$c1"),$A1005-1,0),NA())</f>
        <v>0</v>
      </c>
      <c r="E1005" s="221">
        <f ca="1">IF(ISNUMBER(OFFSET(INDIRECT("'"&amp;'DATA for charts'!E$5&amp;"'!$c1"),$A1005-1,0)),OFFSET(INDIRECT("'"&amp;'DATA for charts'!E$5&amp;"'!$c1"),$A1005-1,0),NA())</f>
        <v>0</v>
      </c>
      <c r="F1005" s="221">
        <f ca="1">IF(ISNUMBER(OFFSET(INDIRECT("'"&amp;'DATA for charts'!F$5&amp;"'!$c1"),$A1005-1,0)),OFFSET(INDIRECT("'"&amp;'DATA for charts'!F$5&amp;"'!$c1"),$A1005-1,0),NA())</f>
        <v>0</v>
      </c>
      <c r="G1005" s="221">
        <f ca="1">IF(ISNUMBER(OFFSET(INDIRECT("'"&amp;'DATA for charts'!G$5&amp;"'!$c1"),$A1005-1,0)),OFFSET(INDIRECT("'"&amp;'DATA for charts'!G$5&amp;"'!$c1"),$A1005-1,0),NA())</f>
        <v>0</v>
      </c>
      <c r="H1005" s="221">
        <f ca="1">IF(ISNUMBER(OFFSET(INDIRECT("'"&amp;'DATA for charts'!H$5&amp;"'!$c1"),$A1005-1,0)),OFFSET(INDIRECT("'"&amp;'DATA for charts'!H$5&amp;"'!$c1"),$A1005-1,0),NA())</f>
        <v>0</v>
      </c>
      <c r="I1005" s="221" t="e">
        <f ca="1">IF(ISNUMBER(OFFSET(INDIRECT("'"&amp;'DATA for charts'!I$5&amp;"'!$c1"),$A1005-1,0)),OFFSET(INDIRECT("'"&amp;'DATA for charts'!I$5&amp;"'!$c1"),$A1005-1,0),NA())</f>
        <v>#N/A</v>
      </c>
      <c r="J1005" s="221" t="e">
        <f ca="1">IF(ISNUMBER(OFFSET(INDIRECT("'"&amp;'DATA for charts'!J$5&amp;"'!$c1"),$A1005-1,0)),OFFSET(INDIRECT("'"&amp;'DATA for charts'!J$5&amp;"'!$c1"),$A1005-1,0),NA())</f>
        <v>#N/A</v>
      </c>
      <c r="K1005" s="221" t="e">
        <f ca="1">IF(ISNUMBER(OFFSET(INDIRECT("'"&amp;'DATA for charts'!K$5&amp;"'!$c1"),$A1005-1,0)),OFFSET(INDIRECT("'"&amp;'DATA for charts'!K$5&amp;"'!$c1"),$A1005-1,0),NA())</f>
        <v>#N/A</v>
      </c>
      <c r="L1005" s="221" t="e">
        <f ca="1">IF(ISNUMBER(OFFSET(INDIRECT("'"&amp;'DATA for charts'!L$5&amp;"'!$c1"),$A1005-1,0)),OFFSET(INDIRECT("'"&amp;'DATA for charts'!L$5&amp;"'!$c1"),$A1005-1,0),NA())</f>
        <v>#N/A</v>
      </c>
      <c r="M1005" s="221" t="e">
        <f ca="1">IF(ISNUMBER(OFFSET(INDIRECT("'"&amp;'DATA for charts'!M$5&amp;"'!$c1"),$A1005-1,0)),OFFSET(INDIRECT("'"&amp;'DATA for charts'!M$5&amp;"'!$c1"),$A1005-1,0),NA())</f>
        <v>#N/A</v>
      </c>
      <c r="N1005" s="221" t="e">
        <f ca="1">IF(ISNUMBER(OFFSET(INDIRECT("'"&amp;'DATA for charts'!N$5&amp;"'!$c1"),$A1005-1,0)),OFFSET(INDIRECT("'"&amp;'DATA for charts'!N$5&amp;"'!$c1"),$A1005-1,0),NA())</f>
        <v>#N/A</v>
      </c>
      <c r="O1005" s="221" t="e">
        <f ca="1">IF(ISNUMBER(OFFSET(INDIRECT("'"&amp;'DATA for charts'!O$5&amp;"'!$c1"),$A1005-1,0)),OFFSET(INDIRECT("'"&amp;'DATA for charts'!O$5&amp;"'!$c1"),$A1005-1,0),NA())</f>
        <v>#N/A</v>
      </c>
      <c r="P1005" s="221" t="e">
        <f ca="1">IF(ISNUMBER(OFFSET(INDIRECT("'"&amp;'DATA for charts'!P$5&amp;"'!$c1"),$A1005-1,0)),OFFSET(INDIRECT("'"&amp;'DATA for charts'!P$5&amp;"'!$c1"),$A1005-1,0),NA())</f>
        <v>#N/A</v>
      </c>
      <c r="Q1005" s="221" t="e">
        <f ca="1">IF(ISNUMBER(OFFSET(INDIRECT("'"&amp;'DATA for charts'!Q$5&amp;"'!$c1"),$A1005-1,0)),OFFSET(INDIRECT("'"&amp;'DATA for charts'!Q$5&amp;"'!$c1"),$A1005-1,0),NA())</f>
        <v>#N/A</v>
      </c>
      <c r="R1005" s="221" t="e">
        <f ca="1">IF(ISNUMBER(OFFSET(INDIRECT("'"&amp;'DATA for charts'!R$5&amp;"'!$c1"),$A1005-1,0)),OFFSET(INDIRECT("'"&amp;'DATA for charts'!R$5&amp;"'!$c1"),$A1005-1,0),NA())</f>
        <v>#N/A</v>
      </c>
      <c r="S1005" s="221" t="e">
        <f ca="1">IF(ISNUMBER(OFFSET(INDIRECT("'"&amp;'DATA for charts'!S$5&amp;"'!$c1"),$A1005-1,0)),OFFSET(INDIRECT("'"&amp;'DATA for charts'!S$5&amp;"'!$c1"),$A1005-1,0),NA())</f>
        <v>#N/A</v>
      </c>
      <c r="T1005" s="34"/>
      <c r="U1005" s="34"/>
      <c r="V1005" s="34"/>
      <c r="W1005" s="8"/>
      <c r="X1005" s="8"/>
      <c r="Y1005" s="8"/>
      <c r="Z1005" s="8"/>
      <c r="AA1005" s="8"/>
      <c r="AB1005" s="8"/>
      <c r="AC1005" s="8"/>
      <c r="AD1005" s="8"/>
      <c r="AE1005" s="8"/>
      <c r="AF1005" s="8"/>
      <c r="AG1005" s="8"/>
      <c r="AH1005" s="8"/>
      <c r="AI1005" s="8"/>
    </row>
    <row r="1006" spans="1:35">
      <c r="A1006" s="226">
        <f t="shared" si="1235"/>
        <v>466</v>
      </c>
      <c r="B1006" s="8">
        <v>86</v>
      </c>
      <c r="C1006" s="221">
        <f ca="1">IF(ISNUMBER(OFFSET(INDIRECT("'"&amp;'DATA for charts'!C$5&amp;"'!$c1"),$A1006-1,0)),OFFSET(INDIRECT("'"&amp;'DATA for charts'!C$5&amp;"'!$c1"),$A1006-1,0),NA())</f>
        <v>0</v>
      </c>
      <c r="D1006" s="221">
        <f ca="1">IF(ISNUMBER(OFFSET(INDIRECT("'"&amp;'DATA for charts'!D$5&amp;"'!$c1"),$A1006-1,0)),OFFSET(INDIRECT("'"&amp;'DATA for charts'!D$5&amp;"'!$c1"),$A1006-1,0),NA())</f>
        <v>0</v>
      </c>
      <c r="E1006" s="221">
        <f ca="1">IF(ISNUMBER(OFFSET(INDIRECT("'"&amp;'DATA for charts'!E$5&amp;"'!$c1"),$A1006-1,0)),OFFSET(INDIRECT("'"&amp;'DATA for charts'!E$5&amp;"'!$c1"),$A1006-1,0),NA())</f>
        <v>0</v>
      </c>
      <c r="F1006" s="221">
        <f ca="1">IF(ISNUMBER(OFFSET(INDIRECT("'"&amp;'DATA for charts'!F$5&amp;"'!$c1"),$A1006-1,0)),OFFSET(INDIRECT("'"&amp;'DATA for charts'!F$5&amp;"'!$c1"),$A1006-1,0),NA())</f>
        <v>0</v>
      </c>
      <c r="G1006" s="221">
        <f ca="1">IF(ISNUMBER(OFFSET(INDIRECT("'"&amp;'DATA for charts'!G$5&amp;"'!$c1"),$A1006-1,0)),OFFSET(INDIRECT("'"&amp;'DATA for charts'!G$5&amp;"'!$c1"),$A1006-1,0),NA())</f>
        <v>0</v>
      </c>
      <c r="H1006" s="221">
        <f ca="1">IF(ISNUMBER(OFFSET(INDIRECT("'"&amp;'DATA for charts'!H$5&amp;"'!$c1"),$A1006-1,0)),OFFSET(INDIRECT("'"&amp;'DATA for charts'!H$5&amp;"'!$c1"),$A1006-1,0),NA())</f>
        <v>0</v>
      </c>
      <c r="I1006" s="221" t="e">
        <f ca="1">IF(ISNUMBER(OFFSET(INDIRECT("'"&amp;'DATA for charts'!I$5&amp;"'!$c1"),$A1006-1,0)),OFFSET(INDIRECT("'"&amp;'DATA for charts'!I$5&amp;"'!$c1"),$A1006-1,0),NA())</f>
        <v>#N/A</v>
      </c>
      <c r="J1006" s="221" t="e">
        <f ca="1">IF(ISNUMBER(OFFSET(INDIRECT("'"&amp;'DATA for charts'!J$5&amp;"'!$c1"),$A1006-1,0)),OFFSET(INDIRECT("'"&amp;'DATA for charts'!J$5&amp;"'!$c1"),$A1006-1,0),NA())</f>
        <v>#N/A</v>
      </c>
      <c r="K1006" s="221" t="e">
        <f ca="1">IF(ISNUMBER(OFFSET(INDIRECT("'"&amp;'DATA for charts'!K$5&amp;"'!$c1"),$A1006-1,0)),OFFSET(INDIRECT("'"&amp;'DATA for charts'!K$5&amp;"'!$c1"),$A1006-1,0),NA())</f>
        <v>#N/A</v>
      </c>
      <c r="L1006" s="221" t="e">
        <f ca="1">IF(ISNUMBER(OFFSET(INDIRECT("'"&amp;'DATA for charts'!L$5&amp;"'!$c1"),$A1006-1,0)),OFFSET(INDIRECT("'"&amp;'DATA for charts'!L$5&amp;"'!$c1"),$A1006-1,0),NA())</f>
        <v>#N/A</v>
      </c>
      <c r="M1006" s="221" t="e">
        <f ca="1">IF(ISNUMBER(OFFSET(INDIRECT("'"&amp;'DATA for charts'!M$5&amp;"'!$c1"),$A1006-1,0)),OFFSET(INDIRECT("'"&amp;'DATA for charts'!M$5&amp;"'!$c1"),$A1006-1,0),NA())</f>
        <v>#N/A</v>
      </c>
      <c r="N1006" s="221" t="e">
        <f ca="1">IF(ISNUMBER(OFFSET(INDIRECT("'"&amp;'DATA for charts'!N$5&amp;"'!$c1"),$A1006-1,0)),OFFSET(INDIRECT("'"&amp;'DATA for charts'!N$5&amp;"'!$c1"),$A1006-1,0),NA())</f>
        <v>#N/A</v>
      </c>
      <c r="O1006" s="221" t="e">
        <f ca="1">IF(ISNUMBER(OFFSET(INDIRECT("'"&amp;'DATA for charts'!O$5&amp;"'!$c1"),$A1006-1,0)),OFFSET(INDIRECT("'"&amp;'DATA for charts'!O$5&amp;"'!$c1"),$A1006-1,0),NA())</f>
        <v>#N/A</v>
      </c>
      <c r="P1006" s="221" t="e">
        <f ca="1">IF(ISNUMBER(OFFSET(INDIRECT("'"&amp;'DATA for charts'!P$5&amp;"'!$c1"),$A1006-1,0)),OFFSET(INDIRECT("'"&amp;'DATA for charts'!P$5&amp;"'!$c1"),$A1006-1,0),NA())</f>
        <v>#N/A</v>
      </c>
      <c r="Q1006" s="221" t="e">
        <f ca="1">IF(ISNUMBER(OFFSET(INDIRECT("'"&amp;'DATA for charts'!Q$5&amp;"'!$c1"),$A1006-1,0)),OFFSET(INDIRECT("'"&amp;'DATA for charts'!Q$5&amp;"'!$c1"),$A1006-1,0),NA())</f>
        <v>#N/A</v>
      </c>
      <c r="R1006" s="221" t="e">
        <f ca="1">IF(ISNUMBER(OFFSET(INDIRECT("'"&amp;'DATA for charts'!R$5&amp;"'!$c1"),$A1006-1,0)),OFFSET(INDIRECT("'"&amp;'DATA for charts'!R$5&amp;"'!$c1"),$A1006-1,0),NA())</f>
        <v>#N/A</v>
      </c>
      <c r="S1006" s="221" t="e">
        <f ca="1">IF(ISNUMBER(OFFSET(INDIRECT("'"&amp;'DATA for charts'!S$5&amp;"'!$c1"),$A1006-1,0)),OFFSET(INDIRECT("'"&amp;'DATA for charts'!S$5&amp;"'!$c1"),$A1006-1,0),NA())</f>
        <v>#N/A</v>
      </c>
      <c r="T1006" s="34"/>
      <c r="U1006" s="34"/>
      <c r="V1006" s="34"/>
      <c r="W1006" s="8"/>
      <c r="X1006" s="8"/>
      <c r="Y1006" s="8"/>
      <c r="Z1006" s="8"/>
      <c r="AA1006" s="8"/>
      <c r="AB1006" s="8"/>
      <c r="AC1006" s="8"/>
      <c r="AD1006" s="8"/>
      <c r="AE1006" s="8"/>
      <c r="AF1006" s="8"/>
      <c r="AG1006" s="8"/>
      <c r="AH1006" s="8"/>
      <c r="AI1006" s="8"/>
    </row>
    <row r="1007" spans="1:35">
      <c r="A1007" s="226">
        <f t="shared" si="1235"/>
        <v>467</v>
      </c>
      <c r="B1007" s="8">
        <v>87</v>
      </c>
      <c r="C1007" s="221">
        <f ca="1">IF(ISNUMBER(OFFSET(INDIRECT("'"&amp;'DATA for charts'!C$5&amp;"'!$c1"),$A1007-1,0)),OFFSET(INDIRECT("'"&amp;'DATA for charts'!C$5&amp;"'!$c1"),$A1007-1,0),NA())</f>
        <v>0</v>
      </c>
      <c r="D1007" s="221">
        <f ca="1">IF(ISNUMBER(OFFSET(INDIRECT("'"&amp;'DATA for charts'!D$5&amp;"'!$c1"),$A1007-1,0)),OFFSET(INDIRECT("'"&amp;'DATA for charts'!D$5&amp;"'!$c1"),$A1007-1,0),NA())</f>
        <v>0</v>
      </c>
      <c r="E1007" s="221">
        <f ca="1">IF(ISNUMBER(OFFSET(INDIRECT("'"&amp;'DATA for charts'!E$5&amp;"'!$c1"),$A1007-1,0)),OFFSET(INDIRECT("'"&amp;'DATA for charts'!E$5&amp;"'!$c1"),$A1007-1,0),NA())</f>
        <v>0</v>
      </c>
      <c r="F1007" s="221">
        <f ca="1">IF(ISNUMBER(OFFSET(INDIRECT("'"&amp;'DATA for charts'!F$5&amp;"'!$c1"),$A1007-1,0)),OFFSET(INDIRECT("'"&amp;'DATA for charts'!F$5&amp;"'!$c1"),$A1007-1,0),NA())</f>
        <v>0</v>
      </c>
      <c r="G1007" s="221">
        <f ca="1">IF(ISNUMBER(OFFSET(INDIRECT("'"&amp;'DATA for charts'!G$5&amp;"'!$c1"),$A1007-1,0)),OFFSET(INDIRECT("'"&amp;'DATA for charts'!G$5&amp;"'!$c1"),$A1007-1,0),NA())</f>
        <v>0</v>
      </c>
      <c r="H1007" s="221">
        <f ca="1">IF(ISNUMBER(OFFSET(INDIRECT("'"&amp;'DATA for charts'!H$5&amp;"'!$c1"),$A1007-1,0)),OFFSET(INDIRECT("'"&amp;'DATA for charts'!H$5&amp;"'!$c1"),$A1007-1,0),NA())</f>
        <v>0</v>
      </c>
      <c r="I1007" s="221" t="e">
        <f ca="1">IF(ISNUMBER(OFFSET(INDIRECT("'"&amp;'DATA for charts'!I$5&amp;"'!$c1"),$A1007-1,0)),OFFSET(INDIRECT("'"&amp;'DATA for charts'!I$5&amp;"'!$c1"),$A1007-1,0),NA())</f>
        <v>#N/A</v>
      </c>
      <c r="J1007" s="221" t="e">
        <f ca="1">IF(ISNUMBER(OFFSET(INDIRECT("'"&amp;'DATA for charts'!J$5&amp;"'!$c1"),$A1007-1,0)),OFFSET(INDIRECT("'"&amp;'DATA for charts'!J$5&amp;"'!$c1"),$A1007-1,0),NA())</f>
        <v>#N/A</v>
      </c>
      <c r="K1007" s="221" t="e">
        <f ca="1">IF(ISNUMBER(OFFSET(INDIRECT("'"&amp;'DATA for charts'!K$5&amp;"'!$c1"),$A1007-1,0)),OFFSET(INDIRECT("'"&amp;'DATA for charts'!K$5&amp;"'!$c1"),$A1007-1,0),NA())</f>
        <v>#N/A</v>
      </c>
      <c r="L1007" s="221" t="e">
        <f ca="1">IF(ISNUMBER(OFFSET(INDIRECT("'"&amp;'DATA for charts'!L$5&amp;"'!$c1"),$A1007-1,0)),OFFSET(INDIRECT("'"&amp;'DATA for charts'!L$5&amp;"'!$c1"),$A1007-1,0),NA())</f>
        <v>#N/A</v>
      </c>
      <c r="M1007" s="221" t="e">
        <f ca="1">IF(ISNUMBER(OFFSET(INDIRECT("'"&amp;'DATA for charts'!M$5&amp;"'!$c1"),$A1007-1,0)),OFFSET(INDIRECT("'"&amp;'DATA for charts'!M$5&amp;"'!$c1"),$A1007-1,0),NA())</f>
        <v>#N/A</v>
      </c>
      <c r="N1007" s="221" t="e">
        <f ca="1">IF(ISNUMBER(OFFSET(INDIRECT("'"&amp;'DATA for charts'!N$5&amp;"'!$c1"),$A1007-1,0)),OFFSET(INDIRECT("'"&amp;'DATA for charts'!N$5&amp;"'!$c1"),$A1007-1,0),NA())</f>
        <v>#N/A</v>
      </c>
      <c r="O1007" s="221" t="e">
        <f ca="1">IF(ISNUMBER(OFFSET(INDIRECT("'"&amp;'DATA for charts'!O$5&amp;"'!$c1"),$A1007-1,0)),OFFSET(INDIRECT("'"&amp;'DATA for charts'!O$5&amp;"'!$c1"),$A1007-1,0),NA())</f>
        <v>#N/A</v>
      </c>
      <c r="P1007" s="221" t="e">
        <f ca="1">IF(ISNUMBER(OFFSET(INDIRECT("'"&amp;'DATA for charts'!P$5&amp;"'!$c1"),$A1007-1,0)),OFFSET(INDIRECT("'"&amp;'DATA for charts'!P$5&amp;"'!$c1"),$A1007-1,0),NA())</f>
        <v>#N/A</v>
      </c>
      <c r="Q1007" s="221" t="e">
        <f ca="1">IF(ISNUMBER(OFFSET(INDIRECT("'"&amp;'DATA for charts'!Q$5&amp;"'!$c1"),$A1007-1,0)),OFFSET(INDIRECT("'"&amp;'DATA for charts'!Q$5&amp;"'!$c1"),$A1007-1,0),NA())</f>
        <v>#N/A</v>
      </c>
      <c r="R1007" s="221" t="e">
        <f ca="1">IF(ISNUMBER(OFFSET(INDIRECT("'"&amp;'DATA for charts'!R$5&amp;"'!$c1"),$A1007-1,0)),OFFSET(INDIRECT("'"&amp;'DATA for charts'!R$5&amp;"'!$c1"),$A1007-1,0),NA())</f>
        <v>#N/A</v>
      </c>
      <c r="S1007" s="221" t="e">
        <f ca="1">IF(ISNUMBER(OFFSET(INDIRECT("'"&amp;'DATA for charts'!S$5&amp;"'!$c1"),$A1007-1,0)),OFFSET(INDIRECT("'"&amp;'DATA for charts'!S$5&amp;"'!$c1"),$A1007-1,0),NA())</f>
        <v>#N/A</v>
      </c>
      <c r="T1007" s="34"/>
      <c r="U1007" s="34"/>
      <c r="V1007" s="34"/>
      <c r="W1007" s="8"/>
      <c r="X1007" s="8"/>
      <c r="Y1007" s="8"/>
      <c r="Z1007" s="8"/>
      <c r="AA1007" s="8"/>
      <c r="AB1007" s="8"/>
      <c r="AC1007" s="8"/>
      <c r="AD1007" s="8"/>
      <c r="AE1007" s="8"/>
      <c r="AF1007" s="8"/>
      <c r="AG1007" s="8"/>
      <c r="AH1007" s="8"/>
      <c r="AI1007" s="8"/>
    </row>
    <row r="1008" spans="1:35">
      <c r="A1008" s="226">
        <f t="shared" si="1235"/>
        <v>468</v>
      </c>
      <c r="B1008" s="8">
        <v>88</v>
      </c>
      <c r="C1008" s="221">
        <f ca="1">IF(ISNUMBER(OFFSET(INDIRECT("'"&amp;'DATA for charts'!C$5&amp;"'!$c1"),$A1008-1,0)),OFFSET(INDIRECT("'"&amp;'DATA for charts'!C$5&amp;"'!$c1"),$A1008-1,0),NA())</f>
        <v>0</v>
      </c>
      <c r="D1008" s="221">
        <f ca="1">IF(ISNUMBER(OFFSET(INDIRECT("'"&amp;'DATA for charts'!D$5&amp;"'!$c1"),$A1008-1,0)),OFFSET(INDIRECT("'"&amp;'DATA for charts'!D$5&amp;"'!$c1"),$A1008-1,0),NA())</f>
        <v>0</v>
      </c>
      <c r="E1008" s="221">
        <f ca="1">IF(ISNUMBER(OFFSET(INDIRECT("'"&amp;'DATA for charts'!E$5&amp;"'!$c1"),$A1008-1,0)),OFFSET(INDIRECT("'"&amp;'DATA for charts'!E$5&amp;"'!$c1"),$A1008-1,0),NA())</f>
        <v>0</v>
      </c>
      <c r="F1008" s="221">
        <f ca="1">IF(ISNUMBER(OFFSET(INDIRECT("'"&amp;'DATA for charts'!F$5&amp;"'!$c1"),$A1008-1,0)),OFFSET(INDIRECT("'"&amp;'DATA for charts'!F$5&amp;"'!$c1"),$A1008-1,0),NA())</f>
        <v>0</v>
      </c>
      <c r="G1008" s="221">
        <f ca="1">IF(ISNUMBER(OFFSET(INDIRECT("'"&amp;'DATA for charts'!G$5&amp;"'!$c1"),$A1008-1,0)),OFFSET(INDIRECT("'"&amp;'DATA for charts'!G$5&amp;"'!$c1"),$A1008-1,0),NA())</f>
        <v>0</v>
      </c>
      <c r="H1008" s="221">
        <f ca="1">IF(ISNUMBER(OFFSET(INDIRECT("'"&amp;'DATA for charts'!H$5&amp;"'!$c1"),$A1008-1,0)),OFFSET(INDIRECT("'"&amp;'DATA for charts'!H$5&amp;"'!$c1"),$A1008-1,0),NA())</f>
        <v>0</v>
      </c>
      <c r="I1008" s="221" t="e">
        <f ca="1">IF(ISNUMBER(OFFSET(INDIRECT("'"&amp;'DATA for charts'!I$5&amp;"'!$c1"),$A1008-1,0)),OFFSET(INDIRECT("'"&amp;'DATA for charts'!I$5&amp;"'!$c1"),$A1008-1,0),NA())</f>
        <v>#N/A</v>
      </c>
      <c r="J1008" s="221" t="e">
        <f ca="1">IF(ISNUMBER(OFFSET(INDIRECT("'"&amp;'DATA for charts'!J$5&amp;"'!$c1"),$A1008-1,0)),OFFSET(INDIRECT("'"&amp;'DATA for charts'!J$5&amp;"'!$c1"),$A1008-1,0),NA())</f>
        <v>#N/A</v>
      </c>
      <c r="K1008" s="221" t="e">
        <f ca="1">IF(ISNUMBER(OFFSET(INDIRECT("'"&amp;'DATA for charts'!K$5&amp;"'!$c1"),$A1008-1,0)),OFFSET(INDIRECT("'"&amp;'DATA for charts'!K$5&amp;"'!$c1"),$A1008-1,0),NA())</f>
        <v>#N/A</v>
      </c>
      <c r="L1008" s="221" t="e">
        <f ca="1">IF(ISNUMBER(OFFSET(INDIRECT("'"&amp;'DATA for charts'!L$5&amp;"'!$c1"),$A1008-1,0)),OFFSET(INDIRECT("'"&amp;'DATA for charts'!L$5&amp;"'!$c1"),$A1008-1,0),NA())</f>
        <v>#N/A</v>
      </c>
      <c r="M1008" s="221" t="e">
        <f ca="1">IF(ISNUMBER(OFFSET(INDIRECT("'"&amp;'DATA for charts'!M$5&amp;"'!$c1"),$A1008-1,0)),OFFSET(INDIRECT("'"&amp;'DATA for charts'!M$5&amp;"'!$c1"),$A1008-1,0),NA())</f>
        <v>#N/A</v>
      </c>
      <c r="N1008" s="221" t="e">
        <f ca="1">IF(ISNUMBER(OFFSET(INDIRECT("'"&amp;'DATA for charts'!N$5&amp;"'!$c1"),$A1008-1,0)),OFFSET(INDIRECT("'"&amp;'DATA for charts'!N$5&amp;"'!$c1"),$A1008-1,0),NA())</f>
        <v>#N/A</v>
      </c>
      <c r="O1008" s="221" t="e">
        <f ca="1">IF(ISNUMBER(OFFSET(INDIRECT("'"&amp;'DATA for charts'!O$5&amp;"'!$c1"),$A1008-1,0)),OFFSET(INDIRECT("'"&amp;'DATA for charts'!O$5&amp;"'!$c1"),$A1008-1,0),NA())</f>
        <v>#N/A</v>
      </c>
      <c r="P1008" s="221" t="e">
        <f ca="1">IF(ISNUMBER(OFFSET(INDIRECT("'"&amp;'DATA for charts'!P$5&amp;"'!$c1"),$A1008-1,0)),OFFSET(INDIRECT("'"&amp;'DATA for charts'!P$5&amp;"'!$c1"),$A1008-1,0),NA())</f>
        <v>#N/A</v>
      </c>
      <c r="Q1008" s="221" t="e">
        <f ca="1">IF(ISNUMBER(OFFSET(INDIRECT("'"&amp;'DATA for charts'!Q$5&amp;"'!$c1"),$A1008-1,0)),OFFSET(INDIRECT("'"&amp;'DATA for charts'!Q$5&amp;"'!$c1"),$A1008-1,0),NA())</f>
        <v>#N/A</v>
      </c>
      <c r="R1008" s="221" t="e">
        <f ca="1">IF(ISNUMBER(OFFSET(INDIRECT("'"&amp;'DATA for charts'!R$5&amp;"'!$c1"),$A1008-1,0)),OFFSET(INDIRECT("'"&amp;'DATA for charts'!R$5&amp;"'!$c1"),$A1008-1,0),NA())</f>
        <v>#N/A</v>
      </c>
      <c r="S1008" s="221" t="e">
        <f ca="1">IF(ISNUMBER(OFFSET(INDIRECT("'"&amp;'DATA for charts'!S$5&amp;"'!$c1"),$A1008-1,0)),OFFSET(INDIRECT("'"&amp;'DATA for charts'!S$5&amp;"'!$c1"),$A1008-1,0),NA())</f>
        <v>#N/A</v>
      </c>
      <c r="T1008" s="34"/>
      <c r="U1008" s="34"/>
      <c r="V1008" s="34"/>
      <c r="W1008" s="8"/>
      <c r="X1008" s="8"/>
      <c r="Y1008" s="8"/>
      <c r="Z1008" s="8"/>
      <c r="AA1008" s="8"/>
      <c r="AB1008" s="8"/>
      <c r="AC1008" s="8"/>
      <c r="AD1008" s="8"/>
      <c r="AE1008" s="8"/>
      <c r="AF1008" s="8"/>
      <c r="AG1008" s="8"/>
      <c r="AH1008" s="8"/>
      <c r="AI1008" s="8"/>
    </row>
    <row r="1009" spans="1:35">
      <c r="A1009" s="226">
        <f t="shared" si="1235"/>
        <v>469</v>
      </c>
      <c r="B1009" s="8">
        <v>89</v>
      </c>
      <c r="C1009" s="221">
        <f ca="1">IF(ISNUMBER(OFFSET(INDIRECT("'"&amp;'DATA for charts'!C$5&amp;"'!$c1"),$A1009-1,0)),OFFSET(INDIRECT("'"&amp;'DATA for charts'!C$5&amp;"'!$c1"),$A1009-1,0),NA())</f>
        <v>0</v>
      </c>
      <c r="D1009" s="221">
        <f ca="1">IF(ISNUMBER(OFFSET(INDIRECT("'"&amp;'DATA for charts'!D$5&amp;"'!$c1"),$A1009-1,0)),OFFSET(INDIRECT("'"&amp;'DATA for charts'!D$5&amp;"'!$c1"),$A1009-1,0),NA())</f>
        <v>0</v>
      </c>
      <c r="E1009" s="221">
        <f ca="1">IF(ISNUMBER(OFFSET(INDIRECT("'"&amp;'DATA for charts'!E$5&amp;"'!$c1"),$A1009-1,0)),OFFSET(INDIRECT("'"&amp;'DATA for charts'!E$5&amp;"'!$c1"),$A1009-1,0),NA())</f>
        <v>0</v>
      </c>
      <c r="F1009" s="221">
        <f ca="1">IF(ISNUMBER(OFFSET(INDIRECT("'"&amp;'DATA for charts'!F$5&amp;"'!$c1"),$A1009-1,0)),OFFSET(INDIRECT("'"&amp;'DATA for charts'!F$5&amp;"'!$c1"),$A1009-1,0),NA())</f>
        <v>0</v>
      </c>
      <c r="G1009" s="221">
        <f ca="1">IF(ISNUMBER(OFFSET(INDIRECT("'"&amp;'DATA for charts'!G$5&amp;"'!$c1"),$A1009-1,0)),OFFSET(INDIRECT("'"&amp;'DATA for charts'!G$5&amp;"'!$c1"),$A1009-1,0),NA())</f>
        <v>0</v>
      </c>
      <c r="H1009" s="221">
        <f ca="1">IF(ISNUMBER(OFFSET(INDIRECT("'"&amp;'DATA for charts'!H$5&amp;"'!$c1"),$A1009-1,0)),OFFSET(INDIRECT("'"&amp;'DATA for charts'!H$5&amp;"'!$c1"),$A1009-1,0),NA())</f>
        <v>0</v>
      </c>
      <c r="I1009" s="221" t="e">
        <f ca="1">IF(ISNUMBER(OFFSET(INDIRECT("'"&amp;'DATA for charts'!I$5&amp;"'!$c1"),$A1009-1,0)),OFFSET(INDIRECT("'"&amp;'DATA for charts'!I$5&amp;"'!$c1"),$A1009-1,0),NA())</f>
        <v>#N/A</v>
      </c>
      <c r="J1009" s="221" t="e">
        <f ca="1">IF(ISNUMBER(OFFSET(INDIRECT("'"&amp;'DATA for charts'!J$5&amp;"'!$c1"),$A1009-1,0)),OFFSET(INDIRECT("'"&amp;'DATA for charts'!J$5&amp;"'!$c1"),$A1009-1,0),NA())</f>
        <v>#N/A</v>
      </c>
      <c r="K1009" s="221" t="e">
        <f ca="1">IF(ISNUMBER(OFFSET(INDIRECT("'"&amp;'DATA for charts'!K$5&amp;"'!$c1"),$A1009-1,0)),OFFSET(INDIRECT("'"&amp;'DATA for charts'!K$5&amp;"'!$c1"),$A1009-1,0),NA())</f>
        <v>#N/A</v>
      </c>
      <c r="L1009" s="221" t="e">
        <f ca="1">IF(ISNUMBER(OFFSET(INDIRECT("'"&amp;'DATA for charts'!L$5&amp;"'!$c1"),$A1009-1,0)),OFFSET(INDIRECT("'"&amp;'DATA for charts'!L$5&amp;"'!$c1"),$A1009-1,0),NA())</f>
        <v>#N/A</v>
      </c>
      <c r="M1009" s="221" t="e">
        <f ca="1">IF(ISNUMBER(OFFSET(INDIRECT("'"&amp;'DATA for charts'!M$5&amp;"'!$c1"),$A1009-1,0)),OFFSET(INDIRECT("'"&amp;'DATA for charts'!M$5&amp;"'!$c1"),$A1009-1,0),NA())</f>
        <v>#N/A</v>
      </c>
      <c r="N1009" s="221" t="e">
        <f ca="1">IF(ISNUMBER(OFFSET(INDIRECT("'"&amp;'DATA for charts'!N$5&amp;"'!$c1"),$A1009-1,0)),OFFSET(INDIRECT("'"&amp;'DATA for charts'!N$5&amp;"'!$c1"),$A1009-1,0),NA())</f>
        <v>#N/A</v>
      </c>
      <c r="O1009" s="221" t="e">
        <f ca="1">IF(ISNUMBER(OFFSET(INDIRECT("'"&amp;'DATA for charts'!O$5&amp;"'!$c1"),$A1009-1,0)),OFFSET(INDIRECT("'"&amp;'DATA for charts'!O$5&amp;"'!$c1"),$A1009-1,0),NA())</f>
        <v>#N/A</v>
      </c>
      <c r="P1009" s="221" t="e">
        <f ca="1">IF(ISNUMBER(OFFSET(INDIRECT("'"&amp;'DATA for charts'!P$5&amp;"'!$c1"),$A1009-1,0)),OFFSET(INDIRECT("'"&amp;'DATA for charts'!P$5&amp;"'!$c1"),$A1009-1,0),NA())</f>
        <v>#N/A</v>
      </c>
      <c r="Q1009" s="221" t="e">
        <f ca="1">IF(ISNUMBER(OFFSET(INDIRECT("'"&amp;'DATA for charts'!Q$5&amp;"'!$c1"),$A1009-1,0)),OFFSET(INDIRECT("'"&amp;'DATA for charts'!Q$5&amp;"'!$c1"),$A1009-1,0),NA())</f>
        <v>#N/A</v>
      </c>
      <c r="R1009" s="221" t="e">
        <f ca="1">IF(ISNUMBER(OFFSET(INDIRECT("'"&amp;'DATA for charts'!R$5&amp;"'!$c1"),$A1009-1,0)),OFFSET(INDIRECT("'"&amp;'DATA for charts'!R$5&amp;"'!$c1"),$A1009-1,0),NA())</f>
        <v>#N/A</v>
      </c>
      <c r="S1009" s="221" t="e">
        <f ca="1">IF(ISNUMBER(OFFSET(INDIRECT("'"&amp;'DATA for charts'!S$5&amp;"'!$c1"),$A1009-1,0)),OFFSET(INDIRECT("'"&amp;'DATA for charts'!S$5&amp;"'!$c1"),$A1009-1,0),NA())</f>
        <v>#N/A</v>
      </c>
      <c r="T1009" s="34"/>
      <c r="U1009" s="34"/>
      <c r="V1009" s="34"/>
      <c r="W1009" s="8"/>
      <c r="X1009" s="8"/>
      <c r="Y1009" s="8"/>
      <c r="Z1009" s="8"/>
      <c r="AA1009" s="8"/>
      <c r="AB1009" s="8"/>
      <c r="AC1009" s="8"/>
      <c r="AD1009" s="8"/>
      <c r="AE1009" s="8"/>
      <c r="AF1009" s="8"/>
      <c r="AG1009" s="8"/>
      <c r="AH1009" s="8"/>
      <c r="AI1009" s="8"/>
    </row>
    <row r="1010" spans="1:35">
      <c r="A1010" s="226">
        <f t="shared" si="1235"/>
        <v>470</v>
      </c>
      <c r="B1010" s="8">
        <v>90</v>
      </c>
      <c r="C1010" s="221">
        <f ca="1">IF(ISNUMBER(OFFSET(INDIRECT("'"&amp;'DATA for charts'!C$5&amp;"'!$c1"),$A1010-1,0)),OFFSET(INDIRECT("'"&amp;'DATA for charts'!C$5&amp;"'!$c1"),$A1010-1,0),NA())</f>
        <v>0</v>
      </c>
      <c r="D1010" s="221">
        <f ca="1">IF(ISNUMBER(OFFSET(INDIRECT("'"&amp;'DATA for charts'!D$5&amp;"'!$c1"),$A1010-1,0)),OFFSET(INDIRECT("'"&amp;'DATA for charts'!D$5&amp;"'!$c1"),$A1010-1,0),NA())</f>
        <v>0</v>
      </c>
      <c r="E1010" s="221">
        <f ca="1">IF(ISNUMBER(OFFSET(INDIRECT("'"&amp;'DATA for charts'!E$5&amp;"'!$c1"),$A1010-1,0)),OFFSET(INDIRECT("'"&amp;'DATA for charts'!E$5&amp;"'!$c1"),$A1010-1,0),NA())</f>
        <v>0</v>
      </c>
      <c r="F1010" s="221">
        <f ca="1">IF(ISNUMBER(OFFSET(INDIRECT("'"&amp;'DATA for charts'!F$5&amp;"'!$c1"),$A1010-1,0)),OFFSET(INDIRECT("'"&amp;'DATA for charts'!F$5&amp;"'!$c1"),$A1010-1,0),NA())</f>
        <v>0</v>
      </c>
      <c r="G1010" s="221">
        <f ca="1">IF(ISNUMBER(OFFSET(INDIRECT("'"&amp;'DATA for charts'!G$5&amp;"'!$c1"),$A1010-1,0)),OFFSET(INDIRECT("'"&amp;'DATA for charts'!G$5&amp;"'!$c1"),$A1010-1,0),NA())</f>
        <v>0</v>
      </c>
      <c r="H1010" s="221">
        <f ca="1">IF(ISNUMBER(OFFSET(INDIRECT("'"&amp;'DATA for charts'!H$5&amp;"'!$c1"),$A1010-1,0)),OFFSET(INDIRECT("'"&amp;'DATA for charts'!H$5&amp;"'!$c1"),$A1010-1,0),NA())</f>
        <v>0</v>
      </c>
      <c r="I1010" s="221" t="e">
        <f ca="1">IF(ISNUMBER(OFFSET(INDIRECT("'"&amp;'DATA for charts'!I$5&amp;"'!$c1"),$A1010-1,0)),OFFSET(INDIRECT("'"&amp;'DATA for charts'!I$5&amp;"'!$c1"),$A1010-1,0),NA())</f>
        <v>#N/A</v>
      </c>
      <c r="J1010" s="221" t="e">
        <f ca="1">IF(ISNUMBER(OFFSET(INDIRECT("'"&amp;'DATA for charts'!J$5&amp;"'!$c1"),$A1010-1,0)),OFFSET(INDIRECT("'"&amp;'DATA for charts'!J$5&amp;"'!$c1"),$A1010-1,0),NA())</f>
        <v>#N/A</v>
      </c>
      <c r="K1010" s="221" t="e">
        <f ca="1">IF(ISNUMBER(OFFSET(INDIRECT("'"&amp;'DATA for charts'!K$5&amp;"'!$c1"),$A1010-1,0)),OFFSET(INDIRECT("'"&amp;'DATA for charts'!K$5&amp;"'!$c1"),$A1010-1,0),NA())</f>
        <v>#N/A</v>
      </c>
      <c r="L1010" s="221" t="e">
        <f ca="1">IF(ISNUMBER(OFFSET(INDIRECT("'"&amp;'DATA for charts'!L$5&amp;"'!$c1"),$A1010-1,0)),OFFSET(INDIRECT("'"&amp;'DATA for charts'!L$5&amp;"'!$c1"),$A1010-1,0),NA())</f>
        <v>#N/A</v>
      </c>
      <c r="M1010" s="221" t="e">
        <f ca="1">IF(ISNUMBER(OFFSET(INDIRECT("'"&amp;'DATA for charts'!M$5&amp;"'!$c1"),$A1010-1,0)),OFFSET(INDIRECT("'"&amp;'DATA for charts'!M$5&amp;"'!$c1"),$A1010-1,0),NA())</f>
        <v>#N/A</v>
      </c>
      <c r="N1010" s="221" t="e">
        <f ca="1">IF(ISNUMBER(OFFSET(INDIRECT("'"&amp;'DATA for charts'!N$5&amp;"'!$c1"),$A1010-1,0)),OFFSET(INDIRECT("'"&amp;'DATA for charts'!N$5&amp;"'!$c1"),$A1010-1,0),NA())</f>
        <v>#N/A</v>
      </c>
      <c r="O1010" s="221" t="e">
        <f ca="1">IF(ISNUMBER(OFFSET(INDIRECT("'"&amp;'DATA for charts'!O$5&amp;"'!$c1"),$A1010-1,0)),OFFSET(INDIRECT("'"&amp;'DATA for charts'!O$5&amp;"'!$c1"),$A1010-1,0),NA())</f>
        <v>#N/A</v>
      </c>
      <c r="P1010" s="221" t="e">
        <f ca="1">IF(ISNUMBER(OFFSET(INDIRECT("'"&amp;'DATA for charts'!P$5&amp;"'!$c1"),$A1010-1,0)),OFFSET(INDIRECT("'"&amp;'DATA for charts'!P$5&amp;"'!$c1"),$A1010-1,0),NA())</f>
        <v>#N/A</v>
      </c>
      <c r="Q1010" s="221" t="e">
        <f ca="1">IF(ISNUMBER(OFFSET(INDIRECT("'"&amp;'DATA for charts'!Q$5&amp;"'!$c1"),$A1010-1,0)),OFFSET(INDIRECT("'"&amp;'DATA for charts'!Q$5&amp;"'!$c1"),$A1010-1,0),NA())</f>
        <v>#N/A</v>
      </c>
      <c r="R1010" s="221" t="e">
        <f ca="1">IF(ISNUMBER(OFFSET(INDIRECT("'"&amp;'DATA for charts'!R$5&amp;"'!$c1"),$A1010-1,0)),OFFSET(INDIRECT("'"&amp;'DATA for charts'!R$5&amp;"'!$c1"),$A1010-1,0),NA())</f>
        <v>#N/A</v>
      </c>
      <c r="S1010" s="221" t="e">
        <f ca="1">IF(ISNUMBER(OFFSET(INDIRECT("'"&amp;'DATA for charts'!S$5&amp;"'!$c1"),$A1010-1,0)),OFFSET(INDIRECT("'"&amp;'DATA for charts'!S$5&amp;"'!$c1"),$A1010-1,0),NA())</f>
        <v>#N/A</v>
      </c>
      <c r="T1010" s="34"/>
      <c r="U1010" s="34"/>
      <c r="V1010" s="34"/>
      <c r="W1010" s="8"/>
      <c r="X1010" s="8"/>
      <c r="Y1010" s="8"/>
      <c r="Z1010" s="8"/>
      <c r="AA1010" s="8"/>
      <c r="AB1010" s="8"/>
      <c r="AC1010" s="8"/>
      <c r="AD1010" s="8"/>
      <c r="AE1010" s="8"/>
      <c r="AF1010" s="8"/>
      <c r="AG1010" s="8"/>
      <c r="AH1010" s="8"/>
      <c r="AI1010" s="8"/>
    </row>
    <row r="1011" spans="1:35">
      <c r="A1011" s="226">
        <f t="shared" si="1235"/>
        <v>471</v>
      </c>
      <c r="B1011" s="8">
        <v>91</v>
      </c>
      <c r="C1011" s="221">
        <f ca="1">IF(ISNUMBER(OFFSET(INDIRECT("'"&amp;'DATA for charts'!C$5&amp;"'!$c1"),$A1011-1,0)),OFFSET(INDIRECT("'"&amp;'DATA for charts'!C$5&amp;"'!$c1"),$A1011-1,0),NA())</f>
        <v>0</v>
      </c>
      <c r="D1011" s="221">
        <f ca="1">IF(ISNUMBER(OFFSET(INDIRECT("'"&amp;'DATA for charts'!D$5&amp;"'!$c1"),$A1011-1,0)),OFFSET(INDIRECT("'"&amp;'DATA for charts'!D$5&amp;"'!$c1"),$A1011-1,0),NA())</f>
        <v>0</v>
      </c>
      <c r="E1011" s="221">
        <f ca="1">IF(ISNUMBER(OFFSET(INDIRECT("'"&amp;'DATA for charts'!E$5&amp;"'!$c1"),$A1011-1,0)),OFFSET(INDIRECT("'"&amp;'DATA for charts'!E$5&amp;"'!$c1"),$A1011-1,0),NA())</f>
        <v>0</v>
      </c>
      <c r="F1011" s="221">
        <f ca="1">IF(ISNUMBER(OFFSET(INDIRECT("'"&amp;'DATA for charts'!F$5&amp;"'!$c1"),$A1011-1,0)),OFFSET(INDIRECT("'"&amp;'DATA for charts'!F$5&amp;"'!$c1"),$A1011-1,0),NA())</f>
        <v>0</v>
      </c>
      <c r="G1011" s="221">
        <f ca="1">IF(ISNUMBER(OFFSET(INDIRECT("'"&amp;'DATA for charts'!G$5&amp;"'!$c1"),$A1011-1,0)),OFFSET(INDIRECT("'"&amp;'DATA for charts'!G$5&amp;"'!$c1"),$A1011-1,0),NA())</f>
        <v>0</v>
      </c>
      <c r="H1011" s="221">
        <f ca="1">IF(ISNUMBER(OFFSET(INDIRECT("'"&amp;'DATA for charts'!H$5&amp;"'!$c1"),$A1011-1,0)),OFFSET(INDIRECT("'"&amp;'DATA for charts'!H$5&amp;"'!$c1"),$A1011-1,0),NA())</f>
        <v>0</v>
      </c>
      <c r="I1011" s="221" t="e">
        <f ca="1">IF(ISNUMBER(OFFSET(INDIRECT("'"&amp;'DATA for charts'!I$5&amp;"'!$c1"),$A1011-1,0)),OFFSET(INDIRECT("'"&amp;'DATA for charts'!I$5&amp;"'!$c1"),$A1011-1,0),NA())</f>
        <v>#N/A</v>
      </c>
      <c r="J1011" s="221" t="e">
        <f ca="1">IF(ISNUMBER(OFFSET(INDIRECT("'"&amp;'DATA for charts'!J$5&amp;"'!$c1"),$A1011-1,0)),OFFSET(INDIRECT("'"&amp;'DATA for charts'!J$5&amp;"'!$c1"),$A1011-1,0),NA())</f>
        <v>#N/A</v>
      </c>
      <c r="K1011" s="221" t="e">
        <f ca="1">IF(ISNUMBER(OFFSET(INDIRECT("'"&amp;'DATA for charts'!K$5&amp;"'!$c1"),$A1011-1,0)),OFFSET(INDIRECT("'"&amp;'DATA for charts'!K$5&amp;"'!$c1"),$A1011-1,0),NA())</f>
        <v>#N/A</v>
      </c>
      <c r="L1011" s="221" t="e">
        <f ca="1">IF(ISNUMBER(OFFSET(INDIRECT("'"&amp;'DATA for charts'!L$5&amp;"'!$c1"),$A1011-1,0)),OFFSET(INDIRECT("'"&amp;'DATA for charts'!L$5&amp;"'!$c1"),$A1011-1,0),NA())</f>
        <v>#N/A</v>
      </c>
      <c r="M1011" s="221" t="e">
        <f ca="1">IF(ISNUMBER(OFFSET(INDIRECT("'"&amp;'DATA for charts'!M$5&amp;"'!$c1"),$A1011-1,0)),OFFSET(INDIRECT("'"&amp;'DATA for charts'!M$5&amp;"'!$c1"),$A1011-1,0),NA())</f>
        <v>#N/A</v>
      </c>
      <c r="N1011" s="221" t="e">
        <f ca="1">IF(ISNUMBER(OFFSET(INDIRECT("'"&amp;'DATA for charts'!N$5&amp;"'!$c1"),$A1011-1,0)),OFFSET(INDIRECT("'"&amp;'DATA for charts'!N$5&amp;"'!$c1"),$A1011-1,0),NA())</f>
        <v>#N/A</v>
      </c>
      <c r="O1011" s="221" t="e">
        <f ca="1">IF(ISNUMBER(OFFSET(INDIRECT("'"&amp;'DATA for charts'!O$5&amp;"'!$c1"),$A1011-1,0)),OFFSET(INDIRECT("'"&amp;'DATA for charts'!O$5&amp;"'!$c1"),$A1011-1,0),NA())</f>
        <v>#N/A</v>
      </c>
      <c r="P1011" s="221" t="e">
        <f ca="1">IF(ISNUMBER(OFFSET(INDIRECT("'"&amp;'DATA for charts'!P$5&amp;"'!$c1"),$A1011-1,0)),OFFSET(INDIRECT("'"&amp;'DATA for charts'!P$5&amp;"'!$c1"),$A1011-1,0),NA())</f>
        <v>#N/A</v>
      </c>
      <c r="Q1011" s="221" t="e">
        <f ca="1">IF(ISNUMBER(OFFSET(INDIRECT("'"&amp;'DATA for charts'!Q$5&amp;"'!$c1"),$A1011-1,0)),OFFSET(INDIRECT("'"&amp;'DATA for charts'!Q$5&amp;"'!$c1"),$A1011-1,0),NA())</f>
        <v>#N/A</v>
      </c>
      <c r="R1011" s="221" t="e">
        <f ca="1">IF(ISNUMBER(OFFSET(INDIRECT("'"&amp;'DATA for charts'!R$5&amp;"'!$c1"),$A1011-1,0)),OFFSET(INDIRECT("'"&amp;'DATA for charts'!R$5&amp;"'!$c1"),$A1011-1,0),NA())</f>
        <v>#N/A</v>
      </c>
      <c r="S1011" s="221" t="e">
        <f ca="1">IF(ISNUMBER(OFFSET(INDIRECT("'"&amp;'DATA for charts'!S$5&amp;"'!$c1"),$A1011-1,0)),OFFSET(INDIRECT("'"&amp;'DATA for charts'!S$5&amp;"'!$c1"),$A1011-1,0),NA())</f>
        <v>#N/A</v>
      </c>
      <c r="T1011" s="34"/>
      <c r="U1011" s="34"/>
      <c r="V1011" s="34"/>
      <c r="W1011" s="8"/>
      <c r="X1011" s="8"/>
      <c r="Y1011" s="8"/>
      <c r="Z1011" s="8"/>
      <c r="AA1011" s="8"/>
      <c r="AB1011" s="8"/>
      <c r="AC1011" s="8"/>
      <c r="AD1011" s="8"/>
      <c r="AE1011" s="8"/>
      <c r="AF1011" s="8"/>
      <c r="AG1011" s="8"/>
      <c r="AH1011" s="8"/>
      <c r="AI1011" s="8"/>
    </row>
    <row r="1012" spans="1:35">
      <c r="A1012" s="226">
        <f t="shared" si="1235"/>
        <v>472</v>
      </c>
      <c r="B1012" s="8">
        <v>92</v>
      </c>
      <c r="C1012" s="221">
        <f ca="1">IF(ISNUMBER(OFFSET(INDIRECT("'"&amp;'DATA for charts'!C$5&amp;"'!$c1"),$A1012-1,0)),OFFSET(INDIRECT("'"&amp;'DATA for charts'!C$5&amp;"'!$c1"),$A1012-1,0),NA())</f>
        <v>0</v>
      </c>
      <c r="D1012" s="221">
        <f ca="1">IF(ISNUMBER(OFFSET(INDIRECT("'"&amp;'DATA for charts'!D$5&amp;"'!$c1"),$A1012-1,0)),OFFSET(INDIRECT("'"&amp;'DATA for charts'!D$5&amp;"'!$c1"),$A1012-1,0),NA())</f>
        <v>0</v>
      </c>
      <c r="E1012" s="221">
        <f ca="1">IF(ISNUMBER(OFFSET(INDIRECT("'"&amp;'DATA for charts'!E$5&amp;"'!$c1"),$A1012-1,0)),OFFSET(INDIRECT("'"&amp;'DATA for charts'!E$5&amp;"'!$c1"),$A1012-1,0),NA())</f>
        <v>0</v>
      </c>
      <c r="F1012" s="221">
        <f ca="1">IF(ISNUMBER(OFFSET(INDIRECT("'"&amp;'DATA for charts'!F$5&amp;"'!$c1"),$A1012-1,0)),OFFSET(INDIRECT("'"&amp;'DATA for charts'!F$5&amp;"'!$c1"),$A1012-1,0),NA())</f>
        <v>0</v>
      </c>
      <c r="G1012" s="221">
        <f ca="1">IF(ISNUMBER(OFFSET(INDIRECT("'"&amp;'DATA for charts'!G$5&amp;"'!$c1"),$A1012-1,0)),OFFSET(INDIRECT("'"&amp;'DATA for charts'!G$5&amp;"'!$c1"),$A1012-1,0),NA())</f>
        <v>0</v>
      </c>
      <c r="H1012" s="221">
        <f ca="1">IF(ISNUMBER(OFFSET(INDIRECT("'"&amp;'DATA for charts'!H$5&amp;"'!$c1"),$A1012-1,0)),OFFSET(INDIRECT("'"&amp;'DATA for charts'!H$5&amp;"'!$c1"),$A1012-1,0),NA())</f>
        <v>0</v>
      </c>
      <c r="I1012" s="221" t="e">
        <f ca="1">IF(ISNUMBER(OFFSET(INDIRECT("'"&amp;'DATA for charts'!I$5&amp;"'!$c1"),$A1012-1,0)),OFFSET(INDIRECT("'"&amp;'DATA for charts'!I$5&amp;"'!$c1"),$A1012-1,0),NA())</f>
        <v>#N/A</v>
      </c>
      <c r="J1012" s="221" t="e">
        <f ca="1">IF(ISNUMBER(OFFSET(INDIRECT("'"&amp;'DATA for charts'!J$5&amp;"'!$c1"),$A1012-1,0)),OFFSET(INDIRECT("'"&amp;'DATA for charts'!J$5&amp;"'!$c1"),$A1012-1,0),NA())</f>
        <v>#N/A</v>
      </c>
      <c r="K1012" s="221" t="e">
        <f ca="1">IF(ISNUMBER(OFFSET(INDIRECT("'"&amp;'DATA for charts'!K$5&amp;"'!$c1"),$A1012-1,0)),OFFSET(INDIRECT("'"&amp;'DATA for charts'!K$5&amp;"'!$c1"),$A1012-1,0),NA())</f>
        <v>#N/A</v>
      </c>
      <c r="L1012" s="221" t="e">
        <f ca="1">IF(ISNUMBER(OFFSET(INDIRECT("'"&amp;'DATA for charts'!L$5&amp;"'!$c1"),$A1012-1,0)),OFFSET(INDIRECT("'"&amp;'DATA for charts'!L$5&amp;"'!$c1"),$A1012-1,0),NA())</f>
        <v>#N/A</v>
      </c>
      <c r="M1012" s="221" t="e">
        <f ca="1">IF(ISNUMBER(OFFSET(INDIRECT("'"&amp;'DATA for charts'!M$5&amp;"'!$c1"),$A1012-1,0)),OFFSET(INDIRECT("'"&amp;'DATA for charts'!M$5&amp;"'!$c1"),$A1012-1,0),NA())</f>
        <v>#N/A</v>
      </c>
      <c r="N1012" s="221" t="e">
        <f ca="1">IF(ISNUMBER(OFFSET(INDIRECT("'"&amp;'DATA for charts'!N$5&amp;"'!$c1"),$A1012-1,0)),OFFSET(INDIRECT("'"&amp;'DATA for charts'!N$5&amp;"'!$c1"),$A1012-1,0),NA())</f>
        <v>#N/A</v>
      </c>
      <c r="O1012" s="221" t="e">
        <f ca="1">IF(ISNUMBER(OFFSET(INDIRECT("'"&amp;'DATA for charts'!O$5&amp;"'!$c1"),$A1012-1,0)),OFFSET(INDIRECT("'"&amp;'DATA for charts'!O$5&amp;"'!$c1"),$A1012-1,0),NA())</f>
        <v>#N/A</v>
      </c>
      <c r="P1012" s="221" t="e">
        <f ca="1">IF(ISNUMBER(OFFSET(INDIRECT("'"&amp;'DATA for charts'!P$5&amp;"'!$c1"),$A1012-1,0)),OFFSET(INDIRECT("'"&amp;'DATA for charts'!P$5&amp;"'!$c1"),$A1012-1,0),NA())</f>
        <v>#N/A</v>
      </c>
      <c r="Q1012" s="221" t="e">
        <f ca="1">IF(ISNUMBER(OFFSET(INDIRECT("'"&amp;'DATA for charts'!Q$5&amp;"'!$c1"),$A1012-1,0)),OFFSET(INDIRECT("'"&amp;'DATA for charts'!Q$5&amp;"'!$c1"),$A1012-1,0),NA())</f>
        <v>#N/A</v>
      </c>
      <c r="R1012" s="221" t="e">
        <f ca="1">IF(ISNUMBER(OFFSET(INDIRECT("'"&amp;'DATA for charts'!R$5&amp;"'!$c1"),$A1012-1,0)),OFFSET(INDIRECT("'"&amp;'DATA for charts'!R$5&amp;"'!$c1"),$A1012-1,0),NA())</f>
        <v>#N/A</v>
      </c>
      <c r="S1012" s="221" t="e">
        <f ca="1">IF(ISNUMBER(OFFSET(INDIRECT("'"&amp;'DATA for charts'!S$5&amp;"'!$c1"),$A1012-1,0)),OFFSET(INDIRECT("'"&amp;'DATA for charts'!S$5&amp;"'!$c1"),$A1012-1,0),NA())</f>
        <v>#N/A</v>
      </c>
      <c r="T1012" s="34"/>
      <c r="U1012" s="34"/>
      <c r="V1012" s="34"/>
      <c r="W1012" s="8"/>
      <c r="X1012" s="8"/>
      <c r="Y1012" s="8"/>
      <c r="Z1012" s="8"/>
      <c r="AA1012" s="8"/>
      <c r="AB1012" s="8"/>
      <c r="AC1012" s="8"/>
      <c r="AD1012" s="8"/>
      <c r="AE1012" s="8"/>
      <c r="AF1012" s="8"/>
      <c r="AG1012" s="8"/>
      <c r="AH1012" s="8"/>
      <c r="AI1012" s="8"/>
    </row>
    <row r="1013" spans="1:35">
      <c r="A1013" s="226">
        <f t="shared" si="1235"/>
        <v>473</v>
      </c>
      <c r="B1013" s="8">
        <v>93</v>
      </c>
      <c r="C1013" s="221">
        <f ca="1">IF(ISNUMBER(OFFSET(INDIRECT("'"&amp;'DATA for charts'!C$5&amp;"'!$c1"),$A1013-1,0)),OFFSET(INDIRECT("'"&amp;'DATA for charts'!C$5&amp;"'!$c1"),$A1013-1,0),NA())</f>
        <v>0</v>
      </c>
      <c r="D1013" s="221">
        <f ca="1">IF(ISNUMBER(OFFSET(INDIRECT("'"&amp;'DATA for charts'!D$5&amp;"'!$c1"),$A1013-1,0)),OFFSET(INDIRECT("'"&amp;'DATA for charts'!D$5&amp;"'!$c1"),$A1013-1,0),NA())</f>
        <v>0</v>
      </c>
      <c r="E1013" s="221">
        <f ca="1">IF(ISNUMBER(OFFSET(INDIRECT("'"&amp;'DATA for charts'!E$5&amp;"'!$c1"),$A1013-1,0)),OFFSET(INDIRECT("'"&amp;'DATA for charts'!E$5&amp;"'!$c1"),$A1013-1,0),NA())</f>
        <v>0</v>
      </c>
      <c r="F1013" s="221">
        <f ca="1">IF(ISNUMBER(OFFSET(INDIRECT("'"&amp;'DATA for charts'!F$5&amp;"'!$c1"),$A1013-1,0)),OFFSET(INDIRECT("'"&amp;'DATA for charts'!F$5&amp;"'!$c1"),$A1013-1,0),NA())</f>
        <v>0</v>
      </c>
      <c r="G1013" s="221">
        <f ca="1">IF(ISNUMBER(OFFSET(INDIRECT("'"&amp;'DATA for charts'!G$5&amp;"'!$c1"),$A1013-1,0)),OFFSET(INDIRECT("'"&amp;'DATA for charts'!G$5&amp;"'!$c1"),$A1013-1,0),NA())</f>
        <v>0</v>
      </c>
      <c r="H1013" s="221">
        <f ca="1">IF(ISNUMBER(OFFSET(INDIRECT("'"&amp;'DATA for charts'!H$5&amp;"'!$c1"),$A1013-1,0)),OFFSET(INDIRECT("'"&amp;'DATA for charts'!H$5&amp;"'!$c1"),$A1013-1,0),NA())</f>
        <v>0</v>
      </c>
      <c r="I1013" s="221" t="e">
        <f ca="1">IF(ISNUMBER(OFFSET(INDIRECT("'"&amp;'DATA for charts'!I$5&amp;"'!$c1"),$A1013-1,0)),OFFSET(INDIRECT("'"&amp;'DATA for charts'!I$5&amp;"'!$c1"),$A1013-1,0),NA())</f>
        <v>#N/A</v>
      </c>
      <c r="J1013" s="221" t="e">
        <f ca="1">IF(ISNUMBER(OFFSET(INDIRECT("'"&amp;'DATA for charts'!J$5&amp;"'!$c1"),$A1013-1,0)),OFFSET(INDIRECT("'"&amp;'DATA for charts'!J$5&amp;"'!$c1"),$A1013-1,0),NA())</f>
        <v>#N/A</v>
      </c>
      <c r="K1013" s="221" t="e">
        <f ca="1">IF(ISNUMBER(OFFSET(INDIRECT("'"&amp;'DATA for charts'!K$5&amp;"'!$c1"),$A1013-1,0)),OFFSET(INDIRECT("'"&amp;'DATA for charts'!K$5&amp;"'!$c1"),$A1013-1,0),NA())</f>
        <v>#N/A</v>
      </c>
      <c r="L1013" s="221" t="e">
        <f ca="1">IF(ISNUMBER(OFFSET(INDIRECT("'"&amp;'DATA for charts'!L$5&amp;"'!$c1"),$A1013-1,0)),OFFSET(INDIRECT("'"&amp;'DATA for charts'!L$5&amp;"'!$c1"),$A1013-1,0),NA())</f>
        <v>#N/A</v>
      </c>
      <c r="M1013" s="221" t="e">
        <f ca="1">IF(ISNUMBER(OFFSET(INDIRECT("'"&amp;'DATA for charts'!M$5&amp;"'!$c1"),$A1013-1,0)),OFFSET(INDIRECT("'"&amp;'DATA for charts'!M$5&amp;"'!$c1"),$A1013-1,0),NA())</f>
        <v>#N/A</v>
      </c>
      <c r="N1013" s="221" t="e">
        <f ca="1">IF(ISNUMBER(OFFSET(INDIRECT("'"&amp;'DATA for charts'!N$5&amp;"'!$c1"),$A1013-1,0)),OFFSET(INDIRECT("'"&amp;'DATA for charts'!N$5&amp;"'!$c1"),$A1013-1,0),NA())</f>
        <v>#N/A</v>
      </c>
      <c r="O1013" s="221" t="e">
        <f ca="1">IF(ISNUMBER(OFFSET(INDIRECT("'"&amp;'DATA for charts'!O$5&amp;"'!$c1"),$A1013-1,0)),OFFSET(INDIRECT("'"&amp;'DATA for charts'!O$5&amp;"'!$c1"),$A1013-1,0),NA())</f>
        <v>#N/A</v>
      </c>
      <c r="P1013" s="221" t="e">
        <f ca="1">IF(ISNUMBER(OFFSET(INDIRECT("'"&amp;'DATA for charts'!P$5&amp;"'!$c1"),$A1013-1,0)),OFFSET(INDIRECT("'"&amp;'DATA for charts'!P$5&amp;"'!$c1"),$A1013-1,0),NA())</f>
        <v>#N/A</v>
      </c>
      <c r="Q1013" s="221" t="e">
        <f ca="1">IF(ISNUMBER(OFFSET(INDIRECT("'"&amp;'DATA for charts'!Q$5&amp;"'!$c1"),$A1013-1,0)),OFFSET(INDIRECT("'"&amp;'DATA for charts'!Q$5&amp;"'!$c1"),$A1013-1,0),NA())</f>
        <v>#N/A</v>
      </c>
      <c r="R1013" s="221" t="e">
        <f ca="1">IF(ISNUMBER(OFFSET(INDIRECT("'"&amp;'DATA for charts'!R$5&amp;"'!$c1"),$A1013-1,0)),OFFSET(INDIRECT("'"&amp;'DATA for charts'!R$5&amp;"'!$c1"),$A1013-1,0),NA())</f>
        <v>#N/A</v>
      </c>
      <c r="S1013" s="221" t="e">
        <f ca="1">IF(ISNUMBER(OFFSET(INDIRECT("'"&amp;'DATA for charts'!S$5&amp;"'!$c1"),$A1013-1,0)),OFFSET(INDIRECT("'"&amp;'DATA for charts'!S$5&amp;"'!$c1"),$A1013-1,0),NA())</f>
        <v>#N/A</v>
      </c>
      <c r="T1013" s="34"/>
      <c r="U1013" s="34"/>
      <c r="V1013" s="34"/>
      <c r="W1013" s="8"/>
      <c r="X1013" s="8"/>
      <c r="Y1013" s="8"/>
      <c r="Z1013" s="8"/>
      <c r="AA1013" s="8"/>
      <c r="AB1013" s="8"/>
      <c r="AC1013" s="8"/>
      <c r="AD1013" s="8"/>
      <c r="AE1013" s="8"/>
      <c r="AF1013" s="8"/>
      <c r="AG1013" s="8"/>
      <c r="AH1013" s="8"/>
      <c r="AI1013" s="8"/>
    </row>
    <row r="1014" spans="1:35">
      <c r="A1014" s="226">
        <f t="shared" si="1235"/>
        <v>474</v>
      </c>
      <c r="B1014" s="8">
        <v>94</v>
      </c>
      <c r="C1014" s="221">
        <f ca="1">IF(ISNUMBER(OFFSET(INDIRECT("'"&amp;'DATA for charts'!C$5&amp;"'!$c1"),$A1014-1,0)),OFFSET(INDIRECT("'"&amp;'DATA for charts'!C$5&amp;"'!$c1"),$A1014-1,0),NA())</f>
        <v>0</v>
      </c>
      <c r="D1014" s="221">
        <f ca="1">IF(ISNUMBER(OFFSET(INDIRECT("'"&amp;'DATA for charts'!D$5&amp;"'!$c1"),$A1014-1,0)),OFFSET(INDIRECT("'"&amp;'DATA for charts'!D$5&amp;"'!$c1"),$A1014-1,0),NA())</f>
        <v>0</v>
      </c>
      <c r="E1014" s="221">
        <f ca="1">IF(ISNUMBER(OFFSET(INDIRECT("'"&amp;'DATA for charts'!E$5&amp;"'!$c1"),$A1014-1,0)),OFFSET(INDIRECT("'"&amp;'DATA for charts'!E$5&amp;"'!$c1"),$A1014-1,0),NA())</f>
        <v>0</v>
      </c>
      <c r="F1014" s="221">
        <f ca="1">IF(ISNUMBER(OFFSET(INDIRECT("'"&amp;'DATA for charts'!F$5&amp;"'!$c1"),$A1014-1,0)),OFFSET(INDIRECT("'"&amp;'DATA for charts'!F$5&amp;"'!$c1"),$A1014-1,0),NA())</f>
        <v>0</v>
      </c>
      <c r="G1014" s="221">
        <f ca="1">IF(ISNUMBER(OFFSET(INDIRECT("'"&amp;'DATA for charts'!G$5&amp;"'!$c1"),$A1014-1,0)),OFFSET(INDIRECT("'"&amp;'DATA for charts'!G$5&amp;"'!$c1"),$A1014-1,0),NA())</f>
        <v>0</v>
      </c>
      <c r="H1014" s="221">
        <f ca="1">IF(ISNUMBER(OFFSET(INDIRECT("'"&amp;'DATA for charts'!H$5&amp;"'!$c1"),$A1014-1,0)),OFFSET(INDIRECT("'"&amp;'DATA for charts'!H$5&amp;"'!$c1"),$A1014-1,0),NA())</f>
        <v>0</v>
      </c>
      <c r="I1014" s="221" t="e">
        <f ca="1">IF(ISNUMBER(OFFSET(INDIRECT("'"&amp;'DATA for charts'!I$5&amp;"'!$c1"),$A1014-1,0)),OFFSET(INDIRECT("'"&amp;'DATA for charts'!I$5&amp;"'!$c1"),$A1014-1,0),NA())</f>
        <v>#N/A</v>
      </c>
      <c r="J1014" s="221" t="e">
        <f ca="1">IF(ISNUMBER(OFFSET(INDIRECT("'"&amp;'DATA for charts'!J$5&amp;"'!$c1"),$A1014-1,0)),OFFSET(INDIRECT("'"&amp;'DATA for charts'!J$5&amp;"'!$c1"),$A1014-1,0),NA())</f>
        <v>#N/A</v>
      </c>
      <c r="K1014" s="221" t="e">
        <f ca="1">IF(ISNUMBER(OFFSET(INDIRECT("'"&amp;'DATA for charts'!K$5&amp;"'!$c1"),$A1014-1,0)),OFFSET(INDIRECT("'"&amp;'DATA for charts'!K$5&amp;"'!$c1"),$A1014-1,0),NA())</f>
        <v>#N/A</v>
      </c>
      <c r="L1014" s="221" t="e">
        <f ca="1">IF(ISNUMBER(OFFSET(INDIRECT("'"&amp;'DATA for charts'!L$5&amp;"'!$c1"),$A1014-1,0)),OFFSET(INDIRECT("'"&amp;'DATA for charts'!L$5&amp;"'!$c1"),$A1014-1,0),NA())</f>
        <v>#N/A</v>
      </c>
      <c r="M1014" s="221" t="e">
        <f ca="1">IF(ISNUMBER(OFFSET(INDIRECT("'"&amp;'DATA for charts'!M$5&amp;"'!$c1"),$A1014-1,0)),OFFSET(INDIRECT("'"&amp;'DATA for charts'!M$5&amp;"'!$c1"),$A1014-1,0),NA())</f>
        <v>#N/A</v>
      </c>
      <c r="N1014" s="221" t="e">
        <f ca="1">IF(ISNUMBER(OFFSET(INDIRECT("'"&amp;'DATA for charts'!N$5&amp;"'!$c1"),$A1014-1,0)),OFFSET(INDIRECT("'"&amp;'DATA for charts'!N$5&amp;"'!$c1"),$A1014-1,0),NA())</f>
        <v>#N/A</v>
      </c>
      <c r="O1014" s="221" t="e">
        <f ca="1">IF(ISNUMBER(OFFSET(INDIRECT("'"&amp;'DATA for charts'!O$5&amp;"'!$c1"),$A1014-1,0)),OFFSET(INDIRECT("'"&amp;'DATA for charts'!O$5&amp;"'!$c1"),$A1014-1,0),NA())</f>
        <v>#N/A</v>
      </c>
      <c r="P1014" s="221" t="e">
        <f ca="1">IF(ISNUMBER(OFFSET(INDIRECT("'"&amp;'DATA for charts'!P$5&amp;"'!$c1"),$A1014-1,0)),OFFSET(INDIRECT("'"&amp;'DATA for charts'!P$5&amp;"'!$c1"),$A1014-1,0),NA())</f>
        <v>#N/A</v>
      </c>
      <c r="Q1014" s="221" t="e">
        <f ca="1">IF(ISNUMBER(OFFSET(INDIRECT("'"&amp;'DATA for charts'!Q$5&amp;"'!$c1"),$A1014-1,0)),OFFSET(INDIRECT("'"&amp;'DATA for charts'!Q$5&amp;"'!$c1"),$A1014-1,0),NA())</f>
        <v>#N/A</v>
      </c>
      <c r="R1014" s="221" t="e">
        <f ca="1">IF(ISNUMBER(OFFSET(INDIRECT("'"&amp;'DATA for charts'!R$5&amp;"'!$c1"),$A1014-1,0)),OFFSET(INDIRECT("'"&amp;'DATA for charts'!R$5&amp;"'!$c1"),$A1014-1,0),NA())</f>
        <v>#N/A</v>
      </c>
      <c r="S1014" s="221" t="e">
        <f ca="1">IF(ISNUMBER(OFFSET(INDIRECT("'"&amp;'DATA for charts'!S$5&amp;"'!$c1"),$A1014-1,0)),OFFSET(INDIRECT("'"&amp;'DATA for charts'!S$5&amp;"'!$c1"),$A1014-1,0),NA())</f>
        <v>#N/A</v>
      </c>
      <c r="T1014" s="34"/>
      <c r="U1014" s="34"/>
      <c r="V1014" s="34"/>
      <c r="W1014" s="8"/>
      <c r="X1014" s="8"/>
      <c r="Y1014" s="8"/>
      <c r="Z1014" s="8"/>
      <c r="AA1014" s="8"/>
      <c r="AB1014" s="8"/>
      <c r="AC1014" s="8"/>
      <c r="AD1014" s="8"/>
      <c r="AE1014" s="8"/>
      <c r="AF1014" s="8"/>
      <c r="AG1014" s="8"/>
      <c r="AH1014" s="8"/>
      <c r="AI1014" s="8"/>
    </row>
    <row r="1015" spans="1:35">
      <c r="A1015" s="226">
        <f t="shared" si="1235"/>
        <v>475</v>
      </c>
      <c r="B1015" s="8">
        <v>95</v>
      </c>
      <c r="C1015" s="221">
        <f ca="1">IF(ISNUMBER(OFFSET(INDIRECT("'"&amp;'DATA for charts'!C$5&amp;"'!$c1"),$A1015-1,0)),OFFSET(INDIRECT("'"&amp;'DATA for charts'!C$5&amp;"'!$c1"),$A1015-1,0),NA())</f>
        <v>0</v>
      </c>
      <c r="D1015" s="221">
        <f ca="1">IF(ISNUMBER(OFFSET(INDIRECT("'"&amp;'DATA for charts'!D$5&amp;"'!$c1"),$A1015-1,0)),OFFSET(INDIRECT("'"&amp;'DATA for charts'!D$5&amp;"'!$c1"),$A1015-1,0),NA())</f>
        <v>0</v>
      </c>
      <c r="E1015" s="221">
        <f ca="1">IF(ISNUMBER(OFFSET(INDIRECT("'"&amp;'DATA for charts'!E$5&amp;"'!$c1"),$A1015-1,0)),OFFSET(INDIRECT("'"&amp;'DATA for charts'!E$5&amp;"'!$c1"),$A1015-1,0),NA())</f>
        <v>0</v>
      </c>
      <c r="F1015" s="221">
        <f ca="1">IF(ISNUMBER(OFFSET(INDIRECT("'"&amp;'DATA for charts'!F$5&amp;"'!$c1"),$A1015-1,0)),OFFSET(INDIRECT("'"&amp;'DATA for charts'!F$5&amp;"'!$c1"),$A1015-1,0),NA())</f>
        <v>0</v>
      </c>
      <c r="G1015" s="221">
        <f ca="1">IF(ISNUMBER(OFFSET(INDIRECT("'"&amp;'DATA for charts'!G$5&amp;"'!$c1"),$A1015-1,0)),OFFSET(INDIRECT("'"&amp;'DATA for charts'!G$5&amp;"'!$c1"),$A1015-1,0),NA())</f>
        <v>0</v>
      </c>
      <c r="H1015" s="221">
        <f ca="1">IF(ISNUMBER(OFFSET(INDIRECT("'"&amp;'DATA for charts'!H$5&amp;"'!$c1"),$A1015-1,0)),OFFSET(INDIRECT("'"&amp;'DATA for charts'!H$5&amp;"'!$c1"),$A1015-1,0),NA())</f>
        <v>0</v>
      </c>
      <c r="I1015" s="221" t="e">
        <f ca="1">IF(ISNUMBER(OFFSET(INDIRECT("'"&amp;'DATA for charts'!I$5&amp;"'!$c1"),$A1015-1,0)),OFFSET(INDIRECT("'"&amp;'DATA for charts'!I$5&amp;"'!$c1"),$A1015-1,0),NA())</f>
        <v>#N/A</v>
      </c>
      <c r="J1015" s="221" t="e">
        <f ca="1">IF(ISNUMBER(OFFSET(INDIRECT("'"&amp;'DATA for charts'!J$5&amp;"'!$c1"),$A1015-1,0)),OFFSET(INDIRECT("'"&amp;'DATA for charts'!J$5&amp;"'!$c1"),$A1015-1,0),NA())</f>
        <v>#N/A</v>
      </c>
      <c r="K1015" s="221" t="e">
        <f ca="1">IF(ISNUMBER(OFFSET(INDIRECT("'"&amp;'DATA for charts'!K$5&amp;"'!$c1"),$A1015-1,0)),OFFSET(INDIRECT("'"&amp;'DATA for charts'!K$5&amp;"'!$c1"),$A1015-1,0),NA())</f>
        <v>#N/A</v>
      </c>
      <c r="L1015" s="221" t="e">
        <f ca="1">IF(ISNUMBER(OFFSET(INDIRECT("'"&amp;'DATA for charts'!L$5&amp;"'!$c1"),$A1015-1,0)),OFFSET(INDIRECT("'"&amp;'DATA for charts'!L$5&amp;"'!$c1"),$A1015-1,0),NA())</f>
        <v>#N/A</v>
      </c>
      <c r="M1015" s="221" t="e">
        <f ca="1">IF(ISNUMBER(OFFSET(INDIRECT("'"&amp;'DATA for charts'!M$5&amp;"'!$c1"),$A1015-1,0)),OFFSET(INDIRECT("'"&amp;'DATA for charts'!M$5&amp;"'!$c1"),$A1015-1,0),NA())</f>
        <v>#N/A</v>
      </c>
      <c r="N1015" s="221" t="e">
        <f ca="1">IF(ISNUMBER(OFFSET(INDIRECT("'"&amp;'DATA for charts'!N$5&amp;"'!$c1"),$A1015-1,0)),OFFSET(INDIRECT("'"&amp;'DATA for charts'!N$5&amp;"'!$c1"),$A1015-1,0),NA())</f>
        <v>#N/A</v>
      </c>
      <c r="O1015" s="221" t="e">
        <f ca="1">IF(ISNUMBER(OFFSET(INDIRECT("'"&amp;'DATA for charts'!O$5&amp;"'!$c1"),$A1015-1,0)),OFFSET(INDIRECT("'"&amp;'DATA for charts'!O$5&amp;"'!$c1"),$A1015-1,0),NA())</f>
        <v>#N/A</v>
      </c>
      <c r="P1015" s="221" t="e">
        <f ca="1">IF(ISNUMBER(OFFSET(INDIRECT("'"&amp;'DATA for charts'!P$5&amp;"'!$c1"),$A1015-1,0)),OFFSET(INDIRECT("'"&amp;'DATA for charts'!P$5&amp;"'!$c1"),$A1015-1,0),NA())</f>
        <v>#N/A</v>
      </c>
      <c r="Q1015" s="221" t="e">
        <f ca="1">IF(ISNUMBER(OFFSET(INDIRECT("'"&amp;'DATA for charts'!Q$5&amp;"'!$c1"),$A1015-1,0)),OFFSET(INDIRECT("'"&amp;'DATA for charts'!Q$5&amp;"'!$c1"),$A1015-1,0),NA())</f>
        <v>#N/A</v>
      </c>
      <c r="R1015" s="221" t="e">
        <f ca="1">IF(ISNUMBER(OFFSET(INDIRECT("'"&amp;'DATA for charts'!R$5&amp;"'!$c1"),$A1015-1,0)),OFFSET(INDIRECT("'"&amp;'DATA for charts'!R$5&amp;"'!$c1"),$A1015-1,0),NA())</f>
        <v>#N/A</v>
      </c>
      <c r="S1015" s="221" t="e">
        <f ca="1">IF(ISNUMBER(OFFSET(INDIRECT("'"&amp;'DATA for charts'!S$5&amp;"'!$c1"),$A1015-1,0)),OFFSET(INDIRECT("'"&amp;'DATA for charts'!S$5&amp;"'!$c1"),$A1015-1,0),NA())</f>
        <v>#N/A</v>
      </c>
      <c r="T1015" s="34"/>
      <c r="U1015" s="34"/>
      <c r="V1015" s="34"/>
      <c r="W1015" s="8"/>
      <c r="X1015" s="8"/>
      <c r="Y1015" s="8"/>
      <c r="Z1015" s="8"/>
      <c r="AA1015" s="8"/>
      <c r="AB1015" s="8"/>
      <c r="AC1015" s="8"/>
      <c r="AD1015" s="8"/>
      <c r="AE1015" s="8"/>
      <c r="AF1015" s="8"/>
      <c r="AG1015" s="8"/>
      <c r="AH1015" s="8"/>
      <c r="AI1015" s="8"/>
    </row>
    <row r="1016" spans="1:35">
      <c r="A1016" s="226">
        <f t="shared" si="1235"/>
        <v>476</v>
      </c>
      <c r="B1016" s="8">
        <v>96</v>
      </c>
      <c r="C1016" s="221">
        <f ca="1">IF(ISNUMBER(OFFSET(INDIRECT("'"&amp;'DATA for charts'!C$5&amp;"'!$c1"),$A1016-1,0)),OFFSET(INDIRECT("'"&amp;'DATA for charts'!C$5&amp;"'!$c1"),$A1016-1,0),NA())</f>
        <v>0</v>
      </c>
      <c r="D1016" s="221">
        <f ca="1">IF(ISNUMBER(OFFSET(INDIRECT("'"&amp;'DATA for charts'!D$5&amp;"'!$c1"),$A1016-1,0)),OFFSET(INDIRECT("'"&amp;'DATA for charts'!D$5&amp;"'!$c1"),$A1016-1,0),NA())</f>
        <v>0</v>
      </c>
      <c r="E1016" s="221">
        <f ca="1">IF(ISNUMBER(OFFSET(INDIRECT("'"&amp;'DATA for charts'!E$5&amp;"'!$c1"),$A1016-1,0)),OFFSET(INDIRECT("'"&amp;'DATA for charts'!E$5&amp;"'!$c1"),$A1016-1,0),NA())</f>
        <v>0</v>
      </c>
      <c r="F1016" s="221">
        <f ca="1">IF(ISNUMBER(OFFSET(INDIRECT("'"&amp;'DATA for charts'!F$5&amp;"'!$c1"),$A1016-1,0)),OFFSET(INDIRECT("'"&amp;'DATA for charts'!F$5&amp;"'!$c1"),$A1016-1,0),NA())</f>
        <v>0</v>
      </c>
      <c r="G1016" s="221">
        <f ca="1">IF(ISNUMBER(OFFSET(INDIRECT("'"&amp;'DATA for charts'!G$5&amp;"'!$c1"),$A1016-1,0)),OFFSET(INDIRECT("'"&amp;'DATA for charts'!G$5&amp;"'!$c1"),$A1016-1,0),NA())</f>
        <v>0</v>
      </c>
      <c r="H1016" s="221">
        <f ca="1">IF(ISNUMBER(OFFSET(INDIRECT("'"&amp;'DATA for charts'!H$5&amp;"'!$c1"),$A1016-1,0)),OFFSET(INDIRECT("'"&amp;'DATA for charts'!H$5&amp;"'!$c1"),$A1016-1,0),NA())</f>
        <v>0</v>
      </c>
      <c r="I1016" s="221" t="e">
        <f ca="1">IF(ISNUMBER(OFFSET(INDIRECT("'"&amp;'DATA for charts'!I$5&amp;"'!$c1"),$A1016-1,0)),OFFSET(INDIRECT("'"&amp;'DATA for charts'!I$5&amp;"'!$c1"),$A1016-1,0),NA())</f>
        <v>#N/A</v>
      </c>
      <c r="J1016" s="221" t="e">
        <f ca="1">IF(ISNUMBER(OFFSET(INDIRECT("'"&amp;'DATA for charts'!J$5&amp;"'!$c1"),$A1016-1,0)),OFFSET(INDIRECT("'"&amp;'DATA for charts'!J$5&amp;"'!$c1"),$A1016-1,0),NA())</f>
        <v>#N/A</v>
      </c>
      <c r="K1016" s="221" t="e">
        <f ca="1">IF(ISNUMBER(OFFSET(INDIRECT("'"&amp;'DATA for charts'!K$5&amp;"'!$c1"),$A1016-1,0)),OFFSET(INDIRECT("'"&amp;'DATA for charts'!K$5&amp;"'!$c1"),$A1016-1,0),NA())</f>
        <v>#N/A</v>
      </c>
      <c r="L1016" s="221" t="e">
        <f ca="1">IF(ISNUMBER(OFFSET(INDIRECT("'"&amp;'DATA for charts'!L$5&amp;"'!$c1"),$A1016-1,0)),OFFSET(INDIRECT("'"&amp;'DATA for charts'!L$5&amp;"'!$c1"),$A1016-1,0),NA())</f>
        <v>#N/A</v>
      </c>
      <c r="M1016" s="221" t="e">
        <f ca="1">IF(ISNUMBER(OFFSET(INDIRECT("'"&amp;'DATA for charts'!M$5&amp;"'!$c1"),$A1016-1,0)),OFFSET(INDIRECT("'"&amp;'DATA for charts'!M$5&amp;"'!$c1"),$A1016-1,0),NA())</f>
        <v>#N/A</v>
      </c>
      <c r="N1016" s="221" t="e">
        <f ca="1">IF(ISNUMBER(OFFSET(INDIRECT("'"&amp;'DATA for charts'!N$5&amp;"'!$c1"),$A1016-1,0)),OFFSET(INDIRECT("'"&amp;'DATA for charts'!N$5&amp;"'!$c1"),$A1016-1,0),NA())</f>
        <v>#N/A</v>
      </c>
      <c r="O1016" s="221" t="e">
        <f ca="1">IF(ISNUMBER(OFFSET(INDIRECT("'"&amp;'DATA for charts'!O$5&amp;"'!$c1"),$A1016-1,0)),OFFSET(INDIRECT("'"&amp;'DATA for charts'!O$5&amp;"'!$c1"),$A1016-1,0),NA())</f>
        <v>#N/A</v>
      </c>
      <c r="P1016" s="221" t="e">
        <f ca="1">IF(ISNUMBER(OFFSET(INDIRECT("'"&amp;'DATA for charts'!P$5&amp;"'!$c1"),$A1016-1,0)),OFFSET(INDIRECT("'"&amp;'DATA for charts'!P$5&amp;"'!$c1"),$A1016-1,0),NA())</f>
        <v>#N/A</v>
      </c>
      <c r="Q1016" s="221" t="e">
        <f ca="1">IF(ISNUMBER(OFFSET(INDIRECT("'"&amp;'DATA for charts'!Q$5&amp;"'!$c1"),$A1016-1,0)),OFFSET(INDIRECT("'"&amp;'DATA for charts'!Q$5&amp;"'!$c1"),$A1016-1,0),NA())</f>
        <v>#N/A</v>
      </c>
      <c r="R1016" s="221" t="e">
        <f ca="1">IF(ISNUMBER(OFFSET(INDIRECT("'"&amp;'DATA for charts'!R$5&amp;"'!$c1"),$A1016-1,0)),OFFSET(INDIRECT("'"&amp;'DATA for charts'!R$5&amp;"'!$c1"),$A1016-1,0),NA())</f>
        <v>#N/A</v>
      </c>
      <c r="S1016" s="221" t="e">
        <f ca="1">IF(ISNUMBER(OFFSET(INDIRECT("'"&amp;'DATA for charts'!S$5&amp;"'!$c1"),$A1016-1,0)),OFFSET(INDIRECT("'"&amp;'DATA for charts'!S$5&amp;"'!$c1"),$A1016-1,0),NA())</f>
        <v>#N/A</v>
      </c>
      <c r="T1016" s="34"/>
      <c r="U1016" s="34"/>
      <c r="V1016" s="34"/>
      <c r="W1016" s="8"/>
      <c r="X1016" s="8"/>
      <c r="Y1016" s="8"/>
      <c r="Z1016" s="8"/>
      <c r="AA1016" s="8"/>
      <c r="AB1016" s="8"/>
      <c r="AC1016" s="8"/>
      <c r="AD1016" s="8"/>
      <c r="AE1016" s="8"/>
      <c r="AF1016" s="8"/>
      <c r="AG1016" s="8"/>
      <c r="AH1016" s="8"/>
      <c r="AI1016" s="8"/>
    </row>
    <row r="1017" spans="1:35">
      <c r="A1017" s="226">
        <f t="shared" si="1235"/>
        <v>477</v>
      </c>
      <c r="B1017" s="8">
        <v>97</v>
      </c>
      <c r="C1017" s="221">
        <f ca="1">IF(ISNUMBER(OFFSET(INDIRECT("'"&amp;'DATA for charts'!C$5&amp;"'!$c1"),$A1017-1,0)),OFFSET(INDIRECT("'"&amp;'DATA for charts'!C$5&amp;"'!$c1"),$A1017-1,0),NA())</f>
        <v>0</v>
      </c>
      <c r="D1017" s="221">
        <f ca="1">IF(ISNUMBER(OFFSET(INDIRECT("'"&amp;'DATA for charts'!D$5&amp;"'!$c1"),$A1017-1,0)),OFFSET(INDIRECT("'"&amp;'DATA for charts'!D$5&amp;"'!$c1"),$A1017-1,0),NA())</f>
        <v>0</v>
      </c>
      <c r="E1017" s="221">
        <f ca="1">IF(ISNUMBER(OFFSET(INDIRECT("'"&amp;'DATA for charts'!E$5&amp;"'!$c1"),$A1017-1,0)),OFFSET(INDIRECT("'"&amp;'DATA for charts'!E$5&amp;"'!$c1"),$A1017-1,0),NA())</f>
        <v>0</v>
      </c>
      <c r="F1017" s="221">
        <f ca="1">IF(ISNUMBER(OFFSET(INDIRECT("'"&amp;'DATA for charts'!F$5&amp;"'!$c1"),$A1017-1,0)),OFFSET(INDIRECT("'"&amp;'DATA for charts'!F$5&amp;"'!$c1"),$A1017-1,0),NA())</f>
        <v>0</v>
      </c>
      <c r="G1017" s="221">
        <f ca="1">IF(ISNUMBER(OFFSET(INDIRECT("'"&amp;'DATA for charts'!G$5&amp;"'!$c1"),$A1017-1,0)),OFFSET(INDIRECT("'"&amp;'DATA for charts'!G$5&amp;"'!$c1"),$A1017-1,0),NA())</f>
        <v>0</v>
      </c>
      <c r="H1017" s="221">
        <f ca="1">IF(ISNUMBER(OFFSET(INDIRECT("'"&amp;'DATA for charts'!H$5&amp;"'!$c1"),$A1017-1,0)),OFFSET(INDIRECT("'"&amp;'DATA for charts'!H$5&amp;"'!$c1"),$A1017-1,0),NA())</f>
        <v>0</v>
      </c>
      <c r="I1017" s="221" t="e">
        <f ca="1">IF(ISNUMBER(OFFSET(INDIRECT("'"&amp;'DATA for charts'!I$5&amp;"'!$c1"),$A1017-1,0)),OFFSET(INDIRECT("'"&amp;'DATA for charts'!I$5&amp;"'!$c1"),$A1017-1,0),NA())</f>
        <v>#N/A</v>
      </c>
      <c r="J1017" s="221" t="e">
        <f ca="1">IF(ISNUMBER(OFFSET(INDIRECT("'"&amp;'DATA for charts'!J$5&amp;"'!$c1"),$A1017-1,0)),OFFSET(INDIRECT("'"&amp;'DATA for charts'!J$5&amp;"'!$c1"),$A1017-1,0),NA())</f>
        <v>#N/A</v>
      </c>
      <c r="K1017" s="221" t="e">
        <f ca="1">IF(ISNUMBER(OFFSET(INDIRECT("'"&amp;'DATA for charts'!K$5&amp;"'!$c1"),$A1017-1,0)),OFFSET(INDIRECT("'"&amp;'DATA for charts'!K$5&amp;"'!$c1"),$A1017-1,0),NA())</f>
        <v>#N/A</v>
      </c>
      <c r="L1017" s="221" t="e">
        <f ca="1">IF(ISNUMBER(OFFSET(INDIRECT("'"&amp;'DATA for charts'!L$5&amp;"'!$c1"),$A1017-1,0)),OFFSET(INDIRECT("'"&amp;'DATA for charts'!L$5&amp;"'!$c1"),$A1017-1,0),NA())</f>
        <v>#N/A</v>
      </c>
      <c r="M1017" s="221" t="e">
        <f ca="1">IF(ISNUMBER(OFFSET(INDIRECT("'"&amp;'DATA for charts'!M$5&amp;"'!$c1"),$A1017-1,0)),OFFSET(INDIRECT("'"&amp;'DATA for charts'!M$5&amp;"'!$c1"),$A1017-1,0),NA())</f>
        <v>#N/A</v>
      </c>
      <c r="N1017" s="221" t="e">
        <f ca="1">IF(ISNUMBER(OFFSET(INDIRECT("'"&amp;'DATA for charts'!N$5&amp;"'!$c1"),$A1017-1,0)),OFFSET(INDIRECT("'"&amp;'DATA for charts'!N$5&amp;"'!$c1"),$A1017-1,0),NA())</f>
        <v>#N/A</v>
      </c>
      <c r="O1017" s="221" t="e">
        <f ca="1">IF(ISNUMBER(OFFSET(INDIRECT("'"&amp;'DATA for charts'!O$5&amp;"'!$c1"),$A1017-1,0)),OFFSET(INDIRECT("'"&amp;'DATA for charts'!O$5&amp;"'!$c1"),$A1017-1,0),NA())</f>
        <v>#N/A</v>
      </c>
      <c r="P1017" s="221" t="e">
        <f ca="1">IF(ISNUMBER(OFFSET(INDIRECT("'"&amp;'DATA for charts'!P$5&amp;"'!$c1"),$A1017-1,0)),OFFSET(INDIRECT("'"&amp;'DATA for charts'!P$5&amp;"'!$c1"),$A1017-1,0),NA())</f>
        <v>#N/A</v>
      </c>
      <c r="Q1017" s="221" t="e">
        <f ca="1">IF(ISNUMBER(OFFSET(INDIRECT("'"&amp;'DATA for charts'!Q$5&amp;"'!$c1"),$A1017-1,0)),OFFSET(INDIRECT("'"&amp;'DATA for charts'!Q$5&amp;"'!$c1"),$A1017-1,0),NA())</f>
        <v>#N/A</v>
      </c>
      <c r="R1017" s="221" t="e">
        <f ca="1">IF(ISNUMBER(OFFSET(INDIRECT("'"&amp;'DATA for charts'!R$5&amp;"'!$c1"),$A1017-1,0)),OFFSET(INDIRECT("'"&amp;'DATA for charts'!R$5&amp;"'!$c1"),$A1017-1,0),NA())</f>
        <v>#N/A</v>
      </c>
      <c r="S1017" s="221" t="e">
        <f ca="1">IF(ISNUMBER(OFFSET(INDIRECT("'"&amp;'DATA for charts'!S$5&amp;"'!$c1"),$A1017-1,0)),OFFSET(INDIRECT("'"&amp;'DATA for charts'!S$5&amp;"'!$c1"),$A1017-1,0),NA())</f>
        <v>#N/A</v>
      </c>
      <c r="T1017" s="34"/>
      <c r="U1017" s="34"/>
      <c r="V1017" s="34"/>
      <c r="W1017" s="8"/>
      <c r="X1017" s="8"/>
      <c r="Y1017" s="8"/>
      <c r="Z1017" s="8"/>
      <c r="AA1017" s="8"/>
      <c r="AB1017" s="8"/>
      <c r="AC1017" s="8"/>
      <c r="AD1017" s="8"/>
      <c r="AE1017" s="8"/>
      <c r="AF1017" s="8"/>
      <c r="AG1017" s="8"/>
      <c r="AH1017" s="8"/>
      <c r="AI1017" s="8"/>
    </row>
    <row r="1018" spans="1:35">
      <c r="A1018" s="226">
        <f t="shared" si="1235"/>
        <v>478</v>
      </c>
      <c r="B1018" s="8">
        <v>98</v>
      </c>
      <c r="C1018" s="221">
        <f ca="1">IF(ISNUMBER(OFFSET(INDIRECT("'"&amp;'DATA for charts'!C$5&amp;"'!$c1"),$A1018-1,0)),OFFSET(INDIRECT("'"&amp;'DATA for charts'!C$5&amp;"'!$c1"),$A1018-1,0),NA())</f>
        <v>0</v>
      </c>
      <c r="D1018" s="221">
        <f ca="1">IF(ISNUMBER(OFFSET(INDIRECT("'"&amp;'DATA for charts'!D$5&amp;"'!$c1"),$A1018-1,0)),OFFSET(INDIRECT("'"&amp;'DATA for charts'!D$5&amp;"'!$c1"),$A1018-1,0),NA())</f>
        <v>0</v>
      </c>
      <c r="E1018" s="221">
        <f ca="1">IF(ISNUMBER(OFFSET(INDIRECT("'"&amp;'DATA for charts'!E$5&amp;"'!$c1"),$A1018-1,0)),OFFSET(INDIRECT("'"&amp;'DATA for charts'!E$5&amp;"'!$c1"),$A1018-1,0),NA())</f>
        <v>0</v>
      </c>
      <c r="F1018" s="221">
        <f ca="1">IF(ISNUMBER(OFFSET(INDIRECT("'"&amp;'DATA for charts'!F$5&amp;"'!$c1"),$A1018-1,0)),OFFSET(INDIRECT("'"&amp;'DATA for charts'!F$5&amp;"'!$c1"),$A1018-1,0),NA())</f>
        <v>0</v>
      </c>
      <c r="G1018" s="221">
        <f ca="1">IF(ISNUMBER(OFFSET(INDIRECT("'"&amp;'DATA for charts'!G$5&amp;"'!$c1"),$A1018-1,0)),OFFSET(INDIRECT("'"&amp;'DATA for charts'!G$5&amp;"'!$c1"),$A1018-1,0),NA())</f>
        <v>0</v>
      </c>
      <c r="H1018" s="221">
        <f ca="1">IF(ISNUMBER(OFFSET(INDIRECT("'"&amp;'DATA for charts'!H$5&amp;"'!$c1"),$A1018-1,0)),OFFSET(INDIRECT("'"&amp;'DATA for charts'!H$5&amp;"'!$c1"),$A1018-1,0),NA())</f>
        <v>0</v>
      </c>
      <c r="I1018" s="221" t="e">
        <f ca="1">IF(ISNUMBER(OFFSET(INDIRECT("'"&amp;'DATA for charts'!I$5&amp;"'!$c1"),$A1018-1,0)),OFFSET(INDIRECT("'"&amp;'DATA for charts'!I$5&amp;"'!$c1"),$A1018-1,0),NA())</f>
        <v>#N/A</v>
      </c>
      <c r="J1018" s="221" t="e">
        <f ca="1">IF(ISNUMBER(OFFSET(INDIRECT("'"&amp;'DATA for charts'!J$5&amp;"'!$c1"),$A1018-1,0)),OFFSET(INDIRECT("'"&amp;'DATA for charts'!J$5&amp;"'!$c1"),$A1018-1,0),NA())</f>
        <v>#N/A</v>
      </c>
      <c r="K1018" s="221" t="e">
        <f ca="1">IF(ISNUMBER(OFFSET(INDIRECT("'"&amp;'DATA for charts'!K$5&amp;"'!$c1"),$A1018-1,0)),OFFSET(INDIRECT("'"&amp;'DATA for charts'!K$5&amp;"'!$c1"),$A1018-1,0),NA())</f>
        <v>#N/A</v>
      </c>
      <c r="L1018" s="221" t="e">
        <f ca="1">IF(ISNUMBER(OFFSET(INDIRECT("'"&amp;'DATA for charts'!L$5&amp;"'!$c1"),$A1018-1,0)),OFFSET(INDIRECT("'"&amp;'DATA for charts'!L$5&amp;"'!$c1"),$A1018-1,0),NA())</f>
        <v>#N/A</v>
      </c>
      <c r="M1018" s="221" t="e">
        <f ca="1">IF(ISNUMBER(OFFSET(INDIRECT("'"&amp;'DATA for charts'!M$5&amp;"'!$c1"),$A1018-1,0)),OFFSET(INDIRECT("'"&amp;'DATA for charts'!M$5&amp;"'!$c1"),$A1018-1,0),NA())</f>
        <v>#N/A</v>
      </c>
      <c r="N1018" s="221" t="e">
        <f ca="1">IF(ISNUMBER(OFFSET(INDIRECT("'"&amp;'DATA for charts'!N$5&amp;"'!$c1"),$A1018-1,0)),OFFSET(INDIRECT("'"&amp;'DATA for charts'!N$5&amp;"'!$c1"),$A1018-1,0),NA())</f>
        <v>#N/A</v>
      </c>
      <c r="O1018" s="221" t="e">
        <f ca="1">IF(ISNUMBER(OFFSET(INDIRECT("'"&amp;'DATA for charts'!O$5&amp;"'!$c1"),$A1018-1,0)),OFFSET(INDIRECT("'"&amp;'DATA for charts'!O$5&amp;"'!$c1"),$A1018-1,0),NA())</f>
        <v>#N/A</v>
      </c>
      <c r="P1018" s="221" t="e">
        <f ca="1">IF(ISNUMBER(OFFSET(INDIRECT("'"&amp;'DATA for charts'!P$5&amp;"'!$c1"),$A1018-1,0)),OFFSET(INDIRECT("'"&amp;'DATA for charts'!P$5&amp;"'!$c1"),$A1018-1,0),NA())</f>
        <v>#N/A</v>
      </c>
      <c r="Q1018" s="221" t="e">
        <f ca="1">IF(ISNUMBER(OFFSET(INDIRECT("'"&amp;'DATA for charts'!Q$5&amp;"'!$c1"),$A1018-1,0)),OFFSET(INDIRECT("'"&amp;'DATA for charts'!Q$5&amp;"'!$c1"),$A1018-1,0),NA())</f>
        <v>#N/A</v>
      </c>
      <c r="R1018" s="221" t="e">
        <f ca="1">IF(ISNUMBER(OFFSET(INDIRECT("'"&amp;'DATA for charts'!R$5&amp;"'!$c1"),$A1018-1,0)),OFFSET(INDIRECT("'"&amp;'DATA for charts'!R$5&amp;"'!$c1"),$A1018-1,0),NA())</f>
        <v>#N/A</v>
      </c>
      <c r="S1018" s="221" t="e">
        <f ca="1">IF(ISNUMBER(OFFSET(INDIRECT("'"&amp;'DATA for charts'!S$5&amp;"'!$c1"),$A1018-1,0)),OFFSET(INDIRECT("'"&amp;'DATA for charts'!S$5&amp;"'!$c1"),$A1018-1,0),NA())</f>
        <v>#N/A</v>
      </c>
      <c r="T1018" s="34"/>
      <c r="U1018" s="34"/>
      <c r="V1018" s="34"/>
      <c r="W1018" s="8"/>
      <c r="X1018" s="8"/>
      <c r="Y1018" s="8"/>
      <c r="Z1018" s="8"/>
      <c r="AA1018" s="8"/>
      <c r="AB1018" s="8"/>
      <c r="AC1018" s="8"/>
      <c r="AD1018" s="8"/>
      <c r="AE1018" s="8"/>
      <c r="AF1018" s="8"/>
      <c r="AG1018" s="8"/>
      <c r="AH1018" s="8"/>
      <c r="AI1018" s="8"/>
    </row>
    <row r="1019" spans="1:35">
      <c r="A1019" s="216"/>
      <c r="B1019" s="37" t="s">
        <v>85</v>
      </c>
      <c r="C1019" s="37" t="s">
        <v>85</v>
      </c>
      <c r="D1019" s="37" t="s">
        <v>85</v>
      </c>
      <c r="E1019" s="37" t="s">
        <v>85</v>
      </c>
      <c r="F1019" s="37" t="s">
        <v>85</v>
      </c>
      <c r="G1019" s="37"/>
      <c r="H1019" s="37" t="s">
        <v>134</v>
      </c>
      <c r="I1019" s="37" t="s">
        <v>85</v>
      </c>
      <c r="J1019" s="37" t="s">
        <v>85</v>
      </c>
      <c r="K1019" s="37"/>
      <c r="L1019" s="37"/>
      <c r="M1019" s="37"/>
      <c r="N1019" s="37"/>
      <c r="O1019" s="37"/>
      <c r="P1019" s="37"/>
      <c r="Q1019" s="37"/>
      <c r="R1019" s="37"/>
      <c r="S1019" s="37" t="s">
        <v>85</v>
      </c>
      <c r="T1019" s="34"/>
      <c r="U1019" s="34"/>
      <c r="V1019" s="34"/>
      <c r="W1019" s="8"/>
      <c r="X1019" s="8"/>
      <c r="Y1019" s="8"/>
      <c r="Z1019" s="8"/>
      <c r="AA1019" s="8"/>
      <c r="AB1019" s="8"/>
      <c r="AC1019" s="8"/>
      <c r="AD1019" s="8"/>
      <c r="AE1019" s="8"/>
      <c r="AF1019" s="8"/>
      <c r="AG1019" s="8"/>
      <c r="AH1019" s="8"/>
      <c r="AI1019" s="8"/>
    </row>
    <row r="1020" spans="1:35">
      <c r="A1020" s="216"/>
      <c r="B1020" s="37" t="s">
        <v>85</v>
      </c>
      <c r="C1020" s="37" t="s">
        <v>85</v>
      </c>
      <c r="D1020" s="37" t="s">
        <v>85</v>
      </c>
      <c r="E1020" s="37" t="s">
        <v>85</v>
      </c>
      <c r="F1020" s="37" t="s">
        <v>85</v>
      </c>
      <c r="G1020" s="37"/>
      <c r="H1020" s="37" t="s">
        <v>134</v>
      </c>
      <c r="I1020" s="37" t="s">
        <v>85</v>
      </c>
      <c r="J1020" s="37" t="s">
        <v>85</v>
      </c>
      <c r="K1020" s="37"/>
      <c r="L1020" s="37"/>
      <c r="M1020" s="37"/>
      <c r="N1020" s="37"/>
      <c r="O1020" s="37"/>
      <c r="P1020" s="37"/>
      <c r="Q1020" s="37"/>
      <c r="R1020" s="37"/>
      <c r="S1020" s="37" t="s">
        <v>85</v>
      </c>
      <c r="T1020" s="34"/>
      <c r="U1020" s="34"/>
      <c r="V1020" s="34"/>
      <c r="W1020" s="8"/>
      <c r="X1020" s="8"/>
      <c r="Y1020" s="8"/>
      <c r="Z1020" s="8"/>
      <c r="AA1020" s="8"/>
      <c r="AB1020" s="8"/>
      <c r="AC1020" s="8"/>
      <c r="AD1020" s="8"/>
      <c r="AE1020" s="8"/>
      <c r="AF1020" s="8"/>
      <c r="AG1020" s="8"/>
      <c r="AH1020" s="8"/>
      <c r="AI1020" s="8"/>
    </row>
    <row r="1021" spans="1:35">
      <c r="A1021" s="216"/>
      <c r="B1021" s="37" t="s">
        <v>85</v>
      </c>
      <c r="C1021" s="37" t="s">
        <v>85</v>
      </c>
      <c r="D1021" s="37" t="s">
        <v>85</v>
      </c>
      <c r="E1021" s="37" t="s">
        <v>85</v>
      </c>
      <c r="F1021" s="37" t="s">
        <v>85</v>
      </c>
      <c r="G1021" s="37"/>
      <c r="H1021" s="37" t="s">
        <v>85</v>
      </c>
      <c r="I1021" s="37" t="s">
        <v>85</v>
      </c>
      <c r="J1021" s="37" t="s">
        <v>85</v>
      </c>
      <c r="K1021" s="37"/>
      <c r="L1021" s="37"/>
      <c r="M1021" s="37"/>
      <c r="N1021" s="37"/>
      <c r="O1021" s="37"/>
      <c r="P1021" s="37"/>
      <c r="Q1021" s="37"/>
      <c r="R1021" s="37"/>
      <c r="S1021" s="37" t="s">
        <v>85</v>
      </c>
      <c r="T1021" s="34"/>
      <c r="U1021" s="34"/>
      <c r="V1021" s="34"/>
      <c r="W1021" s="8"/>
      <c r="X1021" s="8"/>
      <c r="Y1021" s="8"/>
      <c r="Z1021" s="8"/>
      <c r="AA1021" s="8"/>
      <c r="AB1021" s="8"/>
      <c r="AC1021" s="8"/>
      <c r="AD1021" s="8"/>
      <c r="AE1021" s="8"/>
      <c r="AF1021" s="8"/>
      <c r="AG1021" s="8"/>
      <c r="AH1021" s="8"/>
      <c r="AI1021" s="8"/>
    </row>
    <row r="1022" spans="1:35">
      <c r="A1022" s="216"/>
      <c r="B1022" s="37" t="s">
        <v>85</v>
      </c>
      <c r="C1022" s="37" t="s">
        <v>85</v>
      </c>
      <c r="D1022" s="37" t="s">
        <v>85</v>
      </c>
      <c r="E1022" s="37" t="s">
        <v>85</v>
      </c>
      <c r="F1022" s="37" t="s">
        <v>85</v>
      </c>
      <c r="G1022" s="37"/>
      <c r="H1022" s="37" t="s">
        <v>85</v>
      </c>
      <c r="I1022" s="37" t="s">
        <v>85</v>
      </c>
      <c r="J1022" s="37" t="s">
        <v>85</v>
      </c>
      <c r="K1022" s="37"/>
      <c r="L1022" s="37"/>
      <c r="M1022" s="37"/>
      <c r="N1022" s="37"/>
      <c r="O1022" s="37"/>
      <c r="P1022" s="37"/>
      <c r="Q1022" s="37"/>
      <c r="R1022" s="37"/>
      <c r="S1022" s="37" t="s">
        <v>85</v>
      </c>
      <c r="T1022" s="34"/>
      <c r="U1022" s="34"/>
      <c r="V1022" s="34"/>
      <c r="W1022" s="8"/>
      <c r="X1022" s="8"/>
      <c r="Y1022" s="8"/>
      <c r="Z1022" s="8"/>
      <c r="AA1022" s="8"/>
      <c r="AB1022" s="8"/>
      <c r="AC1022" s="8"/>
      <c r="AD1022" s="8"/>
      <c r="AE1022" s="8"/>
      <c r="AF1022" s="8"/>
      <c r="AG1022" s="8"/>
      <c r="AH1022" s="8"/>
      <c r="AI1022" s="8"/>
    </row>
    <row r="1023" spans="1:35">
      <c r="A1023" s="216"/>
      <c r="T1023" s="34"/>
      <c r="U1023" s="34"/>
      <c r="V1023" s="34"/>
      <c r="W1023" s="8"/>
      <c r="X1023" s="8"/>
      <c r="Y1023" s="8"/>
      <c r="Z1023" s="8"/>
      <c r="AA1023" s="8"/>
      <c r="AB1023" s="8"/>
      <c r="AC1023" s="8"/>
      <c r="AD1023" s="8"/>
      <c r="AE1023" s="8"/>
      <c r="AF1023" s="8"/>
      <c r="AG1023" s="8"/>
      <c r="AH1023" s="8"/>
      <c r="AI1023" s="8"/>
    </row>
    <row r="1024" spans="1:35">
      <c r="A1024" s="216"/>
      <c r="T1024" s="34"/>
      <c r="U1024" s="34"/>
      <c r="V1024" s="34"/>
      <c r="W1024" s="8"/>
      <c r="X1024" s="8"/>
      <c r="Y1024" s="8"/>
      <c r="Z1024" s="8"/>
      <c r="AA1024" s="8"/>
      <c r="AB1024" s="8"/>
      <c r="AC1024" s="8"/>
      <c r="AD1024" s="8"/>
      <c r="AE1024" s="8"/>
      <c r="AF1024" s="8"/>
      <c r="AG1024" s="8"/>
      <c r="AH1024" s="8"/>
      <c r="AI1024" s="8"/>
    </row>
    <row r="1025" spans="1:35">
      <c r="A1025" s="216"/>
      <c r="T1025" s="34"/>
      <c r="U1025" s="34"/>
      <c r="V1025" s="34"/>
      <c r="W1025" s="8"/>
      <c r="X1025" s="8"/>
      <c r="Y1025" s="8"/>
      <c r="Z1025" s="8"/>
      <c r="AA1025" s="8"/>
      <c r="AB1025" s="8"/>
      <c r="AC1025" s="8"/>
      <c r="AD1025" s="8"/>
      <c r="AE1025" s="8"/>
      <c r="AF1025" s="8"/>
      <c r="AG1025" s="8"/>
      <c r="AH1025" s="8"/>
      <c r="AI1025" s="8"/>
    </row>
    <row r="1026" spans="1:35">
      <c r="A1026" s="216"/>
      <c r="T1026" s="34"/>
      <c r="U1026" s="34"/>
      <c r="V1026" s="34"/>
      <c r="W1026" s="8"/>
      <c r="X1026" s="8"/>
      <c r="Y1026" s="8"/>
      <c r="Z1026" s="8"/>
      <c r="AA1026" s="8"/>
      <c r="AB1026" s="8"/>
      <c r="AC1026" s="8"/>
      <c r="AD1026" s="8"/>
      <c r="AE1026" s="8"/>
      <c r="AF1026" s="8"/>
      <c r="AG1026" s="8"/>
      <c r="AH1026" s="8"/>
      <c r="AI1026" s="8"/>
    </row>
    <row r="1027" spans="1:35">
      <c r="A1027" s="216"/>
      <c r="T1027" s="34"/>
      <c r="U1027" s="34"/>
      <c r="V1027" s="34"/>
      <c r="W1027" s="8"/>
      <c r="X1027" s="8"/>
      <c r="Y1027" s="8"/>
      <c r="Z1027" s="8"/>
      <c r="AA1027" s="8"/>
      <c r="AB1027" s="8"/>
      <c r="AC1027" s="8"/>
      <c r="AD1027" s="8"/>
      <c r="AE1027" s="8"/>
      <c r="AF1027" s="8"/>
      <c r="AG1027" s="8"/>
      <c r="AH1027" s="8"/>
      <c r="AI1027" s="8"/>
    </row>
    <row r="1028" spans="1:35">
      <c r="A1028" s="216"/>
      <c r="T1028" s="34"/>
      <c r="U1028" s="34"/>
      <c r="V1028" s="34"/>
      <c r="W1028" s="8"/>
      <c r="X1028" s="8"/>
      <c r="Y1028" s="8"/>
      <c r="Z1028" s="8"/>
      <c r="AA1028" s="8"/>
      <c r="AB1028" s="8"/>
      <c r="AC1028" s="8"/>
      <c r="AD1028" s="8"/>
      <c r="AE1028" s="8"/>
      <c r="AF1028" s="8"/>
      <c r="AG1028" s="8"/>
      <c r="AH1028" s="8"/>
      <c r="AI1028" s="8"/>
    </row>
    <row r="1029" spans="1:35">
      <c r="A1029" s="216"/>
      <c r="B1029" s="146" t="s">
        <v>1401</v>
      </c>
      <c r="T1029" s="34"/>
      <c r="U1029" s="34"/>
      <c r="V1029" s="34"/>
      <c r="W1029" s="8"/>
      <c r="X1029" s="8"/>
      <c r="Y1029" s="8"/>
      <c r="Z1029" s="8"/>
      <c r="AA1029" s="8"/>
      <c r="AB1029" s="8"/>
      <c r="AC1029" s="8"/>
      <c r="AD1029" s="8"/>
      <c r="AE1029" s="8"/>
      <c r="AF1029" s="8"/>
      <c r="AG1029" s="8"/>
      <c r="AH1029" s="8"/>
      <c r="AI1029" s="8"/>
    </row>
    <row r="1030" spans="1:35">
      <c r="A1030" s="216"/>
      <c r="B1030" s="146" t="s">
        <v>443</v>
      </c>
      <c r="T1030" s="34"/>
      <c r="U1030" s="34"/>
      <c r="V1030" s="34"/>
      <c r="W1030" s="8"/>
      <c r="X1030" s="8"/>
      <c r="Y1030" s="8"/>
      <c r="Z1030" s="8"/>
      <c r="AA1030" s="8"/>
      <c r="AB1030" s="8"/>
      <c r="AC1030" s="8"/>
      <c r="AD1030" s="8"/>
      <c r="AE1030" s="8"/>
      <c r="AF1030" s="8"/>
      <c r="AG1030" s="8"/>
      <c r="AH1030" s="8"/>
      <c r="AI1030" s="8"/>
    </row>
    <row r="1031" spans="1:35">
      <c r="A1031" s="216">
        <f>A7</f>
        <v>0</v>
      </c>
      <c r="B1031" s="33" t="str">
        <f>B17</f>
        <v xml:space="preserve"> </v>
      </c>
      <c r="C1031" s="33" t="str">
        <f t="shared" ref="C1031:S1031" ca="1" si="1236">C7</f>
        <v/>
      </c>
      <c r="D1031" s="33" t="str">
        <f t="shared" ca="1" si="1236"/>
        <v/>
      </c>
      <c r="E1031" s="33" t="str">
        <f t="shared" ca="1" si="1236"/>
        <v/>
      </c>
      <c r="F1031" s="33" t="str">
        <f t="shared" ca="1" si="1236"/>
        <v/>
      </c>
      <c r="G1031" s="33" t="str">
        <f t="shared" ca="1" si="1236"/>
        <v/>
      </c>
      <c r="H1031" s="33" t="str">
        <f t="shared" ca="1" si="1236"/>
        <v/>
      </c>
      <c r="I1031" s="33" t="str">
        <f t="shared" ca="1" si="1236"/>
        <v/>
      </c>
      <c r="J1031" s="33" t="str">
        <f t="shared" ca="1" si="1236"/>
        <v/>
      </c>
      <c r="K1031" s="33" t="str">
        <f t="shared" ca="1" si="1236"/>
        <v/>
      </c>
      <c r="L1031" s="33" t="str">
        <f t="shared" ca="1" si="1236"/>
        <v/>
      </c>
      <c r="M1031" s="33" t="str">
        <f t="shared" ca="1" si="1236"/>
        <v/>
      </c>
      <c r="N1031" s="33" t="str">
        <f t="shared" ca="1" si="1236"/>
        <v/>
      </c>
      <c r="O1031" s="33" t="str">
        <f t="shared" ca="1" si="1236"/>
        <v/>
      </c>
      <c r="P1031" s="33" t="str">
        <f t="shared" ca="1" si="1236"/>
        <v/>
      </c>
      <c r="Q1031" s="33" t="str">
        <f t="shared" ca="1" si="1236"/>
        <v/>
      </c>
      <c r="R1031" s="33" t="str">
        <f t="shared" ca="1" si="1236"/>
        <v/>
      </c>
      <c r="S1031" s="33" t="str">
        <f t="shared" ca="1" si="1236"/>
        <v/>
      </c>
      <c r="T1031" s="34"/>
      <c r="U1031" s="34"/>
      <c r="V1031" s="34"/>
      <c r="W1031" s="8"/>
      <c r="X1031" s="8"/>
      <c r="Y1031" s="8"/>
      <c r="Z1031" s="8"/>
      <c r="AA1031" s="8"/>
      <c r="AB1031" s="8"/>
      <c r="AC1031" s="8"/>
      <c r="AD1031" s="8"/>
      <c r="AE1031" s="8"/>
      <c r="AF1031" s="8"/>
      <c r="AG1031" s="8"/>
      <c r="AH1031" s="8"/>
      <c r="AI1031" s="8"/>
    </row>
    <row r="1032" spans="1:35">
      <c r="A1032" s="216">
        <f>A8</f>
        <v>0</v>
      </c>
      <c r="B1032" s="146" t="s">
        <v>443</v>
      </c>
      <c r="C1032" s="33" t="str">
        <f t="shared" ref="C1032:S1032" ca="1" si="1237">C8</f>
        <v>BSIMAC</v>
      </c>
      <c r="D1032" s="33" t="str">
        <f t="shared" ca="1" si="1237"/>
        <v>CSE</v>
      </c>
      <c r="E1032" s="33" t="str">
        <f t="shared" ca="1" si="1237"/>
        <v>DeST</v>
      </c>
      <c r="F1032" s="33" t="str">
        <f t="shared" ca="1" si="1237"/>
        <v>EnergyPlus</v>
      </c>
      <c r="G1032" s="33" t="str">
        <f t="shared" ca="1" si="1237"/>
        <v>ESP-r</v>
      </c>
      <c r="H1032" s="33" t="str">
        <f t="shared" ca="1" si="1237"/>
        <v>TRNSYS</v>
      </c>
      <c r="I1032" s="33" t="str">
        <f t="shared" ca="1" si="1237"/>
        <v>TestSpec-Alt</v>
      </c>
      <c r="J1032" s="33">
        <f t="shared" ca="1" si="1237"/>
        <v>0</v>
      </c>
      <c r="K1032" s="33">
        <f t="shared" ca="1" si="1237"/>
        <v>0</v>
      </c>
      <c r="L1032" s="33">
        <f t="shared" ca="1" si="1237"/>
        <v>0</v>
      </c>
      <c r="M1032" s="33">
        <f t="shared" ca="1" si="1237"/>
        <v>0</v>
      </c>
      <c r="N1032" s="33">
        <f t="shared" ca="1" si="1237"/>
        <v>0</v>
      </c>
      <c r="O1032" s="33">
        <f t="shared" ca="1" si="1237"/>
        <v>0</v>
      </c>
      <c r="P1032" s="33">
        <f t="shared" ca="1" si="1237"/>
        <v>0</v>
      </c>
      <c r="Q1032" s="33">
        <f t="shared" ca="1" si="1237"/>
        <v>0</v>
      </c>
      <c r="R1032" s="33">
        <f t="shared" ca="1" si="1237"/>
        <v>0</v>
      </c>
      <c r="S1032" s="33" t="str">
        <f t="shared" ca="1" si="1237"/>
        <v>Tested Prg</v>
      </c>
      <c r="T1032" s="34"/>
      <c r="U1032" s="34"/>
      <c r="V1032" s="34"/>
      <c r="W1032" s="8"/>
      <c r="X1032" s="8"/>
      <c r="Y1032" s="8"/>
      <c r="Z1032" s="8"/>
      <c r="AA1032" s="8"/>
      <c r="AB1032" s="8"/>
      <c r="AC1032" s="8"/>
      <c r="AD1032" s="8"/>
      <c r="AE1032" s="8"/>
      <c r="AF1032" s="8"/>
      <c r="AG1032" s="8"/>
      <c r="AH1032" s="8"/>
      <c r="AI1032" s="8"/>
    </row>
    <row r="1033" spans="1:35" ht="51">
      <c r="A1033" s="222" t="s">
        <v>632</v>
      </c>
      <c r="B1033" s="156" t="s">
        <v>376</v>
      </c>
      <c r="C1033" s="33">
        <f t="shared" ref="C1033:S1033" ca="1" si="1238">C19</f>
        <v>4.5650000000000004</v>
      </c>
      <c r="D1033" s="33">
        <f t="shared" ca="1" si="1238"/>
        <v>4.8550022698537001</v>
      </c>
      <c r="E1033" s="33">
        <f t="shared" ca="1" si="1238"/>
        <v>5.1449999999999996</v>
      </c>
      <c r="F1033" s="33">
        <f t="shared" ca="1" si="1238"/>
        <v>4.6412176783186823</v>
      </c>
      <c r="G1033" s="33">
        <f t="shared" ca="1" si="1238"/>
        <v>4.8657000000000004</v>
      </c>
      <c r="H1033" s="33">
        <f t="shared" ca="1" si="1238"/>
        <v>4.9080500000000002</v>
      </c>
      <c r="I1033" s="33" t="e">
        <f t="shared" ca="1" si="1238"/>
        <v>#N/A</v>
      </c>
      <c r="J1033" s="33" t="e">
        <f t="shared" ca="1" si="1238"/>
        <v>#N/A</v>
      </c>
      <c r="K1033" s="33" t="e">
        <f t="shared" ca="1" si="1238"/>
        <v>#N/A</v>
      </c>
      <c r="L1033" s="33" t="e">
        <f t="shared" ca="1" si="1238"/>
        <v>#N/A</v>
      </c>
      <c r="M1033" s="33" t="e">
        <f t="shared" ca="1" si="1238"/>
        <v>#N/A</v>
      </c>
      <c r="N1033" s="33" t="e">
        <f t="shared" ca="1" si="1238"/>
        <v>#N/A</v>
      </c>
      <c r="O1033" s="33" t="e">
        <f t="shared" ca="1" si="1238"/>
        <v>#N/A</v>
      </c>
      <c r="P1033" s="33" t="e">
        <f t="shared" ca="1" si="1238"/>
        <v>#N/A</v>
      </c>
      <c r="Q1033" s="33" t="e">
        <f t="shared" ca="1" si="1238"/>
        <v>#N/A</v>
      </c>
      <c r="R1033" s="33" t="e">
        <f t="shared" ca="1" si="1238"/>
        <v>#N/A</v>
      </c>
      <c r="S1033" s="33" t="e">
        <f t="shared" ca="1" si="1238"/>
        <v>#N/A</v>
      </c>
      <c r="T1033" s="34"/>
      <c r="U1033" s="34"/>
      <c r="V1033" s="34"/>
      <c r="W1033" s="8"/>
      <c r="X1033" s="8"/>
      <c r="Y1033" s="8"/>
      <c r="Z1033" s="8"/>
      <c r="AA1033" s="8"/>
      <c r="AB1033" s="8"/>
      <c r="AC1033" s="8"/>
      <c r="AD1033" s="8"/>
      <c r="AE1033" s="8"/>
      <c r="AF1033" s="8"/>
      <c r="AG1033" s="8"/>
      <c r="AH1033" s="8"/>
      <c r="AI1033" s="8"/>
    </row>
    <row r="1034" spans="1:35" ht="51">
      <c r="A1034" s="222" t="s">
        <v>632</v>
      </c>
      <c r="B1034" s="156" t="s">
        <v>1404</v>
      </c>
      <c r="C1034" s="33">
        <f t="shared" ref="C1034:S1034" ca="1" si="1239">C20</f>
        <v>5.1710000000000003</v>
      </c>
      <c r="D1034" s="33">
        <f t="shared" ca="1" si="1239"/>
        <v>5.454021732320439</v>
      </c>
      <c r="E1034" s="33">
        <f t="shared" ca="1" si="1239"/>
        <v>5.9539999999999997</v>
      </c>
      <c r="F1034" s="33">
        <f t="shared" ca="1" si="1239"/>
        <v>5.6201270350178154</v>
      </c>
      <c r="G1034" s="33">
        <f t="shared" ca="1" si="1239"/>
        <v>5.5449000000000002</v>
      </c>
      <c r="H1034" s="33">
        <f t="shared" ca="1" si="1239"/>
        <v>5.85053</v>
      </c>
      <c r="I1034" s="33" t="e">
        <f t="shared" ca="1" si="1239"/>
        <v>#N/A</v>
      </c>
      <c r="J1034" s="33" t="e">
        <f t="shared" ca="1" si="1239"/>
        <v>#N/A</v>
      </c>
      <c r="K1034" s="33" t="e">
        <f t="shared" ca="1" si="1239"/>
        <v>#N/A</v>
      </c>
      <c r="L1034" s="33" t="e">
        <f t="shared" ca="1" si="1239"/>
        <v>#N/A</v>
      </c>
      <c r="M1034" s="33" t="e">
        <f t="shared" ca="1" si="1239"/>
        <v>#N/A</v>
      </c>
      <c r="N1034" s="33" t="e">
        <f t="shared" ca="1" si="1239"/>
        <v>#N/A</v>
      </c>
      <c r="O1034" s="33" t="e">
        <f t="shared" ca="1" si="1239"/>
        <v>#N/A</v>
      </c>
      <c r="P1034" s="33" t="e">
        <f t="shared" ca="1" si="1239"/>
        <v>#N/A</v>
      </c>
      <c r="Q1034" s="33" t="e">
        <f t="shared" ca="1" si="1239"/>
        <v>#N/A</v>
      </c>
      <c r="R1034" s="33" t="e">
        <f t="shared" ca="1" si="1239"/>
        <v>#N/A</v>
      </c>
      <c r="S1034" s="33" t="e">
        <f t="shared" ca="1" si="1239"/>
        <v>#N/A</v>
      </c>
      <c r="T1034" s="34"/>
      <c r="U1034" s="34"/>
      <c r="V1034" s="34"/>
      <c r="W1034" s="8"/>
      <c r="X1034" s="8"/>
      <c r="Y1034" s="8"/>
      <c r="Z1034" s="8"/>
      <c r="AA1034" s="8"/>
      <c r="AB1034" s="8"/>
      <c r="AC1034" s="8"/>
      <c r="AD1034" s="8"/>
      <c r="AE1034" s="8"/>
      <c r="AF1034" s="8"/>
      <c r="AG1034" s="8"/>
      <c r="AH1034" s="8"/>
      <c r="AI1034" s="8"/>
    </row>
    <row r="1035" spans="1:35" ht="51">
      <c r="A1035" s="222" t="s">
        <v>632</v>
      </c>
      <c r="B1035" s="156" t="s">
        <v>1405</v>
      </c>
      <c r="C1035" s="33">
        <f t="shared" ref="C1035:S1035" ca="1" si="1240">C44</f>
        <v>5.141</v>
      </c>
      <c r="D1035" s="33">
        <f t="shared" ca="1" si="1240"/>
        <v>4.9056833774227</v>
      </c>
      <c r="E1035" s="33">
        <f t="shared" ca="1" si="1240"/>
        <v>5.4029999999999996</v>
      </c>
      <c r="F1035" s="33">
        <f t="shared" ca="1" si="1240"/>
        <v>5.1155588567064987</v>
      </c>
      <c r="G1035" s="33">
        <f t="shared" ca="1" si="1240"/>
        <v>4.9798</v>
      </c>
      <c r="H1035" s="33">
        <f t="shared" ca="1" si="1240"/>
        <v>5.3694600000000001</v>
      </c>
      <c r="I1035" s="33" t="e">
        <f t="shared" ca="1" si="1240"/>
        <v>#N/A</v>
      </c>
      <c r="J1035" s="33" t="e">
        <f t="shared" ca="1" si="1240"/>
        <v>#N/A</v>
      </c>
      <c r="K1035" s="33" t="e">
        <f t="shared" ca="1" si="1240"/>
        <v>#N/A</v>
      </c>
      <c r="L1035" s="33" t="e">
        <f t="shared" ca="1" si="1240"/>
        <v>#N/A</v>
      </c>
      <c r="M1035" s="33" t="e">
        <f t="shared" ca="1" si="1240"/>
        <v>#N/A</v>
      </c>
      <c r="N1035" s="33" t="e">
        <f t="shared" ca="1" si="1240"/>
        <v>#N/A</v>
      </c>
      <c r="O1035" s="33" t="e">
        <f t="shared" ca="1" si="1240"/>
        <v>#N/A</v>
      </c>
      <c r="P1035" s="33" t="e">
        <f t="shared" ca="1" si="1240"/>
        <v>#N/A</v>
      </c>
      <c r="Q1035" s="33" t="e">
        <f t="shared" ca="1" si="1240"/>
        <v>#N/A</v>
      </c>
      <c r="R1035" s="33" t="e">
        <f t="shared" ca="1" si="1240"/>
        <v>#N/A</v>
      </c>
      <c r="S1035" s="33" t="e">
        <f t="shared" ca="1" si="1240"/>
        <v>#N/A</v>
      </c>
      <c r="T1035" s="34"/>
      <c r="U1035" s="34"/>
      <c r="V1035" s="34"/>
      <c r="W1035" s="8"/>
      <c r="X1035" s="8"/>
      <c r="Y1035" s="8"/>
      <c r="Z1035" s="8"/>
      <c r="AA1035" s="8"/>
      <c r="AB1035" s="8"/>
      <c r="AC1035" s="8"/>
      <c r="AD1035" s="8"/>
      <c r="AE1035" s="8"/>
      <c r="AF1035" s="8"/>
      <c r="AG1035" s="8"/>
      <c r="AH1035" s="8"/>
      <c r="AI1035" s="8"/>
    </row>
    <row r="1036" spans="1:35">
      <c r="A1036" s="216">
        <f t="shared" ref="A1036" si="1241">A1032</f>
        <v>0</v>
      </c>
      <c r="B1036" s="146" t="s">
        <v>444</v>
      </c>
      <c r="C1036" s="33" t="str">
        <f ca="1">C1032</f>
        <v>BSIMAC</v>
      </c>
      <c r="D1036" s="33" t="str">
        <f t="shared" ref="D1036:S1036" ca="1" si="1242">D1032</f>
        <v>CSE</v>
      </c>
      <c r="E1036" s="33" t="str">
        <f t="shared" ca="1" si="1242"/>
        <v>DeST</v>
      </c>
      <c r="F1036" s="33" t="str">
        <f t="shared" ca="1" si="1242"/>
        <v>EnergyPlus</v>
      </c>
      <c r="G1036" s="33" t="str">
        <f t="shared" ca="1" si="1242"/>
        <v>ESP-r</v>
      </c>
      <c r="H1036" s="33" t="str">
        <f t="shared" ca="1" si="1242"/>
        <v>TRNSYS</v>
      </c>
      <c r="I1036" s="33" t="str">
        <f t="shared" ca="1" si="1242"/>
        <v>TestSpec-Alt</v>
      </c>
      <c r="J1036" s="33">
        <f t="shared" ca="1" si="1242"/>
        <v>0</v>
      </c>
      <c r="K1036" s="33">
        <f t="shared" ref="K1036:R1036" ca="1" si="1243">K1032</f>
        <v>0</v>
      </c>
      <c r="L1036" s="33">
        <f t="shared" ca="1" si="1243"/>
        <v>0</v>
      </c>
      <c r="M1036" s="33">
        <f t="shared" ca="1" si="1243"/>
        <v>0</v>
      </c>
      <c r="N1036" s="33">
        <f t="shared" ca="1" si="1243"/>
        <v>0</v>
      </c>
      <c r="O1036" s="33">
        <f t="shared" ca="1" si="1243"/>
        <v>0</v>
      </c>
      <c r="P1036" s="33">
        <f t="shared" ca="1" si="1243"/>
        <v>0</v>
      </c>
      <c r="Q1036" s="33">
        <f t="shared" ca="1" si="1243"/>
        <v>0</v>
      </c>
      <c r="R1036" s="33">
        <f t="shared" ca="1" si="1243"/>
        <v>0</v>
      </c>
      <c r="S1036" s="33" t="str">
        <f t="shared" ca="1" si="1242"/>
        <v>Tested Prg</v>
      </c>
      <c r="T1036" s="34"/>
      <c r="U1036" s="34"/>
      <c r="V1036" s="34"/>
      <c r="W1036" s="8"/>
      <c r="X1036" s="8"/>
      <c r="Y1036" s="8"/>
      <c r="Z1036" s="8"/>
      <c r="AA1036" s="8"/>
      <c r="AB1036" s="8"/>
      <c r="AC1036" s="8"/>
      <c r="AD1036" s="8"/>
      <c r="AE1036" s="8"/>
      <c r="AF1036" s="8"/>
      <c r="AG1036" s="8"/>
      <c r="AH1036" s="8"/>
      <c r="AI1036" s="8"/>
    </row>
    <row r="1037" spans="1:35" ht="51">
      <c r="A1037" s="222" t="s">
        <v>632</v>
      </c>
      <c r="B1037" s="156" t="s">
        <v>376</v>
      </c>
      <c r="C1037" s="33">
        <f t="shared" ref="C1037:S1037" ca="1" si="1244">C116</f>
        <v>2.1000000000000001E-2</v>
      </c>
      <c r="D1037" s="33">
        <f t="shared" ca="1" si="1244"/>
        <v>7.7619959337599997E-3</v>
      </c>
      <c r="E1037" s="33">
        <f t="shared" ca="1" si="1244"/>
        <v>6.0000000000000001E-3</v>
      </c>
      <c r="F1037" s="33">
        <f t="shared" ca="1" si="1244"/>
        <v>1.0380231519580037E-2</v>
      </c>
      <c r="G1037" s="33">
        <f t="shared" ca="1" si="1244"/>
        <v>5.4999999999999997E-3</v>
      </c>
      <c r="H1037" s="33">
        <f t="shared" ca="1" si="1244"/>
        <v>3.5161699999999999E-3</v>
      </c>
      <c r="I1037" s="33" t="e">
        <f t="shared" ca="1" si="1244"/>
        <v>#N/A</v>
      </c>
      <c r="J1037" s="33" t="e">
        <f t="shared" ca="1" si="1244"/>
        <v>#N/A</v>
      </c>
      <c r="K1037" s="33" t="e">
        <f t="shared" ref="K1037:R1037" ca="1" si="1245">K116</f>
        <v>#N/A</v>
      </c>
      <c r="L1037" s="33" t="e">
        <f t="shared" ca="1" si="1245"/>
        <v>#N/A</v>
      </c>
      <c r="M1037" s="33" t="e">
        <f t="shared" ca="1" si="1245"/>
        <v>#N/A</v>
      </c>
      <c r="N1037" s="33" t="e">
        <f t="shared" ca="1" si="1245"/>
        <v>#N/A</v>
      </c>
      <c r="O1037" s="33" t="e">
        <f t="shared" ca="1" si="1245"/>
        <v>#N/A</v>
      </c>
      <c r="P1037" s="33" t="e">
        <f t="shared" ca="1" si="1245"/>
        <v>#N/A</v>
      </c>
      <c r="Q1037" s="33" t="e">
        <f t="shared" ca="1" si="1245"/>
        <v>#N/A</v>
      </c>
      <c r="R1037" s="33" t="e">
        <f t="shared" ca="1" si="1245"/>
        <v>#N/A</v>
      </c>
      <c r="S1037" s="33" t="e">
        <f t="shared" ca="1" si="1244"/>
        <v>#N/A</v>
      </c>
      <c r="T1037" s="34"/>
      <c r="U1037" s="34"/>
      <c r="V1037" s="34"/>
      <c r="W1037" s="8"/>
      <c r="X1037" s="8"/>
      <c r="Y1037" s="8"/>
      <c r="Z1037" s="8"/>
      <c r="AA1037" s="8"/>
      <c r="AB1037" s="8"/>
      <c r="AC1037" s="8"/>
      <c r="AD1037" s="8"/>
      <c r="AE1037" s="8"/>
      <c r="AF1037" s="8"/>
      <c r="AG1037" s="8"/>
      <c r="AH1037" s="8"/>
      <c r="AI1037" s="8"/>
    </row>
    <row r="1038" spans="1:35" ht="51">
      <c r="A1038" s="222" t="s">
        <v>632</v>
      </c>
      <c r="B1038" s="156" t="s">
        <v>1404</v>
      </c>
      <c r="C1038" s="33">
        <f t="shared" ref="C1038:S1038" ca="1" si="1246">C117</f>
        <v>1.0840000000000001</v>
      </c>
      <c r="D1038" s="33">
        <f t="shared" ca="1" si="1246"/>
        <v>0.90615742528544996</v>
      </c>
      <c r="E1038" s="33">
        <f t="shared" ca="1" si="1246"/>
        <v>0.94399999999999995</v>
      </c>
      <c r="F1038" s="33">
        <f t="shared" ca="1" si="1246"/>
        <v>0.85562373171406814</v>
      </c>
      <c r="G1038" s="33">
        <f t="shared" ca="1" si="1246"/>
        <v>0.95269999999999999</v>
      </c>
      <c r="H1038" s="33">
        <f t="shared" ca="1" si="1246"/>
        <v>0.73902200000000007</v>
      </c>
      <c r="I1038" s="33" t="e">
        <f t="shared" ca="1" si="1246"/>
        <v>#N/A</v>
      </c>
      <c r="J1038" s="33" t="e">
        <f t="shared" ca="1" si="1246"/>
        <v>#N/A</v>
      </c>
      <c r="K1038" s="33" t="e">
        <f t="shared" ref="K1038:R1038" ca="1" si="1247">K117</f>
        <v>#N/A</v>
      </c>
      <c r="L1038" s="33" t="e">
        <f t="shared" ca="1" si="1247"/>
        <v>#N/A</v>
      </c>
      <c r="M1038" s="33" t="e">
        <f t="shared" ca="1" si="1247"/>
        <v>#N/A</v>
      </c>
      <c r="N1038" s="33" t="e">
        <f t="shared" ca="1" si="1247"/>
        <v>#N/A</v>
      </c>
      <c r="O1038" s="33" t="e">
        <f t="shared" ca="1" si="1247"/>
        <v>#N/A</v>
      </c>
      <c r="P1038" s="33" t="e">
        <f t="shared" ca="1" si="1247"/>
        <v>#N/A</v>
      </c>
      <c r="Q1038" s="33" t="e">
        <f t="shared" ca="1" si="1247"/>
        <v>#N/A</v>
      </c>
      <c r="R1038" s="33" t="e">
        <f t="shared" ca="1" si="1247"/>
        <v>#N/A</v>
      </c>
      <c r="S1038" s="33" t="e">
        <f t="shared" ca="1" si="1246"/>
        <v>#N/A</v>
      </c>
      <c r="T1038" s="34"/>
      <c r="U1038" s="34"/>
      <c r="V1038" s="34"/>
      <c r="W1038" s="8"/>
      <c r="X1038" s="8"/>
      <c r="Y1038" s="8"/>
      <c r="Z1038" s="8"/>
      <c r="AA1038" s="8"/>
      <c r="AB1038" s="8"/>
      <c r="AC1038" s="8"/>
      <c r="AD1038" s="8"/>
      <c r="AE1038" s="8"/>
      <c r="AF1038" s="8"/>
      <c r="AG1038" s="8"/>
      <c r="AH1038" s="8"/>
      <c r="AI1038" s="8"/>
    </row>
    <row r="1039" spans="1:35" ht="51">
      <c r="A1039" s="222" t="s">
        <v>632</v>
      </c>
      <c r="B1039" s="156" t="s">
        <v>1405</v>
      </c>
      <c r="C1039" s="33">
        <f t="shared" ref="C1039:S1039" ca="1" si="1248">C142</f>
        <v>0.47299999999999998</v>
      </c>
      <c r="D1039" s="33">
        <f t="shared" ca="1" si="1248"/>
        <v>0.37983132994108998</v>
      </c>
      <c r="E1039" s="33">
        <f t="shared" ca="1" si="1248"/>
        <v>0.36199999999999999</v>
      </c>
      <c r="F1039" s="33">
        <f t="shared" ca="1" si="1248"/>
        <v>0.37353234692909176</v>
      </c>
      <c r="G1039" s="33">
        <f t="shared" ca="1" si="1248"/>
        <v>0.39140000000000003</v>
      </c>
      <c r="H1039" s="33">
        <f t="shared" ca="1" si="1248"/>
        <v>0.28208100000000003</v>
      </c>
      <c r="I1039" s="33" t="e">
        <f t="shared" ca="1" si="1248"/>
        <v>#N/A</v>
      </c>
      <c r="J1039" s="33" t="e">
        <f t="shared" ca="1" si="1248"/>
        <v>#N/A</v>
      </c>
      <c r="K1039" s="33" t="e">
        <f t="shared" ref="K1039:R1039" ca="1" si="1249">K142</f>
        <v>#N/A</v>
      </c>
      <c r="L1039" s="33" t="e">
        <f t="shared" ca="1" si="1249"/>
        <v>#N/A</v>
      </c>
      <c r="M1039" s="33" t="e">
        <f t="shared" ca="1" si="1249"/>
        <v>#N/A</v>
      </c>
      <c r="N1039" s="33" t="e">
        <f t="shared" ca="1" si="1249"/>
        <v>#N/A</v>
      </c>
      <c r="O1039" s="33" t="e">
        <f t="shared" ca="1" si="1249"/>
        <v>#N/A</v>
      </c>
      <c r="P1039" s="33" t="e">
        <f t="shared" ca="1" si="1249"/>
        <v>#N/A</v>
      </c>
      <c r="Q1039" s="33" t="e">
        <f t="shared" ca="1" si="1249"/>
        <v>#N/A</v>
      </c>
      <c r="R1039" s="33" t="e">
        <f t="shared" ca="1" si="1249"/>
        <v>#N/A</v>
      </c>
      <c r="S1039" s="33" t="e">
        <f t="shared" ca="1" si="1248"/>
        <v>#N/A</v>
      </c>
      <c r="T1039" s="34"/>
      <c r="U1039" s="34"/>
      <c r="V1039" s="34"/>
      <c r="W1039" s="8"/>
      <c r="X1039" s="8"/>
      <c r="Y1039" s="8"/>
      <c r="Z1039" s="8"/>
      <c r="AA1039" s="8"/>
      <c r="AB1039" s="8"/>
      <c r="AC1039" s="8"/>
      <c r="AD1039" s="8"/>
      <c r="AE1039" s="8"/>
      <c r="AF1039" s="8"/>
      <c r="AG1039" s="8"/>
      <c r="AH1039" s="8"/>
      <c r="AI1039" s="8"/>
    </row>
    <row r="1040" spans="1:35">
      <c r="A1040" s="216">
        <f t="shared" ref="A1040" si="1250">A1032</f>
        <v>0</v>
      </c>
      <c r="B1040" s="146" t="s">
        <v>317</v>
      </c>
      <c r="C1040" s="33" t="str">
        <f ca="1">C1032</f>
        <v>BSIMAC</v>
      </c>
      <c r="D1040" s="33" t="str">
        <f t="shared" ref="D1040:S1040" ca="1" si="1251">D1032</f>
        <v>CSE</v>
      </c>
      <c r="E1040" s="33" t="str">
        <f t="shared" ca="1" si="1251"/>
        <v>DeST</v>
      </c>
      <c r="F1040" s="33" t="str">
        <f t="shared" ca="1" si="1251"/>
        <v>EnergyPlus</v>
      </c>
      <c r="G1040" s="33" t="str">
        <f t="shared" ca="1" si="1251"/>
        <v>ESP-r</v>
      </c>
      <c r="H1040" s="33" t="str">
        <f t="shared" ca="1" si="1251"/>
        <v>TRNSYS</v>
      </c>
      <c r="I1040" s="33" t="str">
        <f t="shared" ca="1" si="1251"/>
        <v>TestSpec-Alt</v>
      </c>
      <c r="J1040" s="33">
        <f t="shared" ca="1" si="1251"/>
        <v>0</v>
      </c>
      <c r="K1040" s="33">
        <f t="shared" ref="K1040:R1040" ca="1" si="1252">K1032</f>
        <v>0</v>
      </c>
      <c r="L1040" s="33">
        <f t="shared" ca="1" si="1252"/>
        <v>0</v>
      </c>
      <c r="M1040" s="33">
        <f t="shared" ca="1" si="1252"/>
        <v>0</v>
      </c>
      <c r="N1040" s="33">
        <f t="shared" ca="1" si="1252"/>
        <v>0</v>
      </c>
      <c r="O1040" s="33">
        <f t="shared" ca="1" si="1252"/>
        <v>0</v>
      </c>
      <c r="P1040" s="33">
        <f t="shared" ca="1" si="1252"/>
        <v>0</v>
      </c>
      <c r="Q1040" s="33">
        <f t="shared" ca="1" si="1252"/>
        <v>0</v>
      </c>
      <c r="R1040" s="33">
        <f t="shared" ca="1" si="1252"/>
        <v>0</v>
      </c>
      <c r="S1040" s="33" t="str">
        <f t="shared" ca="1" si="1251"/>
        <v>Tested Prg</v>
      </c>
      <c r="T1040" s="34"/>
      <c r="U1040" s="34"/>
      <c r="V1040" s="34"/>
      <c r="W1040" s="8"/>
      <c r="X1040" s="8"/>
      <c r="Y1040" s="8"/>
      <c r="Z1040" s="8"/>
      <c r="AA1040" s="8"/>
      <c r="AB1040" s="8"/>
      <c r="AC1040" s="8"/>
      <c r="AD1040" s="8"/>
      <c r="AE1040" s="8"/>
      <c r="AF1040" s="8"/>
      <c r="AG1040" s="8"/>
      <c r="AH1040" s="8"/>
      <c r="AI1040" s="8"/>
    </row>
    <row r="1041" spans="1:35" ht="51">
      <c r="A1041" s="222" t="s">
        <v>632</v>
      </c>
      <c r="B1041" s="156" t="s">
        <v>376</v>
      </c>
      <c r="C1041" s="33">
        <f t="shared" ref="C1041:S1041" ca="1" si="1253">C185</f>
        <v>1.948</v>
      </c>
      <c r="D1041" s="33">
        <f t="shared" ca="1" si="1253"/>
        <v>2.157448</v>
      </c>
      <c r="E1041" s="33">
        <f t="shared" ca="1" si="1253"/>
        <v>2.085</v>
      </c>
      <c r="F1041" s="33">
        <f t="shared" ca="1" si="1253"/>
        <v>1.9517291470892</v>
      </c>
      <c r="G1041" s="33">
        <f t="shared" ca="1" si="1253"/>
        <v>2.09</v>
      </c>
      <c r="H1041" s="33">
        <f t="shared" ca="1" si="1253"/>
        <v>2.16134238349066</v>
      </c>
      <c r="I1041" s="33" t="e">
        <f t="shared" ca="1" si="1253"/>
        <v>#N/A</v>
      </c>
      <c r="J1041" s="33" t="e">
        <f t="shared" ca="1" si="1253"/>
        <v>#N/A</v>
      </c>
      <c r="K1041" s="33" t="e">
        <f t="shared" ref="K1041:R1041" ca="1" si="1254">K185</f>
        <v>#N/A</v>
      </c>
      <c r="L1041" s="33" t="e">
        <f t="shared" ca="1" si="1254"/>
        <v>#N/A</v>
      </c>
      <c r="M1041" s="33" t="e">
        <f t="shared" ca="1" si="1254"/>
        <v>#N/A</v>
      </c>
      <c r="N1041" s="33" t="e">
        <f t="shared" ca="1" si="1254"/>
        <v>#N/A</v>
      </c>
      <c r="O1041" s="33" t="e">
        <f t="shared" ca="1" si="1254"/>
        <v>#N/A</v>
      </c>
      <c r="P1041" s="33" t="e">
        <f t="shared" ca="1" si="1254"/>
        <v>#N/A</v>
      </c>
      <c r="Q1041" s="33" t="e">
        <f t="shared" ca="1" si="1254"/>
        <v>#N/A</v>
      </c>
      <c r="R1041" s="33" t="e">
        <f t="shared" ca="1" si="1254"/>
        <v>#N/A</v>
      </c>
      <c r="S1041" s="33" t="e">
        <f t="shared" ca="1" si="1253"/>
        <v>#N/A</v>
      </c>
      <c r="T1041" s="34"/>
      <c r="U1041" s="34"/>
      <c r="V1041" s="34"/>
      <c r="W1041" s="8"/>
      <c r="X1041" s="8"/>
      <c r="Y1041" s="8"/>
      <c r="Z1041" s="8"/>
      <c r="AA1041" s="8"/>
      <c r="AB1041" s="8"/>
      <c r="AC1041" s="8"/>
      <c r="AD1041" s="8"/>
      <c r="AE1041" s="8"/>
      <c r="AF1041" s="8"/>
      <c r="AG1041" s="8"/>
      <c r="AH1041" s="8"/>
      <c r="AI1041" s="8"/>
    </row>
    <row r="1042" spans="1:35" ht="51">
      <c r="A1042" s="222" t="s">
        <v>632</v>
      </c>
      <c r="B1042" s="156" t="s">
        <v>1404</v>
      </c>
      <c r="C1042" s="33">
        <f t="shared" ref="C1042:S1042" ca="1" si="1255">C186</f>
        <v>3.3</v>
      </c>
      <c r="D1042" s="33">
        <f t="shared" ca="1" si="1255"/>
        <v>3.2538839999999989</v>
      </c>
      <c r="E1042" s="33">
        <f t="shared" ca="1" si="1255"/>
        <v>3.36</v>
      </c>
      <c r="F1042" s="33">
        <f t="shared" ca="1" si="1255"/>
        <v>3.316252906611</v>
      </c>
      <c r="G1042" s="33">
        <f t="shared" ca="1" si="1255"/>
        <v>3.2850000000000001</v>
      </c>
      <c r="H1042" s="33">
        <f t="shared" ca="1" si="1255"/>
        <v>3.4088163926866302</v>
      </c>
      <c r="I1042" s="33" t="e">
        <f t="shared" ca="1" si="1255"/>
        <v>#N/A</v>
      </c>
      <c r="J1042" s="33" t="e">
        <f t="shared" ca="1" si="1255"/>
        <v>#N/A</v>
      </c>
      <c r="K1042" s="33" t="e">
        <f t="shared" ref="K1042:R1042" ca="1" si="1256">K186</f>
        <v>#N/A</v>
      </c>
      <c r="L1042" s="33" t="e">
        <f t="shared" ca="1" si="1256"/>
        <v>#N/A</v>
      </c>
      <c r="M1042" s="33" t="e">
        <f t="shared" ca="1" si="1256"/>
        <v>#N/A</v>
      </c>
      <c r="N1042" s="33" t="e">
        <f t="shared" ca="1" si="1256"/>
        <v>#N/A</v>
      </c>
      <c r="O1042" s="33" t="e">
        <f t="shared" ca="1" si="1256"/>
        <v>#N/A</v>
      </c>
      <c r="P1042" s="33" t="e">
        <f t="shared" ca="1" si="1256"/>
        <v>#N/A</v>
      </c>
      <c r="Q1042" s="33" t="e">
        <f t="shared" ca="1" si="1256"/>
        <v>#N/A</v>
      </c>
      <c r="R1042" s="33" t="e">
        <f t="shared" ca="1" si="1256"/>
        <v>#N/A</v>
      </c>
      <c r="S1042" s="33" t="e">
        <f t="shared" ca="1" si="1255"/>
        <v>#N/A</v>
      </c>
      <c r="T1042" s="34"/>
      <c r="U1042" s="34"/>
      <c r="V1042" s="34"/>
      <c r="W1042" s="8"/>
      <c r="X1042" s="8"/>
      <c r="Y1042" s="8"/>
      <c r="Z1042" s="8"/>
      <c r="AA1042" s="8"/>
      <c r="AB1042" s="8"/>
      <c r="AC1042" s="8"/>
      <c r="AD1042" s="8"/>
      <c r="AE1042" s="8"/>
      <c r="AF1042" s="8"/>
      <c r="AG1042" s="8"/>
      <c r="AH1042" s="8"/>
      <c r="AI1042" s="8"/>
    </row>
    <row r="1043" spans="1:35" ht="51">
      <c r="A1043" s="222" t="s">
        <v>632</v>
      </c>
      <c r="B1043" s="156" t="s">
        <v>1405</v>
      </c>
      <c r="C1043" s="33">
        <f t="shared" ref="C1043:S1043" ca="1" si="1257">C210</f>
        <v>2.9569999999999999</v>
      </c>
      <c r="D1043" s="33">
        <f t="shared" ca="1" si="1257"/>
        <v>2.7776380000000001</v>
      </c>
      <c r="E1043" s="33">
        <f t="shared" ca="1" si="1257"/>
        <v>2.8639999999999999</v>
      </c>
      <c r="F1043" s="33">
        <f t="shared" ca="1" si="1257"/>
        <v>2.9236541637012223</v>
      </c>
      <c r="G1043" s="33">
        <f t="shared" ca="1" si="1257"/>
        <v>2.84</v>
      </c>
      <c r="H1043" s="33">
        <f t="shared" ca="1" si="1257"/>
        <v>2.9669459872775601</v>
      </c>
      <c r="I1043" s="33" t="e">
        <f t="shared" ca="1" si="1257"/>
        <v>#N/A</v>
      </c>
      <c r="J1043" s="33" t="e">
        <f t="shared" ca="1" si="1257"/>
        <v>#N/A</v>
      </c>
      <c r="K1043" s="33" t="e">
        <f t="shared" ref="K1043:R1043" ca="1" si="1258">K210</f>
        <v>#N/A</v>
      </c>
      <c r="L1043" s="33" t="e">
        <f t="shared" ca="1" si="1258"/>
        <v>#N/A</v>
      </c>
      <c r="M1043" s="33" t="e">
        <f t="shared" ca="1" si="1258"/>
        <v>#N/A</v>
      </c>
      <c r="N1043" s="33" t="e">
        <f t="shared" ca="1" si="1258"/>
        <v>#N/A</v>
      </c>
      <c r="O1043" s="33" t="e">
        <f t="shared" ca="1" si="1258"/>
        <v>#N/A</v>
      </c>
      <c r="P1043" s="33" t="e">
        <f t="shared" ca="1" si="1258"/>
        <v>#N/A</v>
      </c>
      <c r="Q1043" s="33" t="e">
        <f t="shared" ca="1" si="1258"/>
        <v>#N/A</v>
      </c>
      <c r="R1043" s="33" t="e">
        <f t="shared" ca="1" si="1258"/>
        <v>#N/A</v>
      </c>
      <c r="S1043" s="33" t="e">
        <f t="shared" ca="1" si="1257"/>
        <v>#N/A</v>
      </c>
      <c r="T1043" s="34"/>
      <c r="U1043" s="34"/>
      <c r="V1043" s="34"/>
      <c r="W1043" s="8"/>
      <c r="X1043" s="8"/>
      <c r="Y1043" s="8"/>
      <c r="Z1043" s="8"/>
      <c r="AA1043" s="8"/>
      <c r="AB1043" s="8"/>
      <c r="AC1043" s="8"/>
      <c r="AD1043" s="8"/>
      <c r="AE1043" s="8"/>
      <c r="AF1043" s="8"/>
      <c r="AG1043" s="8"/>
      <c r="AH1043" s="8"/>
      <c r="AI1043" s="8"/>
    </row>
    <row r="1044" spans="1:35">
      <c r="A1044" s="216">
        <f t="shared" ref="A1044" si="1259">A1032</f>
        <v>0</v>
      </c>
      <c r="B1044" s="146" t="s">
        <v>445</v>
      </c>
      <c r="C1044" s="33" t="str">
        <f ca="1">C1032</f>
        <v>BSIMAC</v>
      </c>
      <c r="D1044" s="33" t="str">
        <f t="shared" ref="D1044:S1044" ca="1" si="1260">D1032</f>
        <v>CSE</v>
      </c>
      <c r="E1044" s="33" t="str">
        <f t="shared" ca="1" si="1260"/>
        <v>DeST</v>
      </c>
      <c r="F1044" s="33" t="str">
        <f t="shared" ca="1" si="1260"/>
        <v>EnergyPlus</v>
      </c>
      <c r="G1044" s="33" t="str">
        <f t="shared" ca="1" si="1260"/>
        <v>ESP-r</v>
      </c>
      <c r="H1044" s="33" t="str">
        <f t="shared" ca="1" si="1260"/>
        <v>TRNSYS</v>
      </c>
      <c r="I1044" s="33" t="str">
        <f t="shared" ca="1" si="1260"/>
        <v>TestSpec-Alt</v>
      </c>
      <c r="J1044" s="33">
        <f t="shared" ca="1" si="1260"/>
        <v>0</v>
      </c>
      <c r="K1044" s="33">
        <f t="shared" ref="K1044:R1044" ca="1" si="1261">K1032</f>
        <v>0</v>
      </c>
      <c r="L1044" s="33">
        <f t="shared" ca="1" si="1261"/>
        <v>0</v>
      </c>
      <c r="M1044" s="33">
        <f t="shared" ca="1" si="1261"/>
        <v>0</v>
      </c>
      <c r="N1044" s="33">
        <f t="shared" ca="1" si="1261"/>
        <v>0</v>
      </c>
      <c r="O1044" s="33">
        <f t="shared" ca="1" si="1261"/>
        <v>0</v>
      </c>
      <c r="P1044" s="33">
        <f t="shared" ca="1" si="1261"/>
        <v>0</v>
      </c>
      <c r="Q1044" s="33">
        <f t="shared" ca="1" si="1261"/>
        <v>0</v>
      </c>
      <c r="R1044" s="33">
        <f t="shared" ca="1" si="1261"/>
        <v>0</v>
      </c>
      <c r="S1044" s="33" t="str">
        <f t="shared" ca="1" si="1260"/>
        <v>Tested Prg</v>
      </c>
      <c r="T1044" s="34"/>
      <c r="U1044" s="34"/>
      <c r="V1044" s="34"/>
      <c r="W1044" s="8"/>
      <c r="X1044" s="8"/>
      <c r="Y1044" s="8"/>
      <c r="Z1044" s="8"/>
      <c r="AA1044" s="8"/>
      <c r="AB1044" s="8"/>
      <c r="AC1044" s="8"/>
      <c r="AD1044" s="8"/>
      <c r="AE1044" s="8"/>
      <c r="AF1044" s="8"/>
      <c r="AG1044" s="8"/>
      <c r="AH1044" s="8"/>
      <c r="AI1044" s="8"/>
    </row>
    <row r="1045" spans="1:35" ht="51">
      <c r="A1045" s="222" t="s">
        <v>632</v>
      </c>
      <c r="B1045" s="156" t="s">
        <v>376</v>
      </c>
      <c r="C1045" s="33">
        <f t="shared" ref="C1045:S1045" ca="1" si="1262">C251</f>
        <v>0.54700000000000004</v>
      </c>
      <c r="D1045" s="33">
        <f t="shared" ca="1" si="1262"/>
        <v>0.35749599999999998</v>
      </c>
      <c r="E1045" s="33">
        <f t="shared" ca="1" si="1262"/>
        <v>0.308</v>
      </c>
      <c r="F1045" s="33">
        <f t="shared" ca="1" si="1262"/>
        <v>0.37747114436019724</v>
      </c>
      <c r="G1045" s="33">
        <f t="shared" ca="1" si="1262"/>
        <v>0.29399999999999998</v>
      </c>
      <c r="H1045" s="33">
        <f t="shared" ca="1" si="1262"/>
        <v>0.26520335727267702</v>
      </c>
      <c r="I1045" s="33" t="e">
        <f t="shared" ca="1" si="1262"/>
        <v>#N/A</v>
      </c>
      <c r="J1045" s="33" t="e">
        <f t="shared" ca="1" si="1262"/>
        <v>#N/A</v>
      </c>
      <c r="K1045" s="33" t="e">
        <f t="shared" ref="K1045:R1045" ca="1" si="1263">K251</f>
        <v>#N/A</v>
      </c>
      <c r="L1045" s="33" t="e">
        <f t="shared" ca="1" si="1263"/>
        <v>#N/A</v>
      </c>
      <c r="M1045" s="33" t="e">
        <f t="shared" ca="1" si="1263"/>
        <v>#N/A</v>
      </c>
      <c r="N1045" s="33" t="e">
        <f t="shared" ca="1" si="1263"/>
        <v>#N/A</v>
      </c>
      <c r="O1045" s="33" t="e">
        <f t="shared" ca="1" si="1263"/>
        <v>#N/A</v>
      </c>
      <c r="P1045" s="33" t="e">
        <f t="shared" ca="1" si="1263"/>
        <v>#N/A</v>
      </c>
      <c r="Q1045" s="33" t="e">
        <f t="shared" ca="1" si="1263"/>
        <v>#N/A</v>
      </c>
      <c r="R1045" s="33" t="e">
        <f t="shared" ca="1" si="1263"/>
        <v>#N/A</v>
      </c>
      <c r="S1045" s="33" t="e">
        <f t="shared" ca="1" si="1262"/>
        <v>#N/A</v>
      </c>
      <c r="T1045" s="34"/>
      <c r="U1045" s="34"/>
      <c r="V1045" s="34"/>
      <c r="W1045" s="8"/>
      <c r="X1045" s="8"/>
      <c r="Y1045" s="8"/>
      <c r="Z1045" s="8"/>
      <c r="AA1045" s="8"/>
      <c r="AB1045" s="8"/>
      <c r="AC1045" s="8"/>
      <c r="AD1045" s="8"/>
      <c r="AE1045" s="8"/>
      <c r="AF1045" s="8"/>
      <c r="AG1045" s="8"/>
      <c r="AH1045" s="8"/>
      <c r="AI1045" s="8"/>
    </row>
    <row r="1046" spans="1:35" ht="51">
      <c r="A1046" s="222" t="s">
        <v>632</v>
      </c>
      <c r="B1046" s="156" t="s">
        <v>1404</v>
      </c>
      <c r="C1046" s="33">
        <f t="shared" ref="C1046:S1046" ca="1" si="1264">C252</f>
        <v>2.1669999999999998</v>
      </c>
      <c r="D1046" s="33">
        <f t="shared" ca="1" si="1264"/>
        <v>1.839812</v>
      </c>
      <c r="E1046" s="33">
        <f t="shared" ca="1" si="1264"/>
        <v>1.84</v>
      </c>
      <c r="F1046" s="33">
        <f t="shared" ca="1" si="1264"/>
        <v>1.9293660713617777</v>
      </c>
      <c r="G1046" s="33">
        <f t="shared" ca="1" si="1264"/>
        <v>1.8740000000000001</v>
      </c>
      <c r="H1046" s="33">
        <f t="shared" ca="1" si="1264"/>
        <v>1.7040815819634301</v>
      </c>
      <c r="I1046" s="33" t="e">
        <f t="shared" ca="1" si="1264"/>
        <v>#N/A</v>
      </c>
      <c r="J1046" s="33" t="e">
        <f t="shared" ca="1" si="1264"/>
        <v>#N/A</v>
      </c>
      <c r="K1046" s="33" t="e">
        <f t="shared" ref="K1046:R1046" ca="1" si="1265">K252</f>
        <v>#N/A</v>
      </c>
      <c r="L1046" s="33" t="e">
        <f t="shared" ca="1" si="1265"/>
        <v>#N/A</v>
      </c>
      <c r="M1046" s="33" t="e">
        <f t="shared" ca="1" si="1265"/>
        <v>#N/A</v>
      </c>
      <c r="N1046" s="33" t="e">
        <f t="shared" ca="1" si="1265"/>
        <v>#N/A</v>
      </c>
      <c r="O1046" s="33" t="e">
        <f t="shared" ca="1" si="1265"/>
        <v>#N/A</v>
      </c>
      <c r="P1046" s="33" t="e">
        <f t="shared" ca="1" si="1265"/>
        <v>#N/A</v>
      </c>
      <c r="Q1046" s="33" t="e">
        <f t="shared" ca="1" si="1265"/>
        <v>#N/A</v>
      </c>
      <c r="R1046" s="33" t="e">
        <f t="shared" ca="1" si="1265"/>
        <v>#N/A</v>
      </c>
      <c r="S1046" s="33" t="e">
        <f t="shared" ca="1" si="1264"/>
        <v>#N/A</v>
      </c>
      <c r="T1046" s="34"/>
      <c r="U1046" s="34"/>
      <c r="V1046" s="34"/>
      <c r="W1046" s="8"/>
      <c r="X1046" s="8"/>
      <c r="Y1046" s="8"/>
      <c r="Z1046" s="8"/>
      <c r="AA1046" s="8"/>
      <c r="AB1046" s="8"/>
      <c r="AC1046" s="8"/>
      <c r="AD1046" s="8"/>
      <c r="AE1046" s="8"/>
      <c r="AF1046" s="8"/>
      <c r="AG1046" s="8"/>
      <c r="AH1046" s="8"/>
      <c r="AI1046" s="8"/>
    </row>
    <row r="1047" spans="1:35" ht="51">
      <c r="A1047" s="222" t="s">
        <v>632</v>
      </c>
      <c r="B1047" s="156" t="s">
        <v>1405</v>
      </c>
      <c r="C1047" s="33">
        <f t="shared" ref="C1047:S1047" ca="1" si="1266">C281</f>
        <v>1.286</v>
      </c>
      <c r="D1047" s="33">
        <f t="shared" ca="1" si="1266"/>
        <v>1.1018730000000001</v>
      </c>
      <c r="E1047" s="33">
        <f t="shared" ca="1" si="1266"/>
        <v>1.157</v>
      </c>
      <c r="F1047" s="33">
        <f t="shared" ca="1" si="1266"/>
        <v>1.0458327706611417</v>
      </c>
      <c r="G1047" s="33">
        <f t="shared" ca="1" si="1266"/>
        <v>1.052</v>
      </c>
      <c r="H1047" s="33">
        <f t="shared" ca="1" si="1266"/>
        <v>0.935589786105685</v>
      </c>
      <c r="I1047" s="33" t="e">
        <f t="shared" ca="1" si="1266"/>
        <v>#N/A</v>
      </c>
      <c r="J1047" s="33" t="e">
        <f t="shared" ca="1" si="1266"/>
        <v>#N/A</v>
      </c>
      <c r="K1047" s="33" t="e">
        <f t="shared" ref="K1047:R1047" ca="1" si="1267">K281</f>
        <v>#N/A</v>
      </c>
      <c r="L1047" s="33" t="e">
        <f t="shared" ca="1" si="1267"/>
        <v>#N/A</v>
      </c>
      <c r="M1047" s="33" t="e">
        <f t="shared" ca="1" si="1267"/>
        <v>#N/A</v>
      </c>
      <c r="N1047" s="33" t="e">
        <f t="shared" ca="1" si="1267"/>
        <v>#N/A</v>
      </c>
      <c r="O1047" s="33" t="e">
        <f t="shared" ca="1" si="1267"/>
        <v>#N/A</v>
      </c>
      <c r="P1047" s="33" t="e">
        <f t="shared" ca="1" si="1267"/>
        <v>#N/A</v>
      </c>
      <c r="Q1047" s="33" t="e">
        <f t="shared" ca="1" si="1267"/>
        <v>#N/A</v>
      </c>
      <c r="R1047" s="33" t="e">
        <f t="shared" ca="1" si="1267"/>
        <v>#N/A</v>
      </c>
      <c r="S1047" s="33" t="e">
        <f t="shared" ca="1" si="1266"/>
        <v>#N/A</v>
      </c>
      <c r="T1047" s="34"/>
      <c r="U1047" s="34"/>
      <c r="V1047" s="34"/>
      <c r="W1047" s="8"/>
      <c r="X1047" s="8"/>
      <c r="Y1047" s="8"/>
      <c r="Z1047" s="8"/>
      <c r="AA1047" s="8"/>
      <c r="AB1047" s="8"/>
      <c r="AC1047" s="8"/>
      <c r="AD1047" s="8"/>
      <c r="AE1047" s="8"/>
      <c r="AF1047" s="8"/>
      <c r="AG1047" s="8"/>
      <c r="AH1047" s="8"/>
      <c r="AI1047" s="8"/>
    </row>
    <row r="1048" spans="1:35">
      <c r="A1048" s="216"/>
      <c r="T1048" s="34"/>
      <c r="U1048" s="34"/>
      <c r="V1048" s="34"/>
      <c r="W1048" s="8"/>
      <c r="X1048" s="8"/>
      <c r="Y1048" s="8"/>
      <c r="Z1048" s="8"/>
      <c r="AA1048" s="8"/>
      <c r="AB1048" s="8"/>
      <c r="AC1048" s="8"/>
      <c r="AD1048" s="8"/>
      <c r="AE1048" s="8"/>
      <c r="AF1048" s="8"/>
      <c r="AG1048" s="8"/>
      <c r="AH1048" s="8"/>
      <c r="AI1048" s="8"/>
    </row>
    <row r="1049" spans="1:35">
      <c r="A1049" s="216"/>
      <c r="T1049" s="34"/>
      <c r="U1049" s="34"/>
      <c r="V1049" s="34"/>
      <c r="W1049" s="8"/>
      <c r="X1049" s="8"/>
      <c r="Y1049" s="8"/>
      <c r="Z1049" s="8"/>
      <c r="AA1049" s="8"/>
      <c r="AB1049" s="8"/>
      <c r="AC1049" s="8"/>
      <c r="AD1049" s="8"/>
      <c r="AE1049" s="8"/>
      <c r="AF1049" s="8"/>
      <c r="AG1049" s="8"/>
      <c r="AH1049" s="8"/>
      <c r="AI1049" s="8"/>
    </row>
    <row r="1050" spans="1:35">
      <c r="A1050" s="216"/>
      <c r="T1050" s="34"/>
      <c r="U1050" s="34"/>
      <c r="V1050" s="34"/>
      <c r="W1050" s="8"/>
      <c r="X1050" s="8"/>
      <c r="Y1050" s="8"/>
      <c r="Z1050" s="8"/>
      <c r="AA1050" s="8"/>
      <c r="AB1050" s="8"/>
      <c r="AC1050" s="8"/>
      <c r="AD1050" s="8"/>
      <c r="AE1050" s="8"/>
      <c r="AF1050" s="8"/>
      <c r="AG1050" s="8"/>
      <c r="AH1050" s="8"/>
      <c r="AI1050" s="8"/>
    </row>
    <row r="1051" spans="1:35">
      <c r="A1051" s="216"/>
      <c r="T1051" s="34"/>
      <c r="U1051" s="34"/>
      <c r="V1051" s="34"/>
      <c r="W1051" s="8"/>
      <c r="X1051" s="8"/>
      <c r="Y1051" s="8"/>
      <c r="Z1051" s="8"/>
      <c r="AA1051" s="8"/>
      <c r="AB1051" s="8"/>
      <c r="AC1051" s="8"/>
      <c r="AD1051" s="8"/>
      <c r="AE1051" s="8"/>
      <c r="AF1051" s="8"/>
      <c r="AG1051" s="8"/>
      <c r="AH1051" s="8"/>
      <c r="AI1051" s="8"/>
    </row>
    <row r="1052" spans="1:35">
      <c r="A1052" s="216"/>
      <c r="T1052" s="34"/>
      <c r="U1052" s="34"/>
      <c r="V1052" s="34"/>
      <c r="W1052" s="8"/>
      <c r="X1052" s="8"/>
      <c r="Y1052" s="8"/>
      <c r="Z1052" s="8"/>
      <c r="AA1052" s="8"/>
      <c r="AB1052" s="8"/>
      <c r="AC1052" s="8"/>
      <c r="AD1052" s="8"/>
      <c r="AE1052" s="8"/>
      <c r="AF1052" s="8"/>
      <c r="AG1052" s="8"/>
      <c r="AH1052" s="8"/>
      <c r="AI1052" s="8"/>
    </row>
    <row r="1053" spans="1:35">
      <c r="A1053" s="216"/>
      <c r="T1053" s="34"/>
      <c r="U1053" s="34"/>
      <c r="V1053" s="34"/>
      <c r="W1053" s="8"/>
      <c r="X1053" s="8"/>
      <c r="Y1053" s="8"/>
      <c r="Z1053" s="8"/>
      <c r="AA1053" s="8"/>
      <c r="AB1053" s="8"/>
      <c r="AC1053" s="8"/>
      <c r="AD1053" s="8"/>
      <c r="AE1053" s="8"/>
      <c r="AF1053" s="8"/>
      <c r="AG1053" s="8"/>
      <c r="AH1053" s="8"/>
      <c r="AI1053" s="8"/>
    </row>
    <row r="1054" spans="1:35">
      <c r="A1054" s="216"/>
      <c r="B1054" s="464" t="s">
        <v>854</v>
      </c>
      <c r="T1054" s="34"/>
      <c r="U1054" s="34"/>
      <c r="V1054" s="34"/>
      <c r="W1054" s="8"/>
      <c r="X1054" s="8"/>
      <c r="Y1054" s="8"/>
      <c r="Z1054" s="8"/>
      <c r="AA1054" s="8"/>
      <c r="AB1054" s="8"/>
      <c r="AC1054" s="8"/>
      <c r="AD1054" s="8"/>
      <c r="AE1054" s="8"/>
      <c r="AF1054" s="8"/>
      <c r="AG1054" s="8"/>
      <c r="AH1054" s="8"/>
      <c r="AI1054" s="8"/>
    </row>
    <row r="1055" spans="1:35">
      <c r="A1055" s="216"/>
      <c r="T1055" s="34"/>
      <c r="U1055" s="34"/>
      <c r="V1055" s="34"/>
      <c r="W1055" s="8"/>
      <c r="X1055" s="8"/>
      <c r="Y1055" s="8"/>
      <c r="Z1055" s="8"/>
      <c r="AA1055" s="8"/>
      <c r="AB1055" s="8"/>
      <c r="AC1055" s="8"/>
      <c r="AD1055" s="8"/>
      <c r="AE1055" s="8"/>
      <c r="AF1055" s="8"/>
      <c r="AG1055" s="8"/>
      <c r="AH1055" s="8"/>
      <c r="AI1055" s="8"/>
    </row>
    <row r="1056" spans="1:35">
      <c r="A1056" s="216"/>
      <c r="B1056" s="497" t="s">
        <v>851</v>
      </c>
      <c r="T1056" s="34"/>
      <c r="U1056" s="34"/>
      <c r="V1056" s="34"/>
      <c r="W1056" s="8"/>
      <c r="X1056" s="8"/>
      <c r="Y1056" s="8"/>
      <c r="Z1056" s="8"/>
      <c r="AA1056" s="8"/>
      <c r="AB1056" s="8"/>
      <c r="AC1056" s="8"/>
      <c r="AD1056" s="8"/>
      <c r="AE1056" s="8"/>
      <c r="AF1056" s="8"/>
      <c r="AG1056" s="8"/>
      <c r="AH1056" s="8"/>
      <c r="AI1056" s="8"/>
    </row>
    <row r="1057" spans="1:35">
      <c r="A1057" s="216"/>
      <c r="B1057" s="7" t="s">
        <v>855</v>
      </c>
      <c r="T1057" s="34"/>
      <c r="U1057" s="34"/>
      <c r="V1057" s="34"/>
      <c r="W1057" s="8"/>
      <c r="X1057" s="8"/>
      <c r="Y1057" s="8"/>
      <c r="Z1057" s="8"/>
      <c r="AA1057" s="8"/>
      <c r="AB1057" s="8"/>
      <c r="AC1057" s="8"/>
      <c r="AD1057" s="8"/>
      <c r="AE1057" s="8"/>
      <c r="AF1057" s="8"/>
      <c r="AG1057" s="8"/>
      <c r="AH1057" s="8"/>
      <c r="AI1057" s="8"/>
    </row>
    <row r="1058" spans="1:35">
      <c r="A1058" s="216"/>
      <c r="C1058" s="22" t="str">
        <f t="shared" ref="C1058:S1058" ca="1" si="1268">C$8</f>
        <v>BSIMAC</v>
      </c>
      <c r="D1058" s="22" t="str">
        <f t="shared" ca="1" si="1268"/>
        <v>CSE</v>
      </c>
      <c r="E1058" s="22" t="str">
        <f t="shared" ca="1" si="1268"/>
        <v>DeST</v>
      </c>
      <c r="F1058" s="22" t="str">
        <f t="shared" ca="1" si="1268"/>
        <v>EnergyPlus</v>
      </c>
      <c r="G1058" s="22" t="str">
        <f t="shared" ca="1" si="1268"/>
        <v>ESP-r</v>
      </c>
      <c r="H1058" s="22" t="str">
        <f t="shared" ca="1" si="1268"/>
        <v>TRNSYS</v>
      </c>
      <c r="I1058" s="22" t="str">
        <f t="shared" ca="1" si="1268"/>
        <v>TestSpec-Alt</v>
      </c>
      <c r="J1058" s="22">
        <f t="shared" ca="1" si="1268"/>
        <v>0</v>
      </c>
      <c r="K1058" s="22">
        <f t="shared" ca="1" si="1268"/>
        <v>0</v>
      </c>
      <c r="L1058" s="22">
        <f t="shared" ca="1" si="1268"/>
        <v>0</v>
      </c>
      <c r="M1058" s="22">
        <f t="shared" ca="1" si="1268"/>
        <v>0</v>
      </c>
      <c r="N1058" s="22">
        <f t="shared" ca="1" si="1268"/>
        <v>0</v>
      </c>
      <c r="O1058" s="22">
        <f t="shared" ca="1" si="1268"/>
        <v>0</v>
      </c>
      <c r="P1058" s="22">
        <f t="shared" ca="1" si="1268"/>
        <v>0</v>
      </c>
      <c r="Q1058" s="22">
        <f t="shared" ca="1" si="1268"/>
        <v>0</v>
      </c>
      <c r="R1058" s="22">
        <f t="shared" ca="1" si="1268"/>
        <v>0</v>
      </c>
      <c r="S1058" s="22" t="str">
        <f t="shared" ca="1" si="1268"/>
        <v>Tested Prg</v>
      </c>
      <c r="T1058" s="34"/>
      <c r="U1058" s="34"/>
      <c r="V1058" s="34"/>
      <c r="W1058" s="8"/>
      <c r="X1058" s="8"/>
      <c r="Y1058" s="8"/>
      <c r="Z1058" s="8"/>
      <c r="AA1058" s="8"/>
      <c r="AB1058" s="8"/>
      <c r="AC1058" s="8"/>
      <c r="AD1058" s="8"/>
      <c r="AE1058" s="8"/>
      <c r="AF1058" s="8"/>
      <c r="AG1058" s="8"/>
      <c r="AH1058" s="8"/>
      <c r="AI1058" s="8"/>
    </row>
    <row r="1059" spans="1:35" ht="15">
      <c r="A1059" s="51">
        <v>0</v>
      </c>
      <c r="B1059" s="351" t="s">
        <v>143</v>
      </c>
      <c r="C1059" s="238">
        <f ca="1">IF(ISNUMBER(OFFSET(INDIRECT("'"&amp;'DATA for charts'!C$5&amp;"'!$c190"),$A1059,0)),OFFSET(INDIRECT("'"&amp;'DATA for charts'!C$5&amp;"'!$c190"),$A1059,0),"")</f>
        <v>663.99</v>
      </c>
      <c r="D1059" s="238">
        <f ca="1">IF(ISNUMBER(OFFSET(INDIRECT("'"&amp;'DATA for charts'!D$5&amp;"'!$c190"),$A1059,0)),OFFSET(INDIRECT("'"&amp;'DATA for charts'!D$5&amp;"'!$c190"),$A1059,0),"")</f>
        <v>655.58502569799998</v>
      </c>
      <c r="E1059" s="238">
        <f ca="1">IF(ISNUMBER(OFFSET(INDIRECT("'"&amp;'DATA for charts'!E$5&amp;"'!$c190"),$A1059,0)),OFFSET(INDIRECT("'"&amp;'DATA for charts'!E$5&amp;"'!$c190"),$A1059,0),"")</f>
        <v>672.68399999999997</v>
      </c>
      <c r="F1059" s="238">
        <f ca="1">IF(ISNUMBER(OFFSET(INDIRECT("'"&amp;'DATA for charts'!F$5&amp;"'!$c190"),$A1059,0)),OFFSET(INDIRECT("'"&amp;'DATA for charts'!F$5&amp;"'!$c190"),$A1059,0),"")</f>
        <v>711.87973207593382</v>
      </c>
      <c r="G1059" s="238">
        <f ca="1">IF(ISNUMBER(OFFSET(INDIRECT("'"&amp;'DATA for charts'!G$5&amp;"'!$c190"),$A1059,0)),OFFSET(INDIRECT("'"&amp;'DATA for charts'!G$5&amp;"'!$c190"),$A1059,0),"")</f>
        <v>732</v>
      </c>
      <c r="H1059" s="238">
        <f ca="1">IF(ISNUMBER(OFFSET(INDIRECT("'"&amp;'DATA for charts'!H$5&amp;"'!$c190"),$A1059,0)),OFFSET(INDIRECT("'"&amp;'DATA for charts'!H$5&amp;"'!$c190"),$A1059,0),"")</f>
        <v>734.94299999999998</v>
      </c>
      <c r="I1059" s="238" t="str">
        <f ca="1">IF(ISNUMBER(OFFSET(INDIRECT("'"&amp;'DATA for charts'!I$5&amp;"'!$c190"),$A1059,0)),OFFSET(INDIRECT("'"&amp;'DATA for charts'!I$5&amp;"'!$c190"),$A1059,0),"")</f>
        <v/>
      </c>
      <c r="J1059" s="238" t="str">
        <f ca="1">IF(ISNUMBER(OFFSET(INDIRECT("'"&amp;'DATA for charts'!J$5&amp;"'!$c190"),$A1059,0)),OFFSET(INDIRECT("'"&amp;'DATA for charts'!J$5&amp;"'!$c190"),$A1059,0),"")</f>
        <v/>
      </c>
      <c r="K1059" s="238" t="str">
        <f ca="1">IF(ISNUMBER(OFFSET(INDIRECT("'"&amp;'DATA for charts'!K$5&amp;"'!$c190"),$A1059,0)),OFFSET(INDIRECT("'"&amp;'DATA for charts'!K$5&amp;"'!$c190"),$A1059,0),"")</f>
        <v/>
      </c>
      <c r="L1059" s="238" t="str">
        <f ca="1">IF(ISNUMBER(OFFSET(INDIRECT("'"&amp;'DATA for charts'!L$5&amp;"'!$c190"),$A1059,0)),OFFSET(INDIRECT("'"&amp;'DATA for charts'!L$5&amp;"'!$c190"),$A1059,0),"")</f>
        <v/>
      </c>
      <c r="M1059" s="238" t="str">
        <f ca="1">IF(ISNUMBER(OFFSET(INDIRECT("'"&amp;'DATA for charts'!M$5&amp;"'!$c190"),$A1059,0)),OFFSET(INDIRECT("'"&amp;'DATA for charts'!M$5&amp;"'!$c190"),$A1059,0),"")</f>
        <v/>
      </c>
      <c r="N1059" s="238" t="str">
        <f ca="1">IF(ISNUMBER(OFFSET(INDIRECT("'"&amp;'DATA for charts'!N$5&amp;"'!$c190"),$A1059,0)),OFFSET(INDIRECT("'"&amp;'DATA for charts'!N$5&amp;"'!$c190"),$A1059,0),"")</f>
        <v/>
      </c>
      <c r="O1059" s="238" t="str">
        <f ca="1">IF(ISNUMBER(OFFSET(INDIRECT("'"&amp;'DATA for charts'!O$5&amp;"'!$c190"),$A1059,0)),OFFSET(INDIRECT("'"&amp;'DATA for charts'!O$5&amp;"'!$c190"),$A1059,0),"")</f>
        <v/>
      </c>
      <c r="P1059" s="238" t="str">
        <f ca="1">IF(ISNUMBER(OFFSET(INDIRECT("'"&amp;'DATA for charts'!P$5&amp;"'!$c190"),$A1059,0)),OFFSET(INDIRECT("'"&amp;'DATA for charts'!P$5&amp;"'!$c190"),$A1059,0),"")</f>
        <v/>
      </c>
      <c r="Q1059" s="238" t="str">
        <f ca="1">IF(ISNUMBER(OFFSET(INDIRECT("'"&amp;'DATA for charts'!Q$5&amp;"'!$c190"),$A1059,0)),OFFSET(INDIRECT("'"&amp;'DATA for charts'!Q$5&amp;"'!$c190"),$A1059,0),"")</f>
        <v/>
      </c>
      <c r="R1059" s="238" t="str">
        <f ca="1">IF(ISNUMBER(OFFSET(INDIRECT("'"&amp;'DATA for charts'!R$5&amp;"'!$c190"),$A1059,0)),OFFSET(INDIRECT("'"&amp;'DATA for charts'!R$5&amp;"'!$c190"),$A1059,0),"")</f>
        <v/>
      </c>
      <c r="S1059" s="238" t="str">
        <f ca="1">IF(ISNUMBER(OFFSET(INDIRECT("'"&amp;'DATA for charts'!S$5&amp;"'!$c190"),$A1059,0)),OFFSET(INDIRECT("'"&amp;'DATA for charts'!S$5&amp;"'!$c190"),$A1059,0),"")</f>
        <v/>
      </c>
      <c r="T1059" s="34"/>
      <c r="U1059" s="34"/>
      <c r="V1059" s="34"/>
      <c r="W1059" s="8"/>
      <c r="X1059" s="8"/>
      <c r="Y1059" s="8"/>
      <c r="Z1059" s="8"/>
      <c r="AA1059" s="8"/>
      <c r="AB1059" s="8"/>
      <c r="AC1059" s="8"/>
      <c r="AD1059" s="8"/>
      <c r="AE1059" s="8"/>
      <c r="AF1059" s="8"/>
      <c r="AG1059" s="8"/>
      <c r="AH1059" s="8"/>
      <c r="AI1059" s="8"/>
    </row>
    <row r="1060" spans="1:35" ht="15">
      <c r="A1060" s="51">
        <f>A1059+1</f>
        <v>1</v>
      </c>
      <c r="B1060" s="351" t="s">
        <v>145</v>
      </c>
      <c r="C1060" s="238">
        <f ca="1">IF(ISNUMBER(OFFSET(INDIRECT("'"&amp;'DATA for charts'!C$5&amp;"'!$c190"),$A1060,0)),OFFSET(INDIRECT("'"&amp;'DATA for charts'!C$5&amp;"'!$c190"),$A1060,0),"")</f>
        <v>653.26</v>
      </c>
      <c r="D1060" s="238">
        <f ca="1">IF(ISNUMBER(OFFSET(INDIRECT("'"&amp;'DATA for charts'!D$5&amp;"'!$c190"),$A1060,0)),OFFSET(INDIRECT("'"&amp;'DATA for charts'!D$5&amp;"'!$c190"),$A1060,0),"")</f>
        <v>626.26270393460015</v>
      </c>
      <c r="E1060" s="238">
        <f ca="1">IF(ISNUMBER(OFFSET(INDIRECT("'"&amp;'DATA for charts'!E$5&amp;"'!$c190"),$A1060,0)),OFFSET(INDIRECT("'"&amp;'DATA for charts'!E$5&amp;"'!$c190"),$A1060,0),"")</f>
        <v>635.29899999999998</v>
      </c>
      <c r="F1060" s="238">
        <f ca="1">IF(ISNUMBER(OFFSET(INDIRECT("'"&amp;'DATA for charts'!F$5&amp;"'!$c190"),$A1060,0)),OFFSET(INDIRECT("'"&amp;'DATA for charts'!F$5&amp;"'!$c190"),$A1060,0),"")</f>
        <v>682.6319645677064</v>
      </c>
      <c r="G1060" s="238">
        <f ca="1">IF(ISNUMBER(OFFSET(INDIRECT("'"&amp;'DATA for charts'!G$5&amp;"'!$c190"),$A1060,0)),OFFSET(INDIRECT("'"&amp;'DATA for charts'!G$5&amp;"'!$c190"),$A1060,0),"")</f>
        <v>682</v>
      </c>
      <c r="H1060" s="238">
        <f ca="1">IF(ISNUMBER(OFFSET(INDIRECT("'"&amp;'DATA for charts'!H$5&amp;"'!$c190"),$A1060,0)),OFFSET(INDIRECT("'"&amp;'DATA for charts'!H$5&amp;"'!$c190"),$A1060,0),"")</f>
        <v>702.07899999999995</v>
      </c>
      <c r="I1060" s="238" t="str">
        <f ca="1">IF(ISNUMBER(OFFSET(INDIRECT("'"&amp;'DATA for charts'!I$5&amp;"'!$c190"),$A1060,0)),OFFSET(INDIRECT("'"&amp;'DATA for charts'!I$5&amp;"'!$c190"),$A1060,0),"")</f>
        <v/>
      </c>
      <c r="J1060" s="238" t="str">
        <f ca="1">IF(ISNUMBER(OFFSET(INDIRECT("'"&amp;'DATA for charts'!J$5&amp;"'!$c190"),$A1060,0)),OFFSET(INDIRECT("'"&amp;'DATA for charts'!J$5&amp;"'!$c190"),$A1060,0),"")</f>
        <v/>
      </c>
      <c r="K1060" s="238" t="str">
        <f ca="1">IF(ISNUMBER(OFFSET(INDIRECT("'"&amp;'DATA for charts'!K$5&amp;"'!$c190"),$A1060,0)),OFFSET(INDIRECT("'"&amp;'DATA for charts'!K$5&amp;"'!$c190"),$A1060,0),"")</f>
        <v/>
      </c>
      <c r="L1060" s="238" t="str">
        <f ca="1">IF(ISNUMBER(OFFSET(INDIRECT("'"&amp;'DATA for charts'!L$5&amp;"'!$c190"),$A1060,0)),OFFSET(INDIRECT("'"&amp;'DATA for charts'!L$5&amp;"'!$c190"),$A1060,0),"")</f>
        <v/>
      </c>
      <c r="M1060" s="238" t="str">
        <f ca="1">IF(ISNUMBER(OFFSET(INDIRECT("'"&amp;'DATA for charts'!M$5&amp;"'!$c190"),$A1060,0)),OFFSET(INDIRECT("'"&amp;'DATA for charts'!M$5&amp;"'!$c190"),$A1060,0),"")</f>
        <v/>
      </c>
      <c r="N1060" s="238" t="str">
        <f ca="1">IF(ISNUMBER(OFFSET(INDIRECT("'"&amp;'DATA for charts'!N$5&amp;"'!$c190"),$A1060,0)),OFFSET(INDIRECT("'"&amp;'DATA for charts'!N$5&amp;"'!$c190"),$A1060,0),"")</f>
        <v/>
      </c>
      <c r="O1060" s="238" t="str">
        <f ca="1">IF(ISNUMBER(OFFSET(INDIRECT("'"&amp;'DATA for charts'!O$5&amp;"'!$c190"),$A1060,0)),OFFSET(INDIRECT("'"&amp;'DATA for charts'!O$5&amp;"'!$c190"),$A1060,0),"")</f>
        <v/>
      </c>
      <c r="P1060" s="238" t="str">
        <f ca="1">IF(ISNUMBER(OFFSET(INDIRECT("'"&amp;'DATA for charts'!P$5&amp;"'!$c190"),$A1060,0)),OFFSET(INDIRECT("'"&amp;'DATA for charts'!P$5&amp;"'!$c190"),$A1060,0),"")</f>
        <v/>
      </c>
      <c r="Q1060" s="238" t="str">
        <f ca="1">IF(ISNUMBER(OFFSET(INDIRECT("'"&amp;'DATA for charts'!Q$5&amp;"'!$c190"),$A1060,0)),OFFSET(INDIRECT("'"&amp;'DATA for charts'!Q$5&amp;"'!$c190"),$A1060,0),"")</f>
        <v/>
      </c>
      <c r="R1060" s="238" t="str">
        <f ca="1">IF(ISNUMBER(OFFSET(INDIRECT("'"&amp;'DATA for charts'!R$5&amp;"'!$c190"),$A1060,0)),OFFSET(INDIRECT("'"&amp;'DATA for charts'!R$5&amp;"'!$c190"),$A1060,0),"")</f>
        <v/>
      </c>
      <c r="S1060" s="238" t="str">
        <f ca="1">IF(ISNUMBER(OFFSET(INDIRECT("'"&amp;'DATA for charts'!S$5&amp;"'!$c190"),$A1060,0)),OFFSET(INDIRECT("'"&amp;'DATA for charts'!S$5&amp;"'!$c190"),$A1060,0),"")</f>
        <v/>
      </c>
      <c r="T1060" s="34"/>
      <c r="U1060" s="34"/>
      <c r="V1060" s="34"/>
      <c r="W1060" s="8"/>
      <c r="X1060" s="8"/>
      <c r="Y1060" s="8"/>
      <c r="Z1060" s="8"/>
      <c r="AA1060" s="8"/>
      <c r="AB1060" s="8"/>
      <c r="AC1060" s="8"/>
      <c r="AD1060" s="8"/>
      <c r="AE1060" s="8"/>
      <c r="AF1060" s="8"/>
      <c r="AG1060" s="8"/>
      <c r="AH1060" s="8"/>
      <c r="AI1060" s="8"/>
    </row>
    <row r="1061" spans="1:35" ht="15">
      <c r="A1061" s="51">
        <f t="shared" ref="A1061:A1070" si="1269">A1060+1</f>
        <v>2</v>
      </c>
      <c r="B1061" s="351" t="s">
        <v>147</v>
      </c>
      <c r="C1061" s="238">
        <f ca="1">IF(ISNUMBER(OFFSET(INDIRECT("'"&amp;'DATA for charts'!C$5&amp;"'!$c190"),$A1061,0)),OFFSET(INDIRECT("'"&amp;'DATA for charts'!C$5&amp;"'!$c190"),$A1061,0),"")</f>
        <v>433.50799999999998</v>
      </c>
      <c r="D1061" s="238">
        <f ca="1">IF(ISNUMBER(OFFSET(INDIRECT("'"&amp;'DATA for charts'!D$5&amp;"'!$c190"),$A1061,0)),OFFSET(INDIRECT("'"&amp;'DATA for charts'!D$5&amp;"'!$c190"),$A1061,0),"")</f>
        <v>435.7418841288</v>
      </c>
      <c r="E1061" s="238">
        <f ca="1">IF(ISNUMBER(OFFSET(INDIRECT("'"&amp;'DATA for charts'!E$5&amp;"'!$c190"),$A1061,0)),OFFSET(INDIRECT("'"&amp;'DATA for charts'!E$5&amp;"'!$c190"),$A1061,0),"")</f>
        <v>450.49400000000003</v>
      </c>
      <c r="F1061" s="238">
        <f ca="1">IF(ISNUMBER(OFFSET(INDIRECT("'"&amp;'DATA for charts'!F$5&amp;"'!$c190"),$A1061,0)),OFFSET(INDIRECT("'"&amp;'DATA for charts'!F$5&amp;"'!$c190"),$A1061,0),"")</f>
        <v>472.21667115034046</v>
      </c>
      <c r="G1061" s="238">
        <f ca="1">IF(ISNUMBER(OFFSET(INDIRECT("'"&amp;'DATA for charts'!G$5&amp;"'!$c190"),$A1061,0)),OFFSET(INDIRECT("'"&amp;'DATA for charts'!G$5&amp;"'!$c190"),$A1061,0),"")</f>
        <v>481</v>
      </c>
      <c r="H1061" s="238">
        <f ca="1">IF(ISNUMBER(OFFSET(INDIRECT("'"&amp;'DATA for charts'!H$5&amp;"'!$c190"),$A1061,0)),OFFSET(INDIRECT("'"&amp;'DATA for charts'!H$5&amp;"'!$c190"),$A1061,0),"")</f>
        <v>495.00099999999998</v>
      </c>
      <c r="I1061" s="238" t="str">
        <f ca="1">IF(ISNUMBER(OFFSET(INDIRECT("'"&amp;'DATA for charts'!I$5&amp;"'!$c190"),$A1061,0)),OFFSET(INDIRECT("'"&amp;'DATA for charts'!I$5&amp;"'!$c190"),$A1061,0),"")</f>
        <v/>
      </c>
      <c r="J1061" s="238" t="str">
        <f ca="1">IF(ISNUMBER(OFFSET(INDIRECT("'"&amp;'DATA for charts'!J$5&amp;"'!$c190"),$A1061,0)),OFFSET(INDIRECT("'"&amp;'DATA for charts'!J$5&amp;"'!$c190"),$A1061,0),"")</f>
        <v/>
      </c>
      <c r="K1061" s="238" t="str">
        <f ca="1">IF(ISNUMBER(OFFSET(INDIRECT("'"&amp;'DATA for charts'!K$5&amp;"'!$c190"),$A1061,0)),OFFSET(INDIRECT("'"&amp;'DATA for charts'!K$5&amp;"'!$c190"),$A1061,0),"")</f>
        <v/>
      </c>
      <c r="L1061" s="238" t="str">
        <f ca="1">IF(ISNUMBER(OFFSET(INDIRECT("'"&amp;'DATA for charts'!L$5&amp;"'!$c190"),$A1061,0)),OFFSET(INDIRECT("'"&amp;'DATA for charts'!L$5&amp;"'!$c190"),$A1061,0),"")</f>
        <v/>
      </c>
      <c r="M1061" s="238" t="str">
        <f ca="1">IF(ISNUMBER(OFFSET(INDIRECT("'"&amp;'DATA for charts'!M$5&amp;"'!$c190"),$A1061,0)),OFFSET(INDIRECT("'"&amp;'DATA for charts'!M$5&amp;"'!$c190"),$A1061,0),"")</f>
        <v/>
      </c>
      <c r="N1061" s="238" t="str">
        <f ca="1">IF(ISNUMBER(OFFSET(INDIRECT("'"&amp;'DATA for charts'!N$5&amp;"'!$c190"),$A1061,0)),OFFSET(INDIRECT("'"&amp;'DATA for charts'!N$5&amp;"'!$c190"),$A1061,0),"")</f>
        <v/>
      </c>
      <c r="O1061" s="238" t="str">
        <f ca="1">IF(ISNUMBER(OFFSET(INDIRECT("'"&amp;'DATA for charts'!O$5&amp;"'!$c190"),$A1061,0)),OFFSET(INDIRECT("'"&amp;'DATA for charts'!O$5&amp;"'!$c190"),$A1061,0),"")</f>
        <v/>
      </c>
      <c r="P1061" s="238" t="str">
        <f ca="1">IF(ISNUMBER(OFFSET(INDIRECT("'"&amp;'DATA for charts'!P$5&amp;"'!$c190"),$A1061,0)),OFFSET(INDIRECT("'"&amp;'DATA for charts'!P$5&amp;"'!$c190"),$A1061,0),"")</f>
        <v/>
      </c>
      <c r="Q1061" s="238" t="str">
        <f ca="1">IF(ISNUMBER(OFFSET(INDIRECT("'"&amp;'DATA for charts'!Q$5&amp;"'!$c190"),$A1061,0)),OFFSET(INDIRECT("'"&amp;'DATA for charts'!Q$5&amp;"'!$c190"),$A1061,0),"")</f>
        <v/>
      </c>
      <c r="R1061" s="238" t="str">
        <f ca="1">IF(ISNUMBER(OFFSET(INDIRECT("'"&amp;'DATA for charts'!R$5&amp;"'!$c190"),$A1061,0)),OFFSET(INDIRECT("'"&amp;'DATA for charts'!R$5&amp;"'!$c190"),$A1061,0),"")</f>
        <v/>
      </c>
      <c r="S1061" s="238" t="str">
        <f ca="1">IF(ISNUMBER(OFFSET(INDIRECT("'"&amp;'DATA for charts'!S$5&amp;"'!$c190"),$A1061,0)),OFFSET(INDIRECT("'"&amp;'DATA for charts'!S$5&amp;"'!$c190"),$A1061,0),"")</f>
        <v/>
      </c>
      <c r="T1061" s="34"/>
      <c r="U1061" s="34"/>
      <c r="V1061" s="34"/>
      <c r="W1061" s="8"/>
      <c r="X1061" s="8"/>
      <c r="Y1061" s="8"/>
      <c r="Z1061" s="8"/>
      <c r="AA1061" s="8"/>
      <c r="AB1061" s="8"/>
      <c r="AC1061" s="8"/>
      <c r="AD1061" s="8"/>
      <c r="AE1061" s="8"/>
      <c r="AF1061" s="8"/>
      <c r="AG1061" s="8"/>
      <c r="AH1061" s="8"/>
      <c r="AI1061" s="8"/>
    </row>
    <row r="1062" spans="1:35" ht="15">
      <c r="A1062" s="51">
        <f t="shared" si="1269"/>
        <v>3</v>
      </c>
      <c r="B1062" s="351" t="s">
        <v>149</v>
      </c>
      <c r="C1062" s="238">
        <f ca="1">IF(ISNUMBER(OFFSET(INDIRECT("'"&amp;'DATA for charts'!C$5&amp;"'!$c190"),$A1062,0)),OFFSET(INDIRECT("'"&amp;'DATA for charts'!C$5&amp;"'!$c190"),$A1062,0),"")</f>
        <v>511.036</v>
      </c>
      <c r="D1062" s="238">
        <f ca="1">IF(ISNUMBER(OFFSET(INDIRECT("'"&amp;'DATA for charts'!D$5&amp;"'!$c190"),$A1062,0)),OFFSET(INDIRECT("'"&amp;'DATA for charts'!D$5&amp;"'!$c190"),$A1062,0),"")</f>
        <v>456.95429739899998</v>
      </c>
      <c r="E1062" s="238">
        <f ca="1">IF(ISNUMBER(OFFSET(INDIRECT("'"&amp;'DATA for charts'!E$5&amp;"'!$c190"),$A1062,0)),OFFSET(INDIRECT("'"&amp;'DATA for charts'!E$5&amp;"'!$c190"),$A1062,0),"")</f>
        <v>447.95699999999999</v>
      </c>
      <c r="F1062" s="238">
        <f ca="1">IF(ISNUMBER(OFFSET(INDIRECT("'"&amp;'DATA for charts'!F$5&amp;"'!$c190"),$A1062,0)),OFFSET(INDIRECT("'"&amp;'DATA for charts'!F$5&amp;"'!$c190"),$A1062,0),"")</f>
        <v>510.12438849059777</v>
      </c>
      <c r="G1062" s="238">
        <f ca="1">IF(ISNUMBER(OFFSET(INDIRECT("'"&amp;'DATA for charts'!G$5&amp;"'!$c190"),$A1062,0)),OFFSET(INDIRECT("'"&amp;'DATA for charts'!G$5&amp;"'!$c190"),$A1062,0),"")</f>
        <v>479</v>
      </c>
      <c r="H1062" s="238">
        <f ca="1">IF(ISNUMBER(OFFSET(INDIRECT("'"&amp;'DATA for charts'!H$5&amp;"'!$c190"),$A1062,0)),OFFSET(INDIRECT("'"&amp;'DATA for charts'!H$5&amp;"'!$c190"),$A1062,0),"")</f>
        <v>517.28700000000003</v>
      </c>
      <c r="I1062" s="238" t="str">
        <f ca="1">IF(ISNUMBER(OFFSET(INDIRECT("'"&amp;'DATA for charts'!I$5&amp;"'!$c190"),$A1062,0)),OFFSET(INDIRECT("'"&amp;'DATA for charts'!I$5&amp;"'!$c190"),$A1062,0),"")</f>
        <v/>
      </c>
      <c r="J1062" s="238" t="str">
        <f ca="1">IF(ISNUMBER(OFFSET(INDIRECT("'"&amp;'DATA for charts'!J$5&amp;"'!$c190"),$A1062,0)),OFFSET(INDIRECT("'"&amp;'DATA for charts'!J$5&amp;"'!$c190"),$A1062,0),"")</f>
        <v/>
      </c>
      <c r="K1062" s="238" t="str">
        <f ca="1">IF(ISNUMBER(OFFSET(INDIRECT("'"&amp;'DATA for charts'!K$5&amp;"'!$c190"),$A1062,0)),OFFSET(INDIRECT("'"&amp;'DATA for charts'!K$5&amp;"'!$c190"),$A1062,0),"")</f>
        <v/>
      </c>
      <c r="L1062" s="238" t="str">
        <f ca="1">IF(ISNUMBER(OFFSET(INDIRECT("'"&amp;'DATA for charts'!L$5&amp;"'!$c190"),$A1062,0)),OFFSET(INDIRECT("'"&amp;'DATA for charts'!L$5&amp;"'!$c190"),$A1062,0),"")</f>
        <v/>
      </c>
      <c r="M1062" s="238" t="str">
        <f ca="1">IF(ISNUMBER(OFFSET(INDIRECT("'"&amp;'DATA for charts'!M$5&amp;"'!$c190"),$A1062,0)),OFFSET(INDIRECT("'"&amp;'DATA for charts'!M$5&amp;"'!$c190"),$A1062,0),"")</f>
        <v/>
      </c>
      <c r="N1062" s="238" t="str">
        <f ca="1">IF(ISNUMBER(OFFSET(INDIRECT("'"&amp;'DATA for charts'!N$5&amp;"'!$c190"),$A1062,0)),OFFSET(INDIRECT("'"&amp;'DATA for charts'!N$5&amp;"'!$c190"),$A1062,0),"")</f>
        <v/>
      </c>
      <c r="O1062" s="238" t="str">
        <f ca="1">IF(ISNUMBER(OFFSET(INDIRECT("'"&amp;'DATA for charts'!O$5&amp;"'!$c190"),$A1062,0)),OFFSET(INDIRECT("'"&amp;'DATA for charts'!O$5&amp;"'!$c190"),$A1062,0),"")</f>
        <v/>
      </c>
      <c r="P1062" s="238" t="str">
        <f ca="1">IF(ISNUMBER(OFFSET(INDIRECT("'"&amp;'DATA for charts'!P$5&amp;"'!$c190"),$A1062,0)),OFFSET(INDIRECT("'"&amp;'DATA for charts'!P$5&amp;"'!$c190"),$A1062,0),"")</f>
        <v/>
      </c>
      <c r="Q1062" s="238" t="str">
        <f ca="1">IF(ISNUMBER(OFFSET(INDIRECT("'"&amp;'DATA for charts'!Q$5&amp;"'!$c190"),$A1062,0)),OFFSET(INDIRECT("'"&amp;'DATA for charts'!Q$5&amp;"'!$c190"),$A1062,0),"")</f>
        <v/>
      </c>
      <c r="R1062" s="238" t="str">
        <f ca="1">IF(ISNUMBER(OFFSET(INDIRECT("'"&amp;'DATA for charts'!R$5&amp;"'!$c190"),$A1062,0)),OFFSET(INDIRECT("'"&amp;'DATA for charts'!R$5&amp;"'!$c190"),$A1062,0),"")</f>
        <v/>
      </c>
      <c r="S1062" s="238" t="str">
        <f ca="1">IF(ISNUMBER(OFFSET(INDIRECT("'"&amp;'DATA for charts'!S$5&amp;"'!$c190"),$A1062,0)),OFFSET(INDIRECT("'"&amp;'DATA for charts'!S$5&amp;"'!$c190"),$A1062,0),"")</f>
        <v/>
      </c>
      <c r="T1062" s="34"/>
      <c r="U1062" s="34"/>
      <c r="V1062" s="34"/>
      <c r="W1062" s="8"/>
      <c r="X1062" s="8"/>
      <c r="Y1062" s="8"/>
      <c r="Z1062" s="8"/>
      <c r="AA1062" s="8"/>
      <c r="AB1062" s="8"/>
      <c r="AC1062" s="8"/>
      <c r="AD1062" s="8"/>
      <c r="AE1062" s="8"/>
      <c r="AF1062" s="8"/>
      <c r="AG1062" s="8"/>
      <c r="AH1062" s="8"/>
      <c r="AI1062" s="8"/>
    </row>
    <row r="1063" spans="1:35" ht="15">
      <c r="A1063" s="51">
        <f t="shared" si="1269"/>
        <v>4</v>
      </c>
      <c r="B1063" s="351" t="s">
        <v>151</v>
      </c>
      <c r="C1063" s="238">
        <f ca="1">IF(ISNUMBER(OFFSET(INDIRECT("'"&amp;'DATA for charts'!C$5&amp;"'!$c190"),$A1063,0)),OFFSET(INDIRECT("'"&amp;'DATA for charts'!C$5&amp;"'!$c190"),$A1063,0),"")</f>
        <v>112.76900000000001</v>
      </c>
      <c r="D1063" s="238">
        <f ca="1">IF(ISNUMBER(OFFSET(INDIRECT("'"&amp;'DATA for charts'!D$5&amp;"'!$c190"),$A1063,0)),OFFSET(INDIRECT("'"&amp;'DATA for charts'!D$5&amp;"'!$c190"),$A1063,0),"")</f>
        <v>127.7958177724</v>
      </c>
      <c r="E1063" s="238">
        <f ca="1">IF(ISNUMBER(OFFSET(INDIRECT("'"&amp;'DATA for charts'!E$5&amp;"'!$c190"),$A1063,0)),OFFSET(INDIRECT("'"&amp;'DATA for charts'!E$5&amp;"'!$c190"),$A1063,0),"")</f>
        <v>128</v>
      </c>
      <c r="F1063" s="238">
        <f ca="1">IF(ISNUMBER(OFFSET(INDIRECT("'"&amp;'DATA for charts'!F$5&amp;"'!$c190"),$A1063,0)),OFFSET(INDIRECT("'"&amp;'DATA for charts'!F$5&amp;"'!$c190"),$A1063,0),"")</f>
        <v>136.81917222377049</v>
      </c>
      <c r="G1063" s="238">
        <f ca="1">IF(ISNUMBER(OFFSET(INDIRECT("'"&amp;'DATA for charts'!G$5&amp;"'!$c190"),$A1063,0)),OFFSET(INDIRECT("'"&amp;'DATA for charts'!G$5&amp;"'!$c190"),$A1063,0),"")</f>
        <v>139</v>
      </c>
      <c r="H1063" s="238">
        <f ca="1">IF(ISNUMBER(OFFSET(INDIRECT("'"&amp;'DATA for charts'!H$5&amp;"'!$c190"),$A1063,0)),OFFSET(INDIRECT("'"&amp;'DATA for charts'!H$5&amp;"'!$c190"),$A1063,0),"")</f>
        <v>150.732</v>
      </c>
      <c r="I1063" s="238" t="str">
        <f ca="1">IF(ISNUMBER(OFFSET(INDIRECT("'"&amp;'DATA for charts'!I$5&amp;"'!$c190"),$A1063,0)),OFFSET(INDIRECT("'"&amp;'DATA for charts'!I$5&amp;"'!$c190"),$A1063,0),"")</f>
        <v/>
      </c>
      <c r="J1063" s="238" t="str">
        <f ca="1">IF(ISNUMBER(OFFSET(INDIRECT("'"&amp;'DATA for charts'!J$5&amp;"'!$c190"),$A1063,0)),OFFSET(INDIRECT("'"&amp;'DATA for charts'!J$5&amp;"'!$c190"),$A1063,0),"")</f>
        <v/>
      </c>
      <c r="K1063" s="238" t="str">
        <f ca="1">IF(ISNUMBER(OFFSET(INDIRECT("'"&amp;'DATA for charts'!K$5&amp;"'!$c190"),$A1063,0)),OFFSET(INDIRECT("'"&amp;'DATA for charts'!K$5&amp;"'!$c190"),$A1063,0),"")</f>
        <v/>
      </c>
      <c r="L1063" s="238" t="str">
        <f ca="1">IF(ISNUMBER(OFFSET(INDIRECT("'"&amp;'DATA for charts'!L$5&amp;"'!$c190"),$A1063,0)),OFFSET(INDIRECT("'"&amp;'DATA for charts'!L$5&amp;"'!$c190"),$A1063,0),"")</f>
        <v/>
      </c>
      <c r="M1063" s="238" t="str">
        <f ca="1">IF(ISNUMBER(OFFSET(INDIRECT("'"&amp;'DATA for charts'!M$5&amp;"'!$c190"),$A1063,0)),OFFSET(INDIRECT("'"&amp;'DATA for charts'!M$5&amp;"'!$c190"),$A1063,0),"")</f>
        <v/>
      </c>
      <c r="N1063" s="238" t="str">
        <f ca="1">IF(ISNUMBER(OFFSET(INDIRECT("'"&amp;'DATA for charts'!N$5&amp;"'!$c190"),$A1063,0)),OFFSET(INDIRECT("'"&amp;'DATA for charts'!N$5&amp;"'!$c190"),$A1063,0),"")</f>
        <v/>
      </c>
      <c r="O1063" s="238" t="str">
        <f ca="1">IF(ISNUMBER(OFFSET(INDIRECT("'"&amp;'DATA for charts'!O$5&amp;"'!$c190"),$A1063,0)),OFFSET(INDIRECT("'"&amp;'DATA for charts'!O$5&amp;"'!$c190"),$A1063,0),"")</f>
        <v/>
      </c>
      <c r="P1063" s="238" t="str">
        <f ca="1">IF(ISNUMBER(OFFSET(INDIRECT("'"&amp;'DATA for charts'!P$5&amp;"'!$c190"),$A1063,0)),OFFSET(INDIRECT("'"&amp;'DATA for charts'!P$5&amp;"'!$c190"),$A1063,0),"")</f>
        <v/>
      </c>
      <c r="Q1063" s="238" t="str">
        <f ca="1">IF(ISNUMBER(OFFSET(INDIRECT("'"&amp;'DATA for charts'!Q$5&amp;"'!$c190"),$A1063,0)),OFFSET(INDIRECT("'"&amp;'DATA for charts'!Q$5&amp;"'!$c190"),$A1063,0),"")</f>
        <v/>
      </c>
      <c r="R1063" s="238" t="str">
        <f ca="1">IF(ISNUMBER(OFFSET(INDIRECT("'"&amp;'DATA for charts'!R$5&amp;"'!$c190"),$A1063,0)),OFFSET(INDIRECT("'"&amp;'DATA for charts'!R$5&amp;"'!$c190"),$A1063,0),"")</f>
        <v/>
      </c>
      <c r="S1063" s="238" t="str">
        <f ca="1">IF(ISNUMBER(OFFSET(INDIRECT("'"&amp;'DATA for charts'!S$5&amp;"'!$c190"),$A1063,0)),OFFSET(INDIRECT("'"&amp;'DATA for charts'!S$5&amp;"'!$c190"),$A1063,0),"")</f>
        <v/>
      </c>
      <c r="T1063" s="34"/>
      <c r="U1063" s="34"/>
      <c r="V1063" s="34"/>
      <c r="W1063" s="8"/>
      <c r="X1063" s="8"/>
      <c r="Y1063" s="8"/>
      <c r="Z1063" s="8"/>
      <c r="AA1063" s="8"/>
      <c r="AB1063" s="8"/>
      <c r="AC1063" s="8"/>
      <c r="AD1063" s="8"/>
      <c r="AE1063" s="8"/>
      <c r="AF1063" s="8"/>
      <c r="AG1063" s="8"/>
      <c r="AH1063" s="8"/>
      <c r="AI1063" s="8"/>
    </row>
    <row r="1064" spans="1:35" ht="15">
      <c r="A1064" s="51">
        <f t="shared" si="1269"/>
        <v>5</v>
      </c>
      <c r="B1064" s="351" t="s">
        <v>153</v>
      </c>
      <c r="C1064" s="238">
        <f ca="1">IF(ISNUMBER(OFFSET(INDIRECT("'"&amp;'DATA for charts'!C$5&amp;"'!$c190"),$A1064,0)),OFFSET(INDIRECT("'"&amp;'DATA for charts'!C$5&amp;"'!$c190"),$A1064,0),"")</f>
        <v>2.7349999999999999</v>
      </c>
      <c r="D1064" s="238">
        <f ca="1">IF(ISNUMBER(OFFSET(INDIRECT("'"&amp;'DATA for charts'!D$5&amp;"'!$c190"),$A1064,0)),OFFSET(INDIRECT("'"&amp;'DATA for charts'!D$5&amp;"'!$c190"),$A1064,0),"")</f>
        <v>11.699908970999999</v>
      </c>
      <c r="E1064" s="238">
        <f ca="1">IF(ISNUMBER(OFFSET(INDIRECT("'"&amp;'DATA for charts'!E$5&amp;"'!$c190"),$A1064,0)),OFFSET(INDIRECT("'"&amp;'DATA for charts'!E$5&amp;"'!$c190"),$A1064,0),"")</f>
        <v>11.218</v>
      </c>
      <c r="F1064" s="238">
        <f ca="1">IF(ISNUMBER(OFFSET(INDIRECT("'"&amp;'DATA for charts'!F$5&amp;"'!$c190"),$A1064,0)),OFFSET(INDIRECT("'"&amp;'DATA for charts'!F$5&amp;"'!$c190"),$A1064,0),"")</f>
        <v>10.081226086637937</v>
      </c>
      <c r="G1064" s="238">
        <f ca="1">IF(ISNUMBER(OFFSET(INDIRECT("'"&amp;'DATA for charts'!G$5&amp;"'!$c190"),$A1064,0)),OFFSET(INDIRECT("'"&amp;'DATA for charts'!G$5&amp;"'!$c190"),$A1064,0),"")</f>
        <v>14</v>
      </c>
      <c r="H1064" s="238">
        <f ca="1">IF(ISNUMBER(OFFSET(INDIRECT("'"&amp;'DATA for charts'!H$5&amp;"'!$c190"),$A1064,0)),OFFSET(INDIRECT("'"&amp;'DATA for charts'!H$5&amp;"'!$c190"),$A1064,0),"")</f>
        <v>15.9512</v>
      </c>
      <c r="I1064" s="238" t="str">
        <f ca="1">IF(ISNUMBER(OFFSET(INDIRECT("'"&amp;'DATA for charts'!I$5&amp;"'!$c190"),$A1064,0)),OFFSET(INDIRECT("'"&amp;'DATA for charts'!I$5&amp;"'!$c190"),$A1064,0),"")</f>
        <v/>
      </c>
      <c r="J1064" s="238" t="str">
        <f ca="1">IF(ISNUMBER(OFFSET(INDIRECT("'"&amp;'DATA for charts'!J$5&amp;"'!$c190"),$A1064,0)),OFFSET(INDIRECT("'"&amp;'DATA for charts'!J$5&amp;"'!$c190"),$A1064,0),"")</f>
        <v/>
      </c>
      <c r="K1064" s="238" t="str">
        <f ca="1">IF(ISNUMBER(OFFSET(INDIRECT("'"&amp;'DATA for charts'!K$5&amp;"'!$c190"),$A1064,0)),OFFSET(INDIRECT("'"&amp;'DATA for charts'!K$5&amp;"'!$c190"),$A1064,0),"")</f>
        <v/>
      </c>
      <c r="L1064" s="238" t="str">
        <f ca="1">IF(ISNUMBER(OFFSET(INDIRECT("'"&amp;'DATA for charts'!L$5&amp;"'!$c190"),$A1064,0)),OFFSET(INDIRECT("'"&amp;'DATA for charts'!L$5&amp;"'!$c190"),$A1064,0),"")</f>
        <v/>
      </c>
      <c r="M1064" s="238" t="str">
        <f ca="1">IF(ISNUMBER(OFFSET(INDIRECT("'"&amp;'DATA for charts'!M$5&amp;"'!$c190"),$A1064,0)),OFFSET(INDIRECT("'"&amp;'DATA for charts'!M$5&amp;"'!$c190"),$A1064,0),"")</f>
        <v/>
      </c>
      <c r="N1064" s="238" t="str">
        <f ca="1">IF(ISNUMBER(OFFSET(INDIRECT("'"&amp;'DATA for charts'!N$5&amp;"'!$c190"),$A1064,0)),OFFSET(INDIRECT("'"&amp;'DATA for charts'!N$5&amp;"'!$c190"),$A1064,0),"")</f>
        <v/>
      </c>
      <c r="O1064" s="238" t="str">
        <f ca="1">IF(ISNUMBER(OFFSET(INDIRECT("'"&amp;'DATA for charts'!O$5&amp;"'!$c190"),$A1064,0)),OFFSET(INDIRECT("'"&amp;'DATA for charts'!O$5&amp;"'!$c190"),$A1064,0),"")</f>
        <v/>
      </c>
      <c r="P1064" s="238" t="str">
        <f ca="1">IF(ISNUMBER(OFFSET(INDIRECT("'"&amp;'DATA for charts'!P$5&amp;"'!$c190"),$A1064,0)),OFFSET(INDIRECT("'"&amp;'DATA for charts'!P$5&amp;"'!$c190"),$A1064,0),"")</f>
        <v/>
      </c>
      <c r="Q1064" s="238" t="str">
        <f ca="1">IF(ISNUMBER(OFFSET(INDIRECT("'"&amp;'DATA for charts'!Q$5&amp;"'!$c190"),$A1064,0)),OFFSET(INDIRECT("'"&amp;'DATA for charts'!Q$5&amp;"'!$c190"),$A1064,0),"")</f>
        <v/>
      </c>
      <c r="R1064" s="238" t="str">
        <f ca="1">IF(ISNUMBER(OFFSET(INDIRECT("'"&amp;'DATA for charts'!R$5&amp;"'!$c190"),$A1064,0)),OFFSET(INDIRECT("'"&amp;'DATA for charts'!R$5&amp;"'!$c190"),$A1064,0),"")</f>
        <v/>
      </c>
      <c r="S1064" s="238" t="str">
        <f ca="1">IF(ISNUMBER(OFFSET(INDIRECT("'"&amp;'DATA for charts'!S$5&amp;"'!$c190"),$A1064,0)),OFFSET(INDIRECT("'"&amp;'DATA for charts'!S$5&amp;"'!$c190"),$A1064,0),"")</f>
        <v/>
      </c>
      <c r="T1064" s="34"/>
      <c r="U1064" s="34"/>
      <c r="V1064" s="34"/>
      <c r="W1064" s="8"/>
      <c r="X1064" s="8"/>
      <c r="Y1064" s="8"/>
      <c r="Z1064" s="8"/>
      <c r="AA1064" s="8"/>
      <c r="AB1064" s="8"/>
      <c r="AC1064" s="8"/>
      <c r="AD1064" s="8"/>
      <c r="AE1064" s="8"/>
      <c r="AF1064" s="8"/>
      <c r="AG1064" s="8"/>
      <c r="AH1064" s="8"/>
      <c r="AI1064" s="8"/>
    </row>
    <row r="1065" spans="1:35" ht="15">
      <c r="A1065" s="51">
        <f t="shared" si="1269"/>
        <v>6</v>
      </c>
      <c r="B1065" s="351" t="s">
        <v>155</v>
      </c>
      <c r="C1065" s="238">
        <f ca="1">IF(ISNUMBER(OFFSET(INDIRECT("'"&amp;'DATA for charts'!C$5&amp;"'!$c190"),$A1065,0)),OFFSET(INDIRECT("'"&amp;'DATA for charts'!C$5&amp;"'!$c190"),$A1065,0),"")</f>
        <v>4.8390000000000004</v>
      </c>
      <c r="D1065" s="238">
        <f ca="1">IF(ISNUMBER(OFFSET(INDIRECT("'"&amp;'DATA for charts'!D$5&amp;"'!$c190"),$A1065,0)),OFFSET(INDIRECT("'"&amp;'DATA for charts'!D$5&amp;"'!$c190"),$A1065,0),"")</f>
        <v>11.543052315300001</v>
      </c>
      <c r="E1065" s="238">
        <f ca="1">IF(ISNUMBER(OFFSET(INDIRECT("'"&amp;'DATA for charts'!E$5&amp;"'!$c190"),$A1065,0)),OFFSET(INDIRECT("'"&amp;'DATA for charts'!E$5&amp;"'!$c190"),$A1065,0),"")</f>
        <v>10.105</v>
      </c>
      <c r="F1065" s="238">
        <f ca="1">IF(ISNUMBER(OFFSET(INDIRECT("'"&amp;'DATA for charts'!F$5&amp;"'!$c190"),$A1065,0)),OFFSET(INDIRECT("'"&amp;'DATA for charts'!F$5&amp;"'!$c190"),$A1065,0),"")</f>
        <v>12.018218893735234</v>
      </c>
      <c r="G1065" s="238">
        <f ca="1">IF(ISNUMBER(OFFSET(INDIRECT("'"&amp;'DATA for charts'!G$5&amp;"'!$c190"),$A1065,0)),OFFSET(INDIRECT("'"&amp;'DATA for charts'!G$5&amp;"'!$c190"),$A1065,0),"")</f>
        <v>14</v>
      </c>
      <c r="H1065" s="238">
        <f ca="1">IF(ISNUMBER(OFFSET(INDIRECT("'"&amp;'DATA for charts'!H$5&amp;"'!$c190"),$A1065,0)),OFFSET(INDIRECT("'"&amp;'DATA for charts'!H$5&amp;"'!$c190"),$A1065,0),"")</f>
        <v>16.726299999999998</v>
      </c>
      <c r="I1065" s="238" t="str">
        <f ca="1">IF(ISNUMBER(OFFSET(INDIRECT("'"&amp;'DATA for charts'!I$5&amp;"'!$c190"),$A1065,0)),OFFSET(INDIRECT("'"&amp;'DATA for charts'!I$5&amp;"'!$c190"),$A1065,0),"")</f>
        <v/>
      </c>
      <c r="J1065" s="238" t="str">
        <f ca="1">IF(ISNUMBER(OFFSET(INDIRECT("'"&amp;'DATA for charts'!J$5&amp;"'!$c190"),$A1065,0)),OFFSET(INDIRECT("'"&amp;'DATA for charts'!J$5&amp;"'!$c190"),$A1065,0),"")</f>
        <v/>
      </c>
      <c r="K1065" s="238" t="str">
        <f ca="1">IF(ISNUMBER(OFFSET(INDIRECT("'"&amp;'DATA for charts'!K$5&amp;"'!$c190"),$A1065,0)),OFFSET(INDIRECT("'"&amp;'DATA for charts'!K$5&amp;"'!$c190"),$A1065,0),"")</f>
        <v/>
      </c>
      <c r="L1065" s="238" t="str">
        <f ca="1">IF(ISNUMBER(OFFSET(INDIRECT("'"&amp;'DATA for charts'!L$5&amp;"'!$c190"),$A1065,0)),OFFSET(INDIRECT("'"&amp;'DATA for charts'!L$5&amp;"'!$c190"),$A1065,0),"")</f>
        <v/>
      </c>
      <c r="M1065" s="238" t="str">
        <f ca="1">IF(ISNUMBER(OFFSET(INDIRECT("'"&amp;'DATA for charts'!M$5&amp;"'!$c190"),$A1065,0)),OFFSET(INDIRECT("'"&amp;'DATA for charts'!M$5&amp;"'!$c190"),$A1065,0),"")</f>
        <v/>
      </c>
      <c r="N1065" s="238" t="str">
        <f ca="1">IF(ISNUMBER(OFFSET(INDIRECT("'"&amp;'DATA for charts'!N$5&amp;"'!$c190"),$A1065,0)),OFFSET(INDIRECT("'"&amp;'DATA for charts'!N$5&amp;"'!$c190"),$A1065,0),"")</f>
        <v/>
      </c>
      <c r="O1065" s="238" t="str">
        <f ca="1">IF(ISNUMBER(OFFSET(INDIRECT("'"&amp;'DATA for charts'!O$5&amp;"'!$c190"),$A1065,0)),OFFSET(INDIRECT("'"&amp;'DATA for charts'!O$5&amp;"'!$c190"),$A1065,0),"")</f>
        <v/>
      </c>
      <c r="P1065" s="238" t="str">
        <f ca="1">IF(ISNUMBER(OFFSET(INDIRECT("'"&amp;'DATA for charts'!P$5&amp;"'!$c190"),$A1065,0)),OFFSET(INDIRECT("'"&amp;'DATA for charts'!P$5&amp;"'!$c190"),$A1065,0),"")</f>
        <v/>
      </c>
      <c r="Q1065" s="238" t="str">
        <f ca="1">IF(ISNUMBER(OFFSET(INDIRECT("'"&amp;'DATA for charts'!Q$5&amp;"'!$c190"),$A1065,0)),OFFSET(INDIRECT("'"&amp;'DATA for charts'!Q$5&amp;"'!$c190"),$A1065,0),"")</f>
        <v/>
      </c>
      <c r="R1065" s="238" t="str">
        <f ca="1">IF(ISNUMBER(OFFSET(INDIRECT("'"&amp;'DATA for charts'!R$5&amp;"'!$c190"),$A1065,0)),OFFSET(INDIRECT("'"&amp;'DATA for charts'!R$5&amp;"'!$c190"),$A1065,0),"")</f>
        <v/>
      </c>
      <c r="S1065" s="238" t="str">
        <f ca="1">IF(ISNUMBER(OFFSET(INDIRECT("'"&amp;'DATA for charts'!S$5&amp;"'!$c190"),$A1065,0)),OFFSET(INDIRECT("'"&amp;'DATA for charts'!S$5&amp;"'!$c190"),$A1065,0),"")</f>
        <v/>
      </c>
      <c r="T1065" s="34"/>
      <c r="U1065" s="34"/>
      <c r="V1065" s="34"/>
      <c r="W1065" s="8"/>
      <c r="X1065" s="8"/>
      <c r="Y1065" s="8"/>
      <c r="Z1065" s="8"/>
      <c r="AA1065" s="8"/>
      <c r="AB1065" s="8"/>
      <c r="AC1065" s="8"/>
      <c r="AD1065" s="8"/>
      <c r="AE1065" s="8"/>
      <c r="AF1065" s="8"/>
      <c r="AG1065" s="8"/>
      <c r="AH1065" s="8"/>
      <c r="AI1065" s="8"/>
    </row>
    <row r="1066" spans="1:35" ht="15">
      <c r="A1066" s="51">
        <f t="shared" si="1269"/>
        <v>7</v>
      </c>
      <c r="B1066" s="351" t="s">
        <v>157</v>
      </c>
      <c r="C1066" s="238">
        <f ca="1">IF(ISNUMBER(OFFSET(INDIRECT("'"&amp;'DATA for charts'!C$5&amp;"'!$c190"),$A1066,0)),OFFSET(INDIRECT("'"&amp;'DATA for charts'!C$5&amp;"'!$c190"),$A1066,0),"")</f>
        <v>1.3680000000000001</v>
      </c>
      <c r="D1066" s="238">
        <f ca="1">IF(ISNUMBER(OFFSET(INDIRECT("'"&amp;'DATA for charts'!D$5&amp;"'!$c190"),$A1066,0)),OFFSET(INDIRECT("'"&amp;'DATA for charts'!D$5&amp;"'!$c190"),$A1066,0),"")</f>
        <v>6.9186446789999998</v>
      </c>
      <c r="E1066" s="238">
        <f ca="1">IF(ISNUMBER(OFFSET(INDIRECT("'"&amp;'DATA for charts'!E$5&amp;"'!$c190"),$A1066,0)),OFFSET(INDIRECT("'"&amp;'DATA for charts'!E$5&amp;"'!$c190"),$A1066,0),"")</f>
        <v>8.3759999999999994</v>
      </c>
      <c r="F1066" s="238">
        <f ca="1">IF(ISNUMBER(OFFSET(INDIRECT("'"&amp;'DATA for charts'!F$5&amp;"'!$c190"),$A1066,0)),OFFSET(INDIRECT("'"&amp;'DATA for charts'!F$5&amp;"'!$c190"),$A1066,0),"")</f>
        <v>6.5877489389745971</v>
      </c>
      <c r="G1066" s="238">
        <f ca="1">IF(ISNUMBER(OFFSET(INDIRECT("'"&amp;'DATA for charts'!G$5&amp;"'!$c190"),$A1066,0)),OFFSET(INDIRECT("'"&amp;'DATA for charts'!G$5&amp;"'!$c190"),$A1066,0),"")</f>
        <v>9</v>
      </c>
      <c r="H1066" s="238">
        <f ca="1">IF(ISNUMBER(OFFSET(INDIRECT("'"&amp;'DATA for charts'!H$5&amp;"'!$c190"),$A1066,0)),OFFSET(INDIRECT("'"&amp;'DATA for charts'!H$5&amp;"'!$c190"),$A1066,0),"")</f>
        <v>9.6038999999999994</v>
      </c>
      <c r="I1066" s="238" t="str">
        <f ca="1">IF(ISNUMBER(OFFSET(INDIRECT("'"&amp;'DATA for charts'!I$5&amp;"'!$c190"),$A1066,0)),OFFSET(INDIRECT("'"&amp;'DATA for charts'!I$5&amp;"'!$c190"),$A1066,0),"")</f>
        <v/>
      </c>
      <c r="J1066" s="238" t="str">
        <f ca="1">IF(ISNUMBER(OFFSET(INDIRECT("'"&amp;'DATA for charts'!J$5&amp;"'!$c190"),$A1066,0)),OFFSET(INDIRECT("'"&amp;'DATA for charts'!J$5&amp;"'!$c190"),$A1066,0),"")</f>
        <v/>
      </c>
      <c r="K1066" s="238" t="str">
        <f ca="1">IF(ISNUMBER(OFFSET(INDIRECT("'"&amp;'DATA for charts'!K$5&amp;"'!$c190"),$A1066,0)),OFFSET(INDIRECT("'"&amp;'DATA for charts'!K$5&amp;"'!$c190"),$A1066,0),"")</f>
        <v/>
      </c>
      <c r="L1066" s="238" t="str">
        <f ca="1">IF(ISNUMBER(OFFSET(INDIRECT("'"&amp;'DATA for charts'!L$5&amp;"'!$c190"),$A1066,0)),OFFSET(INDIRECT("'"&amp;'DATA for charts'!L$5&amp;"'!$c190"),$A1066,0),"")</f>
        <v/>
      </c>
      <c r="M1066" s="238" t="str">
        <f ca="1">IF(ISNUMBER(OFFSET(INDIRECT("'"&amp;'DATA for charts'!M$5&amp;"'!$c190"),$A1066,0)),OFFSET(INDIRECT("'"&amp;'DATA for charts'!M$5&amp;"'!$c190"),$A1066,0),"")</f>
        <v/>
      </c>
      <c r="N1066" s="238" t="str">
        <f ca="1">IF(ISNUMBER(OFFSET(INDIRECT("'"&amp;'DATA for charts'!N$5&amp;"'!$c190"),$A1066,0)),OFFSET(INDIRECT("'"&amp;'DATA for charts'!N$5&amp;"'!$c190"),$A1066,0),"")</f>
        <v/>
      </c>
      <c r="O1066" s="238" t="str">
        <f ca="1">IF(ISNUMBER(OFFSET(INDIRECT("'"&amp;'DATA for charts'!O$5&amp;"'!$c190"),$A1066,0)),OFFSET(INDIRECT("'"&amp;'DATA for charts'!O$5&amp;"'!$c190"),$A1066,0),"")</f>
        <v/>
      </c>
      <c r="P1066" s="238" t="str">
        <f ca="1">IF(ISNUMBER(OFFSET(INDIRECT("'"&amp;'DATA for charts'!P$5&amp;"'!$c190"),$A1066,0)),OFFSET(INDIRECT("'"&amp;'DATA for charts'!P$5&amp;"'!$c190"),$A1066,0),"")</f>
        <v/>
      </c>
      <c r="Q1066" s="238" t="str">
        <f ca="1">IF(ISNUMBER(OFFSET(INDIRECT("'"&amp;'DATA for charts'!Q$5&amp;"'!$c190"),$A1066,0)),OFFSET(INDIRECT("'"&amp;'DATA for charts'!Q$5&amp;"'!$c190"),$A1066,0),"")</f>
        <v/>
      </c>
      <c r="R1066" s="238" t="str">
        <f ca="1">IF(ISNUMBER(OFFSET(INDIRECT("'"&amp;'DATA for charts'!R$5&amp;"'!$c190"),$A1066,0)),OFFSET(INDIRECT("'"&amp;'DATA for charts'!R$5&amp;"'!$c190"),$A1066,0),"")</f>
        <v/>
      </c>
      <c r="S1066" s="238" t="str">
        <f ca="1">IF(ISNUMBER(OFFSET(INDIRECT("'"&amp;'DATA for charts'!S$5&amp;"'!$c190"),$A1066,0)),OFFSET(INDIRECT("'"&amp;'DATA for charts'!S$5&amp;"'!$c190"),$A1066,0),"")</f>
        <v/>
      </c>
      <c r="T1066" s="34"/>
      <c r="U1066" s="34"/>
      <c r="V1066" s="34"/>
      <c r="W1066" s="8"/>
      <c r="X1066" s="8"/>
      <c r="Y1066" s="8"/>
      <c r="Z1066" s="8"/>
      <c r="AA1066" s="8"/>
      <c r="AB1066" s="8"/>
      <c r="AC1066" s="8"/>
      <c r="AD1066" s="8"/>
      <c r="AE1066" s="8"/>
      <c r="AF1066" s="8"/>
      <c r="AG1066" s="8"/>
      <c r="AH1066" s="8"/>
      <c r="AI1066" s="8"/>
    </row>
    <row r="1067" spans="1:35" ht="15">
      <c r="A1067" s="51">
        <f t="shared" si="1269"/>
        <v>8</v>
      </c>
      <c r="B1067" s="351" t="s">
        <v>159</v>
      </c>
      <c r="C1067" s="238">
        <f ca="1">IF(ISNUMBER(OFFSET(INDIRECT("'"&amp;'DATA for charts'!C$5&amp;"'!$c190"),$A1067,0)),OFFSET(INDIRECT("'"&amp;'DATA for charts'!C$5&amp;"'!$c190"),$A1067,0),"")</f>
        <v>51.756</v>
      </c>
      <c r="D1067" s="238">
        <f ca="1">IF(ISNUMBER(OFFSET(INDIRECT("'"&amp;'DATA for charts'!D$5&amp;"'!$c190"),$A1067,0)),OFFSET(INDIRECT("'"&amp;'DATA for charts'!D$5&amp;"'!$c190"),$A1067,0),"")</f>
        <v>74.306680483499989</v>
      </c>
      <c r="E1067" s="238">
        <f ca="1">IF(ISNUMBER(OFFSET(INDIRECT("'"&amp;'DATA for charts'!E$5&amp;"'!$c190"),$A1067,0)),OFFSET(INDIRECT("'"&amp;'DATA for charts'!E$5&amp;"'!$c190"),$A1067,0),"")</f>
        <v>76.741</v>
      </c>
      <c r="F1067" s="238">
        <f ca="1">IF(ISNUMBER(OFFSET(INDIRECT("'"&amp;'DATA for charts'!F$5&amp;"'!$c190"),$A1067,0)),OFFSET(INDIRECT("'"&amp;'DATA for charts'!F$5&amp;"'!$c190"),$A1067,0),"")</f>
        <v>73.316999254862949</v>
      </c>
      <c r="G1067" s="238">
        <f ca="1">IF(ISNUMBER(OFFSET(INDIRECT("'"&amp;'DATA for charts'!G$5&amp;"'!$c190"),$A1067,0)),OFFSET(INDIRECT("'"&amp;'DATA for charts'!G$5&amp;"'!$c190"),$A1067,0),"")</f>
        <v>81</v>
      </c>
      <c r="H1067" s="238">
        <f ca="1">IF(ISNUMBER(OFFSET(INDIRECT("'"&amp;'DATA for charts'!H$5&amp;"'!$c190"),$A1067,0)),OFFSET(INDIRECT("'"&amp;'DATA for charts'!H$5&amp;"'!$c190"),$A1067,0),"")</f>
        <v>84.823899999999995</v>
      </c>
      <c r="I1067" s="238" t="str">
        <f ca="1">IF(ISNUMBER(OFFSET(INDIRECT("'"&amp;'DATA for charts'!I$5&amp;"'!$c190"),$A1067,0)),OFFSET(INDIRECT("'"&amp;'DATA for charts'!I$5&amp;"'!$c190"),$A1067,0),"")</f>
        <v/>
      </c>
      <c r="J1067" s="238" t="str">
        <f ca="1">IF(ISNUMBER(OFFSET(INDIRECT("'"&amp;'DATA for charts'!J$5&amp;"'!$c190"),$A1067,0)),OFFSET(INDIRECT("'"&amp;'DATA for charts'!J$5&amp;"'!$c190"),$A1067,0),"")</f>
        <v/>
      </c>
      <c r="K1067" s="238" t="str">
        <f ca="1">IF(ISNUMBER(OFFSET(INDIRECT("'"&amp;'DATA for charts'!K$5&amp;"'!$c190"),$A1067,0)),OFFSET(INDIRECT("'"&amp;'DATA for charts'!K$5&amp;"'!$c190"),$A1067,0),"")</f>
        <v/>
      </c>
      <c r="L1067" s="238" t="str">
        <f ca="1">IF(ISNUMBER(OFFSET(INDIRECT("'"&amp;'DATA for charts'!L$5&amp;"'!$c190"),$A1067,0)),OFFSET(INDIRECT("'"&amp;'DATA for charts'!L$5&amp;"'!$c190"),$A1067,0),"")</f>
        <v/>
      </c>
      <c r="M1067" s="238" t="str">
        <f ca="1">IF(ISNUMBER(OFFSET(INDIRECT("'"&amp;'DATA for charts'!M$5&amp;"'!$c190"),$A1067,0)),OFFSET(INDIRECT("'"&amp;'DATA for charts'!M$5&amp;"'!$c190"),$A1067,0),"")</f>
        <v/>
      </c>
      <c r="N1067" s="238" t="str">
        <f ca="1">IF(ISNUMBER(OFFSET(INDIRECT("'"&amp;'DATA for charts'!N$5&amp;"'!$c190"),$A1067,0)),OFFSET(INDIRECT("'"&amp;'DATA for charts'!N$5&amp;"'!$c190"),$A1067,0),"")</f>
        <v/>
      </c>
      <c r="O1067" s="238" t="str">
        <f ca="1">IF(ISNUMBER(OFFSET(INDIRECT("'"&amp;'DATA for charts'!O$5&amp;"'!$c190"),$A1067,0)),OFFSET(INDIRECT("'"&amp;'DATA for charts'!O$5&amp;"'!$c190"),$A1067,0),"")</f>
        <v/>
      </c>
      <c r="P1067" s="238" t="str">
        <f ca="1">IF(ISNUMBER(OFFSET(INDIRECT("'"&amp;'DATA for charts'!P$5&amp;"'!$c190"),$A1067,0)),OFFSET(INDIRECT("'"&amp;'DATA for charts'!P$5&amp;"'!$c190"),$A1067,0),"")</f>
        <v/>
      </c>
      <c r="Q1067" s="238" t="str">
        <f ca="1">IF(ISNUMBER(OFFSET(INDIRECT("'"&amp;'DATA for charts'!Q$5&amp;"'!$c190"),$A1067,0)),OFFSET(INDIRECT("'"&amp;'DATA for charts'!Q$5&amp;"'!$c190"),$A1067,0),"")</f>
        <v/>
      </c>
      <c r="R1067" s="238" t="str">
        <f ca="1">IF(ISNUMBER(OFFSET(INDIRECT("'"&amp;'DATA for charts'!R$5&amp;"'!$c190"),$A1067,0)),OFFSET(INDIRECT("'"&amp;'DATA for charts'!R$5&amp;"'!$c190"),$A1067,0),"")</f>
        <v/>
      </c>
      <c r="S1067" s="238" t="str">
        <f ca="1">IF(ISNUMBER(OFFSET(INDIRECT("'"&amp;'DATA for charts'!S$5&amp;"'!$c190"),$A1067,0)),OFFSET(INDIRECT("'"&amp;'DATA for charts'!S$5&amp;"'!$c190"),$A1067,0),"")</f>
        <v/>
      </c>
      <c r="T1067" s="34"/>
      <c r="U1067" s="34"/>
      <c r="V1067" s="34"/>
      <c r="W1067" s="8"/>
      <c r="X1067" s="8"/>
      <c r="Y1067" s="8"/>
      <c r="Z1067" s="8"/>
      <c r="AA1067" s="8"/>
      <c r="AB1067" s="8"/>
      <c r="AC1067" s="8"/>
      <c r="AD1067" s="8"/>
      <c r="AE1067" s="8"/>
      <c r="AF1067" s="8"/>
      <c r="AG1067" s="8"/>
      <c r="AH1067" s="8"/>
      <c r="AI1067" s="8"/>
    </row>
    <row r="1068" spans="1:35" ht="15">
      <c r="A1068" s="51">
        <f t="shared" si="1269"/>
        <v>9</v>
      </c>
      <c r="B1068" s="351" t="s">
        <v>161</v>
      </c>
      <c r="C1068" s="238">
        <f ca="1">IF(ISNUMBER(OFFSET(INDIRECT("'"&amp;'DATA for charts'!C$5&amp;"'!$c190"),$A1068,0)),OFFSET(INDIRECT("'"&amp;'DATA for charts'!C$5&amp;"'!$c190"),$A1068,0),"")</f>
        <v>316.952</v>
      </c>
      <c r="D1068" s="238">
        <f ca="1">IF(ISNUMBER(OFFSET(INDIRECT("'"&amp;'DATA for charts'!D$5&amp;"'!$c190"),$A1068,0)),OFFSET(INDIRECT("'"&amp;'DATA for charts'!D$5&amp;"'!$c190"),$A1068,0),"")</f>
        <v>328.40882174299998</v>
      </c>
      <c r="E1068" s="238">
        <f ca="1">IF(ISNUMBER(OFFSET(INDIRECT("'"&amp;'DATA for charts'!E$5&amp;"'!$c190"),$A1068,0)),OFFSET(INDIRECT("'"&amp;'DATA for charts'!E$5&amp;"'!$c190"),$A1068,0),"")</f>
        <v>324.14800000000002</v>
      </c>
      <c r="F1068" s="238">
        <f ca="1">IF(ISNUMBER(OFFSET(INDIRECT("'"&amp;'DATA for charts'!F$5&amp;"'!$c190"),$A1068,0)),OFFSET(INDIRECT("'"&amp;'DATA for charts'!F$5&amp;"'!$c190"),$A1068,0),"")</f>
        <v>347.70836289060389</v>
      </c>
      <c r="G1068" s="238">
        <f ca="1">IF(ISNUMBER(OFFSET(INDIRECT("'"&amp;'DATA for charts'!G$5&amp;"'!$c190"),$A1068,0)),OFFSET(INDIRECT("'"&amp;'DATA for charts'!G$5&amp;"'!$c190"),$A1068,0),"")</f>
        <v>354</v>
      </c>
      <c r="H1068" s="238">
        <f ca="1">IF(ISNUMBER(OFFSET(INDIRECT("'"&amp;'DATA for charts'!H$5&amp;"'!$c190"),$A1068,0)),OFFSET(INDIRECT("'"&amp;'DATA for charts'!H$5&amp;"'!$c190"),$A1068,0),"")</f>
        <v>367.05099999999999</v>
      </c>
      <c r="I1068" s="238" t="str">
        <f ca="1">IF(ISNUMBER(OFFSET(INDIRECT("'"&amp;'DATA for charts'!I$5&amp;"'!$c190"),$A1068,0)),OFFSET(INDIRECT("'"&amp;'DATA for charts'!I$5&amp;"'!$c190"),$A1068,0),"")</f>
        <v/>
      </c>
      <c r="J1068" s="238" t="str">
        <f ca="1">IF(ISNUMBER(OFFSET(INDIRECT("'"&amp;'DATA for charts'!J$5&amp;"'!$c190"),$A1068,0)),OFFSET(INDIRECT("'"&amp;'DATA for charts'!J$5&amp;"'!$c190"),$A1068,0),"")</f>
        <v/>
      </c>
      <c r="K1068" s="238" t="str">
        <f ca="1">IF(ISNUMBER(OFFSET(INDIRECT("'"&amp;'DATA for charts'!K$5&amp;"'!$c190"),$A1068,0)),OFFSET(INDIRECT("'"&amp;'DATA for charts'!K$5&amp;"'!$c190"),$A1068,0),"")</f>
        <v/>
      </c>
      <c r="L1068" s="238" t="str">
        <f ca="1">IF(ISNUMBER(OFFSET(INDIRECT("'"&amp;'DATA for charts'!L$5&amp;"'!$c190"),$A1068,0)),OFFSET(INDIRECT("'"&amp;'DATA for charts'!L$5&amp;"'!$c190"),$A1068,0),"")</f>
        <v/>
      </c>
      <c r="M1068" s="238" t="str">
        <f ca="1">IF(ISNUMBER(OFFSET(INDIRECT("'"&amp;'DATA for charts'!M$5&amp;"'!$c190"),$A1068,0)),OFFSET(INDIRECT("'"&amp;'DATA for charts'!M$5&amp;"'!$c190"),$A1068,0),"")</f>
        <v/>
      </c>
      <c r="N1068" s="238" t="str">
        <f ca="1">IF(ISNUMBER(OFFSET(INDIRECT("'"&amp;'DATA for charts'!N$5&amp;"'!$c190"),$A1068,0)),OFFSET(INDIRECT("'"&amp;'DATA for charts'!N$5&amp;"'!$c190"),$A1068,0),"")</f>
        <v/>
      </c>
      <c r="O1068" s="238" t="str">
        <f ca="1">IF(ISNUMBER(OFFSET(INDIRECT("'"&amp;'DATA for charts'!O$5&amp;"'!$c190"),$A1068,0)),OFFSET(INDIRECT("'"&amp;'DATA for charts'!O$5&amp;"'!$c190"),$A1068,0),"")</f>
        <v/>
      </c>
      <c r="P1068" s="238" t="str">
        <f ca="1">IF(ISNUMBER(OFFSET(INDIRECT("'"&amp;'DATA for charts'!P$5&amp;"'!$c190"),$A1068,0)),OFFSET(INDIRECT("'"&amp;'DATA for charts'!P$5&amp;"'!$c190"),$A1068,0),"")</f>
        <v/>
      </c>
      <c r="Q1068" s="238" t="str">
        <f ca="1">IF(ISNUMBER(OFFSET(INDIRECT("'"&amp;'DATA for charts'!Q$5&amp;"'!$c190"),$A1068,0)),OFFSET(INDIRECT("'"&amp;'DATA for charts'!Q$5&amp;"'!$c190"),$A1068,0),"")</f>
        <v/>
      </c>
      <c r="R1068" s="238" t="str">
        <f ca="1">IF(ISNUMBER(OFFSET(INDIRECT("'"&amp;'DATA for charts'!R$5&amp;"'!$c190"),$A1068,0)),OFFSET(INDIRECT("'"&amp;'DATA for charts'!R$5&amp;"'!$c190"),$A1068,0),"")</f>
        <v/>
      </c>
      <c r="S1068" s="238" t="str">
        <f ca="1">IF(ISNUMBER(OFFSET(INDIRECT("'"&amp;'DATA for charts'!S$5&amp;"'!$c190"),$A1068,0)),OFFSET(INDIRECT("'"&amp;'DATA for charts'!S$5&amp;"'!$c190"),$A1068,0),"")</f>
        <v/>
      </c>
      <c r="T1068" s="34"/>
      <c r="U1068" s="34"/>
      <c r="V1068" s="34"/>
      <c r="W1068" s="8"/>
      <c r="X1068" s="8"/>
      <c r="Y1068" s="8"/>
      <c r="Z1068" s="8"/>
      <c r="AA1068" s="8"/>
      <c r="AB1068" s="8"/>
      <c r="AC1068" s="8"/>
      <c r="AD1068" s="8"/>
      <c r="AE1068" s="8"/>
      <c r="AF1068" s="8"/>
      <c r="AG1068" s="8"/>
      <c r="AH1068" s="8"/>
      <c r="AI1068" s="8"/>
    </row>
    <row r="1069" spans="1:35" ht="15">
      <c r="A1069" s="51">
        <f t="shared" si="1269"/>
        <v>10</v>
      </c>
      <c r="B1069" s="351" t="s">
        <v>163</v>
      </c>
      <c r="C1069" s="238">
        <f ca="1">IF(ISNUMBER(OFFSET(INDIRECT("'"&amp;'DATA for charts'!C$5&amp;"'!$c190"),$A1069,0)),OFFSET(INDIRECT("'"&amp;'DATA for charts'!C$5&amp;"'!$c190"),$A1069,0),"")</f>
        <v>598.66399999999999</v>
      </c>
      <c r="D1069" s="238">
        <f ca="1">IF(ISNUMBER(OFFSET(INDIRECT("'"&amp;'DATA for charts'!D$5&amp;"'!$c190"),$A1069,0)),OFFSET(INDIRECT("'"&amp;'DATA for charts'!D$5&amp;"'!$c190"),$A1069,0),"")</f>
        <v>575.55304233649997</v>
      </c>
      <c r="E1069" s="238">
        <f ca="1">IF(ISNUMBER(OFFSET(INDIRECT("'"&amp;'DATA for charts'!E$5&amp;"'!$c190"),$A1069,0)),OFFSET(INDIRECT("'"&amp;'DATA for charts'!E$5&amp;"'!$c190"),$A1069,0),"")</f>
        <v>585.80499999999995</v>
      </c>
      <c r="F1069" s="238">
        <f ca="1">IF(ISNUMBER(OFFSET(INDIRECT("'"&amp;'DATA for charts'!F$5&amp;"'!$c190"),$A1069,0)),OFFSET(INDIRECT("'"&amp;'DATA for charts'!F$5&amp;"'!$c190"),$A1069,0),"")</f>
        <v>625.25956117356077</v>
      </c>
      <c r="G1069" s="238">
        <f ca="1">IF(ISNUMBER(OFFSET(INDIRECT("'"&amp;'DATA for charts'!G$5&amp;"'!$c190"),$A1069,0)),OFFSET(INDIRECT("'"&amp;'DATA for charts'!G$5&amp;"'!$c190"),$A1069,0),"")</f>
        <v>629</v>
      </c>
      <c r="H1069" s="238">
        <f ca="1">IF(ISNUMBER(OFFSET(INDIRECT("'"&amp;'DATA for charts'!H$5&amp;"'!$c190"),$A1069,0)),OFFSET(INDIRECT("'"&amp;'DATA for charts'!H$5&amp;"'!$c190"),$A1069,0),"")</f>
        <v>645.80899999999997</v>
      </c>
      <c r="I1069" s="238" t="str">
        <f ca="1">IF(ISNUMBER(OFFSET(INDIRECT("'"&amp;'DATA for charts'!I$5&amp;"'!$c190"),$A1069,0)),OFFSET(INDIRECT("'"&amp;'DATA for charts'!I$5&amp;"'!$c190"),$A1069,0),"")</f>
        <v/>
      </c>
      <c r="J1069" s="238" t="str">
        <f ca="1">IF(ISNUMBER(OFFSET(INDIRECT("'"&amp;'DATA for charts'!J$5&amp;"'!$c190"),$A1069,0)),OFFSET(INDIRECT("'"&amp;'DATA for charts'!J$5&amp;"'!$c190"),$A1069,0),"")</f>
        <v/>
      </c>
      <c r="K1069" s="238" t="str">
        <f ca="1">IF(ISNUMBER(OFFSET(INDIRECT("'"&amp;'DATA for charts'!K$5&amp;"'!$c190"),$A1069,0)),OFFSET(INDIRECT("'"&amp;'DATA for charts'!K$5&amp;"'!$c190"),$A1069,0),"")</f>
        <v/>
      </c>
      <c r="L1069" s="238" t="str">
        <f ca="1">IF(ISNUMBER(OFFSET(INDIRECT("'"&amp;'DATA for charts'!L$5&amp;"'!$c190"),$A1069,0)),OFFSET(INDIRECT("'"&amp;'DATA for charts'!L$5&amp;"'!$c190"),$A1069,0),"")</f>
        <v/>
      </c>
      <c r="M1069" s="238" t="str">
        <f ca="1">IF(ISNUMBER(OFFSET(INDIRECT("'"&amp;'DATA for charts'!M$5&amp;"'!$c190"),$A1069,0)),OFFSET(INDIRECT("'"&amp;'DATA for charts'!M$5&amp;"'!$c190"),$A1069,0),"")</f>
        <v/>
      </c>
      <c r="N1069" s="238" t="str">
        <f ca="1">IF(ISNUMBER(OFFSET(INDIRECT("'"&amp;'DATA for charts'!N$5&amp;"'!$c190"),$A1069,0)),OFFSET(INDIRECT("'"&amp;'DATA for charts'!N$5&amp;"'!$c190"),$A1069,0),"")</f>
        <v/>
      </c>
      <c r="O1069" s="238" t="str">
        <f ca="1">IF(ISNUMBER(OFFSET(INDIRECT("'"&amp;'DATA for charts'!O$5&amp;"'!$c190"),$A1069,0)),OFFSET(INDIRECT("'"&amp;'DATA for charts'!O$5&amp;"'!$c190"),$A1069,0),"")</f>
        <v/>
      </c>
      <c r="P1069" s="238" t="str">
        <f ca="1">IF(ISNUMBER(OFFSET(INDIRECT("'"&amp;'DATA for charts'!P$5&amp;"'!$c190"),$A1069,0)),OFFSET(INDIRECT("'"&amp;'DATA for charts'!P$5&amp;"'!$c190"),$A1069,0),"")</f>
        <v/>
      </c>
      <c r="Q1069" s="238" t="str">
        <f ca="1">IF(ISNUMBER(OFFSET(INDIRECT("'"&amp;'DATA for charts'!Q$5&amp;"'!$c190"),$A1069,0)),OFFSET(INDIRECT("'"&amp;'DATA for charts'!Q$5&amp;"'!$c190"),$A1069,0),"")</f>
        <v/>
      </c>
      <c r="R1069" s="238" t="str">
        <f ca="1">IF(ISNUMBER(OFFSET(INDIRECT("'"&amp;'DATA for charts'!R$5&amp;"'!$c190"),$A1069,0)),OFFSET(INDIRECT("'"&amp;'DATA for charts'!R$5&amp;"'!$c190"),$A1069,0),"")</f>
        <v/>
      </c>
      <c r="S1069" s="238" t="str">
        <f ca="1">IF(ISNUMBER(OFFSET(INDIRECT("'"&amp;'DATA for charts'!S$5&amp;"'!$c190"),$A1069,0)),OFFSET(INDIRECT("'"&amp;'DATA for charts'!S$5&amp;"'!$c190"),$A1069,0),"")</f>
        <v/>
      </c>
      <c r="T1069" s="34"/>
      <c r="U1069" s="34"/>
      <c r="V1069" s="34"/>
      <c r="W1069" s="8"/>
      <c r="X1069" s="8"/>
      <c r="Y1069" s="8"/>
      <c r="Z1069" s="8"/>
      <c r="AA1069" s="8"/>
      <c r="AB1069" s="8"/>
      <c r="AC1069" s="8"/>
      <c r="AD1069" s="8"/>
      <c r="AE1069" s="8"/>
      <c r="AF1069" s="8"/>
      <c r="AG1069" s="8"/>
      <c r="AH1069" s="8"/>
      <c r="AI1069" s="8"/>
    </row>
    <row r="1070" spans="1:35" ht="15.75" thickBot="1">
      <c r="A1070" s="51">
        <f t="shared" si="1269"/>
        <v>11</v>
      </c>
      <c r="B1070" s="499" t="s">
        <v>165</v>
      </c>
      <c r="C1070" s="238">
        <f ca="1">IF(ISNUMBER(OFFSET(INDIRECT("'"&amp;'DATA for charts'!C$5&amp;"'!$c190"),$A1070,0)),OFFSET(INDIRECT("'"&amp;'DATA for charts'!C$5&amp;"'!$c190"),$A1070,0),"")</f>
        <v>698.70399999999995</v>
      </c>
      <c r="D1070" s="238">
        <f ca="1">IF(ISNUMBER(OFFSET(INDIRECT("'"&amp;'DATA for charts'!D$5&amp;"'!$c190"),$A1070,0)),OFFSET(INDIRECT("'"&amp;'DATA for charts'!D$5&amp;"'!$c190"),$A1070,0),"")</f>
        <v>681.98510916879991</v>
      </c>
      <c r="E1070" s="238">
        <f ca="1">IF(ISNUMBER(OFFSET(INDIRECT("'"&amp;'DATA for charts'!E$5&amp;"'!$c190"),$A1070,0)),OFFSET(INDIRECT("'"&amp;'DATA for charts'!E$5&amp;"'!$c190"),$A1070,0),"")</f>
        <v>697.81899999999996</v>
      </c>
      <c r="F1070" s="238">
        <f ca="1">IF(ISNUMBER(OFFSET(INDIRECT("'"&amp;'DATA for charts'!F$5&amp;"'!$c190"),$A1070,0)),OFFSET(INDIRECT("'"&amp;'DATA for charts'!F$5&amp;"'!$c190"),$A1070,0),"")</f>
        <v>735.73029178161846</v>
      </c>
      <c r="G1070" s="238">
        <f ca="1">IF(ISNUMBER(OFFSET(INDIRECT("'"&amp;'DATA for charts'!G$5&amp;"'!$c190"),$A1070,0)),OFFSET(INDIRECT("'"&amp;'DATA for charts'!G$5&amp;"'!$c190"),$A1070,0),"")</f>
        <v>750</v>
      </c>
      <c r="H1070" s="238">
        <f ca="1">IF(ISNUMBER(OFFSET(INDIRECT("'"&amp;'DATA for charts'!H$5&amp;"'!$c190"),$A1070,0)),OFFSET(INDIRECT("'"&amp;'DATA for charts'!H$5&amp;"'!$c190"),$A1070,0),"")</f>
        <v>763.54600000000005</v>
      </c>
      <c r="I1070" s="238" t="str">
        <f ca="1">IF(ISNUMBER(OFFSET(INDIRECT("'"&amp;'DATA for charts'!I$5&amp;"'!$c190"),$A1070,0)),OFFSET(INDIRECT("'"&amp;'DATA for charts'!I$5&amp;"'!$c190"),$A1070,0),"")</f>
        <v/>
      </c>
      <c r="J1070" s="238" t="str">
        <f ca="1">IF(ISNUMBER(OFFSET(INDIRECT("'"&amp;'DATA for charts'!J$5&amp;"'!$c190"),$A1070,0)),OFFSET(INDIRECT("'"&amp;'DATA for charts'!J$5&amp;"'!$c190"),$A1070,0),"")</f>
        <v/>
      </c>
      <c r="K1070" s="238" t="str">
        <f ca="1">IF(ISNUMBER(OFFSET(INDIRECT("'"&amp;'DATA for charts'!K$5&amp;"'!$c190"),$A1070,0)),OFFSET(INDIRECT("'"&amp;'DATA for charts'!K$5&amp;"'!$c190"),$A1070,0),"")</f>
        <v/>
      </c>
      <c r="L1070" s="238" t="str">
        <f ca="1">IF(ISNUMBER(OFFSET(INDIRECT("'"&amp;'DATA for charts'!L$5&amp;"'!$c190"),$A1070,0)),OFFSET(INDIRECT("'"&amp;'DATA for charts'!L$5&amp;"'!$c190"),$A1070,0),"")</f>
        <v/>
      </c>
      <c r="M1070" s="238" t="str">
        <f ca="1">IF(ISNUMBER(OFFSET(INDIRECT("'"&amp;'DATA for charts'!M$5&amp;"'!$c190"),$A1070,0)),OFFSET(INDIRECT("'"&amp;'DATA for charts'!M$5&amp;"'!$c190"),$A1070,0),"")</f>
        <v/>
      </c>
      <c r="N1070" s="238" t="str">
        <f ca="1">IF(ISNUMBER(OFFSET(INDIRECT("'"&amp;'DATA for charts'!N$5&amp;"'!$c190"),$A1070,0)),OFFSET(INDIRECT("'"&amp;'DATA for charts'!N$5&amp;"'!$c190"),$A1070,0),"")</f>
        <v/>
      </c>
      <c r="O1070" s="238" t="str">
        <f ca="1">IF(ISNUMBER(OFFSET(INDIRECT("'"&amp;'DATA for charts'!O$5&amp;"'!$c190"),$A1070,0)),OFFSET(INDIRECT("'"&amp;'DATA for charts'!O$5&amp;"'!$c190"),$A1070,0),"")</f>
        <v/>
      </c>
      <c r="P1070" s="238" t="str">
        <f ca="1">IF(ISNUMBER(OFFSET(INDIRECT("'"&amp;'DATA for charts'!P$5&amp;"'!$c190"),$A1070,0)),OFFSET(INDIRECT("'"&amp;'DATA for charts'!P$5&amp;"'!$c190"),$A1070,0),"")</f>
        <v/>
      </c>
      <c r="Q1070" s="238" t="str">
        <f ca="1">IF(ISNUMBER(OFFSET(INDIRECT("'"&amp;'DATA for charts'!Q$5&amp;"'!$c190"),$A1070,0)),OFFSET(INDIRECT("'"&amp;'DATA for charts'!Q$5&amp;"'!$c190"),$A1070,0),"")</f>
        <v/>
      </c>
      <c r="R1070" s="238" t="str">
        <f ca="1">IF(ISNUMBER(OFFSET(INDIRECT("'"&amp;'DATA for charts'!R$5&amp;"'!$c190"),$A1070,0)),OFFSET(INDIRECT("'"&amp;'DATA for charts'!R$5&amp;"'!$c190"),$A1070,0),"")</f>
        <v/>
      </c>
      <c r="S1070" s="238" t="str">
        <f ca="1">IF(ISNUMBER(OFFSET(INDIRECT("'"&amp;'DATA for charts'!S$5&amp;"'!$c190"),$A1070,0)),OFFSET(INDIRECT("'"&amp;'DATA for charts'!S$5&amp;"'!$c190"),$A1070,0),"")</f>
        <v/>
      </c>
      <c r="T1070" s="34"/>
      <c r="U1070" s="34"/>
      <c r="V1070" s="34"/>
      <c r="W1070" s="8"/>
      <c r="X1070" s="8"/>
      <c r="Y1070" s="8"/>
      <c r="Z1070" s="8"/>
      <c r="AA1070" s="8"/>
      <c r="AB1070" s="8"/>
      <c r="AC1070" s="8"/>
      <c r="AD1070" s="8"/>
      <c r="AE1070" s="8"/>
      <c r="AF1070" s="8"/>
      <c r="AG1070" s="8"/>
      <c r="AH1070" s="8"/>
      <c r="AI1070" s="8"/>
    </row>
    <row r="1071" spans="1:35" ht="13.5" thickTop="1">
      <c r="B1071" s="682" t="s">
        <v>949</v>
      </c>
      <c r="C1071" s="470">
        <f ca="1">SUM(C1059:C1070)</f>
        <v>4049.5809999999992</v>
      </c>
      <c r="D1071" s="470">
        <f t="shared" ref="D1071:R1071" ca="1" si="1270">SUM(D1059:D1070)</f>
        <v>3992.7549886298993</v>
      </c>
      <c r="E1071" s="470">
        <f t="shared" ca="1" si="1270"/>
        <v>4048.6459999999997</v>
      </c>
      <c r="F1071" s="470">
        <f t="shared" ca="1" si="1270"/>
        <v>4324.3743375283429</v>
      </c>
      <c r="G1071" s="470">
        <f t="shared" ca="1" si="1270"/>
        <v>4364</v>
      </c>
      <c r="H1071" s="470">
        <f t="shared" ca="1" si="1270"/>
        <v>4503.5532999999996</v>
      </c>
      <c r="I1071" s="470">
        <f t="shared" ca="1" si="1270"/>
        <v>0</v>
      </c>
      <c r="J1071" s="470">
        <f t="shared" ca="1" si="1270"/>
        <v>0</v>
      </c>
      <c r="K1071" s="470">
        <f t="shared" ca="1" si="1270"/>
        <v>0</v>
      </c>
      <c r="L1071" s="470">
        <f t="shared" ca="1" si="1270"/>
        <v>0</v>
      </c>
      <c r="M1071" s="470">
        <f t="shared" ca="1" si="1270"/>
        <v>0</v>
      </c>
      <c r="N1071" s="470">
        <f t="shared" ca="1" si="1270"/>
        <v>0</v>
      </c>
      <c r="O1071" s="470">
        <f t="shared" ca="1" si="1270"/>
        <v>0</v>
      </c>
      <c r="P1071" s="470">
        <f t="shared" ca="1" si="1270"/>
        <v>0</v>
      </c>
      <c r="Q1071" s="470">
        <f t="shared" ca="1" si="1270"/>
        <v>0</v>
      </c>
      <c r="R1071" s="470">
        <f t="shared" ca="1" si="1270"/>
        <v>0</v>
      </c>
      <c r="T1071" s="34"/>
      <c r="U1071" s="34"/>
      <c r="V1071" s="34"/>
      <c r="W1071" s="8"/>
      <c r="X1071" s="8"/>
      <c r="Y1071" s="8"/>
      <c r="Z1071" s="8"/>
      <c r="AA1071" s="8"/>
      <c r="AB1071" s="8"/>
      <c r="AC1071" s="8"/>
      <c r="AD1071" s="8"/>
      <c r="AE1071" s="8"/>
      <c r="AF1071" s="8"/>
      <c r="AG1071" s="8"/>
      <c r="AH1071" s="8"/>
      <c r="AI1071" s="8"/>
    </row>
    <row r="1072" spans="1:35">
      <c r="B1072" s="497" t="s">
        <v>856</v>
      </c>
      <c r="T1072" s="34"/>
      <c r="U1072" s="34"/>
      <c r="V1072" s="34"/>
      <c r="W1072" s="8"/>
      <c r="X1072" s="8"/>
      <c r="Y1072" s="8"/>
      <c r="Z1072" s="8"/>
      <c r="AA1072" s="8"/>
      <c r="AB1072" s="8"/>
      <c r="AC1072" s="8"/>
      <c r="AD1072" s="8"/>
      <c r="AE1072" s="8"/>
      <c r="AF1072" s="8"/>
      <c r="AG1072" s="8"/>
      <c r="AH1072" s="8"/>
      <c r="AI1072" s="8"/>
    </row>
    <row r="1073" spans="1:35">
      <c r="C1073" s="22" t="str">
        <f t="shared" ref="C1073:S1073" ca="1" si="1271">C$8</f>
        <v>BSIMAC</v>
      </c>
      <c r="D1073" s="22" t="str">
        <f t="shared" ca="1" si="1271"/>
        <v>CSE</v>
      </c>
      <c r="E1073" s="22" t="str">
        <f t="shared" ca="1" si="1271"/>
        <v>DeST</v>
      </c>
      <c r="F1073" s="22" t="str">
        <f t="shared" ca="1" si="1271"/>
        <v>EnergyPlus</v>
      </c>
      <c r="G1073" s="22" t="str">
        <f t="shared" ca="1" si="1271"/>
        <v>ESP-r</v>
      </c>
      <c r="H1073" s="22" t="str">
        <f t="shared" ca="1" si="1271"/>
        <v>TRNSYS</v>
      </c>
      <c r="I1073" s="22" t="str">
        <f t="shared" ca="1" si="1271"/>
        <v>TestSpec-Alt</v>
      </c>
      <c r="J1073" s="22">
        <f t="shared" ca="1" si="1271"/>
        <v>0</v>
      </c>
      <c r="K1073" s="22">
        <f t="shared" ca="1" si="1271"/>
        <v>0</v>
      </c>
      <c r="L1073" s="22">
        <f t="shared" ca="1" si="1271"/>
        <v>0</v>
      </c>
      <c r="M1073" s="22">
        <f t="shared" ca="1" si="1271"/>
        <v>0</v>
      </c>
      <c r="N1073" s="22">
        <f t="shared" ca="1" si="1271"/>
        <v>0</v>
      </c>
      <c r="O1073" s="22">
        <f t="shared" ca="1" si="1271"/>
        <v>0</v>
      </c>
      <c r="P1073" s="22">
        <f t="shared" ca="1" si="1271"/>
        <v>0</v>
      </c>
      <c r="Q1073" s="22">
        <f t="shared" ca="1" si="1271"/>
        <v>0</v>
      </c>
      <c r="R1073" s="22">
        <f t="shared" ca="1" si="1271"/>
        <v>0</v>
      </c>
      <c r="S1073" s="22" t="str">
        <f t="shared" ca="1" si="1271"/>
        <v>Tested Prg</v>
      </c>
      <c r="T1073" s="34"/>
      <c r="U1073" s="34"/>
      <c r="V1073" s="34"/>
      <c r="W1073" s="8"/>
      <c r="X1073" s="8"/>
      <c r="Y1073" s="8"/>
      <c r="Z1073" s="8"/>
      <c r="AA1073" s="8"/>
      <c r="AB1073" s="8"/>
      <c r="AC1073" s="8"/>
      <c r="AD1073" s="8"/>
      <c r="AE1073" s="8"/>
      <c r="AF1073" s="8"/>
      <c r="AG1073" s="8"/>
      <c r="AH1073" s="8"/>
      <c r="AI1073" s="8"/>
    </row>
    <row r="1074" spans="1:35" ht="15">
      <c r="A1074" s="51">
        <v>0</v>
      </c>
      <c r="B1074" s="351" t="s">
        <v>143</v>
      </c>
      <c r="C1074" s="238">
        <f ca="1">IF(ISNUMBER(OFFSET(INDIRECT("'"&amp;'DATA for charts'!C$5&amp;"'!$d190"),$A1074,0)),OFFSET(INDIRECT("'"&amp;'DATA for charts'!C$5&amp;"'!$d190"),$A1074,0),"")</f>
        <v>475.4</v>
      </c>
      <c r="D1074" s="238">
        <f ca="1">IF(ISNUMBER(OFFSET(INDIRECT("'"&amp;'DATA for charts'!D$5&amp;"'!$d190"),$A1074,0)),OFFSET(INDIRECT("'"&amp;'DATA for charts'!D$5&amp;"'!$d190"),$A1074,0),"")</f>
        <v>554.0235363380001</v>
      </c>
      <c r="E1074" s="238">
        <f ca="1">IF(ISNUMBER(OFFSET(INDIRECT("'"&amp;'DATA for charts'!E$5&amp;"'!$d190"),$A1074,0)),OFFSET(INDIRECT("'"&amp;'DATA for charts'!E$5&amp;"'!$d190"),$A1074,0),"")</f>
        <v>417.93</v>
      </c>
      <c r="F1074" s="238">
        <f ca="1">IF(ISNUMBER(OFFSET(INDIRECT("'"&amp;'DATA for charts'!F$5&amp;"'!$d190"),$A1074,0)),OFFSET(INDIRECT("'"&amp;'DATA for charts'!F$5&amp;"'!$d190"),$A1074,0),"")</f>
        <v>521.7980363486048</v>
      </c>
      <c r="G1074" s="238">
        <f ca="1">IF(ISNUMBER(OFFSET(INDIRECT("'"&amp;'DATA for charts'!G$5&amp;"'!$d190"),$A1074,0)),OFFSET(INDIRECT("'"&amp;'DATA for charts'!G$5&amp;"'!$d190"),$A1074,0),"")</f>
        <v>523</v>
      </c>
      <c r="H1074" s="238">
        <f ca="1">IF(ISNUMBER(OFFSET(INDIRECT("'"&amp;'DATA for charts'!H$5&amp;"'!$d190"),$A1074,0)),OFFSET(INDIRECT("'"&amp;'DATA for charts'!H$5&amp;"'!$d190"),$A1074,0),"")</f>
        <v>495.012</v>
      </c>
      <c r="I1074" s="238" t="str">
        <f ca="1">IF(ISNUMBER(OFFSET(INDIRECT("'"&amp;'DATA for charts'!I$5&amp;"'!$d190"),$A1074,0)),OFFSET(INDIRECT("'"&amp;'DATA for charts'!I$5&amp;"'!$d190"),$A1074,0),"")</f>
        <v/>
      </c>
      <c r="J1074" s="238" t="str">
        <f ca="1">IF(ISNUMBER(OFFSET(INDIRECT("'"&amp;'DATA for charts'!J$5&amp;"'!$d190"),$A1074,0)),OFFSET(INDIRECT("'"&amp;'DATA for charts'!J$5&amp;"'!$d190"),$A1074,0),"")</f>
        <v/>
      </c>
      <c r="K1074" s="238" t="str">
        <f ca="1">IF(ISNUMBER(OFFSET(INDIRECT("'"&amp;'DATA for charts'!K$5&amp;"'!$d190"),$A1074,0)),OFFSET(INDIRECT("'"&amp;'DATA for charts'!K$5&amp;"'!$d190"),$A1074,0),"")</f>
        <v/>
      </c>
      <c r="L1074" s="238" t="str">
        <f ca="1">IF(ISNUMBER(OFFSET(INDIRECT("'"&amp;'DATA for charts'!L$5&amp;"'!$d190"),$A1074,0)),OFFSET(INDIRECT("'"&amp;'DATA for charts'!L$5&amp;"'!$d190"),$A1074,0),"")</f>
        <v/>
      </c>
      <c r="M1074" s="238" t="str">
        <f ca="1">IF(ISNUMBER(OFFSET(INDIRECT("'"&amp;'DATA for charts'!M$5&amp;"'!$d190"),$A1074,0)),OFFSET(INDIRECT("'"&amp;'DATA for charts'!M$5&amp;"'!$d190"),$A1074,0),"")</f>
        <v/>
      </c>
      <c r="N1074" s="238" t="str">
        <f ca="1">IF(ISNUMBER(OFFSET(INDIRECT("'"&amp;'DATA for charts'!N$5&amp;"'!$d190"),$A1074,0)),OFFSET(INDIRECT("'"&amp;'DATA for charts'!N$5&amp;"'!$d190"),$A1074,0),"")</f>
        <v/>
      </c>
      <c r="O1074" s="238" t="str">
        <f ca="1">IF(ISNUMBER(OFFSET(INDIRECT("'"&amp;'DATA for charts'!O$5&amp;"'!$d190"),$A1074,0)),OFFSET(INDIRECT("'"&amp;'DATA for charts'!O$5&amp;"'!$d190"),$A1074,0),"")</f>
        <v/>
      </c>
      <c r="P1074" s="238" t="str">
        <f ca="1">IF(ISNUMBER(OFFSET(INDIRECT("'"&amp;'DATA for charts'!P$5&amp;"'!$d190"),$A1074,0)),OFFSET(INDIRECT("'"&amp;'DATA for charts'!P$5&amp;"'!$d190"),$A1074,0),"")</f>
        <v/>
      </c>
      <c r="Q1074" s="238" t="str">
        <f ca="1">IF(ISNUMBER(OFFSET(INDIRECT("'"&amp;'DATA for charts'!Q$5&amp;"'!$d190"),$A1074,0)),OFFSET(INDIRECT("'"&amp;'DATA for charts'!Q$5&amp;"'!$d190"),$A1074,0),"")</f>
        <v/>
      </c>
      <c r="R1074" s="238" t="str">
        <f ca="1">IF(ISNUMBER(OFFSET(INDIRECT("'"&amp;'DATA for charts'!R$5&amp;"'!$d190"),$A1074,0)),OFFSET(INDIRECT("'"&amp;'DATA for charts'!R$5&amp;"'!$d190"),$A1074,0),"")</f>
        <v/>
      </c>
      <c r="S1074" s="238" t="str">
        <f ca="1">IF(ISNUMBER(OFFSET(INDIRECT("'"&amp;'DATA for charts'!S$5&amp;"'!$d190"),$A1074,0)),OFFSET(INDIRECT("'"&amp;'DATA for charts'!S$5&amp;"'!$d190"),$A1074,0),"")</f>
        <v/>
      </c>
      <c r="T1074" s="34"/>
      <c r="U1074" s="34"/>
      <c r="V1074" s="34"/>
      <c r="W1074" s="8"/>
      <c r="X1074" s="8"/>
      <c r="Y1074" s="8"/>
      <c r="Z1074" s="8"/>
      <c r="AA1074" s="8"/>
      <c r="AB1074" s="8"/>
      <c r="AC1074" s="8"/>
      <c r="AD1074" s="8"/>
      <c r="AE1074" s="8"/>
      <c r="AF1074" s="8"/>
      <c r="AG1074" s="8"/>
      <c r="AH1074" s="8"/>
      <c r="AI1074" s="8"/>
    </row>
    <row r="1075" spans="1:35" ht="15">
      <c r="A1075" s="51">
        <f>A1074+1</f>
        <v>1</v>
      </c>
      <c r="B1075" s="351" t="s">
        <v>145</v>
      </c>
      <c r="C1075" s="238">
        <f ca="1">IF(ISNUMBER(OFFSET(INDIRECT("'"&amp;'DATA for charts'!C$5&amp;"'!$d190"),$A1075,0)),OFFSET(INDIRECT("'"&amp;'DATA for charts'!C$5&amp;"'!$d190"),$A1075,0),"")</f>
        <v>349.2</v>
      </c>
      <c r="D1075" s="238">
        <f ca="1">IF(ISNUMBER(OFFSET(INDIRECT("'"&amp;'DATA for charts'!D$5&amp;"'!$d190"),$A1075,0)),OFFSET(INDIRECT("'"&amp;'DATA for charts'!D$5&amp;"'!$d190"),$A1075,0),"")</f>
        <v>394.29715843638002</v>
      </c>
      <c r="E1075" s="238">
        <f ca="1">IF(ISNUMBER(OFFSET(INDIRECT("'"&amp;'DATA for charts'!E$5&amp;"'!$d190"),$A1075,0)),OFFSET(INDIRECT("'"&amp;'DATA for charts'!E$5&amp;"'!$d190"),$A1075,0),"")</f>
        <v>315.41500000000002</v>
      </c>
      <c r="F1075" s="238">
        <f ca="1">IF(ISNUMBER(OFFSET(INDIRECT("'"&amp;'DATA for charts'!F$5&amp;"'!$d190"),$A1075,0)),OFFSET(INDIRECT("'"&amp;'DATA for charts'!F$5&amp;"'!$d190"),$A1075,0),"")</f>
        <v>387.49812256271707</v>
      </c>
      <c r="G1075" s="238">
        <f ca="1">IF(ISNUMBER(OFFSET(INDIRECT("'"&amp;'DATA for charts'!G$5&amp;"'!$d190"),$A1075,0)),OFFSET(INDIRECT("'"&amp;'DATA for charts'!G$5&amp;"'!$d190"),$A1075,0),"")</f>
        <v>398</v>
      </c>
      <c r="H1075" s="238">
        <f ca="1">IF(ISNUMBER(OFFSET(INDIRECT("'"&amp;'DATA for charts'!H$5&amp;"'!$d190"),$A1075,0)),OFFSET(INDIRECT("'"&amp;'DATA for charts'!H$5&amp;"'!$d190"),$A1075,0),"")</f>
        <v>367.404</v>
      </c>
      <c r="I1075" s="238" t="str">
        <f ca="1">IF(ISNUMBER(OFFSET(INDIRECT("'"&amp;'DATA for charts'!I$5&amp;"'!$d190"),$A1075,0)),OFFSET(INDIRECT("'"&amp;'DATA for charts'!I$5&amp;"'!$d190"),$A1075,0),"")</f>
        <v/>
      </c>
      <c r="J1075" s="238" t="str">
        <f ca="1">IF(ISNUMBER(OFFSET(INDIRECT("'"&amp;'DATA for charts'!J$5&amp;"'!$d190"),$A1075,0)),OFFSET(INDIRECT("'"&amp;'DATA for charts'!J$5&amp;"'!$d190"),$A1075,0),"")</f>
        <v/>
      </c>
      <c r="K1075" s="238" t="str">
        <f ca="1">IF(ISNUMBER(OFFSET(INDIRECT("'"&amp;'DATA for charts'!K$5&amp;"'!$d190"),$A1075,0)),OFFSET(INDIRECT("'"&amp;'DATA for charts'!K$5&amp;"'!$d190"),$A1075,0),"")</f>
        <v/>
      </c>
      <c r="L1075" s="238" t="str">
        <f ca="1">IF(ISNUMBER(OFFSET(INDIRECT("'"&amp;'DATA for charts'!L$5&amp;"'!$d190"),$A1075,0)),OFFSET(INDIRECT("'"&amp;'DATA for charts'!L$5&amp;"'!$d190"),$A1075,0),"")</f>
        <v/>
      </c>
      <c r="M1075" s="238" t="str">
        <f ca="1">IF(ISNUMBER(OFFSET(INDIRECT("'"&amp;'DATA for charts'!M$5&amp;"'!$d190"),$A1075,0)),OFFSET(INDIRECT("'"&amp;'DATA for charts'!M$5&amp;"'!$d190"),$A1075,0),"")</f>
        <v/>
      </c>
      <c r="N1075" s="238" t="str">
        <f ca="1">IF(ISNUMBER(OFFSET(INDIRECT("'"&amp;'DATA for charts'!N$5&amp;"'!$d190"),$A1075,0)),OFFSET(INDIRECT("'"&amp;'DATA for charts'!N$5&amp;"'!$d190"),$A1075,0),"")</f>
        <v/>
      </c>
      <c r="O1075" s="238" t="str">
        <f ca="1">IF(ISNUMBER(OFFSET(INDIRECT("'"&amp;'DATA for charts'!O$5&amp;"'!$d190"),$A1075,0)),OFFSET(INDIRECT("'"&amp;'DATA for charts'!O$5&amp;"'!$d190"),$A1075,0),"")</f>
        <v/>
      </c>
      <c r="P1075" s="238" t="str">
        <f ca="1">IF(ISNUMBER(OFFSET(INDIRECT("'"&amp;'DATA for charts'!P$5&amp;"'!$d190"),$A1075,0)),OFFSET(INDIRECT("'"&amp;'DATA for charts'!P$5&amp;"'!$d190"),$A1075,0),"")</f>
        <v/>
      </c>
      <c r="Q1075" s="238" t="str">
        <f ca="1">IF(ISNUMBER(OFFSET(INDIRECT("'"&amp;'DATA for charts'!Q$5&amp;"'!$d190"),$A1075,0)),OFFSET(INDIRECT("'"&amp;'DATA for charts'!Q$5&amp;"'!$d190"),$A1075,0),"")</f>
        <v/>
      </c>
      <c r="R1075" s="238" t="str">
        <f ca="1">IF(ISNUMBER(OFFSET(INDIRECT("'"&amp;'DATA for charts'!R$5&amp;"'!$d190"),$A1075,0)),OFFSET(INDIRECT("'"&amp;'DATA for charts'!R$5&amp;"'!$d190"),$A1075,0),"")</f>
        <v/>
      </c>
      <c r="S1075" s="238" t="str">
        <f ca="1">IF(ISNUMBER(OFFSET(INDIRECT("'"&amp;'DATA for charts'!S$5&amp;"'!$d190"),$A1075,0)),OFFSET(INDIRECT("'"&amp;'DATA for charts'!S$5&amp;"'!$d190"),$A1075,0),"")</f>
        <v/>
      </c>
      <c r="T1075" s="34"/>
      <c r="U1075" s="34"/>
      <c r="V1075" s="34"/>
      <c r="W1075" s="8"/>
      <c r="X1075" s="8"/>
      <c r="Y1075" s="8"/>
      <c r="Z1075" s="8"/>
      <c r="AA1075" s="8"/>
      <c r="AB1075" s="8"/>
      <c r="AC1075" s="8"/>
      <c r="AD1075" s="8"/>
      <c r="AE1075" s="8"/>
      <c r="AF1075" s="8"/>
      <c r="AG1075" s="8"/>
      <c r="AH1075" s="8"/>
      <c r="AI1075" s="8"/>
    </row>
    <row r="1076" spans="1:35" ht="15">
      <c r="A1076" s="51">
        <f t="shared" ref="A1076:A1085" si="1272">A1075+1</f>
        <v>2</v>
      </c>
      <c r="B1076" s="351" t="s">
        <v>147</v>
      </c>
      <c r="C1076" s="238">
        <f ca="1">IF(ISNUMBER(OFFSET(INDIRECT("'"&amp;'DATA for charts'!C$5&amp;"'!$d190"),$A1076,0)),OFFSET(INDIRECT("'"&amp;'DATA for charts'!C$5&amp;"'!$d190"),$A1076,0),"")</f>
        <v>450.3</v>
      </c>
      <c r="D1076" s="238">
        <f ca="1">IF(ISNUMBER(OFFSET(INDIRECT("'"&amp;'DATA for charts'!D$5&amp;"'!$d190"),$A1076,0)),OFFSET(INDIRECT("'"&amp;'DATA for charts'!D$5&amp;"'!$d190"),$A1076,0),"")</f>
        <v>474.35075780720001</v>
      </c>
      <c r="E1076" s="238">
        <f ca="1">IF(ISNUMBER(OFFSET(INDIRECT("'"&amp;'DATA for charts'!E$5&amp;"'!$d190"),$A1076,0)),OFFSET(INDIRECT("'"&amp;'DATA for charts'!E$5&amp;"'!$d190"),$A1076,0),"")</f>
        <v>410.73599999999999</v>
      </c>
      <c r="F1076" s="238">
        <f ca="1">IF(ISNUMBER(OFFSET(INDIRECT("'"&amp;'DATA for charts'!F$5&amp;"'!$d190"),$A1076,0)),OFFSET(INDIRECT("'"&amp;'DATA for charts'!F$5&amp;"'!$d190"),$A1076,0),"")</f>
        <v>484.36112966085989</v>
      </c>
      <c r="G1076" s="238">
        <f ca="1">IF(ISNUMBER(OFFSET(INDIRECT("'"&amp;'DATA for charts'!G$5&amp;"'!$d190"),$A1076,0)),OFFSET(INDIRECT("'"&amp;'DATA for charts'!G$5&amp;"'!$d190"),$A1076,0),"")</f>
        <v>489</v>
      </c>
      <c r="H1076" s="238">
        <f ca="1">IF(ISNUMBER(OFFSET(INDIRECT("'"&amp;'DATA for charts'!H$5&amp;"'!$d190"),$A1076,0)),OFFSET(INDIRECT("'"&amp;'DATA for charts'!H$5&amp;"'!$d190"),$A1076,0),"")</f>
        <v>457.38400000000001</v>
      </c>
      <c r="I1076" s="238" t="str">
        <f ca="1">IF(ISNUMBER(OFFSET(INDIRECT("'"&amp;'DATA for charts'!I$5&amp;"'!$d190"),$A1076,0)),OFFSET(INDIRECT("'"&amp;'DATA for charts'!I$5&amp;"'!$d190"),$A1076,0),"")</f>
        <v/>
      </c>
      <c r="J1076" s="238" t="str">
        <f ca="1">IF(ISNUMBER(OFFSET(INDIRECT("'"&amp;'DATA for charts'!J$5&amp;"'!$d190"),$A1076,0)),OFFSET(INDIRECT("'"&amp;'DATA for charts'!J$5&amp;"'!$d190"),$A1076,0),"")</f>
        <v/>
      </c>
      <c r="K1076" s="238" t="str">
        <f ca="1">IF(ISNUMBER(OFFSET(INDIRECT("'"&amp;'DATA for charts'!K$5&amp;"'!$d190"),$A1076,0)),OFFSET(INDIRECT("'"&amp;'DATA for charts'!K$5&amp;"'!$d190"),$A1076,0),"")</f>
        <v/>
      </c>
      <c r="L1076" s="238" t="str">
        <f ca="1">IF(ISNUMBER(OFFSET(INDIRECT("'"&amp;'DATA for charts'!L$5&amp;"'!$d190"),$A1076,0)),OFFSET(INDIRECT("'"&amp;'DATA for charts'!L$5&amp;"'!$d190"),$A1076,0),"")</f>
        <v/>
      </c>
      <c r="M1076" s="238" t="str">
        <f ca="1">IF(ISNUMBER(OFFSET(INDIRECT("'"&amp;'DATA for charts'!M$5&amp;"'!$d190"),$A1076,0)),OFFSET(INDIRECT("'"&amp;'DATA for charts'!M$5&amp;"'!$d190"),$A1076,0),"")</f>
        <v/>
      </c>
      <c r="N1076" s="238" t="str">
        <f ca="1">IF(ISNUMBER(OFFSET(INDIRECT("'"&amp;'DATA for charts'!N$5&amp;"'!$d190"),$A1076,0)),OFFSET(INDIRECT("'"&amp;'DATA for charts'!N$5&amp;"'!$d190"),$A1076,0),"")</f>
        <v/>
      </c>
      <c r="O1076" s="238" t="str">
        <f ca="1">IF(ISNUMBER(OFFSET(INDIRECT("'"&amp;'DATA for charts'!O$5&amp;"'!$d190"),$A1076,0)),OFFSET(INDIRECT("'"&amp;'DATA for charts'!O$5&amp;"'!$d190"),$A1076,0),"")</f>
        <v/>
      </c>
      <c r="P1076" s="238" t="str">
        <f ca="1">IF(ISNUMBER(OFFSET(INDIRECT("'"&amp;'DATA for charts'!P$5&amp;"'!$d190"),$A1076,0)),OFFSET(INDIRECT("'"&amp;'DATA for charts'!P$5&amp;"'!$d190"),$A1076,0),"")</f>
        <v/>
      </c>
      <c r="Q1076" s="238" t="str">
        <f ca="1">IF(ISNUMBER(OFFSET(INDIRECT("'"&amp;'DATA for charts'!Q$5&amp;"'!$d190"),$A1076,0)),OFFSET(INDIRECT("'"&amp;'DATA for charts'!Q$5&amp;"'!$d190"),$A1076,0),"")</f>
        <v/>
      </c>
      <c r="R1076" s="238" t="str">
        <f ca="1">IF(ISNUMBER(OFFSET(INDIRECT("'"&amp;'DATA for charts'!R$5&amp;"'!$d190"),$A1076,0)),OFFSET(INDIRECT("'"&amp;'DATA for charts'!R$5&amp;"'!$d190"),$A1076,0),"")</f>
        <v/>
      </c>
      <c r="S1076" s="238" t="str">
        <f ca="1">IF(ISNUMBER(OFFSET(INDIRECT("'"&amp;'DATA for charts'!S$5&amp;"'!$d190"),$A1076,0)),OFFSET(INDIRECT("'"&amp;'DATA for charts'!S$5&amp;"'!$d190"),$A1076,0),"")</f>
        <v/>
      </c>
      <c r="T1076" s="34"/>
      <c r="U1076" s="34"/>
      <c r="V1076" s="34"/>
      <c r="W1076" s="8"/>
      <c r="X1076" s="8"/>
      <c r="Y1076" s="8"/>
      <c r="Z1076" s="8"/>
      <c r="AA1076" s="8"/>
      <c r="AB1076" s="8"/>
      <c r="AC1076" s="8"/>
      <c r="AD1076" s="8"/>
      <c r="AE1076" s="8"/>
      <c r="AF1076" s="8"/>
      <c r="AG1076" s="8"/>
      <c r="AH1076" s="8"/>
      <c r="AI1076" s="8"/>
    </row>
    <row r="1077" spans="1:35" ht="15">
      <c r="A1077" s="51">
        <f t="shared" si="1272"/>
        <v>3</v>
      </c>
      <c r="B1077" s="351" t="s">
        <v>149</v>
      </c>
      <c r="C1077" s="238">
        <f ca="1">IF(ISNUMBER(OFFSET(INDIRECT("'"&amp;'DATA for charts'!C$5&amp;"'!$d190"),$A1077,0)),OFFSET(INDIRECT("'"&amp;'DATA for charts'!C$5&amp;"'!$d190"),$A1077,0),"")</f>
        <v>218.7</v>
      </c>
      <c r="D1077" s="238">
        <f ca="1">IF(ISNUMBER(OFFSET(INDIRECT("'"&amp;'DATA for charts'!D$5&amp;"'!$d190"),$A1077,0)),OFFSET(INDIRECT("'"&amp;'DATA for charts'!D$5&amp;"'!$d190"),$A1077,0),"")</f>
        <v>220.13559334199999</v>
      </c>
      <c r="E1077" s="238">
        <f ca="1">IF(ISNUMBER(OFFSET(INDIRECT("'"&amp;'DATA for charts'!E$5&amp;"'!$d190"),$A1077,0)),OFFSET(INDIRECT("'"&amp;'DATA for charts'!E$5&amp;"'!$d190"),$A1077,0),"")</f>
        <v>230.16800000000001</v>
      </c>
      <c r="F1077" s="238">
        <f ca="1">IF(ISNUMBER(OFFSET(INDIRECT("'"&amp;'DATA for charts'!F$5&amp;"'!$d190"),$A1077,0)),OFFSET(INDIRECT("'"&amp;'DATA for charts'!F$5&amp;"'!$d190"),$A1077,0),"")</f>
        <v>240.46105063040042</v>
      </c>
      <c r="G1077" s="238">
        <f ca="1">IF(ISNUMBER(OFFSET(INDIRECT("'"&amp;'DATA for charts'!G$5&amp;"'!$d190"),$A1077,0)),OFFSET(INDIRECT("'"&amp;'DATA for charts'!G$5&amp;"'!$d190"),$A1077,0),"")</f>
        <v>263</v>
      </c>
      <c r="H1077" s="238">
        <f ca="1">IF(ISNUMBER(OFFSET(INDIRECT("'"&amp;'DATA for charts'!H$5&amp;"'!$d190"),$A1077,0)),OFFSET(INDIRECT("'"&amp;'DATA for charts'!H$5&amp;"'!$d190"),$A1077,0),"")</f>
        <v>235.357</v>
      </c>
      <c r="I1077" s="238" t="str">
        <f ca="1">IF(ISNUMBER(OFFSET(INDIRECT("'"&amp;'DATA for charts'!I$5&amp;"'!$d190"),$A1077,0)),OFFSET(INDIRECT("'"&amp;'DATA for charts'!I$5&amp;"'!$d190"),$A1077,0),"")</f>
        <v/>
      </c>
      <c r="J1077" s="238" t="str">
        <f ca="1">IF(ISNUMBER(OFFSET(INDIRECT("'"&amp;'DATA for charts'!J$5&amp;"'!$d190"),$A1077,0)),OFFSET(INDIRECT("'"&amp;'DATA for charts'!J$5&amp;"'!$d190"),$A1077,0),"")</f>
        <v/>
      </c>
      <c r="K1077" s="238" t="str">
        <f ca="1">IF(ISNUMBER(OFFSET(INDIRECT("'"&amp;'DATA for charts'!K$5&amp;"'!$d190"),$A1077,0)),OFFSET(INDIRECT("'"&amp;'DATA for charts'!K$5&amp;"'!$d190"),$A1077,0),"")</f>
        <v/>
      </c>
      <c r="L1077" s="238" t="str">
        <f ca="1">IF(ISNUMBER(OFFSET(INDIRECT("'"&amp;'DATA for charts'!L$5&amp;"'!$d190"),$A1077,0)),OFFSET(INDIRECT("'"&amp;'DATA for charts'!L$5&amp;"'!$d190"),$A1077,0),"")</f>
        <v/>
      </c>
      <c r="M1077" s="238" t="str">
        <f ca="1">IF(ISNUMBER(OFFSET(INDIRECT("'"&amp;'DATA for charts'!M$5&amp;"'!$d190"),$A1077,0)),OFFSET(INDIRECT("'"&amp;'DATA for charts'!M$5&amp;"'!$d190"),$A1077,0),"")</f>
        <v/>
      </c>
      <c r="N1077" s="238" t="str">
        <f ca="1">IF(ISNUMBER(OFFSET(INDIRECT("'"&amp;'DATA for charts'!N$5&amp;"'!$d190"),$A1077,0)),OFFSET(INDIRECT("'"&amp;'DATA for charts'!N$5&amp;"'!$d190"),$A1077,0),"")</f>
        <v/>
      </c>
      <c r="O1077" s="238" t="str">
        <f ca="1">IF(ISNUMBER(OFFSET(INDIRECT("'"&amp;'DATA for charts'!O$5&amp;"'!$d190"),$A1077,0)),OFFSET(INDIRECT("'"&amp;'DATA for charts'!O$5&amp;"'!$d190"),$A1077,0),"")</f>
        <v/>
      </c>
      <c r="P1077" s="238" t="str">
        <f ca="1">IF(ISNUMBER(OFFSET(INDIRECT("'"&amp;'DATA for charts'!P$5&amp;"'!$d190"),$A1077,0)),OFFSET(INDIRECT("'"&amp;'DATA for charts'!P$5&amp;"'!$d190"),$A1077,0),"")</f>
        <v/>
      </c>
      <c r="Q1077" s="238" t="str">
        <f ca="1">IF(ISNUMBER(OFFSET(INDIRECT("'"&amp;'DATA for charts'!Q$5&amp;"'!$d190"),$A1077,0)),OFFSET(INDIRECT("'"&amp;'DATA for charts'!Q$5&amp;"'!$d190"),$A1077,0),"")</f>
        <v/>
      </c>
      <c r="R1077" s="238" t="str">
        <f ca="1">IF(ISNUMBER(OFFSET(INDIRECT("'"&amp;'DATA for charts'!R$5&amp;"'!$d190"),$A1077,0)),OFFSET(INDIRECT("'"&amp;'DATA for charts'!R$5&amp;"'!$d190"),$A1077,0),"")</f>
        <v/>
      </c>
      <c r="S1077" s="238" t="str">
        <f ca="1">IF(ISNUMBER(OFFSET(INDIRECT("'"&amp;'DATA for charts'!S$5&amp;"'!$d190"),$A1077,0)),OFFSET(INDIRECT("'"&amp;'DATA for charts'!S$5&amp;"'!$d190"),$A1077,0),"")</f>
        <v/>
      </c>
      <c r="T1077" s="34"/>
      <c r="U1077" s="34"/>
      <c r="V1077" s="34"/>
      <c r="W1077" s="8"/>
      <c r="X1077" s="8"/>
      <c r="Y1077" s="8"/>
      <c r="Z1077" s="8"/>
      <c r="AA1077" s="8"/>
      <c r="AB1077" s="8"/>
      <c r="AC1077" s="8"/>
      <c r="AD1077" s="8"/>
      <c r="AE1077" s="8"/>
      <c r="AF1077" s="8"/>
      <c r="AG1077" s="8"/>
      <c r="AH1077" s="8"/>
      <c r="AI1077" s="8"/>
    </row>
    <row r="1078" spans="1:35" ht="15">
      <c r="A1078" s="51">
        <f t="shared" si="1272"/>
        <v>4</v>
      </c>
      <c r="B1078" s="351" t="s">
        <v>151</v>
      </c>
      <c r="C1078" s="238">
        <f ca="1">IF(ISNUMBER(OFFSET(INDIRECT("'"&amp;'DATA for charts'!C$5&amp;"'!$d190"),$A1078,0)),OFFSET(INDIRECT("'"&amp;'DATA for charts'!C$5&amp;"'!$d190"),$A1078,0),"")</f>
        <v>342.7</v>
      </c>
      <c r="D1078" s="238">
        <f ca="1">IF(ISNUMBER(OFFSET(INDIRECT("'"&amp;'DATA for charts'!D$5&amp;"'!$d190"),$A1078,0)),OFFSET(INDIRECT("'"&amp;'DATA for charts'!D$5&amp;"'!$d190"),$A1078,0),"")</f>
        <v>321.16022594980001</v>
      </c>
      <c r="E1078" s="238">
        <f ca="1">IF(ISNUMBER(OFFSET(INDIRECT("'"&amp;'DATA for charts'!E$5&amp;"'!$d190"),$A1078,0)),OFFSET(INDIRECT("'"&amp;'DATA for charts'!E$5&amp;"'!$d190"),$A1078,0),"")</f>
        <v>338.58199999999999</v>
      </c>
      <c r="F1078" s="238">
        <f ca="1">IF(ISNUMBER(OFFSET(INDIRECT("'"&amp;'DATA for charts'!F$5&amp;"'!$d190"),$A1078,0)),OFFSET(INDIRECT("'"&amp;'DATA for charts'!F$5&amp;"'!$d190"),$A1078,0),"")</f>
        <v>339.9138828752391</v>
      </c>
      <c r="G1078" s="238">
        <f ca="1">IF(ISNUMBER(OFFSET(INDIRECT("'"&amp;'DATA for charts'!G$5&amp;"'!$d190"),$A1078,0)),OFFSET(INDIRECT("'"&amp;'DATA for charts'!G$5&amp;"'!$d190"),$A1078,0),"")</f>
        <v>364</v>
      </c>
      <c r="H1078" s="238">
        <f ca="1">IF(ISNUMBER(OFFSET(INDIRECT("'"&amp;'DATA for charts'!H$5&amp;"'!$d190"),$A1078,0)),OFFSET(INDIRECT("'"&amp;'DATA for charts'!H$5&amp;"'!$d190"),$A1078,0),"")</f>
        <v>325.154</v>
      </c>
      <c r="I1078" s="238" t="str">
        <f ca="1">IF(ISNUMBER(OFFSET(INDIRECT("'"&amp;'DATA for charts'!I$5&amp;"'!$d190"),$A1078,0)),OFFSET(INDIRECT("'"&amp;'DATA for charts'!I$5&amp;"'!$d190"),$A1078,0),"")</f>
        <v/>
      </c>
      <c r="J1078" s="238" t="str">
        <f ca="1">IF(ISNUMBER(OFFSET(INDIRECT("'"&amp;'DATA for charts'!J$5&amp;"'!$d190"),$A1078,0)),OFFSET(INDIRECT("'"&amp;'DATA for charts'!J$5&amp;"'!$d190"),$A1078,0),"")</f>
        <v/>
      </c>
      <c r="K1078" s="238" t="str">
        <f ca="1">IF(ISNUMBER(OFFSET(INDIRECT("'"&amp;'DATA for charts'!K$5&amp;"'!$d190"),$A1078,0)),OFFSET(INDIRECT("'"&amp;'DATA for charts'!K$5&amp;"'!$d190"),$A1078,0),"")</f>
        <v/>
      </c>
      <c r="L1078" s="238" t="str">
        <f ca="1">IF(ISNUMBER(OFFSET(INDIRECT("'"&amp;'DATA for charts'!L$5&amp;"'!$d190"),$A1078,0)),OFFSET(INDIRECT("'"&amp;'DATA for charts'!L$5&amp;"'!$d190"),$A1078,0),"")</f>
        <v/>
      </c>
      <c r="M1078" s="238" t="str">
        <f ca="1">IF(ISNUMBER(OFFSET(INDIRECT("'"&amp;'DATA for charts'!M$5&amp;"'!$d190"),$A1078,0)),OFFSET(INDIRECT("'"&amp;'DATA for charts'!M$5&amp;"'!$d190"),$A1078,0),"")</f>
        <v/>
      </c>
      <c r="N1078" s="238" t="str">
        <f ca="1">IF(ISNUMBER(OFFSET(INDIRECT("'"&amp;'DATA for charts'!N$5&amp;"'!$d190"),$A1078,0)),OFFSET(INDIRECT("'"&amp;'DATA for charts'!N$5&amp;"'!$d190"),$A1078,0),"")</f>
        <v/>
      </c>
      <c r="O1078" s="238" t="str">
        <f ca="1">IF(ISNUMBER(OFFSET(INDIRECT("'"&amp;'DATA for charts'!O$5&amp;"'!$d190"),$A1078,0)),OFFSET(INDIRECT("'"&amp;'DATA for charts'!O$5&amp;"'!$d190"),$A1078,0),"")</f>
        <v/>
      </c>
      <c r="P1078" s="238" t="str">
        <f ca="1">IF(ISNUMBER(OFFSET(INDIRECT("'"&amp;'DATA for charts'!P$5&amp;"'!$d190"),$A1078,0)),OFFSET(INDIRECT("'"&amp;'DATA for charts'!P$5&amp;"'!$d190"),$A1078,0),"")</f>
        <v/>
      </c>
      <c r="Q1078" s="238" t="str">
        <f ca="1">IF(ISNUMBER(OFFSET(INDIRECT("'"&amp;'DATA for charts'!Q$5&amp;"'!$d190"),$A1078,0)),OFFSET(INDIRECT("'"&amp;'DATA for charts'!Q$5&amp;"'!$d190"),$A1078,0),"")</f>
        <v/>
      </c>
      <c r="R1078" s="238" t="str">
        <f ca="1">IF(ISNUMBER(OFFSET(INDIRECT("'"&amp;'DATA for charts'!R$5&amp;"'!$d190"),$A1078,0)),OFFSET(INDIRECT("'"&amp;'DATA for charts'!R$5&amp;"'!$d190"),$A1078,0),"")</f>
        <v/>
      </c>
      <c r="S1078" s="238" t="str">
        <f ca="1">IF(ISNUMBER(OFFSET(INDIRECT("'"&amp;'DATA for charts'!S$5&amp;"'!$d190"),$A1078,0)),OFFSET(INDIRECT("'"&amp;'DATA for charts'!S$5&amp;"'!$d190"),$A1078,0),"")</f>
        <v/>
      </c>
      <c r="T1078" s="34"/>
      <c r="U1078" s="34"/>
      <c r="V1078" s="34"/>
      <c r="W1078" s="8"/>
      <c r="X1078" s="8"/>
      <c r="Y1078" s="8"/>
      <c r="Z1078" s="8"/>
      <c r="AA1078" s="8"/>
      <c r="AB1078" s="8"/>
      <c r="AC1078" s="8"/>
      <c r="AD1078" s="8"/>
      <c r="AE1078" s="8"/>
      <c r="AF1078" s="8"/>
      <c r="AG1078" s="8"/>
      <c r="AH1078" s="8"/>
      <c r="AI1078" s="8"/>
    </row>
    <row r="1079" spans="1:35" ht="15">
      <c r="A1079" s="51">
        <f t="shared" si="1272"/>
        <v>5</v>
      </c>
      <c r="B1079" s="351" t="s">
        <v>153</v>
      </c>
      <c r="C1079" s="238">
        <f ca="1">IF(ISNUMBER(OFFSET(INDIRECT("'"&amp;'DATA for charts'!C$5&amp;"'!$d190"),$A1079,0)),OFFSET(INDIRECT("'"&amp;'DATA for charts'!C$5&amp;"'!$d190"),$A1079,0),"")</f>
        <v>578.29999999999995</v>
      </c>
      <c r="D1079" s="238">
        <f ca="1">IF(ISNUMBER(OFFSET(INDIRECT("'"&amp;'DATA for charts'!D$5&amp;"'!$d190"),$A1079,0)),OFFSET(INDIRECT("'"&amp;'DATA for charts'!D$5&amp;"'!$d190"),$A1079,0),"")</f>
        <v>497.44982154299998</v>
      </c>
      <c r="E1079" s="238">
        <f ca="1">IF(ISNUMBER(OFFSET(INDIRECT("'"&amp;'DATA for charts'!E$5&amp;"'!$d190"),$A1079,0)),OFFSET(INDIRECT("'"&amp;'DATA for charts'!E$5&amp;"'!$d190"),$A1079,0),"")</f>
        <v>526.43899999999996</v>
      </c>
      <c r="F1079" s="238">
        <f ca="1">IF(ISNUMBER(OFFSET(INDIRECT("'"&amp;'DATA for charts'!F$5&amp;"'!$d190"),$A1079,0)),OFFSET(INDIRECT("'"&amp;'DATA for charts'!F$5&amp;"'!$d190"),$A1079,0),"")</f>
        <v>539.60499000095388</v>
      </c>
      <c r="G1079" s="238">
        <f ca="1">IF(ISNUMBER(OFFSET(INDIRECT("'"&amp;'DATA for charts'!G$5&amp;"'!$d190"),$A1079,0)),OFFSET(INDIRECT("'"&amp;'DATA for charts'!G$5&amp;"'!$d190"),$A1079,0),"")</f>
        <v>550</v>
      </c>
      <c r="H1079" s="238">
        <f ca="1">IF(ISNUMBER(OFFSET(INDIRECT("'"&amp;'DATA for charts'!H$5&amp;"'!$d190"),$A1079,0)),OFFSET(INDIRECT("'"&amp;'DATA for charts'!H$5&amp;"'!$d190"),$A1079,0),"")</f>
        <v>516.05700000000002</v>
      </c>
      <c r="I1079" s="238" t="str">
        <f ca="1">IF(ISNUMBER(OFFSET(INDIRECT("'"&amp;'DATA for charts'!I$5&amp;"'!$d190"),$A1079,0)),OFFSET(INDIRECT("'"&amp;'DATA for charts'!I$5&amp;"'!$d190"),$A1079,0),"")</f>
        <v/>
      </c>
      <c r="J1079" s="238" t="str">
        <f ca="1">IF(ISNUMBER(OFFSET(INDIRECT("'"&amp;'DATA for charts'!J$5&amp;"'!$d190"),$A1079,0)),OFFSET(INDIRECT("'"&amp;'DATA for charts'!J$5&amp;"'!$d190"),$A1079,0),"")</f>
        <v/>
      </c>
      <c r="K1079" s="238" t="str">
        <f ca="1">IF(ISNUMBER(OFFSET(INDIRECT("'"&amp;'DATA for charts'!K$5&amp;"'!$d190"),$A1079,0)),OFFSET(INDIRECT("'"&amp;'DATA for charts'!K$5&amp;"'!$d190"),$A1079,0),"")</f>
        <v/>
      </c>
      <c r="L1079" s="238" t="str">
        <f ca="1">IF(ISNUMBER(OFFSET(INDIRECT("'"&amp;'DATA for charts'!L$5&amp;"'!$d190"),$A1079,0)),OFFSET(INDIRECT("'"&amp;'DATA for charts'!L$5&amp;"'!$d190"),$A1079,0),"")</f>
        <v/>
      </c>
      <c r="M1079" s="238" t="str">
        <f ca="1">IF(ISNUMBER(OFFSET(INDIRECT("'"&amp;'DATA for charts'!M$5&amp;"'!$d190"),$A1079,0)),OFFSET(INDIRECT("'"&amp;'DATA for charts'!M$5&amp;"'!$d190"),$A1079,0),"")</f>
        <v/>
      </c>
      <c r="N1079" s="238" t="str">
        <f ca="1">IF(ISNUMBER(OFFSET(INDIRECT("'"&amp;'DATA for charts'!N$5&amp;"'!$d190"),$A1079,0)),OFFSET(INDIRECT("'"&amp;'DATA for charts'!N$5&amp;"'!$d190"),$A1079,0),"")</f>
        <v/>
      </c>
      <c r="O1079" s="238" t="str">
        <f ca="1">IF(ISNUMBER(OFFSET(INDIRECT("'"&amp;'DATA for charts'!O$5&amp;"'!$d190"),$A1079,0)),OFFSET(INDIRECT("'"&amp;'DATA for charts'!O$5&amp;"'!$d190"),$A1079,0),"")</f>
        <v/>
      </c>
      <c r="P1079" s="238" t="str">
        <f ca="1">IF(ISNUMBER(OFFSET(INDIRECT("'"&amp;'DATA for charts'!P$5&amp;"'!$d190"),$A1079,0)),OFFSET(INDIRECT("'"&amp;'DATA for charts'!P$5&amp;"'!$d190"),$A1079,0),"")</f>
        <v/>
      </c>
      <c r="Q1079" s="238" t="str">
        <f ca="1">IF(ISNUMBER(OFFSET(INDIRECT("'"&amp;'DATA for charts'!Q$5&amp;"'!$d190"),$A1079,0)),OFFSET(INDIRECT("'"&amp;'DATA for charts'!Q$5&amp;"'!$d190"),$A1079,0),"")</f>
        <v/>
      </c>
      <c r="R1079" s="238" t="str">
        <f ca="1">IF(ISNUMBER(OFFSET(INDIRECT("'"&amp;'DATA for charts'!R$5&amp;"'!$d190"),$A1079,0)),OFFSET(INDIRECT("'"&amp;'DATA for charts'!R$5&amp;"'!$d190"),$A1079,0),"")</f>
        <v/>
      </c>
      <c r="S1079" s="238" t="str">
        <f ca="1">IF(ISNUMBER(OFFSET(INDIRECT("'"&amp;'DATA for charts'!S$5&amp;"'!$d190"),$A1079,0)),OFFSET(INDIRECT("'"&amp;'DATA for charts'!S$5&amp;"'!$d190"),$A1079,0),"")</f>
        <v/>
      </c>
      <c r="T1079" s="34"/>
      <c r="U1079" s="34"/>
      <c r="V1079" s="34"/>
      <c r="W1079" s="8"/>
      <c r="X1079" s="8"/>
      <c r="Y1079" s="8"/>
      <c r="Z1079" s="8"/>
      <c r="AA1079" s="8"/>
      <c r="AB1079" s="8"/>
      <c r="AC1079" s="8"/>
      <c r="AD1079" s="8"/>
      <c r="AE1079" s="8"/>
      <c r="AF1079" s="8"/>
      <c r="AG1079" s="8"/>
      <c r="AH1079" s="8"/>
      <c r="AI1079" s="8"/>
    </row>
    <row r="1080" spans="1:35" ht="15">
      <c r="A1080" s="51">
        <f t="shared" si="1272"/>
        <v>6</v>
      </c>
      <c r="B1080" s="351" t="s">
        <v>155</v>
      </c>
      <c r="C1080" s="238">
        <f ca="1">IF(ISNUMBER(OFFSET(INDIRECT("'"&amp;'DATA for charts'!C$5&amp;"'!$d190"),$A1080,0)),OFFSET(INDIRECT("'"&amp;'DATA for charts'!C$5&amp;"'!$d190"),$A1080,0),"")</f>
        <v>568.4</v>
      </c>
      <c r="D1080" s="238">
        <f ca="1">IF(ISNUMBER(OFFSET(INDIRECT("'"&amp;'DATA for charts'!D$5&amp;"'!$d190"),$A1080,0)),OFFSET(INDIRECT("'"&amp;'DATA for charts'!D$5&amp;"'!$d190"),$A1080,0),"")</f>
        <v>505.86712231899998</v>
      </c>
      <c r="E1080" s="238">
        <f ca="1">IF(ISNUMBER(OFFSET(INDIRECT("'"&amp;'DATA for charts'!E$5&amp;"'!$d190"),$A1080,0)),OFFSET(INDIRECT("'"&amp;'DATA for charts'!E$5&amp;"'!$d190"),$A1080,0),"")</f>
        <v>525.149</v>
      </c>
      <c r="F1080" s="238">
        <f ca="1">IF(ISNUMBER(OFFSET(INDIRECT("'"&amp;'DATA for charts'!F$5&amp;"'!$d190"),$A1080,0)),OFFSET(INDIRECT("'"&amp;'DATA for charts'!F$5&amp;"'!$d190"),$A1080,0),"")</f>
        <v>536.38344097531501</v>
      </c>
      <c r="G1080" s="238">
        <f ca="1">IF(ISNUMBER(OFFSET(INDIRECT("'"&amp;'DATA for charts'!G$5&amp;"'!$d190"),$A1080,0)),OFFSET(INDIRECT("'"&amp;'DATA for charts'!G$5&amp;"'!$d190"),$A1080,0),"")</f>
        <v>556</v>
      </c>
      <c r="H1080" s="238">
        <f ca="1">IF(ISNUMBER(OFFSET(INDIRECT("'"&amp;'DATA for charts'!H$5&amp;"'!$d190"),$A1080,0)),OFFSET(INDIRECT("'"&amp;'DATA for charts'!H$5&amp;"'!$d190"),$A1080,0),"")</f>
        <v>514.38900000000001</v>
      </c>
      <c r="I1080" s="238" t="str">
        <f ca="1">IF(ISNUMBER(OFFSET(INDIRECT("'"&amp;'DATA for charts'!I$5&amp;"'!$d190"),$A1080,0)),OFFSET(INDIRECT("'"&amp;'DATA for charts'!I$5&amp;"'!$d190"),$A1080,0),"")</f>
        <v/>
      </c>
      <c r="J1080" s="238" t="str">
        <f ca="1">IF(ISNUMBER(OFFSET(INDIRECT("'"&amp;'DATA for charts'!J$5&amp;"'!$d190"),$A1080,0)),OFFSET(INDIRECT("'"&amp;'DATA for charts'!J$5&amp;"'!$d190"),$A1080,0),"")</f>
        <v/>
      </c>
      <c r="K1080" s="238" t="str">
        <f ca="1">IF(ISNUMBER(OFFSET(INDIRECT("'"&amp;'DATA for charts'!K$5&amp;"'!$d190"),$A1080,0)),OFFSET(INDIRECT("'"&amp;'DATA for charts'!K$5&amp;"'!$d190"),$A1080,0),"")</f>
        <v/>
      </c>
      <c r="L1080" s="238" t="str">
        <f ca="1">IF(ISNUMBER(OFFSET(INDIRECT("'"&amp;'DATA for charts'!L$5&amp;"'!$d190"),$A1080,0)),OFFSET(INDIRECT("'"&amp;'DATA for charts'!L$5&amp;"'!$d190"),$A1080,0),"")</f>
        <v/>
      </c>
      <c r="M1080" s="238" t="str">
        <f ca="1">IF(ISNUMBER(OFFSET(INDIRECT("'"&amp;'DATA for charts'!M$5&amp;"'!$d190"),$A1080,0)),OFFSET(INDIRECT("'"&amp;'DATA for charts'!M$5&amp;"'!$d190"),$A1080,0),"")</f>
        <v/>
      </c>
      <c r="N1080" s="238" t="str">
        <f ca="1">IF(ISNUMBER(OFFSET(INDIRECT("'"&amp;'DATA for charts'!N$5&amp;"'!$d190"),$A1080,0)),OFFSET(INDIRECT("'"&amp;'DATA for charts'!N$5&amp;"'!$d190"),$A1080,0),"")</f>
        <v/>
      </c>
      <c r="O1080" s="238" t="str">
        <f ca="1">IF(ISNUMBER(OFFSET(INDIRECT("'"&amp;'DATA for charts'!O$5&amp;"'!$d190"),$A1080,0)),OFFSET(INDIRECT("'"&amp;'DATA for charts'!O$5&amp;"'!$d190"),$A1080,0),"")</f>
        <v/>
      </c>
      <c r="P1080" s="238" t="str">
        <f ca="1">IF(ISNUMBER(OFFSET(INDIRECT("'"&amp;'DATA for charts'!P$5&amp;"'!$d190"),$A1080,0)),OFFSET(INDIRECT("'"&amp;'DATA for charts'!P$5&amp;"'!$d190"),$A1080,0),"")</f>
        <v/>
      </c>
      <c r="Q1080" s="238" t="str">
        <f ca="1">IF(ISNUMBER(OFFSET(INDIRECT("'"&amp;'DATA for charts'!Q$5&amp;"'!$d190"),$A1080,0)),OFFSET(INDIRECT("'"&amp;'DATA for charts'!Q$5&amp;"'!$d190"),$A1080,0),"")</f>
        <v/>
      </c>
      <c r="R1080" s="238" t="str">
        <f ca="1">IF(ISNUMBER(OFFSET(INDIRECT("'"&amp;'DATA for charts'!R$5&amp;"'!$d190"),$A1080,0)),OFFSET(INDIRECT("'"&amp;'DATA for charts'!R$5&amp;"'!$d190"),$A1080,0),"")</f>
        <v/>
      </c>
      <c r="S1080" s="238" t="str">
        <f ca="1">IF(ISNUMBER(OFFSET(INDIRECT("'"&amp;'DATA for charts'!S$5&amp;"'!$d190"),$A1080,0)),OFFSET(INDIRECT("'"&amp;'DATA for charts'!S$5&amp;"'!$d190"),$A1080,0),"")</f>
        <v/>
      </c>
      <c r="T1080" s="34"/>
      <c r="U1080" s="34"/>
      <c r="V1080" s="34"/>
      <c r="W1080" s="8"/>
      <c r="X1080" s="8"/>
      <c r="Y1080" s="8"/>
      <c r="Z1080" s="8"/>
      <c r="AA1080" s="8"/>
      <c r="AB1080" s="8"/>
      <c r="AC1080" s="8"/>
      <c r="AD1080" s="8"/>
      <c r="AE1080" s="8"/>
      <c r="AF1080" s="8"/>
      <c r="AG1080" s="8"/>
      <c r="AH1080" s="8"/>
      <c r="AI1080" s="8"/>
    </row>
    <row r="1081" spans="1:35" ht="15">
      <c r="A1081" s="51">
        <f t="shared" si="1272"/>
        <v>7</v>
      </c>
      <c r="B1081" s="351" t="s">
        <v>157</v>
      </c>
      <c r="C1081" s="238">
        <f ca="1">IF(ISNUMBER(OFFSET(INDIRECT("'"&amp;'DATA for charts'!C$5&amp;"'!$d190"),$A1081,0)),OFFSET(INDIRECT("'"&amp;'DATA for charts'!C$5&amp;"'!$d190"),$A1081,0),"")</f>
        <v>658.2</v>
      </c>
      <c r="D1081" s="238">
        <f ca="1">IF(ISNUMBER(OFFSET(INDIRECT("'"&amp;'DATA for charts'!D$5&amp;"'!$d190"),$A1081,0)),OFFSET(INDIRECT("'"&amp;'DATA for charts'!D$5&amp;"'!$d190"),$A1081,0),"")</f>
        <v>606.50323283219996</v>
      </c>
      <c r="E1081" s="238">
        <f ca="1">IF(ISNUMBER(OFFSET(INDIRECT("'"&amp;'DATA for charts'!E$5&amp;"'!$d190"),$A1081,0)),OFFSET(INDIRECT("'"&amp;'DATA for charts'!E$5&amp;"'!$d190"),$A1081,0),"")</f>
        <v>621.101</v>
      </c>
      <c r="F1081" s="238">
        <f ca="1">IF(ISNUMBER(OFFSET(INDIRECT("'"&amp;'DATA for charts'!F$5&amp;"'!$d190"),$A1081,0)),OFFSET(INDIRECT("'"&amp;'DATA for charts'!F$5&amp;"'!$d190"),$A1081,0),"")</f>
        <v>648.50131104511024</v>
      </c>
      <c r="G1081" s="238">
        <f ca="1">IF(ISNUMBER(OFFSET(INDIRECT("'"&amp;'DATA for charts'!G$5&amp;"'!$d190"),$A1081,0)),OFFSET(INDIRECT("'"&amp;'DATA for charts'!G$5&amp;"'!$d190"),$A1081,0),"")</f>
        <v>674</v>
      </c>
      <c r="H1081" s="238">
        <f ca="1">IF(ISNUMBER(OFFSET(INDIRECT("'"&amp;'DATA for charts'!H$5&amp;"'!$d190"),$A1081,0)),OFFSET(INDIRECT("'"&amp;'DATA for charts'!H$5&amp;"'!$d190"),$A1081,0),"")</f>
        <v>634.13599999999997</v>
      </c>
      <c r="I1081" s="238" t="str">
        <f ca="1">IF(ISNUMBER(OFFSET(INDIRECT("'"&amp;'DATA for charts'!I$5&amp;"'!$d190"),$A1081,0)),OFFSET(INDIRECT("'"&amp;'DATA for charts'!I$5&amp;"'!$d190"),$A1081,0),"")</f>
        <v/>
      </c>
      <c r="J1081" s="238" t="str">
        <f ca="1">IF(ISNUMBER(OFFSET(INDIRECT("'"&amp;'DATA for charts'!J$5&amp;"'!$d190"),$A1081,0)),OFFSET(INDIRECT("'"&amp;'DATA for charts'!J$5&amp;"'!$d190"),$A1081,0),"")</f>
        <v/>
      </c>
      <c r="K1081" s="238" t="str">
        <f ca="1">IF(ISNUMBER(OFFSET(INDIRECT("'"&amp;'DATA for charts'!K$5&amp;"'!$d190"),$A1081,0)),OFFSET(INDIRECT("'"&amp;'DATA for charts'!K$5&amp;"'!$d190"),$A1081,0),"")</f>
        <v/>
      </c>
      <c r="L1081" s="238" t="str">
        <f ca="1">IF(ISNUMBER(OFFSET(INDIRECT("'"&amp;'DATA for charts'!L$5&amp;"'!$d190"),$A1081,0)),OFFSET(INDIRECT("'"&amp;'DATA for charts'!L$5&amp;"'!$d190"),$A1081,0),"")</f>
        <v/>
      </c>
      <c r="M1081" s="238" t="str">
        <f ca="1">IF(ISNUMBER(OFFSET(INDIRECT("'"&amp;'DATA for charts'!M$5&amp;"'!$d190"),$A1081,0)),OFFSET(INDIRECT("'"&amp;'DATA for charts'!M$5&amp;"'!$d190"),$A1081,0),"")</f>
        <v/>
      </c>
      <c r="N1081" s="238" t="str">
        <f ca="1">IF(ISNUMBER(OFFSET(INDIRECT("'"&amp;'DATA for charts'!N$5&amp;"'!$d190"),$A1081,0)),OFFSET(INDIRECT("'"&amp;'DATA for charts'!N$5&amp;"'!$d190"),$A1081,0),"")</f>
        <v/>
      </c>
      <c r="O1081" s="238" t="str">
        <f ca="1">IF(ISNUMBER(OFFSET(INDIRECT("'"&amp;'DATA for charts'!O$5&amp;"'!$d190"),$A1081,0)),OFFSET(INDIRECT("'"&amp;'DATA for charts'!O$5&amp;"'!$d190"),$A1081,0),"")</f>
        <v/>
      </c>
      <c r="P1081" s="238" t="str">
        <f ca="1">IF(ISNUMBER(OFFSET(INDIRECT("'"&amp;'DATA for charts'!P$5&amp;"'!$d190"),$A1081,0)),OFFSET(INDIRECT("'"&amp;'DATA for charts'!P$5&amp;"'!$d190"),$A1081,0),"")</f>
        <v/>
      </c>
      <c r="Q1081" s="238" t="str">
        <f ca="1">IF(ISNUMBER(OFFSET(INDIRECT("'"&amp;'DATA for charts'!Q$5&amp;"'!$d190"),$A1081,0)),OFFSET(INDIRECT("'"&amp;'DATA for charts'!Q$5&amp;"'!$d190"),$A1081,0),"")</f>
        <v/>
      </c>
      <c r="R1081" s="238" t="str">
        <f ca="1">IF(ISNUMBER(OFFSET(INDIRECT("'"&amp;'DATA for charts'!R$5&amp;"'!$d190"),$A1081,0)),OFFSET(INDIRECT("'"&amp;'DATA for charts'!R$5&amp;"'!$d190"),$A1081,0),"")</f>
        <v/>
      </c>
      <c r="S1081" s="238" t="str">
        <f ca="1">IF(ISNUMBER(OFFSET(INDIRECT("'"&amp;'DATA for charts'!S$5&amp;"'!$d190"),$A1081,0)),OFFSET(INDIRECT("'"&amp;'DATA for charts'!S$5&amp;"'!$d190"),$A1081,0),"")</f>
        <v/>
      </c>
      <c r="T1081" s="34"/>
      <c r="U1081" s="34"/>
      <c r="V1081" s="34"/>
      <c r="W1081" s="8"/>
      <c r="X1081" s="8"/>
      <c r="Y1081" s="8"/>
      <c r="Z1081" s="8"/>
      <c r="AA1081" s="8"/>
      <c r="AB1081" s="8"/>
      <c r="AC1081" s="8"/>
      <c r="AD1081" s="8"/>
      <c r="AE1081" s="8"/>
      <c r="AF1081" s="8"/>
      <c r="AG1081" s="8"/>
      <c r="AH1081" s="8"/>
      <c r="AI1081" s="8"/>
    </row>
    <row r="1082" spans="1:35" ht="15">
      <c r="A1082" s="51">
        <f t="shared" si="1272"/>
        <v>8</v>
      </c>
      <c r="B1082" s="351" t="s">
        <v>159</v>
      </c>
      <c r="C1082" s="238">
        <f ca="1">IF(ISNUMBER(OFFSET(INDIRECT("'"&amp;'DATA for charts'!C$5&amp;"'!$d190"),$A1082,0)),OFFSET(INDIRECT("'"&amp;'DATA for charts'!C$5&amp;"'!$d190"),$A1082,0),"")</f>
        <v>724.8</v>
      </c>
      <c r="D1082" s="238">
        <f ca="1">IF(ISNUMBER(OFFSET(INDIRECT("'"&amp;'DATA for charts'!D$5&amp;"'!$d190"),$A1082,0)),OFFSET(INDIRECT("'"&amp;'DATA for charts'!D$5&amp;"'!$d190"),$A1082,0),"")</f>
        <v>705.19292306700004</v>
      </c>
      <c r="E1082" s="238">
        <f ca="1">IF(ISNUMBER(OFFSET(INDIRECT("'"&amp;'DATA for charts'!E$5&amp;"'!$d190"),$A1082,0)),OFFSET(INDIRECT("'"&amp;'DATA for charts'!E$5&amp;"'!$d190"),$A1082,0),"")</f>
        <v>672.08399999999995</v>
      </c>
      <c r="F1082" s="238">
        <f ca="1">IF(ISNUMBER(OFFSET(INDIRECT("'"&amp;'DATA for charts'!F$5&amp;"'!$d190"),$A1082,0)),OFFSET(INDIRECT("'"&amp;'DATA for charts'!F$5&amp;"'!$d190"),$A1082,0),"")</f>
        <v>733.70797490865777</v>
      </c>
      <c r="G1082" s="238">
        <f ca="1">IF(ISNUMBER(OFFSET(INDIRECT("'"&amp;'DATA for charts'!G$5&amp;"'!$d190"),$A1082,0)),OFFSET(INDIRECT("'"&amp;'DATA for charts'!G$5&amp;"'!$d190"),$A1082,0),"")</f>
        <v>743</v>
      </c>
      <c r="H1082" s="238">
        <f ca="1">IF(ISNUMBER(OFFSET(INDIRECT("'"&amp;'DATA for charts'!H$5&amp;"'!$d190"),$A1082,0)),OFFSET(INDIRECT("'"&amp;'DATA for charts'!H$5&amp;"'!$d190"),$A1082,0),"")</f>
        <v>710.47400000000005</v>
      </c>
      <c r="I1082" s="238" t="str">
        <f ca="1">IF(ISNUMBER(OFFSET(INDIRECT("'"&amp;'DATA for charts'!I$5&amp;"'!$d190"),$A1082,0)),OFFSET(INDIRECT("'"&amp;'DATA for charts'!I$5&amp;"'!$d190"),$A1082,0),"")</f>
        <v/>
      </c>
      <c r="J1082" s="238" t="str">
        <f ca="1">IF(ISNUMBER(OFFSET(INDIRECT("'"&amp;'DATA for charts'!J$5&amp;"'!$d190"),$A1082,0)),OFFSET(INDIRECT("'"&amp;'DATA for charts'!J$5&amp;"'!$d190"),$A1082,0),"")</f>
        <v/>
      </c>
      <c r="K1082" s="238" t="str">
        <f ca="1">IF(ISNUMBER(OFFSET(INDIRECT("'"&amp;'DATA for charts'!K$5&amp;"'!$d190"),$A1082,0)),OFFSET(INDIRECT("'"&amp;'DATA for charts'!K$5&amp;"'!$d190"),$A1082,0),"")</f>
        <v/>
      </c>
      <c r="L1082" s="238" t="str">
        <f ca="1">IF(ISNUMBER(OFFSET(INDIRECT("'"&amp;'DATA for charts'!L$5&amp;"'!$d190"),$A1082,0)),OFFSET(INDIRECT("'"&amp;'DATA for charts'!L$5&amp;"'!$d190"),$A1082,0),"")</f>
        <v/>
      </c>
      <c r="M1082" s="238" t="str">
        <f ca="1">IF(ISNUMBER(OFFSET(INDIRECT("'"&amp;'DATA for charts'!M$5&amp;"'!$d190"),$A1082,0)),OFFSET(INDIRECT("'"&amp;'DATA for charts'!M$5&amp;"'!$d190"),$A1082,0),"")</f>
        <v/>
      </c>
      <c r="N1082" s="238" t="str">
        <f ca="1">IF(ISNUMBER(OFFSET(INDIRECT("'"&amp;'DATA for charts'!N$5&amp;"'!$d190"),$A1082,0)),OFFSET(INDIRECT("'"&amp;'DATA for charts'!N$5&amp;"'!$d190"),$A1082,0),"")</f>
        <v/>
      </c>
      <c r="O1082" s="238" t="str">
        <f ca="1">IF(ISNUMBER(OFFSET(INDIRECT("'"&amp;'DATA for charts'!O$5&amp;"'!$d190"),$A1082,0)),OFFSET(INDIRECT("'"&amp;'DATA for charts'!O$5&amp;"'!$d190"),$A1082,0),"")</f>
        <v/>
      </c>
      <c r="P1082" s="238" t="str">
        <f ca="1">IF(ISNUMBER(OFFSET(INDIRECT("'"&amp;'DATA for charts'!P$5&amp;"'!$d190"),$A1082,0)),OFFSET(INDIRECT("'"&amp;'DATA for charts'!P$5&amp;"'!$d190"),$A1082,0),"")</f>
        <v/>
      </c>
      <c r="Q1082" s="238" t="str">
        <f ca="1">IF(ISNUMBER(OFFSET(INDIRECT("'"&amp;'DATA for charts'!Q$5&amp;"'!$d190"),$A1082,0)),OFFSET(INDIRECT("'"&amp;'DATA for charts'!Q$5&amp;"'!$d190"),$A1082,0),"")</f>
        <v/>
      </c>
      <c r="R1082" s="238" t="str">
        <f ca="1">IF(ISNUMBER(OFFSET(INDIRECT("'"&amp;'DATA for charts'!R$5&amp;"'!$d190"),$A1082,0)),OFFSET(INDIRECT("'"&amp;'DATA for charts'!R$5&amp;"'!$d190"),$A1082,0),"")</f>
        <v/>
      </c>
      <c r="S1082" s="238" t="str">
        <f ca="1">IF(ISNUMBER(OFFSET(INDIRECT("'"&amp;'DATA for charts'!S$5&amp;"'!$d190"),$A1082,0)),OFFSET(INDIRECT("'"&amp;'DATA for charts'!S$5&amp;"'!$d190"),$A1082,0),"")</f>
        <v/>
      </c>
      <c r="T1082" s="34"/>
      <c r="U1082" s="34"/>
      <c r="V1082" s="34"/>
      <c r="W1082" s="8"/>
      <c r="X1082" s="8"/>
      <c r="Y1082" s="8"/>
      <c r="Z1082" s="8"/>
      <c r="AA1082" s="8"/>
      <c r="AB1082" s="8"/>
      <c r="AC1082" s="8"/>
      <c r="AD1082" s="8"/>
      <c r="AE1082" s="8"/>
      <c r="AF1082" s="8"/>
      <c r="AG1082" s="8"/>
      <c r="AH1082" s="8"/>
      <c r="AI1082" s="8"/>
    </row>
    <row r="1083" spans="1:35" ht="15">
      <c r="A1083" s="51">
        <f t="shared" si="1272"/>
        <v>9</v>
      </c>
      <c r="B1083" s="351" t="s">
        <v>161</v>
      </c>
      <c r="C1083" s="238">
        <f ca="1">IF(ISNUMBER(OFFSET(INDIRECT("'"&amp;'DATA for charts'!C$5&amp;"'!$d190"),$A1083,0)),OFFSET(INDIRECT("'"&amp;'DATA for charts'!C$5&amp;"'!$d190"),$A1083,0),"")</f>
        <v>628.4</v>
      </c>
      <c r="D1083" s="238">
        <f ca="1">IF(ISNUMBER(OFFSET(INDIRECT("'"&amp;'DATA for charts'!D$5&amp;"'!$d190"),$A1083,0)),OFFSET(INDIRECT("'"&amp;'DATA for charts'!D$5&amp;"'!$d190"),$A1083,0),"")</f>
        <v>676.13301788599995</v>
      </c>
      <c r="E1083" s="238">
        <f ca="1">IF(ISNUMBER(OFFSET(INDIRECT("'"&amp;'DATA for charts'!E$5&amp;"'!$d190"),$A1083,0)),OFFSET(INDIRECT("'"&amp;'DATA for charts'!E$5&amp;"'!$d190"),$A1083,0),"")</f>
        <v>611.12599999999998</v>
      </c>
      <c r="F1083" s="238">
        <f ca="1">IF(ISNUMBER(OFFSET(INDIRECT("'"&amp;'DATA for charts'!F$5&amp;"'!$d190"),$A1083,0)),OFFSET(INDIRECT("'"&amp;'DATA for charts'!F$5&amp;"'!$d190"),$A1083,0),"")</f>
        <v>675.26870117888598</v>
      </c>
      <c r="G1083" s="238">
        <f ca="1">IF(ISNUMBER(OFFSET(INDIRECT("'"&amp;'DATA for charts'!G$5&amp;"'!$d190"),$A1083,0)),OFFSET(INDIRECT("'"&amp;'DATA for charts'!G$5&amp;"'!$d190"),$A1083,0),"")</f>
        <v>681</v>
      </c>
      <c r="H1083" s="238">
        <f ca="1">IF(ISNUMBER(OFFSET(INDIRECT("'"&amp;'DATA for charts'!H$5&amp;"'!$d190"),$A1083,0)),OFFSET(INDIRECT("'"&amp;'DATA for charts'!H$5&amp;"'!$d190"),$A1083,0),"")</f>
        <v>649.48299999999995</v>
      </c>
      <c r="I1083" s="238" t="str">
        <f ca="1">IF(ISNUMBER(OFFSET(INDIRECT("'"&amp;'DATA for charts'!I$5&amp;"'!$d190"),$A1083,0)),OFFSET(INDIRECT("'"&amp;'DATA for charts'!I$5&amp;"'!$d190"),$A1083,0),"")</f>
        <v/>
      </c>
      <c r="J1083" s="238" t="str">
        <f ca="1">IF(ISNUMBER(OFFSET(INDIRECT("'"&amp;'DATA for charts'!J$5&amp;"'!$d190"),$A1083,0)),OFFSET(INDIRECT("'"&amp;'DATA for charts'!J$5&amp;"'!$d190"),$A1083,0),"")</f>
        <v/>
      </c>
      <c r="K1083" s="238" t="str">
        <f ca="1">IF(ISNUMBER(OFFSET(INDIRECT("'"&amp;'DATA for charts'!K$5&amp;"'!$d190"),$A1083,0)),OFFSET(INDIRECT("'"&amp;'DATA for charts'!K$5&amp;"'!$d190"),$A1083,0),"")</f>
        <v/>
      </c>
      <c r="L1083" s="238" t="str">
        <f ca="1">IF(ISNUMBER(OFFSET(INDIRECT("'"&amp;'DATA for charts'!L$5&amp;"'!$d190"),$A1083,0)),OFFSET(INDIRECT("'"&amp;'DATA for charts'!L$5&amp;"'!$d190"),$A1083,0),"")</f>
        <v/>
      </c>
      <c r="M1083" s="238" t="str">
        <f ca="1">IF(ISNUMBER(OFFSET(INDIRECT("'"&amp;'DATA for charts'!M$5&amp;"'!$d190"),$A1083,0)),OFFSET(INDIRECT("'"&amp;'DATA for charts'!M$5&amp;"'!$d190"),$A1083,0),"")</f>
        <v/>
      </c>
      <c r="N1083" s="238" t="str">
        <f ca="1">IF(ISNUMBER(OFFSET(INDIRECT("'"&amp;'DATA for charts'!N$5&amp;"'!$d190"),$A1083,0)),OFFSET(INDIRECT("'"&amp;'DATA for charts'!N$5&amp;"'!$d190"),$A1083,0),"")</f>
        <v/>
      </c>
      <c r="O1083" s="238" t="str">
        <f ca="1">IF(ISNUMBER(OFFSET(INDIRECT("'"&amp;'DATA for charts'!O$5&amp;"'!$d190"),$A1083,0)),OFFSET(INDIRECT("'"&amp;'DATA for charts'!O$5&amp;"'!$d190"),$A1083,0),"")</f>
        <v/>
      </c>
      <c r="P1083" s="238" t="str">
        <f ca="1">IF(ISNUMBER(OFFSET(INDIRECT("'"&amp;'DATA for charts'!P$5&amp;"'!$d190"),$A1083,0)),OFFSET(INDIRECT("'"&amp;'DATA for charts'!P$5&amp;"'!$d190"),$A1083,0),"")</f>
        <v/>
      </c>
      <c r="Q1083" s="238" t="str">
        <f ca="1">IF(ISNUMBER(OFFSET(INDIRECT("'"&amp;'DATA for charts'!Q$5&amp;"'!$d190"),$A1083,0)),OFFSET(INDIRECT("'"&amp;'DATA for charts'!Q$5&amp;"'!$d190"),$A1083,0),"")</f>
        <v/>
      </c>
      <c r="R1083" s="238" t="str">
        <f ca="1">IF(ISNUMBER(OFFSET(INDIRECT("'"&amp;'DATA for charts'!R$5&amp;"'!$d190"),$A1083,0)),OFFSET(INDIRECT("'"&amp;'DATA for charts'!R$5&amp;"'!$d190"),$A1083,0),"")</f>
        <v/>
      </c>
      <c r="S1083" s="238" t="str">
        <f ca="1">IF(ISNUMBER(OFFSET(INDIRECT("'"&amp;'DATA for charts'!S$5&amp;"'!$d190"),$A1083,0)),OFFSET(INDIRECT("'"&amp;'DATA for charts'!S$5&amp;"'!$d190"),$A1083,0),"")</f>
        <v/>
      </c>
      <c r="T1083" s="34"/>
      <c r="U1083" s="34"/>
      <c r="V1083" s="34"/>
      <c r="W1083" s="8"/>
      <c r="X1083" s="8"/>
      <c r="Y1083" s="8"/>
      <c r="Z1083" s="8"/>
      <c r="AA1083" s="8"/>
      <c r="AB1083" s="8"/>
      <c r="AC1083" s="8"/>
      <c r="AD1083" s="8"/>
      <c r="AE1083" s="8"/>
      <c r="AF1083" s="8"/>
      <c r="AG1083" s="8"/>
      <c r="AH1083" s="8"/>
      <c r="AI1083" s="8"/>
    </row>
    <row r="1084" spans="1:35" ht="15">
      <c r="A1084" s="51">
        <f t="shared" si="1272"/>
        <v>10</v>
      </c>
      <c r="B1084" s="351" t="s">
        <v>163</v>
      </c>
      <c r="C1084" s="238">
        <f ca="1">IF(ISNUMBER(OFFSET(INDIRECT("'"&amp;'DATA for charts'!C$5&amp;"'!$d190"),$A1084,0)),OFFSET(INDIRECT("'"&amp;'DATA for charts'!C$5&amp;"'!$d190"),$A1084,0),"")</f>
        <v>394.3</v>
      </c>
      <c r="D1084" s="238">
        <f ca="1">IF(ISNUMBER(OFFSET(INDIRECT("'"&amp;'DATA for charts'!D$5&amp;"'!$d190"),$A1084,0)),OFFSET(INDIRECT("'"&amp;'DATA for charts'!D$5&amp;"'!$d190"),$A1084,0),"")</f>
        <v>454.74085092600001</v>
      </c>
      <c r="E1084" s="238">
        <f ca="1">IF(ISNUMBER(OFFSET(INDIRECT("'"&amp;'DATA for charts'!E$5&amp;"'!$d190"),$A1084,0)),OFFSET(INDIRECT("'"&amp;'DATA for charts'!E$5&amp;"'!$d190"),$A1084,0),"")</f>
        <v>377.14699999999999</v>
      </c>
      <c r="F1084" s="238">
        <f ca="1">IF(ISNUMBER(OFFSET(INDIRECT("'"&amp;'DATA for charts'!F$5&amp;"'!$d190"),$A1084,0)),OFFSET(INDIRECT("'"&amp;'DATA for charts'!F$5&amp;"'!$d190"),$A1084,0),"")</f>
        <v>437.68138875487352</v>
      </c>
      <c r="G1084" s="238">
        <f ca="1">IF(ISNUMBER(OFFSET(INDIRECT("'"&amp;'DATA for charts'!G$5&amp;"'!$d190"),$A1084,0)),OFFSET(INDIRECT("'"&amp;'DATA for charts'!G$5&amp;"'!$d190"),$A1084,0),"")</f>
        <v>444</v>
      </c>
      <c r="H1084" s="238">
        <f ca="1">IF(ISNUMBER(OFFSET(INDIRECT("'"&amp;'DATA for charts'!H$5&amp;"'!$d190"),$A1084,0)),OFFSET(INDIRECT("'"&amp;'DATA for charts'!H$5&amp;"'!$d190"),$A1084,0),"")</f>
        <v>418.57100000000003</v>
      </c>
      <c r="I1084" s="238" t="str">
        <f ca="1">IF(ISNUMBER(OFFSET(INDIRECT("'"&amp;'DATA for charts'!I$5&amp;"'!$d190"),$A1084,0)),OFFSET(INDIRECT("'"&amp;'DATA for charts'!I$5&amp;"'!$d190"),$A1084,0),"")</f>
        <v/>
      </c>
      <c r="J1084" s="238" t="str">
        <f ca="1">IF(ISNUMBER(OFFSET(INDIRECT("'"&amp;'DATA for charts'!J$5&amp;"'!$d190"),$A1084,0)),OFFSET(INDIRECT("'"&amp;'DATA for charts'!J$5&amp;"'!$d190"),$A1084,0),"")</f>
        <v/>
      </c>
      <c r="K1084" s="238" t="str">
        <f ca="1">IF(ISNUMBER(OFFSET(INDIRECT("'"&amp;'DATA for charts'!K$5&amp;"'!$d190"),$A1084,0)),OFFSET(INDIRECT("'"&amp;'DATA for charts'!K$5&amp;"'!$d190"),$A1084,0),"")</f>
        <v/>
      </c>
      <c r="L1084" s="238" t="str">
        <f ca="1">IF(ISNUMBER(OFFSET(INDIRECT("'"&amp;'DATA for charts'!L$5&amp;"'!$d190"),$A1084,0)),OFFSET(INDIRECT("'"&amp;'DATA for charts'!L$5&amp;"'!$d190"),$A1084,0),"")</f>
        <v/>
      </c>
      <c r="M1084" s="238" t="str">
        <f ca="1">IF(ISNUMBER(OFFSET(INDIRECT("'"&amp;'DATA for charts'!M$5&amp;"'!$d190"),$A1084,0)),OFFSET(INDIRECT("'"&amp;'DATA for charts'!M$5&amp;"'!$d190"),$A1084,0),"")</f>
        <v/>
      </c>
      <c r="N1084" s="238" t="str">
        <f ca="1">IF(ISNUMBER(OFFSET(INDIRECT("'"&amp;'DATA for charts'!N$5&amp;"'!$d190"),$A1084,0)),OFFSET(INDIRECT("'"&amp;'DATA for charts'!N$5&amp;"'!$d190"),$A1084,0),"")</f>
        <v/>
      </c>
      <c r="O1084" s="238" t="str">
        <f ca="1">IF(ISNUMBER(OFFSET(INDIRECT("'"&amp;'DATA for charts'!O$5&amp;"'!$d190"),$A1084,0)),OFFSET(INDIRECT("'"&amp;'DATA for charts'!O$5&amp;"'!$d190"),$A1084,0),"")</f>
        <v/>
      </c>
      <c r="P1084" s="238" t="str">
        <f ca="1">IF(ISNUMBER(OFFSET(INDIRECT("'"&amp;'DATA for charts'!P$5&amp;"'!$d190"),$A1084,0)),OFFSET(INDIRECT("'"&amp;'DATA for charts'!P$5&amp;"'!$d190"),$A1084,0),"")</f>
        <v/>
      </c>
      <c r="Q1084" s="238" t="str">
        <f ca="1">IF(ISNUMBER(OFFSET(INDIRECT("'"&amp;'DATA for charts'!Q$5&amp;"'!$d190"),$A1084,0)),OFFSET(INDIRECT("'"&amp;'DATA for charts'!Q$5&amp;"'!$d190"),$A1084,0),"")</f>
        <v/>
      </c>
      <c r="R1084" s="238" t="str">
        <f ca="1">IF(ISNUMBER(OFFSET(INDIRECT("'"&amp;'DATA for charts'!R$5&amp;"'!$d190"),$A1084,0)),OFFSET(INDIRECT("'"&amp;'DATA for charts'!R$5&amp;"'!$d190"),$A1084,0),"")</f>
        <v/>
      </c>
      <c r="S1084" s="238" t="str">
        <f ca="1">IF(ISNUMBER(OFFSET(INDIRECT("'"&amp;'DATA for charts'!S$5&amp;"'!$d190"),$A1084,0)),OFFSET(INDIRECT("'"&amp;'DATA for charts'!S$5&amp;"'!$d190"),$A1084,0),"")</f>
        <v/>
      </c>
      <c r="T1084" s="34"/>
      <c r="U1084" s="34"/>
      <c r="V1084" s="34"/>
      <c r="W1084" s="8"/>
      <c r="X1084" s="8"/>
      <c r="Y1084" s="8"/>
      <c r="Z1084" s="8"/>
      <c r="AA1084" s="8"/>
      <c r="AB1084" s="8"/>
      <c r="AC1084" s="8"/>
      <c r="AD1084" s="8"/>
      <c r="AE1084" s="8"/>
      <c r="AF1084" s="8"/>
      <c r="AG1084" s="8"/>
      <c r="AH1084" s="8"/>
      <c r="AI1084" s="8"/>
    </row>
    <row r="1085" spans="1:35" ht="15.75" thickBot="1">
      <c r="A1085" s="51">
        <f t="shared" si="1272"/>
        <v>11</v>
      </c>
      <c r="B1085" s="499" t="s">
        <v>165</v>
      </c>
      <c r="C1085" s="238">
        <f ca="1">IF(ISNUMBER(OFFSET(INDIRECT("'"&amp;'DATA for charts'!C$5&amp;"'!$d190"),$A1085,0)),OFFSET(INDIRECT("'"&amp;'DATA for charts'!C$5&amp;"'!$d190"),$A1085,0),"")</f>
        <v>433.3</v>
      </c>
      <c r="D1085" s="238">
        <f ca="1">IF(ISNUMBER(OFFSET(INDIRECT("'"&amp;'DATA for charts'!D$5&amp;"'!$d190"),$A1085,0)),OFFSET(INDIRECT("'"&amp;'DATA for charts'!D$5&amp;"'!$d190"),$A1085,0),"")</f>
        <v>503.26996738000003</v>
      </c>
      <c r="E1085" s="238">
        <f ca="1">IF(ISNUMBER(OFFSET(INDIRECT("'"&amp;'DATA for charts'!E$5&amp;"'!$d190"),$A1085,0)),OFFSET(INDIRECT("'"&amp;'DATA for charts'!E$5&amp;"'!$d190"),$A1085,0),"")</f>
        <v>386.209</v>
      </c>
      <c r="F1085" s="238">
        <f ca="1">IF(ISNUMBER(OFFSET(INDIRECT("'"&amp;'DATA for charts'!F$5&amp;"'!$d190"),$A1085,0)),OFFSET(INDIRECT("'"&amp;'DATA for charts'!F$5&amp;"'!$d190"),$A1085,0),"")</f>
        <v>481.85937266711051</v>
      </c>
      <c r="G1085" s="238">
        <f ca="1">IF(ISNUMBER(OFFSET(INDIRECT("'"&amp;'DATA for charts'!G$5&amp;"'!$d190"),$A1085,0)),OFFSET(INDIRECT("'"&amp;'DATA for charts'!G$5&amp;"'!$d190"),$A1085,0),"")</f>
        <v>476</v>
      </c>
      <c r="H1085" s="238">
        <f ca="1">IF(ISNUMBER(OFFSET(INDIRECT("'"&amp;'DATA for charts'!H$5&amp;"'!$d190"),$A1085,0)),OFFSET(INDIRECT("'"&amp;'DATA for charts'!H$5&amp;"'!$d190"),$A1085,0),"")</f>
        <v>456.10300000000001</v>
      </c>
      <c r="I1085" s="238" t="str">
        <f ca="1">IF(ISNUMBER(OFFSET(INDIRECT("'"&amp;'DATA for charts'!I$5&amp;"'!$d190"),$A1085,0)),OFFSET(INDIRECT("'"&amp;'DATA for charts'!I$5&amp;"'!$d190"),$A1085,0),"")</f>
        <v/>
      </c>
      <c r="J1085" s="238" t="str">
        <f ca="1">IF(ISNUMBER(OFFSET(INDIRECT("'"&amp;'DATA for charts'!J$5&amp;"'!$d190"),$A1085,0)),OFFSET(INDIRECT("'"&amp;'DATA for charts'!J$5&amp;"'!$d190"),$A1085,0),"")</f>
        <v/>
      </c>
      <c r="K1085" s="238" t="str">
        <f ca="1">IF(ISNUMBER(OFFSET(INDIRECT("'"&amp;'DATA for charts'!K$5&amp;"'!$d190"),$A1085,0)),OFFSET(INDIRECT("'"&amp;'DATA for charts'!K$5&amp;"'!$d190"),$A1085,0),"")</f>
        <v/>
      </c>
      <c r="L1085" s="238" t="str">
        <f ca="1">IF(ISNUMBER(OFFSET(INDIRECT("'"&amp;'DATA for charts'!L$5&amp;"'!$d190"),$A1085,0)),OFFSET(INDIRECT("'"&amp;'DATA for charts'!L$5&amp;"'!$d190"),$A1085,0),"")</f>
        <v/>
      </c>
      <c r="M1085" s="238" t="str">
        <f ca="1">IF(ISNUMBER(OFFSET(INDIRECT("'"&amp;'DATA for charts'!M$5&amp;"'!$d190"),$A1085,0)),OFFSET(INDIRECT("'"&amp;'DATA for charts'!M$5&amp;"'!$d190"),$A1085,0),"")</f>
        <v/>
      </c>
      <c r="N1085" s="238" t="str">
        <f ca="1">IF(ISNUMBER(OFFSET(INDIRECT("'"&amp;'DATA for charts'!N$5&amp;"'!$d190"),$A1085,0)),OFFSET(INDIRECT("'"&amp;'DATA for charts'!N$5&amp;"'!$d190"),$A1085,0),"")</f>
        <v/>
      </c>
      <c r="O1085" s="238" t="str">
        <f ca="1">IF(ISNUMBER(OFFSET(INDIRECT("'"&amp;'DATA for charts'!O$5&amp;"'!$d190"),$A1085,0)),OFFSET(INDIRECT("'"&amp;'DATA for charts'!O$5&amp;"'!$d190"),$A1085,0),"")</f>
        <v/>
      </c>
      <c r="P1085" s="238" t="str">
        <f ca="1">IF(ISNUMBER(OFFSET(INDIRECT("'"&amp;'DATA for charts'!P$5&amp;"'!$d190"),$A1085,0)),OFFSET(INDIRECT("'"&amp;'DATA for charts'!P$5&amp;"'!$d190"),$A1085,0),"")</f>
        <v/>
      </c>
      <c r="Q1085" s="238" t="str">
        <f ca="1">IF(ISNUMBER(OFFSET(INDIRECT("'"&amp;'DATA for charts'!Q$5&amp;"'!$d190"),$A1085,0)),OFFSET(INDIRECT("'"&amp;'DATA for charts'!Q$5&amp;"'!$d190"),$A1085,0),"")</f>
        <v/>
      </c>
      <c r="R1085" s="238" t="str">
        <f ca="1">IF(ISNUMBER(OFFSET(INDIRECT("'"&amp;'DATA for charts'!R$5&amp;"'!$d190"),$A1085,0)),OFFSET(INDIRECT("'"&amp;'DATA for charts'!R$5&amp;"'!$d190"),$A1085,0),"")</f>
        <v/>
      </c>
      <c r="S1085" s="238" t="str">
        <f ca="1">IF(ISNUMBER(OFFSET(INDIRECT("'"&amp;'DATA for charts'!S$5&amp;"'!$d190"),$A1085,0)),OFFSET(INDIRECT("'"&amp;'DATA for charts'!S$5&amp;"'!$d190"),$A1085,0),"")</f>
        <v/>
      </c>
      <c r="T1085" s="34"/>
      <c r="U1085" s="34"/>
      <c r="V1085" s="34"/>
      <c r="W1085" s="8"/>
      <c r="X1085" s="8"/>
      <c r="Y1085" s="8"/>
      <c r="Z1085" s="8"/>
      <c r="AA1085" s="8"/>
      <c r="AB1085" s="8"/>
      <c r="AC1085" s="8"/>
      <c r="AD1085" s="8"/>
      <c r="AE1085" s="8"/>
      <c r="AF1085" s="8"/>
      <c r="AG1085" s="8"/>
      <c r="AH1085" s="8"/>
      <c r="AI1085" s="8"/>
    </row>
    <row r="1086" spans="1:35" ht="13.5" thickTop="1">
      <c r="A1086" s="2"/>
      <c r="B1086" s="682" t="s">
        <v>949</v>
      </c>
      <c r="C1086" s="470">
        <f t="shared" ref="C1086:R1086" ca="1" si="1273">SUM(C1074:C1085)</f>
        <v>5822</v>
      </c>
      <c r="D1086" s="470">
        <f t="shared" ca="1" si="1273"/>
        <v>5913.1242078265795</v>
      </c>
      <c r="E1086" s="470">
        <f t="shared" ca="1" si="1273"/>
        <v>5432.0859999999993</v>
      </c>
      <c r="F1086" s="470">
        <f t="shared" ca="1" si="1273"/>
        <v>6027.0394016087275</v>
      </c>
      <c r="G1086" s="470">
        <f t="shared" ca="1" si="1273"/>
        <v>6161</v>
      </c>
      <c r="H1086" s="470">
        <f t="shared" ca="1" si="1273"/>
        <v>5779.5240000000003</v>
      </c>
      <c r="I1086" s="470">
        <f t="shared" ca="1" si="1273"/>
        <v>0</v>
      </c>
      <c r="J1086" s="470">
        <f t="shared" ca="1" si="1273"/>
        <v>0</v>
      </c>
      <c r="K1086" s="470">
        <f t="shared" ca="1" si="1273"/>
        <v>0</v>
      </c>
      <c r="L1086" s="470">
        <f t="shared" ca="1" si="1273"/>
        <v>0</v>
      </c>
      <c r="M1086" s="470">
        <f t="shared" ca="1" si="1273"/>
        <v>0</v>
      </c>
      <c r="N1086" s="470">
        <f t="shared" ca="1" si="1273"/>
        <v>0</v>
      </c>
      <c r="O1086" s="470">
        <f t="shared" ca="1" si="1273"/>
        <v>0</v>
      </c>
      <c r="P1086" s="470">
        <f t="shared" ca="1" si="1273"/>
        <v>0</v>
      </c>
      <c r="Q1086" s="470">
        <f t="shared" ca="1" si="1273"/>
        <v>0</v>
      </c>
      <c r="R1086" s="470">
        <f t="shared" ca="1" si="1273"/>
        <v>0</v>
      </c>
      <c r="S1086" s="2"/>
      <c r="T1086" s="34"/>
      <c r="U1086" s="34"/>
      <c r="V1086" s="34"/>
      <c r="W1086" s="8"/>
      <c r="X1086" s="8"/>
      <c r="Y1086" s="8"/>
      <c r="Z1086" s="8"/>
      <c r="AA1086" s="8"/>
      <c r="AB1086" s="8"/>
      <c r="AC1086" s="8"/>
      <c r="AD1086" s="8"/>
      <c r="AE1086" s="8"/>
      <c r="AF1086" s="8"/>
      <c r="AG1086" s="8"/>
      <c r="AH1086" s="8"/>
      <c r="AI1086" s="8"/>
    </row>
    <row r="1087" spans="1:35">
      <c r="A1087" s="216"/>
      <c r="B1087" s="7" t="s">
        <v>857</v>
      </c>
      <c r="C1087" s="2"/>
      <c r="D1087" s="2"/>
      <c r="E1087" s="2"/>
      <c r="F1087" s="2"/>
      <c r="G1087" s="2"/>
      <c r="H1087" s="2"/>
      <c r="I1087" s="2"/>
      <c r="J1087" s="2"/>
      <c r="K1087" s="2"/>
      <c r="L1087" s="2"/>
      <c r="M1087" s="2"/>
      <c r="N1087" s="2"/>
      <c r="O1087" s="2"/>
      <c r="P1087" s="2"/>
      <c r="Q1087" s="2"/>
      <c r="R1087" s="2"/>
      <c r="S1087" s="2"/>
      <c r="T1087" s="34"/>
      <c r="U1087" s="34"/>
      <c r="V1087" s="34"/>
      <c r="W1087" s="8"/>
      <c r="X1087" s="8"/>
      <c r="Y1087" s="8"/>
      <c r="Z1087" s="8"/>
      <c r="AA1087" s="8"/>
      <c r="AB1087" s="8"/>
      <c r="AC1087" s="8"/>
      <c r="AD1087" s="8"/>
      <c r="AE1087" s="8"/>
      <c r="AF1087" s="8"/>
      <c r="AG1087" s="8"/>
      <c r="AH1087" s="8"/>
      <c r="AI1087" s="8"/>
    </row>
    <row r="1088" spans="1:35">
      <c r="A1088" s="216"/>
      <c r="C1088" s="22" t="str">
        <f t="shared" ref="C1088:S1088" ca="1" si="1274">C$8</f>
        <v>BSIMAC</v>
      </c>
      <c r="D1088" s="22" t="str">
        <f t="shared" ca="1" si="1274"/>
        <v>CSE</v>
      </c>
      <c r="E1088" s="22" t="str">
        <f t="shared" ca="1" si="1274"/>
        <v>DeST</v>
      </c>
      <c r="F1088" s="22" t="str">
        <f t="shared" ca="1" si="1274"/>
        <v>EnergyPlus</v>
      </c>
      <c r="G1088" s="22" t="str">
        <f t="shared" ca="1" si="1274"/>
        <v>ESP-r</v>
      </c>
      <c r="H1088" s="22" t="str">
        <f t="shared" ca="1" si="1274"/>
        <v>TRNSYS</v>
      </c>
      <c r="I1088" s="22" t="str">
        <f t="shared" ca="1" si="1274"/>
        <v>TestSpec-Alt</v>
      </c>
      <c r="J1088" s="22">
        <f t="shared" ca="1" si="1274"/>
        <v>0</v>
      </c>
      <c r="K1088" s="22">
        <f t="shared" ca="1" si="1274"/>
        <v>0</v>
      </c>
      <c r="L1088" s="22">
        <f t="shared" ca="1" si="1274"/>
        <v>0</v>
      </c>
      <c r="M1088" s="22">
        <f t="shared" ca="1" si="1274"/>
        <v>0</v>
      </c>
      <c r="N1088" s="22">
        <f t="shared" ca="1" si="1274"/>
        <v>0</v>
      </c>
      <c r="O1088" s="22">
        <f t="shared" ca="1" si="1274"/>
        <v>0</v>
      </c>
      <c r="P1088" s="22">
        <f t="shared" ca="1" si="1274"/>
        <v>0</v>
      </c>
      <c r="Q1088" s="22">
        <f t="shared" ca="1" si="1274"/>
        <v>0</v>
      </c>
      <c r="R1088" s="22">
        <f t="shared" ca="1" si="1274"/>
        <v>0</v>
      </c>
      <c r="S1088" s="22" t="str">
        <f t="shared" ca="1" si="1274"/>
        <v>Tested Prg</v>
      </c>
      <c r="T1088" s="34"/>
      <c r="U1088" s="34"/>
      <c r="V1088" s="34"/>
      <c r="W1088" s="8"/>
      <c r="X1088" s="8"/>
      <c r="Y1088" s="8"/>
      <c r="Z1088" s="8"/>
      <c r="AA1088" s="8"/>
      <c r="AB1088" s="8"/>
      <c r="AC1088" s="8"/>
      <c r="AD1088" s="8"/>
      <c r="AE1088" s="8"/>
      <c r="AF1088" s="8"/>
      <c r="AG1088" s="8"/>
      <c r="AH1088" s="8"/>
      <c r="AI1088" s="8"/>
    </row>
    <row r="1089" spans="1:35" ht="15">
      <c r="A1089" s="51">
        <v>0</v>
      </c>
      <c r="B1089" s="351" t="s">
        <v>143</v>
      </c>
      <c r="C1089" s="238">
        <f ca="1">IF(ISNUMBER(OFFSET(INDIRECT("'"&amp;'DATA for charts'!C$5&amp;"'!$e190"),$A1089,0)),OFFSET(INDIRECT("'"&amp;'DATA for charts'!C$5&amp;"'!$e190"),$A1089,0),"")</f>
        <v>3.1</v>
      </c>
      <c r="D1089" s="238">
        <f ca="1">IF(ISNUMBER(OFFSET(INDIRECT("'"&amp;'DATA for charts'!D$5&amp;"'!$e190"),$A1089,0)),OFFSET(INDIRECT("'"&amp;'DATA for charts'!D$5&amp;"'!$e190"),$A1089,0),"")</f>
        <v>3.0202330000000002</v>
      </c>
      <c r="E1089" s="238">
        <f ca="1">IF(ISNUMBER(OFFSET(INDIRECT("'"&amp;'DATA for charts'!E$5&amp;"'!$e190"),$A1089,0)),OFFSET(INDIRECT("'"&amp;'DATA for charts'!E$5&amp;"'!$e190"),$A1089,0),"")</f>
        <v>3.036</v>
      </c>
      <c r="F1089" s="238">
        <f ca="1">IF(ISNUMBER(OFFSET(INDIRECT("'"&amp;'DATA for charts'!F$5&amp;"'!$e190"),$A1089,0)),OFFSET(INDIRECT("'"&amp;'DATA for charts'!F$5&amp;"'!$e190"),$A1089,0),"")</f>
        <v>2.9775703307541388</v>
      </c>
      <c r="G1089" s="238">
        <f ca="1">IF(ISNUMBER(OFFSET(INDIRECT("'"&amp;'DATA for charts'!G$5&amp;"'!$e190"),$A1089,0)),OFFSET(INDIRECT("'"&amp;'DATA for charts'!G$5&amp;"'!$e190"),$A1089,0),"")</f>
        <v>3.23</v>
      </c>
      <c r="H1089" s="238">
        <f ca="1">IF(ISNUMBER(OFFSET(INDIRECT("'"&amp;'DATA for charts'!H$5&amp;"'!$e190"),$A1089,0)),OFFSET(INDIRECT("'"&amp;'DATA for charts'!H$5&amp;"'!$e190"),$A1089,0),"")</f>
        <v>3.3588931189642999</v>
      </c>
      <c r="I1089" s="238" t="str">
        <f ca="1">IF(ISNUMBER(OFFSET(INDIRECT("'"&amp;'DATA for charts'!I$5&amp;"'!$e190"),$A1089,0)),OFFSET(INDIRECT("'"&amp;'DATA for charts'!I$5&amp;"'!$e190"),$A1089,0),"")</f>
        <v/>
      </c>
      <c r="J1089" s="238" t="str">
        <f ca="1">IF(ISNUMBER(OFFSET(INDIRECT("'"&amp;'DATA for charts'!J$5&amp;"'!$e190"),$A1089,0)),OFFSET(INDIRECT("'"&amp;'DATA for charts'!J$5&amp;"'!$e190"),$A1089,0),"")</f>
        <v/>
      </c>
      <c r="K1089" s="238" t="str">
        <f ca="1">IF(ISNUMBER(OFFSET(INDIRECT("'"&amp;'DATA for charts'!K$5&amp;"'!$e190"),$A1089,0)),OFFSET(INDIRECT("'"&amp;'DATA for charts'!K$5&amp;"'!$e190"),$A1089,0),"")</f>
        <v/>
      </c>
      <c r="L1089" s="238" t="str">
        <f ca="1">IF(ISNUMBER(OFFSET(INDIRECT("'"&amp;'DATA for charts'!L$5&amp;"'!$e190"),$A1089,0)),OFFSET(INDIRECT("'"&amp;'DATA for charts'!L$5&amp;"'!$e190"),$A1089,0),"")</f>
        <v/>
      </c>
      <c r="M1089" s="238" t="str">
        <f ca="1">IF(ISNUMBER(OFFSET(INDIRECT("'"&amp;'DATA for charts'!M$5&amp;"'!$e190"),$A1089,0)),OFFSET(INDIRECT("'"&amp;'DATA for charts'!M$5&amp;"'!$e190"),$A1089,0),"")</f>
        <v/>
      </c>
      <c r="N1089" s="238" t="str">
        <f ca="1">IF(ISNUMBER(OFFSET(INDIRECT("'"&amp;'DATA for charts'!N$5&amp;"'!$e190"),$A1089,0)),OFFSET(INDIRECT("'"&amp;'DATA for charts'!N$5&amp;"'!$e190"),$A1089,0),"")</f>
        <v/>
      </c>
      <c r="O1089" s="238" t="str">
        <f ca="1">IF(ISNUMBER(OFFSET(INDIRECT("'"&amp;'DATA for charts'!O$5&amp;"'!$e190"),$A1089,0)),OFFSET(INDIRECT("'"&amp;'DATA for charts'!O$5&amp;"'!$e190"),$A1089,0),"")</f>
        <v/>
      </c>
      <c r="P1089" s="238" t="str">
        <f ca="1">IF(ISNUMBER(OFFSET(INDIRECT("'"&amp;'DATA for charts'!P$5&amp;"'!$e190"),$A1089,0)),OFFSET(INDIRECT("'"&amp;'DATA for charts'!P$5&amp;"'!$e190"),$A1089,0),"")</f>
        <v/>
      </c>
      <c r="Q1089" s="238" t="str">
        <f ca="1">IF(ISNUMBER(OFFSET(INDIRECT("'"&amp;'DATA for charts'!Q$5&amp;"'!$e190"),$A1089,0)),OFFSET(INDIRECT("'"&amp;'DATA for charts'!Q$5&amp;"'!$e190"),$A1089,0),"")</f>
        <v/>
      </c>
      <c r="R1089" s="238" t="str">
        <f ca="1">IF(ISNUMBER(OFFSET(INDIRECT("'"&amp;'DATA for charts'!R$5&amp;"'!$e190"),$A1089,0)),OFFSET(INDIRECT("'"&amp;'DATA for charts'!R$5&amp;"'!$e190"),$A1089,0),"")</f>
        <v/>
      </c>
      <c r="S1089" s="238" t="str">
        <f ca="1">IF(ISNUMBER(OFFSET(INDIRECT("'"&amp;'DATA for charts'!S$5&amp;"'!$e190"),$A1089,0)),OFFSET(INDIRECT("'"&amp;'DATA for charts'!S$5&amp;"'!$e190"),$A1089,0),"")</f>
        <v/>
      </c>
      <c r="T1089" s="34"/>
      <c r="U1089" s="34"/>
      <c r="V1089" s="34"/>
      <c r="W1089" s="8"/>
      <c r="X1089" s="8"/>
      <c r="Y1089" s="8"/>
      <c r="Z1089" s="8"/>
      <c r="AA1089" s="8"/>
      <c r="AB1089" s="8"/>
      <c r="AC1089" s="8"/>
      <c r="AD1089" s="8"/>
      <c r="AE1089" s="8"/>
      <c r="AF1089" s="8"/>
      <c r="AG1089" s="8"/>
      <c r="AH1089" s="8"/>
      <c r="AI1089" s="8"/>
    </row>
    <row r="1090" spans="1:35" ht="15">
      <c r="A1090" s="51">
        <f>A1089+1</f>
        <v>1</v>
      </c>
      <c r="B1090" s="351" t="s">
        <v>145</v>
      </c>
      <c r="C1090" s="238">
        <f ca="1">IF(ISNUMBER(OFFSET(INDIRECT("'"&amp;'DATA for charts'!C$5&amp;"'!$e190"),$A1090,0)),OFFSET(INDIRECT("'"&amp;'DATA for charts'!C$5&amp;"'!$e190"),$A1090,0),"")</f>
        <v>3.0409999999999999</v>
      </c>
      <c r="D1090" s="238">
        <f ca="1">IF(ISNUMBER(OFFSET(INDIRECT("'"&amp;'DATA for charts'!D$5&amp;"'!$e190"),$A1090,0)),OFFSET(INDIRECT("'"&amp;'DATA for charts'!D$5&amp;"'!$e190"),$A1090,0),"")</f>
        <v>2.8996689999999998</v>
      </c>
      <c r="E1090" s="238">
        <f ca="1">IF(ISNUMBER(OFFSET(INDIRECT("'"&amp;'DATA for charts'!E$5&amp;"'!$e190"),$A1090,0)),OFFSET(INDIRECT("'"&amp;'DATA for charts'!E$5&amp;"'!$e190"),$A1090,0),"")</f>
        <v>2.9220000000000002</v>
      </c>
      <c r="F1090" s="238">
        <f ca="1">IF(ISNUMBER(OFFSET(INDIRECT("'"&amp;'DATA for charts'!F$5&amp;"'!$e190"),$A1090,0)),OFFSET(INDIRECT("'"&amp;'DATA for charts'!F$5&amp;"'!$e190"),$A1090,0),"")</f>
        <v>3.0666431562516387</v>
      </c>
      <c r="G1090" s="238">
        <f ca="1">IF(ISNUMBER(OFFSET(INDIRECT("'"&amp;'DATA for charts'!G$5&amp;"'!$e190"),$A1090,0)),OFFSET(INDIRECT("'"&amp;'DATA for charts'!G$5&amp;"'!$e190"),$A1090,0),"")</f>
        <v>3.14</v>
      </c>
      <c r="H1090" s="238">
        <f ca="1">IF(ISNUMBER(OFFSET(INDIRECT("'"&amp;'DATA for charts'!H$5&amp;"'!$e190"),$A1090,0)),OFFSET(INDIRECT("'"&amp;'DATA for charts'!H$5&amp;"'!$e190"),$A1090,0),"")</f>
        <v>3.22517706976996</v>
      </c>
      <c r="I1090" s="238" t="str">
        <f ca="1">IF(ISNUMBER(OFFSET(INDIRECT("'"&amp;'DATA for charts'!I$5&amp;"'!$e190"),$A1090,0)),OFFSET(INDIRECT("'"&amp;'DATA for charts'!I$5&amp;"'!$e190"),$A1090,0),"")</f>
        <v/>
      </c>
      <c r="J1090" s="238" t="str">
        <f ca="1">IF(ISNUMBER(OFFSET(INDIRECT("'"&amp;'DATA for charts'!J$5&amp;"'!$e190"),$A1090,0)),OFFSET(INDIRECT("'"&amp;'DATA for charts'!J$5&amp;"'!$e190"),$A1090,0),"")</f>
        <v/>
      </c>
      <c r="K1090" s="238" t="str">
        <f ca="1">IF(ISNUMBER(OFFSET(INDIRECT("'"&amp;'DATA for charts'!K$5&amp;"'!$e190"),$A1090,0)),OFFSET(INDIRECT("'"&amp;'DATA for charts'!K$5&amp;"'!$e190"),$A1090,0),"")</f>
        <v/>
      </c>
      <c r="L1090" s="238" t="str">
        <f ca="1">IF(ISNUMBER(OFFSET(INDIRECT("'"&amp;'DATA for charts'!L$5&amp;"'!$e190"),$A1090,0)),OFFSET(INDIRECT("'"&amp;'DATA for charts'!L$5&amp;"'!$e190"),$A1090,0),"")</f>
        <v/>
      </c>
      <c r="M1090" s="238" t="str">
        <f ca="1">IF(ISNUMBER(OFFSET(INDIRECT("'"&amp;'DATA for charts'!M$5&amp;"'!$e190"),$A1090,0)),OFFSET(INDIRECT("'"&amp;'DATA for charts'!M$5&amp;"'!$e190"),$A1090,0),"")</f>
        <v/>
      </c>
      <c r="N1090" s="238" t="str">
        <f ca="1">IF(ISNUMBER(OFFSET(INDIRECT("'"&amp;'DATA for charts'!N$5&amp;"'!$e190"),$A1090,0)),OFFSET(INDIRECT("'"&amp;'DATA for charts'!N$5&amp;"'!$e190"),$A1090,0),"")</f>
        <v/>
      </c>
      <c r="O1090" s="238" t="str">
        <f ca="1">IF(ISNUMBER(OFFSET(INDIRECT("'"&amp;'DATA for charts'!O$5&amp;"'!$e190"),$A1090,0)),OFFSET(INDIRECT("'"&amp;'DATA for charts'!O$5&amp;"'!$e190"),$A1090,0),"")</f>
        <v/>
      </c>
      <c r="P1090" s="238" t="str">
        <f ca="1">IF(ISNUMBER(OFFSET(INDIRECT("'"&amp;'DATA for charts'!P$5&amp;"'!$e190"),$A1090,0)),OFFSET(INDIRECT("'"&amp;'DATA for charts'!P$5&amp;"'!$e190"),$A1090,0),"")</f>
        <v/>
      </c>
      <c r="Q1090" s="238" t="str">
        <f ca="1">IF(ISNUMBER(OFFSET(INDIRECT("'"&amp;'DATA for charts'!Q$5&amp;"'!$e190"),$A1090,0)),OFFSET(INDIRECT("'"&amp;'DATA for charts'!Q$5&amp;"'!$e190"),$A1090,0),"")</f>
        <v/>
      </c>
      <c r="R1090" s="238" t="str">
        <f ca="1">IF(ISNUMBER(OFFSET(INDIRECT("'"&amp;'DATA for charts'!R$5&amp;"'!$e190"),$A1090,0)),OFFSET(INDIRECT("'"&amp;'DATA for charts'!R$5&amp;"'!$e190"),$A1090,0),"")</f>
        <v/>
      </c>
      <c r="S1090" s="238" t="str">
        <f ca="1">IF(ISNUMBER(OFFSET(INDIRECT("'"&amp;'DATA for charts'!S$5&amp;"'!$e190"),$A1090,0)),OFFSET(INDIRECT("'"&amp;'DATA for charts'!S$5&amp;"'!$e190"),$A1090,0),"")</f>
        <v/>
      </c>
      <c r="T1090" s="34"/>
      <c r="U1090" s="34"/>
      <c r="V1090" s="34"/>
      <c r="W1090" s="8"/>
      <c r="X1090" s="8"/>
      <c r="Y1090" s="8"/>
      <c r="Z1090" s="8"/>
      <c r="AA1090" s="8"/>
      <c r="AB1090" s="8"/>
      <c r="AC1090" s="8"/>
      <c r="AD1090" s="8"/>
      <c r="AE1090" s="8"/>
      <c r="AF1090" s="8"/>
      <c r="AG1090" s="8"/>
      <c r="AH1090" s="8"/>
      <c r="AI1090" s="8"/>
    </row>
    <row r="1091" spans="1:35" ht="15">
      <c r="A1091" s="51">
        <f t="shared" ref="A1091:A1100" si="1275">A1090+1</f>
        <v>2</v>
      </c>
      <c r="B1091" s="351" t="s">
        <v>147</v>
      </c>
      <c r="C1091" s="238">
        <f ca="1">IF(ISNUMBER(OFFSET(INDIRECT("'"&amp;'DATA for charts'!C$5&amp;"'!$e190"),$A1091,0)),OFFSET(INDIRECT("'"&amp;'DATA for charts'!C$5&amp;"'!$e190"),$A1091,0),"")</f>
        <v>2.2749999999999999</v>
      </c>
      <c r="D1091" s="238">
        <f ca="1">IF(ISNUMBER(OFFSET(INDIRECT("'"&amp;'DATA for charts'!D$5&amp;"'!$e190"),$A1091,0)),OFFSET(INDIRECT("'"&amp;'DATA for charts'!D$5&amp;"'!$e190"),$A1091,0),"")</f>
        <v>2.034449</v>
      </c>
      <c r="E1091" s="238">
        <f ca="1">IF(ISNUMBER(OFFSET(INDIRECT("'"&amp;'DATA for charts'!E$5&amp;"'!$e190"),$A1091,0)),OFFSET(INDIRECT("'"&amp;'DATA for charts'!E$5&amp;"'!$e190"),$A1091,0),"")</f>
        <v>2.0649999999999999</v>
      </c>
      <c r="F1091" s="238">
        <f ca="1">IF(ISNUMBER(OFFSET(INDIRECT("'"&amp;'DATA for charts'!F$5&amp;"'!$e190"),$A1091,0)),OFFSET(INDIRECT("'"&amp;'DATA for charts'!F$5&amp;"'!$e190"),$A1091,0),"")</f>
        <v>2.1145564832492303</v>
      </c>
      <c r="G1091" s="238">
        <f ca="1">IF(ISNUMBER(OFFSET(INDIRECT("'"&amp;'DATA for charts'!G$5&amp;"'!$e190"),$A1091,0)),OFFSET(INDIRECT("'"&amp;'DATA for charts'!G$5&amp;"'!$e190"),$A1091,0),"")</f>
        <v>2.23</v>
      </c>
      <c r="H1091" s="238">
        <f ca="1">IF(ISNUMBER(OFFSET(INDIRECT("'"&amp;'DATA for charts'!H$5&amp;"'!$e190"),$A1091,0)),OFFSET(INDIRECT("'"&amp;'DATA for charts'!H$5&amp;"'!$e190"),$A1091,0),"")</f>
        <v>2.2870116933186799</v>
      </c>
      <c r="I1091" s="238" t="str">
        <f ca="1">IF(ISNUMBER(OFFSET(INDIRECT("'"&amp;'DATA for charts'!I$5&amp;"'!$e190"),$A1091,0)),OFFSET(INDIRECT("'"&amp;'DATA for charts'!I$5&amp;"'!$e190"),$A1091,0),"")</f>
        <v/>
      </c>
      <c r="J1091" s="238" t="str">
        <f ca="1">IF(ISNUMBER(OFFSET(INDIRECT("'"&amp;'DATA for charts'!J$5&amp;"'!$e190"),$A1091,0)),OFFSET(INDIRECT("'"&amp;'DATA for charts'!J$5&amp;"'!$e190"),$A1091,0),"")</f>
        <v/>
      </c>
      <c r="K1091" s="238" t="str">
        <f ca="1">IF(ISNUMBER(OFFSET(INDIRECT("'"&amp;'DATA for charts'!K$5&amp;"'!$e190"),$A1091,0)),OFFSET(INDIRECT("'"&amp;'DATA for charts'!K$5&amp;"'!$e190"),$A1091,0),"")</f>
        <v/>
      </c>
      <c r="L1091" s="238" t="str">
        <f ca="1">IF(ISNUMBER(OFFSET(INDIRECT("'"&amp;'DATA for charts'!L$5&amp;"'!$e190"),$A1091,0)),OFFSET(INDIRECT("'"&amp;'DATA for charts'!L$5&amp;"'!$e190"),$A1091,0),"")</f>
        <v/>
      </c>
      <c r="M1091" s="238" t="str">
        <f ca="1">IF(ISNUMBER(OFFSET(INDIRECT("'"&amp;'DATA for charts'!M$5&amp;"'!$e190"),$A1091,0)),OFFSET(INDIRECT("'"&amp;'DATA for charts'!M$5&amp;"'!$e190"),$A1091,0),"")</f>
        <v/>
      </c>
      <c r="N1091" s="238" t="str">
        <f ca="1">IF(ISNUMBER(OFFSET(INDIRECT("'"&amp;'DATA for charts'!N$5&amp;"'!$e190"),$A1091,0)),OFFSET(INDIRECT("'"&amp;'DATA for charts'!N$5&amp;"'!$e190"),$A1091,0),"")</f>
        <v/>
      </c>
      <c r="O1091" s="238" t="str">
        <f ca="1">IF(ISNUMBER(OFFSET(INDIRECT("'"&amp;'DATA for charts'!O$5&amp;"'!$e190"),$A1091,0)),OFFSET(INDIRECT("'"&amp;'DATA for charts'!O$5&amp;"'!$e190"),$A1091,0),"")</f>
        <v/>
      </c>
      <c r="P1091" s="238" t="str">
        <f ca="1">IF(ISNUMBER(OFFSET(INDIRECT("'"&amp;'DATA for charts'!P$5&amp;"'!$e190"),$A1091,0)),OFFSET(INDIRECT("'"&amp;'DATA for charts'!P$5&amp;"'!$e190"),$A1091,0),"")</f>
        <v/>
      </c>
      <c r="Q1091" s="238" t="str">
        <f ca="1">IF(ISNUMBER(OFFSET(INDIRECT("'"&amp;'DATA for charts'!Q$5&amp;"'!$e190"),$A1091,0)),OFFSET(INDIRECT("'"&amp;'DATA for charts'!Q$5&amp;"'!$e190"),$A1091,0),"")</f>
        <v/>
      </c>
      <c r="R1091" s="238" t="str">
        <f ca="1">IF(ISNUMBER(OFFSET(INDIRECT("'"&amp;'DATA for charts'!R$5&amp;"'!$e190"),$A1091,0)),OFFSET(INDIRECT("'"&amp;'DATA for charts'!R$5&amp;"'!$e190"),$A1091,0),"")</f>
        <v/>
      </c>
      <c r="S1091" s="238" t="str">
        <f ca="1">IF(ISNUMBER(OFFSET(INDIRECT("'"&amp;'DATA for charts'!S$5&amp;"'!$e190"),$A1091,0)),OFFSET(INDIRECT("'"&amp;'DATA for charts'!S$5&amp;"'!$e190"),$A1091,0),"")</f>
        <v/>
      </c>
      <c r="T1091" s="34"/>
      <c r="U1091" s="34"/>
      <c r="V1091" s="34"/>
      <c r="W1091" s="8"/>
      <c r="X1091" s="8"/>
      <c r="Y1091" s="8"/>
      <c r="Z1091" s="8"/>
      <c r="AA1091" s="8"/>
      <c r="AB1091" s="8"/>
      <c r="AC1091" s="8"/>
      <c r="AD1091" s="8"/>
      <c r="AE1091" s="8"/>
      <c r="AF1091" s="8"/>
      <c r="AG1091" s="8"/>
      <c r="AH1091" s="8"/>
      <c r="AI1091" s="8"/>
    </row>
    <row r="1092" spans="1:35" ht="15">
      <c r="A1092" s="51">
        <f t="shared" si="1275"/>
        <v>3</v>
      </c>
      <c r="B1092" s="351" t="s">
        <v>149</v>
      </c>
      <c r="C1092" s="238">
        <f ca="1">IF(ISNUMBER(OFFSET(INDIRECT("'"&amp;'DATA for charts'!C$5&amp;"'!$e190"),$A1092,0)),OFFSET(INDIRECT("'"&amp;'DATA for charts'!C$5&amp;"'!$e190"),$A1092,0),"")</f>
        <v>2.4460000000000002</v>
      </c>
      <c r="D1092" s="238">
        <f ca="1">IF(ISNUMBER(OFFSET(INDIRECT("'"&amp;'DATA for charts'!D$5&amp;"'!$e190"),$A1092,0)),OFFSET(INDIRECT("'"&amp;'DATA for charts'!D$5&amp;"'!$e190"),$A1092,0),"")</f>
        <v>2.2072669999999999</v>
      </c>
      <c r="E1092" s="238">
        <f ca="1">IF(ISNUMBER(OFFSET(INDIRECT("'"&amp;'DATA for charts'!E$5&amp;"'!$e190"),$A1092,0)),OFFSET(INDIRECT("'"&amp;'DATA for charts'!E$5&amp;"'!$e190"),$A1092,0),"")</f>
        <v>2.238</v>
      </c>
      <c r="F1092" s="238">
        <f ca="1">IF(ISNUMBER(OFFSET(INDIRECT("'"&amp;'DATA for charts'!F$5&amp;"'!$e190"),$A1092,0)),OFFSET(INDIRECT("'"&amp;'DATA for charts'!F$5&amp;"'!$e190"),$A1092,0),"")</f>
        <v>2.3222876020014307</v>
      </c>
      <c r="G1092" s="238">
        <f ca="1">IF(ISNUMBER(OFFSET(INDIRECT("'"&amp;'DATA for charts'!G$5&amp;"'!$e190"),$A1092,0)),OFFSET(INDIRECT("'"&amp;'DATA for charts'!G$5&amp;"'!$e190"),$A1092,0),"")</f>
        <v>2.38</v>
      </c>
      <c r="H1092" s="238">
        <f ca="1">IF(ISNUMBER(OFFSET(INDIRECT("'"&amp;'DATA for charts'!H$5&amp;"'!$e190"),$A1092,0)),OFFSET(INDIRECT("'"&amp;'DATA for charts'!H$5&amp;"'!$e190"),$A1092,0),"")</f>
        <v>2.4571832868787902</v>
      </c>
      <c r="I1092" s="238" t="str">
        <f ca="1">IF(ISNUMBER(OFFSET(INDIRECT("'"&amp;'DATA for charts'!I$5&amp;"'!$e190"),$A1092,0)),OFFSET(INDIRECT("'"&amp;'DATA for charts'!I$5&amp;"'!$e190"),$A1092,0),"")</f>
        <v/>
      </c>
      <c r="J1092" s="238" t="str">
        <f ca="1">IF(ISNUMBER(OFFSET(INDIRECT("'"&amp;'DATA for charts'!J$5&amp;"'!$e190"),$A1092,0)),OFFSET(INDIRECT("'"&amp;'DATA for charts'!J$5&amp;"'!$e190"),$A1092,0),"")</f>
        <v/>
      </c>
      <c r="K1092" s="238" t="str">
        <f ca="1">IF(ISNUMBER(OFFSET(INDIRECT("'"&amp;'DATA for charts'!K$5&amp;"'!$e190"),$A1092,0)),OFFSET(INDIRECT("'"&amp;'DATA for charts'!K$5&amp;"'!$e190"),$A1092,0),"")</f>
        <v/>
      </c>
      <c r="L1092" s="238" t="str">
        <f ca="1">IF(ISNUMBER(OFFSET(INDIRECT("'"&amp;'DATA for charts'!L$5&amp;"'!$e190"),$A1092,0)),OFFSET(INDIRECT("'"&amp;'DATA for charts'!L$5&amp;"'!$e190"),$A1092,0),"")</f>
        <v/>
      </c>
      <c r="M1092" s="238" t="str">
        <f ca="1">IF(ISNUMBER(OFFSET(INDIRECT("'"&amp;'DATA for charts'!M$5&amp;"'!$e190"),$A1092,0)),OFFSET(INDIRECT("'"&amp;'DATA for charts'!M$5&amp;"'!$e190"),$A1092,0),"")</f>
        <v/>
      </c>
      <c r="N1092" s="238" t="str">
        <f ca="1">IF(ISNUMBER(OFFSET(INDIRECT("'"&amp;'DATA for charts'!N$5&amp;"'!$e190"),$A1092,0)),OFFSET(INDIRECT("'"&amp;'DATA for charts'!N$5&amp;"'!$e190"),$A1092,0),"")</f>
        <v/>
      </c>
      <c r="O1092" s="238" t="str">
        <f ca="1">IF(ISNUMBER(OFFSET(INDIRECT("'"&amp;'DATA for charts'!O$5&amp;"'!$e190"),$A1092,0)),OFFSET(INDIRECT("'"&amp;'DATA for charts'!O$5&amp;"'!$e190"),$A1092,0),"")</f>
        <v/>
      </c>
      <c r="P1092" s="238" t="str">
        <f ca="1">IF(ISNUMBER(OFFSET(INDIRECT("'"&amp;'DATA for charts'!P$5&amp;"'!$e190"),$A1092,0)),OFFSET(INDIRECT("'"&amp;'DATA for charts'!P$5&amp;"'!$e190"),$A1092,0),"")</f>
        <v/>
      </c>
      <c r="Q1092" s="238" t="str">
        <f ca="1">IF(ISNUMBER(OFFSET(INDIRECT("'"&amp;'DATA for charts'!Q$5&amp;"'!$e190"),$A1092,0)),OFFSET(INDIRECT("'"&amp;'DATA for charts'!Q$5&amp;"'!$e190"),$A1092,0),"")</f>
        <v/>
      </c>
      <c r="R1092" s="238" t="str">
        <f ca="1">IF(ISNUMBER(OFFSET(INDIRECT("'"&amp;'DATA for charts'!R$5&amp;"'!$e190"),$A1092,0)),OFFSET(INDIRECT("'"&amp;'DATA for charts'!R$5&amp;"'!$e190"),$A1092,0),"")</f>
        <v/>
      </c>
      <c r="S1092" s="238" t="str">
        <f ca="1">IF(ISNUMBER(OFFSET(INDIRECT("'"&amp;'DATA for charts'!S$5&amp;"'!$e190"),$A1092,0)),OFFSET(INDIRECT("'"&amp;'DATA for charts'!S$5&amp;"'!$e190"),$A1092,0),"")</f>
        <v/>
      </c>
      <c r="T1092" s="34"/>
      <c r="U1092" s="34"/>
      <c r="V1092" s="34"/>
      <c r="W1092" s="8"/>
      <c r="X1092" s="8"/>
      <c r="Y1092" s="8"/>
      <c r="Z1092" s="8"/>
      <c r="AA1092" s="8"/>
      <c r="AB1092" s="8"/>
      <c r="AC1092" s="8"/>
      <c r="AD1092" s="8"/>
      <c r="AE1092" s="8"/>
      <c r="AF1092" s="8"/>
      <c r="AG1092" s="8"/>
      <c r="AH1092" s="8"/>
      <c r="AI1092" s="8"/>
    </row>
    <row r="1093" spans="1:35" ht="15">
      <c r="A1093" s="51">
        <f t="shared" si="1275"/>
        <v>4</v>
      </c>
      <c r="B1093" s="351" t="s">
        <v>151</v>
      </c>
      <c r="C1093" s="238">
        <f ca="1">IF(ISNUMBER(OFFSET(INDIRECT("'"&amp;'DATA for charts'!C$5&amp;"'!$e190"),$A1093,0)),OFFSET(INDIRECT("'"&amp;'DATA for charts'!C$5&amp;"'!$e190"),$A1093,0),"")</f>
        <v>1.645</v>
      </c>
      <c r="D1093" s="238">
        <f ca="1">IF(ISNUMBER(OFFSET(INDIRECT("'"&amp;'DATA for charts'!D$5&amp;"'!$e190"),$A1093,0)),OFFSET(INDIRECT("'"&amp;'DATA for charts'!D$5&amp;"'!$e190"),$A1093,0),"")</f>
        <v>1.5922270000000001</v>
      </c>
      <c r="E1093" s="238">
        <f ca="1">IF(ISNUMBER(OFFSET(INDIRECT("'"&amp;'DATA for charts'!E$5&amp;"'!$e190"),$A1093,0)),OFFSET(INDIRECT("'"&amp;'DATA for charts'!E$5&amp;"'!$e190"),$A1093,0),"")</f>
        <v>1.569</v>
      </c>
      <c r="F1093" s="238">
        <f ca="1">IF(ISNUMBER(OFFSET(INDIRECT("'"&amp;'DATA for charts'!F$5&amp;"'!$e190"),$A1093,0)),OFFSET(INDIRECT("'"&amp;'DATA for charts'!F$5&amp;"'!$e190"),$A1093,0),"")</f>
        <v>1.6241275763121277</v>
      </c>
      <c r="G1093" s="238">
        <f ca="1">IF(ISNUMBER(OFFSET(INDIRECT("'"&amp;'DATA for charts'!G$5&amp;"'!$e190"),$A1093,0)),OFFSET(INDIRECT("'"&amp;'DATA for charts'!G$5&amp;"'!$e190"),$A1093,0),"")</f>
        <v>1.75</v>
      </c>
      <c r="H1093" s="238">
        <f ca="1">IF(ISNUMBER(OFFSET(INDIRECT("'"&amp;'DATA for charts'!H$5&amp;"'!$e190"),$A1093,0)),OFFSET(INDIRECT("'"&amp;'DATA for charts'!H$5&amp;"'!$e190"),$A1093,0),"")</f>
        <v>1.77801697625054</v>
      </c>
      <c r="I1093" s="238" t="str">
        <f ca="1">IF(ISNUMBER(OFFSET(INDIRECT("'"&amp;'DATA for charts'!I$5&amp;"'!$e190"),$A1093,0)),OFFSET(INDIRECT("'"&amp;'DATA for charts'!I$5&amp;"'!$e190"),$A1093,0),"")</f>
        <v/>
      </c>
      <c r="J1093" s="238" t="str">
        <f ca="1">IF(ISNUMBER(OFFSET(INDIRECT("'"&amp;'DATA for charts'!J$5&amp;"'!$e190"),$A1093,0)),OFFSET(INDIRECT("'"&amp;'DATA for charts'!J$5&amp;"'!$e190"),$A1093,0),"")</f>
        <v/>
      </c>
      <c r="K1093" s="238" t="str">
        <f ca="1">IF(ISNUMBER(OFFSET(INDIRECT("'"&amp;'DATA for charts'!K$5&amp;"'!$e190"),$A1093,0)),OFFSET(INDIRECT("'"&amp;'DATA for charts'!K$5&amp;"'!$e190"),$A1093,0),"")</f>
        <v/>
      </c>
      <c r="L1093" s="238" t="str">
        <f ca="1">IF(ISNUMBER(OFFSET(INDIRECT("'"&amp;'DATA for charts'!L$5&amp;"'!$e190"),$A1093,0)),OFFSET(INDIRECT("'"&amp;'DATA for charts'!L$5&amp;"'!$e190"),$A1093,0),"")</f>
        <v/>
      </c>
      <c r="M1093" s="238" t="str">
        <f ca="1">IF(ISNUMBER(OFFSET(INDIRECT("'"&amp;'DATA for charts'!M$5&amp;"'!$e190"),$A1093,0)),OFFSET(INDIRECT("'"&amp;'DATA for charts'!M$5&amp;"'!$e190"),$A1093,0),"")</f>
        <v/>
      </c>
      <c r="N1093" s="238" t="str">
        <f ca="1">IF(ISNUMBER(OFFSET(INDIRECT("'"&amp;'DATA for charts'!N$5&amp;"'!$e190"),$A1093,0)),OFFSET(INDIRECT("'"&amp;'DATA for charts'!N$5&amp;"'!$e190"),$A1093,0),"")</f>
        <v/>
      </c>
      <c r="O1093" s="238" t="str">
        <f ca="1">IF(ISNUMBER(OFFSET(INDIRECT("'"&amp;'DATA for charts'!O$5&amp;"'!$e190"),$A1093,0)),OFFSET(INDIRECT("'"&amp;'DATA for charts'!O$5&amp;"'!$e190"),$A1093,0),"")</f>
        <v/>
      </c>
      <c r="P1093" s="238" t="str">
        <f ca="1">IF(ISNUMBER(OFFSET(INDIRECT("'"&amp;'DATA for charts'!P$5&amp;"'!$e190"),$A1093,0)),OFFSET(INDIRECT("'"&amp;'DATA for charts'!P$5&amp;"'!$e190"),$A1093,0),"")</f>
        <v/>
      </c>
      <c r="Q1093" s="238" t="str">
        <f ca="1">IF(ISNUMBER(OFFSET(INDIRECT("'"&amp;'DATA for charts'!Q$5&amp;"'!$e190"),$A1093,0)),OFFSET(INDIRECT("'"&amp;'DATA for charts'!Q$5&amp;"'!$e190"),$A1093,0),"")</f>
        <v/>
      </c>
      <c r="R1093" s="238" t="str">
        <f ca="1">IF(ISNUMBER(OFFSET(INDIRECT("'"&amp;'DATA for charts'!R$5&amp;"'!$e190"),$A1093,0)),OFFSET(INDIRECT("'"&amp;'DATA for charts'!R$5&amp;"'!$e190"),$A1093,0),"")</f>
        <v/>
      </c>
      <c r="S1093" s="238" t="str">
        <f ca="1">IF(ISNUMBER(OFFSET(INDIRECT("'"&amp;'DATA for charts'!S$5&amp;"'!$e190"),$A1093,0)),OFFSET(INDIRECT("'"&amp;'DATA for charts'!S$5&amp;"'!$e190"),$A1093,0),"")</f>
        <v/>
      </c>
      <c r="T1093" s="34"/>
      <c r="U1093" s="34"/>
      <c r="V1093" s="34"/>
      <c r="W1093" s="8"/>
      <c r="X1093" s="8"/>
      <c r="Y1093" s="8"/>
      <c r="Z1093" s="8"/>
      <c r="AA1093" s="8"/>
      <c r="AB1093" s="8"/>
      <c r="AC1093" s="8"/>
      <c r="AD1093" s="8"/>
      <c r="AE1093" s="8"/>
      <c r="AF1093" s="8"/>
      <c r="AG1093" s="8"/>
      <c r="AH1093" s="8"/>
      <c r="AI1093" s="8"/>
    </row>
    <row r="1094" spans="1:35" ht="15">
      <c r="A1094" s="51">
        <f t="shared" si="1275"/>
        <v>5</v>
      </c>
      <c r="B1094" s="351" t="s">
        <v>153</v>
      </c>
      <c r="C1094" s="238">
        <f ca="1">IF(ISNUMBER(OFFSET(INDIRECT("'"&amp;'DATA for charts'!C$5&amp;"'!$e190"),$A1094,0)),OFFSET(INDIRECT("'"&amp;'DATA for charts'!C$5&amp;"'!$e190"),$A1094,0),"")</f>
        <v>0.80500000000000005</v>
      </c>
      <c r="D1094" s="238">
        <f ca="1">IF(ISNUMBER(OFFSET(INDIRECT("'"&amp;'DATA for charts'!D$5&amp;"'!$e190"),$A1094,0)),OFFSET(INDIRECT("'"&amp;'DATA for charts'!D$5&amp;"'!$e190"),$A1094,0),"")</f>
        <v>0.77848139999999977</v>
      </c>
      <c r="E1094" s="238">
        <f ca="1">IF(ISNUMBER(OFFSET(INDIRECT("'"&amp;'DATA for charts'!E$5&amp;"'!$e190"),$A1094,0)),OFFSET(INDIRECT("'"&amp;'DATA for charts'!E$5&amp;"'!$e190"),$A1094,0),"")</f>
        <v>0.748</v>
      </c>
      <c r="F1094" s="238">
        <f ca="1">IF(ISNUMBER(OFFSET(INDIRECT("'"&amp;'DATA for charts'!F$5&amp;"'!$e190"),$A1094,0)),OFFSET(INDIRECT("'"&amp;'DATA for charts'!F$5&amp;"'!$e190"),$A1094,0),"")</f>
        <v>0.7324294301144999</v>
      </c>
      <c r="G1094" s="238">
        <f ca="1">IF(ISNUMBER(OFFSET(INDIRECT("'"&amp;'DATA for charts'!G$5&amp;"'!$e190"),$A1094,0)),OFFSET(INDIRECT("'"&amp;'DATA for charts'!G$5&amp;"'!$e190"),$A1094,0),"")</f>
        <v>0.76</v>
      </c>
      <c r="H1094" s="238">
        <f ca="1">IF(ISNUMBER(OFFSET(INDIRECT("'"&amp;'DATA for charts'!H$5&amp;"'!$e190"),$A1094,0)),OFFSET(INDIRECT("'"&amp;'DATA for charts'!H$5&amp;"'!$e190"),$A1094,0),"")</f>
        <v>0.85260333591037296</v>
      </c>
      <c r="I1094" s="238" t="str">
        <f ca="1">IF(ISNUMBER(OFFSET(INDIRECT("'"&amp;'DATA for charts'!I$5&amp;"'!$e190"),$A1094,0)),OFFSET(INDIRECT("'"&amp;'DATA for charts'!I$5&amp;"'!$e190"),$A1094,0),"")</f>
        <v/>
      </c>
      <c r="J1094" s="238" t="str">
        <f ca="1">IF(ISNUMBER(OFFSET(INDIRECT("'"&amp;'DATA for charts'!J$5&amp;"'!$e190"),$A1094,0)),OFFSET(INDIRECT("'"&amp;'DATA for charts'!J$5&amp;"'!$e190"),$A1094,0),"")</f>
        <v/>
      </c>
      <c r="K1094" s="238" t="str">
        <f ca="1">IF(ISNUMBER(OFFSET(INDIRECT("'"&amp;'DATA for charts'!K$5&amp;"'!$e190"),$A1094,0)),OFFSET(INDIRECT("'"&amp;'DATA for charts'!K$5&amp;"'!$e190"),$A1094,0),"")</f>
        <v/>
      </c>
      <c r="L1094" s="238" t="str">
        <f ca="1">IF(ISNUMBER(OFFSET(INDIRECT("'"&amp;'DATA for charts'!L$5&amp;"'!$e190"),$A1094,0)),OFFSET(INDIRECT("'"&amp;'DATA for charts'!L$5&amp;"'!$e190"),$A1094,0),"")</f>
        <v/>
      </c>
      <c r="M1094" s="238" t="str">
        <f ca="1">IF(ISNUMBER(OFFSET(INDIRECT("'"&amp;'DATA for charts'!M$5&amp;"'!$e190"),$A1094,0)),OFFSET(INDIRECT("'"&amp;'DATA for charts'!M$5&amp;"'!$e190"),$A1094,0),"")</f>
        <v/>
      </c>
      <c r="N1094" s="238" t="str">
        <f ca="1">IF(ISNUMBER(OFFSET(INDIRECT("'"&amp;'DATA for charts'!N$5&amp;"'!$e190"),$A1094,0)),OFFSET(INDIRECT("'"&amp;'DATA for charts'!N$5&amp;"'!$e190"),$A1094,0),"")</f>
        <v/>
      </c>
      <c r="O1094" s="238" t="str">
        <f ca="1">IF(ISNUMBER(OFFSET(INDIRECT("'"&amp;'DATA for charts'!O$5&amp;"'!$e190"),$A1094,0)),OFFSET(INDIRECT("'"&amp;'DATA for charts'!O$5&amp;"'!$e190"),$A1094,0),"")</f>
        <v/>
      </c>
      <c r="P1094" s="238" t="str">
        <f ca="1">IF(ISNUMBER(OFFSET(INDIRECT("'"&amp;'DATA for charts'!P$5&amp;"'!$e190"),$A1094,0)),OFFSET(INDIRECT("'"&amp;'DATA for charts'!P$5&amp;"'!$e190"),$A1094,0),"")</f>
        <v/>
      </c>
      <c r="Q1094" s="238" t="str">
        <f ca="1">IF(ISNUMBER(OFFSET(INDIRECT("'"&amp;'DATA for charts'!Q$5&amp;"'!$e190"),$A1094,0)),OFFSET(INDIRECT("'"&amp;'DATA for charts'!Q$5&amp;"'!$e190"),$A1094,0),"")</f>
        <v/>
      </c>
      <c r="R1094" s="238" t="str">
        <f ca="1">IF(ISNUMBER(OFFSET(INDIRECT("'"&amp;'DATA for charts'!R$5&amp;"'!$e190"),$A1094,0)),OFFSET(INDIRECT("'"&amp;'DATA for charts'!R$5&amp;"'!$e190"),$A1094,0),"")</f>
        <v/>
      </c>
      <c r="S1094" s="238" t="str">
        <f ca="1">IF(ISNUMBER(OFFSET(INDIRECT("'"&amp;'DATA for charts'!S$5&amp;"'!$e190"),$A1094,0)),OFFSET(INDIRECT("'"&amp;'DATA for charts'!S$5&amp;"'!$e190"),$A1094,0),"")</f>
        <v/>
      </c>
      <c r="T1094" s="34"/>
      <c r="U1094" s="34"/>
      <c r="V1094" s="34"/>
      <c r="W1094" s="8"/>
      <c r="X1094" s="8"/>
      <c r="Y1094" s="8"/>
      <c r="Z1094" s="8"/>
      <c r="AA1094" s="8"/>
      <c r="AB1094" s="8"/>
      <c r="AC1094" s="8"/>
      <c r="AD1094" s="8"/>
      <c r="AE1094" s="8"/>
      <c r="AF1094" s="8"/>
      <c r="AG1094" s="8"/>
      <c r="AH1094" s="8"/>
      <c r="AI1094" s="8"/>
    </row>
    <row r="1095" spans="1:35" ht="15">
      <c r="A1095" s="51">
        <f t="shared" si="1275"/>
        <v>6</v>
      </c>
      <c r="B1095" s="351" t="s">
        <v>155</v>
      </c>
      <c r="C1095" s="238">
        <f ca="1">IF(ISNUMBER(OFFSET(INDIRECT("'"&amp;'DATA for charts'!C$5&amp;"'!$e190"),$A1095,0)),OFFSET(INDIRECT("'"&amp;'DATA for charts'!C$5&amp;"'!$e190"),$A1095,0),"")</f>
        <v>0.59899999999999998</v>
      </c>
      <c r="D1095" s="238">
        <f ca="1">IF(ISNUMBER(OFFSET(INDIRECT("'"&amp;'DATA for charts'!D$5&amp;"'!$e190"),$A1095,0)),OFFSET(INDIRECT("'"&amp;'DATA for charts'!D$5&amp;"'!$e190"),$A1095,0),"")</f>
        <v>0.53975119999999999</v>
      </c>
      <c r="E1095" s="238">
        <f ca="1">IF(ISNUMBER(OFFSET(INDIRECT("'"&amp;'DATA for charts'!E$5&amp;"'!$e190"),$A1095,0)),OFFSET(INDIRECT("'"&amp;'DATA for charts'!E$5&amp;"'!$e190"),$A1095,0),"")</f>
        <v>0.51200000000000001</v>
      </c>
      <c r="F1095" s="238">
        <f ca="1">IF(ISNUMBER(OFFSET(INDIRECT("'"&amp;'DATA for charts'!F$5&amp;"'!$e190"),$A1095,0)),OFFSET(INDIRECT("'"&amp;'DATA for charts'!F$5&amp;"'!$e190"),$A1095,0),"")</f>
        <v>0.5144490757031166</v>
      </c>
      <c r="G1095" s="238">
        <f ca="1">IF(ISNUMBER(OFFSET(INDIRECT("'"&amp;'DATA for charts'!G$5&amp;"'!$e190"),$A1095,0)),OFFSET(INDIRECT("'"&amp;'DATA for charts'!G$5&amp;"'!$e190"),$A1095,0),"")</f>
        <v>0.56999999999999995</v>
      </c>
      <c r="H1095" s="238">
        <f ca="1">IF(ISNUMBER(OFFSET(INDIRECT("'"&amp;'DATA for charts'!H$5&amp;"'!$e190"),$A1095,0)),OFFSET(INDIRECT("'"&amp;'DATA for charts'!H$5&amp;"'!$e190"),$A1095,0),"")</f>
        <v>0.61893318176269496</v>
      </c>
      <c r="I1095" s="238" t="str">
        <f ca="1">IF(ISNUMBER(OFFSET(INDIRECT("'"&amp;'DATA for charts'!I$5&amp;"'!$e190"),$A1095,0)),OFFSET(INDIRECT("'"&amp;'DATA for charts'!I$5&amp;"'!$e190"),$A1095,0),"")</f>
        <v/>
      </c>
      <c r="J1095" s="238" t="str">
        <f ca="1">IF(ISNUMBER(OFFSET(INDIRECT("'"&amp;'DATA for charts'!J$5&amp;"'!$e190"),$A1095,0)),OFFSET(INDIRECT("'"&amp;'DATA for charts'!J$5&amp;"'!$e190"),$A1095,0),"")</f>
        <v/>
      </c>
      <c r="K1095" s="238" t="str">
        <f ca="1">IF(ISNUMBER(OFFSET(INDIRECT("'"&amp;'DATA for charts'!K$5&amp;"'!$e190"),$A1095,0)),OFFSET(INDIRECT("'"&amp;'DATA for charts'!K$5&amp;"'!$e190"),$A1095,0),"")</f>
        <v/>
      </c>
      <c r="L1095" s="238" t="str">
        <f ca="1">IF(ISNUMBER(OFFSET(INDIRECT("'"&amp;'DATA for charts'!L$5&amp;"'!$e190"),$A1095,0)),OFFSET(INDIRECT("'"&amp;'DATA for charts'!L$5&amp;"'!$e190"),$A1095,0),"")</f>
        <v/>
      </c>
      <c r="M1095" s="238" t="str">
        <f ca="1">IF(ISNUMBER(OFFSET(INDIRECT("'"&amp;'DATA for charts'!M$5&amp;"'!$e190"),$A1095,0)),OFFSET(INDIRECT("'"&amp;'DATA for charts'!M$5&amp;"'!$e190"),$A1095,0),"")</f>
        <v/>
      </c>
      <c r="N1095" s="238" t="str">
        <f ca="1">IF(ISNUMBER(OFFSET(INDIRECT("'"&amp;'DATA for charts'!N$5&amp;"'!$e190"),$A1095,0)),OFFSET(INDIRECT("'"&amp;'DATA for charts'!N$5&amp;"'!$e190"),$A1095,0),"")</f>
        <v/>
      </c>
      <c r="O1095" s="238" t="str">
        <f ca="1">IF(ISNUMBER(OFFSET(INDIRECT("'"&amp;'DATA for charts'!O$5&amp;"'!$e190"),$A1095,0)),OFFSET(INDIRECT("'"&amp;'DATA for charts'!O$5&amp;"'!$e190"),$A1095,0),"")</f>
        <v/>
      </c>
      <c r="P1095" s="238" t="str">
        <f ca="1">IF(ISNUMBER(OFFSET(INDIRECT("'"&amp;'DATA for charts'!P$5&amp;"'!$e190"),$A1095,0)),OFFSET(INDIRECT("'"&amp;'DATA for charts'!P$5&amp;"'!$e190"),$A1095,0),"")</f>
        <v/>
      </c>
      <c r="Q1095" s="238" t="str">
        <f ca="1">IF(ISNUMBER(OFFSET(INDIRECT("'"&amp;'DATA for charts'!Q$5&amp;"'!$e190"),$A1095,0)),OFFSET(INDIRECT("'"&amp;'DATA for charts'!Q$5&amp;"'!$e190"),$A1095,0),"")</f>
        <v/>
      </c>
      <c r="R1095" s="238" t="str">
        <f ca="1">IF(ISNUMBER(OFFSET(INDIRECT("'"&amp;'DATA for charts'!R$5&amp;"'!$e190"),$A1095,0)),OFFSET(INDIRECT("'"&amp;'DATA for charts'!R$5&amp;"'!$e190"),$A1095,0),"")</f>
        <v/>
      </c>
      <c r="S1095" s="238" t="str">
        <f ca="1">IF(ISNUMBER(OFFSET(INDIRECT("'"&amp;'DATA for charts'!S$5&amp;"'!$e190"),$A1095,0)),OFFSET(INDIRECT("'"&amp;'DATA for charts'!S$5&amp;"'!$e190"),$A1095,0),"")</f>
        <v/>
      </c>
      <c r="T1095" s="34"/>
      <c r="U1095" s="34"/>
      <c r="V1095" s="34"/>
      <c r="W1095" s="8"/>
      <c r="X1095" s="8"/>
      <c r="Y1095" s="8"/>
      <c r="Z1095" s="8"/>
      <c r="AA1095" s="8"/>
      <c r="AB1095" s="8"/>
      <c r="AC1095" s="8"/>
      <c r="AD1095" s="8"/>
      <c r="AE1095" s="8"/>
      <c r="AF1095" s="8"/>
      <c r="AG1095" s="8"/>
      <c r="AH1095" s="8"/>
      <c r="AI1095" s="8"/>
    </row>
    <row r="1096" spans="1:35" ht="15">
      <c r="A1096" s="51">
        <f t="shared" si="1275"/>
        <v>7</v>
      </c>
      <c r="B1096" s="351" t="s">
        <v>157</v>
      </c>
      <c r="C1096" s="238">
        <f ca="1">IF(ISNUMBER(OFFSET(INDIRECT("'"&amp;'DATA for charts'!C$5&amp;"'!$e190"),$A1096,0)),OFFSET(INDIRECT("'"&amp;'DATA for charts'!C$5&amp;"'!$e190"),$A1096,0),"")</f>
        <v>0.57199999999999995</v>
      </c>
      <c r="D1096" s="238">
        <f ca="1">IF(ISNUMBER(OFFSET(INDIRECT("'"&amp;'DATA for charts'!D$5&amp;"'!$e190"),$A1096,0)),OFFSET(INDIRECT("'"&amp;'DATA for charts'!D$5&amp;"'!$e190"),$A1096,0),"")</f>
        <v>0.55338359999999998</v>
      </c>
      <c r="E1096" s="238">
        <f ca="1">IF(ISNUMBER(OFFSET(INDIRECT("'"&amp;'DATA for charts'!E$5&amp;"'!$e190"),$A1096,0)),OFFSET(INDIRECT("'"&amp;'DATA for charts'!E$5&amp;"'!$e190"),$A1096,0),"")</f>
        <v>0.53200000000000003</v>
      </c>
      <c r="F1096" s="238">
        <f ca="1">IF(ISNUMBER(OFFSET(INDIRECT("'"&amp;'DATA for charts'!F$5&amp;"'!$e190"),$A1096,0)),OFFSET(INDIRECT("'"&amp;'DATA for charts'!F$5&amp;"'!$e190"),$A1096,0),"")</f>
        <v>0.4785235323409695</v>
      </c>
      <c r="G1096" s="238">
        <f ca="1">IF(ISNUMBER(OFFSET(INDIRECT("'"&amp;'DATA for charts'!G$5&amp;"'!$e190"),$A1096,0)),OFFSET(INDIRECT("'"&amp;'DATA for charts'!G$5&amp;"'!$e190"),$A1096,0),"")</f>
        <v>0.56000000000000005</v>
      </c>
      <c r="H1096" s="238">
        <f ca="1">IF(ISNUMBER(OFFSET(INDIRECT("'"&amp;'DATA for charts'!H$5&amp;"'!$e190"),$A1096,0)),OFFSET(INDIRECT("'"&amp;'DATA for charts'!H$5&amp;"'!$e190"),$A1096,0),"")</f>
        <v>0.59084537929958703</v>
      </c>
      <c r="I1096" s="238" t="str">
        <f ca="1">IF(ISNUMBER(OFFSET(INDIRECT("'"&amp;'DATA for charts'!I$5&amp;"'!$e190"),$A1096,0)),OFFSET(INDIRECT("'"&amp;'DATA for charts'!I$5&amp;"'!$e190"),$A1096,0),"")</f>
        <v/>
      </c>
      <c r="J1096" s="238" t="str">
        <f ca="1">IF(ISNUMBER(OFFSET(INDIRECT("'"&amp;'DATA for charts'!J$5&amp;"'!$e190"),$A1096,0)),OFFSET(INDIRECT("'"&amp;'DATA for charts'!J$5&amp;"'!$e190"),$A1096,0),"")</f>
        <v/>
      </c>
      <c r="K1096" s="238" t="str">
        <f ca="1">IF(ISNUMBER(OFFSET(INDIRECT("'"&amp;'DATA for charts'!K$5&amp;"'!$e190"),$A1096,0)),OFFSET(INDIRECT("'"&amp;'DATA for charts'!K$5&amp;"'!$e190"),$A1096,0),"")</f>
        <v/>
      </c>
      <c r="L1096" s="238" t="str">
        <f ca="1">IF(ISNUMBER(OFFSET(INDIRECT("'"&amp;'DATA for charts'!L$5&amp;"'!$e190"),$A1096,0)),OFFSET(INDIRECT("'"&amp;'DATA for charts'!L$5&amp;"'!$e190"),$A1096,0),"")</f>
        <v/>
      </c>
      <c r="M1096" s="238" t="str">
        <f ca="1">IF(ISNUMBER(OFFSET(INDIRECT("'"&amp;'DATA for charts'!M$5&amp;"'!$e190"),$A1096,0)),OFFSET(INDIRECT("'"&amp;'DATA for charts'!M$5&amp;"'!$e190"),$A1096,0),"")</f>
        <v/>
      </c>
      <c r="N1096" s="238" t="str">
        <f ca="1">IF(ISNUMBER(OFFSET(INDIRECT("'"&amp;'DATA for charts'!N$5&amp;"'!$e190"),$A1096,0)),OFFSET(INDIRECT("'"&amp;'DATA for charts'!N$5&amp;"'!$e190"),$A1096,0),"")</f>
        <v/>
      </c>
      <c r="O1096" s="238" t="str">
        <f ca="1">IF(ISNUMBER(OFFSET(INDIRECT("'"&amp;'DATA for charts'!O$5&amp;"'!$e190"),$A1096,0)),OFFSET(INDIRECT("'"&amp;'DATA for charts'!O$5&amp;"'!$e190"),$A1096,0),"")</f>
        <v/>
      </c>
      <c r="P1096" s="238" t="str">
        <f ca="1">IF(ISNUMBER(OFFSET(INDIRECT("'"&amp;'DATA for charts'!P$5&amp;"'!$e190"),$A1096,0)),OFFSET(INDIRECT("'"&amp;'DATA for charts'!P$5&amp;"'!$e190"),$A1096,0),"")</f>
        <v/>
      </c>
      <c r="Q1096" s="238" t="str">
        <f ca="1">IF(ISNUMBER(OFFSET(INDIRECT("'"&amp;'DATA for charts'!Q$5&amp;"'!$e190"),$A1096,0)),OFFSET(INDIRECT("'"&amp;'DATA for charts'!Q$5&amp;"'!$e190"),$A1096,0),"")</f>
        <v/>
      </c>
      <c r="R1096" s="238" t="str">
        <f ca="1">IF(ISNUMBER(OFFSET(INDIRECT("'"&amp;'DATA for charts'!R$5&amp;"'!$e190"),$A1096,0)),OFFSET(INDIRECT("'"&amp;'DATA for charts'!R$5&amp;"'!$e190"),$A1096,0),"")</f>
        <v/>
      </c>
      <c r="S1096" s="238" t="str">
        <f ca="1">IF(ISNUMBER(OFFSET(INDIRECT("'"&amp;'DATA for charts'!S$5&amp;"'!$e190"),$A1096,0)),OFFSET(INDIRECT("'"&amp;'DATA for charts'!S$5&amp;"'!$e190"),$A1096,0),"")</f>
        <v/>
      </c>
      <c r="T1096" s="34"/>
      <c r="U1096" s="34"/>
      <c r="V1096" s="34"/>
      <c r="W1096" s="8"/>
      <c r="X1096" s="8"/>
      <c r="Y1096" s="8"/>
      <c r="Z1096" s="8"/>
      <c r="AA1096" s="8"/>
      <c r="AB1096" s="8"/>
      <c r="AC1096" s="8"/>
      <c r="AD1096" s="8"/>
      <c r="AE1096" s="8"/>
      <c r="AF1096" s="8"/>
      <c r="AG1096" s="8"/>
      <c r="AH1096" s="8"/>
      <c r="AI1096" s="8"/>
    </row>
    <row r="1097" spans="1:35" ht="15">
      <c r="A1097" s="51">
        <f t="shared" si="1275"/>
        <v>8</v>
      </c>
      <c r="B1097" s="351" t="s">
        <v>159</v>
      </c>
      <c r="C1097" s="238">
        <f ca="1">IF(ISNUMBER(OFFSET(INDIRECT("'"&amp;'DATA for charts'!C$5&amp;"'!$e190"),$A1097,0)),OFFSET(INDIRECT("'"&amp;'DATA for charts'!C$5&amp;"'!$e190"),$A1097,0),"")</f>
        <v>1.2290000000000001</v>
      </c>
      <c r="D1097" s="238">
        <f ca="1">IF(ISNUMBER(OFFSET(INDIRECT("'"&amp;'DATA for charts'!D$5&amp;"'!$e190"),$A1097,0)),OFFSET(INDIRECT("'"&amp;'DATA for charts'!D$5&amp;"'!$e190"),$A1097,0),"")</f>
        <v>1.1203609999999999</v>
      </c>
      <c r="E1097" s="238">
        <f ca="1">IF(ISNUMBER(OFFSET(INDIRECT("'"&amp;'DATA for charts'!E$5&amp;"'!$e190"),$A1097,0)),OFFSET(INDIRECT("'"&amp;'DATA for charts'!E$5&amp;"'!$e190"),$A1097,0),"")</f>
        <v>1.1140000000000001</v>
      </c>
      <c r="F1097" s="238">
        <f ca="1">IF(ISNUMBER(OFFSET(INDIRECT("'"&amp;'DATA for charts'!F$5&amp;"'!$e190"),$A1097,0)),OFFSET(INDIRECT("'"&amp;'DATA for charts'!F$5&amp;"'!$e190"),$A1097,0),"")</f>
        <v>1.1295497813086557</v>
      </c>
      <c r="G1097" s="238">
        <f ca="1">IF(ISNUMBER(OFFSET(INDIRECT("'"&amp;'DATA for charts'!G$5&amp;"'!$e190"),$A1097,0)),OFFSET(INDIRECT("'"&amp;'DATA for charts'!G$5&amp;"'!$e190"),$A1097,0),"")</f>
        <v>1.19</v>
      </c>
      <c r="H1097" s="238">
        <f ca="1">IF(ISNUMBER(OFFSET(INDIRECT("'"&amp;'DATA for charts'!H$5&amp;"'!$e190"),$A1097,0)),OFFSET(INDIRECT("'"&amp;'DATA for charts'!H$5&amp;"'!$e190"),$A1097,0),"")</f>
        <v>1.2115812598334399</v>
      </c>
      <c r="I1097" s="238" t="str">
        <f ca="1">IF(ISNUMBER(OFFSET(INDIRECT("'"&amp;'DATA for charts'!I$5&amp;"'!$e190"),$A1097,0)),OFFSET(INDIRECT("'"&amp;'DATA for charts'!I$5&amp;"'!$e190"),$A1097,0),"")</f>
        <v/>
      </c>
      <c r="J1097" s="238" t="str">
        <f ca="1">IF(ISNUMBER(OFFSET(INDIRECT("'"&amp;'DATA for charts'!J$5&amp;"'!$e190"),$A1097,0)),OFFSET(INDIRECT("'"&amp;'DATA for charts'!J$5&amp;"'!$e190"),$A1097,0),"")</f>
        <v/>
      </c>
      <c r="K1097" s="238" t="str">
        <f ca="1">IF(ISNUMBER(OFFSET(INDIRECT("'"&amp;'DATA for charts'!K$5&amp;"'!$e190"),$A1097,0)),OFFSET(INDIRECT("'"&amp;'DATA for charts'!K$5&amp;"'!$e190"),$A1097,0),"")</f>
        <v/>
      </c>
      <c r="L1097" s="238" t="str">
        <f ca="1">IF(ISNUMBER(OFFSET(INDIRECT("'"&amp;'DATA for charts'!L$5&amp;"'!$e190"),$A1097,0)),OFFSET(INDIRECT("'"&amp;'DATA for charts'!L$5&amp;"'!$e190"),$A1097,0),"")</f>
        <v/>
      </c>
      <c r="M1097" s="238" t="str">
        <f ca="1">IF(ISNUMBER(OFFSET(INDIRECT("'"&amp;'DATA for charts'!M$5&amp;"'!$e190"),$A1097,0)),OFFSET(INDIRECT("'"&amp;'DATA for charts'!M$5&amp;"'!$e190"),$A1097,0),"")</f>
        <v/>
      </c>
      <c r="N1097" s="238" t="str">
        <f ca="1">IF(ISNUMBER(OFFSET(INDIRECT("'"&amp;'DATA for charts'!N$5&amp;"'!$e190"),$A1097,0)),OFFSET(INDIRECT("'"&amp;'DATA for charts'!N$5&amp;"'!$e190"),$A1097,0),"")</f>
        <v/>
      </c>
      <c r="O1097" s="238" t="str">
        <f ca="1">IF(ISNUMBER(OFFSET(INDIRECT("'"&amp;'DATA for charts'!O$5&amp;"'!$e190"),$A1097,0)),OFFSET(INDIRECT("'"&amp;'DATA for charts'!O$5&amp;"'!$e190"),$A1097,0),"")</f>
        <v/>
      </c>
      <c r="P1097" s="238" t="str">
        <f ca="1">IF(ISNUMBER(OFFSET(INDIRECT("'"&amp;'DATA for charts'!P$5&amp;"'!$e190"),$A1097,0)),OFFSET(INDIRECT("'"&amp;'DATA for charts'!P$5&amp;"'!$e190"),$A1097,0),"")</f>
        <v/>
      </c>
      <c r="Q1097" s="238" t="str">
        <f ca="1">IF(ISNUMBER(OFFSET(INDIRECT("'"&amp;'DATA for charts'!Q$5&amp;"'!$e190"),$A1097,0)),OFFSET(INDIRECT("'"&amp;'DATA for charts'!Q$5&amp;"'!$e190"),$A1097,0),"")</f>
        <v/>
      </c>
      <c r="R1097" s="238" t="str">
        <f ca="1">IF(ISNUMBER(OFFSET(INDIRECT("'"&amp;'DATA for charts'!R$5&amp;"'!$e190"),$A1097,0)),OFFSET(INDIRECT("'"&amp;'DATA for charts'!R$5&amp;"'!$e190"),$A1097,0),"")</f>
        <v/>
      </c>
      <c r="S1097" s="238" t="str">
        <f ca="1">IF(ISNUMBER(OFFSET(INDIRECT("'"&amp;'DATA for charts'!S$5&amp;"'!$e190"),$A1097,0)),OFFSET(INDIRECT("'"&amp;'DATA for charts'!S$5&amp;"'!$e190"),$A1097,0),"")</f>
        <v/>
      </c>
      <c r="T1097" s="34"/>
      <c r="U1097" s="34"/>
      <c r="V1097" s="34"/>
      <c r="W1097" s="8"/>
      <c r="X1097" s="8"/>
      <c r="Y1097" s="8"/>
      <c r="Z1097" s="8"/>
      <c r="AA1097" s="8"/>
      <c r="AB1097" s="8"/>
      <c r="AC1097" s="8"/>
      <c r="AD1097" s="8"/>
      <c r="AE1097" s="8"/>
      <c r="AF1097" s="8"/>
      <c r="AG1097" s="8"/>
      <c r="AH1097" s="8"/>
      <c r="AI1097" s="8"/>
    </row>
    <row r="1098" spans="1:35" ht="15">
      <c r="A1098" s="51">
        <f t="shared" si="1275"/>
        <v>9</v>
      </c>
      <c r="B1098" s="351" t="s">
        <v>161</v>
      </c>
      <c r="C1098" s="238">
        <f ca="1">IF(ISNUMBER(OFFSET(INDIRECT("'"&amp;'DATA for charts'!C$5&amp;"'!$e190"),$A1098,0)),OFFSET(INDIRECT("'"&amp;'DATA for charts'!C$5&amp;"'!$e190"),$A1098,0),"")</f>
        <v>1.702</v>
      </c>
      <c r="D1098" s="238">
        <f ca="1">IF(ISNUMBER(OFFSET(INDIRECT("'"&amp;'DATA for charts'!D$5&amp;"'!$e190"),$A1098,0)),OFFSET(INDIRECT("'"&amp;'DATA for charts'!D$5&amp;"'!$e190"),$A1098,0),"")</f>
        <v>1.6237010000000001</v>
      </c>
      <c r="E1098" s="238">
        <f ca="1">IF(ISNUMBER(OFFSET(INDIRECT("'"&amp;'DATA for charts'!E$5&amp;"'!$e190"),$A1098,0)),OFFSET(INDIRECT("'"&amp;'DATA for charts'!E$5&amp;"'!$e190"),$A1098,0),"")</f>
        <v>1.619</v>
      </c>
      <c r="F1098" s="238">
        <f ca="1">IF(ISNUMBER(OFFSET(INDIRECT("'"&amp;'DATA for charts'!F$5&amp;"'!$e190"),$A1098,0)),OFFSET(INDIRECT("'"&amp;'DATA for charts'!F$5&amp;"'!$e190"),$A1098,0),"")</f>
        <v>1.6819964022312111</v>
      </c>
      <c r="G1098" s="238">
        <f ca="1">IF(ISNUMBER(OFFSET(INDIRECT("'"&amp;'DATA for charts'!G$5&amp;"'!$e190"),$A1098,0)),OFFSET(INDIRECT("'"&amp;'DATA for charts'!G$5&amp;"'!$e190"),$A1098,0),"")</f>
        <v>1.77</v>
      </c>
      <c r="H1098" s="238">
        <f ca="1">IF(ISNUMBER(OFFSET(INDIRECT("'"&amp;'DATA for charts'!H$5&amp;"'!$e190"),$A1098,0)),OFFSET(INDIRECT("'"&amp;'DATA for charts'!H$5&amp;"'!$e190"),$A1098,0),"")</f>
        <v>1.81320907592773</v>
      </c>
      <c r="I1098" s="238" t="str">
        <f ca="1">IF(ISNUMBER(OFFSET(INDIRECT("'"&amp;'DATA for charts'!I$5&amp;"'!$e190"),$A1098,0)),OFFSET(INDIRECT("'"&amp;'DATA for charts'!I$5&amp;"'!$e190"),$A1098,0),"")</f>
        <v/>
      </c>
      <c r="J1098" s="238" t="str">
        <f ca="1">IF(ISNUMBER(OFFSET(INDIRECT("'"&amp;'DATA for charts'!J$5&amp;"'!$e190"),$A1098,0)),OFFSET(INDIRECT("'"&amp;'DATA for charts'!J$5&amp;"'!$e190"),$A1098,0),"")</f>
        <v/>
      </c>
      <c r="K1098" s="238" t="str">
        <f ca="1">IF(ISNUMBER(OFFSET(INDIRECT("'"&amp;'DATA for charts'!K$5&amp;"'!$e190"),$A1098,0)),OFFSET(INDIRECT("'"&amp;'DATA for charts'!K$5&amp;"'!$e190"),$A1098,0),"")</f>
        <v/>
      </c>
      <c r="L1098" s="238" t="str">
        <f ca="1">IF(ISNUMBER(OFFSET(INDIRECT("'"&amp;'DATA for charts'!L$5&amp;"'!$e190"),$A1098,0)),OFFSET(INDIRECT("'"&amp;'DATA for charts'!L$5&amp;"'!$e190"),$A1098,0),"")</f>
        <v/>
      </c>
      <c r="M1098" s="238" t="str">
        <f ca="1">IF(ISNUMBER(OFFSET(INDIRECT("'"&amp;'DATA for charts'!M$5&amp;"'!$e190"),$A1098,0)),OFFSET(INDIRECT("'"&amp;'DATA for charts'!M$5&amp;"'!$e190"),$A1098,0),"")</f>
        <v/>
      </c>
      <c r="N1098" s="238" t="str">
        <f ca="1">IF(ISNUMBER(OFFSET(INDIRECT("'"&amp;'DATA for charts'!N$5&amp;"'!$e190"),$A1098,0)),OFFSET(INDIRECT("'"&amp;'DATA for charts'!N$5&amp;"'!$e190"),$A1098,0),"")</f>
        <v/>
      </c>
      <c r="O1098" s="238" t="str">
        <f ca="1">IF(ISNUMBER(OFFSET(INDIRECT("'"&amp;'DATA for charts'!O$5&amp;"'!$e190"),$A1098,0)),OFFSET(INDIRECT("'"&amp;'DATA for charts'!O$5&amp;"'!$e190"),$A1098,0),"")</f>
        <v/>
      </c>
      <c r="P1098" s="238" t="str">
        <f ca="1">IF(ISNUMBER(OFFSET(INDIRECT("'"&amp;'DATA for charts'!P$5&amp;"'!$e190"),$A1098,0)),OFFSET(INDIRECT("'"&amp;'DATA for charts'!P$5&amp;"'!$e190"),$A1098,0),"")</f>
        <v/>
      </c>
      <c r="Q1098" s="238" t="str">
        <f ca="1">IF(ISNUMBER(OFFSET(INDIRECT("'"&amp;'DATA for charts'!Q$5&amp;"'!$e190"),$A1098,0)),OFFSET(INDIRECT("'"&amp;'DATA for charts'!Q$5&amp;"'!$e190"),$A1098,0),"")</f>
        <v/>
      </c>
      <c r="R1098" s="238" t="str">
        <f ca="1">IF(ISNUMBER(OFFSET(INDIRECT("'"&amp;'DATA for charts'!R$5&amp;"'!$e190"),$A1098,0)),OFFSET(INDIRECT("'"&amp;'DATA for charts'!R$5&amp;"'!$e190"),$A1098,0),"")</f>
        <v/>
      </c>
      <c r="S1098" s="238" t="str">
        <f ca="1">IF(ISNUMBER(OFFSET(INDIRECT("'"&amp;'DATA for charts'!S$5&amp;"'!$e190"),$A1098,0)),OFFSET(INDIRECT("'"&amp;'DATA for charts'!S$5&amp;"'!$e190"),$A1098,0),"")</f>
        <v/>
      </c>
      <c r="T1098" s="34"/>
      <c r="U1098" s="34"/>
      <c r="V1098" s="34"/>
      <c r="W1098" s="8"/>
      <c r="X1098" s="8"/>
      <c r="Y1098" s="8"/>
      <c r="Z1098" s="8"/>
      <c r="AA1098" s="8"/>
      <c r="AB1098" s="8"/>
      <c r="AC1098" s="8"/>
      <c r="AD1098" s="8"/>
      <c r="AE1098" s="8"/>
      <c r="AF1098" s="8"/>
      <c r="AG1098" s="8"/>
      <c r="AH1098" s="8"/>
      <c r="AI1098" s="8"/>
    </row>
    <row r="1099" spans="1:35" ht="15">
      <c r="A1099" s="51">
        <f t="shared" si="1275"/>
        <v>10</v>
      </c>
      <c r="B1099" s="351" t="s">
        <v>163</v>
      </c>
      <c r="C1099" s="238">
        <f ca="1">IF(ISNUMBER(OFFSET(INDIRECT("'"&amp;'DATA for charts'!C$5&amp;"'!$e190"),$A1099,0)),OFFSET(INDIRECT("'"&amp;'DATA for charts'!C$5&amp;"'!$e190"),$A1099,0),"")</f>
        <v>3.2549999999999999</v>
      </c>
      <c r="D1099" s="238">
        <f ca="1">IF(ISNUMBER(OFFSET(INDIRECT("'"&amp;'DATA for charts'!D$5&amp;"'!$e190"),$A1099,0)),OFFSET(INDIRECT("'"&amp;'DATA for charts'!D$5&amp;"'!$e190"),$A1099,0),"")</f>
        <v>2.8502019999999999</v>
      </c>
      <c r="E1099" s="238">
        <f ca="1">IF(ISNUMBER(OFFSET(INDIRECT("'"&amp;'DATA for charts'!E$5&amp;"'!$e190"),$A1099,0)),OFFSET(INDIRECT("'"&amp;'DATA for charts'!E$5&amp;"'!$e190"),$A1099,0),"")</f>
        <v>2.931</v>
      </c>
      <c r="F1099" s="238">
        <f ca="1">IF(ISNUMBER(OFFSET(INDIRECT("'"&amp;'DATA for charts'!F$5&amp;"'!$e190"),$A1099,0)),OFFSET(INDIRECT("'"&amp;'DATA for charts'!F$5&amp;"'!$e190"),$A1099,0),"")</f>
        <v>3.1061123809166946</v>
      </c>
      <c r="G1099" s="238">
        <f ca="1">IF(ISNUMBER(OFFSET(INDIRECT("'"&amp;'DATA for charts'!G$5&amp;"'!$e190"),$A1099,0)),OFFSET(INDIRECT("'"&amp;'DATA for charts'!G$5&amp;"'!$e190"),$A1099,0),"")</f>
        <v>3.11</v>
      </c>
      <c r="H1099" s="238">
        <f ca="1">IF(ISNUMBER(OFFSET(INDIRECT("'"&amp;'DATA for charts'!H$5&amp;"'!$e190"),$A1099,0)),OFFSET(INDIRECT("'"&amp;'DATA for charts'!H$5&amp;"'!$e190"),$A1099,0),"")</f>
        <v>3.2065828620062899</v>
      </c>
      <c r="I1099" s="238" t="str">
        <f ca="1">IF(ISNUMBER(OFFSET(INDIRECT("'"&amp;'DATA for charts'!I$5&amp;"'!$e190"),$A1099,0)),OFFSET(INDIRECT("'"&amp;'DATA for charts'!I$5&amp;"'!$e190"),$A1099,0),"")</f>
        <v/>
      </c>
      <c r="J1099" s="238" t="str">
        <f ca="1">IF(ISNUMBER(OFFSET(INDIRECT("'"&amp;'DATA for charts'!J$5&amp;"'!$e190"),$A1099,0)),OFFSET(INDIRECT("'"&amp;'DATA for charts'!J$5&amp;"'!$e190"),$A1099,0),"")</f>
        <v/>
      </c>
      <c r="K1099" s="238" t="str">
        <f ca="1">IF(ISNUMBER(OFFSET(INDIRECT("'"&amp;'DATA for charts'!K$5&amp;"'!$e190"),$A1099,0)),OFFSET(INDIRECT("'"&amp;'DATA for charts'!K$5&amp;"'!$e190"),$A1099,0),"")</f>
        <v/>
      </c>
      <c r="L1099" s="238" t="str">
        <f ca="1">IF(ISNUMBER(OFFSET(INDIRECT("'"&amp;'DATA for charts'!L$5&amp;"'!$e190"),$A1099,0)),OFFSET(INDIRECT("'"&amp;'DATA for charts'!L$5&amp;"'!$e190"),$A1099,0),"")</f>
        <v/>
      </c>
      <c r="M1099" s="238" t="str">
        <f ca="1">IF(ISNUMBER(OFFSET(INDIRECT("'"&amp;'DATA for charts'!M$5&amp;"'!$e190"),$A1099,0)),OFFSET(INDIRECT("'"&amp;'DATA for charts'!M$5&amp;"'!$e190"),$A1099,0),"")</f>
        <v/>
      </c>
      <c r="N1099" s="238" t="str">
        <f ca="1">IF(ISNUMBER(OFFSET(INDIRECT("'"&amp;'DATA for charts'!N$5&amp;"'!$e190"),$A1099,0)),OFFSET(INDIRECT("'"&amp;'DATA for charts'!N$5&amp;"'!$e190"),$A1099,0),"")</f>
        <v/>
      </c>
      <c r="O1099" s="238" t="str">
        <f ca="1">IF(ISNUMBER(OFFSET(INDIRECT("'"&amp;'DATA for charts'!O$5&amp;"'!$e190"),$A1099,0)),OFFSET(INDIRECT("'"&amp;'DATA for charts'!O$5&amp;"'!$e190"),$A1099,0),"")</f>
        <v/>
      </c>
      <c r="P1099" s="238" t="str">
        <f ca="1">IF(ISNUMBER(OFFSET(INDIRECT("'"&amp;'DATA for charts'!P$5&amp;"'!$e190"),$A1099,0)),OFFSET(INDIRECT("'"&amp;'DATA for charts'!P$5&amp;"'!$e190"),$A1099,0),"")</f>
        <v/>
      </c>
      <c r="Q1099" s="238" t="str">
        <f ca="1">IF(ISNUMBER(OFFSET(INDIRECT("'"&amp;'DATA for charts'!Q$5&amp;"'!$e190"),$A1099,0)),OFFSET(INDIRECT("'"&amp;'DATA for charts'!Q$5&amp;"'!$e190"),$A1099,0),"")</f>
        <v/>
      </c>
      <c r="R1099" s="238" t="str">
        <f ca="1">IF(ISNUMBER(OFFSET(INDIRECT("'"&amp;'DATA for charts'!R$5&amp;"'!$e190"),$A1099,0)),OFFSET(INDIRECT("'"&amp;'DATA for charts'!R$5&amp;"'!$e190"),$A1099,0),"")</f>
        <v/>
      </c>
      <c r="S1099" s="238" t="str">
        <f ca="1">IF(ISNUMBER(OFFSET(INDIRECT("'"&amp;'DATA for charts'!S$5&amp;"'!$e190"),$A1099,0)),OFFSET(INDIRECT("'"&amp;'DATA for charts'!S$5&amp;"'!$e190"),$A1099,0),"")</f>
        <v/>
      </c>
      <c r="T1099" s="34"/>
      <c r="U1099" s="34"/>
      <c r="V1099" s="34"/>
      <c r="W1099" s="8"/>
      <c r="X1099" s="8"/>
      <c r="Y1099" s="8"/>
      <c r="Z1099" s="8"/>
      <c r="AA1099" s="8"/>
      <c r="AB1099" s="8"/>
      <c r="AC1099" s="8"/>
      <c r="AD1099" s="8"/>
      <c r="AE1099" s="8"/>
      <c r="AF1099" s="8"/>
      <c r="AG1099" s="8"/>
      <c r="AH1099" s="8"/>
      <c r="AI1099" s="8"/>
    </row>
    <row r="1100" spans="1:35" ht="15.75" thickBot="1">
      <c r="A1100" s="51">
        <f t="shared" si="1275"/>
        <v>11</v>
      </c>
      <c r="B1100" s="499" t="s">
        <v>165</v>
      </c>
      <c r="C1100" s="238">
        <f ca="1">IF(ISNUMBER(OFFSET(INDIRECT("'"&amp;'DATA for charts'!C$5&amp;"'!$e190"),$A1100,0)),OFFSET(INDIRECT("'"&amp;'DATA for charts'!C$5&amp;"'!$e190"),$A1100,0),"")</f>
        <v>3.1709999999999998</v>
      </c>
      <c r="D1100" s="238">
        <f ca="1">IF(ISNUMBER(OFFSET(INDIRECT("'"&amp;'DATA for charts'!D$5&amp;"'!$e190"),$A1100,0)),OFFSET(INDIRECT("'"&amp;'DATA for charts'!D$5&amp;"'!$e190"),$A1100,0),"")</f>
        <v>2.9412579999999999</v>
      </c>
      <c r="E1100" s="238">
        <f ca="1">IF(ISNUMBER(OFFSET(INDIRECT("'"&amp;'DATA for charts'!E$5&amp;"'!$e190"),$A1100,0)),OFFSET(INDIRECT("'"&amp;'DATA for charts'!E$5&amp;"'!$e190"),$A1100,0),"")</f>
        <v>2.972</v>
      </c>
      <c r="F1100" s="238">
        <f ca="1">IF(ISNUMBER(OFFSET(INDIRECT("'"&amp;'DATA for charts'!F$5&amp;"'!$e190"),$A1100,0)),OFFSET(INDIRECT("'"&amp;'DATA for charts'!F$5&amp;"'!$e190"),$A1100,0),"")</f>
        <v>3.2044263169308609</v>
      </c>
      <c r="G1100" s="238">
        <f ca="1">IF(ISNUMBER(OFFSET(INDIRECT("'"&amp;'DATA for charts'!G$5&amp;"'!$e190"),$A1100,0)),OFFSET(INDIRECT("'"&amp;'DATA for charts'!G$5&amp;"'!$e190"),$A1100,0),"")</f>
        <v>3.17</v>
      </c>
      <c r="H1100" s="238">
        <f ca="1">IF(ISNUMBER(OFFSET(INDIRECT("'"&amp;'DATA for charts'!H$5&amp;"'!$e190"),$A1100,0)),OFFSET(INDIRECT("'"&amp;'DATA for charts'!H$5&amp;"'!$e190"),$A1100,0),"")</f>
        <v>3.27812311808268</v>
      </c>
      <c r="I1100" s="238" t="str">
        <f ca="1">IF(ISNUMBER(OFFSET(INDIRECT("'"&amp;'DATA for charts'!I$5&amp;"'!$e190"),$A1100,0)),OFFSET(INDIRECT("'"&amp;'DATA for charts'!I$5&amp;"'!$e190"),$A1100,0),"")</f>
        <v/>
      </c>
      <c r="J1100" s="238" t="str">
        <f ca="1">IF(ISNUMBER(OFFSET(INDIRECT("'"&amp;'DATA for charts'!J$5&amp;"'!$e190"),$A1100,0)),OFFSET(INDIRECT("'"&amp;'DATA for charts'!J$5&amp;"'!$e190"),$A1100,0),"")</f>
        <v/>
      </c>
      <c r="K1100" s="238" t="str">
        <f ca="1">IF(ISNUMBER(OFFSET(INDIRECT("'"&amp;'DATA for charts'!K$5&amp;"'!$e190"),$A1100,0)),OFFSET(INDIRECT("'"&amp;'DATA for charts'!K$5&amp;"'!$e190"),$A1100,0),"")</f>
        <v/>
      </c>
      <c r="L1100" s="238" t="str">
        <f ca="1">IF(ISNUMBER(OFFSET(INDIRECT("'"&amp;'DATA for charts'!L$5&amp;"'!$e190"),$A1100,0)),OFFSET(INDIRECT("'"&amp;'DATA for charts'!L$5&amp;"'!$e190"),$A1100,0),"")</f>
        <v/>
      </c>
      <c r="M1100" s="238" t="str">
        <f ca="1">IF(ISNUMBER(OFFSET(INDIRECT("'"&amp;'DATA for charts'!M$5&amp;"'!$e190"),$A1100,0)),OFFSET(INDIRECT("'"&amp;'DATA for charts'!M$5&amp;"'!$e190"),$A1100,0),"")</f>
        <v/>
      </c>
      <c r="N1100" s="238" t="str">
        <f ca="1">IF(ISNUMBER(OFFSET(INDIRECT("'"&amp;'DATA for charts'!N$5&amp;"'!$e190"),$A1100,0)),OFFSET(INDIRECT("'"&amp;'DATA for charts'!N$5&amp;"'!$e190"),$A1100,0),"")</f>
        <v/>
      </c>
      <c r="O1100" s="238" t="str">
        <f ca="1">IF(ISNUMBER(OFFSET(INDIRECT("'"&amp;'DATA for charts'!O$5&amp;"'!$e190"),$A1100,0)),OFFSET(INDIRECT("'"&amp;'DATA for charts'!O$5&amp;"'!$e190"),$A1100,0),"")</f>
        <v/>
      </c>
      <c r="P1100" s="238" t="str">
        <f ca="1">IF(ISNUMBER(OFFSET(INDIRECT("'"&amp;'DATA for charts'!P$5&amp;"'!$e190"),$A1100,0)),OFFSET(INDIRECT("'"&amp;'DATA for charts'!P$5&amp;"'!$e190"),$A1100,0),"")</f>
        <v/>
      </c>
      <c r="Q1100" s="238" t="str">
        <f ca="1">IF(ISNUMBER(OFFSET(INDIRECT("'"&amp;'DATA for charts'!Q$5&amp;"'!$e190"),$A1100,0)),OFFSET(INDIRECT("'"&amp;'DATA for charts'!Q$5&amp;"'!$e190"),$A1100,0),"")</f>
        <v/>
      </c>
      <c r="R1100" s="238" t="str">
        <f ca="1">IF(ISNUMBER(OFFSET(INDIRECT("'"&amp;'DATA for charts'!R$5&amp;"'!$e190"),$A1100,0)),OFFSET(INDIRECT("'"&amp;'DATA for charts'!R$5&amp;"'!$e190"),$A1100,0),"")</f>
        <v/>
      </c>
      <c r="S1100" s="238" t="str">
        <f ca="1">IF(ISNUMBER(OFFSET(INDIRECT("'"&amp;'DATA for charts'!S$5&amp;"'!$e190"),$A1100,0)),OFFSET(INDIRECT("'"&amp;'DATA for charts'!S$5&amp;"'!$e190"),$A1100,0),"")</f>
        <v/>
      </c>
      <c r="T1100" s="34"/>
      <c r="U1100" s="34"/>
      <c r="V1100" s="34"/>
      <c r="W1100" s="8"/>
      <c r="X1100" s="8"/>
      <c r="Y1100" s="8"/>
      <c r="Z1100" s="8"/>
      <c r="AA1100" s="8"/>
      <c r="AB1100" s="8"/>
      <c r="AC1100" s="8"/>
      <c r="AD1100" s="8"/>
      <c r="AE1100" s="8"/>
      <c r="AF1100" s="8"/>
      <c r="AG1100" s="8"/>
      <c r="AH1100" s="8"/>
      <c r="AI1100" s="8"/>
    </row>
    <row r="1101" spans="1:35" ht="13.5" thickTop="1">
      <c r="B1101" s="682" t="s">
        <v>950</v>
      </c>
      <c r="C1101" s="470">
        <f ca="1">MAX(C1089:C1100)</f>
        <v>3.2549999999999999</v>
      </c>
      <c r="D1101" s="470">
        <f t="shared" ref="D1101:R1101" ca="1" si="1276">MAX(D1089:D1100)</f>
        <v>3.0202330000000002</v>
      </c>
      <c r="E1101" s="470">
        <f t="shared" ca="1" si="1276"/>
        <v>3.036</v>
      </c>
      <c r="F1101" s="470">
        <f t="shared" ca="1" si="1276"/>
        <v>3.2044263169308609</v>
      </c>
      <c r="G1101" s="470">
        <f t="shared" ca="1" si="1276"/>
        <v>3.23</v>
      </c>
      <c r="H1101" s="470">
        <f t="shared" ca="1" si="1276"/>
        <v>3.3588931189642999</v>
      </c>
      <c r="I1101" s="470">
        <f t="shared" ca="1" si="1276"/>
        <v>0</v>
      </c>
      <c r="J1101" s="470">
        <f t="shared" ca="1" si="1276"/>
        <v>0</v>
      </c>
      <c r="K1101" s="470">
        <f t="shared" ca="1" si="1276"/>
        <v>0</v>
      </c>
      <c r="L1101" s="470">
        <f t="shared" ca="1" si="1276"/>
        <v>0</v>
      </c>
      <c r="M1101" s="470">
        <f t="shared" ca="1" si="1276"/>
        <v>0</v>
      </c>
      <c r="N1101" s="470">
        <f t="shared" ca="1" si="1276"/>
        <v>0</v>
      </c>
      <c r="O1101" s="470">
        <f t="shared" ca="1" si="1276"/>
        <v>0</v>
      </c>
      <c r="P1101" s="470">
        <f t="shared" ca="1" si="1276"/>
        <v>0</v>
      </c>
      <c r="Q1101" s="470">
        <f t="shared" ca="1" si="1276"/>
        <v>0</v>
      </c>
      <c r="R1101" s="470">
        <f t="shared" ca="1" si="1276"/>
        <v>0</v>
      </c>
      <c r="S1101" s="2"/>
      <c r="T1101" s="34"/>
      <c r="U1101" s="34"/>
      <c r="V1101" s="34"/>
      <c r="W1101" s="8"/>
      <c r="X1101" s="8"/>
      <c r="Y1101" s="8"/>
      <c r="Z1101" s="8"/>
      <c r="AA1101" s="8"/>
      <c r="AB1101" s="8"/>
      <c r="AC1101" s="8"/>
      <c r="AD1101" s="8"/>
      <c r="AE1101" s="8"/>
      <c r="AF1101" s="8"/>
      <c r="AG1101" s="8"/>
      <c r="AH1101" s="8"/>
      <c r="AI1101" s="8"/>
    </row>
    <row r="1102" spans="1:35">
      <c r="B1102" s="497" t="s">
        <v>858</v>
      </c>
      <c r="C1102" s="2"/>
      <c r="D1102" s="2"/>
      <c r="E1102" s="2"/>
      <c r="F1102" s="2"/>
      <c r="G1102" s="2"/>
      <c r="H1102" s="2"/>
      <c r="I1102" s="2"/>
      <c r="J1102" s="2"/>
      <c r="K1102" s="2"/>
      <c r="L1102" s="2"/>
      <c r="M1102" s="2"/>
      <c r="N1102" s="2"/>
      <c r="O1102" s="2"/>
      <c r="P1102" s="2"/>
      <c r="Q1102" s="2"/>
      <c r="R1102" s="2"/>
      <c r="S1102" s="2"/>
      <c r="T1102" s="34"/>
      <c r="U1102" s="34"/>
      <c r="V1102" s="34"/>
      <c r="W1102" s="8"/>
      <c r="X1102" s="8"/>
      <c r="Y1102" s="8"/>
      <c r="Z1102" s="8"/>
      <c r="AA1102" s="8"/>
      <c r="AB1102" s="8"/>
      <c r="AC1102" s="8"/>
      <c r="AD1102" s="8"/>
      <c r="AE1102" s="8"/>
      <c r="AF1102" s="8"/>
      <c r="AG1102" s="8"/>
      <c r="AH1102" s="8"/>
      <c r="AI1102" s="8"/>
    </row>
    <row r="1103" spans="1:35">
      <c r="C1103" s="22" t="str">
        <f t="shared" ref="C1103:S1103" ca="1" si="1277">C$8</f>
        <v>BSIMAC</v>
      </c>
      <c r="D1103" s="22" t="str">
        <f t="shared" ca="1" si="1277"/>
        <v>CSE</v>
      </c>
      <c r="E1103" s="22" t="str">
        <f t="shared" ca="1" si="1277"/>
        <v>DeST</v>
      </c>
      <c r="F1103" s="22" t="str">
        <f t="shared" ca="1" si="1277"/>
        <v>EnergyPlus</v>
      </c>
      <c r="G1103" s="22" t="str">
        <f t="shared" ca="1" si="1277"/>
        <v>ESP-r</v>
      </c>
      <c r="H1103" s="22" t="str">
        <f t="shared" ca="1" si="1277"/>
        <v>TRNSYS</v>
      </c>
      <c r="I1103" s="22" t="str">
        <f t="shared" ca="1" si="1277"/>
        <v>TestSpec-Alt</v>
      </c>
      <c r="J1103" s="22">
        <f t="shared" ca="1" si="1277"/>
        <v>0</v>
      </c>
      <c r="K1103" s="22">
        <f t="shared" ca="1" si="1277"/>
        <v>0</v>
      </c>
      <c r="L1103" s="22">
        <f t="shared" ca="1" si="1277"/>
        <v>0</v>
      </c>
      <c r="M1103" s="22">
        <f t="shared" ca="1" si="1277"/>
        <v>0</v>
      </c>
      <c r="N1103" s="22">
        <f t="shared" ca="1" si="1277"/>
        <v>0</v>
      </c>
      <c r="O1103" s="22">
        <f t="shared" ca="1" si="1277"/>
        <v>0</v>
      </c>
      <c r="P1103" s="22">
        <f t="shared" ca="1" si="1277"/>
        <v>0</v>
      </c>
      <c r="Q1103" s="22">
        <f t="shared" ca="1" si="1277"/>
        <v>0</v>
      </c>
      <c r="R1103" s="22">
        <f t="shared" ca="1" si="1277"/>
        <v>0</v>
      </c>
      <c r="S1103" s="22" t="str">
        <f t="shared" ca="1" si="1277"/>
        <v>Tested Prg</v>
      </c>
      <c r="T1103" s="34"/>
      <c r="U1103" s="34"/>
      <c r="V1103" s="34"/>
      <c r="W1103" s="8"/>
      <c r="X1103" s="8"/>
      <c r="Y1103" s="8"/>
      <c r="Z1103" s="8"/>
      <c r="AA1103" s="8"/>
      <c r="AB1103" s="8"/>
      <c r="AC1103" s="8"/>
      <c r="AD1103" s="8"/>
      <c r="AE1103" s="8"/>
      <c r="AF1103" s="8"/>
      <c r="AG1103" s="8"/>
      <c r="AH1103" s="8"/>
      <c r="AI1103" s="8"/>
    </row>
    <row r="1104" spans="1:35" ht="15">
      <c r="A1104" s="51">
        <v>0</v>
      </c>
      <c r="B1104" s="351" t="s">
        <v>143</v>
      </c>
      <c r="C1104" s="238">
        <f ca="1">IF(ISNUMBER(OFFSET(INDIRECT("'"&amp;'DATA for charts'!C$5&amp;"'!$h190"),$A1104,0)),OFFSET(INDIRECT("'"&amp;'DATA for charts'!C$5&amp;"'!$h190"),$A1104,0),"")</f>
        <v>5.65</v>
      </c>
      <c r="D1104" s="238">
        <f ca="1">IF(ISNUMBER(OFFSET(INDIRECT("'"&amp;'DATA for charts'!D$5&amp;"'!$h190"),$A1104,0)),OFFSET(INDIRECT("'"&amp;'DATA for charts'!D$5&amp;"'!$h190"),$A1104,0),"")</f>
        <v>6.4809919999999996</v>
      </c>
      <c r="E1104" s="238">
        <f ca="1">IF(ISNUMBER(OFFSET(INDIRECT("'"&amp;'DATA for charts'!E$5&amp;"'!$h190"),$A1104,0)),OFFSET(INDIRECT("'"&amp;'DATA for charts'!E$5&amp;"'!$h190"),$A1104,0),"")</f>
        <v>5.4219999999999997</v>
      </c>
      <c r="F1104" s="238">
        <f ca="1">IF(ISNUMBER(OFFSET(INDIRECT("'"&amp;'DATA for charts'!F$5&amp;"'!$h190"),$A1104,0)),OFFSET(INDIRECT("'"&amp;'DATA for charts'!F$5&amp;"'!$h190"),$A1104,0),"")</f>
        <v>6.3515671966931668</v>
      </c>
      <c r="G1104" s="238">
        <f ca="1">IF(ISNUMBER(OFFSET(INDIRECT("'"&amp;'DATA for charts'!G$5&amp;"'!$h190"),$A1104,0)),OFFSET(INDIRECT("'"&amp;'DATA for charts'!G$5&amp;"'!$h190"),$A1104,0),"")</f>
        <v>6.19</v>
      </c>
      <c r="H1104" s="238">
        <f ca="1">IF(ISNUMBER(OFFSET(INDIRECT("'"&amp;'DATA for charts'!H$5&amp;"'!$h190"),$A1104,0)),OFFSET(INDIRECT("'"&amp;'DATA for charts'!H$5&amp;"'!$h190"),$A1104,0),"")</f>
        <v>6.0457454003227999</v>
      </c>
      <c r="I1104" s="238" t="str">
        <f ca="1">IF(ISNUMBER(OFFSET(INDIRECT("'"&amp;'DATA for charts'!I$5&amp;"'!$h190"),$A1104,0)),OFFSET(INDIRECT("'"&amp;'DATA for charts'!I$5&amp;"'!$h190"),$A1104,0),"")</f>
        <v/>
      </c>
      <c r="J1104" s="238" t="str">
        <f ca="1">IF(ISNUMBER(OFFSET(INDIRECT("'"&amp;'DATA for charts'!J$5&amp;"'!$h190"),$A1104,0)),OFFSET(INDIRECT("'"&amp;'DATA for charts'!J$5&amp;"'!$h190"),$A1104,0),"")</f>
        <v/>
      </c>
      <c r="K1104" s="238" t="str">
        <f ca="1">IF(ISNUMBER(OFFSET(INDIRECT("'"&amp;'DATA for charts'!K$5&amp;"'!$h190"),$A1104,0)),OFFSET(INDIRECT("'"&amp;'DATA for charts'!K$5&amp;"'!$h190"),$A1104,0),"")</f>
        <v/>
      </c>
      <c r="L1104" s="238" t="str">
        <f ca="1">IF(ISNUMBER(OFFSET(INDIRECT("'"&amp;'DATA for charts'!L$5&amp;"'!$h190"),$A1104,0)),OFFSET(INDIRECT("'"&amp;'DATA for charts'!L$5&amp;"'!$h190"),$A1104,0),"")</f>
        <v/>
      </c>
      <c r="M1104" s="238" t="str">
        <f ca="1">IF(ISNUMBER(OFFSET(INDIRECT("'"&amp;'DATA for charts'!M$5&amp;"'!$h190"),$A1104,0)),OFFSET(INDIRECT("'"&amp;'DATA for charts'!M$5&amp;"'!$h190"),$A1104,0),"")</f>
        <v/>
      </c>
      <c r="N1104" s="238" t="str">
        <f ca="1">IF(ISNUMBER(OFFSET(INDIRECT("'"&amp;'DATA for charts'!N$5&amp;"'!$h190"),$A1104,0)),OFFSET(INDIRECT("'"&amp;'DATA for charts'!N$5&amp;"'!$h190"),$A1104,0),"")</f>
        <v/>
      </c>
      <c r="O1104" s="238" t="str">
        <f ca="1">IF(ISNUMBER(OFFSET(INDIRECT("'"&amp;'DATA for charts'!O$5&amp;"'!$h190"),$A1104,0)),OFFSET(INDIRECT("'"&amp;'DATA for charts'!O$5&amp;"'!$h190"),$A1104,0),"")</f>
        <v/>
      </c>
      <c r="P1104" s="238" t="str">
        <f ca="1">IF(ISNUMBER(OFFSET(INDIRECT("'"&amp;'DATA for charts'!P$5&amp;"'!$h190"),$A1104,0)),OFFSET(INDIRECT("'"&amp;'DATA for charts'!P$5&amp;"'!$h190"),$A1104,0),"")</f>
        <v/>
      </c>
      <c r="Q1104" s="238" t="str">
        <f ca="1">IF(ISNUMBER(OFFSET(INDIRECT("'"&amp;'DATA for charts'!Q$5&amp;"'!$h190"),$A1104,0)),OFFSET(INDIRECT("'"&amp;'DATA for charts'!Q$5&amp;"'!$h190"),$A1104,0),"")</f>
        <v/>
      </c>
      <c r="R1104" s="238" t="str">
        <f ca="1">IF(ISNUMBER(OFFSET(INDIRECT("'"&amp;'DATA for charts'!R$5&amp;"'!$h190"),$A1104,0)),OFFSET(INDIRECT("'"&amp;'DATA for charts'!R$5&amp;"'!$h190"),$A1104,0),"")</f>
        <v/>
      </c>
      <c r="S1104" s="238" t="str">
        <f ca="1">IF(ISNUMBER(OFFSET(INDIRECT("'"&amp;'DATA for charts'!S$5&amp;"'!$h190"),$A1104,0)),OFFSET(INDIRECT("'"&amp;'DATA for charts'!S$5&amp;"'!$h190"),$A1104,0),"")</f>
        <v/>
      </c>
      <c r="T1104" s="34"/>
      <c r="U1104" s="34"/>
      <c r="V1104" s="34"/>
      <c r="W1104" s="8"/>
      <c r="X1104" s="8"/>
      <c r="Y1104" s="8"/>
      <c r="Z1104" s="8"/>
      <c r="AA1104" s="8"/>
      <c r="AB1104" s="8"/>
      <c r="AC1104" s="8"/>
      <c r="AD1104" s="8"/>
      <c r="AE1104" s="8"/>
      <c r="AF1104" s="8"/>
      <c r="AG1104" s="8"/>
      <c r="AH1104" s="8"/>
      <c r="AI1104" s="8"/>
    </row>
    <row r="1105" spans="1:35" ht="15">
      <c r="A1105" s="51">
        <f>A1104+1</f>
        <v>1</v>
      </c>
      <c r="B1105" s="351" t="s">
        <v>145</v>
      </c>
      <c r="C1105" s="238">
        <f ca="1">IF(ISNUMBER(OFFSET(INDIRECT("'"&amp;'DATA for charts'!C$5&amp;"'!$h190"),$A1105,0)),OFFSET(INDIRECT("'"&amp;'DATA for charts'!C$5&amp;"'!$h190"),$A1105,0),"")</f>
        <v>4.9210990990990986</v>
      </c>
      <c r="D1105" s="238">
        <f ca="1">IF(ISNUMBER(OFFSET(INDIRECT("'"&amp;'DATA for charts'!D$5&amp;"'!$h190"),$A1105,0)),OFFSET(INDIRECT("'"&amp;'DATA for charts'!D$5&amp;"'!$h190"),$A1105,0),"")</f>
        <v>5.3927880000000004</v>
      </c>
      <c r="E1105" s="238">
        <f ca="1">IF(ISNUMBER(OFFSET(INDIRECT("'"&amp;'DATA for charts'!E$5&amp;"'!$h190"),$A1105,0)),OFFSET(INDIRECT("'"&amp;'DATA for charts'!E$5&amp;"'!$h190"),$A1105,0),"")</f>
        <v>4.444</v>
      </c>
      <c r="F1105" s="238">
        <f ca="1">IF(ISNUMBER(OFFSET(INDIRECT("'"&amp;'DATA for charts'!F$5&amp;"'!$h190"),$A1105,0)),OFFSET(INDIRECT("'"&amp;'DATA for charts'!F$5&amp;"'!$h190"),$A1105,0),"")</f>
        <v>5.5372543253138611</v>
      </c>
      <c r="G1105" s="238">
        <f ca="1">IF(ISNUMBER(OFFSET(INDIRECT("'"&amp;'DATA for charts'!G$5&amp;"'!$h190"),$A1105,0)),OFFSET(INDIRECT("'"&amp;'DATA for charts'!G$5&amp;"'!$h190"),$A1105,0),"")</f>
        <v>5.42</v>
      </c>
      <c r="H1105" s="238">
        <f ca="1">IF(ISNUMBER(OFFSET(INDIRECT("'"&amp;'DATA for charts'!H$5&amp;"'!$h190"),$A1105,0)),OFFSET(INDIRECT("'"&amp;'DATA for charts'!H$5&amp;"'!$h190"),$A1105,0),"")</f>
        <v>5.1553413221571098</v>
      </c>
      <c r="I1105" s="238" t="str">
        <f ca="1">IF(ISNUMBER(OFFSET(INDIRECT("'"&amp;'DATA for charts'!I$5&amp;"'!$h190"),$A1105,0)),OFFSET(INDIRECT("'"&amp;'DATA for charts'!I$5&amp;"'!$h190"),$A1105,0),"")</f>
        <v/>
      </c>
      <c r="J1105" s="238" t="str">
        <f ca="1">IF(ISNUMBER(OFFSET(INDIRECT("'"&amp;'DATA for charts'!J$5&amp;"'!$h190"),$A1105,0)),OFFSET(INDIRECT("'"&amp;'DATA for charts'!J$5&amp;"'!$h190"),$A1105,0),"")</f>
        <v/>
      </c>
      <c r="K1105" s="238" t="str">
        <f ca="1">IF(ISNUMBER(OFFSET(INDIRECT("'"&amp;'DATA for charts'!K$5&amp;"'!$h190"),$A1105,0)),OFFSET(INDIRECT("'"&amp;'DATA for charts'!K$5&amp;"'!$h190"),$A1105,0),"")</f>
        <v/>
      </c>
      <c r="L1105" s="238" t="str">
        <f ca="1">IF(ISNUMBER(OFFSET(INDIRECT("'"&amp;'DATA for charts'!L$5&amp;"'!$h190"),$A1105,0)),OFFSET(INDIRECT("'"&amp;'DATA for charts'!L$5&amp;"'!$h190"),$A1105,0),"")</f>
        <v/>
      </c>
      <c r="M1105" s="238" t="str">
        <f ca="1">IF(ISNUMBER(OFFSET(INDIRECT("'"&amp;'DATA for charts'!M$5&amp;"'!$h190"),$A1105,0)),OFFSET(INDIRECT("'"&amp;'DATA for charts'!M$5&amp;"'!$h190"),$A1105,0),"")</f>
        <v/>
      </c>
      <c r="N1105" s="238" t="str">
        <f ca="1">IF(ISNUMBER(OFFSET(INDIRECT("'"&amp;'DATA for charts'!N$5&amp;"'!$h190"),$A1105,0)),OFFSET(INDIRECT("'"&amp;'DATA for charts'!N$5&amp;"'!$h190"),$A1105,0),"")</f>
        <v/>
      </c>
      <c r="O1105" s="238" t="str">
        <f ca="1">IF(ISNUMBER(OFFSET(INDIRECT("'"&amp;'DATA for charts'!O$5&amp;"'!$h190"),$A1105,0)),OFFSET(INDIRECT("'"&amp;'DATA for charts'!O$5&amp;"'!$h190"),$A1105,0),"")</f>
        <v/>
      </c>
      <c r="P1105" s="238" t="str">
        <f ca="1">IF(ISNUMBER(OFFSET(INDIRECT("'"&amp;'DATA for charts'!P$5&amp;"'!$h190"),$A1105,0)),OFFSET(INDIRECT("'"&amp;'DATA for charts'!P$5&amp;"'!$h190"),$A1105,0),"")</f>
        <v/>
      </c>
      <c r="Q1105" s="238" t="str">
        <f ca="1">IF(ISNUMBER(OFFSET(INDIRECT("'"&amp;'DATA for charts'!Q$5&amp;"'!$h190"),$A1105,0)),OFFSET(INDIRECT("'"&amp;'DATA for charts'!Q$5&amp;"'!$h190"),$A1105,0),"")</f>
        <v/>
      </c>
      <c r="R1105" s="238" t="str">
        <f ca="1">IF(ISNUMBER(OFFSET(INDIRECT("'"&amp;'DATA for charts'!R$5&amp;"'!$h190"),$A1105,0)),OFFSET(INDIRECT("'"&amp;'DATA for charts'!R$5&amp;"'!$h190"),$A1105,0),"")</f>
        <v/>
      </c>
      <c r="S1105" s="238" t="str">
        <f ca="1">IF(ISNUMBER(OFFSET(INDIRECT("'"&amp;'DATA for charts'!S$5&amp;"'!$h190"),$A1105,0)),OFFSET(INDIRECT("'"&amp;'DATA for charts'!S$5&amp;"'!$h190"),$A1105,0),"")</f>
        <v/>
      </c>
      <c r="T1105" s="34"/>
      <c r="U1105" s="34"/>
      <c r="V1105" s="34"/>
      <c r="W1105" s="8"/>
      <c r="X1105" s="8"/>
      <c r="Y1105" s="8"/>
      <c r="Z1105" s="8"/>
      <c r="AA1105" s="8"/>
      <c r="AB1105" s="8"/>
      <c r="AC1105" s="8"/>
      <c r="AD1105" s="8"/>
      <c r="AE1105" s="8"/>
      <c r="AF1105" s="8"/>
      <c r="AG1105" s="8"/>
      <c r="AH1105" s="8"/>
      <c r="AI1105" s="8"/>
    </row>
    <row r="1106" spans="1:35" ht="15">
      <c r="A1106" s="51">
        <f t="shared" ref="A1106:A1115" si="1278">A1105+1</f>
        <v>2</v>
      </c>
      <c r="B1106" s="351" t="s">
        <v>147</v>
      </c>
      <c r="C1106" s="238">
        <f ca="1">IF(ISNUMBER(OFFSET(INDIRECT("'"&amp;'DATA for charts'!C$5&amp;"'!$h190"),$A1106,0)),OFFSET(INDIRECT("'"&amp;'DATA for charts'!C$5&amp;"'!$h190"),$A1106,0),"")</f>
        <v>4.457900900900901</v>
      </c>
      <c r="D1106" s="238">
        <f ca="1">IF(ISNUMBER(OFFSET(INDIRECT("'"&amp;'DATA for charts'!D$5&amp;"'!$h190"),$A1106,0)),OFFSET(INDIRECT("'"&amp;'DATA for charts'!D$5&amp;"'!$h190"),$A1106,0),"")</f>
        <v>5.1483140000000001</v>
      </c>
      <c r="E1106" s="238">
        <f ca="1">IF(ISNUMBER(OFFSET(INDIRECT("'"&amp;'DATA for charts'!E$5&amp;"'!$h190"),$A1106,0)),OFFSET(INDIRECT("'"&amp;'DATA for charts'!E$5&amp;"'!$h190"),$A1106,0),"")</f>
        <v>4.2519999999999998</v>
      </c>
      <c r="F1106" s="238">
        <f ca="1">IF(ISNUMBER(OFFSET(INDIRECT("'"&amp;'DATA for charts'!F$5&amp;"'!$h190"),$A1106,0)),OFFSET(INDIRECT("'"&amp;'DATA for charts'!F$5&amp;"'!$h190"),$A1106,0),"")</f>
        <v>5.0085325325644448</v>
      </c>
      <c r="G1106" s="238">
        <f ca="1">IF(ISNUMBER(OFFSET(INDIRECT("'"&amp;'DATA for charts'!G$5&amp;"'!$h190"),$A1106,0)),OFFSET(INDIRECT("'"&amp;'DATA for charts'!G$5&amp;"'!$h190"),$A1106,0),"")</f>
        <v>5.04</v>
      </c>
      <c r="H1106" s="238">
        <f ca="1">IF(ISNUMBER(OFFSET(INDIRECT("'"&amp;'DATA for charts'!H$5&amp;"'!$h190"),$A1106,0)),OFFSET(INDIRECT("'"&amp;'DATA for charts'!H$5&amp;"'!$h190"),$A1106,0),"")</f>
        <v>4.7399218326144696</v>
      </c>
      <c r="I1106" s="238" t="str">
        <f ca="1">IF(ISNUMBER(OFFSET(INDIRECT("'"&amp;'DATA for charts'!I$5&amp;"'!$h190"),$A1106,0)),OFFSET(INDIRECT("'"&amp;'DATA for charts'!I$5&amp;"'!$h190"),$A1106,0),"")</f>
        <v/>
      </c>
      <c r="J1106" s="238" t="str">
        <f ca="1">IF(ISNUMBER(OFFSET(INDIRECT("'"&amp;'DATA for charts'!J$5&amp;"'!$h190"),$A1106,0)),OFFSET(INDIRECT("'"&amp;'DATA for charts'!J$5&amp;"'!$h190"),$A1106,0),"")</f>
        <v/>
      </c>
      <c r="K1106" s="238" t="str">
        <f ca="1">IF(ISNUMBER(OFFSET(INDIRECT("'"&amp;'DATA for charts'!K$5&amp;"'!$h190"),$A1106,0)),OFFSET(INDIRECT("'"&amp;'DATA for charts'!K$5&amp;"'!$h190"),$A1106,0),"")</f>
        <v/>
      </c>
      <c r="L1106" s="238" t="str">
        <f ca="1">IF(ISNUMBER(OFFSET(INDIRECT("'"&amp;'DATA for charts'!L$5&amp;"'!$h190"),$A1106,0)),OFFSET(INDIRECT("'"&amp;'DATA for charts'!L$5&amp;"'!$h190"),$A1106,0),"")</f>
        <v/>
      </c>
      <c r="M1106" s="238" t="str">
        <f ca="1">IF(ISNUMBER(OFFSET(INDIRECT("'"&amp;'DATA for charts'!M$5&amp;"'!$h190"),$A1106,0)),OFFSET(INDIRECT("'"&amp;'DATA for charts'!M$5&amp;"'!$h190"),$A1106,0),"")</f>
        <v/>
      </c>
      <c r="N1106" s="238" t="str">
        <f ca="1">IF(ISNUMBER(OFFSET(INDIRECT("'"&amp;'DATA for charts'!N$5&amp;"'!$h190"),$A1106,0)),OFFSET(INDIRECT("'"&amp;'DATA for charts'!N$5&amp;"'!$h190"),$A1106,0),"")</f>
        <v/>
      </c>
      <c r="O1106" s="238" t="str">
        <f ca="1">IF(ISNUMBER(OFFSET(INDIRECT("'"&amp;'DATA for charts'!O$5&amp;"'!$h190"),$A1106,0)),OFFSET(INDIRECT("'"&amp;'DATA for charts'!O$5&amp;"'!$h190"),$A1106,0),"")</f>
        <v/>
      </c>
      <c r="P1106" s="238" t="str">
        <f ca="1">IF(ISNUMBER(OFFSET(INDIRECT("'"&amp;'DATA for charts'!P$5&amp;"'!$h190"),$A1106,0)),OFFSET(INDIRECT("'"&amp;'DATA for charts'!P$5&amp;"'!$h190"),$A1106,0),"")</f>
        <v/>
      </c>
      <c r="Q1106" s="238" t="str">
        <f ca="1">IF(ISNUMBER(OFFSET(INDIRECT("'"&amp;'DATA for charts'!Q$5&amp;"'!$h190"),$A1106,0)),OFFSET(INDIRECT("'"&amp;'DATA for charts'!Q$5&amp;"'!$h190"),$A1106,0),"")</f>
        <v/>
      </c>
      <c r="R1106" s="238" t="str">
        <f ca="1">IF(ISNUMBER(OFFSET(INDIRECT("'"&amp;'DATA for charts'!R$5&amp;"'!$h190"),$A1106,0)),OFFSET(INDIRECT("'"&amp;'DATA for charts'!R$5&amp;"'!$h190"),$A1106,0),"")</f>
        <v/>
      </c>
      <c r="S1106" s="238" t="str">
        <f ca="1">IF(ISNUMBER(OFFSET(INDIRECT("'"&amp;'DATA for charts'!S$5&amp;"'!$h190"),$A1106,0)),OFFSET(INDIRECT("'"&amp;'DATA for charts'!S$5&amp;"'!$h190"),$A1106,0),"")</f>
        <v/>
      </c>
      <c r="T1106" s="34"/>
      <c r="U1106" s="34"/>
      <c r="V1106" s="34"/>
      <c r="W1106" s="8"/>
      <c r="X1106" s="8"/>
      <c r="Y1106" s="8"/>
      <c r="Z1106" s="8"/>
      <c r="AA1106" s="8"/>
      <c r="AB1106" s="8"/>
      <c r="AC1106" s="8"/>
      <c r="AD1106" s="8"/>
      <c r="AE1106" s="8"/>
      <c r="AF1106" s="8"/>
      <c r="AG1106" s="8"/>
      <c r="AH1106" s="8"/>
      <c r="AI1106" s="8"/>
    </row>
    <row r="1107" spans="1:35" ht="15">
      <c r="A1107" s="51">
        <f t="shared" si="1278"/>
        <v>3</v>
      </c>
      <c r="B1107" s="351" t="s">
        <v>149</v>
      </c>
      <c r="C1107" s="238">
        <f ca="1">IF(ISNUMBER(OFFSET(INDIRECT("'"&amp;'DATA for charts'!C$5&amp;"'!$h190"),$A1107,0)),OFFSET(INDIRECT("'"&amp;'DATA for charts'!C$5&amp;"'!$h190"),$A1107,0),"")</f>
        <v>3.4734774774774775</v>
      </c>
      <c r="D1107" s="238">
        <f ca="1">IF(ISNUMBER(OFFSET(INDIRECT("'"&amp;'DATA for charts'!D$5&amp;"'!$h190"),$A1107,0)),OFFSET(INDIRECT("'"&amp;'DATA for charts'!D$5&amp;"'!$h190"),$A1107,0),"")</f>
        <v>4.0150979999999992</v>
      </c>
      <c r="E1107" s="238">
        <f ca="1">IF(ISNUMBER(OFFSET(INDIRECT("'"&amp;'DATA for charts'!E$5&amp;"'!$h190"),$A1107,0)),OFFSET(INDIRECT("'"&amp;'DATA for charts'!E$5&amp;"'!$h190"),$A1107,0),"")</f>
        <v>3.6</v>
      </c>
      <c r="F1107" s="238">
        <f ca="1">IF(ISNUMBER(OFFSET(INDIRECT("'"&amp;'DATA for charts'!F$5&amp;"'!$h190"),$A1107,0)),OFFSET(INDIRECT("'"&amp;'DATA for charts'!F$5&amp;"'!$h190"),$A1107,0),"")</f>
        <v>3.9307295208213056</v>
      </c>
      <c r="G1107" s="238">
        <f ca="1">IF(ISNUMBER(OFFSET(INDIRECT("'"&amp;'DATA for charts'!G$5&amp;"'!$h190"),$A1107,0)),OFFSET(INDIRECT("'"&amp;'DATA for charts'!G$5&amp;"'!$h190"),$A1107,0),"")</f>
        <v>4.04</v>
      </c>
      <c r="H1107" s="238">
        <f ca="1">IF(ISNUMBER(OFFSET(INDIRECT("'"&amp;'DATA for charts'!H$5&amp;"'!$h190"),$A1107,0)),OFFSET(INDIRECT("'"&amp;'DATA for charts'!H$5&amp;"'!$h190"),$A1107,0),"")</f>
        <v>3.8027391560872301</v>
      </c>
      <c r="I1107" s="238" t="str">
        <f ca="1">IF(ISNUMBER(OFFSET(INDIRECT("'"&amp;'DATA for charts'!I$5&amp;"'!$h190"),$A1107,0)),OFFSET(INDIRECT("'"&amp;'DATA for charts'!I$5&amp;"'!$h190"),$A1107,0),"")</f>
        <v/>
      </c>
      <c r="J1107" s="238" t="str">
        <f ca="1">IF(ISNUMBER(OFFSET(INDIRECT("'"&amp;'DATA for charts'!J$5&amp;"'!$h190"),$A1107,0)),OFFSET(INDIRECT("'"&amp;'DATA for charts'!J$5&amp;"'!$h190"),$A1107,0),"")</f>
        <v/>
      </c>
      <c r="K1107" s="238" t="str">
        <f ca="1">IF(ISNUMBER(OFFSET(INDIRECT("'"&amp;'DATA for charts'!K$5&amp;"'!$h190"),$A1107,0)),OFFSET(INDIRECT("'"&amp;'DATA for charts'!K$5&amp;"'!$h190"),$A1107,0),"")</f>
        <v/>
      </c>
      <c r="L1107" s="238" t="str">
        <f ca="1">IF(ISNUMBER(OFFSET(INDIRECT("'"&amp;'DATA for charts'!L$5&amp;"'!$h190"),$A1107,0)),OFFSET(INDIRECT("'"&amp;'DATA for charts'!L$5&amp;"'!$h190"),$A1107,0),"")</f>
        <v/>
      </c>
      <c r="M1107" s="238" t="str">
        <f ca="1">IF(ISNUMBER(OFFSET(INDIRECT("'"&amp;'DATA for charts'!M$5&amp;"'!$h190"),$A1107,0)),OFFSET(INDIRECT("'"&amp;'DATA for charts'!M$5&amp;"'!$h190"),$A1107,0),"")</f>
        <v/>
      </c>
      <c r="N1107" s="238" t="str">
        <f ca="1">IF(ISNUMBER(OFFSET(INDIRECT("'"&amp;'DATA for charts'!N$5&amp;"'!$h190"),$A1107,0)),OFFSET(INDIRECT("'"&amp;'DATA for charts'!N$5&amp;"'!$h190"),$A1107,0),"")</f>
        <v/>
      </c>
      <c r="O1107" s="238" t="str">
        <f ca="1">IF(ISNUMBER(OFFSET(INDIRECT("'"&amp;'DATA for charts'!O$5&amp;"'!$h190"),$A1107,0)),OFFSET(INDIRECT("'"&amp;'DATA for charts'!O$5&amp;"'!$h190"),$A1107,0),"")</f>
        <v/>
      </c>
      <c r="P1107" s="238" t="str">
        <f ca="1">IF(ISNUMBER(OFFSET(INDIRECT("'"&amp;'DATA for charts'!P$5&amp;"'!$h190"),$A1107,0)),OFFSET(INDIRECT("'"&amp;'DATA for charts'!P$5&amp;"'!$h190"),$A1107,0),"")</f>
        <v/>
      </c>
      <c r="Q1107" s="238" t="str">
        <f ca="1">IF(ISNUMBER(OFFSET(INDIRECT("'"&amp;'DATA for charts'!Q$5&amp;"'!$h190"),$A1107,0)),OFFSET(INDIRECT("'"&amp;'DATA for charts'!Q$5&amp;"'!$h190"),$A1107,0),"")</f>
        <v/>
      </c>
      <c r="R1107" s="238" t="str">
        <f ca="1">IF(ISNUMBER(OFFSET(INDIRECT("'"&amp;'DATA for charts'!R$5&amp;"'!$h190"),$A1107,0)),OFFSET(INDIRECT("'"&amp;'DATA for charts'!R$5&amp;"'!$h190"),$A1107,0),"")</f>
        <v/>
      </c>
      <c r="S1107" s="238" t="str">
        <f ca="1">IF(ISNUMBER(OFFSET(INDIRECT("'"&amp;'DATA for charts'!S$5&amp;"'!$h190"),$A1107,0)),OFFSET(INDIRECT("'"&amp;'DATA for charts'!S$5&amp;"'!$h190"),$A1107,0),"")</f>
        <v/>
      </c>
      <c r="T1107" s="34"/>
      <c r="U1107" s="34"/>
      <c r="V1107" s="34"/>
      <c r="W1107" s="8"/>
      <c r="X1107" s="8"/>
      <c r="Y1107" s="8"/>
      <c r="Z1107" s="8"/>
      <c r="AA1107" s="8"/>
      <c r="AB1107" s="8"/>
      <c r="AC1107" s="8"/>
      <c r="AD1107" s="8"/>
      <c r="AE1107" s="8"/>
      <c r="AF1107" s="8"/>
      <c r="AG1107" s="8"/>
      <c r="AH1107" s="8"/>
      <c r="AI1107" s="8"/>
    </row>
    <row r="1108" spans="1:35" ht="15">
      <c r="A1108" s="51">
        <f t="shared" si="1278"/>
        <v>4</v>
      </c>
      <c r="B1108" s="351" t="s">
        <v>151</v>
      </c>
      <c r="C1108" s="238">
        <f ca="1">IF(ISNUMBER(OFFSET(INDIRECT("'"&amp;'DATA for charts'!C$5&amp;"'!$h190"),$A1108,0)),OFFSET(INDIRECT("'"&amp;'DATA for charts'!C$5&amp;"'!$h190"),$A1108,0),"")</f>
        <v>2.7740990990990992</v>
      </c>
      <c r="D1108" s="238">
        <f ca="1">IF(ISNUMBER(OFFSET(INDIRECT("'"&amp;'DATA for charts'!D$5&amp;"'!$h190"),$A1108,0)),OFFSET(INDIRECT("'"&amp;'DATA for charts'!D$5&amp;"'!$h190"),$A1108,0),"")</f>
        <v>3.0796060000000001</v>
      </c>
      <c r="E1108" s="238">
        <f ca="1">IF(ISNUMBER(OFFSET(INDIRECT("'"&amp;'DATA for charts'!E$5&amp;"'!$h190"),$A1108,0)),OFFSET(INDIRECT("'"&amp;'DATA for charts'!E$5&amp;"'!$h190"),$A1108,0),"")</f>
        <v>2.8940000000000001</v>
      </c>
      <c r="F1108" s="238">
        <f ca="1">IF(ISNUMBER(OFFSET(INDIRECT("'"&amp;'DATA for charts'!F$5&amp;"'!$h190"),$A1108,0)),OFFSET(INDIRECT("'"&amp;'DATA for charts'!F$5&amp;"'!$h190"),$A1108,0),"")</f>
        <v>3.0863626002491671</v>
      </c>
      <c r="G1108" s="238">
        <f ca="1">IF(ISNUMBER(OFFSET(INDIRECT("'"&amp;'DATA for charts'!G$5&amp;"'!$h190"),$A1108,0)),OFFSET(INDIRECT("'"&amp;'DATA for charts'!G$5&amp;"'!$h190"),$A1108,0),"")</f>
        <v>3.1</v>
      </c>
      <c r="H1108" s="238">
        <f ca="1">IF(ISNUMBER(OFFSET(INDIRECT("'"&amp;'DATA for charts'!H$5&amp;"'!$h190"),$A1108,0)),OFFSET(INDIRECT("'"&amp;'DATA for charts'!H$5&amp;"'!$h190"),$A1108,0),"")</f>
        <v>3.0404504479302301</v>
      </c>
      <c r="I1108" s="238" t="str">
        <f ca="1">IF(ISNUMBER(OFFSET(INDIRECT("'"&amp;'DATA for charts'!I$5&amp;"'!$h190"),$A1108,0)),OFFSET(INDIRECT("'"&amp;'DATA for charts'!I$5&amp;"'!$h190"),$A1108,0),"")</f>
        <v/>
      </c>
      <c r="J1108" s="238" t="str">
        <f ca="1">IF(ISNUMBER(OFFSET(INDIRECT("'"&amp;'DATA for charts'!J$5&amp;"'!$h190"),$A1108,0)),OFFSET(INDIRECT("'"&amp;'DATA for charts'!J$5&amp;"'!$h190"),$A1108,0),"")</f>
        <v/>
      </c>
      <c r="K1108" s="238" t="str">
        <f ca="1">IF(ISNUMBER(OFFSET(INDIRECT("'"&amp;'DATA for charts'!K$5&amp;"'!$h190"),$A1108,0)),OFFSET(INDIRECT("'"&amp;'DATA for charts'!K$5&amp;"'!$h190"),$A1108,0),"")</f>
        <v/>
      </c>
      <c r="L1108" s="238" t="str">
        <f ca="1">IF(ISNUMBER(OFFSET(INDIRECT("'"&amp;'DATA for charts'!L$5&amp;"'!$h190"),$A1108,0)),OFFSET(INDIRECT("'"&amp;'DATA for charts'!L$5&amp;"'!$h190"),$A1108,0),"")</f>
        <v/>
      </c>
      <c r="M1108" s="238" t="str">
        <f ca="1">IF(ISNUMBER(OFFSET(INDIRECT("'"&amp;'DATA for charts'!M$5&amp;"'!$h190"),$A1108,0)),OFFSET(INDIRECT("'"&amp;'DATA for charts'!M$5&amp;"'!$h190"),$A1108,0),"")</f>
        <v/>
      </c>
      <c r="N1108" s="238" t="str">
        <f ca="1">IF(ISNUMBER(OFFSET(INDIRECT("'"&amp;'DATA for charts'!N$5&amp;"'!$h190"),$A1108,0)),OFFSET(INDIRECT("'"&amp;'DATA for charts'!N$5&amp;"'!$h190"),$A1108,0),"")</f>
        <v/>
      </c>
      <c r="O1108" s="238" t="str">
        <f ca="1">IF(ISNUMBER(OFFSET(INDIRECT("'"&amp;'DATA for charts'!O$5&amp;"'!$h190"),$A1108,0)),OFFSET(INDIRECT("'"&amp;'DATA for charts'!O$5&amp;"'!$h190"),$A1108,0),"")</f>
        <v/>
      </c>
      <c r="P1108" s="238" t="str">
        <f ca="1">IF(ISNUMBER(OFFSET(INDIRECT("'"&amp;'DATA for charts'!P$5&amp;"'!$h190"),$A1108,0)),OFFSET(INDIRECT("'"&amp;'DATA for charts'!P$5&amp;"'!$h190"),$A1108,0),"")</f>
        <v/>
      </c>
      <c r="Q1108" s="238" t="str">
        <f ca="1">IF(ISNUMBER(OFFSET(INDIRECT("'"&amp;'DATA for charts'!Q$5&amp;"'!$h190"),$A1108,0)),OFFSET(INDIRECT("'"&amp;'DATA for charts'!Q$5&amp;"'!$h190"),$A1108,0),"")</f>
        <v/>
      </c>
      <c r="R1108" s="238" t="str">
        <f ca="1">IF(ISNUMBER(OFFSET(INDIRECT("'"&amp;'DATA for charts'!R$5&amp;"'!$h190"),$A1108,0)),OFFSET(INDIRECT("'"&amp;'DATA for charts'!R$5&amp;"'!$h190"),$A1108,0),"")</f>
        <v/>
      </c>
      <c r="S1108" s="238" t="str">
        <f ca="1">IF(ISNUMBER(OFFSET(INDIRECT("'"&amp;'DATA for charts'!S$5&amp;"'!$h190"),$A1108,0)),OFFSET(INDIRECT("'"&amp;'DATA for charts'!S$5&amp;"'!$h190"),$A1108,0),"")</f>
        <v/>
      </c>
      <c r="T1108" s="34"/>
      <c r="U1108" s="34"/>
      <c r="V1108" s="34"/>
      <c r="W1108" s="8"/>
      <c r="X1108" s="8"/>
      <c r="Y1108" s="8"/>
      <c r="Z1108" s="8"/>
      <c r="AA1108" s="8"/>
      <c r="AB1108" s="8"/>
      <c r="AC1108" s="8"/>
      <c r="AD1108" s="8"/>
      <c r="AE1108" s="8"/>
      <c r="AF1108" s="8"/>
      <c r="AG1108" s="8"/>
      <c r="AH1108" s="8"/>
      <c r="AI1108" s="8"/>
    </row>
    <row r="1109" spans="1:35" ht="15">
      <c r="A1109" s="51">
        <f t="shared" si="1278"/>
        <v>5</v>
      </c>
      <c r="B1109" s="351" t="s">
        <v>153</v>
      </c>
      <c r="C1109" s="238">
        <f ca="1">IF(ISNUMBER(OFFSET(INDIRECT("'"&amp;'DATA for charts'!C$5&amp;"'!$h190"),$A1109,0)),OFFSET(INDIRECT("'"&amp;'DATA for charts'!C$5&amp;"'!$h190"),$A1109,0),"")</f>
        <v>3.2525675675675676</v>
      </c>
      <c r="D1109" s="238">
        <f ca="1">IF(ISNUMBER(OFFSET(INDIRECT("'"&amp;'DATA for charts'!D$5&amp;"'!$h190"),$A1109,0)),OFFSET(INDIRECT("'"&amp;'DATA for charts'!D$5&amp;"'!$h190"),$A1109,0),"")</f>
        <v>3.2488410000000001</v>
      </c>
      <c r="E1109" s="238">
        <f ca="1">IF(ISNUMBER(OFFSET(INDIRECT("'"&amp;'DATA for charts'!E$5&amp;"'!$h190"),$A1109,0)),OFFSET(INDIRECT("'"&amp;'DATA for charts'!E$5&amp;"'!$h190"),$A1109,0),"")</f>
        <v>3.0670000000000002</v>
      </c>
      <c r="F1109" s="238">
        <f ca="1">IF(ISNUMBER(OFFSET(INDIRECT("'"&amp;'DATA for charts'!F$5&amp;"'!$h190"),$A1109,0)),OFFSET(INDIRECT("'"&amp;'DATA for charts'!F$5&amp;"'!$h190"),$A1109,0),"")</f>
        <v>3.4487326804979164</v>
      </c>
      <c r="G1109" s="238">
        <f ca="1">IF(ISNUMBER(OFFSET(INDIRECT("'"&amp;'DATA for charts'!G$5&amp;"'!$h190"),$A1109,0)),OFFSET(INDIRECT("'"&amp;'DATA for charts'!G$5&amp;"'!$h190"),$A1109,0),"")</f>
        <v>3.43</v>
      </c>
      <c r="H1109" s="238">
        <f ca="1">IF(ISNUMBER(OFFSET(INDIRECT("'"&amp;'DATA for charts'!H$5&amp;"'!$h190"),$A1109,0)),OFFSET(INDIRECT("'"&amp;'DATA for charts'!H$5&amp;"'!$h190"),$A1109,0),"")</f>
        <v>3.3791996934678799</v>
      </c>
      <c r="I1109" s="238" t="str">
        <f ca="1">IF(ISNUMBER(OFFSET(INDIRECT("'"&amp;'DATA for charts'!I$5&amp;"'!$h190"),$A1109,0)),OFFSET(INDIRECT("'"&amp;'DATA for charts'!I$5&amp;"'!$h190"),$A1109,0),"")</f>
        <v/>
      </c>
      <c r="J1109" s="238" t="str">
        <f ca="1">IF(ISNUMBER(OFFSET(INDIRECT("'"&amp;'DATA for charts'!J$5&amp;"'!$h190"),$A1109,0)),OFFSET(INDIRECT("'"&amp;'DATA for charts'!J$5&amp;"'!$h190"),$A1109,0),"")</f>
        <v/>
      </c>
      <c r="K1109" s="238" t="str">
        <f ca="1">IF(ISNUMBER(OFFSET(INDIRECT("'"&amp;'DATA for charts'!K$5&amp;"'!$h190"),$A1109,0)),OFFSET(INDIRECT("'"&amp;'DATA for charts'!K$5&amp;"'!$h190"),$A1109,0),"")</f>
        <v/>
      </c>
      <c r="L1109" s="238" t="str">
        <f ca="1">IF(ISNUMBER(OFFSET(INDIRECT("'"&amp;'DATA for charts'!L$5&amp;"'!$h190"),$A1109,0)),OFFSET(INDIRECT("'"&amp;'DATA for charts'!L$5&amp;"'!$h190"),$A1109,0),"")</f>
        <v/>
      </c>
      <c r="M1109" s="238" t="str">
        <f ca="1">IF(ISNUMBER(OFFSET(INDIRECT("'"&amp;'DATA for charts'!M$5&amp;"'!$h190"),$A1109,0)),OFFSET(INDIRECT("'"&amp;'DATA for charts'!M$5&amp;"'!$h190"),$A1109,0),"")</f>
        <v/>
      </c>
      <c r="N1109" s="238" t="str">
        <f ca="1">IF(ISNUMBER(OFFSET(INDIRECT("'"&amp;'DATA for charts'!N$5&amp;"'!$h190"),$A1109,0)),OFFSET(INDIRECT("'"&amp;'DATA for charts'!N$5&amp;"'!$h190"),$A1109,0),"")</f>
        <v/>
      </c>
      <c r="O1109" s="238" t="str">
        <f ca="1">IF(ISNUMBER(OFFSET(INDIRECT("'"&amp;'DATA for charts'!O$5&amp;"'!$h190"),$A1109,0)),OFFSET(INDIRECT("'"&amp;'DATA for charts'!O$5&amp;"'!$h190"),$A1109,0),"")</f>
        <v/>
      </c>
      <c r="P1109" s="238" t="str">
        <f ca="1">IF(ISNUMBER(OFFSET(INDIRECT("'"&amp;'DATA for charts'!P$5&amp;"'!$h190"),$A1109,0)),OFFSET(INDIRECT("'"&amp;'DATA for charts'!P$5&amp;"'!$h190"),$A1109,0),"")</f>
        <v/>
      </c>
      <c r="Q1109" s="238" t="str">
        <f ca="1">IF(ISNUMBER(OFFSET(INDIRECT("'"&amp;'DATA for charts'!Q$5&amp;"'!$h190"),$A1109,0)),OFFSET(INDIRECT("'"&amp;'DATA for charts'!Q$5&amp;"'!$h190"),$A1109,0),"")</f>
        <v/>
      </c>
      <c r="R1109" s="238" t="str">
        <f ca="1">IF(ISNUMBER(OFFSET(INDIRECT("'"&amp;'DATA for charts'!R$5&amp;"'!$h190"),$A1109,0)),OFFSET(INDIRECT("'"&amp;'DATA for charts'!R$5&amp;"'!$h190"),$A1109,0),"")</f>
        <v/>
      </c>
      <c r="S1109" s="238" t="str">
        <f ca="1">IF(ISNUMBER(OFFSET(INDIRECT("'"&amp;'DATA for charts'!S$5&amp;"'!$h190"),$A1109,0)),OFFSET(INDIRECT("'"&amp;'DATA for charts'!S$5&amp;"'!$h190"),$A1109,0),"")</f>
        <v/>
      </c>
      <c r="T1109" s="34"/>
      <c r="U1109" s="34"/>
      <c r="V1109" s="34"/>
      <c r="W1109" s="8"/>
      <c r="X1109" s="8"/>
      <c r="Y1109" s="8"/>
      <c r="Z1109" s="8"/>
      <c r="AA1109" s="8"/>
      <c r="AB1109" s="8"/>
      <c r="AC1109" s="8"/>
      <c r="AD1109" s="8"/>
      <c r="AE1109" s="8"/>
      <c r="AF1109" s="8"/>
      <c r="AG1109" s="8"/>
      <c r="AH1109" s="8"/>
      <c r="AI1109" s="8"/>
    </row>
    <row r="1110" spans="1:35" ht="15">
      <c r="A1110" s="51">
        <f t="shared" si="1278"/>
        <v>6</v>
      </c>
      <c r="B1110" s="351" t="s">
        <v>155</v>
      </c>
      <c r="C1110" s="238">
        <f ca="1">IF(ISNUMBER(OFFSET(INDIRECT("'"&amp;'DATA for charts'!C$5&amp;"'!$h190"),$A1110,0)),OFFSET(INDIRECT("'"&amp;'DATA for charts'!C$5&amp;"'!$h190"),$A1110,0),"")</f>
        <v>3.3187387387387388</v>
      </c>
      <c r="D1110" s="238">
        <f ca="1">IF(ISNUMBER(OFFSET(INDIRECT("'"&amp;'DATA for charts'!D$5&amp;"'!$h190"),$A1110,0)),OFFSET(INDIRECT("'"&amp;'DATA for charts'!D$5&amp;"'!$h190"),$A1110,0),"")</f>
        <v>3.290286</v>
      </c>
      <c r="E1110" s="238">
        <f ca="1">IF(ISNUMBER(OFFSET(INDIRECT("'"&amp;'DATA for charts'!E$5&amp;"'!$h190"),$A1110,0)),OFFSET(INDIRECT("'"&amp;'DATA for charts'!E$5&amp;"'!$h190"),$A1110,0),"")</f>
        <v>3.1549999999999998</v>
      </c>
      <c r="F1110" s="238">
        <f ca="1">IF(ISNUMBER(OFFSET(INDIRECT("'"&amp;'DATA for charts'!F$5&amp;"'!$h190"),$A1110,0)),OFFSET(INDIRECT("'"&amp;'DATA for charts'!F$5&amp;"'!$h190"),$A1110,0),"")</f>
        <v>3.6283710456183056</v>
      </c>
      <c r="G1110" s="238">
        <f ca="1">IF(ISNUMBER(OFFSET(INDIRECT("'"&amp;'DATA for charts'!G$5&amp;"'!$h190"),$A1110,0)),OFFSET(INDIRECT("'"&amp;'DATA for charts'!G$5&amp;"'!$h190"),$A1110,0),"")</f>
        <v>3.64</v>
      </c>
      <c r="H1110" s="238">
        <f ca="1">IF(ISNUMBER(OFFSET(INDIRECT("'"&amp;'DATA for charts'!H$5&amp;"'!$h190"),$A1110,0)),OFFSET(INDIRECT("'"&amp;'DATA for charts'!H$5&amp;"'!$h190"),$A1110,0),"")</f>
        <v>3.4967169698079399</v>
      </c>
      <c r="I1110" s="238" t="str">
        <f ca="1">IF(ISNUMBER(OFFSET(INDIRECT("'"&amp;'DATA for charts'!I$5&amp;"'!$h190"),$A1110,0)),OFFSET(INDIRECT("'"&amp;'DATA for charts'!I$5&amp;"'!$h190"),$A1110,0),"")</f>
        <v/>
      </c>
      <c r="J1110" s="238" t="str">
        <f ca="1">IF(ISNUMBER(OFFSET(INDIRECT("'"&amp;'DATA for charts'!J$5&amp;"'!$h190"),$A1110,0)),OFFSET(INDIRECT("'"&amp;'DATA for charts'!J$5&amp;"'!$h190"),$A1110,0),"")</f>
        <v/>
      </c>
      <c r="K1110" s="238" t="str">
        <f ca="1">IF(ISNUMBER(OFFSET(INDIRECT("'"&amp;'DATA for charts'!K$5&amp;"'!$h190"),$A1110,0)),OFFSET(INDIRECT("'"&amp;'DATA for charts'!K$5&amp;"'!$h190"),$A1110,0),"")</f>
        <v/>
      </c>
      <c r="L1110" s="238" t="str">
        <f ca="1">IF(ISNUMBER(OFFSET(INDIRECT("'"&amp;'DATA for charts'!L$5&amp;"'!$h190"),$A1110,0)),OFFSET(INDIRECT("'"&amp;'DATA for charts'!L$5&amp;"'!$h190"),$A1110,0),"")</f>
        <v/>
      </c>
      <c r="M1110" s="238" t="str">
        <f ca="1">IF(ISNUMBER(OFFSET(INDIRECT("'"&amp;'DATA for charts'!M$5&amp;"'!$h190"),$A1110,0)),OFFSET(INDIRECT("'"&amp;'DATA for charts'!M$5&amp;"'!$h190"),$A1110,0),"")</f>
        <v/>
      </c>
      <c r="N1110" s="238" t="str">
        <f ca="1">IF(ISNUMBER(OFFSET(INDIRECT("'"&amp;'DATA for charts'!N$5&amp;"'!$h190"),$A1110,0)),OFFSET(INDIRECT("'"&amp;'DATA for charts'!N$5&amp;"'!$h190"),$A1110,0),"")</f>
        <v/>
      </c>
      <c r="O1110" s="238" t="str">
        <f ca="1">IF(ISNUMBER(OFFSET(INDIRECT("'"&amp;'DATA for charts'!O$5&amp;"'!$h190"),$A1110,0)),OFFSET(INDIRECT("'"&amp;'DATA for charts'!O$5&amp;"'!$h190"),$A1110,0),"")</f>
        <v/>
      </c>
      <c r="P1110" s="238" t="str">
        <f ca="1">IF(ISNUMBER(OFFSET(INDIRECT("'"&amp;'DATA for charts'!P$5&amp;"'!$h190"),$A1110,0)),OFFSET(INDIRECT("'"&amp;'DATA for charts'!P$5&amp;"'!$h190"),$A1110,0),"")</f>
        <v/>
      </c>
      <c r="Q1110" s="238" t="str">
        <f ca="1">IF(ISNUMBER(OFFSET(INDIRECT("'"&amp;'DATA for charts'!Q$5&amp;"'!$h190"),$A1110,0)),OFFSET(INDIRECT("'"&amp;'DATA for charts'!Q$5&amp;"'!$h190"),$A1110,0),"")</f>
        <v/>
      </c>
      <c r="R1110" s="238" t="str">
        <f ca="1">IF(ISNUMBER(OFFSET(INDIRECT("'"&amp;'DATA for charts'!R$5&amp;"'!$h190"),$A1110,0)),OFFSET(INDIRECT("'"&amp;'DATA for charts'!R$5&amp;"'!$h190"),$A1110,0),"")</f>
        <v/>
      </c>
      <c r="S1110" s="238" t="str">
        <f ca="1">IF(ISNUMBER(OFFSET(INDIRECT("'"&amp;'DATA for charts'!S$5&amp;"'!$h190"),$A1110,0)),OFFSET(INDIRECT("'"&amp;'DATA for charts'!S$5&amp;"'!$h190"),$A1110,0),"")</f>
        <v/>
      </c>
      <c r="T1110" s="34"/>
      <c r="U1110" s="34"/>
      <c r="V1110" s="34"/>
      <c r="W1110" s="8"/>
      <c r="X1110" s="8"/>
      <c r="Y1110" s="8"/>
      <c r="Z1110" s="8"/>
      <c r="AA1110" s="8"/>
      <c r="AB1110" s="8"/>
      <c r="AC1110" s="8"/>
      <c r="AD1110" s="8"/>
      <c r="AE1110" s="8"/>
      <c r="AF1110" s="8"/>
      <c r="AG1110" s="8"/>
      <c r="AH1110" s="8"/>
      <c r="AI1110" s="8"/>
    </row>
    <row r="1111" spans="1:35" ht="15">
      <c r="A1111" s="51">
        <f t="shared" si="1278"/>
        <v>7</v>
      </c>
      <c r="B1111" s="351" t="s">
        <v>157</v>
      </c>
      <c r="C1111" s="238">
        <f ca="1">IF(ISNUMBER(OFFSET(INDIRECT("'"&amp;'DATA for charts'!C$5&amp;"'!$h190"),$A1111,0)),OFFSET(INDIRECT("'"&amp;'DATA for charts'!C$5&amp;"'!$h190"),$A1111,0),"")</f>
        <v>4.1921981981981986</v>
      </c>
      <c r="D1111" s="238">
        <f ca="1">IF(ISNUMBER(OFFSET(INDIRECT("'"&amp;'DATA for charts'!D$5&amp;"'!$h190"),$A1111,0)),OFFSET(INDIRECT("'"&amp;'DATA for charts'!D$5&amp;"'!$h190"),$A1111,0),"")</f>
        <v>4.1195439999999994</v>
      </c>
      <c r="E1111" s="238">
        <f ca="1">IF(ISNUMBER(OFFSET(INDIRECT("'"&amp;'DATA for charts'!E$5&amp;"'!$h190"),$A1111,0)),OFFSET(INDIRECT("'"&amp;'DATA for charts'!E$5&amp;"'!$h190"),$A1111,0),"")</f>
        <v>4.0380000000000003</v>
      </c>
      <c r="F1111" s="238">
        <f ca="1">IF(ISNUMBER(OFFSET(INDIRECT("'"&amp;'DATA for charts'!F$5&amp;"'!$h190"),$A1111,0)),OFFSET(INDIRECT("'"&amp;'DATA for charts'!F$5&amp;"'!$h190"),$A1111,0),"")</f>
        <v>4.6719597500999726</v>
      </c>
      <c r="G1111" s="238">
        <f ca="1">IF(ISNUMBER(OFFSET(INDIRECT("'"&amp;'DATA for charts'!G$5&amp;"'!$h190"),$A1111,0)),OFFSET(INDIRECT("'"&amp;'DATA for charts'!G$5&amp;"'!$h190"),$A1111,0),"")</f>
        <v>4.7</v>
      </c>
      <c r="H1111" s="238">
        <f ca="1">IF(ISNUMBER(OFFSET(INDIRECT("'"&amp;'DATA for charts'!H$5&amp;"'!$h190"),$A1111,0)),OFFSET(INDIRECT("'"&amp;'DATA for charts'!H$5&amp;"'!$h190"),$A1111,0),"")</f>
        <v>4.6505173238118402</v>
      </c>
      <c r="I1111" s="238" t="str">
        <f ca="1">IF(ISNUMBER(OFFSET(INDIRECT("'"&amp;'DATA for charts'!I$5&amp;"'!$h190"),$A1111,0)),OFFSET(INDIRECT("'"&amp;'DATA for charts'!I$5&amp;"'!$h190"),$A1111,0),"")</f>
        <v/>
      </c>
      <c r="J1111" s="238" t="str">
        <f ca="1">IF(ISNUMBER(OFFSET(INDIRECT("'"&amp;'DATA for charts'!J$5&amp;"'!$h190"),$A1111,0)),OFFSET(INDIRECT("'"&amp;'DATA for charts'!J$5&amp;"'!$h190"),$A1111,0),"")</f>
        <v/>
      </c>
      <c r="K1111" s="238" t="str">
        <f ca="1">IF(ISNUMBER(OFFSET(INDIRECT("'"&amp;'DATA for charts'!K$5&amp;"'!$h190"),$A1111,0)),OFFSET(INDIRECT("'"&amp;'DATA for charts'!K$5&amp;"'!$h190"),$A1111,0),"")</f>
        <v/>
      </c>
      <c r="L1111" s="238" t="str">
        <f ca="1">IF(ISNUMBER(OFFSET(INDIRECT("'"&amp;'DATA for charts'!L$5&amp;"'!$h190"),$A1111,0)),OFFSET(INDIRECT("'"&amp;'DATA for charts'!L$5&amp;"'!$h190"),$A1111,0),"")</f>
        <v/>
      </c>
      <c r="M1111" s="238" t="str">
        <f ca="1">IF(ISNUMBER(OFFSET(INDIRECT("'"&amp;'DATA for charts'!M$5&amp;"'!$h190"),$A1111,0)),OFFSET(INDIRECT("'"&amp;'DATA for charts'!M$5&amp;"'!$h190"),$A1111,0),"")</f>
        <v/>
      </c>
      <c r="N1111" s="238" t="str">
        <f ca="1">IF(ISNUMBER(OFFSET(INDIRECT("'"&amp;'DATA for charts'!N$5&amp;"'!$h190"),$A1111,0)),OFFSET(INDIRECT("'"&amp;'DATA for charts'!N$5&amp;"'!$h190"),$A1111,0),"")</f>
        <v/>
      </c>
      <c r="O1111" s="238" t="str">
        <f ca="1">IF(ISNUMBER(OFFSET(INDIRECT("'"&amp;'DATA for charts'!O$5&amp;"'!$h190"),$A1111,0)),OFFSET(INDIRECT("'"&amp;'DATA for charts'!O$5&amp;"'!$h190"),$A1111,0),"")</f>
        <v/>
      </c>
      <c r="P1111" s="238" t="str">
        <f ca="1">IF(ISNUMBER(OFFSET(INDIRECT("'"&amp;'DATA for charts'!P$5&amp;"'!$h190"),$A1111,0)),OFFSET(INDIRECT("'"&amp;'DATA for charts'!P$5&amp;"'!$h190"),$A1111,0),"")</f>
        <v/>
      </c>
      <c r="Q1111" s="238" t="str">
        <f ca="1">IF(ISNUMBER(OFFSET(INDIRECT("'"&amp;'DATA for charts'!Q$5&amp;"'!$h190"),$A1111,0)),OFFSET(INDIRECT("'"&amp;'DATA for charts'!Q$5&amp;"'!$h190"),$A1111,0),"")</f>
        <v/>
      </c>
      <c r="R1111" s="238" t="str">
        <f ca="1">IF(ISNUMBER(OFFSET(INDIRECT("'"&amp;'DATA for charts'!R$5&amp;"'!$h190"),$A1111,0)),OFFSET(INDIRECT("'"&amp;'DATA for charts'!R$5&amp;"'!$h190"),$A1111,0),"")</f>
        <v/>
      </c>
      <c r="S1111" s="238" t="str">
        <f ca="1">IF(ISNUMBER(OFFSET(INDIRECT("'"&amp;'DATA for charts'!S$5&amp;"'!$h190"),$A1111,0)),OFFSET(INDIRECT("'"&amp;'DATA for charts'!S$5&amp;"'!$h190"),$A1111,0),"")</f>
        <v/>
      </c>
      <c r="T1111" s="34"/>
      <c r="U1111" s="34"/>
      <c r="V1111" s="34"/>
      <c r="W1111" s="8"/>
      <c r="X1111" s="8"/>
      <c r="Y1111" s="8"/>
      <c r="Z1111" s="8"/>
      <c r="AA1111" s="8"/>
      <c r="AB1111" s="8"/>
      <c r="AC1111" s="8"/>
      <c r="AD1111" s="8"/>
      <c r="AE1111" s="8"/>
      <c r="AF1111" s="8"/>
      <c r="AG1111" s="8"/>
      <c r="AH1111" s="8"/>
      <c r="AI1111" s="8"/>
    </row>
    <row r="1112" spans="1:35" ht="15">
      <c r="A1112" s="51">
        <f t="shared" si="1278"/>
        <v>8</v>
      </c>
      <c r="B1112" s="351" t="s">
        <v>159</v>
      </c>
      <c r="C1112" s="238">
        <f ca="1">IF(ISNUMBER(OFFSET(INDIRECT("'"&amp;'DATA for charts'!C$5&amp;"'!$h190"),$A1112,0)),OFFSET(INDIRECT("'"&amp;'DATA for charts'!C$5&amp;"'!$h190"),$A1112,0),"")</f>
        <v>5.0860180180180183</v>
      </c>
      <c r="D1112" s="238">
        <f ca="1">IF(ISNUMBER(OFFSET(INDIRECT("'"&amp;'DATA for charts'!D$5&amp;"'!$h190"),$A1112,0)),OFFSET(INDIRECT("'"&amp;'DATA for charts'!D$5&amp;"'!$h190"),$A1112,0),"")</f>
        <v>5.4502549999999994</v>
      </c>
      <c r="E1112" s="238">
        <f ca="1">IF(ISNUMBER(OFFSET(INDIRECT("'"&amp;'DATA for charts'!E$5&amp;"'!$h190"),$A1112,0)),OFFSET(INDIRECT("'"&amp;'DATA for charts'!E$5&amp;"'!$h190"),$A1112,0),"")</f>
        <v>4.9109999999999996</v>
      </c>
      <c r="F1112" s="238">
        <f ca="1">IF(ISNUMBER(OFFSET(INDIRECT("'"&amp;'DATA for charts'!F$5&amp;"'!$h190"),$A1112,0)),OFFSET(INDIRECT("'"&amp;'DATA for charts'!F$5&amp;"'!$h190"),$A1112,0),"")</f>
        <v>5.7147972674268885</v>
      </c>
      <c r="G1112" s="238">
        <f ca="1">IF(ISNUMBER(OFFSET(INDIRECT("'"&amp;'DATA for charts'!G$5&amp;"'!$h190"),$A1112,0)),OFFSET(INDIRECT("'"&amp;'DATA for charts'!G$5&amp;"'!$h190"),$A1112,0),"")</f>
        <v>5.58</v>
      </c>
      <c r="H1112" s="238">
        <f ca="1">IF(ISNUMBER(OFFSET(INDIRECT("'"&amp;'DATA for charts'!H$5&amp;"'!$h190"),$A1112,0)),OFFSET(INDIRECT("'"&amp;'DATA for charts'!H$5&amp;"'!$h190"),$A1112,0),"")</f>
        <v>5.4199267323811799</v>
      </c>
      <c r="I1112" s="238" t="str">
        <f ca="1">IF(ISNUMBER(OFFSET(INDIRECT("'"&amp;'DATA for charts'!I$5&amp;"'!$h190"),$A1112,0)),OFFSET(INDIRECT("'"&amp;'DATA for charts'!I$5&amp;"'!$h190"),$A1112,0),"")</f>
        <v/>
      </c>
      <c r="J1112" s="238" t="str">
        <f ca="1">IF(ISNUMBER(OFFSET(INDIRECT("'"&amp;'DATA for charts'!J$5&amp;"'!$h190"),$A1112,0)),OFFSET(INDIRECT("'"&amp;'DATA for charts'!J$5&amp;"'!$h190"),$A1112,0),"")</f>
        <v/>
      </c>
      <c r="K1112" s="238" t="str">
        <f ca="1">IF(ISNUMBER(OFFSET(INDIRECT("'"&amp;'DATA for charts'!K$5&amp;"'!$h190"),$A1112,0)),OFFSET(INDIRECT("'"&amp;'DATA for charts'!K$5&amp;"'!$h190"),$A1112,0),"")</f>
        <v/>
      </c>
      <c r="L1112" s="238" t="str">
        <f ca="1">IF(ISNUMBER(OFFSET(INDIRECT("'"&amp;'DATA for charts'!L$5&amp;"'!$h190"),$A1112,0)),OFFSET(INDIRECT("'"&amp;'DATA for charts'!L$5&amp;"'!$h190"),$A1112,0),"")</f>
        <v/>
      </c>
      <c r="M1112" s="238" t="str">
        <f ca="1">IF(ISNUMBER(OFFSET(INDIRECT("'"&amp;'DATA for charts'!M$5&amp;"'!$h190"),$A1112,0)),OFFSET(INDIRECT("'"&amp;'DATA for charts'!M$5&amp;"'!$h190"),$A1112,0),"")</f>
        <v/>
      </c>
      <c r="N1112" s="238" t="str">
        <f ca="1">IF(ISNUMBER(OFFSET(INDIRECT("'"&amp;'DATA for charts'!N$5&amp;"'!$h190"),$A1112,0)),OFFSET(INDIRECT("'"&amp;'DATA for charts'!N$5&amp;"'!$h190"),$A1112,0),"")</f>
        <v/>
      </c>
      <c r="O1112" s="238" t="str">
        <f ca="1">IF(ISNUMBER(OFFSET(INDIRECT("'"&amp;'DATA for charts'!O$5&amp;"'!$h190"),$A1112,0)),OFFSET(INDIRECT("'"&amp;'DATA for charts'!O$5&amp;"'!$h190"),$A1112,0),"")</f>
        <v/>
      </c>
      <c r="P1112" s="238" t="str">
        <f ca="1">IF(ISNUMBER(OFFSET(INDIRECT("'"&amp;'DATA for charts'!P$5&amp;"'!$h190"),$A1112,0)),OFFSET(INDIRECT("'"&amp;'DATA for charts'!P$5&amp;"'!$h190"),$A1112,0),"")</f>
        <v/>
      </c>
      <c r="Q1112" s="238" t="str">
        <f ca="1">IF(ISNUMBER(OFFSET(INDIRECT("'"&amp;'DATA for charts'!Q$5&amp;"'!$h190"),$A1112,0)),OFFSET(INDIRECT("'"&amp;'DATA for charts'!Q$5&amp;"'!$h190"),$A1112,0),"")</f>
        <v/>
      </c>
      <c r="R1112" s="238" t="str">
        <f ca="1">IF(ISNUMBER(OFFSET(INDIRECT("'"&amp;'DATA for charts'!R$5&amp;"'!$h190"),$A1112,0)),OFFSET(INDIRECT("'"&amp;'DATA for charts'!R$5&amp;"'!$h190"),$A1112,0),"")</f>
        <v/>
      </c>
      <c r="S1112" s="238" t="str">
        <f ca="1">IF(ISNUMBER(OFFSET(INDIRECT("'"&amp;'DATA for charts'!S$5&amp;"'!$h190"),$A1112,0)),OFFSET(INDIRECT("'"&amp;'DATA for charts'!S$5&amp;"'!$h190"),$A1112,0),"")</f>
        <v/>
      </c>
      <c r="T1112" s="34"/>
      <c r="U1112" s="34"/>
      <c r="V1112" s="34"/>
      <c r="W1112" s="8"/>
      <c r="X1112" s="8"/>
      <c r="Y1112" s="8"/>
      <c r="Z1112" s="8"/>
      <c r="AA1112" s="8"/>
      <c r="AB1112" s="8"/>
      <c r="AC1112" s="8"/>
      <c r="AD1112" s="8"/>
      <c r="AE1112" s="8"/>
      <c r="AF1112" s="8"/>
      <c r="AG1112" s="8"/>
      <c r="AH1112" s="8"/>
      <c r="AI1112" s="8"/>
    </row>
    <row r="1113" spans="1:35" ht="15">
      <c r="A1113" s="51">
        <f t="shared" si="1278"/>
        <v>9</v>
      </c>
      <c r="B1113" s="351" t="s">
        <v>161</v>
      </c>
      <c r="C1113" s="238">
        <f ca="1">IF(ISNUMBER(OFFSET(INDIRECT("'"&amp;'DATA for charts'!C$5&amp;"'!$h190"),$A1113,0)),OFFSET(INDIRECT("'"&amp;'DATA for charts'!C$5&amp;"'!$h190"),$A1113,0),"")</f>
        <v>5.5767027027027023</v>
      </c>
      <c r="D1113" s="238">
        <f ca="1">IF(ISNUMBER(OFFSET(INDIRECT("'"&amp;'DATA for charts'!D$5&amp;"'!$h190"),$A1113,0)),OFFSET(INDIRECT("'"&amp;'DATA for charts'!D$5&amp;"'!$h190"),$A1113,0),"")</f>
        <v>6.2702109999999971</v>
      </c>
      <c r="E1113" s="238">
        <f ca="1">IF(ISNUMBER(OFFSET(INDIRECT("'"&amp;'DATA for charts'!E$5&amp;"'!$h190"),$A1113,0)),OFFSET(INDIRECT("'"&amp;'DATA for charts'!E$5&amp;"'!$h190"),$A1113,0),"")</f>
        <v>5.2779999999999996</v>
      </c>
      <c r="F1113" s="238">
        <f ca="1">IF(ISNUMBER(OFFSET(INDIRECT("'"&amp;'DATA for charts'!F$5&amp;"'!$h190"),$A1113,0)),OFFSET(INDIRECT("'"&amp;'DATA for charts'!F$5&amp;"'!$h190"),$A1113,0),"")</f>
        <v>6.2221109494864164</v>
      </c>
      <c r="G1113" s="238">
        <f ca="1">IF(ISNUMBER(OFFSET(INDIRECT("'"&amp;'DATA for charts'!G$5&amp;"'!$h190"),$A1113,0)),OFFSET(INDIRECT("'"&amp;'DATA for charts'!G$5&amp;"'!$h190"),$A1113,0),"")</f>
        <v>6.07</v>
      </c>
      <c r="H1113" s="238">
        <f ca="1">IF(ISNUMBER(OFFSET(INDIRECT("'"&amp;'DATA for charts'!H$5&amp;"'!$h190"),$A1113,0)),OFFSET(INDIRECT("'"&amp;'DATA for charts'!H$5&amp;"'!$h190"),$A1113,0),"")</f>
        <v>5.9225700802273202</v>
      </c>
      <c r="I1113" s="238" t="str">
        <f ca="1">IF(ISNUMBER(OFFSET(INDIRECT("'"&amp;'DATA for charts'!I$5&amp;"'!$h190"),$A1113,0)),OFFSET(INDIRECT("'"&amp;'DATA for charts'!I$5&amp;"'!$h190"),$A1113,0),"")</f>
        <v/>
      </c>
      <c r="J1113" s="238" t="str">
        <f ca="1">IF(ISNUMBER(OFFSET(INDIRECT("'"&amp;'DATA for charts'!J$5&amp;"'!$h190"),$A1113,0)),OFFSET(INDIRECT("'"&amp;'DATA for charts'!J$5&amp;"'!$h190"),$A1113,0),"")</f>
        <v/>
      </c>
      <c r="K1113" s="238" t="str">
        <f ca="1">IF(ISNUMBER(OFFSET(INDIRECT("'"&amp;'DATA for charts'!K$5&amp;"'!$h190"),$A1113,0)),OFFSET(INDIRECT("'"&amp;'DATA for charts'!K$5&amp;"'!$h190"),$A1113,0),"")</f>
        <v/>
      </c>
      <c r="L1113" s="238" t="str">
        <f ca="1">IF(ISNUMBER(OFFSET(INDIRECT("'"&amp;'DATA for charts'!L$5&amp;"'!$h190"),$A1113,0)),OFFSET(INDIRECT("'"&amp;'DATA for charts'!L$5&amp;"'!$h190"),$A1113,0),"")</f>
        <v/>
      </c>
      <c r="M1113" s="238" t="str">
        <f ca="1">IF(ISNUMBER(OFFSET(INDIRECT("'"&amp;'DATA for charts'!M$5&amp;"'!$h190"),$A1113,0)),OFFSET(INDIRECT("'"&amp;'DATA for charts'!M$5&amp;"'!$h190"),$A1113,0),"")</f>
        <v/>
      </c>
      <c r="N1113" s="238" t="str">
        <f ca="1">IF(ISNUMBER(OFFSET(INDIRECT("'"&amp;'DATA for charts'!N$5&amp;"'!$h190"),$A1113,0)),OFFSET(INDIRECT("'"&amp;'DATA for charts'!N$5&amp;"'!$h190"),$A1113,0),"")</f>
        <v/>
      </c>
      <c r="O1113" s="238" t="str">
        <f ca="1">IF(ISNUMBER(OFFSET(INDIRECT("'"&amp;'DATA for charts'!O$5&amp;"'!$h190"),$A1113,0)),OFFSET(INDIRECT("'"&amp;'DATA for charts'!O$5&amp;"'!$h190"),$A1113,0),"")</f>
        <v/>
      </c>
      <c r="P1113" s="238" t="str">
        <f ca="1">IF(ISNUMBER(OFFSET(INDIRECT("'"&amp;'DATA for charts'!P$5&amp;"'!$h190"),$A1113,0)),OFFSET(INDIRECT("'"&amp;'DATA for charts'!P$5&amp;"'!$h190"),$A1113,0),"")</f>
        <v/>
      </c>
      <c r="Q1113" s="238" t="str">
        <f ca="1">IF(ISNUMBER(OFFSET(INDIRECT("'"&amp;'DATA for charts'!Q$5&amp;"'!$h190"),$A1113,0)),OFFSET(INDIRECT("'"&amp;'DATA for charts'!Q$5&amp;"'!$h190"),$A1113,0),"")</f>
        <v/>
      </c>
      <c r="R1113" s="238" t="str">
        <f ca="1">IF(ISNUMBER(OFFSET(INDIRECT("'"&amp;'DATA for charts'!R$5&amp;"'!$h190"),$A1113,0)),OFFSET(INDIRECT("'"&amp;'DATA for charts'!R$5&amp;"'!$h190"),$A1113,0),"")</f>
        <v/>
      </c>
      <c r="S1113" s="238" t="str">
        <f ca="1">IF(ISNUMBER(OFFSET(INDIRECT("'"&amp;'DATA for charts'!S$5&amp;"'!$h190"),$A1113,0)),OFFSET(INDIRECT("'"&amp;'DATA for charts'!S$5&amp;"'!$h190"),$A1113,0),"")</f>
        <v/>
      </c>
      <c r="T1113" s="34"/>
      <c r="U1113" s="34"/>
      <c r="V1113" s="34"/>
      <c r="W1113" s="8"/>
      <c r="X1113" s="8"/>
      <c r="Y1113" s="8"/>
      <c r="Z1113" s="8"/>
      <c r="AA1113" s="8"/>
      <c r="AB1113" s="8"/>
      <c r="AC1113" s="8"/>
      <c r="AD1113" s="8"/>
      <c r="AE1113" s="8"/>
      <c r="AF1113" s="8"/>
      <c r="AG1113" s="8"/>
      <c r="AH1113" s="8"/>
      <c r="AI1113" s="8"/>
    </row>
    <row r="1114" spans="1:35" ht="15">
      <c r="A1114" s="51">
        <f t="shared" si="1278"/>
        <v>10</v>
      </c>
      <c r="B1114" s="351" t="s">
        <v>163</v>
      </c>
      <c r="C1114" s="238">
        <f ca="1">IF(ISNUMBER(OFFSET(INDIRECT("'"&amp;'DATA for charts'!C$5&amp;"'!$h190"),$A1114,0)),OFFSET(INDIRECT("'"&amp;'DATA for charts'!C$5&amp;"'!$h190"),$A1114,0),"")</f>
        <v>5.4759189189189188</v>
      </c>
      <c r="D1114" s="238">
        <f ca="1">IF(ISNUMBER(OFFSET(INDIRECT("'"&amp;'DATA for charts'!D$5&amp;"'!$h190"),$A1114,0)),OFFSET(INDIRECT("'"&amp;'DATA for charts'!D$5&amp;"'!$h190"),$A1114,0),"")</f>
        <v>6.1490109999999998</v>
      </c>
      <c r="E1114" s="238">
        <f ca="1">IF(ISNUMBER(OFFSET(INDIRECT("'"&amp;'DATA for charts'!E$5&amp;"'!$h190"),$A1114,0)),OFFSET(INDIRECT("'"&amp;'DATA for charts'!E$5&amp;"'!$h190"),$A1114,0),"")</f>
        <v>5.2290000000000001</v>
      </c>
      <c r="F1114" s="238">
        <f ca="1">IF(ISNUMBER(OFFSET(INDIRECT("'"&amp;'DATA for charts'!F$5&amp;"'!$h190"),$A1114,0)),OFFSET(INDIRECT("'"&amp;'DATA for charts'!F$5&amp;"'!$h190"),$A1114,0),"")</f>
        <v>6.193976005662666</v>
      </c>
      <c r="G1114" s="238">
        <f ca="1">IF(ISNUMBER(OFFSET(INDIRECT("'"&amp;'DATA for charts'!G$5&amp;"'!$h190"),$A1114,0)),OFFSET(INDIRECT("'"&amp;'DATA for charts'!G$5&amp;"'!$h190"),$A1114,0),"")</f>
        <v>6.03</v>
      </c>
      <c r="H1114" s="238">
        <f ca="1">IF(ISNUMBER(OFFSET(INDIRECT("'"&amp;'DATA for charts'!H$5&amp;"'!$h190"),$A1114,0)),OFFSET(INDIRECT("'"&amp;'DATA for charts'!H$5&amp;"'!$h190"),$A1114,0),"")</f>
        <v>5.82402363247341</v>
      </c>
      <c r="I1114" s="238" t="str">
        <f ca="1">IF(ISNUMBER(OFFSET(INDIRECT("'"&amp;'DATA for charts'!I$5&amp;"'!$h190"),$A1114,0)),OFFSET(INDIRECT("'"&amp;'DATA for charts'!I$5&amp;"'!$h190"),$A1114,0),"")</f>
        <v/>
      </c>
      <c r="J1114" s="238" t="str">
        <f ca="1">IF(ISNUMBER(OFFSET(INDIRECT("'"&amp;'DATA for charts'!J$5&amp;"'!$h190"),$A1114,0)),OFFSET(INDIRECT("'"&amp;'DATA for charts'!J$5&amp;"'!$h190"),$A1114,0),"")</f>
        <v/>
      </c>
      <c r="K1114" s="238" t="str">
        <f ca="1">IF(ISNUMBER(OFFSET(INDIRECT("'"&amp;'DATA for charts'!K$5&amp;"'!$h190"),$A1114,0)),OFFSET(INDIRECT("'"&amp;'DATA for charts'!K$5&amp;"'!$h190"),$A1114,0),"")</f>
        <v/>
      </c>
      <c r="L1114" s="238" t="str">
        <f ca="1">IF(ISNUMBER(OFFSET(INDIRECT("'"&amp;'DATA for charts'!L$5&amp;"'!$h190"),$A1114,0)),OFFSET(INDIRECT("'"&amp;'DATA for charts'!L$5&amp;"'!$h190"),$A1114,0),"")</f>
        <v/>
      </c>
      <c r="M1114" s="238" t="str">
        <f ca="1">IF(ISNUMBER(OFFSET(INDIRECT("'"&amp;'DATA for charts'!M$5&amp;"'!$h190"),$A1114,0)),OFFSET(INDIRECT("'"&amp;'DATA for charts'!M$5&amp;"'!$h190"),$A1114,0),"")</f>
        <v/>
      </c>
      <c r="N1114" s="238" t="str">
        <f ca="1">IF(ISNUMBER(OFFSET(INDIRECT("'"&amp;'DATA for charts'!N$5&amp;"'!$h190"),$A1114,0)),OFFSET(INDIRECT("'"&amp;'DATA for charts'!N$5&amp;"'!$h190"),$A1114,0),"")</f>
        <v/>
      </c>
      <c r="O1114" s="238" t="str">
        <f ca="1">IF(ISNUMBER(OFFSET(INDIRECT("'"&amp;'DATA for charts'!O$5&amp;"'!$h190"),$A1114,0)),OFFSET(INDIRECT("'"&amp;'DATA for charts'!O$5&amp;"'!$h190"),$A1114,0),"")</f>
        <v/>
      </c>
      <c r="P1114" s="238" t="str">
        <f ca="1">IF(ISNUMBER(OFFSET(INDIRECT("'"&amp;'DATA for charts'!P$5&amp;"'!$h190"),$A1114,0)),OFFSET(INDIRECT("'"&amp;'DATA for charts'!P$5&amp;"'!$h190"),$A1114,0),"")</f>
        <v/>
      </c>
      <c r="Q1114" s="238" t="str">
        <f ca="1">IF(ISNUMBER(OFFSET(INDIRECT("'"&amp;'DATA for charts'!Q$5&amp;"'!$h190"),$A1114,0)),OFFSET(INDIRECT("'"&amp;'DATA for charts'!Q$5&amp;"'!$h190"),$A1114,0),"")</f>
        <v/>
      </c>
      <c r="R1114" s="238" t="str">
        <f ca="1">IF(ISNUMBER(OFFSET(INDIRECT("'"&amp;'DATA for charts'!R$5&amp;"'!$h190"),$A1114,0)),OFFSET(INDIRECT("'"&amp;'DATA for charts'!R$5&amp;"'!$h190"),$A1114,0),"")</f>
        <v/>
      </c>
      <c r="S1114" s="238" t="str">
        <f ca="1">IF(ISNUMBER(OFFSET(INDIRECT("'"&amp;'DATA for charts'!S$5&amp;"'!$h190"),$A1114,0)),OFFSET(INDIRECT("'"&amp;'DATA for charts'!S$5&amp;"'!$h190"),$A1114,0),"")</f>
        <v/>
      </c>
      <c r="T1114" s="34"/>
      <c r="U1114" s="34"/>
      <c r="V1114" s="34"/>
      <c r="W1114" s="8"/>
      <c r="X1114" s="8"/>
      <c r="Y1114" s="8"/>
      <c r="Z1114" s="8"/>
      <c r="AA1114" s="8"/>
      <c r="AB1114" s="8"/>
      <c r="AC1114" s="8"/>
      <c r="AD1114" s="8"/>
      <c r="AE1114" s="8"/>
      <c r="AF1114" s="8"/>
      <c r="AG1114" s="8"/>
      <c r="AH1114" s="8"/>
      <c r="AI1114" s="8"/>
    </row>
    <row r="1115" spans="1:35" ht="15.75" thickBot="1">
      <c r="A1115" s="51">
        <f t="shared" si="1278"/>
        <v>11</v>
      </c>
      <c r="B1115" s="499" t="s">
        <v>165</v>
      </c>
      <c r="C1115" s="238">
        <f ca="1">IF(ISNUMBER(OFFSET(INDIRECT("'"&amp;'DATA for charts'!C$5&amp;"'!$h190"),$A1115,0)),OFFSET(INDIRECT("'"&amp;'DATA for charts'!C$5&amp;"'!$h190"),$A1115,0),"")</f>
        <v>5.5369999999999999</v>
      </c>
      <c r="D1115" s="238">
        <f ca="1">IF(ISNUMBER(OFFSET(INDIRECT("'"&amp;'DATA for charts'!D$5&amp;"'!$h190"),$A1115,0)),OFFSET(INDIRECT("'"&amp;'DATA for charts'!D$5&amp;"'!$h190"),$A1115,0),"")</f>
        <v>6.4499759999999986</v>
      </c>
      <c r="E1115" s="238">
        <f ca="1">IF(ISNUMBER(OFFSET(INDIRECT("'"&amp;'DATA for charts'!E$5&amp;"'!$h190"),$A1115,0)),OFFSET(INDIRECT("'"&amp;'DATA for charts'!E$5&amp;"'!$h190"),$A1115,0),"")</f>
        <v>5.2939999999999996</v>
      </c>
      <c r="F1115" s="238">
        <f ca="1">IF(ISNUMBER(OFFSET(INDIRECT("'"&amp;'DATA for charts'!F$5&amp;"'!$h190"),$A1115,0)),OFFSET(INDIRECT("'"&amp;'DATA for charts'!F$5&amp;"'!$h190"),$A1115,0),"")</f>
        <v>6.2509574559818333</v>
      </c>
      <c r="G1115" s="238">
        <f ca="1">IF(ISNUMBER(OFFSET(INDIRECT("'"&amp;'DATA for charts'!G$5&amp;"'!$h190"),$A1115,0)),OFFSET(INDIRECT("'"&amp;'DATA for charts'!G$5&amp;"'!$h190"),$A1115,0),"")</f>
        <v>6.12</v>
      </c>
      <c r="H1115" s="238">
        <f ca="1">IF(ISNUMBER(OFFSET(INDIRECT("'"&amp;'DATA for charts'!H$5&amp;"'!$h190"),$A1115,0)),OFFSET(INDIRECT("'"&amp;'DATA for charts'!H$5&amp;"'!$h190"),$A1115,0),"")</f>
        <v>5.94248537699381</v>
      </c>
      <c r="I1115" s="238" t="str">
        <f ca="1">IF(ISNUMBER(OFFSET(INDIRECT("'"&amp;'DATA for charts'!I$5&amp;"'!$h190"),$A1115,0)),OFFSET(INDIRECT("'"&amp;'DATA for charts'!I$5&amp;"'!$h190"),$A1115,0),"")</f>
        <v/>
      </c>
      <c r="J1115" s="238" t="str">
        <f ca="1">IF(ISNUMBER(OFFSET(INDIRECT("'"&amp;'DATA for charts'!J$5&amp;"'!$h190"),$A1115,0)),OFFSET(INDIRECT("'"&amp;'DATA for charts'!J$5&amp;"'!$h190"),$A1115,0),"")</f>
        <v/>
      </c>
      <c r="K1115" s="238" t="str">
        <f ca="1">IF(ISNUMBER(OFFSET(INDIRECT("'"&amp;'DATA for charts'!K$5&amp;"'!$h190"),$A1115,0)),OFFSET(INDIRECT("'"&amp;'DATA for charts'!K$5&amp;"'!$h190"),$A1115,0),"")</f>
        <v/>
      </c>
      <c r="L1115" s="238" t="str">
        <f ca="1">IF(ISNUMBER(OFFSET(INDIRECT("'"&amp;'DATA for charts'!L$5&amp;"'!$h190"),$A1115,0)),OFFSET(INDIRECT("'"&amp;'DATA for charts'!L$5&amp;"'!$h190"),$A1115,0),"")</f>
        <v/>
      </c>
      <c r="M1115" s="238" t="str">
        <f ca="1">IF(ISNUMBER(OFFSET(INDIRECT("'"&amp;'DATA for charts'!M$5&amp;"'!$h190"),$A1115,0)),OFFSET(INDIRECT("'"&amp;'DATA for charts'!M$5&amp;"'!$h190"),$A1115,0),"")</f>
        <v/>
      </c>
      <c r="N1115" s="238" t="str">
        <f ca="1">IF(ISNUMBER(OFFSET(INDIRECT("'"&amp;'DATA for charts'!N$5&amp;"'!$h190"),$A1115,0)),OFFSET(INDIRECT("'"&amp;'DATA for charts'!N$5&amp;"'!$h190"),$A1115,0),"")</f>
        <v/>
      </c>
      <c r="O1115" s="238" t="str">
        <f ca="1">IF(ISNUMBER(OFFSET(INDIRECT("'"&amp;'DATA for charts'!O$5&amp;"'!$h190"),$A1115,0)),OFFSET(INDIRECT("'"&amp;'DATA for charts'!O$5&amp;"'!$h190"),$A1115,0),"")</f>
        <v/>
      </c>
      <c r="P1115" s="238" t="str">
        <f ca="1">IF(ISNUMBER(OFFSET(INDIRECT("'"&amp;'DATA for charts'!P$5&amp;"'!$h190"),$A1115,0)),OFFSET(INDIRECT("'"&amp;'DATA for charts'!P$5&amp;"'!$h190"),$A1115,0),"")</f>
        <v/>
      </c>
      <c r="Q1115" s="238" t="str">
        <f ca="1">IF(ISNUMBER(OFFSET(INDIRECT("'"&amp;'DATA for charts'!Q$5&amp;"'!$h190"),$A1115,0)),OFFSET(INDIRECT("'"&amp;'DATA for charts'!Q$5&amp;"'!$h190"),$A1115,0),"")</f>
        <v/>
      </c>
      <c r="R1115" s="238" t="str">
        <f ca="1">IF(ISNUMBER(OFFSET(INDIRECT("'"&amp;'DATA for charts'!R$5&amp;"'!$h190"),$A1115,0)),OFFSET(INDIRECT("'"&amp;'DATA for charts'!R$5&amp;"'!$h190"),$A1115,0),"")</f>
        <v/>
      </c>
      <c r="S1115" s="238" t="str">
        <f ca="1">IF(ISNUMBER(OFFSET(INDIRECT("'"&amp;'DATA for charts'!S$5&amp;"'!$h190"),$A1115,0)),OFFSET(INDIRECT("'"&amp;'DATA for charts'!S$5&amp;"'!$h190"),$A1115,0),"")</f>
        <v/>
      </c>
      <c r="T1115" s="34"/>
      <c r="U1115" s="34"/>
      <c r="V1115" s="34"/>
      <c r="W1115" s="8"/>
      <c r="X1115" s="8"/>
      <c r="Y1115" s="8"/>
      <c r="Z1115" s="8"/>
      <c r="AA1115" s="8"/>
      <c r="AB1115" s="8"/>
      <c r="AC1115" s="8"/>
      <c r="AD1115" s="8"/>
      <c r="AE1115" s="8"/>
      <c r="AF1115" s="8"/>
      <c r="AG1115" s="8"/>
      <c r="AH1115" s="8"/>
      <c r="AI1115" s="8"/>
    </row>
    <row r="1116" spans="1:35" ht="13.5" thickTop="1">
      <c r="A1116" s="2"/>
      <c r="B1116" s="682" t="s">
        <v>950</v>
      </c>
      <c r="C1116" s="470">
        <f t="shared" ref="C1116:R1116" ca="1" si="1279">MAX(C1104:C1115)</f>
        <v>5.65</v>
      </c>
      <c r="D1116" s="470">
        <f t="shared" ca="1" si="1279"/>
        <v>6.4809919999999996</v>
      </c>
      <c r="E1116" s="470">
        <f t="shared" ca="1" si="1279"/>
        <v>5.4219999999999997</v>
      </c>
      <c r="F1116" s="470">
        <f t="shared" ca="1" si="1279"/>
        <v>6.3515671966931668</v>
      </c>
      <c r="G1116" s="470">
        <f t="shared" ca="1" si="1279"/>
        <v>6.19</v>
      </c>
      <c r="H1116" s="470">
        <f t="shared" ca="1" si="1279"/>
        <v>6.0457454003227999</v>
      </c>
      <c r="I1116" s="470">
        <f t="shared" ca="1" si="1279"/>
        <v>0</v>
      </c>
      <c r="J1116" s="470">
        <f t="shared" ca="1" si="1279"/>
        <v>0</v>
      </c>
      <c r="K1116" s="470">
        <f t="shared" ca="1" si="1279"/>
        <v>0</v>
      </c>
      <c r="L1116" s="470">
        <f t="shared" ca="1" si="1279"/>
        <v>0</v>
      </c>
      <c r="M1116" s="470">
        <f t="shared" ca="1" si="1279"/>
        <v>0</v>
      </c>
      <c r="N1116" s="470">
        <f t="shared" ca="1" si="1279"/>
        <v>0</v>
      </c>
      <c r="O1116" s="470">
        <f t="shared" ca="1" si="1279"/>
        <v>0</v>
      </c>
      <c r="P1116" s="470">
        <f t="shared" ca="1" si="1279"/>
        <v>0</v>
      </c>
      <c r="Q1116" s="470">
        <f t="shared" ca="1" si="1279"/>
        <v>0</v>
      </c>
      <c r="R1116" s="470">
        <f t="shared" ca="1" si="1279"/>
        <v>0</v>
      </c>
      <c r="S1116" s="2"/>
      <c r="T1116" s="34"/>
      <c r="U1116" s="34"/>
      <c r="V1116" s="34"/>
      <c r="W1116" s="8"/>
      <c r="X1116" s="8"/>
      <c r="Y1116" s="8"/>
      <c r="Z1116" s="8"/>
      <c r="AA1116" s="8"/>
      <c r="AB1116" s="8"/>
      <c r="AC1116" s="8"/>
      <c r="AD1116" s="8"/>
      <c r="AE1116" s="8"/>
      <c r="AF1116" s="8"/>
      <c r="AG1116" s="8"/>
      <c r="AH1116" s="8"/>
      <c r="AI1116" s="8"/>
    </row>
    <row r="1117" spans="1:35">
      <c r="A1117" s="216"/>
      <c r="B1117" s="497" t="s">
        <v>852</v>
      </c>
      <c r="C1117" s="2"/>
      <c r="D1117" s="2"/>
      <c r="E1117" s="2"/>
      <c r="F1117" s="2"/>
      <c r="G1117" s="2"/>
      <c r="H1117" s="2"/>
      <c r="I1117" s="2"/>
      <c r="J1117" s="2"/>
      <c r="K1117" s="2"/>
      <c r="L1117" s="2"/>
      <c r="M1117" s="2"/>
      <c r="N1117" s="2"/>
      <c r="O1117" s="2"/>
      <c r="P1117" s="2"/>
      <c r="Q1117" s="2"/>
      <c r="R1117" s="2"/>
      <c r="S1117" s="2"/>
      <c r="T1117" s="34"/>
      <c r="U1117" s="34"/>
      <c r="V1117" s="34"/>
      <c r="W1117" s="8"/>
      <c r="X1117" s="8"/>
      <c r="Y1117" s="8"/>
      <c r="Z1117" s="8"/>
      <c r="AA1117" s="8"/>
      <c r="AB1117" s="8"/>
      <c r="AC1117" s="8"/>
      <c r="AD1117" s="8"/>
      <c r="AE1117" s="8"/>
      <c r="AF1117" s="8"/>
      <c r="AG1117" s="8"/>
      <c r="AH1117" s="8"/>
      <c r="AI1117" s="8"/>
    </row>
    <row r="1118" spans="1:35">
      <c r="A1118" s="216"/>
      <c r="B1118" s="7" t="s">
        <v>855</v>
      </c>
      <c r="C1118" s="2"/>
      <c r="D1118" s="2"/>
      <c r="E1118" s="2"/>
      <c r="F1118" s="2"/>
      <c r="G1118" s="2"/>
      <c r="H1118" s="2"/>
      <c r="I1118" s="2"/>
      <c r="J1118" s="2"/>
      <c r="K1118" s="2"/>
      <c r="L1118" s="2"/>
      <c r="M1118" s="2"/>
      <c r="N1118" s="2"/>
      <c r="O1118" s="2"/>
      <c r="P1118" s="2"/>
      <c r="Q1118" s="2"/>
      <c r="R1118" s="2"/>
      <c r="S1118" s="2"/>
      <c r="T1118" s="34"/>
      <c r="U1118" s="34"/>
      <c r="V1118" s="34"/>
      <c r="W1118" s="8"/>
      <c r="X1118" s="8"/>
      <c r="Y1118" s="8"/>
      <c r="Z1118" s="8"/>
      <c r="AA1118" s="8"/>
      <c r="AB1118" s="8"/>
      <c r="AC1118" s="8"/>
      <c r="AD1118" s="8"/>
      <c r="AE1118" s="8"/>
      <c r="AF1118" s="8"/>
      <c r="AG1118" s="8"/>
      <c r="AH1118" s="8"/>
      <c r="AI1118" s="8"/>
    </row>
    <row r="1119" spans="1:35">
      <c r="A1119" s="216"/>
      <c r="C1119" s="22" t="str">
        <f t="shared" ref="C1119:S1119" ca="1" si="1280">C$8</f>
        <v>BSIMAC</v>
      </c>
      <c r="D1119" s="22" t="str">
        <f t="shared" ca="1" si="1280"/>
        <v>CSE</v>
      </c>
      <c r="E1119" s="22" t="str">
        <f t="shared" ca="1" si="1280"/>
        <v>DeST</v>
      </c>
      <c r="F1119" s="22" t="str">
        <f t="shared" ca="1" si="1280"/>
        <v>EnergyPlus</v>
      </c>
      <c r="G1119" s="22" t="str">
        <f t="shared" ca="1" si="1280"/>
        <v>ESP-r</v>
      </c>
      <c r="H1119" s="22" t="str">
        <f t="shared" ca="1" si="1280"/>
        <v>TRNSYS</v>
      </c>
      <c r="I1119" s="22" t="str">
        <f t="shared" ca="1" si="1280"/>
        <v>TestSpec-Alt</v>
      </c>
      <c r="J1119" s="22">
        <f t="shared" ca="1" si="1280"/>
        <v>0</v>
      </c>
      <c r="K1119" s="22">
        <f t="shared" ca="1" si="1280"/>
        <v>0</v>
      </c>
      <c r="L1119" s="22">
        <f t="shared" ca="1" si="1280"/>
        <v>0</v>
      </c>
      <c r="M1119" s="22">
        <f t="shared" ca="1" si="1280"/>
        <v>0</v>
      </c>
      <c r="N1119" s="22">
        <f t="shared" ca="1" si="1280"/>
        <v>0</v>
      </c>
      <c r="O1119" s="22">
        <f t="shared" ca="1" si="1280"/>
        <v>0</v>
      </c>
      <c r="P1119" s="22">
        <f t="shared" ca="1" si="1280"/>
        <v>0</v>
      </c>
      <c r="Q1119" s="22">
        <f t="shared" ca="1" si="1280"/>
        <v>0</v>
      </c>
      <c r="R1119" s="22">
        <f t="shared" ca="1" si="1280"/>
        <v>0</v>
      </c>
      <c r="S1119" s="22" t="str">
        <f t="shared" ca="1" si="1280"/>
        <v>Tested Prg</v>
      </c>
      <c r="T1119" s="34"/>
      <c r="U1119" s="34"/>
      <c r="V1119" s="34"/>
      <c r="W1119" s="8"/>
      <c r="X1119" s="8"/>
      <c r="Y1119" s="8"/>
      <c r="Z1119" s="8"/>
      <c r="AA1119" s="8"/>
    </row>
    <row r="1120" spans="1:35" ht="15">
      <c r="A1120" s="51">
        <v>0</v>
      </c>
      <c r="B1120" s="351" t="s">
        <v>143</v>
      </c>
      <c r="C1120" s="238">
        <f ca="1">IF(ISNUMBER(OFFSET(INDIRECT("'"&amp;'DATA for charts'!C$5&amp;"'!$k190"),$A1120,0)),OFFSET(INDIRECT("'"&amp;'DATA for charts'!C$5&amp;"'!$k190"),$A1120,0),"")</f>
        <v>277.8</v>
      </c>
      <c r="D1120" s="238">
        <f ca="1">IF(ISNUMBER(OFFSET(INDIRECT("'"&amp;'DATA for charts'!D$5&amp;"'!$k190"),$A1120,0)),OFFSET(INDIRECT("'"&amp;'DATA for charts'!D$5&amp;"'!$k190"),$A1120,0),"")</f>
        <v>206.10430924900001</v>
      </c>
      <c r="E1120" s="238">
        <f ca="1">IF(ISNUMBER(OFFSET(INDIRECT("'"&amp;'DATA for charts'!E$5&amp;"'!$k190"),$A1120,0)),OFFSET(INDIRECT("'"&amp;'DATA for charts'!E$5&amp;"'!$k190"),$A1120,0),"")</f>
        <v>275.30700000000002</v>
      </c>
      <c r="F1120" s="238">
        <f ca="1">IF(ISNUMBER(OFFSET(INDIRECT("'"&amp;'DATA for charts'!F$5&amp;"'!$k190"),$A1120,0)),OFFSET(INDIRECT("'"&amp;'DATA for charts'!F$5&amp;"'!$k190"),$A1120,0),"")</f>
        <v>255.8354900986798</v>
      </c>
      <c r="G1120" s="238">
        <f ca="1">IF(ISNUMBER(OFFSET(INDIRECT("'"&amp;'DATA for charts'!G$5&amp;"'!$k190"),$A1120,0)),OFFSET(INDIRECT("'"&amp;'DATA for charts'!G$5&amp;"'!$k190"),$A1120,0),"")</f>
        <v>266</v>
      </c>
      <c r="H1120" s="238">
        <f ca="1">IF(ISNUMBER(OFFSET(INDIRECT("'"&amp;'DATA for charts'!H$5&amp;"'!$k190"),$A1120,0)),OFFSET(INDIRECT("'"&amp;'DATA for charts'!H$5&amp;"'!$k190"),$A1120,0),"")</f>
        <v>291.93599999999998</v>
      </c>
      <c r="I1120" s="238" t="str">
        <f ca="1">IF(ISNUMBER(OFFSET(INDIRECT("'"&amp;'DATA for charts'!I$5&amp;"'!$k190"),$A1120,0)),OFFSET(INDIRECT("'"&amp;'DATA for charts'!I$5&amp;"'!$k190"),$A1120,0),"")</f>
        <v/>
      </c>
      <c r="J1120" s="238" t="str">
        <f ca="1">IF(ISNUMBER(OFFSET(INDIRECT("'"&amp;'DATA for charts'!J$5&amp;"'!$k190"),$A1120,0)),OFFSET(INDIRECT("'"&amp;'DATA for charts'!J$5&amp;"'!$k190"),$A1120,0),"")</f>
        <v/>
      </c>
      <c r="K1120" s="238" t="str">
        <f ca="1">IF(ISNUMBER(OFFSET(INDIRECT("'"&amp;'DATA for charts'!K$5&amp;"'!$k190"),$A1120,0)),OFFSET(INDIRECT("'"&amp;'DATA for charts'!K$5&amp;"'!$k190"),$A1120,0),"")</f>
        <v/>
      </c>
      <c r="L1120" s="238" t="str">
        <f ca="1">IF(ISNUMBER(OFFSET(INDIRECT("'"&amp;'DATA for charts'!L$5&amp;"'!$k190"),$A1120,0)),OFFSET(INDIRECT("'"&amp;'DATA for charts'!L$5&amp;"'!$k190"),$A1120,0),"")</f>
        <v/>
      </c>
      <c r="M1120" s="238" t="str">
        <f ca="1">IF(ISNUMBER(OFFSET(INDIRECT("'"&amp;'DATA for charts'!M$5&amp;"'!$k190"),$A1120,0)),OFFSET(INDIRECT("'"&amp;'DATA for charts'!M$5&amp;"'!$k190"),$A1120,0),"")</f>
        <v/>
      </c>
      <c r="N1120" s="238" t="str">
        <f ca="1">IF(ISNUMBER(OFFSET(INDIRECT("'"&amp;'DATA for charts'!N$5&amp;"'!$k190"),$A1120,0)),OFFSET(INDIRECT("'"&amp;'DATA for charts'!N$5&amp;"'!$k190"),$A1120,0),"")</f>
        <v/>
      </c>
      <c r="O1120" s="238" t="str">
        <f ca="1">IF(ISNUMBER(OFFSET(INDIRECT("'"&amp;'DATA for charts'!O$5&amp;"'!$k190"),$A1120,0)),OFFSET(INDIRECT("'"&amp;'DATA for charts'!O$5&amp;"'!$k190"),$A1120,0),"")</f>
        <v/>
      </c>
      <c r="P1120" s="238" t="str">
        <f ca="1">IF(ISNUMBER(OFFSET(INDIRECT("'"&amp;'DATA for charts'!P$5&amp;"'!$k190"),$A1120,0)),OFFSET(INDIRECT("'"&amp;'DATA for charts'!P$5&amp;"'!$k190"),$A1120,0),"")</f>
        <v/>
      </c>
      <c r="Q1120" s="238" t="str">
        <f ca="1">IF(ISNUMBER(OFFSET(INDIRECT("'"&amp;'DATA for charts'!Q$5&amp;"'!$k190"),$A1120,0)),OFFSET(INDIRECT("'"&amp;'DATA for charts'!Q$5&amp;"'!$k190"),$A1120,0),"")</f>
        <v/>
      </c>
      <c r="R1120" s="238" t="str">
        <f ca="1">IF(ISNUMBER(OFFSET(INDIRECT("'"&amp;'DATA for charts'!R$5&amp;"'!$k190"),$A1120,0)),OFFSET(INDIRECT("'"&amp;'DATA for charts'!R$5&amp;"'!$k190"),$A1120,0),"")</f>
        <v/>
      </c>
      <c r="S1120" s="238" t="str">
        <f ca="1">IF(ISNUMBER(OFFSET(INDIRECT("'"&amp;'DATA for charts'!S$5&amp;"'!$k190"),$A1120,0)),OFFSET(INDIRECT("'"&amp;'DATA for charts'!S$5&amp;"'!$k190"),$A1120,0),"")</f>
        <v/>
      </c>
      <c r="T1120" s="34"/>
      <c r="U1120" s="34"/>
      <c r="V1120" s="34"/>
      <c r="W1120" s="8"/>
      <c r="X1120" s="8"/>
      <c r="Y1120" s="8"/>
      <c r="Z1120" s="8"/>
      <c r="AA1120" s="8"/>
    </row>
    <row r="1121" spans="1:27" ht="15">
      <c r="A1121" s="51">
        <f>A1120+1</f>
        <v>1</v>
      </c>
      <c r="B1121" s="351" t="s">
        <v>145</v>
      </c>
      <c r="C1121" s="238">
        <f ca="1">IF(ISNUMBER(OFFSET(INDIRECT("'"&amp;'DATA for charts'!C$5&amp;"'!$k190"),$A1121,0)),OFFSET(INDIRECT("'"&amp;'DATA for charts'!C$5&amp;"'!$k190"),$A1121,0),"")</f>
        <v>307.39999999999998</v>
      </c>
      <c r="D1121" s="238">
        <f ca="1">IF(ISNUMBER(OFFSET(INDIRECT("'"&amp;'DATA for charts'!D$5&amp;"'!$k190"),$A1121,0)),OFFSET(INDIRECT("'"&amp;'DATA for charts'!D$5&amp;"'!$k190"),$A1121,0),"")</f>
        <v>243.22972475</v>
      </c>
      <c r="E1121" s="238">
        <f ca="1">IF(ISNUMBER(OFFSET(INDIRECT("'"&amp;'DATA for charts'!E$5&amp;"'!$k190"),$A1121,0)),OFFSET(INDIRECT("'"&amp;'DATA for charts'!E$5&amp;"'!$k190"),$A1121,0),"")</f>
        <v>292.916</v>
      </c>
      <c r="F1121" s="238">
        <f ca="1">IF(ISNUMBER(OFFSET(INDIRECT("'"&amp;'DATA for charts'!F$5&amp;"'!$k190"),$A1121,0)),OFFSET(INDIRECT("'"&amp;'DATA for charts'!F$5&amp;"'!$k190"),$A1121,0),"")</f>
        <v>294.18143228612269</v>
      </c>
      <c r="G1121" s="238">
        <f ca="1">IF(ISNUMBER(OFFSET(INDIRECT("'"&amp;'DATA for charts'!G$5&amp;"'!$k190"),$A1121,0)),OFFSET(INDIRECT("'"&amp;'DATA for charts'!G$5&amp;"'!$k190"),$A1121,0),"")</f>
        <v>283</v>
      </c>
      <c r="H1121" s="238">
        <f ca="1">IF(ISNUMBER(OFFSET(INDIRECT("'"&amp;'DATA for charts'!H$5&amp;"'!$k190"),$A1121,0)),OFFSET(INDIRECT("'"&amp;'DATA for charts'!H$5&amp;"'!$k190"),$A1121,0),"")</f>
        <v>322.14100000000002</v>
      </c>
      <c r="I1121" s="238" t="str">
        <f ca="1">IF(ISNUMBER(OFFSET(INDIRECT("'"&amp;'DATA for charts'!I$5&amp;"'!$k190"),$A1121,0)),OFFSET(INDIRECT("'"&amp;'DATA for charts'!I$5&amp;"'!$k190"),$A1121,0),"")</f>
        <v/>
      </c>
      <c r="J1121" s="238" t="str">
        <f ca="1">IF(ISNUMBER(OFFSET(INDIRECT("'"&amp;'DATA for charts'!J$5&amp;"'!$k190"),$A1121,0)),OFFSET(INDIRECT("'"&amp;'DATA for charts'!J$5&amp;"'!$k190"),$A1121,0),"")</f>
        <v/>
      </c>
      <c r="K1121" s="238" t="str">
        <f ca="1">IF(ISNUMBER(OFFSET(INDIRECT("'"&amp;'DATA for charts'!K$5&amp;"'!$k190"),$A1121,0)),OFFSET(INDIRECT("'"&amp;'DATA for charts'!K$5&amp;"'!$k190"),$A1121,0),"")</f>
        <v/>
      </c>
      <c r="L1121" s="238" t="str">
        <f ca="1">IF(ISNUMBER(OFFSET(INDIRECT("'"&amp;'DATA for charts'!L$5&amp;"'!$k190"),$A1121,0)),OFFSET(INDIRECT("'"&amp;'DATA for charts'!L$5&amp;"'!$k190"),$A1121,0),"")</f>
        <v/>
      </c>
      <c r="M1121" s="238" t="str">
        <f ca="1">IF(ISNUMBER(OFFSET(INDIRECT("'"&amp;'DATA for charts'!M$5&amp;"'!$k190"),$A1121,0)),OFFSET(INDIRECT("'"&amp;'DATA for charts'!M$5&amp;"'!$k190"),$A1121,0),"")</f>
        <v/>
      </c>
      <c r="N1121" s="238" t="str">
        <f ca="1">IF(ISNUMBER(OFFSET(INDIRECT("'"&amp;'DATA for charts'!N$5&amp;"'!$k190"),$A1121,0)),OFFSET(INDIRECT("'"&amp;'DATA for charts'!N$5&amp;"'!$k190"),$A1121,0),"")</f>
        <v/>
      </c>
      <c r="O1121" s="238" t="str">
        <f ca="1">IF(ISNUMBER(OFFSET(INDIRECT("'"&amp;'DATA for charts'!O$5&amp;"'!$k190"),$A1121,0)),OFFSET(INDIRECT("'"&amp;'DATA for charts'!O$5&amp;"'!$k190"),$A1121,0),"")</f>
        <v/>
      </c>
      <c r="P1121" s="238" t="str">
        <f ca="1">IF(ISNUMBER(OFFSET(INDIRECT("'"&amp;'DATA for charts'!P$5&amp;"'!$k190"),$A1121,0)),OFFSET(INDIRECT("'"&amp;'DATA for charts'!P$5&amp;"'!$k190"),$A1121,0),"")</f>
        <v/>
      </c>
      <c r="Q1121" s="238" t="str">
        <f ca="1">IF(ISNUMBER(OFFSET(INDIRECT("'"&amp;'DATA for charts'!Q$5&amp;"'!$k190"),$A1121,0)),OFFSET(INDIRECT("'"&amp;'DATA for charts'!Q$5&amp;"'!$k190"),$A1121,0),"")</f>
        <v/>
      </c>
      <c r="R1121" s="238" t="str">
        <f ca="1">IF(ISNUMBER(OFFSET(INDIRECT("'"&amp;'DATA for charts'!R$5&amp;"'!$k190"),$A1121,0)),OFFSET(INDIRECT("'"&amp;'DATA for charts'!R$5&amp;"'!$k190"),$A1121,0),"")</f>
        <v/>
      </c>
      <c r="S1121" s="238" t="str">
        <f ca="1">IF(ISNUMBER(OFFSET(INDIRECT("'"&amp;'DATA for charts'!S$5&amp;"'!$k190"),$A1121,0)),OFFSET(INDIRECT("'"&amp;'DATA for charts'!S$5&amp;"'!$k190"),$A1121,0),"")</f>
        <v/>
      </c>
      <c r="T1121" s="34"/>
      <c r="U1121" s="34"/>
      <c r="V1121" s="34"/>
      <c r="W1121" s="8"/>
      <c r="X1121" s="8"/>
      <c r="Y1121" s="8"/>
      <c r="Z1121" s="8"/>
      <c r="AA1121" s="8"/>
    </row>
    <row r="1122" spans="1:27" ht="15">
      <c r="A1122" s="51">
        <f t="shared" ref="A1122:A1131" si="1281">A1121+1</f>
        <v>2</v>
      </c>
      <c r="B1122" s="351" t="s">
        <v>147</v>
      </c>
      <c r="C1122" s="238">
        <f ca="1">IF(ISNUMBER(OFFSET(INDIRECT("'"&amp;'DATA for charts'!C$5&amp;"'!$k190"),$A1122,0)),OFFSET(INDIRECT("'"&amp;'DATA for charts'!C$5&amp;"'!$k190"),$A1122,0),"")</f>
        <v>134.4</v>
      </c>
      <c r="D1122" s="238">
        <f ca="1">IF(ISNUMBER(OFFSET(INDIRECT("'"&amp;'DATA for charts'!D$5&amp;"'!$k190"),$A1122,0)),OFFSET(INDIRECT("'"&amp;'DATA for charts'!D$5&amp;"'!$k190"),$A1122,0),"")</f>
        <v>102.4399100246</v>
      </c>
      <c r="E1122" s="238">
        <f ca="1">IF(ISNUMBER(OFFSET(INDIRECT("'"&amp;'DATA for charts'!E$5&amp;"'!$k190"),$A1122,0)),OFFSET(INDIRECT("'"&amp;'DATA for charts'!E$5&amp;"'!$k190"),$A1122,0),"")</f>
        <v>119.976</v>
      </c>
      <c r="F1122" s="238">
        <f ca="1">IF(ISNUMBER(OFFSET(INDIRECT("'"&amp;'DATA for charts'!F$5&amp;"'!$k190"),$A1122,0)),OFFSET(INDIRECT("'"&amp;'DATA for charts'!F$5&amp;"'!$k190"),$A1122,0),"")</f>
        <v>125.54241914544262</v>
      </c>
      <c r="G1122" s="238">
        <f ca="1">IF(ISNUMBER(OFFSET(INDIRECT("'"&amp;'DATA for charts'!G$5&amp;"'!$k190"),$A1122,0)),OFFSET(INDIRECT("'"&amp;'DATA for charts'!G$5&amp;"'!$k190"),$A1122,0),"")</f>
        <v>115</v>
      </c>
      <c r="H1122" s="238">
        <f ca="1">IF(ISNUMBER(OFFSET(INDIRECT("'"&amp;'DATA for charts'!H$5&amp;"'!$k190"),$A1122,0)),OFFSET(INDIRECT("'"&amp;'DATA for charts'!H$5&amp;"'!$k190"),$A1122,0),"")</f>
        <v>143.84</v>
      </c>
      <c r="I1122" s="238" t="str">
        <f ca="1">IF(ISNUMBER(OFFSET(INDIRECT("'"&amp;'DATA for charts'!I$5&amp;"'!$k190"),$A1122,0)),OFFSET(INDIRECT("'"&amp;'DATA for charts'!I$5&amp;"'!$k190"),$A1122,0),"")</f>
        <v/>
      </c>
      <c r="J1122" s="238" t="str">
        <f ca="1">IF(ISNUMBER(OFFSET(INDIRECT("'"&amp;'DATA for charts'!J$5&amp;"'!$k190"),$A1122,0)),OFFSET(INDIRECT("'"&amp;'DATA for charts'!J$5&amp;"'!$k190"),$A1122,0),"")</f>
        <v/>
      </c>
      <c r="K1122" s="238" t="str">
        <f ca="1">IF(ISNUMBER(OFFSET(INDIRECT("'"&amp;'DATA for charts'!K$5&amp;"'!$k190"),$A1122,0)),OFFSET(INDIRECT("'"&amp;'DATA for charts'!K$5&amp;"'!$k190"),$A1122,0),"")</f>
        <v/>
      </c>
      <c r="L1122" s="238" t="str">
        <f ca="1">IF(ISNUMBER(OFFSET(INDIRECT("'"&amp;'DATA for charts'!L$5&amp;"'!$k190"),$A1122,0)),OFFSET(INDIRECT("'"&amp;'DATA for charts'!L$5&amp;"'!$k190"),$A1122,0),"")</f>
        <v/>
      </c>
      <c r="M1122" s="238" t="str">
        <f ca="1">IF(ISNUMBER(OFFSET(INDIRECT("'"&amp;'DATA for charts'!M$5&amp;"'!$k190"),$A1122,0)),OFFSET(INDIRECT("'"&amp;'DATA for charts'!M$5&amp;"'!$k190"),$A1122,0),"")</f>
        <v/>
      </c>
      <c r="N1122" s="238" t="str">
        <f ca="1">IF(ISNUMBER(OFFSET(INDIRECT("'"&amp;'DATA for charts'!N$5&amp;"'!$k190"),$A1122,0)),OFFSET(INDIRECT("'"&amp;'DATA for charts'!N$5&amp;"'!$k190"),$A1122,0),"")</f>
        <v/>
      </c>
      <c r="O1122" s="238" t="str">
        <f ca="1">IF(ISNUMBER(OFFSET(INDIRECT("'"&amp;'DATA for charts'!O$5&amp;"'!$k190"),$A1122,0)),OFFSET(INDIRECT("'"&amp;'DATA for charts'!O$5&amp;"'!$k190"),$A1122,0),"")</f>
        <v/>
      </c>
      <c r="P1122" s="238" t="str">
        <f ca="1">IF(ISNUMBER(OFFSET(INDIRECT("'"&amp;'DATA for charts'!P$5&amp;"'!$k190"),$A1122,0)),OFFSET(INDIRECT("'"&amp;'DATA for charts'!P$5&amp;"'!$k190"),$A1122,0),"")</f>
        <v/>
      </c>
      <c r="Q1122" s="238" t="str">
        <f ca="1">IF(ISNUMBER(OFFSET(INDIRECT("'"&amp;'DATA for charts'!Q$5&amp;"'!$k190"),$A1122,0)),OFFSET(INDIRECT("'"&amp;'DATA for charts'!Q$5&amp;"'!$k190"),$A1122,0),"")</f>
        <v/>
      </c>
      <c r="R1122" s="238" t="str">
        <f ca="1">IF(ISNUMBER(OFFSET(INDIRECT("'"&amp;'DATA for charts'!R$5&amp;"'!$k190"),$A1122,0)),OFFSET(INDIRECT("'"&amp;'DATA for charts'!R$5&amp;"'!$k190"),$A1122,0),"")</f>
        <v/>
      </c>
      <c r="S1122" s="238" t="str">
        <f ca="1">IF(ISNUMBER(OFFSET(INDIRECT("'"&amp;'DATA for charts'!S$5&amp;"'!$k190"),$A1122,0)),OFFSET(INDIRECT("'"&amp;'DATA for charts'!S$5&amp;"'!$k190"),$A1122,0),"")</f>
        <v/>
      </c>
      <c r="T1122" s="34"/>
      <c r="U1122" s="34"/>
      <c r="V1122" s="34"/>
      <c r="W1122" s="8"/>
      <c r="X1122" s="8"/>
      <c r="Y1122" s="8"/>
      <c r="Z1122" s="8"/>
      <c r="AA1122" s="8"/>
    </row>
    <row r="1123" spans="1:27" ht="15">
      <c r="A1123" s="51">
        <f t="shared" si="1281"/>
        <v>3</v>
      </c>
      <c r="B1123" s="351" t="s">
        <v>149</v>
      </c>
      <c r="C1123" s="238">
        <f ca="1">IF(ISNUMBER(OFFSET(INDIRECT("'"&amp;'DATA for charts'!C$5&amp;"'!$k190"),$A1123,0)),OFFSET(INDIRECT("'"&amp;'DATA for charts'!C$5&amp;"'!$k190"),$A1123,0),"")</f>
        <v>275.7</v>
      </c>
      <c r="D1123" s="238">
        <f ca="1">IF(ISNUMBER(OFFSET(INDIRECT("'"&amp;'DATA for charts'!D$5&amp;"'!$k190"),$A1123,0)),OFFSET(INDIRECT("'"&amp;'DATA for charts'!D$5&amp;"'!$k190"),$A1123,0),"")</f>
        <v>222.36915323362999</v>
      </c>
      <c r="E1123" s="238">
        <f ca="1">IF(ISNUMBER(OFFSET(INDIRECT("'"&amp;'DATA for charts'!E$5&amp;"'!$k190"),$A1123,0)),OFFSET(INDIRECT("'"&amp;'DATA for charts'!E$5&amp;"'!$k190"),$A1123,0),"")</f>
        <v>214.166</v>
      </c>
      <c r="F1123" s="238">
        <f ca="1">IF(ISNUMBER(OFFSET(INDIRECT("'"&amp;'DATA for charts'!F$5&amp;"'!$k190"),$A1123,0)),OFFSET(INDIRECT("'"&amp;'DATA for charts'!F$5&amp;"'!$k190"),$A1123,0),"")</f>
        <v>268.65431060493762</v>
      </c>
      <c r="G1123" s="238">
        <f ca="1">IF(ISNUMBER(OFFSET(INDIRECT("'"&amp;'DATA for charts'!G$5&amp;"'!$k190"),$A1123,0)),OFFSET(INDIRECT("'"&amp;'DATA for charts'!G$5&amp;"'!$k190"),$A1123,0),"")</f>
        <v>228</v>
      </c>
      <c r="H1123" s="238">
        <f ca="1">IF(ISNUMBER(OFFSET(INDIRECT("'"&amp;'DATA for charts'!H$5&amp;"'!$k190"),$A1123,0)),OFFSET(INDIRECT("'"&amp;'DATA for charts'!H$5&amp;"'!$k190"),$A1123,0),"")</f>
        <v>275.46600000000001</v>
      </c>
      <c r="I1123" s="238" t="str">
        <f ca="1">IF(ISNUMBER(OFFSET(INDIRECT("'"&amp;'DATA for charts'!I$5&amp;"'!$k190"),$A1123,0)),OFFSET(INDIRECT("'"&amp;'DATA for charts'!I$5&amp;"'!$k190"),$A1123,0),"")</f>
        <v/>
      </c>
      <c r="J1123" s="238" t="str">
        <f ca="1">IF(ISNUMBER(OFFSET(INDIRECT("'"&amp;'DATA for charts'!J$5&amp;"'!$k190"),$A1123,0)),OFFSET(INDIRECT("'"&amp;'DATA for charts'!J$5&amp;"'!$k190"),$A1123,0),"")</f>
        <v/>
      </c>
      <c r="K1123" s="238" t="str">
        <f ca="1">IF(ISNUMBER(OFFSET(INDIRECT("'"&amp;'DATA for charts'!K$5&amp;"'!$k190"),$A1123,0)),OFFSET(INDIRECT("'"&amp;'DATA for charts'!K$5&amp;"'!$k190"),$A1123,0),"")</f>
        <v/>
      </c>
      <c r="L1123" s="238" t="str">
        <f ca="1">IF(ISNUMBER(OFFSET(INDIRECT("'"&amp;'DATA for charts'!L$5&amp;"'!$k190"),$A1123,0)),OFFSET(INDIRECT("'"&amp;'DATA for charts'!L$5&amp;"'!$k190"),$A1123,0),"")</f>
        <v/>
      </c>
      <c r="M1123" s="238" t="str">
        <f ca="1">IF(ISNUMBER(OFFSET(INDIRECT("'"&amp;'DATA for charts'!M$5&amp;"'!$k190"),$A1123,0)),OFFSET(INDIRECT("'"&amp;'DATA for charts'!M$5&amp;"'!$k190"),$A1123,0),"")</f>
        <v/>
      </c>
      <c r="N1123" s="238" t="str">
        <f ca="1">IF(ISNUMBER(OFFSET(INDIRECT("'"&amp;'DATA for charts'!N$5&amp;"'!$k190"),$A1123,0)),OFFSET(INDIRECT("'"&amp;'DATA for charts'!N$5&amp;"'!$k190"),$A1123,0),"")</f>
        <v/>
      </c>
      <c r="O1123" s="238" t="str">
        <f ca="1">IF(ISNUMBER(OFFSET(INDIRECT("'"&amp;'DATA for charts'!O$5&amp;"'!$k190"),$A1123,0)),OFFSET(INDIRECT("'"&amp;'DATA for charts'!O$5&amp;"'!$k190"),$A1123,0),"")</f>
        <v/>
      </c>
      <c r="P1123" s="238" t="str">
        <f ca="1">IF(ISNUMBER(OFFSET(INDIRECT("'"&amp;'DATA for charts'!P$5&amp;"'!$k190"),$A1123,0)),OFFSET(INDIRECT("'"&amp;'DATA for charts'!P$5&amp;"'!$k190"),$A1123,0),"")</f>
        <v/>
      </c>
      <c r="Q1123" s="238" t="str">
        <f ca="1">IF(ISNUMBER(OFFSET(INDIRECT("'"&amp;'DATA for charts'!Q$5&amp;"'!$k190"),$A1123,0)),OFFSET(INDIRECT("'"&amp;'DATA for charts'!Q$5&amp;"'!$k190"),$A1123,0),"")</f>
        <v/>
      </c>
      <c r="R1123" s="238" t="str">
        <f ca="1">IF(ISNUMBER(OFFSET(INDIRECT("'"&amp;'DATA for charts'!R$5&amp;"'!$k190"),$A1123,0)),OFFSET(INDIRECT("'"&amp;'DATA for charts'!R$5&amp;"'!$k190"),$A1123,0),"")</f>
        <v/>
      </c>
      <c r="S1123" s="238" t="str">
        <f ca="1">IF(ISNUMBER(OFFSET(INDIRECT("'"&amp;'DATA for charts'!S$5&amp;"'!$k190"),$A1123,0)),OFFSET(INDIRECT("'"&amp;'DATA for charts'!S$5&amp;"'!$k190"),$A1123,0),"")</f>
        <v/>
      </c>
      <c r="T1123" s="34"/>
      <c r="U1123" s="34"/>
      <c r="V1123" s="34"/>
      <c r="W1123" s="8"/>
      <c r="X1123" s="8"/>
      <c r="Y1123" s="8"/>
      <c r="Z1123" s="8"/>
      <c r="AA1123" s="8"/>
    </row>
    <row r="1124" spans="1:27" ht="15">
      <c r="A1124" s="51">
        <f t="shared" si="1281"/>
        <v>4</v>
      </c>
      <c r="B1124" s="351" t="s">
        <v>151</v>
      </c>
      <c r="C1124" s="238">
        <f ca="1">IF(ISNUMBER(OFFSET(INDIRECT("'"&amp;'DATA for charts'!C$5&amp;"'!$k190"),$A1124,0)),OFFSET(INDIRECT("'"&amp;'DATA for charts'!C$5&amp;"'!$k190"),$A1124,0),"")</f>
        <v>20.100000000000001</v>
      </c>
      <c r="D1124" s="238">
        <f ca="1">IF(ISNUMBER(OFFSET(INDIRECT("'"&amp;'DATA for charts'!D$5&amp;"'!$k190"),$A1124,0)),OFFSET(INDIRECT("'"&amp;'DATA for charts'!D$5&amp;"'!$k190"),$A1124,0),"")</f>
        <v>33.346862573000003</v>
      </c>
      <c r="E1124" s="238">
        <f ca="1">IF(ISNUMBER(OFFSET(INDIRECT("'"&amp;'DATA for charts'!E$5&amp;"'!$k190"),$A1124,0)),OFFSET(INDIRECT("'"&amp;'DATA for charts'!E$5&amp;"'!$k190"),$A1124,0),"")</f>
        <v>26.771000000000001</v>
      </c>
      <c r="F1124" s="238">
        <f ca="1">IF(ISNUMBER(OFFSET(INDIRECT("'"&amp;'DATA for charts'!F$5&amp;"'!$k190"),$A1124,0)),OFFSET(INDIRECT("'"&amp;'DATA for charts'!F$5&amp;"'!$k190"),$A1124,0),"")</f>
        <v>33.413922856179965</v>
      </c>
      <c r="G1124" s="238">
        <f ca="1">IF(ISNUMBER(OFFSET(INDIRECT("'"&amp;'DATA for charts'!G$5&amp;"'!$k190"),$A1124,0)),OFFSET(INDIRECT("'"&amp;'DATA for charts'!G$5&amp;"'!$k190"),$A1124,0),"")</f>
        <v>29</v>
      </c>
      <c r="H1124" s="238">
        <f ca="1">IF(ISNUMBER(OFFSET(INDIRECT("'"&amp;'DATA for charts'!H$5&amp;"'!$k190"),$A1124,0)),OFFSET(INDIRECT("'"&amp;'DATA for charts'!H$5&amp;"'!$k190"),$A1124,0),"")</f>
        <v>37.502800000000001</v>
      </c>
      <c r="I1124" s="238" t="str">
        <f ca="1">IF(ISNUMBER(OFFSET(INDIRECT("'"&amp;'DATA for charts'!I$5&amp;"'!$k190"),$A1124,0)),OFFSET(INDIRECT("'"&amp;'DATA for charts'!I$5&amp;"'!$k190"),$A1124,0),"")</f>
        <v/>
      </c>
      <c r="J1124" s="238" t="str">
        <f ca="1">IF(ISNUMBER(OFFSET(INDIRECT("'"&amp;'DATA for charts'!J$5&amp;"'!$k190"),$A1124,0)),OFFSET(INDIRECT("'"&amp;'DATA for charts'!J$5&amp;"'!$k190"),$A1124,0),"")</f>
        <v/>
      </c>
      <c r="K1124" s="238" t="str">
        <f ca="1">IF(ISNUMBER(OFFSET(INDIRECT("'"&amp;'DATA for charts'!K$5&amp;"'!$k190"),$A1124,0)),OFFSET(INDIRECT("'"&amp;'DATA for charts'!K$5&amp;"'!$k190"),$A1124,0),"")</f>
        <v/>
      </c>
      <c r="L1124" s="238" t="str">
        <f ca="1">IF(ISNUMBER(OFFSET(INDIRECT("'"&amp;'DATA for charts'!L$5&amp;"'!$k190"),$A1124,0)),OFFSET(INDIRECT("'"&amp;'DATA for charts'!L$5&amp;"'!$k190"),$A1124,0),"")</f>
        <v/>
      </c>
      <c r="M1124" s="238" t="str">
        <f ca="1">IF(ISNUMBER(OFFSET(INDIRECT("'"&amp;'DATA for charts'!M$5&amp;"'!$k190"),$A1124,0)),OFFSET(INDIRECT("'"&amp;'DATA for charts'!M$5&amp;"'!$k190"),$A1124,0),"")</f>
        <v/>
      </c>
      <c r="N1124" s="238" t="str">
        <f ca="1">IF(ISNUMBER(OFFSET(INDIRECT("'"&amp;'DATA for charts'!N$5&amp;"'!$k190"),$A1124,0)),OFFSET(INDIRECT("'"&amp;'DATA for charts'!N$5&amp;"'!$k190"),$A1124,0),"")</f>
        <v/>
      </c>
      <c r="O1124" s="238" t="str">
        <f ca="1">IF(ISNUMBER(OFFSET(INDIRECT("'"&amp;'DATA for charts'!O$5&amp;"'!$k190"),$A1124,0)),OFFSET(INDIRECT("'"&amp;'DATA for charts'!O$5&amp;"'!$k190"),$A1124,0),"")</f>
        <v/>
      </c>
      <c r="P1124" s="238" t="str">
        <f ca="1">IF(ISNUMBER(OFFSET(INDIRECT("'"&amp;'DATA for charts'!P$5&amp;"'!$k190"),$A1124,0)),OFFSET(INDIRECT("'"&amp;'DATA for charts'!P$5&amp;"'!$k190"),$A1124,0),"")</f>
        <v/>
      </c>
      <c r="Q1124" s="238" t="str">
        <f ca="1">IF(ISNUMBER(OFFSET(INDIRECT("'"&amp;'DATA for charts'!Q$5&amp;"'!$k190"),$A1124,0)),OFFSET(INDIRECT("'"&amp;'DATA for charts'!Q$5&amp;"'!$k190"),$A1124,0),"")</f>
        <v/>
      </c>
      <c r="R1124" s="238" t="str">
        <f ca="1">IF(ISNUMBER(OFFSET(INDIRECT("'"&amp;'DATA for charts'!R$5&amp;"'!$k190"),$A1124,0)),OFFSET(INDIRECT("'"&amp;'DATA for charts'!R$5&amp;"'!$k190"),$A1124,0),"")</f>
        <v/>
      </c>
      <c r="S1124" s="238" t="str">
        <f ca="1">IF(ISNUMBER(OFFSET(INDIRECT("'"&amp;'DATA for charts'!S$5&amp;"'!$k190"),$A1124,0)),OFFSET(INDIRECT("'"&amp;'DATA for charts'!S$5&amp;"'!$k190"),$A1124,0),"")</f>
        <v/>
      </c>
      <c r="T1124" s="34"/>
      <c r="U1124" s="34"/>
      <c r="V1124" s="34"/>
      <c r="W1124" s="8"/>
      <c r="X1124" s="8"/>
      <c r="Y1124" s="8"/>
      <c r="Z1124" s="8"/>
      <c r="AA1124" s="8"/>
    </row>
    <row r="1125" spans="1:27" ht="15">
      <c r="A1125" s="51">
        <f t="shared" si="1281"/>
        <v>5</v>
      </c>
      <c r="B1125" s="351" t="s">
        <v>153</v>
      </c>
      <c r="C1125" s="238">
        <f ca="1">IF(ISNUMBER(OFFSET(INDIRECT("'"&amp;'DATA for charts'!C$5&amp;"'!$k190"),$A1125,0)),OFFSET(INDIRECT("'"&amp;'DATA for charts'!C$5&amp;"'!$k190"),$A1125,0),"")</f>
        <v>0</v>
      </c>
      <c r="D1125" s="238">
        <f ca="1">IF(ISNUMBER(OFFSET(INDIRECT("'"&amp;'DATA for charts'!D$5&amp;"'!$k190"),$A1125,0)),OFFSET(INDIRECT("'"&amp;'DATA for charts'!D$5&amp;"'!$k190"),$A1125,0),"")</f>
        <v>0</v>
      </c>
      <c r="E1125" s="238">
        <f ca="1">IF(ISNUMBER(OFFSET(INDIRECT("'"&amp;'DATA for charts'!E$5&amp;"'!$k190"),$A1125,0)),OFFSET(INDIRECT("'"&amp;'DATA for charts'!E$5&amp;"'!$k190"),$A1125,0),"")</f>
        <v>0</v>
      </c>
      <c r="F1125" s="238">
        <f ca="1">IF(ISNUMBER(OFFSET(INDIRECT("'"&amp;'DATA for charts'!F$5&amp;"'!$k190"),$A1125,0)),OFFSET(INDIRECT("'"&amp;'DATA for charts'!F$5&amp;"'!$k190"),$A1125,0),"")</f>
        <v>0</v>
      </c>
      <c r="G1125" s="238">
        <f ca="1">IF(ISNUMBER(OFFSET(INDIRECT("'"&amp;'DATA for charts'!G$5&amp;"'!$k190"),$A1125,0)),OFFSET(INDIRECT("'"&amp;'DATA for charts'!G$5&amp;"'!$k190"),$A1125,0),"")</f>
        <v>0</v>
      </c>
      <c r="H1125" s="238">
        <f ca="1">IF(ISNUMBER(OFFSET(INDIRECT("'"&amp;'DATA for charts'!H$5&amp;"'!$k190"),$A1125,0)),OFFSET(INDIRECT("'"&amp;'DATA for charts'!H$5&amp;"'!$k190"),$A1125,0),"")</f>
        <v>0</v>
      </c>
      <c r="I1125" s="238" t="str">
        <f ca="1">IF(ISNUMBER(OFFSET(INDIRECT("'"&amp;'DATA for charts'!I$5&amp;"'!$k190"),$A1125,0)),OFFSET(INDIRECT("'"&amp;'DATA for charts'!I$5&amp;"'!$k190"),$A1125,0),"")</f>
        <v/>
      </c>
      <c r="J1125" s="238" t="str">
        <f ca="1">IF(ISNUMBER(OFFSET(INDIRECT("'"&amp;'DATA for charts'!J$5&amp;"'!$k190"),$A1125,0)),OFFSET(INDIRECT("'"&amp;'DATA for charts'!J$5&amp;"'!$k190"),$A1125,0),"")</f>
        <v/>
      </c>
      <c r="K1125" s="238" t="str">
        <f ca="1">IF(ISNUMBER(OFFSET(INDIRECT("'"&amp;'DATA for charts'!K$5&amp;"'!$k190"),$A1125,0)),OFFSET(INDIRECT("'"&amp;'DATA for charts'!K$5&amp;"'!$k190"),$A1125,0),"")</f>
        <v/>
      </c>
      <c r="L1125" s="238" t="str">
        <f ca="1">IF(ISNUMBER(OFFSET(INDIRECT("'"&amp;'DATA for charts'!L$5&amp;"'!$k190"),$A1125,0)),OFFSET(INDIRECT("'"&amp;'DATA for charts'!L$5&amp;"'!$k190"),$A1125,0),"")</f>
        <v/>
      </c>
      <c r="M1125" s="238" t="str">
        <f ca="1">IF(ISNUMBER(OFFSET(INDIRECT("'"&amp;'DATA for charts'!M$5&amp;"'!$k190"),$A1125,0)),OFFSET(INDIRECT("'"&amp;'DATA for charts'!M$5&amp;"'!$k190"),$A1125,0),"")</f>
        <v/>
      </c>
      <c r="N1125" s="238" t="str">
        <f ca="1">IF(ISNUMBER(OFFSET(INDIRECT("'"&amp;'DATA for charts'!N$5&amp;"'!$k190"),$A1125,0)),OFFSET(INDIRECT("'"&amp;'DATA for charts'!N$5&amp;"'!$k190"),$A1125,0),"")</f>
        <v/>
      </c>
      <c r="O1125" s="238" t="str">
        <f ca="1">IF(ISNUMBER(OFFSET(INDIRECT("'"&amp;'DATA for charts'!O$5&amp;"'!$k190"),$A1125,0)),OFFSET(INDIRECT("'"&amp;'DATA for charts'!O$5&amp;"'!$k190"),$A1125,0),"")</f>
        <v/>
      </c>
      <c r="P1125" s="238" t="str">
        <f ca="1">IF(ISNUMBER(OFFSET(INDIRECT("'"&amp;'DATA for charts'!P$5&amp;"'!$k190"),$A1125,0)),OFFSET(INDIRECT("'"&amp;'DATA for charts'!P$5&amp;"'!$k190"),$A1125,0),"")</f>
        <v/>
      </c>
      <c r="Q1125" s="238" t="str">
        <f ca="1">IF(ISNUMBER(OFFSET(INDIRECT("'"&amp;'DATA for charts'!Q$5&amp;"'!$k190"),$A1125,0)),OFFSET(INDIRECT("'"&amp;'DATA for charts'!Q$5&amp;"'!$k190"),$A1125,0),"")</f>
        <v/>
      </c>
      <c r="R1125" s="238" t="str">
        <f ca="1">IF(ISNUMBER(OFFSET(INDIRECT("'"&amp;'DATA for charts'!R$5&amp;"'!$k190"),$A1125,0)),OFFSET(INDIRECT("'"&amp;'DATA for charts'!R$5&amp;"'!$k190"),$A1125,0),"")</f>
        <v/>
      </c>
      <c r="S1125" s="238" t="str">
        <f ca="1">IF(ISNUMBER(OFFSET(INDIRECT("'"&amp;'DATA for charts'!S$5&amp;"'!$k190"),$A1125,0)),OFFSET(INDIRECT("'"&amp;'DATA for charts'!S$5&amp;"'!$k190"),$A1125,0),"")</f>
        <v/>
      </c>
      <c r="T1125" s="34"/>
      <c r="U1125" s="34"/>
      <c r="V1125" s="34"/>
      <c r="W1125" s="8"/>
      <c r="X1125" s="8"/>
      <c r="Y1125" s="8"/>
      <c r="Z1125" s="8"/>
      <c r="AA1125" s="8"/>
    </row>
    <row r="1126" spans="1:27" ht="15">
      <c r="A1126" s="51">
        <f t="shared" si="1281"/>
        <v>6</v>
      </c>
      <c r="B1126" s="351" t="s">
        <v>155</v>
      </c>
      <c r="C1126" s="238">
        <f ca="1">IF(ISNUMBER(OFFSET(INDIRECT("'"&amp;'DATA for charts'!C$5&amp;"'!$k190"),$A1126,0)),OFFSET(INDIRECT("'"&amp;'DATA for charts'!C$5&amp;"'!$k190"),$A1126,0),"")</f>
        <v>0</v>
      </c>
      <c r="D1126" s="238">
        <f ca="1">IF(ISNUMBER(OFFSET(INDIRECT("'"&amp;'DATA for charts'!D$5&amp;"'!$k190"),$A1126,0)),OFFSET(INDIRECT("'"&amp;'DATA for charts'!D$5&amp;"'!$k190"),$A1126,0),"")</f>
        <v>0</v>
      </c>
      <c r="E1126" s="238">
        <f ca="1">IF(ISNUMBER(OFFSET(INDIRECT("'"&amp;'DATA for charts'!E$5&amp;"'!$k190"),$A1126,0)),OFFSET(INDIRECT("'"&amp;'DATA for charts'!E$5&amp;"'!$k190"),$A1126,0),"")</f>
        <v>0</v>
      </c>
      <c r="F1126" s="238">
        <f ca="1">IF(ISNUMBER(OFFSET(INDIRECT("'"&amp;'DATA for charts'!F$5&amp;"'!$k190"),$A1126,0)),OFFSET(INDIRECT("'"&amp;'DATA for charts'!F$5&amp;"'!$k190"),$A1126,0),"")</f>
        <v>0</v>
      </c>
      <c r="G1126" s="238">
        <f ca="1">IF(ISNUMBER(OFFSET(INDIRECT("'"&amp;'DATA for charts'!G$5&amp;"'!$k190"),$A1126,0)),OFFSET(INDIRECT("'"&amp;'DATA for charts'!G$5&amp;"'!$k190"),$A1126,0),"")</f>
        <v>0</v>
      </c>
      <c r="H1126" s="238">
        <f ca="1">IF(ISNUMBER(OFFSET(INDIRECT("'"&amp;'DATA for charts'!H$5&amp;"'!$k190"),$A1126,0)),OFFSET(INDIRECT("'"&amp;'DATA for charts'!H$5&amp;"'!$k190"),$A1126,0),"")</f>
        <v>0</v>
      </c>
      <c r="I1126" s="238" t="str">
        <f ca="1">IF(ISNUMBER(OFFSET(INDIRECT("'"&amp;'DATA for charts'!I$5&amp;"'!$k190"),$A1126,0)),OFFSET(INDIRECT("'"&amp;'DATA for charts'!I$5&amp;"'!$k190"),$A1126,0),"")</f>
        <v/>
      </c>
      <c r="J1126" s="238" t="str">
        <f ca="1">IF(ISNUMBER(OFFSET(INDIRECT("'"&amp;'DATA for charts'!J$5&amp;"'!$k190"),$A1126,0)),OFFSET(INDIRECT("'"&amp;'DATA for charts'!J$5&amp;"'!$k190"),$A1126,0),"")</f>
        <v/>
      </c>
      <c r="K1126" s="238" t="str">
        <f ca="1">IF(ISNUMBER(OFFSET(INDIRECT("'"&amp;'DATA for charts'!K$5&amp;"'!$k190"),$A1126,0)),OFFSET(INDIRECT("'"&amp;'DATA for charts'!K$5&amp;"'!$k190"),$A1126,0),"")</f>
        <v/>
      </c>
      <c r="L1126" s="238" t="str">
        <f ca="1">IF(ISNUMBER(OFFSET(INDIRECT("'"&amp;'DATA for charts'!L$5&amp;"'!$k190"),$A1126,0)),OFFSET(INDIRECT("'"&amp;'DATA for charts'!L$5&amp;"'!$k190"),$A1126,0),"")</f>
        <v/>
      </c>
      <c r="M1126" s="238" t="str">
        <f ca="1">IF(ISNUMBER(OFFSET(INDIRECT("'"&amp;'DATA for charts'!M$5&amp;"'!$k190"),$A1126,0)),OFFSET(INDIRECT("'"&amp;'DATA for charts'!M$5&amp;"'!$k190"),$A1126,0),"")</f>
        <v/>
      </c>
      <c r="N1126" s="238" t="str">
        <f ca="1">IF(ISNUMBER(OFFSET(INDIRECT("'"&amp;'DATA for charts'!N$5&amp;"'!$k190"),$A1126,0)),OFFSET(INDIRECT("'"&amp;'DATA for charts'!N$5&amp;"'!$k190"),$A1126,0),"")</f>
        <v/>
      </c>
      <c r="O1126" s="238" t="str">
        <f ca="1">IF(ISNUMBER(OFFSET(INDIRECT("'"&amp;'DATA for charts'!O$5&amp;"'!$k190"),$A1126,0)),OFFSET(INDIRECT("'"&amp;'DATA for charts'!O$5&amp;"'!$k190"),$A1126,0),"")</f>
        <v/>
      </c>
      <c r="P1126" s="238" t="str">
        <f ca="1">IF(ISNUMBER(OFFSET(INDIRECT("'"&amp;'DATA for charts'!P$5&amp;"'!$k190"),$A1126,0)),OFFSET(INDIRECT("'"&amp;'DATA for charts'!P$5&amp;"'!$k190"),$A1126,0),"")</f>
        <v/>
      </c>
      <c r="Q1126" s="238" t="str">
        <f ca="1">IF(ISNUMBER(OFFSET(INDIRECT("'"&amp;'DATA for charts'!Q$5&amp;"'!$k190"),$A1126,0)),OFFSET(INDIRECT("'"&amp;'DATA for charts'!Q$5&amp;"'!$k190"),$A1126,0),"")</f>
        <v/>
      </c>
      <c r="R1126" s="238" t="str">
        <f ca="1">IF(ISNUMBER(OFFSET(INDIRECT("'"&amp;'DATA for charts'!R$5&amp;"'!$k190"),$A1126,0)),OFFSET(INDIRECT("'"&amp;'DATA for charts'!R$5&amp;"'!$k190"),$A1126,0),"")</f>
        <v/>
      </c>
      <c r="S1126" s="238" t="str">
        <f ca="1">IF(ISNUMBER(OFFSET(INDIRECT("'"&amp;'DATA for charts'!S$5&amp;"'!$k190"),$A1126,0)),OFFSET(INDIRECT("'"&amp;'DATA for charts'!S$5&amp;"'!$k190"),$A1126,0),"")</f>
        <v/>
      </c>
      <c r="T1126" s="34"/>
      <c r="U1126" s="34"/>
      <c r="V1126" s="34"/>
      <c r="W1126" s="8"/>
      <c r="X1126" s="8"/>
      <c r="Y1126" s="8"/>
      <c r="Z1126" s="8"/>
      <c r="AA1126" s="8"/>
    </row>
    <row r="1127" spans="1:27" ht="15">
      <c r="A1127" s="51">
        <f t="shared" si="1281"/>
        <v>7</v>
      </c>
      <c r="B1127" s="351" t="s">
        <v>157</v>
      </c>
      <c r="C1127" s="238">
        <f ca="1">IF(ISNUMBER(OFFSET(INDIRECT("'"&amp;'DATA for charts'!C$5&amp;"'!$k190"),$A1127,0)),OFFSET(INDIRECT("'"&amp;'DATA for charts'!C$5&amp;"'!$k190"),$A1127,0),"")</f>
        <v>0</v>
      </c>
      <c r="D1127" s="238">
        <f ca="1">IF(ISNUMBER(OFFSET(INDIRECT("'"&amp;'DATA for charts'!D$5&amp;"'!$k190"),$A1127,0)),OFFSET(INDIRECT("'"&amp;'DATA for charts'!D$5&amp;"'!$k190"),$A1127,0),"")</f>
        <v>0</v>
      </c>
      <c r="E1127" s="238">
        <f ca="1">IF(ISNUMBER(OFFSET(INDIRECT("'"&amp;'DATA for charts'!E$5&amp;"'!$k190"),$A1127,0)),OFFSET(INDIRECT("'"&amp;'DATA for charts'!E$5&amp;"'!$k190"),$A1127,0),"")</f>
        <v>0</v>
      </c>
      <c r="F1127" s="238">
        <f ca="1">IF(ISNUMBER(OFFSET(INDIRECT("'"&amp;'DATA for charts'!F$5&amp;"'!$k190"),$A1127,0)),OFFSET(INDIRECT("'"&amp;'DATA for charts'!F$5&amp;"'!$k190"),$A1127,0),"")</f>
        <v>0</v>
      </c>
      <c r="G1127" s="238">
        <f ca="1">IF(ISNUMBER(OFFSET(INDIRECT("'"&amp;'DATA for charts'!G$5&amp;"'!$k190"),$A1127,0)),OFFSET(INDIRECT("'"&amp;'DATA for charts'!G$5&amp;"'!$k190"),$A1127,0),"")</f>
        <v>0</v>
      </c>
      <c r="H1127" s="238">
        <f ca="1">IF(ISNUMBER(OFFSET(INDIRECT("'"&amp;'DATA for charts'!H$5&amp;"'!$k190"),$A1127,0)),OFFSET(INDIRECT("'"&amp;'DATA for charts'!H$5&amp;"'!$k190"),$A1127,0),"")</f>
        <v>0</v>
      </c>
      <c r="I1127" s="238" t="str">
        <f ca="1">IF(ISNUMBER(OFFSET(INDIRECT("'"&amp;'DATA for charts'!I$5&amp;"'!$k190"),$A1127,0)),OFFSET(INDIRECT("'"&amp;'DATA for charts'!I$5&amp;"'!$k190"),$A1127,0),"")</f>
        <v/>
      </c>
      <c r="J1127" s="238" t="str">
        <f ca="1">IF(ISNUMBER(OFFSET(INDIRECT("'"&amp;'DATA for charts'!J$5&amp;"'!$k190"),$A1127,0)),OFFSET(INDIRECT("'"&amp;'DATA for charts'!J$5&amp;"'!$k190"),$A1127,0),"")</f>
        <v/>
      </c>
      <c r="K1127" s="238" t="str">
        <f ca="1">IF(ISNUMBER(OFFSET(INDIRECT("'"&amp;'DATA for charts'!K$5&amp;"'!$k190"),$A1127,0)),OFFSET(INDIRECT("'"&amp;'DATA for charts'!K$5&amp;"'!$k190"),$A1127,0),"")</f>
        <v/>
      </c>
      <c r="L1127" s="238" t="str">
        <f ca="1">IF(ISNUMBER(OFFSET(INDIRECT("'"&amp;'DATA for charts'!L$5&amp;"'!$k190"),$A1127,0)),OFFSET(INDIRECT("'"&amp;'DATA for charts'!L$5&amp;"'!$k190"),$A1127,0),"")</f>
        <v/>
      </c>
      <c r="M1127" s="238" t="str">
        <f ca="1">IF(ISNUMBER(OFFSET(INDIRECT("'"&amp;'DATA for charts'!M$5&amp;"'!$k190"),$A1127,0)),OFFSET(INDIRECT("'"&amp;'DATA for charts'!M$5&amp;"'!$k190"),$A1127,0),"")</f>
        <v/>
      </c>
      <c r="N1127" s="238" t="str">
        <f ca="1">IF(ISNUMBER(OFFSET(INDIRECT("'"&amp;'DATA for charts'!N$5&amp;"'!$k190"),$A1127,0)),OFFSET(INDIRECT("'"&amp;'DATA for charts'!N$5&amp;"'!$k190"),$A1127,0),"")</f>
        <v/>
      </c>
      <c r="O1127" s="238" t="str">
        <f ca="1">IF(ISNUMBER(OFFSET(INDIRECT("'"&amp;'DATA for charts'!O$5&amp;"'!$k190"),$A1127,0)),OFFSET(INDIRECT("'"&amp;'DATA for charts'!O$5&amp;"'!$k190"),$A1127,0),"")</f>
        <v/>
      </c>
      <c r="P1127" s="238" t="str">
        <f ca="1">IF(ISNUMBER(OFFSET(INDIRECT("'"&amp;'DATA for charts'!P$5&amp;"'!$k190"),$A1127,0)),OFFSET(INDIRECT("'"&amp;'DATA for charts'!P$5&amp;"'!$k190"),$A1127,0),"")</f>
        <v/>
      </c>
      <c r="Q1127" s="238" t="str">
        <f ca="1">IF(ISNUMBER(OFFSET(INDIRECT("'"&amp;'DATA for charts'!Q$5&amp;"'!$k190"),$A1127,0)),OFFSET(INDIRECT("'"&amp;'DATA for charts'!Q$5&amp;"'!$k190"),$A1127,0),"")</f>
        <v/>
      </c>
      <c r="R1127" s="238" t="str">
        <f ca="1">IF(ISNUMBER(OFFSET(INDIRECT("'"&amp;'DATA for charts'!R$5&amp;"'!$k190"),$A1127,0)),OFFSET(INDIRECT("'"&amp;'DATA for charts'!R$5&amp;"'!$k190"),$A1127,0),"")</f>
        <v/>
      </c>
      <c r="S1127" s="238" t="str">
        <f ca="1">IF(ISNUMBER(OFFSET(INDIRECT("'"&amp;'DATA for charts'!S$5&amp;"'!$k190"),$A1127,0)),OFFSET(INDIRECT("'"&amp;'DATA for charts'!S$5&amp;"'!$k190"),$A1127,0),"")</f>
        <v/>
      </c>
      <c r="T1127" s="34"/>
      <c r="U1127" s="34"/>
      <c r="V1127" s="34"/>
      <c r="W1127" s="8"/>
      <c r="X1127" s="8"/>
      <c r="Y1127" s="8"/>
      <c r="Z1127" s="8"/>
      <c r="AA1127" s="8"/>
    </row>
    <row r="1128" spans="1:27" ht="15">
      <c r="A1128" s="51">
        <f t="shared" si="1281"/>
        <v>8</v>
      </c>
      <c r="B1128" s="351" t="s">
        <v>159</v>
      </c>
      <c r="C1128" s="238">
        <f ca="1">IF(ISNUMBER(OFFSET(INDIRECT("'"&amp;'DATA for charts'!C$5&amp;"'!$k190"),$A1128,0)),OFFSET(INDIRECT("'"&amp;'DATA for charts'!C$5&amp;"'!$k190"),$A1128,0),"")</f>
        <v>2.1</v>
      </c>
      <c r="D1128" s="238">
        <f ca="1">IF(ISNUMBER(OFFSET(INDIRECT("'"&amp;'DATA for charts'!D$5&amp;"'!$k190"),$A1128,0)),OFFSET(INDIRECT("'"&amp;'DATA for charts'!D$5&amp;"'!$k190"),$A1128,0),"")</f>
        <v>0</v>
      </c>
      <c r="E1128" s="238">
        <f ca="1">IF(ISNUMBER(OFFSET(INDIRECT("'"&amp;'DATA for charts'!E$5&amp;"'!$k190"),$A1128,0)),OFFSET(INDIRECT("'"&amp;'DATA for charts'!E$5&amp;"'!$k190"),$A1128,0),"")</f>
        <v>0</v>
      </c>
      <c r="F1128" s="238">
        <f ca="1">IF(ISNUMBER(OFFSET(INDIRECT("'"&amp;'DATA for charts'!F$5&amp;"'!$k190"),$A1128,0)),OFFSET(INDIRECT("'"&amp;'DATA for charts'!F$5&amp;"'!$k190"),$A1128,0),"")</f>
        <v>0.11241047617275447</v>
      </c>
      <c r="G1128" s="238">
        <f ca="1">IF(ISNUMBER(OFFSET(INDIRECT("'"&amp;'DATA for charts'!G$5&amp;"'!$k190"),$A1128,0)),OFFSET(INDIRECT("'"&amp;'DATA for charts'!G$5&amp;"'!$k190"),$A1128,0),"")</f>
        <v>0</v>
      </c>
      <c r="H1128" s="238">
        <f ca="1">IF(ISNUMBER(OFFSET(INDIRECT("'"&amp;'DATA for charts'!H$5&amp;"'!$k190"),$A1128,0)),OFFSET(INDIRECT("'"&amp;'DATA for charts'!H$5&amp;"'!$k190"),$A1128,0),"")</f>
        <v>0.536972</v>
      </c>
      <c r="I1128" s="238" t="str">
        <f ca="1">IF(ISNUMBER(OFFSET(INDIRECT("'"&amp;'DATA for charts'!I$5&amp;"'!$k190"),$A1128,0)),OFFSET(INDIRECT("'"&amp;'DATA for charts'!I$5&amp;"'!$k190"),$A1128,0),"")</f>
        <v/>
      </c>
      <c r="J1128" s="238" t="str">
        <f ca="1">IF(ISNUMBER(OFFSET(INDIRECT("'"&amp;'DATA for charts'!J$5&amp;"'!$k190"),$A1128,0)),OFFSET(INDIRECT("'"&amp;'DATA for charts'!J$5&amp;"'!$k190"),$A1128,0),"")</f>
        <v/>
      </c>
      <c r="K1128" s="238" t="str">
        <f ca="1">IF(ISNUMBER(OFFSET(INDIRECT("'"&amp;'DATA for charts'!K$5&amp;"'!$k190"),$A1128,0)),OFFSET(INDIRECT("'"&amp;'DATA for charts'!K$5&amp;"'!$k190"),$A1128,0),"")</f>
        <v/>
      </c>
      <c r="L1128" s="238" t="str">
        <f ca="1">IF(ISNUMBER(OFFSET(INDIRECT("'"&amp;'DATA for charts'!L$5&amp;"'!$k190"),$A1128,0)),OFFSET(INDIRECT("'"&amp;'DATA for charts'!L$5&amp;"'!$k190"),$A1128,0),"")</f>
        <v/>
      </c>
      <c r="M1128" s="238" t="str">
        <f ca="1">IF(ISNUMBER(OFFSET(INDIRECT("'"&amp;'DATA for charts'!M$5&amp;"'!$k190"),$A1128,0)),OFFSET(INDIRECT("'"&amp;'DATA for charts'!M$5&amp;"'!$k190"),$A1128,0),"")</f>
        <v/>
      </c>
      <c r="N1128" s="238" t="str">
        <f ca="1">IF(ISNUMBER(OFFSET(INDIRECT("'"&amp;'DATA for charts'!N$5&amp;"'!$k190"),$A1128,0)),OFFSET(INDIRECT("'"&amp;'DATA for charts'!N$5&amp;"'!$k190"),$A1128,0),"")</f>
        <v/>
      </c>
      <c r="O1128" s="238" t="str">
        <f ca="1">IF(ISNUMBER(OFFSET(INDIRECT("'"&amp;'DATA for charts'!O$5&amp;"'!$k190"),$A1128,0)),OFFSET(INDIRECT("'"&amp;'DATA for charts'!O$5&amp;"'!$k190"),$A1128,0),"")</f>
        <v/>
      </c>
      <c r="P1128" s="238" t="str">
        <f ca="1">IF(ISNUMBER(OFFSET(INDIRECT("'"&amp;'DATA for charts'!P$5&amp;"'!$k190"),$A1128,0)),OFFSET(INDIRECT("'"&amp;'DATA for charts'!P$5&amp;"'!$k190"),$A1128,0),"")</f>
        <v/>
      </c>
      <c r="Q1128" s="238" t="str">
        <f ca="1">IF(ISNUMBER(OFFSET(INDIRECT("'"&amp;'DATA for charts'!Q$5&amp;"'!$k190"),$A1128,0)),OFFSET(INDIRECT("'"&amp;'DATA for charts'!Q$5&amp;"'!$k190"),$A1128,0),"")</f>
        <v/>
      </c>
      <c r="R1128" s="238" t="str">
        <f ca="1">IF(ISNUMBER(OFFSET(INDIRECT("'"&amp;'DATA for charts'!R$5&amp;"'!$k190"),$A1128,0)),OFFSET(INDIRECT("'"&amp;'DATA for charts'!R$5&amp;"'!$k190"),$A1128,0),"")</f>
        <v/>
      </c>
      <c r="S1128" s="238" t="str">
        <f ca="1">IF(ISNUMBER(OFFSET(INDIRECT("'"&amp;'DATA for charts'!S$5&amp;"'!$k190"),$A1128,0)),OFFSET(INDIRECT("'"&amp;'DATA for charts'!S$5&amp;"'!$k190"),$A1128,0),"")</f>
        <v/>
      </c>
      <c r="T1128" s="34"/>
      <c r="U1128" s="34"/>
      <c r="V1128" s="34"/>
      <c r="W1128" s="8"/>
      <c r="X1128" s="8"/>
      <c r="Y1128" s="8"/>
      <c r="Z1128" s="8"/>
      <c r="AA1128" s="8"/>
    </row>
    <row r="1129" spans="1:27" ht="15">
      <c r="A1129" s="51">
        <f t="shared" si="1281"/>
        <v>9</v>
      </c>
      <c r="B1129" s="351" t="s">
        <v>161</v>
      </c>
      <c r="C1129" s="238">
        <f ca="1">IF(ISNUMBER(OFFSET(INDIRECT("'"&amp;'DATA for charts'!C$5&amp;"'!$k190"),$A1129,0)),OFFSET(INDIRECT("'"&amp;'DATA for charts'!C$5&amp;"'!$k190"),$A1129,0),"")</f>
        <v>80.5</v>
      </c>
      <c r="D1129" s="238">
        <f ca="1">IF(ISNUMBER(OFFSET(INDIRECT("'"&amp;'DATA for charts'!D$5&amp;"'!$k190"),$A1129,0)),OFFSET(INDIRECT("'"&amp;'DATA for charts'!D$5&amp;"'!$k190"),$A1129,0),"")</f>
        <v>65.069443222999993</v>
      </c>
      <c r="E1129" s="238">
        <f ca="1">IF(ISNUMBER(OFFSET(INDIRECT("'"&amp;'DATA for charts'!E$5&amp;"'!$k190"),$A1129,0)),OFFSET(INDIRECT("'"&amp;'DATA for charts'!E$5&amp;"'!$k190"),$A1129,0),"")</f>
        <v>63.591000000000001</v>
      </c>
      <c r="F1129" s="238">
        <f ca="1">IF(ISNUMBER(OFFSET(INDIRECT("'"&amp;'DATA for charts'!F$5&amp;"'!$k190"),$A1129,0)),OFFSET(INDIRECT("'"&amp;'DATA for charts'!F$5&amp;"'!$k190"),$A1129,0),"")</f>
        <v>81.090474922385098</v>
      </c>
      <c r="G1129" s="238">
        <f ca="1">IF(ISNUMBER(OFFSET(INDIRECT("'"&amp;'DATA for charts'!G$5&amp;"'!$k190"),$A1129,0)),OFFSET(INDIRECT("'"&amp;'DATA for charts'!G$5&amp;"'!$k190"),$A1129,0),"")</f>
        <v>70</v>
      </c>
      <c r="H1129" s="238">
        <f ca="1">IF(ISNUMBER(OFFSET(INDIRECT("'"&amp;'DATA for charts'!H$5&amp;"'!$k190"),$A1129,0)),OFFSET(INDIRECT("'"&amp;'DATA for charts'!H$5&amp;"'!$k190"),$A1129,0),"")</f>
        <v>85.009799999999998</v>
      </c>
      <c r="I1129" s="238" t="str">
        <f ca="1">IF(ISNUMBER(OFFSET(INDIRECT("'"&amp;'DATA for charts'!I$5&amp;"'!$k190"),$A1129,0)),OFFSET(INDIRECT("'"&amp;'DATA for charts'!I$5&amp;"'!$k190"),$A1129,0),"")</f>
        <v/>
      </c>
      <c r="J1129" s="238" t="str">
        <f ca="1">IF(ISNUMBER(OFFSET(INDIRECT("'"&amp;'DATA for charts'!J$5&amp;"'!$k190"),$A1129,0)),OFFSET(INDIRECT("'"&amp;'DATA for charts'!J$5&amp;"'!$k190"),$A1129,0),"")</f>
        <v/>
      </c>
      <c r="K1129" s="238" t="str">
        <f ca="1">IF(ISNUMBER(OFFSET(INDIRECT("'"&amp;'DATA for charts'!K$5&amp;"'!$k190"),$A1129,0)),OFFSET(INDIRECT("'"&amp;'DATA for charts'!K$5&amp;"'!$k190"),$A1129,0),"")</f>
        <v/>
      </c>
      <c r="L1129" s="238" t="str">
        <f ca="1">IF(ISNUMBER(OFFSET(INDIRECT("'"&amp;'DATA for charts'!L$5&amp;"'!$k190"),$A1129,0)),OFFSET(INDIRECT("'"&amp;'DATA for charts'!L$5&amp;"'!$k190"),$A1129,0),"")</f>
        <v/>
      </c>
      <c r="M1129" s="238" t="str">
        <f ca="1">IF(ISNUMBER(OFFSET(INDIRECT("'"&amp;'DATA for charts'!M$5&amp;"'!$k190"),$A1129,0)),OFFSET(INDIRECT("'"&amp;'DATA for charts'!M$5&amp;"'!$k190"),$A1129,0),"")</f>
        <v/>
      </c>
      <c r="N1129" s="238" t="str">
        <f ca="1">IF(ISNUMBER(OFFSET(INDIRECT("'"&amp;'DATA for charts'!N$5&amp;"'!$k190"),$A1129,0)),OFFSET(INDIRECT("'"&amp;'DATA for charts'!N$5&amp;"'!$k190"),$A1129,0),"")</f>
        <v/>
      </c>
      <c r="O1129" s="238" t="str">
        <f ca="1">IF(ISNUMBER(OFFSET(INDIRECT("'"&amp;'DATA for charts'!O$5&amp;"'!$k190"),$A1129,0)),OFFSET(INDIRECT("'"&amp;'DATA for charts'!O$5&amp;"'!$k190"),$A1129,0),"")</f>
        <v/>
      </c>
      <c r="P1129" s="238" t="str">
        <f ca="1">IF(ISNUMBER(OFFSET(INDIRECT("'"&amp;'DATA for charts'!P$5&amp;"'!$k190"),$A1129,0)),OFFSET(INDIRECT("'"&amp;'DATA for charts'!P$5&amp;"'!$k190"),$A1129,0),"")</f>
        <v/>
      </c>
      <c r="Q1129" s="238" t="str">
        <f ca="1">IF(ISNUMBER(OFFSET(INDIRECT("'"&amp;'DATA for charts'!Q$5&amp;"'!$k190"),$A1129,0)),OFFSET(INDIRECT("'"&amp;'DATA for charts'!Q$5&amp;"'!$k190"),$A1129,0),"")</f>
        <v/>
      </c>
      <c r="R1129" s="238" t="str">
        <f ca="1">IF(ISNUMBER(OFFSET(INDIRECT("'"&amp;'DATA for charts'!R$5&amp;"'!$k190"),$A1129,0)),OFFSET(INDIRECT("'"&amp;'DATA for charts'!R$5&amp;"'!$k190"),$A1129,0),"")</f>
        <v/>
      </c>
      <c r="S1129" s="238" t="str">
        <f ca="1">IF(ISNUMBER(OFFSET(INDIRECT("'"&amp;'DATA for charts'!S$5&amp;"'!$k190"),$A1129,0)),OFFSET(INDIRECT("'"&amp;'DATA for charts'!S$5&amp;"'!$k190"),$A1129,0),"")</f>
        <v/>
      </c>
      <c r="T1129" s="34"/>
      <c r="U1129" s="34"/>
      <c r="V1129" s="34"/>
      <c r="W1129" s="8"/>
      <c r="X1129" s="8"/>
      <c r="Y1129" s="8"/>
      <c r="Z1129" s="8"/>
      <c r="AA1129" s="8"/>
    </row>
    <row r="1130" spans="1:27" ht="15">
      <c r="A1130" s="51">
        <f t="shared" si="1281"/>
        <v>10</v>
      </c>
      <c r="B1130" s="351" t="s">
        <v>163</v>
      </c>
      <c r="C1130" s="238">
        <f ca="1">IF(ISNUMBER(OFFSET(INDIRECT("'"&amp;'DATA for charts'!C$5&amp;"'!$k190"),$A1130,0)),OFFSET(INDIRECT("'"&amp;'DATA for charts'!C$5&amp;"'!$k190"),$A1130,0),"")</f>
        <v>298.2</v>
      </c>
      <c r="D1130" s="238">
        <f ca="1">IF(ISNUMBER(OFFSET(INDIRECT("'"&amp;'DATA for charts'!D$5&amp;"'!$k190"),$A1130,0)),OFFSET(INDIRECT("'"&amp;'DATA for charts'!D$5&amp;"'!$k190"),$A1130,0),"")</f>
        <v>251.5988363283</v>
      </c>
      <c r="E1130" s="238">
        <f ca="1">IF(ISNUMBER(OFFSET(INDIRECT("'"&amp;'DATA for charts'!E$5&amp;"'!$k190"),$A1130,0)),OFFSET(INDIRECT("'"&amp;'DATA for charts'!E$5&amp;"'!$k190"),$A1130,0),"")</f>
        <v>283.88799999999998</v>
      </c>
      <c r="F1130" s="238">
        <f ca="1">IF(ISNUMBER(OFFSET(INDIRECT("'"&amp;'DATA for charts'!F$5&amp;"'!$k190"),$A1130,0)),OFFSET(INDIRECT("'"&amp;'DATA for charts'!F$5&amp;"'!$k190"),$A1130,0),"")</f>
        <v>296.98739729903139</v>
      </c>
      <c r="G1130" s="238">
        <f ca="1">IF(ISNUMBER(OFFSET(INDIRECT("'"&amp;'DATA for charts'!G$5&amp;"'!$k190"),$A1130,0)),OFFSET(INDIRECT("'"&amp;'DATA for charts'!G$5&amp;"'!$k190"),$A1130,0),"")</f>
        <v>286</v>
      </c>
      <c r="H1130" s="238">
        <f ca="1">IF(ISNUMBER(OFFSET(INDIRECT("'"&amp;'DATA for charts'!H$5&amp;"'!$k190"),$A1130,0)),OFFSET(INDIRECT("'"&amp;'DATA for charts'!H$5&amp;"'!$k190"),$A1130,0),"")</f>
        <v>318.24200000000002</v>
      </c>
      <c r="I1130" s="238" t="str">
        <f ca="1">IF(ISNUMBER(OFFSET(INDIRECT("'"&amp;'DATA for charts'!I$5&amp;"'!$k190"),$A1130,0)),OFFSET(INDIRECT("'"&amp;'DATA for charts'!I$5&amp;"'!$k190"),$A1130,0),"")</f>
        <v/>
      </c>
      <c r="J1130" s="238" t="str">
        <f ca="1">IF(ISNUMBER(OFFSET(INDIRECT("'"&amp;'DATA for charts'!J$5&amp;"'!$k190"),$A1130,0)),OFFSET(INDIRECT("'"&amp;'DATA for charts'!J$5&amp;"'!$k190"),$A1130,0),"")</f>
        <v/>
      </c>
      <c r="K1130" s="238" t="str">
        <f ca="1">IF(ISNUMBER(OFFSET(INDIRECT("'"&amp;'DATA for charts'!K$5&amp;"'!$k190"),$A1130,0)),OFFSET(INDIRECT("'"&amp;'DATA for charts'!K$5&amp;"'!$k190"),$A1130,0),"")</f>
        <v/>
      </c>
      <c r="L1130" s="238" t="str">
        <f ca="1">IF(ISNUMBER(OFFSET(INDIRECT("'"&amp;'DATA for charts'!L$5&amp;"'!$k190"),$A1130,0)),OFFSET(INDIRECT("'"&amp;'DATA for charts'!L$5&amp;"'!$k190"),$A1130,0),"")</f>
        <v/>
      </c>
      <c r="M1130" s="238" t="str">
        <f ca="1">IF(ISNUMBER(OFFSET(INDIRECT("'"&amp;'DATA for charts'!M$5&amp;"'!$k190"),$A1130,0)),OFFSET(INDIRECT("'"&amp;'DATA for charts'!M$5&amp;"'!$k190"),$A1130,0),"")</f>
        <v/>
      </c>
      <c r="N1130" s="238" t="str">
        <f ca="1">IF(ISNUMBER(OFFSET(INDIRECT("'"&amp;'DATA for charts'!N$5&amp;"'!$k190"),$A1130,0)),OFFSET(INDIRECT("'"&amp;'DATA for charts'!N$5&amp;"'!$k190"),$A1130,0),"")</f>
        <v/>
      </c>
      <c r="O1130" s="238" t="str">
        <f ca="1">IF(ISNUMBER(OFFSET(INDIRECT("'"&amp;'DATA for charts'!O$5&amp;"'!$k190"),$A1130,0)),OFFSET(INDIRECT("'"&amp;'DATA for charts'!O$5&amp;"'!$k190"),$A1130,0),"")</f>
        <v/>
      </c>
      <c r="P1130" s="238" t="str">
        <f ca="1">IF(ISNUMBER(OFFSET(INDIRECT("'"&amp;'DATA for charts'!P$5&amp;"'!$k190"),$A1130,0)),OFFSET(INDIRECT("'"&amp;'DATA for charts'!P$5&amp;"'!$k190"),$A1130,0),"")</f>
        <v/>
      </c>
      <c r="Q1130" s="238" t="str">
        <f ca="1">IF(ISNUMBER(OFFSET(INDIRECT("'"&amp;'DATA for charts'!Q$5&amp;"'!$k190"),$A1130,0)),OFFSET(INDIRECT("'"&amp;'DATA for charts'!Q$5&amp;"'!$k190"),$A1130,0),"")</f>
        <v/>
      </c>
      <c r="R1130" s="238" t="str">
        <f ca="1">IF(ISNUMBER(OFFSET(INDIRECT("'"&amp;'DATA for charts'!R$5&amp;"'!$k190"),$A1130,0)),OFFSET(INDIRECT("'"&amp;'DATA for charts'!R$5&amp;"'!$k190"),$A1130,0),"")</f>
        <v/>
      </c>
      <c r="S1130" s="238" t="str">
        <f ca="1">IF(ISNUMBER(OFFSET(INDIRECT("'"&amp;'DATA for charts'!S$5&amp;"'!$k190"),$A1130,0)),OFFSET(INDIRECT("'"&amp;'DATA for charts'!S$5&amp;"'!$k190"),$A1130,0),"")</f>
        <v/>
      </c>
      <c r="T1130" s="34"/>
      <c r="U1130" s="34"/>
      <c r="V1130" s="34"/>
      <c r="W1130" s="8"/>
      <c r="X1130" s="8"/>
      <c r="Y1130" s="8"/>
      <c r="Z1130" s="8"/>
      <c r="AA1130" s="8"/>
    </row>
    <row r="1131" spans="1:27" ht="15.75" thickBot="1">
      <c r="A1131" s="51">
        <f t="shared" si="1281"/>
        <v>11</v>
      </c>
      <c r="B1131" s="499" t="s">
        <v>165</v>
      </c>
      <c r="C1131" s="238">
        <f ca="1">IF(ISNUMBER(OFFSET(INDIRECT("'"&amp;'DATA for charts'!C$5&amp;"'!$k190"),$A1131,0)),OFFSET(INDIRECT("'"&amp;'DATA for charts'!C$5&amp;"'!$k190"),$A1131,0),"")</f>
        <v>329.8</v>
      </c>
      <c r="D1131" s="238">
        <f ca="1">IF(ISNUMBER(OFFSET(INDIRECT("'"&amp;'DATA for charts'!D$5&amp;"'!$k190"),$A1131,0)),OFFSET(INDIRECT("'"&amp;'DATA for charts'!D$5&amp;"'!$k190"),$A1131,0),"")</f>
        <v>254.73304329499999</v>
      </c>
      <c r="E1131" s="238">
        <f ca="1">IF(ISNUMBER(OFFSET(INDIRECT("'"&amp;'DATA for charts'!E$5&amp;"'!$k190"),$A1131,0)),OFFSET(INDIRECT("'"&amp;'DATA for charts'!E$5&amp;"'!$k190"),$A1131,0),"")</f>
        <v>314.279</v>
      </c>
      <c r="F1131" s="238">
        <f ca="1">IF(ISNUMBER(OFFSET(INDIRECT("'"&amp;'DATA for charts'!F$5&amp;"'!$k190"),$A1131,0)),OFFSET(INDIRECT("'"&amp;'DATA for charts'!F$5&amp;"'!$k190"),$A1131,0),"")</f>
        <v>307.86881153329045</v>
      </c>
      <c r="G1131" s="238">
        <f ca="1">IF(ISNUMBER(OFFSET(INDIRECT("'"&amp;'DATA for charts'!G$5&amp;"'!$k190"),$A1131,0)),OFFSET(INDIRECT("'"&amp;'DATA for charts'!G$5&amp;"'!$k190"),$A1131,0),"")</f>
        <v>308</v>
      </c>
      <c r="H1131" s="238">
        <f ca="1">IF(ISNUMBER(OFFSET(INDIRECT("'"&amp;'DATA for charts'!H$5&amp;"'!$k190"),$A1131,0)),OFFSET(INDIRECT("'"&amp;'DATA for charts'!H$5&amp;"'!$k190"),$A1131,0),"")</f>
        <v>339.35700000000003</v>
      </c>
      <c r="I1131" s="238" t="str">
        <f ca="1">IF(ISNUMBER(OFFSET(INDIRECT("'"&amp;'DATA for charts'!I$5&amp;"'!$k190"),$A1131,0)),OFFSET(INDIRECT("'"&amp;'DATA for charts'!I$5&amp;"'!$k190"),$A1131,0),"")</f>
        <v/>
      </c>
      <c r="J1131" s="238" t="str">
        <f ca="1">IF(ISNUMBER(OFFSET(INDIRECT("'"&amp;'DATA for charts'!J$5&amp;"'!$k190"),$A1131,0)),OFFSET(INDIRECT("'"&amp;'DATA for charts'!J$5&amp;"'!$k190"),$A1131,0),"")</f>
        <v/>
      </c>
      <c r="K1131" s="238" t="str">
        <f ca="1">IF(ISNUMBER(OFFSET(INDIRECT("'"&amp;'DATA for charts'!K$5&amp;"'!$k190"),$A1131,0)),OFFSET(INDIRECT("'"&amp;'DATA for charts'!K$5&amp;"'!$k190"),$A1131,0),"")</f>
        <v/>
      </c>
      <c r="L1131" s="238" t="str">
        <f ca="1">IF(ISNUMBER(OFFSET(INDIRECT("'"&amp;'DATA for charts'!L$5&amp;"'!$k190"),$A1131,0)),OFFSET(INDIRECT("'"&amp;'DATA for charts'!L$5&amp;"'!$k190"),$A1131,0),"")</f>
        <v/>
      </c>
      <c r="M1131" s="238" t="str">
        <f ca="1">IF(ISNUMBER(OFFSET(INDIRECT("'"&amp;'DATA for charts'!M$5&amp;"'!$k190"),$A1131,0)),OFFSET(INDIRECT("'"&amp;'DATA for charts'!M$5&amp;"'!$k190"),$A1131,0),"")</f>
        <v/>
      </c>
      <c r="N1131" s="238" t="str">
        <f ca="1">IF(ISNUMBER(OFFSET(INDIRECT("'"&amp;'DATA for charts'!N$5&amp;"'!$k190"),$A1131,0)),OFFSET(INDIRECT("'"&amp;'DATA for charts'!N$5&amp;"'!$k190"),$A1131,0),"")</f>
        <v/>
      </c>
      <c r="O1131" s="238" t="str">
        <f ca="1">IF(ISNUMBER(OFFSET(INDIRECT("'"&amp;'DATA for charts'!O$5&amp;"'!$k190"),$A1131,0)),OFFSET(INDIRECT("'"&amp;'DATA for charts'!O$5&amp;"'!$k190"),$A1131,0),"")</f>
        <v/>
      </c>
      <c r="P1131" s="238" t="str">
        <f ca="1">IF(ISNUMBER(OFFSET(INDIRECT("'"&amp;'DATA for charts'!P$5&amp;"'!$k190"),$A1131,0)),OFFSET(INDIRECT("'"&amp;'DATA for charts'!P$5&amp;"'!$k190"),$A1131,0),"")</f>
        <v/>
      </c>
      <c r="Q1131" s="238" t="str">
        <f ca="1">IF(ISNUMBER(OFFSET(INDIRECT("'"&amp;'DATA for charts'!Q$5&amp;"'!$k190"),$A1131,0)),OFFSET(INDIRECT("'"&amp;'DATA for charts'!Q$5&amp;"'!$k190"),$A1131,0),"")</f>
        <v/>
      </c>
      <c r="R1131" s="238" t="str">
        <f ca="1">IF(ISNUMBER(OFFSET(INDIRECT("'"&amp;'DATA for charts'!R$5&amp;"'!$k190"),$A1131,0)),OFFSET(INDIRECT("'"&amp;'DATA for charts'!R$5&amp;"'!$k190"),$A1131,0),"")</f>
        <v/>
      </c>
      <c r="S1131" s="238" t="str">
        <f ca="1">IF(ISNUMBER(OFFSET(INDIRECT("'"&amp;'DATA for charts'!S$5&amp;"'!$k190"),$A1131,0)),OFFSET(INDIRECT("'"&amp;'DATA for charts'!S$5&amp;"'!$k190"),$A1131,0),"")</f>
        <v/>
      </c>
      <c r="T1131" s="34"/>
      <c r="U1131" s="34"/>
      <c r="V1131" s="34"/>
      <c r="W1131" s="8"/>
      <c r="X1131" s="8"/>
      <c r="Y1131" s="8"/>
      <c r="Z1131" s="8"/>
      <c r="AA1131" s="8"/>
    </row>
    <row r="1132" spans="1:27" ht="13.5" thickTop="1">
      <c r="B1132" s="682" t="s">
        <v>949</v>
      </c>
      <c r="C1132" s="470">
        <f t="shared" ref="C1132" ca="1" si="1282">SUM(C1120:C1131)</f>
        <v>1726</v>
      </c>
      <c r="D1132" s="470">
        <f t="shared" ref="D1132" ca="1" si="1283">SUM(D1120:D1131)</f>
        <v>1378.89128267653</v>
      </c>
      <c r="E1132" s="470">
        <f t="shared" ref="E1132" ca="1" si="1284">SUM(E1120:E1131)</f>
        <v>1590.894</v>
      </c>
      <c r="F1132" s="470">
        <f t="shared" ref="F1132" ca="1" si="1285">SUM(F1120:F1131)</f>
        <v>1663.6866692222422</v>
      </c>
      <c r="G1132" s="470">
        <f t="shared" ref="G1132" ca="1" si="1286">SUM(G1120:G1131)</f>
        <v>1585</v>
      </c>
      <c r="H1132" s="470">
        <f t="shared" ref="H1132" ca="1" si="1287">SUM(H1120:H1131)</f>
        <v>1814.0315720000001</v>
      </c>
      <c r="I1132" s="470">
        <f t="shared" ref="I1132" ca="1" si="1288">SUM(I1120:I1131)</f>
        <v>0</v>
      </c>
      <c r="J1132" s="470">
        <f t="shared" ref="J1132" ca="1" si="1289">SUM(J1120:J1131)</f>
        <v>0</v>
      </c>
      <c r="K1132" s="470">
        <f t="shared" ref="K1132" ca="1" si="1290">SUM(K1120:K1131)</f>
        <v>0</v>
      </c>
      <c r="L1132" s="470">
        <f t="shared" ref="L1132" ca="1" si="1291">SUM(L1120:L1131)</f>
        <v>0</v>
      </c>
      <c r="M1132" s="470">
        <f t="shared" ref="M1132" ca="1" si="1292">SUM(M1120:M1131)</f>
        <v>0</v>
      </c>
      <c r="N1132" s="470">
        <f t="shared" ref="N1132" ca="1" si="1293">SUM(N1120:N1131)</f>
        <v>0</v>
      </c>
      <c r="O1132" s="470">
        <f t="shared" ref="O1132" ca="1" si="1294">SUM(O1120:O1131)</f>
        <v>0</v>
      </c>
      <c r="P1132" s="470">
        <f t="shared" ref="P1132" ca="1" si="1295">SUM(P1120:P1131)</f>
        <v>0</v>
      </c>
      <c r="Q1132" s="470">
        <f t="shared" ref="Q1132" ca="1" si="1296">SUM(Q1120:Q1131)</f>
        <v>0</v>
      </c>
      <c r="R1132" s="470">
        <f t="shared" ref="R1132" ca="1" si="1297">SUM(R1120:R1131)</f>
        <v>0</v>
      </c>
      <c r="S1132" s="2"/>
      <c r="T1132" s="34"/>
      <c r="U1132" s="34"/>
      <c r="V1132" s="34"/>
      <c r="W1132" s="8"/>
      <c r="X1132" s="8"/>
      <c r="Y1132" s="8"/>
      <c r="Z1132" s="8"/>
      <c r="AA1132" s="8"/>
    </row>
    <row r="1133" spans="1:27">
      <c r="B1133" s="497" t="s">
        <v>856</v>
      </c>
      <c r="C1133" s="2"/>
      <c r="D1133" s="2"/>
      <c r="E1133" s="2"/>
      <c r="F1133" s="2"/>
      <c r="G1133" s="2"/>
      <c r="H1133" s="2"/>
      <c r="I1133" s="2"/>
      <c r="J1133" s="2"/>
      <c r="K1133" s="2"/>
      <c r="L1133" s="2"/>
      <c r="M1133" s="2"/>
      <c r="N1133" s="2"/>
      <c r="O1133" s="2"/>
      <c r="P1133" s="2"/>
      <c r="Q1133" s="2"/>
      <c r="R1133" s="2"/>
      <c r="S1133" s="2"/>
      <c r="T1133" s="34"/>
      <c r="U1133" s="34"/>
      <c r="V1133" s="34"/>
      <c r="W1133" s="8"/>
      <c r="X1133" s="8"/>
      <c r="Y1133" s="8"/>
      <c r="Z1133" s="8"/>
      <c r="AA1133" s="8"/>
    </row>
    <row r="1134" spans="1:27">
      <c r="C1134" s="22" t="str">
        <f t="shared" ref="C1134:S1134" ca="1" si="1298">C$8</f>
        <v>BSIMAC</v>
      </c>
      <c r="D1134" s="22" t="str">
        <f t="shared" ca="1" si="1298"/>
        <v>CSE</v>
      </c>
      <c r="E1134" s="22" t="str">
        <f t="shared" ca="1" si="1298"/>
        <v>DeST</v>
      </c>
      <c r="F1134" s="22" t="str">
        <f t="shared" ca="1" si="1298"/>
        <v>EnergyPlus</v>
      </c>
      <c r="G1134" s="22" t="str">
        <f t="shared" ca="1" si="1298"/>
        <v>ESP-r</v>
      </c>
      <c r="H1134" s="22" t="str">
        <f t="shared" ca="1" si="1298"/>
        <v>TRNSYS</v>
      </c>
      <c r="I1134" s="22" t="str">
        <f t="shared" ca="1" si="1298"/>
        <v>TestSpec-Alt</v>
      </c>
      <c r="J1134" s="22">
        <f t="shared" ca="1" si="1298"/>
        <v>0</v>
      </c>
      <c r="K1134" s="22">
        <f t="shared" ca="1" si="1298"/>
        <v>0</v>
      </c>
      <c r="L1134" s="22">
        <f t="shared" ca="1" si="1298"/>
        <v>0</v>
      </c>
      <c r="M1134" s="22">
        <f t="shared" ca="1" si="1298"/>
        <v>0</v>
      </c>
      <c r="N1134" s="22">
        <f t="shared" ca="1" si="1298"/>
        <v>0</v>
      </c>
      <c r="O1134" s="22">
        <f t="shared" ca="1" si="1298"/>
        <v>0</v>
      </c>
      <c r="P1134" s="22">
        <f t="shared" ca="1" si="1298"/>
        <v>0</v>
      </c>
      <c r="Q1134" s="22">
        <f t="shared" ca="1" si="1298"/>
        <v>0</v>
      </c>
      <c r="R1134" s="22">
        <f t="shared" ca="1" si="1298"/>
        <v>0</v>
      </c>
      <c r="S1134" s="22" t="str">
        <f t="shared" ca="1" si="1298"/>
        <v>Tested Prg</v>
      </c>
      <c r="T1134" s="34"/>
      <c r="U1134" s="34"/>
      <c r="V1134" s="34"/>
      <c r="W1134" s="8"/>
      <c r="X1134" s="8"/>
      <c r="Y1134" s="8"/>
      <c r="Z1134" s="8"/>
      <c r="AA1134" s="8"/>
    </row>
    <row r="1135" spans="1:27" ht="15">
      <c r="A1135" s="51">
        <v>0</v>
      </c>
      <c r="B1135" s="351" t="s">
        <v>143</v>
      </c>
      <c r="C1135" s="238">
        <f ca="1">IF(ISNUMBER(OFFSET(INDIRECT("'"&amp;'DATA for charts'!C$5&amp;"'!$l190"),$A1135,0)),OFFSET(INDIRECT("'"&amp;'DATA for charts'!C$5&amp;"'!$l190"),$A1135,0),"")</f>
        <v>73.314059110629074</v>
      </c>
      <c r="D1135" s="238">
        <f ca="1">IF(ISNUMBER(OFFSET(INDIRECT("'"&amp;'DATA for charts'!D$5&amp;"'!$l190"),$A1135,0)),OFFSET(INDIRECT("'"&amp;'DATA for charts'!D$5&amp;"'!$l190"),$A1135,0),"")</f>
        <v>67.804108098</v>
      </c>
      <c r="E1135" s="238">
        <f ca="1">IF(ISNUMBER(OFFSET(INDIRECT("'"&amp;'DATA for charts'!E$5&amp;"'!$l190"),$A1135,0)),OFFSET(INDIRECT("'"&amp;'DATA for charts'!E$5&amp;"'!$l190"),$A1135,0),"")</f>
        <v>33.493000000000002</v>
      </c>
      <c r="F1135" s="238">
        <f ca="1">IF(ISNUMBER(OFFSET(INDIRECT("'"&amp;'DATA for charts'!F$5&amp;"'!$l190"),$A1135,0)),OFFSET(INDIRECT("'"&amp;'DATA for charts'!F$5&amp;"'!$l190"),$A1135,0),"")</f>
        <v>53.280489792263353</v>
      </c>
      <c r="G1135" s="238">
        <f ca="1">IF(ISNUMBER(OFFSET(INDIRECT("'"&amp;'DATA for charts'!G$5&amp;"'!$l190"),$A1135,0)),OFFSET(INDIRECT("'"&amp;'DATA for charts'!G$5&amp;"'!$l190"),$A1135,0),"")</f>
        <v>42</v>
      </c>
      <c r="H1135" s="238">
        <f ca="1">IF(ISNUMBER(OFFSET(INDIRECT("'"&amp;'DATA for charts'!H$5&amp;"'!$l190"),$A1135,0)),OFFSET(INDIRECT("'"&amp;'DATA for charts'!H$5&amp;"'!$l190"),$A1135,0),"")</f>
        <v>44.634999999999998</v>
      </c>
      <c r="I1135" s="238" t="str">
        <f ca="1">IF(ISNUMBER(OFFSET(INDIRECT("'"&amp;'DATA for charts'!I$5&amp;"'!$l190"),$A1135,0)),OFFSET(INDIRECT("'"&amp;'DATA for charts'!I$5&amp;"'!$l190"),$A1135,0),"")</f>
        <v/>
      </c>
      <c r="J1135" s="238" t="str">
        <f ca="1">IF(ISNUMBER(OFFSET(INDIRECT("'"&amp;'DATA for charts'!J$5&amp;"'!$l190"),$A1135,0)),OFFSET(INDIRECT("'"&amp;'DATA for charts'!J$5&amp;"'!$l190"),$A1135,0),"")</f>
        <v/>
      </c>
      <c r="K1135" s="238" t="str">
        <f ca="1">IF(ISNUMBER(OFFSET(INDIRECT("'"&amp;'DATA for charts'!K$5&amp;"'!$l190"),$A1135,0)),OFFSET(INDIRECT("'"&amp;'DATA for charts'!K$5&amp;"'!$l190"),$A1135,0),"")</f>
        <v/>
      </c>
      <c r="L1135" s="238" t="str">
        <f ca="1">IF(ISNUMBER(OFFSET(INDIRECT("'"&amp;'DATA for charts'!L$5&amp;"'!$l190"),$A1135,0)),OFFSET(INDIRECT("'"&amp;'DATA for charts'!L$5&amp;"'!$l190"),$A1135,0),"")</f>
        <v/>
      </c>
      <c r="M1135" s="238" t="str">
        <f ca="1">IF(ISNUMBER(OFFSET(INDIRECT("'"&amp;'DATA for charts'!M$5&amp;"'!$l190"),$A1135,0)),OFFSET(INDIRECT("'"&amp;'DATA for charts'!M$5&amp;"'!$l190"),$A1135,0),"")</f>
        <v/>
      </c>
      <c r="N1135" s="238" t="str">
        <f ca="1">IF(ISNUMBER(OFFSET(INDIRECT("'"&amp;'DATA for charts'!N$5&amp;"'!$l190"),$A1135,0)),OFFSET(INDIRECT("'"&amp;'DATA for charts'!N$5&amp;"'!$l190"),$A1135,0),"")</f>
        <v/>
      </c>
      <c r="O1135" s="238" t="str">
        <f ca="1">IF(ISNUMBER(OFFSET(INDIRECT("'"&amp;'DATA for charts'!O$5&amp;"'!$l190"),$A1135,0)),OFFSET(INDIRECT("'"&amp;'DATA for charts'!O$5&amp;"'!$l190"),$A1135,0),"")</f>
        <v/>
      </c>
      <c r="P1135" s="238" t="str">
        <f ca="1">IF(ISNUMBER(OFFSET(INDIRECT("'"&amp;'DATA for charts'!P$5&amp;"'!$l190"),$A1135,0)),OFFSET(INDIRECT("'"&amp;'DATA for charts'!P$5&amp;"'!$l190"),$A1135,0),"")</f>
        <v/>
      </c>
      <c r="Q1135" s="238" t="str">
        <f ca="1">IF(ISNUMBER(OFFSET(INDIRECT("'"&amp;'DATA for charts'!Q$5&amp;"'!$l190"),$A1135,0)),OFFSET(INDIRECT("'"&amp;'DATA for charts'!Q$5&amp;"'!$l190"),$A1135,0),"")</f>
        <v/>
      </c>
      <c r="R1135" s="238" t="str">
        <f ca="1">IF(ISNUMBER(OFFSET(INDIRECT("'"&amp;'DATA for charts'!R$5&amp;"'!$l190"),$A1135,0)),OFFSET(INDIRECT("'"&amp;'DATA for charts'!R$5&amp;"'!$l190"),$A1135,0),"")</f>
        <v/>
      </c>
      <c r="S1135" s="238" t="str">
        <f ca="1">IF(ISNUMBER(OFFSET(INDIRECT("'"&amp;'DATA for charts'!S$5&amp;"'!$l190"),$A1135,0)),OFFSET(INDIRECT("'"&amp;'DATA for charts'!S$5&amp;"'!$l190"),$A1135,0),"")</f>
        <v/>
      </c>
      <c r="T1135" s="34"/>
      <c r="U1135" s="34"/>
      <c r="V1135" s="34"/>
      <c r="W1135" s="8"/>
      <c r="X1135" s="8"/>
      <c r="Y1135" s="8"/>
      <c r="Z1135" s="8"/>
      <c r="AA1135" s="8"/>
    </row>
    <row r="1136" spans="1:27" ht="15">
      <c r="A1136" s="51">
        <f>A1135+1</f>
        <v>1</v>
      </c>
      <c r="B1136" s="351" t="s">
        <v>145</v>
      </c>
      <c r="C1136" s="238">
        <f ca="1">IF(ISNUMBER(OFFSET(INDIRECT("'"&amp;'DATA for charts'!C$5&amp;"'!$l190"),$A1136,0)),OFFSET(INDIRECT("'"&amp;'DATA for charts'!C$5&amp;"'!$l190"),$A1136,0),"")</f>
        <v>24.008744577006507</v>
      </c>
      <c r="D1136" s="238">
        <f ca="1">IF(ISNUMBER(OFFSET(INDIRECT("'"&amp;'DATA for charts'!D$5&amp;"'!$l190"),$A1136,0)),OFFSET(INDIRECT("'"&amp;'DATA for charts'!D$5&amp;"'!$l190"),$A1136,0),"")</f>
        <v>15.111669404100001</v>
      </c>
      <c r="E1136" s="238">
        <f ca="1">IF(ISNUMBER(OFFSET(INDIRECT("'"&amp;'DATA for charts'!E$5&amp;"'!$l190"),$A1136,0)),OFFSET(INDIRECT("'"&amp;'DATA for charts'!E$5&amp;"'!$l190"),$A1136,0),"")</f>
        <v>4.7240000000000002</v>
      </c>
      <c r="F1136" s="238">
        <f ca="1">IF(ISNUMBER(OFFSET(INDIRECT("'"&amp;'DATA for charts'!F$5&amp;"'!$l190"),$A1136,0)),OFFSET(INDIRECT("'"&amp;'DATA for charts'!F$5&amp;"'!$l190"),$A1136,0),"")</f>
        <v>12.339110488924179</v>
      </c>
      <c r="G1136" s="238">
        <f ca="1">IF(ISNUMBER(OFFSET(INDIRECT("'"&amp;'DATA for charts'!G$5&amp;"'!$l190"),$A1136,0)),OFFSET(INDIRECT("'"&amp;'DATA for charts'!G$5&amp;"'!$l190"),$A1136,0),"")</f>
        <v>11</v>
      </c>
      <c r="H1136" s="238">
        <f ca="1">IF(ISNUMBER(OFFSET(INDIRECT("'"&amp;'DATA for charts'!H$5&amp;"'!$l190"),$A1136,0)),OFFSET(INDIRECT("'"&amp;'DATA for charts'!H$5&amp;"'!$l190"),$A1136,0),"")</f>
        <v>9.2433800000000002</v>
      </c>
      <c r="I1136" s="238" t="str">
        <f ca="1">IF(ISNUMBER(OFFSET(INDIRECT("'"&amp;'DATA for charts'!I$5&amp;"'!$l190"),$A1136,0)),OFFSET(INDIRECT("'"&amp;'DATA for charts'!I$5&amp;"'!$l190"),$A1136,0),"")</f>
        <v/>
      </c>
      <c r="J1136" s="238" t="str">
        <f ca="1">IF(ISNUMBER(OFFSET(INDIRECT("'"&amp;'DATA for charts'!J$5&amp;"'!$l190"),$A1136,0)),OFFSET(INDIRECT("'"&amp;'DATA for charts'!J$5&amp;"'!$l190"),$A1136,0),"")</f>
        <v/>
      </c>
      <c r="K1136" s="238" t="str">
        <f ca="1">IF(ISNUMBER(OFFSET(INDIRECT("'"&amp;'DATA for charts'!K$5&amp;"'!$l190"),$A1136,0)),OFFSET(INDIRECT("'"&amp;'DATA for charts'!K$5&amp;"'!$l190"),$A1136,0),"")</f>
        <v/>
      </c>
      <c r="L1136" s="238" t="str">
        <f ca="1">IF(ISNUMBER(OFFSET(INDIRECT("'"&amp;'DATA for charts'!L$5&amp;"'!$l190"),$A1136,0)),OFFSET(INDIRECT("'"&amp;'DATA for charts'!L$5&amp;"'!$l190"),$A1136,0),"")</f>
        <v/>
      </c>
      <c r="M1136" s="238" t="str">
        <f ca="1">IF(ISNUMBER(OFFSET(INDIRECT("'"&amp;'DATA for charts'!M$5&amp;"'!$l190"),$A1136,0)),OFFSET(INDIRECT("'"&amp;'DATA for charts'!M$5&amp;"'!$l190"),$A1136,0),"")</f>
        <v/>
      </c>
      <c r="N1136" s="238" t="str">
        <f ca="1">IF(ISNUMBER(OFFSET(INDIRECT("'"&amp;'DATA for charts'!N$5&amp;"'!$l190"),$A1136,0)),OFFSET(INDIRECT("'"&amp;'DATA for charts'!N$5&amp;"'!$l190"),$A1136,0),"")</f>
        <v/>
      </c>
      <c r="O1136" s="238" t="str">
        <f ca="1">IF(ISNUMBER(OFFSET(INDIRECT("'"&amp;'DATA for charts'!O$5&amp;"'!$l190"),$A1136,0)),OFFSET(INDIRECT("'"&amp;'DATA for charts'!O$5&amp;"'!$l190"),$A1136,0),"")</f>
        <v/>
      </c>
      <c r="P1136" s="238" t="str">
        <f ca="1">IF(ISNUMBER(OFFSET(INDIRECT("'"&amp;'DATA for charts'!P$5&amp;"'!$l190"),$A1136,0)),OFFSET(INDIRECT("'"&amp;'DATA for charts'!P$5&amp;"'!$l190"),$A1136,0),"")</f>
        <v/>
      </c>
      <c r="Q1136" s="238" t="str">
        <f ca="1">IF(ISNUMBER(OFFSET(INDIRECT("'"&amp;'DATA for charts'!Q$5&amp;"'!$l190"),$A1136,0)),OFFSET(INDIRECT("'"&amp;'DATA for charts'!Q$5&amp;"'!$l190"),$A1136,0),"")</f>
        <v/>
      </c>
      <c r="R1136" s="238" t="str">
        <f ca="1">IF(ISNUMBER(OFFSET(INDIRECT("'"&amp;'DATA for charts'!R$5&amp;"'!$l190"),$A1136,0)),OFFSET(INDIRECT("'"&amp;'DATA for charts'!R$5&amp;"'!$l190"),$A1136,0),"")</f>
        <v/>
      </c>
      <c r="S1136" s="238" t="str">
        <f ca="1">IF(ISNUMBER(OFFSET(INDIRECT("'"&amp;'DATA for charts'!S$5&amp;"'!$l190"),$A1136,0)),OFFSET(INDIRECT("'"&amp;'DATA for charts'!S$5&amp;"'!$l190"),$A1136,0),"")</f>
        <v/>
      </c>
      <c r="T1136" s="34"/>
      <c r="U1136" s="34"/>
      <c r="V1136" s="34"/>
      <c r="W1136" s="8"/>
      <c r="X1136" s="8"/>
      <c r="Y1136" s="8"/>
      <c r="Z1136" s="8"/>
      <c r="AA1136" s="8"/>
    </row>
    <row r="1137" spans="1:27" ht="15">
      <c r="A1137" s="51">
        <f t="shared" ref="A1137:A1146" si="1299">A1136+1</f>
        <v>2</v>
      </c>
      <c r="B1137" s="351" t="s">
        <v>147</v>
      </c>
      <c r="C1137" s="238">
        <f ca="1">IF(ISNUMBER(OFFSET(INDIRECT("'"&amp;'DATA for charts'!C$5&amp;"'!$l190"),$A1137,0)),OFFSET(INDIRECT("'"&amp;'DATA for charts'!C$5&amp;"'!$l190"),$A1137,0),"")</f>
        <v>86.388150759219101</v>
      </c>
      <c r="D1137" s="238">
        <f ca="1">IF(ISNUMBER(OFFSET(INDIRECT("'"&amp;'DATA for charts'!D$5&amp;"'!$l190"),$A1137,0)),OFFSET(INDIRECT("'"&amp;'DATA for charts'!D$5&amp;"'!$l190"),$A1137,0),"")</f>
        <v>68.548833764500003</v>
      </c>
      <c r="E1137" s="238">
        <f ca="1">IF(ISNUMBER(OFFSET(INDIRECT("'"&amp;'DATA for charts'!E$5&amp;"'!$l190"),$A1137,0)),OFFSET(INDIRECT("'"&amp;'DATA for charts'!E$5&amp;"'!$l190"),$A1137,0),"")</f>
        <v>40.898000000000003</v>
      </c>
      <c r="F1137" s="238">
        <f ca="1">IF(ISNUMBER(OFFSET(INDIRECT("'"&amp;'DATA for charts'!F$5&amp;"'!$l190"),$A1137,0)),OFFSET(INDIRECT("'"&amp;'DATA for charts'!F$5&amp;"'!$l190"),$A1137,0),"")</f>
        <v>65.386199586116263</v>
      </c>
      <c r="G1137" s="238">
        <f ca="1">IF(ISNUMBER(OFFSET(INDIRECT("'"&amp;'DATA for charts'!G$5&amp;"'!$l190"),$A1137,0)),OFFSET(INDIRECT("'"&amp;'DATA for charts'!G$5&amp;"'!$l190"),$A1137,0),"")</f>
        <v>56</v>
      </c>
      <c r="H1137" s="238">
        <f ca="1">IF(ISNUMBER(OFFSET(INDIRECT("'"&amp;'DATA for charts'!H$5&amp;"'!$l190"),$A1137,0)),OFFSET(INDIRECT("'"&amp;'DATA for charts'!H$5&amp;"'!$l190"),$A1137,0),"")</f>
        <v>50.550800000000002</v>
      </c>
      <c r="I1137" s="238" t="str">
        <f ca="1">IF(ISNUMBER(OFFSET(INDIRECT("'"&amp;'DATA for charts'!I$5&amp;"'!$l190"),$A1137,0)),OFFSET(INDIRECT("'"&amp;'DATA for charts'!I$5&amp;"'!$l190"),$A1137,0),"")</f>
        <v/>
      </c>
      <c r="J1137" s="238" t="str">
        <f ca="1">IF(ISNUMBER(OFFSET(INDIRECT("'"&amp;'DATA for charts'!J$5&amp;"'!$l190"),$A1137,0)),OFFSET(INDIRECT("'"&amp;'DATA for charts'!J$5&amp;"'!$l190"),$A1137,0),"")</f>
        <v/>
      </c>
      <c r="K1137" s="238" t="str">
        <f ca="1">IF(ISNUMBER(OFFSET(INDIRECT("'"&amp;'DATA for charts'!K$5&amp;"'!$l190"),$A1137,0)),OFFSET(INDIRECT("'"&amp;'DATA for charts'!K$5&amp;"'!$l190"),$A1137,0),"")</f>
        <v/>
      </c>
      <c r="L1137" s="238" t="str">
        <f ca="1">IF(ISNUMBER(OFFSET(INDIRECT("'"&amp;'DATA for charts'!L$5&amp;"'!$l190"),$A1137,0)),OFFSET(INDIRECT("'"&amp;'DATA for charts'!L$5&amp;"'!$l190"),$A1137,0),"")</f>
        <v/>
      </c>
      <c r="M1137" s="238" t="str">
        <f ca="1">IF(ISNUMBER(OFFSET(INDIRECT("'"&amp;'DATA for charts'!M$5&amp;"'!$l190"),$A1137,0)),OFFSET(INDIRECT("'"&amp;'DATA for charts'!M$5&amp;"'!$l190"),$A1137,0),"")</f>
        <v/>
      </c>
      <c r="N1137" s="238" t="str">
        <f ca="1">IF(ISNUMBER(OFFSET(INDIRECT("'"&amp;'DATA for charts'!N$5&amp;"'!$l190"),$A1137,0)),OFFSET(INDIRECT("'"&amp;'DATA for charts'!N$5&amp;"'!$l190"),$A1137,0),"")</f>
        <v/>
      </c>
      <c r="O1137" s="238" t="str">
        <f ca="1">IF(ISNUMBER(OFFSET(INDIRECT("'"&amp;'DATA for charts'!O$5&amp;"'!$l190"),$A1137,0)),OFFSET(INDIRECT("'"&amp;'DATA for charts'!O$5&amp;"'!$l190"),$A1137,0),"")</f>
        <v/>
      </c>
      <c r="P1137" s="238" t="str">
        <f ca="1">IF(ISNUMBER(OFFSET(INDIRECT("'"&amp;'DATA for charts'!P$5&amp;"'!$l190"),$A1137,0)),OFFSET(INDIRECT("'"&amp;'DATA for charts'!P$5&amp;"'!$l190"),$A1137,0),"")</f>
        <v/>
      </c>
      <c r="Q1137" s="238" t="str">
        <f ca="1">IF(ISNUMBER(OFFSET(INDIRECT("'"&amp;'DATA for charts'!Q$5&amp;"'!$l190"),$A1137,0)),OFFSET(INDIRECT("'"&amp;'DATA for charts'!Q$5&amp;"'!$l190"),$A1137,0),"")</f>
        <v/>
      </c>
      <c r="R1137" s="238" t="str">
        <f ca="1">IF(ISNUMBER(OFFSET(INDIRECT("'"&amp;'DATA for charts'!R$5&amp;"'!$l190"),$A1137,0)),OFFSET(INDIRECT("'"&amp;'DATA for charts'!R$5&amp;"'!$l190"),$A1137,0),"")</f>
        <v/>
      </c>
      <c r="S1137" s="238" t="str">
        <f ca="1">IF(ISNUMBER(OFFSET(INDIRECT("'"&amp;'DATA for charts'!S$5&amp;"'!$l190"),$A1137,0)),OFFSET(INDIRECT("'"&amp;'DATA for charts'!S$5&amp;"'!$l190"),$A1137,0),"")</f>
        <v/>
      </c>
      <c r="T1137" s="34"/>
      <c r="U1137" s="34"/>
      <c r="V1137" s="34"/>
      <c r="W1137" s="8"/>
      <c r="X1137" s="8"/>
      <c r="Y1137" s="8"/>
      <c r="Z1137" s="8"/>
      <c r="AA1137" s="8"/>
    </row>
    <row r="1138" spans="1:27" ht="15">
      <c r="A1138" s="51">
        <f t="shared" si="1299"/>
        <v>3</v>
      </c>
      <c r="B1138" s="351" t="s">
        <v>149</v>
      </c>
      <c r="C1138" s="238">
        <f ca="1">IF(ISNUMBER(OFFSET(INDIRECT("'"&amp;'DATA for charts'!C$5&amp;"'!$l190"),$A1138,0)),OFFSET(INDIRECT("'"&amp;'DATA for charts'!C$5&amp;"'!$l190"),$A1138,0),"")</f>
        <v>29.344021149674617</v>
      </c>
      <c r="D1138" s="238">
        <f ca="1">IF(ISNUMBER(OFFSET(INDIRECT("'"&amp;'DATA for charts'!D$5&amp;"'!$l190"),$A1138,0)),OFFSET(INDIRECT("'"&amp;'DATA for charts'!D$5&amp;"'!$l190"),$A1138,0),"")</f>
        <v>12.31337699036</v>
      </c>
      <c r="E1138" s="238">
        <f ca="1">IF(ISNUMBER(OFFSET(INDIRECT("'"&amp;'DATA for charts'!E$5&amp;"'!$l190"),$A1138,0)),OFFSET(INDIRECT("'"&amp;'DATA for charts'!E$5&amp;"'!$l190"),$A1138,0),"")</f>
        <v>18.266999999999999</v>
      </c>
      <c r="F1138" s="238">
        <f ca="1">IF(ISNUMBER(OFFSET(INDIRECT("'"&amp;'DATA for charts'!F$5&amp;"'!$l190"),$A1138,0)),OFFSET(INDIRECT("'"&amp;'DATA for charts'!F$5&amp;"'!$l190"),$A1138,0),"")</f>
        <v>18.469442165925749</v>
      </c>
      <c r="G1138" s="238">
        <f ca="1">IF(ISNUMBER(OFFSET(INDIRECT("'"&amp;'DATA for charts'!G$5&amp;"'!$l190"),$A1138,0)),OFFSET(INDIRECT("'"&amp;'DATA for charts'!G$5&amp;"'!$l190"),$A1138,0),"")</f>
        <v>22</v>
      </c>
      <c r="H1138" s="238">
        <f ca="1">IF(ISNUMBER(OFFSET(INDIRECT("'"&amp;'DATA for charts'!H$5&amp;"'!$l190"),$A1138,0)),OFFSET(INDIRECT("'"&amp;'DATA for charts'!H$5&amp;"'!$l190"),$A1138,0),"")</f>
        <v>16.052499999999998</v>
      </c>
      <c r="I1138" s="238" t="str">
        <f ca="1">IF(ISNUMBER(OFFSET(INDIRECT("'"&amp;'DATA for charts'!I$5&amp;"'!$l190"),$A1138,0)),OFFSET(INDIRECT("'"&amp;'DATA for charts'!I$5&amp;"'!$l190"),$A1138,0),"")</f>
        <v/>
      </c>
      <c r="J1138" s="238" t="str">
        <f ca="1">IF(ISNUMBER(OFFSET(INDIRECT("'"&amp;'DATA for charts'!J$5&amp;"'!$l190"),$A1138,0)),OFFSET(INDIRECT("'"&amp;'DATA for charts'!J$5&amp;"'!$l190"),$A1138,0),"")</f>
        <v/>
      </c>
      <c r="K1138" s="238" t="str">
        <f ca="1">IF(ISNUMBER(OFFSET(INDIRECT("'"&amp;'DATA for charts'!K$5&amp;"'!$l190"),$A1138,0)),OFFSET(INDIRECT("'"&amp;'DATA for charts'!K$5&amp;"'!$l190"),$A1138,0),"")</f>
        <v/>
      </c>
      <c r="L1138" s="238" t="str">
        <f ca="1">IF(ISNUMBER(OFFSET(INDIRECT("'"&amp;'DATA for charts'!L$5&amp;"'!$l190"),$A1138,0)),OFFSET(INDIRECT("'"&amp;'DATA for charts'!L$5&amp;"'!$l190"),$A1138,0),"")</f>
        <v/>
      </c>
      <c r="M1138" s="238" t="str">
        <f ca="1">IF(ISNUMBER(OFFSET(INDIRECT("'"&amp;'DATA for charts'!M$5&amp;"'!$l190"),$A1138,0)),OFFSET(INDIRECT("'"&amp;'DATA for charts'!M$5&amp;"'!$l190"),$A1138,0),"")</f>
        <v/>
      </c>
      <c r="N1138" s="238" t="str">
        <f ca="1">IF(ISNUMBER(OFFSET(INDIRECT("'"&amp;'DATA for charts'!N$5&amp;"'!$l190"),$A1138,0)),OFFSET(INDIRECT("'"&amp;'DATA for charts'!N$5&amp;"'!$l190"),$A1138,0),"")</f>
        <v/>
      </c>
      <c r="O1138" s="238" t="str">
        <f ca="1">IF(ISNUMBER(OFFSET(INDIRECT("'"&amp;'DATA for charts'!O$5&amp;"'!$l190"),$A1138,0)),OFFSET(INDIRECT("'"&amp;'DATA for charts'!O$5&amp;"'!$l190"),$A1138,0),"")</f>
        <v/>
      </c>
      <c r="P1138" s="238" t="str">
        <f ca="1">IF(ISNUMBER(OFFSET(INDIRECT("'"&amp;'DATA for charts'!P$5&amp;"'!$l190"),$A1138,0)),OFFSET(INDIRECT("'"&amp;'DATA for charts'!P$5&amp;"'!$l190"),$A1138,0),"")</f>
        <v/>
      </c>
      <c r="Q1138" s="238" t="str">
        <f ca="1">IF(ISNUMBER(OFFSET(INDIRECT("'"&amp;'DATA for charts'!Q$5&amp;"'!$l190"),$A1138,0)),OFFSET(INDIRECT("'"&amp;'DATA for charts'!Q$5&amp;"'!$l190"),$A1138,0),"")</f>
        <v/>
      </c>
      <c r="R1138" s="238" t="str">
        <f ca="1">IF(ISNUMBER(OFFSET(INDIRECT("'"&amp;'DATA for charts'!R$5&amp;"'!$l190"),$A1138,0)),OFFSET(INDIRECT("'"&amp;'DATA for charts'!R$5&amp;"'!$l190"),$A1138,0),"")</f>
        <v/>
      </c>
      <c r="S1138" s="238" t="str">
        <f ca="1">IF(ISNUMBER(OFFSET(INDIRECT("'"&amp;'DATA for charts'!S$5&amp;"'!$l190"),$A1138,0)),OFFSET(INDIRECT("'"&amp;'DATA for charts'!S$5&amp;"'!$l190"),$A1138,0),"")</f>
        <v/>
      </c>
      <c r="T1138" s="34"/>
      <c r="U1138" s="34"/>
      <c r="V1138" s="34"/>
      <c r="W1138" s="8"/>
      <c r="X1138" s="8"/>
      <c r="Y1138" s="8"/>
      <c r="Z1138" s="8"/>
      <c r="AA1138" s="8"/>
    </row>
    <row r="1139" spans="1:27" ht="15">
      <c r="A1139" s="51">
        <f t="shared" si="1299"/>
        <v>4</v>
      </c>
      <c r="B1139" s="351" t="s">
        <v>151</v>
      </c>
      <c r="C1139" s="238">
        <f ca="1">IF(ISNUMBER(OFFSET(INDIRECT("'"&amp;'DATA for charts'!C$5&amp;"'!$l190"),$A1139,0)),OFFSET(INDIRECT("'"&amp;'DATA for charts'!C$5&amp;"'!$l190"),$A1139,0),"")</f>
        <v>131.09408893709301</v>
      </c>
      <c r="D1139" s="238">
        <f ca="1">IF(ISNUMBER(OFFSET(INDIRECT("'"&amp;'DATA for charts'!D$5&amp;"'!$l190"),$A1139,0)),OFFSET(INDIRECT("'"&amp;'DATA for charts'!D$5&amp;"'!$l190"),$A1139,0),"")</f>
        <v>117.81263478225701</v>
      </c>
      <c r="E1139" s="238">
        <f ca="1">IF(ISNUMBER(OFFSET(INDIRECT("'"&amp;'DATA for charts'!E$5&amp;"'!$l190"),$A1139,0)),OFFSET(INDIRECT("'"&amp;'DATA for charts'!E$5&amp;"'!$l190"),$A1139,0),"")</f>
        <v>128.59200000000001</v>
      </c>
      <c r="F1139" s="238">
        <f ca="1">IF(ISNUMBER(OFFSET(INDIRECT("'"&amp;'DATA for charts'!F$5&amp;"'!$l190"),$A1139,0)),OFFSET(INDIRECT("'"&amp;'DATA for charts'!F$5&amp;"'!$l190"),$A1139,0),"")</f>
        <v>114.48736189713124</v>
      </c>
      <c r="G1139" s="238">
        <f ca="1">IF(ISNUMBER(OFFSET(INDIRECT("'"&amp;'DATA for charts'!G$5&amp;"'!$l190"),$A1139,0)),OFFSET(INDIRECT("'"&amp;'DATA for charts'!G$5&amp;"'!$l190"),$A1139,0),"")</f>
        <v>125</v>
      </c>
      <c r="H1139" s="238">
        <f ca="1">IF(ISNUMBER(OFFSET(INDIRECT("'"&amp;'DATA for charts'!H$5&amp;"'!$l190"),$A1139,0)),OFFSET(INDIRECT("'"&amp;'DATA for charts'!H$5&amp;"'!$l190"),$A1139,0),"")</f>
        <v>98.354900000000001</v>
      </c>
      <c r="I1139" s="238" t="str">
        <f ca="1">IF(ISNUMBER(OFFSET(INDIRECT("'"&amp;'DATA for charts'!I$5&amp;"'!$l190"),$A1139,0)),OFFSET(INDIRECT("'"&amp;'DATA for charts'!I$5&amp;"'!$l190"),$A1139,0),"")</f>
        <v/>
      </c>
      <c r="J1139" s="238" t="str">
        <f ca="1">IF(ISNUMBER(OFFSET(INDIRECT("'"&amp;'DATA for charts'!J$5&amp;"'!$l190"),$A1139,0)),OFFSET(INDIRECT("'"&amp;'DATA for charts'!J$5&amp;"'!$l190"),$A1139,0),"")</f>
        <v/>
      </c>
      <c r="K1139" s="238" t="str">
        <f ca="1">IF(ISNUMBER(OFFSET(INDIRECT("'"&amp;'DATA for charts'!K$5&amp;"'!$l190"),$A1139,0)),OFFSET(INDIRECT("'"&amp;'DATA for charts'!K$5&amp;"'!$l190"),$A1139,0),"")</f>
        <v/>
      </c>
      <c r="L1139" s="238" t="str">
        <f ca="1">IF(ISNUMBER(OFFSET(INDIRECT("'"&amp;'DATA for charts'!L$5&amp;"'!$l190"),$A1139,0)),OFFSET(INDIRECT("'"&amp;'DATA for charts'!L$5&amp;"'!$l190"),$A1139,0),"")</f>
        <v/>
      </c>
      <c r="M1139" s="238" t="str">
        <f ca="1">IF(ISNUMBER(OFFSET(INDIRECT("'"&amp;'DATA for charts'!M$5&amp;"'!$l190"),$A1139,0)),OFFSET(INDIRECT("'"&amp;'DATA for charts'!M$5&amp;"'!$l190"),$A1139,0),"")</f>
        <v/>
      </c>
      <c r="N1139" s="238" t="str">
        <f ca="1">IF(ISNUMBER(OFFSET(INDIRECT("'"&amp;'DATA for charts'!N$5&amp;"'!$l190"),$A1139,0)),OFFSET(INDIRECT("'"&amp;'DATA for charts'!N$5&amp;"'!$l190"),$A1139,0),"")</f>
        <v/>
      </c>
      <c r="O1139" s="238" t="str">
        <f ca="1">IF(ISNUMBER(OFFSET(INDIRECT("'"&amp;'DATA for charts'!O$5&amp;"'!$l190"),$A1139,0)),OFFSET(INDIRECT("'"&amp;'DATA for charts'!O$5&amp;"'!$l190"),$A1139,0),"")</f>
        <v/>
      </c>
      <c r="P1139" s="238" t="str">
        <f ca="1">IF(ISNUMBER(OFFSET(INDIRECT("'"&amp;'DATA for charts'!P$5&amp;"'!$l190"),$A1139,0)),OFFSET(INDIRECT("'"&amp;'DATA for charts'!P$5&amp;"'!$l190"),$A1139,0),"")</f>
        <v/>
      </c>
      <c r="Q1139" s="238" t="str">
        <f ca="1">IF(ISNUMBER(OFFSET(INDIRECT("'"&amp;'DATA for charts'!Q$5&amp;"'!$l190"),$A1139,0)),OFFSET(INDIRECT("'"&amp;'DATA for charts'!Q$5&amp;"'!$l190"),$A1139,0),"")</f>
        <v/>
      </c>
      <c r="R1139" s="238" t="str">
        <f ca="1">IF(ISNUMBER(OFFSET(INDIRECT("'"&amp;'DATA for charts'!R$5&amp;"'!$l190"),$A1139,0)),OFFSET(INDIRECT("'"&amp;'DATA for charts'!R$5&amp;"'!$l190"),$A1139,0),"")</f>
        <v/>
      </c>
      <c r="S1139" s="238" t="str">
        <f ca="1">IF(ISNUMBER(OFFSET(INDIRECT("'"&amp;'DATA for charts'!S$5&amp;"'!$l190"),$A1139,0)),OFFSET(INDIRECT("'"&amp;'DATA for charts'!S$5&amp;"'!$l190"),$A1139,0),"")</f>
        <v/>
      </c>
      <c r="T1139" s="34"/>
      <c r="U1139" s="34"/>
      <c r="V1139" s="34"/>
      <c r="W1139" s="8"/>
      <c r="X1139" s="8"/>
      <c r="Y1139" s="8"/>
      <c r="Z1139" s="8"/>
      <c r="AA1139" s="8"/>
    </row>
    <row r="1140" spans="1:27" ht="15">
      <c r="A1140" s="51">
        <f t="shared" si="1299"/>
        <v>5</v>
      </c>
      <c r="B1140" s="351" t="s">
        <v>153</v>
      </c>
      <c r="C1140" s="238">
        <f ca="1">IF(ISNUMBER(OFFSET(INDIRECT("'"&amp;'DATA for charts'!C$5&amp;"'!$l190"),$A1140,0)),OFFSET(INDIRECT("'"&amp;'DATA for charts'!C$5&amp;"'!$l190"),$A1140,0),"")</f>
        <v>447.49559381778698</v>
      </c>
      <c r="D1140" s="238">
        <f ca="1">IF(ISNUMBER(OFFSET(INDIRECT("'"&amp;'DATA for charts'!D$5&amp;"'!$l190"),$A1140,0)),OFFSET(INDIRECT("'"&amp;'DATA for charts'!D$5&amp;"'!$l190"),$A1140,0),"")</f>
        <v>372.29920076410002</v>
      </c>
      <c r="E1140" s="238">
        <f ca="1">IF(ISNUMBER(OFFSET(INDIRECT("'"&amp;'DATA for charts'!E$5&amp;"'!$l190"),$A1140,0)),OFFSET(INDIRECT("'"&amp;'DATA for charts'!E$5&amp;"'!$l190"),$A1140,0),"")</f>
        <v>408.47300000000001</v>
      </c>
      <c r="F1140" s="238">
        <f ca="1">IF(ISNUMBER(OFFSET(INDIRECT("'"&amp;'DATA for charts'!F$5&amp;"'!$l190"),$A1140,0)),OFFSET(INDIRECT("'"&amp;'DATA for charts'!F$5&amp;"'!$l190"),$A1140,0),"")</f>
        <v>401.33438809179654</v>
      </c>
      <c r="G1140" s="238">
        <f ca="1">IF(ISNUMBER(OFFSET(INDIRECT("'"&amp;'DATA for charts'!G$5&amp;"'!$l190"),$A1140,0)),OFFSET(INDIRECT("'"&amp;'DATA for charts'!G$5&amp;"'!$l190"),$A1140,0),"")</f>
        <v>404</v>
      </c>
      <c r="H1140" s="238">
        <f ca="1">IF(ISNUMBER(OFFSET(INDIRECT("'"&amp;'DATA for charts'!H$5&amp;"'!$l190"),$A1140,0)),OFFSET(INDIRECT("'"&amp;'DATA for charts'!H$5&amp;"'!$l190"),$A1140,0),"")</f>
        <v>365.81900000000002</v>
      </c>
      <c r="I1140" s="238" t="str">
        <f ca="1">IF(ISNUMBER(OFFSET(INDIRECT("'"&amp;'DATA for charts'!I$5&amp;"'!$l190"),$A1140,0)),OFFSET(INDIRECT("'"&amp;'DATA for charts'!I$5&amp;"'!$l190"),$A1140,0),"")</f>
        <v/>
      </c>
      <c r="J1140" s="238" t="str">
        <f ca="1">IF(ISNUMBER(OFFSET(INDIRECT("'"&amp;'DATA for charts'!J$5&amp;"'!$l190"),$A1140,0)),OFFSET(INDIRECT("'"&amp;'DATA for charts'!J$5&amp;"'!$l190"),$A1140,0),"")</f>
        <v/>
      </c>
      <c r="K1140" s="238" t="str">
        <f ca="1">IF(ISNUMBER(OFFSET(INDIRECT("'"&amp;'DATA for charts'!K$5&amp;"'!$l190"),$A1140,0)),OFFSET(INDIRECT("'"&amp;'DATA for charts'!K$5&amp;"'!$l190"),$A1140,0),"")</f>
        <v/>
      </c>
      <c r="L1140" s="238" t="str">
        <f ca="1">IF(ISNUMBER(OFFSET(INDIRECT("'"&amp;'DATA for charts'!L$5&amp;"'!$l190"),$A1140,0)),OFFSET(INDIRECT("'"&amp;'DATA for charts'!L$5&amp;"'!$l190"),$A1140,0),"")</f>
        <v/>
      </c>
      <c r="M1140" s="238" t="str">
        <f ca="1">IF(ISNUMBER(OFFSET(INDIRECT("'"&amp;'DATA for charts'!M$5&amp;"'!$l190"),$A1140,0)),OFFSET(INDIRECT("'"&amp;'DATA for charts'!M$5&amp;"'!$l190"),$A1140,0),"")</f>
        <v/>
      </c>
      <c r="N1140" s="238" t="str">
        <f ca="1">IF(ISNUMBER(OFFSET(INDIRECT("'"&amp;'DATA for charts'!N$5&amp;"'!$l190"),$A1140,0)),OFFSET(INDIRECT("'"&amp;'DATA for charts'!N$5&amp;"'!$l190"),$A1140,0),"")</f>
        <v/>
      </c>
      <c r="O1140" s="238" t="str">
        <f ca="1">IF(ISNUMBER(OFFSET(INDIRECT("'"&amp;'DATA for charts'!O$5&amp;"'!$l190"),$A1140,0)),OFFSET(INDIRECT("'"&amp;'DATA for charts'!O$5&amp;"'!$l190"),$A1140,0),"")</f>
        <v/>
      </c>
      <c r="P1140" s="238" t="str">
        <f ca="1">IF(ISNUMBER(OFFSET(INDIRECT("'"&amp;'DATA for charts'!P$5&amp;"'!$l190"),$A1140,0)),OFFSET(INDIRECT("'"&amp;'DATA for charts'!P$5&amp;"'!$l190"),$A1140,0),"")</f>
        <v/>
      </c>
      <c r="Q1140" s="238" t="str">
        <f ca="1">IF(ISNUMBER(OFFSET(INDIRECT("'"&amp;'DATA for charts'!Q$5&amp;"'!$l190"),$A1140,0)),OFFSET(INDIRECT("'"&amp;'DATA for charts'!Q$5&amp;"'!$l190"),$A1140,0),"")</f>
        <v/>
      </c>
      <c r="R1140" s="238" t="str">
        <f ca="1">IF(ISNUMBER(OFFSET(INDIRECT("'"&amp;'DATA for charts'!R$5&amp;"'!$l190"),$A1140,0)),OFFSET(INDIRECT("'"&amp;'DATA for charts'!R$5&amp;"'!$l190"),$A1140,0),"")</f>
        <v/>
      </c>
      <c r="S1140" s="238" t="str">
        <f ca="1">IF(ISNUMBER(OFFSET(INDIRECT("'"&amp;'DATA for charts'!S$5&amp;"'!$l190"),$A1140,0)),OFFSET(INDIRECT("'"&amp;'DATA for charts'!S$5&amp;"'!$l190"),$A1140,0),"")</f>
        <v/>
      </c>
      <c r="T1140" s="34"/>
      <c r="U1140" s="34"/>
      <c r="V1140" s="34"/>
      <c r="W1140" s="8"/>
      <c r="X1140" s="8"/>
      <c r="Y1140" s="8"/>
      <c r="Z1140" s="8"/>
      <c r="AA1140" s="8"/>
    </row>
    <row r="1141" spans="1:27" ht="15">
      <c r="A1141" s="51">
        <f t="shared" si="1299"/>
        <v>6</v>
      </c>
      <c r="B1141" s="351" t="s">
        <v>155</v>
      </c>
      <c r="C1141" s="238">
        <f ca="1">IF(ISNUMBER(OFFSET(INDIRECT("'"&amp;'DATA for charts'!C$5&amp;"'!$l190"),$A1141,0)),OFFSET(INDIRECT("'"&amp;'DATA for charts'!C$5&amp;"'!$l190"),$A1141,0),"")</f>
        <v>440.89621746203903</v>
      </c>
      <c r="D1141" s="238">
        <f ca="1">IF(ISNUMBER(OFFSET(INDIRECT("'"&amp;'DATA for charts'!D$5&amp;"'!$l190"),$A1141,0)),OFFSET(INDIRECT("'"&amp;'DATA for charts'!D$5&amp;"'!$l190"),$A1141,0),"")</f>
        <v>380.43632222960002</v>
      </c>
      <c r="E1141" s="238">
        <f ca="1">IF(ISNUMBER(OFFSET(INDIRECT("'"&amp;'DATA for charts'!E$5&amp;"'!$l190"),$A1141,0)),OFFSET(INDIRECT("'"&amp;'DATA for charts'!E$5&amp;"'!$l190"),$A1141,0),"")</f>
        <v>408.14499999999998</v>
      </c>
      <c r="F1141" s="238">
        <f ca="1">IF(ISNUMBER(OFFSET(INDIRECT("'"&amp;'DATA for charts'!F$5&amp;"'!$l190"),$A1141,0)),OFFSET(INDIRECT("'"&amp;'DATA for charts'!F$5&amp;"'!$l190"),$A1141,0),"")</f>
        <v>398.70635548270553</v>
      </c>
      <c r="G1141" s="238">
        <f ca="1">IF(ISNUMBER(OFFSET(INDIRECT("'"&amp;'DATA for charts'!G$5&amp;"'!$l190"),$A1141,0)),OFFSET(INDIRECT("'"&amp;'DATA for charts'!G$5&amp;"'!$l190"),$A1141,0),"")</f>
        <v>410</v>
      </c>
      <c r="H1141" s="238">
        <f ca="1">IF(ISNUMBER(OFFSET(INDIRECT("'"&amp;'DATA for charts'!H$5&amp;"'!$l190"),$A1141,0)),OFFSET(INDIRECT("'"&amp;'DATA for charts'!H$5&amp;"'!$l190"),$A1141,0),"")</f>
        <v>365.51299999999998</v>
      </c>
      <c r="I1141" s="238" t="str">
        <f ca="1">IF(ISNUMBER(OFFSET(INDIRECT("'"&amp;'DATA for charts'!I$5&amp;"'!$l190"),$A1141,0)),OFFSET(INDIRECT("'"&amp;'DATA for charts'!I$5&amp;"'!$l190"),$A1141,0),"")</f>
        <v/>
      </c>
      <c r="J1141" s="238" t="str">
        <f ca="1">IF(ISNUMBER(OFFSET(INDIRECT("'"&amp;'DATA for charts'!J$5&amp;"'!$l190"),$A1141,0)),OFFSET(INDIRECT("'"&amp;'DATA for charts'!J$5&amp;"'!$l190"),$A1141,0),"")</f>
        <v/>
      </c>
      <c r="K1141" s="238" t="str">
        <f ca="1">IF(ISNUMBER(OFFSET(INDIRECT("'"&amp;'DATA for charts'!K$5&amp;"'!$l190"),$A1141,0)),OFFSET(INDIRECT("'"&amp;'DATA for charts'!K$5&amp;"'!$l190"),$A1141,0),"")</f>
        <v/>
      </c>
      <c r="L1141" s="238" t="str">
        <f ca="1">IF(ISNUMBER(OFFSET(INDIRECT("'"&amp;'DATA for charts'!L$5&amp;"'!$l190"),$A1141,0)),OFFSET(INDIRECT("'"&amp;'DATA for charts'!L$5&amp;"'!$l190"),$A1141,0),"")</f>
        <v/>
      </c>
      <c r="M1141" s="238" t="str">
        <f ca="1">IF(ISNUMBER(OFFSET(INDIRECT("'"&amp;'DATA for charts'!M$5&amp;"'!$l190"),$A1141,0)),OFFSET(INDIRECT("'"&amp;'DATA for charts'!M$5&amp;"'!$l190"),$A1141,0),"")</f>
        <v/>
      </c>
      <c r="N1141" s="238" t="str">
        <f ca="1">IF(ISNUMBER(OFFSET(INDIRECT("'"&amp;'DATA for charts'!N$5&amp;"'!$l190"),$A1141,0)),OFFSET(INDIRECT("'"&amp;'DATA for charts'!N$5&amp;"'!$l190"),$A1141,0),"")</f>
        <v/>
      </c>
      <c r="O1141" s="238" t="str">
        <f ca="1">IF(ISNUMBER(OFFSET(INDIRECT("'"&amp;'DATA for charts'!O$5&amp;"'!$l190"),$A1141,0)),OFFSET(INDIRECT("'"&amp;'DATA for charts'!O$5&amp;"'!$l190"),$A1141,0),"")</f>
        <v/>
      </c>
      <c r="P1141" s="238" t="str">
        <f ca="1">IF(ISNUMBER(OFFSET(INDIRECT("'"&amp;'DATA for charts'!P$5&amp;"'!$l190"),$A1141,0)),OFFSET(INDIRECT("'"&amp;'DATA for charts'!P$5&amp;"'!$l190"),$A1141,0),"")</f>
        <v/>
      </c>
      <c r="Q1141" s="238" t="str">
        <f ca="1">IF(ISNUMBER(OFFSET(INDIRECT("'"&amp;'DATA for charts'!Q$5&amp;"'!$l190"),$A1141,0)),OFFSET(INDIRECT("'"&amp;'DATA for charts'!Q$5&amp;"'!$l190"),$A1141,0),"")</f>
        <v/>
      </c>
      <c r="R1141" s="238" t="str">
        <f ca="1">IF(ISNUMBER(OFFSET(INDIRECT("'"&amp;'DATA for charts'!R$5&amp;"'!$l190"),$A1141,0)),OFFSET(INDIRECT("'"&amp;'DATA for charts'!R$5&amp;"'!$l190"),$A1141,0),"")</f>
        <v/>
      </c>
      <c r="S1141" s="238" t="str">
        <f ca="1">IF(ISNUMBER(OFFSET(INDIRECT("'"&amp;'DATA for charts'!S$5&amp;"'!$l190"),$A1141,0)),OFFSET(INDIRECT("'"&amp;'DATA for charts'!S$5&amp;"'!$l190"),$A1141,0),"")</f>
        <v/>
      </c>
      <c r="T1141" s="34"/>
      <c r="U1141" s="34"/>
      <c r="V1141" s="34"/>
      <c r="W1141" s="8"/>
      <c r="X1141" s="8"/>
      <c r="Y1141" s="8"/>
      <c r="Z1141" s="8"/>
      <c r="AA1141" s="8"/>
    </row>
    <row r="1142" spans="1:27" ht="15">
      <c r="A1142" s="51">
        <f t="shared" si="1299"/>
        <v>7</v>
      </c>
      <c r="B1142" s="351" t="s">
        <v>157</v>
      </c>
      <c r="C1142" s="238">
        <f ca="1">IF(ISNUMBER(OFFSET(INDIRECT("'"&amp;'DATA for charts'!C$5&amp;"'!$l190"),$A1142,0)),OFFSET(INDIRECT("'"&amp;'DATA for charts'!C$5&amp;"'!$l190"),$A1142,0),"")</f>
        <v>532.64337039045597</v>
      </c>
      <c r="D1142" s="238">
        <f ca="1">IF(ISNUMBER(OFFSET(INDIRECT("'"&amp;'DATA for charts'!D$5&amp;"'!$l190"),$A1142,0)),OFFSET(INDIRECT("'"&amp;'DATA for charts'!D$5&amp;"'!$l190"),$A1142,0),"")</f>
        <v>485.67611614740002</v>
      </c>
      <c r="E1142" s="238">
        <f ca="1">IF(ISNUMBER(OFFSET(INDIRECT("'"&amp;'DATA for charts'!E$5&amp;"'!$l190"),$A1142,0)),OFFSET(INDIRECT("'"&amp;'DATA for charts'!E$5&amp;"'!$l190"),$A1142,0),"")</f>
        <v>510.15199999999999</v>
      </c>
      <c r="F1142" s="238">
        <f ca="1">IF(ISNUMBER(OFFSET(INDIRECT("'"&amp;'DATA for charts'!F$5&amp;"'!$l190"),$A1142,0)),OFFSET(INDIRECT("'"&amp;'DATA for charts'!F$5&amp;"'!$l190"),$A1142,0),"")</f>
        <v>510.31742760543426</v>
      </c>
      <c r="G1142" s="238">
        <f ca="1">IF(ISNUMBER(OFFSET(INDIRECT("'"&amp;'DATA for charts'!G$5&amp;"'!$l190"),$A1142,0)),OFFSET(INDIRECT("'"&amp;'DATA for charts'!G$5&amp;"'!$l190"),$A1142,0),"")</f>
        <v>531</v>
      </c>
      <c r="H1142" s="238">
        <f ca="1">IF(ISNUMBER(OFFSET(INDIRECT("'"&amp;'DATA for charts'!H$5&amp;"'!$l190"),$A1142,0)),OFFSET(INDIRECT("'"&amp;'DATA for charts'!H$5&amp;"'!$l190"),$A1142,0),"")</f>
        <v>487.56599999999997</v>
      </c>
      <c r="I1142" s="238" t="str">
        <f ca="1">IF(ISNUMBER(OFFSET(INDIRECT("'"&amp;'DATA for charts'!I$5&amp;"'!$l190"),$A1142,0)),OFFSET(INDIRECT("'"&amp;'DATA for charts'!I$5&amp;"'!$l190"),$A1142,0),"")</f>
        <v/>
      </c>
      <c r="J1142" s="238" t="str">
        <f ca="1">IF(ISNUMBER(OFFSET(INDIRECT("'"&amp;'DATA for charts'!J$5&amp;"'!$l190"),$A1142,0)),OFFSET(INDIRECT("'"&amp;'DATA for charts'!J$5&amp;"'!$l190"),$A1142,0),"")</f>
        <v/>
      </c>
      <c r="K1142" s="238" t="str">
        <f ca="1">IF(ISNUMBER(OFFSET(INDIRECT("'"&amp;'DATA for charts'!K$5&amp;"'!$l190"),$A1142,0)),OFFSET(INDIRECT("'"&amp;'DATA for charts'!K$5&amp;"'!$l190"),$A1142,0),"")</f>
        <v/>
      </c>
      <c r="L1142" s="238" t="str">
        <f ca="1">IF(ISNUMBER(OFFSET(INDIRECT("'"&amp;'DATA for charts'!L$5&amp;"'!$l190"),$A1142,0)),OFFSET(INDIRECT("'"&amp;'DATA for charts'!L$5&amp;"'!$l190"),$A1142,0),"")</f>
        <v/>
      </c>
      <c r="M1142" s="238" t="str">
        <f ca="1">IF(ISNUMBER(OFFSET(INDIRECT("'"&amp;'DATA for charts'!M$5&amp;"'!$l190"),$A1142,0)),OFFSET(INDIRECT("'"&amp;'DATA for charts'!M$5&amp;"'!$l190"),$A1142,0),"")</f>
        <v/>
      </c>
      <c r="N1142" s="238" t="str">
        <f ca="1">IF(ISNUMBER(OFFSET(INDIRECT("'"&amp;'DATA for charts'!N$5&amp;"'!$l190"),$A1142,0)),OFFSET(INDIRECT("'"&amp;'DATA for charts'!N$5&amp;"'!$l190"),$A1142,0),"")</f>
        <v/>
      </c>
      <c r="O1142" s="238" t="str">
        <f ca="1">IF(ISNUMBER(OFFSET(INDIRECT("'"&amp;'DATA for charts'!O$5&amp;"'!$l190"),$A1142,0)),OFFSET(INDIRECT("'"&amp;'DATA for charts'!O$5&amp;"'!$l190"),$A1142,0),"")</f>
        <v/>
      </c>
      <c r="P1142" s="238" t="str">
        <f ca="1">IF(ISNUMBER(OFFSET(INDIRECT("'"&amp;'DATA for charts'!P$5&amp;"'!$l190"),$A1142,0)),OFFSET(INDIRECT("'"&amp;'DATA for charts'!P$5&amp;"'!$l190"),$A1142,0),"")</f>
        <v/>
      </c>
      <c r="Q1142" s="238" t="str">
        <f ca="1">IF(ISNUMBER(OFFSET(INDIRECT("'"&amp;'DATA for charts'!Q$5&amp;"'!$l190"),$A1142,0)),OFFSET(INDIRECT("'"&amp;'DATA for charts'!Q$5&amp;"'!$l190"),$A1142,0),"")</f>
        <v/>
      </c>
      <c r="R1142" s="238" t="str">
        <f ca="1">IF(ISNUMBER(OFFSET(INDIRECT("'"&amp;'DATA for charts'!R$5&amp;"'!$l190"),$A1142,0)),OFFSET(INDIRECT("'"&amp;'DATA for charts'!R$5&amp;"'!$l190"),$A1142,0),"")</f>
        <v/>
      </c>
      <c r="S1142" s="238" t="str">
        <f ca="1">IF(ISNUMBER(OFFSET(INDIRECT("'"&amp;'DATA for charts'!S$5&amp;"'!$l190"),$A1142,0)),OFFSET(INDIRECT("'"&amp;'DATA for charts'!S$5&amp;"'!$l190"),$A1142,0),"")</f>
        <v/>
      </c>
      <c r="T1142" s="34"/>
      <c r="U1142" s="34"/>
      <c r="V1142" s="34"/>
      <c r="W1142" s="8"/>
      <c r="X1142" s="8"/>
      <c r="Y1142" s="8"/>
      <c r="Z1142" s="8"/>
      <c r="AA1142" s="8"/>
    </row>
    <row r="1143" spans="1:27" ht="15">
      <c r="A1143" s="51">
        <f t="shared" si="1299"/>
        <v>8</v>
      </c>
      <c r="B1143" s="351" t="s">
        <v>159</v>
      </c>
      <c r="C1143" s="238">
        <f ca="1">IF(ISNUMBER(OFFSET(INDIRECT("'"&amp;'DATA for charts'!C$5&amp;"'!$l190"),$A1143,0)),OFFSET(INDIRECT("'"&amp;'DATA for charts'!C$5&amp;"'!$l190"),$A1143,0),"")</f>
        <v>517.86605206073796</v>
      </c>
      <c r="D1143" s="238">
        <f ca="1">IF(ISNUMBER(OFFSET(INDIRECT("'"&amp;'DATA for charts'!D$5&amp;"'!$l190"),$A1143,0)),OFFSET(INDIRECT("'"&amp;'DATA for charts'!D$5&amp;"'!$l190"),$A1143,0),"")</f>
        <v>484.02944711305992</v>
      </c>
      <c r="E1143" s="238">
        <f ca="1">IF(ISNUMBER(OFFSET(INDIRECT("'"&amp;'DATA for charts'!E$5&amp;"'!$l190"),$A1143,0)),OFFSET(INDIRECT("'"&amp;'DATA for charts'!E$5&amp;"'!$l190"),$A1143,0),"")</f>
        <v>466.10599999999999</v>
      </c>
      <c r="F1143" s="238">
        <f ca="1">IF(ISNUMBER(OFFSET(INDIRECT("'"&amp;'DATA for charts'!F$5&amp;"'!$l190"),$A1143,0)),OFFSET(INDIRECT("'"&amp;'DATA for charts'!F$5&amp;"'!$l190"),$A1143,0),"")</f>
        <v>492.83696547998926</v>
      </c>
      <c r="G1143" s="238">
        <f ca="1">IF(ISNUMBER(OFFSET(INDIRECT("'"&amp;'DATA for charts'!G$5&amp;"'!$l190"),$A1143,0)),OFFSET(INDIRECT("'"&amp;'DATA for charts'!G$5&amp;"'!$l190"),$A1143,0),"")</f>
        <v>492</v>
      </c>
      <c r="H1143" s="238">
        <f ca="1">IF(ISNUMBER(OFFSET(INDIRECT("'"&amp;'DATA for charts'!H$5&amp;"'!$l190"),$A1143,0)),OFFSET(INDIRECT("'"&amp;'DATA for charts'!H$5&amp;"'!$l190"),$A1143,0),"")</f>
        <v>458.85899999999998</v>
      </c>
      <c r="I1143" s="238" t="str">
        <f ca="1">IF(ISNUMBER(OFFSET(INDIRECT("'"&amp;'DATA for charts'!I$5&amp;"'!$l190"),$A1143,0)),OFFSET(INDIRECT("'"&amp;'DATA for charts'!I$5&amp;"'!$l190"),$A1143,0),"")</f>
        <v/>
      </c>
      <c r="J1143" s="238" t="str">
        <f ca="1">IF(ISNUMBER(OFFSET(INDIRECT("'"&amp;'DATA for charts'!J$5&amp;"'!$l190"),$A1143,0)),OFFSET(INDIRECT("'"&amp;'DATA for charts'!J$5&amp;"'!$l190"),$A1143,0),"")</f>
        <v/>
      </c>
      <c r="K1143" s="238" t="str">
        <f ca="1">IF(ISNUMBER(OFFSET(INDIRECT("'"&amp;'DATA for charts'!K$5&amp;"'!$l190"),$A1143,0)),OFFSET(INDIRECT("'"&amp;'DATA for charts'!K$5&amp;"'!$l190"),$A1143,0),"")</f>
        <v/>
      </c>
      <c r="L1143" s="238" t="str">
        <f ca="1">IF(ISNUMBER(OFFSET(INDIRECT("'"&amp;'DATA for charts'!L$5&amp;"'!$l190"),$A1143,0)),OFFSET(INDIRECT("'"&amp;'DATA for charts'!L$5&amp;"'!$l190"),$A1143,0),"")</f>
        <v/>
      </c>
      <c r="M1143" s="238" t="str">
        <f ca="1">IF(ISNUMBER(OFFSET(INDIRECT("'"&amp;'DATA for charts'!M$5&amp;"'!$l190"),$A1143,0)),OFFSET(INDIRECT("'"&amp;'DATA for charts'!M$5&amp;"'!$l190"),$A1143,0),"")</f>
        <v/>
      </c>
      <c r="N1143" s="238" t="str">
        <f ca="1">IF(ISNUMBER(OFFSET(INDIRECT("'"&amp;'DATA for charts'!N$5&amp;"'!$l190"),$A1143,0)),OFFSET(INDIRECT("'"&amp;'DATA for charts'!N$5&amp;"'!$l190"),$A1143,0),"")</f>
        <v/>
      </c>
      <c r="O1143" s="238" t="str">
        <f ca="1">IF(ISNUMBER(OFFSET(INDIRECT("'"&amp;'DATA for charts'!O$5&amp;"'!$l190"),$A1143,0)),OFFSET(INDIRECT("'"&amp;'DATA for charts'!O$5&amp;"'!$l190"),$A1143,0),"")</f>
        <v/>
      </c>
      <c r="P1143" s="238" t="str">
        <f ca="1">IF(ISNUMBER(OFFSET(INDIRECT("'"&amp;'DATA for charts'!P$5&amp;"'!$l190"),$A1143,0)),OFFSET(INDIRECT("'"&amp;'DATA for charts'!P$5&amp;"'!$l190"),$A1143,0),"")</f>
        <v/>
      </c>
      <c r="Q1143" s="238" t="str">
        <f ca="1">IF(ISNUMBER(OFFSET(INDIRECT("'"&amp;'DATA for charts'!Q$5&amp;"'!$l190"),$A1143,0)),OFFSET(INDIRECT("'"&amp;'DATA for charts'!Q$5&amp;"'!$l190"),$A1143,0),"")</f>
        <v/>
      </c>
      <c r="R1143" s="238" t="str">
        <f ca="1">IF(ISNUMBER(OFFSET(INDIRECT("'"&amp;'DATA for charts'!R$5&amp;"'!$l190"),$A1143,0)),OFFSET(INDIRECT("'"&amp;'DATA for charts'!R$5&amp;"'!$l190"),$A1143,0),"")</f>
        <v/>
      </c>
      <c r="S1143" s="238" t="str">
        <f ca="1">IF(ISNUMBER(OFFSET(INDIRECT("'"&amp;'DATA for charts'!S$5&amp;"'!$l190"),$A1143,0)),OFFSET(INDIRECT("'"&amp;'DATA for charts'!S$5&amp;"'!$l190"),$A1143,0),"")</f>
        <v/>
      </c>
      <c r="T1143" s="34"/>
      <c r="U1143" s="34"/>
      <c r="V1143" s="34"/>
      <c r="W1143" s="8"/>
      <c r="X1143" s="8"/>
      <c r="Y1143" s="8"/>
      <c r="Z1143" s="8"/>
      <c r="AA1143" s="8"/>
    </row>
    <row r="1144" spans="1:27" ht="15">
      <c r="A1144" s="51">
        <f t="shared" si="1299"/>
        <v>9</v>
      </c>
      <c r="B1144" s="351" t="s">
        <v>161</v>
      </c>
      <c r="C1144" s="238">
        <f ca="1">IF(ISNUMBER(OFFSET(INDIRECT("'"&amp;'DATA for charts'!C$5&amp;"'!$l190"),$A1144,0)),OFFSET(INDIRECT("'"&amp;'DATA for charts'!C$5&amp;"'!$l190"),$A1144,0),"")</f>
        <v>296.18797451193097</v>
      </c>
      <c r="D1144" s="238">
        <f ca="1">IF(ISNUMBER(OFFSET(INDIRECT("'"&amp;'DATA for charts'!D$5&amp;"'!$l190"),$A1144,0)),OFFSET(INDIRECT("'"&amp;'DATA for charts'!D$5&amp;"'!$l190"),$A1144,0),"")</f>
        <v>305.56930266080002</v>
      </c>
      <c r="E1144" s="238">
        <f ca="1">IF(ISNUMBER(OFFSET(INDIRECT("'"&amp;'DATA for charts'!E$5&amp;"'!$l190"),$A1144,0)),OFFSET(INDIRECT("'"&amp;'DATA for charts'!E$5&amp;"'!$l190"),$A1144,0),"")</f>
        <v>269.56599999999997</v>
      </c>
      <c r="F1144" s="238">
        <f ca="1">IF(ISNUMBER(OFFSET(INDIRECT("'"&amp;'DATA for charts'!F$5&amp;"'!$l190"),$A1144,0)),OFFSET(INDIRECT("'"&amp;'DATA for charts'!F$5&amp;"'!$l190"),$A1144,0),"")</f>
        <v>292.66548479732757</v>
      </c>
      <c r="G1144" s="238">
        <f ca="1">IF(ISNUMBER(OFFSET(INDIRECT("'"&amp;'DATA for charts'!G$5&amp;"'!$l190"),$A1144,0)),OFFSET(INDIRECT("'"&amp;'DATA for charts'!G$5&amp;"'!$l190"),$A1144,0),"")</f>
        <v>281</v>
      </c>
      <c r="H1144" s="238">
        <f ca="1">IF(ISNUMBER(OFFSET(INDIRECT("'"&amp;'DATA for charts'!H$5&amp;"'!$l190"),$A1144,0)),OFFSET(INDIRECT("'"&amp;'DATA for charts'!H$5&amp;"'!$l190"),$A1144,0),"")</f>
        <v>260.85300000000001</v>
      </c>
      <c r="I1144" s="238" t="str">
        <f ca="1">IF(ISNUMBER(OFFSET(INDIRECT("'"&amp;'DATA for charts'!I$5&amp;"'!$l190"),$A1144,0)),OFFSET(INDIRECT("'"&amp;'DATA for charts'!I$5&amp;"'!$l190"),$A1144,0),"")</f>
        <v/>
      </c>
      <c r="J1144" s="238" t="str">
        <f ca="1">IF(ISNUMBER(OFFSET(INDIRECT("'"&amp;'DATA for charts'!J$5&amp;"'!$l190"),$A1144,0)),OFFSET(INDIRECT("'"&amp;'DATA for charts'!J$5&amp;"'!$l190"),$A1144,0),"")</f>
        <v/>
      </c>
      <c r="K1144" s="238" t="str">
        <f ca="1">IF(ISNUMBER(OFFSET(INDIRECT("'"&amp;'DATA for charts'!K$5&amp;"'!$l190"),$A1144,0)),OFFSET(INDIRECT("'"&amp;'DATA for charts'!K$5&amp;"'!$l190"),$A1144,0),"")</f>
        <v/>
      </c>
      <c r="L1144" s="238" t="str">
        <f ca="1">IF(ISNUMBER(OFFSET(INDIRECT("'"&amp;'DATA for charts'!L$5&amp;"'!$l190"),$A1144,0)),OFFSET(INDIRECT("'"&amp;'DATA for charts'!L$5&amp;"'!$l190"),$A1144,0),"")</f>
        <v/>
      </c>
      <c r="M1144" s="238" t="str">
        <f ca="1">IF(ISNUMBER(OFFSET(INDIRECT("'"&amp;'DATA for charts'!M$5&amp;"'!$l190"),$A1144,0)),OFFSET(INDIRECT("'"&amp;'DATA for charts'!M$5&amp;"'!$l190"),$A1144,0),"")</f>
        <v/>
      </c>
      <c r="N1144" s="238" t="str">
        <f ca="1">IF(ISNUMBER(OFFSET(INDIRECT("'"&amp;'DATA for charts'!N$5&amp;"'!$l190"),$A1144,0)),OFFSET(INDIRECT("'"&amp;'DATA for charts'!N$5&amp;"'!$l190"),$A1144,0),"")</f>
        <v/>
      </c>
      <c r="O1144" s="238" t="str">
        <f ca="1">IF(ISNUMBER(OFFSET(INDIRECT("'"&amp;'DATA for charts'!O$5&amp;"'!$l190"),$A1144,0)),OFFSET(INDIRECT("'"&amp;'DATA for charts'!O$5&amp;"'!$l190"),$A1144,0),"")</f>
        <v/>
      </c>
      <c r="P1144" s="238" t="str">
        <f ca="1">IF(ISNUMBER(OFFSET(INDIRECT("'"&amp;'DATA for charts'!P$5&amp;"'!$l190"),$A1144,0)),OFFSET(INDIRECT("'"&amp;'DATA for charts'!P$5&amp;"'!$l190"),$A1144,0),"")</f>
        <v/>
      </c>
      <c r="Q1144" s="238" t="str">
        <f ca="1">IF(ISNUMBER(OFFSET(INDIRECT("'"&amp;'DATA for charts'!Q$5&amp;"'!$l190"),$A1144,0)),OFFSET(INDIRECT("'"&amp;'DATA for charts'!Q$5&amp;"'!$l190"),$A1144,0),"")</f>
        <v/>
      </c>
      <c r="R1144" s="238" t="str">
        <f ca="1">IF(ISNUMBER(OFFSET(INDIRECT("'"&amp;'DATA for charts'!R$5&amp;"'!$l190"),$A1144,0)),OFFSET(INDIRECT("'"&amp;'DATA for charts'!R$5&amp;"'!$l190"),$A1144,0),"")</f>
        <v/>
      </c>
      <c r="S1144" s="238" t="str">
        <f ca="1">IF(ISNUMBER(OFFSET(INDIRECT("'"&amp;'DATA for charts'!S$5&amp;"'!$l190"),$A1144,0)),OFFSET(INDIRECT("'"&amp;'DATA for charts'!S$5&amp;"'!$l190"),$A1144,0),"")</f>
        <v/>
      </c>
      <c r="T1144" s="34"/>
      <c r="U1144" s="34"/>
      <c r="V1144" s="34"/>
      <c r="W1144" s="8"/>
      <c r="X1144" s="8"/>
      <c r="Y1144" s="8"/>
      <c r="Z1144" s="8"/>
      <c r="AA1144" s="8"/>
    </row>
    <row r="1145" spans="1:27" ht="15">
      <c r="A1145" s="51">
        <f t="shared" si="1299"/>
        <v>10</v>
      </c>
      <c r="B1145" s="351" t="s">
        <v>163</v>
      </c>
      <c r="C1145" s="238">
        <f ca="1">IF(ISNUMBER(OFFSET(INDIRECT("'"&amp;'DATA for charts'!C$5&amp;"'!$l190"),$A1145,0)),OFFSET(INDIRECT("'"&amp;'DATA for charts'!C$5&amp;"'!$l190"),$A1145,0),"")</f>
        <v>72.670146420824295</v>
      </c>
      <c r="D1145" s="238">
        <f ca="1">IF(ISNUMBER(OFFSET(INDIRECT("'"&amp;'DATA for charts'!D$5&amp;"'!$l190"),$A1145,0)),OFFSET(INDIRECT("'"&amp;'DATA for charts'!D$5&amp;"'!$l190"),$A1145,0),"")</f>
        <v>80.485416562099999</v>
      </c>
      <c r="E1145" s="238">
        <f ca="1">IF(ISNUMBER(OFFSET(INDIRECT("'"&amp;'DATA for charts'!E$5&amp;"'!$l190"),$A1145,0)),OFFSET(INDIRECT("'"&amp;'DATA for charts'!E$5&amp;"'!$l190"),$A1145,0),"")</f>
        <v>56.213999999999999</v>
      </c>
      <c r="F1145" s="238">
        <f ca="1">IF(ISNUMBER(OFFSET(INDIRECT("'"&amp;'DATA for charts'!F$5&amp;"'!$l190"),$A1145,0)),OFFSET(INDIRECT("'"&amp;'DATA for charts'!F$5&amp;"'!$l190"),$A1145,0),"")</f>
        <v>67.982834602178244</v>
      </c>
      <c r="G1145" s="238">
        <f ca="1">IF(ISNUMBER(OFFSET(INDIRECT("'"&amp;'DATA for charts'!G$5&amp;"'!$l190"),$A1145,0)),OFFSET(INDIRECT("'"&amp;'DATA for charts'!G$5&amp;"'!$l190"),$A1145,0),"")</f>
        <v>63</v>
      </c>
      <c r="H1145" s="238">
        <f ca="1">IF(ISNUMBER(OFFSET(INDIRECT("'"&amp;'DATA for charts'!H$5&amp;"'!$l190"),$A1145,0)),OFFSET(INDIRECT("'"&amp;'DATA for charts'!H$5&amp;"'!$l190"),$A1145,0),"")</f>
        <v>60.179600000000001</v>
      </c>
      <c r="I1145" s="238" t="str">
        <f ca="1">IF(ISNUMBER(OFFSET(INDIRECT("'"&amp;'DATA for charts'!I$5&amp;"'!$l190"),$A1145,0)),OFFSET(INDIRECT("'"&amp;'DATA for charts'!I$5&amp;"'!$l190"),$A1145,0),"")</f>
        <v/>
      </c>
      <c r="J1145" s="238" t="str">
        <f ca="1">IF(ISNUMBER(OFFSET(INDIRECT("'"&amp;'DATA for charts'!J$5&amp;"'!$l190"),$A1145,0)),OFFSET(INDIRECT("'"&amp;'DATA for charts'!J$5&amp;"'!$l190"),$A1145,0),"")</f>
        <v/>
      </c>
      <c r="K1145" s="238" t="str">
        <f ca="1">IF(ISNUMBER(OFFSET(INDIRECT("'"&amp;'DATA for charts'!K$5&amp;"'!$l190"),$A1145,0)),OFFSET(INDIRECT("'"&amp;'DATA for charts'!K$5&amp;"'!$l190"),$A1145,0),"")</f>
        <v/>
      </c>
      <c r="L1145" s="238" t="str">
        <f ca="1">IF(ISNUMBER(OFFSET(INDIRECT("'"&amp;'DATA for charts'!L$5&amp;"'!$l190"),$A1145,0)),OFFSET(INDIRECT("'"&amp;'DATA for charts'!L$5&amp;"'!$l190"),$A1145,0),"")</f>
        <v/>
      </c>
      <c r="M1145" s="238" t="str">
        <f ca="1">IF(ISNUMBER(OFFSET(INDIRECT("'"&amp;'DATA for charts'!M$5&amp;"'!$l190"),$A1145,0)),OFFSET(INDIRECT("'"&amp;'DATA for charts'!M$5&amp;"'!$l190"),$A1145,0),"")</f>
        <v/>
      </c>
      <c r="N1145" s="238" t="str">
        <f ca="1">IF(ISNUMBER(OFFSET(INDIRECT("'"&amp;'DATA for charts'!N$5&amp;"'!$l190"),$A1145,0)),OFFSET(INDIRECT("'"&amp;'DATA for charts'!N$5&amp;"'!$l190"),$A1145,0),"")</f>
        <v/>
      </c>
      <c r="O1145" s="238" t="str">
        <f ca="1">IF(ISNUMBER(OFFSET(INDIRECT("'"&amp;'DATA for charts'!O$5&amp;"'!$l190"),$A1145,0)),OFFSET(INDIRECT("'"&amp;'DATA for charts'!O$5&amp;"'!$l190"),$A1145,0),"")</f>
        <v/>
      </c>
      <c r="P1145" s="238" t="str">
        <f ca="1">IF(ISNUMBER(OFFSET(INDIRECT("'"&amp;'DATA for charts'!P$5&amp;"'!$l190"),$A1145,0)),OFFSET(INDIRECT("'"&amp;'DATA for charts'!P$5&amp;"'!$l190"),$A1145,0),"")</f>
        <v/>
      </c>
      <c r="Q1145" s="238" t="str">
        <f ca="1">IF(ISNUMBER(OFFSET(INDIRECT("'"&amp;'DATA for charts'!Q$5&amp;"'!$l190"),$A1145,0)),OFFSET(INDIRECT("'"&amp;'DATA for charts'!Q$5&amp;"'!$l190"),$A1145,0),"")</f>
        <v/>
      </c>
      <c r="R1145" s="238" t="str">
        <f ca="1">IF(ISNUMBER(OFFSET(INDIRECT("'"&amp;'DATA for charts'!R$5&amp;"'!$l190"),$A1145,0)),OFFSET(INDIRECT("'"&amp;'DATA for charts'!R$5&amp;"'!$l190"),$A1145,0),"")</f>
        <v/>
      </c>
      <c r="S1145" s="238" t="str">
        <f ca="1">IF(ISNUMBER(OFFSET(INDIRECT("'"&amp;'DATA for charts'!S$5&amp;"'!$l190"),$A1145,0)),OFFSET(INDIRECT("'"&amp;'DATA for charts'!S$5&amp;"'!$l190"),$A1145,0),"")</f>
        <v/>
      </c>
      <c r="T1145" s="34"/>
      <c r="U1145" s="34"/>
      <c r="V1145" s="34"/>
      <c r="W1145" s="8"/>
      <c r="X1145" s="8"/>
      <c r="Y1145" s="8"/>
      <c r="Z1145" s="8"/>
      <c r="AA1145" s="8"/>
    </row>
    <row r="1146" spans="1:27" ht="15.75" thickBot="1">
      <c r="A1146" s="51">
        <f t="shared" si="1299"/>
        <v>11</v>
      </c>
      <c r="B1146" s="499" t="s">
        <v>165</v>
      </c>
      <c r="C1146" s="238">
        <f ca="1">IF(ISNUMBER(OFFSET(INDIRECT("'"&amp;'DATA for charts'!C$5&amp;"'!$l190"),$A1146,0)),OFFSET(INDIRECT("'"&amp;'DATA for charts'!C$5&amp;"'!$l190"),$A1146,0),"")</f>
        <v>62.091580802603033</v>
      </c>
      <c r="D1146" s="238">
        <f ca="1">IF(ISNUMBER(OFFSET(INDIRECT("'"&amp;'DATA for charts'!D$5&amp;"'!$l190"),$A1146,0)),OFFSET(INDIRECT("'"&amp;'DATA for charts'!D$5&amp;"'!$l190"),$A1146,0),"")</f>
        <v>73.739358756000001</v>
      </c>
      <c r="E1146" s="238">
        <f ca="1">IF(ISNUMBER(OFFSET(INDIRECT("'"&amp;'DATA for charts'!E$5&amp;"'!$l190"),$A1146,0)),OFFSET(INDIRECT("'"&amp;'DATA for charts'!E$5&amp;"'!$l190"),$A1146,0),"")</f>
        <v>38.054000000000002</v>
      </c>
      <c r="F1146" s="238">
        <f ca="1">IF(ISNUMBER(OFFSET(INDIRECT("'"&amp;'DATA for charts'!F$5&amp;"'!$l190"),$A1146,0)),OFFSET(INDIRECT("'"&amp;'DATA for charts'!F$5&amp;"'!$l190"),$A1146,0),"")</f>
        <v>60.93530772348165</v>
      </c>
      <c r="G1146" s="238">
        <f ca="1">IF(ISNUMBER(OFFSET(INDIRECT("'"&amp;'DATA for charts'!G$5&amp;"'!$l190"),$A1146,0)),OFFSET(INDIRECT("'"&amp;'DATA for charts'!G$5&amp;"'!$l190"),$A1146,0),"")</f>
        <v>48</v>
      </c>
      <c r="H1146" s="238">
        <f ca="1">IF(ISNUMBER(OFFSET(INDIRECT("'"&amp;'DATA for charts'!H$5&amp;"'!$l190"),$A1146,0)),OFFSET(INDIRECT("'"&amp;'DATA for charts'!H$5&amp;"'!$l190"),$A1146,0),"")</f>
        <v>49.501199999999997</v>
      </c>
      <c r="I1146" s="238" t="str">
        <f ca="1">IF(ISNUMBER(OFFSET(INDIRECT("'"&amp;'DATA for charts'!I$5&amp;"'!$l190"),$A1146,0)),OFFSET(INDIRECT("'"&amp;'DATA for charts'!I$5&amp;"'!$l190"),$A1146,0),"")</f>
        <v/>
      </c>
      <c r="J1146" s="238" t="str">
        <f ca="1">IF(ISNUMBER(OFFSET(INDIRECT("'"&amp;'DATA for charts'!J$5&amp;"'!$l190"),$A1146,0)),OFFSET(INDIRECT("'"&amp;'DATA for charts'!J$5&amp;"'!$l190"),$A1146,0),"")</f>
        <v/>
      </c>
      <c r="K1146" s="238" t="str">
        <f ca="1">IF(ISNUMBER(OFFSET(INDIRECT("'"&amp;'DATA for charts'!K$5&amp;"'!$l190"),$A1146,0)),OFFSET(INDIRECT("'"&amp;'DATA for charts'!K$5&amp;"'!$l190"),$A1146,0),"")</f>
        <v/>
      </c>
      <c r="L1146" s="238" t="str">
        <f ca="1">IF(ISNUMBER(OFFSET(INDIRECT("'"&amp;'DATA for charts'!L$5&amp;"'!$l190"),$A1146,0)),OFFSET(INDIRECT("'"&amp;'DATA for charts'!L$5&amp;"'!$l190"),$A1146,0),"")</f>
        <v/>
      </c>
      <c r="M1146" s="238" t="str">
        <f ca="1">IF(ISNUMBER(OFFSET(INDIRECT("'"&amp;'DATA for charts'!M$5&amp;"'!$l190"),$A1146,0)),OFFSET(INDIRECT("'"&amp;'DATA for charts'!M$5&amp;"'!$l190"),$A1146,0),"")</f>
        <v/>
      </c>
      <c r="N1146" s="238" t="str">
        <f ca="1">IF(ISNUMBER(OFFSET(INDIRECT("'"&amp;'DATA for charts'!N$5&amp;"'!$l190"),$A1146,0)),OFFSET(INDIRECT("'"&amp;'DATA for charts'!N$5&amp;"'!$l190"),$A1146,0),"")</f>
        <v/>
      </c>
      <c r="O1146" s="238" t="str">
        <f ca="1">IF(ISNUMBER(OFFSET(INDIRECT("'"&amp;'DATA for charts'!O$5&amp;"'!$l190"),$A1146,0)),OFFSET(INDIRECT("'"&amp;'DATA for charts'!O$5&amp;"'!$l190"),$A1146,0),"")</f>
        <v/>
      </c>
      <c r="P1146" s="238" t="str">
        <f ca="1">IF(ISNUMBER(OFFSET(INDIRECT("'"&amp;'DATA for charts'!P$5&amp;"'!$l190"),$A1146,0)),OFFSET(INDIRECT("'"&amp;'DATA for charts'!P$5&amp;"'!$l190"),$A1146,0),"")</f>
        <v/>
      </c>
      <c r="Q1146" s="238" t="str">
        <f ca="1">IF(ISNUMBER(OFFSET(INDIRECT("'"&amp;'DATA for charts'!Q$5&amp;"'!$l190"),$A1146,0)),OFFSET(INDIRECT("'"&amp;'DATA for charts'!Q$5&amp;"'!$l190"),$A1146,0),"")</f>
        <v/>
      </c>
      <c r="R1146" s="238" t="str">
        <f ca="1">IF(ISNUMBER(OFFSET(INDIRECT("'"&amp;'DATA for charts'!R$5&amp;"'!$l190"),$A1146,0)),OFFSET(INDIRECT("'"&amp;'DATA for charts'!R$5&amp;"'!$l190"),$A1146,0),"")</f>
        <v/>
      </c>
      <c r="S1146" s="238" t="str">
        <f ca="1">IF(ISNUMBER(OFFSET(INDIRECT("'"&amp;'DATA for charts'!S$5&amp;"'!$l190"),$A1146,0)),OFFSET(INDIRECT("'"&amp;'DATA for charts'!S$5&amp;"'!$l190"),$A1146,0),"")</f>
        <v/>
      </c>
      <c r="T1146" s="34"/>
      <c r="U1146" s="34"/>
      <c r="V1146" s="34"/>
      <c r="W1146" s="8"/>
      <c r="X1146" s="8"/>
      <c r="Y1146" s="8"/>
      <c r="Z1146" s="8"/>
      <c r="AA1146" s="8"/>
    </row>
    <row r="1147" spans="1:27" ht="13.5" thickTop="1">
      <c r="A1147" s="2"/>
      <c r="B1147" s="682" t="s">
        <v>949</v>
      </c>
      <c r="C1147" s="470">
        <f t="shared" ref="C1147" ca="1" si="1300">SUM(C1135:C1146)</f>
        <v>2714.0000000000005</v>
      </c>
      <c r="D1147" s="470">
        <f t="shared" ref="D1147" ca="1" si="1301">SUM(D1135:D1146)</f>
        <v>2463.825787272277</v>
      </c>
      <c r="E1147" s="470">
        <f t="shared" ref="E1147" ca="1" si="1302">SUM(E1135:E1146)</f>
        <v>2382.6840000000002</v>
      </c>
      <c r="F1147" s="470">
        <f t="shared" ref="F1147" ca="1" si="1303">SUM(F1135:F1146)</f>
        <v>2488.741367713274</v>
      </c>
      <c r="G1147" s="470">
        <f t="shared" ref="G1147" ca="1" si="1304">SUM(G1135:G1146)</f>
        <v>2485</v>
      </c>
      <c r="H1147" s="470">
        <f t="shared" ref="H1147" ca="1" si="1305">SUM(H1135:H1146)</f>
        <v>2267.1273799999999</v>
      </c>
      <c r="I1147" s="470">
        <f t="shared" ref="I1147" ca="1" si="1306">SUM(I1135:I1146)</f>
        <v>0</v>
      </c>
      <c r="J1147" s="470">
        <f t="shared" ref="J1147" ca="1" si="1307">SUM(J1135:J1146)</f>
        <v>0</v>
      </c>
      <c r="K1147" s="470">
        <f t="shared" ref="K1147" ca="1" si="1308">SUM(K1135:K1146)</f>
        <v>0</v>
      </c>
      <c r="L1147" s="470">
        <f t="shared" ref="L1147" ca="1" si="1309">SUM(L1135:L1146)</f>
        <v>0</v>
      </c>
      <c r="M1147" s="470">
        <f t="shared" ref="M1147" ca="1" si="1310">SUM(M1135:M1146)</f>
        <v>0</v>
      </c>
      <c r="N1147" s="470">
        <f t="shared" ref="N1147" ca="1" si="1311">SUM(N1135:N1146)</f>
        <v>0</v>
      </c>
      <c r="O1147" s="470">
        <f t="shared" ref="O1147" ca="1" si="1312">SUM(O1135:O1146)</f>
        <v>0</v>
      </c>
      <c r="P1147" s="470">
        <f t="shared" ref="P1147" ca="1" si="1313">SUM(P1135:P1146)</f>
        <v>0</v>
      </c>
      <c r="Q1147" s="470">
        <f t="shared" ref="Q1147" ca="1" si="1314">SUM(Q1135:Q1146)</f>
        <v>0</v>
      </c>
      <c r="R1147" s="470">
        <f t="shared" ref="R1147" ca="1" si="1315">SUM(R1135:R1146)</f>
        <v>0</v>
      </c>
      <c r="S1147" s="2"/>
      <c r="T1147" s="34"/>
      <c r="U1147" s="34"/>
      <c r="V1147" s="34"/>
      <c r="W1147" s="8"/>
      <c r="X1147" s="8"/>
      <c r="Y1147" s="8"/>
      <c r="Z1147" s="8"/>
      <c r="AA1147" s="8"/>
    </row>
    <row r="1148" spans="1:27">
      <c r="A1148" s="216"/>
      <c r="B1148" s="7" t="s">
        <v>857</v>
      </c>
      <c r="C1148" s="2"/>
      <c r="D1148" s="2"/>
      <c r="E1148" s="2"/>
      <c r="F1148" s="2"/>
      <c r="G1148" s="2"/>
      <c r="H1148" s="2"/>
      <c r="I1148" s="2"/>
      <c r="J1148" s="2"/>
      <c r="K1148" s="2"/>
      <c r="L1148" s="2"/>
      <c r="M1148" s="2"/>
      <c r="N1148" s="2"/>
      <c r="O1148" s="2"/>
      <c r="P1148" s="2"/>
      <c r="Q1148" s="2"/>
      <c r="R1148" s="2"/>
      <c r="S1148" s="2"/>
      <c r="T1148" s="34"/>
      <c r="U1148" s="34"/>
      <c r="V1148" s="34"/>
      <c r="W1148" s="8"/>
      <c r="X1148" s="8"/>
      <c r="Y1148" s="8"/>
      <c r="Z1148" s="8"/>
      <c r="AA1148" s="8"/>
    </row>
    <row r="1149" spans="1:27">
      <c r="A1149" s="216"/>
      <c r="C1149" s="22" t="str">
        <f t="shared" ref="C1149:S1149" ca="1" si="1316">C$8</f>
        <v>BSIMAC</v>
      </c>
      <c r="D1149" s="22" t="str">
        <f t="shared" ca="1" si="1316"/>
        <v>CSE</v>
      </c>
      <c r="E1149" s="22" t="str">
        <f t="shared" ca="1" si="1316"/>
        <v>DeST</v>
      </c>
      <c r="F1149" s="22" t="str">
        <f t="shared" ca="1" si="1316"/>
        <v>EnergyPlus</v>
      </c>
      <c r="G1149" s="22" t="str">
        <f t="shared" ca="1" si="1316"/>
        <v>ESP-r</v>
      </c>
      <c r="H1149" s="22" t="str">
        <f t="shared" ca="1" si="1316"/>
        <v>TRNSYS</v>
      </c>
      <c r="I1149" s="22" t="str">
        <f t="shared" ca="1" si="1316"/>
        <v>TestSpec-Alt</v>
      </c>
      <c r="J1149" s="22">
        <f t="shared" ca="1" si="1316"/>
        <v>0</v>
      </c>
      <c r="K1149" s="22">
        <f t="shared" ca="1" si="1316"/>
        <v>0</v>
      </c>
      <c r="L1149" s="22">
        <f t="shared" ca="1" si="1316"/>
        <v>0</v>
      </c>
      <c r="M1149" s="22">
        <f t="shared" ca="1" si="1316"/>
        <v>0</v>
      </c>
      <c r="N1149" s="22">
        <f t="shared" ca="1" si="1316"/>
        <v>0</v>
      </c>
      <c r="O1149" s="22">
        <f t="shared" ca="1" si="1316"/>
        <v>0</v>
      </c>
      <c r="P1149" s="22">
        <f t="shared" ca="1" si="1316"/>
        <v>0</v>
      </c>
      <c r="Q1149" s="22">
        <f t="shared" ca="1" si="1316"/>
        <v>0</v>
      </c>
      <c r="R1149" s="22">
        <f t="shared" ca="1" si="1316"/>
        <v>0</v>
      </c>
      <c r="S1149" s="22" t="str">
        <f t="shared" ca="1" si="1316"/>
        <v>Tested Prg</v>
      </c>
      <c r="T1149" s="34"/>
      <c r="U1149" s="34"/>
      <c r="V1149" s="34"/>
      <c r="W1149" s="8"/>
      <c r="X1149" s="8"/>
      <c r="Y1149" s="8"/>
      <c r="Z1149" s="8"/>
      <c r="AA1149" s="8"/>
    </row>
    <row r="1150" spans="1:27" ht="15">
      <c r="A1150" s="51">
        <v>0</v>
      </c>
      <c r="B1150" s="351" t="s">
        <v>143</v>
      </c>
      <c r="C1150" s="238">
        <f ca="1">IF(ISNUMBER(OFFSET(INDIRECT("'"&amp;'DATA for charts'!C$5&amp;"'!$m190"),$A1150,0)),OFFSET(INDIRECT("'"&amp;'DATA for charts'!C$5&amp;"'!$m190"),$A1150,0),"")</f>
        <v>2.3220000000000001</v>
      </c>
      <c r="D1150" s="238">
        <f ca="1">IF(ISNUMBER(OFFSET(INDIRECT("'"&amp;'DATA for charts'!D$5&amp;"'!$m190"),$A1150,0)),OFFSET(INDIRECT("'"&amp;'DATA for charts'!D$5&amp;"'!$m190"),$A1150,0),"")</f>
        <v>2.0774170000000001</v>
      </c>
      <c r="E1150" s="238">
        <f ca="1">IF(ISNUMBER(OFFSET(INDIRECT("'"&amp;'DATA for charts'!E$5&amp;"'!$m190"),$A1150,0)),OFFSET(INDIRECT("'"&amp;'DATA for charts'!E$5&amp;"'!$m190"),$A1150,0),"")</f>
        <v>2.1779999999999999</v>
      </c>
      <c r="F1150" s="238">
        <f ca="1">IF(ISNUMBER(OFFSET(INDIRECT("'"&amp;'DATA for charts'!F$5&amp;"'!$m190"),$A1150,0)),OFFSET(INDIRECT("'"&amp;'DATA for charts'!F$5&amp;"'!$m190"),$A1150,0),"")</f>
        <v>1.902809089863714</v>
      </c>
      <c r="G1150" s="238">
        <f ca="1">IF(ISNUMBER(OFFSET(INDIRECT("'"&amp;'DATA for charts'!G$5&amp;"'!$m190"),$A1150,0)),OFFSET(INDIRECT("'"&amp;'DATA for charts'!G$5&amp;"'!$m190"),$A1150,0),"")</f>
        <v>2.2000000000000002</v>
      </c>
      <c r="H1150" s="238">
        <f ca="1">IF(ISNUMBER(OFFSET(INDIRECT("'"&amp;'DATA for charts'!H$5&amp;"'!$m190"),$A1150,0)),OFFSET(INDIRECT("'"&amp;'DATA for charts'!H$5&amp;"'!$m190"),$A1150,0),"")</f>
        <v>2.3786339399549599</v>
      </c>
      <c r="I1150" s="238" t="str">
        <f ca="1">IF(ISNUMBER(OFFSET(INDIRECT("'"&amp;'DATA for charts'!I$5&amp;"'!$m190"),$A1150,0)),OFFSET(INDIRECT("'"&amp;'DATA for charts'!I$5&amp;"'!$m190"),$A1150,0),"")</f>
        <v/>
      </c>
      <c r="J1150" s="238" t="str">
        <f ca="1">IF(ISNUMBER(OFFSET(INDIRECT("'"&amp;'DATA for charts'!J$5&amp;"'!$m190"),$A1150,0)),OFFSET(INDIRECT("'"&amp;'DATA for charts'!J$5&amp;"'!$m190"),$A1150,0),"")</f>
        <v/>
      </c>
      <c r="K1150" s="238" t="str">
        <f ca="1">IF(ISNUMBER(OFFSET(INDIRECT("'"&amp;'DATA for charts'!K$5&amp;"'!$m190"),$A1150,0)),OFFSET(INDIRECT("'"&amp;'DATA for charts'!K$5&amp;"'!$m190"),$A1150,0),"")</f>
        <v/>
      </c>
      <c r="L1150" s="238" t="str">
        <f ca="1">IF(ISNUMBER(OFFSET(INDIRECT("'"&amp;'DATA for charts'!L$5&amp;"'!$m190"),$A1150,0)),OFFSET(INDIRECT("'"&amp;'DATA for charts'!L$5&amp;"'!$m190"),$A1150,0),"")</f>
        <v/>
      </c>
      <c r="M1150" s="238" t="str">
        <f ca="1">IF(ISNUMBER(OFFSET(INDIRECT("'"&amp;'DATA for charts'!M$5&amp;"'!$m190"),$A1150,0)),OFFSET(INDIRECT("'"&amp;'DATA for charts'!M$5&amp;"'!$m190"),$A1150,0),"")</f>
        <v/>
      </c>
      <c r="N1150" s="238" t="str">
        <f ca="1">IF(ISNUMBER(OFFSET(INDIRECT("'"&amp;'DATA for charts'!N$5&amp;"'!$m190"),$A1150,0)),OFFSET(INDIRECT("'"&amp;'DATA for charts'!N$5&amp;"'!$m190"),$A1150,0),"")</f>
        <v/>
      </c>
      <c r="O1150" s="238" t="str">
        <f ca="1">IF(ISNUMBER(OFFSET(INDIRECT("'"&amp;'DATA for charts'!O$5&amp;"'!$m190"),$A1150,0)),OFFSET(INDIRECT("'"&amp;'DATA for charts'!O$5&amp;"'!$m190"),$A1150,0),"")</f>
        <v/>
      </c>
      <c r="P1150" s="238" t="str">
        <f ca="1">IF(ISNUMBER(OFFSET(INDIRECT("'"&amp;'DATA for charts'!P$5&amp;"'!$m190"),$A1150,0)),OFFSET(INDIRECT("'"&amp;'DATA for charts'!P$5&amp;"'!$m190"),$A1150,0),"")</f>
        <v/>
      </c>
      <c r="Q1150" s="238" t="str">
        <f ca="1">IF(ISNUMBER(OFFSET(INDIRECT("'"&amp;'DATA for charts'!Q$5&amp;"'!$m190"),$A1150,0)),OFFSET(INDIRECT("'"&amp;'DATA for charts'!Q$5&amp;"'!$m190"),$A1150,0),"")</f>
        <v/>
      </c>
      <c r="R1150" s="238" t="str">
        <f ca="1">IF(ISNUMBER(OFFSET(INDIRECT("'"&amp;'DATA for charts'!R$5&amp;"'!$m190"),$A1150,0)),OFFSET(INDIRECT("'"&amp;'DATA for charts'!R$5&amp;"'!$m190"),$A1150,0),"")</f>
        <v/>
      </c>
      <c r="S1150" s="238" t="str">
        <f ca="1">IF(ISNUMBER(OFFSET(INDIRECT("'"&amp;'DATA for charts'!S$5&amp;"'!$m190"),$A1150,0)),OFFSET(INDIRECT("'"&amp;'DATA for charts'!S$5&amp;"'!$m190"),$A1150,0),"")</f>
        <v/>
      </c>
      <c r="T1150" s="34"/>
      <c r="U1150" s="34"/>
      <c r="V1150" s="34"/>
      <c r="W1150" s="8"/>
      <c r="X1150" s="8"/>
      <c r="Y1150" s="8"/>
      <c r="Z1150" s="8"/>
      <c r="AA1150" s="8"/>
    </row>
    <row r="1151" spans="1:27" ht="15">
      <c r="A1151" s="51">
        <f>A1150+1</f>
        <v>1</v>
      </c>
      <c r="B1151" s="351" t="s">
        <v>145</v>
      </c>
      <c r="C1151" s="238">
        <f ca="1">IF(ISNUMBER(OFFSET(INDIRECT("'"&amp;'DATA for charts'!C$5&amp;"'!$m190"),$A1151,0)),OFFSET(INDIRECT("'"&amp;'DATA for charts'!C$5&amp;"'!$m190"),$A1151,0),"")</f>
        <v>2.5510000000000002</v>
      </c>
      <c r="D1151" s="238">
        <f ca="1">IF(ISNUMBER(OFFSET(INDIRECT("'"&amp;'DATA for charts'!D$5&amp;"'!$m190"),$A1151,0)),OFFSET(INDIRECT("'"&amp;'DATA for charts'!D$5&amp;"'!$m190"),$A1151,0),"")</f>
        <v>2.44339</v>
      </c>
      <c r="E1151" s="238">
        <f ca="1">IF(ISNUMBER(OFFSET(INDIRECT("'"&amp;'DATA for charts'!E$5&amp;"'!$m190"),$A1151,0)),OFFSET(INDIRECT("'"&amp;'DATA for charts'!E$5&amp;"'!$m190"),$A1151,0),"")</f>
        <v>2.4529999999999998</v>
      </c>
      <c r="F1151" s="238">
        <f ca="1">IF(ISNUMBER(OFFSET(INDIRECT("'"&amp;'DATA for charts'!F$5&amp;"'!$m190"),$A1151,0)),OFFSET(INDIRECT("'"&amp;'DATA for charts'!F$5&amp;"'!$m190"),$A1151,0),"")</f>
        <v>2.6874896063526754</v>
      </c>
      <c r="G1151" s="238">
        <f ca="1">IF(ISNUMBER(OFFSET(INDIRECT("'"&amp;'DATA for charts'!G$5&amp;"'!$m190"),$A1151,0)),OFFSET(INDIRECT("'"&amp;'DATA for charts'!G$5&amp;"'!$m190"),$A1151,0),"")</f>
        <v>2.63</v>
      </c>
      <c r="H1151" s="238">
        <f ca="1">IF(ISNUMBER(OFFSET(INDIRECT("'"&amp;'DATA for charts'!H$5&amp;"'!$m190"),$A1151,0)),OFFSET(INDIRECT("'"&amp;'DATA for charts'!H$5&amp;"'!$m190"),$A1151,0),"")</f>
        <v>2.7784780883789</v>
      </c>
      <c r="I1151" s="238" t="str">
        <f ca="1">IF(ISNUMBER(OFFSET(INDIRECT("'"&amp;'DATA for charts'!I$5&amp;"'!$m190"),$A1151,0)),OFFSET(INDIRECT("'"&amp;'DATA for charts'!I$5&amp;"'!$m190"),$A1151,0),"")</f>
        <v/>
      </c>
      <c r="J1151" s="238" t="str">
        <f ca="1">IF(ISNUMBER(OFFSET(INDIRECT("'"&amp;'DATA for charts'!J$5&amp;"'!$m190"),$A1151,0)),OFFSET(INDIRECT("'"&amp;'DATA for charts'!J$5&amp;"'!$m190"),$A1151,0),"")</f>
        <v/>
      </c>
      <c r="K1151" s="238" t="str">
        <f ca="1">IF(ISNUMBER(OFFSET(INDIRECT("'"&amp;'DATA for charts'!K$5&amp;"'!$m190"),$A1151,0)),OFFSET(INDIRECT("'"&amp;'DATA for charts'!K$5&amp;"'!$m190"),$A1151,0),"")</f>
        <v/>
      </c>
      <c r="L1151" s="238" t="str">
        <f ca="1">IF(ISNUMBER(OFFSET(INDIRECT("'"&amp;'DATA for charts'!L$5&amp;"'!$m190"),$A1151,0)),OFFSET(INDIRECT("'"&amp;'DATA for charts'!L$5&amp;"'!$m190"),$A1151,0),"")</f>
        <v/>
      </c>
      <c r="M1151" s="238" t="str">
        <f ca="1">IF(ISNUMBER(OFFSET(INDIRECT("'"&amp;'DATA for charts'!M$5&amp;"'!$m190"),$A1151,0)),OFFSET(INDIRECT("'"&amp;'DATA for charts'!M$5&amp;"'!$m190"),$A1151,0),"")</f>
        <v/>
      </c>
      <c r="N1151" s="238" t="str">
        <f ca="1">IF(ISNUMBER(OFFSET(INDIRECT("'"&amp;'DATA for charts'!N$5&amp;"'!$m190"),$A1151,0)),OFFSET(INDIRECT("'"&amp;'DATA for charts'!N$5&amp;"'!$m190"),$A1151,0),"")</f>
        <v/>
      </c>
      <c r="O1151" s="238" t="str">
        <f ca="1">IF(ISNUMBER(OFFSET(INDIRECT("'"&amp;'DATA for charts'!O$5&amp;"'!$m190"),$A1151,0)),OFFSET(INDIRECT("'"&amp;'DATA for charts'!O$5&amp;"'!$m190"),$A1151,0),"")</f>
        <v/>
      </c>
      <c r="P1151" s="238" t="str">
        <f ca="1">IF(ISNUMBER(OFFSET(INDIRECT("'"&amp;'DATA for charts'!P$5&amp;"'!$m190"),$A1151,0)),OFFSET(INDIRECT("'"&amp;'DATA for charts'!P$5&amp;"'!$m190"),$A1151,0),"")</f>
        <v/>
      </c>
      <c r="Q1151" s="238" t="str">
        <f ca="1">IF(ISNUMBER(OFFSET(INDIRECT("'"&amp;'DATA for charts'!Q$5&amp;"'!$m190"),$A1151,0)),OFFSET(INDIRECT("'"&amp;'DATA for charts'!Q$5&amp;"'!$m190"),$A1151,0),"")</f>
        <v/>
      </c>
      <c r="R1151" s="238" t="str">
        <f ca="1">IF(ISNUMBER(OFFSET(INDIRECT("'"&amp;'DATA for charts'!R$5&amp;"'!$m190"),$A1151,0)),OFFSET(INDIRECT("'"&amp;'DATA for charts'!R$5&amp;"'!$m190"),$A1151,0),"")</f>
        <v/>
      </c>
      <c r="S1151" s="238" t="str">
        <f ca="1">IF(ISNUMBER(OFFSET(INDIRECT("'"&amp;'DATA for charts'!S$5&amp;"'!$m190"),$A1151,0)),OFFSET(INDIRECT("'"&amp;'DATA for charts'!S$5&amp;"'!$m190"),$A1151,0),"")</f>
        <v/>
      </c>
      <c r="T1151" s="34"/>
      <c r="U1151" s="34"/>
      <c r="V1151" s="34"/>
      <c r="W1151" s="8"/>
      <c r="X1151" s="8"/>
      <c r="Y1151" s="8"/>
      <c r="Z1151" s="8"/>
      <c r="AA1151" s="8"/>
    </row>
    <row r="1152" spans="1:27" ht="15">
      <c r="A1152" s="51">
        <f t="shared" ref="A1152:A1161" si="1317">A1151+1</f>
        <v>2</v>
      </c>
      <c r="B1152" s="351" t="s">
        <v>147</v>
      </c>
      <c r="C1152" s="238">
        <f ca="1">IF(ISNUMBER(OFFSET(INDIRECT("'"&amp;'DATA for charts'!C$5&amp;"'!$m190"),$A1152,0)),OFFSET(INDIRECT("'"&amp;'DATA for charts'!C$5&amp;"'!$m190"),$A1152,0),"")</f>
        <v>1.774</v>
      </c>
      <c r="D1152" s="238">
        <f ca="1">IF(ISNUMBER(OFFSET(INDIRECT("'"&amp;'DATA for charts'!D$5&amp;"'!$m190"),$A1152,0)),OFFSET(INDIRECT("'"&amp;'DATA for charts'!D$5&amp;"'!$m190"),$A1152,0),"")</f>
        <v>1.6128739999999999</v>
      </c>
      <c r="E1152" s="238">
        <f ca="1">IF(ISNUMBER(OFFSET(INDIRECT("'"&amp;'DATA for charts'!E$5&amp;"'!$m190"),$A1152,0)),OFFSET(INDIRECT("'"&amp;'DATA for charts'!E$5&amp;"'!$m190"),$A1152,0),"")</f>
        <v>1.6459999999999999</v>
      </c>
      <c r="F1152" s="238">
        <f ca="1">IF(ISNUMBER(OFFSET(INDIRECT("'"&amp;'DATA for charts'!F$5&amp;"'!$m190"),$A1152,0)),OFFSET(INDIRECT("'"&amp;'DATA for charts'!F$5&amp;"'!$m190"),$A1152,0),"")</f>
        <v>1.7443477401977749</v>
      </c>
      <c r="G1152" s="238">
        <f ca="1">IF(ISNUMBER(OFFSET(INDIRECT("'"&amp;'DATA for charts'!G$5&amp;"'!$m190"),$A1152,0)),OFFSET(INDIRECT("'"&amp;'DATA for charts'!G$5&amp;"'!$m190"),$A1152,0),"")</f>
        <v>1.76</v>
      </c>
      <c r="H1152" s="238">
        <f ca="1">IF(ISNUMBER(OFFSET(INDIRECT("'"&amp;'DATA for charts'!H$5&amp;"'!$m190"),$A1152,0)),OFFSET(INDIRECT("'"&amp;'DATA for charts'!H$5&amp;"'!$m190"),$A1152,0),"")</f>
        <v>1.8581880527072401</v>
      </c>
      <c r="I1152" s="238" t="str">
        <f ca="1">IF(ISNUMBER(OFFSET(INDIRECT("'"&amp;'DATA for charts'!I$5&amp;"'!$m190"),$A1152,0)),OFFSET(INDIRECT("'"&amp;'DATA for charts'!I$5&amp;"'!$m190"),$A1152,0),"")</f>
        <v/>
      </c>
      <c r="J1152" s="238" t="str">
        <f ca="1">IF(ISNUMBER(OFFSET(INDIRECT("'"&amp;'DATA for charts'!J$5&amp;"'!$m190"),$A1152,0)),OFFSET(INDIRECT("'"&amp;'DATA for charts'!J$5&amp;"'!$m190"),$A1152,0),"")</f>
        <v/>
      </c>
      <c r="K1152" s="238" t="str">
        <f ca="1">IF(ISNUMBER(OFFSET(INDIRECT("'"&amp;'DATA for charts'!K$5&amp;"'!$m190"),$A1152,0)),OFFSET(INDIRECT("'"&amp;'DATA for charts'!K$5&amp;"'!$m190"),$A1152,0),"")</f>
        <v/>
      </c>
      <c r="L1152" s="238" t="str">
        <f ca="1">IF(ISNUMBER(OFFSET(INDIRECT("'"&amp;'DATA for charts'!L$5&amp;"'!$m190"),$A1152,0)),OFFSET(INDIRECT("'"&amp;'DATA for charts'!L$5&amp;"'!$m190"),$A1152,0),"")</f>
        <v/>
      </c>
      <c r="M1152" s="238" t="str">
        <f ca="1">IF(ISNUMBER(OFFSET(INDIRECT("'"&amp;'DATA for charts'!M$5&amp;"'!$m190"),$A1152,0)),OFFSET(INDIRECT("'"&amp;'DATA for charts'!M$5&amp;"'!$m190"),$A1152,0),"")</f>
        <v/>
      </c>
      <c r="N1152" s="238" t="str">
        <f ca="1">IF(ISNUMBER(OFFSET(INDIRECT("'"&amp;'DATA for charts'!N$5&amp;"'!$m190"),$A1152,0)),OFFSET(INDIRECT("'"&amp;'DATA for charts'!N$5&amp;"'!$m190"),$A1152,0),"")</f>
        <v/>
      </c>
      <c r="O1152" s="238" t="str">
        <f ca="1">IF(ISNUMBER(OFFSET(INDIRECT("'"&amp;'DATA for charts'!O$5&amp;"'!$m190"),$A1152,0)),OFFSET(INDIRECT("'"&amp;'DATA for charts'!O$5&amp;"'!$m190"),$A1152,0),"")</f>
        <v/>
      </c>
      <c r="P1152" s="238" t="str">
        <f ca="1">IF(ISNUMBER(OFFSET(INDIRECT("'"&amp;'DATA for charts'!P$5&amp;"'!$m190"),$A1152,0)),OFFSET(INDIRECT("'"&amp;'DATA for charts'!P$5&amp;"'!$m190"),$A1152,0),"")</f>
        <v/>
      </c>
      <c r="Q1152" s="238" t="str">
        <f ca="1">IF(ISNUMBER(OFFSET(INDIRECT("'"&amp;'DATA for charts'!Q$5&amp;"'!$m190"),$A1152,0)),OFFSET(INDIRECT("'"&amp;'DATA for charts'!Q$5&amp;"'!$m190"),$A1152,0),"")</f>
        <v/>
      </c>
      <c r="R1152" s="238" t="str">
        <f ca="1">IF(ISNUMBER(OFFSET(INDIRECT("'"&amp;'DATA for charts'!R$5&amp;"'!$m190"),$A1152,0)),OFFSET(INDIRECT("'"&amp;'DATA for charts'!R$5&amp;"'!$m190"),$A1152,0),"")</f>
        <v/>
      </c>
      <c r="S1152" s="238" t="str">
        <f ca="1">IF(ISNUMBER(OFFSET(INDIRECT("'"&amp;'DATA for charts'!S$5&amp;"'!$m190"),$A1152,0)),OFFSET(INDIRECT("'"&amp;'DATA for charts'!S$5&amp;"'!$m190"),$A1152,0),"")</f>
        <v/>
      </c>
      <c r="T1152" s="34"/>
      <c r="U1152" s="34"/>
      <c r="V1152" s="34"/>
      <c r="W1152" s="8"/>
      <c r="X1152" s="8"/>
      <c r="Y1152" s="8"/>
      <c r="Z1152" s="8"/>
      <c r="AA1152" s="8"/>
    </row>
    <row r="1153" spans="1:27" ht="15">
      <c r="A1153" s="51">
        <f t="shared" si="1317"/>
        <v>3</v>
      </c>
      <c r="B1153" s="351" t="s">
        <v>149</v>
      </c>
      <c r="C1153" s="238">
        <f ca="1">IF(ISNUMBER(OFFSET(INDIRECT("'"&amp;'DATA for charts'!C$5&amp;"'!$m190"),$A1153,0)),OFFSET(INDIRECT("'"&amp;'DATA for charts'!C$5&amp;"'!$m190"),$A1153,0),"")</f>
        <v>1.9970000000000001</v>
      </c>
      <c r="D1153" s="238">
        <f ca="1">IF(ISNUMBER(OFFSET(INDIRECT("'"&amp;'DATA for charts'!D$5&amp;"'!$m190"),$A1153,0)),OFFSET(INDIRECT("'"&amp;'DATA for charts'!D$5&amp;"'!$m190"),$A1153,0),"")</f>
        <v>1.770575</v>
      </c>
      <c r="E1153" s="238">
        <f ca="1">IF(ISNUMBER(OFFSET(INDIRECT("'"&amp;'DATA for charts'!E$5&amp;"'!$m190"),$A1153,0)),OFFSET(INDIRECT("'"&amp;'DATA for charts'!E$5&amp;"'!$m190"),$A1153,0),"")</f>
        <v>1.7250000000000001</v>
      </c>
      <c r="F1153" s="238">
        <f ca="1">IF(ISNUMBER(OFFSET(INDIRECT("'"&amp;'DATA for charts'!F$5&amp;"'!$m190"),$A1153,0)),OFFSET(INDIRECT("'"&amp;'DATA for charts'!F$5&amp;"'!$m190"),$A1153,0),"")</f>
        <v>2.003638658557386</v>
      </c>
      <c r="G1153" s="238">
        <f ca="1">IF(ISNUMBER(OFFSET(INDIRECT("'"&amp;'DATA for charts'!G$5&amp;"'!$m190"),$A1153,0)),OFFSET(INDIRECT("'"&amp;'DATA for charts'!G$5&amp;"'!$m190"),$A1153,0),"")</f>
        <v>1.93</v>
      </c>
      <c r="H1153" s="238">
        <f ca="1">IF(ISNUMBER(OFFSET(INDIRECT("'"&amp;'DATA for charts'!H$5&amp;"'!$m190"),$A1153,0)),OFFSET(INDIRECT("'"&amp;'DATA for charts'!H$5&amp;"'!$m190"),$A1153,0),"")</f>
        <v>2.03593506707085</v>
      </c>
      <c r="I1153" s="238" t="str">
        <f ca="1">IF(ISNUMBER(OFFSET(INDIRECT("'"&amp;'DATA for charts'!I$5&amp;"'!$m190"),$A1153,0)),OFFSET(INDIRECT("'"&amp;'DATA for charts'!I$5&amp;"'!$m190"),$A1153,0),"")</f>
        <v/>
      </c>
      <c r="J1153" s="238" t="str">
        <f ca="1">IF(ISNUMBER(OFFSET(INDIRECT("'"&amp;'DATA for charts'!J$5&amp;"'!$m190"),$A1153,0)),OFFSET(INDIRECT("'"&amp;'DATA for charts'!J$5&amp;"'!$m190"),$A1153,0),"")</f>
        <v/>
      </c>
      <c r="K1153" s="238" t="str">
        <f ca="1">IF(ISNUMBER(OFFSET(INDIRECT("'"&amp;'DATA for charts'!K$5&amp;"'!$m190"),$A1153,0)),OFFSET(INDIRECT("'"&amp;'DATA for charts'!K$5&amp;"'!$m190"),$A1153,0),"")</f>
        <v/>
      </c>
      <c r="L1153" s="238" t="str">
        <f ca="1">IF(ISNUMBER(OFFSET(INDIRECT("'"&amp;'DATA for charts'!L$5&amp;"'!$m190"),$A1153,0)),OFFSET(INDIRECT("'"&amp;'DATA for charts'!L$5&amp;"'!$m190"),$A1153,0),"")</f>
        <v/>
      </c>
      <c r="M1153" s="238" t="str">
        <f ca="1">IF(ISNUMBER(OFFSET(INDIRECT("'"&amp;'DATA for charts'!M$5&amp;"'!$m190"),$A1153,0)),OFFSET(INDIRECT("'"&amp;'DATA for charts'!M$5&amp;"'!$m190"),$A1153,0),"")</f>
        <v/>
      </c>
      <c r="N1153" s="238" t="str">
        <f ca="1">IF(ISNUMBER(OFFSET(INDIRECT("'"&amp;'DATA for charts'!N$5&amp;"'!$m190"),$A1153,0)),OFFSET(INDIRECT("'"&amp;'DATA for charts'!N$5&amp;"'!$m190"),$A1153,0),"")</f>
        <v/>
      </c>
      <c r="O1153" s="238" t="str">
        <f ca="1">IF(ISNUMBER(OFFSET(INDIRECT("'"&amp;'DATA for charts'!O$5&amp;"'!$m190"),$A1153,0)),OFFSET(INDIRECT("'"&amp;'DATA for charts'!O$5&amp;"'!$m190"),$A1153,0),"")</f>
        <v/>
      </c>
      <c r="P1153" s="238" t="str">
        <f ca="1">IF(ISNUMBER(OFFSET(INDIRECT("'"&amp;'DATA for charts'!P$5&amp;"'!$m190"),$A1153,0)),OFFSET(INDIRECT("'"&amp;'DATA for charts'!P$5&amp;"'!$m190"),$A1153,0),"")</f>
        <v/>
      </c>
      <c r="Q1153" s="238" t="str">
        <f ca="1">IF(ISNUMBER(OFFSET(INDIRECT("'"&amp;'DATA for charts'!Q$5&amp;"'!$m190"),$A1153,0)),OFFSET(INDIRECT("'"&amp;'DATA for charts'!Q$5&amp;"'!$m190"),$A1153,0),"")</f>
        <v/>
      </c>
      <c r="R1153" s="238" t="str">
        <f ca="1">IF(ISNUMBER(OFFSET(INDIRECT("'"&amp;'DATA for charts'!R$5&amp;"'!$m190"),$A1153,0)),OFFSET(INDIRECT("'"&amp;'DATA for charts'!R$5&amp;"'!$m190"),$A1153,0),"")</f>
        <v/>
      </c>
      <c r="S1153" s="238" t="str">
        <f ca="1">IF(ISNUMBER(OFFSET(INDIRECT("'"&amp;'DATA for charts'!S$5&amp;"'!$m190"),$A1153,0)),OFFSET(INDIRECT("'"&amp;'DATA for charts'!S$5&amp;"'!$m190"),$A1153,0),"")</f>
        <v/>
      </c>
      <c r="T1153" s="34"/>
      <c r="U1153" s="34"/>
      <c r="V1153" s="34"/>
      <c r="W1153" s="8"/>
      <c r="X1153" s="8"/>
      <c r="Y1153" s="8"/>
      <c r="Z1153" s="8"/>
      <c r="AA1153" s="8"/>
    </row>
    <row r="1154" spans="1:27" ht="15">
      <c r="A1154" s="51">
        <f t="shared" si="1317"/>
        <v>4</v>
      </c>
      <c r="B1154" s="351" t="s">
        <v>151</v>
      </c>
      <c r="C1154" s="238">
        <f ca="1">IF(ISNUMBER(OFFSET(INDIRECT("'"&amp;'DATA for charts'!C$5&amp;"'!$m190"),$A1154,0)),OFFSET(INDIRECT("'"&amp;'DATA for charts'!C$5&amp;"'!$m190"),$A1154,0),"")</f>
        <v>1.2949999999999999</v>
      </c>
      <c r="D1154" s="238">
        <f ca="1">IF(ISNUMBER(OFFSET(INDIRECT("'"&amp;'DATA for charts'!D$5&amp;"'!$m190"),$A1154,0)),OFFSET(INDIRECT("'"&amp;'DATA for charts'!D$5&amp;"'!$m190"),$A1154,0),"")</f>
        <v>1.1424639999999999</v>
      </c>
      <c r="E1154" s="238">
        <f ca="1">IF(ISNUMBER(OFFSET(INDIRECT("'"&amp;'DATA for charts'!E$5&amp;"'!$m190"),$A1154,0)),OFFSET(INDIRECT("'"&amp;'DATA for charts'!E$5&amp;"'!$m190"),$A1154,0),"")</f>
        <v>1.1240000000000001</v>
      </c>
      <c r="F1154" s="238">
        <f ca="1">IF(ISNUMBER(OFFSET(INDIRECT("'"&amp;'DATA for charts'!F$5&amp;"'!$m190"),$A1154,0)),OFFSET(INDIRECT("'"&amp;'DATA for charts'!F$5&amp;"'!$m190"),$A1154,0),"")</f>
        <v>1.2682445636841055</v>
      </c>
      <c r="G1154" s="238">
        <f ca="1">IF(ISNUMBER(OFFSET(INDIRECT("'"&amp;'DATA for charts'!G$5&amp;"'!$m190"),$A1154,0)),OFFSET(INDIRECT("'"&amp;'DATA for charts'!G$5&amp;"'!$m190"),$A1154,0),"")</f>
        <v>1.23</v>
      </c>
      <c r="H1154" s="238">
        <f ca="1">IF(ISNUMBER(OFFSET(INDIRECT("'"&amp;'DATA for charts'!H$5&amp;"'!$m190"),$A1154,0)),OFFSET(INDIRECT("'"&amp;'DATA for charts'!H$5&amp;"'!$m190"),$A1154,0),"")</f>
        <v>1.32419806586371</v>
      </c>
      <c r="I1154" s="238" t="str">
        <f ca="1">IF(ISNUMBER(OFFSET(INDIRECT("'"&amp;'DATA for charts'!I$5&amp;"'!$m190"),$A1154,0)),OFFSET(INDIRECT("'"&amp;'DATA for charts'!I$5&amp;"'!$m190"),$A1154,0),"")</f>
        <v/>
      </c>
      <c r="J1154" s="238" t="str">
        <f ca="1">IF(ISNUMBER(OFFSET(INDIRECT("'"&amp;'DATA for charts'!J$5&amp;"'!$m190"),$A1154,0)),OFFSET(INDIRECT("'"&amp;'DATA for charts'!J$5&amp;"'!$m190"),$A1154,0),"")</f>
        <v/>
      </c>
      <c r="K1154" s="238" t="str">
        <f ca="1">IF(ISNUMBER(OFFSET(INDIRECT("'"&amp;'DATA for charts'!K$5&amp;"'!$m190"),$A1154,0)),OFFSET(INDIRECT("'"&amp;'DATA for charts'!K$5&amp;"'!$m190"),$A1154,0),"")</f>
        <v/>
      </c>
      <c r="L1154" s="238" t="str">
        <f ca="1">IF(ISNUMBER(OFFSET(INDIRECT("'"&amp;'DATA for charts'!L$5&amp;"'!$m190"),$A1154,0)),OFFSET(INDIRECT("'"&amp;'DATA for charts'!L$5&amp;"'!$m190"),$A1154,0),"")</f>
        <v/>
      </c>
      <c r="M1154" s="238" t="str">
        <f ca="1">IF(ISNUMBER(OFFSET(INDIRECT("'"&amp;'DATA for charts'!M$5&amp;"'!$m190"),$A1154,0)),OFFSET(INDIRECT("'"&amp;'DATA for charts'!M$5&amp;"'!$m190"),$A1154,0),"")</f>
        <v/>
      </c>
      <c r="N1154" s="238" t="str">
        <f ca="1">IF(ISNUMBER(OFFSET(INDIRECT("'"&amp;'DATA for charts'!N$5&amp;"'!$m190"),$A1154,0)),OFFSET(INDIRECT("'"&amp;'DATA for charts'!N$5&amp;"'!$m190"),$A1154,0),"")</f>
        <v/>
      </c>
      <c r="O1154" s="238" t="str">
        <f ca="1">IF(ISNUMBER(OFFSET(INDIRECT("'"&amp;'DATA for charts'!O$5&amp;"'!$m190"),$A1154,0)),OFFSET(INDIRECT("'"&amp;'DATA for charts'!O$5&amp;"'!$m190"),$A1154,0),"")</f>
        <v/>
      </c>
      <c r="P1154" s="238" t="str">
        <f ca="1">IF(ISNUMBER(OFFSET(INDIRECT("'"&amp;'DATA for charts'!P$5&amp;"'!$m190"),$A1154,0)),OFFSET(INDIRECT("'"&amp;'DATA for charts'!P$5&amp;"'!$m190"),$A1154,0),"")</f>
        <v/>
      </c>
      <c r="Q1154" s="238" t="str">
        <f ca="1">IF(ISNUMBER(OFFSET(INDIRECT("'"&amp;'DATA for charts'!Q$5&amp;"'!$m190"),$A1154,0)),OFFSET(INDIRECT("'"&amp;'DATA for charts'!Q$5&amp;"'!$m190"),$A1154,0),"")</f>
        <v/>
      </c>
      <c r="R1154" s="238" t="str">
        <f ca="1">IF(ISNUMBER(OFFSET(INDIRECT("'"&amp;'DATA for charts'!R$5&amp;"'!$m190"),$A1154,0)),OFFSET(INDIRECT("'"&amp;'DATA for charts'!R$5&amp;"'!$m190"),$A1154,0),"")</f>
        <v/>
      </c>
      <c r="S1154" s="238" t="str">
        <f ca="1">IF(ISNUMBER(OFFSET(INDIRECT("'"&amp;'DATA for charts'!S$5&amp;"'!$m190"),$A1154,0)),OFFSET(INDIRECT("'"&amp;'DATA for charts'!S$5&amp;"'!$m190"),$A1154,0),"")</f>
        <v/>
      </c>
      <c r="T1154" s="34"/>
      <c r="U1154" s="34"/>
      <c r="V1154" s="34"/>
      <c r="W1154" s="8"/>
      <c r="X1154" s="8"/>
      <c r="Y1154" s="8"/>
      <c r="Z1154" s="8"/>
      <c r="AA1154" s="8"/>
    </row>
    <row r="1155" spans="1:27" ht="15">
      <c r="A1155" s="51">
        <f t="shared" si="1317"/>
        <v>5</v>
      </c>
      <c r="B1155" s="351" t="s">
        <v>153</v>
      </c>
      <c r="C1155" s="238">
        <f ca="1">IF(ISNUMBER(OFFSET(INDIRECT("'"&amp;'DATA for charts'!C$5&amp;"'!$m190"),$A1155,0)),OFFSET(INDIRECT("'"&amp;'DATA for charts'!C$5&amp;"'!$m190"),$A1155,0),"")</f>
        <v>0</v>
      </c>
      <c r="D1155" s="238">
        <f ca="1">IF(ISNUMBER(OFFSET(INDIRECT("'"&amp;'DATA for charts'!D$5&amp;"'!$m190"),$A1155,0)),OFFSET(INDIRECT("'"&amp;'DATA for charts'!D$5&amp;"'!$m190"),$A1155,0),"")</f>
        <v>0</v>
      </c>
      <c r="E1155" s="238" t="str">
        <f ca="1">IF(ISNUMBER(OFFSET(INDIRECT("'"&amp;'DATA for charts'!E$5&amp;"'!$m190"),$A1155,0)),OFFSET(INDIRECT("'"&amp;'DATA for charts'!E$5&amp;"'!$m190"),$A1155,0),"")</f>
        <v/>
      </c>
      <c r="F1155" s="238">
        <f ca="1">IF(ISNUMBER(OFFSET(INDIRECT("'"&amp;'DATA for charts'!F$5&amp;"'!$m190"),$A1155,0)),OFFSET(INDIRECT("'"&amp;'DATA for charts'!F$5&amp;"'!$m190"),$A1155,0),"")</f>
        <v>0</v>
      </c>
      <c r="G1155" s="238">
        <f ca="1">IF(ISNUMBER(OFFSET(INDIRECT("'"&amp;'DATA for charts'!G$5&amp;"'!$m190"),$A1155,0)),OFFSET(INDIRECT("'"&amp;'DATA for charts'!G$5&amp;"'!$m190"),$A1155,0),"")</f>
        <v>0</v>
      </c>
      <c r="H1155" s="238">
        <f ca="1">IF(ISNUMBER(OFFSET(INDIRECT("'"&amp;'DATA for charts'!H$5&amp;"'!$m190"),$A1155,0)),OFFSET(INDIRECT("'"&amp;'DATA for charts'!H$5&amp;"'!$m190"),$A1155,0),"")</f>
        <v>0</v>
      </c>
      <c r="I1155" s="238" t="str">
        <f ca="1">IF(ISNUMBER(OFFSET(INDIRECT("'"&amp;'DATA for charts'!I$5&amp;"'!$m190"),$A1155,0)),OFFSET(INDIRECT("'"&amp;'DATA for charts'!I$5&amp;"'!$m190"),$A1155,0),"")</f>
        <v/>
      </c>
      <c r="J1155" s="238" t="str">
        <f ca="1">IF(ISNUMBER(OFFSET(INDIRECT("'"&amp;'DATA for charts'!J$5&amp;"'!$m190"),$A1155,0)),OFFSET(INDIRECT("'"&amp;'DATA for charts'!J$5&amp;"'!$m190"),$A1155,0),"")</f>
        <v/>
      </c>
      <c r="K1155" s="238" t="str">
        <f ca="1">IF(ISNUMBER(OFFSET(INDIRECT("'"&amp;'DATA for charts'!K$5&amp;"'!$m190"),$A1155,0)),OFFSET(INDIRECT("'"&amp;'DATA for charts'!K$5&amp;"'!$m190"),$A1155,0),"")</f>
        <v/>
      </c>
      <c r="L1155" s="238" t="str">
        <f ca="1">IF(ISNUMBER(OFFSET(INDIRECT("'"&amp;'DATA for charts'!L$5&amp;"'!$m190"),$A1155,0)),OFFSET(INDIRECT("'"&amp;'DATA for charts'!L$5&amp;"'!$m190"),$A1155,0),"")</f>
        <v/>
      </c>
      <c r="M1155" s="238" t="str">
        <f ca="1">IF(ISNUMBER(OFFSET(INDIRECT("'"&amp;'DATA for charts'!M$5&amp;"'!$m190"),$A1155,0)),OFFSET(INDIRECT("'"&amp;'DATA for charts'!M$5&amp;"'!$m190"),$A1155,0),"")</f>
        <v/>
      </c>
      <c r="N1155" s="238" t="str">
        <f ca="1">IF(ISNUMBER(OFFSET(INDIRECT("'"&amp;'DATA for charts'!N$5&amp;"'!$m190"),$A1155,0)),OFFSET(INDIRECT("'"&amp;'DATA for charts'!N$5&amp;"'!$m190"),$A1155,0),"")</f>
        <v/>
      </c>
      <c r="O1155" s="238" t="str">
        <f ca="1">IF(ISNUMBER(OFFSET(INDIRECT("'"&amp;'DATA for charts'!O$5&amp;"'!$m190"),$A1155,0)),OFFSET(INDIRECT("'"&amp;'DATA for charts'!O$5&amp;"'!$m190"),$A1155,0),"")</f>
        <v/>
      </c>
      <c r="P1155" s="238" t="str">
        <f ca="1">IF(ISNUMBER(OFFSET(INDIRECT("'"&amp;'DATA for charts'!P$5&amp;"'!$m190"),$A1155,0)),OFFSET(INDIRECT("'"&amp;'DATA for charts'!P$5&amp;"'!$m190"),$A1155,0),"")</f>
        <v/>
      </c>
      <c r="Q1155" s="238" t="str">
        <f ca="1">IF(ISNUMBER(OFFSET(INDIRECT("'"&amp;'DATA for charts'!Q$5&amp;"'!$m190"),$A1155,0)),OFFSET(INDIRECT("'"&amp;'DATA for charts'!Q$5&amp;"'!$m190"),$A1155,0),"")</f>
        <v/>
      </c>
      <c r="R1155" s="238" t="str">
        <f ca="1">IF(ISNUMBER(OFFSET(INDIRECT("'"&amp;'DATA for charts'!R$5&amp;"'!$m190"),$A1155,0)),OFFSET(INDIRECT("'"&amp;'DATA for charts'!R$5&amp;"'!$m190"),$A1155,0),"")</f>
        <v/>
      </c>
      <c r="S1155" s="238" t="str">
        <f ca="1">IF(ISNUMBER(OFFSET(INDIRECT("'"&amp;'DATA for charts'!S$5&amp;"'!$m190"),$A1155,0)),OFFSET(INDIRECT("'"&amp;'DATA for charts'!S$5&amp;"'!$m190"),$A1155,0),"")</f>
        <v/>
      </c>
      <c r="T1155" s="34"/>
      <c r="U1155" s="34"/>
      <c r="V1155" s="34"/>
      <c r="W1155" s="8"/>
      <c r="X1155" s="8"/>
      <c r="Y1155" s="8"/>
      <c r="Z1155" s="8"/>
      <c r="AA1155" s="8"/>
    </row>
    <row r="1156" spans="1:27" ht="15">
      <c r="A1156" s="51">
        <f t="shared" si="1317"/>
        <v>6</v>
      </c>
      <c r="B1156" s="351" t="s">
        <v>155</v>
      </c>
      <c r="C1156" s="238">
        <f ca="1">IF(ISNUMBER(OFFSET(INDIRECT("'"&amp;'DATA for charts'!C$5&amp;"'!$m190"),$A1156,0)),OFFSET(INDIRECT("'"&amp;'DATA for charts'!C$5&amp;"'!$m190"),$A1156,0),"")</f>
        <v>0</v>
      </c>
      <c r="D1156" s="238">
        <f ca="1">IF(ISNUMBER(OFFSET(INDIRECT("'"&amp;'DATA for charts'!D$5&amp;"'!$m190"),$A1156,0)),OFFSET(INDIRECT("'"&amp;'DATA for charts'!D$5&amp;"'!$m190"),$A1156,0),"")</f>
        <v>0</v>
      </c>
      <c r="E1156" s="238" t="str">
        <f ca="1">IF(ISNUMBER(OFFSET(INDIRECT("'"&amp;'DATA for charts'!E$5&amp;"'!$m190"),$A1156,0)),OFFSET(INDIRECT("'"&amp;'DATA for charts'!E$5&amp;"'!$m190"),$A1156,0),"")</f>
        <v/>
      </c>
      <c r="F1156" s="238">
        <f ca="1">IF(ISNUMBER(OFFSET(INDIRECT("'"&amp;'DATA for charts'!F$5&amp;"'!$m190"),$A1156,0)),OFFSET(INDIRECT("'"&amp;'DATA for charts'!F$5&amp;"'!$m190"),$A1156,0),"")</f>
        <v>0</v>
      </c>
      <c r="G1156" s="238">
        <f ca="1">IF(ISNUMBER(OFFSET(INDIRECT("'"&amp;'DATA for charts'!G$5&amp;"'!$m190"),$A1156,0)),OFFSET(INDIRECT("'"&amp;'DATA for charts'!G$5&amp;"'!$m190"),$A1156,0),"")</f>
        <v>0</v>
      </c>
      <c r="H1156" s="238">
        <f ca="1">IF(ISNUMBER(OFFSET(INDIRECT("'"&amp;'DATA for charts'!H$5&amp;"'!$m190"),$A1156,0)),OFFSET(INDIRECT("'"&amp;'DATA for charts'!H$5&amp;"'!$m190"),$A1156,0),"")</f>
        <v>0</v>
      </c>
      <c r="I1156" s="238" t="str">
        <f ca="1">IF(ISNUMBER(OFFSET(INDIRECT("'"&amp;'DATA for charts'!I$5&amp;"'!$m190"),$A1156,0)),OFFSET(INDIRECT("'"&amp;'DATA for charts'!I$5&amp;"'!$m190"),$A1156,0),"")</f>
        <v/>
      </c>
      <c r="J1156" s="238" t="str">
        <f ca="1">IF(ISNUMBER(OFFSET(INDIRECT("'"&amp;'DATA for charts'!J$5&amp;"'!$m190"),$A1156,0)),OFFSET(INDIRECT("'"&amp;'DATA for charts'!J$5&amp;"'!$m190"),$A1156,0),"")</f>
        <v/>
      </c>
      <c r="K1156" s="238" t="str">
        <f ca="1">IF(ISNUMBER(OFFSET(INDIRECT("'"&amp;'DATA for charts'!K$5&amp;"'!$m190"),$A1156,0)),OFFSET(INDIRECT("'"&amp;'DATA for charts'!K$5&amp;"'!$m190"),$A1156,0),"")</f>
        <v/>
      </c>
      <c r="L1156" s="238" t="str">
        <f ca="1">IF(ISNUMBER(OFFSET(INDIRECT("'"&amp;'DATA for charts'!L$5&amp;"'!$m190"),$A1156,0)),OFFSET(INDIRECT("'"&amp;'DATA for charts'!L$5&amp;"'!$m190"),$A1156,0),"")</f>
        <v/>
      </c>
      <c r="M1156" s="238" t="str">
        <f ca="1">IF(ISNUMBER(OFFSET(INDIRECT("'"&amp;'DATA for charts'!M$5&amp;"'!$m190"),$A1156,0)),OFFSET(INDIRECT("'"&amp;'DATA for charts'!M$5&amp;"'!$m190"),$A1156,0),"")</f>
        <v/>
      </c>
      <c r="N1156" s="238" t="str">
        <f ca="1">IF(ISNUMBER(OFFSET(INDIRECT("'"&amp;'DATA for charts'!N$5&amp;"'!$m190"),$A1156,0)),OFFSET(INDIRECT("'"&amp;'DATA for charts'!N$5&amp;"'!$m190"),$A1156,0),"")</f>
        <v/>
      </c>
      <c r="O1156" s="238" t="str">
        <f ca="1">IF(ISNUMBER(OFFSET(INDIRECT("'"&amp;'DATA for charts'!O$5&amp;"'!$m190"),$A1156,0)),OFFSET(INDIRECT("'"&amp;'DATA for charts'!O$5&amp;"'!$m190"),$A1156,0),"")</f>
        <v/>
      </c>
      <c r="P1156" s="238" t="str">
        <f ca="1">IF(ISNUMBER(OFFSET(INDIRECT("'"&amp;'DATA for charts'!P$5&amp;"'!$m190"),$A1156,0)),OFFSET(INDIRECT("'"&amp;'DATA for charts'!P$5&amp;"'!$m190"),$A1156,0),"")</f>
        <v/>
      </c>
      <c r="Q1156" s="238" t="str">
        <f ca="1">IF(ISNUMBER(OFFSET(INDIRECT("'"&amp;'DATA for charts'!Q$5&amp;"'!$m190"),$A1156,0)),OFFSET(INDIRECT("'"&amp;'DATA for charts'!Q$5&amp;"'!$m190"),$A1156,0),"")</f>
        <v/>
      </c>
      <c r="R1156" s="238" t="str">
        <f ca="1">IF(ISNUMBER(OFFSET(INDIRECT("'"&amp;'DATA for charts'!R$5&amp;"'!$m190"),$A1156,0)),OFFSET(INDIRECT("'"&amp;'DATA for charts'!R$5&amp;"'!$m190"),$A1156,0),"")</f>
        <v/>
      </c>
      <c r="S1156" s="238" t="str">
        <f ca="1">IF(ISNUMBER(OFFSET(INDIRECT("'"&amp;'DATA for charts'!S$5&amp;"'!$m190"),$A1156,0)),OFFSET(INDIRECT("'"&amp;'DATA for charts'!S$5&amp;"'!$m190"),$A1156,0),"")</f>
        <v/>
      </c>
      <c r="T1156" s="34"/>
      <c r="U1156" s="34"/>
      <c r="V1156" s="34"/>
      <c r="W1156" s="8"/>
      <c r="X1156" s="8"/>
      <c r="Y1156" s="8"/>
      <c r="Z1156" s="8"/>
      <c r="AA1156" s="8"/>
    </row>
    <row r="1157" spans="1:27" ht="15">
      <c r="A1157" s="51">
        <f t="shared" si="1317"/>
        <v>7</v>
      </c>
      <c r="B1157" s="351" t="s">
        <v>157</v>
      </c>
      <c r="C1157" s="238">
        <f ca="1">IF(ISNUMBER(OFFSET(INDIRECT("'"&amp;'DATA for charts'!C$5&amp;"'!$m190"),$A1157,0)),OFFSET(INDIRECT("'"&amp;'DATA for charts'!C$5&amp;"'!$m190"),$A1157,0),"")</f>
        <v>0</v>
      </c>
      <c r="D1157" s="238">
        <f ca="1">IF(ISNUMBER(OFFSET(INDIRECT("'"&amp;'DATA for charts'!D$5&amp;"'!$m190"),$A1157,0)),OFFSET(INDIRECT("'"&amp;'DATA for charts'!D$5&amp;"'!$m190"),$A1157,0),"")</f>
        <v>0</v>
      </c>
      <c r="E1157" s="238" t="str">
        <f ca="1">IF(ISNUMBER(OFFSET(INDIRECT("'"&amp;'DATA for charts'!E$5&amp;"'!$m190"),$A1157,0)),OFFSET(INDIRECT("'"&amp;'DATA for charts'!E$5&amp;"'!$m190"),$A1157,0),"")</f>
        <v/>
      </c>
      <c r="F1157" s="238">
        <f ca="1">IF(ISNUMBER(OFFSET(INDIRECT("'"&amp;'DATA for charts'!F$5&amp;"'!$m190"),$A1157,0)),OFFSET(INDIRECT("'"&amp;'DATA for charts'!F$5&amp;"'!$m190"),$A1157,0),"")</f>
        <v>0</v>
      </c>
      <c r="G1157" s="238">
        <f ca="1">IF(ISNUMBER(OFFSET(INDIRECT("'"&amp;'DATA for charts'!G$5&amp;"'!$m190"),$A1157,0)),OFFSET(INDIRECT("'"&amp;'DATA for charts'!G$5&amp;"'!$m190"),$A1157,0),"")</f>
        <v>0</v>
      </c>
      <c r="H1157" s="238">
        <f ca="1">IF(ISNUMBER(OFFSET(INDIRECT("'"&amp;'DATA for charts'!H$5&amp;"'!$m190"),$A1157,0)),OFFSET(INDIRECT("'"&amp;'DATA for charts'!H$5&amp;"'!$m190"),$A1157,0),"")</f>
        <v>0</v>
      </c>
      <c r="I1157" s="238" t="str">
        <f ca="1">IF(ISNUMBER(OFFSET(INDIRECT("'"&amp;'DATA for charts'!I$5&amp;"'!$m190"),$A1157,0)),OFFSET(INDIRECT("'"&amp;'DATA for charts'!I$5&amp;"'!$m190"),$A1157,0),"")</f>
        <v/>
      </c>
      <c r="J1157" s="238" t="str">
        <f ca="1">IF(ISNUMBER(OFFSET(INDIRECT("'"&amp;'DATA for charts'!J$5&amp;"'!$m190"),$A1157,0)),OFFSET(INDIRECT("'"&amp;'DATA for charts'!J$5&amp;"'!$m190"),$A1157,0),"")</f>
        <v/>
      </c>
      <c r="K1157" s="238" t="str">
        <f ca="1">IF(ISNUMBER(OFFSET(INDIRECT("'"&amp;'DATA for charts'!K$5&amp;"'!$m190"),$A1157,0)),OFFSET(INDIRECT("'"&amp;'DATA for charts'!K$5&amp;"'!$m190"),$A1157,0),"")</f>
        <v/>
      </c>
      <c r="L1157" s="238" t="str">
        <f ca="1">IF(ISNUMBER(OFFSET(INDIRECT("'"&amp;'DATA for charts'!L$5&amp;"'!$m190"),$A1157,0)),OFFSET(INDIRECT("'"&amp;'DATA for charts'!L$5&amp;"'!$m190"),$A1157,0),"")</f>
        <v/>
      </c>
      <c r="M1157" s="238" t="str">
        <f ca="1">IF(ISNUMBER(OFFSET(INDIRECT("'"&amp;'DATA for charts'!M$5&amp;"'!$m190"),$A1157,0)),OFFSET(INDIRECT("'"&amp;'DATA for charts'!M$5&amp;"'!$m190"),$A1157,0),"")</f>
        <v/>
      </c>
      <c r="N1157" s="238" t="str">
        <f ca="1">IF(ISNUMBER(OFFSET(INDIRECT("'"&amp;'DATA for charts'!N$5&amp;"'!$m190"),$A1157,0)),OFFSET(INDIRECT("'"&amp;'DATA for charts'!N$5&amp;"'!$m190"),$A1157,0),"")</f>
        <v/>
      </c>
      <c r="O1157" s="238" t="str">
        <f ca="1">IF(ISNUMBER(OFFSET(INDIRECT("'"&amp;'DATA for charts'!O$5&amp;"'!$m190"),$A1157,0)),OFFSET(INDIRECT("'"&amp;'DATA for charts'!O$5&amp;"'!$m190"),$A1157,0),"")</f>
        <v/>
      </c>
      <c r="P1157" s="238" t="str">
        <f ca="1">IF(ISNUMBER(OFFSET(INDIRECT("'"&amp;'DATA for charts'!P$5&amp;"'!$m190"),$A1157,0)),OFFSET(INDIRECT("'"&amp;'DATA for charts'!P$5&amp;"'!$m190"),$A1157,0),"")</f>
        <v/>
      </c>
      <c r="Q1157" s="238" t="str">
        <f ca="1">IF(ISNUMBER(OFFSET(INDIRECT("'"&amp;'DATA for charts'!Q$5&amp;"'!$m190"),$A1157,0)),OFFSET(INDIRECT("'"&amp;'DATA for charts'!Q$5&amp;"'!$m190"),$A1157,0),"")</f>
        <v/>
      </c>
      <c r="R1157" s="238" t="str">
        <f ca="1">IF(ISNUMBER(OFFSET(INDIRECT("'"&amp;'DATA for charts'!R$5&amp;"'!$m190"),$A1157,0)),OFFSET(INDIRECT("'"&amp;'DATA for charts'!R$5&amp;"'!$m190"),$A1157,0),"")</f>
        <v/>
      </c>
      <c r="S1157" s="238" t="str">
        <f ca="1">IF(ISNUMBER(OFFSET(INDIRECT("'"&amp;'DATA for charts'!S$5&amp;"'!$m190"),$A1157,0)),OFFSET(INDIRECT("'"&amp;'DATA for charts'!S$5&amp;"'!$m190"),$A1157,0),"")</f>
        <v/>
      </c>
      <c r="T1157" s="34"/>
      <c r="U1157" s="34"/>
      <c r="V1157" s="34"/>
      <c r="W1157" s="8"/>
      <c r="X1157" s="8"/>
      <c r="Y1157" s="8"/>
      <c r="Z1157" s="8"/>
      <c r="AA1157" s="8"/>
    </row>
    <row r="1158" spans="1:27" ht="15">
      <c r="A1158" s="51">
        <f t="shared" si="1317"/>
        <v>8</v>
      </c>
      <c r="B1158" s="351" t="s">
        <v>159</v>
      </c>
      <c r="C1158" s="238">
        <f ca="1">IF(ISNUMBER(OFFSET(INDIRECT("'"&amp;'DATA for charts'!C$5&amp;"'!$m190"),$A1158,0)),OFFSET(INDIRECT("'"&amp;'DATA for charts'!C$5&amp;"'!$m190"),$A1158,0),"")</f>
        <v>0.113</v>
      </c>
      <c r="D1158" s="238">
        <f ca="1">IF(ISNUMBER(OFFSET(INDIRECT("'"&amp;'DATA for charts'!D$5&amp;"'!$m190"),$A1158,0)),OFFSET(INDIRECT("'"&amp;'DATA for charts'!D$5&amp;"'!$m190"),$A1158,0),"")</f>
        <v>0</v>
      </c>
      <c r="E1158" s="238" t="str">
        <f ca="1">IF(ISNUMBER(OFFSET(INDIRECT("'"&amp;'DATA for charts'!E$5&amp;"'!$m190"),$A1158,0)),OFFSET(INDIRECT("'"&amp;'DATA for charts'!E$5&amp;"'!$m190"),$A1158,0),"")</f>
        <v/>
      </c>
      <c r="F1158" s="238">
        <f ca="1">IF(ISNUMBER(OFFSET(INDIRECT("'"&amp;'DATA for charts'!F$5&amp;"'!$m190"),$A1158,0)),OFFSET(INDIRECT("'"&amp;'DATA for charts'!F$5&amp;"'!$m190"),$A1158,0),"")</f>
        <v>6.4156894330852504E-2</v>
      </c>
      <c r="G1158" s="238">
        <f ca="1">IF(ISNUMBER(OFFSET(INDIRECT("'"&amp;'DATA for charts'!G$5&amp;"'!$m190"),$A1158,0)),OFFSET(INDIRECT("'"&amp;'DATA for charts'!G$5&amp;"'!$m190"),$A1158,0),"")</f>
        <v>0</v>
      </c>
      <c r="H1158" s="238">
        <f ca="1">IF(ISNUMBER(OFFSET(INDIRECT("'"&amp;'DATA for charts'!H$5&amp;"'!$m190"),$A1158,0)),OFFSET(INDIRECT("'"&amp;'DATA for charts'!H$5&amp;"'!$m190"),$A1158,0),"")</f>
        <v>0.194418614705403</v>
      </c>
      <c r="I1158" s="238" t="str">
        <f ca="1">IF(ISNUMBER(OFFSET(INDIRECT("'"&amp;'DATA for charts'!I$5&amp;"'!$m190"),$A1158,0)),OFFSET(INDIRECT("'"&amp;'DATA for charts'!I$5&amp;"'!$m190"),$A1158,0),"")</f>
        <v/>
      </c>
      <c r="J1158" s="238" t="str">
        <f ca="1">IF(ISNUMBER(OFFSET(INDIRECT("'"&amp;'DATA for charts'!J$5&amp;"'!$m190"),$A1158,0)),OFFSET(INDIRECT("'"&amp;'DATA for charts'!J$5&amp;"'!$m190"),$A1158,0),"")</f>
        <v/>
      </c>
      <c r="K1158" s="238" t="str">
        <f ca="1">IF(ISNUMBER(OFFSET(INDIRECT("'"&amp;'DATA for charts'!K$5&amp;"'!$m190"),$A1158,0)),OFFSET(INDIRECT("'"&amp;'DATA for charts'!K$5&amp;"'!$m190"),$A1158,0),"")</f>
        <v/>
      </c>
      <c r="L1158" s="238" t="str">
        <f ca="1">IF(ISNUMBER(OFFSET(INDIRECT("'"&amp;'DATA for charts'!L$5&amp;"'!$m190"),$A1158,0)),OFFSET(INDIRECT("'"&amp;'DATA for charts'!L$5&amp;"'!$m190"),$A1158,0),"")</f>
        <v/>
      </c>
      <c r="M1158" s="238" t="str">
        <f ca="1">IF(ISNUMBER(OFFSET(INDIRECT("'"&amp;'DATA for charts'!M$5&amp;"'!$m190"),$A1158,0)),OFFSET(INDIRECT("'"&amp;'DATA for charts'!M$5&amp;"'!$m190"),$A1158,0),"")</f>
        <v/>
      </c>
      <c r="N1158" s="238" t="str">
        <f ca="1">IF(ISNUMBER(OFFSET(INDIRECT("'"&amp;'DATA for charts'!N$5&amp;"'!$m190"),$A1158,0)),OFFSET(INDIRECT("'"&amp;'DATA for charts'!N$5&amp;"'!$m190"),$A1158,0),"")</f>
        <v/>
      </c>
      <c r="O1158" s="238" t="str">
        <f ca="1">IF(ISNUMBER(OFFSET(INDIRECT("'"&amp;'DATA for charts'!O$5&amp;"'!$m190"),$A1158,0)),OFFSET(INDIRECT("'"&amp;'DATA for charts'!O$5&amp;"'!$m190"),$A1158,0),"")</f>
        <v/>
      </c>
      <c r="P1158" s="238" t="str">
        <f ca="1">IF(ISNUMBER(OFFSET(INDIRECT("'"&amp;'DATA for charts'!P$5&amp;"'!$m190"),$A1158,0)),OFFSET(INDIRECT("'"&amp;'DATA for charts'!P$5&amp;"'!$m190"),$A1158,0),"")</f>
        <v/>
      </c>
      <c r="Q1158" s="238" t="str">
        <f ca="1">IF(ISNUMBER(OFFSET(INDIRECT("'"&amp;'DATA for charts'!Q$5&amp;"'!$m190"),$A1158,0)),OFFSET(INDIRECT("'"&amp;'DATA for charts'!Q$5&amp;"'!$m190"),$A1158,0),"")</f>
        <v/>
      </c>
      <c r="R1158" s="238" t="str">
        <f ca="1">IF(ISNUMBER(OFFSET(INDIRECT("'"&amp;'DATA for charts'!R$5&amp;"'!$m190"),$A1158,0)),OFFSET(INDIRECT("'"&amp;'DATA for charts'!R$5&amp;"'!$m190"),$A1158,0),"")</f>
        <v/>
      </c>
      <c r="S1158" s="238" t="str">
        <f ca="1">IF(ISNUMBER(OFFSET(INDIRECT("'"&amp;'DATA for charts'!S$5&amp;"'!$m190"),$A1158,0)),OFFSET(INDIRECT("'"&amp;'DATA for charts'!S$5&amp;"'!$m190"),$A1158,0),"")</f>
        <v/>
      </c>
      <c r="T1158" s="34"/>
      <c r="U1158" s="34"/>
      <c r="V1158" s="34"/>
      <c r="W1158" s="8"/>
      <c r="X1158" s="8"/>
      <c r="Y1158" s="8"/>
      <c r="Z1158" s="8"/>
      <c r="AA1158" s="8"/>
    </row>
    <row r="1159" spans="1:27" ht="15">
      <c r="A1159" s="51">
        <f t="shared" si="1317"/>
        <v>9</v>
      </c>
      <c r="B1159" s="351" t="s">
        <v>161</v>
      </c>
      <c r="C1159" s="238">
        <f ca="1">IF(ISNUMBER(OFFSET(INDIRECT("'"&amp;'DATA for charts'!C$5&amp;"'!$m190"),$A1159,0)),OFFSET(INDIRECT("'"&amp;'DATA for charts'!C$5&amp;"'!$m190"),$A1159,0),"")</f>
        <v>1.2010000000000001</v>
      </c>
      <c r="D1159" s="238">
        <f ca="1">IF(ISNUMBER(OFFSET(INDIRECT("'"&amp;'DATA for charts'!D$5&amp;"'!$m190"),$A1159,0)),OFFSET(INDIRECT("'"&amp;'DATA for charts'!D$5&amp;"'!$m190"),$A1159,0),"")</f>
        <v>1.188242</v>
      </c>
      <c r="E1159" s="238">
        <f ca="1">IF(ISNUMBER(OFFSET(INDIRECT("'"&amp;'DATA for charts'!E$5&amp;"'!$m190"),$A1159,0)),OFFSET(INDIRECT("'"&amp;'DATA for charts'!E$5&amp;"'!$m190"),$A1159,0),"")</f>
        <v>1.1579999999999999</v>
      </c>
      <c r="F1159" s="238">
        <f ca="1">IF(ISNUMBER(OFFSET(INDIRECT("'"&amp;'DATA for charts'!F$5&amp;"'!$m190"),$A1159,0)),OFFSET(INDIRECT("'"&amp;'DATA for charts'!F$5&amp;"'!$m190"),$A1159,0),"")</f>
        <v>1.3258428814740166</v>
      </c>
      <c r="G1159" s="238">
        <f ca="1">IF(ISNUMBER(OFFSET(INDIRECT("'"&amp;'DATA for charts'!G$5&amp;"'!$m190"),$A1159,0)),OFFSET(INDIRECT("'"&amp;'DATA for charts'!G$5&amp;"'!$m190"),$A1159,0),"")</f>
        <v>1.21</v>
      </c>
      <c r="H1159" s="238">
        <f ca="1">IF(ISNUMBER(OFFSET(INDIRECT("'"&amp;'DATA for charts'!H$5&amp;"'!$m190"),$A1159,0)),OFFSET(INDIRECT("'"&amp;'DATA for charts'!H$5&amp;"'!$m190"),$A1159,0),"")</f>
        <v>1.3311046939425899</v>
      </c>
      <c r="I1159" s="238" t="str">
        <f ca="1">IF(ISNUMBER(OFFSET(INDIRECT("'"&amp;'DATA for charts'!I$5&amp;"'!$m190"),$A1159,0)),OFFSET(INDIRECT("'"&amp;'DATA for charts'!I$5&amp;"'!$m190"),$A1159,0),"")</f>
        <v/>
      </c>
      <c r="J1159" s="238" t="str">
        <f ca="1">IF(ISNUMBER(OFFSET(INDIRECT("'"&amp;'DATA for charts'!J$5&amp;"'!$m190"),$A1159,0)),OFFSET(INDIRECT("'"&amp;'DATA for charts'!J$5&amp;"'!$m190"),$A1159,0),"")</f>
        <v/>
      </c>
      <c r="K1159" s="238" t="str">
        <f ca="1">IF(ISNUMBER(OFFSET(INDIRECT("'"&amp;'DATA for charts'!K$5&amp;"'!$m190"),$A1159,0)),OFFSET(INDIRECT("'"&amp;'DATA for charts'!K$5&amp;"'!$m190"),$A1159,0),"")</f>
        <v/>
      </c>
      <c r="L1159" s="238" t="str">
        <f ca="1">IF(ISNUMBER(OFFSET(INDIRECT("'"&amp;'DATA for charts'!L$5&amp;"'!$m190"),$A1159,0)),OFFSET(INDIRECT("'"&amp;'DATA for charts'!L$5&amp;"'!$m190"),$A1159,0),"")</f>
        <v/>
      </c>
      <c r="M1159" s="238" t="str">
        <f ca="1">IF(ISNUMBER(OFFSET(INDIRECT("'"&amp;'DATA for charts'!M$5&amp;"'!$m190"),$A1159,0)),OFFSET(INDIRECT("'"&amp;'DATA for charts'!M$5&amp;"'!$m190"),$A1159,0),"")</f>
        <v/>
      </c>
      <c r="N1159" s="238" t="str">
        <f ca="1">IF(ISNUMBER(OFFSET(INDIRECT("'"&amp;'DATA for charts'!N$5&amp;"'!$m190"),$A1159,0)),OFFSET(INDIRECT("'"&amp;'DATA for charts'!N$5&amp;"'!$m190"),$A1159,0),"")</f>
        <v/>
      </c>
      <c r="O1159" s="238" t="str">
        <f ca="1">IF(ISNUMBER(OFFSET(INDIRECT("'"&amp;'DATA for charts'!O$5&amp;"'!$m190"),$A1159,0)),OFFSET(INDIRECT("'"&amp;'DATA for charts'!O$5&amp;"'!$m190"),$A1159,0),"")</f>
        <v/>
      </c>
      <c r="P1159" s="238" t="str">
        <f ca="1">IF(ISNUMBER(OFFSET(INDIRECT("'"&amp;'DATA for charts'!P$5&amp;"'!$m190"),$A1159,0)),OFFSET(INDIRECT("'"&amp;'DATA for charts'!P$5&amp;"'!$m190"),$A1159,0),"")</f>
        <v/>
      </c>
      <c r="Q1159" s="238" t="str">
        <f ca="1">IF(ISNUMBER(OFFSET(INDIRECT("'"&amp;'DATA for charts'!Q$5&amp;"'!$m190"),$A1159,0)),OFFSET(INDIRECT("'"&amp;'DATA for charts'!Q$5&amp;"'!$m190"),$A1159,0),"")</f>
        <v/>
      </c>
      <c r="R1159" s="238" t="str">
        <f ca="1">IF(ISNUMBER(OFFSET(INDIRECT("'"&amp;'DATA for charts'!R$5&amp;"'!$m190"),$A1159,0)),OFFSET(INDIRECT("'"&amp;'DATA for charts'!R$5&amp;"'!$m190"),$A1159,0),"")</f>
        <v/>
      </c>
      <c r="S1159" s="238" t="str">
        <f ca="1">IF(ISNUMBER(OFFSET(INDIRECT("'"&amp;'DATA for charts'!S$5&amp;"'!$m190"),$A1159,0)),OFFSET(INDIRECT("'"&amp;'DATA for charts'!S$5&amp;"'!$m190"),$A1159,0),"")</f>
        <v/>
      </c>
      <c r="T1159" s="34"/>
      <c r="U1159" s="34"/>
      <c r="V1159" s="34"/>
      <c r="W1159" s="8"/>
      <c r="X1159" s="8"/>
      <c r="Y1159" s="8"/>
      <c r="Z1159" s="8"/>
      <c r="AA1159" s="8"/>
    </row>
    <row r="1160" spans="1:27" ht="15">
      <c r="A1160" s="51">
        <f t="shared" si="1317"/>
        <v>10</v>
      </c>
      <c r="B1160" s="351" t="s">
        <v>163</v>
      </c>
      <c r="C1160" s="238">
        <f ca="1">IF(ISNUMBER(OFFSET(INDIRECT("'"&amp;'DATA for charts'!C$5&amp;"'!$m190"),$A1160,0)),OFFSET(INDIRECT("'"&amp;'DATA for charts'!C$5&amp;"'!$m190"),$A1160,0),"")</f>
        <v>2.427</v>
      </c>
      <c r="D1160" s="238">
        <f ca="1">IF(ISNUMBER(OFFSET(INDIRECT("'"&amp;'DATA for charts'!D$5&amp;"'!$m190"),$A1160,0)),OFFSET(INDIRECT("'"&amp;'DATA for charts'!D$5&amp;"'!$m190"),$A1160,0),"")</f>
        <v>2.0863329999999989</v>
      </c>
      <c r="E1160" s="238">
        <f ca="1">IF(ISNUMBER(OFFSET(INDIRECT("'"&amp;'DATA for charts'!E$5&amp;"'!$m190"),$A1160,0)),OFFSET(INDIRECT("'"&amp;'DATA for charts'!E$5&amp;"'!$m190"),$A1160,0),"")</f>
        <v>2.2010000000000001</v>
      </c>
      <c r="F1160" s="238">
        <f ca="1">IF(ISNUMBER(OFFSET(INDIRECT("'"&amp;'DATA for charts'!F$5&amp;"'!$m190"),$A1160,0)),OFFSET(INDIRECT("'"&amp;'DATA for charts'!F$5&amp;"'!$m190"),$A1160,0),"")</f>
        <v>2.3161391069997248</v>
      </c>
      <c r="G1160" s="238">
        <f ca="1">IF(ISNUMBER(OFFSET(INDIRECT("'"&amp;'DATA for charts'!G$5&amp;"'!$m190"),$A1160,0)),OFFSET(INDIRECT("'"&amp;'DATA for charts'!G$5&amp;"'!$m190"),$A1160,0),"")</f>
        <v>2.2799999999999998</v>
      </c>
      <c r="H1160" s="238">
        <f ca="1">IF(ISNUMBER(OFFSET(INDIRECT("'"&amp;'DATA for charts'!H$5&amp;"'!$m190"),$A1160,0)),OFFSET(INDIRECT("'"&amp;'DATA for charts'!H$5&amp;"'!$m190"),$A1160,0),"")</f>
        <v>2.4628762478298598</v>
      </c>
      <c r="I1160" s="238" t="str">
        <f ca="1">IF(ISNUMBER(OFFSET(INDIRECT("'"&amp;'DATA for charts'!I$5&amp;"'!$m190"),$A1160,0)),OFFSET(INDIRECT("'"&amp;'DATA for charts'!I$5&amp;"'!$m190"),$A1160,0),"")</f>
        <v/>
      </c>
      <c r="J1160" s="238" t="str">
        <f ca="1">IF(ISNUMBER(OFFSET(INDIRECT("'"&amp;'DATA for charts'!J$5&amp;"'!$m190"),$A1160,0)),OFFSET(INDIRECT("'"&amp;'DATA for charts'!J$5&amp;"'!$m190"),$A1160,0),"")</f>
        <v/>
      </c>
      <c r="K1160" s="238" t="str">
        <f ca="1">IF(ISNUMBER(OFFSET(INDIRECT("'"&amp;'DATA for charts'!K$5&amp;"'!$m190"),$A1160,0)),OFFSET(INDIRECT("'"&amp;'DATA for charts'!K$5&amp;"'!$m190"),$A1160,0),"")</f>
        <v/>
      </c>
      <c r="L1160" s="238" t="str">
        <f ca="1">IF(ISNUMBER(OFFSET(INDIRECT("'"&amp;'DATA for charts'!L$5&amp;"'!$m190"),$A1160,0)),OFFSET(INDIRECT("'"&amp;'DATA for charts'!L$5&amp;"'!$m190"),$A1160,0),"")</f>
        <v/>
      </c>
      <c r="M1160" s="238" t="str">
        <f ca="1">IF(ISNUMBER(OFFSET(INDIRECT("'"&amp;'DATA for charts'!M$5&amp;"'!$m190"),$A1160,0)),OFFSET(INDIRECT("'"&amp;'DATA for charts'!M$5&amp;"'!$m190"),$A1160,0),"")</f>
        <v/>
      </c>
      <c r="N1160" s="238" t="str">
        <f ca="1">IF(ISNUMBER(OFFSET(INDIRECT("'"&amp;'DATA for charts'!N$5&amp;"'!$m190"),$A1160,0)),OFFSET(INDIRECT("'"&amp;'DATA for charts'!N$5&amp;"'!$m190"),$A1160,0),"")</f>
        <v/>
      </c>
      <c r="O1160" s="238" t="str">
        <f ca="1">IF(ISNUMBER(OFFSET(INDIRECT("'"&amp;'DATA for charts'!O$5&amp;"'!$m190"),$A1160,0)),OFFSET(INDIRECT("'"&amp;'DATA for charts'!O$5&amp;"'!$m190"),$A1160,0),"")</f>
        <v/>
      </c>
      <c r="P1160" s="238" t="str">
        <f ca="1">IF(ISNUMBER(OFFSET(INDIRECT("'"&amp;'DATA for charts'!P$5&amp;"'!$m190"),$A1160,0)),OFFSET(INDIRECT("'"&amp;'DATA for charts'!P$5&amp;"'!$m190"),$A1160,0),"")</f>
        <v/>
      </c>
      <c r="Q1160" s="238" t="str">
        <f ca="1">IF(ISNUMBER(OFFSET(INDIRECT("'"&amp;'DATA for charts'!Q$5&amp;"'!$m190"),$A1160,0)),OFFSET(INDIRECT("'"&amp;'DATA for charts'!Q$5&amp;"'!$m190"),$A1160,0),"")</f>
        <v/>
      </c>
      <c r="R1160" s="238" t="str">
        <f ca="1">IF(ISNUMBER(OFFSET(INDIRECT("'"&amp;'DATA for charts'!R$5&amp;"'!$m190"),$A1160,0)),OFFSET(INDIRECT("'"&amp;'DATA for charts'!R$5&amp;"'!$m190"),$A1160,0),"")</f>
        <v/>
      </c>
      <c r="S1160" s="238" t="str">
        <f ca="1">IF(ISNUMBER(OFFSET(INDIRECT("'"&amp;'DATA for charts'!S$5&amp;"'!$m190"),$A1160,0)),OFFSET(INDIRECT("'"&amp;'DATA for charts'!S$5&amp;"'!$m190"),$A1160,0),"")</f>
        <v/>
      </c>
      <c r="T1160" s="34"/>
      <c r="U1160" s="34"/>
      <c r="V1160" s="34"/>
      <c r="W1160" s="8"/>
      <c r="X1160" s="8"/>
      <c r="Y1160" s="8"/>
      <c r="Z1160" s="8"/>
      <c r="AA1160" s="8"/>
    </row>
    <row r="1161" spans="1:27" ht="15.75" thickBot="1">
      <c r="A1161" s="51">
        <f t="shared" si="1317"/>
        <v>11</v>
      </c>
      <c r="B1161" s="499" t="s">
        <v>165</v>
      </c>
      <c r="C1161" s="238">
        <f ca="1">IF(ISNUMBER(OFFSET(INDIRECT("'"&amp;'DATA for charts'!C$5&amp;"'!$m190"),$A1161,0)),OFFSET(INDIRECT("'"&amp;'DATA for charts'!C$5&amp;"'!$m190"),$A1161,0),"")</f>
        <v>2.12</v>
      </c>
      <c r="D1161" s="238">
        <f ca="1">IF(ISNUMBER(OFFSET(INDIRECT("'"&amp;'DATA for charts'!D$5&amp;"'!$m190"),$A1161,0)),OFFSET(INDIRECT("'"&amp;'DATA for charts'!D$5&amp;"'!$m190"),$A1161,0),"")</f>
        <v>1.926776</v>
      </c>
      <c r="E1161" s="238">
        <f ca="1">IF(ISNUMBER(OFFSET(INDIRECT("'"&amp;'DATA for charts'!E$5&amp;"'!$m190"),$A1161,0)),OFFSET(INDIRECT("'"&amp;'DATA for charts'!E$5&amp;"'!$m190"),$A1161,0),"")</f>
        <v>1.9810000000000001</v>
      </c>
      <c r="F1161" s="238">
        <f ca="1">IF(ISNUMBER(OFFSET(INDIRECT("'"&amp;'DATA for charts'!F$5&amp;"'!$m190"),$A1161,0)),OFFSET(INDIRECT("'"&amp;'DATA for charts'!F$5&amp;"'!$m190"),$A1161,0),"")</f>
        <v>2.1748745583667448</v>
      </c>
      <c r="G1161" s="238">
        <f ca="1">IF(ISNUMBER(OFFSET(INDIRECT("'"&amp;'DATA for charts'!G$5&amp;"'!$m190"),$A1161,0)),OFFSET(INDIRECT("'"&amp;'DATA for charts'!G$5&amp;"'!$m190"),$A1161,0),"")</f>
        <v>2.04</v>
      </c>
      <c r="H1161" s="238">
        <f ca="1">IF(ISNUMBER(OFFSET(INDIRECT("'"&amp;'DATA for charts'!H$5&amp;"'!$m190"),$A1161,0)),OFFSET(INDIRECT("'"&amp;'DATA for charts'!H$5&amp;"'!$m190"),$A1161,0),"")</f>
        <v>2.18014296637641</v>
      </c>
      <c r="I1161" s="238" t="str">
        <f ca="1">IF(ISNUMBER(OFFSET(INDIRECT("'"&amp;'DATA for charts'!I$5&amp;"'!$m190"),$A1161,0)),OFFSET(INDIRECT("'"&amp;'DATA for charts'!I$5&amp;"'!$m190"),$A1161,0),"")</f>
        <v/>
      </c>
      <c r="J1161" s="238" t="str">
        <f ca="1">IF(ISNUMBER(OFFSET(INDIRECT("'"&amp;'DATA for charts'!J$5&amp;"'!$m190"),$A1161,0)),OFFSET(INDIRECT("'"&amp;'DATA for charts'!J$5&amp;"'!$m190"),$A1161,0),"")</f>
        <v/>
      </c>
      <c r="K1161" s="238" t="str">
        <f ca="1">IF(ISNUMBER(OFFSET(INDIRECT("'"&amp;'DATA for charts'!K$5&amp;"'!$m190"),$A1161,0)),OFFSET(INDIRECT("'"&amp;'DATA for charts'!K$5&amp;"'!$m190"),$A1161,0),"")</f>
        <v/>
      </c>
      <c r="L1161" s="238" t="str">
        <f ca="1">IF(ISNUMBER(OFFSET(INDIRECT("'"&amp;'DATA for charts'!L$5&amp;"'!$m190"),$A1161,0)),OFFSET(INDIRECT("'"&amp;'DATA for charts'!L$5&amp;"'!$m190"),$A1161,0),"")</f>
        <v/>
      </c>
      <c r="M1161" s="238" t="str">
        <f ca="1">IF(ISNUMBER(OFFSET(INDIRECT("'"&amp;'DATA for charts'!M$5&amp;"'!$m190"),$A1161,0)),OFFSET(INDIRECT("'"&amp;'DATA for charts'!M$5&amp;"'!$m190"),$A1161,0),"")</f>
        <v/>
      </c>
      <c r="N1161" s="238" t="str">
        <f ca="1">IF(ISNUMBER(OFFSET(INDIRECT("'"&amp;'DATA for charts'!N$5&amp;"'!$m190"),$A1161,0)),OFFSET(INDIRECT("'"&amp;'DATA for charts'!N$5&amp;"'!$m190"),$A1161,0),"")</f>
        <v/>
      </c>
      <c r="O1161" s="238" t="str">
        <f ca="1">IF(ISNUMBER(OFFSET(INDIRECT("'"&amp;'DATA for charts'!O$5&amp;"'!$m190"),$A1161,0)),OFFSET(INDIRECT("'"&amp;'DATA for charts'!O$5&amp;"'!$m190"),$A1161,0),"")</f>
        <v/>
      </c>
      <c r="P1161" s="238" t="str">
        <f ca="1">IF(ISNUMBER(OFFSET(INDIRECT("'"&amp;'DATA for charts'!P$5&amp;"'!$m190"),$A1161,0)),OFFSET(INDIRECT("'"&amp;'DATA for charts'!P$5&amp;"'!$m190"),$A1161,0),"")</f>
        <v/>
      </c>
      <c r="Q1161" s="238" t="str">
        <f ca="1">IF(ISNUMBER(OFFSET(INDIRECT("'"&amp;'DATA for charts'!Q$5&amp;"'!$m190"),$A1161,0)),OFFSET(INDIRECT("'"&amp;'DATA for charts'!Q$5&amp;"'!$m190"),$A1161,0),"")</f>
        <v/>
      </c>
      <c r="R1161" s="238" t="str">
        <f ca="1">IF(ISNUMBER(OFFSET(INDIRECT("'"&amp;'DATA for charts'!R$5&amp;"'!$m190"),$A1161,0)),OFFSET(INDIRECT("'"&amp;'DATA for charts'!R$5&amp;"'!$m190"),$A1161,0),"")</f>
        <v/>
      </c>
      <c r="S1161" s="238" t="str">
        <f ca="1">IF(ISNUMBER(OFFSET(INDIRECT("'"&amp;'DATA for charts'!S$5&amp;"'!$m190"),$A1161,0)),OFFSET(INDIRECT("'"&amp;'DATA for charts'!S$5&amp;"'!$m190"),$A1161,0),"")</f>
        <v/>
      </c>
      <c r="T1161" s="34"/>
      <c r="U1161" s="34"/>
      <c r="V1161" s="34"/>
      <c r="W1161" s="8"/>
      <c r="X1161" s="8"/>
      <c r="Y1161" s="8"/>
      <c r="Z1161" s="8"/>
      <c r="AA1161" s="8"/>
    </row>
    <row r="1162" spans="1:27" ht="13.5" thickTop="1">
      <c r="B1162" s="682" t="s">
        <v>950</v>
      </c>
      <c r="C1162" s="470">
        <f t="shared" ref="C1162" ca="1" si="1318">MAX(C1150:C1161)</f>
        <v>2.5510000000000002</v>
      </c>
      <c r="D1162" s="470">
        <f t="shared" ref="D1162" ca="1" si="1319">MAX(D1150:D1161)</f>
        <v>2.44339</v>
      </c>
      <c r="E1162" s="470">
        <f t="shared" ref="E1162" ca="1" si="1320">MAX(E1150:E1161)</f>
        <v>2.4529999999999998</v>
      </c>
      <c r="F1162" s="470">
        <f t="shared" ref="F1162" ca="1" si="1321">MAX(F1150:F1161)</f>
        <v>2.6874896063526754</v>
      </c>
      <c r="G1162" s="470">
        <f t="shared" ref="G1162" ca="1" si="1322">MAX(G1150:G1161)</f>
        <v>2.63</v>
      </c>
      <c r="H1162" s="470">
        <f t="shared" ref="H1162" ca="1" si="1323">MAX(H1150:H1161)</f>
        <v>2.7784780883789</v>
      </c>
      <c r="I1162" s="470">
        <f t="shared" ref="I1162" ca="1" si="1324">MAX(I1150:I1161)</f>
        <v>0</v>
      </c>
      <c r="J1162" s="470">
        <f t="shared" ref="J1162" ca="1" si="1325">MAX(J1150:J1161)</f>
        <v>0</v>
      </c>
      <c r="K1162" s="470">
        <f t="shared" ref="K1162" ca="1" si="1326">MAX(K1150:K1161)</f>
        <v>0</v>
      </c>
      <c r="L1162" s="470">
        <f t="shared" ref="L1162" ca="1" si="1327">MAX(L1150:L1161)</f>
        <v>0</v>
      </c>
      <c r="M1162" s="470">
        <f t="shared" ref="M1162" ca="1" si="1328">MAX(M1150:M1161)</f>
        <v>0</v>
      </c>
      <c r="N1162" s="470">
        <f t="shared" ref="N1162" ca="1" si="1329">MAX(N1150:N1161)</f>
        <v>0</v>
      </c>
      <c r="O1162" s="470">
        <f t="shared" ref="O1162" ca="1" si="1330">MAX(O1150:O1161)</f>
        <v>0</v>
      </c>
      <c r="P1162" s="470">
        <f t="shared" ref="P1162" ca="1" si="1331">MAX(P1150:P1161)</f>
        <v>0</v>
      </c>
      <c r="Q1162" s="470">
        <f t="shared" ref="Q1162" ca="1" si="1332">MAX(Q1150:Q1161)</f>
        <v>0</v>
      </c>
      <c r="R1162" s="470">
        <f t="shared" ref="R1162" ca="1" si="1333">MAX(R1150:R1161)</f>
        <v>0</v>
      </c>
      <c r="S1162" s="2"/>
      <c r="T1162" s="34"/>
      <c r="U1162" s="34"/>
      <c r="V1162" s="34"/>
      <c r="W1162" s="8"/>
      <c r="X1162" s="8"/>
      <c r="Y1162" s="8"/>
      <c r="Z1162" s="8"/>
      <c r="AA1162" s="8"/>
    </row>
    <row r="1163" spans="1:27">
      <c r="B1163" s="497" t="s">
        <v>858</v>
      </c>
      <c r="C1163" s="2"/>
      <c r="D1163" s="2"/>
      <c r="E1163" s="2"/>
      <c r="F1163" s="2"/>
      <c r="G1163" s="2"/>
      <c r="H1163" s="2"/>
      <c r="I1163" s="2"/>
      <c r="J1163" s="2"/>
      <c r="K1163" s="2"/>
      <c r="L1163" s="2"/>
      <c r="M1163" s="2"/>
      <c r="N1163" s="2"/>
      <c r="O1163" s="2"/>
      <c r="P1163" s="2"/>
      <c r="Q1163" s="2"/>
      <c r="R1163" s="2"/>
      <c r="S1163" s="2"/>
      <c r="T1163" s="34"/>
      <c r="U1163" s="34"/>
      <c r="V1163" s="34"/>
      <c r="W1163" s="8"/>
      <c r="X1163" s="8"/>
      <c r="Y1163" s="8"/>
      <c r="Z1163" s="8"/>
      <c r="AA1163" s="8"/>
    </row>
    <row r="1164" spans="1:27">
      <c r="C1164" s="22" t="str">
        <f t="shared" ref="C1164:S1164" ca="1" si="1334">C$8</f>
        <v>BSIMAC</v>
      </c>
      <c r="D1164" s="22" t="str">
        <f t="shared" ca="1" si="1334"/>
        <v>CSE</v>
      </c>
      <c r="E1164" s="22" t="str">
        <f t="shared" ca="1" si="1334"/>
        <v>DeST</v>
      </c>
      <c r="F1164" s="22" t="str">
        <f t="shared" ca="1" si="1334"/>
        <v>EnergyPlus</v>
      </c>
      <c r="G1164" s="22" t="str">
        <f t="shared" ca="1" si="1334"/>
        <v>ESP-r</v>
      </c>
      <c r="H1164" s="22" t="str">
        <f t="shared" ca="1" si="1334"/>
        <v>TRNSYS</v>
      </c>
      <c r="I1164" s="22" t="str">
        <f t="shared" ca="1" si="1334"/>
        <v>TestSpec-Alt</v>
      </c>
      <c r="J1164" s="22">
        <f t="shared" ca="1" si="1334"/>
        <v>0</v>
      </c>
      <c r="K1164" s="22">
        <f t="shared" ca="1" si="1334"/>
        <v>0</v>
      </c>
      <c r="L1164" s="22">
        <f t="shared" ca="1" si="1334"/>
        <v>0</v>
      </c>
      <c r="M1164" s="22">
        <f t="shared" ca="1" si="1334"/>
        <v>0</v>
      </c>
      <c r="N1164" s="22">
        <f t="shared" ca="1" si="1334"/>
        <v>0</v>
      </c>
      <c r="O1164" s="22">
        <f t="shared" ca="1" si="1334"/>
        <v>0</v>
      </c>
      <c r="P1164" s="22">
        <f t="shared" ca="1" si="1334"/>
        <v>0</v>
      </c>
      <c r="Q1164" s="22">
        <f t="shared" ca="1" si="1334"/>
        <v>0</v>
      </c>
      <c r="R1164" s="22">
        <f t="shared" ca="1" si="1334"/>
        <v>0</v>
      </c>
      <c r="S1164" s="22" t="str">
        <f t="shared" ca="1" si="1334"/>
        <v>Tested Prg</v>
      </c>
      <c r="T1164" s="34"/>
      <c r="U1164" s="34"/>
      <c r="V1164" s="34"/>
      <c r="W1164" s="8"/>
      <c r="X1164" s="8"/>
      <c r="Y1164" s="8"/>
      <c r="Z1164" s="8"/>
      <c r="AA1164" s="8"/>
    </row>
    <row r="1165" spans="1:27" ht="15">
      <c r="A1165" s="51">
        <v>0</v>
      </c>
      <c r="B1165" s="351" t="s">
        <v>143</v>
      </c>
      <c r="C1165" s="238">
        <f ca="1">IF(ISNUMBER(OFFSET(INDIRECT("'"&amp;'DATA for charts'!C$5&amp;"'!$p190"),$A1165,0)),OFFSET(INDIRECT("'"&amp;'DATA for charts'!C$5&amp;"'!$p190"),$A1165,0),"")</f>
        <v>1.982</v>
      </c>
      <c r="D1165" s="238">
        <f ca="1">IF(ISNUMBER(OFFSET(INDIRECT("'"&amp;'DATA for charts'!D$5&amp;"'!$p190"),$A1165,0)),OFFSET(INDIRECT("'"&amp;'DATA for charts'!D$5&amp;"'!$p190"),$A1165,0),"")</f>
        <v>2.2416019999999999</v>
      </c>
      <c r="E1165" s="238">
        <f ca="1">IF(ISNUMBER(OFFSET(INDIRECT("'"&amp;'DATA for charts'!E$5&amp;"'!$p190"),$A1165,0)),OFFSET(INDIRECT("'"&amp;'DATA for charts'!E$5&amp;"'!$p190"),$A1165,0),"")</f>
        <v>1.637</v>
      </c>
      <c r="F1165" s="238">
        <f ca="1">IF(ISNUMBER(OFFSET(INDIRECT("'"&amp;'DATA for charts'!F$5&amp;"'!$p190"),$A1165,0)),OFFSET(INDIRECT("'"&amp;'DATA for charts'!F$5&amp;"'!$p190"),$A1165,0),"")</f>
        <v>2.0778820707979389</v>
      </c>
      <c r="G1165" s="238">
        <f ca="1">IF(ISNUMBER(OFFSET(INDIRECT("'"&amp;'DATA for charts'!G$5&amp;"'!$p190"),$A1165,0)),OFFSET(INDIRECT("'"&amp;'DATA for charts'!G$5&amp;"'!$p190"),$A1165,0),"")</f>
        <v>1.81</v>
      </c>
      <c r="H1165" s="238">
        <f ca="1">IF(ISNUMBER(OFFSET(INDIRECT("'"&amp;'DATA for charts'!H$5&amp;"'!$p190"),$A1165,0)),OFFSET(INDIRECT("'"&amp;'DATA for charts'!H$5&amp;"'!$p190"),$A1165,0),"")</f>
        <v>1.8776377868652301</v>
      </c>
      <c r="I1165" s="238" t="str">
        <f ca="1">IF(ISNUMBER(OFFSET(INDIRECT("'"&amp;'DATA for charts'!I$5&amp;"'!$p190"),$A1165,0)),OFFSET(INDIRECT("'"&amp;'DATA for charts'!I$5&amp;"'!$p190"),$A1165,0),"")</f>
        <v/>
      </c>
      <c r="J1165" s="238" t="str">
        <f ca="1">IF(ISNUMBER(OFFSET(INDIRECT("'"&amp;'DATA for charts'!J$5&amp;"'!$p190"),$A1165,0)),OFFSET(INDIRECT("'"&amp;'DATA for charts'!J$5&amp;"'!$p190"),$A1165,0),"")</f>
        <v/>
      </c>
      <c r="K1165" s="238" t="str">
        <f ca="1">IF(ISNUMBER(OFFSET(INDIRECT("'"&amp;'DATA for charts'!K$5&amp;"'!$p190"),$A1165,0)),OFFSET(INDIRECT("'"&amp;'DATA for charts'!K$5&amp;"'!$p190"),$A1165,0),"")</f>
        <v/>
      </c>
      <c r="L1165" s="238" t="str">
        <f ca="1">IF(ISNUMBER(OFFSET(INDIRECT("'"&amp;'DATA for charts'!L$5&amp;"'!$p190"),$A1165,0)),OFFSET(INDIRECT("'"&amp;'DATA for charts'!L$5&amp;"'!$p190"),$A1165,0),"")</f>
        <v/>
      </c>
      <c r="M1165" s="238" t="str">
        <f ca="1">IF(ISNUMBER(OFFSET(INDIRECT("'"&amp;'DATA for charts'!M$5&amp;"'!$p190"),$A1165,0)),OFFSET(INDIRECT("'"&amp;'DATA for charts'!M$5&amp;"'!$p190"),$A1165,0),"")</f>
        <v/>
      </c>
      <c r="N1165" s="238" t="str">
        <f ca="1">IF(ISNUMBER(OFFSET(INDIRECT("'"&amp;'DATA for charts'!N$5&amp;"'!$p190"),$A1165,0)),OFFSET(INDIRECT("'"&amp;'DATA for charts'!N$5&amp;"'!$p190"),$A1165,0),"")</f>
        <v/>
      </c>
      <c r="O1165" s="238" t="str">
        <f ca="1">IF(ISNUMBER(OFFSET(INDIRECT("'"&amp;'DATA for charts'!O$5&amp;"'!$p190"),$A1165,0)),OFFSET(INDIRECT("'"&amp;'DATA for charts'!O$5&amp;"'!$p190"),$A1165,0),"")</f>
        <v/>
      </c>
      <c r="P1165" s="238" t="str">
        <f ca="1">IF(ISNUMBER(OFFSET(INDIRECT("'"&amp;'DATA for charts'!P$5&amp;"'!$p190"),$A1165,0)),OFFSET(INDIRECT("'"&amp;'DATA for charts'!P$5&amp;"'!$p190"),$A1165,0),"")</f>
        <v/>
      </c>
      <c r="Q1165" s="238" t="str">
        <f ca="1">IF(ISNUMBER(OFFSET(INDIRECT("'"&amp;'DATA for charts'!Q$5&amp;"'!$p190"),$A1165,0)),OFFSET(INDIRECT("'"&amp;'DATA for charts'!Q$5&amp;"'!$p190"),$A1165,0),"")</f>
        <v/>
      </c>
      <c r="R1165" s="238" t="str">
        <f ca="1">IF(ISNUMBER(OFFSET(INDIRECT("'"&amp;'DATA for charts'!R$5&amp;"'!$p190"),$A1165,0)),OFFSET(INDIRECT("'"&amp;'DATA for charts'!R$5&amp;"'!$p190"),$A1165,0),"")</f>
        <v/>
      </c>
      <c r="S1165" s="238" t="str">
        <f ca="1">IF(ISNUMBER(OFFSET(INDIRECT("'"&amp;'DATA for charts'!S$5&amp;"'!$p190"),$A1165,0)),OFFSET(INDIRECT("'"&amp;'DATA for charts'!S$5&amp;"'!$p190"),$A1165,0),"")</f>
        <v/>
      </c>
      <c r="T1165" s="34"/>
      <c r="U1165" s="34"/>
      <c r="V1165" s="34"/>
      <c r="W1165" s="8"/>
      <c r="X1165" s="8"/>
      <c r="Y1165" s="8"/>
      <c r="Z1165" s="8"/>
      <c r="AA1165" s="8"/>
    </row>
    <row r="1166" spans="1:27" ht="15">
      <c r="A1166" s="51">
        <f>A1165+1</f>
        <v>1</v>
      </c>
      <c r="B1166" s="351" t="s">
        <v>145</v>
      </c>
      <c r="C1166" s="238">
        <f ca="1">IF(ISNUMBER(OFFSET(INDIRECT("'"&amp;'DATA for charts'!C$5&amp;"'!$p190"),$A1166,0)),OFFSET(INDIRECT("'"&amp;'DATA for charts'!C$5&amp;"'!$p190"),$A1166,0),"")</f>
        <v>1.0960000000000001</v>
      </c>
      <c r="D1166" s="238">
        <f ca="1">IF(ISNUMBER(OFFSET(INDIRECT("'"&amp;'DATA for charts'!D$5&amp;"'!$p190"),$A1166,0)),OFFSET(INDIRECT("'"&amp;'DATA for charts'!D$5&amp;"'!$p190"),$A1166,0),"")</f>
        <v>0.99616540000000009</v>
      </c>
      <c r="E1166" s="238">
        <f ca="1">IF(ISNUMBER(OFFSET(INDIRECT("'"&amp;'DATA for charts'!E$5&amp;"'!$p190"),$A1166,0)),OFFSET(INDIRECT("'"&amp;'DATA for charts'!E$5&amp;"'!$p190"),$A1166,0),"")</f>
        <v>0.58799999999999997</v>
      </c>
      <c r="F1166" s="238">
        <f ca="1">IF(ISNUMBER(OFFSET(INDIRECT("'"&amp;'DATA for charts'!F$5&amp;"'!$p190"),$A1166,0)),OFFSET(INDIRECT("'"&amp;'DATA for charts'!F$5&amp;"'!$p190"),$A1166,0),"")</f>
        <v>0.97943099104329445</v>
      </c>
      <c r="G1166" s="238">
        <f ca="1">IF(ISNUMBER(OFFSET(INDIRECT("'"&amp;'DATA for charts'!G$5&amp;"'!$p190"),$A1166,0)),OFFSET(INDIRECT("'"&amp;'DATA for charts'!G$5&amp;"'!$p190"),$A1166,0),"")</f>
        <v>0.85</v>
      </c>
      <c r="H1166" s="238">
        <f ca="1">IF(ISNUMBER(OFFSET(INDIRECT("'"&amp;'DATA for charts'!H$5&amp;"'!$p190"),$A1166,0)),OFFSET(INDIRECT("'"&amp;'DATA for charts'!H$5&amp;"'!$p190"),$A1166,0),"")</f>
        <v>0.82937795850965701</v>
      </c>
      <c r="I1166" s="238" t="str">
        <f ca="1">IF(ISNUMBER(OFFSET(INDIRECT("'"&amp;'DATA for charts'!I$5&amp;"'!$p190"),$A1166,0)),OFFSET(INDIRECT("'"&amp;'DATA for charts'!I$5&amp;"'!$p190"),$A1166,0),"")</f>
        <v/>
      </c>
      <c r="J1166" s="238" t="str">
        <f ca="1">IF(ISNUMBER(OFFSET(INDIRECT("'"&amp;'DATA for charts'!J$5&amp;"'!$p190"),$A1166,0)),OFFSET(INDIRECT("'"&amp;'DATA for charts'!J$5&amp;"'!$p190"),$A1166,0),"")</f>
        <v/>
      </c>
      <c r="K1166" s="238" t="str">
        <f ca="1">IF(ISNUMBER(OFFSET(INDIRECT("'"&amp;'DATA for charts'!K$5&amp;"'!$p190"),$A1166,0)),OFFSET(INDIRECT("'"&amp;'DATA for charts'!K$5&amp;"'!$p190"),$A1166,0),"")</f>
        <v/>
      </c>
      <c r="L1166" s="238" t="str">
        <f ca="1">IF(ISNUMBER(OFFSET(INDIRECT("'"&amp;'DATA for charts'!L$5&amp;"'!$p190"),$A1166,0)),OFFSET(INDIRECT("'"&amp;'DATA for charts'!L$5&amp;"'!$p190"),$A1166,0),"")</f>
        <v/>
      </c>
      <c r="M1166" s="238" t="str">
        <f ca="1">IF(ISNUMBER(OFFSET(INDIRECT("'"&amp;'DATA for charts'!M$5&amp;"'!$p190"),$A1166,0)),OFFSET(INDIRECT("'"&amp;'DATA for charts'!M$5&amp;"'!$p190"),$A1166,0),"")</f>
        <v/>
      </c>
      <c r="N1166" s="238" t="str">
        <f ca="1">IF(ISNUMBER(OFFSET(INDIRECT("'"&amp;'DATA for charts'!N$5&amp;"'!$p190"),$A1166,0)),OFFSET(INDIRECT("'"&amp;'DATA for charts'!N$5&amp;"'!$p190"),$A1166,0),"")</f>
        <v/>
      </c>
      <c r="O1166" s="238" t="str">
        <f ca="1">IF(ISNUMBER(OFFSET(INDIRECT("'"&amp;'DATA for charts'!O$5&amp;"'!$p190"),$A1166,0)),OFFSET(INDIRECT("'"&amp;'DATA for charts'!O$5&amp;"'!$p190"),$A1166,0),"")</f>
        <v/>
      </c>
      <c r="P1166" s="238" t="str">
        <f ca="1">IF(ISNUMBER(OFFSET(INDIRECT("'"&amp;'DATA for charts'!P$5&amp;"'!$p190"),$A1166,0)),OFFSET(INDIRECT("'"&amp;'DATA for charts'!P$5&amp;"'!$p190"),$A1166,0),"")</f>
        <v/>
      </c>
      <c r="Q1166" s="238" t="str">
        <f ca="1">IF(ISNUMBER(OFFSET(INDIRECT("'"&amp;'DATA for charts'!Q$5&amp;"'!$p190"),$A1166,0)),OFFSET(INDIRECT("'"&amp;'DATA for charts'!Q$5&amp;"'!$p190"),$A1166,0),"")</f>
        <v/>
      </c>
      <c r="R1166" s="238" t="str">
        <f ca="1">IF(ISNUMBER(OFFSET(INDIRECT("'"&amp;'DATA for charts'!R$5&amp;"'!$p190"),$A1166,0)),OFFSET(INDIRECT("'"&amp;'DATA for charts'!R$5&amp;"'!$p190"),$A1166,0),"")</f>
        <v/>
      </c>
      <c r="S1166" s="238" t="str">
        <f ca="1">IF(ISNUMBER(OFFSET(INDIRECT("'"&amp;'DATA for charts'!S$5&amp;"'!$p190"),$A1166,0)),OFFSET(INDIRECT("'"&amp;'DATA for charts'!S$5&amp;"'!$p190"),$A1166,0),"")</f>
        <v/>
      </c>
      <c r="T1166" s="34"/>
      <c r="U1166" s="34"/>
      <c r="V1166" s="34"/>
      <c r="W1166" s="8"/>
      <c r="X1166" s="8"/>
      <c r="Y1166" s="8"/>
      <c r="Z1166" s="8"/>
      <c r="AA1166" s="8"/>
    </row>
    <row r="1167" spans="1:27" ht="15">
      <c r="A1167" s="51">
        <f t="shared" ref="A1167:A1176" si="1335">A1166+1</f>
        <v>2</v>
      </c>
      <c r="B1167" s="351" t="s">
        <v>147</v>
      </c>
      <c r="C1167" s="238">
        <f ca="1">IF(ISNUMBER(OFFSET(INDIRECT("'"&amp;'DATA for charts'!C$5&amp;"'!$p190"),$A1167,0)),OFFSET(INDIRECT("'"&amp;'DATA for charts'!C$5&amp;"'!$p190"),$A1167,0),"")</f>
        <v>1.508</v>
      </c>
      <c r="D1167" s="238">
        <f ca="1">IF(ISNUMBER(OFFSET(INDIRECT("'"&amp;'DATA for charts'!D$5&amp;"'!$p190"),$A1167,0)),OFFSET(INDIRECT("'"&amp;'DATA for charts'!D$5&amp;"'!$p190"),$A1167,0),"")</f>
        <v>1.4340539999999999</v>
      </c>
      <c r="E1167" s="238">
        <f ca="1">IF(ISNUMBER(OFFSET(INDIRECT("'"&amp;'DATA for charts'!E$5&amp;"'!$p190"),$A1167,0)),OFFSET(INDIRECT("'"&amp;'DATA for charts'!E$5&amp;"'!$p190"),$A1167,0),"")</f>
        <v>1.143</v>
      </c>
      <c r="F1167" s="238">
        <f ca="1">IF(ISNUMBER(OFFSET(INDIRECT("'"&amp;'DATA for charts'!F$5&amp;"'!$p190"),$A1167,0)),OFFSET(INDIRECT("'"&amp;'DATA for charts'!F$5&amp;"'!$p190"),$A1167,0),"")</f>
        <v>1.4930582677108557</v>
      </c>
      <c r="G1167" s="238">
        <f ca="1">IF(ISNUMBER(OFFSET(INDIRECT("'"&amp;'DATA for charts'!G$5&amp;"'!$p190"),$A1167,0)),OFFSET(INDIRECT("'"&amp;'DATA for charts'!G$5&amp;"'!$p190"),$A1167,0),"")</f>
        <v>1.27</v>
      </c>
      <c r="H1167" s="238">
        <f ca="1">IF(ISNUMBER(OFFSET(INDIRECT("'"&amp;'DATA for charts'!H$5&amp;"'!$p190"),$A1167,0)),OFFSET(INDIRECT("'"&amp;'DATA for charts'!H$5&amp;"'!$p190"),$A1167,0),"")</f>
        <v>1.4257551405164901</v>
      </c>
      <c r="I1167" s="238" t="str">
        <f ca="1">IF(ISNUMBER(OFFSET(INDIRECT("'"&amp;'DATA for charts'!I$5&amp;"'!$p190"),$A1167,0)),OFFSET(INDIRECT("'"&amp;'DATA for charts'!I$5&amp;"'!$p190"),$A1167,0),"")</f>
        <v/>
      </c>
      <c r="J1167" s="238" t="str">
        <f ca="1">IF(ISNUMBER(OFFSET(INDIRECT("'"&amp;'DATA for charts'!J$5&amp;"'!$p190"),$A1167,0)),OFFSET(INDIRECT("'"&amp;'DATA for charts'!J$5&amp;"'!$p190"),$A1167,0),"")</f>
        <v/>
      </c>
      <c r="K1167" s="238" t="str">
        <f ca="1">IF(ISNUMBER(OFFSET(INDIRECT("'"&amp;'DATA for charts'!K$5&amp;"'!$p190"),$A1167,0)),OFFSET(INDIRECT("'"&amp;'DATA for charts'!K$5&amp;"'!$p190"),$A1167,0),"")</f>
        <v/>
      </c>
      <c r="L1167" s="238" t="str">
        <f ca="1">IF(ISNUMBER(OFFSET(INDIRECT("'"&amp;'DATA for charts'!L$5&amp;"'!$p190"),$A1167,0)),OFFSET(INDIRECT("'"&amp;'DATA for charts'!L$5&amp;"'!$p190"),$A1167,0),"")</f>
        <v/>
      </c>
      <c r="M1167" s="238" t="str">
        <f ca="1">IF(ISNUMBER(OFFSET(INDIRECT("'"&amp;'DATA for charts'!M$5&amp;"'!$p190"),$A1167,0)),OFFSET(INDIRECT("'"&amp;'DATA for charts'!M$5&amp;"'!$p190"),$A1167,0),"")</f>
        <v/>
      </c>
      <c r="N1167" s="238" t="str">
        <f ca="1">IF(ISNUMBER(OFFSET(INDIRECT("'"&amp;'DATA for charts'!N$5&amp;"'!$p190"),$A1167,0)),OFFSET(INDIRECT("'"&amp;'DATA for charts'!N$5&amp;"'!$p190"),$A1167,0),"")</f>
        <v/>
      </c>
      <c r="O1167" s="238" t="str">
        <f ca="1">IF(ISNUMBER(OFFSET(INDIRECT("'"&amp;'DATA for charts'!O$5&amp;"'!$p190"),$A1167,0)),OFFSET(INDIRECT("'"&amp;'DATA for charts'!O$5&amp;"'!$p190"),$A1167,0),"")</f>
        <v/>
      </c>
      <c r="P1167" s="238" t="str">
        <f ca="1">IF(ISNUMBER(OFFSET(INDIRECT("'"&amp;'DATA for charts'!P$5&amp;"'!$p190"),$A1167,0)),OFFSET(INDIRECT("'"&amp;'DATA for charts'!P$5&amp;"'!$p190"),$A1167,0),"")</f>
        <v/>
      </c>
      <c r="Q1167" s="238" t="str">
        <f ca="1">IF(ISNUMBER(OFFSET(INDIRECT("'"&amp;'DATA for charts'!Q$5&amp;"'!$p190"),$A1167,0)),OFFSET(INDIRECT("'"&amp;'DATA for charts'!Q$5&amp;"'!$p190"),$A1167,0),"")</f>
        <v/>
      </c>
      <c r="R1167" s="238" t="str">
        <f ca="1">IF(ISNUMBER(OFFSET(INDIRECT("'"&amp;'DATA for charts'!R$5&amp;"'!$p190"),$A1167,0)),OFFSET(INDIRECT("'"&amp;'DATA for charts'!R$5&amp;"'!$p190"),$A1167,0),"")</f>
        <v/>
      </c>
      <c r="S1167" s="238" t="str">
        <f ca="1">IF(ISNUMBER(OFFSET(INDIRECT("'"&amp;'DATA for charts'!S$5&amp;"'!$p190"),$A1167,0)),OFFSET(INDIRECT("'"&amp;'DATA for charts'!S$5&amp;"'!$p190"),$A1167,0),"")</f>
        <v/>
      </c>
      <c r="T1167" s="34"/>
      <c r="U1167" s="34"/>
      <c r="V1167" s="34"/>
      <c r="W1167" s="8"/>
      <c r="X1167" s="8"/>
      <c r="Y1167" s="8"/>
      <c r="Z1167" s="8"/>
      <c r="AA1167" s="8"/>
    </row>
    <row r="1168" spans="1:27" ht="15">
      <c r="A1168" s="51">
        <f t="shared" si="1335"/>
        <v>3</v>
      </c>
      <c r="B1168" s="351" t="s">
        <v>149</v>
      </c>
      <c r="C1168" s="238">
        <f ca="1">IF(ISNUMBER(OFFSET(INDIRECT("'"&amp;'DATA for charts'!C$5&amp;"'!$p190"),$A1168,0)),OFFSET(INDIRECT("'"&amp;'DATA for charts'!C$5&amp;"'!$p190"),$A1168,0),"")</f>
        <v>1.093</v>
      </c>
      <c r="D1168" s="238">
        <f ca="1">IF(ISNUMBER(OFFSET(INDIRECT("'"&amp;'DATA for charts'!D$5&amp;"'!$p190"),$A1168,0)),OFFSET(INDIRECT("'"&amp;'DATA for charts'!D$5&amp;"'!$p190"),$A1168,0),"")</f>
        <v>0.63116240000000012</v>
      </c>
      <c r="E1168" s="238">
        <f ca="1">IF(ISNUMBER(OFFSET(INDIRECT("'"&amp;'DATA for charts'!E$5&amp;"'!$p190"),$A1168,0)),OFFSET(INDIRECT("'"&amp;'DATA for charts'!E$5&amp;"'!$p190"),$A1168,0),"")</f>
        <v>1.032</v>
      </c>
      <c r="F1168" s="238">
        <f ca="1">IF(ISNUMBER(OFFSET(INDIRECT("'"&amp;'DATA for charts'!F$5&amp;"'!$p190"),$A1168,0)),OFFSET(INDIRECT("'"&amp;'DATA for charts'!F$5&amp;"'!$p190"),$A1168,0),"")</f>
        <v>0.95261994138576389</v>
      </c>
      <c r="G1168" s="238">
        <f ca="1">IF(ISNUMBER(OFFSET(INDIRECT("'"&amp;'DATA for charts'!G$5&amp;"'!$p190"),$A1168,0)),OFFSET(INDIRECT("'"&amp;'DATA for charts'!G$5&amp;"'!$p190"),$A1168,0),"")</f>
        <v>0.95</v>
      </c>
      <c r="H1168" s="238">
        <f ca="1">IF(ISNUMBER(OFFSET(INDIRECT("'"&amp;'DATA for charts'!H$5&amp;"'!$p190"),$A1168,0)),OFFSET(INDIRECT("'"&amp;'DATA for charts'!H$5&amp;"'!$p190"),$A1168,0),"")</f>
        <v>0.83719285753038097</v>
      </c>
      <c r="I1168" s="238" t="str">
        <f ca="1">IF(ISNUMBER(OFFSET(INDIRECT("'"&amp;'DATA for charts'!I$5&amp;"'!$p190"),$A1168,0)),OFFSET(INDIRECT("'"&amp;'DATA for charts'!I$5&amp;"'!$p190"),$A1168,0),"")</f>
        <v/>
      </c>
      <c r="J1168" s="238" t="str">
        <f ca="1">IF(ISNUMBER(OFFSET(INDIRECT("'"&amp;'DATA for charts'!J$5&amp;"'!$p190"),$A1168,0)),OFFSET(INDIRECT("'"&amp;'DATA for charts'!J$5&amp;"'!$p190"),$A1168,0),"")</f>
        <v/>
      </c>
      <c r="K1168" s="238" t="str">
        <f ca="1">IF(ISNUMBER(OFFSET(INDIRECT("'"&amp;'DATA for charts'!K$5&amp;"'!$p190"),$A1168,0)),OFFSET(INDIRECT("'"&amp;'DATA for charts'!K$5&amp;"'!$p190"),$A1168,0),"")</f>
        <v/>
      </c>
      <c r="L1168" s="238" t="str">
        <f ca="1">IF(ISNUMBER(OFFSET(INDIRECT("'"&amp;'DATA for charts'!L$5&amp;"'!$p190"),$A1168,0)),OFFSET(INDIRECT("'"&amp;'DATA for charts'!L$5&amp;"'!$p190"),$A1168,0),"")</f>
        <v/>
      </c>
      <c r="M1168" s="238" t="str">
        <f ca="1">IF(ISNUMBER(OFFSET(INDIRECT("'"&amp;'DATA for charts'!M$5&amp;"'!$p190"),$A1168,0)),OFFSET(INDIRECT("'"&amp;'DATA for charts'!M$5&amp;"'!$p190"),$A1168,0),"")</f>
        <v/>
      </c>
      <c r="N1168" s="238" t="str">
        <f ca="1">IF(ISNUMBER(OFFSET(INDIRECT("'"&amp;'DATA for charts'!N$5&amp;"'!$p190"),$A1168,0)),OFFSET(INDIRECT("'"&amp;'DATA for charts'!N$5&amp;"'!$p190"),$A1168,0),"")</f>
        <v/>
      </c>
      <c r="O1168" s="238" t="str">
        <f ca="1">IF(ISNUMBER(OFFSET(INDIRECT("'"&amp;'DATA for charts'!O$5&amp;"'!$p190"),$A1168,0)),OFFSET(INDIRECT("'"&amp;'DATA for charts'!O$5&amp;"'!$p190"),$A1168,0),"")</f>
        <v/>
      </c>
      <c r="P1168" s="238" t="str">
        <f ca="1">IF(ISNUMBER(OFFSET(INDIRECT("'"&amp;'DATA for charts'!P$5&amp;"'!$p190"),$A1168,0)),OFFSET(INDIRECT("'"&amp;'DATA for charts'!P$5&amp;"'!$p190"),$A1168,0),"")</f>
        <v/>
      </c>
      <c r="Q1168" s="238" t="str">
        <f ca="1">IF(ISNUMBER(OFFSET(INDIRECT("'"&amp;'DATA for charts'!Q$5&amp;"'!$p190"),$A1168,0)),OFFSET(INDIRECT("'"&amp;'DATA for charts'!Q$5&amp;"'!$p190"),$A1168,0),"")</f>
        <v/>
      </c>
      <c r="R1168" s="238" t="str">
        <f ca="1">IF(ISNUMBER(OFFSET(INDIRECT("'"&amp;'DATA for charts'!R$5&amp;"'!$p190"),$A1168,0)),OFFSET(INDIRECT("'"&amp;'DATA for charts'!R$5&amp;"'!$p190"),$A1168,0),"")</f>
        <v/>
      </c>
      <c r="S1168" s="238" t="str">
        <f ca="1">IF(ISNUMBER(OFFSET(INDIRECT("'"&amp;'DATA for charts'!S$5&amp;"'!$p190"),$A1168,0)),OFFSET(INDIRECT("'"&amp;'DATA for charts'!S$5&amp;"'!$p190"),$A1168,0),"")</f>
        <v/>
      </c>
      <c r="T1168" s="34"/>
      <c r="U1168" s="34"/>
      <c r="V1168" s="34"/>
      <c r="W1168" s="8"/>
      <c r="X1168" s="8"/>
      <c r="Y1168" s="8"/>
      <c r="Z1168" s="8"/>
      <c r="AA1168" s="8"/>
    </row>
    <row r="1169" spans="1:27" ht="15">
      <c r="A1169" s="51">
        <f t="shared" si="1335"/>
        <v>4</v>
      </c>
      <c r="B1169" s="351" t="s">
        <v>151</v>
      </c>
      <c r="C1169" s="238">
        <f ca="1">IF(ISNUMBER(OFFSET(INDIRECT("'"&amp;'DATA for charts'!C$5&amp;"'!$p190"),$A1169,0)),OFFSET(INDIRECT("'"&amp;'DATA for charts'!C$5&amp;"'!$p190"),$A1169,0),"")</f>
        <v>1.5549999999999999</v>
      </c>
      <c r="D1169" s="238">
        <f ca="1">IF(ISNUMBER(OFFSET(INDIRECT("'"&amp;'DATA for charts'!D$5&amp;"'!$p190"),$A1169,0)),OFFSET(INDIRECT("'"&amp;'DATA for charts'!D$5&amp;"'!$p190"),$A1169,0),"")</f>
        <v>1.4272370000000001</v>
      </c>
      <c r="E1169" s="238">
        <f ca="1">IF(ISNUMBER(OFFSET(INDIRECT("'"&amp;'DATA for charts'!E$5&amp;"'!$p190"),$A1169,0)),OFFSET(INDIRECT("'"&amp;'DATA for charts'!E$5&amp;"'!$p190"),$A1169,0),"")</f>
        <v>1.446</v>
      </c>
      <c r="F1169" s="238">
        <f ca="1">IF(ISNUMBER(OFFSET(INDIRECT("'"&amp;'DATA for charts'!F$5&amp;"'!$p190"),$A1169,0)),OFFSET(INDIRECT("'"&amp;'DATA for charts'!F$5&amp;"'!$p190"),$A1169,0),"")</f>
        <v>1.5338523322635667</v>
      </c>
      <c r="G1169" s="238">
        <f ca="1">IF(ISNUMBER(OFFSET(INDIRECT("'"&amp;'DATA for charts'!G$5&amp;"'!$p190"),$A1169,0)),OFFSET(INDIRECT("'"&amp;'DATA for charts'!G$5&amp;"'!$p190"),$A1169,0),"")</f>
        <v>1.46</v>
      </c>
      <c r="H1169" s="238">
        <f ca="1">IF(ISNUMBER(OFFSET(INDIRECT("'"&amp;'DATA for charts'!H$5&amp;"'!$p190"),$A1169,0)),OFFSET(INDIRECT("'"&amp;'DATA for charts'!H$5&amp;"'!$p190"),$A1169,0),"")</f>
        <v>1.4645144144694</v>
      </c>
      <c r="I1169" s="238" t="str">
        <f ca="1">IF(ISNUMBER(OFFSET(INDIRECT("'"&amp;'DATA for charts'!I$5&amp;"'!$p190"),$A1169,0)),OFFSET(INDIRECT("'"&amp;'DATA for charts'!I$5&amp;"'!$p190"),$A1169,0),"")</f>
        <v/>
      </c>
      <c r="J1169" s="238" t="str">
        <f ca="1">IF(ISNUMBER(OFFSET(INDIRECT("'"&amp;'DATA for charts'!J$5&amp;"'!$p190"),$A1169,0)),OFFSET(INDIRECT("'"&amp;'DATA for charts'!J$5&amp;"'!$p190"),$A1169,0),"")</f>
        <v/>
      </c>
      <c r="K1169" s="238" t="str">
        <f ca="1">IF(ISNUMBER(OFFSET(INDIRECT("'"&amp;'DATA for charts'!K$5&amp;"'!$p190"),$A1169,0)),OFFSET(INDIRECT("'"&amp;'DATA for charts'!K$5&amp;"'!$p190"),$A1169,0),"")</f>
        <v/>
      </c>
      <c r="L1169" s="238" t="str">
        <f ca="1">IF(ISNUMBER(OFFSET(INDIRECT("'"&amp;'DATA for charts'!L$5&amp;"'!$p190"),$A1169,0)),OFFSET(INDIRECT("'"&amp;'DATA for charts'!L$5&amp;"'!$p190"),$A1169,0),"")</f>
        <v/>
      </c>
      <c r="M1169" s="238" t="str">
        <f ca="1">IF(ISNUMBER(OFFSET(INDIRECT("'"&amp;'DATA for charts'!M$5&amp;"'!$p190"),$A1169,0)),OFFSET(INDIRECT("'"&amp;'DATA for charts'!M$5&amp;"'!$p190"),$A1169,0),"")</f>
        <v/>
      </c>
      <c r="N1169" s="238" t="str">
        <f ca="1">IF(ISNUMBER(OFFSET(INDIRECT("'"&amp;'DATA for charts'!N$5&amp;"'!$p190"),$A1169,0)),OFFSET(INDIRECT("'"&amp;'DATA for charts'!N$5&amp;"'!$p190"),$A1169,0),"")</f>
        <v/>
      </c>
      <c r="O1169" s="238" t="str">
        <f ca="1">IF(ISNUMBER(OFFSET(INDIRECT("'"&amp;'DATA for charts'!O$5&amp;"'!$p190"),$A1169,0)),OFFSET(INDIRECT("'"&amp;'DATA for charts'!O$5&amp;"'!$p190"),$A1169,0),"")</f>
        <v/>
      </c>
      <c r="P1169" s="238" t="str">
        <f ca="1">IF(ISNUMBER(OFFSET(INDIRECT("'"&amp;'DATA for charts'!P$5&amp;"'!$p190"),$A1169,0)),OFFSET(INDIRECT("'"&amp;'DATA for charts'!P$5&amp;"'!$p190"),$A1169,0),"")</f>
        <v/>
      </c>
      <c r="Q1169" s="238" t="str">
        <f ca="1">IF(ISNUMBER(OFFSET(INDIRECT("'"&amp;'DATA for charts'!Q$5&amp;"'!$p190"),$A1169,0)),OFFSET(INDIRECT("'"&amp;'DATA for charts'!Q$5&amp;"'!$p190"),$A1169,0),"")</f>
        <v/>
      </c>
      <c r="R1169" s="238" t="str">
        <f ca="1">IF(ISNUMBER(OFFSET(INDIRECT("'"&amp;'DATA for charts'!R$5&amp;"'!$p190"),$A1169,0)),OFFSET(INDIRECT("'"&amp;'DATA for charts'!R$5&amp;"'!$p190"),$A1169,0),"")</f>
        <v/>
      </c>
      <c r="S1169" s="238" t="str">
        <f ca="1">IF(ISNUMBER(OFFSET(INDIRECT("'"&amp;'DATA for charts'!S$5&amp;"'!$p190"),$A1169,0)),OFFSET(INDIRECT("'"&amp;'DATA for charts'!S$5&amp;"'!$p190"),$A1169,0),"")</f>
        <v/>
      </c>
      <c r="T1169" s="34"/>
      <c r="U1169" s="34"/>
      <c r="V1169" s="34"/>
      <c r="W1169" s="8"/>
      <c r="X1169" s="8"/>
      <c r="Y1169" s="8"/>
      <c r="Z1169" s="8"/>
      <c r="AA1169" s="8"/>
    </row>
    <row r="1170" spans="1:27" ht="15">
      <c r="A1170" s="51">
        <f t="shared" si="1335"/>
        <v>5</v>
      </c>
      <c r="B1170" s="351" t="s">
        <v>153</v>
      </c>
      <c r="C1170" s="238">
        <f ca="1">IF(ISNUMBER(OFFSET(INDIRECT("'"&amp;'DATA for charts'!C$5&amp;"'!$p190"),$A1170,0)),OFFSET(INDIRECT("'"&amp;'DATA for charts'!C$5&amp;"'!$p190"),$A1170,0),"")</f>
        <v>2.101</v>
      </c>
      <c r="D1170" s="238">
        <f ca="1">IF(ISNUMBER(OFFSET(INDIRECT("'"&amp;'DATA for charts'!D$5&amp;"'!$p190"),$A1170,0)),OFFSET(INDIRECT("'"&amp;'DATA for charts'!D$5&amp;"'!$p190"),$A1170,0),"")</f>
        <v>1.8967020000000001</v>
      </c>
      <c r="E1170" s="238">
        <f ca="1">IF(ISNUMBER(OFFSET(INDIRECT("'"&amp;'DATA for charts'!E$5&amp;"'!$p190"),$A1170,0)),OFFSET(INDIRECT("'"&amp;'DATA for charts'!E$5&amp;"'!$p190"),$A1170,0),"")</f>
        <v>1.873</v>
      </c>
      <c r="F1170" s="238">
        <f ca="1">IF(ISNUMBER(OFFSET(INDIRECT("'"&amp;'DATA for charts'!F$5&amp;"'!$p190"),$A1170,0)),OFFSET(INDIRECT("'"&amp;'DATA for charts'!F$5&amp;"'!$p190"),$A1170,0),"")</f>
        <v>1.9655826116810278</v>
      </c>
      <c r="G1170" s="238">
        <f ca="1">IF(ISNUMBER(OFFSET(INDIRECT("'"&amp;'DATA for charts'!G$5&amp;"'!$p190"),$A1170,0)),OFFSET(INDIRECT("'"&amp;'DATA for charts'!G$5&amp;"'!$p190"),$A1170,0),"")</f>
        <v>1.89</v>
      </c>
      <c r="H1170" s="238">
        <f ca="1">IF(ISNUMBER(OFFSET(INDIRECT("'"&amp;'DATA for charts'!H$5&amp;"'!$p190"),$A1170,0)),OFFSET(INDIRECT("'"&amp;'DATA for charts'!H$5&amp;"'!$p190"),$A1170,0),"")</f>
        <v>1.9742489030626</v>
      </c>
      <c r="I1170" s="238" t="str">
        <f ca="1">IF(ISNUMBER(OFFSET(INDIRECT("'"&amp;'DATA for charts'!I$5&amp;"'!$p190"),$A1170,0)),OFFSET(INDIRECT("'"&amp;'DATA for charts'!I$5&amp;"'!$p190"),$A1170,0),"")</f>
        <v/>
      </c>
      <c r="J1170" s="238" t="str">
        <f ca="1">IF(ISNUMBER(OFFSET(INDIRECT("'"&amp;'DATA for charts'!J$5&amp;"'!$p190"),$A1170,0)),OFFSET(INDIRECT("'"&amp;'DATA for charts'!J$5&amp;"'!$p190"),$A1170,0),"")</f>
        <v/>
      </c>
      <c r="K1170" s="238" t="str">
        <f ca="1">IF(ISNUMBER(OFFSET(INDIRECT("'"&amp;'DATA for charts'!K$5&amp;"'!$p190"),$A1170,0)),OFFSET(INDIRECT("'"&amp;'DATA for charts'!K$5&amp;"'!$p190"),$A1170,0),"")</f>
        <v/>
      </c>
      <c r="L1170" s="238" t="str">
        <f ca="1">IF(ISNUMBER(OFFSET(INDIRECT("'"&amp;'DATA for charts'!L$5&amp;"'!$p190"),$A1170,0)),OFFSET(INDIRECT("'"&amp;'DATA for charts'!L$5&amp;"'!$p190"),$A1170,0),"")</f>
        <v/>
      </c>
      <c r="M1170" s="238" t="str">
        <f ca="1">IF(ISNUMBER(OFFSET(INDIRECT("'"&amp;'DATA for charts'!M$5&amp;"'!$p190"),$A1170,0)),OFFSET(INDIRECT("'"&amp;'DATA for charts'!M$5&amp;"'!$p190"),$A1170,0),"")</f>
        <v/>
      </c>
      <c r="N1170" s="238" t="str">
        <f ca="1">IF(ISNUMBER(OFFSET(INDIRECT("'"&amp;'DATA for charts'!N$5&amp;"'!$p190"),$A1170,0)),OFFSET(INDIRECT("'"&amp;'DATA for charts'!N$5&amp;"'!$p190"),$A1170,0),"")</f>
        <v/>
      </c>
      <c r="O1170" s="238" t="str">
        <f ca="1">IF(ISNUMBER(OFFSET(INDIRECT("'"&amp;'DATA for charts'!O$5&amp;"'!$p190"),$A1170,0)),OFFSET(INDIRECT("'"&amp;'DATA for charts'!O$5&amp;"'!$p190"),$A1170,0),"")</f>
        <v/>
      </c>
      <c r="P1170" s="238" t="str">
        <f ca="1">IF(ISNUMBER(OFFSET(INDIRECT("'"&amp;'DATA for charts'!P$5&amp;"'!$p190"),$A1170,0)),OFFSET(INDIRECT("'"&amp;'DATA for charts'!P$5&amp;"'!$p190"),$A1170,0),"")</f>
        <v/>
      </c>
      <c r="Q1170" s="238" t="str">
        <f ca="1">IF(ISNUMBER(OFFSET(INDIRECT("'"&amp;'DATA for charts'!Q$5&amp;"'!$p190"),$A1170,0)),OFFSET(INDIRECT("'"&amp;'DATA for charts'!Q$5&amp;"'!$p190"),$A1170,0),"")</f>
        <v/>
      </c>
      <c r="R1170" s="238" t="str">
        <f ca="1">IF(ISNUMBER(OFFSET(INDIRECT("'"&amp;'DATA for charts'!R$5&amp;"'!$p190"),$A1170,0)),OFFSET(INDIRECT("'"&amp;'DATA for charts'!R$5&amp;"'!$p190"),$A1170,0),"")</f>
        <v/>
      </c>
      <c r="S1170" s="238" t="str">
        <f ca="1">IF(ISNUMBER(OFFSET(INDIRECT("'"&amp;'DATA for charts'!S$5&amp;"'!$p190"),$A1170,0)),OFFSET(INDIRECT("'"&amp;'DATA for charts'!S$5&amp;"'!$p190"),$A1170,0),"")</f>
        <v/>
      </c>
      <c r="T1170" s="34"/>
      <c r="U1170" s="34"/>
      <c r="V1170" s="34"/>
      <c r="W1170" s="8"/>
      <c r="X1170" s="8"/>
      <c r="Y1170" s="8"/>
      <c r="Z1170" s="8"/>
      <c r="AA1170" s="8"/>
    </row>
    <row r="1171" spans="1:27" ht="15">
      <c r="A1171" s="51">
        <f t="shared" si="1335"/>
        <v>6</v>
      </c>
      <c r="B1171" s="351" t="s">
        <v>155</v>
      </c>
      <c r="C1171" s="238">
        <f ca="1">IF(ISNUMBER(OFFSET(INDIRECT("'"&amp;'DATA for charts'!C$5&amp;"'!$p190"),$A1171,0)),OFFSET(INDIRECT("'"&amp;'DATA for charts'!C$5&amp;"'!$p190"),$A1171,0),"")</f>
        <v>2.14</v>
      </c>
      <c r="D1171" s="238">
        <f ca="1">IF(ISNUMBER(OFFSET(INDIRECT("'"&amp;'DATA for charts'!D$5&amp;"'!$p190"),$A1171,0)),OFFSET(INDIRECT("'"&amp;'DATA for charts'!D$5&amp;"'!$p190"),$A1171,0),"")</f>
        <v>1.942987</v>
      </c>
      <c r="E1171" s="238">
        <f ca="1">IF(ISNUMBER(OFFSET(INDIRECT("'"&amp;'DATA for charts'!E$5&amp;"'!$p190"),$A1171,0)),OFFSET(INDIRECT("'"&amp;'DATA for charts'!E$5&amp;"'!$p190"),$A1171,0),"")</f>
        <v>1.83</v>
      </c>
      <c r="F1171" s="238">
        <f ca="1">IF(ISNUMBER(OFFSET(INDIRECT("'"&amp;'DATA for charts'!F$5&amp;"'!$p190"),$A1171,0)),OFFSET(INDIRECT("'"&amp;'DATA for charts'!F$5&amp;"'!$p190"),$A1171,0),"")</f>
        <v>2.0680600424329776</v>
      </c>
      <c r="G1171" s="238">
        <f ca="1">IF(ISNUMBER(OFFSET(INDIRECT("'"&amp;'DATA for charts'!G$5&amp;"'!$p190"),$A1171,0)),OFFSET(INDIRECT("'"&amp;'DATA for charts'!G$5&amp;"'!$p190"),$A1171,0),"")</f>
        <v>1.97</v>
      </c>
      <c r="H1171" s="238">
        <f ca="1">IF(ISNUMBER(OFFSET(INDIRECT("'"&amp;'DATA for charts'!H$5&amp;"'!$p190"),$A1171,0)),OFFSET(INDIRECT("'"&amp;'DATA for charts'!H$5&amp;"'!$p190"),$A1171,0),"")</f>
        <v>1.9749672105577201</v>
      </c>
      <c r="I1171" s="238" t="str">
        <f ca="1">IF(ISNUMBER(OFFSET(INDIRECT("'"&amp;'DATA for charts'!I$5&amp;"'!$p190"),$A1171,0)),OFFSET(INDIRECT("'"&amp;'DATA for charts'!I$5&amp;"'!$p190"),$A1171,0),"")</f>
        <v/>
      </c>
      <c r="J1171" s="238" t="str">
        <f ca="1">IF(ISNUMBER(OFFSET(INDIRECT("'"&amp;'DATA for charts'!J$5&amp;"'!$p190"),$A1171,0)),OFFSET(INDIRECT("'"&amp;'DATA for charts'!J$5&amp;"'!$p190"),$A1171,0),"")</f>
        <v/>
      </c>
      <c r="K1171" s="238" t="str">
        <f ca="1">IF(ISNUMBER(OFFSET(INDIRECT("'"&amp;'DATA for charts'!K$5&amp;"'!$p190"),$A1171,0)),OFFSET(INDIRECT("'"&amp;'DATA for charts'!K$5&amp;"'!$p190"),$A1171,0),"")</f>
        <v/>
      </c>
      <c r="L1171" s="238" t="str">
        <f ca="1">IF(ISNUMBER(OFFSET(INDIRECT("'"&amp;'DATA for charts'!L$5&amp;"'!$p190"),$A1171,0)),OFFSET(INDIRECT("'"&amp;'DATA for charts'!L$5&amp;"'!$p190"),$A1171,0),"")</f>
        <v/>
      </c>
      <c r="M1171" s="238" t="str">
        <f ca="1">IF(ISNUMBER(OFFSET(INDIRECT("'"&amp;'DATA for charts'!M$5&amp;"'!$p190"),$A1171,0)),OFFSET(INDIRECT("'"&amp;'DATA for charts'!M$5&amp;"'!$p190"),$A1171,0),"")</f>
        <v/>
      </c>
      <c r="N1171" s="238" t="str">
        <f ca="1">IF(ISNUMBER(OFFSET(INDIRECT("'"&amp;'DATA for charts'!N$5&amp;"'!$p190"),$A1171,0)),OFFSET(INDIRECT("'"&amp;'DATA for charts'!N$5&amp;"'!$p190"),$A1171,0),"")</f>
        <v/>
      </c>
      <c r="O1171" s="238" t="str">
        <f ca="1">IF(ISNUMBER(OFFSET(INDIRECT("'"&amp;'DATA for charts'!O$5&amp;"'!$p190"),$A1171,0)),OFFSET(INDIRECT("'"&amp;'DATA for charts'!O$5&amp;"'!$p190"),$A1171,0),"")</f>
        <v/>
      </c>
      <c r="P1171" s="238" t="str">
        <f ca="1">IF(ISNUMBER(OFFSET(INDIRECT("'"&amp;'DATA for charts'!P$5&amp;"'!$p190"),$A1171,0)),OFFSET(INDIRECT("'"&amp;'DATA for charts'!P$5&amp;"'!$p190"),$A1171,0),"")</f>
        <v/>
      </c>
      <c r="Q1171" s="238" t="str">
        <f ca="1">IF(ISNUMBER(OFFSET(INDIRECT("'"&amp;'DATA for charts'!Q$5&amp;"'!$p190"),$A1171,0)),OFFSET(INDIRECT("'"&amp;'DATA for charts'!Q$5&amp;"'!$p190"),$A1171,0),"")</f>
        <v/>
      </c>
      <c r="R1171" s="238" t="str">
        <f ca="1">IF(ISNUMBER(OFFSET(INDIRECT("'"&amp;'DATA for charts'!R$5&amp;"'!$p190"),$A1171,0)),OFFSET(INDIRECT("'"&amp;'DATA for charts'!R$5&amp;"'!$p190"),$A1171,0),"")</f>
        <v/>
      </c>
      <c r="S1171" s="238" t="str">
        <f ca="1">IF(ISNUMBER(OFFSET(INDIRECT("'"&amp;'DATA for charts'!S$5&amp;"'!$p190"),$A1171,0)),OFFSET(INDIRECT("'"&amp;'DATA for charts'!S$5&amp;"'!$p190"),$A1171,0),"")</f>
        <v/>
      </c>
      <c r="T1171" s="34"/>
      <c r="U1171" s="34"/>
      <c r="V1171" s="34"/>
      <c r="W1171" s="8"/>
      <c r="X1171" s="8"/>
      <c r="Y1171" s="8"/>
      <c r="Z1171" s="8"/>
      <c r="AA1171" s="8"/>
    </row>
    <row r="1172" spans="1:27" ht="15">
      <c r="A1172" s="51">
        <f t="shared" si="1335"/>
        <v>7</v>
      </c>
      <c r="B1172" s="351" t="s">
        <v>157</v>
      </c>
      <c r="C1172" s="238">
        <f ca="1">IF(ISNUMBER(OFFSET(INDIRECT("'"&amp;'DATA for charts'!C$5&amp;"'!$p190"),$A1172,0)),OFFSET(INDIRECT("'"&amp;'DATA for charts'!C$5&amp;"'!$p190"),$A1172,0),"")</f>
        <v>2.6320000000000001</v>
      </c>
      <c r="D1172" s="238">
        <f ca="1">IF(ISNUMBER(OFFSET(INDIRECT("'"&amp;'DATA for charts'!D$5&amp;"'!$p190"),$A1172,0)),OFFSET(INDIRECT("'"&amp;'DATA for charts'!D$5&amp;"'!$p190"),$A1172,0),"")</f>
        <v>2.4852249999999998</v>
      </c>
      <c r="E1172" s="238">
        <f ca="1">IF(ISNUMBER(OFFSET(INDIRECT("'"&amp;'DATA for charts'!E$5&amp;"'!$p190"),$A1172,0)),OFFSET(INDIRECT("'"&amp;'DATA for charts'!E$5&amp;"'!$p190"),$A1172,0),"")</f>
        <v>2.2120000000000002</v>
      </c>
      <c r="F1172" s="238">
        <f ca="1">IF(ISNUMBER(OFFSET(INDIRECT("'"&amp;'DATA for charts'!F$5&amp;"'!$p190"),$A1172,0)),OFFSET(INDIRECT("'"&amp;'DATA for charts'!F$5&amp;"'!$p190"),$A1172,0),"")</f>
        <v>2.5257826864474056</v>
      </c>
      <c r="G1172" s="238">
        <f ca="1">IF(ISNUMBER(OFFSET(INDIRECT("'"&amp;'DATA for charts'!G$5&amp;"'!$p190"),$A1172,0)),OFFSET(INDIRECT("'"&amp;'DATA for charts'!G$5&amp;"'!$p190"),$A1172,0),"")</f>
        <v>2.5099999999999998</v>
      </c>
      <c r="H1172" s="238">
        <f ca="1">IF(ISNUMBER(OFFSET(INDIRECT("'"&amp;'DATA for charts'!H$5&amp;"'!$p190"),$A1172,0)),OFFSET(INDIRECT("'"&amp;'DATA for charts'!H$5&amp;"'!$p190"),$A1172,0),"")</f>
        <v>2.53373797098795</v>
      </c>
      <c r="I1172" s="238" t="str">
        <f ca="1">IF(ISNUMBER(OFFSET(INDIRECT("'"&amp;'DATA for charts'!I$5&amp;"'!$p190"),$A1172,0)),OFFSET(INDIRECT("'"&amp;'DATA for charts'!I$5&amp;"'!$p190"),$A1172,0),"")</f>
        <v/>
      </c>
      <c r="J1172" s="238" t="str">
        <f ca="1">IF(ISNUMBER(OFFSET(INDIRECT("'"&amp;'DATA for charts'!J$5&amp;"'!$p190"),$A1172,0)),OFFSET(INDIRECT("'"&amp;'DATA for charts'!J$5&amp;"'!$p190"),$A1172,0),"")</f>
        <v/>
      </c>
      <c r="K1172" s="238" t="str">
        <f ca="1">IF(ISNUMBER(OFFSET(INDIRECT("'"&amp;'DATA for charts'!K$5&amp;"'!$p190"),$A1172,0)),OFFSET(INDIRECT("'"&amp;'DATA for charts'!K$5&amp;"'!$p190"),$A1172,0),"")</f>
        <v/>
      </c>
      <c r="L1172" s="238" t="str">
        <f ca="1">IF(ISNUMBER(OFFSET(INDIRECT("'"&amp;'DATA for charts'!L$5&amp;"'!$p190"),$A1172,0)),OFFSET(INDIRECT("'"&amp;'DATA for charts'!L$5&amp;"'!$p190"),$A1172,0),"")</f>
        <v/>
      </c>
      <c r="M1172" s="238" t="str">
        <f ca="1">IF(ISNUMBER(OFFSET(INDIRECT("'"&amp;'DATA for charts'!M$5&amp;"'!$p190"),$A1172,0)),OFFSET(INDIRECT("'"&amp;'DATA for charts'!M$5&amp;"'!$p190"),$A1172,0),"")</f>
        <v/>
      </c>
      <c r="N1172" s="238" t="str">
        <f ca="1">IF(ISNUMBER(OFFSET(INDIRECT("'"&amp;'DATA for charts'!N$5&amp;"'!$p190"),$A1172,0)),OFFSET(INDIRECT("'"&amp;'DATA for charts'!N$5&amp;"'!$p190"),$A1172,0),"")</f>
        <v/>
      </c>
      <c r="O1172" s="238" t="str">
        <f ca="1">IF(ISNUMBER(OFFSET(INDIRECT("'"&amp;'DATA for charts'!O$5&amp;"'!$p190"),$A1172,0)),OFFSET(INDIRECT("'"&amp;'DATA for charts'!O$5&amp;"'!$p190"),$A1172,0),"")</f>
        <v/>
      </c>
      <c r="P1172" s="238" t="str">
        <f ca="1">IF(ISNUMBER(OFFSET(INDIRECT("'"&amp;'DATA for charts'!P$5&amp;"'!$p190"),$A1172,0)),OFFSET(INDIRECT("'"&amp;'DATA for charts'!P$5&amp;"'!$p190"),$A1172,0),"")</f>
        <v/>
      </c>
      <c r="Q1172" s="238" t="str">
        <f ca="1">IF(ISNUMBER(OFFSET(INDIRECT("'"&amp;'DATA for charts'!Q$5&amp;"'!$p190"),$A1172,0)),OFFSET(INDIRECT("'"&amp;'DATA for charts'!Q$5&amp;"'!$p190"),$A1172,0),"")</f>
        <v/>
      </c>
      <c r="R1172" s="238" t="str">
        <f ca="1">IF(ISNUMBER(OFFSET(INDIRECT("'"&amp;'DATA for charts'!R$5&amp;"'!$p190"),$A1172,0)),OFFSET(INDIRECT("'"&amp;'DATA for charts'!R$5&amp;"'!$p190"),$A1172,0),"")</f>
        <v/>
      </c>
      <c r="S1172" s="238" t="str">
        <f ca="1">IF(ISNUMBER(OFFSET(INDIRECT("'"&amp;'DATA for charts'!S$5&amp;"'!$p190"),$A1172,0)),OFFSET(INDIRECT("'"&amp;'DATA for charts'!S$5&amp;"'!$p190"),$A1172,0),"")</f>
        <v/>
      </c>
      <c r="T1172" s="34"/>
      <c r="U1172" s="34"/>
      <c r="V1172" s="34"/>
      <c r="W1172" s="8"/>
      <c r="X1172" s="8"/>
      <c r="Y1172" s="8"/>
      <c r="Z1172" s="8"/>
      <c r="AA1172" s="8"/>
    </row>
    <row r="1173" spans="1:27" ht="15">
      <c r="A1173" s="51">
        <f t="shared" si="1335"/>
        <v>8</v>
      </c>
      <c r="B1173" s="351" t="s">
        <v>159</v>
      </c>
      <c r="C1173" s="238">
        <f ca="1">IF(ISNUMBER(OFFSET(INDIRECT("'"&amp;'DATA for charts'!C$5&amp;"'!$p190"),$A1173,0)),OFFSET(INDIRECT("'"&amp;'DATA for charts'!C$5&amp;"'!$p190"),$A1173,0),"")</f>
        <v>2.9609999999999999</v>
      </c>
      <c r="D1173" s="238">
        <f ca="1">IF(ISNUMBER(OFFSET(INDIRECT("'"&amp;'DATA for charts'!D$5&amp;"'!$p190"),$A1173,0)),OFFSET(INDIRECT("'"&amp;'DATA for charts'!D$5&amp;"'!$p190"),$A1173,0),"")</f>
        <v>3.1367720000000001</v>
      </c>
      <c r="E1173" s="238">
        <f ca="1">IF(ISNUMBER(OFFSET(INDIRECT("'"&amp;'DATA for charts'!E$5&amp;"'!$p190"),$A1173,0)),OFFSET(INDIRECT("'"&amp;'DATA for charts'!E$5&amp;"'!$p190"),$A1173,0),"")</f>
        <v>2.556</v>
      </c>
      <c r="F1173" s="238">
        <f ca="1">IF(ISNUMBER(OFFSET(INDIRECT("'"&amp;'DATA for charts'!F$5&amp;"'!$p190"),$A1173,0)),OFFSET(INDIRECT("'"&amp;'DATA for charts'!F$5&amp;"'!$p190"),$A1173,0),"")</f>
        <v>2.9887641100185558</v>
      </c>
      <c r="G1173" s="238">
        <f ca="1">IF(ISNUMBER(OFFSET(INDIRECT("'"&amp;'DATA for charts'!G$5&amp;"'!$p190"),$A1173,0)),OFFSET(INDIRECT("'"&amp;'DATA for charts'!G$5&amp;"'!$p190"),$A1173,0),"")</f>
        <v>2.81</v>
      </c>
      <c r="H1173" s="238">
        <f ca="1">IF(ISNUMBER(OFFSET(INDIRECT("'"&amp;'DATA for charts'!H$5&amp;"'!$p190"),$A1173,0)),OFFSET(INDIRECT("'"&amp;'DATA for charts'!H$5&amp;"'!$p190"),$A1173,0),"")</f>
        <v>2.87117496066623</v>
      </c>
      <c r="I1173" s="238" t="str">
        <f ca="1">IF(ISNUMBER(OFFSET(INDIRECT("'"&amp;'DATA for charts'!I$5&amp;"'!$p190"),$A1173,0)),OFFSET(INDIRECT("'"&amp;'DATA for charts'!I$5&amp;"'!$p190"),$A1173,0),"")</f>
        <v/>
      </c>
      <c r="J1173" s="238" t="str">
        <f ca="1">IF(ISNUMBER(OFFSET(INDIRECT("'"&amp;'DATA for charts'!J$5&amp;"'!$p190"),$A1173,0)),OFFSET(INDIRECT("'"&amp;'DATA for charts'!J$5&amp;"'!$p190"),$A1173,0),"")</f>
        <v/>
      </c>
      <c r="K1173" s="238" t="str">
        <f ca="1">IF(ISNUMBER(OFFSET(INDIRECT("'"&amp;'DATA for charts'!K$5&amp;"'!$p190"),$A1173,0)),OFFSET(INDIRECT("'"&amp;'DATA for charts'!K$5&amp;"'!$p190"),$A1173,0),"")</f>
        <v/>
      </c>
      <c r="L1173" s="238" t="str">
        <f ca="1">IF(ISNUMBER(OFFSET(INDIRECT("'"&amp;'DATA for charts'!L$5&amp;"'!$p190"),$A1173,0)),OFFSET(INDIRECT("'"&amp;'DATA for charts'!L$5&amp;"'!$p190"),$A1173,0),"")</f>
        <v/>
      </c>
      <c r="M1173" s="238" t="str">
        <f ca="1">IF(ISNUMBER(OFFSET(INDIRECT("'"&amp;'DATA for charts'!M$5&amp;"'!$p190"),$A1173,0)),OFFSET(INDIRECT("'"&amp;'DATA for charts'!M$5&amp;"'!$p190"),$A1173,0),"")</f>
        <v/>
      </c>
      <c r="N1173" s="238" t="str">
        <f ca="1">IF(ISNUMBER(OFFSET(INDIRECT("'"&amp;'DATA for charts'!N$5&amp;"'!$p190"),$A1173,0)),OFFSET(INDIRECT("'"&amp;'DATA for charts'!N$5&amp;"'!$p190"),$A1173,0),"")</f>
        <v/>
      </c>
      <c r="O1173" s="238" t="str">
        <f ca="1">IF(ISNUMBER(OFFSET(INDIRECT("'"&amp;'DATA for charts'!O$5&amp;"'!$p190"),$A1173,0)),OFFSET(INDIRECT("'"&amp;'DATA for charts'!O$5&amp;"'!$p190"),$A1173,0),"")</f>
        <v/>
      </c>
      <c r="P1173" s="238" t="str">
        <f ca="1">IF(ISNUMBER(OFFSET(INDIRECT("'"&amp;'DATA for charts'!P$5&amp;"'!$p190"),$A1173,0)),OFFSET(INDIRECT("'"&amp;'DATA for charts'!P$5&amp;"'!$p190"),$A1173,0),"")</f>
        <v/>
      </c>
      <c r="Q1173" s="238" t="str">
        <f ca="1">IF(ISNUMBER(OFFSET(INDIRECT("'"&amp;'DATA for charts'!Q$5&amp;"'!$p190"),$A1173,0)),OFFSET(INDIRECT("'"&amp;'DATA for charts'!Q$5&amp;"'!$p190"),$A1173,0),"")</f>
        <v/>
      </c>
      <c r="R1173" s="238" t="str">
        <f ca="1">IF(ISNUMBER(OFFSET(INDIRECT("'"&amp;'DATA for charts'!R$5&amp;"'!$p190"),$A1173,0)),OFFSET(INDIRECT("'"&amp;'DATA for charts'!R$5&amp;"'!$p190"),$A1173,0),"")</f>
        <v/>
      </c>
      <c r="S1173" s="238" t="str">
        <f ca="1">IF(ISNUMBER(OFFSET(INDIRECT("'"&amp;'DATA for charts'!S$5&amp;"'!$p190"),$A1173,0)),OFFSET(INDIRECT("'"&amp;'DATA for charts'!S$5&amp;"'!$p190"),$A1173,0),"")</f>
        <v/>
      </c>
      <c r="T1173" s="34"/>
      <c r="U1173" s="34"/>
      <c r="V1173" s="34"/>
      <c r="W1173" s="8"/>
      <c r="X1173" s="8"/>
      <c r="Y1173" s="8"/>
      <c r="Z1173" s="8"/>
      <c r="AA1173" s="8"/>
    </row>
    <row r="1174" spans="1:27" ht="15">
      <c r="A1174" s="51">
        <f t="shared" si="1335"/>
        <v>9</v>
      </c>
      <c r="B1174" s="351" t="s">
        <v>161</v>
      </c>
      <c r="C1174" s="238">
        <f ca="1">IF(ISNUMBER(OFFSET(INDIRECT("'"&amp;'DATA for charts'!C$5&amp;"'!$p190"),$A1174,0)),OFFSET(INDIRECT("'"&amp;'DATA for charts'!C$5&amp;"'!$p190"),$A1174,0),"")</f>
        <v>3.0390000000000001</v>
      </c>
      <c r="D1174" s="238">
        <f ca="1">IF(ISNUMBER(OFFSET(INDIRECT("'"&amp;'DATA for charts'!D$5&amp;"'!$p190"),$A1174,0)),OFFSET(INDIRECT("'"&amp;'DATA for charts'!D$5&amp;"'!$p190"),$A1174,0),"")</f>
        <v>3.3764349999999999</v>
      </c>
      <c r="E1174" s="238">
        <f ca="1">IF(ISNUMBER(OFFSET(INDIRECT("'"&amp;'DATA for charts'!E$5&amp;"'!$p190"),$A1174,0)),OFFSET(INDIRECT("'"&amp;'DATA for charts'!E$5&amp;"'!$p190"),$A1174,0),"")</f>
        <v>2.5489999999999999</v>
      </c>
      <c r="F1174" s="238">
        <f ca="1">IF(ISNUMBER(OFFSET(INDIRECT("'"&amp;'DATA for charts'!F$5&amp;"'!$p190"),$A1174,0)),OFFSET(INDIRECT("'"&amp;'DATA for charts'!F$5&amp;"'!$p190"),$A1174,0),"")</f>
        <v>3.040447251546055</v>
      </c>
      <c r="G1174" s="238">
        <f ca="1">IF(ISNUMBER(OFFSET(INDIRECT("'"&amp;'DATA for charts'!G$5&amp;"'!$p190"),$A1174,0)),OFFSET(INDIRECT("'"&amp;'DATA for charts'!G$5&amp;"'!$p190"),$A1174,0),"")</f>
        <v>2.9</v>
      </c>
      <c r="H1174" s="238">
        <f ca="1">IF(ISNUMBER(OFFSET(INDIRECT("'"&amp;'DATA for charts'!H$5&amp;"'!$p190"),$A1174,0)),OFFSET(INDIRECT("'"&amp;'DATA for charts'!H$5&amp;"'!$p190"),$A1174,0),"")</f>
        <v>2.9400681135389499</v>
      </c>
      <c r="I1174" s="238" t="str">
        <f ca="1">IF(ISNUMBER(OFFSET(INDIRECT("'"&amp;'DATA for charts'!I$5&amp;"'!$p190"),$A1174,0)),OFFSET(INDIRECT("'"&amp;'DATA for charts'!I$5&amp;"'!$p190"),$A1174,0),"")</f>
        <v/>
      </c>
      <c r="J1174" s="238" t="str">
        <f ca="1">IF(ISNUMBER(OFFSET(INDIRECT("'"&amp;'DATA for charts'!J$5&amp;"'!$p190"),$A1174,0)),OFFSET(INDIRECT("'"&amp;'DATA for charts'!J$5&amp;"'!$p190"),$A1174,0),"")</f>
        <v/>
      </c>
      <c r="K1174" s="238" t="str">
        <f ca="1">IF(ISNUMBER(OFFSET(INDIRECT("'"&amp;'DATA for charts'!K$5&amp;"'!$p190"),$A1174,0)),OFFSET(INDIRECT("'"&amp;'DATA for charts'!K$5&amp;"'!$p190"),$A1174,0),"")</f>
        <v/>
      </c>
      <c r="L1174" s="238" t="str">
        <f ca="1">IF(ISNUMBER(OFFSET(INDIRECT("'"&amp;'DATA for charts'!L$5&amp;"'!$p190"),$A1174,0)),OFFSET(INDIRECT("'"&amp;'DATA for charts'!L$5&amp;"'!$p190"),$A1174,0),"")</f>
        <v/>
      </c>
      <c r="M1174" s="238" t="str">
        <f ca="1">IF(ISNUMBER(OFFSET(INDIRECT("'"&amp;'DATA for charts'!M$5&amp;"'!$p190"),$A1174,0)),OFFSET(INDIRECT("'"&amp;'DATA for charts'!M$5&amp;"'!$p190"),$A1174,0),"")</f>
        <v/>
      </c>
      <c r="N1174" s="238" t="str">
        <f ca="1">IF(ISNUMBER(OFFSET(INDIRECT("'"&amp;'DATA for charts'!N$5&amp;"'!$p190"),$A1174,0)),OFFSET(INDIRECT("'"&amp;'DATA for charts'!N$5&amp;"'!$p190"),$A1174,0),"")</f>
        <v/>
      </c>
      <c r="O1174" s="238" t="str">
        <f ca="1">IF(ISNUMBER(OFFSET(INDIRECT("'"&amp;'DATA for charts'!O$5&amp;"'!$p190"),$A1174,0)),OFFSET(INDIRECT("'"&amp;'DATA for charts'!O$5&amp;"'!$p190"),$A1174,0),"")</f>
        <v/>
      </c>
      <c r="P1174" s="238" t="str">
        <f ca="1">IF(ISNUMBER(OFFSET(INDIRECT("'"&amp;'DATA for charts'!P$5&amp;"'!$p190"),$A1174,0)),OFFSET(INDIRECT("'"&amp;'DATA for charts'!P$5&amp;"'!$p190"),$A1174,0),"")</f>
        <v/>
      </c>
      <c r="Q1174" s="238" t="str">
        <f ca="1">IF(ISNUMBER(OFFSET(INDIRECT("'"&amp;'DATA for charts'!Q$5&amp;"'!$p190"),$A1174,0)),OFFSET(INDIRECT("'"&amp;'DATA for charts'!Q$5&amp;"'!$p190"),$A1174,0),"")</f>
        <v/>
      </c>
      <c r="R1174" s="238" t="str">
        <f ca="1">IF(ISNUMBER(OFFSET(INDIRECT("'"&amp;'DATA for charts'!R$5&amp;"'!$p190"),$A1174,0)),OFFSET(INDIRECT("'"&amp;'DATA for charts'!R$5&amp;"'!$p190"),$A1174,0),"")</f>
        <v/>
      </c>
      <c r="S1174" s="238" t="str">
        <f ca="1">IF(ISNUMBER(OFFSET(INDIRECT("'"&amp;'DATA for charts'!S$5&amp;"'!$p190"),$A1174,0)),OFFSET(INDIRECT("'"&amp;'DATA for charts'!S$5&amp;"'!$p190"),$A1174,0),"")</f>
        <v/>
      </c>
      <c r="T1174" s="34"/>
      <c r="U1174" s="34"/>
      <c r="V1174" s="34"/>
      <c r="W1174" s="8"/>
      <c r="X1174" s="8"/>
      <c r="Y1174" s="8"/>
      <c r="Z1174" s="8"/>
      <c r="AA1174" s="8"/>
    </row>
    <row r="1175" spans="1:27" ht="15">
      <c r="A1175" s="51">
        <f t="shared" si="1335"/>
        <v>10</v>
      </c>
      <c r="B1175" s="351" t="s">
        <v>163</v>
      </c>
      <c r="C1175" s="238">
        <f ca="1">IF(ISNUMBER(OFFSET(INDIRECT("'"&amp;'DATA for charts'!C$5&amp;"'!$p190"),$A1175,0)),OFFSET(INDIRECT("'"&amp;'DATA for charts'!C$5&amp;"'!$p190"),$A1175,0),"")</f>
        <v>1.982</v>
      </c>
      <c r="D1175" s="238">
        <f ca="1">IF(ISNUMBER(OFFSET(INDIRECT("'"&amp;'DATA for charts'!D$5&amp;"'!$p190"),$A1175,0)),OFFSET(INDIRECT("'"&amp;'DATA for charts'!D$5&amp;"'!$p190"),$A1175,0),"")</f>
        <v>2.2328320000000001</v>
      </c>
      <c r="E1175" s="238">
        <f ca="1">IF(ISNUMBER(OFFSET(INDIRECT("'"&amp;'DATA for charts'!E$5&amp;"'!$p190"),$A1175,0)),OFFSET(INDIRECT("'"&amp;'DATA for charts'!E$5&amp;"'!$p190"),$A1175,0),"")</f>
        <v>1.6830000000000001</v>
      </c>
      <c r="F1175" s="238">
        <f ca="1">IF(ISNUMBER(OFFSET(INDIRECT("'"&amp;'DATA for charts'!F$5&amp;"'!$p190"),$A1175,0)),OFFSET(INDIRECT("'"&amp;'DATA for charts'!F$5&amp;"'!$p190"),$A1175,0),"")</f>
        <v>2.0017546132702639</v>
      </c>
      <c r="G1175" s="238">
        <f ca="1">IF(ISNUMBER(OFFSET(INDIRECT("'"&amp;'DATA for charts'!G$5&amp;"'!$p190"),$A1175,0)),OFFSET(INDIRECT("'"&amp;'DATA for charts'!G$5&amp;"'!$p190"),$A1175,0),"")</f>
        <v>1.94</v>
      </c>
      <c r="H1175" s="238">
        <f ca="1">IF(ISNUMBER(OFFSET(INDIRECT("'"&amp;'DATA for charts'!H$5&amp;"'!$p190"),$A1175,0)),OFFSET(INDIRECT("'"&amp;'DATA for charts'!H$5&amp;"'!$p190"),$A1175,0),"")</f>
        <v>1.94060618082682</v>
      </c>
      <c r="I1175" s="238" t="str">
        <f ca="1">IF(ISNUMBER(OFFSET(INDIRECT("'"&amp;'DATA for charts'!I$5&amp;"'!$p190"),$A1175,0)),OFFSET(INDIRECT("'"&amp;'DATA for charts'!I$5&amp;"'!$p190"),$A1175,0),"")</f>
        <v/>
      </c>
      <c r="J1175" s="238" t="str">
        <f ca="1">IF(ISNUMBER(OFFSET(INDIRECT("'"&amp;'DATA for charts'!J$5&amp;"'!$p190"),$A1175,0)),OFFSET(INDIRECT("'"&amp;'DATA for charts'!J$5&amp;"'!$p190"),$A1175,0),"")</f>
        <v/>
      </c>
      <c r="K1175" s="238" t="str">
        <f ca="1">IF(ISNUMBER(OFFSET(INDIRECT("'"&amp;'DATA for charts'!K$5&amp;"'!$p190"),$A1175,0)),OFFSET(INDIRECT("'"&amp;'DATA for charts'!K$5&amp;"'!$p190"),$A1175,0),"")</f>
        <v/>
      </c>
      <c r="L1175" s="238" t="str">
        <f ca="1">IF(ISNUMBER(OFFSET(INDIRECT("'"&amp;'DATA for charts'!L$5&amp;"'!$p190"),$A1175,0)),OFFSET(INDIRECT("'"&amp;'DATA for charts'!L$5&amp;"'!$p190"),$A1175,0),"")</f>
        <v/>
      </c>
      <c r="M1175" s="238" t="str">
        <f ca="1">IF(ISNUMBER(OFFSET(INDIRECT("'"&amp;'DATA for charts'!M$5&amp;"'!$p190"),$A1175,0)),OFFSET(INDIRECT("'"&amp;'DATA for charts'!M$5&amp;"'!$p190"),$A1175,0),"")</f>
        <v/>
      </c>
      <c r="N1175" s="238" t="str">
        <f ca="1">IF(ISNUMBER(OFFSET(INDIRECT("'"&amp;'DATA for charts'!N$5&amp;"'!$p190"),$A1175,0)),OFFSET(INDIRECT("'"&amp;'DATA for charts'!N$5&amp;"'!$p190"),$A1175,0),"")</f>
        <v/>
      </c>
      <c r="O1175" s="238" t="str">
        <f ca="1">IF(ISNUMBER(OFFSET(INDIRECT("'"&amp;'DATA for charts'!O$5&amp;"'!$p190"),$A1175,0)),OFFSET(INDIRECT("'"&amp;'DATA for charts'!O$5&amp;"'!$p190"),$A1175,0),"")</f>
        <v/>
      </c>
      <c r="P1175" s="238" t="str">
        <f ca="1">IF(ISNUMBER(OFFSET(INDIRECT("'"&amp;'DATA for charts'!P$5&amp;"'!$p190"),$A1175,0)),OFFSET(INDIRECT("'"&amp;'DATA for charts'!P$5&amp;"'!$p190"),$A1175,0),"")</f>
        <v/>
      </c>
      <c r="Q1175" s="238" t="str">
        <f ca="1">IF(ISNUMBER(OFFSET(INDIRECT("'"&amp;'DATA for charts'!Q$5&amp;"'!$p190"),$A1175,0)),OFFSET(INDIRECT("'"&amp;'DATA for charts'!Q$5&amp;"'!$p190"),$A1175,0),"")</f>
        <v/>
      </c>
      <c r="R1175" s="238" t="str">
        <f ca="1">IF(ISNUMBER(OFFSET(INDIRECT("'"&amp;'DATA for charts'!R$5&amp;"'!$p190"),$A1175,0)),OFFSET(INDIRECT("'"&amp;'DATA for charts'!R$5&amp;"'!$p190"),$A1175,0),"")</f>
        <v/>
      </c>
      <c r="S1175" s="238" t="str">
        <f ca="1">IF(ISNUMBER(OFFSET(INDIRECT("'"&amp;'DATA for charts'!S$5&amp;"'!$p190"),$A1175,0)),OFFSET(INDIRECT("'"&amp;'DATA for charts'!S$5&amp;"'!$p190"),$A1175,0),"")</f>
        <v/>
      </c>
      <c r="T1175" s="34"/>
      <c r="U1175" s="34"/>
      <c r="V1175" s="34"/>
      <c r="W1175" s="8"/>
      <c r="X1175" s="8"/>
      <c r="Y1175" s="8"/>
      <c r="Z1175" s="8"/>
      <c r="AA1175" s="8"/>
    </row>
    <row r="1176" spans="1:27" ht="15.75" thickBot="1">
      <c r="A1176" s="51">
        <f t="shared" si="1335"/>
        <v>11</v>
      </c>
      <c r="B1176" s="499" t="s">
        <v>165</v>
      </c>
      <c r="C1176" s="238">
        <f ca="1">IF(ISNUMBER(OFFSET(INDIRECT("'"&amp;'DATA for charts'!C$5&amp;"'!$p190"),$A1176,0)),OFFSET(INDIRECT("'"&amp;'DATA for charts'!C$5&amp;"'!$p190"),$A1176,0),"")</f>
        <v>2.069</v>
      </c>
      <c r="D1176" s="238">
        <f ca="1">IF(ISNUMBER(OFFSET(INDIRECT("'"&amp;'DATA for charts'!D$5&amp;"'!$p190"),$A1176,0)),OFFSET(INDIRECT("'"&amp;'DATA for charts'!D$5&amp;"'!$p190"),$A1176,0),"")</f>
        <v>2.1054059999999999</v>
      </c>
      <c r="E1176" s="238">
        <f ca="1">IF(ISNUMBER(OFFSET(INDIRECT("'"&amp;'DATA for charts'!E$5&amp;"'!$p190"),$A1176,0)),OFFSET(INDIRECT("'"&amp;'DATA for charts'!E$5&amp;"'!$p190"),$A1176,0),"")</f>
        <v>1.595</v>
      </c>
      <c r="F1176" s="238">
        <f ca="1">IF(ISNUMBER(OFFSET(INDIRECT("'"&amp;'DATA for charts'!F$5&amp;"'!$p190"),$A1176,0)),OFFSET(INDIRECT("'"&amp;'DATA for charts'!F$5&amp;"'!$p190"),$A1176,0),"")</f>
        <v>1.9681552954349222</v>
      </c>
      <c r="G1176" s="238">
        <f ca="1">IF(ISNUMBER(OFFSET(INDIRECT("'"&amp;'DATA for charts'!G$5&amp;"'!$p190"),$A1176,0)),OFFSET(INDIRECT("'"&amp;'DATA for charts'!G$5&amp;"'!$p190"),$A1176,0),"")</f>
        <v>1.67</v>
      </c>
      <c r="H1176" s="238">
        <f ca="1">IF(ISNUMBER(OFFSET(INDIRECT("'"&amp;'DATA for charts'!H$5&amp;"'!$p190"),$A1176,0)),OFFSET(INDIRECT("'"&amp;'DATA for charts'!H$5&amp;"'!$p190"),$A1176,0),"")</f>
        <v>1.6903438822428301</v>
      </c>
      <c r="I1176" s="238" t="str">
        <f ca="1">IF(ISNUMBER(OFFSET(INDIRECT("'"&amp;'DATA for charts'!I$5&amp;"'!$p190"),$A1176,0)),OFFSET(INDIRECT("'"&amp;'DATA for charts'!I$5&amp;"'!$p190"),$A1176,0),"")</f>
        <v/>
      </c>
      <c r="J1176" s="238" t="str">
        <f ca="1">IF(ISNUMBER(OFFSET(INDIRECT("'"&amp;'DATA for charts'!J$5&amp;"'!$p190"),$A1176,0)),OFFSET(INDIRECT("'"&amp;'DATA for charts'!J$5&amp;"'!$p190"),$A1176,0),"")</f>
        <v/>
      </c>
      <c r="K1176" s="238" t="str">
        <f ca="1">IF(ISNUMBER(OFFSET(INDIRECT("'"&amp;'DATA for charts'!K$5&amp;"'!$p190"),$A1176,0)),OFFSET(INDIRECT("'"&amp;'DATA for charts'!K$5&amp;"'!$p190"),$A1176,0),"")</f>
        <v/>
      </c>
      <c r="L1176" s="238" t="str">
        <f ca="1">IF(ISNUMBER(OFFSET(INDIRECT("'"&amp;'DATA for charts'!L$5&amp;"'!$p190"),$A1176,0)),OFFSET(INDIRECT("'"&amp;'DATA for charts'!L$5&amp;"'!$p190"),$A1176,0),"")</f>
        <v/>
      </c>
      <c r="M1176" s="238" t="str">
        <f ca="1">IF(ISNUMBER(OFFSET(INDIRECT("'"&amp;'DATA for charts'!M$5&amp;"'!$p190"),$A1176,0)),OFFSET(INDIRECT("'"&amp;'DATA for charts'!M$5&amp;"'!$p190"),$A1176,0),"")</f>
        <v/>
      </c>
      <c r="N1176" s="238" t="str">
        <f ca="1">IF(ISNUMBER(OFFSET(INDIRECT("'"&amp;'DATA for charts'!N$5&amp;"'!$p190"),$A1176,0)),OFFSET(INDIRECT("'"&amp;'DATA for charts'!N$5&amp;"'!$p190"),$A1176,0),"")</f>
        <v/>
      </c>
      <c r="O1176" s="238" t="str">
        <f ca="1">IF(ISNUMBER(OFFSET(INDIRECT("'"&amp;'DATA for charts'!O$5&amp;"'!$p190"),$A1176,0)),OFFSET(INDIRECT("'"&amp;'DATA for charts'!O$5&amp;"'!$p190"),$A1176,0),"")</f>
        <v/>
      </c>
      <c r="P1176" s="238" t="str">
        <f ca="1">IF(ISNUMBER(OFFSET(INDIRECT("'"&amp;'DATA for charts'!P$5&amp;"'!$p190"),$A1176,0)),OFFSET(INDIRECT("'"&amp;'DATA for charts'!P$5&amp;"'!$p190"),$A1176,0),"")</f>
        <v/>
      </c>
      <c r="Q1176" s="238" t="str">
        <f ca="1">IF(ISNUMBER(OFFSET(INDIRECT("'"&amp;'DATA for charts'!Q$5&amp;"'!$p190"),$A1176,0)),OFFSET(INDIRECT("'"&amp;'DATA for charts'!Q$5&amp;"'!$p190"),$A1176,0),"")</f>
        <v/>
      </c>
      <c r="R1176" s="238" t="str">
        <f ca="1">IF(ISNUMBER(OFFSET(INDIRECT("'"&amp;'DATA for charts'!R$5&amp;"'!$p190"),$A1176,0)),OFFSET(INDIRECT("'"&amp;'DATA for charts'!R$5&amp;"'!$p190"),$A1176,0),"")</f>
        <v/>
      </c>
      <c r="S1176" s="238" t="str">
        <f ca="1">IF(ISNUMBER(OFFSET(INDIRECT("'"&amp;'DATA for charts'!S$5&amp;"'!$p190"),$A1176,0)),OFFSET(INDIRECT("'"&amp;'DATA for charts'!S$5&amp;"'!$p190"),$A1176,0),"")</f>
        <v/>
      </c>
      <c r="T1176" s="34"/>
      <c r="U1176" s="34"/>
      <c r="V1176" s="34"/>
      <c r="W1176" s="8"/>
      <c r="X1176" s="8"/>
      <c r="Y1176" s="8"/>
      <c r="Z1176" s="8"/>
      <c r="AA1176" s="8"/>
    </row>
    <row r="1177" spans="1:27" ht="13.5" thickTop="1">
      <c r="A1177" s="2"/>
      <c r="B1177" s="682" t="s">
        <v>950</v>
      </c>
      <c r="C1177" s="470">
        <f t="shared" ref="C1177" ca="1" si="1336">MAX(C1165:C1176)</f>
        <v>3.0390000000000001</v>
      </c>
      <c r="D1177" s="470">
        <f t="shared" ref="D1177" ca="1" si="1337">MAX(D1165:D1176)</f>
        <v>3.3764349999999999</v>
      </c>
      <c r="E1177" s="470">
        <f t="shared" ref="E1177" ca="1" si="1338">MAX(E1165:E1176)</f>
        <v>2.556</v>
      </c>
      <c r="F1177" s="470">
        <f t="shared" ref="F1177" ca="1" si="1339">MAX(F1165:F1176)</f>
        <v>3.040447251546055</v>
      </c>
      <c r="G1177" s="470">
        <f t="shared" ref="G1177" ca="1" si="1340">MAX(G1165:G1176)</f>
        <v>2.9</v>
      </c>
      <c r="H1177" s="470">
        <f t="shared" ref="H1177" ca="1" si="1341">MAX(H1165:H1176)</f>
        <v>2.9400681135389499</v>
      </c>
      <c r="I1177" s="470">
        <f t="shared" ref="I1177" ca="1" si="1342">MAX(I1165:I1176)</f>
        <v>0</v>
      </c>
      <c r="J1177" s="470">
        <f t="shared" ref="J1177" ca="1" si="1343">MAX(J1165:J1176)</f>
        <v>0</v>
      </c>
      <c r="K1177" s="470">
        <f t="shared" ref="K1177" ca="1" si="1344">MAX(K1165:K1176)</f>
        <v>0</v>
      </c>
      <c r="L1177" s="470">
        <f t="shared" ref="L1177" ca="1" si="1345">MAX(L1165:L1176)</f>
        <v>0</v>
      </c>
      <c r="M1177" s="470">
        <f t="shared" ref="M1177" ca="1" si="1346">MAX(M1165:M1176)</f>
        <v>0</v>
      </c>
      <c r="N1177" s="470">
        <f t="shared" ref="N1177" ca="1" si="1347">MAX(N1165:N1176)</f>
        <v>0</v>
      </c>
      <c r="O1177" s="470">
        <f t="shared" ref="O1177" ca="1" si="1348">MAX(O1165:O1176)</f>
        <v>0</v>
      </c>
      <c r="P1177" s="470">
        <f t="shared" ref="P1177" ca="1" si="1349">MAX(P1165:P1176)</f>
        <v>0</v>
      </c>
      <c r="Q1177" s="470">
        <f t="shared" ref="Q1177" ca="1" si="1350">MAX(Q1165:Q1176)</f>
        <v>0</v>
      </c>
      <c r="R1177" s="470">
        <f t="shared" ref="R1177" ca="1" si="1351">MAX(R1165:R1176)</f>
        <v>0</v>
      </c>
      <c r="S1177" s="2"/>
      <c r="T1177" s="34"/>
      <c r="U1177" s="34"/>
      <c r="V1177" s="34"/>
      <c r="W1177" s="8"/>
      <c r="X1177" s="8"/>
      <c r="Y1177" s="8"/>
      <c r="Z1177" s="8"/>
      <c r="AA1177" s="8"/>
    </row>
    <row r="1178" spans="1:27">
      <c r="A1178" s="216"/>
      <c r="B1178" s="497" t="s">
        <v>859</v>
      </c>
      <c r="C1178" s="2"/>
      <c r="D1178" s="2"/>
      <c r="E1178" s="2"/>
      <c r="F1178" s="2"/>
      <c r="G1178" s="2"/>
      <c r="H1178" s="2"/>
      <c r="I1178" s="2"/>
      <c r="J1178" s="2"/>
      <c r="K1178" s="2"/>
      <c r="L1178" s="2"/>
      <c r="M1178" s="2"/>
      <c r="N1178" s="2"/>
      <c r="O1178" s="2"/>
      <c r="P1178" s="2"/>
      <c r="Q1178" s="2"/>
      <c r="R1178" s="2"/>
      <c r="S1178" s="2"/>
      <c r="T1178" s="34"/>
      <c r="U1178" s="34"/>
      <c r="V1178" s="34"/>
      <c r="W1178" s="8"/>
      <c r="X1178" s="8"/>
      <c r="Y1178" s="8"/>
      <c r="Z1178" s="8"/>
      <c r="AA1178" s="8"/>
    </row>
    <row r="1179" spans="1:27">
      <c r="A1179" s="216"/>
      <c r="B1179" s="7" t="s">
        <v>855</v>
      </c>
      <c r="C1179" s="2"/>
      <c r="D1179" s="2"/>
      <c r="E1179" s="2"/>
      <c r="F1179" s="2"/>
      <c r="G1179" s="2"/>
      <c r="H1179" s="2"/>
      <c r="I1179" s="2"/>
      <c r="J1179" s="2"/>
      <c r="K1179" s="2"/>
      <c r="L1179" s="2"/>
      <c r="M1179" s="2"/>
      <c r="N1179" s="2"/>
      <c r="O1179" s="2"/>
      <c r="P1179" s="2"/>
      <c r="Q1179" s="2"/>
      <c r="R1179" s="2"/>
      <c r="S1179" s="2"/>
      <c r="T1179" s="34"/>
      <c r="U1179" s="34"/>
      <c r="V1179" s="34"/>
      <c r="W1179" s="8"/>
      <c r="X1179" s="8"/>
      <c r="Y1179" s="8"/>
      <c r="Z1179" s="8"/>
      <c r="AA1179" s="8"/>
    </row>
    <row r="1180" spans="1:27">
      <c r="A1180" s="216"/>
      <c r="C1180" s="22" t="str">
        <f t="shared" ref="C1180:S1180" ca="1" si="1352">C$8</f>
        <v>BSIMAC</v>
      </c>
      <c r="D1180" s="22" t="str">
        <f t="shared" ca="1" si="1352"/>
        <v>CSE</v>
      </c>
      <c r="E1180" s="22" t="str">
        <f t="shared" ca="1" si="1352"/>
        <v>DeST</v>
      </c>
      <c r="F1180" s="22" t="str">
        <f t="shared" ca="1" si="1352"/>
        <v>EnergyPlus</v>
      </c>
      <c r="G1180" s="22" t="str">
        <f t="shared" ca="1" si="1352"/>
        <v>ESP-r</v>
      </c>
      <c r="H1180" s="22" t="str">
        <f t="shared" ca="1" si="1352"/>
        <v>TRNSYS</v>
      </c>
      <c r="I1180" s="22" t="str">
        <f t="shared" ca="1" si="1352"/>
        <v>TestSpec-Alt</v>
      </c>
      <c r="J1180" s="22">
        <f t="shared" ca="1" si="1352"/>
        <v>0</v>
      </c>
      <c r="K1180" s="22">
        <f t="shared" ca="1" si="1352"/>
        <v>0</v>
      </c>
      <c r="L1180" s="22">
        <f t="shared" ca="1" si="1352"/>
        <v>0</v>
      </c>
      <c r="M1180" s="22">
        <f t="shared" ca="1" si="1352"/>
        <v>0</v>
      </c>
      <c r="N1180" s="22">
        <f t="shared" ca="1" si="1352"/>
        <v>0</v>
      </c>
      <c r="O1180" s="22">
        <f t="shared" ca="1" si="1352"/>
        <v>0</v>
      </c>
      <c r="P1180" s="22">
        <f t="shared" ca="1" si="1352"/>
        <v>0</v>
      </c>
      <c r="Q1180" s="22">
        <f t="shared" ca="1" si="1352"/>
        <v>0</v>
      </c>
      <c r="R1180" s="22">
        <f t="shared" ca="1" si="1352"/>
        <v>0</v>
      </c>
      <c r="S1180" s="22" t="str">
        <f t="shared" ca="1" si="1352"/>
        <v>Tested Prg</v>
      </c>
      <c r="T1180" s="34"/>
      <c r="U1180" s="34"/>
      <c r="V1180" s="34"/>
      <c r="W1180" s="8"/>
      <c r="X1180" s="8"/>
      <c r="Y1180" s="8"/>
      <c r="Z1180" s="8"/>
      <c r="AA1180" s="8"/>
    </row>
    <row r="1181" spans="1:27" ht="15">
      <c r="A1181" s="51">
        <v>0</v>
      </c>
      <c r="B1181" s="351" t="s">
        <v>143</v>
      </c>
      <c r="C1181" s="480">
        <f ca="1">C1059-C1120</f>
        <v>386.19</v>
      </c>
      <c r="D1181" s="480">
        <f t="shared" ref="D1181:S1181" ca="1" si="1353">D1059-D1120</f>
        <v>449.48071644899994</v>
      </c>
      <c r="E1181" s="480">
        <f t="shared" ca="1" si="1353"/>
        <v>397.37699999999995</v>
      </c>
      <c r="F1181" s="480">
        <f t="shared" ca="1" si="1353"/>
        <v>456.04424197725405</v>
      </c>
      <c r="G1181" s="480">
        <f t="shared" ca="1" si="1353"/>
        <v>466</v>
      </c>
      <c r="H1181" s="480">
        <f t="shared" ca="1" si="1353"/>
        <v>443.00700000000001</v>
      </c>
      <c r="I1181" s="480">
        <f t="shared" ca="1" si="1353"/>
        <v>0</v>
      </c>
      <c r="J1181" s="480">
        <f t="shared" ca="1" si="1353"/>
        <v>0</v>
      </c>
      <c r="K1181" s="480">
        <f t="shared" ca="1" si="1353"/>
        <v>0</v>
      </c>
      <c r="L1181" s="480">
        <f t="shared" ca="1" si="1353"/>
        <v>0</v>
      </c>
      <c r="M1181" s="480">
        <f t="shared" ca="1" si="1353"/>
        <v>0</v>
      </c>
      <c r="N1181" s="480">
        <f t="shared" ca="1" si="1353"/>
        <v>0</v>
      </c>
      <c r="O1181" s="480">
        <f t="shared" ca="1" si="1353"/>
        <v>0</v>
      </c>
      <c r="P1181" s="480">
        <f t="shared" ca="1" si="1353"/>
        <v>0</v>
      </c>
      <c r="Q1181" s="480">
        <f t="shared" ca="1" si="1353"/>
        <v>0</v>
      </c>
      <c r="R1181" s="480">
        <f t="shared" ca="1" si="1353"/>
        <v>0</v>
      </c>
      <c r="S1181" s="480">
        <f t="shared" ca="1" si="1353"/>
        <v>0</v>
      </c>
      <c r="T1181" s="34"/>
      <c r="U1181" s="34"/>
      <c r="V1181" s="34"/>
      <c r="W1181" s="8"/>
      <c r="X1181" s="8"/>
      <c r="Y1181" s="8"/>
      <c r="Z1181" s="8"/>
      <c r="AA1181" s="8"/>
    </row>
    <row r="1182" spans="1:27" ht="15">
      <c r="A1182" s="51">
        <f>A1181+1</f>
        <v>1</v>
      </c>
      <c r="B1182" s="351" t="s">
        <v>145</v>
      </c>
      <c r="C1182" s="480">
        <f t="shared" ref="C1182:S1182" ca="1" si="1354">C1060-C1121</f>
        <v>345.86</v>
      </c>
      <c r="D1182" s="480">
        <f t="shared" ca="1" si="1354"/>
        <v>383.03297918460015</v>
      </c>
      <c r="E1182" s="480">
        <f t="shared" ca="1" si="1354"/>
        <v>342.38299999999998</v>
      </c>
      <c r="F1182" s="480">
        <f t="shared" ca="1" si="1354"/>
        <v>388.45053228158372</v>
      </c>
      <c r="G1182" s="480">
        <f t="shared" ca="1" si="1354"/>
        <v>399</v>
      </c>
      <c r="H1182" s="480">
        <f t="shared" ca="1" si="1354"/>
        <v>379.93799999999993</v>
      </c>
      <c r="I1182" s="480">
        <f t="shared" ca="1" si="1354"/>
        <v>0</v>
      </c>
      <c r="J1182" s="480">
        <f t="shared" ca="1" si="1354"/>
        <v>0</v>
      </c>
      <c r="K1182" s="480">
        <f t="shared" ca="1" si="1354"/>
        <v>0</v>
      </c>
      <c r="L1182" s="480">
        <f t="shared" ca="1" si="1354"/>
        <v>0</v>
      </c>
      <c r="M1182" s="480">
        <f t="shared" ca="1" si="1354"/>
        <v>0</v>
      </c>
      <c r="N1182" s="480">
        <f t="shared" ca="1" si="1354"/>
        <v>0</v>
      </c>
      <c r="O1182" s="480">
        <f t="shared" ca="1" si="1354"/>
        <v>0</v>
      </c>
      <c r="P1182" s="480">
        <f t="shared" ca="1" si="1354"/>
        <v>0</v>
      </c>
      <c r="Q1182" s="480">
        <f t="shared" ca="1" si="1354"/>
        <v>0</v>
      </c>
      <c r="R1182" s="480">
        <f t="shared" ca="1" si="1354"/>
        <v>0</v>
      </c>
      <c r="S1182" s="480">
        <f t="shared" ca="1" si="1354"/>
        <v>0</v>
      </c>
      <c r="T1182" s="34"/>
      <c r="U1182" s="34"/>
      <c r="V1182" s="34"/>
      <c r="W1182" s="8"/>
      <c r="X1182" s="8"/>
      <c r="Y1182" s="8"/>
      <c r="Z1182" s="8"/>
      <c r="AA1182" s="8"/>
    </row>
    <row r="1183" spans="1:27" ht="15">
      <c r="A1183" s="51">
        <f t="shared" ref="A1183:A1192" si="1355">A1182+1</f>
        <v>2</v>
      </c>
      <c r="B1183" s="351" t="s">
        <v>147</v>
      </c>
      <c r="C1183" s="480">
        <f t="shared" ref="C1183:S1183" ca="1" si="1356">C1061-C1122</f>
        <v>299.10799999999995</v>
      </c>
      <c r="D1183" s="480">
        <f t="shared" ca="1" si="1356"/>
        <v>333.30197410419999</v>
      </c>
      <c r="E1183" s="480">
        <f t="shared" ca="1" si="1356"/>
        <v>330.51800000000003</v>
      </c>
      <c r="F1183" s="480">
        <f t="shared" ca="1" si="1356"/>
        <v>346.67425200489782</v>
      </c>
      <c r="G1183" s="480">
        <f t="shared" ca="1" si="1356"/>
        <v>366</v>
      </c>
      <c r="H1183" s="480">
        <f t="shared" ca="1" si="1356"/>
        <v>351.16099999999994</v>
      </c>
      <c r="I1183" s="480">
        <f t="shared" ca="1" si="1356"/>
        <v>0</v>
      </c>
      <c r="J1183" s="480">
        <f t="shared" ca="1" si="1356"/>
        <v>0</v>
      </c>
      <c r="K1183" s="480">
        <f t="shared" ca="1" si="1356"/>
        <v>0</v>
      </c>
      <c r="L1183" s="480">
        <f t="shared" ca="1" si="1356"/>
        <v>0</v>
      </c>
      <c r="M1183" s="480">
        <f t="shared" ca="1" si="1356"/>
        <v>0</v>
      </c>
      <c r="N1183" s="480">
        <f t="shared" ca="1" si="1356"/>
        <v>0</v>
      </c>
      <c r="O1183" s="480">
        <f t="shared" ca="1" si="1356"/>
        <v>0</v>
      </c>
      <c r="P1183" s="480">
        <f t="shared" ca="1" si="1356"/>
        <v>0</v>
      </c>
      <c r="Q1183" s="480">
        <f t="shared" ca="1" si="1356"/>
        <v>0</v>
      </c>
      <c r="R1183" s="480">
        <f t="shared" ca="1" si="1356"/>
        <v>0</v>
      </c>
      <c r="S1183" s="480">
        <f t="shared" ca="1" si="1356"/>
        <v>0</v>
      </c>
      <c r="T1183" s="34"/>
      <c r="U1183" s="34"/>
      <c r="V1183" s="34"/>
      <c r="W1183" s="8"/>
      <c r="X1183" s="8"/>
      <c r="Y1183" s="8"/>
      <c r="Z1183" s="8"/>
      <c r="AA1183" s="8"/>
    </row>
    <row r="1184" spans="1:27" ht="15">
      <c r="A1184" s="51">
        <f t="shared" si="1355"/>
        <v>3</v>
      </c>
      <c r="B1184" s="351" t="s">
        <v>149</v>
      </c>
      <c r="C1184" s="480">
        <f t="shared" ref="C1184:S1184" ca="1" si="1357">C1062-C1123</f>
        <v>235.33600000000001</v>
      </c>
      <c r="D1184" s="480">
        <f t="shared" ca="1" si="1357"/>
        <v>234.58514416537</v>
      </c>
      <c r="E1184" s="480">
        <f t="shared" ca="1" si="1357"/>
        <v>233.791</v>
      </c>
      <c r="F1184" s="480">
        <f t="shared" ca="1" si="1357"/>
        <v>241.47007788566015</v>
      </c>
      <c r="G1184" s="480">
        <f t="shared" ca="1" si="1357"/>
        <v>251</v>
      </c>
      <c r="H1184" s="480">
        <f t="shared" ca="1" si="1357"/>
        <v>241.82100000000003</v>
      </c>
      <c r="I1184" s="480">
        <f t="shared" ca="1" si="1357"/>
        <v>0</v>
      </c>
      <c r="J1184" s="480">
        <f t="shared" ca="1" si="1357"/>
        <v>0</v>
      </c>
      <c r="K1184" s="480">
        <f t="shared" ca="1" si="1357"/>
        <v>0</v>
      </c>
      <c r="L1184" s="480">
        <f t="shared" ca="1" si="1357"/>
        <v>0</v>
      </c>
      <c r="M1184" s="480">
        <f t="shared" ca="1" si="1357"/>
        <v>0</v>
      </c>
      <c r="N1184" s="480">
        <f t="shared" ca="1" si="1357"/>
        <v>0</v>
      </c>
      <c r="O1184" s="480">
        <f t="shared" ca="1" si="1357"/>
        <v>0</v>
      </c>
      <c r="P1184" s="480">
        <f t="shared" ca="1" si="1357"/>
        <v>0</v>
      </c>
      <c r="Q1184" s="480">
        <f t="shared" ca="1" si="1357"/>
        <v>0</v>
      </c>
      <c r="R1184" s="480">
        <f t="shared" ca="1" si="1357"/>
        <v>0</v>
      </c>
      <c r="S1184" s="480">
        <f t="shared" ca="1" si="1357"/>
        <v>0</v>
      </c>
      <c r="T1184" s="34"/>
      <c r="U1184" s="34"/>
      <c r="V1184" s="34"/>
      <c r="W1184" s="8"/>
      <c r="X1184" s="8"/>
      <c r="Y1184" s="8"/>
      <c r="Z1184" s="8"/>
      <c r="AA1184" s="8"/>
    </row>
    <row r="1185" spans="1:27" ht="15">
      <c r="A1185" s="51">
        <f t="shared" si="1355"/>
        <v>4</v>
      </c>
      <c r="B1185" s="351" t="s">
        <v>151</v>
      </c>
      <c r="C1185" s="480">
        <f t="shared" ref="C1185:S1185" ca="1" si="1358">C1063-C1124</f>
        <v>92.669000000000011</v>
      </c>
      <c r="D1185" s="480">
        <f t="shared" ca="1" si="1358"/>
        <v>94.44895519939999</v>
      </c>
      <c r="E1185" s="480">
        <f t="shared" ca="1" si="1358"/>
        <v>101.229</v>
      </c>
      <c r="F1185" s="480">
        <f t="shared" ca="1" si="1358"/>
        <v>103.40524936759053</v>
      </c>
      <c r="G1185" s="480">
        <f t="shared" ca="1" si="1358"/>
        <v>110</v>
      </c>
      <c r="H1185" s="480">
        <f t="shared" ca="1" si="1358"/>
        <v>113.22919999999999</v>
      </c>
      <c r="I1185" s="480">
        <f t="shared" ca="1" si="1358"/>
        <v>0</v>
      </c>
      <c r="J1185" s="480">
        <f t="shared" ca="1" si="1358"/>
        <v>0</v>
      </c>
      <c r="K1185" s="480">
        <f t="shared" ca="1" si="1358"/>
        <v>0</v>
      </c>
      <c r="L1185" s="480">
        <f t="shared" ca="1" si="1358"/>
        <v>0</v>
      </c>
      <c r="M1185" s="480">
        <f t="shared" ca="1" si="1358"/>
        <v>0</v>
      </c>
      <c r="N1185" s="480">
        <f t="shared" ca="1" si="1358"/>
        <v>0</v>
      </c>
      <c r="O1185" s="480">
        <f t="shared" ca="1" si="1358"/>
        <v>0</v>
      </c>
      <c r="P1185" s="480">
        <f t="shared" ca="1" si="1358"/>
        <v>0</v>
      </c>
      <c r="Q1185" s="480">
        <f t="shared" ca="1" si="1358"/>
        <v>0</v>
      </c>
      <c r="R1185" s="480">
        <f t="shared" ca="1" si="1358"/>
        <v>0</v>
      </c>
      <c r="S1185" s="480">
        <f t="shared" ca="1" si="1358"/>
        <v>0</v>
      </c>
      <c r="T1185" s="34"/>
      <c r="U1185" s="34"/>
      <c r="V1185" s="34"/>
      <c r="W1185" s="8"/>
      <c r="X1185" s="8"/>
      <c r="Y1185" s="8"/>
      <c r="Z1185" s="8"/>
      <c r="AA1185" s="8"/>
    </row>
    <row r="1186" spans="1:27" ht="15">
      <c r="A1186" s="51">
        <f t="shared" si="1355"/>
        <v>5</v>
      </c>
      <c r="B1186" s="351" t="s">
        <v>153</v>
      </c>
      <c r="C1186" s="480">
        <f t="shared" ref="C1186:S1186" ca="1" si="1359">C1064-C1125</f>
        <v>2.7349999999999999</v>
      </c>
      <c r="D1186" s="480">
        <f t="shared" ca="1" si="1359"/>
        <v>11.699908970999999</v>
      </c>
      <c r="E1186" s="480">
        <f t="shared" ca="1" si="1359"/>
        <v>11.218</v>
      </c>
      <c r="F1186" s="480">
        <f t="shared" ca="1" si="1359"/>
        <v>10.081226086637937</v>
      </c>
      <c r="G1186" s="480">
        <f t="shared" ca="1" si="1359"/>
        <v>14</v>
      </c>
      <c r="H1186" s="480">
        <f t="shared" ca="1" si="1359"/>
        <v>15.9512</v>
      </c>
      <c r="I1186" s="480">
        <f t="shared" ca="1" si="1359"/>
        <v>0</v>
      </c>
      <c r="J1186" s="480">
        <f t="shared" ca="1" si="1359"/>
        <v>0</v>
      </c>
      <c r="K1186" s="480">
        <f t="shared" ca="1" si="1359"/>
        <v>0</v>
      </c>
      <c r="L1186" s="480">
        <f t="shared" ca="1" si="1359"/>
        <v>0</v>
      </c>
      <c r="M1186" s="480">
        <f t="shared" ca="1" si="1359"/>
        <v>0</v>
      </c>
      <c r="N1186" s="480">
        <f t="shared" ca="1" si="1359"/>
        <v>0</v>
      </c>
      <c r="O1186" s="480">
        <f t="shared" ca="1" si="1359"/>
        <v>0</v>
      </c>
      <c r="P1186" s="480">
        <f t="shared" ca="1" si="1359"/>
        <v>0</v>
      </c>
      <c r="Q1186" s="480">
        <f t="shared" ca="1" si="1359"/>
        <v>0</v>
      </c>
      <c r="R1186" s="480">
        <f t="shared" ca="1" si="1359"/>
        <v>0</v>
      </c>
      <c r="S1186" s="480">
        <f t="shared" ca="1" si="1359"/>
        <v>0</v>
      </c>
      <c r="T1186" s="34"/>
      <c r="U1186" s="34"/>
      <c r="V1186" s="34"/>
      <c r="W1186" s="8"/>
      <c r="X1186" s="8"/>
      <c r="Y1186" s="8"/>
      <c r="Z1186" s="8"/>
      <c r="AA1186" s="8"/>
    </row>
    <row r="1187" spans="1:27" ht="15">
      <c r="A1187" s="51">
        <f t="shared" si="1355"/>
        <v>6</v>
      </c>
      <c r="B1187" s="351" t="s">
        <v>155</v>
      </c>
      <c r="C1187" s="480">
        <f t="shared" ref="C1187:S1187" ca="1" si="1360">C1065-C1126</f>
        <v>4.8390000000000004</v>
      </c>
      <c r="D1187" s="480">
        <f t="shared" ca="1" si="1360"/>
        <v>11.543052315300001</v>
      </c>
      <c r="E1187" s="480">
        <f t="shared" ca="1" si="1360"/>
        <v>10.105</v>
      </c>
      <c r="F1187" s="480">
        <f t="shared" ca="1" si="1360"/>
        <v>12.018218893735234</v>
      </c>
      <c r="G1187" s="480">
        <f t="shared" ca="1" si="1360"/>
        <v>14</v>
      </c>
      <c r="H1187" s="480">
        <f t="shared" ca="1" si="1360"/>
        <v>16.726299999999998</v>
      </c>
      <c r="I1187" s="480">
        <f t="shared" ca="1" si="1360"/>
        <v>0</v>
      </c>
      <c r="J1187" s="480">
        <f t="shared" ca="1" si="1360"/>
        <v>0</v>
      </c>
      <c r="K1187" s="480">
        <f t="shared" ca="1" si="1360"/>
        <v>0</v>
      </c>
      <c r="L1187" s="480">
        <f t="shared" ca="1" si="1360"/>
        <v>0</v>
      </c>
      <c r="M1187" s="480">
        <f t="shared" ca="1" si="1360"/>
        <v>0</v>
      </c>
      <c r="N1187" s="480">
        <f t="shared" ca="1" si="1360"/>
        <v>0</v>
      </c>
      <c r="O1187" s="480">
        <f t="shared" ca="1" si="1360"/>
        <v>0</v>
      </c>
      <c r="P1187" s="480">
        <f t="shared" ca="1" si="1360"/>
        <v>0</v>
      </c>
      <c r="Q1187" s="480">
        <f t="shared" ca="1" si="1360"/>
        <v>0</v>
      </c>
      <c r="R1187" s="480">
        <f t="shared" ca="1" si="1360"/>
        <v>0</v>
      </c>
      <c r="S1187" s="480">
        <f t="shared" ca="1" si="1360"/>
        <v>0</v>
      </c>
      <c r="T1187" s="34"/>
      <c r="U1187" s="34"/>
      <c r="V1187" s="34"/>
      <c r="W1187" s="8"/>
      <c r="X1187" s="8"/>
      <c r="Y1187" s="8"/>
      <c r="Z1187" s="8"/>
      <c r="AA1187" s="8"/>
    </row>
    <row r="1188" spans="1:27" ht="15">
      <c r="A1188" s="51">
        <f t="shared" si="1355"/>
        <v>7</v>
      </c>
      <c r="B1188" s="351" t="s">
        <v>157</v>
      </c>
      <c r="C1188" s="480">
        <f t="shared" ref="C1188:S1188" ca="1" si="1361">C1066-C1127</f>
        <v>1.3680000000000001</v>
      </c>
      <c r="D1188" s="480">
        <f t="shared" ca="1" si="1361"/>
        <v>6.9186446789999998</v>
      </c>
      <c r="E1188" s="480">
        <f t="shared" ca="1" si="1361"/>
        <v>8.3759999999999994</v>
      </c>
      <c r="F1188" s="480">
        <f t="shared" ca="1" si="1361"/>
        <v>6.5877489389745971</v>
      </c>
      <c r="G1188" s="480">
        <f t="shared" ca="1" si="1361"/>
        <v>9</v>
      </c>
      <c r="H1188" s="480">
        <f t="shared" ca="1" si="1361"/>
        <v>9.6038999999999994</v>
      </c>
      <c r="I1188" s="480">
        <f t="shared" ca="1" si="1361"/>
        <v>0</v>
      </c>
      <c r="J1188" s="480">
        <f t="shared" ca="1" si="1361"/>
        <v>0</v>
      </c>
      <c r="K1188" s="480">
        <f t="shared" ca="1" si="1361"/>
        <v>0</v>
      </c>
      <c r="L1188" s="480">
        <f t="shared" ca="1" si="1361"/>
        <v>0</v>
      </c>
      <c r="M1188" s="480">
        <f t="shared" ca="1" si="1361"/>
        <v>0</v>
      </c>
      <c r="N1188" s="480">
        <f t="shared" ca="1" si="1361"/>
        <v>0</v>
      </c>
      <c r="O1188" s="480">
        <f t="shared" ca="1" si="1361"/>
        <v>0</v>
      </c>
      <c r="P1188" s="480">
        <f t="shared" ca="1" si="1361"/>
        <v>0</v>
      </c>
      <c r="Q1188" s="480">
        <f t="shared" ca="1" si="1361"/>
        <v>0</v>
      </c>
      <c r="R1188" s="480">
        <f t="shared" ca="1" si="1361"/>
        <v>0</v>
      </c>
      <c r="S1188" s="480">
        <f t="shared" ca="1" si="1361"/>
        <v>0</v>
      </c>
      <c r="T1188" s="34"/>
      <c r="U1188" s="34"/>
      <c r="V1188" s="34"/>
      <c r="W1188" s="8"/>
      <c r="X1188" s="8"/>
      <c r="Y1188" s="8"/>
      <c r="Z1188" s="8"/>
      <c r="AA1188" s="8"/>
    </row>
    <row r="1189" spans="1:27" ht="15">
      <c r="A1189" s="51">
        <f t="shared" si="1355"/>
        <v>8</v>
      </c>
      <c r="B1189" s="351" t="s">
        <v>159</v>
      </c>
      <c r="C1189" s="480">
        <f t="shared" ref="C1189:S1189" ca="1" si="1362">C1067-C1128</f>
        <v>49.655999999999999</v>
      </c>
      <c r="D1189" s="480">
        <f t="shared" ca="1" si="1362"/>
        <v>74.306680483499989</v>
      </c>
      <c r="E1189" s="480">
        <f t="shared" ca="1" si="1362"/>
        <v>76.741</v>
      </c>
      <c r="F1189" s="480">
        <f t="shared" ca="1" si="1362"/>
        <v>73.204588778690194</v>
      </c>
      <c r="G1189" s="480">
        <f t="shared" ca="1" si="1362"/>
        <v>81</v>
      </c>
      <c r="H1189" s="480">
        <f t="shared" ca="1" si="1362"/>
        <v>84.286927999999989</v>
      </c>
      <c r="I1189" s="480">
        <f t="shared" ca="1" si="1362"/>
        <v>0</v>
      </c>
      <c r="J1189" s="480">
        <f t="shared" ca="1" si="1362"/>
        <v>0</v>
      </c>
      <c r="K1189" s="480">
        <f t="shared" ca="1" si="1362"/>
        <v>0</v>
      </c>
      <c r="L1189" s="480">
        <f t="shared" ca="1" si="1362"/>
        <v>0</v>
      </c>
      <c r="M1189" s="480">
        <f t="shared" ca="1" si="1362"/>
        <v>0</v>
      </c>
      <c r="N1189" s="480">
        <f t="shared" ca="1" si="1362"/>
        <v>0</v>
      </c>
      <c r="O1189" s="480">
        <f t="shared" ca="1" si="1362"/>
        <v>0</v>
      </c>
      <c r="P1189" s="480">
        <f t="shared" ca="1" si="1362"/>
        <v>0</v>
      </c>
      <c r="Q1189" s="480">
        <f t="shared" ca="1" si="1362"/>
        <v>0</v>
      </c>
      <c r="R1189" s="480">
        <f t="shared" ca="1" si="1362"/>
        <v>0</v>
      </c>
      <c r="S1189" s="480">
        <f t="shared" ca="1" si="1362"/>
        <v>0</v>
      </c>
      <c r="T1189" s="34"/>
      <c r="U1189" s="34"/>
      <c r="V1189" s="34"/>
      <c r="W1189" s="8"/>
      <c r="X1189" s="8"/>
      <c r="Y1189" s="8"/>
      <c r="Z1189" s="8"/>
      <c r="AA1189" s="8"/>
    </row>
    <row r="1190" spans="1:27" ht="15">
      <c r="A1190" s="51">
        <f t="shared" si="1355"/>
        <v>9</v>
      </c>
      <c r="B1190" s="351" t="s">
        <v>161</v>
      </c>
      <c r="C1190" s="480">
        <f t="shared" ref="C1190:S1190" ca="1" si="1363">C1068-C1129</f>
        <v>236.452</v>
      </c>
      <c r="D1190" s="480">
        <f t="shared" ca="1" si="1363"/>
        <v>263.33937851999997</v>
      </c>
      <c r="E1190" s="480">
        <f t="shared" ca="1" si="1363"/>
        <v>260.55700000000002</v>
      </c>
      <c r="F1190" s="480">
        <f t="shared" ca="1" si="1363"/>
        <v>266.61788796821878</v>
      </c>
      <c r="G1190" s="480">
        <f t="shared" ca="1" si="1363"/>
        <v>284</v>
      </c>
      <c r="H1190" s="480">
        <f t="shared" ca="1" si="1363"/>
        <v>282.0412</v>
      </c>
      <c r="I1190" s="480">
        <f t="shared" ca="1" si="1363"/>
        <v>0</v>
      </c>
      <c r="J1190" s="480">
        <f t="shared" ca="1" si="1363"/>
        <v>0</v>
      </c>
      <c r="K1190" s="480">
        <f t="shared" ca="1" si="1363"/>
        <v>0</v>
      </c>
      <c r="L1190" s="480">
        <f t="shared" ca="1" si="1363"/>
        <v>0</v>
      </c>
      <c r="M1190" s="480">
        <f t="shared" ca="1" si="1363"/>
        <v>0</v>
      </c>
      <c r="N1190" s="480">
        <f t="shared" ca="1" si="1363"/>
        <v>0</v>
      </c>
      <c r="O1190" s="480">
        <f t="shared" ca="1" si="1363"/>
        <v>0</v>
      </c>
      <c r="P1190" s="480">
        <f t="shared" ca="1" si="1363"/>
        <v>0</v>
      </c>
      <c r="Q1190" s="480">
        <f t="shared" ca="1" si="1363"/>
        <v>0</v>
      </c>
      <c r="R1190" s="480">
        <f t="shared" ca="1" si="1363"/>
        <v>0</v>
      </c>
      <c r="S1190" s="480">
        <f t="shared" ca="1" si="1363"/>
        <v>0</v>
      </c>
      <c r="T1190" s="34"/>
      <c r="U1190" s="34"/>
      <c r="V1190" s="34"/>
      <c r="W1190" s="8"/>
      <c r="X1190" s="8"/>
      <c r="Y1190" s="8"/>
      <c r="Z1190" s="8"/>
      <c r="AA1190" s="8"/>
    </row>
    <row r="1191" spans="1:27" ht="15">
      <c r="A1191" s="51">
        <f t="shared" si="1355"/>
        <v>10</v>
      </c>
      <c r="B1191" s="351" t="s">
        <v>163</v>
      </c>
      <c r="C1191" s="480">
        <f t="shared" ref="C1191:S1191" ca="1" si="1364">C1069-C1130</f>
        <v>300.464</v>
      </c>
      <c r="D1191" s="480">
        <f t="shared" ca="1" si="1364"/>
        <v>323.9542060082</v>
      </c>
      <c r="E1191" s="480">
        <f t="shared" ca="1" si="1364"/>
        <v>301.91699999999997</v>
      </c>
      <c r="F1191" s="480">
        <f t="shared" ca="1" si="1364"/>
        <v>328.27216387452938</v>
      </c>
      <c r="G1191" s="480">
        <f t="shared" ca="1" si="1364"/>
        <v>343</v>
      </c>
      <c r="H1191" s="480">
        <f t="shared" ca="1" si="1364"/>
        <v>327.56699999999995</v>
      </c>
      <c r="I1191" s="480">
        <f t="shared" ca="1" si="1364"/>
        <v>0</v>
      </c>
      <c r="J1191" s="480">
        <f t="shared" ca="1" si="1364"/>
        <v>0</v>
      </c>
      <c r="K1191" s="480">
        <f t="shared" ca="1" si="1364"/>
        <v>0</v>
      </c>
      <c r="L1191" s="480">
        <f t="shared" ca="1" si="1364"/>
        <v>0</v>
      </c>
      <c r="M1191" s="480">
        <f t="shared" ca="1" si="1364"/>
        <v>0</v>
      </c>
      <c r="N1191" s="480">
        <f t="shared" ca="1" si="1364"/>
        <v>0</v>
      </c>
      <c r="O1191" s="480">
        <f t="shared" ca="1" si="1364"/>
        <v>0</v>
      </c>
      <c r="P1191" s="480">
        <f t="shared" ca="1" si="1364"/>
        <v>0</v>
      </c>
      <c r="Q1191" s="480">
        <f t="shared" ca="1" si="1364"/>
        <v>0</v>
      </c>
      <c r="R1191" s="480">
        <f t="shared" ca="1" si="1364"/>
        <v>0</v>
      </c>
      <c r="S1191" s="480">
        <f t="shared" ca="1" si="1364"/>
        <v>0</v>
      </c>
      <c r="T1191" s="34"/>
      <c r="U1191" s="34"/>
      <c r="V1191" s="34"/>
      <c r="W1191" s="8"/>
      <c r="X1191" s="8"/>
      <c r="Y1191" s="8"/>
      <c r="Z1191" s="8"/>
      <c r="AA1191" s="8"/>
    </row>
    <row r="1192" spans="1:27" ht="15.75" thickBot="1">
      <c r="A1192" s="51">
        <f t="shared" si="1355"/>
        <v>11</v>
      </c>
      <c r="B1192" s="499" t="s">
        <v>165</v>
      </c>
      <c r="C1192" s="480">
        <f t="shared" ref="C1192:S1192" ca="1" si="1365">C1070-C1131</f>
        <v>368.90399999999994</v>
      </c>
      <c r="D1192" s="480">
        <f t="shared" ca="1" si="1365"/>
        <v>427.25206587379989</v>
      </c>
      <c r="E1192" s="480">
        <f t="shared" ca="1" si="1365"/>
        <v>383.53999999999996</v>
      </c>
      <c r="F1192" s="480">
        <f t="shared" ca="1" si="1365"/>
        <v>427.86148024832801</v>
      </c>
      <c r="G1192" s="480">
        <f t="shared" ca="1" si="1365"/>
        <v>442</v>
      </c>
      <c r="H1192" s="480">
        <f t="shared" ca="1" si="1365"/>
        <v>424.18900000000002</v>
      </c>
      <c r="I1192" s="480">
        <f t="shared" ca="1" si="1365"/>
        <v>0</v>
      </c>
      <c r="J1192" s="480">
        <f t="shared" ca="1" si="1365"/>
        <v>0</v>
      </c>
      <c r="K1192" s="480">
        <f t="shared" ca="1" si="1365"/>
        <v>0</v>
      </c>
      <c r="L1192" s="480">
        <f t="shared" ca="1" si="1365"/>
        <v>0</v>
      </c>
      <c r="M1192" s="480">
        <f t="shared" ca="1" si="1365"/>
        <v>0</v>
      </c>
      <c r="N1192" s="480">
        <f t="shared" ca="1" si="1365"/>
        <v>0</v>
      </c>
      <c r="O1192" s="480">
        <f t="shared" ca="1" si="1365"/>
        <v>0</v>
      </c>
      <c r="P1192" s="480">
        <f t="shared" ca="1" si="1365"/>
        <v>0</v>
      </c>
      <c r="Q1192" s="480">
        <f t="shared" ca="1" si="1365"/>
        <v>0</v>
      </c>
      <c r="R1192" s="480">
        <f t="shared" ca="1" si="1365"/>
        <v>0</v>
      </c>
      <c r="S1192" s="480">
        <f t="shared" ca="1" si="1365"/>
        <v>0</v>
      </c>
      <c r="T1192" s="34"/>
      <c r="U1192" s="34"/>
      <c r="V1192" s="34"/>
      <c r="W1192" s="8"/>
      <c r="X1192" s="8"/>
      <c r="Y1192" s="8"/>
      <c r="Z1192" s="8"/>
      <c r="AA1192" s="8"/>
    </row>
    <row r="1193" spans="1:27" ht="13.5" thickTop="1">
      <c r="B1193" s="351"/>
      <c r="C1193" s="2"/>
      <c r="D1193" s="2"/>
      <c r="E1193" s="2"/>
      <c r="F1193" s="2"/>
      <c r="G1193" s="2"/>
      <c r="H1193" s="2"/>
      <c r="I1193" s="2"/>
      <c r="J1193" s="2"/>
      <c r="K1193" s="2"/>
      <c r="L1193" s="2"/>
      <c r="M1193" s="2"/>
      <c r="N1193" s="2"/>
      <c r="O1193" s="2"/>
      <c r="P1193" s="2"/>
      <c r="Q1193" s="2"/>
      <c r="R1193" s="2"/>
      <c r="S1193" s="2"/>
      <c r="T1193" s="34"/>
      <c r="U1193" s="34"/>
      <c r="V1193" s="34"/>
      <c r="W1193" s="8"/>
      <c r="X1193" s="8"/>
      <c r="Y1193" s="8"/>
      <c r="Z1193" s="8"/>
      <c r="AA1193" s="8"/>
    </row>
    <row r="1194" spans="1:27">
      <c r="B1194" s="497" t="s">
        <v>856</v>
      </c>
      <c r="C1194" s="2"/>
      <c r="D1194" s="2"/>
      <c r="E1194" s="2"/>
      <c r="F1194" s="2"/>
      <c r="G1194" s="2"/>
      <c r="H1194" s="2"/>
      <c r="I1194" s="2"/>
      <c r="J1194" s="2"/>
      <c r="K1194" s="2"/>
      <c r="L1194" s="2"/>
      <c r="M1194" s="2"/>
      <c r="N1194" s="2"/>
      <c r="O1194" s="2"/>
      <c r="P1194" s="2"/>
      <c r="Q1194" s="2"/>
      <c r="R1194" s="2"/>
      <c r="S1194" s="2"/>
      <c r="T1194" s="34"/>
      <c r="U1194" s="34"/>
      <c r="V1194" s="34"/>
      <c r="W1194" s="8"/>
      <c r="X1194" s="8"/>
      <c r="Y1194" s="8"/>
      <c r="Z1194" s="8"/>
      <c r="AA1194" s="8"/>
    </row>
    <row r="1195" spans="1:27">
      <c r="C1195" s="22" t="str">
        <f t="shared" ref="C1195:S1195" ca="1" si="1366">C$8</f>
        <v>BSIMAC</v>
      </c>
      <c r="D1195" s="22" t="str">
        <f t="shared" ca="1" si="1366"/>
        <v>CSE</v>
      </c>
      <c r="E1195" s="22" t="str">
        <f t="shared" ca="1" si="1366"/>
        <v>DeST</v>
      </c>
      <c r="F1195" s="22" t="str">
        <f t="shared" ca="1" si="1366"/>
        <v>EnergyPlus</v>
      </c>
      <c r="G1195" s="22" t="str">
        <f t="shared" ca="1" si="1366"/>
        <v>ESP-r</v>
      </c>
      <c r="H1195" s="22" t="str">
        <f t="shared" ca="1" si="1366"/>
        <v>TRNSYS</v>
      </c>
      <c r="I1195" s="22" t="str">
        <f t="shared" ca="1" si="1366"/>
        <v>TestSpec-Alt</v>
      </c>
      <c r="J1195" s="22">
        <f t="shared" ca="1" si="1366"/>
        <v>0</v>
      </c>
      <c r="K1195" s="22">
        <f t="shared" ca="1" si="1366"/>
        <v>0</v>
      </c>
      <c r="L1195" s="22">
        <f t="shared" ca="1" si="1366"/>
        <v>0</v>
      </c>
      <c r="M1195" s="22">
        <f t="shared" ca="1" si="1366"/>
        <v>0</v>
      </c>
      <c r="N1195" s="22">
        <f t="shared" ca="1" si="1366"/>
        <v>0</v>
      </c>
      <c r="O1195" s="22">
        <f t="shared" ca="1" si="1366"/>
        <v>0</v>
      </c>
      <c r="P1195" s="22">
        <f t="shared" ca="1" si="1366"/>
        <v>0</v>
      </c>
      <c r="Q1195" s="22">
        <f t="shared" ca="1" si="1366"/>
        <v>0</v>
      </c>
      <c r="R1195" s="22">
        <f t="shared" ca="1" si="1366"/>
        <v>0</v>
      </c>
      <c r="S1195" s="22" t="str">
        <f t="shared" ca="1" si="1366"/>
        <v>Tested Prg</v>
      </c>
      <c r="T1195" s="34"/>
      <c r="U1195" s="34"/>
      <c r="V1195" s="34"/>
      <c r="W1195" s="8"/>
      <c r="X1195" s="8"/>
      <c r="Y1195" s="8"/>
      <c r="Z1195" s="8"/>
      <c r="AA1195" s="8"/>
    </row>
    <row r="1196" spans="1:27" ht="15">
      <c r="A1196" s="51">
        <v>0</v>
      </c>
      <c r="B1196" s="351" t="s">
        <v>143</v>
      </c>
      <c r="C1196" s="480">
        <f ca="1">C1074-C1135</f>
        <v>402.08594088937093</v>
      </c>
      <c r="D1196" s="480">
        <f t="shared" ref="D1196:S1196" ca="1" si="1367">D1074-D1135</f>
        <v>486.21942824000007</v>
      </c>
      <c r="E1196" s="480">
        <f t="shared" ca="1" si="1367"/>
        <v>384.43700000000001</v>
      </c>
      <c r="F1196" s="480">
        <f t="shared" ca="1" si="1367"/>
        <v>468.51754655634147</v>
      </c>
      <c r="G1196" s="480">
        <f t="shared" ca="1" si="1367"/>
        <v>481</v>
      </c>
      <c r="H1196" s="480">
        <f t="shared" ca="1" si="1367"/>
        <v>450.37700000000001</v>
      </c>
      <c r="I1196" s="480">
        <f t="shared" ca="1" si="1367"/>
        <v>0</v>
      </c>
      <c r="J1196" s="480">
        <f t="shared" ca="1" si="1367"/>
        <v>0</v>
      </c>
      <c r="K1196" s="480">
        <f t="shared" ca="1" si="1367"/>
        <v>0</v>
      </c>
      <c r="L1196" s="480">
        <f t="shared" ca="1" si="1367"/>
        <v>0</v>
      </c>
      <c r="M1196" s="480">
        <f t="shared" ca="1" si="1367"/>
        <v>0</v>
      </c>
      <c r="N1196" s="480">
        <f t="shared" ca="1" si="1367"/>
        <v>0</v>
      </c>
      <c r="O1196" s="480">
        <f t="shared" ca="1" si="1367"/>
        <v>0</v>
      </c>
      <c r="P1196" s="480">
        <f t="shared" ca="1" si="1367"/>
        <v>0</v>
      </c>
      <c r="Q1196" s="480">
        <f t="shared" ca="1" si="1367"/>
        <v>0</v>
      </c>
      <c r="R1196" s="480">
        <f t="shared" ca="1" si="1367"/>
        <v>0</v>
      </c>
      <c r="S1196" s="480">
        <f t="shared" ca="1" si="1367"/>
        <v>0</v>
      </c>
      <c r="T1196" s="34"/>
      <c r="U1196" s="34"/>
      <c r="V1196" s="34"/>
      <c r="W1196" s="8"/>
      <c r="X1196" s="8"/>
      <c r="Y1196" s="8"/>
      <c r="Z1196" s="8"/>
      <c r="AA1196" s="8"/>
    </row>
    <row r="1197" spans="1:27" ht="15">
      <c r="A1197" s="51">
        <f>A1196+1</f>
        <v>1</v>
      </c>
      <c r="B1197" s="351" t="s">
        <v>145</v>
      </c>
      <c r="C1197" s="480">
        <f t="shared" ref="C1197:S1197" ca="1" si="1368">C1075-C1136</f>
        <v>325.19125542299349</v>
      </c>
      <c r="D1197" s="480">
        <f t="shared" ca="1" si="1368"/>
        <v>379.18548903228003</v>
      </c>
      <c r="E1197" s="480">
        <f t="shared" ca="1" si="1368"/>
        <v>310.69100000000003</v>
      </c>
      <c r="F1197" s="480">
        <f t="shared" ca="1" si="1368"/>
        <v>375.15901207379289</v>
      </c>
      <c r="G1197" s="480">
        <f t="shared" ca="1" si="1368"/>
        <v>387</v>
      </c>
      <c r="H1197" s="480">
        <f t="shared" ca="1" si="1368"/>
        <v>358.16061999999999</v>
      </c>
      <c r="I1197" s="480">
        <f t="shared" ca="1" si="1368"/>
        <v>0</v>
      </c>
      <c r="J1197" s="480">
        <f t="shared" ca="1" si="1368"/>
        <v>0</v>
      </c>
      <c r="K1197" s="480">
        <f t="shared" ca="1" si="1368"/>
        <v>0</v>
      </c>
      <c r="L1197" s="480">
        <f t="shared" ca="1" si="1368"/>
        <v>0</v>
      </c>
      <c r="M1197" s="480">
        <f t="shared" ca="1" si="1368"/>
        <v>0</v>
      </c>
      <c r="N1197" s="480">
        <f t="shared" ca="1" si="1368"/>
        <v>0</v>
      </c>
      <c r="O1197" s="480">
        <f t="shared" ca="1" si="1368"/>
        <v>0</v>
      </c>
      <c r="P1197" s="480">
        <f t="shared" ca="1" si="1368"/>
        <v>0</v>
      </c>
      <c r="Q1197" s="480">
        <f t="shared" ca="1" si="1368"/>
        <v>0</v>
      </c>
      <c r="R1197" s="480">
        <f t="shared" ca="1" si="1368"/>
        <v>0</v>
      </c>
      <c r="S1197" s="480">
        <f t="shared" ca="1" si="1368"/>
        <v>0</v>
      </c>
      <c r="T1197" s="34"/>
      <c r="U1197" s="34"/>
      <c r="V1197" s="34"/>
      <c r="W1197" s="8"/>
      <c r="X1197" s="8"/>
      <c r="Y1197" s="8"/>
      <c r="Z1197" s="8"/>
      <c r="AA1197" s="8"/>
    </row>
    <row r="1198" spans="1:27" ht="15">
      <c r="A1198" s="51">
        <f t="shared" ref="A1198:A1207" si="1369">A1197+1</f>
        <v>2</v>
      </c>
      <c r="B1198" s="351" t="s">
        <v>147</v>
      </c>
      <c r="C1198" s="480">
        <f t="shared" ref="C1198:S1198" ca="1" si="1370">C1076-C1137</f>
        <v>363.9118492407809</v>
      </c>
      <c r="D1198" s="480">
        <f t="shared" ca="1" si="1370"/>
        <v>405.80192404270002</v>
      </c>
      <c r="E1198" s="480">
        <f t="shared" ca="1" si="1370"/>
        <v>369.83799999999997</v>
      </c>
      <c r="F1198" s="480">
        <f t="shared" ca="1" si="1370"/>
        <v>418.97493007474361</v>
      </c>
      <c r="G1198" s="480">
        <f t="shared" ca="1" si="1370"/>
        <v>433</v>
      </c>
      <c r="H1198" s="480">
        <f t="shared" ca="1" si="1370"/>
        <v>406.83320000000003</v>
      </c>
      <c r="I1198" s="480">
        <f t="shared" ca="1" si="1370"/>
        <v>0</v>
      </c>
      <c r="J1198" s="480">
        <f t="shared" ca="1" si="1370"/>
        <v>0</v>
      </c>
      <c r="K1198" s="480">
        <f t="shared" ca="1" si="1370"/>
        <v>0</v>
      </c>
      <c r="L1198" s="480">
        <f t="shared" ca="1" si="1370"/>
        <v>0</v>
      </c>
      <c r="M1198" s="480">
        <f t="shared" ca="1" si="1370"/>
        <v>0</v>
      </c>
      <c r="N1198" s="480">
        <f t="shared" ca="1" si="1370"/>
        <v>0</v>
      </c>
      <c r="O1198" s="480">
        <f t="shared" ca="1" si="1370"/>
        <v>0</v>
      </c>
      <c r="P1198" s="480">
        <f t="shared" ca="1" si="1370"/>
        <v>0</v>
      </c>
      <c r="Q1198" s="480">
        <f t="shared" ca="1" si="1370"/>
        <v>0</v>
      </c>
      <c r="R1198" s="480">
        <f t="shared" ca="1" si="1370"/>
        <v>0</v>
      </c>
      <c r="S1198" s="480">
        <f t="shared" ca="1" si="1370"/>
        <v>0</v>
      </c>
      <c r="T1198" s="34"/>
      <c r="U1198" s="34"/>
      <c r="V1198" s="34"/>
      <c r="W1198" s="8"/>
      <c r="X1198" s="8"/>
      <c r="Y1198" s="8"/>
      <c r="Z1198" s="8"/>
      <c r="AA1198" s="8"/>
    </row>
    <row r="1199" spans="1:27" ht="15">
      <c r="A1199" s="51">
        <f t="shared" si="1369"/>
        <v>3</v>
      </c>
      <c r="B1199" s="351" t="s">
        <v>149</v>
      </c>
      <c r="C1199" s="480">
        <f t="shared" ref="C1199:S1199" ca="1" si="1371">C1077-C1138</f>
        <v>189.35597885032536</v>
      </c>
      <c r="D1199" s="480">
        <f t="shared" ca="1" si="1371"/>
        <v>207.82221635163998</v>
      </c>
      <c r="E1199" s="480">
        <f t="shared" ca="1" si="1371"/>
        <v>211.90100000000001</v>
      </c>
      <c r="F1199" s="480">
        <f t="shared" ca="1" si="1371"/>
        <v>221.99160846447467</v>
      </c>
      <c r="G1199" s="480">
        <f t="shared" ca="1" si="1371"/>
        <v>241</v>
      </c>
      <c r="H1199" s="480">
        <f t="shared" ca="1" si="1371"/>
        <v>219.30449999999999</v>
      </c>
      <c r="I1199" s="480">
        <f t="shared" ca="1" si="1371"/>
        <v>0</v>
      </c>
      <c r="J1199" s="480">
        <f t="shared" ca="1" si="1371"/>
        <v>0</v>
      </c>
      <c r="K1199" s="480">
        <f t="shared" ca="1" si="1371"/>
        <v>0</v>
      </c>
      <c r="L1199" s="480">
        <f t="shared" ca="1" si="1371"/>
        <v>0</v>
      </c>
      <c r="M1199" s="480">
        <f t="shared" ca="1" si="1371"/>
        <v>0</v>
      </c>
      <c r="N1199" s="480">
        <f t="shared" ca="1" si="1371"/>
        <v>0</v>
      </c>
      <c r="O1199" s="480">
        <f t="shared" ca="1" si="1371"/>
        <v>0</v>
      </c>
      <c r="P1199" s="480">
        <f t="shared" ca="1" si="1371"/>
        <v>0</v>
      </c>
      <c r="Q1199" s="480">
        <f t="shared" ca="1" si="1371"/>
        <v>0</v>
      </c>
      <c r="R1199" s="480">
        <f t="shared" ca="1" si="1371"/>
        <v>0</v>
      </c>
      <c r="S1199" s="480">
        <f t="shared" ca="1" si="1371"/>
        <v>0</v>
      </c>
      <c r="T1199" s="34"/>
      <c r="U1199" s="34"/>
      <c r="V1199" s="34"/>
      <c r="W1199" s="8"/>
      <c r="X1199" s="8"/>
      <c r="Y1199" s="8"/>
      <c r="Z1199" s="8"/>
      <c r="AA1199" s="8"/>
    </row>
    <row r="1200" spans="1:27" ht="15">
      <c r="A1200" s="51">
        <f t="shared" si="1369"/>
        <v>4</v>
      </c>
      <c r="B1200" s="351" t="s">
        <v>151</v>
      </c>
      <c r="C1200" s="480">
        <f t="shared" ref="C1200:S1200" ca="1" si="1372">C1078-C1139</f>
        <v>211.60591106290698</v>
      </c>
      <c r="D1200" s="480">
        <f t="shared" ca="1" si="1372"/>
        <v>203.34759116754299</v>
      </c>
      <c r="E1200" s="480">
        <f t="shared" ca="1" si="1372"/>
        <v>209.98999999999998</v>
      </c>
      <c r="F1200" s="480">
        <f t="shared" ca="1" si="1372"/>
        <v>225.42652097810787</v>
      </c>
      <c r="G1200" s="480">
        <f t="shared" ca="1" si="1372"/>
        <v>239</v>
      </c>
      <c r="H1200" s="480">
        <f t="shared" ca="1" si="1372"/>
        <v>226.79910000000001</v>
      </c>
      <c r="I1200" s="480">
        <f t="shared" ca="1" si="1372"/>
        <v>0</v>
      </c>
      <c r="J1200" s="480">
        <f t="shared" ca="1" si="1372"/>
        <v>0</v>
      </c>
      <c r="K1200" s="480">
        <f t="shared" ca="1" si="1372"/>
        <v>0</v>
      </c>
      <c r="L1200" s="480">
        <f t="shared" ca="1" si="1372"/>
        <v>0</v>
      </c>
      <c r="M1200" s="480">
        <f t="shared" ca="1" si="1372"/>
        <v>0</v>
      </c>
      <c r="N1200" s="480">
        <f t="shared" ca="1" si="1372"/>
        <v>0</v>
      </c>
      <c r="O1200" s="480">
        <f t="shared" ca="1" si="1372"/>
        <v>0</v>
      </c>
      <c r="P1200" s="480">
        <f t="shared" ca="1" si="1372"/>
        <v>0</v>
      </c>
      <c r="Q1200" s="480">
        <f t="shared" ca="1" si="1372"/>
        <v>0</v>
      </c>
      <c r="R1200" s="480">
        <f t="shared" ca="1" si="1372"/>
        <v>0</v>
      </c>
      <c r="S1200" s="480">
        <f t="shared" ca="1" si="1372"/>
        <v>0</v>
      </c>
      <c r="T1200" s="34"/>
      <c r="U1200" s="34"/>
      <c r="V1200" s="34"/>
      <c r="W1200" s="8"/>
      <c r="X1200" s="8"/>
      <c r="Y1200" s="8"/>
      <c r="Z1200" s="8"/>
      <c r="AA1200" s="8"/>
    </row>
    <row r="1201" spans="1:27" ht="15">
      <c r="A1201" s="51">
        <f t="shared" si="1369"/>
        <v>5</v>
      </c>
      <c r="B1201" s="351" t="s">
        <v>153</v>
      </c>
      <c r="C1201" s="480">
        <f t="shared" ref="C1201:S1201" ca="1" si="1373">C1079-C1140</f>
        <v>130.80440618221297</v>
      </c>
      <c r="D1201" s="480">
        <f t="shared" ca="1" si="1373"/>
        <v>125.15062077889996</v>
      </c>
      <c r="E1201" s="480">
        <f t="shared" ca="1" si="1373"/>
        <v>117.96599999999995</v>
      </c>
      <c r="F1201" s="480">
        <f t="shared" ca="1" si="1373"/>
        <v>138.27060190915734</v>
      </c>
      <c r="G1201" s="480">
        <f t="shared" ca="1" si="1373"/>
        <v>146</v>
      </c>
      <c r="H1201" s="480">
        <f t="shared" ca="1" si="1373"/>
        <v>150.238</v>
      </c>
      <c r="I1201" s="480">
        <f t="shared" ca="1" si="1373"/>
        <v>0</v>
      </c>
      <c r="J1201" s="480">
        <f t="shared" ca="1" si="1373"/>
        <v>0</v>
      </c>
      <c r="K1201" s="480">
        <f t="shared" ca="1" si="1373"/>
        <v>0</v>
      </c>
      <c r="L1201" s="480">
        <f t="shared" ca="1" si="1373"/>
        <v>0</v>
      </c>
      <c r="M1201" s="480">
        <f t="shared" ca="1" si="1373"/>
        <v>0</v>
      </c>
      <c r="N1201" s="480">
        <f t="shared" ca="1" si="1373"/>
        <v>0</v>
      </c>
      <c r="O1201" s="480">
        <f t="shared" ca="1" si="1373"/>
        <v>0</v>
      </c>
      <c r="P1201" s="480">
        <f t="shared" ca="1" si="1373"/>
        <v>0</v>
      </c>
      <c r="Q1201" s="480">
        <f t="shared" ca="1" si="1373"/>
        <v>0</v>
      </c>
      <c r="R1201" s="480">
        <f t="shared" ca="1" si="1373"/>
        <v>0</v>
      </c>
      <c r="S1201" s="480">
        <f t="shared" ca="1" si="1373"/>
        <v>0</v>
      </c>
      <c r="T1201" s="34"/>
      <c r="U1201" s="34"/>
      <c r="V1201" s="34"/>
      <c r="W1201" s="8"/>
      <c r="X1201" s="8"/>
      <c r="Y1201" s="8"/>
      <c r="Z1201" s="8"/>
      <c r="AA1201" s="8"/>
    </row>
    <row r="1202" spans="1:27" ht="15">
      <c r="A1202" s="51">
        <f t="shared" si="1369"/>
        <v>6</v>
      </c>
      <c r="B1202" s="351" t="s">
        <v>155</v>
      </c>
      <c r="C1202" s="480">
        <f t="shared" ref="C1202:S1202" ca="1" si="1374">C1080-C1141</f>
        <v>127.50378253796094</v>
      </c>
      <c r="D1202" s="480">
        <f t="shared" ca="1" si="1374"/>
        <v>125.43080008939995</v>
      </c>
      <c r="E1202" s="480">
        <f t="shared" ca="1" si="1374"/>
        <v>117.00400000000002</v>
      </c>
      <c r="F1202" s="480">
        <f t="shared" ca="1" si="1374"/>
        <v>137.67708549260948</v>
      </c>
      <c r="G1202" s="480">
        <f t="shared" ca="1" si="1374"/>
        <v>146</v>
      </c>
      <c r="H1202" s="480">
        <f t="shared" ca="1" si="1374"/>
        <v>148.87600000000003</v>
      </c>
      <c r="I1202" s="480">
        <f t="shared" ca="1" si="1374"/>
        <v>0</v>
      </c>
      <c r="J1202" s="480">
        <f t="shared" ca="1" si="1374"/>
        <v>0</v>
      </c>
      <c r="K1202" s="480">
        <f t="shared" ca="1" si="1374"/>
        <v>0</v>
      </c>
      <c r="L1202" s="480">
        <f t="shared" ca="1" si="1374"/>
        <v>0</v>
      </c>
      <c r="M1202" s="480">
        <f t="shared" ca="1" si="1374"/>
        <v>0</v>
      </c>
      <c r="N1202" s="480">
        <f t="shared" ca="1" si="1374"/>
        <v>0</v>
      </c>
      <c r="O1202" s="480">
        <f t="shared" ca="1" si="1374"/>
        <v>0</v>
      </c>
      <c r="P1202" s="480">
        <f t="shared" ca="1" si="1374"/>
        <v>0</v>
      </c>
      <c r="Q1202" s="480">
        <f t="shared" ca="1" si="1374"/>
        <v>0</v>
      </c>
      <c r="R1202" s="480">
        <f t="shared" ca="1" si="1374"/>
        <v>0</v>
      </c>
      <c r="S1202" s="480">
        <f t="shared" ca="1" si="1374"/>
        <v>0</v>
      </c>
      <c r="T1202" s="34"/>
      <c r="U1202" s="34"/>
      <c r="V1202" s="34"/>
      <c r="W1202" s="8"/>
      <c r="X1202" s="8"/>
      <c r="Y1202" s="8"/>
      <c r="Z1202" s="8"/>
      <c r="AA1202" s="8"/>
    </row>
    <row r="1203" spans="1:27" ht="15">
      <c r="A1203" s="51">
        <f t="shared" si="1369"/>
        <v>7</v>
      </c>
      <c r="B1203" s="351" t="s">
        <v>157</v>
      </c>
      <c r="C1203" s="480">
        <f t="shared" ref="C1203:S1203" ca="1" si="1375">C1081-C1142</f>
        <v>125.55662960954407</v>
      </c>
      <c r="D1203" s="480">
        <f t="shared" ca="1" si="1375"/>
        <v>120.82711668479993</v>
      </c>
      <c r="E1203" s="480">
        <f t="shared" ca="1" si="1375"/>
        <v>110.94900000000001</v>
      </c>
      <c r="F1203" s="480">
        <f t="shared" ca="1" si="1375"/>
        <v>138.18388343967598</v>
      </c>
      <c r="G1203" s="480">
        <f t="shared" ca="1" si="1375"/>
        <v>143</v>
      </c>
      <c r="H1203" s="480">
        <f t="shared" ca="1" si="1375"/>
        <v>146.57</v>
      </c>
      <c r="I1203" s="480">
        <f t="shared" ca="1" si="1375"/>
        <v>0</v>
      </c>
      <c r="J1203" s="480">
        <f t="shared" ca="1" si="1375"/>
        <v>0</v>
      </c>
      <c r="K1203" s="480">
        <f t="shared" ca="1" si="1375"/>
        <v>0</v>
      </c>
      <c r="L1203" s="480">
        <f t="shared" ca="1" si="1375"/>
        <v>0</v>
      </c>
      <c r="M1203" s="480">
        <f t="shared" ca="1" si="1375"/>
        <v>0</v>
      </c>
      <c r="N1203" s="480">
        <f t="shared" ca="1" si="1375"/>
        <v>0</v>
      </c>
      <c r="O1203" s="480">
        <f t="shared" ca="1" si="1375"/>
        <v>0</v>
      </c>
      <c r="P1203" s="480">
        <f t="shared" ca="1" si="1375"/>
        <v>0</v>
      </c>
      <c r="Q1203" s="480">
        <f t="shared" ca="1" si="1375"/>
        <v>0</v>
      </c>
      <c r="R1203" s="480">
        <f t="shared" ca="1" si="1375"/>
        <v>0</v>
      </c>
      <c r="S1203" s="480">
        <f t="shared" ca="1" si="1375"/>
        <v>0</v>
      </c>
      <c r="T1203" s="34"/>
      <c r="U1203" s="34"/>
      <c r="V1203" s="34"/>
      <c r="W1203" s="8"/>
      <c r="X1203" s="8"/>
      <c r="Y1203" s="8"/>
      <c r="Z1203" s="8"/>
      <c r="AA1203" s="8"/>
    </row>
    <row r="1204" spans="1:27" ht="15">
      <c r="A1204" s="51">
        <f t="shared" si="1369"/>
        <v>8</v>
      </c>
      <c r="B1204" s="351" t="s">
        <v>159</v>
      </c>
      <c r="C1204" s="480">
        <f t="shared" ref="C1204:S1204" ca="1" si="1376">C1082-C1143</f>
        <v>206.933947939262</v>
      </c>
      <c r="D1204" s="480">
        <f t="shared" ca="1" si="1376"/>
        <v>221.16347595394012</v>
      </c>
      <c r="E1204" s="480">
        <f t="shared" ca="1" si="1376"/>
        <v>205.97799999999995</v>
      </c>
      <c r="F1204" s="480">
        <f t="shared" ca="1" si="1376"/>
        <v>240.87100942866851</v>
      </c>
      <c r="G1204" s="480">
        <f t="shared" ca="1" si="1376"/>
        <v>251</v>
      </c>
      <c r="H1204" s="480">
        <f t="shared" ca="1" si="1376"/>
        <v>251.61500000000007</v>
      </c>
      <c r="I1204" s="480">
        <f t="shared" ca="1" si="1376"/>
        <v>0</v>
      </c>
      <c r="J1204" s="480">
        <f t="shared" ca="1" si="1376"/>
        <v>0</v>
      </c>
      <c r="K1204" s="480">
        <f t="shared" ca="1" si="1376"/>
        <v>0</v>
      </c>
      <c r="L1204" s="480">
        <f t="shared" ca="1" si="1376"/>
        <v>0</v>
      </c>
      <c r="M1204" s="480">
        <f t="shared" ca="1" si="1376"/>
        <v>0</v>
      </c>
      <c r="N1204" s="480">
        <f t="shared" ca="1" si="1376"/>
        <v>0</v>
      </c>
      <c r="O1204" s="480">
        <f t="shared" ca="1" si="1376"/>
        <v>0</v>
      </c>
      <c r="P1204" s="480">
        <f t="shared" ca="1" si="1376"/>
        <v>0</v>
      </c>
      <c r="Q1204" s="480">
        <f t="shared" ca="1" si="1376"/>
        <v>0</v>
      </c>
      <c r="R1204" s="480">
        <f t="shared" ca="1" si="1376"/>
        <v>0</v>
      </c>
      <c r="S1204" s="480">
        <f t="shared" ca="1" si="1376"/>
        <v>0</v>
      </c>
      <c r="T1204" s="34"/>
      <c r="U1204" s="34"/>
      <c r="V1204" s="34"/>
      <c r="W1204" s="8"/>
      <c r="X1204" s="8"/>
      <c r="Y1204" s="8"/>
      <c r="Z1204" s="8"/>
      <c r="AA1204" s="8"/>
    </row>
    <row r="1205" spans="1:27" ht="15">
      <c r="A1205" s="51">
        <f t="shared" si="1369"/>
        <v>9</v>
      </c>
      <c r="B1205" s="351" t="s">
        <v>161</v>
      </c>
      <c r="C1205" s="480">
        <f t="shared" ref="C1205:S1205" ca="1" si="1377">C1083-C1144</f>
        <v>332.212025488069</v>
      </c>
      <c r="D1205" s="480">
        <f t="shared" ca="1" si="1377"/>
        <v>370.56371522519993</v>
      </c>
      <c r="E1205" s="480">
        <f t="shared" ca="1" si="1377"/>
        <v>341.56</v>
      </c>
      <c r="F1205" s="480">
        <f t="shared" ca="1" si="1377"/>
        <v>382.60321638155841</v>
      </c>
      <c r="G1205" s="480">
        <f t="shared" ca="1" si="1377"/>
        <v>400</v>
      </c>
      <c r="H1205" s="480">
        <f t="shared" ca="1" si="1377"/>
        <v>388.62999999999994</v>
      </c>
      <c r="I1205" s="480">
        <f t="shared" ca="1" si="1377"/>
        <v>0</v>
      </c>
      <c r="J1205" s="480">
        <f t="shared" ca="1" si="1377"/>
        <v>0</v>
      </c>
      <c r="K1205" s="480">
        <f t="shared" ca="1" si="1377"/>
        <v>0</v>
      </c>
      <c r="L1205" s="480">
        <f t="shared" ca="1" si="1377"/>
        <v>0</v>
      </c>
      <c r="M1205" s="480">
        <f t="shared" ca="1" si="1377"/>
        <v>0</v>
      </c>
      <c r="N1205" s="480">
        <f t="shared" ca="1" si="1377"/>
        <v>0</v>
      </c>
      <c r="O1205" s="480">
        <f t="shared" ca="1" si="1377"/>
        <v>0</v>
      </c>
      <c r="P1205" s="480">
        <f t="shared" ca="1" si="1377"/>
        <v>0</v>
      </c>
      <c r="Q1205" s="480">
        <f t="shared" ca="1" si="1377"/>
        <v>0</v>
      </c>
      <c r="R1205" s="480">
        <f t="shared" ca="1" si="1377"/>
        <v>0</v>
      </c>
      <c r="S1205" s="480">
        <f t="shared" ca="1" si="1377"/>
        <v>0</v>
      </c>
      <c r="T1205" s="34"/>
      <c r="U1205" s="34"/>
      <c r="V1205" s="34"/>
      <c r="W1205" s="8"/>
      <c r="X1205" s="8"/>
      <c r="Y1205" s="8"/>
      <c r="Z1205" s="8"/>
      <c r="AA1205" s="8"/>
    </row>
    <row r="1206" spans="1:27" ht="15">
      <c r="A1206" s="51">
        <f t="shared" si="1369"/>
        <v>10</v>
      </c>
      <c r="B1206" s="351" t="s">
        <v>163</v>
      </c>
      <c r="C1206" s="480">
        <f t="shared" ref="C1206:S1206" ca="1" si="1378">C1084-C1145</f>
        <v>321.62985357917569</v>
      </c>
      <c r="D1206" s="480">
        <f t="shared" ca="1" si="1378"/>
        <v>374.25543436390001</v>
      </c>
      <c r="E1206" s="480">
        <f t="shared" ca="1" si="1378"/>
        <v>320.93299999999999</v>
      </c>
      <c r="F1206" s="480">
        <f t="shared" ca="1" si="1378"/>
        <v>369.69855415269529</v>
      </c>
      <c r="G1206" s="480">
        <f t="shared" ca="1" si="1378"/>
        <v>381</v>
      </c>
      <c r="H1206" s="480">
        <f t="shared" ca="1" si="1378"/>
        <v>358.39140000000003</v>
      </c>
      <c r="I1206" s="480">
        <f t="shared" ca="1" si="1378"/>
        <v>0</v>
      </c>
      <c r="J1206" s="480">
        <f t="shared" ca="1" si="1378"/>
        <v>0</v>
      </c>
      <c r="K1206" s="480">
        <f t="shared" ca="1" si="1378"/>
        <v>0</v>
      </c>
      <c r="L1206" s="480">
        <f t="shared" ca="1" si="1378"/>
        <v>0</v>
      </c>
      <c r="M1206" s="480">
        <f t="shared" ca="1" si="1378"/>
        <v>0</v>
      </c>
      <c r="N1206" s="480">
        <f t="shared" ca="1" si="1378"/>
        <v>0</v>
      </c>
      <c r="O1206" s="480">
        <f t="shared" ca="1" si="1378"/>
        <v>0</v>
      </c>
      <c r="P1206" s="480">
        <f t="shared" ca="1" si="1378"/>
        <v>0</v>
      </c>
      <c r="Q1206" s="480">
        <f t="shared" ca="1" si="1378"/>
        <v>0</v>
      </c>
      <c r="R1206" s="480">
        <f t="shared" ca="1" si="1378"/>
        <v>0</v>
      </c>
      <c r="S1206" s="480">
        <f t="shared" ca="1" si="1378"/>
        <v>0</v>
      </c>
      <c r="T1206" s="34"/>
      <c r="U1206" s="34"/>
      <c r="V1206" s="34"/>
      <c r="W1206" s="8"/>
      <c r="X1206" s="8"/>
      <c r="Y1206" s="8"/>
      <c r="Z1206" s="8"/>
      <c r="AA1206" s="8"/>
    </row>
    <row r="1207" spans="1:27" ht="15.75" thickBot="1">
      <c r="A1207" s="51">
        <f t="shared" si="1369"/>
        <v>11</v>
      </c>
      <c r="B1207" s="499" t="s">
        <v>165</v>
      </c>
      <c r="C1207" s="480">
        <f t="shared" ref="C1207:S1207" ca="1" si="1379">C1085-C1146</f>
        <v>371.20841919739701</v>
      </c>
      <c r="D1207" s="480">
        <f t="shared" ca="1" si="1379"/>
        <v>429.53060862400002</v>
      </c>
      <c r="E1207" s="480">
        <f t="shared" ca="1" si="1379"/>
        <v>348.15499999999997</v>
      </c>
      <c r="F1207" s="480">
        <f t="shared" ca="1" si="1379"/>
        <v>420.92406494362888</v>
      </c>
      <c r="G1207" s="480">
        <f t="shared" ca="1" si="1379"/>
        <v>428</v>
      </c>
      <c r="H1207" s="480">
        <f t="shared" ca="1" si="1379"/>
        <v>406.60180000000003</v>
      </c>
      <c r="I1207" s="480">
        <f t="shared" ca="1" si="1379"/>
        <v>0</v>
      </c>
      <c r="J1207" s="480">
        <f t="shared" ca="1" si="1379"/>
        <v>0</v>
      </c>
      <c r="K1207" s="480">
        <f t="shared" ca="1" si="1379"/>
        <v>0</v>
      </c>
      <c r="L1207" s="480">
        <f t="shared" ca="1" si="1379"/>
        <v>0</v>
      </c>
      <c r="M1207" s="480">
        <f t="shared" ca="1" si="1379"/>
        <v>0</v>
      </c>
      <c r="N1207" s="480">
        <f t="shared" ca="1" si="1379"/>
        <v>0</v>
      </c>
      <c r="O1207" s="480">
        <f t="shared" ca="1" si="1379"/>
        <v>0</v>
      </c>
      <c r="P1207" s="480">
        <f t="shared" ca="1" si="1379"/>
        <v>0</v>
      </c>
      <c r="Q1207" s="480">
        <f t="shared" ca="1" si="1379"/>
        <v>0</v>
      </c>
      <c r="R1207" s="480">
        <f t="shared" ca="1" si="1379"/>
        <v>0</v>
      </c>
      <c r="S1207" s="480">
        <f t="shared" ca="1" si="1379"/>
        <v>0</v>
      </c>
      <c r="T1207" s="34"/>
      <c r="U1207" s="34"/>
      <c r="V1207" s="34"/>
      <c r="W1207" s="8"/>
      <c r="X1207" s="8"/>
      <c r="Y1207" s="8"/>
      <c r="Z1207" s="8"/>
      <c r="AA1207" s="8"/>
    </row>
    <row r="1208" spans="1:27" ht="13.5" thickTop="1">
      <c r="A1208" s="2"/>
      <c r="B1208" s="2"/>
      <c r="C1208" s="2"/>
      <c r="D1208" s="2"/>
      <c r="E1208" s="2"/>
      <c r="F1208" s="2"/>
      <c r="G1208" s="2"/>
      <c r="H1208" s="2"/>
      <c r="I1208" s="2"/>
      <c r="J1208" s="2"/>
      <c r="K1208" s="2"/>
      <c r="L1208" s="2"/>
      <c r="M1208" s="2"/>
      <c r="N1208" s="2"/>
      <c r="O1208" s="2"/>
      <c r="P1208" s="2"/>
      <c r="Q1208" s="2"/>
      <c r="R1208" s="2"/>
      <c r="S1208" s="2"/>
      <c r="T1208" s="34"/>
      <c r="U1208" s="34"/>
      <c r="V1208" s="34"/>
      <c r="W1208" s="8"/>
      <c r="X1208" s="8"/>
      <c r="Y1208" s="8"/>
      <c r="Z1208" s="8"/>
      <c r="AA1208" s="8"/>
    </row>
    <row r="1209" spans="1:27">
      <c r="A1209" s="216"/>
      <c r="B1209" s="7" t="s">
        <v>857</v>
      </c>
      <c r="C1209" s="2"/>
      <c r="D1209" s="2"/>
      <c r="E1209" s="2"/>
      <c r="F1209" s="2"/>
      <c r="G1209" s="2"/>
      <c r="H1209" s="2"/>
      <c r="I1209" s="2"/>
      <c r="J1209" s="2"/>
      <c r="K1209" s="2"/>
      <c r="L1209" s="2"/>
      <c r="M1209" s="2"/>
      <c r="N1209" s="2"/>
      <c r="O1209" s="2"/>
      <c r="P1209" s="2"/>
      <c r="Q1209" s="2"/>
      <c r="R1209" s="2"/>
      <c r="S1209" s="2"/>
      <c r="T1209" s="34"/>
      <c r="U1209" s="34"/>
      <c r="V1209" s="34"/>
      <c r="W1209" s="8"/>
      <c r="X1209" s="8"/>
      <c r="Y1209" s="8"/>
      <c r="Z1209" s="8"/>
      <c r="AA1209" s="8"/>
    </row>
    <row r="1210" spans="1:27">
      <c r="A1210" s="216"/>
      <c r="C1210" s="22" t="str">
        <f t="shared" ref="C1210:S1210" ca="1" si="1380">C$8</f>
        <v>BSIMAC</v>
      </c>
      <c r="D1210" s="22" t="str">
        <f t="shared" ca="1" si="1380"/>
        <v>CSE</v>
      </c>
      <c r="E1210" s="22" t="str">
        <f t="shared" ca="1" si="1380"/>
        <v>DeST</v>
      </c>
      <c r="F1210" s="22" t="str">
        <f t="shared" ca="1" si="1380"/>
        <v>EnergyPlus</v>
      </c>
      <c r="G1210" s="22" t="str">
        <f t="shared" ca="1" si="1380"/>
        <v>ESP-r</v>
      </c>
      <c r="H1210" s="22" t="str">
        <f t="shared" ca="1" si="1380"/>
        <v>TRNSYS</v>
      </c>
      <c r="I1210" s="22" t="str">
        <f t="shared" ca="1" si="1380"/>
        <v>TestSpec-Alt</v>
      </c>
      <c r="J1210" s="22">
        <f t="shared" ca="1" si="1380"/>
        <v>0</v>
      </c>
      <c r="K1210" s="22">
        <f t="shared" ca="1" si="1380"/>
        <v>0</v>
      </c>
      <c r="L1210" s="22">
        <f t="shared" ca="1" si="1380"/>
        <v>0</v>
      </c>
      <c r="M1210" s="22">
        <f t="shared" ca="1" si="1380"/>
        <v>0</v>
      </c>
      <c r="N1210" s="22">
        <f t="shared" ca="1" si="1380"/>
        <v>0</v>
      </c>
      <c r="O1210" s="22">
        <f t="shared" ca="1" si="1380"/>
        <v>0</v>
      </c>
      <c r="P1210" s="22">
        <f t="shared" ca="1" si="1380"/>
        <v>0</v>
      </c>
      <c r="Q1210" s="22">
        <f t="shared" ca="1" si="1380"/>
        <v>0</v>
      </c>
      <c r="R1210" s="22">
        <f t="shared" ca="1" si="1380"/>
        <v>0</v>
      </c>
      <c r="S1210" s="22" t="str">
        <f t="shared" ca="1" si="1380"/>
        <v>Tested Prg</v>
      </c>
      <c r="T1210" s="34"/>
      <c r="U1210" s="34"/>
      <c r="V1210" s="34"/>
      <c r="W1210" s="8"/>
      <c r="X1210" s="8"/>
      <c r="Y1210" s="8"/>
      <c r="Z1210" s="8"/>
      <c r="AA1210" s="8"/>
    </row>
    <row r="1211" spans="1:27" ht="15">
      <c r="A1211" s="51">
        <v>0</v>
      </c>
      <c r="B1211" s="351" t="s">
        <v>143</v>
      </c>
      <c r="C1211" s="480">
        <f t="shared" ref="C1211:S1211" ca="1" si="1381">C1089-C1150</f>
        <v>0.77800000000000002</v>
      </c>
      <c r="D1211" s="480">
        <f t="shared" ca="1" si="1381"/>
        <v>0.9428160000000001</v>
      </c>
      <c r="E1211" s="480">
        <f t="shared" ca="1" si="1381"/>
        <v>0.8580000000000001</v>
      </c>
      <c r="F1211" s="480">
        <f t="shared" ca="1" si="1381"/>
        <v>1.0747612408904248</v>
      </c>
      <c r="G1211" s="480">
        <f t="shared" ca="1" si="1381"/>
        <v>1.0299999999999998</v>
      </c>
      <c r="H1211" s="480">
        <f t="shared" ca="1" si="1381"/>
        <v>0.98025917900934001</v>
      </c>
      <c r="I1211" s="480">
        <f t="shared" ca="1" si="1381"/>
        <v>0</v>
      </c>
      <c r="J1211" s="480">
        <f t="shared" ca="1" si="1381"/>
        <v>0</v>
      </c>
      <c r="K1211" s="480">
        <f t="shared" ca="1" si="1381"/>
        <v>0</v>
      </c>
      <c r="L1211" s="480">
        <f t="shared" ca="1" si="1381"/>
        <v>0</v>
      </c>
      <c r="M1211" s="480">
        <f t="shared" ca="1" si="1381"/>
        <v>0</v>
      </c>
      <c r="N1211" s="480">
        <f t="shared" ca="1" si="1381"/>
        <v>0</v>
      </c>
      <c r="O1211" s="480">
        <f t="shared" ca="1" si="1381"/>
        <v>0</v>
      </c>
      <c r="P1211" s="480">
        <f t="shared" ca="1" si="1381"/>
        <v>0</v>
      </c>
      <c r="Q1211" s="480">
        <f t="shared" ca="1" si="1381"/>
        <v>0</v>
      </c>
      <c r="R1211" s="480">
        <f t="shared" ca="1" si="1381"/>
        <v>0</v>
      </c>
      <c r="S1211" s="480">
        <f t="shared" ca="1" si="1381"/>
        <v>0</v>
      </c>
      <c r="T1211" s="34"/>
      <c r="U1211" s="34"/>
      <c r="V1211" s="34"/>
      <c r="W1211" s="8"/>
      <c r="X1211" s="8"/>
      <c r="Y1211" s="8"/>
      <c r="Z1211" s="8"/>
      <c r="AA1211" s="8"/>
    </row>
    <row r="1212" spans="1:27" ht="15">
      <c r="A1212" s="51">
        <f>A1211+1</f>
        <v>1</v>
      </c>
      <c r="B1212" s="351" t="s">
        <v>145</v>
      </c>
      <c r="C1212" s="480">
        <f t="shared" ref="C1212:S1212" ca="1" si="1382">C1090-C1151</f>
        <v>0.48999999999999977</v>
      </c>
      <c r="D1212" s="480">
        <f t="shared" ca="1" si="1382"/>
        <v>0.45627899999999988</v>
      </c>
      <c r="E1212" s="480">
        <f t="shared" ca="1" si="1382"/>
        <v>0.46900000000000031</v>
      </c>
      <c r="F1212" s="480">
        <f t="shared" ca="1" si="1382"/>
        <v>0.37915354989896333</v>
      </c>
      <c r="G1212" s="480">
        <f t="shared" ca="1" si="1382"/>
        <v>0.51000000000000023</v>
      </c>
      <c r="H1212" s="480">
        <f t="shared" ca="1" si="1382"/>
        <v>0.44669898139106001</v>
      </c>
      <c r="I1212" s="480">
        <f t="shared" ca="1" si="1382"/>
        <v>0</v>
      </c>
      <c r="J1212" s="480">
        <f t="shared" ca="1" si="1382"/>
        <v>0</v>
      </c>
      <c r="K1212" s="480">
        <f t="shared" ca="1" si="1382"/>
        <v>0</v>
      </c>
      <c r="L1212" s="480">
        <f t="shared" ca="1" si="1382"/>
        <v>0</v>
      </c>
      <c r="M1212" s="480">
        <f t="shared" ca="1" si="1382"/>
        <v>0</v>
      </c>
      <c r="N1212" s="480">
        <f t="shared" ca="1" si="1382"/>
        <v>0</v>
      </c>
      <c r="O1212" s="480">
        <f t="shared" ca="1" si="1382"/>
        <v>0</v>
      </c>
      <c r="P1212" s="480">
        <f t="shared" ca="1" si="1382"/>
        <v>0</v>
      </c>
      <c r="Q1212" s="480">
        <f t="shared" ca="1" si="1382"/>
        <v>0</v>
      </c>
      <c r="R1212" s="480">
        <f t="shared" ca="1" si="1382"/>
        <v>0</v>
      </c>
      <c r="S1212" s="480">
        <f t="shared" ca="1" si="1382"/>
        <v>0</v>
      </c>
      <c r="T1212" s="34"/>
      <c r="U1212" s="34"/>
      <c r="V1212" s="34"/>
      <c r="W1212" s="8"/>
      <c r="X1212" s="8"/>
      <c r="Y1212" s="8"/>
      <c r="Z1212" s="8"/>
      <c r="AA1212" s="8"/>
    </row>
    <row r="1213" spans="1:27" ht="15">
      <c r="A1213" s="51">
        <f t="shared" ref="A1213:A1222" si="1383">A1212+1</f>
        <v>2</v>
      </c>
      <c r="B1213" s="351" t="s">
        <v>147</v>
      </c>
      <c r="C1213" s="480">
        <f t="shared" ref="C1213:S1213" ca="1" si="1384">C1091-C1152</f>
        <v>0.50099999999999989</v>
      </c>
      <c r="D1213" s="480">
        <f t="shared" ca="1" si="1384"/>
        <v>0.42157500000000003</v>
      </c>
      <c r="E1213" s="480">
        <f t="shared" ca="1" si="1384"/>
        <v>0.41900000000000004</v>
      </c>
      <c r="F1213" s="480">
        <f t="shared" ca="1" si="1384"/>
        <v>0.37020874305145535</v>
      </c>
      <c r="G1213" s="480">
        <f t="shared" ca="1" si="1384"/>
        <v>0.47</v>
      </c>
      <c r="H1213" s="480">
        <f t="shared" ca="1" si="1384"/>
        <v>0.42882364061143985</v>
      </c>
      <c r="I1213" s="480">
        <f t="shared" ca="1" si="1384"/>
        <v>0</v>
      </c>
      <c r="J1213" s="480">
        <f t="shared" ca="1" si="1384"/>
        <v>0</v>
      </c>
      <c r="K1213" s="480">
        <f t="shared" ca="1" si="1384"/>
        <v>0</v>
      </c>
      <c r="L1213" s="480">
        <f t="shared" ca="1" si="1384"/>
        <v>0</v>
      </c>
      <c r="M1213" s="480">
        <f t="shared" ca="1" si="1384"/>
        <v>0</v>
      </c>
      <c r="N1213" s="480">
        <f t="shared" ca="1" si="1384"/>
        <v>0</v>
      </c>
      <c r="O1213" s="480">
        <f t="shared" ca="1" si="1384"/>
        <v>0</v>
      </c>
      <c r="P1213" s="480">
        <f t="shared" ca="1" si="1384"/>
        <v>0</v>
      </c>
      <c r="Q1213" s="480">
        <f t="shared" ca="1" si="1384"/>
        <v>0</v>
      </c>
      <c r="R1213" s="480">
        <f t="shared" ca="1" si="1384"/>
        <v>0</v>
      </c>
      <c r="S1213" s="480">
        <f t="shared" ca="1" si="1384"/>
        <v>0</v>
      </c>
      <c r="T1213" s="34"/>
      <c r="U1213" s="34"/>
      <c r="V1213" s="34"/>
      <c r="W1213" s="8"/>
      <c r="X1213" s="8"/>
      <c r="Y1213" s="8"/>
      <c r="Z1213" s="8"/>
      <c r="AA1213" s="8"/>
    </row>
    <row r="1214" spans="1:27" ht="15">
      <c r="A1214" s="51">
        <f t="shared" si="1383"/>
        <v>3</v>
      </c>
      <c r="B1214" s="351" t="s">
        <v>149</v>
      </c>
      <c r="C1214" s="480">
        <f t="shared" ref="C1214:S1214" ca="1" si="1385">C1092-C1153</f>
        <v>0.44900000000000007</v>
      </c>
      <c r="D1214" s="480">
        <f t="shared" ca="1" si="1385"/>
        <v>0.43669199999999986</v>
      </c>
      <c r="E1214" s="480">
        <f t="shared" ca="1" si="1385"/>
        <v>0.5129999999999999</v>
      </c>
      <c r="F1214" s="480">
        <f t="shared" ca="1" si="1385"/>
        <v>0.31864894344404471</v>
      </c>
      <c r="G1214" s="480">
        <f t="shared" ca="1" si="1385"/>
        <v>0.44999999999999996</v>
      </c>
      <c r="H1214" s="480">
        <f t="shared" ca="1" si="1385"/>
        <v>0.42124821980794014</v>
      </c>
      <c r="I1214" s="480">
        <f t="shared" ca="1" si="1385"/>
        <v>0</v>
      </c>
      <c r="J1214" s="480">
        <f t="shared" ca="1" si="1385"/>
        <v>0</v>
      </c>
      <c r="K1214" s="480">
        <f t="shared" ca="1" si="1385"/>
        <v>0</v>
      </c>
      <c r="L1214" s="480">
        <f t="shared" ca="1" si="1385"/>
        <v>0</v>
      </c>
      <c r="M1214" s="480">
        <f t="shared" ca="1" si="1385"/>
        <v>0</v>
      </c>
      <c r="N1214" s="480">
        <f t="shared" ca="1" si="1385"/>
        <v>0</v>
      </c>
      <c r="O1214" s="480">
        <f t="shared" ca="1" si="1385"/>
        <v>0</v>
      </c>
      <c r="P1214" s="480">
        <f t="shared" ca="1" si="1385"/>
        <v>0</v>
      </c>
      <c r="Q1214" s="480">
        <f t="shared" ca="1" si="1385"/>
        <v>0</v>
      </c>
      <c r="R1214" s="480">
        <f t="shared" ca="1" si="1385"/>
        <v>0</v>
      </c>
      <c r="S1214" s="480">
        <f t="shared" ca="1" si="1385"/>
        <v>0</v>
      </c>
      <c r="T1214" s="34"/>
      <c r="U1214" s="34"/>
      <c r="V1214" s="34"/>
      <c r="W1214" s="8"/>
      <c r="X1214" s="8"/>
      <c r="Y1214" s="8"/>
      <c r="Z1214" s="8"/>
      <c r="AA1214" s="8"/>
    </row>
    <row r="1215" spans="1:27" ht="15">
      <c r="A1215" s="51">
        <f t="shared" si="1383"/>
        <v>4</v>
      </c>
      <c r="B1215" s="351" t="s">
        <v>151</v>
      </c>
      <c r="C1215" s="480">
        <f t="shared" ref="C1215:S1215" ca="1" si="1386">C1093-C1154</f>
        <v>0.35000000000000009</v>
      </c>
      <c r="D1215" s="480">
        <f t="shared" ca="1" si="1386"/>
        <v>0.44976300000000013</v>
      </c>
      <c r="E1215" s="480">
        <f t="shared" ca="1" si="1386"/>
        <v>0.44499999999999984</v>
      </c>
      <c r="F1215" s="480">
        <f t="shared" ca="1" si="1386"/>
        <v>0.35588301262802213</v>
      </c>
      <c r="G1215" s="480">
        <f t="shared" ca="1" si="1386"/>
        <v>0.52</v>
      </c>
      <c r="H1215" s="480">
        <f t="shared" ca="1" si="1386"/>
        <v>0.45381891038682998</v>
      </c>
      <c r="I1215" s="480">
        <f t="shared" ca="1" si="1386"/>
        <v>0</v>
      </c>
      <c r="J1215" s="480">
        <f t="shared" ca="1" si="1386"/>
        <v>0</v>
      </c>
      <c r="K1215" s="480">
        <f t="shared" ca="1" si="1386"/>
        <v>0</v>
      </c>
      <c r="L1215" s="480">
        <f t="shared" ca="1" si="1386"/>
        <v>0</v>
      </c>
      <c r="M1215" s="480">
        <f t="shared" ca="1" si="1386"/>
        <v>0</v>
      </c>
      <c r="N1215" s="480">
        <f t="shared" ca="1" si="1386"/>
        <v>0</v>
      </c>
      <c r="O1215" s="480">
        <f t="shared" ca="1" si="1386"/>
        <v>0</v>
      </c>
      <c r="P1215" s="480">
        <f t="shared" ca="1" si="1386"/>
        <v>0</v>
      </c>
      <c r="Q1215" s="480">
        <f t="shared" ca="1" si="1386"/>
        <v>0</v>
      </c>
      <c r="R1215" s="480">
        <f t="shared" ca="1" si="1386"/>
        <v>0</v>
      </c>
      <c r="S1215" s="480">
        <f t="shared" ca="1" si="1386"/>
        <v>0</v>
      </c>
      <c r="T1215" s="34"/>
      <c r="U1215" s="34"/>
      <c r="V1215" s="34"/>
      <c r="W1215" s="8"/>
      <c r="X1215" s="8"/>
      <c r="Y1215" s="8"/>
      <c r="Z1215" s="8"/>
      <c r="AA1215" s="8"/>
    </row>
    <row r="1216" spans="1:27" ht="15">
      <c r="A1216" s="51">
        <f t="shared" si="1383"/>
        <v>5</v>
      </c>
      <c r="B1216" s="351" t="s">
        <v>153</v>
      </c>
      <c r="C1216" s="480">
        <f t="shared" ref="C1216:S1216" ca="1" si="1387">C1094-C1155</f>
        <v>0.80500000000000005</v>
      </c>
      <c r="D1216" s="480">
        <f t="shared" ca="1" si="1387"/>
        <v>0.77848139999999977</v>
      </c>
      <c r="E1216" s="480">
        <f t="shared" ca="1" si="1387"/>
        <v>0.748</v>
      </c>
      <c r="F1216" s="480">
        <f t="shared" ca="1" si="1387"/>
        <v>0.7324294301144999</v>
      </c>
      <c r="G1216" s="480">
        <f t="shared" ca="1" si="1387"/>
        <v>0.76</v>
      </c>
      <c r="H1216" s="480">
        <f t="shared" ca="1" si="1387"/>
        <v>0.85260333591037296</v>
      </c>
      <c r="I1216" s="480">
        <f t="shared" ca="1" si="1387"/>
        <v>0</v>
      </c>
      <c r="J1216" s="480">
        <f t="shared" ca="1" si="1387"/>
        <v>0</v>
      </c>
      <c r="K1216" s="480">
        <f t="shared" ca="1" si="1387"/>
        <v>0</v>
      </c>
      <c r="L1216" s="480">
        <f t="shared" ca="1" si="1387"/>
        <v>0</v>
      </c>
      <c r="M1216" s="480">
        <f t="shared" ca="1" si="1387"/>
        <v>0</v>
      </c>
      <c r="N1216" s="480">
        <f t="shared" ca="1" si="1387"/>
        <v>0</v>
      </c>
      <c r="O1216" s="480">
        <f t="shared" ca="1" si="1387"/>
        <v>0</v>
      </c>
      <c r="P1216" s="480">
        <f t="shared" ca="1" si="1387"/>
        <v>0</v>
      </c>
      <c r="Q1216" s="480">
        <f t="shared" ca="1" si="1387"/>
        <v>0</v>
      </c>
      <c r="R1216" s="480">
        <f t="shared" ca="1" si="1387"/>
        <v>0</v>
      </c>
      <c r="S1216" s="480">
        <f t="shared" ca="1" si="1387"/>
        <v>0</v>
      </c>
      <c r="T1216" s="34"/>
      <c r="U1216" s="34"/>
      <c r="V1216" s="34"/>
      <c r="W1216" s="8"/>
      <c r="X1216" s="8"/>
      <c r="Y1216" s="8"/>
      <c r="Z1216" s="8"/>
      <c r="AA1216" s="8"/>
    </row>
    <row r="1217" spans="1:27" ht="15">
      <c r="A1217" s="51">
        <f t="shared" si="1383"/>
        <v>6</v>
      </c>
      <c r="B1217" s="351" t="s">
        <v>155</v>
      </c>
      <c r="C1217" s="480">
        <f t="shared" ref="C1217:S1217" ca="1" si="1388">C1095-C1156</f>
        <v>0.59899999999999998</v>
      </c>
      <c r="D1217" s="480">
        <f t="shared" ca="1" si="1388"/>
        <v>0.53975119999999999</v>
      </c>
      <c r="E1217" s="480">
        <f t="shared" ca="1" si="1388"/>
        <v>0.51200000000000001</v>
      </c>
      <c r="F1217" s="480">
        <f t="shared" ca="1" si="1388"/>
        <v>0.5144490757031166</v>
      </c>
      <c r="G1217" s="480">
        <f t="shared" ca="1" si="1388"/>
        <v>0.56999999999999995</v>
      </c>
      <c r="H1217" s="480">
        <f t="shared" ca="1" si="1388"/>
        <v>0.61893318176269496</v>
      </c>
      <c r="I1217" s="480">
        <f t="shared" ca="1" si="1388"/>
        <v>0</v>
      </c>
      <c r="J1217" s="480">
        <f t="shared" ca="1" si="1388"/>
        <v>0</v>
      </c>
      <c r="K1217" s="480">
        <f t="shared" ca="1" si="1388"/>
        <v>0</v>
      </c>
      <c r="L1217" s="480">
        <f t="shared" ca="1" si="1388"/>
        <v>0</v>
      </c>
      <c r="M1217" s="480">
        <f t="shared" ca="1" si="1388"/>
        <v>0</v>
      </c>
      <c r="N1217" s="480">
        <f t="shared" ca="1" si="1388"/>
        <v>0</v>
      </c>
      <c r="O1217" s="480">
        <f t="shared" ca="1" si="1388"/>
        <v>0</v>
      </c>
      <c r="P1217" s="480">
        <f t="shared" ca="1" si="1388"/>
        <v>0</v>
      </c>
      <c r="Q1217" s="480">
        <f t="shared" ca="1" si="1388"/>
        <v>0</v>
      </c>
      <c r="R1217" s="480">
        <f t="shared" ca="1" si="1388"/>
        <v>0</v>
      </c>
      <c r="S1217" s="480">
        <f t="shared" ca="1" si="1388"/>
        <v>0</v>
      </c>
      <c r="T1217" s="34"/>
      <c r="U1217" s="34"/>
      <c r="V1217" s="34"/>
      <c r="W1217" s="8"/>
      <c r="X1217" s="8"/>
      <c r="Y1217" s="8"/>
      <c r="Z1217" s="8"/>
      <c r="AA1217" s="8"/>
    </row>
    <row r="1218" spans="1:27" ht="15">
      <c r="A1218" s="51">
        <f t="shared" si="1383"/>
        <v>7</v>
      </c>
      <c r="B1218" s="351" t="s">
        <v>157</v>
      </c>
      <c r="C1218" s="480">
        <f t="shared" ref="C1218:S1218" ca="1" si="1389">C1096-C1157</f>
        <v>0.57199999999999995</v>
      </c>
      <c r="D1218" s="480">
        <f t="shared" ca="1" si="1389"/>
        <v>0.55338359999999998</v>
      </c>
      <c r="E1218" s="480">
        <f t="shared" ca="1" si="1389"/>
        <v>0.53200000000000003</v>
      </c>
      <c r="F1218" s="480">
        <f t="shared" ca="1" si="1389"/>
        <v>0.4785235323409695</v>
      </c>
      <c r="G1218" s="480">
        <f t="shared" ca="1" si="1389"/>
        <v>0.56000000000000005</v>
      </c>
      <c r="H1218" s="480">
        <f t="shared" ca="1" si="1389"/>
        <v>0.59084537929958703</v>
      </c>
      <c r="I1218" s="480">
        <f t="shared" ca="1" si="1389"/>
        <v>0</v>
      </c>
      <c r="J1218" s="480">
        <f t="shared" ca="1" si="1389"/>
        <v>0</v>
      </c>
      <c r="K1218" s="480">
        <f t="shared" ca="1" si="1389"/>
        <v>0</v>
      </c>
      <c r="L1218" s="480">
        <f t="shared" ca="1" si="1389"/>
        <v>0</v>
      </c>
      <c r="M1218" s="480">
        <f t="shared" ca="1" si="1389"/>
        <v>0</v>
      </c>
      <c r="N1218" s="480">
        <f t="shared" ca="1" si="1389"/>
        <v>0</v>
      </c>
      <c r="O1218" s="480">
        <f t="shared" ca="1" si="1389"/>
        <v>0</v>
      </c>
      <c r="P1218" s="480">
        <f t="shared" ca="1" si="1389"/>
        <v>0</v>
      </c>
      <c r="Q1218" s="480">
        <f t="shared" ca="1" si="1389"/>
        <v>0</v>
      </c>
      <c r="R1218" s="480">
        <f t="shared" ca="1" si="1389"/>
        <v>0</v>
      </c>
      <c r="S1218" s="480">
        <f t="shared" ca="1" si="1389"/>
        <v>0</v>
      </c>
      <c r="T1218" s="34"/>
      <c r="U1218" s="34"/>
      <c r="V1218" s="34"/>
      <c r="W1218" s="8"/>
      <c r="X1218" s="8"/>
      <c r="Y1218" s="8"/>
      <c r="Z1218" s="8"/>
      <c r="AA1218" s="8"/>
    </row>
    <row r="1219" spans="1:27" ht="15">
      <c r="A1219" s="51">
        <f t="shared" si="1383"/>
        <v>8</v>
      </c>
      <c r="B1219" s="351" t="s">
        <v>159</v>
      </c>
      <c r="C1219" s="480">
        <f t="shared" ref="C1219:S1219" ca="1" si="1390">C1097-C1158</f>
        <v>1.1160000000000001</v>
      </c>
      <c r="D1219" s="480">
        <f t="shared" ca="1" si="1390"/>
        <v>1.1203609999999999</v>
      </c>
      <c r="E1219" s="480">
        <f t="shared" ca="1" si="1390"/>
        <v>1.1140000000000001</v>
      </c>
      <c r="F1219" s="480">
        <f t="shared" ca="1" si="1390"/>
        <v>1.0653928869778031</v>
      </c>
      <c r="G1219" s="480">
        <f t="shared" ca="1" si="1390"/>
        <v>1.19</v>
      </c>
      <c r="H1219" s="480">
        <f t="shared" ca="1" si="1390"/>
        <v>1.0171626451280369</v>
      </c>
      <c r="I1219" s="480">
        <f t="shared" ca="1" si="1390"/>
        <v>0</v>
      </c>
      <c r="J1219" s="480">
        <f t="shared" ca="1" si="1390"/>
        <v>0</v>
      </c>
      <c r="K1219" s="480">
        <f t="shared" ca="1" si="1390"/>
        <v>0</v>
      </c>
      <c r="L1219" s="480">
        <f t="shared" ca="1" si="1390"/>
        <v>0</v>
      </c>
      <c r="M1219" s="480">
        <f t="shared" ca="1" si="1390"/>
        <v>0</v>
      </c>
      <c r="N1219" s="480">
        <f t="shared" ca="1" si="1390"/>
        <v>0</v>
      </c>
      <c r="O1219" s="480">
        <f t="shared" ca="1" si="1390"/>
        <v>0</v>
      </c>
      <c r="P1219" s="480">
        <f t="shared" ca="1" si="1390"/>
        <v>0</v>
      </c>
      <c r="Q1219" s="480">
        <f t="shared" ca="1" si="1390"/>
        <v>0</v>
      </c>
      <c r="R1219" s="480">
        <f t="shared" ca="1" si="1390"/>
        <v>0</v>
      </c>
      <c r="S1219" s="480">
        <f t="shared" ca="1" si="1390"/>
        <v>0</v>
      </c>
      <c r="T1219" s="34"/>
      <c r="U1219" s="34"/>
      <c r="V1219" s="34"/>
      <c r="W1219" s="8"/>
      <c r="X1219" s="8"/>
      <c r="Y1219" s="8"/>
      <c r="Z1219" s="8"/>
      <c r="AA1219" s="8"/>
    </row>
    <row r="1220" spans="1:27" ht="15">
      <c r="A1220" s="51">
        <f t="shared" si="1383"/>
        <v>9</v>
      </c>
      <c r="B1220" s="351" t="s">
        <v>161</v>
      </c>
      <c r="C1220" s="480">
        <f t="shared" ref="C1220:S1220" ca="1" si="1391">C1098-C1159</f>
        <v>0.50099999999999989</v>
      </c>
      <c r="D1220" s="480">
        <f t="shared" ca="1" si="1391"/>
        <v>0.43545900000000004</v>
      </c>
      <c r="E1220" s="480">
        <f t="shared" ca="1" si="1391"/>
        <v>0.46100000000000008</v>
      </c>
      <c r="F1220" s="480">
        <f t="shared" ca="1" si="1391"/>
        <v>0.35615352075719442</v>
      </c>
      <c r="G1220" s="480">
        <f t="shared" ca="1" si="1391"/>
        <v>0.56000000000000005</v>
      </c>
      <c r="H1220" s="480">
        <f t="shared" ca="1" si="1391"/>
        <v>0.48210438198514005</v>
      </c>
      <c r="I1220" s="480">
        <f t="shared" ca="1" si="1391"/>
        <v>0</v>
      </c>
      <c r="J1220" s="480">
        <f t="shared" ca="1" si="1391"/>
        <v>0</v>
      </c>
      <c r="K1220" s="480">
        <f t="shared" ca="1" si="1391"/>
        <v>0</v>
      </c>
      <c r="L1220" s="480">
        <f t="shared" ca="1" si="1391"/>
        <v>0</v>
      </c>
      <c r="M1220" s="480">
        <f t="shared" ca="1" si="1391"/>
        <v>0</v>
      </c>
      <c r="N1220" s="480">
        <f t="shared" ca="1" si="1391"/>
        <v>0</v>
      </c>
      <c r="O1220" s="480">
        <f t="shared" ca="1" si="1391"/>
        <v>0</v>
      </c>
      <c r="P1220" s="480">
        <f t="shared" ca="1" si="1391"/>
        <v>0</v>
      </c>
      <c r="Q1220" s="480">
        <f t="shared" ca="1" si="1391"/>
        <v>0</v>
      </c>
      <c r="R1220" s="480">
        <f t="shared" ca="1" si="1391"/>
        <v>0</v>
      </c>
      <c r="S1220" s="480">
        <f t="shared" ca="1" si="1391"/>
        <v>0</v>
      </c>
      <c r="T1220" s="34"/>
      <c r="U1220" s="34"/>
      <c r="V1220" s="34"/>
      <c r="W1220" s="8"/>
      <c r="X1220" s="8"/>
      <c r="Y1220" s="8"/>
      <c r="Z1220" s="8"/>
      <c r="AA1220" s="8"/>
    </row>
    <row r="1221" spans="1:27" ht="15">
      <c r="A1221" s="51">
        <f t="shared" si="1383"/>
        <v>10</v>
      </c>
      <c r="B1221" s="351" t="s">
        <v>163</v>
      </c>
      <c r="C1221" s="480">
        <f t="shared" ref="C1221:S1221" ca="1" si="1392">C1099-C1160</f>
        <v>0.82799999999999985</v>
      </c>
      <c r="D1221" s="480">
        <f t="shared" ca="1" si="1392"/>
        <v>0.76386900000000102</v>
      </c>
      <c r="E1221" s="480">
        <f t="shared" ca="1" si="1392"/>
        <v>0.73</v>
      </c>
      <c r="F1221" s="480">
        <f t="shared" ca="1" si="1392"/>
        <v>0.78997327391696981</v>
      </c>
      <c r="G1221" s="480">
        <f t="shared" ca="1" si="1392"/>
        <v>0.83000000000000007</v>
      </c>
      <c r="H1221" s="480">
        <f t="shared" ca="1" si="1392"/>
        <v>0.74370661417643014</v>
      </c>
      <c r="I1221" s="480">
        <f t="shared" ca="1" si="1392"/>
        <v>0</v>
      </c>
      <c r="J1221" s="480">
        <f t="shared" ca="1" si="1392"/>
        <v>0</v>
      </c>
      <c r="K1221" s="480">
        <f t="shared" ca="1" si="1392"/>
        <v>0</v>
      </c>
      <c r="L1221" s="480">
        <f t="shared" ca="1" si="1392"/>
        <v>0</v>
      </c>
      <c r="M1221" s="480">
        <f t="shared" ca="1" si="1392"/>
        <v>0</v>
      </c>
      <c r="N1221" s="480">
        <f t="shared" ca="1" si="1392"/>
        <v>0</v>
      </c>
      <c r="O1221" s="480">
        <f t="shared" ca="1" si="1392"/>
        <v>0</v>
      </c>
      <c r="P1221" s="480">
        <f t="shared" ca="1" si="1392"/>
        <v>0</v>
      </c>
      <c r="Q1221" s="480">
        <f t="shared" ca="1" si="1392"/>
        <v>0</v>
      </c>
      <c r="R1221" s="480">
        <f t="shared" ca="1" si="1392"/>
        <v>0</v>
      </c>
      <c r="S1221" s="480">
        <f t="shared" ca="1" si="1392"/>
        <v>0</v>
      </c>
      <c r="T1221" s="34"/>
      <c r="U1221" s="34"/>
      <c r="V1221" s="34"/>
      <c r="W1221" s="8"/>
      <c r="X1221" s="8"/>
      <c r="Y1221" s="8"/>
      <c r="Z1221" s="8"/>
      <c r="AA1221" s="8"/>
    </row>
    <row r="1222" spans="1:27" ht="15.75" thickBot="1">
      <c r="A1222" s="51">
        <f t="shared" si="1383"/>
        <v>11</v>
      </c>
      <c r="B1222" s="499" t="s">
        <v>165</v>
      </c>
      <c r="C1222" s="480">
        <f t="shared" ref="C1222:S1222" ca="1" si="1393">C1100-C1161</f>
        <v>1.0509999999999997</v>
      </c>
      <c r="D1222" s="480">
        <f t="shared" ca="1" si="1393"/>
        <v>1.0144819999999999</v>
      </c>
      <c r="E1222" s="480">
        <f t="shared" ca="1" si="1393"/>
        <v>0.99099999999999988</v>
      </c>
      <c r="F1222" s="480">
        <f t="shared" ca="1" si="1393"/>
        <v>1.0295517585641161</v>
      </c>
      <c r="G1222" s="480">
        <f t="shared" ca="1" si="1393"/>
        <v>1.1299999999999999</v>
      </c>
      <c r="H1222" s="480">
        <f t="shared" ca="1" si="1393"/>
        <v>1.0979801517062699</v>
      </c>
      <c r="I1222" s="480">
        <f t="shared" ca="1" si="1393"/>
        <v>0</v>
      </c>
      <c r="J1222" s="480">
        <f t="shared" ca="1" si="1393"/>
        <v>0</v>
      </c>
      <c r="K1222" s="480">
        <f t="shared" ca="1" si="1393"/>
        <v>0</v>
      </c>
      <c r="L1222" s="480">
        <f t="shared" ca="1" si="1393"/>
        <v>0</v>
      </c>
      <c r="M1222" s="480">
        <f t="shared" ca="1" si="1393"/>
        <v>0</v>
      </c>
      <c r="N1222" s="480">
        <f t="shared" ca="1" si="1393"/>
        <v>0</v>
      </c>
      <c r="O1222" s="480">
        <f t="shared" ca="1" si="1393"/>
        <v>0</v>
      </c>
      <c r="P1222" s="480">
        <f t="shared" ca="1" si="1393"/>
        <v>0</v>
      </c>
      <c r="Q1222" s="480">
        <f t="shared" ca="1" si="1393"/>
        <v>0</v>
      </c>
      <c r="R1222" s="480">
        <f t="shared" ca="1" si="1393"/>
        <v>0</v>
      </c>
      <c r="S1222" s="480">
        <f t="shared" ca="1" si="1393"/>
        <v>0</v>
      </c>
      <c r="T1222" s="34"/>
      <c r="U1222" s="34"/>
      <c r="V1222" s="34"/>
      <c r="W1222" s="8"/>
      <c r="X1222" s="8"/>
      <c r="Y1222" s="8"/>
      <c r="Z1222" s="8"/>
      <c r="AA1222" s="8"/>
    </row>
    <row r="1223" spans="1:27" ht="13.5" thickTop="1">
      <c r="B1223" s="351"/>
      <c r="C1223" s="2"/>
      <c r="D1223" s="2"/>
      <c r="E1223" s="2"/>
      <c r="F1223" s="2"/>
      <c r="G1223" s="2"/>
      <c r="H1223" s="2"/>
      <c r="I1223" s="2"/>
      <c r="J1223" s="2"/>
      <c r="K1223" s="2"/>
      <c r="L1223" s="2"/>
      <c r="M1223" s="2"/>
      <c r="N1223" s="2"/>
      <c r="O1223" s="2"/>
      <c r="P1223" s="2"/>
      <c r="Q1223" s="2"/>
      <c r="R1223" s="2"/>
      <c r="S1223" s="2"/>
      <c r="T1223" s="34"/>
      <c r="U1223" s="34"/>
      <c r="V1223" s="34"/>
      <c r="W1223" s="8"/>
      <c r="X1223" s="8"/>
      <c r="Y1223" s="8"/>
      <c r="Z1223" s="8"/>
      <c r="AA1223" s="8"/>
    </row>
    <row r="1224" spans="1:27">
      <c r="B1224" s="497" t="s">
        <v>858</v>
      </c>
      <c r="C1224" s="2"/>
      <c r="D1224" s="2"/>
      <c r="E1224" s="2"/>
      <c r="F1224" s="2"/>
      <c r="G1224" s="2"/>
      <c r="H1224" s="2"/>
      <c r="I1224" s="2"/>
      <c r="J1224" s="2"/>
      <c r="K1224" s="2"/>
      <c r="L1224" s="2"/>
      <c r="M1224" s="2"/>
      <c r="N1224" s="2"/>
      <c r="O1224" s="2"/>
      <c r="P1224" s="2"/>
      <c r="Q1224" s="2"/>
      <c r="R1224" s="2"/>
      <c r="S1224" s="2"/>
      <c r="T1224" s="34"/>
      <c r="U1224" s="34"/>
      <c r="V1224" s="34"/>
      <c r="W1224" s="8"/>
      <c r="X1224" s="8"/>
      <c r="Y1224" s="8"/>
      <c r="Z1224" s="8"/>
      <c r="AA1224" s="8"/>
    </row>
    <row r="1225" spans="1:27">
      <c r="C1225" s="22" t="str">
        <f t="shared" ref="C1225:S1225" ca="1" si="1394">C$8</f>
        <v>BSIMAC</v>
      </c>
      <c r="D1225" s="22" t="str">
        <f t="shared" ca="1" si="1394"/>
        <v>CSE</v>
      </c>
      <c r="E1225" s="22" t="str">
        <f t="shared" ca="1" si="1394"/>
        <v>DeST</v>
      </c>
      <c r="F1225" s="22" t="str">
        <f t="shared" ca="1" si="1394"/>
        <v>EnergyPlus</v>
      </c>
      <c r="G1225" s="22" t="str">
        <f t="shared" ca="1" si="1394"/>
        <v>ESP-r</v>
      </c>
      <c r="H1225" s="22" t="str">
        <f t="shared" ca="1" si="1394"/>
        <v>TRNSYS</v>
      </c>
      <c r="I1225" s="22" t="str">
        <f t="shared" ca="1" si="1394"/>
        <v>TestSpec-Alt</v>
      </c>
      <c r="J1225" s="22">
        <f t="shared" ca="1" si="1394"/>
        <v>0</v>
      </c>
      <c r="K1225" s="22">
        <f t="shared" ca="1" si="1394"/>
        <v>0</v>
      </c>
      <c r="L1225" s="22">
        <f t="shared" ca="1" si="1394"/>
        <v>0</v>
      </c>
      <c r="M1225" s="22">
        <f t="shared" ca="1" si="1394"/>
        <v>0</v>
      </c>
      <c r="N1225" s="22">
        <f t="shared" ca="1" si="1394"/>
        <v>0</v>
      </c>
      <c r="O1225" s="22">
        <f t="shared" ca="1" si="1394"/>
        <v>0</v>
      </c>
      <c r="P1225" s="22">
        <f t="shared" ca="1" si="1394"/>
        <v>0</v>
      </c>
      <c r="Q1225" s="22">
        <f t="shared" ca="1" si="1394"/>
        <v>0</v>
      </c>
      <c r="R1225" s="22">
        <f t="shared" ca="1" si="1394"/>
        <v>0</v>
      </c>
      <c r="S1225" s="22" t="str">
        <f t="shared" ca="1" si="1394"/>
        <v>Tested Prg</v>
      </c>
      <c r="T1225" s="34"/>
      <c r="U1225" s="34"/>
      <c r="V1225" s="34"/>
      <c r="W1225" s="8"/>
      <c r="X1225" s="8"/>
      <c r="Y1225" s="8"/>
      <c r="Z1225" s="8"/>
      <c r="AA1225" s="8"/>
    </row>
    <row r="1226" spans="1:27" ht="15">
      <c r="A1226" s="51">
        <v>0</v>
      </c>
      <c r="B1226" s="351" t="s">
        <v>143</v>
      </c>
      <c r="C1226" s="480">
        <f t="shared" ref="C1226:S1226" ca="1" si="1395">C1104-C1165</f>
        <v>3.6680000000000001</v>
      </c>
      <c r="D1226" s="480">
        <f t="shared" ca="1" si="1395"/>
        <v>4.2393900000000002</v>
      </c>
      <c r="E1226" s="480">
        <f t="shared" ca="1" si="1395"/>
        <v>3.7849999999999997</v>
      </c>
      <c r="F1226" s="480">
        <f t="shared" ca="1" si="1395"/>
        <v>4.273685125895228</v>
      </c>
      <c r="G1226" s="480">
        <f t="shared" ca="1" si="1395"/>
        <v>4.3800000000000008</v>
      </c>
      <c r="H1226" s="480">
        <f t="shared" ca="1" si="1395"/>
        <v>4.1681076134575701</v>
      </c>
      <c r="I1226" s="480">
        <f t="shared" ca="1" si="1395"/>
        <v>0</v>
      </c>
      <c r="J1226" s="480">
        <f t="shared" ca="1" si="1395"/>
        <v>0</v>
      </c>
      <c r="K1226" s="480">
        <f t="shared" ca="1" si="1395"/>
        <v>0</v>
      </c>
      <c r="L1226" s="480">
        <f t="shared" ca="1" si="1395"/>
        <v>0</v>
      </c>
      <c r="M1226" s="480">
        <f t="shared" ca="1" si="1395"/>
        <v>0</v>
      </c>
      <c r="N1226" s="480">
        <f t="shared" ca="1" si="1395"/>
        <v>0</v>
      </c>
      <c r="O1226" s="480">
        <f t="shared" ca="1" si="1395"/>
        <v>0</v>
      </c>
      <c r="P1226" s="480">
        <f t="shared" ca="1" si="1395"/>
        <v>0</v>
      </c>
      <c r="Q1226" s="480">
        <f t="shared" ca="1" si="1395"/>
        <v>0</v>
      </c>
      <c r="R1226" s="480">
        <f t="shared" ca="1" si="1395"/>
        <v>0</v>
      </c>
      <c r="S1226" s="480">
        <f t="shared" ca="1" si="1395"/>
        <v>0</v>
      </c>
      <c r="T1226" s="34"/>
      <c r="U1226" s="34"/>
      <c r="V1226" s="34"/>
      <c r="W1226" s="8"/>
      <c r="X1226" s="8"/>
      <c r="Y1226" s="8"/>
      <c r="Z1226" s="8"/>
      <c r="AA1226" s="8"/>
    </row>
    <row r="1227" spans="1:27" ht="15">
      <c r="A1227" s="51">
        <f>A1226+1</f>
        <v>1</v>
      </c>
      <c r="B1227" s="351" t="s">
        <v>145</v>
      </c>
      <c r="C1227" s="480">
        <f t="shared" ref="C1227:S1227" ca="1" si="1396">C1105-C1166</f>
        <v>3.8250990990990985</v>
      </c>
      <c r="D1227" s="480">
        <f t="shared" ca="1" si="1396"/>
        <v>4.3966226000000006</v>
      </c>
      <c r="E1227" s="480">
        <f t="shared" ca="1" si="1396"/>
        <v>3.8559999999999999</v>
      </c>
      <c r="F1227" s="480">
        <f t="shared" ca="1" si="1396"/>
        <v>4.5578233342705667</v>
      </c>
      <c r="G1227" s="480">
        <f t="shared" ca="1" si="1396"/>
        <v>4.57</v>
      </c>
      <c r="H1227" s="480">
        <f t="shared" ca="1" si="1396"/>
        <v>4.3259633636474533</v>
      </c>
      <c r="I1227" s="480">
        <f t="shared" ca="1" si="1396"/>
        <v>0</v>
      </c>
      <c r="J1227" s="480">
        <f t="shared" ca="1" si="1396"/>
        <v>0</v>
      </c>
      <c r="K1227" s="480">
        <f t="shared" ca="1" si="1396"/>
        <v>0</v>
      </c>
      <c r="L1227" s="480">
        <f t="shared" ca="1" si="1396"/>
        <v>0</v>
      </c>
      <c r="M1227" s="480">
        <f t="shared" ca="1" si="1396"/>
        <v>0</v>
      </c>
      <c r="N1227" s="480">
        <f t="shared" ca="1" si="1396"/>
        <v>0</v>
      </c>
      <c r="O1227" s="480">
        <f t="shared" ca="1" si="1396"/>
        <v>0</v>
      </c>
      <c r="P1227" s="480">
        <f t="shared" ca="1" si="1396"/>
        <v>0</v>
      </c>
      <c r="Q1227" s="480">
        <f t="shared" ca="1" si="1396"/>
        <v>0</v>
      </c>
      <c r="R1227" s="480">
        <f t="shared" ca="1" si="1396"/>
        <v>0</v>
      </c>
      <c r="S1227" s="480">
        <f t="shared" ca="1" si="1396"/>
        <v>0</v>
      </c>
      <c r="T1227" s="34"/>
      <c r="U1227" s="34"/>
      <c r="V1227" s="34"/>
      <c r="W1227" s="8"/>
      <c r="X1227" s="8"/>
      <c r="Y1227" s="8"/>
      <c r="Z1227" s="8"/>
      <c r="AA1227" s="8"/>
    </row>
    <row r="1228" spans="1:27" ht="15">
      <c r="A1228" s="51">
        <f t="shared" ref="A1228:A1237" si="1397">A1227+1</f>
        <v>2</v>
      </c>
      <c r="B1228" s="351" t="s">
        <v>147</v>
      </c>
      <c r="C1228" s="480">
        <f t="shared" ref="C1228:S1228" ca="1" si="1398">C1106-C1167</f>
        <v>2.949900900900901</v>
      </c>
      <c r="D1228" s="480">
        <f t="shared" ca="1" si="1398"/>
        <v>3.7142600000000003</v>
      </c>
      <c r="E1228" s="480">
        <f t="shared" ca="1" si="1398"/>
        <v>3.109</v>
      </c>
      <c r="F1228" s="480">
        <f t="shared" ca="1" si="1398"/>
        <v>3.515474264853589</v>
      </c>
      <c r="G1228" s="480">
        <f t="shared" ca="1" si="1398"/>
        <v>3.77</v>
      </c>
      <c r="H1228" s="480">
        <f t="shared" ca="1" si="1398"/>
        <v>3.3141666920979795</v>
      </c>
      <c r="I1228" s="480">
        <f t="shared" ca="1" si="1398"/>
        <v>0</v>
      </c>
      <c r="J1228" s="480">
        <f t="shared" ca="1" si="1398"/>
        <v>0</v>
      </c>
      <c r="K1228" s="480">
        <f t="shared" ca="1" si="1398"/>
        <v>0</v>
      </c>
      <c r="L1228" s="480">
        <f t="shared" ca="1" si="1398"/>
        <v>0</v>
      </c>
      <c r="M1228" s="480">
        <f t="shared" ca="1" si="1398"/>
        <v>0</v>
      </c>
      <c r="N1228" s="480">
        <f t="shared" ca="1" si="1398"/>
        <v>0</v>
      </c>
      <c r="O1228" s="480">
        <f t="shared" ca="1" si="1398"/>
        <v>0</v>
      </c>
      <c r="P1228" s="480">
        <f t="shared" ca="1" si="1398"/>
        <v>0</v>
      </c>
      <c r="Q1228" s="480">
        <f t="shared" ca="1" si="1398"/>
        <v>0</v>
      </c>
      <c r="R1228" s="480">
        <f t="shared" ca="1" si="1398"/>
        <v>0</v>
      </c>
      <c r="S1228" s="480">
        <f t="shared" ca="1" si="1398"/>
        <v>0</v>
      </c>
      <c r="T1228" s="34"/>
      <c r="U1228" s="34"/>
      <c r="V1228" s="34"/>
      <c r="W1228" s="8"/>
      <c r="X1228" s="8"/>
      <c r="Y1228" s="8"/>
      <c r="Z1228" s="8"/>
      <c r="AA1228" s="8"/>
    </row>
    <row r="1229" spans="1:27" ht="15">
      <c r="A1229" s="51">
        <f t="shared" si="1397"/>
        <v>3</v>
      </c>
      <c r="B1229" s="351" t="s">
        <v>149</v>
      </c>
      <c r="C1229" s="480">
        <f t="shared" ref="C1229:S1229" ca="1" si="1399">C1107-C1168</f>
        <v>2.3804774774774775</v>
      </c>
      <c r="D1229" s="480">
        <f t="shared" ca="1" si="1399"/>
        <v>3.3839355999999992</v>
      </c>
      <c r="E1229" s="480">
        <f t="shared" ca="1" si="1399"/>
        <v>2.5680000000000001</v>
      </c>
      <c r="F1229" s="480">
        <f t="shared" ca="1" si="1399"/>
        <v>2.9781095794355417</v>
      </c>
      <c r="G1229" s="480">
        <f t="shared" ca="1" si="1399"/>
        <v>3.09</v>
      </c>
      <c r="H1229" s="480">
        <f t="shared" ca="1" si="1399"/>
        <v>2.9655462985568493</v>
      </c>
      <c r="I1229" s="480">
        <f t="shared" ca="1" si="1399"/>
        <v>0</v>
      </c>
      <c r="J1229" s="480">
        <f t="shared" ca="1" si="1399"/>
        <v>0</v>
      </c>
      <c r="K1229" s="480">
        <f t="shared" ca="1" si="1399"/>
        <v>0</v>
      </c>
      <c r="L1229" s="480">
        <f t="shared" ca="1" si="1399"/>
        <v>0</v>
      </c>
      <c r="M1229" s="480">
        <f t="shared" ca="1" si="1399"/>
        <v>0</v>
      </c>
      <c r="N1229" s="480">
        <f t="shared" ca="1" si="1399"/>
        <v>0</v>
      </c>
      <c r="O1229" s="480">
        <f t="shared" ca="1" si="1399"/>
        <v>0</v>
      </c>
      <c r="P1229" s="480">
        <f t="shared" ca="1" si="1399"/>
        <v>0</v>
      </c>
      <c r="Q1229" s="480">
        <f t="shared" ca="1" si="1399"/>
        <v>0</v>
      </c>
      <c r="R1229" s="480">
        <f t="shared" ca="1" si="1399"/>
        <v>0</v>
      </c>
      <c r="S1229" s="480">
        <f t="shared" ca="1" si="1399"/>
        <v>0</v>
      </c>
      <c r="T1229" s="34"/>
      <c r="U1229" s="34"/>
      <c r="V1229" s="34"/>
      <c r="W1229" s="8"/>
      <c r="X1229" s="8"/>
      <c r="Y1229" s="8"/>
      <c r="Z1229" s="8"/>
      <c r="AA1229" s="8"/>
    </row>
    <row r="1230" spans="1:27" ht="15">
      <c r="A1230" s="51">
        <f t="shared" si="1397"/>
        <v>4</v>
      </c>
      <c r="B1230" s="351" t="s">
        <v>151</v>
      </c>
      <c r="C1230" s="480">
        <f t="shared" ref="C1230:S1230" ca="1" si="1400">C1108-C1169</f>
        <v>1.2190990990990993</v>
      </c>
      <c r="D1230" s="480">
        <f t="shared" ca="1" si="1400"/>
        <v>1.652369</v>
      </c>
      <c r="E1230" s="480">
        <f t="shared" ca="1" si="1400"/>
        <v>1.4480000000000002</v>
      </c>
      <c r="F1230" s="480">
        <f t="shared" ca="1" si="1400"/>
        <v>1.5525102679856004</v>
      </c>
      <c r="G1230" s="480">
        <f t="shared" ca="1" si="1400"/>
        <v>1.6400000000000001</v>
      </c>
      <c r="H1230" s="480">
        <f t="shared" ca="1" si="1400"/>
        <v>1.5759360334608301</v>
      </c>
      <c r="I1230" s="480">
        <f t="shared" ca="1" si="1400"/>
        <v>0</v>
      </c>
      <c r="J1230" s="480">
        <f t="shared" ca="1" si="1400"/>
        <v>0</v>
      </c>
      <c r="K1230" s="480">
        <f t="shared" ca="1" si="1400"/>
        <v>0</v>
      </c>
      <c r="L1230" s="480">
        <f t="shared" ca="1" si="1400"/>
        <v>0</v>
      </c>
      <c r="M1230" s="480">
        <f t="shared" ca="1" si="1400"/>
        <v>0</v>
      </c>
      <c r="N1230" s="480">
        <f t="shared" ca="1" si="1400"/>
        <v>0</v>
      </c>
      <c r="O1230" s="480">
        <f t="shared" ca="1" si="1400"/>
        <v>0</v>
      </c>
      <c r="P1230" s="480">
        <f t="shared" ca="1" si="1400"/>
        <v>0</v>
      </c>
      <c r="Q1230" s="480">
        <f t="shared" ca="1" si="1400"/>
        <v>0</v>
      </c>
      <c r="R1230" s="480">
        <f t="shared" ca="1" si="1400"/>
        <v>0</v>
      </c>
      <c r="S1230" s="480">
        <f t="shared" ca="1" si="1400"/>
        <v>0</v>
      </c>
      <c r="T1230" s="34"/>
      <c r="U1230" s="34"/>
      <c r="V1230" s="34"/>
      <c r="W1230" s="8"/>
      <c r="X1230" s="8"/>
      <c r="Y1230" s="8"/>
      <c r="Z1230" s="8"/>
      <c r="AA1230" s="8"/>
    </row>
    <row r="1231" spans="1:27" ht="15">
      <c r="A1231" s="51">
        <f t="shared" si="1397"/>
        <v>5</v>
      </c>
      <c r="B1231" s="351" t="s">
        <v>153</v>
      </c>
      <c r="C1231" s="480">
        <f t="shared" ref="C1231:S1231" ca="1" si="1401">C1109-C1170</f>
        <v>1.1515675675675676</v>
      </c>
      <c r="D1231" s="480">
        <f t="shared" ca="1" si="1401"/>
        <v>1.352139</v>
      </c>
      <c r="E1231" s="480">
        <f t="shared" ca="1" si="1401"/>
        <v>1.1940000000000002</v>
      </c>
      <c r="F1231" s="480">
        <f t="shared" ca="1" si="1401"/>
        <v>1.4831500688168886</v>
      </c>
      <c r="G1231" s="480">
        <f t="shared" ca="1" si="1401"/>
        <v>1.5400000000000003</v>
      </c>
      <c r="H1231" s="480">
        <f t="shared" ca="1" si="1401"/>
        <v>1.4049507904052798</v>
      </c>
      <c r="I1231" s="480">
        <f t="shared" ca="1" si="1401"/>
        <v>0</v>
      </c>
      <c r="J1231" s="480">
        <f t="shared" ca="1" si="1401"/>
        <v>0</v>
      </c>
      <c r="K1231" s="480">
        <f t="shared" ca="1" si="1401"/>
        <v>0</v>
      </c>
      <c r="L1231" s="480">
        <f t="shared" ca="1" si="1401"/>
        <v>0</v>
      </c>
      <c r="M1231" s="480">
        <f t="shared" ca="1" si="1401"/>
        <v>0</v>
      </c>
      <c r="N1231" s="480">
        <f t="shared" ca="1" si="1401"/>
        <v>0</v>
      </c>
      <c r="O1231" s="480">
        <f t="shared" ca="1" si="1401"/>
        <v>0</v>
      </c>
      <c r="P1231" s="480">
        <f t="shared" ca="1" si="1401"/>
        <v>0</v>
      </c>
      <c r="Q1231" s="480">
        <f t="shared" ca="1" si="1401"/>
        <v>0</v>
      </c>
      <c r="R1231" s="480">
        <f t="shared" ca="1" si="1401"/>
        <v>0</v>
      </c>
      <c r="S1231" s="480">
        <f t="shared" ca="1" si="1401"/>
        <v>0</v>
      </c>
      <c r="T1231" s="34"/>
      <c r="U1231" s="34"/>
      <c r="V1231" s="34"/>
      <c r="W1231" s="8"/>
      <c r="X1231" s="8"/>
      <c r="Y1231" s="8"/>
      <c r="Z1231" s="8"/>
      <c r="AA1231" s="8"/>
    </row>
    <row r="1232" spans="1:27" ht="15">
      <c r="A1232" s="51">
        <f t="shared" si="1397"/>
        <v>6</v>
      </c>
      <c r="B1232" s="351" t="s">
        <v>155</v>
      </c>
      <c r="C1232" s="480">
        <f t="shared" ref="C1232:S1232" ca="1" si="1402">C1110-C1171</f>
        <v>1.1787387387387387</v>
      </c>
      <c r="D1232" s="480">
        <f t="shared" ca="1" si="1402"/>
        <v>1.347299</v>
      </c>
      <c r="E1232" s="480">
        <f t="shared" ca="1" si="1402"/>
        <v>1.3249999999999997</v>
      </c>
      <c r="F1232" s="480">
        <f t="shared" ca="1" si="1402"/>
        <v>1.560311003185328</v>
      </c>
      <c r="G1232" s="480">
        <f t="shared" ca="1" si="1402"/>
        <v>1.6700000000000002</v>
      </c>
      <c r="H1232" s="480">
        <f t="shared" ca="1" si="1402"/>
        <v>1.5217497592502198</v>
      </c>
      <c r="I1232" s="480">
        <f t="shared" ca="1" si="1402"/>
        <v>0</v>
      </c>
      <c r="J1232" s="480">
        <f t="shared" ca="1" si="1402"/>
        <v>0</v>
      </c>
      <c r="K1232" s="480">
        <f t="shared" ca="1" si="1402"/>
        <v>0</v>
      </c>
      <c r="L1232" s="480">
        <f t="shared" ca="1" si="1402"/>
        <v>0</v>
      </c>
      <c r="M1232" s="480">
        <f t="shared" ca="1" si="1402"/>
        <v>0</v>
      </c>
      <c r="N1232" s="480">
        <f t="shared" ca="1" si="1402"/>
        <v>0</v>
      </c>
      <c r="O1232" s="480">
        <f t="shared" ca="1" si="1402"/>
        <v>0</v>
      </c>
      <c r="P1232" s="480">
        <f t="shared" ca="1" si="1402"/>
        <v>0</v>
      </c>
      <c r="Q1232" s="480">
        <f t="shared" ca="1" si="1402"/>
        <v>0</v>
      </c>
      <c r="R1232" s="480">
        <f t="shared" ca="1" si="1402"/>
        <v>0</v>
      </c>
      <c r="S1232" s="480">
        <f t="shared" ca="1" si="1402"/>
        <v>0</v>
      </c>
      <c r="T1232" s="34"/>
      <c r="U1232" s="34"/>
      <c r="V1232" s="34"/>
      <c r="W1232" s="8"/>
      <c r="X1232" s="8"/>
      <c r="Y1232" s="8"/>
      <c r="Z1232" s="8"/>
      <c r="AA1232" s="8"/>
    </row>
    <row r="1233" spans="1:27" ht="15">
      <c r="A1233" s="51">
        <f t="shared" si="1397"/>
        <v>7</v>
      </c>
      <c r="B1233" s="351" t="s">
        <v>157</v>
      </c>
      <c r="C1233" s="480">
        <f t="shared" ref="C1233:S1233" ca="1" si="1403">C1111-C1172</f>
        <v>1.5601981981981985</v>
      </c>
      <c r="D1233" s="480">
        <f t="shared" ca="1" si="1403"/>
        <v>1.6343189999999996</v>
      </c>
      <c r="E1233" s="480">
        <f t="shared" ca="1" si="1403"/>
        <v>1.8260000000000001</v>
      </c>
      <c r="F1233" s="480">
        <f t="shared" ca="1" si="1403"/>
        <v>2.146177063652567</v>
      </c>
      <c r="G1233" s="480">
        <f t="shared" ca="1" si="1403"/>
        <v>2.1900000000000004</v>
      </c>
      <c r="H1233" s="480">
        <f t="shared" ca="1" si="1403"/>
        <v>2.1167793528238903</v>
      </c>
      <c r="I1233" s="480">
        <f t="shared" ca="1" si="1403"/>
        <v>0</v>
      </c>
      <c r="J1233" s="480">
        <f t="shared" ca="1" si="1403"/>
        <v>0</v>
      </c>
      <c r="K1233" s="480">
        <f t="shared" ca="1" si="1403"/>
        <v>0</v>
      </c>
      <c r="L1233" s="480">
        <f t="shared" ca="1" si="1403"/>
        <v>0</v>
      </c>
      <c r="M1233" s="480">
        <f t="shared" ca="1" si="1403"/>
        <v>0</v>
      </c>
      <c r="N1233" s="480">
        <f t="shared" ca="1" si="1403"/>
        <v>0</v>
      </c>
      <c r="O1233" s="480">
        <f t="shared" ca="1" si="1403"/>
        <v>0</v>
      </c>
      <c r="P1233" s="480">
        <f t="shared" ca="1" si="1403"/>
        <v>0</v>
      </c>
      <c r="Q1233" s="480">
        <f t="shared" ca="1" si="1403"/>
        <v>0</v>
      </c>
      <c r="R1233" s="480">
        <f t="shared" ca="1" si="1403"/>
        <v>0</v>
      </c>
      <c r="S1233" s="480">
        <f t="shared" ca="1" si="1403"/>
        <v>0</v>
      </c>
      <c r="T1233" s="34"/>
      <c r="U1233" s="34"/>
      <c r="V1233" s="34"/>
      <c r="W1233" s="8"/>
      <c r="X1233" s="8"/>
      <c r="Y1233" s="8"/>
      <c r="Z1233" s="8"/>
      <c r="AA1233" s="8"/>
    </row>
    <row r="1234" spans="1:27" ht="15">
      <c r="A1234" s="51">
        <f t="shared" si="1397"/>
        <v>8</v>
      </c>
      <c r="B1234" s="351" t="s">
        <v>159</v>
      </c>
      <c r="C1234" s="480">
        <f t="shared" ref="C1234:S1234" ca="1" si="1404">C1112-C1173</f>
        <v>2.1250180180180185</v>
      </c>
      <c r="D1234" s="480">
        <f t="shared" ca="1" si="1404"/>
        <v>2.3134829999999993</v>
      </c>
      <c r="E1234" s="480">
        <f t="shared" ca="1" si="1404"/>
        <v>2.3549999999999995</v>
      </c>
      <c r="F1234" s="480">
        <f t="shared" ca="1" si="1404"/>
        <v>2.7260331574083327</v>
      </c>
      <c r="G1234" s="480">
        <f t="shared" ca="1" si="1404"/>
        <v>2.77</v>
      </c>
      <c r="H1234" s="480">
        <f t="shared" ca="1" si="1404"/>
        <v>2.5487517717149499</v>
      </c>
      <c r="I1234" s="480">
        <f t="shared" ca="1" si="1404"/>
        <v>0</v>
      </c>
      <c r="J1234" s="480">
        <f t="shared" ca="1" si="1404"/>
        <v>0</v>
      </c>
      <c r="K1234" s="480">
        <f t="shared" ca="1" si="1404"/>
        <v>0</v>
      </c>
      <c r="L1234" s="480">
        <f t="shared" ca="1" si="1404"/>
        <v>0</v>
      </c>
      <c r="M1234" s="480">
        <f t="shared" ca="1" si="1404"/>
        <v>0</v>
      </c>
      <c r="N1234" s="480">
        <f t="shared" ca="1" si="1404"/>
        <v>0</v>
      </c>
      <c r="O1234" s="480">
        <f t="shared" ca="1" si="1404"/>
        <v>0</v>
      </c>
      <c r="P1234" s="480">
        <f t="shared" ca="1" si="1404"/>
        <v>0</v>
      </c>
      <c r="Q1234" s="480">
        <f t="shared" ca="1" si="1404"/>
        <v>0</v>
      </c>
      <c r="R1234" s="480">
        <f t="shared" ca="1" si="1404"/>
        <v>0</v>
      </c>
      <c r="S1234" s="480">
        <f t="shared" ca="1" si="1404"/>
        <v>0</v>
      </c>
      <c r="T1234" s="34"/>
      <c r="U1234" s="34"/>
      <c r="V1234" s="34"/>
      <c r="W1234" s="8"/>
      <c r="X1234" s="8"/>
      <c r="Y1234" s="8"/>
      <c r="Z1234" s="8"/>
      <c r="AA1234" s="8"/>
    </row>
    <row r="1235" spans="1:27" ht="15">
      <c r="A1235" s="51">
        <f t="shared" si="1397"/>
        <v>9</v>
      </c>
      <c r="B1235" s="351" t="s">
        <v>161</v>
      </c>
      <c r="C1235" s="480">
        <f t="shared" ref="C1235:S1235" ca="1" si="1405">C1113-C1174</f>
        <v>2.5377027027027022</v>
      </c>
      <c r="D1235" s="480">
        <f t="shared" ca="1" si="1405"/>
        <v>2.8937759999999972</v>
      </c>
      <c r="E1235" s="480">
        <f t="shared" ca="1" si="1405"/>
        <v>2.7289999999999996</v>
      </c>
      <c r="F1235" s="480">
        <f t="shared" ca="1" si="1405"/>
        <v>3.1816636979403614</v>
      </c>
      <c r="G1235" s="480">
        <f t="shared" ca="1" si="1405"/>
        <v>3.1700000000000004</v>
      </c>
      <c r="H1235" s="480">
        <f t="shared" ca="1" si="1405"/>
        <v>2.9825019666883703</v>
      </c>
      <c r="I1235" s="480">
        <f t="shared" ca="1" si="1405"/>
        <v>0</v>
      </c>
      <c r="J1235" s="480">
        <f t="shared" ca="1" si="1405"/>
        <v>0</v>
      </c>
      <c r="K1235" s="480">
        <f t="shared" ca="1" si="1405"/>
        <v>0</v>
      </c>
      <c r="L1235" s="480">
        <f t="shared" ca="1" si="1405"/>
        <v>0</v>
      </c>
      <c r="M1235" s="480">
        <f t="shared" ca="1" si="1405"/>
        <v>0</v>
      </c>
      <c r="N1235" s="480">
        <f t="shared" ca="1" si="1405"/>
        <v>0</v>
      </c>
      <c r="O1235" s="480">
        <f t="shared" ca="1" si="1405"/>
        <v>0</v>
      </c>
      <c r="P1235" s="480">
        <f t="shared" ca="1" si="1405"/>
        <v>0</v>
      </c>
      <c r="Q1235" s="480">
        <f t="shared" ca="1" si="1405"/>
        <v>0</v>
      </c>
      <c r="R1235" s="480">
        <f t="shared" ca="1" si="1405"/>
        <v>0</v>
      </c>
      <c r="S1235" s="480">
        <f t="shared" ca="1" si="1405"/>
        <v>0</v>
      </c>
      <c r="T1235" s="34"/>
      <c r="U1235" s="34"/>
      <c r="V1235" s="34"/>
      <c r="W1235" s="8"/>
      <c r="X1235" s="8"/>
      <c r="Y1235" s="8"/>
      <c r="Z1235" s="8"/>
      <c r="AA1235" s="8"/>
    </row>
    <row r="1236" spans="1:27" ht="15">
      <c r="A1236" s="51">
        <f t="shared" si="1397"/>
        <v>10</v>
      </c>
      <c r="B1236" s="351" t="s">
        <v>163</v>
      </c>
      <c r="C1236" s="480">
        <f t="shared" ref="C1236:S1236" ca="1" si="1406">C1114-C1175</f>
        <v>3.4939189189189186</v>
      </c>
      <c r="D1236" s="480">
        <f t="shared" ca="1" si="1406"/>
        <v>3.9161789999999996</v>
      </c>
      <c r="E1236" s="480">
        <f t="shared" ca="1" si="1406"/>
        <v>3.5460000000000003</v>
      </c>
      <c r="F1236" s="480">
        <f t="shared" ca="1" si="1406"/>
        <v>4.1922213923924021</v>
      </c>
      <c r="G1236" s="480">
        <f t="shared" ca="1" si="1406"/>
        <v>4.09</v>
      </c>
      <c r="H1236" s="480">
        <f t="shared" ca="1" si="1406"/>
        <v>3.88341745164659</v>
      </c>
      <c r="I1236" s="480">
        <f t="shared" ca="1" si="1406"/>
        <v>0</v>
      </c>
      <c r="J1236" s="480">
        <f t="shared" ca="1" si="1406"/>
        <v>0</v>
      </c>
      <c r="K1236" s="480">
        <f t="shared" ca="1" si="1406"/>
        <v>0</v>
      </c>
      <c r="L1236" s="480">
        <f t="shared" ca="1" si="1406"/>
        <v>0</v>
      </c>
      <c r="M1236" s="480">
        <f t="shared" ca="1" si="1406"/>
        <v>0</v>
      </c>
      <c r="N1236" s="480">
        <f t="shared" ca="1" si="1406"/>
        <v>0</v>
      </c>
      <c r="O1236" s="480">
        <f t="shared" ca="1" si="1406"/>
        <v>0</v>
      </c>
      <c r="P1236" s="480">
        <f t="shared" ca="1" si="1406"/>
        <v>0</v>
      </c>
      <c r="Q1236" s="480">
        <f t="shared" ca="1" si="1406"/>
        <v>0</v>
      </c>
      <c r="R1236" s="480">
        <f t="shared" ca="1" si="1406"/>
        <v>0</v>
      </c>
      <c r="S1236" s="480">
        <f t="shared" ca="1" si="1406"/>
        <v>0</v>
      </c>
      <c r="T1236" s="34"/>
      <c r="U1236" s="34"/>
      <c r="V1236" s="34"/>
      <c r="W1236" s="8"/>
      <c r="X1236" s="8"/>
      <c r="Y1236" s="8"/>
      <c r="Z1236" s="8"/>
      <c r="AA1236" s="8"/>
    </row>
    <row r="1237" spans="1:27" ht="15.75" thickBot="1">
      <c r="A1237" s="51">
        <f t="shared" si="1397"/>
        <v>11</v>
      </c>
      <c r="B1237" s="499" t="s">
        <v>165</v>
      </c>
      <c r="C1237" s="480">
        <f t="shared" ref="C1237:S1237" ca="1" si="1407">C1115-C1176</f>
        <v>3.468</v>
      </c>
      <c r="D1237" s="480">
        <f t="shared" ca="1" si="1407"/>
        <v>4.3445699999999992</v>
      </c>
      <c r="E1237" s="480">
        <f t="shared" ca="1" si="1407"/>
        <v>3.6989999999999998</v>
      </c>
      <c r="F1237" s="480">
        <f t="shared" ca="1" si="1407"/>
        <v>4.2828021605469111</v>
      </c>
      <c r="G1237" s="480">
        <f t="shared" ca="1" si="1407"/>
        <v>4.45</v>
      </c>
      <c r="H1237" s="480">
        <f t="shared" ca="1" si="1407"/>
        <v>4.2521414947509797</v>
      </c>
      <c r="I1237" s="480">
        <f t="shared" ca="1" si="1407"/>
        <v>0</v>
      </c>
      <c r="J1237" s="480">
        <f t="shared" ca="1" si="1407"/>
        <v>0</v>
      </c>
      <c r="K1237" s="480">
        <f t="shared" ca="1" si="1407"/>
        <v>0</v>
      </c>
      <c r="L1237" s="480">
        <f t="shared" ca="1" si="1407"/>
        <v>0</v>
      </c>
      <c r="M1237" s="480">
        <f t="shared" ca="1" si="1407"/>
        <v>0</v>
      </c>
      <c r="N1237" s="480">
        <f t="shared" ca="1" si="1407"/>
        <v>0</v>
      </c>
      <c r="O1237" s="480">
        <f t="shared" ca="1" si="1407"/>
        <v>0</v>
      </c>
      <c r="P1237" s="480">
        <f t="shared" ca="1" si="1407"/>
        <v>0</v>
      </c>
      <c r="Q1237" s="480">
        <f t="shared" ca="1" si="1407"/>
        <v>0</v>
      </c>
      <c r="R1237" s="480">
        <f t="shared" ca="1" si="1407"/>
        <v>0</v>
      </c>
      <c r="S1237" s="480">
        <f t="shared" ca="1" si="1407"/>
        <v>0</v>
      </c>
      <c r="T1237" s="34"/>
      <c r="U1237" s="34"/>
      <c r="V1237" s="34"/>
      <c r="W1237" s="8"/>
      <c r="X1237" s="8"/>
      <c r="Y1237" s="8"/>
      <c r="Z1237" s="8"/>
      <c r="AA1237" s="8"/>
    </row>
    <row r="1238" spans="1:27" ht="13.5" thickTop="1">
      <c r="A1238" s="2"/>
      <c r="B1238" s="2"/>
      <c r="C1238" s="2"/>
      <c r="D1238" s="2"/>
      <c r="E1238" s="2"/>
      <c r="F1238" s="2"/>
      <c r="G1238" s="2"/>
      <c r="H1238" s="2"/>
      <c r="I1238" s="2"/>
      <c r="J1238" s="2"/>
      <c r="K1238" s="2"/>
      <c r="L1238" s="2"/>
      <c r="M1238" s="2"/>
      <c r="N1238" s="2"/>
      <c r="O1238" s="2"/>
      <c r="P1238" s="2"/>
      <c r="Q1238" s="2"/>
      <c r="R1238" s="2"/>
      <c r="S1238" s="2"/>
      <c r="T1238" s="34"/>
      <c r="U1238" s="34"/>
      <c r="V1238" s="34"/>
      <c r="W1238" s="8"/>
      <c r="X1238" s="8"/>
      <c r="Y1238" s="8"/>
      <c r="Z1238" s="8"/>
      <c r="AA1238" s="8"/>
    </row>
    <row r="1239" spans="1:27">
      <c r="A1239" s="2"/>
      <c r="B1239" s="2"/>
      <c r="C1239" s="2"/>
      <c r="D1239" s="2"/>
      <c r="E1239" s="2"/>
      <c r="F1239" s="2"/>
      <c r="G1239" s="2"/>
      <c r="H1239" s="2"/>
      <c r="I1239" s="2"/>
      <c r="J1239" s="2"/>
      <c r="K1239" s="2"/>
      <c r="L1239" s="2"/>
      <c r="M1239" s="2"/>
      <c r="N1239" s="2"/>
      <c r="O1239" s="2"/>
      <c r="P1239" s="2"/>
      <c r="Q1239" s="2"/>
      <c r="R1239" s="2"/>
      <c r="S1239" s="2"/>
      <c r="T1239" s="34"/>
      <c r="U1239" s="34"/>
      <c r="V1239" s="34"/>
      <c r="W1239" s="8"/>
      <c r="X1239" s="8"/>
      <c r="Y1239" s="8"/>
      <c r="Z1239" s="8"/>
      <c r="AA1239" s="8"/>
    </row>
    <row r="1240" spans="1:27">
      <c r="A1240" s="2"/>
      <c r="B1240" s="2"/>
      <c r="C1240" s="2"/>
      <c r="D1240" s="2"/>
      <c r="E1240" s="2"/>
      <c r="F1240" s="2"/>
      <c r="G1240" s="2"/>
      <c r="H1240" s="2"/>
      <c r="I1240" s="2"/>
      <c r="J1240" s="2"/>
      <c r="K1240" s="2"/>
      <c r="L1240" s="2"/>
      <c r="M1240" s="2"/>
      <c r="N1240" s="2"/>
      <c r="O1240" s="2"/>
      <c r="P1240" s="2"/>
      <c r="Q1240" s="2"/>
      <c r="R1240" s="2"/>
      <c r="S1240" s="2"/>
      <c r="T1240" s="34"/>
      <c r="U1240" s="34"/>
      <c r="V1240" s="34"/>
      <c r="W1240" s="8"/>
      <c r="X1240" s="8"/>
      <c r="Y1240" s="8"/>
      <c r="Z1240" s="8"/>
      <c r="AA1240" s="8"/>
    </row>
    <row r="1241" spans="1:27">
      <c r="A1241" s="2"/>
      <c r="B1241" s="2"/>
      <c r="C1241" s="2"/>
      <c r="D1241" s="2"/>
      <c r="E1241" s="2"/>
      <c r="F1241" s="2"/>
      <c r="G1241" s="2"/>
      <c r="H1241" s="2"/>
      <c r="I1241" s="2"/>
      <c r="J1241" s="2"/>
      <c r="K1241" s="2"/>
      <c r="L1241" s="2"/>
      <c r="M1241" s="2"/>
      <c r="N1241" s="2"/>
      <c r="O1241" s="2"/>
      <c r="P1241" s="2"/>
      <c r="Q1241" s="2"/>
      <c r="R1241" s="2"/>
      <c r="S1241" s="2"/>
      <c r="T1241" s="34"/>
      <c r="U1241" s="34"/>
      <c r="V1241" s="34"/>
      <c r="W1241" s="8"/>
      <c r="X1241" s="8"/>
      <c r="Y1241" s="8"/>
      <c r="Z1241" s="8"/>
      <c r="AA1241" s="8"/>
    </row>
    <row r="1242" spans="1:27">
      <c r="A1242" s="2"/>
      <c r="B1242" s="2"/>
      <c r="C1242" s="2"/>
      <c r="D1242" s="2"/>
      <c r="E1242" s="2"/>
      <c r="F1242" s="2"/>
      <c r="G1242" s="2"/>
      <c r="H1242" s="2"/>
      <c r="I1242" s="2"/>
      <c r="J1242" s="2"/>
      <c r="K1242" s="2"/>
      <c r="L1242" s="2"/>
      <c r="M1242" s="2"/>
      <c r="N1242" s="2"/>
      <c r="O1242" s="2"/>
      <c r="P1242" s="2"/>
      <c r="Q1242" s="2"/>
      <c r="R1242" s="2"/>
      <c r="S1242" s="2"/>
      <c r="T1242" s="34"/>
      <c r="U1242" s="34"/>
      <c r="V1242" s="34"/>
      <c r="W1242" s="8"/>
      <c r="X1242" s="8"/>
      <c r="Y1242" s="8"/>
      <c r="Z1242" s="8"/>
      <c r="AA1242" s="8"/>
    </row>
    <row r="1243" spans="1:27">
      <c r="A1243" s="2"/>
      <c r="B1243" s="2"/>
      <c r="C1243" s="2"/>
      <c r="D1243" s="2"/>
      <c r="E1243" s="2"/>
      <c r="F1243" s="2"/>
      <c r="G1243" s="2"/>
      <c r="H1243" s="2"/>
      <c r="I1243" s="2"/>
      <c r="J1243" s="2"/>
      <c r="K1243" s="2"/>
      <c r="L1243" s="2"/>
      <c r="M1243" s="2"/>
      <c r="N1243" s="2"/>
      <c r="O1243" s="2"/>
      <c r="P1243" s="2"/>
      <c r="Q1243" s="2"/>
      <c r="R1243" s="2"/>
      <c r="S1243" s="2"/>
      <c r="T1243" s="34"/>
      <c r="U1243" s="34"/>
      <c r="V1243" s="34"/>
      <c r="W1243" s="8"/>
      <c r="X1243" s="8"/>
      <c r="Y1243" s="8"/>
      <c r="Z1243" s="8"/>
      <c r="AA1243" s="8"/>
    </row>
    <row r="1244" spans="1:27">
      <c r="A1244" s="2"/>
      <c r="B1244" s="2"/>
      <c r="C1244" s="2"/>
      <c r="D1244" s="2"/>
      <c r="E1244" s="2"/>
      <c r="F1244" s="2"/>
      <c r="G1244" s="2"/>
      <c r="H1244" s="2"/>
      <c r="I1244" s="2"/>
      <c r="J1244" s="2"/>
      <c r="K1244" s="2"/>
      <c r="L1244" s="2"/>
      <c r="M1244" s="2"/>
      <c r="N1244" s="2"/>
      <c r="O1244" s="2"/>
      <c r="P1244" s="2"/>
      <c r="Q1244" s="2"/>
      <c r="R1244" s="2"/>
      <c r="S1244" s="2"/>
      <c r="T1244" s="34"/>
      <c r="U1244" s="34"/>
      <c r="V1244" s="34"/>
      <c r="W1244" s="8"/>
      <c r="X1244" s="8"/>
      <c r="Y1244" s="8"/>
      <c r="Z1244" s="8"/>
      <c r="AA1244" s="8"/>
    </row>
    <row r="1245" spans="1:27">
      <c r="A1245" s="2"/>
      <c r="B1245" s="2"/>
      <c r="C1245" s="2"/>
      <c r="D1245" s="2"/>
      <c r="E1245" s="2"/>
      <c r="F1245" s="2"/>
      <c r="G1245" s="2"/>
      <c r="H1245" s="2"/>
      <c r="I1245" s="2"/>
      <c r="J1245" s="2"/>
      <c r="K1245" s="2"/>
      <c r="L1245" s="2"/>
      <c r="M1245" s="2"/>
      <c r="N1245" s="2"/>
      <c r="O1245" s="2"/>
      <c r="P1245" s="2"/>
      <c r="Q1245" s="2"/>
      <c r="R1245" s="2"/>
      <c r="S1245" s="2"/>
      <c r="T1245" s="34"/>
      <c r="U1245" s="34"/>
      <c r="V1245" s="34"/>
      <c r="W1245" s="8"/>
      <c r="X1245" s="8"/>
      <c r="Y1245" s="8"/>
      <c r="Z1245" s="8"/>
      <c r="AA1245" s="8"/>
    </row>
    <row r="1246" spans="1:27">
      <c r="A1246" s="2"/>
      <c r="B1246" s="2"/>
      <c r="C1246" s="2"/>
      <c r="D1246" s="2"/>
      <c r="E1246" s="2"/>
      <c r="F1246" s="2"/>
      <c r="G1246" s="2"/>
      <c r="H1246" s="2"/>
      <c r="I1246" s="2"/>
      <c r="J1246" s="2"/>
      <c r="K1246" s="2"/>
      <c r="L1246" s="2"/>
      <c r="M1246" s="2"/>
      <c r="N1246" s="2"/>
      <c r="O1246" s="2"/>
      <c r="P1246" s="2"/>
      <c r="Q1246" s="2"/>
      <c r="R1246" s="2"/>
      <c r="S1246" s="2"/>
      <c r="T1246" s="34"/>
      <c r="U1246" s="34"/>
      <c r="V1246" s="34"/>
      <c r="W1246" s="8"/>
      <c r="X1246" s="8"/>
      <c r="Y1246" s="8"/>
      <c r="Z1246" s="8"/>
      <c r="AA1246" s="8"/>
    </row>
    <row r="1247" spans="1:27">
      <c r="A1247" s="2"/>
      <c r="B1247" s="2"/>
      <c r="C1247" s="2"/>
      <c r="D1247" s="2"/>
      <c r="E1247" s="2"/>
      <c r="F1247" s="2"/>
      <c r="G1247" s="2"/>
      <c r="H1247" s="2"/>
      <c r="I1247" s="2"/>
      <c r="J1247" s="2"/>
      <c r="K1247" s="2"/>
      <c r="L1247" s="2"/>
      <c r="M1247" s="2"/>
      <c r="N1247" s="2"/>
      <c r="O1247" s="2"/>
      <c r="P1247" s="2"/>
      <c r="Q1247" s="2"/>
      <c r="R1247" s="2"/>
      <c r="S1247" s="2"/>
      <c r="T1247" s="34"/>
      <c r="U1247" s="34"/>
      <c r="V1247" s="34"/>
      <c r="W1247" s="8"/>
      <c r="X1247" s="8"/>
      <c r="Y1247" s="8"/>
      <c r="Z1247" s="8"/>
      <c r="AA1247" s="8"/>
    </row>
    <row r="1248" spans="1:27">
      <c r="A1248" s="2"/>
      <c r="B1248" s="2"/>
      <c r="C1248" s="2"/>
      <c r="D1248" s="2"/>
      <c r="E1248" s="2"/>
      <c r="F1248" s="2"/>
      <c r="G1248" s="2"/>
      <c r="H1248" s="2"/>
      <c r="I1248" s="2"/>
      <c r="J1248" s="2"/>
      <c r="K1248" s="2"/>
      <c r="L1248" s="2"/>
      <c r="M1248" s="2"/>
      <c r="N1248" s="2"/>
      <c r="O1248" s="2"/>
      <c r="P1248" s="2"/>
      <c r="Q1248" s="2"/>
      <c r="R1248" s="2"/>
      <c r="S1248" s="2"/>
      <c r="T1248" s="34"/>
      <c r="U1248" s="34"/>
      <c r="V1248" s="34"/>
      <c r="W1248" s="8"/>
      <c r="X1248" s="8"/>
      <c r="Y1248" s="8"/>
      <c r="Z1248" s="8"/>
      <c r="AA1248" s="8"/>
    </row>
    <row r="1249" spans="1:27">
      <c r="A1249" s="2"/>
      <c r="B1249" s="2"/>
      <c r="C1249" s="2"/>
      <c r="D1249" s="2"/>
      <c r="E1249" s="2"/>
      <c r="F1249" s="2"/>
      <c r="G1249" s="2"/>
      <c r="H1249" s="2"/>
      <c r="I1249" s="2"/>
      <c r="J1249" s="2"/>
      <c r="K1249" s="2"/>
      <c r="L1249" s="2"/>
      <c r="M1249" s="2"/>
      <c r="N1249" s="2"/>
      <c r="O1249" s="2"/>
      <c r="P1249" s="2"/>
      <c r="Q1249" s="2"/>
      <c r="R1249" s="2"/>
      <c r="S1249" s="2"/>
      <c r="T1249" s="34"/>
      <c r="U1249" s="34"/>
      <c r="V1249" s="34"/>
      <c r="W1249" s="8"/>
      <c r="X1249" s="8"/>
      <c r="Y1249" s="8"/>
      <c r="Z1249" s="8"/>
      <c r="AA1249" s="8"/>
    </row>
    <row r="1250" spans="1:27">
      <c r="A1250" s="2"/>
      <c r="B1250" s="2"/>
      <c r="C1250" s="2"/>
      <c r="D1250" s="2"/>
      <c r="E1250" s="2"/>
      <c r="F1250" s="2"/>
      <c r="G1250" s="2"/>
      <c r="H1250" s="2"/>
      <c r="I1250" s="2"/>
      <c r="J1250" s="2"/>
      <c r="K1250" s="2"/>
      <c r="L1250" s="2"/>
      <c r="M1250" s="2"/>
      <c r="N1250" s="2"/>
      <c r="O1250" s="2"/>
      <c r="P1250" s="2"/>
      <c r="Q1250" s="2"/>
      <c r="R1250" s="2"/>
      <c r="S1250" s="2"/>
      <c r="T1250" s="34"/>
      <c r="U1250" s="34"/>
      <c r="V1250" s="34"/>
      <c r="W1250" s="8"/>
      <c r="X1250" s="8"/>
      <c r="Y1250" s="8"/>
      <c r="Z1250" s="8"/>
      <c r="AA1250" s="8"/>
    </row>
    <row r="1251" spans="1:27">
      <c r="A1251" s="2"/>
      <c r="B1251" s="2"/>
      <c r="C1251" s="2"/>
      <c r="D1251" s="2"/>
      <c r="E1251" s="2"/>
      <c r="F1251" s="2"/>
      <c r="G1251" s="2"/>
      <c r="H1251" s="2"/>
      <c r="I1251" s="2"/>
      <c r="J1251" s="2"/>
      <c r="K1251" s="2"/>
      <c r="L1251" s="2"/>
      <c r="M1251" s="2"/>
      <c r="N1251" s="2"/>
      <c r="O1251" s="2"/>
      <c r="P1251" s="2"/>
      <c r="Q1251" s="2"/>
      <c r="R1251" s="2"/>
      <c r="S1251" s="2"/>
      <c r="T1251" s="34"/>
      <c r="U1251" s="34"/>
      <c r="V1251" s="34"/>
      <c r="W1251" s="8"/>
      <c r="X1251" s="8"/>
      <c r="Y1251" s="8"/>
      <c r="Z1251" s="8"/>
      <c r="AA1251" s="8"/>
    </row>
    <row r="1252" spans="1:27">
      <c r="A1252" s="2"/>
      <c r="B1252" s="2"/>
      <c r="C1252" s="2"/>
      <c r="D1252" s="2"/>
      <c r="E1252" s="2"/>
      <c r="F1252" s="2"/>
      <c r="G1252" s="2"/>
      <c r="H1252" s="2"/>
      <c r="I1252" s="2"/>
      <c r="J1252" s="2"/>
      <c r="K1252" s="2"/>
      <c r="L1252" s="2"/>
      <c r="M1252" s="2"/>
      <c r="N1252" s="2"/>
      <c r="O1252" s="2"/>
      <c r="P1252" s="2"/>
      <c r="Q1252" s="2"/>
      <c r="R1252" s="2"/>
      <c r="S1252" s="2"/>
      <c r="T1252" s="34"/>
      <c r="U1252" s="34"/>
      <c r="V1252" s="34"/>
      <c r="W1252" s="8"/>
      <c r="X1252" s="8"/>
      <c r="Y1252" s="8"/>
      <c r="Z1252" s="8"/>
      <c r="AA1252" s="8"/>
    </row>
    <row r="1253" spans="1:27">
      <c r="A1253" s="2"/>
      <c r="B1253" s="2"/>
      <c r="C1253" s="2"/>
      <c r="D1253" s="2"/>
      <c r="E1253" s="2"/>
      <c r="F1253" s="2"/>
      <c r="G1253" s="2"/>
      <c r="H1253" s="2"/>
      <c r="I1253" s="2"/>
      <c r="J1253" s="2"/>
      <c r="K1253" s="2"/>
      <c r="L1253" s="2"/>
      <c r="M1253" s="2"/>
      <c r="N1253" s="2"/>
      <c r="O1253" s="2"/>
      <c r="P1253" s="2"/>
      <c r="Q1253" s="2"/>
      <c r="R1253" s="2"/>
      <c r="S1253" s="2"/>
      <c r="T1253" s="34"/>
      <c r="U1253" s="34"/>
      <c r="V1253" s="34"/>
      <c r="W1253" s="8"/>
      <c r="X1253" s="8"/>
      <c r="Y1253" s="8"/>
      <c r="Z1253" s="8"/>
      <c r="AA1253" s="8"/>
    </row>
    <row r="1254" spans="1:27">
      <c r="A1254" s="2"/>
      <c r="B1254" s="2"/>
      <c r="C1254" s="2"/>
      <c r="D1254" s="2"/>
      <c r="E1254" s="2"/>
      <c r="F1254" s="2"/>
      <c r="G1254" s="2"/>
      <c r="H1254" s="2"/>
      <c r="I1254" s="2"/>
      <c r="J1254" s="2"/>
      <c r="K1254" s="2"/>
      <c r="L1254" s="2"/>
      <c r="M1254" s="2"/>
      <c r="N1254" s="2"/>
      <c r="O1254" s="2"/>
      <c r="P1254" s="2"/>
      <c r="Q1254" s="2"/>
      <c r="R1254" s="2"/>
      <c r="S1254" s="2"/>
      <c r="T1254" s="34"/>
      <c r="U1254" s="34"/>
      <c r="V1254" s="34"/>
      <c r="W1254" s="8"/>
      <c r="X1254" s="8"/>
      <c r="Y1254" s="8"/>
      <c r="Z1254" s="8"/>
      <c r="AA1254" s="8"/>
    </row>
    <row r="1255" spans="1:27">
      <c r="A1255" s="2"/>
      <c r="B1255" s="2"/>
      <c r="C1255" s="2"/>
      <c r="D1255" s="2"/>
      <c r="E1255" s="2"/>
      <c r="F1255" s="2"/>
      <c r="G1255" s="2"/>
      <c r="H1255" s="2"/>
      <c r="I1255" s="2"/>
      <c r="J1255" s="2"/>
      <c r="K1255" s="2"/>
      <c r="L1255" s="2"/>
      <c r="M1255" s="2"/>
      <c r="N1255" s="2"/>
      <c r="O1255" s="2"/>
      <c r="P1255" s="2"/>
      <c r="Q1255" s="2"/>
      <c r="R1255" s="2"/>
      <c r="S1255" s="2"/>
      <c r="T1255" s="34"/>
      <c r="U1255" s="34"/>
      <c r="V1255" s="34"/>
      <c r="W1255" s="8"/>
      <c r="X1255" s="8"/>
      <c r="Y1255" s="8"/>
      <c r="Z1255" s="8"/>
      <c r="AA1255" s="8"/>
    </row>
    <row r="1256" spans="1:27">
      <c r="A1256" s="2"/>
      <c r="B1256" s="2"/>
      <c r="C1256" s="2"/>
      <c r="D1256" s="2"/>
      <c r="E1256" s="2"/>
      <c r="F1256" s="2"/>
      <c r="G1256" s="2"/>
      <c r="H1256" s="2"/>
      <c r="I1256" s="2"/>
      <c r="J1256" s="2"/>
      <c r="K1256" s="2"/>
      <c r="L1256" s="2"/>
      <c r="M1256" s="2"/>
      <c r="N1256" s="2"/>
      <c r="O1256" s="2"/>
      <c r="P1256" s="2"/>
      <c r="Q1256" s="2"/>
      <c r="R1256" s="2"/>
      <c r="S1256" s="2"/>
      <c r="T1256" s="34"/>
      <c r="U1256" s="34"/>
      <c r="V1256" s="34"/>
      <c r="W1256" s="8"/>
      <c r="X1256" s="8"/>
      <c r="Y1256" s="8"/>
      <c r="Z1256" s="8"/>
      <c r="AA1256" s="8"/>
    </row>
    <row r="1257" spans="1:27">
      <c r="A1257" s="2"/>
      <c r="B1257" s="2"/>
      <c r="C1257" s="2"/>
      <c r="D1257" s="2"/>
      <c r="E1257" s="2"/>
      <c r="F1257" s="2"/>
      <c r="G1257" s="2"/>
      <c r="H1257" s="2"/>
      <c r="I1257" s="2"/>
      <c r="J1257" s="2"/>
      <c r="K1257" s="2"/>
      <c r="L1257" s="2"/>
      <c r="M1257" s="2"/>
      <c r="N1257" s="2"/>
      <c r="O1257" s="2"/>
      <c r="P1257" s="2"/>
      <c r="Q1257" s="2"/>
      <c r="R1257" s="2"/>
      <c r="S1257" s="2"/>
      <c r="T1257" s="34"/>
      <c r="U1257" s="34"/>
      <c r="V1257" s="34"/>
      <c r="W1257" s="8"/>
      <c r="X1257" s="8"/>
      <c r="Y1257" s="8"/>
      <c r="Z1257" s="8"/>
      <c r="AA1257" s="8"/>
    </row>
    <row r="1258" spans="1:27">
      <c r="A1258" s="2"/>
      <c r="B1258" s="2"/>
      <c r="C1258" s="2"/>
      <c r="D1258" s="2"/>
      <c r="E1258" s="2"/>
      <c r="F1258" s="2"/>
      <c r="G1258" s="2"/>
      <c r="H1258" s="2"/>
      <c r="I1258" s="2"/>
      <c r="J1258" s="2"/>
      <c r="K1258" s="2"/>
      <c r="L1258" s="2"/>
      <c r="M1258" s="2"/>
      <c r="N1258" s="2"/>
      <c r="O1258" s="2"/>
      <c r="P1258" s="2"/>
      <c r="Q1258" s="2"/>
      <c r="R1258" s="2"/>
      <c r="S1258" s="2"/>
      <c r="T1258" s="34"/>
      <c r="U1258" s="34"/>
      <c r="V1258" s="34"/>
      <c r="W1258" s="8"/>
      <c r="X1258" s="8"/>
      <c r="Y1258" s="8"/>
      <c r="Z1258" s="8"/>
      <c r="AA1258" s="8"/>
    </row>
    <row r="1259" spans="1:27">
      <c r="A1259" s="216"/>
      <c r="B1259" s="464" t="s">
        <v>126</v>
      </c>
      <c r="T1259" s="34"/>
      <c r="U1259" s="34"/>
      <c r="V1259" s="34"/>
      <c r="W1259" s="8"/>
      <c r="X1259" s="8"/>
      <c r="Y1259" s="8"/>
      <c r="Z1259" s="8"/>
      <c r="AA1259" s="8"/>
    </row>
    <row r="1260" spans="1:27">
      <c r="A1260" s="216"/>
      <c r="B1260" s="464" t="s">
        <v>860</v>
      </c>
      <c r="T1260" s="34"/>
      <c r="U1260" s="34"/>
      <c r="V1260" s="34"/>
      <c r="W1260" s="8"/>
      <c r="X1260" s="8"/>
      <c r="Y1260" s="8"/>
      <c r="Z1260" s="8"/>
      <c r="AA1260" s="8"/>
    </row>
    <row r="1261" spans="1:27">
      <c r="A1261" s="216"/>
      <c r="B1261" s="32" t="s">
        <v>127</v>
      </c>
      <c r="T1261" s="34"/>
      <c r="U1261" s="34"/>
      <c r="V1261" s="34"/>
      <c r="W1261" s="8"/>
      <c r="X1261" s="8"/>
      <c r="Y1261" s="8"/>
      <c r="Z1261" s="8"/>
      <c r="AA1261" s="8"/>
    </row>
    <row r="1262" spans="1:27">
      <c r="A1262" s="216">
        <f t="shared" ref="A1262" si="1408">A$8</f>
        <v>0</v>
      </c>
      <c r="B1262" s="32" t="s">
        <v>65</v>
      </c>
      <c r="C1262" s="33" t="str">
        <f t="shared" ref="C1262:S1262" ca="1" si="1409">C$8</f>
        <v>BSIMAC</v>
      </c>
      <c r="D1262" s="33" t="str">
        <f t="shared" ca="1" si="1409"/>
        <v>CSE</v>
      </c>
      <c r="E1262" s="33" t="str">
        <f t="shared" ca="1" si="1409"/>
        <v>DeST</v>
      </c>
      <c r="F1262" s="33" t="str">
        <f t="shared" ca="1" si="1409"/>
        <v>EnergyPlus</v>
      </c>
      <c r="G1262" s="33" t="str">
        <f t="shared" ca="1" si="1409"/>
        <v>ESP-r</v>
      </c>
      <c r="H1262" s="33" t="str">
        <f t="shared" ca="1" si="1409"/>
        <v>TRNSYS</v>
      </c>
      <c r="I1262" s="33" t="str">
        <f t="shared" ca="1" si="1409"/>
        <v>TestSpec-Alt</v>
      </c>
      <c r="J1262" s="33">
        <f t="shared" ca="1" si="1409"/>
        <v>0</v>
      </c>
      <c r="K1262" s="33">
        <f t="shared" ca="1" si="1409"/>
        <v>0</v>
      </c>
      <c r="L1262" s="33">
        <f t="shared" ca="1" si="1409"/>
        <v>0</v>
      </c>
      <c r="M1262" s="33">
        <f t="shared" ca="1" si="1409"/>
        <v>0</v>
      </c>
      <c r="N1262" s="33">
        <f t="shared" ca="1" si="1409"/>
        <v>0</v>
      </c>
      <c r="O1262" s="33">
        <f t="shared" ca="1" si="1409"/>
        <v>0</v>
      </c>
      <c r="P1262" s="33">
        <f t="shared" ca="1" si="1409"/>
        <v>0</v>
      </c>
      <c r="Q1262" s="33">
        <f t="shared" ca="1" si="1409"/>
        <v>0</v>
      </c>
      <c r="R1262" s="33">
        <f t="shared" ca="1" si="1409"/>
        <v>0</v>
      </c>
      <c r="S1262" s="33" t="str">
        <f t="shared" ca="1" si="1409"/>
        <v>Tested Prg</v>
      </c>
      <c r="T1262" s="34"/>
      <c r="U1262" s="34"/>
      <c r="V1262" s="34"/>
      <c r="W1262" s="8"/>
      <c r="X1262" s="8"/>
      <c r="Y1262" s="8"/>
      <c r="Z1262" s="8"/>
      <c r="AA1262" s="8"/>
    </row>
    <row r="1263" spans="1:27">
      <c r="A1263" s="216">
        <f t="shared" ref="A1263" si="1410">A$7</f>
        <v>0</v>
      </c>
      <c r="B1263" s="32" t="s">
        <v>66</v>
      </c>
      <c r="C1263" s="33" t="str">
        <f t="shared" ref="C1263:S1263" ca="1" si="1411">C$7</f>
        <v/>
      </c>
      <c r="D1263" s="33" t="str">
        <f t="shared" ca="1" si="1411"/>
        <v/>
      </c>
      <c r="E1263" s="33" t="str">
        <f t="shared" ca="1" si="1411"/>
        <v/>
      </c>
      <c r="F1263" s="33" t="str">
        <f t="shared" ca="1" si="1411"/>
        <v/>
      </c>
      <c r="G1263" s="33" t="str">
        <f t="shared" ca="1" si="1411"/>
        <v/>
      </c>
      <c r="H1263" s="33" t="str">
        <f t="shared" ca="1" si="1411"/>
        <v/>
      </c>
      <c r="I1263" s="33" t="str">
        <f t="shared" ca="1" si="1411"/>
        <v/>
      </c>
      <c r="J1263" s="33" t="str">
        <f t="shared" ca="1" si="1411"/>
        <v/>
      </c>
      <c r="K1263" s="33" t="str">
        <f t="shared" ca="1" si="1411"/>
        <v/>
      </c>
      <c r="L1263" s="33" t="str">
        <f t="shared" ca="1" si="1411"/>
        <v/>
      </c>
      <c r="M1263" s="33" t="str">
        <f t="shared" ca="1" si="1411"/>
        <v/>
      </c>
      <c r="N1263" s="33" t="str">
        <f t="shared" ca="1" si="1411"/>
        <v/>
      </c>
      <c r="O1263" s="33" t="str">
        <f t="shared" ca="1" si="1411"/>
        <v/>
      </c>
      <c r="P1263" s="33" t="str">
        <f t="shared" ca="1" si="1411"/>
        <v/>
      </c>
      <c r="Q1263" s="33" t="str">
        <f t="shared" ca="1" si="1411"/>
        <v/>
      </c>
      <c r="R1263" s="33" t="str">
        <f t="shared" ca="1" si="1411"/>
        <v/>
      </c>
      <c r="S1263" s="33" t="str">
        <f t="shared" ca="1" si="1411"/>
        <v/>
      </c>
      <c r="T1263" s="34"/>
      <c r="U1263" s="34"/>
      <c r="V1263" s="34"/>
      <c r="W1263" s="8"/>
      <c r="X1263" s="8"/>
      <c r="Y1263" s="8"/>
      <c r="Z1263" s="8"/>
      <c r="AA1263" s="8"/>
    </row>
    <row r="1264" spans="1:27">
      <c r="A1264" s="216" t="s">
        <v>128</v>
      </c>
      <c r="B1264" s="32" t="s">
        <v>83</v>
      </c>
      <c r="C1264" s="34" t="s">
        <v>128</v>
      </c>
      <c r="D1264" s="34" t="s">
        <v>128</v>
      </c>
      <c r="E1264" s="34" t="s">
        <v>128</v>
      </c>
      <c r="F1264" s="34" t="s">
        <v>128</v>
      </c>
      <c r="G1264" s="34" t="s">
        <v>128</v>
      </c>
      <c r="H1264" s="34" t="s">
        <v>128</v>
      </c>
      <c r="I1264" s="34" t="s">
        <v>128</v>
      </c>
      <c r="J1264" s="34" t="s">
        <v>128</v>
      </c>
      <c r="K1264" s="34" t="s">
        <v>128</v>
      </c>
      <c r="L1264" s="34" t="s">
        <v>128</v>
      </c>
      <c r="M1264" s="34" t="s">
        <v>128</v>
      </c>
      <c r="N1264" s="34" t="s">
        <v>128</v>
      </c>
      <c r="O1264" s="34" t="s">
        <v>128</v>
      </c>
      <c r="P1264" s="34" t="s">
        <v>128</v>
      </c>
      <c r="Q1264" s="34" t="s">
        <v>128</v>
      </c>
      <c r="R1264" s="34" t="s">
        <v>128</v>
      </c>
      <c r="S1264" s="34" t="s">
        <v>128</v>
      </c>
      <c r="T1264" s="34"/>
      <c r="U1264" s="34"/>
      <c r="V1264" s="34"/>
      <c r="W1264" s="8"/>
      <c r="X1264" s="8"/>
      <c r="Y1264" s="8"/>
      <c r="Z1264" s="8"/>
      <c r="AA1264" s="8"/>
    </row>
    <row r="1265" spans="1:27">
      <c r="A1265" s="216" t="s">
        <v>85</v>
      </c>
      <c r="B1265" s="37" t="s">
        <v>85</v>
      </c>
      <c r="C1265" s="38" t="s">
        <v>85</v>
      </c>
      <c r="D1265" s="38" t="s">
        <v>85</v>
      </c>
      <c r="E1265" s="38" t="s">
        <v>85</v>
      </c>
      <c r="F1265" s="38" t="s">
        <v>85</v>
      </c>
      <c r="G1265" s="38" t="s">
        <v>85</v>
      </c>
      <c r="H1265" s="38" t="s">
        <v>85</v>
      </c>
      <c r="I1265" s="38" t="s">
        <v>85</v>
      </c>
      <c r="J1265" s="38" t="s">
        <v>85</v>
      </c>
      <c r="K1265" s="38" t="s">
        <v>85</v>
      </c>
      <c r="L1265" s="38" t="s">
        <v>85</v>
      </c>
      <c r="M1265" s="38" t="s">
        <v>85</v>
      </c>
      <c r="N1265" s="38" t="s">
        <v>85</v>
      </c>
      <c r="O1265" s="38" t="s">
        <v>85</v>
      </c>
      <c r="P1265" s="38" t="s">
        <v>85</v>
      </c>
      <c r="Q1265" s="38" t="s">
        <v>85</v>
      </c>
      <c r="R1265" s="38" t="s">
        <v>85</v>
      </c>
      <c r="S1265" s="38" t="s">
        <v>85</v>
      </c>
      <c r="T1265" s="34"/>
      <c r="U1265" s="34"/>
      <c r="V1265" s="34"/>
      <c r="W1265" s="8"/>
      <c r="X1265" s="8"/>
      <c r="Y1265" s="8"/>
      <c r="Z1265" s="8"/>
      <c r="AA1265" s="8"/>
    </row>
    <row r="1266" spans="1:27">
      <c r="A1266" s="216">
        <f t="shared" ref="A1266" si="1412">A$8</f>
        <v>0</v>
      </c>
      <c r="B1266" s="37"/>
      <c r="C1266" s="33" t="str">
        <f t="shared" ref="C1266:S1266" ca="1" si="1413">C$8</f>
        <v>BSIMAC</v>
      </c>
      <c r="D1266" s="33" t="str">
        <f t="shared" ca="1" si="1413"/>
        <v>CSE</v>
      </c>
      <c r="E1266" s="33" t="str">
        <f t="shared" ca="1" si="1413"/>
        <v>DeST</v>
      </c>
      <c r="F1266" s="33" t="str">
        <f t="shared" ca="1" si="1413"/>
        <v>EnergyPlus</v>
      </c>
      <c r="G1266" s="33" t="str">
        <f t="shared" ca="1" si="1413"/>
        <v>ESP-r</v>
      </c>
      <c r="H1266" s="33" t="str">
        <f t="shared" ca="1" si="1413"/>
        <v>TRNSYS</v>
      </c>
      <c r="I1266" s="33" t="str">
        <f t="shared" ca="1" si="1413"/>
        <v>TestSpec-Alt</v>
      </c>
      <c r="J1266" s="33">
        <f t="shared" ca="1" si="1413"/>
        <v>0</v>
      </c>
      <c r="K1266" s="33">
        <f t="shared" ca="1" si="1413"/>
        <v>0</v>
      </c>
      <c r="L1266" s="33">
        <f t="shared" ca="1" si="1413"/>
        <v>0</v>
      </c>
      <c r="M1266" s="33">
        <f t="shared" ca="1" si="1413"/>
        <v>0</v>
      </c>
      <c r="N1266" s="33">
        <f t="shared" ca="1" si="1413"/>
        <v>0</v>
      </c>
      <c r="O1266" s="33">
        <f t="shared" ca="1" si="1413"/>
        <v>0</v>
      </c>
      <c r="P1266" s="33">
        <f t="shared" ca="1" si="1413"/>
        <v>0</v>
      </c>
      <c r="Q1266" s="33">
        <f t="shared" ca="1" si="1413"/>
        <v>0</v>
      </c>
      <c r="R1266" s="33">
        <f t="shared" ca="1" si="1413"/>
        <v>0</v>
      </c>
      <c r="S1266" s="33" t="str">
        <f t="shared" ca="1" si="1413"/>
        <v>Tested Prg</v>
      </c>
      <c r="T1266" s="34"/>
      <c r="U1266" s="34"/>
      <c r="V1266" s="34"/>
      <c r="W1266" s="8"/>
      <c r="X1266" s="8"/>
      <c r="Y1266" s="8"/>
      <c r="Z1266" s="8"/>
      <c r="AA1266" s="8"/>
    </row>
    <row r="1267" spans="1:27">
      <c r="A1267" s="226">
        <v>262</v>
      </c>
      <c r="B1267" s="8">
        <v>1</v>
      </c>
      <c r="C1267" s="219">
        <f ca="1">IF(ISNUMBER(OFFSET(INDIRECT("'"&amp;'DATA for charts'!C$5&amp;"'!$c1"),$A1267-1,0)),OFFSET(INDIRECT("'"&amp;'DATA for charts'!C$5&amp;"'!$c1"),$A1267-1,0),NA())</f>
        <v>2.032</v>
      </c>
      <c r="D1267" s="219">
        <f ca="1">IF(ISNUMBER(OFFSET(INDIRECT("'"&amp;'DATA for charts'!D$5&amp;"'!$c1"),$A1267-1,0)),OFFSET(INDIRECT("'"&amp;'DATA for charts'!D$5&amp;"'!$c1"),$A1267-1,0),NA())</f>
        <v>1.883769</v>
      </c>
      <c r="E1267" s="219">
        <f ca="1">IF(ISNUMBER(OFFSET(INDIRECT("'"&amp;'DATA for charts'!E$5&amp;"'!$c1"),$A1267-1,0)),OFFSET(INDIRECT("'"&amp;'DATA for charts'!E$5&amp;"'!$c1"),$A1267-1,0),NA())</f>
        <v>1.9869000000000001</v>
      </c>
      <c r="F1267" s="219">
        <f ca="1">IF(ISNUMBER(OFFSET(INDIRECT("'"&amp;'DATA for charts'!F$5&amp;"'!$c1"),$A1267-1,0)),OFFSET(INDIRECT("'"&amp;'DATA for charts'!F$5&amp;"'!$c1"),$A1267-1,0),NA())</f>
        <v>2.1522583259700339</v>
      </c>
      <c r="G1267" s="219">
        <f ca="1">IF(ISNUMBER(OFFSET(INDIRECT("'"&amp;'DATA for charts'!G$5&amp;"'!$c1"),$A1267-1,0)),OFFSET(INDIRECT("'"&amp;'DATA for charts'!G$5&amp;"'!$c1"),$A1267-1,0),NA())</f>
        <v>2.08</v>
      </c>
      <c r="H1267" s="219">
        <f ca="1">IF(ISNUMBER(OFFSET(INDIRECT("'"&amp;'DATA for charts'!H$5&amp;"'!$c1"),$A1267-1,0)),OFFSET(INDIRECT("'"&amp;'DATA for charts'!H$5&amp;"'!$c1"),$A1267-1,0),NA())</f>
        <v>2.1717599999999999</v>
      </c>
      <c r="I1267" s="219" t="e">
        <f ca="1">IF(ISNUMBER(OFFSET(INDIRECT("'"&amp;'DATA for charts'!I$5&amp;"'!$c1"),$A1267-1,0)),OFFSET(INDIRECT("'"&amp;'DATA for charts'!I$5&amp;"'!$c1"),$A1267-1,0),NA())</f>
        <v>#N/A</v>
      </c>
      <c r="J1267" s="219" t="e">
        <f ca="1">IF(ISNUMBER(OFFSET(INDIRECT("'"&amp;'DATA for charts'!J$5&amp;"'!$c1"),$A1267-1,0)),OFFSET(INDIRECT("'"&amp;'DATA for charts'!J$5&amp;"'!$c1"),$A1267-1,0),NA())</f>
        <v>#N/A</v>
      </c>
      <c r="K1267" s="219" t="e">
        <f ca="1">IF(ISNUMBER(OFFSET(INDIRECT("'"&amp;'DATA for charts'!K$5&amp;"'!$c1"),$A1267-1,0)),OFFSET(INDIRECT("'"&amp;'DATA for charts'!K$5&amp;"'!$c1"),$A1267-1,0),NA())</f>
        <v>#N/A</v>
      </c>
      <c r="L1267" s="219" t="e">
        <f ca="1">IF(ISNUMBER(OFFSET(INDIRECT("'"&amp;'DATA for charts'!L$5&amp;"'!$c1"),$A1267-1,0)),OFFSET(INDIRECT("'"&amp;'DATA for charts'!L$5&amp;"'!$c1"),$A1267-1,0),NA())</f>
        <v>#N/A</v>
      </c>
      <c r="M1267" s="219" t="e">
        <f ca="1">IF(ISNUMBER(OFFSET(INDIRECT("'"&amp;'DATA for charts'!M$5&amp;"'!$c1"),$A1267-1,0)),OFFSET(INDIRECT("'"&amp;'DATA for charts'!M$5&amp;"'!$c1"),$A1267-1,0),NA())</f>
        <v>#N/A</v>
      </c>
      <c r="N1267" s="219" t="e">
        <f ca="1">IF(ISNUMBER(OFFSET(INDIRECT("'"&amp;'DATA for charts'!N$5&amp;"'!$c1"),$A1267-1,0)),OFFSET(INDIRECT("'"&amp;'DATA for charts'!N$5&amp;"'!$c1"),$A1267-1,0),NA())</f>
        <v>#N/A</v>
      </c>
      <c r="O1267" s="219" t="e">
        <f ca="1">IF(ISNUMBER(OFFSET(INDIRECT("'"&amp;'DATA for charts'!O$5&amp;"'!$c1"),$A1267-1,0)),OFFSET(INDIRECT("'"&amp;'DATA for charts'!O$5&amp;"'!$c1"),$A1267-1,0),NA())</f>
        <v>#N/A</v>
      </c>
      <c r="P1267" s="219" t="e">
        <f ca="1">IF(ISNUMBER(OFFSET(INDIRECT("'"&amp;'DATA for charts'!P$5&amp;"'!$c1"),$A1267-1,0)),OFFSET(INDIRECT("'"&amp;'DATA for charts'!P$5&amp;"'!$c1"),$A1267-1,0),NA())</f>
        <v>#N/A</v>
      </c>
      <c r="Q1267" s="219" t="e">
        <f ca="1">IF(ISNUMBER(OFFSET(INDIRECT("'"&amp;'DATA for charts'!Q$5&amp;"'!$c1"),$A1267-1,0)),OFFSET(INDIRECT("'"&amp;'DATA for charts'!Q$5&amp;"'!$c1"),$A1267-1,0),NA())</f>
        <v>#N/A</v>
      </c>
      <c r="R1267" s="219" t="e">
        <f ca="1">IF(ISNUMBER(OFFSET(INDIRECT("'"&amp;'DATA for charts'!R$5&amp;"'!$c1"),$A1267-1,0)),OFFSET(INDIRECT("'"&amp;'DATA for charts'!R$5&amp;"'!$c1"),$A1267-1,0),NA())</f>
        <v>#N/A</v>
      </c>
      <c r="S1267" s="219" t="e">
        <f ca="1">IF(ISNUMBER(OFFSET(INDIRECT("'"&amp;'DATA for charts'!S$5&amp;"'!$c1"),$A1267-1,0)),OFFSET(INDIRECT("'"&amp;'DATA for charts'!S$5&amp;"'!$c1"),$A1267-1,0),NA())</f>
        <v>#N/A</v>
      </c>
      <c r="T1267" s="34"/>
      <c r="U1267" s="34"/>
      <c r="V1267" s="34"/>
      <c r="W1267" s="8"/>
      <c r="X1267" s="8"/>
      <c r="Y1267" s="8"/>
      <c r="Z1267" s="8"/>
      <c r="AA1267" s="8"/>
    </row>
    <row r="1268" spans="1:27">
      <c r="A1268" s="226">
        <f t="shared" ref="A1268:A1290" si="1414">A1267+1</f>
        <v>263</v>
      </c>
      <c r="B1268" s="8">
        <v>2</v>
      </c>
      <c r="C1268" s="219">
        <f ca="1">IF(ISNUMBER(OFFSET(INDIRECT("'"&amp;'DATA for charts'!C$5&amp;"'!$c1"),$A1268-1,0)),OFFSET(INDIRECT("'"&amp;'DATA for charts'!C$5&amp;"'!$c1"),$A1268-1,0),NA())</f>
        <v>2.0419999999999998</v>
      </c>
      <c r="D1268" s="219">
        <f ca="1">IF(ISNUMBER(OFFSET(INDIRECT("'"&amp;'DATA for charts'!D$5&amp;"'!$c1"),$A1268-1,0)),OFFSET(INDIRECT("'"&amp;'DATA for charts'!D$5&amp;"'!$c1"),$A1268-1,0),NA())</f>
        <v>1.993487</v>
      </c>
      <c r="E1268" s="219">
        <f ca="1">IF(ISNUMBER(OFFSET(INDIRECT("'"&amp;'DATA for charts'!E$5&amp;"'!$c1"),$A1268-1,0)),OFFSET(INDIRECT("'"&amp;'DATA for charts'!E$5&amp;"'!$c1"),$A1268-1,0),NA())</f>
        <v>2.0691999999999999</v>
      </c>
      <c r="F1268" s="219">
        <f ca="1">IF(ISNUMBER(OFFSET(INDIRECT("'"&amp;'DATA for charts'!F$5&amp;"'!$c1"),$A1268-1,0)),OFFSET(INDIRECT("'"&amp;'DATA for charts'!F$5&amp;"'!$c1"),$A1268-1,0),NA())</f>
        <v>2.2223351238647608</v>
      </c>
      <c r="G1268" s="219">
        <f ca="1">IF(ISNUMBER(OFFSET(INDIRECT("'"&amp;'DATA for charts'!G$5&amp;"'!$c1"),$A1268-1,0)),OFFSET(INDIRECT("'"&amp;'DATA for charts'!G$5&amp;"'!$c1"),$A1268-1,0),NA())</f>
        <v>2.2200000000000002</v>
      </c>
      <c r="H1268" s="219">
        <f ca="1">IF(ISNUMBER(OFFSET(INDIRECT("'"&amp;'DATA for charts'!H$5&amp;"'!$c1"),$A1268-1,0)),OFFSET(INDIRECT("'"&amp;'DATA for charts'!H$5&amp;"'!$c1"),$A1268-1,0),NA())</f>
        <v>2.2710400000000002</v>
      </c>
      <c r="I1268" s="219" t="e">
        <f ca="1">IF(ISNUMBER(OFFSET(INDIRECT("'"&amp;'DATA for charts'!I$5&amp;"'!$c1"),$A1268-1,0)),OFFSET(INDIRECT("'"&amp;'DATA for charts'!I$5&amp;"'!$c1"),$A1268-1,0),NA())</f>
        <v>#N/A</v>
      </c>
      <c r="J1268" s="219" t="e">
        <f ca="1">IF(ISNUMBER(OFFSET(INDIRECT("'"&amp;'DATA for charts'!J$5&amp;"'!$c1"),$A1268-1,0)),OFFSET(INDIRECT("'"&amp;'DATA for charts'!J$5&amp;"'!$c1"),$A1268-1,0),NA())</f>
        <v>#N/A</v>
      </c>
      <c r="K1268" s="219" t="e">
        <f ca="1">IF(ISNUMBER(OFFSET(INDIRECT("'"&amp;'DATA for charts'!K$5&amp;"'!$c1"),$A1268-1,0)),OFFSET(INDIRECT("'"&amp;'DATA for charts'!K$5&amp;"'!$c1"),$A1268-1,0),NA())</f>
        <v>#N/A</v>
      </c>
      <c r="L1268" s="219" t="e">
        <f ca="1">IF(ISNUMBER(OFFSET(INDIRECT("'"&amp;'DATA for charts'!L$5&amp;"'!$c1"),$A1268-1,0)),OFFSET(INDIRECT("'"&amp;'DATA for charts'!L$5&amp;"'!$c1"),$A1268-1,0),NA())</f>
        <v>#N/A</v>
      </c>
      <c r="M1268" s="219" t="e">
        <f ca="1">IF(ISNUMBER(OFFSET(INDIRECT("'"&amp;'DATA for charts'!M$5&amp;"'!$c1"),$A1268-1,0)),OFFSET(INDIRECT("'"&amp;'DATA for charts'!M$5&amp;"'!$c1"),$A1268-1,0),NA())</f>
        <v>#N/A</v>
      </c>
      <c r="N1268" s="219" t="e">
        <f ca="1">IF(ISNUMBER(OFFSET(INDIRECT("'"&amp;'DATA for charts'!N$5&amp;"'!$c1"),$A1268-1,0)),OFFSET(INDIRECT("'"&amp;'DATA for charts'!N$5&amp;"'!$c1"),$A1268-1,0),NA())</f>
        <v>#N/A</v>
      </c>
      <c r="O1268" s="219" t="e">
        <f ca="1">IF(ISNUMBER(OFFSET(INDIRECT("'"&amp;'DATA for charts'!O$5&amp;"'!$c1"),$A1268-1,0)),OFFSET(INDIRECT("'"&amp;'DATA for charts'!O$5&amp;"'!$c1"),$A1268-1,0),NA())</f>
        <v>#N/A</v>
      </c>
      <c r="P1268" s="219" t="e">
        <f ca="1">IF(ISNUMBER(OFFSET(INDIRECT("'"&amp;'DATA for charts'!P$5&amp;"'!$c1"),$A1268-1,0)),OFFSET(INDIRECT("'"&amp;'DATA for charts'!P$5&amp;"'!$c1"),$A1268-1,0),NA())</f>
        <v>#N/A</v>
      </c>
      <c r="Q1268" s="219" t="e">
        <f ca="1">IF(ISNUMBER(OFFSET(INDIRECT("'"&amp;'DATA for charts'!Q$5&amp;"'!$c1"),$A1268-1,0)),OFFSET(INDIRECT("'"&amp;'DATA for charts'!Q$5&amp;"'!$c1"),$A1268-1,0),NA())</f>
        <v>#N/A</v>
      </c>
      <c r="R1268" s="219" t="e">
        <f ca="1">IF(ISNUMBER(OFFSET(INDIRECT("'"&amp;'DATA for charts'!R$5&amp;"'!$c1"),$A1268-1,0)),OFFSET(INDIRECT("'"&amp;'DATA for charts'!R$5&amp;"'!$c1"),$A1268-1,0),NA())</f>
        <v>#N/A</v>
      </c>
      <c r="S1268" s="219" t="e">
        <f ca="1">IF(ISNUMBER(OFFSET(INDIRECT("'"&amp;'DATA for charts'!S$5&amp;"'!$c1"),$A1268-1,0)),OFFSET(INDIRECT("'"&amp;'DATA for charts'!S$5&amp;"'!$c1"),$A1268-1,0),NA())</f>
        <v>#N/A</v>
      </c>
      <c r="T1268" s="34"/>
      <c r="U1268" s="34"/>
      <c r="V1268" s="34"/>
      <c r="W1268" s="8"/>
      <c r="X1268" s="8"/>
      <c r="Y1268" s="8"/>
      <c r="Z1268" s="8"/>
      <c r="AA1268" s="8"/>
    </row>
    <row r="1269" spans="1:27">
      <c r="A1269" s="226">
        <f t="shared" si="1414"/>
        <v>264</v>
      </c>
      <c r="B1269" s="8">
        <v>3</v>
      </c>
      <c r="C1269" s="219">
        <f ca="1">IF(ISNUMBER(OFFSET(INDIRECT("'"&amp;'DATA for charts'!C$5&amp;"'!$c1"),$A1269-1,0)),OFFSET(INDIRECT("'"&amp;'DATA for charts'!C$5&amp;"'!$c1"),$A1269-1,0),NA())</f>
        <v>2.1230000000000002</v>
      </c>
      <c r="D1269" s="219">
        <f ca="1">IF(ISNUMBER(OFFSET(INDIRECT("'"&amp;'DATA for charts'!D$5&amp;"'!$c1"),$A1269-1,0)),OFFSET(INDIRECT("'"&amp;'DATA for charts'!D$5&amp;"'!$c1"),$A1269-1,0),NA())</f>
        <v>2.0547469999999999</v>
      </c>
      <c r="E1269" s="219">
        <f ca="1">IF(ISNUMBER(OFFSET(INDIRECT("'"&amp;'DATA for charts'!E$5&amp;"'!$c1"),$A1269-1,0)),OFFSET(INDIRECT("'"&amp;'DATA for charts'!E$5&amp;"'!$c1"),$A1269-1,0),NA())</f>
        <v>2.1291000000000002</v>
      </c>
      <c r="F1269" s="219">
        <f ca="1">IF(ISNUMBER(OFFSET(INDIRECT("'"&amp;'DATA for charts'!F$5&amp;"'!$c1"),$A1269-1,0)),OFFSET(INDIRECT("'"&amp;'DATA for charts'!F$5&amp;"'!$c1"),$A1269-1,0),NA())</f>
        <v>2.2756727892519226</v>
      </c>
      <c r="G1269" s="219">
        <f ca="1">IF(ISNUMBER(OFFSET(INDIRECT("'"&amp;'DATA for charts'!G$5&amp;"'!$c1"),$A1269-1,0)),OFFSET(INDIRECT("'"&amp;'DATA for charts'!G$5&amp;"'!$c1"),$A1269-1,0),NA())</f>
        <v>2.2999999999999998</v>
      </c>
      <c r="H1269" s="219">
        <f ca="1">IF(ISNUMBER(OFFSET(INDIRECT("'"&amp;'DATA for charts'!H$5&amp;"'!$c1"),$A1269-1,0)),OFFSET(INDIRECT("'"&amp;'DATA for charts'!H$5&amp;"'!$c1"),$A1269-1,0),NA())</f>
        <v>2.34138</v>
      </c>
      <c r="I1269" s="219" t="e">
        <f ca="1">IF(ISNUMBER(OFFSET(INDIRECT("'"&amp;'DATA for charts'!I$5&amp;"'!$c1"),$A1269-1,0)),OFFSET(INDIRECT("'"&amp;'DATA for charts'!I$5&amp;"'!$c1"),$A1269-1,0),NA())</f>
        <v>#N/A</v>
      </c>
      <c r="J1269" s="219" t="e">
        <f ca="1">IF(ISNUMBER(OFFSET(INDIRECT("'"&amp;'DATA for charts'!J$5&amp;"'!$c1"),$A1269-1,0)),OFFSET(INDIRECT("'"&amp;'DATA for charts'!J$5&amp;"'!$c1"),$A1269-1,0),NA())</f>
        <v>#N/A</v>
      </c>
      <c r="K1269" s="219" t="e">
        <f ca="1">IF(ISNUMBER(OFFSET(INDIRECT("'"&amp;'DATA for charts'!K$5&amp;"'!$c1"),$A1269-1,0)),OFFSET(INDIRECT("'"&amp;'DATA for charts'!K$5&amp;"'!$c1"),$A1269-1,0),NA())</f>
        <v>#N/A</v>
      </c>
      <c r="L1269" s="219" t="e">
        <f ca="1">IF(ISNUMBER(OFFSET(INDIRECT("'"&amp;'DATA for charts'!L$5&amp;"'!$c1"),$A1269-1,0)),OFFSET(INDIRECT("'"&amp;'DATA for charts'!L$5&amp;"'!$c1"),$A1269-1,0),NA())</f>
        <v>#N/A</v>
      </c>
      <c r="M1269" s="219" t="e">
        <f ca="1">IF(ISNUMBER(OFFSET(INDIRECT("'"&amp;'DATA for charts'!M$5&amp;"'!$c1"),$A1269-1,0)),OFFSET(INDIRECT("'"&amp;'DATA for charts'!M$5&amp;"'!$c1"),$A1269-1,0),NA())</f>
        <v>#N/A</v>
      </c>
      <c r="N1269" s="219" t="e">
        <f ca="1">IF(ISNUMBER(OFFSET(INDIRECT("'"&amp;'DATA for charts'!N$5&amp;"'!$c1"),$A1269-1,0)),OFFSET(INDIRECT("'"&amp;'DATA for charts'!N$5&amp;"'!$c1"),$A1269-1,0),NA())</f>
        <v>#N/A</v>
      </c>
      <c r="O1269" s="219" t="e">
        <f ca="1">IF(ISNUMBER(OFFSET(INDIRECT("'"&amp;'DATA for charts'!O$5&amp;"'!$c1"),$A1269-1,0)),OFFSET(INDIRECT("'"&amp;'DATA for charts'!O$5&amp;"'!$c1"),$A1269-1,0),NA())</f>
        <v>#N/A</v>
      </c>
      <c r="P1269" s="219" t="e">
        <f ca="1">IF(ISNUMBER(OFFSET(INDIRECT("'"&amp;'DATA for charts'!P$5&amp;"'!$c1"),$A1269-1,0)),OFFSET(INDIRECT("'"&amp;'DATA for charts'!P$5&amp;"'!$c1"),$A1269-1,0),NA())</f>
        <v>#N/A</v>
      </c>
      <c r="Q1269" s="219" t="e">
        <f ca="1">IF(ISNUMBER(OFFSET(INDIRECT("'"&amp;'DATA for charts'!Q$5&amp;"'!$c1"),$A1269-1,0)),OFFSET(INDIRECT("'"&amp;'DATA for charts'!Q$5&amp;"'!$c1"),$A1269-1,0),NA())</f>
        <v>#N/A</v>
      </c>
      <c r="R1269" s="219" t="e">
        <f ca="1">IF(ISNUMBER(OFFSET(INDIRECT("'"&amp;'DATA for charts'!R$5&amp;"'!$c1"),$A1269-1,0)),OFFSET(INDIRECT("'"&amp;'DATA for charts'!R$5&amp;"'!$c1"),$A1269-1,0),NA())</f>
        <v>#N/A</v>
      </c>
      <c r="S1269" s="219" t="e">
        <f ca="1">IF(ISNUMBER(OFFSET(INDIRECT("'"&amp;'DATA for charts'!S$5&amp;"'!$c1"),$A1269-1,0)),OFFSET(INDIRECT("'"&amp;'DATA for charts'!S$5&amp;"'!$c1"),$A1269-1,0),NA())</f>
        <v>#N/A</v>
      </c>
      <c r="T1269" s="34"/>
      <c r="U1269" s="34"/>
      <c r="V1269" s="34"/>
      <c r="W1269" s="8"/>
      <c r="X1269" s="8"/>
      <c r="Y1269" s="8"/>
      <c r="Z1269" s="8"/>
      <c r="AA1269" s="8"/>
    </row>
    <row r="1270" spans="1:27">
      <c r="A1270" s="226">
        <f t="shared" si="1414"/>
        <v>265</v>
      </c>
      <c r="B1270" s="8">
        <v>4</v>
      </c>
      <c r="C1270" s="219">
        <f ca="1">IF(ISNUMBER(OFFSET(INDIRECT("'"&amp;'DATA for charts'!C$5&amp;"'!$c1"),$A1270-1,0)),OFFSET(INDIRECT("'"&amp;'DATA for charts'!C$5&amp;"'!$c1"),$A1270-1,0),NA())</f>
        <v>2.2280000000000002</v>
      </c>
      <c r="D1270" s="219">
        <f ca="1">IF(ISNUMBER(OFFSET(INDIRECT("'"&amp;'DATA for charts'!D$5&amp;"'!$c1"),$A1270-1,0)),OFFSET(INDIRECT("'"&amp;'DATA for charts'!D$5&amp;"'!$c1"),$A1270-1,0),NA())</f>
        <v>2.1202040000000002</v>
      </c>
      <c r="E1270" s="219">
        <f ca="1">IF(ISNUMBER(OFFSET(INDIRECT("'"&amp;'DATA for charts'!E$5&amp;"'!$c1"),$A1270-1,0)),OFFSET(INDIRECT("'"&amp;'DATA for charts'!E$5&amp;"'!$c1"),$A1270-1,0),NA())</f>
        <v>2.2065000000000001</v>
      </c>
      <c r="F1270" s="219">
        <f ca="1">IF(ISNUMBER(OFFSET(INDIRECT("'"&amp;'DATA for charts'!F$5&amp;"'!$c1"),$A1270-1,0)),OFFSET(INDIRECT("'"&amp;'DATA for charts'!F$5&amp;"'!$c1"),$A1270-1,0),NA())</f>
        <v>2.3283275104035499</v>
      </c>
      <c r="G1270" s="219">
        <f ca="1">IF(ISNUMBER(OFFSET(INDIRECT("'"&amp;'DATA for charts'!G$5&amp;"'!$c1"),$A1270-1,0)),OFFSET(INDIRECT("'"&amp;'DATA for charts'!G$5&amp;"'!$c1"),$A1270-1,0),NA())</f>
        <v>2.38</v>
      </c>
      <c r="H1270" s="219">
        <f ca="1">IF(ISNUMBER(OFFSET(INDIRECT("'"&amp;'DATA for charts'!H$5&amp;"'!$c1"),$A1270-1,0)),OFFSET(INDIRECT("'"&amp;'DATA for charts'!H$5&amp;"'!$c1"),$A1270-1,0),NA())</f>
        <v>2.4106000000000001</v>
      </c>
      <c r="I1270" s="219" t="e">
        <f ca="1">IF(ISNUMBER(OFFSET(INDIRECT("'"&amp;'DATA for charts'!I$5&amp;"'!$c1"),$A1270-1,0)),OFFSET(INDIRECT("'"&amp;'DATA for charts'!I$5&amp;"'!$c1"),$A1270-1,0),NA())</f>
        <v>#N/A</v>
      </c>
      <c r="J1270" s="219" t="e">
        <f ca="1">IF(ISNUMBER(OFFSET(INDIRECT("'"&amp;'DATA for charts'!J$5&amp;"'!$c1"),$A1270-1,0)),OFFSET(INDIRECT("'"&amp;'DATA for charts'!J$5&amp;"'!$c1"),$A1270-1,0),NA())</f>
        <v>#N/A</v>
      </c>
      <c r="K1270" s="219" t="e">
        <f ca="1">IF(ISNUMBER(OFFSET(INDIRECT("'"&amp;'DATA for charts'!K$5&amp;"'!$c1"),$A1270-1,0)),OFFSET(INDIRECT("'"&amp;'DATA for charts'!K$5&amp;"'!$c1"),$A1270-1,0),NA())</f>
        <v>#N/A</v>
      </c>
      <c r="L1270" s="219" t="e">
        <f ca="1">IF(ISNUMBER(OFFSET(INDIRECT("'"&amp;'DATA for charts'!L$5&amp;"'!$c1"),$A1270-1,0)),OFFSET(INDIRECT("'"&amp;'DATA for charts'!L$5&amp;"'!$c1"),$A1270-1,0),NA())</f>
        <v>#N/A</v>
      </c>
      <c r="M1270" s="219" t="e">
        <f ca="1">IF(ISNUMBER(OFFSET(INDIRECT("'"&amp;'DATA for charts'!M$5&amp;"'!$c1"),$A1270-1,0)),OFFSET(INDIRECT("'"&amp;'DATA for charts'!M$5&amp;"'!$c1"),$A1270-1,0),NA())</f>
        <v>#N/A</v>
      </c>
      <c r="N1270" s="219" t="e">
        <f ca="1">IF(ISNUMBER(OFFSET(INDIRECT("'"&amp;'DATA for charts'!N$5&amp;"'!$c1"),$A1270-1,0)),OFFSET(INDIRECT("'"&amp;'DATA for charts'!N$5&amp;"'!$c1"),$A1270-1,0),NA())</f>
        <v>#N/A</v>
      </c>
      <c r="O1270" s="219" t="e">
        <f ca="1">IF(ISNUMBER(OFFSET(INDIRECT("'"&amp;'DATA for charts'!O$5&amp;"'!$c1"),$A1270-1,0)),OFFSET(INDIRECT("'"&amp;'DATA for charts'!O$5&amp;"'!$c1"),$A1270-1,0),NA())</f>
        <v>#N/A</v>
      </c>
      <c r="P1270" s="219" t="e">
        <f ca="1">IF(ISNUMBER(OFFSET(INDIRECT("'"&amp;'DATA for charts'!P$5&amp;"'!$c1"),$A1270-1,0)),OFFSET(INDIRECT("'"&amp;'DATA for charts'!P$5&amp;"'!$c1"),$A1270-1,0),NA())</f>
        <v>#N/A</v>
      </c>
      <c r="Q1270" s="219" t="e">
        <f ca="1">IF(ISNUMBER(OFFSET(INDIRECT("'"&amp;'DATA for charts'!Q$5&amp;"'!$c1"),$A1270-1,0)),OFFSET(INDIRECT("'"&amp;'DATA for charts'!Q$5&amp;"'!$c1"),$A1270-1,0),NA())</f>
        <v>#N/A</v>
      </c>
      <c r="R1270" s="219" t="e">
        <f ca="1">IF(ISNUMBER(OFFSET(INDIRECT("'"&amp;'DATA for charts'!R$5&amp;"'!$c1"),$A1270-1,0)),OFFSET(INDIRECT("'"&amp;'DATA for charts'!R$5&amp;"'!$c1"),$A1270-1,0),NA())</f>
        <v>#N/A</v>
      </c>
      <c r="S1270" s="219" t="e">
        <f ca="1">IF(ISNUMBER(OFFSET(INDIRECT("'"&amp;'DATA for charts'!S$5&amp;"'!$c1"),$A1270-1,0)),OFFSET(INDIRECT("'"&amp;'DATA for charts'!S$5&amp;"'!$c1"),$A1270-1,0),NA())</f>
        <v>#N/A</v>
      </c>
      <c r="T1270" s="34"/>
      <c r="U1270" s="34"/>
      <c r="V1270" s="34"/>
      <c r="W1270" s="8"/>
      <c r="X1270" s="8"/>
      <c r="Y1270" s="8"/>
      <c r="Z1270" s="8"/>
      <c r="AA1270" s="8"/>
    </row>
    <row r="1271" spans="1:27">
      <c r="A1271" s="226">
        <f t="shared" si="1414"/>
        <v>266</v>
      </c>
      <c r="B1271" s="8">
        <v>5</v>
      </c>
      <c r="C1271" s="219">
        <f ca="1">IF(ISNUMBER(OFFSET(INDIRECT("'"&amp;'DATA for charts'!C$5&amp;"'!$c1"),$A1271-1,0)),OFFSET(INDIRECT("'"&amp;'DATA for charts'!C$5&amp;"'!$c1"),$A1271-1,0),NA())</f>
        <v>2.3069999999999999</v>
      </c>
      <c r="D1271" s="219">
        <f ca="1">IF(ISNUMBER(OFFSET(INDIRECT("'"&amp;'DATA for charts'!D$5&amp;"'!$c1"),$A1271-1,0)),OFFSET(INDIRECT("'"&amp;'DATA for charts'!D$5&amp;"'!$c1"),$A1271-1,0),NA())</f>
        <v>2.1531880000000001</v>
      </c>
      <c r="E1271" s="219">
        <f ca="1">IF(ISNUMBER(OFFSET(INDIRECT("'"&amp;'DATA for charts'!E$5&amp;"'!$c1"),$A1271-1,0)),OFFSET(INDIRECT("'"&amp;'DATA for charts'!E$5&amp;"'!$c1"),$A1271-1,0),NA())</f>
        <v>2.2429999999999999</v>
      </c>
      <c r="F1271" s="219">
        <f ca="1">IF(ISNUMBER(OFFSET(INDIRECT("'"&amp;'DATA for charts'!F$5&amp;"'!$c1"),$A1271-1,0)),OFFSET(INDIRECT("'"&amp;'DATA for charts'!F$5&amp;"'!$c1"),$A1271-1,0),NA())</f>
        <v>2.3510180340791775</v>
      </c>
      <c r="G1271" s="219">
        <f ca="1">IF(ISNUMBER(OFFSET(INDIRECT("'"&amp;'DATA for charts'!G$5&amp;"'!$c1"),$A1271-1,0)),OFFSET(INDIRECT("'"&amp;'DATA for charts'!G$5&amp;"'!$c1"),$A1271-1,0),NA())</f>
        <v>2.42</v>
      </c>
      <c r="H1271" s="219">
        <f ca="1">IF(ISNUMBER(OFFSET(INDIRECT("'"&amp;'DATA for charts'!H$5&amp;"'!$c1"),$A1271-1,0)),OFFSET(INDIRECT("'"&amp;'DATA for charts'!H$5&amp;"'!$c1"),$A1271-1,0),NA())</f>
        <v>2.4393400000000001</v>
      </c>
      <c r="I1271" s="219" t="e">
        <f ca="1">IF(ISNUMBER(OFFSET(INDIRECT("'"&amp;'DATA for charts'!I$5&amp;"'!$c1"),$A1271-1,0)),OFFSET(INDIRECT("'"&amp;'DATA for charts'!I$5&amp;"'!$c1"),$A1271-1,0),NA())</f>
        <v>#N/A</v>
      </c>
      <c r="J1271" s="219" t="e">
        <f ca="1">IF(ISNUMBER(OFFSET(INDIRECT("'"&amp;'DATA for charts'!J$5&amp;"'!$c1"),$A1271-1,0)),OFFSET(INDIRECT("'"&amp;'DATA for charts'!J$5&amp;"'!$c1"),$A1271-1,0),NA())</f>
        <v>#N/A</v>
      </c>
      <c r="K1271" s="219" t="e">
        <f ca="1">IF(ISNUMBER(OFFSET(INDIRECT("'"&amp;'DATA for charts'!K$5&amp;"'!$c1"),$A1271-1,0)),OFFSET(INDIRECT("'"&amp;'DATA for charts'!K$5&amp;"'!$c1"),$A1271-1,0),NA())</f>
        <v>#N/A</v>
      </c>
      <c r="L1271" s="219" t="e">
        <f ca="1">IF(ISNUMBER(OFFSET(INDIRECT("'"&amp;'DATA for charts'!L$5&amp;"'!$c1"),$A1271-1,0)),OFFSET(INDIRECT("'"&amp;'DATA for charts'!L$5&amp;"'!$c1"),$A1271-1,0),NA())</f>
        <v>#N/A</v>
      </c>
      <c r="M1271" s="219" t="e">
        <f ca="1">IF(ISNUMBER(OFFSET(INDIRECT("'"&amp;'DATA for charts'!M$5&amp;"'!$c1"),$A1271-1,0)),OFFSET(INDIRECT("'"&amp;'DATA for charts'!M$5&amp;"'!$c1"),$A1271-1,0),NA())</f>
        <v>#N/A</v>
      </c>
      <c r="N1271" s="219" t="e">
        <f ca="1">IF(ISNUMBER(OFFSET(INDIRECT("'"&amp;'DATA for charts'!N$5&amp;"'!$c1"),$A1271-1,0)),OFFSET(INDIRECT("'"&amp;'DATA for charts'!N$5&amp;"'!$c1"),$A1271-1,0),NA())</f>
        <v>#N/A</v>
      </c>
      <c r="O1271" s="219" t="e">
        <f ca="1">IF(ISNUMBER(OFFSET(INDIRECT("'"&amp;'DATA for charts'!O$5&amp;"'!$c1"),$A1271-1,0)),OFFSET(INDIRECT("'"&amp;'DATA for charts'!O$5&amp;"'!$c1"),$A1271-1,0),NA())</f>
        <v>#N/A</v>
      </c>
      <c r="P1271" s="219" t="e">
        <f ca="1">IF(ISNUMBER(OFFSET(INDIRECT("'"&amp;'DATA for charts'!P$5&amp;"'!$c1"),$A1271-1,0)),OFFSET(INDIRECT("'"&amp;'DATA for charts'!P$5&amp;"'!$c1"),$A1271-1,0),NA())</f>
        <v>#N/A</v>
      </c>
      <c r="Q1271" s="219" t="e">
        <f ca="1">IF(ISNUMBER(OFFSET(INDIRECT("'"&amp;'DATA for charts'!Q$5&amp;"'!$c1"),$A1271-1,0)),OFFSET(INDIRECT("'"&amp;'DATA for charts'!Q$5&amp;"'!$c1"),$A1271-1,0),NA())</f>
        <v>#N/A</v>
      </c>
      <c r="R1271" s="219" t="e">
        <f ca="1">IF(ISNUMBER(OFFSET(INDIRECT("'"&amp;'DATA for charts'!R$5&amp;"'!$c1"),$A1271-1,0)),OFFSET(INDIRECT("'"&amp;'DATA for charts'!R$5&amp;"'!$c1"),$A1271-1,0),NA())</f>
        <v>#N/A</v>
      </c>
      <c r="S1271" s="219" t="e">
        <f ca="1">IF(ISNUMBER(OFFSET(INDIRECT("'"&amp;'DATA for charts'!S$5&amp;"'!$c1"),$A1271-1,0)),OFFSET(INDIRECT("'"&amp;'DATA for charts'!S$5&amp;"'!$c1"),$A1271-1,0),NA())</f>
        <v>#N/A</v>
      </c>
      <c r="T1271" s="34"/>
      <c r="U1271" s="34"/>
      <c r="V1271" s="34"/>
      <c r="W1271" s="8"/>
      <c r="X1271" s="8"/>
      <c r="Y1271" s="8"/>
      <c r="Z1271" s="8"/>
      <c r="AA1271" s="8"/>
    </row>
    <row r="1272" spans="1:27">
      <c r="A1272" s="226">
        <f t="shared" si="1414"/>
        <v>267</v>
      </c>
      <c r="B1272" s="8">
        <v>6</v>
      </c>
      <c r="C1272" s="219">
        <f ca="1">IF(ISNUMBER(OFFSET(INDIRECT("'"&amp;'DATA for charts'!C$5&amp;"'!$c1"),$A1272-1,0)),OFFSET(INDIRECT("'"&amp;'DATA for charts'!C$5&amp;"'!$c1"),$A1272-1,0),NA())</f>
        <v>2.3580000000000001</v>
      </c>
      <c r="D1272" s="219">
        <f ca="1">IF(ISNUMBER(OFFSET(INDIRECT("'"&amp;'DATA for charts'!D$5&amp;"'!$c1"),$A1272-1,0)),OFFSET(INDIRECT("'"&amp;'DATA for charts'!D$5&amp;"'!$c1"),$A1272-1,0),NA())</f>
        <v>2.1630660000000002</v>
      </c>
      <c r="E1272" s="219">
        <f ca="1">IF(ISNUMBER(OFFSET(INDIRECT("'"&amp;'DATA for charts'!E$5&amp;"'!$c1"),$A1272-1,0)),OFFSET(INDIRECT("'"&amp;'DATA for charts'!E$5&amp;"'!$c1"),$A1272-1,0),NA())</f>
        <v>2.2675000000000001</v>
      </c>
      <c r="F1272" s="219">
        <f ca="1">IF(ISNUMBER(OFFSET(INDIRECT("'"&amp;'DATA for charts'!F$5&amp;"'!$c1"),$A1272-1,0)),OFFSET(INDIRECT("'"&amp;'DATA for charts'!F$5&amp;"'!$c1"),$A1272-1,0),NA())</f>
        <v>2.3514534589243805</v>
      </c>
      <c r="G1272" s="219">
        <f ca="1">IF(ISNUMBER(OFFSET(INDIRECT("'"&amp;'DATA for charts'!G$5&amp;"'!$c1"),$A1272-1,0)),OFFSET(INDIRECT("'"&amp;'DATA for charts'!G$5&amp;"'!$c1"),$A1272-1,0),NA())</f>
        <v>2.4300000000000002</v>
      </c>
      <c r="H1272" s="219">
        <f ca="1">IF(ISNUMBER(OFFSET(INDIRECT("'"&amp;'DATA for charts'!H$5&amp;"'!$c1"),$A1272-1,0)),OFFSET(INDIRECT("'"&amp;'DATA for charts'!H$5&amp;"'!$c1"),$A1272-1,0),NA())</f>
        <v>2.4505300000000001</v>
      </c>
      <c r="I1272" s="219" t="e">
        <f ca="1">IF(ISNUMBER(OFFSET(INDIRECT("'"&amp;'DATA for charts'!I$5&amp;"'!$c1"),$A1272-1,0)),OFFSET(INDIRECT("'"&amp;'DATA for charts'!I$5&amp;"'!$c1"),$A1272-1,0),NA())</f>
        <v>#N/A</v>
      </c>
      <c r="J1272" s="219" t="e">
        <f ca="1">IF(ISNUMBER(OFFSET(INDIRECT("'"&amp;'DATA for charts'!J$5&amp;"'!$c1"),$A1272-1,0)),OFFSET(INDIRECT("'"&amp;'DATA for charts'!J$5&amp;"'!$c1"),$A1272-1,0),NA())</f>
        <v>#N/A</v>
      </c>
      <c r="K1272" s="219" t="e">
        <f ca="1">IF(ISNUMBER(OFFSET(INDIRECT("'"&amp;'DATA for charts'!K$5&amp;"'!$c1"),$A1272-1,0)),OFFSET(INDIRECT("'"&amp;'DATA for charts'!K$5&amp;"'!$c1"),$A1272-1,0),NA())</f>
        <v>#N/A</v>
      </c>
      <c r="L1272" s="219" t="e">
        <f ca="1">IF(ISNUMBER(OFFSET(INDIRECT("'"&amp;'DATA for charts'!L$5&amp;"'!$c1"),$A1272-1,0)),OFFSET(INDIRECT("'"&amp;'DATA for charts'!L$5&amp;"'!$c1"),$A1272-1,0),NA())</f>
        <v>#N/A</v>
      </c>
      <c r="M1272" s="219" t="e">
        <f ca="1">IF(ISNUMBER(OFFSET(INDIRECT("'"&amp;'DATA for charts'!M$5&amp;"'!$c1"),$A1272-1,0)),OFFSET(INDIRECT("'"&amp;'DATA for charts'!M$5&amp;"'!$c1"),$A1272-1,0),NA())</f>
        <v>#N/A</v>
      </c>
      <c r="N1272" s="219" t="e">
        <f ca="1">IF(ISNUMBER(OFFSET(INDIRECT("'"&amp;'DATA for charts'!N$5&amp;"'!$c1"),$A1272-1,0)),OFFSET(INDIRECT("'"&amp;'DATA for charts'!N$5&amp;"'!$c1"),$A1272-1,0),NA())</f>
        <v>#N/A</v>
      </c>
      <c r="O1272" s="219" t="e">
        <f ca="1">IF(ISNUMBER(OFFSET(INDIRECT("'"&amp;'DATA for charts'!O$5&amp;"'!$c1"),$A1272-1,0)),OFFSET(INDIRECT("'"&amp;'DATA for charts'!O$5&amp;"'!$c1"),$A1272-1,0),NA())</f>
        <v>#N/A</v>
      </c>
      <c r="P1272" s="219" t="e">
        <f ca="1">IF(ISNUMBER(OFFSET(INDIRECT("'"&amp;'DATA for charts'!P$5&amp;"'!$c1"),$A1272-1,0)),OFFSET(INDIRECT("'"&amp;'DATA for charts'!P$5&amp;"'!$c1"),$A1272-1,0),NA())</f>
        <v>#N/A</v>
      </c>
      <c r="Q1272" s="219" t="e">
        <f ca="1">IF(ISNUMBER(OFFSET(INDIRECT("'"&amp;'DATA for charts'!Q$5&amp;"'!$c1"),$A1272-1,0)),OFFSET(INDIRECT("'"&amp;'DATA for charts'!Q$5&amp;"'!$c1"),$A1272-1,0),NA())</f>
        <v>#N/A</v>
      </c>
      <c r="R1272" s="219" t="e">
        <f ca="1">IF(ISNUMBER(OFFSET(INDIRECT("'"&amp;'DATA for charts'!R$5&amp;"'!$c1"),$A1272-1,0)),OFFSET(INDIRECT("'"&amp;'DATA for charts'!R$5&amp;"'!$c1"),$A1272-1,0),NA())</f>
        <v>#N/A</v>
      </c>
      <c r="S1272" s="219" t="e">
        <f ca="1">IF(ISNUMBER(OFFSET(INDIRECT("'"&amp;'DATA for charts'!S$5&amp;"'!$c1"),$A1272-1,0)),OFFSET(INDIRECT("'"&amp;'DATA for charts'!S$5&amp;"'!$c1"),$A1272-1,0),NA())</f>
        <v>#N/A</v>
      </c>
      <c r="T1272" s="34"/>
      <c r="U1272" s="34"/>
      <c r="V1272" s="34"/>
      <c r="W1272" s="8"/>
      <c r="X1272" s="8"/>
      <c r="Y1272" s="8"/>
      <c r="Z1272" s="8"/>
      <c r="AA1272" s="8"/>
    </row>
    <row r="1273" spans="1:27">
      <c r="A1273" s="226">
        <f t="shared" si="1414"/>
        <v>268</v>
      </c>
      <c r="B1273" s="8">
        <v>7</v>
      </c>
      <c r="C1273" s="219">
        <f ca="1">IF(ISNUMBER(OFFSET(INDIRECT("'"&amp;'DATA for charts'!C$5&amp;"'!$c1"),$A1273-1,0)),OFFSET(INDIRECT("'"&amp;'DATA for charts'!C$5&amp;"'!$c1"),$A1273-1,0),NA())</f>
        <v>2.3849999999999998</v>
      </c>
      <c r="D1273" s="219">
        <f ca="1">IF(ISNUMBER(OFFSET(INDIRECT("'"&amp;'DATA for charts'!D$5&amp;"'!$c1"),$A1273-1,0)),OFFSET(INDIRECT("'"&amp;'DATA for charts'!D$5&amp;"'!$c1"),$A1273-1,0),NA())</f>
        <v>2.18425</v>
      </c>
      <c r="E1273" s="219">
        <f ca="1">IF(ISNUMBER(OFFSET(INDIRECT("'"&amp;'DATA for charts'!E$5&amp;"'!$c1"),$A1273-1,0)),OFFSET(INDIRECT("'"&amp;'DATA for charts'!E$5&amp;"'!$c1"),$A1273-1,0),NA())</f>
        <v>2.2778</v>
      </c>
      <c r="F1273" s="219">
        <f ca="1">IF(ISNUMBER(OFFSET(INDIRECT("'"&amp;'DATA for charts'!F$5&amp;"'!$c1"),$A1273-1,0)),OFFSET(INDIRECT("'"&amp;'DATA for charts'!F$5&amp;"'!$c1"),$A1273-1,0),NA())</f>
        <v>2.3551155009011784</v>
      </c>
      <c r="G1273" s="219">
        <f ca="1">IF(ISNUMBER(OFFSET(INDIRECT("'"&amp;'DATA for charts'!G$5&amp;"'!$c1"),$A1273-1,0)),OFFSET(INDIRECT("'"&amp;'DATA for charts'!G$5&amp;"'!$c1"),$A1273-1,0),NA())</f>
        <v>2.46</v>
      </c>
      <c r="H1273" s="219">
        <f ca="1">IF(ISNUMBER(OFFSET(INDIRECT("'"&amp;'DATA for charts'!H$5&amp;"'!$c1"),$A1273-1,0)),OFFSET(INDIRECT("'"&amp;'DATA for charts'!H$5&amp;"'!$c1"),$A1273-1,0),NA())</f>
        <v>2.4648400000000001</v>
      </c>
      <c r="I1273" s="219" t="e">
        <f ca="1">IF(ISNUMBER(OFFSET(INDIRECT("'"&amp;'DATA for charts'!I$5&amp;"'!$c1"),$A1273-1,0)),OFFSET(INDIRECT("'"&amp;'DATA for charts'!I$5&amp;"'!$c1"),$A1273-1,0),NA())</f>
        <v>#N/A</v>
      </c>
      <c r="J1273" s="219" t="e">
        <f ca="1">IF(ISNUMBER(OFFSET(INDIRECT("'"&amp;'DATA for charts'!J$5&amp;"'!$c1"),$A1273-1,0)),OFFSET(INDIRECT("'"&amp;'DATA for charts'!J$5&amp;"'!$c1"),$A1273-1,0),NA())</f>
        <v>#N/A</v>
      </c>
      <c r="K1273" s="219" t="e">
        <f ca="1">IF(ISNUMBER(OFFSET(INDIRECT("'"&amp;'DATA for charts'!K$5&amp;"'!$c1"),$A1273-1,0)),OFFSET(INDIRECT("'"&amp;'DATA for charts'!K$5&amp;"'!$c1"),$A1273-1,0),NA())</f>
        <v>#N/A</v>
      </c>
      <c r="L1273" s="219" t="e">
        <f ca="1">IF(ISNUMBER(OFFSET(INDIRECT("'"&amp;'DATA for charts'!L$5&amp;"'!$c1"),$A1273-1,0)),OFFSET(INDIRECT("'"&amp;'DATA for charts'!L$5&amp;"'!$c1"),$A1273-1,0),NA())</f>
        <v>#N/A</v>
      </c>
      <c r="M1273" s="219" t="e">
        <f ca="1">IF(ISNUMBER(OFFSET(INDIRECT("'"&amp;'DATA for charts'!M$5&amp;"'!$c1"),$A1273-1,0)),OFFSET(INDIRECT("'"&amp;'DATA for charts'!M$5&amp;"'!$c1"),$A1273-1,0),NA())</f>
        <v>#N/A</v>
      </c>
      <c r="N1273" s="219" t="e">
        <f ca="1">IF(ISNUMBER(OFFSET(INDIRECT("'"&amp;'DATA for charts'!N$5&amp;"'!$c1"),$A1273-1,0)),OFFSET(INDIRECT("'"&amp;'DATA for charts'!N$5&amp;"'!$c1"),$A1273-1,0),NA())</f>
        <v>#N/A</v>
      </c>
      <c r="O1273" s="219" t="e">
        <f ca="1">IF(ISNUMBER(OFFSET(INDIRECT("'"&amp;'DATA for charts'!O$5&amp;"'!$c1"),$A1273-1,0)),OFFSET(INDIRECT("'"&amp;'DATA for charts'!O$5&amp;"'!$c1"),$A1273-1,0),NA())</f>
        <v>#N/A</v>
      </c>
      <c r="P1273" s="219" t="e">
        <f ca="1">IF(ISNUMBER(OFFSET(INDIRECT("'"&amp;'DATA for charts'!P$5&amp;"'!$c1"),$A1273-1,0)),OFFSET(INDIRECT("'"&amp;'DATA for charts'!P$5&amp;"'!$c1"),$A1273-1,0),NA())</f>
        <v>#N/A</v>
      </c>
      <c r="Q1273" s="219" t="e">
        <f ca="1">IF(ISNUMBER(OFFSET(INDIRECT("'"&amp;'DATA for charts'!Q$5&amp;"'!$c1"),$A1273-1,0)),OFFSET(INDIRECT("'"&amp;'DATA for charts'!Q$5&amp;"'!$c1"),$A1273-1,0),NA())</f>
        <v>#N/A</v>
      </c>
      <c r="R1273" s="219" t="e">
        <f ca="1">IF(ISNUMBER(OFFSET(INDIRECT("'"&amp;'DATA for charts'!R$5&amp;"'!$c1"),$A1273-1,0)),OFFSET(INDIRECT("'"&amp;'DATA for charts'!R$5&amp;"'!$c1"),$A1273-1,0),NA())</f>
        <v>#N/A</v>
      </c>
      <c r="S1273" s="219" t="e">
        <f ca="1">IF(ISNUMBER(OFFSET(INDIRECT("'"&amp;'DATA for charts'!S$5&amp;"'!$c1"),$A1273-1,0)),OFFSET(INDIRECT("'"&amp;'DATA for charts'!S$5&amp;"'!$c1"),$A1273-1,0),NA())</f>
        <v>#N/A</v>
      </c>
      <c r="T1273" s="34"/>
      <c r="U1273" s="34"/>
      <c r="V1273" s="34"/>
      <c r="W1273" s="8"/>
      <c r="X1273" s="8"/>
      <c r="Y1273" s="8"/>
      <c r="Z1273" s="8"/>
      <c r="AA1273" s="8"/>
    </row>
    <row r="1274" spans="1:27">
      <c r="A1274" s="226">
        <f t="shared" si="1414"/>
        <v>269</v>
      </c>
      <c r="B1274" s="8">
        <v>8</v>
      </c>
      <c r="C1274" s="219">
        <f ca="1">IF(ISNUMBER(OFFSET(INDIRECT("'"&amp;'DATA for charts'!C$5&amp;"'!$c1"),$A1274-1,0)),OFFSET(INDIRECT("'"&amp;'DATA for charts'!C$5&amp;"'!$c1"),$A1274-1,0),NA())</f>
        <v>2.101</v>
      </c>
      <c r="D1274" s="219">
        <f ca="1">IF(ISNUMBER(OFFSET(INDIRECT("'"&amp;'DATA for charts'!D$5&amp;"'!$c1"),$A1274-1,0)),OFFSET(INDIRECT("'"&amp;'DATA for charts'!D$5&amp;"'!$c1"),$A1274-1,0),NA())</f>
        <v>1.776484</v>
      </c>
      <c r="E1274" s="219">
        <f ca="1">IF(ISNUMBER(OFFSET(INDIRECT("'"&amp;'DATA for charts'!E$5&amp;"'!$c1"),$A1274-1,0)),OFFSET(INDIRECT("'"&amp;'DATA for charts'!E$5&amp;"'!$c1"),$A1274-1,0),NA())</f>
        <v>2.1196000000000002</v>
      </c>
      <c r="F1274" s="219">
        <f ca="1">IF(ISNUMBER(OFFSET(INDIRECT("'"&amp;'DATA for charts'!F$5&amp;"'!$c1"),$A1274-1,0)),OFFSET(INDIRECT("'"&amp;'DATA for charts'!F$5&amp;"'!$c1"),$A1274-1,0),NA())</f>
        <v>1.8831616090255308</v>
      </c>
      <c r="G1274" s="219">
        <f ca="1">IF(ISNUMBER(OFFSET(INDIRECT("'"&amp;'DATA for charts'!G$5&amp;"'!$c1"),$A1274-1,0)),OFFSET(INDIRECT("'"&amp;'DATA for charts'!G$5&amp;"'!$c1"),$A1274-1,0),NA())</f>
        <v>2.09</v>
      </c>
      <c r="H1274" s="219">
        <f ca="1">IF(ISNUMBER(OFFSET(INDIRECT("'"&amp;'DATA for charts'!H$5&amp;"'!$c1"),$A1274-1,0)),OFFSET(INDIRECT("'"&amp;'DATA for charts'!H$5&amp;"'!$c1"),$A1274-1,0),NA())</f>
        <v>1.7476</v>
      </c>
      <c r="I1274" s="219" t="e">
        <f ca="1">IF(ISNUMBER(OFFSET(INDIRECT("'"&amp;'DATA for charts'!I$5&amp;"'!$c1"),$A1274-1,0)),OFFSET(INDIRECT("'"&amp;'DATA for charts'!I$5&amp;"'!$c1"),$A1274-1,0),NA())</f>
        <v>#N/A</v>
      </c>
      <c r="J1274" s="219" t="e">
        <f ca="1">IF(ISNUMBER(OFFSET(INDIRECT("'"&amp;'DATA for charts'!J$5&amp;"'!$c1"),$A1274-1,0)),OFFSET(INDIRECT("'"&amp;'DATA for charts'!J$5&amp;"'!$c1"),$A1274-1,0),NA())</f>
        <v>#N/A</v>
      </c>
      <c r="K1274" s="219" t="e">
        <f ca="1">IF(ISNUMBER(OFFSET(INDIRECT("'"&amp;'DATA for charts'!K$5&amp;"'!$c1"),$A1274-1,0)),OFFSET(INDIRECT("'"&amp;'DATA for charts'!K$5&amp;"'!$c1"),$A1274-1,0),NA())</f>
        <v>#N/A</v>
      </c>
      <c r="L1274" s="219" t="e">
        <f ca="1">IF(ISNUMBER(OFFSET(INDIRECT("'"&amp;'DATA for charts'!L$5&amp;"'!$c1"),$A1274-1,0)),OFFSET(INDIRECT("'"&amp;'DATA for charts'!L$5&amp;"'!$c1"),$A1274-1,0),NA())</f>
        <v>#N/A</v>
      </c>
      <c r="M1274" s="219" t="e">
        <f ca="1">IF(ISNUMBER(OFFSET(INDIRECT("'"&amp;'DATA for charts'!M$5&amp;"'!$c1"),$A1274-1,0)),OFFSET(INDIRECT("'"&amp;'DATA for charts'!M$5&amp;"'!$c1"),$A1274-1,0),NA())</f>
        <v>#N/A</v>
      </c>
      <c r="N1274" s="219" t="e">
        <f ca="1">IF(ISNUMBER(OFFSET(INDIRECT("'"&amp;'DATA for charts'!N$5&amp;"'!$c1"),$A1274-1,0)),OFFSET(INDIRECT("'"&amp;'DATA for charts'!N$5&amp;"'!$c1"),$A1274-1,0),NA())</f>
        <v>#N/A</v>
      </c>
      <c r="O1274" s="219" t="e">
        <f ca="1">IF(ISNUMBER(OFFSET(INDIRECT("'"&amp;'DATA for charts'!O$5&amp;"'!$c1"),$A1274-1,0)),OFFSET(INDIRECT("'"&amp;'DATA for charts'!O$5&amp;"'!$c1"),$A1274-1,0),NA())</f>
        <v>#N/A</v>
      </c>
      <c r="P1274" s="219" t="e">
        <f ca="1">IF(ISNUMBER(OFFSET(INDIRECT("'"&amp;'DATA for charts'!P$5&amp;"'!$c1"),$A1274-1,0)),OFFSET(INDIRECT("'"&amp;'DATA for charts'!P$5&amp;"'!$c1"),$A1274-1,0),NA())</f>
        <v>#N/A</v>
      </c>
      <c r="Q1274" s="219" t="e">
        <f ca="1">IF(ISNUMBER(OFFSET(INDIRECT("'"&amp;'DATA for charts'!Q$5&amp;"'!$c1"),$A1274-1,0)),OFFSET(INDIRECT("'"&amp;'DATA for charts'!Q$5&amp;"'!$c1"),$A1274-1,0),NA())</f>
        <v>#N/A</v>
      </c>
      <c r="R1274" s="219" t="e">
        <f ca="1">IF(ISNUMBER(OFFSET(INDIRECT("'"&amp;'DATA for charts'!R$5&amp;"'!$c1"),$A1274-1,0)),OFFSET(INDIRECT("'"&amp;'DATA for charts'!R$5&amp;"'!$c1"),$A1274-1,0),NA())</f>
        <v>#N/A</v>
      </c>
      <c r="S1274" s="219" t="e">
        <f ca="1">IF(ISNUMBER(OFFSET(INDIRECT("'"&amp;'DATA for charts'!S$5&amp;"'!$c1"),$A1274-1,0)),OFFSET(INDIRECT("'"&amp;'DATA for charts'!S$5&amp;"'!$c1"),$A1274-1,0),NA())</f>
        <v>#N/A</v>
      </c>
      <c r="T1274" s="34"/>
      <c r="U1274" s="34"/>
      <c r="V1274" s="34"/>
      <c r="W1274" s="8"/>
      <c r="X1274" s="8"/>
      <c r="Y1274" s="8"/>
      <c r="Z1274" s="8"/>
      <c r="AA1274" s="8"/>
    </row>
    <row r="1275" spans="1:27">
      <c r="A1275" s="226">
        <f t="shared" si="1414"/>
        <v>270</v>
      </c>
      <c r="B1275" s="8">
        <v>9</v>
      </c>
      <c r="C1275" s="219">
        <f ca="1">IF(ISNUMBER(OFFSET(INDIRECT("'"&amp;'DATA for charts'!C$5&amp;"'!$c1"),$A1275-1,0)),OFFSET(INDIRECT("'"&amp;'DATA for charts'!C$5&amp;"'!$c1"),$A1275-1,0),NA())</f>
        <v>1.048</v>
      </c>
      <c r="D1275" s="219">
        <f ca="1">IF(ISNUMBER(OFFSET(INDIRECT("'"&amp;'DATA for charts'!D$5&amp;"'!$c1"),$A1275-1,0)),OFFSET(INDIRECT("'"&amp;'DATA for charts'!D$5&amp;"'!$c1"),$A1275-1,0),NA())</f>
        <v>0.54780270000000009</v>
      </c>
      <c r="E1275" s="219">
        <f ca="1">IF(ISNUMBER(OFFSET(INDIRECT("'"&amp;'DATA for charts'!E$5&amp;"'!$c1"),$A1275-1,0)),OFFSET(INDIRECT("'"&amp;'DATA for charts'!E$5&amp;"'!$c1"),$A1275-1,0),NA())</f>
        <v>1.2032</v>
      </c>
      <c r="F1275" s="219">
        <f ca="1">IF(ISNUMBER(OFFSET(INDIRECT("'"&amp;'DATA for charts'!F$5&amp;"'!$c1"),$A1275-1,0)),OFFSET(INDIRECT("'"&amp;'DATA for charts'!F$5&amp;"'!$c1"),$A1275-1,0),NA())</f>
        <v>0.49396654957746944</v>
      </c>
      <c r="G1275" s="219">
        <f ca="1">IF(ISNUMBER(OFFSET(INDIRECT("'"&amp;'DATA for charts'!G$5&amp;"'!$c1"),$A1275-1,0)),OFFSET(INDIRECT("'"&amp;'DATA for charts'!G$5&amp;"'!$c1"),$A1275-1,0),NA())</f>
        <v>0.79</v>
      </c>
      <c r="H1275" s="219">
        <f ca="1">IF(ISNUMBER(OFFSET(INDIRECT("'"&amp;'DATA for charts'!H$5&amp;"'!$c1"),$A1275-1,0)),OFFSET(INDIRECT("'"&amp;'DATA for charts'!H$5&amp;"'!$c1"),$A1275-1,0),NA())</f>
        <v>0.29604399999999997</v>
      </c>
      <c r="I1275" s="219" t="e">
        <f ca="1">IF(ISNUMBER(OFFSET(INDIRECT("'"&amp;'DATA for charts'!I$5&amp;"'!$c1"),$A1275-1,0)),OFFSET(INDIRECT("'"&amp;'DATA for charts'!I$5&amp;"'!$c1"),$A1275-1,0),NA())</f>
        <v>#N/A</v>
      </c>
      <c r="J1275" s="219" t="e">
        <f ca="1">IF(ISNUMBER(OFFSET(INDIRECT("'"&amp;'DATA for charts'!J$5&amp;"'!$c1"),$A1275-1,0)),OFFSET(INDIRECT("'"&amp;'DATA for charts'!J$5&amp;"'!$c1"),$A1275-1,0),NA())</f>
        <v>#N/A</v>
      </c>
      <c r="K1275" s="219" t="e">
        <f ca="1">IF(ISNUMBER(OFFSET(INDIRECT("'"&amp;'DATA for charts'!K$5&amp;"'!$c1"),$A1275-1,0)),OFFSET(INDIRECT("'"&amp;'DATA for charts'!K$5&amp;"'!$c1"),$A1275-1,0),NA())</f>
        <v>#N/A</v>
      </c>
      <c r="L1275" s="219" t="e">
        <f ca="1">IF(ISNUMBER(OFFSET(INDIRECT("'"&amp;'DATA for charts'!L$5&amp;"'!$c1"),$A1275-1,0)),OFFSET(INDIRECT("'"&amp;'DATA for charts'!L$5&amp;"'!$c1"),$A1275-1,0),NA())</f>
        <v>#N/A</v>
      </c>
      <c r="M1275" s="219" t="e">
        <f ca="1">IF(ISNUMBER(OFFSET(INDIRECT("'"&amp;'DATA for charts'!M$5&amp;"'!$c1"),$A1275-1,0)),OFFSET(INDIRECT("'"&amp;'DATA for charts'!M$5&amp;"'!$c1"),$A1275-1,0),NA())</f>
        <v>#N/A</v>
      </c>
      <c r="N1275" s="219" t="e">
        <f ca="1">IF(ISNUMBER(OFFSET(INDIRECT("'"&amp;'DATA for charts'!N$5&amp;"'!$c1"),$A1275-1,0)),OFFSET(INDIRECT("'"&amp;'DATA for charts'!N$5&amp;"'!$c1"),$A1275-1,0),NA())</f>
        <v>#N/A</v>
      </c>
      <c r="O1275" s="219" t="e">
        <f ca="1">IF(ISNUMBER(OFFSET(INDIRECT("'"&amp;'DATA for charts'!O$5&amp;"'!$c1"),$A1275-1,0)),OFFSET(INDIRECT("'"&amp;'DATA for charts'!O$5&amp;"'!$c1"),$A1275-1,0),NA())</f>
        <v>#N/A</v>
      </c>
      <c r="P1275" s="219" t="e">
        <f ca="1">IF(ISNUMBER(OFFSET(INDIRECT("'"&amp;'DATA for charts'!P$5&amp;"'!$c1"),$A1275-1,0)),OFFSET(INDIRECT("'"&amp;'DATA for charts'!P$5&amp;"'!$c1"),$A1275-1,0),NA())</f>
        <v>#N/A</v>
      </c>
      <c r="Q1275" s="219" t="e">
        <f ca="1">IF(ISNUMBER(OFFSET(INDIRECT("'"&amp;'DATA for charts'!Q$5&amp;"'!$c1"),$A1275-1,0)),OFFSET(INDIRECT("'"&amp;'DATA for charts'!Q$5&amp;"'!$c1"),$A1275-1,0),NA())</f>
        <v>#N/A</v>
      </c>
      <c r="R1275" s="219" t="e">
        <f ca="1">IF(ISNUMBER(OFFSET(INDIRECT("'"&amp;'DATA for charts'!R$5&amp;"'!$c1"),$A1275-1,0)),OFFSET(INDIRECT("'"&amp;'DATA for charts'!R$5&amp;"'!$c1"),$A1275-1,0),NA())</f>
        <v>#N/A</v>
      </c>
      <c r="S1275" s="219" t="e">
        <f ca="1">IF(ISNUMBER(OFFSET(INDIRECT("'"&amp;'DATA for charts'!S$5&amp;"'!$c1"),$A1275-1,0)),OFFSET(INDIRECT("'"&amp;'DATA for charts'!S$5&amp;"'!$c1"),$A1275-1,0),NA())</f>
        <v>#N/A</v>
      </c>
      <c r="T1275" s="34"/>
      <c r="U1275" s="34"/>
      <c r="V1275" s="34"/>
      <c r="W1275" s="8"/>
      <c r="X1275" s="8"/>
      <c r="Y1275" s="8"/>
      <c r="Z1275" s="8"/>
      <c r="AA1275" s="8"/>
    </row>
    <row r="1276" spans="1:27">
      <c r="A1276" s="226">
        <f t="shared" si="1414"/>
        <v>271</v>
      </c>
      <c r="B1276" s="8">
        <v>10</v>
      </c>
      <c r="C1276" s="219">
        <f ca="1">IF(ISNUMBER(OFFSET(INDIRECT("'"&amp;'DATA for charts'!C$5&amp;"'!$c1"),$A1276-1,0)),OFFSET(INDIRECT("'"&amp;'DATA for charts'!C$5&amp;"'!$c1"),$A1276-1,0),NA())</f>
        <v>0.13900000000000001</v>
      </c>
      <c r="D1276" s="219">
        <f ca="1">IF(ISNUMBER(OFFSET(INDIRECT("'"&amp;'DATA for charts'!D$5&amp;"'!$c1"),$A1276-1,0)),OFFSET(INDIRECT("'"&amp;'DATA for charts'!D$5&amp;"'!$c1"),$A1276-1,0),NA())</f>
        <v>0</v>
      </c>
      <c r="E1276" s="219">
        <f ca="1">IF(ISNUMBER(OFFSET(INDIRECT("'"&amp;'DATA for charts'!E$5&amp;"'!$c1"),$A1276-1,0)),OFFSET(INDIRECT("'"&amp;'DATA for charts'!E$5&amp;"'!$c1"),$A1276-1,0),NA())</f>
        <v>0</v>
      </c>
      <c r="F1276" s="219">
        <f ca="1">IF(ISNUMBER(OFFSET(INDIRECT("'"&amp;'DATA for charts'!F$5&amp;"'!$c1"),$A1276-1,0)),OFFSET(INDIRECT("'"&amp;'DATA for charts'!F$5&amp;"'!$c1"),$A1276-1,0),NA())</f>
        <v>0</v>
      </c>
      <c r="G1276" s="219">
        <f ca="1">IF(ISNUMBER(OFFSET(INDIRECT("'"&amp;'DATA for charts'!G$5&amp;"'!$c1"),$A1276-1,0)),OFFSET(INDIRECT("'"&amp;'DATA for charts'!G$5&amp;"'!$c1"),$A1276-1,0),NA())</f>
        <v>0</v>
      </c>
      <c r="H1276" s="219">
        <f ca="1">IF(ISNUMBER(OFFSET(INDIRECT("'"&amp;'DATA for charts'!H$5&amp;"'!$c1"),$A1276-1,0)),OFFSET(INDIRECT("'"&amp;'DATA for charts'!H$5&amp;"'!$c1"),$A1276-1,0),NA())</f>
        <v>-0.15773400000000001</v>
      </c>
      <c r="I1276" s="219" t="e">
        <f ca="1">IF(ISNUMBER(OFFSET(INDIRECT("'"&amp;'DATA for charts'!I$5&amp;"'!$c1"),$A1276-1,0)),OFFSET(INDIRECT("'"&amp;'DATA for charts'!I$5&amp;"'!$c1"),$A1276-1,0),NA())</f>
        <v>#N/A</v>
      </c>
      <c r="J1276" s="219" t="e">
        <f ca="1">IF(ISNUMBER(OFFSET(INDIRECT("'"&amp;'DATA for charts'!J$5&amp;"'!$c1"),$A1276-1,0)),OFFSET(INDIRECT("'"&amp;'DATA for charts'!J$5&amp;"'!$c1"),$A1276-1,0),NA())</f>
        <v>#N/A</v>
      </c>
      <c r="K1276" s="219" t="e">
        <f ca="1">IF(ISNUMBER(OFFSET(INDIRECT("'"&amp;'DATA for charts'!K$5&amp;"'!$c1"),$A1276-1,0)),OFFSET(INDIRECT("'"&amp;'DATA for charts'!K$5&amp;"'!$c1"),$A1276-1,0),NA())</f>
        <v>#N/A</v>
      </c>
      <c r="L1276" s="219" t="e">
        <f ca="1">IF(ISNUMBER(OFFSET(INDIRECT("'"&amp;'DATA for charts'!L$5&amp;"'!$c1"),$A1276-1,0)),OFFSET(INDIRECT("'"&amp;'DATA for charts'!L$5&amp;"'!$c1"),$A1276-1,0),NA())</f>
        <v>#N/A</v>
      </c>
      <c r="M1276" s="219" t="e">
        <f ca="1">IF(ISNUMBER(OFFSET(INDIRECT("'"&amp;'DATA for charts'!M$5&amp;"'!$c1"),$A1276-1,0)),OFFSET(INDIRECT("'"&amp;'DATA for charts'!M$5&amp;"'!$c1"),$A1276-1,0),NA())</f>
        <v>#N/A</v>
      </c>
      <c r="N1276" s="219" t="e">
        <f ca="1">IF(ISNUMBER(OFFSET(INDIRECT("'"&amp;'DATA for charts'!N$5&amp;"'!$c1"),$A1276-1,0)),OFFSET(INDIRECT("'"&amp;'DATA for charts'!N$5&amp;"'!$c1"),$A1276-1,0),NA())</f>
        <v>#N/A</v>
      </c>
      <c r="O1276" s="219" t="e">
        <f ca="1">IF(ISNUMBER(OFFSET(INDIRECT("'"&amp;'DATA for charts'!O$5&amp;"'!$c1"),$A1276-1,0)),OFFSET(INDIRECT("'"&amp;'DATA for charts'!O$5&amp;"'!$c1"),$A1276-1,0),NA())</f>
        <v>#N/A</v>
      </c>
      <c r="P1276" s="219" t="e">
        <f ca="1">IF(ISNUMBER(OFFSET(INDIRECT("'"&amp;'DATA for charts'!P$5&amp;"'!$c1"),$A1276-1,0)),OFFSET(INDIRECT("'"&amp;'DATA for charts'!P$5&amp;"'!$c1"),$A1276-1,0),NA())</f>
        <v>#N/A</v>
      </c>
      <c r="Q1276" s="219" t="e">
        <f ca="1">IF(ISNUMBER(OFFSET(INDIRECT("'"&amp;'DATA for charts'!Q$5&amp;"'!$c1"),$A1276-1,0)),OFFSET(INDIRECT("'"&amp;'DATA for charts'!Q$5&amp;"'!$c1"),$A1276-1,0),NA())</f>
        <v>#N/A</v>
      </c>
      <c r="R1276" s="219" t="e">
        <f ca="1">IF(ISNUMBER(OFFSET(INDIRECT("'"&amp;'DATA for charts'!R$5&amp;"'!$c1"),$A1276-1,0)),OFFSET(INDIRECT("'"&amp;'DATA for charts'!R$5&amp;"'!$c1"),$A1276-1,0),NA())</f>
        <v>#N/A</v>
      </c>
      <c r="S1276" s="219" t="e">
        <f ca="1">IF(ISNUMBER(OFFSET(INDIRECT("'"&amp;'DATA for charts'!S$5&amp;"'!$c1"),$A1276-1,0)),OFFSET(INDIRECT("'"&amp;'DATA for charts'!S$5&amp;"'!$c1"),$A1276-1,0),NA())</f>
        <v>#N/A</v>
      </c>
      <c r="T1276" s="34"/>
      <c r="U1276" s="34"/>
      <c r="V1276" s="34"/>
      <c r="W1276" s="8"/>
      <c r="X1276" s="8"/>
      <c r="Y1276" s="8"/>
      <c r="Z1276" s="8"/>
      <c r="AA1276" s="8"/>
    </row>
    <row r="1277" spans="1:27">
      <c r="A1277" s="226">
        <f t="shared" si="1414"/>
        <v>272</v>
      </c>
      <c r="B1277" s="8">
        <v>11</v>
      </c>
      <c r="C1277" s="219">
        <f ca="1">IF(ISNUMBER(OFFSET(INDIRECT("'"&amp;'DATA for charts'!C$5&amp;"'!$c1"),$A1277-1,0)),OFFSET(INDIRECT("'"&amp;'DATA for charts'!C$5&amp;"'!$c1"),$A1277-1,0),NA())</f>
        <v>-7.0000000000000007E-2</v>
      </c>
      <c r="D1277" s="219">
        <f ca="1">IF(ISNUMBER(OFFSET(INDIRECT("'"&amp;'DATA for charts'!D$5&amp;"'!$c1"),$A1277-1,0)),OFFSET(INDIRECT("'"&amp;'DATA for charts'!D$5&amp;"'!$c1"),$A1277-1,0),NA())</f>
        <v>-0.92065989999999998</v>
      </c>
      <c r="E1277" s="219">
        <f ca="1">IF(ISNUMBER(OFFSET(INDIRECT("'"&amp;'DATA for charts'!E$5&amp;"'!$c1"),$A1277-1,0)),OFFSET(INDIRECT("'"&amp;'DATA for charts'!E$5&amp;"'!$c1"),$A1277-1,0),NA())</f>
        <v>-0.3574</v>
      </c>
      <c r="F1277" s="219">
        <f ca="1">IF(ISNUMBER(OFFSET(INDIRECT("'"&amp;'DATA for charts'!F$5&amp;"'!$c1"),$A1277-1,0)),OFFSET(INDIRECT("'"&amp;'DATA for charts'!F$5&amp;"'!$c1"),$A1277-1,0),NA())</f>
        <v>-1.3089137364072887</v>
      </c>
      <c r="G1277" s="219">
        <f ca="1">IF(ISNUMBER(OFFSET(INDIRECT("'"&amp;'DATA for charts'!G$5&amp;"'!$c1"),$A1277-1,0)),OFFSET(INDIRECT("'"&amp;'DATA for charts'!G$5&amp;"'!$c1"),$A1277-1,0),NA())</f>
        <v>-1.28</v>
      </c>
      <c r="H1277" s="219">
        <f ca="1">IF(ISNUMBER(OFFSET(INDIRECT("'"&amp;'DATA for charts'!H$5&amp;"'!$c1"),$A1277-1,0)),OFFSET(INDIRECT("'"&amp;'DATA for charts'!H$5&amp;"'!$c1"),$A1277-1,0),NA())</f>
        <v>-1.3665400000000001</v>
      </c>
      <c r="I1277" s="219" t="e">
        <f ca="1">IF(ISNUMBER(OFFSET(INDIRECT("'"&amp;'DATA for charts'!I$5&amp;"'!$c1"),$A1277-1,0)),OFFSET(INDIRECT("'"&amp;'DATA for charts'!I$5&amp;"'!$c1"),$A1277-1,0),NA())</f>
        <v>#N/A</v>
      </c>
      <c r="J1277" s="219" t="e">
        <f ca="1">IF(ISNUMBER(OFFSET(INDIRECT("'"&amp;'DATA for charts'!J$5&amp;"'!$c1"),$A1277-1,0)),OFFSET(INDIRECT("'"&amp;'DATA for charts'!J$5&amp;"'!$c1"),$A1277-1,0),NA())</f>
        <v>#N/A</v>
      </c>
      <c r="K1277" s="219" t="e">
        <f ca="1">IF(ISNUMBER(OFFSET(INDIRECT("'"&amp;'DATA for charts'!K$5&amp;"'!$c1"),$A1277-1,0)),OFFSET(INDIRECT("'"&amp;'DATA for charts'!K$5&amp;"'!$c1"),$A1277-1,0),NA())</f>
        <v>#N/A</v>
      </c>
      <c r="L1277" s="219" t="e">
        <f ca="1">IF(ISNUMBER(OFFSET(INDIRECT("'"&amp;'DATA for charts'!L$5&amp;"'!$c1"),$A1277-1,0)),OFFSET(INDIRECT("'"&amp;'DATA for charts'!L$5&amp;"'!$c1"),$A1277-1,0),NA())</f>
        <v>#N/A</v>
      </c>
      <c r="M1277" s="219" t="e">
        <f ca="1">IF(ISNUMBER(OFFSET(INDIRECT("'"&amp;'DATA for charts'!M$5&amp;"'!$c1"),$A1277-1,0)),OFFSET(INDIRECT("'"&amp;'DATA for charts'!M$5&amp;"'!$c1"),$A1277-1,0),NA())</f>
        <v>#N/A</v>
      </c>
      <c r="N1277" s="219" t="e">
        <f ca="1">IF(ISNUMBER(OFFSET(INDIRECT("'"&amp;'DATA for charts'!N$5&amp;"'!$c1"),$A1277-1,0)),OFFSET(INDIRECT("'"&amp;'DATA for charts'!N$5&amp;"'!$c1"),$A1277-1,0),NA())</f>
        <v>#N/A</v>
      </c>
      <c r="O1277" s="219" t="e">
        <f ca="1">IF(ISNUMBER(OFFSET(INDIRECT("'"&amp;'DATA for charts'!O$5&amp;"'!$c1"),$A1277-1,0)),OFFSET(INDIRECT("'"&amp;'DATA for charts'!O$5&amp;"'!$c1"),$A1277-1,0),NA())</f>
        <v>#N/A</v>
      </c>
      <c r="P1277" s="219" t="e">
        <f ca="1">IF(ISNUMBER(OFFSET(INDIRECT("'"&amp;'DATA for charts'!P$5&amp;"'!$c1"),$A1277-1,0)),OFFSET(INDIRECT("'"&amp;'DATA for charts'!P$5&amp;"'!$c1"),$A1277-1,0),NA())</f>
        <v>#N/A</v>
      </c>
      <c r="Q1277" s="219" t="e">
        <f ca="1">IF(ISNUMBER(OFFSET(INDIRECT("'"&amp;'DATA for charts'!Q$5&amp;"'!$c1"),$A1277-1,0)),OFFSET(INDIRECT("'"&amp;'DATA for charts'!Q$5&amp;"'!$c1"),$A1277-1,0),NA())</f>
        <v>#N/A</v>
      </c>
      <c r="R1277" s="219" t="e">
        <f ca="1">IF(ISNUMBER(OFFSET(INDIRECT("'"&amp;'DATA for charts'!R$5&amp;"'!$c1"),$A1277-1,0)),OFFSET(INDIRECT("'"&amp;'DATA for charts'!R$5&amp;"'!$c1"),$A1277-1,0),NA())</f>
        <v>#N/A</v>
      </c>
      <c r="S1277" s="219" t="e">
        <f ca="1">IF(ISNUMBER(OFFSET(INDIRECT("'"&amp;'DATA for charts'!S$5&amp;"'!$c1"),$A1277-1,0)),OFFSET(INDIRECT("'"&amp;'DATA for charts'!S$5&amp;"'!$c1"),$A1277-1,0),NA())</f>
        <v>#N/A</v>
      </c>
      <c r="T1277" s="34"/>
      <c r="U1277" s="34"/>
      <c r="V1277" s="34"/>
      <c r="W1277" s="8"/>
      <c r="X1277" s="8"/>
      <c r="Y1277" s="8"/>
      <c r="Z1277" s="8"/>
      <c r="AA1277" s="8"/>
    </row>
    <row r="1278" spans="1:27">
      <c r="A1278" s="226">
        <f t="shared" si="1414"/>
        <v>273</v>
      </c>
      <c r="B1278" s="8">
        <v>12</v>
      </c>
      <c r="C1278" s="219">
        <f ca="1">IF(ISNUMBER(OFFSET(INDIRECT("'"&amp;'DATA for charts'!C$5&amp;"'!$c1"),$A1278-1,0)),OFFSET(INDIRECT("'"&amp;'DATA for charts'!C$5&amp;"'!$c1"),$A1278-1,0),NA())</f>
        <v>-1.6160000000000001</v>
      </c>
      <c r="D1278" s="219">
        <f ca="1">IF(ISNUMBER(OFFSET(INDIRECT("'"&amp;'DATA for charts'!D$5&amp;"'!$c1"),$A1278-1,0)),OFFSET(INDIRECT("'"&amp;'DATA for charts'!D$5&amp;"'!$c1"),$A1278-1,0),NA())</f>
        <v>-3.0739190000000001</v>
      </c>
      <c r="E1278" s="219">
        <f ca="1">IF(ISNUMBER(OFFSET(INDIRECT("'"&amp;'DATA for charts'!E$5&amp;"'!$c1"),$A1278-1,0)),OFFSET(INDIRECT("'"&amp;'DATA for charts'!E$5&amp;"'!$c1"),$A1278-1,0),NA())</f>
        <v>-2.2141999999999999</v>
      </c>
      <c r="F1278" s="219">
        <f ca="1">IF(ISNUMBER(OFFSET(INDIRECT("'"&amp;'DATA for charts'!F$5&amp;"'!$c1"),$A1278-1,0)),OFFSET(INDIRECT("'"&amp;'DATA for charts'!F$5&amp;"'!$c1"),$A1278-1,0),NA())</f>
        <v>-3.4073702199471665</v>
      </c>
      <c r="G1278" s="219">
        <f ca="1">IF(ISNUMBER(OFFSET(INDIRECT("'"&amp;'DATA for charts'!G$5&amp;"'!$c1"),$A1278-1,0)),OFFSET(INDIRECT("'"&amp;'DATA for charts'!G$5&amp;"'!$c1"),$A1278-1,0),NA())</f>
        <v>-3.36</v>
      </c>
      <c r="H1278" s="219">
        <f ca="1">IF(ISNUMBER(OFFSET(INDIRECT("'"&amp;'DATA for charts'!H$5&amp;"'!$c1"),$A1278-1,0)),OFFSET(INDIRECT("'"&amp;'DATA for charts'!H$5&amp;"'!$c1"),$A1278-1,0),NA())</f>
        <v>-3.2335699999999998</v>
      </c>
      <c r="I1278" s="219" t="e">
        <f ca="1">IF(ISNUMBER(OFFSET(INDIRECT("'"&amp;'DATA for charts'!I$5&amp;"'!$c1"),$A1278-1,0)),OFFSET(INDIRECT("'"&amp;'DATA for charts'!I$5&amp;"'!$c1"),$A1278-1,0),NA())</f>
        <v>#N/A</v>
      </c>
      <c r="J1278" s="219" t="e">
        <f ca="1">IF(ISNUMBER(OFFSET(INDIRECT("'"&amp;'DATA for charts'!J$5&amp;"'!$c1"),$A1278-1,0)),OFFSET(INDIRECT("'"&amp;'DATA for charts'!J$5&amp;"'!$c1"),$A1278-1,0),NA())</f>
        <v>#N/A</v>
      </c>
      <c r="K1278" s="219" t="e">
        <f ca="1">IF(ISNUMBER(OFFSET(INDIRECT("'"&amp;'DATA for charts'!K$5&amp;"'!$c1"),$A1278-1,0)),OFFSET(INDIRECT("'"&amp;'DATA for charts'!K$5&amp;"'!$c1"),$A1278-1,0),NA())</f>
        <v>#N/A</v>
      </c>
      <c r="L1278" s="219" t="e">
        <f ca="1">IF(ISNUMBER(OFFSET(INDIRECT("'"&amp;'DATA for charts'!L$5&amp;"'!$c1"),$A1278-1,0)),OFFSET(INDIRECT("'"&amp;'DATA for charts'!L$5&amp;"'!$c1"),$A1278-1,0),NA())</f>
        <v>#N/A</v>
      </c>
      <c r="M1278" s="219" t="e">
        <f ca="1">IF(ISNUMBER(OFFSET(INDIRECT("'"&amp;'DATA for charts'!M$5&amp;"'!$c1"),$A1278-1,0)),OFFSET(INDIRECT("'"&amp;'DATA for charts'!M$5&amp;"'!$c1"),$A1278-1,0),NA())</f>
        <v>#N/A</v>
      </c>
      <c r="N1278" s="219" t="e">
        <f ca="1">IF(ISNUMBER(OFFSET(INDIRECT("'"&amp;'DATA for charts'!N$5&amp;"'!$c1"),$A1278-1,0)),OFFSET(INDIRECT("'"&amp;'DATA for charts'!N$5&amp;"'!$c1"),$A1278-1,0),NA())</f>
        <v>#N/A</v>
      </c>
      <c r="O1278" s="219" t="e">
        <f ca="1">IF(ISNUMBER(OFFSET(INDIRECT("'"&amp;'DATA for charts'!O$5&amp;"'!$c1"),$A1278-1,0)),OFFSET(INDIRECT("'"&amp;'DATA for charts'!O$5&amp;"'!$c1"),$A1278-1,0),NA())</f>
        <v>#N/A</v>
      </c>
      <c r="P1278" s="219" t="e">
        <f ca="1">IF(ISNUMBER(OFFSET(INDIRECT("'"&amp;'DATA for charts'!P$5&amp;"'!$c1"),$A1278-1,0)),OFFSET(INDIRECT("'"&amp;'DATA for charts'!P$5&amp;"'!$c1"),$A1278-1,0),NA())</f>
        <v>#N/A</v>
      </c>
      <c r="Q1278" s="219" t="e">
        <f ca="1">IF(ISNUMBER(OFFSET(INDIRECT("'"&amp;'DATA for charts'!Q$5&amp;"'!$c1"),$A1278-1,0)),OFFSET(INDIRECT("'"&amp;'DATA for charts'!Q$5&amp;"'!$c1"),$A1278-1,0),NA())</f>
        <v>#N/A</v>
      </c>
      <c r="R1278" s="219" t="e">
        <f ca="1">IF(ISNUMBER(OFFSET(INDIRECT("'"&amp;'DATA for charts'!R$5&amp;"'!$c1"),$A1278-1,0)),OFFSET(INDIRECT("'"&amp;'DATA for charts'!R$5&amp;"'!$c1"),$A1278-1,0),NA())</f>
        <v>#N/A</v>
      </c>
      <c r="S1278" s="219" t="e">
        <f ca="1">IF(ISNUMBER(OFFSET(INDIRECT("'"&amp;'DATA for charts'!S$5&amp;"'!$c1"),$A1278-1,0)),OFFSET(INDIRECT("'"&amp;'DATA for charts'!S$5&amp;"'!$c1"),$A1278-1,0),NA())</f>
        <v>#N/A</v>
      </c>
      <c r="T1278" s="34"/>
      <c r="U1278" s="34"/>
      <c r="V1278" s="34"/>
      <c r="W1278" s="8"/>
      <c r="X1278" s="8"/>
      <c r="Y1278" s="8"/>
      <c r="Z1278" s="8"/>
      <c r="AA1278" s="8"/>
    </row>
    <row r="1279" spans="1:27">
      <c r="A1279" s="226">
        <f t="shared" si="1414"/>
        <v>274</v>
      </c>
      <c r="B1279" s="8">
        <v>13</v>
      </c>
      <c r="C1279" s="219">
        <f ca="1">IF(ISNUMBER(OFFSET(INDIRECT("'"&amp;'DATA for charts'!C$5&amp;"'!$c1"),$A1279-1,0)),OFFSET(INDIRECT("'"&amp;'DATA for charts'!C$5&amp;"'!$c1"),$A1279-1,0),NA())</f>
        <v>-3.5609999999999999</v>
      </c>
      <c r="D1279" s="219">
        <f ca="1">IF(ISNUMBER(OFFSET(INDIRECT("'"&amp;'DATA for charts'!D$5&amp;"'!$c1"),$A1279-1,0)),OFFSET(INDIRECT("'"&amp;'DATA for charts'!D$5&amp;"'!$c1"),$A1279-1,0),NA())</f>
        <v>-4.364045</v>
      </c>
      <c r="E1279" s="219">
        <f ca="1">IF(ISNUMBER(OFFSET(INDIRECT("'"&amp;'DATA for charts'!E$5&amp;"'!$c1"),$A1279-1,0)),OFFSET(INDIRECT("'"&amp;'DATA for charts'!E$5&amp;"'!$c1"),$A1279-1,0),NA())</f>
        <v>-3.4723000000000002</v>
      </c>
      <c r="F1279" s="219">
        <f ca="1">IF(ISNUMBER(OFFSET(INDIRECT("'"&amp;'DATA for charts'!F$5&amp;"'!$c1"),$A1279-1,0)),OFFSET(INDIRECT("'"&amp;'DATA for charts'!F$5&amp;"'!$c1"),$A1279-1,0),NA())</f>
        <v>-4.6741476150924717</v>
      </c>
      <c r="G1279" s="219">
        <f ca="1">IF(ISNUMBER(OFFSET(INDIRECT("'"&amp;'DATA for charts'!G$5&amp;"'!$c1"),$A1279-1,0)),OFFSET(INDIRECT("'"&amp;'DATA for charts'!G$5&amp;"'!$c1"),$A1279-1,0),NA())</f>
        <v>-4.6900000000000004</v>
      </c>
      <c r="H1279" s="219">
        <f ca="1">IF(ISNUMBER(OFFSET(INDIRECT("'"&amp;'DATA for charts'!H$5&amp;"'!$c1"),$A1279-1,0)),OFFSET(INDIRECT("'"&amp;'DATA for charts'!H$5&amp;"'!$c1"),$A1279-1,0),NA())</f>
        <v>-4.4188099999999997</v>
      </c>
      <c r="I1279" s="219" t="e">
        <f ca="1">IF(ISNUMBER(OFFSET(INDIRECT("'"&amp;'DATA for charts'!I$5&amp;"'!$c1"),$A1279-1,0)),OFFSET(INDIRECT("'"&amp;'DATA for charts'!I$5&amp;"'!$c1"),$A1279-1,0),NA())</f>
        <v>#N/A</v>
      </c>
      <c r="J1279" s="219" t="e">
        <f ca="1">IF(ISNUMBER(OFFSET(INDIRECT("'"&amp;'DATA for charts'!J$5&amp;"'!$c1"),$A1279-1,0)),OFFSET(INDIRECT("'"&amp;'DATA for charts'!J$5&amp;"'!$c1"),$A1279-1,0),NA())</f>
        <v>#N/A</v>
      </c>
      <c r="K1279" s="219" t="e">
        <f ca="1">IF(ISNUMBER(OFFSET(INDIRECT("'"&amp;'DATA for charts'!K$5&amp;"'!$c1"),$A1279-1,0)),OFFSET(INDIRECT("'"&amp;'DATA for charts'!K$5&amp;"'!$c1"),$A1279-1,0),NA())</f>
        <v>#N/A</v>
      </c>
      <c r="L1279" s="219" t="e">
        <f ca="1">IF(ISNUMBER(OFFSET(INDIRECT("'"&amp;'DATA for charts'!L$5&amp;"'!$c1"),$A1279-1,0)),OFFSET(INDIRECT("'"&amp;'DATA for charts'!L$5&amp;"'!$c1"),$A1279-1,0),NA())</f>
        <v>#N/A</v>
      </c>
      <c r="M1279" s="219" t="e">
        <f ca="1">IF(ISNUMBER(OFFSET(INDIRECT("'"&amp;'DATA for charts'!M$5&amp;"'!$c1"),$A1279-1,0)),OFFSET(INDIRECT("'"&amp;'DATA for charts'!M$5&amp;"'!$c1"),$A1279-1,0),NA())</f>
        <v>#N/A</v>
      </c>
      <c r="N1279" s="219" t="e">
        <f ca="1">IF(ISNUMBER(OFFSET(INDIRECT("'"&amp;'DATA for charts'!N$5&amp;"'!$c1"),$A1279-1,0)),OFFSET(INDIRECT("'"&amp;'DATA for charts'!N$5&amp;"'!$c1"),$A1279-1,0),NA())</f>
        <v>#N/A</v>
      </c>
      <c r="O1279" s="219" t="e">
        <f ca="1">IF(ISNUMBER(OFFSET(INDIRECT("'"&amp;'DATA for charts'!O$5&amp;"'!$c1"),$A1279-1,0)),OFFSET(INDIRECT("'"&amp;'DATA for charts'!O$5&amp;"'!$c1"),$A1279-1,0),NA())</f>
        <v>#N/A</v>
      </c>
      <c r="P1279" s="219" t="e">
        <f ca="1">IF(ISNUMBER(OFFSET(INDIRECT("'"&amp;'DATA for charts'!P$5&amp;"'!$c1"),$A1279-1,0)),OFFSET(INDIRECT("'"&amp;'DATA for charts'!P$5&amp;"'!$c1"),$A1279-1,0),NA())</f>
        <v>#N/A</v>
      </c>
      <c r="Q1279" s="219" t="e">
        <f ca="1">IF(ISNUMBER(OFFSET(INDIRECT("'"&amp;'DATA for charts'!Q$5&amp;"'!$c1"),$A1279-1,0)),OFFSET(INDIRECT("'"&amp;'DATA for charts'!Q$5&amp;"'!$c1"),$A1279-1,0),NA())</f>
        <v>#N/A</v>
      </c>
      <c r="R1279" s="219" t="e">
        <f ca="1">IF(ISNUMBER(OFFSET(INDIRECT("'"&amp;'DATA for charts'!R$5&amp;"'!$c1"),$A1279-1,0)),OFFSET(INDIRECT("'"&amp;'DATA for charts'!R$5&amp;"'!$c1"),$A1279-1,0),NA())</f>
        <v>#N/A</v>
      </c>
      <c r="S1279" s="219" t="e">
        <f ca="1">IF(ISNUMBER(OFFSET(INDIRECT("'"&amp;'DATA for charts'!S$5&amp;"'!$c1"),$A1279-1,0)),OFFSET(INDIRECT("'"&amp;'DATA for charts'!S$5&amp;"'!$c1"),$A1279-1,0),NA())</f>
        <v>#N/A</v>
      </c>
      <c r="T1279" s="34"/>
      <c r="U1279" s="34"/>
      <c r="V1279" s="34"/>
      <c r="W1279" s="8"/>
      <c r="X1279" s="8"/>
      <c r="Y1279" s="8"/>
      <c r="Z1279" s="8"/>
      <c r="AA1279" s="8"/>
    </row>
    <row r="1280" spans="1:27">
      <c r="A1280" s="226">
        <f t="shared" si="1414"/>
        <v>275</v>
      </c>
      <c r="B1280" s="8">
        <v>14</v>
      </c>
      <c r="C1280" s="219">
        <f ca="1">IF(ISNUMBER(OFFSET(INDIRECT("'"&amp;'DATA for charts'!C$5&amp;"'!$c1"),$A1280-1,0)),OFFSET(INDIRECT("'"&amp;'DATA for charts'!C$5&amp;"'!$c1"),$A1280-1,0),NA())</f>
        <v>-4.0279999999999996</v>
      </c>
      <c r="D1280" s="219">
        <f ca="1">IF(ISNUMBER(OFFSET(INDIRECT("'"&amp;'DATA for charts'!D$5&amp;"'!$c1"),$A1280-1,0)),OFFSET(INDIRECT("'"&amp;'DATA for charts'!D$5&amp;"'!$c1"),$A1280-1,0),NA())</f>
        <v>-4.6666829999999999</v>
      </c>
      <c r="E1280" s="219">
        <f ca="1">IF(ISNUMBER(OFFSET(INDIRECT("'"&amp;'DATA for charts'!E$5&amp;"'!$c1"),$A1280-1,0)),OFFSET(INDIRECT("'"&amp;'DATA for charts'!E$5&amp;"'!$c1"),$A1280-1,0),NA())</f>
        <v>-4.0213999999999999</v>
      </c>
      <c r="F1280" s="219">
        <f ca="1">IF(ISNUMBER(OFFSET(INDIRECT("'"&amp;'DATA for charts'!F$5&amp;"'!$c1"),$A1280-1,0)),OFFSET(INDIRECT("'"&amp;'DATA for charts'!F$5&amp;"'!$c1"),$A1280-1,0),NA())</f>
        <v>-4.9334090785691114</v>
      </c>
      <c r="G1280" s="219">
        <f ca="1">IF(ISNUMBER(OFFSET(INDIRECT("'"&amp;'DATA for charts'!G$5&amp;"'!$c1"),$A1280-1,0)),OFFSET(INDIRECT("'"&amp;'DATA for charts'!G$5&amp;"'!$c1"),$A1280-1,0),NA())</f>
        <v>-5.08</v>
      </c>
      <c r="H1280" s="219">
        <f ca="1">IF(ISNUMBER(OFFSET(INDIRECT("'"&amp;'DATA for charts'!H$5&amp;"'!$c1"),$A1280-1,0)),OFFSET(INDIRECT("'"&amp;'DATA for charts'!H$5&amp;"'!$c1"),$A1280-1,0),NA())</f>
        <v>-4.5996100000000002</v>
      </c>
      <c r="I1280" s="219" t="e">
        <f ca="1">IF(ISNUMBER(OFFSET(INDIRECT("'"&amp;'DATA for charts'!I$5&amp;"'!$c1"),$A1280-1,0)),OFFSET(INDIRECT("'"&amp;'DATA for charts'!I$5&amp;"'!$c1"),$A1280-1,0),NA())</f>
        <v>#N/A</v>
      </c>
      <c r="J1280" s="219" t="e">
        <f ca="1">IF(ISNUMBER(OFFSET(INDIRECT("'"&amp;'DATA for charts'!J$5&amp;"'!$c1"),$A1280-1,0)),OFFSET(INDIRECT("'"&amp;'DATA for charts'!J$5&amp;"'!$c1"),$A1280-1,0),NA())</f>
        <v>#N/A</v>
      </c>
      <c r="K1280" s="219" t="e">
        <f ca="1">IF(ISNUMBER(OFFSET(INDIRECT("'"&amp;'DATA for charts'!K$5&amp;"'!$c1"),$A1280-1,0)),OFFSET(INDIRECT("'"&amp;'DATA for charts'!K$5&amp;"'!$c1"),$A1280-1,0),NA())</f>
        <v>#N/A</v>
      </c>
      <c r="L1280" s="219" t="e">
        <f ca="1">IF(ISNUMBER(OFFSET(INDIRECT("'"&amp;'DATA for charts'!L$5&amp;"'!$c1"),$A1280-1,0)),OFFSET(INDIRECT("'"&amp;'DATA for charts'!L$5&amp;"'!$c1"),$A1280-1,0),NA())</f>
        <v>#N/A</v>
      </c>
      <c r="M1280" s="219" t="e">
        <f ca="1">IF(ISNUMBER(OFFSET(INDIRECT("'"&amp;'DATA for charts'!M$5&amp;"'!$c1"),$A1280-1,0)),OFFSET(INDIRECT("'"&amp;'DATA for charts'!M$5&amp;"'!$c1"),$A1280-1,0),NA())</f>
        <v>#N/A</v>
      </c>
      <c r="N1280" s="219" t="e">
        <f ca="1">IF(ISNUMBER(OFFSET(INDIRECT("'"&amp;'DATA for charts'!N$5&amp;"'!$c1"),$A1280-1,0)),OFFSET(INDIRECT("'"&amp;'DATA for charts'!N$5&amp;"'!$c1"),$A1280-1,0),NA())</f>
        <v>#N/A</v>
      </c>
      <c r="O1280" s="219" t="e">
        <f ca="1">IF(ISNUMBER(OFFSET(INDIRECT("'"&amp;'DATA for charts'!O$5&amp;"'!$c1"),$A1280-1,0)),OFFSET(INDIRECT("'"&amp;'DATA for charts'!O$5&amp;"'!$c1"),$A1280-1,0),NA())</f>
        <v>#N/A</v>
      </c>
      <c r="P1280" s="219" t="e">
        <f ca="1">IF(ISNUMBER(OFFSET(INDIRECT("'"&amp;'DATA for charts'!P$5&amp;"'!$c1"),$A1280-1,0)),OFFSET(INDIRECT("'"&amp;'DATA for charts'!P$5&amp;"'!$c1"),$A1280-1,0),NA())</f>
        <v>#N/A</v>
      </c>
      <c r="Q1280" s="219" t="e">
        <f ca="1">IF(ISNUMBER(OFFSET(INDIRECT("'"&amp;'DATA for charts'!Q$5&amp;"'!$c1"),$A1280-1,0)),OFFSET(INDIRECT("'"&amp;'DATA for charts'!Q$5&amp;"'!$c1"),$A1280-1,0),NA())</f>
        <v>#N/A</v>
      </c>
      <c r="R1280" s="219" t="e">
        <f ca="1">IF(ISNUMBER(OFFSET(INDIRECT("'"&amp;'DATA for charts'!R$5&amp;"'!$c1"),$A1280-1,0)),OFFSET(INDIRECT("'"&amp;'DATA for charts'!R$5&amp;"'!$c1"),$A1280-1,0),NA())</f>
        <v>#N/A</v>
      </c>
      <c r="S1280" s="219" t="e">
        <f ca="1">IF(ISNUMBER(OFFSET(INDIRECT("'"&amp;'DATA for charts'!S$5&amp;"'!$c1"),$A1280-1,0)),OFFSET(INDIRECT("'"&amp;'DATA for charts'!S$5&amp;"'!$c1"),$A1280-1,0),NA())</f>
        <v>#N/A</v>
      </c>
      <c r="T1280" s="34"/>
      <c r="U1280" s="34"/>
      <c r="V1280" s="34"/>
      <c r="W1280" s="8"/>
      <c r="X1280" s="8"/>
      <c r="Y1280" s="8"/>
      <c r="Z1280" s="8"/>
      <c r="AA1280" s="8"/>
    </row>
    <row r="1281" spans="1:27">
      <c r="A1281" s="226">
        <f t="shared" si="1414"/>
        <v>276</v>
      </c>
      <c r="B1281" s="8">
        <v>15</v>
      </c>
      <c r="C1281" s="219">
        <f ca="1">IF(ISNUMBER(OFFSET(INDIRECT("'"&amp;'DATA for charts'!C$5&amp;"'!$c1"),$A1281-1,0)),OFFSET(INDIRECT("'"&amp;'DATA for charts'!C$5&amp;"'!$c1"),$A1281-1,0),NA())</f>
        <v>-3.839</v>
      </c>
      <c r="D1281" s="219">
        <f ca="1">IF(ISNUMBER(OFFSET(INDIRECT("'"&amp;'DATA for charts'!D$5&amp;"'!$c1"),$A1281-1,0)),OFFSET(INDIRECT("'"&amp;'DATA for charts'!D$5&amp;"'!$c1"),$A1281-1,0),NA())</f>
        <v>-4.0528589999999998</v>
      </c>
      <c r="E1281" s="219">
        <f ca="1">IF(ISNUMBER(OFFSET(INDIRECT("'"&amp;'DATA for charts'!E$5&amp;"'!$c1"),$A1281-1,0)),OFFSET(INDIRECT("'"&amp;'DATA for charts'!E$5&amp;"'!$c1"),$A1281-1,0),NA())</f>
        <v>-4.0239000000000003</v>
      </c>
      <c r="F1281" s="219">
        <f ca="1">IF(ISNUMBER(OFFSET(INDIRECT("'"&amp;'DATA for charts'!F$5&amp;"'!$c1"),$A1281-1,0)),OFFSET(INDIRECT("'"&amp;'DATA for charts'!F$5&amp;"'!$c1"),$A1281-1,0),NA())</f>
        <v>-4.1722245118381673</v>
      </c>
      <c r="G1281" s="219">
        <f ca="1">IF(ISNUMBER(OFFSET(INDIRECT("'"&amp;'DATA for charts'!G$5&amp;"'!$c1"),$A1281-1,0)),OFFSET(INDIRECT("'"&amp;'DATA for charts'!G$5&amp;"'!$c1"),$A1281-1,0),NA())</f>
        <v>-4.3899999999999997</v>
      </c>
      <c r="H1281" s="219">
        <f ca="1">IF(ISNUMBER(OFFSET(INDIRECT("'"&amp;'DATA for charts'!H$5&amp;"'!$c1"),$A1281-1,0)),OFFSET(INDIRECT("'"&amp;'DATA for charts'!H$5&amp;"'!$c1"),$A1281-1,0),NA())</f>
        <v>-3.9648599999999998</v>
      </c>
      <c r="I1281" s="219" t="e">
        <f ca="1">IF(ISNUMBER(OFFSET(INDIRECT("'"&amp;'DATA for charts'!I$5&amp;"'!$c1"),$A1281-1,0)),OFFSET(INDIRECT("'"&amp;'DATA for charts'!I$5&amp;"'!$c1"),$A1281-1,0),NA())</f>
        <v>#N/A</v>
      </c>
      <c r="J1281" s="219" t="e">
        <f ca="1">IF(ISNUMBER(OFFSET(INDIRECT("'"&amp;'DATA for charts'!J$5&amp;"'!$c1"),$A1281-1,0)),OFFSET(INDIRECT("'"&amp;'DATA for charts'!J$5&amp;"'!$c1"),$A1281-1,0),NA())</f>
        <v>#N/A</v>
      </c>
      <c r="K1281" s="219" t="e">
        <f ca="1">IF(ISNUMBER(OFFSET(INDIRECT("'"&amp;'DATA for charts'!K$5&amp;"'!$c1"),$A1281-1,0)),OFFSET(INDIRECT("'"&amp;'DATA for charts'!K$5&amp;"'!$c1"),$A1281-1,0),NA())</f>
        <v>#N/A</v>
      </c>
      <c r="L1281" s="219" t="e">
        <f ca="1">IF(ISNUMBER(OFFSET(INDIRECT("'"&amp;'DATA for charts'!L$5&amp;"'!$c1"),$A1281-1,0)),OFFSET(INDIRECT("'"&amp;'DATA for charts'!L$5&amp;"'!$c1"),$A1281-1,0),NA())</f>
        <v>#N/A</v>
      </c>
      <c r="M1281" s="219" t="e">
        <f ca="1">IF(ISNUMBER(OFFSET(INDIRECT("'"&amp;'DATA for charts'!M$5&amp;"'!$c1"),$A1281-1,0)),OFFSET(INDIRECT("'"&amp;'DATA for charts'!M$5&amp;"'!$c1"),$A1281-1,0),NA())</f>
        <v>#N/A</v>
      </c>
      <c r="N1281" s="219" t="e">
        <f ca="1">IF(ISNUMBER(OFFSET(INDIRECT("'"&amp;'DATA for charts'!N$5&amp;"'!$c1"),$A1281-1,0)),OFFSET(INDIRECT("'"&amp;'DATA for charts'!N$5&amp;"'!$c1"),$A1281-1,0),NA())</f>
        <v>#N/A</v>
      </c>
      <c r="O1281" s="219" t="e">
        <f ca="1">IF(ISNUMBER(OFFSET(INDIRECT("'"&amp;'DATA for charts'!O$5&amp;"'!$c1"),$A1281-1,0)),OFFSET(INDIRECT("'"&amp;'DATA for charts'!O$5&amp;"'!$c1"),$A1281-1,0),NA())</f>
        <v>#N/A</v>
      </c>
      <c r="P1281" s="219" t="e">
        <f ca="1">IF(ISNUMBER(OFFSET(INDIRECT("'"&amp;'DATA for charts'!P$5&amp;"'!$c1"),$A1281-1,0)),OFFSET(INDIRECT("'"&amp;'DATA for charts'!P$5&amp;"'!$c1"),$A1281-1,0),NA())</f>
        <v>#N/A</v>
      </c>
      <c r="Q1281" s="219" t="e">
        <f ca="1">IF(ISNUMBER(OFFSET(INDIRECT("'"&amp;'DATA for charts'!Q$5&amp;"'!$c1"),$A1281-1,0)),OFFSET(INDIRECT("'"&amp;'DATA for charts'!Q$5&amp;"'!$c1"),$A1281-1,0),NA())</f>
        <v>#N/A</v>
      </c>
      <c r="R1281" s="219" t="e">
        <f ca="1">IF(ISNUMBER(OFFSET(INDIRECT("'"&amp;'DATA for charts'!R$5&amp;"'!$c1"),$A1281-1,0)),OFFSET(INDIRECT("'"&amp;'DATA for charts'!R$5&amp;"'!$c1"),$A1281-1,0),NA())</f>
        <v>#N/A</v>
      </c>
      <c r="S1281" s="219" t="e">
        <f ca="1">IF(ISNUMBER(OFFSET(INDIRECT("'"&amp;'DATA for charts'!S$5&amp;"'!$c1"),$A1281-1,0)),OFFSET(INDIRECT("'"&amp;'DATA for charts'!S$5&amp;"'!$c1"),$A1281-1,0),NA())</f>
        <v>#N/A</v>
      </c>
      <c r="T1281" s="34"/>
      <c r="U1281" s="34"/>
      <c r="V1281" s="34"/>
      <c r="W1281" s="8"/>
      <c r="X1281" s="8"/>
      <c r="Y1281" s="8"/>
      <c r="Z1281" s="8"/>
      <c r="AA1281" s="8"/>
    </row>
    <row r="1282" spans="1:27">
      <c r="A1282" s="226">
        <f t="shared" si="1414"/>
        <v>277</v>
      </c>
      <c r="B1282" s="8">
        <v>16</v>
      </c>
      <c r="C1282" s="219">
        <f ca="1">IF(ISNUMBER(OFFSET(INDIRECT("'"&amp;'DATA for charts'!C$5&amp;"'!$c1"),$A1282-1,0)),OFFSET(INDIRECT("'"&amp;'DATA for charts'!C$5&amp;"'!$c1"),$A1282-1,0),NA())</f>
        <v>-3.2440000000000002</v>
      </c>
      <c r="D1282" s="219">
        <f ca="1">IF(ISNUMBER(OFFSET(INDIRECT("'"&amp;'DATA for charts'!D$5&amp;"'!$c1"),$A1282-1,0)),OFFSET(INDIRECT("'"&amp;'DATA for charts'!D$5&amp;"'!$c1"),$A1282-1,0),NA())</f>
        <v>-2.8872870000000002</v>
      </c>
      <c r="E1282" s="219">
        <f ca="1">IF(ISNUMBER(OFFSET(INDIRECT("'"&amp;'DATA for charts'!E$5&amp;"'!$c1"),$A1282-1,0)),OFFSET(INDIRECT("'"&amp;'DATA for charts'!E$5&amp;"'!$c1"),$A1282-1,0),NA())</f>
        <v>-3.4752999999999998</v>
      </c>
      <c r="F1282" s="219">
        <f ca="1">IF(ISNUMBER(OFFSET(INDIRECT("'"&amp;'DATA for charts'!F$5&amp;"'!$c1"),$A1282-1,0)),OFFSET(INDIRECT("'"&amp;'DATA for charts'!F$5&amp;"'!$c1"),$A1282-1,0),NA())</f>
        <v>-2.9276917307621111</v>
      </c>
      <c r="G1282" s="219">
        <f ca="1">IF(ISNUMBER(OFFSET(INDIRECT("'"&amp;'DATA for charts'!G$5&amp;"'!$c1"),$A1282-1,0)),OFFSET(INDIRECT("'"&amp;'DATA for charts'!G$5&amp;"'!$c1"),$A1282-1,0),NA())</f>
        <v>-3.24</v>
      </c>
      <c r="H1282" s="219">
        <f ca="1">IF(ISNUMBER(OFFSET(INDIRECT("'"&amp;'DATA for charts'!H$5&amp;"'!$c1"),$A1282-1,0)),OFFSET(INDIRECT("'"&amp;'DATA for charts'!H$5&amp;"'!$c1"),$A1282-1,0),NA())</f>
        <v>-2.82741</v>
      </c>
      <c r="I1282" s="219" t="e">
        <f ca="1">IF(ISNUMBER(OFFSET(INDIRECT("'"&amp;'DATA for charts'!I$5&amp;"'!$c1"),$A1282-1,0)),OFFSET(INDIRECT("'"&amp;'DATA for charts'!I$5&amp;"'!$c1"),$A1282-1,0),NA())</f>
        <v>#N/A</v>
      </c>
      <c r="J1282" s="219" t="e">
        <f ca="1">IF(ISNUMBER(OFFSET(INDIRECT("'"&amp;'DATA for charts'!J$5&amp;"'!$c1"),$A1282-1,0)),OFFSET(INDIRECT("'"&amp;'DATA for charts'!J$5&amp;"'!$c1"),$A1282-1,0),NA())</f>
        <v>#N/A</v>
      </c>
      <c r="K1282" s="219" t="e">
        <f ca="1">IF(ISNUMBER(OFFSET(INDIRECT("'"&amp;'DATA for charts'!K$5&amp;"'!$c1"),$A1282-1,0)),OFFSET(INDIRECT("'"&amp;'DATA for charts'!K$5&amp;"'!$c1"),$A1282-1,0),NA())</f>
        <v>#N/A</v>
      </c>
      <c r="L1282" s="219" t="e">
        <f ca="1">IF(ISNUMBER(OFFSET(INDIRECT("'"&amp;'DATA for charts'!L$5&amp;"'!$c1"),$A1282-1,0)),OFFSET(INDIRECT("'"&amp;'DATA for charts'!L$5&amp;"'!$c1"),$A1282-1,0),NA())</f>
        <v>#N/A</v>
      </c>
      <c r="M1282" s="219" t="e">
        <f ca="1">IF(ISNUMBER(OFFSET(INDIRECT("'"&amp;'DATA for charts'!M$5&amp;"'!$c1"),$A1282-1,0)),OFFSET(INDIRECT("'"&amp;'DATA for charts'!M$5&amp;"'!$c1"),$A1282-1,0),NA())</f>
        <v>#N/A</v>
      </c>
      <c r="N1282" s="219" t="e">
        <f ca="1">IF(ISNUMBER(OFFSET(INDIRECT("'"&amp;'DATA for charts'!N$5&amp;"'!$c1"),$A1282-1,0)),OFFSET(INDIRECT("'"&amp;'DATA for charts'!N$5&amp;"'!$c1"),$A1282-1,0),NA())</f>
        <v>#N/A</v>
      </c>
      <c r="O1282" s="219" t="e">
        <f ca="1">IF(ISNUMBER(OFFSET(INDIRECT("'"&amp;'DATA for charts'!O$5&amp;"'!$c1"),$A1282-1,0)),OFFSET(INDIRECT("'"&amp;'DATA for charts'!O$5&amp;"'!$c1"),$A1282-1,0),NA())</f>
        <v>#N/A</v>
      </c>
      <c r="P1282" s="219" t="e">
        <f ca="1">IF(ISNUMBER(OFFSET(INDIRECT("'"&amp;'DATA for charts'!P$5&amp;"'!$c1"),$A1282-1,0)),OFFSET(INDIRECT("'"&amp;'DATA for charts'!P$5&amp;"'!$c1"),$A1282-1,0),NA())</f>
        <v>#N/A</v>
      </c>
      <c r="Q1282" s="219" t="e">
        <f ca="1">IF(ISNUMBER(OFFSET(INDIRECT("'"&amp;'DATA for charts'!Q$5&amp;"'!$c1"),$A1282-1,0)),OFFSET(INDIRECT("'"&amp;'DATA for charts'!Q$5&amp;"'!$c1"),$A1282-1,0),NA())</f>
        <v>#N/A</v>
      </c>
      <c r="R1282" s="219" t="e">
        <f ca="1">IF(ISNUMBER(OFFSET(INDIRECT("'"&amp;'DATA for charts'!R$5&amp;"'!$c1"),$A1282-1,0)),OFFSET(INDIRECT("'"&amp;'DATA for charts'!R$5&amp;"'!$c1"),$A1282-1,0),NA())</f>
        <v>#N/A</v>
      </c>
      <c r="S1282" s="219" t="e">
        <f ca="1">IF(ISNUMBER(OFFSET(INDIRECT("'"&amp;'DATA for charts'!S$5&amp;"'!$c1"),$A1282-1,0)),OFFSET(INDIRECT("'"&amp;'DATA for charts'!S$5&amp;"'!$c1"),$A1282-1,0),NA())</f>
        <v>#N/A</v>
      </c>
      <c r="T1282" s="34"/>
      <c r="U1282" s="34"/>
      <c r="V1282" s="34"/>
      <c r="W1282" s="8"/>
      <c r="X1282" s="8"/>
      <c r="Y1282" s="8"/>
      <c r="Z1282" s="8"/>
      <c r="AA1282" s="8"/>
    </row>
    <row r="1283" spans="1:27">
      <c r="A1283" s="226">
        <f t="shared" si="1414"/>
        <v>278</v>
      </c>
      <c r="B1283" s="8">
        <v>17</v>
      </c>
      <c r="C1283" s="219">
        <f ca="1">IF(ISNUMBER(OFFSET(INDIRECT("'"&amp;'DATA for charts'!C$5&amp;"'!$c1"),$A1283-1,0)),OFFSET(INDIRECT("'"&amp;'DATA for charts'!C$5&amp;"'!$c1"),$A1283-1,0),NA())</f>
        <v>-2.1970000000000001</v>
      </c>
      <c r="D1283" s="219">
        <f ca="1">IF(ISNUMBER(OFFSET(INDIRECT("'"&amp;'DATA for charts'!D$5&amp;"'!$c1"),$A1283-1,0)),OFFSET(INDIRECT("'"&amp;'DATA for charts'!D$5&amp;"'!$c1"),$A1283-1,0),NA())</f>
        <v>-1.3290147000000001</v>
      </c>
      <c r="E1283" s="219">
        <f ca="1">IF(ISNUMBER(OFFSET(INDIRECT("'"&amp;'DATA for charts'!E$5&amp;"'!$c1"),$A1283-1,0)),OFFSET(INDIRECT("'"&amp;'DATA for charts'!E$5&amp;"'!$c1"),$A1283-1,0),NA())</f>
        <v>-2.3220999999999998</v>
      </c>
      <c r="F1283" s="219">
        <f ca="1">IF(ISNUMBER(OFFSET(INDIRECT("'"&amp;'DATA for charts'!F$5&amp;"'!$c1"),$A1283-1,0)),OFFSET(INDIRECT("'"&amp;'DATA for charts'!F$5&amp;"'!$c1"),$A1283-1,0),NA())</f>
        <v>-1.239051309382289</v>
      </c>
      <c r="G1283" s="219">
        <f ca="1">IF(ISNUMBER(OFFSET(INDIRECT("'"&amp;'DATA for charts'!G$5&amp;"'!$c1"),$A1283-1,0)),OFFSET(INDIRECT("'"&amp;'DATA for charts'!G$5&amp;"'!$c1"),$A1283-1,0),NA())</f>
        <v>-1.59</v>
      </c>
      <c r="H1283" s="219">
        <f ca="1">IF(ISNUMBER(OFFSET(INDIRECT("'"&amp;'DATA for charts'!H$5&amp;"'!$c1"),$A1283-1,0)),OFFSET(INDIRECT("'"&amp;'DATA for charts'!H$5&amp;"'!$c1"),$A1283-1,0),NA())</f>
        <v>-1.16469</v>
      </c>
      <c r="I1283" s="219" t="e">
        <f ca="1">IF(ISNUMBER(OFFSET(INDIRECT("'"&amp;'DATA for charts'!I$5&amp;"'!$c1"),$A1283-1,0)),OFFSET(INDIRECT("'"&amp;'DATA for charts'!I$5&amp;"'!$c1"),$A1283-1,0),NA())</f>
        <v>#N/A</v>
      </c>
      <c r="J1283" s="219" t="e">
        <f ca="1">IF(ISNUMBER(OFFSET(INDIRECT("'"&amp;'DATA for charts'!J$5&amp;"'!$c1"),$A1283-1,0)),OFFSET(INDIRECT("'"&amp;'DATA for charts'!J$5&amp;"'!$c1"),$A1283-1,0),NA())</f>
        <v>#N/A</v>
      </c>
      <c r="K1283" s="219" t="e">
        <f ca="1">IF(ISNUMBER(OFFSET(INDIRECT("'"&amp;'DATA for charts'!K$5&amp;"'!$c1"),$A1283-1,0)),OFFSET(INDIRECT("'"&amp;'DATA for charts'!K$5&amp;"'!$c1"),$A1283-1,0),NA())</f>
        <v>#N/A</v>
      </c>
      <c r="L1283" s="219" t="e">
        <f ca="1">IF(ISNUMBER(OFFSET(INDIRECT("'"&amp;'DATA for charts'!L$5&amp;"'!$c1"),$A1283-1,0)),OFFSET(INDIRECT("'"&amp;'DATA for charts'!L$5&amp;"'!$c1"),$A1283-1,0),NA())</f>
        <v>#N/A</v>
      </c>
      <c r="M1283" s="219" t="e">
        <f ca="1">IF(ISNUMBER(OFFSET(INDIRECT("'"&amp;'DATA for charts'!M$5&amp;"'!$c1"),$A1283-1,0)),OFFSET(INDIRECT("'"&amp;'DATA for charts'!M$5&amp;"'!$c1"),$A1283-1,0),NA())</f>
        <v>#N/A</v>
      </c>
      <c r="N1283" s="219" t="e">
        <f ca="1">IF(ISNUMBER(OFFSET(INDIRECT("'"&amp;'DATA for charts'!N$5&amp;"'!$c1"),$A1283-1,0)),OFFSET(INDIRECT("'"&amp;'DATA for charts'!N$5&amp;"'!$c1"),$A1283-1,0),NA())</f>
        <v>#N/A</v>
      </c>
      <c r="O1283" s="219" t="e">
        <f ca="1">IF(ISNUMBER(OFFSET(INDIRECT("'"&amp;'DATA for charts'!O$5&amp;"'!$c1"),$A1283-1,0)),OFFSET(INDIRECT("'"&amp;'DATA for charts'!O$5&amp;"'!$c1"),$A1283-1,0),NA())</f>
        <v>#N/A</v>
      </c>
      <c r="P1283" s="219" t="e">
        <f ca="1">IF(ISNUMBER(OFFSET(INDIRECT("'"&amp;'DATA for charts'!P$5&amp;"'!$c1"),$A1283-1,0)),OFFSET(INDIRECT("'"&amp;'DATA for charts'!P$5&amp;"'!$c1"),$A1283-1,0),NA())</f>
        <v>#N/A</v>
      </c>
      <c r="Q1283" s="219" t="e">
        <f ca="1">IF(ISNUMBER(OFFSET(INDIRECT("'"&amp;'DATA for charts'!Q$5&amp;"'!$c1"),$A1283-1,0)),OFFSET(INDIRECT("'"&amp;'DATA for charts'!Q$5&amp;"'!$c1"),$A1283-1,0),NA())</f>
        <v>#N/A</v>
      </c>
      <c r="R1283" s="219" t="e">
        <f ca="1">IF(ISNUMBER(OFFSET(INDIRECT("'"&amp;'DATA for charts'!R$5&amp;"'!$c1"),$A1283-1,0)),OFFSET(INDIRECT("'"&amp;'DATA for charts'!R$5&amp;"'!$c1"),$A1283-1,0),NA())</f>
        <v>#N/A</v>
      </c>
      <c r="S1283" s="219" t="e">
        <f ca="1">IF(ISNUMBER(OFFSET(INDIRECT("'"&amp;'DATA for charts'!S$5&amp;"'!$c1"),$A1283-1,0)),OFFSET(INDIRECT("'"&amp;'DATA for charts'!S$5&amp;"'!$c1"),$A1283-1,0),NA())</f>
        <v>#N/A</v>
      </c>
      <c r="T1283" s="34"/>
      <c r="U1283" s="34"/>
      <c r="V1283" s="34"/>
      <c r="W1283" s="8"/>
      <c r="X1283" s="8"/>
      <c r="Y1283" s="8"/>
      <c r="Z1283" s="8"/>
      <c r="AA1283" s="8"/>
    </row>
    <row r="1284" spans="1:27">
      <c r="A1284" s="226">
        <f t="shared" si="1414"/>
        <v>279</v>
      </c>
      <c r="B1284" s="8">
        <v>18</v>
      </c>
      <c r="C1284" s="219">
        <f ca="1">IF(ISNUMBER(OFFSET(INDIRECT("'"&amp;'DATA for charts'!C$5&amp;"'!$c1"),$A1284-1,0)),OFFSET(INDIRECT("'"&amp;'DATA for charts'!C$5&amp;"'!$c1"),$A1284-1,0),NA())</f>
        <v>-0.77900000000000003</v>
      </c>
      <c r="D1284" s="219">
        <f ca="1">IF(ISNUMBER(OFFSET(INDIRECT("'"&amp;'DATA for charts'!D$5&amp;"'!$c1"),$A1284-1,0)),OFFSET(INDIRECT("'"&amp;'DATA for charts'!D$5&amp;"'!$c1"),$A1284-1,0),NA())</f>
        <v>-3.6587439999999999E-2</v>
      </c>
      <c r="E1284" s="219">
        <f ca="1">IF(ISNUMBER(OFFSET(INDIRECT("'"&amp;'DATA for charts'!E$5&amp;"'!$c1"),$A1284-1,0)),OFFSET(INDIRECT("'"&amp;'DATA for charts'!E$5&amp;"'!$c1"),$A1284-1,0),NA())</f>
        <v>-0.64890000000000003</v>
      </c>
      <c r="F1284" s="219">
        <f ca="1">IF(ISNUMBER(OFFSET(INDIRECT("'"&amp;'DATA for charts'!F$5&amp;"'!$c1"),$A1284-1,0)),OFFSET(INDIRECT("'"&amp;'DATA for charts'!F$5&amp;"'!$c1"),$A1284-1,0),NA())</f>
        <v>-1.9928102931027918E-2</v>
      </c>
      <c r="G1284" s="219">
        <f ca="1">IF(ISNUMBER(OFFSET(INDIRECT("'"&amp;'DATA for charts'!G$5&amp;"'!$c1"),$A1284-1,0)),OFFSET(INDIRECT("'"&amp;'DATA for charts'!G$5&amp;"'!$c1"),$A1284-1,0),NA())</f>
        <v>-0.12</v>
      </c>
      <c r="H1284" s="219">
        <f ca="1">IF(ISNUMBER(OFFSET(INDIRECT("'"&amp;'DATA for charts'!H$5&amp;"'!$c1"),$A1284-1,0)),OFFSET(INDIRECT("'"&amp;'DATA for charts'!H$5&amp;"'!$c1"),$A1284-1,0),NA())</f>
        <v>0</v>
      </c>
      <c r="I1284" s="219" t="e">
        <f ca="1">IF(ISNUMBER(OFFSET(INDIRECT("'"&amp;'DATA for charts'!I$5&amp;"'!$c1"),$A1284-1,0)),OFFSET(INDIRECT("'"&amp;'DATA for charts'!I$5&amp;"'!$c1"),$A1284-1,0),NA())</f>
        <v>#N/A</v>
      </c>
      <c r="J1284" s="219" t="e">
        <f ca="1">IF(ISNUMBER(OFFSET(INDIRECT("'"&amp;'DATA for charts'!J$5&amp;"'!$c1"),$A1284-1,0)),OFFSET(INDIRECT("'"&amp;'DATA for charts'!J$5&amp;"'!$c1"),$A1284-1,0),NA())</f>
        <v>#N/A</v>
      </c>
      <c r="K1284" s="219" t="e">
        <f ca="1">IF(ISNUMBER(OFFSET(INDIRECT("'"&amp;'DATA for charts'!K$5&amp;"'!$c1"),$A1284-1,0)),OFFSET(INDIRECT("'"&amp;'DATA for charts'!K$5&amp;"'!$c1"),$A1284-1,0),NA())</f>
        <v>#N/A</v>
      </c>
      <c r="L1284" s="219" t="e">
        <f ca="1">IF(ISNUMBER(OFFSET(INDIRECT("'"&amp;'DATA for charts'!L$5&amp;"'!$c1"),$A1284-1,0)),OFFSET(INDIRECT("'"&amp;'DATA for charts'!L$5&amp;"'!$c1"),$A1284-1,0),NA())</f>
        <v>#N/A</v>
      </c>
      <c r="M1284" s="219" t="e">
        <f ca="1">IF(ISNUMBER(OFFSET(INDIRECT("'"&amp;'DATA for charts'!M$5&amp;"'!$c1"),$A1284-1,0)),OFFSET(INDIRECT("'"&amp;'DATA for charts'!M$5&amp;"'!$c1"),$A1284-1,0),NA())</f>
        <v>#N/A</v>
      </c>
      <c r="N1284" s="219" t="e">
        <f ca="1">IF(ISNUMBER(OFFSET(INDIRECT("'"&amp;'DATA for charts'!N$5&amp;"'!$c1"),$A1284-1,0)),OFFSET(INDIRECT("'"&amp;'DATA for charts'!N$5&amp;"'!$c1"),$A1284-1,0),NA())</f>
        <v>#N/A</v>
      </c>
      <c r="O1284" s="219" t="e">
        <f ca="1">IF(ISNUMBER(OFFSET(INDIRECT("'"&amp;'DATA for charts'!O$5&amp;"'!$c1"),$A1284-1,0)),OFFSET(INDIRECT("'"&amp;'DATA for charts'!O$5&amp;"'!$c1"),$A1284-1,0),NA())</f>
        <v>#N/A</v>
      </c>
      <c r="P1284" s="219" t="e">
        <f ca="1">IF(ISNUMBER(OFFSET(INDIRECT("'"&amp;'DATA for charts'!P$5&amp;"'!$c1"),$A1284-1,0)),OFFSET(INDIRECT("'"&amp;'DATA for charts'!P$5&amp;"'!$c1"),$A1284-1,0),NA())</f>
        <v>#N/A</v>
      </c>
      <c r="Q1284" s="219" t="e">
        <f ca="1">IF(ISNUMBER(OFFSET(INDIRECT("'"&amp;'DATA for charts'!Q$5&amp;"'!$c1"),$A1284-1,0)),OFFSET(INDIRECT("'"&amp;'DATA for charts'!Q$5&amp;"'!$c1"),$A1284-1,0),NA())</f>
        <v>#N/A</v>
      </c>
      <c r="R1284" s="219" t="e">
        <f ca="1">IF(ISNUMBER(OFFSET(INDIRECT("'"&amp;'DATA for charts'!R$5&amp;"'!$c1"),$A1284-1,0)),OFFSET(INDIRECT("'"&amp;'DATA for charts'!R$5&amp;"'!$c1"),$A1284-1,0),NA())</f>
        <v>#N/A</v>
      </c>
      <c r="S1284" s="219" t="e">
        <f ca="1">IF(ISNUMBER(OFFSET(INDIRECT("'"&amp;'DATA for charts'!S$5&amp;"'!$c1"),$A1284-1,0)),OFFSET(INDIRECT("'"&amp;'DATA for charts'!S$5&amp;"'!$c1"),$A1284-1,0),NA())</f>
        <v>#N/A</v>
      </c>
      <c r="T1284" s="34"/>
      <c r="U1284" s="34"/>
      <c r="V1284" s="34"/>
      <c r="W1284" s="8"/>
      <c r="X1284" s="8"/>
      <c r="Y1284" s="8"/>
      <c r="Z1284" s="8"/>
      <c r="AA1284" s="8"/>
    </row>
    <row r="1285" spans="1:27">
      <c r="A1285" s="226">
        <f t="shared" si="1414"/>
        <v>280</v>
      </c>
      <c r="B1285" s="8">
        <v>19</v>
      </c>
      <c r="C1285" s="219">
        <f ca="1">IF(ISNUMBER(OFFSET(INDIRECT("'"&amp;'DATA for charts'!C$5&amp;"'!$c1"),$A1285-1,0)),OFFSET(INDIRECT("'"&amp;'DATA for charts'!C$5&amp;"'!$c1"),$A1285-1,0),NA())</f>
        <v>0</v>
      </c>
      <c r="D1285" s="219">
        <f ca="1">IF(ISNUMBER(OFFSET(INDIRECT("'"&amp;'DATA for charts'!D$5&amp;"'!$c1"),$A1285-1,0)),OFFSET(INDIRECT("'"&amp;'DATA for charts'!D$5&amp;"'!$c1"),$A1285-1,0),NA())</f>
        <v>4.7689200000000001E-2</v>
      </c>
      <c r="E1285" s="219">
        <f ca="1">IF(ISNUMBER(OFFSET(INDIRECT("'"&amp;'DATA for charts'!E$5&amp;"'!$c1"),$A1285-1,0)),OFFSET(INDIRECT("'"&amp;'DATA for charts'!E$5&amp;"'!$c1"),$A1285-1,0),NA())</f>
        <v>0</v>
      </c>
      <c r="F1285" s="219">
        <f ca="1">IF(ISNUMBER(OFFSET(INDIRECT("'"&amp;'DATA for charts'!F$5&amp;"'!$c1"),$A1285-1,0)),OFFSET(INDIRECT("'"&amp;'DATA for charts'!F$5&amp;"'!$c1"),$A1285-1,0),NA())</f>
        <v>8.6500846200604442E-2</v>
      </c>
      <c r="G1285" s="219">
        <f ca="1">IF(ISNUMBER(OFFSET(INDIRECT("'"&amp;'DATA for charts'!G$5&amp;"'!$c1"),$A1285-1,0)),OFFSET(INDIRECT("'"&amp;'DATA for charts'!G$5&amp;"'!$c1"),$A1285-1,0),NA())</f>
        <v>0.1</v>
      </c>
      <c r="H1285" s="219">
        <f ca="1">IF(ISNUMBER(OFFSET(INDIRECT("'"&amp;'DATA for charts'!H$5&amp;"'!$c1"),$A1285-1,0)),OFFSET(INDIRECT("'"&amp;'DATA for charts'!H$5&amp;"'!$c1"),$A1285-1,0),NA())</f>
        <v>0.36035600000000001</v>
      </c>
      <c r="I1285" s="219" t="e">
        <f ca="1">IF(ISNUMBER(OFFSET(INDIRECT("'"&amp;'DATA for charts'!I$5&amp;"'!$c1"),$A1285-1,0)),OFFSET(INDIRECT("'"&amp;'DATA for charts'!I$5&amp;"'!$c1"),$A1285-1,0),NA())</f>
        <v>#N/A</v>
      </c>
      <c r="J1285" s="219" t="e">
        <f ca="1">IF(ISNUMBER(OFFSET(INDIRECT("'"&amp;'DATA for charts'!J$5&amp;"'!$c1"),$A1285-1,0)),OFFSET(INDIRECT("'"&amp;'DATA for charts'!J$5&amp;"'!$c1"),$A1285-1,0),NA())</f>
        <v>#N/A</v>
      </c>
      <c r="K1285" s="219" t="e">
        <f ca="1">IF(ISNUMBER(OFFSET(INDIRECT("'"&amp;'DATA for charts'!K$5&amp;"'!$c1"),$A1285-1,0)),OFFSET(INDIRECT("'"&amp;'DATA for charts'!K$5&amp;"'!$c1"),$A1285-1,0),NA())</f>
        <v>#N/A</v>
      </c>
      <c r="L1285" s="219" t="e">
        <f ca="1">IF(ISNUMBER(OFFSET(INDIRECT("'"&amp;'DATA for charts'!L$5&amp;"'!$c1"),$A1285-1,0)),OFFSET(INDIRECT("'"&amp;'DATA for charts'!L$5&amp;"'!$c1"),$A1285-1,0),NA())</f>
        <v>#N/A</v>
      </c>
      <c r="M1285" s="219" t="e">
        <f ca="1">IF(ISNUMBER(OFFSET(INDIRECT("'"&amp;'DATA for charts'!M$5&amp;"'!$c1"),$A1285-1,0)),OFFSET(INDIRECT("'"&amp;'DATA for charts'!M$5&amp;"'!$c1"),$A1285-1,0),NA())</f>
        <v>#N/A</v>
      </c>
      <c r="N1285" s="219" t="e">
        <f ca="1">IF(ISNUMBER(OFFSET(INDIRECT("'"&amp;'DATA for charts'!N$5&amp;"'!$c1"),$A1285-1,0)),OFFSET(INDIRECT("'"&amp;'DATA for charts'!N$5&amp;"'!$c1"),$A1285-1,0),NA())</f>
        <v>#N/A</v>
      </c>
      <c r="O1285" s="219" t="e">
        <f ca="1">IF(ISNUMBER(OFFSET(INDIRECT("'"&amp;'DATA for charts'!O$5&amp;"'!$c1"),$A1285-1,0)),OFFSET(INDIRECT("'"&amp;'DATA for charts'!O$5&amp;"'!$c1"),$A1285-1,0),NA())</f>
        <v>#N/A</v>
      </c>
      <c r="P1285" s="219" t="e">
        <f ca="1">IF(ISNUMBER(OFFSET(INDIRECT("'"&amp;'DATA for charts'!P$5&amp;"'!$c1"),$A1285-1,0)),OFFSET(INDIRECT("'"&amp;'DATA for charts'!P$5&amp;"'!$c1"),$A1285-1,0),NA())</f>
        <v>#N/A</v>
      </c>
      <c r="Q1285" s="219" t="e">
        <f ca="1">IF(ISNUMBER(OFFSET(INDIRECT("'"&amp;'DATA for charts'!Q$5&amp;"'!$c1"),$A1285-1,0)),OFFSET(INDIRECT("'"&amp;'DATA for charts'!Q$5&amp;"'!$c1"),$A1285-1,0),NA())</f>
        <v>#N/A</v>
      </c>
      <c r="R1285" s="219" t="e">
        <f ca="1">IF(ISNUMBER(OFFSET(INDIRECT("'"&amp;'DATA for charts'!R$5&amp;"'!$c1"),$A1285-1,0)),OFFSET(INDIRECT("'"&amp;'DATA for charts'!R$5&amp;"'!$c1"),$A1285-1,0),NA())</f>
        <v>#N/A</v>
      </c>
      <c r="S1285" s="219" t="e">
        <f ca="1">IF(ISNUMBER(OFFSET(INDIRECT("'"&amp;'DATA for charts'!S$5&amp;"'!$c1"),$A1285-1,0)),OFFSET(INDIRECT("'"&amp;'DATA for charts'!S$5&amp;"'!$c1"),$A1285-1,0),NA())</f>
        <v>#N/A</v>
      </c>
      <c r="T1285" s="34"/>
      <c r="U1285" s="34"/>
      <c r="V1285" s="34"/>
      <c r="W1285" s="8"/>
      <c r="X1285" s="8"/>
      <c r="Y1285" s="8"/>
      <c r="Z1285" s="8"/>
      <c r="AA1285" s="8"/>
    </row>
    <row r="1286" spans="1:27">
      <c r="A1286" s="226">
        <f t="shared" si="1414"/>
        <v>281</v>
      </c>
      <c r="B1286" s="8">
        <v>20</v>
      </c>
      <c r="C1286" s="219">
        <f ca="1">IF(ISNUMBER(OFFSET(INDIRECT("'"&amp;'DATA for charts'!C$5&amp;"'!$c1"),$A1286-1,0)),OFFSET(INDIRECT("'"&amp;'DATA for charts'!C$5&amp;"'!$c1"),$A1286-1,0),NA())</f>
        <v>0</v>
      </c>
      <c r="D1286" s="219">
        <f ca="1">IF(ISNUMBER(OFFSET(INDIRECT("'"&amp;'DATA for charts'!D$5&amp;"'!$c1"),$A1286-1,0)),OFFSET(INDIRECT("'"&amp;'DATA for charts'!D$5&amp;"'!$c1"),$A1286-1,0),NA())</f>
        <v>0.87301580000000001</v>
      </c>
      <c r="E1286" s="219">
        <f ca="1">IF(ISNUMBER(OFFSET(INDIRECT("'"&amp;'DATA for charts'!E$5&amp;"'!$c1"),$A1286-1,0)),OFFSET(INDIRECT("'"&amp;'DATA for charts'!E$5&amp;"'!$c1"),$A1286-1,0),NA())</f>
        <v>0.14860000000000001</v>
      </c>
      <c r="F1286" s="219">
        <f ca="1">IF(ISNUMBER(OFFSET(INDIRECT("'"&amp;'DATA for charts'!F$5&amp;"'!$c1"),$A1286-1,0)),OFFSET(INDIRECT("'"&amp;'DATA for charts'!F$5&amp;"'!$c1"),$A1286-1,0),NA())</f>
        <v>0.98137174100543334</v>
      </c>
      <c r="G1286" s="219">
        <f ca="1">IF(ISNUMBER(OFFSET(INDIRECT("'"&amp;'DATA for charts'!G$5&amp;"'!$c1"),$A1286-1,0)),OFFSET(INDIRECT("'"&amp;'DATA for charts'!G$5&amp;"'!$c1"),$A1286-1,0),NA())</f>
        <v>1</v>
      </c>
      <c r="H1286" s="219">
        <f ca="1">IF(ISNUMBER(OFFSET(INDIRECT("'"&amp;'DATA for charts'!H$5&amp;"'!$c1"),$A1286-1,0)),OFFSET(INDIRECT("'"&amp;'DATA for charts'!H$5&amp;"'!$c1"),$A1286-1,0),NA())</f>
        <v>1.0287299999999999</v>
      </c>
      <c r="I1286" s="219" t="e">
        <f ca="1">IF(ISNUMBER(OFFSET(INDIRECT("'"&amp;'DATA for charts'!I$5&amp;"'!$c1"),$A1286-1,0)),OFFSET(INDIRECT("'"&amp;'DATA for charts'!I$5&amp;"'!$c1"),$A1286-1,0),NA())</f>
        <v>#N/A</v>
      </c>
      <c r="J1286" s="219" t="e">
        <f ca="1">IF(ISNUMBER(OFFSET(INDIRECT("'"&amp;'DATA for charts'!J$5&amp;"'!$c1"),$A1286-1,0)),OFFSET(INDIRECT("'"&amp;'DATA for charts'!J$5&amp;"'!$c1"),$A1286-1,0),NA())</f>
        <v>#N/A</v>
      </c>
      <c r="K1286" s="219" t="e">
        <f ca="1">IF(ISNUMBER(OFFSET(INDIRECT("'"&amp;'DATA for charts'!K$5&amp;"'!$c1"),$A1286-1,0)),OFFSET(INDIRECT("'"&amp;'DATA for charts'!K$5&amp;"'!$c1"),$A1286-1,0),NA())</f>
        <v>#N/A</v>
      </c>
      <c r="L1286" s="219" t="e">
        <f ca="1">IF(ISNUMBER(OFFSET(INDIRECT("'"&amp;'DATA for charts'!L$5&amp;"'!$c1"),$A1286-1,0)),OFFSET(INDIRECT("'"&amp;'DATA for charts'!L$5&amp;"'!$c1"),$A1286-1,0),NA())</f>
        <v>#N/A</v>
      </c>
      <c r="M1286" s="219" t="e">
        <f ca="1">IF(ISNUMBER(OFFSET(INDIRECT("'"&amp;'DATA for charts'!M$5&amp;"'!$c1"),$A1286-1,0)),OFFSET(INDIRECT("'"&amp;'DATA for charts'!M$5&amp;"'!$c1"),$A1286-1,0),NA())</f>
        <v>#N/A</v>
      </c>
      <c r="N1286" s="219" t="e">
        <f ca="1">IF(ISNUMBER(OFFSET(INDIRECT("'"&amp;'DATA for charts'!N$5&amp;"'!$c1"),$A1286-1,0)),OFFSET(INDIRECT("'"&amp;'DATA for charts'!N$5&amp;"'!$c1"),$A1286-1,0),NA())</f>
        <v>#N/A</v>
      </c>
      <c r="O1286" s="219" t="e">
        <f ca="1">IF(ISNUMBER(OFFSET(INDIRECT("'"&amp;'DATA for charts'!O$5&amp;"'!$c1"),$A1286-1,0)),OFFSET(INDIRECT("'"&amp;'DATA for charts'!O$5&amp;"'!$c1"),$A1286-1,0),NA())</f>
        <v>#N/A</v>
      </c>
      <c r="P1286" s="219" t="e">
        <f ca="1">IF(ISNUMBER(OFFSET(INDIRECT("'"&amp;'DATA for charts'!P$5&amp;"'!$c1"),$A1286-1,0)),OFFSET(INDIRECT("'"&amp;'DATA for charts'!P$5&amp;"'!$c1"),$A1286-1,0),NA())</f>
        <v>#N/A</v>
      </c>
      <c r="Q1286" s="219" t="e">
        <f ca="1">IF(ISNUMBER(OFFSET(INDIRECT("'"&amp;'DATA for charts'!Q$5&amp;"'!$c1"),$A1286-1,0)),OFFSET(INDIRECT("'"&amp;'DATA for charts'!Q$5&amp;"'!$c1"),$A1286-1,0),NA())</f>
        <v>#N/A</v>
      </c>
      <c r="R1286" s="219" t="e">
        <f ca="1">IF(ISNUMBER(OFFSET(INDIRECT("'"&amp;'DATA for charts'!R$5&amp;"'!$c1"),$A1286-1,0)),OFFSET(INDIRECT("'"&amp;'DATA for charts'!R$5&amp;"'!$c1"),$A1286-1,0),NA())</f>
        <v>#N/A</v>
      </c>
      <c r="S1286" s="219" t="e">
        <f ca="1">IF(ISNUMBER(OFFSET(INDIRECT("'"&amp;'DATA for charts'!S$5&amp;"'!$c1"),$A1286-1,0)),OFFSET(INDIRECT("'"&amp;'DATA for charts'!S$5&amp;"'!$c1"),$A1286-1,0),NA())</f>
        <v>#N/A</v>
      </c>
      <c r="T1286" s="34"/>
      <c r="U1286" s="34"/>
      <c r="V1286" s="34"/>
      <c r="W1286" s="8"/>
      <c r="X1286" s="8"/>
      <c r="Y1286" s="8"/>
      <c r="Z1286" s="8"/>
      <c r="AA1286" s="8"/>
    </row>
    <row r="1287" spans="1:27">
      <c r="A1287" s="226">
        <f t="shared" si="1414"/>
        <v>282</v>
      </c>
      <c r="B1287" s="8">
        <v>21</v>
      </c>
      <c r="C1287" s="219">
        <f ca="1">IF(ISNUMBER(OFFSET(INDIRECT("'"&amp;'DATA for charts'!C$5&amp;"'!$c1"),$A1287-1,0)),OFFSET(INDIRECT("'"&amp;'DATA for charts'!C$5&amp;"'!$c1"),$A1287-1,0),NA())</f>
        <v>0.41299999999999998</v>
      </c>
      <c r="D1287" s="219">
        <f ca="1">IF(ISNUMBER(OFFSET(INDIRECT("'"&amp;'DATA for charts'!D$5&amp;"'!$c1"),$A1287-1,0)),OFFSET(INDIRECT("'"&amp;'DATA for charts'!D$5&amp;"'!$c1"),$A1287-1,0),NA())</f>
        <v>1.5518000000000001</v>
      </c>
      <c r="E1287" s="219">
        <f ca="1">IF(ISNUMBER(OFFSET(INDIRECT("'"&amp;'DATA for charts'!E$5&amp;"'!$c1"),$A1287-1,0)),OFFSET(INDIRECT("'"&amp;'DATA for charts'!E$5&amp;"'!$c1"),$A1287-1,0),NA())</f>
        <v>1.0979000000000001</v>
      </c>
      <c r="F1287" s="219">
        <f ca="1">IF(ISNUMBER(OFFSET(INDIRECT("'"&amp;'DATA for charts'!F$5&amp;"'!$c1"),$A1287-1,0)),OFFSET(INDIRECT("'"&amp;'DATA for charts'!F$5&amp;"'!$c1"),$A1287-1,0),NA())</f>
        <v>1.6393187460730696</v>
      </c>
      <c r="G1287" s="219">
        <f ca="1">IF(ISNUMBER(OFFSET(INDIRECT("'"&amp;'DATA for charts'!G$5&amp;"'!$c1"),$A1287-1,0)),OFFSET(INDIRECT("'"&amp;'DATA for charts'!G$5&amp;"'!$c1"),$A1287-1,0),NA())</f>
        <v>1.7</v>
      </c>
      <c r="H1287" s="219">
        <f ca="1">IF(ISNUMBER(OFFSET(INDIRECT("'"&amp;'DATA for charts'!H$5&amp;"'!$c1"),$A1287-1,0)),OFFSET(INDIRECT("'"&amp;'DATA for charts'!H$5&amp;"'!$c1"),$A1287-1,0),NA())</f>
        <v>1.6718599999999999</v>
      </c>
      <c r="I1287" s="219" t="e">
        <f ca="1">IF(ISNUMBER(OFFSET(INDIRECT("'"&amp;'DATA for charts'!I$5&amp;"'!$c1"),$A1287-1,0)),OFFSET(INDIRECT("'"&amp;'DATA for charts'!I$5&amp;"'!$c1"),$A1287-1,0),NA())</f>
        <v>#N/A</v>
      </c>
      <c r="J1287" s="219" t="e">
        <f ca="1">IF(ISNUMBER(OFFSET(INDIRECT("'"&amp;'DATA for charts'!J$5&amp;"'!$c1"),$A1287-1,0)),OFFSET(INDIRECT("'"&amp;'DATA for charts'!J$5&amp;"'!$c1"),$A1287-1,0),NA())</f>
        <v>#N/A</v>
      </c>
      <c r="K1287" s="219" t="e">
        <f ca="1">IF(ISNUMBER(OFFSET(INDIRECT("'"&amp;'DATA for charts'!K$5&amp;"'!$c1"),$A1287-1,0)),OFFSET(INDIRECT("'"&amp;'DATA for charts'!K$5&amp;"'!$c1"),$A1287-1,0),NA())</f>
        <v>#N/A</v>
      </c>
      <c r="L1287" s="219" t="e">
        <f ca="1">IF(ISNUMBER(OFFSET(INDIRECT("'"&amp;'DATA for charts'!L$5&amp;"'!$c1"),$A1287-1,0)),OFFSET(INDIRECT("'"&amp;'DATA for charts'!L$5&amp;"'!$c1"),$A1287-1,0),NA())</f>
        <v>#N/A</v>
      </c>
      <c r="M1287" s="219" t="e">
        <f ca="1">IF(ISNUMBER(OFFSET(INDIRECT("'"&amp;'DATA for charts'!M$5&amp;"'!$c1"),$A1287-1,0)),OFFSET(INDIRECT("'"&amp;'DATA for charts'!M$5&amp;"'!$c1"),$A1287-1,0),NA())</f>
        <v>#N/A</v>
      </c>
      <c r="N1287" s="219" t="e">
        <f ca="1">IF(ISNUMBER(OFFSET(INDIRECT("'"&amp;'DATA for charts'!N$5&amp;"'!$c1"),$A1287-1,0)),OFFSET(INDIRECT("'"&amp;'DATA for charts'!N$5&amp;"'!$c1"),$A1287-1,0),NA())</f>
        <v>#N/A</v>
      </c>
      <c r="O1287" s="219" t="e">
        <f ca="1">IF(ISNUMBER(OFFSET(INDIRECT("'"&amp;'DATA for charts'!O$5&amp;"'!$c1"),$A1287-1,0)),OFFSET(INDIRECT("'"&amp;'DATA for charts'!O$5&amp;"'!$c1"),$A1287-1,0),NA())</f>
        <v>#N/A</v>
      </c>
      <c r="P1287" s="219" t="e">
        <f ca="1">IF(ISNUMBER(OFFSET(INDIRECT("'"&amp;'DATA for charts'!P$5&amp;"'!$c1"),$A1287-1,0)),OFFSET(INDIRECT("'"&amp;'DATA for charts'!P$5&amp;"'!$c1"),$A1287-1,0),NA())</f>
        <v>#N/A</v>
      </c>
      <c r="Q1287" s="219" t="e">
        <f ca="1">IF(ISNUMBER(OFFSET(INDIRECT("'"&amp;'DATA for charts'!Q$5&amp;"'!$c1"),$A1287-1,0)),OFFSET(INDIRECT("'"&amp;'DATA for charts'!Q$5&amp;"'!$c1"),$A1287-1,0),NA())</f>
        <v>#N/A</v>
      </c>
      <c r="R1287" s="219" t="e">
        <f ca="1">IF(ISNUMBER(OFFSET(INDIRECT("'"&amp;'DATA for charts'!R$5&amp;"'!$c1"),$A1287-1,0)),OFFSET(INDIRECT("'"&amp;'DATA for charts'!R$5&amp;"'!$c1"),$A1287-1,0),NA())</f>
        <v>#N/A</v>
      </c>
      <c r="S1287" s="219" t="e">
        <f ca="1">IF(ISNUMBER(OFFSET(INDIRECT("'"&amp;'DATA for charts'!S$5&amp;"'!$c1"),$A1287-1,0)),OFFSET(INDIRECT("'"&amp;'DATA for charts'!S$5&amp;"'!$c1"),$A1287-1,0),NA())</f>
        <v>#N/A</v>
      </c>
      <c r="T1287" s="34"/>
      <c r="U1287" s="34"/>
      <c r="V1287" s="34"/>
      <c r="W1287" s="8"/>
      <c r="X1287" s="8"/>
      <c r="Y1287" s="8"/>
      <c r="Z1287" s="8"/>
      <c r="AA1287" s="8"/>
    </row>
    <row r="1288" spans="1:27">
      <c r="A1288" s="226">
        <f t="shared" si="1414"/>
        <v>283</v>
      </c>
      <c r="B1288" s="8">
        <v>22</v>
      </c>
      <c r="C1288" s="219">
        <f ca="1">IF(ISNUMBER(OFFSET(INDIRECT("'"&amp;'DATA for charts'!C$5&amp;"'!$c1"),$A1288-1,0)),OFFSET(INDIRECT("'"&amp;'DATA for charts'!C$5&amp;"'!$c1"),$A1288-1,0),NA())</f>
        <v>1.266</v>
      </c>
      <c r="D1288" s="219">
        <f ca="1">IF(ISNUMBER(OFFSET(INDIRECT("'"&amp;'DATA for charts'!D$5&amp;"'!$c1"),$A1288-1,0)),OFFSET(INDIRECT("'"&amp;'DATA for charts'!D$5&amp;"'!$c1"),$A1288-1,0),NA())</f>
        <v>1.9363360000000001</v>
      </c>
      <c r="E1288" s="219">
        <f ca="1">IF(ISNUMBER(OFFSET(INDIRECT("'"&amp;'DATA for charts'!E$5&amp;"'!$c1"),$A1288-1,0)),OFFSET(INDIRECT("'"&amp;'DATA for charts'!E$5&amp;"'!$c1"),$A1288-1,0),NA())</f>
        <v>1.6738</v>
      </c>
      <c r="F1288" s="219">
        <f ca="1">IF(ISNUMBER(OFFSET(INDIRECT("'"&amp;'DATA for charts'!F$5&amp;"'!$c1"),$A1288-1,0)),OFFSET(INDIRECT("'"&amp;'DATA for charts'!F$5&amp;"'!$c1"),$A1288-1,0),NA())</f>
        <v>2.0595044479075275</v>
      </c>
      <c r="G1288" s="219">
        <f ca="1">IF(ISNUMBER(OFFSET(INDIRECT("'"&amp;'DATA for charts'!G$5&amp;"'!$c1"),$A1288-1,0)),OFFSET(INDIRECT("'"&amp;'DATA for charts'!G$5&amp;"'!$c1"),$A1288-1,0),NA())</f>
        <v>2.1</v>
      </c>
      <c r="H1288" s="219">
        <f ca="1">IF(ISNUMBER(OFFSET(INDIRECT("'"&amp;'DATA for charts'!H$5&amp;"'!$c1"),$A1288-1,0)),OFFSET(INDIRECT("'"&amp;'DATA for charts'!H$5&amp;"'!$c1"),$A1288-1,0),NA())</f>
        <v>2.1066199999999999</v>
      </c>
      <c r="I1288" s="219" t="e">
        <f ca="1">IF(ISNUMBER(OFFSET(INDIRECT("'"&amp;'DATA for charts'!I$5&amp;"'!$c1"),$A1288-1,0)),OFFSET(INDIRECT("'"&amp;'DATA for charts'!I$5&amp;"'!$c1"),$A1288-1,0),NA())</f>
        <v>#N/A</v>
      </c>
      <c r="J1288" s="219" t="e">
        <f ca="1">IF(ISNUMBER(OFFSET(INDIRECT("'"&amp;'DATA for charts'!J$5&amp;"'!$c1"),$A1288-1,0)),OFFSET(INDIRECT("'"&amp;'DATA for charts'!J$5&amp;"'!$c1"),$A1288-1,0),NA())</f>
        <v>#N/A</v>
      </c>
      <c r="K1288" s="219" t="e">
        <f ca="1">IF(ISNUMBER(OFFSET(INDIRECT("'"&amp;'DATA for charts'!K$5&amp;"'!$c1"),$A1288-1,0)),OFFSET(INDIRECT("'"&amp;'DATA for charts'!K$5&amp;"'!$c1"),$A1288-1,0),NA())</f>
        <v>#N/A</v>
      </c>
      <c r="L1288" s="219" t="e">
        <f ca="1">IF(ISNUMBER(OFFSET(INDIRECT("'"&amp;'DATA for charts'!L$5&amp;"'!$c1"),$A1288-1,0)),OFFSET(INDIRECT("'"&amp;'DATA for charts'!L$5&amp;"'!$c1"),$A1288-1,0),NA())</f>
        <v>#N/A</v>
      </c>
      <c r="M1288" s="219" t="e">
        <f ca="1">IF(ISNUMBER(OFFSET(INDIRECT("'"&amp;'DATA for charts'!M$5&amp;"'!$c1"),$A1288-1,0)),OFFSET(INDIRECT("'"&amp;'DATA for charts'!M$5&amp;"'!$c1"),$A1288-1,0),NA())</f>
        <v>#N/A</v>
      </c>
      <c r="N1288" s="219" t="e">
        <f ca="1">IF(ISNUMBER(OFFSET(INDIRECT("'"&amp;'DATA for charts'!N$5&amp;"'!$c1"),$A1288-1,0)),OFFSET(INDIRECT("'"&amp;'DATA for charts'!N$5&amp;"'!$c1"),$A1288-1,0),NA())</f>
        <v>#N/A</v>
      </c>
      <c r="O1288" s="219" t="e">
        <f ca="1">IF(ISNUMBER(OFFSET(INDIRECT("'"&amp;'DATA for charts'!O$5&amp;"'!$c1"),$A1288-1,0)),OFFSET(INDIRECT("'"&amp;'DATA for charts'!O$5&amp;"'!$c1"),$A1288-1,0),NA())</f>
        <v>#N/A</v>
      </c>
      <c r="P1288" s="219" t="e">
        <f ca="1">IF(ISNUMBER(OFFSET(INDIRECT("'"&amp;'DATA for charts'!P$5&amp;"'!$c1"),$A1288-1,0)),OFFSET(INDIRECT("'"&amp;'DATA for charts'!P$5&amp;"'!$c1"),$A1288-1,0),NA())</f>
        <v>#N/A</v>
      </c>
      <c r="Q1288" s="219" t="e">
        <f ca="1">IF(ISNUMBER(OFFSET(INDIRECT("'"&amp;'DATA for charts'!Q$5&amp;"'!$c1"),$A1288-1,0)),OFFSET(INDIRECT("'"&amp;'DATA for charts'!Q$5&amp;"'!$c1"),$A1288-1,0),NA())</f>
        <v>#N/A</v>
      </c>
      <c r="R1288" s="219" t="e">
        <f ca="1">IF(ISNUMBER(OFFSET(INDIRECT("'"&amp;'DATA for charts'!R$5&amp;"'!$c1"),$A1288-1,0)),OFFSET(INDIRECT("'"&amp;'DATA for charts'!R$5&amp;"'!$c1"),$A1288-1,0),NA())</f>
        <v>#N/A</v>
      </c>
      <c r="S1288" s="219" t="e">
        <f ca="1">IF(ISNUMBER(OFFSET(INDIRECT("'"&amp;'DATA for charts'!S$5&amp;"'!$c1"),$A1288-1,0)),OFFSET(INDIRECT("'"&amp;'DATA for charts'!S$5&amp;"'!$c1"),$A1288-1,0),NA())</f>
        <v>#N/A</v>
      </c>
      <c r="T1288" s="34"/>
      <c r="U1288" s="34"/>
      <c r="V1288" s="34"/>
      <c r="W1288" s="8"/>
      <c r="X1288" s="8"/>
      <c r="Y1288" s="8"/>
      <c r="Z1288" s="8"/>
      <c r="AA1288" s="8"/>
    </row>
    <row r="1289" spans="1:27">
      <c r="A1289" s="226">
        <f t="shared" si="1414"/>
        <v>284</v>
      </c>
      <c r="B1289" s="8">
        <v>23</v>
      </c>
      <c r="C1289" s="219">
        <f ca="1">IF(ISNUMBER(OFFSET(INDIRECT("'"&amp;'DATA for charts'!C$5&amp;"'!$c1"),$A1289-1,0)),OFFSET(INDIRECT("'"&amp;'DATA for charts'!C$5&amp;"'!$c1"),$A1289-1,0),NA())</f>
        <v>1.8140000000000001</v>
      </c>
      <c r="D1289" s="219">
        <f ca="1">IF(ISNUMBER(OFFSET(INDIRECT("'"&amp;'DATA for charts'!D$5&amp;"'!$c1"),$A1289-1,0)),OFFSET(INDIRECT("'"&amp;'DATA for charts'!D$5&amp;"'!$c1"),$A1289-1,0),NA())</f>
        <v>2.170153</v>
      </c>
      <c r="E1289" s="219">
        <f ca="1">IF(ISNUMBER(OFFSET(INDIRECT("'"&amp;'DATA for charts'!E$5&amp;"'!$c1"),$A1289-1,0)),OFFSET(INDIRECT("'"&amp;'DATA for charts'!E$5&amp;"'!$c1"),$A1289-1,0),NA())</f>
        <v>2.0148000000000001</v>
      </c>
      <c r="F1289" s="219">
        <f ca="1">IF(ISNUMBER(OFFSET(INDIRECT("'"&amp;'DATA for charts'!F$5&amp;"'!$c1"),$A1289-1,0)),OFFSET(INDIRECT("'"&amp;'DATA for charts'!F$5&amp;"'!$c1"),$A1289-1,0),NA())</f>
        <v>2.3233601672353497</v>
      </c>
      <c r="G1289" s="219">
        <f ca="1">IF(ISNUMBER(OFFSET(INDIRECT("'"&amp;'DATA for charts'!G$5&amp;"'!$c1"),$A1289-1,0)),OFFSET(INDIRECT("'"&amp;'DATA for charts'!G$5&amp;"'!$c1"),$A1289-1,0),NA())</f>
        <v>2.36</v>
      </c>
      <c r="H1289" s="219">
        <f ca="1">IF(ISNUMBER(OFFSET(INDIRECT("'"&amp;'DATA for charts'!H$5&amp;"'!$c1"),$A1289-1,0)),OFFSET(INDIRECT("'"&amp;'DATA for charts'!H$5&amp;"'!$c1"),$A1289-1,0),NA())</f>
        <v>2.3928799999999999</v>
      </c>
      <c r="I1289" s="219" t="e">
        <f ca="1">IF(ISNUMBER(OFFSET(INDIRECT("'"&amp;'DATA for charts'!I$5&amp;"'!$c1"),$A1289-1,0)),OFFSET(INDIRECT("'"&amp;'DATA for charts'!I$5&amp;"'!$c1"),$A1289-1,0),NA())</f>
        <v>#N/A</v>
      </c>
      <c r="J1289" s="219" t="e">
        <f ca="1">IF(ISNUMBER(OFFSET(INDIRECT("'"&amp;'DATA for charts'!J$5&amp;"'!$c1"),$A1289-1,0)),OFFSET(INDIRECT("'"&amp;'DATA for charts'!J$5&amp;"'!$c1"),$A1289-1,0),NA())</f>
        <v>#N/A</v>
      </c>
      <c r="K1289" s="219" t="e">
        <f ca="1">IF(ISNUMBER(OFFSET(INDIRECT("'"&amp;'DATA for charts'!K$5&amp;"'!$c1"),$A1289-1,0)),OFFSET(INDIRECT("'"&amp;'DATA for charts'!K$5&amp;"'!$c1"),$A1289-1,0),NA())</f>
        <v>#N/A</v>
      </c>
      <c r="L1289" s="219" t="e">
        <f ca="1">IF(ISNUMBER(OFFSET(INDIRECT("'"&amp;'DATA for charts'!L$5&amp;"'!$c1"),$A1289-1,0)),OFFSET(INDIRECT("'"&amp;'DATA for charts'!L$5&amp;"'!$c1"),$A1289-1,0),NA())</f>
        <v>#N/A</v>
      </c>
      <c r="M1289" s="219" t="e">
        <f ca="1">IF(ISNUMBER(OFFSET(INDIRECT("'"&amp;'DATA for charts'!M$5&amp;"'!$c1"),$A1289-1,0)),OFFSET(INDIRECT("'"&amp;'DATA for charts'!M$5&amp;"'!$c1"),$A1289-1,0),NA())</f>
        <v>#N/A</v>
      </c>
      <c r="N1289" s="219" t="e">
        <f ca="1">IF(ISNUMBER(OFFSET(INDIRECT("'"&amp;'DATA for charts'!N$5&amp;"'!$c1"),$A1289-1,0)),OFFSET(INDIRECT("'"&amp;'DATA for charts'!N$5&amp;"'!$c1"),$A1289-1,0),NA())</f>
        <v>#N/A</v>
      </c>
      <c r="O1289" s="219" t="e">
        <f ca="1">IF(ISNUMBER(OFFSET(INDIRECT("'"&amp;'DATA for charts'!O$5&amp;"'!$c1"),$A1289-1,0)),OFFSET(INDIRECT("'"&amp;'DATA for charts'!O$5&amp;"'!$c1"),$A1289-1,0),NA())</f>
        <v>#N/A</v>
      </c>
      <c r="P1289" s="219" t="e">
        <f ca="1">IF(ISNUMBER(OFFSET(INDIRECT("'"&amp;'DATA for charts'!P$5&amp;"'!$c1"),$A1289-1,0)),OFFSET(INDIRECT("'"&amp;'DATA for charts'!P$5&amp;"'!$c1"),$A1289-1,0),NA())</f>
        <v>#N/A</v>
      </c>
      <c r="Q1289" s="219" t="e">
        <f ca="1">IF(ISNUMBER(OFFSET(INDIRECT("'"&amp;'DATA for charts'!Q$5&amp;"'!$c1"),$A1289-1,0)),OFFSET(INDIRECT("'"&amp;'DATA for charts'!Q$5&amp;"'!$c1"),$A1289-1,0),NA())</f>
        <v>#N/A</v>
      </c>
      <c r="R1289" s="219" t="e">
        <f ca="1">IF(ISNUMBER(OFFSET(INDIRECT("'"&amp;'DATA for charts'!R$5&amp;"'!$c1"),$A1289-1,0)),OFFSET(INDIRECT("'"&amp;'DATA for charts'!R$5&amp;"'!$c1"),$A1289-1,0),NA())</f>
        <v>#N/A</v>
      </c>
      <c r="S1289" s="219" t="e">
        <f ca="1">IF(ISNUMBER(OFFSET(INDIRECT("'"&amp;'DATA for charts'!S$5&amp;"'!$c1"),$A1289-1,0)),OFFSET(INDIRECT("'"&amp;'DATA for charts'!S$5&amp;"'!$c1"),$A1289-1,0),NA())</f>
        <v>#N/A</v>
      </c>
      <c r="T1289" s="34"/>
      <c r="U1289" s="34"/>
      <c r="V1289" s="34"/>
      <c r="W1289" s="8"/>
      <c r="X1289" s="8"/>
      <c r="Y1289" s="8"/>
      <c r="Z1289" s="8"/>
      <c r="AA1289" s="8"/>
    </row>
    <row r="1290" spans="1:27">
      <c r="A1290" s="226">
        <f t="shared" si="1414"/>
        <v>285</v>
      </c>
      <c r="B1290" s="8">
        <v>24</v>
      </c>
      <c r="C1290" s="219">
        <f ca="1">IF(ISNUMBER(OFFSET(INDIRECT("'"&amp;'DATA for charts'!C$5&amp;"'!$c1"),$A1290-1,0)),OFFSET(INDIRECT("'"&amp;'DATA for charts'!C$5&amp;"'!$c1"),$A1290-1,0),NA())</f>
        <v>1.988</v>
      </c>
      <c r="D1290" s="219">
        <f ca="1">IF(ISNUMBER(OFFSET(INDIRECT("'"&amp;'DATA for charts'!D$5&amp;"'!$c1"),$A1290-1,0)),OFFSET(INDIRECT("'"&amp;'DATA for charts'!D$5&amp;"'!$c1"),$A1290-1,0),NA())</f>
        <v>2.265838</v>
      </c>
      <c r="E1290" s="219">
        <f ca="1">IF(ISNUMBER(OFFSET(INDIRECT("'"&amp;'DATA for charts'!E$5&amp;"'!$c1"),$A1290-1,0)),OFFSET(INDIRECT("'"&amp;'DATA for charts'!E$5&amp;"'!$c1"),$A1290-1,0),NA())</f>
        <v>2.1962999999999999</v>
      </c>
      <c r="F1290" s="219">
        <f ca="1">IF(ISNUMBER(OFFSET(INDIRECT("'"&amp;'DATA for charts'!F$5&amp;"'!$c1"),$A1290-1,0)),OFFSET(INDIRECT("'"&amp;'DATA for charts'!F$5&amp;"'!$c1"),$A1290-1,0),NA())</f>
        <v>2.4351666575763029</v>
      </c>
      <c r="G1290" s="219">
        <f ca="1">IF(ISNUMBER(OFFSET(INDIRECT("'"&amp;'DATA for charts'!G$5&amp;"'!$c1"),$A1290-1,0)),OFFSET(INDIRECT("'"&amp;'DATA for charts'!G$5&amp;"'!$c1"),$A1290-1,0),NA())</f>
        <v>2.4700000000000002</v>
      </c>
      <c r="H1290" s="219">
        <f ca="1">IF(ISNUMBER(OFFSET(INDIRECT("'"&amp;'DATA for charts'!H$5&amp;"'!$c1"),$A1290-1,0)),OFFSET(INDIRECT("'"&amp;'DATA for charts'!H$5&amp;"'!$c1"),$A1290-1,0),NA())</f>
        <v>2.52291</v>
      </c>
      <c r="I1290" s="219" t="e">
        <f ca="1">IF(ISNUMBER(OFFSET(INDIRECT("'"&amp;'DATA for charts'!I$5&amp;"'!$c1"),$A1290-1,0)),OFFSET(INDIRECT("'"&amp;'DATA for charts'!I$5&amp;"'!$c1"),$A1290-1,0),NA())</f>
        <v>#N/A</v>
      </c>
      <c r="J1290" s="219" t="e">
        <f ca="1">IF(ISNUMBER(OFFSET(INDIRECT("'"&amp;'DATA for charts'!J$5&amp;"'!$c1"),$A1290-1,0)),OFFSET(INDIRECT("'"&amp;'DATA for charts'!J$5&amp;"'!$c1"),$A1290-1,0),NA())</f>
        <v>#N/A</v>
      </c>
      <c r="K1290" s="219" t="e">
        <f ca="1">IF(ISNUMBER(OFFSET(INDIRECT("'"&amp;'DATA for charts'!K$5&amp;"'!$c1"),$A1290-1,0)),OFFSET(INDIRECT("'"&amp;'DATA for charts'!K$5&amp;"'!$c1"),$A1290-1,0),NA())</f>
        <v>#N/A</v>
      </c>
      <c r="L1290" s="219" t="e">
        <f ca="1">IF(ISNUMBER(OFFSET(INDIRECT("'"&amp;'DATA for charts'!L$5&amp;"'!$c1"),$A1290-1,0)),OFFSET(INDIRECT("'"&amp;'DATA for charts'!L$5&amp;"'!$c1"),$A1290-1,0),NA())</f>
        <v>#N/A</v>
      </c>
      <c r="M1290" s="219" t="e">
        <f ca="1">IF(ISNUMBER(OFFSET(INDIRECT("'"&amp;'DATA for charts'!M$5&amp;"'!$c1"),$A1290-1,0)),OFFSET(INDIRECT("'"&amp;'DATA for charts'!M$5&amp;"'!$c1"),$A1290-1,0),NA())</f>
        <v>#N/A</v>
      </c>
      <c r="N1290" s="219" t="e">
        <f ca="1">IF(ISNUMBER(OFFSET(INDIRECT("'"&amp;'DATA for charts'!N$5&amp;"'!$c1"),$A1290-1,0)),OFFSET(INDIRECT("'"&amp;'DATA for charts'!N$5&amp;"'!$c1"),$A1290-1,0),NA())</f>
        <v>#N/A</v>
      </c>
      <c r="O1290" s="219" t="e">
        <f ca="1">IF(ISNUMBER(OFFSET(INDIRECT("'"&amp;'DATA for charts'!O$5&amp;"'!$c1"),$A1290-1,0)),OFFSET(INDIRECT("'"&amp;'DATA for charts'!O$5&amp;"'!$c1"),$A1290-1,0),NA())</f>
        <v>#N/A</v>
      </c>
      <c r="P1290" s="219" t="e">
        <f ca="1">IF(ISNUMBER(OFFSET(INDIRECT("'"&amp;'DATA for charts'!P$5&amp;"'!$c1"),$A1290-1,0)),OFFSET(INDIRECT("'"&amp;'DATA for charts'!P$5&amp;"'!$c1"),$A1290-1,0),NA())</f>
        <v>#N/A</v>
      </c>
      <c r="Q1290" s="219" t="e">
        <f ca="1">IF(ISNUMBER(OFFSET(INDIRECT("'"&amp;'DATA for charts'!Q$5&amp;"'!$c1"),$A1290-1,0)),OFFSET(INDIRECT("'"&amp;'DATA for charts'!Q$5&amp;"'!$c1"),$A1290-1,0),NA())</f>
        <v>#N/A</v>
      </c>
      <c r="R1290" s="219" t="e">
        <f ca="1">IF(ISNUMBER(OFFSET(INDIRECT("'"&amp;'DATA for charts'!R$5&amp;"'!$c1"),$A1290-1,0)),OFFSET(INDIRECT("'"&amp;'DATA for charts'!R$5&amp;"'!$c1"),$A1290-1,0),NA())</f>
        <v>#N/A</v>
      </c>
      <c r="S1290" s="219" t="e">
        <f ca="1">IF(ISNUMBER(OFFSET(INDIRECT("'"&amp;'DATA for charts'!S$5&amp;"'!$c1"),$A1290-1,0)),OFFSET(INDIRECT("'"&amp;'DATA for charts'!S$5&amp;"'!$c1"),$A1290-1,0),NA())</f>
        <v>#N/A</v>
      </c>
      <c r="T1290" s="34"/>
      <c r="U1290" s="34"/>
      <c r="V1290" s="34"/>
      <c r="W1290" s="8"/>
      <c r="X1290" s="8"/>
      <c r="Y1290" s="8"/>
      <c r="Z1290" s="8"/>
      <c r="AA1290" s="8"/>
    </row>
    <row r="1291" spans="1:27">
      <c r="A1291" s="216"/>
      <c r="B1291" s="37" t="s">
        <v>85</v>
      </c>
      <c r="C1291" s="37" t="s">
        <v>85</v>
      </c>
      <c r="D1291" s="37" t="s">
        <v>85</v>
      </c>
      <c r="E1291" s="37" t="s">
        <v>85</v>
      </c>
      <c r="F1291" s="37" t="s">
        <v>85</v>
      </c>
      <c r="G1291" s="37" t="s">
        <v>85</v>
      </c>
      <c r="H1291" s="37" t="s">
        <v>85</v>
      </c>
      <c r="I1291" s="37" t="s">
        <v>85</v>
      </c>
      <c r="J1291" s="37" t="s">
        <v>85</v>
      </c>
      <c r="K1291" s="37"/>
      <c r="L1291" s="37"/>
      <c r="M1291" s="37"/>
      <c r="N1291" s="37"/>
      <c r="O1291" s="37"/>
      <c r="P1291" s="37"/>
      <c r="Q1291" s="37"/>
      <c r="R1291" s="37"/>
      <c r="S1291" s="37" t="s">
        <v>85</v>
      </c>
      <c r="T1291" s="34"/>
      <c r="U1291" s="34"/>
      <c r="V1291" s="34"/>
      <c r="W1291" s="8"/>
      <c r="X1291" s="8"/>
      <c r="Y1291" s="8"/>
      <c r="Z1291" s="8"/>
      <c r="AA1291" s="8"/>
    </row>
    <row r="1292" spans="1:27">
      <c r="A1292" s="216"/>
      <c r="T1292" s="34"/>
      <c r="U1292" s="34"/>
      <c r="V1292" s="34"/>
      <c r="W1292" s="8"/>
      <c r="X1292" s="8"/>
      <c r="Y1292" s="8"/>
      <c r="Z1292" s="8"/>
      <c r="AA1292" s="8"/>
    </row>
    <row r="1293" spans="1:27">
      <c r="A1293" s="216"/>
      <c r="T1293" s="34"/>
      <c r="U1293" s="34"/>
      <c r="V1293" s="34"/>
      <c r="W1293" s="8"/>
      <c r="X1293" s="8"/>
      <c r="Y1293" s="8"/>
      <c r="Z1293" s="8"/>
      <c r="AA1293" s="8"/>
    </row>
    <row r="1294" spans="1:27">
      <c r="A1294" s="216"/>
      <c r="S1294" s="34"/>
      <c r="T1294" s="34"/>
      <c r="U1294" s="34"/>
      <c r="V1294" s="34"/>
      <c r="W1294" s="8"/>
      <c r="X1294" s="8"/>
      <c r="Y1294" s="8"/>
      <c r="Z1294" s="8"/>
      <c r="AA1294" s="8"/>
    </row>
    <row r="1295" spans="1:27">
      <c r="A1295" s="216"/>
      <c r="S1295" s="34"/>
      <c r="T1295" s="34"/>
      <c r="U1295" s="34"/>
      <c r="V1295" s="34"/>
      <c r="W1295" s="8"/>
      <c r="X1295" s="8"/>
      <c r="Y1295" s="8"/>
      <c r="Z1295" s="8"/>
      <c r="AA1295" s="8"/>
    </row>
    <row r="1296" spans="1:27">
      <c r="A1296" s="216"/>
      <c r="S1296" s="34"/>
      <c r="T1296" s="34"/>
      <c r="U1296" s="34"/>
      <c r="V1296" s="34"/>
      <c r="W1296" s="8"/>
      <c r="X1296" s="8"/>
      <c r="Y1296" s="8"/>
      <c r="Z1296" s="8"/>
      <c r="AA1296" s="8"/>
    </row>
    <row r="1297" spans="1:27">
      <c r="A1297" s="216"/>
      <c r="S1297" s="37"/>
      <c r="T1297" s="34"/>
      <c r="U1297" s="34"/>
      <c r="V1297" s="34"/>
      <c r="W1297" s="8"/>
      <c r="X1297" s="8"/>
      <c r="Y1297" s="8"/>
      <c r="Z1297" s="8"/>
      <c r="AA1297" s="8"/>
    </row>
    <row r="1298" spans="1:27">
      <c r="A1298" s="216"/>
      <c r="T1298" s="34"/>
      <c r="U1298" s="34"/>
      <c r="V1298" s="34"/>
      <c r="W1298" s="8"/>
      <c r="X1298" s="8"/>
      <c r="Y1298" s="8"/>
      <c r="Z1298" s="8"/>
      <c r="AA1298" s="8"/>
    </row>
    <row r="1299" spans="1:27">
      <c r="A1299" s="216"/>
      <c r="B1299" s="464" t="s">
        <v>126</v>
      </c>
      <c r="T1299" s="34"/>
      <c r="U1299" s="34"/>
      <c r="V1299" s="34"/>
      <c r="W1299" s="8"/>
      <c r="X1299" s="8"/>
      <c r="Y1299" s="8"/>
      <c r="Z1299" s="8"/>
      <c r="AA1299" s="8"/>
    </row>
    <row r="1300" spans="1:27">
      <c r="A1300" s="216"/>
      <c r="B1300" s="464" t="s">
        <v>861</v>
      </c>
      <c r="T1300" s="34"/>
      <c r="U1300" s="34"/>
      <c r="V1300" s="34"/>
      <c r="W1300" s="8"/>
      <c r="X1300" s="8"/>
      <c r="Y1300" s="8"/>
      <c r="Z1300" s="8"/>
      <c r="AA1300" s="8"/>
    </row>
    <row r="1301" spans="1:27">
      <c r="A1301" s="216"/>
      <c r="B1301" s="32" t="s">
        <v>127</v>
      </c>
      <c r="T1301" s="34"/>
      <c r="U1301" s="34"/>
      <c r="V1301" s="34"/>
      <c r="W1301" s="8"/>
      <c r="X1301" s="8"/>
      <c r="Y1301" s="8"/>
      <c r="Z1301" s="8"/>
      <c r="AA1301" s="8"/>
    </row>
    <row r="1302" spans="1:27">
      <c r="A1302" s="216">
        <f t="shared" ref="A1302" si="1415">A$8</f>
        <v>0</v>
      </c>
      <c r="B1302" s="32" t="s">
        <v>65</v>
      </c>
      <c r="C1302" s="33" t="str">
        <f t="shared" ref="C1302:S1302" ca="1" si="1416">C$8</f>
        <v>BSIMAC</v>
      </c>
      <c r="D1302" s="33" t="str">
        <f t="shared" ca="1" si="1416"/>
        <v>CSE</v>
      </c>
      <c r="E1302" s="33" t="str">
        <f t="shared" ca="1" si="1416"/>
        <v>DeST</v>
      </c>
      <c r="F1302" s="33" t="str">
        <f t="shared" ca="1" si="1416"/>
        <v>EnergyPlus</v>
      </c>
      <c r="G1302" s="33" t="str">
        <f t="shared" ca="1" si="1416"/>
        <v>ESP-r</v>
      </c>
      <c r="H1302" s="33" t="str">
        <f t="shared" ca="1" si="1416"/>
        <v>TRNSYS</v>
      </c>
      <c r="I1302" s="33" t="str">
        <f t="shared" ca="1" si="1416"/>
        <v>TestSpec-Alt</v>
      </c>
      <c r="J1302" s="33">
        <f t="shared" ca="1" si="1416"/>
        <v>0</v>
      </c>
      <c r="K1302" s="33">
        <f t="shared" ca="1" si="1416"/>
        <v>0</v>
      </c>
      <c r="L1302" s="33">
        <f t="shared" ca="1" si="1416"/>
        <v>0</v>
      </c>
      <c r="M1302" s="33">
        <f t="shared" ca="1" si="1416"/>
        <v>0</v>
      </c>
      <c r="N1302" s="33">
        <f t="shared" ca="1" si="1416"/>
        <v>0</v>
      </c>
      <c r="O1302" s="33">
        <f t="shared" ca="1" si="1416"/>
        <v>0</v>
      </c>
      <c r="P1302" s="33">
        <f t="shared" ca="1" si="1416"/>
        <v>0</v>
      </c>
      <c r="Q1302" s="33">
        <f t="shared" ca="1" si="1416"/>
        <v>0</v>
      </c>
      <c r="R1302" s="33">
        <f t="shared" ca="1" si="1416"/>
        <v>0</v>
      </c>
      <c r="S1302" s="33" t="str">
        <f t="shared" ca="1" si="1416"/>
        <v>Tested Prg</v>
      </c>
      <c r="T1302" s="34"/>
      <c r="U1302" s="34"/>
      <c r="V1302" s="34"/>
      <c r="W1302" s="8"/>
      <c r="X1302" s="8"/>
      <c r="Y1302" s="8"/>
      <c r="Z1302" s="8"/>
      <c r="AA1302" s="8"/>
    </row>
    <row r="1303" spans="1:27">
      <c r="A1303" s="216">
        <f t="shared" ref="A1303" si="1417">A$7</f>
        <v>0</v>
      </c>
      <c r="B1303" s="32" t="s">
        <v>66</v>
      </c>
      <c r="C1303" s="33" t="str">
        <f t="shared" ref="C1303:S1303" ca="1" si="1418">C$7</f>
        <v/>
      </c>
      <c r="D1303" s="33" t="str">
        <f t="shared" ca="1" si="1418"/>
        <v/>
      </c>
      <c r="E1303" s="33" t="str">
        <f t="shared" ca="1" si="1418"/>
        <v/>
      </c>
      <c r="F1303" s="33" t="str">
        <f t="shared" ca="1" si="1418"/>
        <v/>
      </c>
      <c r="G1303" s="33" t="str">
        <f t="shared" ca="1" si="1418"/>
        <v/>
      </c>
      <c r="H1303" s="33" t="str">
        <f t="shared" ca="1" si="1418"/>
        <v/>
      </c>
      <c r="I1303" s="33" t="str">
        <f t="shared" ca="1" si="1418"/>
        <v/>
      </c>
      <c r="J1303" s="33" t="str">
        <f t="shared" ca="1" si="1418"/>
        <v/>
      </c>
      <c r="K1303" s="33" t="str">
        <f t="shared" ca="1" si="1418"/>
        <v/>
      </c>
      <c r="L1303" s="33" t="str">
        <f t="shared" ca="1" si="1418"/>
        <v/>
      </c>
      <c r="M1303" s="33" t="str">
        <f t="shared" ca="1" si="1418"/>
        <v/>
      </c>
      <c r="N1303" s="33" t="str">
        <f t="shared" ca="1" si="1418"/>
        <v/>
      </c>
      <c r="O1303" s="33" t="str">
        <f t="shared" ca="1" si="1418"/>
        <v/>
      </c>
      <c r="P1303" s="33" t="str">
        <f t="shared" ca="1" si="1418"/>
        <v/>
      </c>
      <c r="Q1303" s="33" t="str">
        <f t="shared" ca="1" si="1418"/>
        <v/>
      </c>
      <c r="R1303" s="33" t="str">
        <f t="shared" ca="1" si="1418"/>
        <v/>
      </c>
      <c r="S1303" s="33" t="str">
        <f t="shared" ca="1" si="1418"/>
        <v/>
      </c>
      <c r="T1303" s="34"/>
      <c r="U1303" s="34"/>
      <c r="V1303" s="34"/>
      <c r="W1303" s="8"/>
      <c r="X1303" s="8"/>
      <c r="Y1303" s="8"/>
      <c r="Z1303" s="8"/>
      <c r="AA1303" s="8"/>
    </row>
    <row r="1304" spans="1:27">
      <c r="A1304" s="216" t="s">
        <v>128</v>
      </c>
      <c r="B1304" s="32" t="s">
        <v>83</v>
      </c>
      <c r="C1304" s="34" t="s">
        <v>128</v>
      </c>
      <c r="D1304" s="34" t="s">
        <v>128</v>
      </c>
      <c r="E1304" s="34" t="s">
        <v>128</v>
      </c>
      <c r="F1304" s="34" t="s">
        <v>128</v>
      </c>
      <c r="G1304" s="34" t="s">
        <v>128</v>
      </c>
      <c r="H1304" s="34" t="s">
        <v>128</v>
      </c>
      <c r="I1304" s="34" t="s">
        <v>128</v>
      </c>
      <c r="J1304" s="34" t="s">
        <v>128</v>
      </c>
      <c r="K1304" s="34" t="s">
        <v>128</v>
      </c>
      <c r="L1304" s="34" t="s">
        <v>128</v>
      </c>
      <c r="M1304" s="34" t="s">
        <v>128</v>
      </c>
      <c r="N1304" s="34" t="s">
        <v>128</v>
      </c>
      <c r="O1304" s="34" t="s">
        <v>128</v>
      </c>
      <c r="P1304" s="34" t="s">
        <v>128</v>
      </c>
      <c r="Q1304" s="34" t="s">
        <v>128</v>
      </c>
      <c r="R1304" s="34" t="s">
        <v>128</v>
      </c>
      <c r="S1304" s="34" t="s">
        <v>128</v>
      </c>
      <c r="T1304" s="34"/>
      <c r="U1304" s="34"/>
      <c r="V1304" s="34"/>
      <c r="W1304" s="8"/>
      <c r="X1304" s="8"/>
      <c r="Y1304" s="8"/>
      <c r="Z1304" s="8"/>
      <c r="AA1304" s="8"/>
    </row>
    <row r="1305" spans="1:27">
      <c r="A1305" s="216" t="s">
        <v>85</v>
      </c>
      <c r="B1305" s="37" t="s">
        <v>85</v>
      </c>
      <c r="C1305" s="38" t="s">
        <v>85</v>
      </c>
      <c r="D1305" s="38" t="s">
        <v>85</v>
      </c>
      <c r="E1305" s="38" t="s">
        <v>85</v>
      </c>
      <c r="F1305" s="38" t="s">
        <v>85</v>
      </c>
      <c r="G1305" s="38" t="s">
        <v>85</v>
      </c>
      <c r="H1305" s="38" t="s">
        <v>85</v>
      </c>
      <c r="I1305" s="38" t="s">
        <v>85</v>
      </c>
      <c r="J1305" s="38" t="s">
        <v>85</v>
      </c>
      <c r="K1305" s="38" t="s">
        <v>85</v>
      </c>
      <c r="L1305" s="38" t="s">
        <v>85</v>
      </c>
      <c r="M1305" s="38" t="s">
        <v>85</v>
      </c>
      <c r="N1305" s="38" t="s">
        <v>85</v>
      </c>
      <c r="O1305" s="38" t="s">
        <v>85</v>
      </c>
      <c r="P1305" s="38" t="s">
        <v>85</v>
      </c>
      <c r="Q1305" s="38" t="s">
        <v>85</v>
      </c>
      <c r="R1305" s="38" t="s">
        <v>85</v>
      </c>
      <c r="S1305" s="38" t="s">
        <v>85</v>
      </c>
      <c r="T1305" s="34"/>
      <c r="U1305" s="34"/>
      <c r="V1305" s="34"/>
      <c r="W1305" s="8"/>
      <c r="X1305" s="8"/>
      <c r="Y1305" s="8"/>
      <c r="Z1305" s="8"/>
      <c r="AA1305" s="8"/>
    </row>
    <row r="1306" spans="1:27">
      <c r="A1306" s="216">
        <f t="shared" ref="A1306" si="1419">A$8</f>
        <v>0</v>
      </c>
      <c r="B1306" s="37"/>
      <c r="C1306" s="33" t="str">
        <f t="shared" ref="C1306:S1306" ca="1" si="1420">C$8</f>
        <v>BSIMAC</v>
      </c>
      <c r="D1306" s="33" t="str">
        <f t="shared" ca="1" si="1420"/>
        <v>CSE</v>
      </c>
      <c r="E1306" s="33" t="str">
        <f t="shared" ca="1" si="1420"/>
        <v>DeST</v>
      </c>
      <c r="F1306" s="33" t="str">
        <f t="shared" ca="1" si="1420"/>
        <v>EnergyPlus</v>
      </c>
      <c r="G1306" s="33" t="str">
        <f t="shared" ca="1" si="1420"/>
        <v>ESP-r</v>
      </c>
      <c r="H1306" s="33" t="str">
        <f t="shared" ca="1" si="1420"/>
        <v>TRNSYS</v>
      </c>
      <c r="I1306" s="33" t="str">
        <f t="shared" ca="1" si="1420"/>
        <v>TestSpec-Alt</v>
      </c>
      <c r="J1306" s="33">
        <f t="shared" ca="1" si="1420"/>
        <v>0</v>
      </c>
      <c r="K1306" s="33">
        <f t="shared" ca="1" si="1420"/>
        <v>0</v>
      </c>
      <c r="L1306" s="33">
        <f t="shared" ca="1" si="1420"/>
        <v>0</v>
      </c>
      <c r="M1306" s="33">
        <f t="shared" ca="1" si="1420"/>
        <v>0</v>
      </c>
      <c r="N1306" s="33">
        <f t="shared" ca="1" si="1420"/>
        <v>0</v>
      </c>
      <c r="O1306" s="33">
        <f t="shared" ca="1" si="1420"/>
        <v>0</v>
      </c>
      <c r="P1306" s="33">
        <f t="shared" ca="1" si="1420"/>
        <v>0</v>
      </c>
      <c r="Q1306" s="33">
        <f t="shared" ca="1" si="1420"/>
        <v>0</v>
      </c>
      <c r="R1306" s="33">
        <f t="shared" ca="1" si="1420"/>
        <v>0</v>
      </c>
      <c r="S1306" s="33" t="str">
        <f t="shared" ca="1" si="1420"/>
        <v>Tested Prg</v>
      </c>
      <c r="T1306" s="34"/>
      <c r="U1306" s="34"/>
      <c r="V1306" s="34"/>
      <c r="W1306" s="8"/>
      <c r="X1306" s="8"/>
      <c r="Y1306" s="8"/>
      <c r="Z1306" s="8"/>
      <c r="AA1306" s="8"/>
    </row>
    <row r="1307" spans="1:27">
      <c r="A1307" s="226">
        <v>262</v>
      </c>
      <c r="B1307" s="8">
        <v>1</v>
      </c>
      <c r="C1307" s="219">
        <f ca="1">IF(ISNUMBER(OFFSET(INDIRECT("'"&amp;'DATA for charts'!C$5&amp;"'!$o1"),$A1307-1,0)),OFFSET(INDIRECT("'"&amp;'DATA for charts'!C$5&amp;"'!$o1"),$A1307-1,0),NA())</f>
        <v>0</v>
      </c>
      <c r="D1307" s="219">
        <f ca="1">IF(ISNUMBER(OFFSET(INDIRECT("'"&amp;'DATA for charts'!D$5&amp;"'!$o1"),$A1307-1,0)),OFFSET(INDIRECT("'"&amp;'DATA for charts'!D$5&amp;"'!$o1"),$A1307-1,0),NA())</f>
        <v>0</v>
      </c>
      <c r="E1307" s="219">
        <f ca="1">IF(ISNUMBER(OFFSET(INDIRECT("'"&amp;'DATA for charts'!E$5&amp;"'!$o1"),$A1307-1,0)),OFFSET(INDIRECT("'"&amp;'DATA for charts'!E$5&amp;"'!$o1"),$A1307-1,0),NA())</f>
        <v>0</v>
      </c>
      <c r="F1307" s="219">
        <f ca="1">IF(ISNUMBER(OFFSET(INDIRECT("'"&amp;'DATA for charts'!F$5&amp;"'!$o1"),$A1307-1,0)),OFFSET(INDIRECT("'"&amp;'DATA for charts'!F$5&amp;"'!$o1"),$A1307-1,0),NA())</f>
        <v>0</v>
      </c>
      <c r="G1307" s="219">
        <f ca="1">IF(ISNUMBER(OFFSET(INDIRECT("'"&amp;'DATA for charts'!G$5&amp;"'!$o1"),$A1307-1,0)),OFFSET(INDIRECT("'"&amp;'DATA for charts'!G$5&amp;"'!$o1"),$A1307-1,0),NA())</f>
        <v>0</v>
      </c>
      <c r="H1307" s="219">
        <f ca="1">IF(ISNUMBER(OFFSET(INDIRECT("'"&amp;'DATA for charts'!H$5&amp;"'!$o1"),$A1307-1,0)),OFFSET(INDIRECT("'"&amp;'DATA for charts'!H$5&amp;"'!$o1"),$A1307-1,0),NA())</f>
        <v>0</v>
      </c>
      <c r="I1307" s="219" t="e">
        <f ca="1">IF(ISNUMBER(OFFSET(INDIRECT("'"&amp;'DATA for charts'!I$5&amp;"'!$o1"),$A1307-1,0)),OFFSET(INDIRECT("'"&amp;'DATA for charts'!I$5&amp;"'!$o1"),$A1307-1,0),NA())</f>
        <v>#N/A</v>
      </c>
      <c r="J1307" s="219" t="e">
        <f ca="1">IF(ISNUMBER(OFFSET(INDIRECT("'"&amp;'DATA for charts'!J$5&amp;"'!$o1"),$A1307-1,0)),OFFSET(INDIRECT("'"&amp;'DATA for charts'!J$5&amp;"'!$o1"),$A1307-1,0),NA())</f>
        <v>#N/A</v>
      </c>
      <c r="K1307" s="219" t="e">
        <f ca="1">IF(ISNUMBER(OFFSET(INDIRECT("'"&amp;'DATA for charts'!K$5&amp;"'!$o1"),$A1307-1,0)),OFFSET(INDIRECT("'"&amp;'DATA for charts'!K$5&amp;"'!$o1"),$A1307-1,0),NA())</f>
        <v>#N/A</v>
      </c>
      <c r="L1307" s="219" t="e">
        <f ca="1">IF(ISNUMBER(OFFSET(INDIRECT("'"&amp;'DATA for charts'!L$5&amp;"'!$o1"),$A1307-1,0)),OFFSET(INDIRECT("'"&amp;'DATA for charts'!L$5&amp;"'!$o1"),$A1307-1,0),NA())</f>
        <v>#N/A</v>
      </c>
      <c r="M1307" s="219" t="e">
        <f ca="1">IF(ISNUMBER(OFFSET(INDIRECT("'"&amp;'DATA for charts'!M$5&amp;"'!$o1"),$A1307-1,0)),OFFSET(INDIRECT("'"&amp;'DATA for charts'!M$5&amp;"'!$o1"),$A1307-1,0),NA())</f>
        <v>#N/A</v>
      </c>
      <c r="N1307" s="219" t="e">
        <f ca="1">IF(ISNUMBER(OFFSET(INDIRECT("'"&amp;'DATA for charts'!N$5&amp;"'!$o1"),$A1307-1,0)),OFFSET(INDIRECT("'"&amp;'DATA for charts'!N$5&amp;"'!$o1"),$A1307-1,0),NA())</f>
        <v>#N/A</v>
      </c>
      <c r="O1307" s="219" t="e">
        <f ca="1">IF(ISNUMBER(OFFSET(INDIRECT("'"&amp;'DATA for charts'!O$5&amp;"'!$o1"),$A1307-1,0)),OFFSET(INDIRECT("'"&amp;'DATA for charts'!O$5&amp;"'!$o1"),$A1307-1,0),NA())</f>
        <v>#N/A</v>
      </c>
      <c r="P1307" s="219" t="e">
        <f ca="1">IF(ISNUMBER(OFFSET(INDIRECT("'"&amp;'DATA for charts'!P$5&amp;"'!$o1"),$A1307-1,0)),OFFSET(INDIRECT("'"&amp;'DATA for charts'!P$5&amp;"'!$o1"),$A1307-1,0),NA())</f>
        <v>#N/A</v>
      </c>
      <c r="Q1307" s="219" t="e">
        <f ca="1">IF(ISNUMBER(OFFSET(INDIRECT("'"&amp;'DATA for charts'!Q$5&amp;"'!$o1"),$A1307-1,0)),OFFSET(INDIRECT("'"&amp;'DATA for charts'!Q$5&amp;"'!$o1"),$A1307-1,0),NA())</f>
        <v>#N/A</v>
      </c>
      <c r="R1307" s="219" t="e">
        <f ca="1">IF(ISNUMBER(OFFSET(INDIRECT("'"&amp;'DATA for charts'!R$5&amp;"'!$o1"),$A1307-1,0)),OFFSET(INDIRECT("'"&amp;'DATA for charts'!R$5&amp;"'!$o1"),$A1307-1,0),NA())</f>
        <v>#N/A</v>
      </c>
      <c r="S1307" s="219" t="e">
        <f ca="1">IF(ISNUMBER(OFFSET(INDIRECT("'"&amp;'DATA for charts'!S$5&amp;"'!$o1"),$A1307-1,0)),OFFSET(INDIRECT("'"&amp;'DATA for charts'!S$5&amp;"'!$o1"),$A1307-1,0),NA())</f>
        <v>#N/A</v>
      </c>
      <c r="T1307" s="34"/>
      <c r="U1307" s="34"/>
      <c r="V1307" s="34"/>
      <c r="W1307" s="8"/>
      <c r="X1307" s="8"/>
      <c r="Y1307" s="8"/>
      <c r="Z1307" s="8"/>
      <c r="AA1307" s="8"/>
    </row>
    <row r="1308" spans="1:27">
      <c r="A1308" s="226">
        <f t="shared" ref="A1308:A1330" si="1421">A1307+1</f>
        <v>263</v>
      </c>
      <c r="B1308" s="8">
        <v>2</v>
      </c>
      <c r="C1308" s="219">
        <f ca="1">IF(ISNUMBER(OFFSET(INDIRECT("'"&amp;'DATA for charts'!C$5&amp;"'!$o1"),$A1308-1,0)),OFFSET(INDIRECT("'"&amp;'DATA for charts'!C$5&amp;"'!$o1"),$A1308-1,0),NA())</f>
        <v>0</v>
      </c>
      <c r="D1308" s="219">
        <f ca="1">IF(ISNUMBER(OFFSET(INDIRECT("'"&amp;'DATA for charts'!D$5&amp;"'!$o1"),$A1308-1,0)),OFFSET(INDIRECT("'"&amp;'DATA for charts'!D$5&amp;"'!$o1"),$A1308-1,0),NA())</f>
        <v>0</v>
      </c>
      <c r="E1308" s="219">
        <f ca="1">IF(ISNUMBER(OFFSET(INDIRECT("'"&amp;'DATA for charts'!E$5&amp;"'!$o1"),$A1308-1,0)),OFFSET(INDIRECT("'"&amp;'DATA for charts'!E$5&amp;"'!$o1"),$A1308-1,0),NA())</f>
        <v>0</v>
      </c>
      <c r="F1308" s="219">
        <f ca="1">IF(ISNUMBER(OFFSET(INDIRECT("'"&amp;'DATA for charts'!F$5&amp;"'!$o1"),$A1308-1,0)),OFFSET(INDIRECT("'"&amp;'DATA for charts'!F$5&amp;"'!$o1"),$A1308-1,0),NA())</f>
        <v>0</v>
      </c>
      <c r="G1308" s="219">
        <f ca="1">IF(ISNUMBER(OFFSET(INDIRECT("'"&amp;'DATA for charts'!G$5&amp;"'!$o1"),$A1308-1,0)),OFFSET(INDIRECT("'"&amp;'DATA for charts'!G$5&amp;"'!$o1"),$A1308-1,0),NA())</f>
        <v>0</v>
      </c>
      <c r="H1308" s="219">
        <f ca="1">IF(ISNUMBER(OFFSET(INDIRECT("'"&amp;'DATA for charts'!H$5&amp;"'!$o1"),$A1308-1,0)),OFFSET(INDIRECT("'"&amp;'DATA for charts'!H$5&amp;"'!$o1"),$A1308-1,0),NA())</f>
        <v>0</v>
      </c>
      <c r="I1308" s="219" t="e">
        <f ca="1">IF(ISNUMBER(OFFSET(INDIRECT("'"&amp;'DATA for charts'!I$5&amp;"'!$o1"),$A1308-1,0)),OFFSET(INDIRECT("'"&amp;'DATA for charts'!I$5&amp;"'!$o1"),$A1308-1,0),NA())</f>
        <v>#N/A</v>
      </c>
      <c r="J1308" s="219" t="e">
        <f ca="1">IF(ISNUMBER(OFFSET(INDIRECT("'"&amp;'DATA for charts'!J$5&amp;"'!$o1"),$A1308-1,0)),OFFSET(INDIRECT("'"&amp;'DATA for charts'!J$5&amp;"'!$o1"),$A1308-1,0),NA())</f>
        <v>#N/A</v>
      </c>
      <c r="K1308" s="219" t="e">
        <f ca="1">IF(ISNUMBER(OFFSET(INDIRECT("'"&amp;'DATA for charts'!K$5&amp;"'!$o1"),$A1308-1,0)),OFFSET(INDIRECT("'"&amp;'DATA for charts'!K$5&amp;"'!$o1"),$A1308-1,0),NA())</f>
        <v>#N/A</v>
      </c>
      <c r="L1308" s="219" t="e">
        <f ca="1">IF(ISNUMBER(OFFSET(INDIRECT("'"&amp;'DATA for charts'!L$5&amp;"'!$o1"),$A1308-1,0)),OFFSET(INDIRECT("'"&amp;'DATA for charts'!L$5&amp;"'!$o1"),$A1308-1,0),NA())</f>
        <v>#N/A</v>
      </c>
      <c r="M1308" s="219" t="e">
        <f ca="1">IF(ISNUMBER(OFFSET(INDIRECT("'"&amp;'DATA for charts'!M$5&amp;"'!$o1"),$A1308-1,0)),OFFSET(INDIRECT("'"&amp;'DATA for charts'!M$5&amp;"'!$o1"),$A1308-1,0),NA())</f>
        <v>#N/A</v>
      </c>
      <c r="N1308" s="219" t="e">
        <f ca="1">IF(ISNUMBER(OFFSET(INDIRECT("'"&amp;'DATA for charts'!N$5&amp;"'!$o1"),$A1308-1,0)),OFFSET(INDIRECT("'"&amp;'DATA for charts'!N$5&amp;"'!$o1"),$A1308-1,0),NA())</f>
        <v>#N/A</v>
      </c>
      <c r="O1308" s="219" t="e">
        <f ca="1">IF(ISNUMBER(OFFSET(INDIRECT("'"&amp;'DATA for charts'!O$5&amp;"'!$o1"),$A1308-1,0)),OFFSET(INDIRECT("'"&amp;'DATA for charts'!O$5&amp;"'!$o1"),$A1308-1,0),NA())</f>
        <v>#N/A</v>
      </c>
      <c r="P1308" s="219" t="e">
        <f ca="1">IF(ISNUMBER(OFFSET(INDIRECT("'"&amp;'DATA for charts'!P$5&amp;"'!$o1"),$A1308-1,0)),OFFSET(INDIRECT("'"&amp;'DATA for charts'!P$5&amp;"'!$o1"),$A1308-1,0),NA())</f>
        <v>#N/A</v>
      </c>
      <c r="Q1308" s="219" t="e">
        <f ca="1">IF(ISNUMBER(OFFSET(INDIRECT("'"&amp;'DATA for charts'!Q$5&amp;"'!$o1"),$A1308-1,0)),OFFSET(INDIRECT("'"&amp;'DATA for charts'!Q$5&amp;"'!$o1"),$A1308-1,0),NA())</f>
        <v>#N/A</v>
      </c>
      <c r="R1308" s="219" t="e">
        <f ca="1">IF(ISNUMBER(OFFSET(INDIRECT("'"&amp;'DATA for charts'!R$5&amp;"'!$o1"),$A1308-1,0)),OFFSET(INDIRECT("'"&amp;'DATA for charts'!R$5&amp;"'!$o1"),$A1308-1,0),NA())</f>
        <v>#N/A</v>
      </c>
      <c r="S1308" s="219" t="e">
        <f ca="1">IF(ISNUMBER(OFFSET(INDIRECT("'"&amp;'DATA for charts'!S$5&amp;"'!$o1"),$A1308-1,0)),OFFSET(INDIRECT("'"&amp;'DATA for charts'!S$5&amp;"'!$o1"),$A1308-1,0),NA())</f>
        <v>#N/A</v>
      </c>
      <c r="T1308" s="34"/>
      <c r="U1308" s="34"/>
      <c r="V1308" s="34"/>
      <c r="W1308" s="8"/>
      <c r="X1308" s="8"/>
      <c r="Y1308" s="8"/>
      <c r="Z1308" s="8"/>
      <c r="AA1308" s="8"/>
    </row>
    <row r="1309" spans="1:27">
      <c r="A1309" s="226">
        <f t="shared" si="1421"/>
        <v>264</v>
      </c>
      <c r="B1309" s="8">
        <v>3</v>
      </c>
      <c r="C1309" s="219">
        <f ca="1">IF(ISNUMBER(OFFSET(INDIRECT("'"&amp;'DATA for charts'!C$5&amp;"'!$o1"),$A1309-1,0)),OFFSET(INDIRECT("'"&amp;'DATA for charts'!C$5&amp;"'!$o1"),$A1309-1,0),NA())</f>
        <v>0</v>
      </c>
      <c r="D1309" s="219">
        <f ca="1">IF(ISNUMBER(OFFSET(INDIRECT("'"&amp;'DATA for charts'!D$5&amp;"'!$o1"),$A1309-1,0)),OFFSET(INDIRECT("'"&amp;'DATA for charts'!D$5&amp;"'!$o1"),$A1309-1,0),NA())</f>
        <v>0</v>
      </c>
      <c r="E1309" s="219">
        <f ca="1">IF(ISNUMBER(OFFSET(INDIRECT("'"&amp;'DATA for charts'!E$5&amp;"'!$o1"),$A1309-1,0)),OFFSET(INDIRECT("'"&amp;'DATA for charts'!E$5&amp;"'!$o1"),$A1309-1,0),NA())</f>
        <v>0</v>
      </c>
      <c r="F1309" s="219">
        <f ca="1">IF(ISNUMBER(OFFSET(INDIRECT("'"&amp;'DATA for charts'!F$5&amp;"'!$o1"),$A1309-1,0)),OFFSET(INDIRECT("'"&amp;'DATA for charts'!F$5&amp;"'!$o1"),$A1309-1,0),NA())</f>
        <v>0</v>
      </c>
      <c r="G1309" s="219">
        <f ca="1">IF(ISNUMBER(OFFSET(INDIRECT("'"&amp;'DATA for charts'!G$5&amp;"'!$o1"),$A1309-1,0)),OFFSET(INDIRECT("'"&amp;'DATA for charts'!G$5&amp;"'!$o1"),$A1309-1,0),NA())</f>
        <v>0</v>
      </c>
      <c r="H1309" s="219">
        <f ca="1">IF(ISNUMBER(OFFSET(INDIRECT("'"&amp;'DATA for charts'!H$5&amp;"'!$o1"),$A1309-1,0)),OFFSET(INDIRECT("'"&amp;'DATA for charts'!H$5&amp;"'!$o1"),$A1309-1,0),NA())</f>
        <v>0</v>
      </c>
      <c r="I1309" s="219" t="e">
        <f ca="1">IF(ISNUMBER(OFFSET(INDIRECT("'"&amp;'DATA for charts'!I$5&amp;"'!$o1"),$A1309-1,0)),OFFSET(INDIRECT("'"&amp;'DATA for charts'!I$5&amp;"'!$o1"),$A1309-1,0),NA())</f>
        <v>#N/A</v>
      </c>
      <c r="J1309" s="219" t="e">
        <f ca="1">IF(ISNUMBER(OFFSET(INDIRECT("'"&amp;'DATA for charts'!J$5&amp;"'!$o1"),$A1309-1,0)),OFFSET(INDIRECT("'"&amp;'DATA for charts'!J$5&amp;"'!$o1"),$A1309-1,0),NA())</f>
        <v>#N/A</v>
      </c>
      <c r="K1309" s="219" t="e">
        <f ca="1">IF(ISNUMBER(OFFSET(INDIRECT("'"&amp;'DATA for charts'!K$5&amp;"'!$o1"),$A1309-1,0)),OFFSET(INDIRECT("'"&amp;'DATA for charts'!K$5&amp;"'!$o1"),$A1309-1,0),NA())</f>
        <v>#N/A</v>
      </c>
      <c r="L1309" s="219" t="e">
        <f ca="1">IF(ISNUMBER(OFFSET(INDIRECT("'"&amp;'DATA for charts'!L$5&amp;"'!$o1"),$A1309-1,0)),OFFSET(INDIRECT("'"&amp;'DATA for charts'!L$5&amp;"'!$o1"),$A1309-1,0),NA())</f>
        <v>#N/A</v>
      </c>
      <c r="M1309" s="219" t="e">
        <f ca="1">IF(ISNUMBER(OFFSET(INDIRECT("'"&amp;'DATA for charts'!M$5&amp;"'!$o1"),$A1309-1,0)),OFFSET(INDIRECT("'"&amp;'DATA for charts'!M$5&amp;"'!$o1"),$A1309-1,0),NA())</f>
        <v>#N/A</v>
      </c>
      <c r="N1309" s="219" t="e">
        <f ca="1">IF(ISNUMBER(OFFSET(INDIRECT("'"&amp;'DATA for charts'!N$5&amp;"'!$o1"),$A1309-1,0)),OFFSET(INDIRECT("'"&amp;'DATA for charts'!N$5&amp;"'!$o1"),$A1309-1,0),NA())</f>
        <v>#N/A</v>
      </c>
      <c r="O1309" s="219" t="e">
        <f ca="1">IF(ISNUMBER(OFFSET(INDIRECT("'"&amp;'DATA for charts'!O$5&amp;"'!$o1"),$A1309-1,0)),OFFSET(INDIRECT("'"&amp;'DATA for charts'!O$5&amp;"'!$o1"),$A1309-1,0),NA())</f>
        <v>#N/A</v>
      </c>
      <c r="P1309" s="219" t="e">
        <f ca="1">IF(ISNUMBER(OFFSET(INDIRECT("'"&amp;'DATA for charts'!P$5&amp;"'!$o1"),$A1309-1,0)),OFFSET(INDIRECT("'"&amp;'DATA for charts'!P$5&amp;"'!$o1"),$A1309-1,0),NA())</f>
        <v>#N/A</v>
      </c>
      <c r="Q1309" s="219" t="e">
        <f ca="1">IF(ISNUMBER(OFFSET(INDIRECT("'"&amp;'DATA for charts'!Q$5&amp;"'!$o1"),$A1309-1,0)),OFFSET(INDIRECT("'"&amp;'DATA for charts'!Q$5&amp;"'!$o1"),$A1309-1,0),NA())</f>
        <v>#N/A</v>
      </c>
      <c r="R1309" s="219" t="e">
        <f ca="1">IF(ISNUMBER(OFFSET(INDIRECT("'"&amp;'DATA for charts'!R$5&amp;"'!$o1"),$A1309-1,0)),OFFSET(INDIRECT("'"&amp;'DATA for charts'!R$5&amp;"'!$o1"),$A1309-1,0),NA())</f>
        <v>#N/A</v>
      </c>
      <c r="S1309" s="219" t="e">
        <f ca="1">IF(ISNUMBER(OFFSET(INDIRECT("'"&amp;'DATA for charts'!S$5&amp;"'!$o1"),$A1309-1,0)),OFFSET(INDIRECT("'"&amp;'DATA for charts'!S$5&amp;"'!$o1"),$A1309-1,0),NA())</f>
        <v>#N/A</v>
      </c>
      <c r="T1309" s="34"/>
      <c r="U1309" s="34"/>
      <c r="V1309" s="34"/>
      <c r="W1309" s="8"/>
      <c r="X1309" s="8"/>
      <c r="Y1309" s="8"/>
      <c r="Z1309" s="8"/>
      <c r="AA1309" s="8"/>
    </row>
    <row r="1310" spans="1:27">
      <c r="A1310" s="226">
        <f t="shared" si="1421"/>
        <v>265</v>
      </c>
      <c r="B1310" s="8">
        <v>4</v>
      </c>
      <c r="C1310" s="219">
        <f ca="1">IF(ISNUMBER(OFFSET(INDIRECT("'"&amp;'DATA for charts'!C$5&amp;"'!$o1"),$A1310-1,0)),OFFSET(INDIRECT("'"&amp;'DATA for charts'!C$5&amp;"'!$o1"),$A1310-1,0),NA())</f>
        <v>0</v>
      </c>
      <c r="D1310" s="219">
        <f ca="1">IF(ISNUMBER(OFFSET(INDIRECT("'"&amp;'DATA for charts'!D$5&amp;"'!$o1"),$A1310-1,0)),OFFSET(INDIRECT("'"&amp;'DATA for charts'!D$5&amp;"'!$o1"),$A1310-1,0),NA())</f>
        <v>0</v>
      </c>
      <c r="E1310" s="219">
        <f ca="1">IF(ISNUMBER(OFFSET(INDIRECT("'"&amp;'DATA for charts'!E$5&amp;"'!$o1"),$A1310-1,0)),OFFSET(INDIRECT("'"&amp;'DATA for charts'!E$5&amp;"'!$o1"),$A1310-1,0),NA())</f>
        <v>0</v>
      </c>
      <c r="F1310" s="219">
        <f ca="1">IF(ISNUMBER(OFFSET(INDIRECT("'"&amp;'DATA for charts'!F$5&amp;"'!$o1"),$A1310-1,0)),OFFSET(INDIRECT("'"&amp;'DATA for charts'!F$5&amp;"'!$o1"),$A1310-1,0),NA())</f>
        <v>0</v>
      </c>
      <c r="G1310" s="219">
        <f ca="1">IF(ISNUMBER(OFFSET(INDIRECT("'"&amp;'DATA for charts'!G$5&amp;"'!$o1"),$A1310-1,0)),OFFSET(INDIRECT("'"&amp;'DATA for charts'!G$5&amp;"'!$o1"),$A1310-1,0),NA())</f>
        <v>0</v>
      </c>
      <c r="H1310" s="219">
        <f ca="1">IF(ISNUMBER(OFFSET(INDIRECT("'"&amp;'DATA for charts'!H$5&amp;"'!$o1"),$A1310-1,0)),OFFSET(INDIRECT("'"&amp;'DATA for charts'!H$5&amp;"'!$o1"),$A1310-1,0),NA())</f>
        <v>0</v>
      </c>
      <c r="I1310" s="219" t="e">
        <f ca="1">IF(ISNUMBER(OFFSET(INDIRECT("'"&amp;'DATA for charts'!I$5&amp;"'!$o1"),$A1310-1,0)),OFFSET(INDIRECT("'"&amp;'DATA for charts'!I$5&amp;"'!$o1"),$A1310-1,0),NA())</f>
        <v>#N/A</v>
      </c>
      <c r="J1310" s="219" t="e">
        <f ca="1">IF(ISNUMBER(OFFSET(INDIRECT("'"&amp;'DATA for charts'!J$5&amp;"'!$o1"),$A1310-1,0)),OFFSET(INDIRECT("'"&amp;'DATA for charts'!J$5&amp;"'!$o1"),$A1310-1,0),NA())</f>
        <v>#N/A</v>
      </c>
      <c r="K1310" s="219" t="e">
        <f ca="1">IF(ISNUMBER(OFFSET(INDIRECT("'"&amp;'DATA for charts'!K$5&amp;"'!$o1"),$A1310-1,0)),OFFSET(INDIRECT("'"&amp;'DATA for charts'!K$5&amp;"'!$o1"),$A1310-1,0),NA())</f>
        <v>#N/A</v>
      </c>
      <c r="L1310" s="219" t="e">
        <f ca="1">IF(ISNUMBER(OFFSET(INDIRECT("'"&amp;'DATA for charts'!L$5&amp;"'!$o1"),$A1310-1,0)),OFFSET(INDIRECT("'"&amp;'DATA for charts'!L$5&amp;"'!$o1"),$A1310-1,0),NA())</f>
        <v>#N/A</v>
      </c>
      <c r="M1310" s="219" t="e">
        <f ca="1">IF(ISNUMBER(OFFSET(INDIRECT("'"&amp;'DATA for charts'!M$5&amp;"'!$o1"),$A1310-1,0)),OFFSET(INDIRECT("'"&amp;'DATA for charts'!M$5&amp;"'!$o1"),$A1310-1,0),NA())</f>
        <v>#N/A</v>
      </c>
      <c r="N1310" s="219" t="e">
        <f ca="1">IF(ISNUMBER(OFFSET(INDIRECT("'"&amp;'DATA for charts'!N$5&amp;"'!$o1"),$A1310-1,0)),OFFSET(INDIRECT("'"&amp;'DATA for charts'!N$5&amp;"'!$o1"),$A1310-1,0),NA())</f>
        <v>#N/A</v>
      </c>
      <c r="O1310" s="219" t="e">
        <f ca="1">IF(ISNUMBER(OFFSET(INDIRECT("'"&amp;'DATA for charts'!O$5&amp;"'!$o1"),$A1310-1,0)),OFFSET(INDIRECT("'"&amp;'DATA for charts'!O$5&amp;"'!$o1"),$A1310-1,0),NA())</f>
        <v>#N/A</v>
      </c>
      <c r="P1310" s="219" t="e">
        <f ca="1">IF(ISNUMBER(OFFSET(INDIRECT("'"&amp;'DATA for charts'!P$5&amp;"'!$o1"),$A1310-1,0)),OFFSET(INDIRECT("'"&amp;'DATA for charts'!P$5&amp;"'!$o1"),$A1310-1,0),NA())</f>
        <v>#N/A</v>
      </c>
      <c r="Q1310" s="219" t="e">
        <f ca="1">IF(ISNUMBER(OFFSET(INDIRECT("'"&amp;'DATA for charts'!Q$5&amp;"'!$o1"),$A1310-1,0)),OFFSET(INDIRECT("'"&amp;'DATA for charts'!Q$5&amp;"'!$o1"),$A1310-1,0),NA())</f>
        <v>#N/A</v>
      </c>
      <c r="R1310" s="219" t="e">
        <f ca="1">IF(ISNUMBER(OFFSET(INDIRECT("'"&amp;'DATA for charts'!R$5&amp;"'!$o1"),$A1310-1,0)),OFFSET(INDIRECT("'"&amp;'DATA for charts'!R$5&amp;"'!$o1"),$A1310-1,0),NA())</f>
        <v>#N/A</v>
      </c>
      <c r="S1310" s="219" t="e">
        <f ca="1">IF(ISNUMBER(OFFSET(INDIRECT("'"&amp;'DATA for charts'!S$5&amp;"'!$o1"),$A1310-1,0)),OFFSET(INDIRECT("'"&amp;'DATA for charts'!S$5&amp;"'!$o1"),$A1310-1,0),NA())</f>
        <v>#N/A</v>
      </c>
      <c r="T1310" s="34"/>
      <c r="U1310" s="34"/>
      <c r="V1310" s="34"/>
      <c r="W1310" s="8"/>
      <c r="X1310" s="8"/>
      <c r="Y1310" s="8"/>
      <c r="Z1310" s="8"/>
      <c r="AA1310" s="8"/>
    </row>
    <row r="1311" spans="1:27">
      <c r="A1311" s="226">
        <f t="shared" si="1421"/>
        <v>266</v>
      </c>
      <c r="B1311" s="8">
        <v>5</v>
      </c>
      <c r="C1311" s="219">
        <f ca="1">IF(ISNUMBER(OFFSET(INDIRECT("'"&amp;'DATA for charts'!C$5&amp;"'!$o1"),$A1311-1,0)),OFFSET(INDIRECT("'"&amp;'DATA for charts'!C$5&amp;"'!$o1"),$A1311-1,0),NA())</f>
        <v>0</v>
      </c>
      <c r="D1311" s="219">
        <f ca="1">IF(ISNUMBER(OFFSET(INDIRECT("'"&amp;'DATA for charts'!D$5&amp;"'!$o1"),$A1311-1,0)),OFFSET(INDIRECT("'"&amp;'DATA for charts'!D$5&amp;"'!$o1"),$A1311-1,0),NA())</f>
        <v>0</v>
      </c>
      <c r="E1311" s="219">
        <f ca="1">IF(ISNUMBER(OFFSET(INDIRECT("'"&amp;'DATA for charts'!E$5&amp;"'!$o1"),$A1311-1,0)),OFFSET(INDIRECT("'"&amp;'DATA for charts'!E$5&amp;"'!$o1"),$A1311-1,0),NA())</f>
        <v>0</v>
      </c>
      <c r="F1311" s="219">
        <f ca="1">IF(ISNUMBER(OFFSET(INDIRECT("'"&amp;'DATA for charts'!F$5&amp;"'!$o1"),$A1311-1,0)),OFFSET(INDIRECT("'"&amp;'DATA for charts'!F$5&amp;"'!$o1"),$A1311-1,0),NA())</f>
        <v>0</v>
      </c>
      <c r="G1311" s="219">
        <f ca="1">IF(ISNUMBER(OFFSET(INDIRECT("'"&amp;'DATA for charts'!G$5&amp;"'!$o1"),$A1311-1,0)),OFFSET(INDIRECT("'"&amp;'DATA for charts'!G$5&amp;"'!$o1"),$A1311-1,0),NA())</f>
        <v>0.04</v>
      </c>
      <c r="H1311" s="219">
        <f ca="1">IF(ISNUMBER(OFFSET(INDIRECT("'"&amp;'DATA for charts'!H$5&amp;"'!$o1"),$A1311-1,0)),OFFSET(INDIRECT("'"&amp;'DATA for charts'!H$5&amp;"'!$o1"),$A1311-1,0),NA())</f>
        <v>9.4557299999999997E-2</v>
      </c>
      <c r="I1311" s="219" t="e">
        <f ca="1">IF(ISNUMBER(OFFSET(INDIRECT("'"&amp;'DATA for charts'!I$5&amp;"'!$o1"),$A1311-1,0)),OFFSET(INDIRECT("'"&amp;'DATA for charts'!I$5&amp;"'!$o1"),$A1311-1,0),NA())</f>
        <v>#N/A</v>
      </c>
      <c r="J1311" s="219" t="e">
        <f ca="1">IF(ISNUMBER(OFFSET(INDIRECT("'"&amp;'DATA for charts'!J$5&amp;"'!$o1"),$A1311-1,0)),OFFSET(INDIRECT("'"&amp;'DATA for charts'!J$5&amp;"'!$o1"),$A1311-1,0),NA())</f>
        <v>#N/A</v>
      </c>
      <c r="K1311" s="219" t="e">
        <f ca="1">IF(ISNUMBER(OFFSET(INDIRECT("'"&amp;'DATA for charts'!K$5&amp;"'!$o1"),$A1311-1,0)),OFFSET(INDIRECT("'"&amp;'DATA for charts'!K$5&amp;"'!$o1"),$A1311-1,0),NA())</f>
        <v>#N/A</v>
      </c>
      <c r="L1311" s="219" t="e">
        <f ca="1">IF(ISNUMBER(OFFSET(INDIRECT("'"&amp;'DATA for charts'!L$5&amp;"'!$o1"),$A1311-1,0)),OFFSET(INDIRECT("'"&amp;'DATA for charts'!L$5&amp;"'!$o1"),$A1311-1,0),NA())</f>
        <v>#N/A</v>
      </c>
      <c r="M1311" s="219" t="e">
        <f ca="1">IF(ISNUMBER(OFFSET(INDIRECT("'"&amp;'DATA for charts'!M$5&amp;"'!$o1"),$A1311-1,0)),OFFSET(INDIRECT("'"&amp;'DATA for charts'!M$5&amp;"'!$o1"),$A1311-1,0),NA())</f>
        <v>#N/A</v>
      </c>
      <c r="N1311" s="219" t="e">
        <f ca="1">IF(ISNUMBER(OFFSET(INDIRECT("'"&amp;'DATA for charts'!N$5&amp;"'!$o1"),$A1311-1,0)),OFFSET(INDIRECT("'"&amp;'DATA for charts'!N$5&amp;"'!$o1"),$A1311-1,0),NA())</f>
        <v>#N/A</v>
      </c>
      <c r="O1311" s="219" t="e">
        <f ca="1">IF(ISNUMBER(OFFSET(INDIRECT("'"&amp;'DATA for charts'!O$5&amp;"'!$o1"),$A1311-1,0)),OFFSET(INDIRECT("'"&amp;'DATA for charts'!O$5&amp;"'!$o1"),$A1311-1,0),NA())</f>
        <v>#N/A</v>
      </c>
      <c r="P1311" s="219" t="e">
        <f ca="1">IF(ISNUMBER(OFFSET(INDIRECT("'"&amp;'DATA for charts'!P$5&amp;"'!$o1"),$A1311-1,0)),OFFSET(INDIRECT("'"&amp;'DATA for charts'!P$5&amp;"'!$o1"),$A1311-1,0),NA())</f>
        <v>#N/A</v>
      </c>
      <c r="Q1311" s="219" t="e">
        <f ca="1">IF(ISNUMBER(OFFSET(INDIRECT("'"&amp;'DATA for charts'!Q$5&amp;"'!$o1"),$A1311-1,0)),OFFSET(INDIRECT("'"&amp;'DATA for charts'!Q$5&amp;"'!$o1"),$A1311-1,0),NA())</f>
        <v>#N/A</v>
      </c>
      <c r="R1311" s="219" t="e">
        <f ca="1">IF(ISNUMBER(OFFSET(INDIRECT("'"&amp;'DATA for charts'!R$5&amp;"'!$o1"),$A1311-1,0)),OFFSET(INDIRECT("'"&amp;'DATA for charts'!R$5&amp;"'!$o1"),$A1311-1,0),NA())</f>
        <v>#N/A</v>
      </c>
      <c r="S1311" s="219" t="e">
        <f ca="1">IF(ISNUMBER(OFFSET(INDIRECT("'"&amp;'DATA for charts'!S$5&amp;"'!$o1"),$A1311-1,0)),OFFSET(INDIRECT("'"&amp;'DATA for charts'!S$5&amp;"'!$o1"),$A1311-1,0),NA())</f>
        <v>#N/A</v>
      </c>
      <c r="T1311" s="34"/>
      <c r="U1311" s="34"/>
      <c r="V1311" s="34"/>
      <c r="W1311" s="8"/>
      <c r="X1311" s="8"/>
      <c r="Y1311" s="8"/>
      <c r="Z1311" s="8"/>
      <c r="AA1311" s="8"/>
    </row>
    <row r="1312" spans="1:27">
      <c r="A1312" s="226">
        <f t="shared" si="1421"/>
        <v>267</v>
      </c>
      <c r="B1312" s="8">
        <v>6</v>
      </c>
      <c r="C1312" s="219">
        <f ca="1">IF(ISNUMBER(OFFSET(INDIRECT("'"&amp;'DATA for charts'!C$5&amp;"'!$o1"),$A1312-1,0)),OFFSET(INDIRECT("'"&amp;'DATA for charts'!C$5&amp;"'!$o1"),$A1312-1,0),NA())</f>
        <v>0</v>
      </c>
      <c r="D1312" s="219">
        <f ca="1">IF(ISNUMBER(OFFSET(INDIRECT("'"&amp;'DATA for charts'!D$5&amp;"'!$o1"),$A1312-1,0)),OFFSET(INDIRECT("'"&amp;'DATA for charts'!D$5&amp;"'!$o1"),$A1312-1,0),NA())</f>
        <v>0</v>
      </c>
      <c r="E1312" s="219">
        <f ca="1">IF(ISNUMBER(OFFSET(INDIRECT("'"&amp;'DATA for charts'!E$5&amp;"'!$o1"),$A1312-1,0)),OFFSET(INDIRECT("'"&amp;'DATA for charts'!E$5&amp;"'!$o1"),$A1312-1,0),NA())</f>
        <v>0</v>
      </c>
      <c r="F1312" s="219">
        <f ca="1">IF(ISNUMBER(OFFSET(INDIRECT("'"&amp;'DATA for charts'!F$5&amp;"'!$o1"),$A1312-1,0)),OFFSET(INDIRECT("'"&amp;'DATA for charts'!F$5&amp;"'!$o1"),$A1312-1,0),NA())</f>
        <v>0</v>
      </c>
      <c r="G1312" s="219">
        <f ca="1">IF(ISNUMBER(OFFSET(INDIRECT("'"&amp;'DATA for charts'!G$5&amp;"'!$o1"),$A1312-1,0)),OFFSET(INDIRECT("'"&amp;'DATA for charts'!G$5&amp;"'!$o1"),$A1312-1,0),NA())</f>
        <v>0.09</v>
      </c>
      <c r="H1312" s="219">
        <f ca="1">IF(ISNUMBER(OFFSET(INDIRECT("'"&amp;'DATA for charts'!H$5&amp;"'!$o1"),$A1312-1,0)),OFFSET(INDIRECT("'"&amp;'DATA for charts'!H$5&amp;"'!$o1"),$A1312-1,0),NA())</f>
        <v>3.8587999999999997E-2</v>
      </c>
      <c r="I1312" s="219" t="e">
        <f ca="1">IF(ISNUMBER(OFFSET(INDIRECT("'"&amp;'DATA for charts'!I$5&amp;"'!$o1"),$A1312-1,0)),OFFSET(INDIRECT("'"&amp;'DATA for charts'!I$5&amp;"'!$o1"),$A1312-1,0),NA())</f>
        <v>#N/A</v>
      </c>
      <c r="J1312" s="219" t="e">
        <f ca="1">IF(ISNUMBER(OFFSET(INDIRECT("'"&amp;'DATA for charts'!J$5&amp;"'!$o1"),$A1312-1,0)),OFFSET(INDIRECT("'"&amp;'DATA for charts'!J$5&amp;"'!$o1"),$A1312-1,0),NA())</f>
        <v>#N/A</v>
      </c>
      <c r="K1312" s="219" t="e">
        <f ca="1">IF(ISNUMBER(OFFSET(INDIRECT("'"&amp;'DATA for charts'!K$5&amp;"'!$o1"),$A1312-1,0)),OFFSET(INDIRECT("'"&amp;'DATA for charts'!K$5&amp;"'!$o1"),$A1312-1,0),NA())</f>
        <v>#N/A</v>
      </c>
      <c r="L1312" s="219" t="e">
        <f ca="1">IF(ISNUMBER(OFFSET(INDIRECT("'"&amp;'DATA for charts'!L$5&amp;"'!$o1"),$A1312-1,0)),OFFSET(INDIRECT("'"&amp;'DATA for charts'!L$5&amp;"'!$o1"),$A1312-1,0),NA())</f>
        <v>#N/A</v>
      </c>
      <c r="M1312" s="219" t="e">
        <f ca="1">IF(ISNUMBER(OFFSET(INDIRECT("'"&amp;'DATA for charts'!M$5&amp;"'!$o1"),$A1312-1,0)),OFFSET(INDIRECT("'"&amp;'DATA for charts'!M$5&amp;"'!$o1"),$A1312-1,0),NA())</f>
        <v>#N/A</v>
      </c>
      <c r="N1312" s="219" t="e">
        <f ca="1">IF(ISNUMBER(OFFSET(INDIRECT("'"&amp;'DATA for charts'!N$5&amp;"'!$o1"),$A1312-1,0)),OFFSET(INDIRECT("'"&amp;'DATA for charts'!N$5&amp;"'!$o1"),$A1312-1,0),NA())</f>
        <v>#N/A</v>
      </c>
      <c r="O1312" s="219" t="e">
        <f ca="1">IF(ISNUMBER(OFFSET(INDIRECT("'"&amp;'DATA for charts'!O$5&amp;"'!$o1"),$A1312-1,0)),OFFSET(INDIRECT("'"&amp;'DATA for charts'!O$5&amp;"'!$o1"),$A1312-1,0),NA())</f>
        <v>#N/A</v>
      </c>
      <c r="P1312" s="219" t="e">
        <f ca="1">IF(ISNUMBER(OFFSET(INDIRECT("'"&amp;'DATA for charts'!P$5&amp;"'!$o1"),$A1312-1,0)),OFFSET(INDIRECT("'"&amp;'DATA for charts'!P$5&amp;"'!$o1"),$A1312-1,0),NA())</f>
        <v>#N/A</v>
      </c>
      <c r="Q1312" s="219" t="e">
        <f ca="1">IF(ISNUMBER(OFFSET(INDIRECT("'"&amp;'DATA for charts'!Q$5&amp;"'!$o1"),$A1312-1,0)),OFFSET(INDIRECT("'"&amp;'DATA for charts'!Q$5&amp;"'!$o1"),$A1312-1,0),NA())</f>
        <v>#N/A</v>
      </c>
      <c r="R1312" s="219" t="e">
        <f ca="1">IF(ISNUMBER(OFFSET(INDIRECT("'"&amp;'DATA for charts'!R$5&amp;"'!$o1"),$A1312-1,0)),OFFSET(INDIRECT("'"&amp;'DATA for charts'!R$5&amp;"'!$o1"),$A1312-1,0),NA())</f>
        <v>#N/A</v>
      </c>
      <c r="S1312" s="219" t="e">
        <f ca="1">IF(ISNUMBER(OFFSET(INDIRECT("'"&amp;'DATA for charts'!S$5&amp;"'!$o1"),$A1312-1,0)),OFFSET(INDIRECT("'"&amp;'DATA for charts'!S$5&amp;"'!$o1"),$A1312-1,0),NA())</f>
        <v>#N/A</v>
      </c>
      <c r="T1312" s="34"/>
      <c r="U1312" s="34"/>
      <c r="V1312" s="34"/>
      <c r="W1312" s="8"/>
      <c r="X1312" s="8"/>
      <c r="Y1312" s="8"/>
      <c r="Z1312" s="8"/>
      <c r="AA1312" s="8"/>
    </row>
    <row r="1313" spans="1:27">
      <c r="A1313" s="226">
        <f t="shared" si="1421"/>
        <v>268</v>
      </c>
      <c r="B1313" s="8">
        <v>7</v>
      </c>
      <c r="C1313" s="219">
        <f ca="1">IF(ISNUMBER(OFFSET(INDIRECT("'"&amp;'DATA for charts'!C$5&amp;"'!$o1"),$A1313-1,0)),OFFSET(INDIRECT("'"&amp;'DATA for charts'!C$5&amp;"'!$o1"),$A1313-1,0),NA())</f>
        <v>0</v>
      </c>
      <c r="D1313" s="219">
        <f ca="1">IF(ISNUMBER(OFFSET(INDIRECT("'"&amp;'DATA for charts'!D$5&amp;"'!$o1"),$A1313-1,0)),OFFSET(INDIRECT("'"&amp;'DATA for charts'!D$5&amp;"'!$o1"),$A1313-1,0),NA())</f>
        <v>0</v>
      </c>
      <c r="E1313" s="219">
        <f ca="1">IF(ISNUMBER(OFFSET(INDIRECT("'"&amp;'DATA for charts'!E$5&amp;"'!$o1"),$A1313-1,0)),OFFSET(INDIRECT("'"&amp;'DATA for charts'!E$5&amp;"'!$o1"),$A1313-1,0),NA())</f>
        <v>0</v>
      </c>
      <c r="F1313" s="219">
        <f ca="1">IF(ISNUMBER(OFFSET(INDIRECT("'"&amp;'DATA for charts'!F$5&amp;"'!$o1"),$A1313-1,0)),OFFSET(INDIRECT("'"&amp;'DATA for charts'!F$5&amp;"'!$o1"),$A1313-1,0),NA())</f>
        <v>0</v>
      </c>
      <c r="G1313" s="219">
        <f ca="1">IF(ISNUMBER(OFFSET(INDIRECT("'"&amp;'DATA for charts'!G$5&amp;"'!$o1"),$A1313-1,0)),OFFSET(INDIRECT("'"&amp;'DATA for charts'!G$5&amp;"'!$o1"),$A1313-1,0),NA())</f>
        <v>0</v>
      </c>
      <c r="H1313" s="219">
        <f ca="1">IF(ISNUMBER(OFFSET(INDIRECT("'"&amp;'DATA for charts'!H$5&amp;"'!$o1"),$A1313-1,0)),OFFSET(INDIRECT("'"&amp;'DATA for charts'!H$5&amp;"'!$o1"),$A1313-1,0),NA())</f>
        <v>0</v>
      </c>
      <c r="I1313" s="219" t="e">
        <f ca="1">IF(ISNUMBER(OFFSET(INDIRECT("'"&amp;'DATA for charts'!I$5&amp;"'!$o1"),$A1313-1,0)),OFFSET(INDIRECT("'"&amp;'DATA for charts'!I$5&amp;"'!$o1"),$A1313-1,0),NA())</f>
        <v>#N/A</v>
      </c>
      <c r="J1313" s="219" t="e">
        <f ca="1">IF(ISNUMBER(OFFSET(INDIRECT("'"&amp;'DATA for charts'!J$5&amp;"'!$o1"),$A1313-1,0)),OFFSET(INDIRECT("'"&amp;'DATA for charts'!J$5&amp;"'!$o1"),$A1313-1,0),NA())</f>
        <v>#N/A</v>
      </c>
      <c r="K1313" s="219" t="e">
        <f ca="1">IF(ISNUMBER(OFFSET(INDIRECT("'"&amp;'DATA for charts'!K$5&amp;"'!$o1"),$A1313-1,0)),OFFSET(INDIRECT("'"&amp;'DATA for charts'!K$5&amp;"'!$o1"),$A1313-1,0),NA())</f>
        <v>#N/A</v>
      </c>
      <c r="L1313" s="219" t="e">
        <f ca="1">IF(ISNUMBER(OFFSET(INDIRECT("'"&amp;'DATA for charts'!L$5&amp;"'!$o1"),$A1313-1,0)),OFFSET(INDIRECT("'"&amp;'DATA for charts'!L$5&amp;"'!$o1"),$A1313-1,0),NA())</f>
        <v>#N/A</v>
      </c>
      <c r="M1313" s="219" t="e">
        <f ca="1">IF(ISNUMBER(OFFSET(INDIRECT("'"&amp;'DATA for charts'!M$5&amp;"'!$o1"),$A1313-1,0)),OFFSET(INDIRECT("'"&amp;'DATA for charts'!M$5&amp;"'!$o1"),$A1313-1,0),NA())</f>
        <v>#N/A</v>
      </c>
      <c r="N1313" s="219" t="e">
        <f ca="1">IF(ISNUMBER(OFFSET(INDIRECT("'"&amp;'DATA for charts'!N$5&amp;"'!$o1"),$A1313-1,0)),OFFSET(INDIRECT("'"&amp;'DATA for charts'!N$5&amp;"'!$o1"),$A1313-1,0),NA())</f>
        <v>#N/A</v>
      </c>
      <c r="O1313" s="219" t="e">
        <f ca="1">IF(ISNUMBER(OFFSET(INDIRECT("'"&amp;'DATA for charts'!O$5&amp;"'!$o1"),$A1313-1,0)),OFFSET(INDIRECT("'"&amp;'DATA for charts'!O$5&amp;"'!$o1"),$A1313-1,0),NA())</f>
        <v>#N/A</v>
      </c>
      <c r="P1313" s="219" t="e">
        <f ca="1">IF(ISNUMBER(OFFSET(INDIRECT("'"&amp;'DATA for charts'!P$5&amp;"'!$o1"),$A1313-1,0)),OFFSET(INDIRECT("'"&amp;'DATA for charts'!P$5&amp;"'!$o1"),$A1313-1,0),NA())</f>
        <v>#N/A</v>
      </c>
      <c r="Q1313" s="219" t="e">
        <f ca="1">IF(ISNUMBER(OFFSET(INDIRECT("'"&amp;'DATA for charts'!Q$5&amp;"'!$o1"),$A1313-1,0)),OFFSET(INDIRECT("'"&amp;'DATA for charts'!Q$5&amp;"'!$o1"),$A1313-1,0),NA())</f>
        <v>#N/A</v>
      </c>
      <c r="R1313" s="219" t="e">
        <f ca="1">IF(ISNUMBER(OFFSET(INDIRECT("'"&amp;'DATA for charts'!R$5&amp;"'!$o1"),$A1313-1,0)),OFFSET(INDIRECT("'"&amp;'DATA for charts'!R$5&amp;"'!$o1"),$A1313-1,0),NA())</f>
        <v>#N/A</v>
      </c>
      <c r="S1313" s="219" t="e">
        <f ca="1">IF(ISNUMBER(OFFSET(INDIRECT("'"&amp;'DATA for charts'!S$5&amp;"'!$o1"),$A1313-1,0)),OFFSET(INDIRECT("'"&amp;'DATA for charts'!S$5&amp;"'!$o1"),$A1313-1,0),NA())</f>
        <v>#N/A</v>
      </c>
      <c r="T1313" s="34"/>
      <c r="U1313" s="34"/>
      <c r="V1313" s="34"/>
      <c r="W1313" s="8"/>
      <c r="X1313" s="8"/>
      <c r="Y1313" s="8"/>
      <c r="Z1313" s="8"/>
      <c r="AA1313" s="8"/>
    </row>
    <row r="1314" spans="1:27">
      <c r="A1314" s="226">
        <f t="shared" si="1421"/>
        <v>269</v>
      </c>
      <c r="B1314" s="8">
        <v>8</v>
      </c>
      <c r="C1314" s="219">
        <f ca="1">IF(ISNUMBER(OFFSET(INDIRECT("'"&amp;'DATA for charts'!C$5&amp;"'!$o1"),$A1314-1,0)),OFFSET(INDIRECT("'"&amp;'DATA for charts'!C$5&amp;"'!$o1"),$A1314-1,0),NA())</f>
        <v>0</v>
      </c>
      <c r="D1314" s="219">
        <f ca="1">IF(ISNUMBER(OFFSET(INDIRECT("'"&amp;'DATA for charts'!D$5&amp;"'!$o1"),$A1314-1,0)),OFFSET(INDIRECT("'"&amp;'DATA for charts'!D$5&amp;"'!$o1"),$A1314-1,0),NA())</f>
        <v>0</v>
      </c>
      <c r="E1314" s="219">
        <f ca="1">IF(ISNUMBER(OFFSET(INDIRECT("'"&amp;'DATA for charts'!E$5&amp;"'!$o1"),$A1314-1,0)),OFFSET(INDIRECT("'"&amp;'DATA for charts'!E$5&amp;"'!$o1"),$A1314-1,0),NA())</f>
        <v>0</v>
      </c>
      <c r="F1314" s="219">
        <f ca="1">IF(ISNUMBER(OFFSET(INDIRECT("'"&amp;'DATA for charts'!F$5&amp;"'!$o1"),$A1314-1,0)),OFFSET(INDIRECT("'"&amp;'DATA for charts'!F$5&amp;"'!$o1"),$A1314-1,0),NA())</f>
        <v>0</v>
      </c>
      <c r="G1314" s="219">
        <f ca="1">IF(ISNUMBER(OFFSET(INDIRECT("'"&amp;'DATA for charts'!G$5&amp;"'!$o1"),$A1314-1,0)),OFFSET(INDIRECT("'"&amp;'DATA for charts'!G$5&amp;"'!$o1"),$A1314-1,0),NA())</f>
        <v>0</v>
      </c>
      <c r="H1314" s="219">
        <f ca="1">IF(ISNUMBER(OFFSET(INDIRECT("'"&amp;'DATA for charts'!H$5&amp;"'!$o1"),$A1314-1,0)),OFFSET(INDIRECT("'"&amp;'DATA for charts'!H$5&amp;"'!$o1"),$A1314-1,0),NA())</f>
        <v>0</v>
      </c>
      <c r="I1314" s="219" t="e">
        <f ca="1">IF(ISNUMBER(OFFSET(INDIRECT("'"&amp;'DATA for charts'!I$5&amp;"'!$o1"),$A1314-1,0)),OFFSET(INDIRECT("'"&amp;'DATA for charts'!I$5&amp;"'!$o1"),$A1314-1,0),NA())</f>
        <v>#N/A</v>
      </c>
      <c r="J1314" s="219" t="e">
        <f ca="1">IF(ISNUMBER(OFFSET(INDIRECT("'"&amp;'DATA for charts'!J$5&amp;"'!$o1"),$A1314-1,0)),OFFSET(INDIRECT("'"&amp;'DATA for charts'!J$5&amp;"'!$o1"),$A1314-1,0),NA())</f>
        <v>#N/A</v>
      </c>
      <c r="K1314" s="219" t="e">
        <f ca="1">IF(ISNUMBER(OFFSET(INDIRECT("'"&amp;'DATA for charts'!K$5&amp;"'!$o1"),$A1314-1,0)),OFFSET(INDIRECT("'"&amp;'DATA for charts'!K$5&amp;"'!$o1"),$A1314-1,0),NA())</f>
        <v>#N/A</v>
      </c>
      <c r="L1314" s="219" t="e">
        <f ca="1">IF(ISNUMBER(OFFSET(INDIRECT("'"&amp;'DATA for charts'!L$5&amp;"'!$o1"),$A1314-1,0)),OFFSET(INDIRECT("'"&amp;'DATA for charts'!L$5&amp;"'!$o1"),$A1314-1,0),NA())</f>
        <v>#N/A</v>
      </c>
      <c r="M1314" s="219" t="e">
        <f ca="1">IF(ISNUMBER(OFFSET(INDIRECT("'"&amp;'DATA for charts'!M$5&amp;"'!$o1"),$A1314-1,0)),OFFSET(INDIRECT("'"&amp;'DATA for charts'!M$5&amp;"'!$o1"),$A1314-1,0),NA())</f>
        <v>#N/A</v>
      </c>
      <c r="N1314" s="219" t="e">
        <f ca="1">IF(ISNUMBER(OFFSET(INDIRECT("'"&amp;'DATA for charts'!N$5&amp;"'!$o1"),$A1314-1,0)),OFFSET(INDIRECT("'"&amp;'DATA for charts'!N$5&amp;"'!$o1"),$A1314-1,0),NA())</f>
        <v>#N/A</v>
      </c>
      <c r="O1314" s="219" t="e">
        <f ca="1">IF(ISNUMBER(OFFSET(INDIRECT("'"&amp;'DATA for charts'!O$5&amp;"'!$o1"),$A1314-1,0)),OFFSET(INDIRECT("'"&amp;'DATA for charts'!O$5&amp;"'!$o1"),$A1314-1,0),NA())</f>
        <v>#N/A</v>
      </c>
      <c r="P1314" s="219" t="e">
        <f ca="1">IF(ISNUMBER(OFFSET(INDIRECT("'"&amp;'DATA for charts'!P$5&amp;"'!$o1"),$A1314-1,0)),OFFSET(INDIRECT("'"&amp;'DATA for charts'!P$5&amp;"'!$o1"),$A1314-1,0),NA())</f>
        <v>#N/A</v>
      </c>
      <c r="Q1314" s="219" t="e">
        <f ca="1">IF(ISNUMBER(OFFSET(INDIRECT("'"&amp;'DATA for charts'!Q$5&amp;"'!$o1"),$A1314-1,0)),OFFSET(INDIRECT("'"&amp;'DATA for charts'!Q$5&amp;"'!$o1"),$A1314-1,0),NA())</f>
        <v>#N/A</v>
      </c>
      <c r="R1314" s="219" t="e">
        <f ca="1">IF(ISNUMBER(OFFSET(INDIRECT("'"&amp;'DATA for charts'!R$5&amp;"'!$o1"),$A1314-1,0)),OFFSET(INDIRECT("'"&amp;'DATA for charts'!R$5&amp;"'!$o1"),$A1314-1,0),NA())</f>
        <v>#N/A</v>
      </c>
      <c r="S1314" s="219" t="e">
        <f ca="1">IF(ISNUMBER(OFFSET(INDIRECT("'"&amp;'DATA for charts'!S$5&amp;"'!$o1"),$A1314-1,0)),OFFSET(INDIRECT("'"&amp;'DATA for charts'!S$5&amp;"'!$o1"),$A1314-1,0),NA())</f>
        <v>#N/A</v>
      </c>
      <c r="T1314" s="34"/>
      <c r="U1314" s="34"/>
      <c r="V1314" s="34"/>
      <c r="W1314" s="8"/>
      <c r="X1314" s="8"/>
      <c r="Y1314" s="8"/>
      <c r="Z1314" s="8"/>
      <c r="AA1314" s="8"/>
    </row>
    <row r="1315" spans="1:27">
      <c r="A1315" s="226">
        <f t="shared" si="1421"/>
        <v>270</v>
      </c>
      <c r="B1315" s="8">
        <v>9</v>
      </c>
      <c r="C1315" s="219">
        <f ca="1">IF(ISNUMBER(OFFSET(INDIRECT("'"&amp;'DATA for charts'!C$5&amp;"'!$o1"),$A1315-1,0)),OFFSET(INDIRECT("'"&amp;'DATA for charts'!C$5&amp;"'!$o1"),$A1315-1,0),NA())</f>
        <v>0</v>
      </c>
      <c r="D1315" s="219">
        <f ca="1">IF(ISNUMBER(OFFSET(INDIRECT("'"&amp;'DATA for charts'!D$5&amp;"'!$o1"),$A1315-1,0)),OFFSET(INDIRECT("'"&amp;'DATA for charts'!D$5&amp;"'!$o1"),$A1315-1,0),NA())</f>
        <v>0</v>
      </c>
      <c r="E1315" s="219">
        <f ca="1">IF(ISNUMBER(OFFSET(INDIRECT("'"&amp;'DATA for charts'!E$5&amp;"'!$o1"),$A1315-1,0)),OFFSET(INDIRECT("'"&amp;'DATA for charts'!E$5&amp;"'!$o1"),$A1315-1,0),NA())</f>
        <v>0</v>
      </c>
      <c r="F1315" s="219">
        <f ca="1">IF(ISNUMBER(OFFSET(INDIRECT("'"&amp;'DATA for charts'!F$5&amp;"'!$o1"),$A1315-1,0)),OFFSET(INDIRECT("'"&amp;'DATA for charts'!F$5&amp;"'!$o1"),$A1315-1,0),NA())</f>
        <v>0</v>
      </c>
      <c r="G1315" s="219">
        <f ca="1">IF(ISNUMBER(OFFSET(INDIRECT("'"&amp;'DATA for charts'!G$5&amp;"'!$o1"),$A1315-1,0)),OFFSET(INDIRECT("'"&amp;'DATA for charts'!G$5&amp;"'!$o1"),$A1315-1,0),NA())</f>
        <v>0</v>
      </c>
      <c r="H1315" s="219">
        <f ca="1">IF(ISNUMBER(OFFSET(INDIRECT("'"&amp;'DATA for charts'!H$5&amp;"'!$o1"),$A1315-1,0)),OFFSET(INDIRECT("'"&amp;'DATA for charts'!H$5&amp;"'!$o1"),$A1315-1,0),NA())</f>
        <v>0</v>
      </c>
      <c r="I1315" s="219" t="e">
        <f ca="1">IF(ISNUMBER(OFFSET(INDIRECT("'"&amp;'DATA for charts'!I$5&amp;"'!$o1"),$A1315-1,0)),OFFSET(INDIRECT("'"&amp;'DATA for charts'!I$5&amp;"'!$o1"),$A1315-1,0),NA())</f>
        <v>#N/A</v>
      </c>
      <c r="J1315" s="219" t="e">
        <f ca="1">IF(ISNUMBER(OFFSET(INDIRECT("'"&amp;'DATA for charts'!J$5&amp;"'!$o1"),$A1315-1,0)),OFFSET(INDIRECT("'"&amp;'DATA for charts'!J$5&amp;"'!$o1"),$A1315-1,0),NA())</f>
        <v>#N/A</v>
      </c>
      <c r="K1315" s="219" t="e">
        <f ca="1">IF(ISNUMBER(OFFSET(INDIRECT("'"&amp;'DATA for charts'!K$5&amp;"'!$o1"),$A1315-1,0)),OFFSET(INDIRECT("'"&amp;'DATA for charts'!K$5&amp;"'!$o1"),$A1315-1,0),NA())</f>
        <v>#N/A</v>
      </c>
      <c r="L1315" s="219" t="e">
        <f ca="1">IF(ISNUMBER(OFFSET(INDIRECT("'"&amp;'DATA for charts'!L$5&amp;"'!$o1"),$A1315-1,0)),OFFSET(INDIRECT("'"&amp;'DATA for charts'!L$5&amp;"'!$o1"),$A1315-1,0),NA())</f>
        <v>#N/A</v>
      </c>
      <c r="M1315" s="219" t="e">
        <f ca="1">IF(ISNUMBER(OFFSET(INDIRECT("'"&amp;'DATA for charts'!M$5&amp;"'!$o1"),$A1315-1,0)),OFFSET(INDIRECT("'"&amp;'DATA for charts'!M$5&amp;"'!$o1"),$A1315-1,0),NA())</f>
        <v>#N/A</v>
      </c>
      <c r="N1315" s="219" t="e">
        <f ca="1">IF(ISNUMBER(OFFSET(INDIRECT("'"&amp;'DATA for charts'!N$5&amp;"'!$o1"),$A1315-1,0)),OFFSET(INDIRECT("'"&amp;'DATA for charts'!N$5&amp;"'!$o1"),$A1315-1,0),NA())</f>
        <v>#N/A</v>
      </c>
      <c r="O1315" s="219" t="e">
        <f ca="1">IF(ISNUMBER(OFFSET(INDIRECT("'"&amp;'DATA for charts'!O$5&amp;"'!$o1"),$A1315-1,0)),OFFSET(INDIRECT("'"&amp;'DATA for charts'!O$5&amp;"'!$o1"),$A1315-1,0),NA())</f>
        <v>#N/A</v>
      </c>
      <c r="P1315" s="219" t="e">
        <f ca="1">IF(ISNUMBER(OFFSET(INDIRECT("'"&amp;'DATA for charts'!P$5&amp;"'!$o1"),$A1315-1,0)),OFFSET(INDIRECT("'"&amp;'DATA for charts'!P$5&amp;"'!$o1"),$A1315-1,0),NA())</f>
        <v>#N/A</v>
      </c>
      <c r="Q1315" s="219" t="e">
        <f ca="1">IF(ISNUMBER(OFFSET(INDIRECT("'"&amp;'DATA for charts'!Q$5&amp;"'!$o1"),$A1315-1,0)),OFFSET(INDIRECT("'"&amp;'DATA for charts'!Q$5&amp;"'!$o1"),$A1315-1,0),NA())</f>
        <v>#N/A</v>
      </c>
      <c r="R1315" s="219" t="e">
        <f ca="1">IF(ISNUMBER(OFFSET(INDIRECT("'"&amp;'DATA for charts'!R$5&amp;"'!$o1"),$A1315-1,0)),OFFSET(INDIRECT("'"&amp;'DATA for charts'!R$5&amp;"'!$o1"),$A1315-1,0),NA())</f>
        <v>#N/A</v>
      </c>
      <c r="S1315" s="219" t="e">
        <f ca="1">IF(ISNUMBER(OFFSET(INDIRECT("'"&amp;'DATA for charts'!S$5&amp;"'!$o1"),$A1315-1,0)),OFFSET(INDIRECT("'"&amp;'DATA for charts'!S$5&amp;"'!$o1"),$A1315-1,0),NA())</f>
        <v>#N/A</v>
      </c>
      <c r="T1315" s="34"/>
      <c r="U1315" s="34"/>
      <c r="V1315" s="34"/>
      <c r="W1315" s="8"/>
      <c r="X1315" s="8"/>
      <c r="Y1315" s="8"/>
      <c r="Z1315" s="8"/>
      <c r="AA1315" s="8"/>
    </row>
    <row r="1316" spans="1:27">
      <c r="A1316" s="226">
        <f t="shared" si="1421"/>
        <v>271</v>
      </c>
      <c r="B1316" s="8">
        <v>10</v>
      </c>
      <c r="C1316" s="219">
        <f ca="1">IF(ISNUMBER(OFFSET(INDIRECT("'"&amp;'DATA for charts'!C$5&amp;"'!$o1"),$A1316-1,0)),OFFSET(INDIRECT("'"&amp;'DATA for charts'!C$5&amp;"'!$o1"),$A1316-1,0),NA())</f>
        <v>-0.33200000000000002</v>
      </c>
      <c r="D1316" s="219">
        <f ca="1">IF(ISNUMBER(OFFSET(INDIRECT("'"&amp;'DATA for charts'!D$5&amp;"'!$o1"),$A1316-1,0)),OFFSET(INDIRECT("'"&amp;'DATA for charts'!D$5&amp;"'!$o1"),$A1316-1,0),NA())</f>
        <v>-0.1686935</v>
      </c>
      <c r="E1316" s="219">
        <f ca="1">IF(ISNUMBER(OFFSET(INDIRECT("'"&amp;'DATA for charts'!E$5&amp;"'!$o1"),$A1316-1,0)),OFFSET(INDIRECT("'"&amp;'DATA for charts'!E$5&amp;"'!$o1"),$A1316-1,0),NA())</f>
        <v>-9.8799999999999999E-2</v>
      </c>
      <c r="F1316" s="219">
        <f ca="1">IF(ISNUMBER(OFFSET(INDIRECT("'"&amp;'DATA for charts'!F$5&amp;"'!$o1"),$A1316-1,0)),OFFSET(INDIRECT("'"&amp;'DATA for charts'!F$5&amp;"'!$o1"),$A1316-1,0),NA())</f>
        <v>-0.35947999780959999</v>
      </c>
      <c r="G1316" s="219">
        <f ca="1">IF(ISNUMBER(OFFSET(INDIRECT("'"&amp;'DATA for charts'!G$5&amp;"'!$o1"),$A1316-1,0)),OFFSET(INDIRECT("'"&amp;'DATA for charts'!G$5&amp;"'!$o1"),$A1316-1,0),NA())</f>
        <v>-0.23</v>
      </c>
      <c r="H1316" s="219">
        <f ca="1">IF(ISNUMBER(OFFSET(INDIRECT("'"&amp;'DATA for charts'!H$5&amp;"'!$o1"),$A1316-1,0)),OFFSET(INDIRECT("'"&amp;'DATA for charts'!H$5&amp;"'!$o1"),$A1316-1,0),NA())</f>
        <v>-0.36748700000000001</v>
      </c>
      <c r="I1316" s="219" t="e">
        <f ca="1">IF(ISNUMBER(OFFSET(INDIRECT("'"&amp;'DATA for charts'!I$5&amp;"'!$o1"),$A1316-1,0)),OFFSET(INDIRECT("'"&amp;'DATA for charts'!I$5&amp;"'!$o1"),$A1316-1,0),NA())</f>
        <v>#N/A</v>
      </c>
      <c r="J1316" s="219" t="e">
        <f ca="1">IF(ISNUMBER(OFFSET(INDIRECT("'"&amp;'DATA for charts'!J$5&amp;"'!$o1"),$A1316-1,0)),OFFSET(INDIRECT("'"&amp;'DATA for charts'!J$5&amp;"'!$o1"),$A1316-1,0),NA())</f>
        <v>#N/A</v>
      </c>
      <c r="K1316" s="219" t="e">
        <f ca="1">IF(ISNUMBER(OFFSET(INDIRECT("'"&amp;'DATA for charts'!K$5&amp;"'!$o1"),$A1316-1,0)),OFFSET(INDIRECT("'"&amp;'DATA for charts'!K$5&amp;"'!$o1"),$A1316-1,0),NA())</f>
        <v>#N/A</v>
      </c>
      <c r="L1316" s="219" t="e">
        <f ca="1">IF(ISNUMBER(OFFSET(INDIRECT("'"&amp;'DATA for charts'!L$5&amp;"'!$o1"),$A1316-1,0)),OFFSET(INDIRECT("'"&amp;'DATA for charts'!L$5&amp;"'!$o1"),$A1316-1,0),NA())</f>
        <v>#N/A</v>
      </c>
      <c r="M1316" s="219" t="e">
        <f ca="1">IF(ISNUMBER(OFFSET(INDIRECT("'"&amp;'DATA for charts'!M$5&amp;"'!$o1"),$A1316-1,0)),OFFSET(INDIRECT("'"&amp;'DATA for charts'!M$5&amp;"'!$o1"),$A1316-1,0),NA())</f>
        <v>#N/A</v>
      </c>
      <c r="N1316" s="219" t="e">
        <f ca="1">IF(ISNUMBER(OFFSET(INDIRECT("'"&amp;'DATA for charts'!N$5&amp;"'!$o1"),$A1316-1,0)),OFFSET(INDIRECT("'"&amp;'DATA for charts'!N$5&amp;"'!$o1"),$A1316-1,0),NA())</f>
        <v>#N/A</v>
      </c>
      <c r="O1316" s="219" t="e">
        <f ca="1">IF(ISNUMBER(OFFSET(INDIRECT("'"&amp;'DATA for charts'!O$5&amp;"'!$o1"),$A1316-1,0)),OFFSET(INDIRECT("'"&amp;'DATA for charts'!O$5&amp;"'!$o1"),$A1316-1,0),NA())</f>
        <v>#N/A</v>
      </c>
      <c r="P1316" s="219" t="e">
        <f ca="1">IF(ISNUMBER(OFFSET(INDIRECT("'"&amp;'DATA for charts'!P$5&amp;"'!$o1"),$A1316-1,0)),OFFSET(INDIRECT("'"&amp;'DATA for charts'!P$5&amp;"'!$o1"),$A1316-1,0),NA())</f>
        <v>#N/A</v>
      </c>
      <c r="Q1316" s="219" t="e">
        <f ca="1">IF(ISNUMBER(OFFSET(INDIRECT("'"&amp;'DATA for charts'!Q$5&amp;"'!$o1"),$A1316-1,0)),OFFSET(INDIRECT("'"&amp;'DATA for charts'!Q$5&amp;"'!$o1"),$A1316-1,0),NA())</f>
        <v>#N/A</v>
      </c>
      <c r="R1316" s="219" t="e">
        <f ca="1">IF(ISNUMBER(OFFSET(INDIRECT("'"&amp;'DATA for charts'!R$5&amp;"'!$o1"),$A1316-1,0)),OFFSET(INDIRECT("'"&amp;'DATA for charts'!R$5&amp;"'!$o1"),$A1316-1,0),NA())</f>
        <v>#N/A</v>
      </c>
      <c r="S1316" s="219" t="e">
        <f ca="1">IF(ISNUMBER(OFFSET(INDIRECT("'"&amp;'DATA for charts'!S$5&amp;"'!$o1"),$A1316-1,0)),OFFSET(INDIRECT("'"&amp;'DATA for charts'!S$5&amp;"'!$o1"),$A1316-1,0),NA())</f>
        <v>#N/A</v>
      </c>
      <c r="T1316" s="34"/>
      <c r="U1316" s="34"/>
      <c r="V1316" s="34"/>
      <c r="W1316" s="8"/>
      <c r="X1316" s="8"/>
      <c r="Y1316" s="8"/>
      <c r="Z1316" s="8"/>
      <c r="AA1316" s="8"/>
    </row>
    <row r="1317" spans="1:27">
      <c r="A1317" s="226">
        <f t="shared" si="1421"/>
        <v>272</v>
      </c>
      <c r="B1317" s="8">
        <v>11</v>
      </c>
      <c r="C1317" s="219">
        <f ca="1">IF(ISNUMBER(OFFSET(INDIRECT("'"&amp;'DATA for charts'!C$5&amp;"'!$o1"),$A1317-1,0)),OFFSET(INDIRECT("'"&amp;'DATA for charts'!C$5&amp;"'!$o1"),$A1317-1,0),NA())</f>
        <v>-1.246</v>
      </c>
      <c r="D1317" s="219">
        <f ca="1">IF(ISNUMBER(OFFSET(INDIRECT("'"&amp;'DATA for charts'!D$5&amp;"'!$o1"),$A1317-1,0)),OFFSET(INDIRECT("'"&amp;'DATA for charts'!D$5&amp;"'!$o1"),$A1317-1,0),NA())</f>
        <v>-1.2346516999999999</v>
      </c>
      <c r="E1317" s="219">
        <f ca="1">IF(ISNUMBER(OFFSET(INDIRECT("'"&amp;'DATA for charts'!E$5&amp;"'!$o1"),$A1317-1,0)),OFFSET(INDIRECT("'"&amp;'DATA for charts'!E$5&amp;"'!$o1"),$A1317-1,0),NA())</f>
        <v>-1.022</v>
      </c>
      <c r="F1317" s="219">
        <f ca="1">IF(ISNUMBER(OFFSET(INDIRECT("'"&amp;'DATA for charts'!F$5&amp;"'!$o1"),$A1317-1,0)),OFFSET(INDIRECT("'"&amp;'DATA for charts'!F$5&amp;"'!$o1"),$A1317-1,0),NA())</f>
        <v>-1.4584326611522276</v>
      </c>
      <c r="G1317" s="219">
        <f ca="1">IF(ISNUMBER(OFFSET(INDIRECT("'"&amp;'DATA for charts'!G$5&amp;"'!$o1"),$A1317-1,0)),OFFSET(INDIRECT("'"&amp;'DATA for charts'!G$5&amp;"'!$o1"),$A1317-1,0),NA())</f>
        <v>-1.21</v>
      </c>
      <c r="H1317" s="219">
        <f ca="1">IF(ISNUMBER(OFFSET(INDIRECT("'"&amp;'DATA for charts'!H$5&amp;"'!$o1"),$A1317-1,0)),OFFSET(INDIRECT("'"&amp;'DATA for charts'!H$5&amp;"'!$o1"),$A1317-1,0),NA())</f>
        <v>-1.2887999999999999</v>
      </c>
      <c r="I1317" s="219" t="e">
        <f ca="1">IF(ISNUMBER(OFFSET(INDIRECT("'"&amp;'DATA for charts'!I$5&amp;"'!$o1"),$A1317-1,0)),OFFSET(INDIRECT("'"&amp;'DATA for charts'!I$5&amp;"'!$o1"),$A1317-1,0),NA())</f>
        <v>#N/A</v>
      </c>
      <c r="J1317" s="219" t="e">
        <f ca="1">IF(ISNUMBER(OFFSET(INDIRECT("'"&amp;'DATA for charts'!J$5&amp;"'!$o1"),$A1317-1,0)),OFFSET(INDIRECT("'"&amp;'DATA for charts'!J$5&amp;"'!$o1"),$A1317-1,0),NA())</f>
        <v>#N/A</v>
      </c>
      <c r="K1317" s="219" t="e">
        <f ca="1">IF(ISNUMBER(OFFSET(INDIRECT("'"&amp;'DATA for charts'!K$5&amp;"'!$o1"),$A1317-1,0)),OFFSET(INDIRECT("'"&amp;'DATA for charts'!K$5&amp;"'!$o1"),$A1317-1,0),NA())</f>
        <v>#N/A</v>
      </c>
      <c r="L1317" s="219" t="e">
        <f ca="1">IF(ISNUMBER(OFFSET(INDIRECT("'"&amp;'DATA for charts'!L$5&amp;"'!$o1"),$A1317-1,0)),OFFSET(INDIRECT("'"&amp;'DATA for charts'!L$5&amp;"'!$o1"),$A1317-1,0),NA())</f>
        <v>#N/A</v>
      </c>
      <c r="M1317" s="219" t="e">
        <f ca="1">IF(ISNUMBER(OFFSET(INDIRECT("'"&amp;'DATA for charts'!M$5&amp;"'!$o1"),$A1317-1,0)),OFFSET(INDIRECT("'"&amp;'DATA for charts'!M$5&amp;"'!$o1"),$A1317-1,0),NA())</f>
        <v>#N/A</v>
      </c>
      <c r="N1317" s="219" t="e">
        <f ca="1">IF(ISNUMBER(OFFSET(INDIRECT("'"&amp;'DATA for charts'!N$5&amp;"'!$o1"),$A1317-1,0)),OFFSET(INDIRECT("'"&amp;'DATA for charts'!N$5&amp;"'!$o1"),$A1317-1,0),NA())</f>
        <v>#N/A</v>
      </c>
      <c r="O1317" s="219" t="e">
        <f ca="1">IF(ISNUMBER(OFFSET(INDIRECT("'"&amp;'DATA for charts'!O$5&amp;"'!$o1"),$A1317-1,0)),OFFSET(INDIRECT("'"&amp;'DATA for charts'!O$5&amp;"'!$o1"),$A1317-1,0),NA())</f>
        <v>#N/A</v>
      </c>
      <c r="P1317" s="219" t="e">
        <f ca="1">IF(ISNUMBER(OFFSET(INDIRECT("'"&amp;'DATA for charts'!P$5&amp;"'!$o1"),$A1317-1,0)),OFFSET(INDIRECT("'"&amp;'DATA for charts'!P$5&amp;"'!$o1"),$A1317-1,0),NA())</f>
        <v>#N/A</v>
      </c>
      <c r="Q1317" s="219" t="e">
        <f ca="1">IF(ISNUMBER(OFFSET(INDIRECT("'"&amp;'DATA for charts'!Q$5&amp;"'!$o1"),$A1317-1,0)),OFFSET(INDIRECT("'"&amp;'DATA for charts'!Q$5&amp;"'!$o1"),$A1317-1,0),NA())</f>
        <v>#N/A</v>
      </c>
      <c r="R1317" s="219" t="e">
        <f ca="1">IF(ISNUMBER(OFFSET(INDIRECT("'"&amp;'DATA for charts'!R$5&amp;"'!$o1"),$A1317-1,0)),OFFSET(INDIRECT("'"&amp;'DATA for charts'!R$5&amp;"'!$o1"),$A1317-1,0),NA())</f>
        <v>#N/A</v>
      </c>
      <c r="S1317" s="219" t="e">
        <f ca="1">IF(ISNUMBER(OFFSET(INDIRECT("'"&amp;'DATA for charts'!S$5&amp;"'!$o1"),$A1317-1,0)),OFFSET(INDIRECT("'"&amp;'DATA for charts'!S$5&amp;"'!$o1"),$A1317-1,0),NA())</f>
        <v>#N/A</v>
      </c>
      <c r="T1317" s="34"/>
      <c r="U1317" s="34"/>
      <c r="V1317" s="34"/>
      <c r="W1317" s="8"/>
      <c r="X1317" s="8"/>
      <c r="Y1317" s="8"/>
      <c r="Z1317" s="8"/>
      <c r="AA1317" s="8"/>
    </row>
    <row r="1318" spans="1:27">
      <c r="A1318" s="226">
        <f t="shared" si="1421"/>
        <v>273</v>
      </c>
      <c r="B1318" s="8">
        <v>12</v>
      </c>
      <c r="C1318" s="219">
        <f ca="1">IF(ISNUMBER(OFFSET(INDIRECT("'"&amp;'DATA for charts'!C$5&amp;"'!$o1"),$A1318-1,0)),OFFSET(INDIRECT("'"&amp;'DATA for charts'!C$5&amp;"'!$o1"),$A1318-1,0),NA())</f>
        <v>-2.0779999999999998</v>
      </c>
      <c r="D1318" s="219">
        <f ca="1">IF(ISNUMBER(OFFSET(INDIRECT("'"&amp;'DATA for charts'!D$5&amp;"'!$o1"),$A1318-1,0)),OFFSET(INDIRECT("'"&amp;'DATA for charts'!D$5&amp;"'!$o1"),$A1318-1,0),NA())</f>
        <v>-2.2633999999999999</v>
      </c>
      <c r="E1318" s="219">
        <f ca="1">IF(ISNUMBER(OFFSET(INDIRECT("'"&amp;'DATA for charts'!E$5&amp;"'!$o1"),$A1318-1,0)),OFFSET(INDIRECT("'"&amp;'DATA for charts'!E$5&amp;"'!$o1"),$A1318-1,0),NA())</f>
        <v>-1.7728999999999999</v>
      </c>
      <c r="F1318" s="219">
        <f ca="1">IF(ISNUMBER(OFFSET(INDIRECT("'"&amp;'DATA for charts'!F$5&amp;"'!$o1"),$A1318-1,0)),OFFSET(INDIRECT("'"&amp;'DATA for charts'!F$5&amp;"'!$o1"),$A1318-1,0),NA())</f>
        <v>-2.4228022631479273</v>
      </c>
      <c r="G1318" s="219">
        <f ca="1">IF(ISNUMBER(OFFSET(INDIRECT("'"&amp;'DATA for charts'!G$5&amp;"'!$o1"),$A1318-1,0)),OFFSET(INDIRECT("'"&amp;'DATA for charts'!G$5&amp;"'!$o1"),$A1318-1,0),NA())</f>
        <v>-2.2200000000000002</v>
      </c>
      <c r="H1318" s="219">
        <f ca="1">IF(ISNUMBER(OFFSET(INDIRECT("'"&amp;'DATA for charts'!H$5&amp;"'!$o1"),$A1318-1,0)),OFFSET(INDIRECT("'"&amp;'DATA for charts'!H$5&amp;"'!$o1"),$A1318-1,0),NA())</f>
        <v>-2.1777099999999998</v>
      </c>
      <c r="I1318" s="219" t="e">
        <f ca="1">IF(ISNUMBER(OFFSET(INDIRECT("'"&amp;'DATA for charts'!I$5&amp;"'!$o1"),$A1318-1,0)),OFFSET(INDIRECT("'"&amp;'DATA for charts'!I$5&amp;"'!$o1"),$A1318-1,0),NA())</f>
        <v>#N/A</v>
      </c>
      <c r="J1318" s="219" t="e">
        <f ca="1">IF(ISNUMBER(OFFSET(INDIRECT("'"&amp;'DATA for charts'!J$5&amp;"'!$o1"),$A1318-1,0)),OFFSET(INDIRECT("'"&amp;'DATA for charts'!J$5&amp;"'!$o1"),$A1318-1,0),NA())</f>
        <v>#N/A</v>
      </c>
      <c r="K1318" s="219" t="e">
        <f ca="1">IF(ISNUMBER(OFFSET(INDIRECT("'"&amp;'DATA for charts'!K$5&amp;"'!$o1"),$A1318-1,0)),OFFSET(INDIRECT("'"&amp;'DATA for charts'!K$5&amp;"'!$o1"),$A1318-1,0),NA())</f>
        <v>#N/A</v>
      </c>
      <c r="L1318" s="219" t="e">
        <f ca="1">IF(ISNUMBER(OFFSET(INDIRECT("'"&amp;'DATA for charts'!L$5&amp;"'!$o1"),$A1318-1,0)),OFFSET(INDIRECT("'"&amp;'DATA for charts'!L$5&amp;"'!$o1"),$A1318-1,0),NA())</f>
        <v>#N/A</v>
      </c>
      <c r="M1318" s="219" t="e">
        <f ca="1">IF(ISNUMBER(OFFSET(INDIRECT("'"&amp;'DATA for charts'!M$5&amp;"'!$o1"),$A1318-1,0)),OFFSET(INDIRECT("'"&amp;'DATA for charts'!M$5&amp;"'!$o1"),$A1318-1,0),NA())</f>
        <v>#N/A</v>
      </c>
      <c r="N1318" s="219" t="e">
        <f ca="1">IF(ISNUMBER(OFFSET(INDIRECT("'"&amp;'DATA for charts'!N$5&amp;"'!$o1"),$A1318-1,0)),OFFSET(INDIRECT("'"&amp;'DATA for charts'!N$5&amp;"'!$o1"),$A1318-1,0),NA())</f>
        <v>#N/A</v>
      </c>
      <c r="O1318" s="219" t="e">
        <f ca="1">IF(ISNUMBER(OFFSET(INDIRECT("'"&amp;'DATA for charts'!O$5&amp;"'!$o1"),$A1318-1,0)),OFFSET(INDIRECT("'"&amp;'DATA for charts'!O$5&amp;"'!$o1"),$A1318-1,0),NA())</f>
        <v>#N/A</v>
      </c>
      <c r="P1318" s="219" t="e">
        <f ca="1">IF(ISNUMBER(OFFSET(INDIRECT("'"&amp;'DATA for charts'!P$5&amp;"'!$o1"),$A1318-1,0)),OFFSET(INDIRECT("'"&amp;'DATA for charts'!P$5&amp;"'!$o1"),$A1318-1,0),NA())</f>
        <v>#N/A</v>
      </c>
      <c r="Q1318" s="219" t="e">
        <f ca="1">IF(ISNUMBER(OFFSET(INDIRECT("'"&amp;'DATA for charts'!Q$5&amp;"'!$o1"),$A1318-1,0)),OFFSET(INDIRECT("'"&amp;'DATA for charts'!Q$5&amp;"'!$o1"),$A1318-1,0),NA())</f>
        <v>#N/A</v>
      </c>
      <c r="R1318" s="219" t="e">
        <f ca="1">IF(ISNUMBER(OFFSET(INDIRECT("'"&amp;'DATA for charts'!R$5&amp;"'!$o1"),$A1318-1,0)),OFFSET(INDIRECT("'"&amp;'DATA for charts'!R$5&amp;"'!$o1"),$A1318-1,0),NA())</f>
        <v>#N/A</v>
      </c>
      <c r="S1318" s="219" t="e">
        <f ca="1">IF(ISNUMBER(OFFSET(INDIRECT("'"&amp;'DATA for charts'!S$5&amp;"'!$o1"),$A1318-1,0)),OFFSET(INDIRECT("'"&amp;'DATA for charts'!S$5&amp;"'!$o1"),$A1318-1,0),NA())</f>
        <v>#N/A</v>
      </c>
      <c r="T1318" s="34"/>
      <c r="U1318" s="34"/>
      <c r="V1318" s="34"/>
      <c r="W1318" s="8"/>
      <c r="X1318" s="8"/>
      <c r="Y1318" s="8"/>
      <c r="Z1318" s="8"/>
      <c r="AA1318" s="8"/>
    </row>
    <row r="1319" spans="1:27">
      <c r="A1319" s="226">
        <f t="shared" si="1421"/>
        <v>274</v>
      </c>
      <c r="B1319" s="8">
        <v>13</v>
      </c>
      <c r="C1319" s="219">
        <f ca="1">IF(ISNUMBER(OFFSET(INDIRECT("'"&amp;'DATA for charts'!C$5&amp;"'!$o1"),$A1319-1,0)),OFFSET(INDIRECT("'"&amp;'DATA for charts'!C$5&amp;"'!$o1"),$A1319-1,0),NA())</f>
        <v>-2.4569999999999999</v>
      </c>
      <c r="D1319" s="219">
        <f ca="1">IF(ISNUMBER(OFFSET(INDIRECT("'"&amp;'DATA for charts'!D$5&amp;"'!$o1"),$A1319-1,0)),OFFSET(INDIRECT("'"&amp;'DATA for charts'!D$5&amp;"'!$o1"),$A1319-1,0),NA())</f>
        <v>-2.7049429999999992</v>
      </c>
      <c r="E1319" s="219">
        <f ca="1">IF(ISNUMBER(OFFSET(INDIRECT("'"&amp;'DATA for charts'!E$5&amp;"'!$o1"),$A1319-1,0)),OFFSET(INDIRECT("'"&amp;'DATA for charts'!E$5&amp;"'!$o1"),$A1319-1,0),NA())</f>
        <v>-2.3147000000000002</v>
      </c>
      <c r="F1319" s="219">
        <f ca="1">IF(ISNUMBER(OFFSET(INDIRECT("'"&amp;'DATA for charts'!F$5&amp;"'!$o1"),$A1319-1,0)),OFFSET(INDIRECT("'"&amp;'DATA for charts'!F$5&amp;"'!$o1"),$A1319-1,0),NA())</f>
        <v>-2.8448840067608336</v>
      </c>
      <c r="G1319" s="219">
        <f ca="1">IF(ISNUMBER(OFFSET(INDIRECT("'"&amp;'DATA for charts'!G$5&amp;"'!$o1"),$A1319-1,0)),OFFSET(INDIRECT("'"&amp;'DATA for charts'!G$5&amp;"'!$o1"),$A1319-1,0),NA())</f>
        <v>-2.78</v>
      </c>
      <c r="H1319" s="219">
        <f ca="1">IF(ISNUMBER(OFFSET(INDIRECT("'"&amp;'DATA for charts'!H$5&amp;"'!$o1"),$A1319-1,0)),OFFSET(INDIRECT("'"&amp;'DATA for charts'!H$5&amp;"'!$o1"),$A1319-1,0),NA())</f>
        <v>-2.6488900000000002</v>
      </c>
      <c r="I1319" s="219" t="e">
        <f ca="1">IF(ISNUMBER(OFFSET(INDIRECT("'"&amp;'DATA for charts'!I$5&amp;"'!$o1"),$A1319-1,0)),OFFSET(INDIRECT("'"&amp;'DATA for charts'!I$5&amp;"'!$o1"),$A1319-1,0),NA())</f>
        <v>#N/A</v>
      </c>
      <c r="J1319" s="219" t="e">
        <f ca="1">IF(ISNUMBER(OFFSET(INDIRECT("'"&amp;'DATA for charts'!J$5&amp;"'!$o1"),$A1319-1,0)),OFFSET(INDIRECT("'"&amp;'DATA for charts'!J$5&amp;"'!$o1"),$A1319-1,0),NA())</f>
        <v>#N/A</v>
      </c>
      <c r="K1319" s="219" t="e">
        <f ca="1">IF(ISNUMBER(OFFSET(INDIRECT("'"&amp;'DATA for charts'!K$5&amp;"'!$o1"),$A1319-1,0)),OFFSET(INDIRECT("'"&amp;'DATA for charts'!K$5&amp;"'!$o1"),$A1319-1,0),NA())</f>
        <v>#N/A</v>
      </c>
      <c r="L1319" s="219" t="e">
        <f ca="1">IF(ISNUMBER(OFFSET(INDIRECT("'"&amp;'DATA for charts'!L$5&amp;"'!$o1"),$A1319-1,0)),OFFSET(INDIRECT("'"&amp;'DATA for charts'!L$5&amp;"'!$o1"),$A1319-1,0),NA())</f>
        <v>#N/A</v>
      </c>
      <c r="M1319" s="219" t="e">
        <f ca="1">IF(ISNUMBER(OFFSET(INDIRECT("'"&amp;'DATA for charts'!M$5&amp;"'!$o1"),$A1319-1,0)),OFFSET(INDIRECT("'"&amp;'DATA for charts'!M$5&amp;"'!$o1"),$A1319-1,0),NA())</f>
        <v>#N/A</v>
      </c>
      <c r="N1319" s="219" t="e">
        <f ca="1">IF(ISNUMBER(OFFSET(INDIRECT("'"&amp;'DATA for charts'!N$5&amp;"'!$o1"),$A1319-1,0)),OFFSET(INDIRECT("'"&amp;'DATA for charts'!N$5&amp;"'!$o1"),$A1319-1,0),NA())</f>
        <v>#N/A</v>
      </c>
      <c r="O1319" s="219" t="e">
        <f ca="1">IF(ISNUMBER(OFFSET(INDIRECT("'"&amp;'DATA for charts'!O$5&amp;"'!$o1"),$A1319-1,0)),OFFSET(INDIRECT("'"&amp;'DATA for charts'!O$5&amp;"'!$o1"),$A1319-1,0),NA())</f>
        <v>#N/A</v>
      </c>
      <c r="P1319" s="219" t="e">
        <f ca="1">IF(ISNUMBER(OFFSET(INDIRECT("'"&amp;'DATA for charts'!P$5&amp;"'!$o1"),$A1319-1,0)),OFFSET(INDIRECT("'"&amp;'DATA for charts'!P$5&amp;"'!$o1"),$A1319-1,0),NA())</f>
        <v>#N/A</v>
      </c>
      <c r="Q1319" s="219" t="e">
        <f ca="1">IF(ISNUMBER(OFFSET(INDIRECT("'"&amp;'DATA for charts'!Q$5&amp;"'!$o1"),$A1319-1,0)),OFFSET(INDIRECT("'"&amp;'DATA for charts'!Q$5&amp;"'!$o1"),$A1319-1,0),NA())</f>
        <v>#N/A</v>
      </c>
      <c r="R1319" s="219" t="e">
        <f ca="1">IF(ISNUMBER(OFFSET(INDIRECT("'"&amp;'DATA for charts'!R$5&amp;"'!$o1"),$A1319-1,0)),OFFSET(INDIRECT("'"&amp;'DATA for charts'!R$5&amp;"'!$o1"),$A1319-1,0),NA())</f>
        <v>#N/A</v>
      </c>
      <c r="S1319" s="219" t="e">
        <f ca="1">IF(ISNUMBER(OFFSET(INDIRECT("'"&amp;'DATA for charts'!S$5&amp;"'!$o1"),$A1319-1,0)),OFFSET(INDIRECT("'"&amp;'DATA for charts'!S$5&amp;"'!$o1"),$A1319-1,0),NA())</f>
        <v>#N/A</v>
      </c>
      <c r="T1319" s="34"/>
      <c r="U1319" s="34"/>
      <c r="V1319" s="34"/>
      <c r="W1319" s="8"/>
      <c r="X1319" s="8"/>
      <c r="Y1319" s="8"/>
      <c r="Z1319" s="8"/>
      <c r="AA1319" s="8"/>
    </row>
    <row r="1320" spans="1:27">
      <c r="A1320" s="226">
        <f t="shared" si="1421"/>
        <v>275</v>
      </c>
      <c r="B1320" s="8">
        <v>14</v>
      </c>
      <c r="C1320" s="219">
        <f ca="1">IF(ISNUMBER(OFFSET(INDIRECT("'"&amp;'DATA for charts'!C$5&amp;"'!$o1"),$A1320-1,0)),OFFSET(INDIRECT("'"&amp;'DATA for charts'!C$5&amp;"'!$o1"),$A1320-1,0),NA())</f>
        <v>-2.6179999999999999</v>
      </c>
      <c r="D1320" s="219">
        <f ca="1">IF(ISNUMBER(OFFSET(INDIRECT("'"&amp;'DATA for charts'!D$5&amp;"'!$o1"),$A1320-1,0)),OFFSET(INDIRECT("'"&amp;'DATA for charts'!D$5&amp;"'!$o1"),$A1320-1,0),NA())</f>
        <v>-2.7504400000000002</v>
      </c>
      <c r="E1320" s="219">
        <f ca="1">IF(ISNUMBER(OFFSET(INDIRECT("'"&amp;'DATA for charts'!E$5&amp;"'!$o1"),$A1320-1,0)),OFFSET(INDIRECT("'"&amp;'DATA for charts'!E$5&amp;"'!$o1"),$A1320-1,0),NA())</f>
        <v>-2.5989</v>
      </c>
      <c r="F1320" s="219">
        <f ca="1">IF(ISNUMBER(OFFSET(INDIRECT("'"&amp;'DATA for charts'!F$5&amp;"'!$o1"),$A1320-1,0)),OFFSET(INDIRECT("'"&amp;'DATA for charts'!F$5&amp;"'!$o1"),$A1320-1,0),NA())</f>
        <v>-2.9084758458785558</v>
      </c>
      <c r="G1320" s="219">
        <f ca="1">IF(ISNUMBER(OFFSET(INDIRECT("'"&amp;'DATA for charts'!G$5&amp;"'!$o1"),$A1320-1,0)),OFFSET(INDIRECT("'"&amp;'DATA for charts'!G$5&amp;"'!$o1"),$A1320-1,0),NA())</f>
        <v>-2.93</v>
      </c>
      <c r="H1320" s="219">
        <f ca="1">IF(ISNUMBER(OFFSET(INDIRECT("'"&amp;'DATA for charts'!H$5&amp;"'!$o1"),$A1320-1,0)),OFFSET(INDIRECT("'"&amp;'DATA for charts'!H$5&amp;"'!$o1"),$A1320-1,0),NA())</f>
        <v>-2.7497600000000002</v>
      </c>
      <c r="I1320" s="219" t="e">
        <f ca="1">IF(ISNUMBER(OFFSET(INDIRECT("'"&amp;'DATA for charts'!I$5&amp;"'!$o1"),$A1320-1,0)),OFFSET(INDIRECT("'"&amp;'DATA for charts'!I$5&amp;"'!$o1"),$A1320-1,0),NA())</f>
        <v>#N/A</v>
      </c>
      <c r="J1320" s="219" t="e">
        <f ca="1">IF(ISNUMBER(OFFSET(INDIRECT("'"&amp;'DATA for charts'!J$5&amp;"'!$o1"),$A1320-1,0)),OFFSET(INDIRECT("'"&amp;'DATA for charts'!J$5&amp;"'!$o1"),$A1320-1,0),NA())</f>
        <v>#N/A</v>
      </c>
      <c r="K1320" s="219" t="e">
        <f ca="1">IF(ISNUMBER(OFFSET(INDIRECT("'"&amp;'DATA for charts'!K$5&amp;"'!$o1"),$A1320-1,0)),OFFSET(INDIRECT("'"&amp;'DATA for charts'!K$5&amp;"'!$o1"),$A1320-1,0),NA())</f>
        <v>#N/A</v>
      </c>
      <c r="L1320" s="219" t="e">
        <f ca="1">IF(ISNUMBER(OFFSET(INDIRECT("'"&amp;'DATA for charts'!L$5&amp;"'!$o1"),$A1320-1,0)),OFFSET(INDIRECT("'"&amp;'DATA for charts'!L$5&amp;"'!$o1"),$A1320-1,0),NA())</f>
        <v>#N/A</v>
      </c>
      <c r="M1320" s="219" t="e">
        <f ca="1">IF(ISNUMBER(OFFSET(INDIRECT("'"&amp;'DATA for charts'!M$5&amp;"'!$o1"),$A1320-1,0)),OFFSET(INDIRECT("'"&amp;'DATA for charts'!M$5&amp;"'!$o1"),$A1320-1,0),NA())</f>
        <v>#N/A</v>
      </c>
      <c r="N1320" s="219" t="e">
        <f ca="1">IF(ISNUMBER(OFFSET(INDIRECT("'"&amp;'DATA for charts'!N$5&amp;"'!$o1"),$A1320-1,0)),OFFSET(INDIRECT("'"&amp;'DATA for charts'!N$5&amp;"'!$o1"),$A1320-1,0),NA())</f>
        <v>#N/A</v>
      </c>
      <c r="O1320" s="219" t="e">
        <f ca="1">IF(ISNUMBER(OFFSET(INDIRECT("'"&amp;'DATA for charts'!O$5&amp;"'!$o1"),$A1320-1,0)),OFFSET(INDIRECT("'"&amp;'DATA for charts'!O$5&amp;"'!$o1"),$A1320-1,0),NA())</f>
        <v>#N/A</v>
      </c>
      <c r="P1320" s="219" t="e">
        <f ca="1">IF(ISNUMBER(OFFSET(INDIRECT("'"&amp;'DATA for charts'!P$5&amp;"'!$o1"),$A1320-1,0)),OFFSET(INDIRECT("'"&amp;'DATA for charts'!P$5&amp;"'!$o1"),$A1320-1,0),NA())</f>
        <v>#N/A</v>
      </c>
      <c r="Q1320" s="219" t="e">
        <f ca="1">IF(ISNUMBER(OFFSET(INDIRECT("'"&amp;'DATA for charts'!Q$5&amp;"'!$o1"),$A1320-1,0)),OFFSET(INDIRECT("'"&amp;'DATA for charts'!Q$5&amp;"'!$o1"),$A1320-1,0),NA())</f>
        <v>#N/A</v>
      </c>
      <c r="R1320" s="219" t="e">
        <f ca="1">IF(ISNUMBER(OFFSET(INDIRECT("'"&amp;'DATA for charts'!R$5&amp;"'!$o1"),$A1320-1,0)),OFFSET(INDIRECT("'"&amp;'DATA for charts'!R$5&amp;"'!$o1"),$A1320-1,0),NA())</f>
        <v>#N/A</v>
      </c>
      <c r="S1320" s="219" t="e">
        <f ca="1">IF(ISNUMBER(OFFSET(INDIRECT("'"&amp;'DATA for charts'!S$5&amp;"'!$o1"),$A1320-1,0)),OFFSET(INDIRECT("'"&amp;'DATA for charts'!S$5&amp;"'!$o1"),$A1320-1,0),NA())</f>
        <v>#N/A</v>
      </c>
      <c r="T1320" s="34"/>
      <c r="U1320" s="34"/>
      <c r="V1320" s="34"/>
      <c r="W1320" s="8"/>
      <c r="X1320" s="8"/>
      <c r="Y1320" s="8"/>
      <c r="Z1320" s="8"/>
      <c r="AA1320" s="8"/>
    </row>
    <row r="1321" spans="1:27">
      <c r="A1321" s="226">
        <f t="shared" si="1421"/>
        <v>276</v>
      </c>
      <c r="B1321" s="8">
        <v>15</v>
      </c>
      <c r="C1321" s="219">
        <f ca="1">IF(ISNUMBER(OFFSET(INDIRECT("'"&amp;'DATA for charts'!C$5&amp;"'!$o1"),$A1321-1,0)),OFFSET(INDIRECT("'"&amp;'DATA for charts'!C$5&amp;"'!$o1"),$A1321-1,0),NA())</f>
        <v>-2.5880000000000001</v>
      </c>
      <c r="D1321" s="219">
        <f ca="1">IF(ISNUMBER(OFFSET(INDIRECT("'"&amp;'DATA for charts'!D$5&amp;"'!$o1"),$A1321-1,0)),OFFSET(INDIRECT("'"&amp;'DATA for charts'!D$5&amp;"'!$o1"),$A1321-1,0),NA())</f>
        <v>-2.4489740000000002</v>
      </c>
      <c r="E1321" s="219">
        <f ca="1">IF(ISNUMBER(OFFSET(INDIRECT("'"&amp;'DATA for charts'!E$5&amp;"'!$o1"),$A1321-1,0)),OFFSET(INDIRECT("'"&amp;'DATA for charts'!E$5&amp;"'!$o1"),$A1321-1,0),NA())</f>
        <v>-2.5939999999999999</v>
      </c>
      <c r="F1321" s="219">
        <f ca="1">IF(ISNUMBER(OFFSET(INDIRECT("'"&amp;'DATA for charts'!F$5&amp;"'!$o1"),$A1321-1,0)),OFFSET(INDIRECT("'"&amp;'DATA for charts'!F$5&amp;"'!$o1"),$A1321-1,0),NA())</f>
        <v>-2.6409960178773724</v>
      </c>
      <c r="G1321" s="219">
        <f ca="1">IF(ISNUMBER(OFFSET(INDIRECT("'"&amp;'DATA for charts'!G$5&amp;"'!$o1"),$A1321-1,0)),OFFSET(INDIRECT("'"&amp;'DATA for charts'!G$5&amp;"'!$o1"),$A1321-1,0),NA())</f>
        <v>-2.72</v>
      </c>
      <c r="H1321" s="219">
        <f ca="1">IF(ISNUMBER(OFFSET(INDIRECT("'"&amp;'DATA for charts'!H$5&amp;"'!$o1"),$A1321-1,0)),OFFSET(INDIRECT("'"&amp;'DATA for charts'!H$5&amp;"'!$o1"),$A1321-1,0),NA())</f>
        <v>-2.5224299999999999</v>
      </c>
      <c r="I1321" s="219" t="e">
        <f ca="1">IF(ISNUMBER(OFFSET(INDIRECT("'"&amp;'DATA for charts'!I$5&amp;"'!$o1"),$A1321-1,0)),OFFSET(INDIRECT("'"&amp;'DATA for charts'!I$5&amp;"'!$o1"),$A1321-1,0),NA())</f>
        <v>#N/A</v>
      </c>
      <c r="J1321" s="219" t="e">
        <f ca="1">IF(ISNUMBER(OFFSET(INDIRECT("'"&amp;'DATA for charts'!J$5&amp;"'!$o1"),$A1321-1,0)),OFFSET(INDIRECT("'"&amp;'DATA for charts'!J$5&amp;"'!$o1"),$A1321-1,0),NA())</f>
        <v>#N/A</v>
      </c>
      <c r="K1321" s="219" t="e">
        <f ca="1">IF(ISNUMBER(OFFSET(INDIRECT("'"&amp;'DATA for charts'!K$5&amp;"'!$o1"),$A1321-1,0)),OFFSET(INDIRECT("'"&amp;'DATA for charts'!K$5&amp;"'!$o1"),$A1321-1,0),NA())</f>
        <v>#N/A</v>
      </c>
      <c r="L1321" s="219" t="e">
        <f ca="1">IF(ISNUMBER(OFFSET(INDIRECT("'"&amp;'DATA for charts'!L$5&amp;"'!$o1"),$A1321-1,0)),OFFSET(INDIRECT("'"&amp;'DATA for charts'!L$5&amp;"'!$o1"),$A1321-1,0),NA())</f>
        <v>#N/A</v>
      </c>
      <c r="M1321" s="219" t="e">
        <f ca="1">IF(ISNUMBER(OFFSET(INDIRECT("'"&amp;'DATA for charts'!M$5&amp;"'!$o1"),$A1321-1,0)),OFFSET(INDIRECT("'"&amp;'DATA for charts'!M$5&amp;"'!$o1"),$A1321-1,0),NA())</f>
        <v>#N/A</v>
      </c>
      <c r="N1321" s="219" t="e">
        <f ca="1">IF(ISNUMBER(OFFSET(INDIRECT("'"&amp;'DATA for charts'!N$5&amp;"'!$o1"),$A1321-1,0)),OFFSET(INDIRECT("'"&amp;'DATA for charts'!N$5&amp;"'!$o1"),$A1321-1,0),NA())</f>
        <v>#N/A</v>
      </c>
      <c r="O1321" s="219" t="e">
        <f ca="1">IF(ISNUMBER(OFFSET(INDIRECT("'"&amp;'DATA for charts'!O$5&amp;"'!$o1"),$A1321-1,0)),OFFSET(INDIRECT("'"&amp;'DATA for charts'!O$5&amp;"'!$o1"),$A1321-1,0),NA())</f>
        <v>#N/A</v>
      </c>
      <c r="P1321" s="219" t="e">
        <f ca="1">IF(ISNUMBER(OFFSET(INDIRECT("'"&amp;'DATA for charts'!P$5&amp;"'!$o1"),$A1321-1,0)),OFFSET(INDIRECT("'"&amp;'DATA for charts'!P$5&amp;"'!$o1"),$A1321-1,0),NA())</f>
        <v>#N/A</v>
      </c>
      <c r="Q1321" s="219" t="e">
        <f ca="1">IF(ISNUMBER(OFFSET(INDIRECT("'"&amp;'DATA for charts'!Q$5&amp;"'!$o1"),$A1321-1,0)),OFFSET(INDIRECT("'"&amp;'DATA for charts'!Q$5&amp;"'!$o1"),$A1321-1,0),NA())</f>
        <v>#N/A</v>
      </c>
      <c r="R1321" s="219" t="e">
        <f ca="1">IF(ISNUMBER(OFFSET(INDIRECT("'"&amp;'DATA for charts'!R$5&amp;"'!$o1"),$A1321-1,0)),OFFSET(INDIRECT("'"&amp;'DATA for charts'!R$5&amp;"'!$o1"),$A1321-1,0),NA())</f>
        <v>#N/A</v>
      </c>
      <c r="S1321" s="219" t="e">
        <f ca="1">IF(ISNUMBER(OFFSET(INDIRECT("'"&amp;'DATA for charts'!S$5&amp;"'!$o1"),$A1321-1,0)),OFFSET(INDIRECT("'"&amp;'DATA for charts'!S$5&amp;"'!$o1"),$A1321-1,0),NA())</f>
        <v>#N/A</v>
      </c>
      <c r="T1321" s="34"/>
      <c r="U1321" s="34"/>
      <c r="V1321" s="34"/>
      <c r="W1321" s="8"/>
      <c r="X1321" s="8"/>
      <c r="Y1321" s="8"/>
      <c r="Z1321" s="8"/>
      <c r="AA1321" s="8"/>
    </row>
    <row r="1322" spans="1:27">
      <c r="A1322" s="226">
        <f t="shared" si="1421"/>
        <v>277</v>
      </c>
      <c r="B1322" s="8">
        <v>16</v>
      </c>
      <c r="C1322" s="219">
        <f ca="1">IF(ISNUMBER(OFFSET(INDIRECT("'"&amp;'DATA for charts'!C$5&amp;"'!$o1"),$A1322-1,0)),OFFSET(INDIRECT("'"&amp;'DATA for charts'!C$5&amp;"'!$o1"),$A1322-1,0),NA())</f>
        <v>-2.3879999999999999</v>
      </c>
      <c r="D1322" s="219">
        <f ca="1">IF(ISNUMBER(OFFSET(INDIRECT("'"&amp;'DATA for charts'!D$5&amp;"'!$o1"),$A1322-1,0)),OFFSET(INDIRECT("'"&amp;'DATA for charts'!D$5&amp;"'!$o1"),$A1322-1,0),NA())</f>
        <v>-1.963125</v>
      </c>
      <c r="E1322" s="219">
        <f ca="1">IF(ISNUMBER(OFFSET(INDIRECT("'"&amp;'DATA for charts'!E$5&amp;"'!$o1"),$A1322-1,0)),OFFSET(INDIRECT("'"&amp;'DATA for charts'!E$5&amp;"'!$o1"),$A1322-1,0),NA())</f>
        <v>-2.3269000000000002</v>
      </c>
      <c r="F1322" s="219">
        <f ca="1">IF(ISNUMBER(OFFSET(INDIRECT("'"&amp;'DATA for charts'!F$5&amp;"'!$o1"),$A1322-1,0)),OFFSET(INDIRECT("'"&amp;'DATA for charts'!F$5&amp;"'!$o1"),$A1322-1,0),NA())</f>
        <v>-2.2096351307234947</v>
      </c>
      <c r="G1322" s="219">
        <f ca="1">IF(ISNUMBER(OFFSET(INDIRECT("'"&amp;'DATA for charts'!G$5&amp;"'!$o1"),$A1322-1,0)),OFFSET(INDIRECT("'"&amp;'DATA for charts'!G$5&amp;"'!$o1"),$A1322-1,0),NA())</f>
        <v>-2.33</v>
      </c>
      <c r="H1322" s="219">
        <f ca="1">IF(ISNUMBER(OFFSET(INDIRECT("'"&amp;'DATA for charts'!H$5&amp;"'!$o1"),$A1322-1,0)),OFFSET(INDIRECT("'"&amp;'DATA for charts'!H$5&amp;"'!$o1"),$A1322-1,0),NA())</f>
        <v>-2.07361</v>
      </c>
      <c r="I1322" s="219" t="e">
        <f ca="1">IF(ISNUMBER(OFFSET(INDIRECT("'"&amp;'DATA for charts'!I$5&amp;"'!$o1"),$A1322-1,0)),OFFSET(INDIRECT("'"&amp;'DATA for charts'!I$5&amp;"'!$o1"),$A1322-1,0),NA())</f>
        <v>#N/A</v>
      </c>
      <c r="J1322" s="219" t="e">
        <f ca="1">IF(ISNUMBER(OFFSET(INDIRECT("'"&amp;'DATA for charts'!J$5&amp;"'!$o1"),$A1322-1,0)),OFFSET(INDIRECT("'"&amp;'DATA for charts'!J$5&amp;"'!$o1"),$A1322-1,0),NA())</f>
        <v>#N/A</v>
      </c>
      <c r="K1322" s="219" t="e">
        <f ca="1">IF(ISNUMBER(OFFSET(INDIRECT("'"&amp;'DATA for charts'!K$5&amp;"'!$o1"),$A1322-1,0)),OFFSET(INDIRECT("'"&amp;'DATA for charts'!K$5&amp;"'!$o1"),$A1322-1,0),NA())</f>
        <v>#N/A</v>
      </c>
      <c r="L1322" s="219" t="e">
        <f ca="1">IF(ISNUMBER(OFFSET(INDIRECT("'"&amp;'DATA for charts'!L$5&amp;"'!$o1"),$A1322-1,0)),OFFSET(INDIRECT("'"&amp;'DATA for charts'!L$5&amp;"'!$o1"),$A1322-1,0),NA())</f>
        <v>#N/A</v>
      </c>
      <c r="M1322" s="219" t="e">
        <f ca="1">IF(ISNUMBER(OFFSET(INDIRECT("'"&amp;'DATA for charts'!M$5&amp;"'!$o1"),$A1322-1,0)),OFFSET(INDIRECT("'"&amp;'DATA for charts'!M$5&amp;"'!$o1"),$A1322-1,0),NA())</f>
        <v>#N/A</v>
      </c>
      <c r="N1322" s="219" t="e">
        <f ca="1">IF(ISNUMBER(OFFSET(INDIRECT("'"&amp;'DATA for charts'!N$5&amp;"'!$o1"),$A1322-1,0)),OFFSET(INDIRECT("'"&amp;'DATA for charts'!N$5&amp;"'!$o1"),$A1322-1,0),NA())</f>
        <v>#N/A</v>
      </c>
      <c r="O1322" s="219" t="e">
        <f ca="1">IF(ISNUMBER(OFFSET(INDIRECT("'"&amp;'DATA for charts'!O$5&amp;"'!$o1"),$A1322-1,0)),OFFSET(INDIRECT("'"&amp;'DATA for charts'!O$5&amp;"'!$o1"),$A1322-1,0),NA())</f>
        <v>#N/A</v>
      </c>
      <c r="P1322" s="219" t="e">
        <f ca="1">IF(ISNUMBER(OFFSET(INDIRECT("'"&amp;'DATA for charts'!P$5&amp;"'!$o1"),$A1322-1,0)),OFFSET(INDIRECT("'"&amp;'DATA for charts'!P$5&amp;"'!$o1"),$A1322-1,0),NA())</f>
        <v>#N/A</v>
      </c>
      <c r="Q1322" s="219" t="e">
        <f ca="1">IF(ISNUMBER(OFFSET(INDIRECT("'"&amp;'DATA for charts'!Q$5&amp;"'!$o1"),$A1322-1,0)),OFFSET(INDIRECT("'"&amp;'DATA for charts'!Q$5&amp;"'!$o1"),$A1322-1,0),NA())</f>
        <v>#N/A</v>
      </c>
      <c r="R1322" s="219" t="e">
        <f ca="1">IF(ISNUMBER(OFFSET(INDIRECT("'"&amp;'DATA for charts'!R$5&amp;"'!$o1"),$A1322-1,0)),OFFSET(INDIRECT("'"&amp;'DATA for charts'!R$5&amp;"'!$o1"),$A1322-1,0),NA())</f>
        <v>#N/A</v>
      </c>
      <c r="S1322" s="219" t="e">
        <f ca="1">IF(ISNUMBER(OFFSET(INDIRECT("'"&amp;'DATA for charts'!S$5&amp;"'!$o1"),$A1322-1,0)),OFFSET(INDIRECT("'"&amp;'DATA for charts'!S$5&amp;"'!$o1"),$A1322-1,0),NA())</f>
        <v>#N/A</v>
      </c>
      <c r="T1322" s="34"/>
      <c r="U1322" s="34"/>
      <c r="V1322" s="34"/>
      <c r="W1322" s="8"/>
      <c r="X1322" s="8"/>
      <c r="Y1322" s="8"/>
      <c r="Z1322" s="8"/>
      <c r="AA1322" s="8"/>
    </row>
    <row r="1323" spans="1:27">
      <c r="A1323" s="226">
        <f t="shared" si="1421"/>
        <v>278</v>
      </c>
      <c r="B1323" s="8">
        <v>17</v>
      </c>
      <c r="C1323" s="219">
        <f ca="1">IF(ISNUMBER(OFFSET(INDIRECT("'"&amp;'DATA for charts'!C$5&amp;"'!$o1"),$A1323-1,0)),OFFSET(INDIRECT("'"&amp;'DATA for charts'!C$5&amp;"'!$o1"),$A1323-1,0),NA())</f>
        <v>-2.0960000000000001</v>
      </c>
      <c r="D1323" s="219">
        <f ca="1">IF(ISNUMBER(OFFSET(INDIRECT("'"&amp;'DATA for charts'!D$5&amp;"'!$o1"),$A1323-1,0)),OFFSET(INDIRECT("'"&amp;'DATA for charts'!D$5&amp;"'!$o1"),$A1323-1,0),NA())</f>
        <v>-1.515906</v>
      </c>
      <c r="E1323" s="219">
        <f ca="1">IF(ISNUMBER(OFFSET(INDIRECT("'"&amp;'DATA for charts'!E$5&amp;"'!$o1"),$A1323-1,0)),OFFSET(INDIRECT("'"&amp;'DATA for charts'!E$5&amp;"'!$o1"),$A1323-1,0),NA())</f>
        <v>-1.9515</v>
      </c>
      <c r="F1323" s="219">
        <f ca="1">IF(ISNUMBER(OFFSET(INDIRECT("'"&amp;'DATA for charts'!F$5&amp;"'!$o1"),$A1323-1,0)),OFFSET(INDIRECT("'"&amp;'DATA for charts'!F$5&amp;"'!$o1"),$A1323-1,0),NA())</f>
        <v>-1.7630784954824359</v>
      </c>
      <c r="G1323" s="219">
        <f ca="1">IF(ISNUMBER(OFFSET(INDIRECT("'"&amp;'DATA for charts'!G$5&amp;"'!$o1"),$A1323-1,0)),OFFSET(INDIRECT("'"&amp;'DATA for charts'!G$5&amp;"'!$o1"),$A1323-1,0),NA())</f>
        <v>-1.88</v>
      </c>
      <c r="H1323" s="219">
        <f ca="1">IF(ISNUMBER(OFFSET(INDIRECT("'"&amp;'DATA for charts'!H$5&amp;"'!$o1"),$A1323-1,0)),OFFSET(INDIRECT("'"&amp;'DATA for charts'!H$5&amp;"'!$o1"),$A1323-1,0),NA())</f>
        <v>-1.66977</v>
      </c>
      <c r="I1323" s="219" t="e">
        <f ca="1">IF(ISNUMBER(OFFSET(INDIRECT("'"&amp;'DATA for charts'!I$5&amp;"'!$o1"),$A1323-1,0)),OFFSET(INDIRECT("'"&amp;'DATA for charts'!I$5&amp;"'!$o1"),$A1323-1,0),NA())</f>
        <v>#N/A</v>
      </c>
      <c r="J1323" s="219" t="e">
        <f ca="1">IF(ISNUMBER(OFFSET(INDIRECT("'"&amp;'DATA for charts'!J$5&amp;"'!$o1"),$A1323-1,0)),OFFSET(INDIRECT("'"&amp;'DATA for charts'!J$5&amp;"'!$o1"),$A1323-1,0),NA())</f>
        <v>#N/A</v>
      </c>
      <c r="K1323" s="219" t="e">
        <f ca="1">IF(ISNUMBER(OFFSET(INDIRECT("'"&amp;'DATA for charts'!K$5&amp;"'!$o1"),$A1323-1,0)),OFFSET(INDIRECT("'"&amp;'DATA for charts'!K$5&amp;"'!$o1"),$A1323-1,0),NA())</f>
        <v>#N/A</v>
      </c>
      <c r="L1323" s="219" t="e">
        <f ca="1">IF(ISNUMBER(OFFSET(INDIRECT("'"&amp;'DATA for charts'!L$5&amp;"'!$o1"),$A1323-1,0)),OFFSET(INDIRECT("'"&amp;'DATA for charts'!L$5&amp;"'!$o1"),$A1323-1,0),NA())</f>
        <v>#N/A</v>
      </c>
      <c r="M1323" s="219" t="e">
        <f ca="1">IF(ISNUMBER(OFFSET(INDIRECT("'"&amp;'DATA for charts'!M$5&amp;"'!$o1"),$A1323-1,0)),OFFSET(INDIRECT("'"&amp;'DATA for charts'!M$5&amp;"'!$o1"),$A1323-1,0),NA())</f>
        <v>#N/A</v>
      </c>
      <c r="N1323" s="219" t="e">
        <f ca="1">IF(ISNUMBER(OFFSET(INDIRECT("'"&amp;'DATA for charts'!N$5&amp;"'!$o1"),$A1323-1,0)),OFFSET(INDIRECT("'"&amp;'DATA for charts'!N$5&amp;"'!$o1"),$A1323-1,0),NA())</f>
        <v>#N/A</v>
      </c>
      <c r="O1323" s="219" t="e">
        <f ca="1">IF(ISNUMBER(OFFSET(INDIRECT("'"&amp;'DATA for charts'!O$5&amp;"'!$o1"),$A1323-1,0)),OFFSET(INDIRECT("'"&amp;'DATA for charts'!O$5&amp;"'!$o1"),$A1323-1,0),NA())</f>
        <v>#N/A</v>
      </c>
      <c r="P1323" s="219" t="e">
        <f ca="1">IF(ISNUMBER(OFFSET(INDIRECT("'"&amp;'DATA for charts'!P$5&amp;"'!$o1"),$A1323-1,0)),OFFSET(INDIRECT("'"&amp;'DATA for charts'!P$5&amp;"'!$o1"),$A1323-1,0),NA())</f>
        <v>#N/A</v>
      </c>
      <c r="Q1323" s="219" t="e">
        <f ca="1">IF(ISNUMBER(OFFSET(INDIRECT("'"&amp;'DATA for charts'!Q$5&amp;"'!$o1"),$A1323-1,0)),OFFSET(INDIRECT("'"&amp;'DATA for charts'!Q$5&amp;"'!$o1"),$A1323-1,0),NA())</f>
        <v>#N/A</v>
      </c>
      <c r="R1323" s="219" t="e">
        <f ca="1">IF(ISNUMBER(OFFSET(INDIRECT("'"&amp;'DATA for charts'!R$5&amp;"'!$o1"),$A1323-1,0)),OFFSET(INDIRECT("'"&amp;'DATA for charts'!R$5&amp;"'!$o1"),$A1323-1,0),NA())</f>
        <v>#N/A</v>
      </c>
      <c r="S1323" s="219" t="e">
        <f ca="1">IF(ISNUMBER(OFFSET(INDIRECT("'"&amp;'DATA for charts'!S$5&amp;"'!$o1"),$A1323-1,0)),OFFSET(INDIRECT("'"&amp;'DATA for charts'!S$5&amp;"'!$o1"),$A1323-1,0),NA())</f>
        <v>#N/A</v>
      </c>
      <c r="T1323" s="34"/>
      <c r="U1323" s="34"/>
      <c r="V1323" s="34"/>
      <c r="W1323" s="8"/>
      <c r="X1323" s="8"/>
      <c r="Y1323" s="8"/>
      <c r="Z1323" s="8"/>
      <c r="AA1323" s="8"/>
    </row>
    <row r="1324" spans="1:27">
      <c r="A1324" s="226">
        <f t="shared" si="1421"/>
        <v>279</v>
      </c>
      <c r="B1324" s="8">
        <v>18</v>
      </c>
      <c r="C1324" s="219">
        <f ca="1">IF(ISNUMBER(OFFSET(INDIRECT("'"&amp;'DATA for charts'!C$5&amp;"'!$o1"),$A1324-1,0)),OFFSET(INDIRECT("'"&amp;'DATA for charts'!C$5&amp;"'!$o1"),$A1324-1,0),NA())</f>
        <v>-1.7629999999999999</v>
      </c>
      <c r="D1324" s="219">
        <f ca="1">IF(ISNUMBER(OFFSET(INDIRECT("'"&amp;'DATA for charts'!D$5&amp;"'!$o1"),$A1324-1,0)),OFFSET(INDIRECT("'"&amp;'DATA for charts'!D$5&amp;"'!$o1"),$A1324-1,0),NA())</f>
        <v>-1.1666879999999999</v>
      </c>
      <c r="E1324" s="219">
        <f ca="1">IF(ISNUMBER(OFFSET(INDIRECT("'"&amp;'DATA for charts'!E$5&amp;"'!$o1"),$A1324-1,0)),OFFSET(INDIRECT("'"&amp;'DATA for charts'!E$5&amp;"'!$o1"),$A1324-1,0),NA())</f>
        <v>-1.5665</v>
      </c>
      <c r="F1324" s="219">
        <f ca="1">IF(ISNUMBER(OFFSET(INDIRECT("'"&amp;'DATA for charts'!F$5&amp;"'!$o1"),$A1324-1,0)),OFFSET(INDIRECT("'"&amp;'DATA for charts'!F$5&amp;"'!$o1"),$A1324-1,0),NA())</f>
        <v>-1.3700390618450611</v>
      </c>
      <c r="G1324" s="219">
        <f ca="1">IF(ISNUMBER(OFFSET(INDIRECT("'"&amp;'DATA for charts'!G$5&amp;"'!$o1"),$A1324-1,0)),OFFSET(INDIRECT("'"&amp;'DATA for charts'!G$5&amp;"'!$o1"),$A1324-1,0),NA())</f>
        <v>-1.49</v>
      </c>
      <c r="H1324" s="219">
        <f ca="1">IF(ISNUMBER(OFFSET(INDIRECT("'"&amp;'DATA for charts'!H$5&amp;"'!$o1"),$A1324-1,0)),OFFSET(INDIRECT("'"&amp;'DATA for charts'!H$5&amp;"'!$o1"),$A1324-1,0),NA())</f>
        <v>-1.3003</v>
      </c>
      <c r="I1324" s="219" t="e">
        <f ca="1">IF(ISNUMBER(OFFSET(INDIRECT("'"&amp;'DATA for charts'!I$5&amp;"'!$o1"),$A1324-1,0)),OFFSET(INDIRECT("'"&amp;'DATA for charts'!I$5&amp;"'!$o1"),$A1324-1,0),NA())</f>
        <v>#N/A</v>
      </c>
      <c r="J1324" s="219" t="e">
        <f ca="1">IF(ISNUMBER(OFFSET(INDIRECT("'"&amp;'DATA for charts'!J$5&amp;"'!$o1"),$A1324-1,0)),OFFSET(INDIRECT("'"&amp;'DATA for charts'!J$5&amp;"'!$o1"),$A1324-1,0),NA())</f>
        <v>#N/A</v>
      </c>
      <c r="K1324" s="219" t="e">
        <f ca="1">IF(ISNUMBER(OFFSET(INDIRECT("'"&amp;'DATA for charts'!K$5&amp;"'!$o1"),$A1324-1,0)),OFFSET(INDIRECT("'"&amp;'DATA for charts'!K$5&amp;"'!$o1"),$A1324-1,0),NA())</f>
        <v>#N/A</v>
      </c>
      <c r="L1324" s="219" t="e">
        <f ca="1">IF(ISNUMBER(OFFSET(INDIRECT("'"&amp;'DATA for charts'!L$5&amp;"'!$o1"),$A1324-1,0)),OFFSET(INDIRECT("'"&amp;'DATA for charts'!L$5&amp;"'!$o1"),$A1324-1,0),NA())</f>
        <v>#N/A</v>
      </c>
      <c r="M1324" s="219" t="e">
        <f ca="1">IF(ISNUMBER(OFFSET(INDIRECT("'"&amp;'DATA for charts'!M$5&amp;"'!$o1"),$A1324-1,0)),OFFSET(INDIRECT("'"&amp;'DATA for charts'!M$5&amp;"'!$o1"),$A1324-1,0),NA())</f>
        <v>#N/A</v>
      </c>
      <c r="N1324" s="219" t="e">
        <f ca="1">IF(ISNUMBER(OFFSET(INDIRECT("'"&amp;'DATA for charts'!N$5&amp;"'!$o1"),$A1324-1,0)),OFFSET(INDIRECT("'"&amp;'DATA for charts'!N$5&amp;"'!$o1"),$A1324-1,0),NA())</f>
        <v>#N/A</v>
      </c>
      <c r="O1324" s="219" t="e">
        <f ca="1">IF(ISNUMBER(OFFSET(INDIRECT("'"&amp;'DATA for charts'!O$5&amp;"'!$o1"),$A1324-1,0)),OFFSET(INDIRECT("'"&amp;'DATA for charts'!O$5&amp;"'!$o1"),$A1324-1,0),NA())</f>
        <v>#N/A</v>
      </c>
      <c r="P1324" s="219" t="e">
        <f ca="1">IF(ISNUMBER(OFFSET(INDIRECT("'"&amp;'DATA for charts'!P$5&amp;"'!$o1"),$A1324-1,0)),OFFSET(INDIRECT("'"&amp;'DATA for charts'!P$5&amp;"'!$o1"),$A1324-1,0),NA())</f>
        <v>#N/A</v>
      </c>
      <c r="Q1324" s="219" t="e">
        <f ca="1">IF(ISNUMBER(OFFSET(INDIRECT("'"&amp;'DATA for charts'!Q$5&amp;"'!$o1"),$A1324-1,0)),OFFSET(INDIRECT("'"&amp;'DATA for charts'!Q$5&amp;"'!$o1"),$A1324-1,0),NA())</f>
        <v>#N/A</v>
      </c>
      <c r="R1324" s="219" t="e">
        <f ca="1">IF(ISNUMBER(OFFSET(INDIRECT("'"&amp;'DATA for charts'!R$5&amp;"'!$o1"),$A1324-1,0)),OFFSET(INDIRECT("'"&amp;'DATA for charts'!R$5&amp;"'!$o1"),$A1324-1,0),NA())</f>
        <v>#N/A</v>
      </c>
      <c r="S1324" s="219" t="e">
        <f ca="1">IF(ISNUMBER(OFFSET(INDIRECT("'"&amp;'DATA for charts'!S$5&amp;"'!$o1"),$A1324-1,0)),OFFSET(INDIRECT("'"&amp;'DATA for charts'!S$5&amp;"'!$o1"),$A1324-1,0),NA())</f>
        <v>#N/A</v>
      </c>
      <c r="T1324" s="34"/>
      <c r="U1324" s="34"/>
      <c r="V1324" s="34"/>
      <c r="W1324" s="8"/>
      <c r="X1324" s="8"/>
      <c r="Y1324" s="8"/>
      <c r="Z1324" s="8"/>
      <c r="AA1324" s="8"/>
    </row>
    <row r="1325" spans="1:27">
      <c r="A1325" s="226">
        <f t="shared" si="1421"/>
        <v>280</v>
      </c>
      <c r="B1325" s="8">
        <v>19</v>
      </c>
      <c r="C1325" s="219">
        <f ca="1">IF(ISNUMBER(OFFSET(INDIRECT("'"&amp;'DATA for charts'!C$5&amp;"'!$o1"),$A1325-1,0)),OFFSET(INDIRECT("'"&amp;'DATA for charts'!C$5&amp;"'!$o1"),$A1325-1,0),NA())</f>
        <v>-1.4039999999999999</v>
      </c>
      <c r="D1325" s="219">
        <f ca="1">IF(ISNUMBER(OFFSET(INDIRECT("'"&amp;'DATA for charts'!D$5&amp;"'!$o1"),$A1325-1,0)),OFFSET(INDIRECT("'"&amp;'DATA for charts'!D$5&amp;"'!$o1"),$A1325-1,0),NA())</f>
        <v>-0.84578149999999985</v>
      </c>
      <c r="E1325" s="219">
        <f ca="1">IF(ISNUMBER(OFFSET(INDIRECT("'"&amp;'DATA for charts'!E$5&amp;"'!$o1"),$A1325-1,0)),OFFSET(INDIRECT("'"&amp;'DATA for charts'!E$5&amp;"'!$o1"),$A1325-1,0),NA())</f>
        <v>-1.1762999999999999</v>
      </c>
      <c r="F1325" s="219">
        <f ca="1">IF(ISNUMBER(OFFSET(INDIRECT("'"&amp;'DATA for charts'!F$5&amp;"'!$o1"),$A1325-1,0)),OFFSET(INDIRECT("'"&amp;'DATA for charts'!F$5&amp;"'!$o1"),$A1325-1,0),NA())</f>
        <v>-0.98285152577940549</v>
      </c>
      <c r="G1325" s="219">
        <f ca="1">IF(ISNUMBER(OFFSET(INDIRECT("'"&amp;'DATA for charts'!G$5&amp;"'!$o1"),$A1325-1,0)),OFFSET(INDIRECT("'"&amp;'DATA for charts'!G$5&amp;"'!$o1"),$A1325-1,0),NA())</f>
        <v>-1.1000000000000001</v>
      </c>
      <c r="H1325" s="219">
        <f ca="1">IF(ISNUMBER(OFFSET(INDIRECT("'"&amp;'DATA for charts'!H$5&amp;"'!$o1"),$A1325-1,0)),OFFSET(INDIRECT("'"&amp;'DATA for charts'!H$5&amp;"'!$o1"),$A1325-1,0),NA())</f>
        <v>-0.91573800000000005</v>
      </c>
      <c r="I1325" s="219" t="e">
        <f ca="1">IF(ISNUMBER(OFFSET(INDIRECT("'"&amp;'DATA for charts'!I$5&amp;"'!$o1"),$A1325-1,0)),OFFSET(INDIRECT("'"&amp;'DATA for charts'!I$5&amp;"'!$o1"),$A1325-1,0),NA())</f>
        <v>#N/A</v>
      </c>
      <c r="J1325" s="219" t="e">
        <f ca="1">IF(ISNUMBER(OFFSET(INDIRECT("'"&amp;'DATA for charts'!J$5&amp;"'!$o1"),$A1325-1,0)),OFFSET(INDIRECT("'"&amp;'DATA for charts'!J$5&amp;"'!$o1"),$A1325-1,0),NA())</f>
        <v>#N/A</v>
      </c>
      <c r="K1325" s="219" t="e">
        <f ca="1">IF(ISNUMBER(OFFSET(INDIRECT("'"&amp;'DATA for charts'!K$5&amp;"'!$o1"),$A1325-1,0)),OFFSET(INDIRECT("'"&amp;'DATA for charts'!K$5&amp;"'!$o1"),$A1325-1,0),NA())</f>
        <v>#N/A</v>
      </c>
      <c r="L1325" s="219" t="e">
        <f ca="1">IF(ISNUMBER(OFFSET(INDIRECT("'"&amp;'DATA for charts'!L$5&amp;"'!$o1"),$A1325-1,0)),OFFSET(INDIRECT("'"&amp;'DATA for charts'!L$5&amp;"'!$o1"),$A1325-1,0),NA())</f>
        <v>#N/A</v>
      </c>
      <c r="M1325" s="219" t="e">
        <f ca="1">IF(ISNUMBER(OFFSET(INDIRECT("'"&amp;'DATA for charts'!M$5&amp;"'!$o1"),$A1325-1,0)),OFFSET(INDIRECT("'"&amp;'DATA for charts'!M$5&amp;"'!$o1"),$A1325-1,0),NA())</f>
        <v>#N/A</v>
      </c>
      <c r="N1325" s="219" t="e">
        <f ca="1">IF(ISNUMBER(OFFSET(INDIRECT("'"&amp;'DATA for charts'!N$5&amp;"'!$o1"),$A1325-1,0)),OFFSET(INDIRECT("'"&amp;'DATA for charts'!N$5&amp;"'!$o1"),$A1325-1,0),NA())</f>
        <v>#N/A</v>
      </c>
      <c r="O1325" s="219" t="e">
        <f ca="1">IF(ISNUMBER(OFFSET(INDIRECT("'"&amp;'DATA for charts'!O$5&amp;"'!$o1"),$A1325-1,0)),OFFSET(INDIRECT("'"&amp;'DATA for charts'!O$5&amp;"'!$o1"),$A1325-1,0),NA())</f>
        <v>#N/A</v>
      </c>
      <c r="P1325" s="219" t="e">
        <f ca="1">IF(ISNUMBER(OFFSET(INDIRECT("'"&amp;'DATA for charts'!P$5&amp;"'!$o1"),$A1325-1,0)),OFFSET(INDIRECT("'"&amp;'DATA for charts'!P$5&amp;"'!$o1"),$A1325-1,0),NA())</f>
        <v>#N/A</v>
      </c>
      <c r="Q1325" s="219" t="e">
        <f ca="1">IF(ISNUMBER(OFFSET(INDIRECT("'"&amp;'DATA for charts'!Q$5&amp;"'!$o1"),$A1325-1,0)),OFFSET(INDIRECT("'"&amp;'DATA for charts'!Q$5&amp;"'!$o1"),$A1325-1,0),NA())</f>
        <v>#N/A</v>
      </c>
      <c r="R1325" s="219" t="e">
        <f ca="1">IF(ISNUMBER(OFFSET(INDIRECT("'"&amp;'DATA for charts'!R$5&amp;"'!$o1"),$A1325-1,0)),OFFSET(INDIRECT("'"&amp;'DATA for charts'!R$5&amp;"'!$o1"),$A1325-1,0),NA())</f>
        <v>#N/A</v>
      </c>
      <c r="S1325" s="219" t="e">
        <f ca="1">IF(ISNUMBER(OFFSET(INDIRECT("'"&amp;'DATA for charts'!S$5&amp;"'!$o1"),$A1325-1,0)),OFFSET(INDIRECT("'"&amp;'DATA for charts'!S$5&amp;"'!$o1"),$A1325-1,0),NA())</f>
        <v>#N/A</v>
      </c>
      <c r="T1325" s="34"/>
      <c r="U1325" s="34"/>
      <c r="V1325" s="34"/>
      <c r="W1325" s="8"/>
      <c r="X1325" s="8"/>
      <c r="Y1325" s="8"/>
      <c r="Z1325" s="8"/>
      <c r="AA1325" s="8"/>
    </row>
    <row r="1326" spans="1:27">
      <c r="A1326" s="226">
        <f t="shared" si="1421"/>
        <v>281</v>
      </c>
      <c r="B1326" s="8">
        <v>20</v>
      </c>
      <c r="C1326" s="219">
        <f ca="1">IF(ISNUMBER(OFFSET(INDIRECT("'"&amp;'DATA for charts'!C$5&amp;"'!$o1"),$A1326-1,0)),OFFSET(INDIRECT("'"&amp;'DATA for charts'!C$5&amp;"'!$o1"),$A1326-1,0),NA())</f>
        <v>-0.995</v>
      </c>
      <c r="D1326" s="219">
        <f ca="1">IF(ISNUMBER(OFFSET(INDIRECT("'"&amp;'DATA for charts'!D$5&amp;"'!$o1"),$A1326-1,0)),OFFSET(INDIRECT("'"&amp;'DATA for charts'!D$5&amp;"'!$o1"),$A1326-1,0),NA())</f>
        <v>-0.48173529999999998</v>
      </c>
      <c r="E1326" s="219">
        <f ca="1">IF(ISNUMBER(OFFSET(INDIRECT("'"&amp;'DATA for charts'!E$5&amp;"'!$o1"),$A1326-1,0)),OFFSET(INDIRECT("'"&amp;'DATA for charts'!E$5&amp;"'!$o1"),$A1326-1,0),NA())</f>
        <v>-0.73280000000000001</v>
      </c>
      <c r="F1326" s="219">
        <f ca="1">IF(ISNUMBER(OFFSET(INDIRECT("'"&amp;'DATA for charts'!F$5&amp;"'!$o1"),$A1326-1,0)),OFFSET(INDIRECT("'"&amp;'DATA for charts'!F$5&amp;"'!$o1"),$A1326-1,0),NA())</f>
        <v>-0.56693545000546941</v>
      </c>
      <c r="G1326" s="219">
        <f ca="1">IF(ISNUMBER(OFFSET(INDIRECT("'"&amp;'DATA for charts'!G$5&amp;"'!$o1"),$A1326-1,0)),OFFSET(INDIRECT("'"&amp;'DATA for charts'!G$5&amp;"'!$o1"),$A1326-1,0),NA())</f>
        <v>-0.64</v>
      </c>
      <c r="H1326" s="219">
        <f ca="1">IF(ISNUMBER(OFFSET(INDIRECT("'"&amp;'DATA for charts'!H$5&amp;"'!$o1"),$A1326-1,0)),OFFSET(INDIRECT("'"&amp;'DATA for charts'!H$5&amp;"'!$o1"),$A1326-1,0),NA())</f>
        <v>-0.50283699999999998</v>
      </c>
      <c r="I1326" s="219" t="e">
        <f ca="1">IF(ISNUMBER(OFFSET(INDIRECT("'"&amp;'DATA for charts'!I$5&amp;"'!$o1"),$A1326-1,0)),OFFSET(INDIRECT("'"&amp;'DATA for charts'!I$5&amp;"'!$o1"),$A1326-1,0),NA())</f>
        <v>#N/A</v>
      </c>
      <c r="J1326" s="219" t="e">
        <f ca="1">IF(ISNUMBER(OFFSET(INDIRECT("'"&amp;'DATA for charts'!J$5&amp;"'!$o1"),$A1326-1,0)),OFFSET(INDIRECT("'"&amp;'DATA for charts'!J$5&amp;"'!$o1"),$A1326-1,0),NA())</f>
        <v>#N/A</v>
      </c>
      <c r="K1326" s="219" t="e">
        <f ca="1">IF(ISNUMBER(OFFSET(INDIRECT("'"&amp;'DATA for charts'!K$5&amp;"'!$o1"),$A1326-1,0)),OFFSET(INDIRECT("'"&amp;'DATA for charts'!K$5&amp;"'!$o1"),$A1326-1,0),NA())</f>
        <v>#N/A</v>
      </c>
      <c r="L1326" s="219" t="e">
        <f ca="1">IF(ISNUMBER(OFFSET(INDIRECT("'"&amp;'DATA for charts'!L$5&amp;"'!$o1"),$A1326-1,0)),OFFSET(INDIRECT("'"&amp;'DATA for charts'!L$5&amp;"'!$o1"),$A1326-1,0),NA())</f>
        <v>#N/A</v>
      </c>
      <c r="M1326" s="219" t="e">
        <f ca="1">IF(ISNUMBER(OFFSET(INDIRECT("'"&amp;'DATA for charts'!M$5&amp;"'!$o1"),$A1326-1,0)),OFFSET(INDIRECT("'"&amp;'DATA for charts'!M$5&amp;"'!$o1"),$A1326-1,0),NA())</f>
        <v>#N/A</v>
      </c>
      <c r="N1326" s="219" t="e">
        <f ca="1">IF(ISNUMBER(OFFSET(INDIRECT("'"&amp;'DATA for charts'!N$5&amp;"'!$o1"),$A1326-1,0)),OFFSET(INDIRECT("'"&amp;'DATA for charts'!N$5&amp;"'!$o1"),$A1326-1,0),NA())</f>
        <v>#N/A</v>
      </c>
      <c r="O1326" s="219" t="e">
        <f ca="1">IF(ISNUMBER(OFFSET(INDIRECT("'"&amp;'DATA for charts'!O$5&amp;"'!$o1"),$A1326-1,0)),OFFSET(INDIRECT("'"&amp;'DATA for charts'!O$5&amp;"'!$o1"),$A1326-1,0),NA())</f>
        <v>#N/A</v>
      </c>
      <c r="P1326" s="219" t="e">
        <f ca="1">IF(ISNUMBER(OFFSET(INDIRECT("'"&amp;'DATA for charts'!P$5&amp;"'!$o1"),$A1326-1,0)),OFFSET(INDIRECT("'"&amp;'DATA for charts'!P$5&amp;"'!$o1"),$A1326-1,0),NA())</f>
        <v>#N/A</v>
      </c>
      <c r="Q1326" s="219" t="e">
        <f ca="1">IF(ISNUMBER(OFFSET(INDIRECT("'"&amp;'DATA for charts'!Q$5&amp;"'!$o1"),$A1326-1,0)),OFFSET(INDIRECT("'"&amp;'DATA for charts'!Q$5&amp;"'!$o1"),$A1326-1,0),NA())</f>
        <v>#N/A</v>
      </c>
      <c r="R1326" s="219" t="e">
        <f ca="1">IF(ISNUMBER(OFFSET(INDIRECT("'"&amp;'DATA for charts'!R$5&amp;"'!$o1"),$A1326-1,0)),OFFSET(INDIRECT("'"&amp;'DATA for charts'!R$5&amp;"'!$o1"),$A1326-1,0),NA())</f>
        <v>#N/A</v>
      </c>
      <c r="S1326" s="219" t="e">
        <f ca="1">IF(ISNUMBER(OFFSET(INDIRECT("'"&amp;'DATA for charts'!S$5&amp;"'!$o1"),$A1326-1,0)),OFFSET(INDIRECT("'"&amp;'DATA for charts'!S$5&amp;"'!$o1"),$A1326-1,0),NA())</f>
        <v>#N/A</v>
      </c>
      <c r="T1326" s="34"/>
      <c r="U1326" s="34"/>
      <c r="V1326" s="34"/>
      <c r="W1326" s="8"/>
      <c r="X1326" s="8"/>
      <c r="Y1326" s="8"/>
      <c r="Z1326" s="8"/>
      <c r="AA1326" s="8"/>
    </row>
    <row r="1327" spans="1:27">
      <c r="A1327" s="226">
        <f t="shared" si="1421"/>
        <v>282</v>
      </c>
      <c r="B1327" s="8">
        <v>21</v>
      </c>
      <c r="C1327" s="219">
        <f ca="1">IF(ISNUMBER(OFFSET(INDIRECT("'"&amp;'DATA for charts'!C$5&amp;"'!$o1"),$A1327-1,0)),OFFSET(INDIRECT("'"&amp;'DATA for charts'!C$5&amp;"'!$o1"),$A1327-1,0),NA())</f>
        <v>-0.59299999999999997</v>
      </c>
      <c r="D1327" s="219">
        <f ca="1">IF(ISNUMBER(OFFSET(INDIRECT("'"&amp;'DATA for charts'!D$5&amp;"'!$o1"),$A1327-1,0)),OFFSET(INDIRECT("'"&amp;'DATA for charts'!D$5&amp;"'!$o1"),$A1327-1,0),NA())</f>
        <v>-0.16260195999999999</v>
      </c>
      <c r="E1327" s="219">
        <f ca="1">IF(ISNUMBER(OFFSET(INDIRECT("'"&amp;'DATA for charts'!E$5&amp;"'!$o1"),$A1327-1,0)),OFFSET(INDIRECT("'"&amp;'DATA for charts'!E$5&amp;"'!$o1"),$A1327-1,0),NA())</f>
        <v>-0.29830000000000001</v>
      </c>
      <c r="F1327" s="219">
        <f ca="1">IF(ISNUMBER(OFFSET(INDIRECT("'"&amp;'DATA for charts'!F$5&amp;"'!$o1"),$A1327-1,0)),OFFSET(INDIRECT("'"&amp;'DATA for charts'!F$5&amp;"'!$o1"),$A1327-1,0),NA())</f>
        <v>-0.23099763119601832</v>
      </c>
      <c r="G1327" s="219">
        <f ca="1">IF(ISNUMBER(OFFSET(INDIRECT("'"&amp;'DATA for charts'!G$5&amp;"'!$o1"),$A1327-1,0)),OFFSET(INDIRECT("'"&amp;'DATA for charts'!G$5&amp;"'!$o1"),$A1327-1,0),NA())</f>
        <v>-0.24</v>
      </c>
      <c r="H1327" s="219">
        <f ca="1">IF(ISNUMBER(OFFSET(INDIRECT("'"&amp;'DATA for charts'!H$5&amp;"'!$o1"),$A1327-1,0)),OFFSET(INDIRECT("'"&amp;'DATA for charts'!H$5&amp;"'!$o1"),$A1327-1,0),NA())</f>
        <v>-0.19627600000000001</v>
      </c>
      <c r="I1327" s="219" t="e">
        <f ca="1">IF(ISNUMBER(OFFSET(INDIRECT("'"&amp;'DATA for charts'!I$5&amp;"'!$o1"),$A1327-1,0)),OFFSET(INDIRECT("'"&amp;'DATA for charts'!I$5&amp;"'!$o1"),$A1327-1,0),NA())</f>
        <v>#N/A</v>
      </c>
      <c r="J1327" s="219" t="e">
        <f ca="1">IF(ISNUMBER(OFFSET(INDIRECT("'"&amp;'DATA for charts'!J$5&amp;"'!$o1"),$A1327-1,0)),OFFSET(INDIRECT("'"&amp;'DATA for charts'!J$5&amp;"'!$o1"),$A1327-1,0),NA())</f>
        <v>#N/A</v>
      </c>
      <c r="K1327" s="219" t="e">
        <f ca="1">IF(ISNUMBER(OFFSET(INDIRECT("'"&amp;'DATA for charts'!K$5&amp;"'!$o1"),$A1327-1,0)),OFFSET(INDIRECT("'"&amp;'DATA for charts'!K$5&amp;"'!$o1"),$A1327-1,0),NA())</f>
        <v>#N/A</v>
      </c>
      <c r="L1327" s="219" t="e">
        <f ca="1">IF(ISNUMBER(OFFSET(INDIRECT("'"&amp;'DATA for charts'!L$5&amp;"'!$o1"),$A1327-1,0)),OFFSET(INDIRECT("'"&amp;'DATA for charts'!L$5&amp;"'!$o1"),$A1327-1,0),NA())</f>
        <v>#N/A</v>
      </c>
      <c r="M1327" s="219" t="e">
        <f ca="1">IF(ISNUMBER(OFFSET(INDIRECT("'"&amp;'DATA for charts'!M$5&amp;"'!$o1"),$A1327-1,0)),OFFSET(INDIRECT("'"&amp;'DATA for charts'!M$5&amp;"'!$o1"),$A1327-1,0),NA())</f>
        <v>#N/A</v>
      </c>
      <c r="N1327" s="219" t="e">
        <f ca="1">IF(ISNUMBER(OFFSET(INDIRECT("'"&amp;'DATA for charts'!N$5&amp;"'!$o1"),$A1327-1,0)),OFFSET(INDIRECT("'"&amp;'DATA for charts'!N$5&amp;"'!$o1"),$A1327-1,0),NA())</f>
        <v>#N/A</v>
      </c>
      <c r="O1327" s="219" t="e">
        <f ca="1">IF(ISNUMBER(OFFSET(INDIRECT("'"&amp;'DATA for charts'!O$5&amp;"'!$o1"),$A1327-1,0)),OFFSET(INDIRECT("'"&amp;'DATA for charts'!O$5&amp;"'!$o1"),$A1327-1,0),NA())</f>
        <v>#N/A</v>
      </c>
      <c r="P1327" s="219" t="e">
        <f ca="1">IF(ISNUMBER(OFFSET(INDIRECT("'"&amp;'DATA for charts'!P$5&amp;"'!$o1"),$A1327-1,0)),OFFSET(INDIRECT("'"&amp;'DATA for charts'!P$5&amp;"'!$o1"),$A1327-1,0),NA())</f>
        <v>#N/A</v>
      </c>
      <c r="Q1327" s="219" t="e">
        <f ca="1">IF(ISNUMBER(OFFSET(INDIRECT("'"&amp;'DATA for charts'!Q$5&amp;"'!$o1"),$A1327-1,0)),OFFSET(INDIRECT("'"&amp;'DATA for charts'!Q$5&amp;"'!$o1"),$A1327-1,0),NA())</f>
        <v>#N/A</v>
      </c>
      <c r="R1327" s="219" t="e">
        <f ca="1">IF(ISNUMBER(OFFSET(INDIRECT("'"&amp;'DATA for charts'!R$5&amp;"'!$o1"),$A1327-1,0)),OFFSET(INDIRECT("'"&amp;'DATA for charts'!R$5&amp;"'!$o1"),$A1327-1,0),NA())</f>
        <v>#N/A</v>
      </c>
      <c r="S1327" s="219" t="e">
        <f ca="1">IF(ISNUMBER(OFFSET(INDIRECT("'"&amp;'DATA for charts'!S$5&amp;"'!$o1"),$A1327-1,0)),OFFSET(INDIRECT("'"&amp;'DATA for charts'!S$5&amp;"'!$o1"),$A1327-1,0),NA())</f>
        <v>#N/A</v>
      </c>
      <c r="T1327" s="34"/>
      <c r="U1327" s="34"/>
      <c r="V1327" s="34"/>
      <c r="W1327" s="8"/>
      <c r="X1327" s="8"/>
      <c r="Y1327" s="8"/>
      <c r="Z1327" s="8"/>
      <c r="AA1327" s="8"/>
    </row>
    <row r="1328" spans="1:27">
      <c r="A1328" s="226">
        <f t="shared" si="1421"/>
        <v>283</v>
      </c>
      <c r="B1328" s="8">
        <v>22</v>
      </c>
      <c r="C1328" s="219">
        <f ca="1">IF(ISNUMBER(OFFSET(INDIRECT("'"&amp;'DATA for charts'!C$5&amp;"'!$o1"),$A1328-1,0)),OFFSET(INDIRECT("'"&amp;'DATA for charts'!C$5&amp;"'!$o1"),$A1328-1,0),NA())</f>
        <v>-0.32</v>
      </c>
      <c r="D1328" s="219">
        <f ca="1">IF(ISNUMBER(OFFSET(INDIRECT("'"&amp;'DATA for charts'!D$5&amp;"'!$o1"),$A1328-1,0)),OFFSET(INDIRECT("'"&amp;'DATA for charts'!D$5&amp;"'!$o1"),$A1328-1,0),NA())</f>
        <v>-1.0249148E-2</v>
      </c>
      <c r="E1328" s="219">
        <f ca="1">IF(ISNUMBER(OFFSET(INDIRECT("'"&amp;'DATA for charts'!E$5&amp;"'!$o1"),$A1328-1,0)),OFFSET(INDIRECT("'"&amp;'DATA for charts'!E$5&amp;"'!$o1"),$A1328-1,0),NA())</f>
        <v>-1.8599999999999998E-2</v>
      </c>
      <c r="F1328" s="219">
        <f ca="1">IF(ISNUMBER(OFFSET(INDIRECT("'"&amp;'DATA for charts'!F$5&amp;"'!$o1"),$A1328-1,0)),OFFSET(INDIRECT("'"&amp;'DATA for charts'!F$5&amp;"'!$o1"),$A1328-1,0),NA())</f>
        <v>-4.7430282102810556E-2</v>
      </c>
      <c r="G1328" s="219">
        <f ca="1">IF(ISNUMBER(OFFSET(INDIRECT("'"&amp;'DATA for charts'!G$5&amp;"'!$o1"),$A1328-1,0)),OFFSET(INDIRECT("'"&amp;'DATA for charts'!G$5&amp;"'!$o1"),$A1328-1,0),NA())</f>
        <v>-0.04</v>
      </c>
      <c r="H1328" s="219">
        <f ca="1">IF(ISNUMBER(OFFSET(INDIRECT("'"&amp;'DATA for charts'!H$5&amp;"'!$o1"),$A1328-1,0)),OFFSET(INDIRECT("'"&amp;'DATA for charts'!H$5&amp;"'!$o1"),$A1328-1,0),NA())</f>
        <v>-9.1138499999999997E-3</v>
      </c>
      <c r="I1328" s="219" t="e">
        <f ca="1">IF(ISNUMBER(OFFSET(INDIRECT("'"&amp;'DATA for charts'!I$5&amp;"'!$o1"),$A1328-1,0)),OFFSET(INDIRECT("'"&amp;'DATA for charts'!I$5&amp;"'!$o1"),$A1328-1,0),NA())</f>
        <v>#N/A</v>
      </c>
      <c r="J1328" s="219" t="e">
        <f ca="1">IF(ISNUMBER(OFFSET(INDIRECT("'"&amp;'DATA for charts'!J$5&amp;"'!$o1"),$A1328-1,0)),OFFSET(INDIRECT("'"&amp;'DATA for charts'!J$5&amp;"'!$o1"),$A1328-1,0),NA())</f>
        <v>#N/A</v>
      </c>
      <c r="K1328" s="219" t="e">
        <f ca="1">IF(ISNUMBER(OFFSET(INDIRECT("'"&amp;'DATA for charts'!K$5&amp;"'!$o1"),$A1328-1,0)),OFFSET(INDIRECT("'"&amp;'DATA for charts'!K$5&amp;"'!$o1"),$A1328-1,0),NA())</f>
        <v>#N/A</v>
      </c>
      <c r="L1328" s="219" t="e">
        <f ca="1">IF(ISNUMBER(OFFSET(INDIRECT("'"&amp;'DATA for charts'!L$5&amp;"'!$o1"),$A1328-1,0)),OFFSET(INDIRECT("'"&amp;'DATA for charts'!L$5&amp;"'!$o1"),$A1328-1,0),NA())</f>
        <v>#N/A</v>
      </c>
      <c r="M1328" s="219" t="e">
        <f ca="1">IF(ISNUMBER(OFFSET(INDIRECT("'"&amp;'DATA for charts'!M$5&amp;"'!$o1"),$A1328-1,0)),OFFSET(INDIRECT("'"&amp;'DATA for charts'!M$5&amp;"'!$o1"),$A1328-1,0),NA())</f>
        <v>#N/A</v>
      </c>
      <c r="N1328" s="219" t="e">
        <f ca="1">IF(ISNUMBER(OFFSET(INDIRECT("'"&amp;'DATA for charts'!N$5&amp;"'!$o1"),$A1328-1,0)),OFFSET(INDIRECT("'"&amp;'DATA for charts'!N$5&amp;"'!$o1"),$A1328-1,0),NA())</f>
        <v>#N/A</v>
      </c>
      <c r="O1328" s="219" t="e">
        <f ca="1">IF(ISNUMBER(OFFSET(INDIRECT("'"&amp;'DATA for charts'!O$5&amp;"'!$o1"),$A1328-1,0)),OFFSET(INDIRECT("'"&amp;'DATA for charts'!O$5&amp;"'!$o1"),$A1328-1,0),NA())</f>
        <v>#N/A</v>
      </c>
      <c r="P1328" s="219" t="e">
        <f ca="1">IF(ISNUMBER(OFFSET(INDIRECT("'"&amp;'DATA for charts'!P$5&amp;"'!$o1"),$A1328-1,0)),OFFSET(INDIRECT("'"&amp;'DATA for charts'!P$5&amp;"'!$o1"),$A1328-1,0),NA())</f>
        <v>#N/A</v>
      </c>
      <c r="Q1328" s="219" t="e">
        <f ca="1">IF(ISNUMBER(OFFSET(INDIRECT("'"&amp;'DATA for charts'!Q$5&amp;"'!$o1"),$A1328-1,0)),OFFSET(INDIRECT("'"&amp;'DATA for charts'!Q$5&amp;"'!$o1"),$A1328-1,0),NA())</f>
        <v>#N/A</v>
      </c>
      <c r="R1328" s="219" t="e">
        <f ca="1">IF(ISNUMBER(OFFSET(INDIRECT("'"&amp;'DATA for charts'!R$5&amp;"'!$o1"),$A1328-1,0)),OFFSET(INDIRECT("'"&amp;'DATA for charts'!R$5&amp;"'!$o1"),$A1328-1,0),NA())</f>
        <v>#N/A</v>
      </c>
      <c r="S1328" s="219" t="e">
        <f ca="1">IF(ISNUMBER(OFFSET(INDIRECT("'"&amp;'DATA for charts'!S$5&amp;"'!$o1"),$A1328-1,0)),OFFSET(INDIRECT("'"&amp;'DATA for charts'!S$5&amp;"'!$o1"),$A1328-1,0),NA())</f>
        <v>#N/A</v>
      </c>
      <c r="T1328" s="34"/>
      <c r="U1328" s="34"/>
      <c r="V1328" s="34"/>
      <c r="W1328" s="8"/>
      <c r="X1328" s="8"/>
      <c r="Y1328" s="8"/>
      <c r="Z1328" s="8"/>
      <c r="AA1328" s="8"/>
    </row>
    <row r="1329" spans="1:27">
      <c r="A1329" s="226">
        <f t="shared" si="1421"/>
        <v>284</v>
      </c>
      <c r="B1329" s="8">
        <v>23</v>
      </c>
      <c r="C1329" s="219">
        <f ca="1">IF(ISNUMBER(OFFSET(INDIRECT("'"&amp;'DATA for charts'!C$5&amp;"'!$o1"),$A1329-1,0)),OFFSET(INDIRECT("'"&amp;'DATA for charts'!C$5&amp;"'!$o1"),$A1329-1,0),NA())</f>
        <v>-0.13800000000000001</v>
      </c>
      <c r="D1329" s="219">
        <f ca="1">IF(ISNUMBER(OFFSET(INDIRECT("'"&amp;'DATA for charts'!D$5&amp;"'!$o1"),$A1329-1,0)),OFFSET(INDIRECT("'"&amp;'DATA for charts'!D$5&amp;"'!$o1"),$A1329-1,0),NA())</f>
        <v>0</v>
      </c>
      <c r="E1329" s="219">
        <f ca="1">IF(ISNUMBER(OFFSET(INDIRECT("'"&amp;'DATA for charts'!E$5&amp;"'!$o1"),$A1329-1,0)),OFFSET(INDIRECT("'"&amp;'DATA for charts'!E$5&amp;"'!$o1"),$A1329-1,0),NA())</f>
        <v>0</v>
      </c>
      <c r="F1329" s="219">
        <f ca="1">IF(ISNUMBER(OFFSET(INDIRECT("'"&amp;'DATA for charts'!F$5&amp;"'!$o1"),$A1329-1,0)),OFFSET(INDIRECT("'"&amp;'DATA for charts'!F$5&amp;"'!$o1"),$A1329-1,0),NA())</f>
        <v>0</v>
      </c>
      <c r="G1329" s="219">
        <f ca="1">IF(ISNUMBER(OFFSET(INDIRECT("'"&amp;'DATA for charts'!G$5&amp;"'!$o1"),$A1329-1,0)),OFFSET(INDIRECT("'"&amp;'DATA for charts'!G$5&amp;"'!$o1"),$A1329-1,0),NA())</f>
        <v>0</v>
      </c>
      <c r="H1329" s="219">
        <f ca="1">IF(ISNUMBER(OFFSET(INDIRECT("'"&amp;'DATA for charts'!H$5&amp;"'!$o1"),$A1329-1,0)),OFFSET(INDIRECT("'"&amp;'DATA for charts'!H$5&amp;"'!$o1"),$A1329-1,0),NA())</f>
        <v>0</v>
      </c>
      <c r="I1329" s="219" t="e">
        <f ca="1">IF(ISNUMBER(OFFSET(INDIRECT("'"&amp;'DATA for charts'!I$5&amp;"'!$o1"),$A1329-1,0)),OFFSET(INDIRECT("'"&amp;'DATA for charts'!I$5&amp;"'!$o1"),$A1329-1,0),NA())</f>
        <v>#N/A</v>
      </c>
      <c r="J1329" s="219" t="e">
        <f ca="1">IF(ISNUMBER(OFFSET(INDIRECT("'"&amp;'DATA for charts'!J$5&amp;"'!$o1"),$A1329-1,0)),OFFSET(INDIRECT("'"&amp;'DATA for charts'!J$5&amp;"'!$o1"),$A1329-1,0),NA())</f>
        <v>#N/A</v>
      </c>
      <c r="K1329" s="219" t="e">
        <f ca="1">IF(ISNUMBER(OFFSET(INDIRECT("'"&amp;'DATA for charts'!K$5&amp;"'!$o1"),$A1329-1,0)),OFFSET(INDIRECT("'"&amp;'DATA for charts'!K$5&amp;"'!$o1"),$A1329-1,0),NA())</f>
        <v>#N/A</v>
      </c>
      <c r="L1329" s="219" t="e">
        <f ca="1">IF(ISNUMBER(OFFSET(INDIRECT("'"&amp;'DATA for charts'!L$5&amp;"'!$o1"),$A1329-1,0)),OFFSET(INDIRECT("'"&amp;'DATA for charts'!L$5&amp;"'!$o1"),$A1329-1,0),NA())</f>
        <v>#N/A</v>
      </c>
      <c r="M1329" s="219" t="e">
        <f ca="1">IF(ISNUMBER(OFFSET(INDIRECT("'"&amp;'DATA for charts'!M$5&amp;"'!$o1"),$A1329-1,0)),OFFSET(INDIRECT("'"&amp;'DATA for charts'!M$5&amp;"'!$o1"),$A1329-1,0),NA())</f>
        <v>#N/A</v>
      </c>
      <c r="N1329" s="219" t="e">
        <f ca="1">IF(ISNUMBER(OFFSET(INDIRECT("'"&amp;'DATA for charts'!N$5&amp;"'!$o1"),$A1329-1,0)),OFFSET(INDIRECT("'"&amp;'DATA for charts'!N$5&amp;"'!$o1"),$A1329-1,0),NA())</f>
        <v>#N/A</v>
      </c>
      <c r="O1329" s="219" t="e">
        <f ca="1">IF(ISNUMBER(OFFSET(INDIRECT("'"&amp;'DATA for charts'!O$5&amp;"'!$o1"),$A1329-1,0)),OFFSET(INDIRECT("'"&amp;'DATA for charts'!O$5&amp;"'!$o1"),$A1329-1,0),NA())</f>
        <v>#N/A</v>
      </c>
      <c r="P1329" s="219" t="e">
        <f ca="1">IF(ISNUMBER(OFFSET(INDIRECT("'"&amp;'DATA for charts'!P$5&amp;"'!$o1"),$A1329-1,0)),OFFSET(INDIRECT("'"&amp;'DATA for charts'!P$5&amp;"'!$o1"),$A1329-1,0),NA())</f>
        <v>#N/A</v>
      </c>
      <c r="Q1329" s="219" t="e">
        <f ca="1">IF(ISNUMBER(OFFSET(INDIRECT("'"&amp;'DATA for charts'!Q$5&amp;"'!$o1"),$A1329-1,0)),OFFSET(INDIRECT("'"&amp;'DATA for charts'!Q$5&amp;"'!$o1"),$A1329-1,0),NA())</f>
        <v>#N/A</v>
      </c>
      <c r="R1329" s="219" t="e">
        <f ca="1">IF(ISNUMBER(OFFSET(INDIRECT("'"&amp;'DATA for charts'!R$5&amp;"'!$o1"),$A1329-1,0)),OFFSET(INDIRECT("'"&amp;'DATA for charts'!R$5&amp;"'!$o1"),$A1329-1,0),NA())</f>
        <v>#N/A</v>
      </c>
      <c r="S1329" s="219" t="e">
        <f ca="1">IF(ISNUMBER(OFFSET(INDIRECT("'"&amp;'DATA for charts'!S$5&amp;"'!$o1"),$A1329-1,0)),OFFSET(INDIRECT("'"&amp;'DATA for charts'!S$5&amp;"'!$o1"),$A1329-1,0),NA())</f>
        <v>#N/A</v>
      </c>
      <c r="T1329" s="34"/>
      <c r="U1329" s="34"/>
      <c r="V1329" s="34"/>
      <c r="W1329" s="8"/>
      <c r="X1329" s="8"/>
      <c r="Y1329" s="8"/>
      <c r="Z1329" s="8"/>
      <c r="AA1329" s="8"/>
    </row>
    <row r="1330" spans="1:27">
      <c r="A1330" s="226">
        <f t="shared" si="1421"/>
        <v>285</v>
      </c>
      <c r="B1330" s="8">
        <v>24</v>
      </c>
      <c r="C1330" s="219">
        <f ca="1">IF(ISNUMBER(OFFSET(INDIRECT("'"&amp;'DATA for charts'!C$5&amp;"'!$o1"),$A1330-1,0)),OFFSET(INDIRECT("'"&amp;'DATA for charts'!C$5&amp;"'!$o1"),$A1330-1,0),NA())</f>
        <v>-2.7E-2</v>
      </c>
      <c r="D1330" s="219">
        <f ca="1">IF(ISNUMBER(OFFSET(INDIRECT("'"&amp;'DATA for charts'!D$5&amp;"'!$o1"),$A1330-1,0)),OFFSET(INDIRECT("'"&amp;'DATA for charts'!D$5&amp;"'!$o1"),$A1330-1,0),NA())</f>
        <v>0</v>
      </c>
      <c r="E1330" s="219">
        <f ca="1">IF(ISNUMBER(OFFSET(INDIRECT("'"&amp;'DATA for charts'!E$5&amp;"'!$o1"),$A1330-1,0)),OFFSET(INDIRECT("'"&amp;'DATA for charts'!E$5&amp;"'!$o1"),$A1330-1,0),NA())</f>
        <v>0</v>
      </c>
      <c r="F1330" s="219">
        <f ca="1">IF(ISNUMBER(OFFSET(INDIRECT("'"&amp;'DATA for charts'!F$5&amp;"'!$o1"),$A1330-1,0)),OFFSET(INDIRECT("'"&amp;'DATA for charts'!F$5&amp;"'!$o1"),$A1330-1,0),NA())</f>
        <v>0</v>
      </c>
      <c r="G1330" s="219">
        <f ca="1">IF(ISNUMBER(OFFSET(INDIRECT("'"&amp;'DATA for charts'!G$5&amp;"'!$o1"),$A1330-1,0)),OFFSET(INDIRECT("'"&amp;'DATA for charts'!G$5&amp;"'!$o1"),$A1330-1,0),NA())</f>
        <v>0</v>
      </c>
      <c r="H1330" s="219">
        <f ca="1">IF(ISNUMBER(OFFSET(INDIRECT("'"&amp;'DATA for charts'!H$5&amp;"'!$o1"),$A1330-1,0)),OFFSET(INDIRECT("'"&amp;'DATA for charts'!H$5&amp;"'!$o1"),$A1330-1,0),NA())</f>
        <v>0</v>
      </c>
      <c r="I1330" s="219" t="e">
        <f ca="1">IF(ISNUMBER(OFFSET(INDIRECT("'"&amp;'DATA for charts'!I$5&amp;"'!$o1"),$A1330-1,0)),OFFSET(INDIRECT("'"&amp;'DATA for charts'!I$5&amp;"'!$o1"),$A1330-1,0),NA())</f>
        <v>#N/A</v>
      </c>
      <c r="J1330" s="219" t="e">
        <f ca="1">IF(ISNUMBER(OFFSET(INDIRECT("'"&amp;'DATA for charts'!J$5&amp;"'!$o1"),$A1330-1,0)),OFFSET(INDIRECT("'"&amp;'DATA for charts'!J$5&amp;"'!$o1"),$A1330-1,0),NA())</f>
        <v>#N/A</v>
      </c>
      <c r="K1330" s="219" t="e">
        <f ca="1">IF(ISNUMBER(OFFSET(INDIRECT("'"&amp;'DATA for charts'!K$5&amp;"'!$o1"),$A1330-1,0)),OFFSET(INDIRECT("'"&amp;'DATA for charts'!K$5&amp;"'!$o1"),$A1330-1,0),NA())</f>
        <v>#N/A</v>
      </c>
      <c r="L1330" s="219" t="e">
        <f ca="1">IF(ISNUMBER(OFFSET(INDIRECT("'"&amp;'DATA for charts'!L$5&amp;"'!$o1"),$A1330-1,0)),OFFSET(INDIRECT("'"&amp;'DATA for charts'!L$5&amp;"'!$o1"),$A1330-1,0),NA())</f>
        <v>#N/A</v>
      </c>
      <c r="M1330" s="219" t="e">
        <f ca="1">IF(ISNUMBER(OFFSET(INDIRECT("'"&amp;'DATA for charts'!M$5&amp;"'!$o1"),$A1330-1,0)),OFFSET(INDIRECT("'"&amp;'DATA for charts'!M$5&amp;"'!$o1"),$A1330-1,0),NA())</f>
        <v>#N/A</v>
      </c>
      <c r="N1330" s="219" t="e">
        <f ca="1">IF(ISNUMBER(OFFSET(INDIRECT("'"&amp;'DATA for charts'!N$5&amp;"'!$o1"),$A1330-1,0)),OFFSET(INDIRECT("'"&amp;'DATA for charts'!N$5&amp;"'!$o1"),$A1330-1,0),NA())</f>
        <v>#N/A</v>
      </c>
      <c r="O1330" s="219" t="e">
        <f ca="1">IF(ISNUMBER(OFFSET(INDIRECT("'"&amp;'DATA for charts'!O$5&amp;"'!$o1"),$A1330-1,0)),OFFSET(INDIRECT("'"&amp;'DATA for charts'!O$5&amp;"'!$o1"),$A1330-1,0),NA())</f>
        <v>#N/A</v>
      </c>
      <c r="P1330" s="219" t="e">
        <f ca="1">IF(ISNUMBER(OFFSET(INDIRECT("'"&amp;'DATA for charts'!P$5&amp;"'!$o1"),$A1330-1,0)),OFFSET(INDIRECT("'"&amp;'DATA for charts'!P$5&amp;"'!$o1"),$A1330-1,0),NA())</f>
        <v>#N/A</v>
      </c>
      <c r="Q1330" s="219" t="e">
        <f ca="1">IF(ISNUMBER(OFFSET(INDIRECT("'"&amp;'DATA for charts'!Q$5&amp;"'!$o1"),$A1330-1,0)),OFFSET(INDIRECT("'"&amp;'DATA for charts'!Q$5&amp;"'!$o1"),$A1330-1,0),NA())</f>
        <v>#N/A</v>
      </c>
      <c r="R1330" s="219" t="e">
        <f ca="1">IF(ISNUMBER(OFFSET(INDIRECT("'"&amp;'DATA for charts'!R$5&amp;"'!$o1"),$A1330-1,0)),OFFSET(INDIRECT("'"&amp;'DATA for charts'!R$5&amp;"'!$o1"),$A1330-1,0),NA())</f>
        <v>#N/A</v>
      </c>
      <c r="S1330" s="219" t="e">
        <f ca="1">IF(ISNUMBER(OFFSET(INDIRECT("'"&amp;'DATA for charts'!S$5&amp;"'!$o1"),$A1330-1,0)),OFFSET(INDIRECT("'"&amp;'DATA for charts'!S$5&amp;"'!$o1"),$A1330-1,0),NA())</f>
        <v>#N/A</v>
      </c>
      <c r="T1330" s="34"/>
      <c r="U1330" s="34"/>
      <c r="V1330" s="34"/>
      <c r="W1330" s="8"/>
      <c r="X1330" s="8"/>
      <c r="Y1330" s="8"/>
      <c r="Z1330" s="8"/>
      <c r="AA1330" s="8"/>
    </row>
    <row r="1331" spans="1:27">
      <c r="A1331" s="216"/>
      <c r="B1331" s="37" t="s">
        <v>85</v>
      </c>
      <c r="C1331" s="37" t="s">
        <v>85</v>
      </c>
      <c r="D1331" s="37" t="s">
        <v>85</v>
      </c>
      <c r="E1331" s="37" t="s">
        <v>85</v>
      </c>
      <c r="F1331" s="37" t="s">
        <v>85</v>
      </c>
      <c r="G1331" s="37" t="s">
        <v>85</v>
      </c>
      <c r="H1331" s="37" t="s">
        <v>85</v>
      </c>
      <c r="I1331" s="37" t="s">
        <v>85</v>
      </c>
      <c r="J1331" s="37" t="s">
        <v>85</v>
      </c>
      <c r="K1331" s="37"/>
      <c r="L1331" s="37"/>
      <c r="M1331" s="37"/>
      <c r="N1331" s="37"/>
      <c r="O1331" s="37"/>
      <c r="P1331" s="37"/>
      <c r="Q1331" s="37"/>
      <c r="R1331" s="37"/>
      <c r="S1331" s="37" t="s">
        <v>85</v>
      </c>
      <c r="T1331" s="34"/>
      <c r="U1331" s="34"/>
      <c r="V1331" s="34"/>
      <c r="W1331" s="8"/>
      <c r="X1331" s="8"/>
      <c r="Y1331" s="8"/>
      <c r="Z1331" s="8"/>
      <c r="AA1331" s="8"/>
    </row>
    <row r="1332" spans="1:27">
      <c r="A1332" s="216"/>
      <c r="T1332" s="34"/>
      <c r="U1332" s="34"/>
      <c r="V1332" s="34"/>
      <c r="W1332" s="8"/>
      <c r="X1332" s="8"/>
      <c r="Y1332" s="8"/>
      <c r="Z1332" s="8"/>
      <c r="AA1332" s="8"/>
    </row>
    <row r="1333" spans="1:27">
      <c r="A1333" s="216"/>
      <c r="T1333" s="34"/>
      <c r="U1333" s="34"/>
      <c r="V1333" s="34"/>
      <c r="W1333" s="8"/>
      <c r="X1333" s="8"/>
      <c r="Y1333" s="8"/>
      <c r="Z1333" s="8"/>
      <c r="AA1333" s="8"/>
    </row>
    <row r="1334" spans="1:27">
      <c r="A1334" s="216"/>
      <c r="T1334" s="34"/>
      <c r="U1334" s="34"/>
      <c r="V1334" s="34"/>
      <c r="W1334" s="8"/>
      <c r="X1334" s="8"/>
      <c r="Y1334" s="8"/>
      <c r="Z1334" s="8"/>
      <c r="AA1334" s="8"/>
    </row>
    <row r="1335" spans="1:27">
      <c r="A1335" s="216"/>
      <c r="T1335" s="34"/>
      <c r="U1335" s="34"/>
      <c r="V1335" s="34"/>
      <c r="W1335" s="8"/>
      <c r="X1335" s="8"/>
      <c r="Y1335" s="8"/>
      <c r="Z1335" s="8"/>
      <c r="AA1335" s="8"/>
    </row>
    <row r="1336" spans="1:27">
      <c r="A1336" s="216"/>
      <c r="T1336" s="34"/>
      <c r="U1336" s="34"/>
      <c r="V1336" s="34"/>
      <c r="W1336" s="8"/>
      <c r="X1336" s="8"/>
      <c r="Y1336" s="8"/>
      <c r="Z1336" s="8"/>
      <c r="AA1336" s="8"/>
    </row>
    <row r="1337" spans="1:27">
      <c r="A1337" s="2"/>
      <c r="B1337" s="2"/>
      <c r="C1337" s="2"/>
      <c r="D1337" s="2"/>
      <c r="E1337" s="2"/>
      <c r="F1337" s="2"/>
      <c r="G1337" s="2"/>
      <c r="H1337" s="2"/>
      <c r="I1337" s="2"/>
      <c r="J1337" s="2"/>
      <c r="K1337" s="2"/>
      <c r="L1337" s="2"/>
      <c r="M1337" s="2"/>
      <c r="N1337" s="2"/>
      <c r="O1337" s="2"/>
      <c r="P1337" s="2"/>
      <c r="Q1337" s="2"/>
      <c r="R1337" s="2"/>
      <c r="S1337" s="2"/>
      <c r="T1337" s="34"/>
      <c r="U1337" s="34"/>
      <c r="V1337" s="34"/>
      <c r="W1337" s="8"/>
      <c r="X1337" s="8"/>
      <c r="Y1337" s="8"/>
      <c r="Z1337" s="8"/>
      <c r="AA1337" s="8"/>
    </row>
    <row r="1338" spans="1:27">
      <c r="A1338" s="2"/>
      <c r="B1338" s="2"/>
      <c r="C1338" s="2"/>
      <c r="D1338" s="2"/>
      <c r="E1338" s="2"/>
      <c r="F1338" s="2"/>
      <c r="G1338" s="2"/>
      <c r="H1338" s="2"/>
      <c r="I1338" s="2"/>
      <c r="J1338" s="2"/>
      <c r="K1338" s="2"/>
      <c r="L1338" s="2"/>
      <c r="M1338" s="2"/>
      <c r="N1338" s="2"/>
      <c r="O1338" s="2"/>
      <c r="P1338" s="2"/>
      <c r="Q1338" s="2"/>
      <c r="R1338" s="2"/>
      <c r="S1338" s="2"/>
      <c r="T1338" s="34"/>
      <c r="U1338" s="34"/>
      <c r="V1338" s="34"/>
      <c r="W1338" s="8"/>
      <c r="X1338" s="8"/>
      <c r="Y1338" s="8"/>
      <c r="Z1338" s="8"/>
      <c r="AA1338" s="8"/>
    </row>
    <row r="1339" spans="1:27">
      <c r="A1339" s="216"/>
      <c r="B1339" s="464" t="s">
        <v>126</v>
      </c>
      <c r="T1339" s="34"/>
      <c r="U1339" s="34"/>
      <c r="V1339" s="34"/>
      <c r="W1339" s="8"/>
      <c r="X1339" s="8"/>
      <c r="Y1339" s="8"/>
      <c r="Z1339" s="8"/>
      <c r="AA1339" s="8"/>
    </row>
    <row r="1340" spans="1:27">
      <c r="A1340" s="216"/>
      <c r="B1340" s="464" t="s">
        <v>862</v>
      </c>
      <c r="T1340" s="34"/>
      <c r="U1340" s="34"/>
      <c r="V1340" s="34"/>
      <c r="W1340" s="8"/>
      <c r="X1340" s="8"/>
      <c r="Y1340" s="8"/>
      <c r="Z1340" s="8"/>
      <c r="AA1340" s="8"/>
    </row>
    <row r="1341" spans="1:27">
      <c r="A1341" s="216"/>
      <c r="B1341" s="32" t="s">
        <v>127</v>
      </c>
      <c r="T1341" s="34"/>
      <c r="U1341" s="34"/>
      <c r="V1341" s="34"/>
      <c r="W1341" s="8"/>
      <c r="X1341" s="8"/>
      <c r="Y1341" s="8"/>
      <c r="Z1341" s="8"/>
      <c r="AA1341" s="8"/>
    </row>
    <row r="1342" spans="1:27">
      <c r="A1342" s="216">
        <f t="shared" ref="A1342" si="1422">A$8</f>
        <v>0</v>
      </c>
      <c r="B1342" s="32" t="s">
        <v>65</v>
      </c>
      <c r="C1342" s="33" t="str">
        <f t="shared" ref="C1342:S1342" ca="1" si="1423">C$8</f>
        <v>BSIMAC</v>
      </c>
      <c r="D1342" s="33" t="str">
        <f t="shared" ca="1" si="1423"/>
        <v>CSE</v>
      </c>
      <c r="E1342" s="33" t="str">
        <f t="shared" ca="1" si="1423"/>
        <v>DeST</v>
      </c>
      <c r="F1342" s="33" t="str">
        <f t="shared" ca="1" si="1423"/>
        <v>EnergyPlus</v>
      </c>
      <c r="G1342" s="33" t="str">
        <f t="shared" ca="1" si="1423"/>
        <v>ESP-r</v>
      </c>
      <c r="H1342" s="33" t="str">
        <f t="shared" ca="1" si="1423"/>
        <v>TRNSYS</v>
      </c>
      <c r="I1342" s="33" t="str">
        <f t="shared" ca="1" si="1423"/>
        <v>TestSpec-Alt</v>
      </c>
      <c r="J1342" s="33">
        <f t="shared" ca="1" si="1423"/>
        <v>0</v>
      </c>
      <c r="K1342" s="33">
        <f t="shared" ca="1" si="1423"/>
        <v>0</v>
      </c>
      <c r="L1342" s="33">
        <f t="shared" ca="1" si="1423"/>
        <v>0</v>
      </c>
      <c r="M1342" s="33">
        <f t="shared" ca="1" si="1423"/>
        <v>0</v>
      </c>
      <c r="N1342" s="33">
        <f t="shared" ca="1" si="1423"/>
        <v>0</v>
      </c>
      <c r="O1342" s="33">
        <f t="shared" ca="1" si="1423"/>
        <v>0</v>
      </c>
      <c r="P1342" s="33">
        <f t="shared" ca="1" si="1423"/>
        <v>0</v>
      </c>
      <c r="Q1342" s="33">
        <f t="shared" ca="1" si="1423"/>
        <v>0</v>
      </c>
      <c r="R1342" s="33">
        <f t="shared" ca="1" si="1423"/>
        <v>0</v>
      </c>
      <c r="S1342" s="33" t="str">
        <f t="shared" ca="1" si="1423"/>
        <v>Tested Prg</v>
      </c>
      <c r="T1342" s="34"/>
      <c r="U1342" s="34"/>
      <c r="V1342" s="34"/>
      <c r="W1342" s="8"/>
      <c r="X1342" s="8"/>
      <c r="Y1342" s="8"/>
      <c r="Z1342" s="8"/>
      <c r="AA1342" s="8"/>
    </row>
    <row r="1343" spans="1:27">
      <c r="A1343" s="216">
        <f t="shared" ref="A1343" si="1424">A$7</f>
        <v>0</v>
      </c>
      <c r="B1343" s="32" t="s">
        <v>66</v>
      </c>
      <c r="C1343" s="33" t="str">
        <f t="shared" ref="C1343:S1343" ca="1" si="1425">C$7</f>
        <v/>
      </c>
      <c r="D1343" s="33" t="str">
        <f t="shared" ca="1" si="1425"/>
        <v/>
      </c>
      <c r="E1343" s="33" t="str">
        <f t="shared" ca="1" si="1425"/>
        <v/>
      </c>
      <c r="F1343" s="33" t="str">
        <f t="shared" ca="1" si="1425"/>
        <v/>
      </c>
      <c r="G1343" s="33" t="str">
        <f t="shared" ca="1" si="1425"/>
        <v/>
      </c>
      <c r="H1343" s="33" t="str">
        <f t="shared" ca="1" si="1425"/>
        <v/>
      </c>
      <c r="I1343" s="33" t="str">
        <f t="shared" ca="1" si="1425"/>
        <v/>
      </c>
      <c r="J1343" s="33" t="str">
        <f t="shared" ca="1" si="1425"/>
        <v/>
      </c>
      <c r="K1343" s="33" t="str">
        <f t="shared" ca="1" si="1425"/>
        <v/>
      </c>
      <c r="L1343" s="33" t="str">
        <f t="shared" ca="1" si="1425"/>
        <v/>
      </c>
      <c r="M1343" s="33" t="str">
        <f t="shared" ca="1" si="1425"/>
        <v/>
      </c>
      <c r="N1343" s="33" t="str">
        <f t="shared" ca="1" si="1425"/>
        <v/>
      </c>
      <c r="O1343" s="33" t="str">
        <f t="shared" ca="1" si="1425"/>
        <v/>
      </c>
      <c r="P1343" s="33" t="str">
        <f t="shared" ca="1" si="1425"/>
        <v/>
      </c>
      <c r="Q1343" s="33" t="str">
        <f t="shared" ca="1" si="1425"/>
        <v/>
      </c>
      <c r="R1343" s="33" t="str">
        <f t="shared" ca="1" si="1425"/>
        <v/>
      </c>
      <c r="S1343" s="33" t="str">
        <f t="shared" ca="1" si="1425"/>
        <v/>
      </c>
      <c r="T1343" s="34"/>
      <c r="U1343" s="34"/>
      <c r="V1343" s="34"/>
      <c r="W1343" s="8"/>
      <c r="X1343" s="8"/>
      <c r="Y1343" s="8"/>
      <c r="Z1343" s="8"/>
      <c r="AA1343" s="8"/>
    </row>
    <row r="1344" spans="1:27">
      <c r="A1344" s="216" t="s">
        <v>128</v>
      </c>
      <c r="B1344" s="32" t="s">
        <v>83</v>
      </c>
      <c r="C1344" s="34" t="s">
        <v>128</v>
      </c>
      <c r="D1344" s="34" t="s">
        <v>128</v>
      </c>
      <c r="E1344" s="34" t="s">
        <v>128</v>
      </c>
      <c r="F1344" s="34" t="s">
        <v>128</v>
      </c>
      <c r="G1344" s="34" t="s">
        <v>128</v>
      </c>
      <c r="H1344" s="34" t="s">
        <v>128</v>
      </c>
      <c r="I1344" s="34" t="s">
        <v>128</v>
      </c>
      <c r="J1344" s="34" t="s">
        <v>128</v>
      </c>
      <c r="K1344" s="34" t="s">
        <v>128</v>
      </c>
      <c r="L1344" s="34" t="s">
        <v>128</v>
      </c>
      <c r="M1344" s="34" t="s">
        <v>128</v>
      </c>
      <c r="N1344" s="34" t="s">
        <v>128</v>
      </c>
      <c r="O1344" s="34" t="s">
        <v>128</v>
      </c>
      <c r="P1344" s="34" t="s">
        <v>128</v>
      </c>
      <c r="Q1344" s="34" t="s">
        <v>128</v>
      </c>
      <c r="R1344" s="34" t="s">
        <v>128</v>
      </c>
      <c r="S1344" s="34" t="s">
        <v>128</v>
      </c>
      <c r="T1344" s="34"/>
      <c r="U1344" s="34"/>
      <c r="V1344" s="34"/>
      <c r="W1344" s="8"/>
      <c r="X1344" s="8"/>
      <c r="Y1344" s="8"/>
      <c r="Z1344" s="8"/>
      <c r="AA1344" s="8"/>
    </row>
    <row r="1345" spans="1:27">
      <c r="A1345" s="216" t="s">
        <v>85</v>
      </c>
      <c r="B1345" s="37" t="s">
        <v>85</v>
      </c>
      <c r="C1345" s="38" t="s">
        <v>85</v>
      </c>
      <c r="D1345" s="38" t="s">
        <v>85</v>
      </c>
      <c r="E1345" s="38" t="s">
        <v>85</v>
      </c>
      <c r="F1345" s="38" t="s">
        <v>85</v>
      </c>
      <c r="G1345" s="38" t="s">
        <v>85</v>
      </c>
      <c r="H1345" s="38" t="s">
        <v>85</v>
      </c>
      <c r="I1345" s="38" t="s">
        <v>85</v>
      </c>
      <c r="J1345" s="38" t="s">
        <v>85</v>
      </c>
      <c r="K1345" s="38" t="s">
        <v>85</v>
      </c>
      <c r="L1345" s="38" t="s">
        <v>85</v>
      </c>
      <c r="M1345" s="38" t="s">
        <v>85</v>
      </c>
      <c r="N1345" s="38" t="s">
        <v>85</v>
      </c>
      <c r="O1345" s="38" t="s">
        <v>85</v>
      </c>
      <c r="P1345" s="38" t="s">
        <v>85</v>
      </c>
      <c r="Q1345" s="38" t="s">
        <v>85</v>
      </c>
      <c r="R1345" s="38" t="s">
        <v>85</v>
      </c>
      <c r="S1345" s="38" t="s">
        <v>85</v>
      </c>
      <c r="T1345" s="34"/>
      <c r="U1345" s="34"/>
      <c r="V1345" s="34"/>
      <c r="W1345" s="8"/>
      <c r="X1345" s="8"/>
      <c r="Y1345" s="8"/>
      <c r="Z1345" s="8"/>
      <c r="AA1345" s="8"/>
    </row>
    <row r="1346" spans="1:27">
      <c r="A1346" s="216">
        <f t="shared" ref="A1346" si="1426">A$8</f>
        <v>0</v>
      </c>
      <c r="B1346" s="37"/>
      <c r="C1346" s="33" t="str">
        <f t="shared" ref="C1346:S1346" ca="1" si="1427">C$8</f>
        <v>BSIMAC</v>
      </c>
      <c r="D1346" s="33" t="str">
        <f t="shared" ca="1" si="1427"/>
        <v>CSE</v>
      </c>
      <c r="E1346" s="33" t="str">
        <f t="shared" ca="1" si="1427"/>
        <v>DeST</v>
      </c>
      <c r="F1346" s="33" t="str">
        <f t="shared" ca="1" si="1427"/>
        <v>EnergyPlus</v>
      </c>
      <c r="G1346" s="33" t="str">
        <f t="shared" ca="1" si="1427"/>
        <v>ESP-r</v>
      </c>
      <c r="H1346" s="33" t="str">
        <f t="shared" ca="1" si="1427"/>
        <v>TRNSYS</v>
      </c>
      <c r="I1346" s="33" t="str">
        <f t="shared" ca="1" si="1427"/>
        <v>TestSpec-Alt</v>
      </c>
      <c r="J1346" s="33">
        <f t="shared" ca="1" si="1427"/>
        <v>0</v>
      </c>
      <c r="K1346" s="33">
        <f t="shared" ca="1" si="1427"/>
        <v>0</v>
      </c>
      <c r="L1346" s="33">
        <f t="shared" ca="1" si="1427"/>
        <v>0</v>
      </c>
      <c r="M1346" s="33">
        <f t="shared" ca="1" si="1427"/>
        <v>0</v>
      </c>
      <c r="N1346" s="33">
        <f t="shared" ca="1" si="1427"/>
        <v>0</v>
      </c>
      <c r="O1346" s="33">
        <f t="shared" ca="1" si="1427"/>
        <v>0</v>
      </c>
      <c r="P1346" s="33">
        <f t="shared" ca="1" si="1427"/>
        <v>0</v>
      </c>
      <c r="Q1346" s="33">
        <f t="shared" ca="1" si="1427"/>
        <v>0</v>
      </c>
      <c r="R1346" s="33">
        <f t="shared" ca="1" si="1427"/>
        <v>0</v>
      </c>
      <c r="S1346" s="33" t="str">
        <f t="shared" ca="1" si="1427"/>
        <v>Tested Prg</v>
      </c>
      <c r="T1346" s="34"/>
      <c r="U1346" s="34"/>
      <c r="V1346" s="34"/>
      <c r="W1346" s="8"/>
      <c r="X1346" s="8"/>
      <c r="Y1346" s="8"/>
      <c r="Z1346" s="8"/>
      <c r="AA1346" s="8"/>
    </row>
    <row r="1347" spans="1:27">
      <c r="A1347" s="226">
        <v>262</v>
      </c>
      <c r="B1347" s="8">
        <v>1</v>
      </c>
      <c r="C1347" s="219">
        <f ca="1">IF(ISNUMBER(OFFSET(INDIRECT("'"&amp;'DATA for charts'!C$5&amp;"'!$j1"),$A1347-1,0)),OFFSET(INDIRECT("'"&amp;'DATA for charts'!C$5&amp;"'!$j1"),$A1347-1,0),NA())</f>
        <v>0.79200000000000004</v>
      </c>
      <c r="D1347" s="219">
        <f ca="1">IF(ISNUMBER(OFFSET(INDIRECT("'"&amp;'DATA for charts'!D$5&amp;"'!$j1"),$A1347-1,0)),OFFSET(INDIRECT("'"&amp;'DATA for charts'!D$5&amp;"'!$j1"),$A1347-1,0),NA())</f>
        <v>0.71655269999999993</v>
      </c>
      <c r="E1347" s="219">
        <f ca="1">IF(ISNUMBER(OFFSET(INDIRECT("'"&amp;'DATA for charts'!E$5&amp;"'!$j1"),$A1347-1,0)),OFFSET(INDIRECT("'"&amp;'DATA for charts'!E$5&amp;"'!$j1"),$A1347-1,0),NA())</f>
        <v>1.0685309999999999</v>
      </c>
      <c r="F1347" s="219">
        <f ca="1">IF(ISNUMBER(OFFSET(INDIRECT("'"&amp;'DATA for charts'!F$5&amp;"'!$j1"),$A1347-1,0)),OFFSET(INDIRECT("'"&amp;'DATA for charts'!F$5&amp;"'!$j1"),$A1347-1,0),NA())</f>
        <v>0.97734208781966381</v>
      </c>
      <c r="G1347" s="219">
        <f ca="1">IF(ISNUMBER(OFFSET(INDIRECT("'"&amp;'DATA for charts'!G$5&amp;"'!$j1"),$A1347-1,0)),OFFSET(INDIRECT("'"&amp;'DATA for charts'!G$5&amp;"'!$j1"),$A1347-1,0),NA())</f>
        <v>0.91</v>
      </c>
      <c r="H1347" s="219">
        <f ca="1">IF(ISNUMBER(OFFSET(INDIRECT("'"&amp;'DATA for charts'!H$5&amp;"'!$j1"),$A1347-1,0)),OFFSET(INDIRECT("'"&amp;'DATA for charts'!H$5&amp;"'!$j1"),$A1347-1,0),NA())</f>
        <v>1.0334300000000001</v>
      </c>
      <c r="I1347" s="219" t="e">
        <f ca="1">IF(ISNUMBER(OFFSET(INDIRECT("'"&amp;'DATA for charts'!I$5&amp;"'!$j1"),$A1347-1,0)),OFFSET(INDIRECT("'"&amp;'DATA for charts'!I$5&amp;"'!$j1"),$A1347-1,0),NA())</f>
        <v>#N/A</v>
      </c>
      <c r="J1347" s="219" t="e">
        <f ca="1">IF(ISNUMBER(OFFSET(INDIRECT("'"&amp;'DATA for charts'!J$5&amp;"'!$j1"),$A1347-1,0)),OFFSET(INDIRECT("'"&amp;'DATA for charts'!J$5&amp;"'!$j1"),$A1347-1,0),NA())</f>
        <v>#N/A</v>
      </c>
      <c r="K1347" s="219" t="e">
        <f ca="1">IF(ISNUMBER(OFFSET(INDIRECT("'"&amp;'DATA for charts'!K$5&amp;"'!$j1"),$A1347-1,0)),OFFSET(INDIRECT("'"&amp;'DATA for charts'!K$5&amp;"'!$j1"),$A1347-1,0),NA())</f>
        <v>#N/A</v>
      </c>
      <c r="L1347" s="219" t="e">
        <f ca="1">IF(ISNUMBER(OFFSET(INDIRECT("'"&amp;'DATA for charts'!L$5&amp;"'!$j1"),$A1347-1,0)),OFFSET(INDIRECT("'"&amp;'DATA for charts'!L$5&amp;"'!$j1"),$A1347-1,0),NA())</f>
        <v>#N/A</v>
      </c>
      <c r="M1347" s="219" t="e">
        <f ca="1">IF(ISNUMBER(OFFSET(INDIRECT("'"&amp;'DATA for charts'!M$5&amp;"'!$j1"),$A1347-1,0)),OFFSET(INDIRECT("'"&amp;'DATA for charts'!M$5&amp;"'!$j1"),$A1347-1,0),NA())</f>
        <v>#N/A</v>
      </c>
      <c r="N1347" s="219" t="e">
        <f ca="1">IF(ISNUMBER(OFFSET(INDIRECT("'"&amp;'DATA for charts'!N$5&amp;"'!$j1"),$A1347-1,0)),OFFSET(INDIRECT("'"&amp;'DATA for charts'!N$5&amp;"'!$j1"),$A1347-1,0),NA())</f>
        <v>#N/A</v>
      </c>
      <c r="O1347" s="219" t="e">
        <f ca="1">IF(ISNUMBER(OFFSET(INDIRECT("'"&amp;'DATA for charts'!O$5&amp;"'!$j1"),$A1347-1,0)),OFFSET(INDIRECT("'"&amp;'DATA for charts'!O$5&amp;"'!$j1"),$A1347-1,0),NA())</f>
        <v>#N/A</v>
      </c>
      <c r="P1347" s="219" t="e">
        <f ca="1">IF(ISNUMBER(OFFSET(INDIRECT("'"&amp;'DATA for charts'!P$5&amp;"'!$j1"),$A1347-1,0)),OFFSET(INDIRECT("'"&amp;'DATA for charts'!P$5&amp;"'!$j1"),$A1347-1,0),NA())</f>
        <v>#N/A</v>
      </c>
      <c r="Q1347" s="219" t="e">
        <f ca="1">IF(ISNUMBER(OFFSET(INDIRECT("'"&amp;'DATA for charts'!Q$5&amp;"'!$j1"),$A1347-1,0)),OFFSET(INDIRECT("'"&amp;'DATA for charts'!Q$5&amp;"'!$j1"),$A1347-1,0),NA())</f>
        <v>#N/A</v>
      </c>
      <c r="R1347" s="219" t="e">
        <f ca="1">IF(ISNUMBER(OFFSET(INDIRECT("'"&amp;'DATA for charts'!R$5&amp;"'!$j1"),$A1347-1,0)),OFFSET(INDIRECT("'"&amp;'DATA for charts'!R$5&amp;"'!$j1"),$A1347-1,0),NA())</f>
        <v>#N/A</v>
      </c>
      <c r="S1347" s="219" t="e">
        <f ca="1">IF(ISNUMBER(OFFSET(INDIRECT("'"&amp;'DATA for charts'!S$5&amp;"'!$j1"),$A1347-1,0)),OFFSET(INDIRECT("'"&amp;'DATA for charts'!S$5&amp;"'!$j1"),$A1347-1,0),NA())</f>
        <v>#N/A</v>
      </c>
      <c r="T1347" s="34"/>
      <c r="U1347" s="34"/>
      <c r="V1347" s="34"/>
      <c r="W1347" s="8"/>
      <c r="X1347" s="8"/>
      <c r="Y1347" s="8"/>
      <c r="Z1347" s="8"/>
      <c r="AA1347" s="8"/>
    </row>
    <row r="1348" spans="1:27">
      <c r="A1348" s="226">
        <f t="shared" ref="A1348:A1370" si="1428">A1347+1</f>
        <v>263</v>
      </c>
      <c r="B1348" s="8">
        <v>2</v>
      </c>
      <c r="C1348" s="219">
        <f ca="1">IF(ISNUMBER(OFFSET(INDIRECT("'"&amp;'DATA for charts'!C$5&amp;"'!$j1"),$A1348-1,0)),OFFSET(INDIRECT("'"&amp;'DATA for charts'!C$5&amp;"'!$j1"),$A1348-1,0),NA())</f>
        <v>0.92800000000000005</v>
      </c>
      <c r="D1348" s="219">
        <f ca="1">IF(ISNUMBER(OFFSET(INDIRECT("'"&amp;'DATA for charts'!D$5&amp;"'!$j1"),$A1348-1,0)),OFFSET(INDIRECT("'"&amp;'DATA for charts'!D$5&amp;"'!$j1"),$A1348-1,0),NA())</f>
        <v>0.84236149999999999</v>
      </c>
      <c r="E1348" s="219">
        <f ca="1">IF(ISNUMBER(OFFSET(INDIRECT("'"&amp;'DATA for charts'!E$5&amp;"'!$j1"),$A1348-1,0)),OFFSET(INDIRECT("'"&amp;'DATA for charts'!E$5&amp;"'!$j1"),$A1348-1,0),NA())</f>
        <v>1.1715310000000001</v>
      </c>
      <c r="F1348" s="219">
        <f ca="1">IF(ISNUMBER(OFFSET(INDIRECT("'"&amp;'DATA for charts'!F$5&amp;"'!$j1"),$A1348-1,0)),OFFSET(INDIRECT("'"&amp;'DATA for charts'!F$5&amp;"'!$j1"),$A1348-1,0),NA())</f>
        <v>1.0828757560409834</v>
      </c>
      <c r="G1348" s="219">
        <f ca="1">IF(ISNUMBER(OFFSET(INDIRECT("'"&amp;'DATA for charts'!G$5&amp;"'!$j1"),$A1348-1,0)),OFFSET(INDIRECT("'"&amp;'DATA for charts'!G$5&amp;"'!$j1"),$A1348-1,0),NA())</f>
        <v>1.06</v>
      </c>
      <c r="H1348" s="219">
        <f ca="1">IF(ISNUMBER(OFFSET(INDIRECT("'"&amp;'DATA for charts'!H$5&amp;"'!$j1"),$A1348-1,0)),OFFSET(INDIRECT("'"&amp;'DATA for charts'!H$5&amp;"'!$j1"),$A1348-1,0),NA())</f>
        <v>1.1533599999999999</v>
      </c>
      <c r="I1348" s="219" t="e">
        <f ca="1">IF(ISNUMBER(OFFSET(INDIRECT("'"&amp;'DATA for charts'!I$5&amp;"'!$j1"),$A1348-1,0)),OFFSET(INDIRECT("'"&amp;'DATA for charts'!I$5&amp;"'!$j1"),$A1348-1,0),NA())</f>
        <v>#N/A</v>
      </c>
      <c r="J1348" s="219" t="e">
        <f ca="1">IF(ISNUMBER(OFFSET(INDIRECT("'"&amp;'DATA for charts'!J$5&amp;"'!$j1"),$A1348-1,0)),OFFSET(INDIRECT("'"&amp;'DATA for charts'!J$5&amp;"'!$j1"),$A1348-1,0),NA())</f>
        <v>#N/A</v>
      </c>
      <c r="K1348" s="219" t="e">
        <f ca="1">IF(ISNUMBER(OFFSET(INDIRECT("'"&amp;'DATA for charts'!K$5&amp;"'!$j1"),$A1348-1,0)),OFFSET(INDIRECT("'"&amp;'DATA for charts'!K$5&amp;"'!$j1"),$A1348-1,0),NA())</f>
        <v>#N/A</v>
      </c>
      <c r="L1348" s="219" t="e">
        <f ca="1">IF(ISNUMBER(OFFSET(INDIRECT("'"&amp;'DATA for charts'!L$5&amp;"'!$j1"),$A1348-1,0)),OFFSET(INDIRECT("'"&amp;'DATA for charts'!L$5&amp;"'!$j1"),$A1348-1,0),NA())</f>
        <v>#N/A</v>
      </c>
      <c r="M1348" s="219" t="e">
        <f ca="1">IF(ISNUMBER(OFFSET(INDIRECT("'"&amp;'DATA for charts'!M$5&amp;"'!$j1"),$A1348-1,0)),OFFSET(INDIRECT("'"&amp;'DATA for charts'!M$5&amp;"'!$j1"),$A1348-1,0),NA())</f>
        <v>#N/A</v>
      </c>
      <c r="N1348" s="219" t="e">
        <f ca="1">IF(ISNUMBER(OFFSET(INDIRECT("'"&amp;'DATA for charts'!N$5&amp;"'!$j1"),$A1348-1,0)),OFFSET(INDIRECT("'"&amp;'DATA for charts'!N$5&amp;"'!$j1"),$A1348-1,0),NA())</f>
        <v>#N/A</v>
      </c>
      <c r="O1348" s="219" t="e">
        <f ca="1">IF(ISNUMBER(OFFSET(INDIRECT("'"&amp;'DATA for charts'!O$5&amp;"'!$j1"),$A1348-1,0)),OFFSET(INDIRECT("'"&amp;'DATA for charts'!O$5&amp;"'!$j1"),$A1348-1,0),NA())</f>
        <v>#N/A</v>
      </c>
      <c r="P1348" s="219" t="e">
        <f ca="1">IF(ISNUMBER(OFFSET(INDIRECT("'"&amp;'DATA for charts'!P$5&amp;"'!$j1"),$A1348-1,0)),OFFSET(INDIRECT("'"&amp;'DATA for charts'!P$5&amp;"'!$j1"),$A1348-1,0),NA())</f>
        <v>#N/A</v>
      </c>
      <c r="Q1348" s="219" t="e">
        <f ca="1">IF(ISNUMBER(OFFSET(INDIRECT("'"&amp;'DATA for charts'!Q$5&amp;"'!$j1"),$A1348-1,0)),OFFSET(INDIRECT("'"&amp;'DATA for charts'!Q$5&amp;"'!$j1"),$A1348-1,0),NA())</f>
        <v>#N/A</v>
      </c>
      <c r="R1348" s="219" t="e">
        <f ca="1">IF(ISNUMBER(OFFSET(INDIRECT("'"&amp;'DATA for charts'!R$5&amp;"'!$j1"),$A1348-1,0)),OFFSET(INDIRECT("'"&amp;'DATA for charts'!R$5&amp;"'!$j1"),$A1348-1,0),NA())</f>
        <v>#N/A</v>
      </c>
      <c r="S1348" s="219" t="e">
        <f ca="1">IF(ISNUMBER(OFFSET(INDIRECT("'"&amp;'DATA for charts'!S$5&amp;"'!$j1"),$A1348-1,0)),OFFSET(INDIRECT("'"&amp;'DATA for charts'!S$5&amp;"'!$j1"),$A1348-1,0),NA())</f>
        <v>#N/A</v>
      </c>
      <c r="T1348" s="34"/>
      <c r="U1348" s="34"/>
      <c r="V1348" s="34"/>
      <c r="W1348" s="8"/>
      <c r="X1348" s="8"/>
      <c r="Y1348" s="8"/>
      <c r="Z1348" s="8"/>
      <c r="AA1348" s="8"/>
    </row>
    <row r="1349" spans="1:27">
      <c r="A1349" s="226">
        <f t="shared" si="1428"/>
        <v>264</v>
      </c>
      <c r="B1349" s="8">
        <v>3</v>
      </c>
      <c r="C1349" s="219">
        <f ca="1">IF(ISNUMBER(OFFSET(INDIRECT("'"&amp;'DATA for charts'!C$5&amp;"'!$j1"),$A1349-1,0)),OFFSET(INDIRECT("'"&amp;'DATA for charts'!C$5&amp;"'!$j1"),$A1349-1,0),NA())</f>
        <v>1.0629999999999999</v>
      </c>
      <c r="D1349" s="219">
        <f ca="1">IF(ISNUMBER(OFFSET(INDIRECT("'"&amp;'DATA for charts'!D$5&amp;"'!$j1"),$A1349-1,0)),OFFSET(INDIRECT("'"&amp;'DATA for charts'!D$5&amp;"'!$j1"),$A1349-1,0),NA())</f>
        <v>0.94623170000000001</v>
      </c>
      <c r="E1349" s="219">
        <f ca="1">IF(ISNUMBER(OFFSET(INDIRECT("'"&amp;'DATA for charts'!E$5&amp;"'!$j1"),$A1349-1,0)),OFFSET(INDIRECT("'"&amp;'DATA for charts'!E$5&amp;"'!$j1"),$A1349-1,0),NA())</f>
        <v>1.2675069999999999</v>
      </c>
      <c r="F1349" s="219">
        <f ca="1">IF(ISNUMBER(OFFSET(INDIRECT("'"&amp;'DATA for charts'!F$5&amp;"'!$j1"),$A1349-1,0)),OFFSET(INDIRECT("'"&amp;'DATA for charts'!F$5&amp;"'!$j1"),$A1349-1,0),NA())</f>
        <v>1.182550621948175</v>
      </c>
      <c r="G1349" s="219">
        <f ca="1">IF(ISNUMBER(OFFSET(INDIRECT("'"&amp;'DATA for charts'!G$5&amp;"'!$j1"),$A1349-1,0)),OFFSET(INDIRECT("'"&amp;'DATA for charts'!G$5&amp;"'!$j1"),$A1349-1,0),NA())</f>
        <v>1.17</v>
      </c>
      <c r="H1349" s="219">
        <f ca="1">IF(ISNUMBER(OFFSET(INDIRECT("'"&amp;'DATA for charts'!H$5&amp;"'!$j1"),$A1349-1,0)),OFFSET(INDIRECT("'"&amp;'DATA for charts'!H$5&amp;"'!$j1"),$A1349-1,0),NA())</f>
        <v>1.26281</v>
      </c>
      <c r="I1349" s="219" t="e">
        <f ca="1">IF(ISNUMBER(OFFSET(INDIRECT("'"&amp;'DATA for charts'!I$5&amp;"'!$j1"),$A1349-1,0)),OFFSET(INDIRECT("'"&amp;'DATA for charts'!I$5&amp;"'!$j1"),$A1349-1,0),NA())</f>
        <v>#N/A</v>
      </c>
      <c r="J1349" s="219" t="e">
        <f ca="1">IF(ISNUMBER(OFFSET(INDIRECT("'"&amp;'DATA for charts'!J$5&amp;"'!$j1"),$A1349-1,0)),OFFSET(INDIRECT("'"&amp;'DATA for charts'!J$5&amp;"'!$j1"),$A1349-1,0),NA())</f>
        <v>#N/A</v>
      </c>
      <c r="K1349" s="219" t="e">
        <f ca="1">IF(ISNUMBER(OFFSET(INDIRECT("'"&amp;'DATA for charts'!K$5&amp;"'!$j1"),$A1349-1,0)),OFFSET(INDIRECT("'"&amp;'DATA for charts'!K$5&amp;"'!$j1"),$A1349-1,0),NA())</f>
        <v>#N/A</v>
      </c>
      <c r="L1349" s="219" t="e">
        <f ca="1">IF(ISNUMBER(OFFSET(INDIRECT("'"&amp;'DATA for charts'!L$5&amp;"'!$j1"),$A1349-1,0)),OFFSET(INDIRECT("'"&amp;'DATA for charts'!L$5&amp;"'!$j1"),$A1349-1,0),NA())</f>
        <v>#N/A</v>
      </c>
      <c r="M1349" s="219" t="e">
        <f ca="1">IF(ISNUMBER(OFFSET(INDIRECT("'"&amp;'DATA for charts'!M$5&amp;"'!$j1"),$A1349-1,0)),OFFSET(INDIRECT("'"&amp;'DATA for charts'!M$5&amp;"'!$j1"),$A1349-1,0),NA())</f>
        <v>#N/A</v>
      </c>
      <c r="N1349" s="219" t="e">
        <f ca="1">IF(ISNUMBER(OFFSET(INDIRECT("'"&amp;'DATA for charts'!N$5&amp;"'!$j1"),$A1349-1,0)),OFFSET(INDIRECT("'"&amp;'DATA for charts'!N$5&amp;"'!$j1"),$A1349-1,0),NA())</f>
        <v>#N/A</v>
      </c>
      <c r="O1349" s="219" t="e">
        <f ca="1">IF(ISNUMBER(OFFSET(INDIRECT("'"&amp;'DATA for charts'!O$5&amp;"'!$j1"),$A1349-1,0)),OFFSET(INDIRECT("'"&amp;'DATA for charts'!O$5&amp;"'!$j1"),$A1349-1,0),NA())</f>
        <v>#N/A</v>
      </c>
      <c r="P1349" s="219" t="e">
        <f ca="1">IF(ISNUMBER(OFFSET(INDIRECT("'"&amp;'DATA for charts'!P$5&amp;"'!$j1"),$A1349-1,0)),OFFSET(INDIRECT("'"&amp;'DATA for charts'!P$5&amp;"'!$j1"),$A1349-1,0),NA())</f>
        <v>#N/A</v>
      </c>
      <c r="Q1349" s="219" t="e">
        <f ca="1">IF(ISNUMBER(OFFSET(INDIRECT("'"&amp;'DATA for charts'!Q$5&amp;"'!$j1"),$A1349-1,0)),OFFSET(INDIRECT("'"&amp;'DATA for charts'!Q$5&amp;"'!$j1"),$A1349-1,0),NA())</f>
        <v>#N/A</v>
      </c>
      <c r="R1349" s="219" t="e">
        <f ca="1">IF(ISNUMBER(OFFSET(INDIRECT("'"&amp;'DATA for charts'!R$5&amp;"'!$j1"),$A1349-1,0)),OFFSET(INDIRECT("'"&amp;'DATA for charts'!R$5&amp;"'!$j1"),$A1349-1,0),NA())</f>
        <v>#N/A</v>
      </c>
      <c r="S1349" s="219" t="e">
        <f ca="1">IF(ISNUMBER(OFFSET(INDIRECT("'"&amp;'DATA for charts'!S$5&amp;"'!$j1"),$A1349-1,0)),OFFSET(INDIRECT("'"&amp;'DATA for charts'!S$5&amp;"'!$j1"),$A1349-1,0),NA())</f>
        <v>#N/A</v>
      </c>
      <c r="T1349" s="34"/>
      <c r="U1349" s="34"/>
      <c r="V1349" s="34"/>
      <c r="W1349" s="8"/>
      <c r="X1349" s="8"/>
      <c r="Y1349" s="8"/>
      <c r="Z1349" s="8"/>
      <c r="AA1349" s="8"/>
    </row>
    <row r="1350" spans="1:27">
      <c r="A1350" s="226">
        <f t="shared" si="1428"/>
        <v>265</v>
      </c>
      <c r="B1350" s="8">
        <v>4</v>
      </c>
      <c r="C1350" s="219">
        <f ca="1">IF(ISNUMBER(OFFSET(INDIRECT("'"&amp;'DATA for charts'!C$5&amp;"'!$j1"),$A1350-1,0)),OFFSET(INDIRECT("'"&amp;'DATA for charts'!C$5&amp;"'!$j1"),$A1350-1,0),NA())</f>
        <v>1.1870000000000001</v>
      </c>
      <c r="D1350" s="219">
        <f ca="1">IF(ISNUMBER(OFFSET(INDIRECT("'"&amp;'DATA for charts'!D$5&amp;"'!$j1"),$A1350-1,0)),OFFSET(INDIRECT("'"&amp;'DATA for charts'!D$5&amp;"'!$j1"),$A1350-1,0),NA())</f>
        <v>1.0457959999999999</v>
      </c>
      <c r="E1350" s="219">
        <f ca="1">IF(ISNUMBER(OFFSET(INDIRECT("'"&amp;'DATA for charts'!E$5&amp;"'!$j1"),$A1350-1,0)),OFFSET(INDIRECT("'"&amp;'DATA for charts'!E$5&amp;"'!$j1"),$A1350-1,0),NA())</f>
        <v>1.371475</v>
      </c>
      <c r="F1350" s="219">
        <f ca="1">IF(ISNUMBER(OFFSET(INDIRECT("'"&amp;'DATA for charts'!F$5&amp;"'!$j1"),$A1350-1,0)),OFFSET(INDIRECT("'"&amp;'DATA for charts'!F$5&amp;"'!$j1"),$A1350-1,0),NA())</f>
        <v>1.2862469828763361</v>
      </c>
      <c r="G1350" s="219">
        <f ca="1">IF(ISNUMBER(OFFSET(INDIRECT("'"&amp;'DATA for charts'!G$5&amp;"'!$j1"),$A1350-1,0)),OFFSET(INDIRECT("'"&amp;'DATA for charts'!G$5&amp;"'!$j1"),$A1350-1,0),NA())</f>
        <v>1.27</v>
      </c>
      <c r="H1350" s="219">
        <f ca="1">IF(ISNUMBER(OFFSET(INDIRECT("'"&amp;'DATA for charts'!H$5&amp;"'!$j1"),$A1350-1,0)),OFFSET(INDIRECT("'"&amp;'DATA for charts'!H$5&amp;"'!$j1"),$A1350-1,0),NA())</f>
        <v>1.37548</v>
      </c>
      <c r="I1350" s="219" t="e">
        <f ca="1">IF(ISNUMBER(OFFSET(INDIRECT("'"&amp;'DATA for charts'!I$5&amp;"'!$j1"),$A1350-1,0)),OFFSET(INDIRECT("'"&amp;'DATA for charts'!I$5&amp;"'!$j1"),$A1350-1,0),NA())</f>
        <v>#N/A</v>
      </c>
      <c r="J1350" s="219" t="e">
        <f ca="1">IF(ISNUMBER(OFFSET(INDIRECT("'"&amp;'DATA for charts'!J$5&amp;"'!$j1"),$A1350-1,0)),OFFSET(INDIRECT("'"&amp;'DATA for charts'!J$5&amp;"'!$j1"),$A1350-1,0),NA())</f>
        <v>#N/A</v>
      </c>
      <c r="K1350" s="219" t="e">
        <f ca="1">IF(ISNUMBER(OFFSET(INDIRECT("'"&amp;'DATA for charts'!K$5&amp;"'!$j1"),$A1350-1,0)),OFFSET(INDIRECT("'"&amp;'DATA for charts'!K$5&amp;"'!$j1"),$A1350-1,0),NA())</f>
        <v>#N/A</v>
      </c>
      <c r="L1350" s="219" t="e">
        <f ca="1">IF(ISNUMBER(OFFSET(INDIRECT("'"&amp;'DATA for charts'!L$5&amp;"'!$j1"),$A1350-1,0)),OFFSET(INDIRECT("'"&amp;'DATA for charts'!L$5&amp;"'!$j1"),$A1350-1,0),NA())</f>
        <v>#N/A</v>
      </c>
      <c r="M1350" s="219" t="e">
        <f ca="1">IF(ISNUMBER(OFFSET(INDIRECT("'"&amp;'DATA for charts'!M$5&amp;"'!$j1"),$A1350-1,0)),OFFSET(INDIRECT("'"&amp;'DATA for charts'!M$5&amp;"'!$j1"),$A1350-1,0),NA())</f>
        <v>#N/A</v>
      </c>
      <c r="N1350" s="219" t="e">
        <f ca="1">IF(ISNUMBER(OFFSET(INDIRECT("'"&amp;'DATA for charts'!N$5&amp;"'!$j1"),$A1350-1,0)),OFFSET(INDIRECT("'"&amp;'DATA for charts'!N$5&amp;"'!$j1"),$A1350-1,0),NA())</f>
        <v>#N/A</v>
      </c>
      <c r="O1350" s="219" t="e">
        <f ca="1">IF(ISNUMBER(OFFSET(INDIRECT("'"&amp;'DATA for charts'!O$5&amp;"'!$j1"),$A1350-1,0)),OFFSET(INDIRECT("'"&amp;'DATA for charts'!O$5&amp;"'!$j1"),$A1350-1,0),NA())</f>
        <v>#N/A</v>
      </c>
      <c r="P1350" s="219" t="e">
        <f ca="1">IF(ISNUMBER(OFFSET(INDIRECT("'"&amp;'DATA for charts'!P$5&amp;"'!$j1"),$A1350-1,0)),OFFSET(INDIRECT("'"&amp;'DATA for charts'!P$5&amp;"'!$j1"),$A1350-1,0),NA())</f>
        <v>#N/A</v>
      </c>
      <c r="Q1350" s="219" t="e">
        <f ca="1">IF(ISNUMBER(OFFSET(INDIRECT("'"&amp;'DATA for charts'!Q$5&amp;"'!$j1"),$A1350-1,0)),OFFSET(INDIRECT("'"&amp;'DATA for charts'!Q$5&amp;"'!$j1"),$A1350-1,0),NA())</f>
        <v>#N/A</v>
      </c>
      <c r="R1350" s="219" t="e">
        <f ca="1">IF(ISNUMBER(OFFSET(INDIRECT("'"&amp;'DATA for charts'!R$5&amp;"'!$j1"),$A1350-1,0)),OFFSET(INDIRECT("'"&amp;'DATA for charts'!R$5&amp;"'!$j1"),$A1350-1,0),NA())</f>
        <v>#N/A</v>
      </c>
      <c r="S1350" s="219" t="e">
        <f ca="1">IF(ISNUMBER(OFFSET(INDIRECT("'"&amp;'DATA for charts'!S$5&amp;"'!$j1"),$A1350-1,0)),OFFSET(INDIRECT("'"&amp;'DATA for charts'!S$5&amp;"'!$j1"),$A1350-1,0),NA())</f>
        <v>#N/A</v>
      </c>
      <c r="T1350" s="34"/>
      <c r="U1350" s="34"/>
      <c r="V1350" s="34"/>
      <c r="W1350" s="8"/>
      <c r="X1350" s="8"/>
      <c r="Y1350" s="8"/>
      <c r="Z1350" s="8"/>
      <c r="AA1350" s="8"/>
    </row>
    <row r="1351" spans="1:27">
      <c r="A1351" s="226">
        <f t="shared" si="1428"/>
        <v>266</v>
      </c>
      <c r="B1351" s="8">
        <v>5</v>
      </c>
      <c r="C1351" s="219">
        <f ca="1">IF(ISNUMBER(OFFSET(INDIRECT("'"&amp;'DATA for charts'!C$5&amp;"'!$j1"),$A1351-1,0)),OFFSET(INDIRECT("'"&amp;'DATA for charts'!C$5&amp;"'!$j1"),$A1351-1,0),NA())</f>
        <v>1.296</v>
      </c>
      <c r="D1351" s="219">
        <f ca="1">IF(ISNUMBER(OFFSET(INDIRECT("'"&amp;'DATA for charts'!D$5&amp;"'!$j1"),$A1351-1,0)),OFFSET(INDIRECT("'"&amp;'DATA for charts'!D$5&amp;"'!$j1"),$A1351-1,0),NA())</f>
        <v>1.1187100000000001</v>
      </c>
      <c r="E1351" s="219">
        <f ca="1">IF(ISNUMBER(OFFSET(INDIRECT("'"&amp;'DATA for charts'!E$5&amp;"'!$j1"),$A1351-1,0)),OFFSET(INDIRECT("'"&amp;'DATA for charts'!E$5&amp;"'!$j1"),$A1351-1,0),NA())</f>
        <v>1.4398880000000001</v>
      </c>
      <c r="F1351" s="219">
        <f ca="1">IF(ISNUMBER(OFFSET(INDIRECT("'"&amp;'DATA for charts'!F$5&amp;"'!$j1"),$A1351-1,0)),OFFSET(INDIRECT("'"&amp;'DATA for charts'!F$5&amp;"'!$j1"),$A1351-1,0),NA())</f>
        <v>1.3659640238856749</v>
      </c>
      <c r="G1351" s="219">
        <f ca="1">IF(ISNUMBER(OFFSET(INDIRECT("'"&amp;'DATA for charts'!G$5&amp;"'!$j1"),$A1351-1,0)),OFFSET(INDIRECT("'"&amp;'DATA for charts'!G$5&amp;"'!$j1"),$A1351-1,0),NA())</f>
        <v>1.36</v>
      </c>
      <c r="H1351" s="219">
        <f ca="1">IF(ISNUMBER(OFFSET(INDIRECT("'"&amp;'DATA for charts'!H$5&amp;"'!$j1"),$A1351-1,0)),OFFSET(INDIRECT("'"&amp;'DATA for charts'!H$5&amp;"'!$j1"),$A1351-1,0),NA())</f>
        <v>1.45916</v>
      </c>
      <c r="I1351" s="219" t="e">
        <f ca="1">IF(ISNUMBER(OFFSET(INDIRECT("'"&amp;'DATA for charts'!I$5&amp;"'!$j1"),$A1351-1,0)),OFFSET(INDIRECT("'"&amp;'DATA for charts'!I$5&amp;"'!$j1"),$A1351-1,0),NA())</f>
        <v>#N/A</v>
      </c>
      <c r="J1351" s="219" t="e">
        <f ca="1">IF(ISNUMBER(OFFSET(INDIRECT("'"&amp;'DATA for charts'!J$5&amp;"'!$j1"),$A1351-1,0)),OFFSET(INDIRECT("'"&amp;'DATA for charts'!J$5&amp;"'!$j1"),$A1351-1,0),NA())</f>
        <v>#N/A</v>
      </c>
      <c r="K1351" s="219" t="e">
        <f ca="1">IF(ISNUMBER(OFFSET(INDIRECT("'"&amp;'DATA for charts'!K$5&amp;"'!$j1"),$A1351-1,0)),OFFSET(INDIRECT("'"&amp;'DATA for charts'!K$5&amp;"'!$j1"),$A1351-1,0),NA())</f>
        <v>#N/A</v>
      </c>
      <c r="L1351" s="219" t="e">
        <f ca="1">IF(ISNUMBER(OFFSET(INDIRECT("'"&amp;'DATA for charts'!L$5&amp;"'!$j1"),$A1351-1,0)),OFFSET(INDIRECT("'"&amp;'DATA for charts'!L$5&amp;"'!$j1"),$A1351-1,0),NA())</f>
        <v>#N/A</v>
      </c>
      <c r="M1351" s="219" t="e">
        <f ca="1">IF(ISNUMBER(OFFSET(INDIRECT("'"&amp;'DATA for charts'!M$5&amp;"'!$j1"),$A1351-1,0)),OFFSET(INDIRECT("'"&amp;'DATA for charts'!M$5&amp;"'!$j1"),$A1351-1,0),NA())</f>
        <v>#N/A</v>
      </c>
      <c r="N1351" s="219" t="e">
        <f ca="1">IF(ISNUMBER(OFFSET(INDIRECT("'"&amp;'DATA for charts'!N$5&amp;"'!$j1"),$A1351-1,0)),OFFSET(INDIRECT("'"&amp;'DATA for charts'!N$5&amp;"'!$j1"),$A1351-1,0),NA())</f>
        <v>#N/A</v>
      </c>
      <c r="O1351" s="219" t="e">
        <f ca="1">IF(ISNUMBER(OFFSET(INDIRECT("'"&amp;'DATA for charts'!O$5&amp;"'!$j1"),$A1351-1,0)),OFFSET(INDIRECT("'"&amp;'DATA for charts'!O$5&amp;"'!$j1"),$A1351-1,0),NA())</f>
        <v>#N/A</v>
      </c>
      <c r="P1351" s="219" t="e">
        <f ca="1">IF(ISNUMBER(OFFSET(INDIRECT("'"&amp;'DATA for charts'!P$5&amp;"'!$j1"),$A1351-1,0)),OFFSET(INDIRECT("'"&amp;'DATA for charts'!P$5&amp;"'!$j1"),$A1351-1,0),NA())</f>
        <v>#N/A</v>
      </c>
      <c r="Q1351" s="219" t="e">
        <f ca="1">IF(ISNUMBER(OFFSET(INDIRECT("'"&amp;'DATA for charts'!Q$5&amp;"'!$j1"),$A1351-1,0)),OFFSET(INDIRECT("'"&amp;'DATA for charts'!Q$5&amp;"'!$j1"),$A1351-1,0),NA())</f>
        <v>#N/A</v>
      </c>
      <c r="R1351" s="219" t="e">
        <f ca="1">IF(ISNUMBER(OFFSET(INDIRECT("'"&amp;'DATA for charts'!R$5&amp;"'!$j1"),$A1351-1,0)),OFFSET(INDIRECT("'"&amp;'DATA for charts'!R$5&amp;"'!$j1"),$A1351-1,0),NA())</f>
        <v>#N/A</v>
      </c>
      <c r="S1351" s="219" t="e">
        <f ca="1">IF(ISNUMBER(OFFSET(INDIRECT("'"&amp;'DATA for charts'!S$5&amp;"'!$j1"),$A1351-1,0)),OFFSET(INDIRECT("'"&amp;'DATA for charts'!S$5&amp;"'!$j1"),$A1351-1,0),NA())</f>
        <v>#N/A</v>
      </c>
      <c r="T1351" s="34"/>
      <c r="U1351" s="34"/>
      <c r="V1351" s="34"/>
      <c r="W1351" s="8"/>
      <c r="X1351" s="8"/>
      <c r="Y1351" s="8"/>
      <c r="Z1351" s="8"/>
      <c r="AA1351" s="8"/>
    </row>
    <row r="1352" spans="1:27">
      <c r="A1352" s="226">
        <f t="shared" si="1428"/>
        <v>267</v>
      </c>
      <c r="B1352" s="8">
        <v>6</v>
      </c>
      <c r="C1352" s="219">
        <f ca="1">IF(ISNUMBER(OFFSET(INDIRECT("'"&amp;'DATA for charts'!C$5&amp;"'!$j1"),$A1352-1,0)),OFFSET(INDIRECT("'"&amp;'DATA for charts'!C$5&amp;"'!$j1"),$A1352-1,0),NA())</f>
        <v>1.4119999999999999</v>
      </c>
      <c r="D1352" s="219">
        <f ca="1">IF(ISNUMBER(OFFSET(INDIRECT("'"&amp;'DATA for charts'!D$5&amp;"'!$j1"),$A1352-1,0)),OFFSET(INDIRECT("'"&amp;'DATA for charts'!D$5&amp;"'!$j1"),$A1352-1,0),NA())</f>
        <v>1.187935</v>
      </c>
      <c r="E1352" s="219">
        <f ca="1">IF(ISNUMBER(OFFSET(INDIRECT("'"&amp;'DATA for charts'!E$5&amp;"'!$j1"),$A1352-1,0)),OFFSET(INDIRECT("'"&amp;'DATA for charts'!E$5&amp;"'!$j1"),$A1352-1,0),NA())</f>
        <v>1.5161579999999999</v>
      </c>
      <c r="F1352" s="219">
        <f ca="1">IF(ISNUMBER(OFFSET(INDIRECT("'"&amp;'DATA for charts'!F$5&amp;"'!$j1"),$A1352-1,0)),OFFSET(INDIRECT("'"&amp;'DATA for charts'!F$5&amp;"'!$j1"),$A1352-1,0),NA())</f>
        <v>1.4384999481037501</v>
      </c>
      <c r="G1352" s="219">
        <f ca="1">IF(ISNUMBER(OFFSET(INDIRECT("'"&amp;'DATA for charts'!G$5&amp;"'!$j1"),$A1352-1,0)),OFFSET(INDIRECT("'"&amp;'DATA for charts'!G$5&amp;"'!$j1"),$A1352-1,0),NA())</f>
        <v>1.43</v>
      </c>
      <c r="H1352" s="219">
        <f ca="1">IF(ISNUMBER(OFFSET(INDIRECT("'"&amp;'DATA for charts'!H$5&amp;"'!$j1"),$A1352-1,0)),OFFSET(INDIRECT("'"&amp;'DATA for charts'!H$5&amp;"'!$j1"),$A1352-1,0),NA())</f>
        <v>1.5325899999999999</v>
      </c>
      <c r="I1352" s="219" t="e">
        <f ca="1">IF(ISNUMBER(OFFSET(INDIRECT("'"&amp;'DATA for charts'!I$5&amp;"'!$j1"),$A1352-1,0)),OFFSET(INDIRECT("'"&amp;'DATA for charts'!I$5&amp;"'!$j1"),$A1352-1,0),NA())</f>
        <v>#N/A</v>
      </c>
      <c r="J1352" s="219" t="e">
        <f ca="1">IF(ISNUMBER(OFFSET(INDIRECT("'"&amp;'DATA for charts'!J$5&amp;"'!$j1"),$A1352-1,0)),OFFSET(INDIRECT("'"&amp;'DATA for charts'!J$5&amp;"'!$j1"),$A1352-1,0),NA())</f>
        <v>#N/A</v>
      </c>
      <c r="K1352" s="219" t="e">
        <f ca="1">IF(ISNUMBER(OFFSET(INDIRECT("'"&amp;'DATA for charts'!K$5&amp;"'!$j1"),$A1352-1,0)),OFFSET(INDIRECT("'"&amp;'DATA for charts'!K$5&amp;"'!$j1"),$A1352-1,0),NA())</f>
        <v>#N/A</v>
      </c>
      <c r="L1352" s="219" t="e">
        <f ca="1">IF(ISNUMBER(OFFSET(INDIRECT("'"&amp;'DATA for charts'!L$5&amp;"'!$j1"),$A1352-1,0)),OFFSET(INDIRECT("'"&amp;'DATA for charts'!L$5&amp;"'!$j1"),$A1352-1,0),NA())</f>
        <v>#N/A</v>
      </c>
      <c r="M1352" s="219" t="e">
        <f ca="1">IF(ISNUMBER(OFFSET(INDIRECT("'"&amp;'DATA for charts'!M$5&amp;"'!$j1"),$A1352-1,0)),OFFSET(INDIRECT("'"&amp;'DATA for charts'!M$5&amp;"'!$j1"),$A1352-1,0),NA())</f>
        <v>#N/A</v>
      </c>
      <c r="N1352" s="219" t="e">
        <f ca="1">IF(ISNUMBER(OFFSET(INDIRECT("'"&amp;'DATA for charts'!N$5&amp;"'!$j1"),$A1352-1,0)),OFFSET(INDIRECT("'"&amp;'DATA for charts'!N$5&amp;"'!$j1"),$A1352-1,0),NA())</f>
        <v>#N/A</v>
      </c>
      <c r="O1352" s="219" t="e">
        <f ca="1">IF(ISNUMBER(OFFSET(INDIRECT("'"&amp;'DATA for charts'!O$5&amp;"'!$j1"),$A1352-1,0)),OFFSET(INDIRECT("'"&amp;'DATA for charts'!O$5&amp;"'!$j1"),$A1352-1,0),NA())</f>
        <v>#N/A</v>
      </c>
      <c r="P1352" s="219" t="e">
        <f ca="1">IF(ISNUMBER(OFFSET(INDIRECT("'"&amp;'DATA for charts'!P$5&amp;"'!$j1"),$A1352-1,0)),OFFSET(INDIRECT("'"&amp;'DATA for charts'!P$5&amp;"'!$j1"),$A1352-1,0),NA())</f>
        <v>#N/A</v>
      </c>
      <c r="Q1352" s="219" t="e">
        <f ca="1">IF(ISNUMBER(OFFSET(INDIRECT("'"&amp;'DATA for charts'!Q$5&amp;"'!$j1"),$A1352-1,0)),OFFSET(INDIRECT("'"&amp;'DATA for charts'!Q$5&amp;"'!$j1"),$A1352-1,0),NA())</f>
        <v>#N/A</v>
      </c>
      <c r="R1352" s="219" t="e">
        <f ca="1">IF(ISNUMBER(OFFSET(INDIRECT("'"&amp;'DATA for charts'!R$5&amp;"'!$j1"),$A1352-1,0)),OFFSET(INDIRECT("'"&amp;'DATA for charts'!R$5&amp;"'!$j1"),$A1352-1,0),NA())</f>
        <v>#N/A</v>
      </c>
      <c r="S1352" s="219" t="e">
        <f ca="1">IF(ISNUMBER(OFFSET(INDIRECT("'"&amp;'DATA for charts'!S$5&amp;"'!$j1"),$A1352-1,0)),OFFSET(INDIRECT("'"&amp;'DATA for charts'!S$5&amp;"'!$j1"),$A1352-1,0),NA())</f>
        <v>#N/A</v>
      </c>
      <c r="T1352" s="34"/>
      <c r="U1352" s="34"/>
      <c r="V1352" s="34"/>
      <c r="W1352" s="8"/>
      <c r="X1352" s="8"/>
      <c r="Y1352" s="8"/>
      <c r="Z1352" s="8"/>
      <c r="AA1352" s="8"/>
    </row>
    <row r="1353" spans="1:27">
      <c r="A1353" s="226">
        <f t="shared" si="1428"/>
        <v>268</v>
      </c>
      <c r="B1353" s="8">
        <v>7</v>
      </c>
      <c r="C1353" s="219">
        <f ca="1">IF(ISNUMBER(OFFSET(INDIRECT("'"&amp;'DATA for charts'!C$5&amp;"'!$j1"),$A1353-1,0)),OFFSET(INDIRECT("'"&amp;'DATA for charts'!C$5&amp;"'!$j1"),$A1353-1,0),NA())</f>
        <v>1.54</v>
      </c>
      <c r="D1353" s="219">
        <f ca="1">IF(ISNUMBER(OFFSET(INDIRECT("'"&amp;'DATA for charts'!D$5&amp;"'!$j1"),$A1353-1,0)),OFFSET(INDIRECT("'"&amp;'DATA for charts'!D$5&amp;"'!$j1"),$A1353-1,0),NA())</f>
        <v>1.2589379999999999</v>
      </c>
      <c r="E1353" s="219">
        <f ca="1">IF(ISNUMBER(OFFSET(INDIRECT("'"&amp;'DATA for charts'!E$5&amp;"'!$j1"),$A1353-1,0)),OFFSET(INDIRECT("'"&amp;'DATA for charts'!E$5&amp;"'!$j1"),$A1353-1,0),NA())</f>
        <v>1.572219</v>
      </c>
      <c r="F1353" s="219">
        <f ca="1">IF(ISNUMBER(OFFSET(INDIRECT("'"&amp;'DATA for charts'!F$5&amp;"'!$j1"),$A1353-1,0)),OFFSET(INDIRECT("'"&amp;'DATA for charts'!F$5&amp;"'!$j1"),$A1353-1,0),NA())</f>
        <v>1.5048505084548249</v>
      </c>
      <c r="G1353" s="219">
        <f ca="1">IF(ISNUMBER(OFFSET(INDIRECT("'"&amp;'DATA for charts'!G$5&amp;"'!$j1"),$A1353-1,0)),OFFSET(INDIRECT("'"&amp;'DATA for charts'!G$5&amp;"'!$j1"),$A1353-1,0),NA())</f>
        <v>1.51</v>
      </c>
      <c r="H1353" s="219">
        <f ca="1">IF(ISNUMBER(OFFSET(INDIRECT("'"&amp;'DATA for charts'!H$5&amp;"'!$j1"),$A1353-1,0)),OFFSET(INDIRECT("'"&amp;'DATA for charts'!H$5&amp;"'!$j1"),$A1353-1,0),NA())</f>
        <v>1.6045</v>
      </c>
      <c r="I1353" s="219" t="e">
        <f ca="1">IF(ISNUMBER(OFFSET(INDIRECT("'"&amp;'DATA for charts'!I$5&amp;"'!$j1"),$A1353-1,0)),OFFSET(INDIRECT("'"&amp;'DATA for charts'!I$5&amp;"'!$j1"),$A1353-1,0),NA())</f>
        <v>#N/A</v>
      </c>
      <c r="J1353" s="219" t="e">
        <f ca="1">IF(ISNUMBER(OFFSET(INDIRECT("'"&amp;'DATA for charts'!J$5&amp;"'!$j1"),$A1353-1,0)),OFFSET(INDIRECT("'"&amp;'DATA for charts'!J$5&amp;"'!$j1"),$A1353-1,0),NA())</f>
        <v>#N/A</v>
      </c>
      <c r="K1353" s="219" t="e">
        <f ca="1">IF(ISNUMBER(OFFSET(INDIRECT("'"&amp;'DATA for charts'!K$5&amp;"'!$j1"),$A1353-1,0)),OFFSET(INDIRECT("'"&amp;'DATA for charts'!K$5&amp;"'!$j1"),$A1353-1,0),NA())</f>
        <v>#N/A</v>
      </c>
      <c r="L1353" s="219" t="e">
        <f ca="1">IF(ISNUMBER(OFFSET(INDIRECT("'"&amp;'DATA for charts'!L$5&amp;"'!$j1"),$A1353-1,0)),OFFSET(INDIRECT("'"&amp;'DATA for charts'!L$5&amp;"'!$j1"),$A1353-1,0),NA())</f>
        <v>#N/A</v>
      </c>
      <c r="M1353" s="219" t="e">
        <f ca="1">IF(ISNUMBER(OFFSET(INDIRECT("'"&amp;'DATA for charts'!M$5&amp;"'!$j1"),$A1353-1,0)),OFFSET(INDIRECT("'"&amp;'DATA for charts'!M$5&amp;"'!$j1"),$A1353-1,0),NA())</f>
        <v>#N/A</v>
      </c>
      <c r="N1353" s="219" t="e">
        <f ca="1">IF(ISNUMBER(OFFSET(INDIRECT("'"&amp;'DATA for charts'!N$5&amp;"'!$j1"),$A1353-1,0)),OFFSET(INDIRECT("'"&amp;'DATA for charts'!N$5&amp;"'!$j1"),$A1353-1,0),NA())</f>
        <v>#N/A</v>
      </c>
      <c r="O1353" s="219" t="e">
        <f ca="1">IF(ISNUMBER(OFFSET(INDIRECT("'"&amp;'DATA for charts'!O$5&amp;"'!$j1"),$A1353-1,0)),OFFSET(INDIRECT("'"&amp;'DATA for charts'!O$5&amp;"'!$j1"),$A1353-1,0),NA())</f>
        <v>#N/A</v>
      </c>
      <c r="P1353" s="219" t="e">
        <f ca="1">IF(ISNUMBER(OFFSET(INDIRECT("'"&amp;'DATA for charts'!P$5&amp;"'!$j1"),$A1353-1,0)),OFFSET(INDIRECT("'"&amp;'DATA for charts'!P$5&amp;"'!$j1"),$A1353-1,0),NA())</f>
        <v>#N/A</v>
      </c>
      <c r="Q1353" s="219" t="e">
        <f ca="1">IF(ISNUMBER(OFFSET(INDIRECT("'"&amp;'DATA for charts'!Q$5&amp;"'!$j1"),$A1353-1,0)),OFFSET(INDIRECT("'"&amp;'DATA for charts'!Q$5&amp;"'!$j1"),$A1353-1,0),NA())</f>
        <v>#N/A</v>
      </c>
      <c r="R1353" s="219" t="e">
        <f ca="1">IF(ISNUMBER(OFFSET(INDIRECT("'"&amp;'DATA for charts'!R$5&amp;"'!$j1"),$A1353-1,0)),OFFSET(INDIRECT("'"&amp;'DATA for charts'!R$5&amp;"'!$j1"),$A1353-1,0),NA())</f>
        <v>#N/A</v>
      </c>
      <c r="S1353" s="219" t="e">
        <f ca="1">IF(ISNUMBER(OFFSET(INDIRECT("'"&amp;'DATA for charts'!S$5&amp;"'!$j1"),$A1353-1,0)),OFFSET(INDIRECT("'"&amp;'DATA for charts'!S$5&amp;"'!$j1"),$A1353-1,0),NA())</f>
        <v>#N/A</v>
      </c>
      <c r="T1353" s="34"/>
      <c r="U1353" s="34"/>
      <c r="V1353" s="34"/>
      <c r="W1353" s="8"/>
      <c r="X1353" s="8"/>
      <c r="Y1353" s="8"/>
      <c r="Z1353" s="8"/>
      <c r="AA1353" s="8"/>
    </row>
    <row r="1354" spans="1:27">
      <c r="A1354" s="226">
        <f t="shared" si="1428"/>
        <v>269</v>
      </c>
      <c r="B1354" s="8">
        <v>8</v>
      </c>
      <c r="C1354" s="219">
        <f ca="1">IF(ISNUMBER(OFFSET(INDIRECT("'"&amp;'DATA for charts'!C$5&amp;"'!$j1"),$A1354-1,0)),OFFSET(INDIRECT("'"&amp;'DATA for charts'!C$5&amp;"'!$j1"),$A1354-1,0),NA())</f>
        <v>1.45</v>
      </c>
      <c r="D1354" s="219">
        <f ca="1">IF(ISNUMBER(OFFSET(INDIRECT("'"&amp;'DATA for charts'!D$5&amp;"'!$j1"),$A1354-1,0)),OFFSET(INDIRECT("'"&amp;'DATA for charts'!D$5&amp;"'!$j1"),$A1354-1,0),NA())</f>
        <v>1.0863442999999999</v>
      </c>
      <c r="E1354" s="219">
        <f ca="1">IF(ISNUMBER(OFFSET(INDIRECT("'"&amp;'DATA for charts'!E$5&amp;"'!$j1"),$A1354-1,0)),OFFSET(INDIRECT("'"&amp;'DATA for charts'!E$5&amp;"'!$j1"),$A1354-1,0),NA())</f>
        <v>1.5519320000000001</v>
      </c>
      <c r="F1354" s="219">
        <f ca="1">IF(ISNUMBER(OFFSET(INDIRECT("'"&amp;'DATA for charts'!F$5&amp;"'!$j1"),$A1354-1,0)),OFFSET(INDIRECT("'"&amp;'DATA for charts'!F$5&amp;"'!$j1"),$A1354-1,0),NA())</f>
        <v>1.3243292834723417</v>
      </c>
      <c r="G1354" s="219">
        <f ca="1">IF(ISNUMBER(OFFSET(INDIRECT("'"&amp;'DATA for charts'!G$5&amp;"'!$j1"),$A1354-1,0)),OFFSET(INDIRECT("'"&amp;'DATA for charts'!G$5&amp;"'!$j1"),$A1354-1,0),NA())</f>
        <v>1.42</v>
      </c>
      <c r="H1354" s="219">
        <f ca="1">IF(ISNUMBER(OFFSET(INDIRECT("'"&amp;'DATA for charts'!H$5&amp;"'!$j1"),$A1354-1,0)),OFFSET(INDIRECT("'"&amp;'DATA for charts'!H$5&amp;"'!$j1"),$A1354-1,0),NA())</f>
        <v>1.35568</v>
      </c>
      <c r="I1354" s="219" t="e">
        <f ca="1">IF(ISNUMBER(OFFSET(INDIRECT("'"&amp;'DATA for charts'!I$5&amp;"'!$j1"),$A1354-1,0)),OFFSET(INDIRECT("'"&amp;'DATA for charts'!I$5&amp;"'!$j1"),$A1354-1,0),NA())</f>
        <v>#N/A</v>
      </c>
      <c r="J1354" s="219" t="e">
        <f ca="1">IF(ISNUMBER(OFFSET(INDIRECT("'"&amp;'DATA for charts'!J$5&amp;"'!$j1"),$A1354-1,0)),OFFSET(INDIRECT("'"&amp;'DATA for charts'!J$5&amp;"'!$j1"),$A1354-1,0),NA())</f>
        <v>#N/A</v>
      </c>
      <c r="K1354" s="219" t="e">
        <f ca="1">IF(ISNUMBER(OFFSET(INDIRECT("'"&amp;'DATA for charts'!K$5&amp;"'!$j1"),$A1354-1,0)),OFFSET(INDIRECT("'"&amp;'DATA for charts'!K$5&amp;"'!$j1"),$A1354-1,0),NA())</f>
        <v>#N/A</v>
      </c>
      <c r="L1354" s="219" t="e">
        <f ca="1">IF(ISNUMBER(OFFSET(INDIRECT("'"&amp;'DATA for charts'!L$5&amp;"'!$j1"),$A1354-1,0)),OFFSET(INDIRECT("'"&amp;'DATA for charts'!L$5&amp;"'!$j1"),$A1354-1,0),NA())</f>
        <v>#N/A</v>
      </c>
      <c r="M1354" s="219" t="e">
        <f ca="1">IF(ISNUMBER(OFFSET(INDIRECT("'"&amp;'DATA for charts'!M$5&amp;"'!$j1"),$A1354-1,0)),OFFSET(INDIRECT("'"&amp;'DATA for charts'!M$5&amp;"'!$j1"),$A1354-1,0),NA())</f>
        <v>#N/A</v>
      </c>
      <c r="N1354" s="219" t="e">
        <f ca="1">IF(ISNUMBER(OFFSET(INDIRECT("'"&amp;'DATA for charts'!N$5&amp;"'!$j1"),$A1354-1,0)),OFFSET(INDIRECT("'"&amp;'DATA for charts'!N$5&amp;"'!$j1"),$A1354-1,0),NA())</f>
        <v>#N/A</v>
      </c>
      <c r="O1354" s="219" t="e">
        <f ca="1">IF(ISNUMBER(OFFSET(INDIRECT("'"&amp;'DATA for charts'!O$5&amp;"'!$j1"),$A1354-1,0)),OFFSET(INDIRECT("'"&amp;'DATA for charts'!O$5&amp;"'!$j1"),$A1354-1,0),NA())</f>
        <v>#N/A</v>
      </c>
      <c r="P1354" s="219" t="e">
        <f ca="1">IF(ISNUMBER(OFFSET(INDIRECT("'"&amp;'DATA for charts'!P$5&amp;"'!$j1"),$A1354-1,0)),OFFSET(INDIRECT("'"&amp;'DATA for charts'!P$5&amp;"'!$j1"),$A1354-1,0),NA())</f>
        <v>#N/A</v>
      </c>
      <c r="Q1354" s="219" t="e">
        <f ca="1">IF(ISNUMBER(OFFSET(INDIRECT("'"&amp;'DATA for charts'!Q$5&amp;"'!$j1"),$A1354-1,0)),OFFSET(INDIRECT("'"&amp;'DATA for charts'!Q$5&amp;"'!$j1"),$A1354-1,0),NA())</f>
        <v>#N/A</v>
      </c>
      <c r="R1354" s="219" t="e">
        <f ca="1">IF(ISNUMBER(OFFSET(INDIRECT("'"&amp;'DATA for charts'!R$5&amp;"'!$j1"),$A1354-1,0)),OFFSET(INDIRECT("'"&amp;'DATA for charts'!R$5&amp;"'!$j1"),$A1354-1,0),NA())</f>
        <v>#N/A</v>
      </c>
      <c r="S1354" s="219" t="e">
        <f ca="1">IF(ISNUMBER(OFFSET(INDIRECT("'"&amp;'DATA for charts'!S$5&amp;"'!$j1"),$A1354-1,0)),OFFSET(INDIRECT("'"&amp;'DATA for charts'!S$5&amp;"'!$j1"),$A1354-1,0),NA())</f>
        <v>#N/A</v>
      </c>
      <c r="T1354" s="34"/>
      <c r="U1354" s="34"/>
      <c r="V1354" s="34"/>
      <c r="W1354" s="8"/>
      <c r="X1354" s="8"/>
      <c r="Y1354" s="8"/>
      <c r="Z1354" s="8"/>
      <c r="AA1354" s="8"/>
    </row>
    <row r="1355" spans="1:27">
      <c r="A1355" s="226">
        <f t="shared" si="1428"/>
        <v>270</v>
      </c>
      <c r="B1355" s="8">
        <v>9</v>
      </c>
      <c r="C1355" s="219">
        <f ca="1">IF(ISNUMBER(OFFSET(INDIRECT("'"&amp;'DATA for charts'!C$5&amp;"'!$j1"),$A1355-1,0)),OFFSET(INDIRECT("'"&amp;'DATA for charts'!C$5&amp;"'!$j1"),$A1355-1,0),NA())</f>
        <v>0.72399999999999998</v>
      </c>
      <c r="D1355" s="219">
        <f ca="1">IF(ISNUMBER(OFFSET(INDIRECT("'"&amp;'DATA for charts'!D$5&amp;"'!$j1"),$A1355-1,0)),OFFSET(INDIRECT("'"&amp;'DATA for charts'!D$5&amp;"'!$j1"),$A1355-1,0),NA())</f>
        <v>0.53702649999999996</v>
      </c>
      <c r="E1355" s="219">
        <f ca="1">IF(ISNUMBER(OFFSET(INDIRECT("'"&amp;'DATA for charts'!E$5&amp;"'!$j1"),$A1355-1,0)),OFFSET(INDIRECT("'"&amp;'DATA for charts'!E$5&amp;"'!$j1"),$A1355-1,0),NA())</f>
        <v>1.19964</v>
      </c>
      <c r="F1355" s="219">
        <f ca="1">IF(ISNUMBER(OFFSET(INDIRECT("'"&amp;'DATA for charts'!F$5&amp;"'!$j1"),$A1355-1,0)),OFFSET(INDIRECT("'"&amp;'DATA for charts'!F$5&amp;"'!$j1"),$A1355-1,0),NA())</f>
        <v>0.7927115958405917</v>
      </c>
      <c r="G1355" s="219">
        <f ca="1">IF(ISNUMBER(OFFSET(INDIRECT("'"&amp;'DATA for charts'!G$5&amp;"'!$j1"),$A1355-1,0)),OFFSET(INDIRECT("'"&amp;'DATA for charts'!G$5&amp;"'!$j1"),$A1355-1,0),NA())</f>
        <v>0.93</v>
      </c>
      <c r="H1355" s="219">
        <f ca="1">IF(ISNUMBER(OFFSET(INDIRECT("'"&amp;'DATA for charts'!H$5&amp;"'!$j1"),$A1355-1,0)),OFFSET(INDIRECT("'"&amp;'DATA for charts'!H$5&amp;"'!$j1"),$A1355-1,0),NA())</f>
        <v>0.77637999999999996</v>
      </c>
      <c r="I1355" s="219" t="e">
        <f ca="1">IF(ISNUMBER(OFFSET(INDIRECT("'"&amp;'DATA for charts'!I$5&amp;"'!$j1"),$A1355-1,0)),OFFSET(INDIRECT("'"&amp;'DATA for charts'!I$5&amp;"'!$j1"),$A1355-1,0),NA())</f>
        <v>#N/A</v>
      </c>
      <c r="J1355" s="219" t="e">
        <f ca="1">IF(ISNUMBER(OFFSET(INDIRECT("'"&amp;'DATA for charts'!J$5&amp;"'!$j1"),$A1355-1,0)),OFFSET(INDIRECT("'"&amp;'DATA for charts'!J$5&amp;"'!$j1"),$A1355-1,0),NA())</f>
        <v>#N/A</v>
      </c>
      <c r="K1355" s="219" t="e">
        <f ca="1">IF(ISNUMBER(OFFSET(INDIRECT("'"&amp;'DATA for charts'!K$5&amp;"'!$j1"),$A1355-1,0)),OFFSET(INDIRECT("'"&amp;'DATA for charts'!K$5&amp;"'!$j1"),$A1355-1,0),NA())</f>
        <v>#N/A</v>
      </c>
      <c r="L1355" s="219" t="e">
        <f ca="1">IF(ISNUMBER(OFFSET(INDIRECT("'"&amp;'DATA for charts'!L$5&amp;"'!$j1"),$A1355-1,0)),OFFSET(INDIRECT("'"&amp;'DATA for charts'!L$5&amp;"'!$j1"),$A1355-1,0),NA())</f>
        <v>#N/A</v>
      </c>
      <c r="M1355" s="219" t="e">
        <f ca="1">IF(ISNUMBER(OFFSET(INDIRECT("'"&amp;'DATA for charts'!M$5&amp;"'!$j1"),$A1355-1,0)),OFFSET(INDIRECT("'"&amp;'DATA for charts'!M$5&amp;"'!$j1"),$A1355-1,0),NA())</f>
        <v>#N/A</v>
      </c>
      <c r="N1355" s="219" t="e">
        <f ca="1">IF(ISNUMBER(OFFSET(INDIRECT("'"&amp;'DATA for charts'!N$5&amp;"'!$j1"),$A1355-1,0)),OFFSET(INDIRECT("'"&amp;'DATA for charts'!N$5&amp;"'!$j1"),$A1355-1,0),NA())</f>
        <v>#N/A</v>
      </c>
      <c r="O1355" s="219" t="e">
        <f ca="1">IF(ISNUMBER(OFFSET(INDIRECT("'"&amp;'DATA for charts'!O$5&amp;"'!$j1"),$A1355-1,0)),OFFSET(INDIRECT("'"&amp;'DATA for charts'!O$5&amp;"'!$j1"),$A1355-1,0),NA())</f>
        <v>#N/A</v>
      </c>
      <c r="P1355" s="219" t="e">
        <f ca="1">IF(ISNUMBER(OFFSET(INDIRECT("'"&amp;'DATA for charts'!P$5&amp;"'!$j1"),$A1355-1,0)),OFFSET(INDIRECT("'"&amp;'DATA for charts'!P$5&amp;"'!$j1"),$A1355-1,0),NA())</f>
        <v>#N/A</v>
      </c>
      <c r="Q1355" s="219" t="e">
        <f ca="1">IF(ISNUMBER(OFFSET(INDIRECT("'"&amp;'DATA for charts'!Q$5&amp;"'!$j1"),$A1355-1,0)),OFFSET(INDIRECT("'"&amp;'DATA for charts'!Q$5&amp;"'!$j1"),$A1355-1,0),NA())</f>
        <v>#N/A</v>
      </c>
      <c r="R1355" s="219" t="e">
        <f ca="1">IF(ISNUMBER(OFFSET(INDIRECT("'"&amp;'DATA for charts'!R$5&amp;"'!$j1"),$A1355-1,0)),OFFSET(INDIRECT("'"&amp;'DATA for charts'!R$5&amp;"'!$j1"),$A1355-1,0),NA())</f>
        <v>#N/A</v>
      </c>
      <c r="S1355" s="219" t="e">
        <f ca="1">IF(ISNUMBER(OFFSET(INDIRECT("'"&amp;'DATA for charts'!S$5&amp;"'!$j1"),$A1355-1,0)),OFFSET(INDIRECT("'"&amp;'DATA for charts'!S$5&amp;"'!$j1"),$A1355-1,0),NA())</f>
        <v>#N/A</v>
      </c>
      <c r="T1355" s="34"/>
      <c r="U1355" s="34"/>
      <c r="V1355" s="34"/>
      <c r="W1355" s="8"/>
      <c r="X1355" s="8"/>
      <c r="Y1355" s="8"/>
      <c r="Z1355" s="8"/>
      <c r="AA1355" s="8"/>
    </row>
    <row r="1356" spans="1:27">
      <c r="A1356" s="226">
        <f t="shared" si="1428"/>
        <v>271</v>
      </c>
      <c r="B1356" s="8">
        <v>10</v>
      </c>
      <c r="C1356" s="219">
        <f ca="1">IF(ISNUMBER(OFFSET(INDIRECT("'"&amp;'DATA for charts'!C$5&amp;"'!$j1"),$A1356-1,0)),OFFSET(INDIRECT("'"&amp;'DATA for charts'!C$5&amp;"'!$j1"),$A1356-1,0),NA())</f>
        <v>0.14899999999999999</v>
      </c>
      <c r="D1356" s="219">
        <f ca="1">IF(ISNUMBER(OFFSET(INDIRECT("'"&amp;'DATA for charts'!D$5&amp;"'!$j1"),$A1356-1,0)),OFFSET(INDIRECT("'"&amp;'DATA for charts'!D$5&amp;"'!$j1"),$A1356-1,0),NA())</f>
        <v>0.11776844</v>
      </c>
      <c r="E1356" s="219">
        <f ca="1">IF(ISNUMBER(OFFSET(INDIRECT("'"&amp;'DATA for charts'!E$5&amp;"'!$j1"),$A1356-1,0)),OFFSET(INDIRECT("'"&amp;'DATA for charts'!E$5&amp;"'!$j1"),$A1356-1,0),NA())</f>
        <v>0.58711999999999998</v>
      </c>
      <c r="F1356" s="219">
        <f ca="1">IF(ISNUMBER(OFFSET(INDIRECT("'"&amp;'DATA for charts'!F$5&amp;"'!$j1"),$A1356-1,0)),OFFSET(INDIRECT("'"&amp;'DATA for charts'!F$5&amp;"'!$j1"),$A1356-1,0),NA())</f>
        <v>0.26716417912610829</v>
      </c>
      <c r="G1356" s="219">
        <f ca="1">IF(ISNUMBER(OFFSET(INDIRECT("'"&amp;'DATA for charts'!G$5&amp;"'!$j1"),$A1356-1,0)),OFFSET(INDIRECT("'"&amp;'DATA for charts'!G$5&amp;"'!$j1"),$A1356-1,0),NA())</f>
        <v>0.38</v>
      </c>
      <c r="H1356" s="219">
        <f ca="1">IF(ISNUMBER(OFFSET(INDIRECT("'"&amp;'DATA for charts'!H$5&amp;"'!$j1"),$A1356-1,0)),OFFSET(INDIRECT("'"&amp;'DATA for charts'!H$5&amp;"'!$j1"),$A1356-1,0),NA())</f>
        <v>0.248116</v>
      </c>
      <c r="I1356" s="219" t="e">
        <f ca="1">IF(ISNUMBER(OFFSET(INDIRECT("'"&amp;'DATA for charts'!I$5&amp;"'!$j1"),$A1356-1,0)),OFFSET(INDIRECT("'"&amp;'DATA for charts'!I$5&amp;"'!$j1"),$A1356-1,0),NA())</f>
        <v>#N/A</v>
      </c>
      <c r="J1356" s="219" t="e">
        <f ca="1">IF(ISNUMBER(OFFSET(INDIRECT("'"&amp;'DATA for charts'!J$5&amp;"'!$j1"),$A1356-1,0)),OFFSET(INDIRECT("'"&amp;'DATA for charts'!J$5&amp;"'!$j1"),$A1356-1,0),NA())</f>
        <v>#N/A</v>
      </c>
      <c r="K1356" s="219" t="e">
        <f ca="1">IF(ISNUMBER(OFFSET(INDIRECT("'"&amp;'DATA for charts'!K$5&amp;"'!$j1"),$A1356-1,0)),OFFSET(INDIRECT("'"&amp;'DATA for charts'!K$5&amp;"'!$j1"),$A1356-1,0),NA())</f>
        <v>#N/A</v>
      </c>
      <c r="L1356" s="219" t="e">
        <f ca="1">IF(ISNUMBER(OFFSET(INDIRECT("'"&amp;'DATA for charts'!L$5&amp;"'!$j1"),$A1356-1,0)),OFFSET(INDIRECT("'"&amp;'DATA for charts'!L$5&amp;"'!$j1"),$A1356-1,0),NA())</f>
        <v>#N/A</v>
      </c>
      <c r="M1356" s="219" t="e">
        <f ca="1">IF(ISNUMBER(OFFSET(INDIRECT("'"&amp;'DATA for charts'!M$5&amp;"'!$j1"),$A1356-1,0)),OFFSET(INDIRECT("'"&amp;'DATA for charts'!M$5&amp;"'!$j1"),$A1356-1,0),NA())</f>
        <v>#N/A</v>
      </c>
      <c r="N1356" s="219" t="e">
        <f ca="1">IF(ISNUMBER(OFFSET(INDIRECT("'"&amp;'DATA for charts'!N$5&amp;"'!$j1"),$A1356-1,0)),OFFSET(INDIRECT("'"&amp;'DATA for charts'!N$5&amp;"'!$j1"),$A1356-1,0),NA())</f>
        <v>#N/A</v>
      </c>
      <c r="O1356" s="219" t="e">
        <f ca="1">IF(ISNUMBER(OFFSET(INDIRECT("'"&amp;'DATA for charts'!O$5&amp;"'!$j1"),$A1356-1,0)),OFFSET(INDIRECT("'"&amp;'DATA for charts'!O$5&amp;"'!$j1"),$A1356-1,0),NA())</f>
        <v>#N/A</v>
      </c>
      <c r="P1356" s="219" t="e">
        <f ca="1">IF(ISNUMBER(OFFSET(INDIRECT("'"&amp;'DATA for charts'!P$5&amp;"'!$j1"),$A1356-1,0)),OFFSET(INDIRECT("'"&amp;'DATA for charts'!P$5&amp;"'!$j1"),$A1356-1,0),NA())</f>
        <v>#N/A</v>
      </c>
      <c r="Q1356" s="219" t="e">
        <f ca="1">IF(ISNUMBER(OFFSET(INDIRECT("'"&amp;'DATA for charts'!Q$5&amp;"'!$j1"),$A1356-1,0)),OFFSET(INDIRECT("'"&amp;'DATA for charts'!Q$5&amp;"'!$j1"),$A1356-1,0),NA())</f>
        <v>#N/A</v>
      </c>
      <c r="R1356" s="219" t="e">
        <f ca="1">IF(ISNUMBER(OFFSET(INDIRECT("'"&amp;'DATA for charts'!R$5&amp;"'!$j1"),$A1356-1,0)),OFFSET(INDIRECT("'"&amp;'DATA for charts'!R$5&amp;"'!$j1"),$A1356-1,0),NA())</f>
        <v>#N/A</v>
      </c>
      <c r="S1356" s="219" t="e">
        <f ca="1">IF(ISNUMBER(OFFSET(INDIRECT("'"&amp;'DATA for charts'!S$5&amp;"'!$j1"),$A1356-1,0)),OFFSET(INDIRECT("'"&amp;'DATA for charts'!S$5&amp;"'!$j1"),$A1356-1,0),NA())</f>
        <v>#N/A</v>
      </c>
      <c r="T1356" s="34"/>
      <c r="U1356" s="34"/>
      <c r="V1356" s="34"/>
      <c r="W1356" s="8"/>
      <c r="X1356" s="8"/>
      <c r="Y1356" s="8"/>
      <c r="Z1356" s="8"/>
      <c r="AA1356" s="8"/>
    </row>
    <row r="1357" spans="1:27">
      <c r="A1357" s="226">
        <f t="shared" si="1428"/>
        <v>272</v>
      </c>
      <c r="B1357" s="8">
        <v>11</v>
      </c>
      <c r="C1357" s="219">
        <f ca="1">IF(ISNUMBER(OFFSET(INDIRECT("'"&amp;'DATA for charts'!C$5&amp;"'!$j1"),$A1357-1,0)),OFFSET(INDIRECT("'"&amp;'DATA for charts'!C$5&amp;"'!$j1"),$A1357-1,0),NA())</f>
        <v>0</v>
      </c>
      <c r="D1357" s="219">
        <f ca="1">IF(ISNUMBER(OFFSET(INDIRECT("'"&amp;'DATA for charts'!D$5&amp;"'!$j1"),$A1357-1,0)),OFFSET(INDIRECT("'"&amp;'DATA for charts'!D$5&amp;"'!$j1"),$A1357-1,0),NA())</f>
        <v>0</v>
      </c>
      <c r="E1357" s="219">
        <f ca="1">IF(ISNUMBER(OFFSET(INDIRECT("'"&amp;'DATA for charts'!E$5&amp;"'!$j1"),$A1357-1,0)),OFFSET(INDIRECT("'"&amp;'DATA for charts'!E$5&amp;"'!$j1"),$A1357-1,0),NA())</f>
        <v>0</v>
      </c>
      <c r="F1357" s="219">
        <f ca="1">IF(ISNUMBER(OFFSET(INDIRECT("'"&amp;'DATA for charts'!F$5&amp;"'!$j1"),$A1357-1,0)),OFFSET(INDIRECT("'"&amp;'DATA for charts'!F$5&amp;"'!$j1"),$A1357-1,0),NA())</f>
        <v>0</v>
      </c>
      <c r="G1357" s="219">
        <f ca="1">IF(ISNUMBER(OFFSET(INDIRECT("'"&amp;'DATA for charts'!G$5&amp;"'!$j1"),$A1357-1,0)),OFFSET(INDIRECT("'"&amp;'DATA for charts'!G$5&amp;"'!$j1"),$A1357-1,0),NA())</f>
        <v>0.01</v>
      </c>
      <c r="H1357" s="219">
        <f ca="1">IF(ISNUMBER(OFFSET(INDIRECT("'"&amp;'DATA for charts'!H$5&amp;"'!$j1"),$A1357-1,0)),OFFSET(INDIRECT("'"&amp;'DATA for charts'!H$5&amp;"'!$j1"),$A1357-1,0),NA())</f>
        <v>0</v>
      </c>
      <c r="I1357" s="219" t="e">
        <f ca="1">IF(ISNUMBER(OFFSET(INDIRECT("'"&amp;'DATA for charts'!I$5&amp;"'!$j1"),$A1357-1,0)),OFFSET(INDIRECT("'"&amp;'DATA for charts'!I$5&amp;"'!$j1"),$A1357-1,0),NA())</f>
        <v>#N/A</v>
      </c>
      <c r="J1357" s="219" t="e">
        <f ca="1">IF(ISNUMBER(OFFSET(INDIRECT("'"&amp;'DATA for charts'!J$5&amp;"'!$j1"),$A1357-1,0)),OFFSET(INDIRECT("'"&amp;'DATA for charts'!J$5&amp;"'!$j1"),$A1357-1,0),NA())</f>
        <v>#N/A</v>
      </c>
      <c r="K1357" s="219" t="e">
        <f ca="1">IF(ISNUMBER(OFFSET(INDIRECT("'"&amp;'DATA for charts'!K$5&amp;"'!$j1"),$A1357-1,0)),OFFSET(INDIRECT("'"&amp;'DATA for charts'!K$5&amp;"'!$j1"),$A1357-1,0),NA())</f>
        <v>#N/A</v>
      </c>
      <c r="L1357" s="219" t="e">
        <f ca="1">IF(ISNUMBER(OFFSET(INDIRECT("'"&amp;'DATA for charts'!L$5&amp;"'!$j1"),$A1357-1,0)),OFFSET(INDIRECT("'"&amp;'DATA for charts'!L$5&amp;"'!$j1"),$A1357-1,0),NA())</f>
        <v>#N/A</v>
      </c>
      <c r="M1357" s="219" t="e">
        <f ca="1">IF(ISNUMBER(OFFSET(INDIRECT("'"&amp;'DATA for charts'!M$5&amp;"'!$j1"),$A1357-1,0)),OFFSET(INDIRECT("'"&amp;'DATA for charts'!M$5&amp;"'!$j1"),$A1357-1,0),NA())</f>
        <v>#N/A</v>
      </c>
      <c r="N1357" s="219" t="e">
        <f ca="1">IF(ISNUMBER(OFFSET(INDIRECT("'"&amp;'DATA for charts'!N$5&amp;"'!$j1"),$A1357-1,0)),OFFSET(INDIRECT("'"&amp;'DATA for charts'!N$5&amp;"'!$j1"),$A1357-1,0),NA())</f>
        <v>#N/A</v>
      </c>
      <c r="O1357" s="219" t="e">
        <f ca="1">IF(ISNUMBER(OFFSET(INDIRECT("'"&amp;'DATA for charts'!O$5&amp;"'!$j1"),$A1357-1,0)),OFFSET(INDIRECT("'"&amp;'DATA for charts'!O$5&amp;"'!$j1"),$A1357-1,0),NA())</f>
        <v>#N/A</v>
      </c>
      <c r="P1357" s="219" t="e">
        <f ca="1">IF(ISNUMBER(OFFSET(INDIRECT("'"&amp;'DATA for charts'!P$5&amp;"'!$j1"),$A1357-1,0)),OFFSET(INDIRECT("'"&amp;'DATA for charts'!P$5&amp;"'!$j1"),$A1357-1,0),NA())</f>
        <v>#N/A</v>
      </c>
      <c r="Q1357" s="219" t="e">
        <f ca="1">IF(ISNUMBER(OFFSET(INDIRECT("'"&amp;'DATA for charts'!Q$5&amp;"'!$j1"),$A1357-1,0)),OFFSET(INDIRECT("'"&amp;'DATA for charts'!Q$5&amp;"'!$j1"),$A1357-1,0),NA())</f>
        <v>#N/A</v>
      </c>
      <c r="R1357" s="219" t="e">
        <f ca="1">IF(ISNUMBER(OFFSET(INDIRECT("'"&amp;'DATA for charts'!R$5&amp;"'!$j1"),$A1357-1,0)),OFFSET(INDIRECT("'"&amp;'DATA for charts'!R$5&amp;"'!$j1"),$A1357-1,0),NA())</f>
        <v>#N/A</v>
      </c>
      <c r="S1357" s="219" t="e">
        <f ca="1">IF(ISNUMBER(OFFSET(INDIRECT("'"&amp;'DATA for charts'!S$5&amp;"'!$j1"),$A1357-1,0)),OFFSET(INDIRECT("'"&amp;'DATA for charts'!S$5&amp;"'!$j1"),$A1357-1,0),NA())</f>
        <v>#N/A</v>
      </c>
      <c r="T1357" s="34"/>
      <c r="U1357" s="34"/>
      <c r="V1357" s="34"/>
      <c r="W1357" s="8"/>
      <c r="X1357" s="8"/>
      <c r="Y1357" s="8"/>
      <c r="Z1357" s="8"/>
      <c r="AA1357" s="8"/>
    </row>
    <row r="1358" spans="1:27">
      <c r="A1358" s="226">
        <f t="shared" si="1428"/>
        <v>273</v>
      </c>
      <c r="B1358" s="8">
        <v>12</v>
      </c>
      <c r="C1358" s="219">
        <f ca="1">IF(ISNUMBER(OFFSET(INDIRECT("'"&amp;'DATA for charts'!C$5&amp;"'!$j1"),$A1358-1,0)),OFFSET(INDIRECT("'"&amp;'DATA for charts'!C$5&amp;"'!$j1"),$A1358-1,0),NA())</f>
        <v>0</v>
      </c>
      <c r="D1358" s="219">
        <f ca="1">IF(ISNUMBER(OFFSET(INDIRECT("'"&amp;'DATA for charts'!D$5&amp;"'!$j1"),$A1358-1,0)),OFFSET(INDIRECT("'"&amp;'DATA for charts'!D$5&amp;"'!$j1"),$A1358-1,0),NA())</f>
        <v>0</v>
      </c>
      <c r="E1358" s="219">
        <f ca="1">IF(ISNUMBER(OFFSET(INDIRECT("'"&amp;'DATA for charts'!E$5&amp;"'!$j1"),$A1358-1,0)),OFFSET(INDIRECT("'"&amp;'DATA for charts'!E$5&amp;"'!$j1"),$A1358-1,0),NA())</f>
        <v>0</v>
      </c>
      <c r="F1358" s="219">
        <f ca="1">IF(ISNUMBER(OFFSET(INDIRECT("'"&amp;'DATA for charts'!F$5&amp;"'!$j1"),$A1358-1,0)),OFFSET(INDIRECT("'"&amp;'DATA for charts'!F$5&amp;"'!$j1"),$A1358-1,0),NA())</f>
        <v>0</v>
      </c>
      <c r="G1358" s="219">
        <f ca="1">IF(ISNUMBER(OFFSET(INDIRECT("'"&amp;'DATA for charts'!G$5&amp;"'!$j1"),$A1358-1,0)),OFFSET(INDIRECT("'"&amp;'DATA for charts'!G$5&amp;"'!$j1"),$A1358-1,0),NA())</f>
        <v>0</v>
      </c>
      <c r="H1358" s="219">
        <f ca="1">IF(ISNUMBER(OFFSET(INDIRECT("'"&amp;'DATA for charts'!H$5&amp;"'!$j1"),$A1358-1,0)),OFFSET(INDIRECT("'"&amp;'DATA for charts'!H$5&amp;"'!$j1"),$A1358-1,0),NA())</f>
        <v>0</v>
      </c>
      <c r="I1358" s="219" t="e">
        <f ca="1">IF(ISNUMBER(OFFSET(INDIRECT("'"&amp;'DATA for charts'!I$5&amp;"'!$j1"),$A1358-1,0)),OFFSET(INDIRECT("'"&amp;'DATA for charts'!I$5&amp;"'!$j1"),$A1358-1,0),NA())</f>
        <v>#N/A</v>
      </c>
      <c r="J1358" s="219" t="e">
        <f ca="1">IF(ISNUMBER(OFFSET(INDIRECT("'"&amp;'DATA for charts'!J$5&amp;"'!$j1"),$A1358-1,0)),OFFSET(INDIRECT("'"&amp;'DATA for charts'!J$5&amp;"'!$j1"),$A1358-1,0),NA())</f>
        <v>#N/A</v>
      </c>
      <c r="K1358" s="219" t="e">
        <f ca="1">IF(ISNUMBER(OFFSET(INDIRECT("'"&amp;'DATA for charts'!K$5&amp;"'!$j1"),$A1358-1,0)),OFFSET(INDIRECT("'"&amp;'DATA for charts'!K$5&amp;"'!$j1"),$A1358-1,0),NA())</f>
        <v>#N/A</v>
      </c>
      <c r="L1358" s="219" t="e">
        <f ca="1">IF(ISNUMBER(OFFSET(INDIRECT("'"&amp;'DATA for charts'!L$5&amp;"'!$j1"),$A1358-1,0)),OFFSET(INDIRECT("'"&amp;'DATA for charts'!L$5&amp;"'!$j1"),$A1358-1,0),NA())</f>
        <v>#N/A</v>
      </c>
      <c r="M1358" s="219" t="e">
        <f ca="1">IF(ISNUMBER(OFFSET(INDIRECT("'"&amp;'DATA for charts'!M$5&amp;"'!$j1"),$A1358-1,0)),OFFSET(INDIRECT("'"&amp;'DATA for charts'!M$5&amp;"'!$j1"),$A1358-1,0),NA())</f>
        <v>#N/A</v>
      </c>
      <c r="N1358" s="219" t="e">
        <f ca="1">IF(ISNUMBER(OFFSET(INDIRECT("'"&amp;'DATA for charts'!N$5&amp;"'!$j1"),$A1358-1,0)),OFFSET(INDIRECT("'"&amp;'DATA for charts'!N$5&amp;"'!$j1"),$A1358-1,0),NA())</f>
        <v>#N/A</v>
      </c>
      <c r="O1358" s="219" t="e">
        <f ca="1">IF(ISNUMBER(OFFSET(INDIRECT("'"&amp;'DATA for charts'!O$5&amp;"'!$j1"),$A1358-1,0)),OFFSET(INDIRECT("'"&amp;'DATA for charts'!O$5&amp;"'!$j1"),$A1358-1,0),NA())</f>
        <v>#N/A</v>
      </c>
      <c r="P1358" s="219" t="e">
        <f ca="1">IF(ISNUMBER(OFFSET(INDIRECT("'"&amp;'DATA for charts'!P$5&amp;"'!$j1"),$A1358-1,0)),OFFSET(INDIRECT("'"&amp;'DATA for charts'!P$5&amp;"'!$j1"),$A1358-1,0),NA())</f>
        <v>#N/A</v>
      </c>
      <c r="Q1358" s="219" t="e">
        <f ca="1">IF(ISNUMBER(OFFSET(INDIRECT("'"&amp;'DATA for charts'!Q$5&amp;"'!$j1"),$A1358-1,0)),OFFSET(INDIRECT("'"&amp;'DATA for charts'!Q$5&amp;"'!$j1"),$A1358-1,0),NA())</f>
        <v>#N/A</v>
      </c>
      <c r="R1358" s="219" t="e">
        <f ca="1">IF(ISNUMBER(OFFSET(INDIRECT("'"&amp;'DATA for charts'!R$5&amp;"'!$j1"),$A1358-1,0)),OFFSET(INDIRECT("'"&amp;'DATA for charts'!R$5&amp;"'!$j1"),$A1358-1,0),NA())</f>
        <v>#N/A</v>
      </c>
      <c r="S1358" s="219" t="e">
        <f ca="1">IF(ISNUMBER(OFFSET(INDIRECT("'"&amp;'DATA for charts'!S$5&amp;"'!$j1"),$A1358-1,0)),OFFSET(INDIRECT("'"&amp;'DATA for charts'!S$5&amp;"'!$j1"),$A1358-1,0),NA())</f>
        <v>#N/A</v>
      </c>
      <c r="T1358" s="34"/>
      <c r="U1358" s="34"/>
      <c r="V1358" s="34"/>
      <c r="W1358" s="8"/>
      <c r="X1358" s="8"/>
      <c r="Y1358" s="8"/>
      <c r="Z1358" s="8"/>
      <c r="AA1358" s="8"/>
    </row>
    <row r="1359" spans="1:27">
      <c r="A1359" s="226">
        <f t="shared" si="1428"/>
        <v>274</v>
      </c>
      <c r="B1359" s="8">
        <v>13</v>
      </c>
      <c r="C1359" s="219">
        <f ca="1">IF(ISNUMBER(OFFSET(INDIRECT("'"&amp;'DATA for charts'!C$5&amp;"'!$j1"),$A1359-1,0)),OFFSET(INDIRECT("'"&amp;'DATA for charts'!C$5&amp;"'!$j1"),$A1359-1,0),NA())</f>
        <v>0</v>
      </c>
      <c r="D1359" s="219">
        <f ca="1">IF(ISNUMBER(OFFSET(INDIRECT("'"&amp;'DATA for charts'!D$5&amp;"'!$j1"),$A1359-1,0)),OFFSET(INDIRECT("'"&amp;'DATA for charts'!D$5&amp;"'!$j1"),$A1359-1,0),NA())</f>
        <v>0</v>
      </c>
      <c r="E1359" s="219">
        <f ca="1">IF(ISNUMBER(OFFSET(INDIRECT("'"&amp;'DATA for charts'!E$5&amp;"'!$j1"),$A1359-1,0)),OFFSET(INDIRECT("'"&amp;'DATA for charts'!E$5&amp;"'!$j1"),$A1359-1,0),NA())</f>
        <v>0</v>
      </c>
      <c r="F1359" s="219">
        <f ca="1">IF(ISNUMBER(OFFSET(INDIRECT("'"&amp;'DATA for charts'!F$5&amp;"'!$j1"),$A1359-1,0)),OFFSET(INDIRECT("'"&amp;'DATA for charts'!F$5&amp;"'!$j1"),$A1359-1,0),NA())</f>
        <v>0</v>
      </c>
      <c r="G1359" s="219">
        <f ca="1">IF(ISNUMBER(OFFSET(INDIRECT("'"&amp;'DATA for charts'!G$5&amp;"'!$j1"),$A1359-1,0)),OFFSET(INDIRECT("'"&amp;'DATA for charts'!G$5&amp;"'!$j1"),$A1359-1,0),NA())</f>
        <v>0</v>
      </c>
      <c r="H1359" s="219">
        <f ca="1">IF(ISNUMBER(OFFSET(INDIRECT("'"&amp;'DATA for charts'!H$5&amp;"'!$j1"),$A1359-1,0)),OFFSET(INDIRECT("'"&amp;'DATA for charts'!H$5&amp;"'!$j1"),$A1359-1,0),NA())</f>
        <v>0</v>
      </c>
      <c r="I1359" s="219" t="e">
        <f ca="1">IF(ISNUMBER(OFFSET(INDIRECT("'"&amp;'DATA for charts'!I$5&amp;"'!$j1"),$A1359-1,0)),OFFSET(INDIRECT("'"&amp;'DATA for charts'!I$5&amp;"'!$j1"),$A1359-1,0),NA())</f>
        <v>#N/A</v>
      </c>
      <c r="J1359" s="219" t="e">
        <f ca="1">IF(ISNUMBER(OFFSET(INDIRECT("'"&amp;'DATA for charts'!J$5&amp;"'!$j1"),$A1359-1,0)),OFFSET(INDIRECT("'"&amp;'DATA for charts'!J$5&amp;"'!$j1"),$A1359-1,0),NA())</f>
        <v>#N/A</v>
      </c>
      <c r="K1359" s="219" t="e">
        <f ca="1">IF(ISNUMBER(OFFSET(INDIRECT("'"&amp;'DATA for charts'!K$5&amp;"'!$j1"),$A1359-1,0)),OFFSET(INDIRECT("'"&amp;'DATA for charts'!K$5&amp;"'!$j1"),$A1359-1,0),NA())</f>
        <v>#N/A</v>
      </c>
      <c r="L1359" s="219" t="e">
        <f ca="1">IF(ISNUMBER(OFFSET(INDIRECT("'"&amp;'DATA for charts'!L$5&amp;"'!$j1"),$A1359-1,0)),OFFSET(INDIRECT("'"&amp;'DATA for charts'!L$5&amp;"'!$j1"),$A1359-1,0),NA())</f>
        <v>#N/A</v>
      </c>
      <c r="M1359" s="219" t="e">
        <f ca="1">IF(ISNUMBER(OFFSET(INDIRECT("'"&amp;'DATA for charts'!M$5&amp;"'!$j1"),$A1359-1,0)),OFFSET(INDIRECT("'"&amp;'DATA for charts'!M$5&amp;"'!$j1"),$A1359-1,0),NA())</f>
        <v>#N/A</v>
      </c>
      <c r="N1359" s="219" t="e">
        <f ca="1">IF(ISNUMBER(OFFSET(INDIRECT("'"&amp;'DATA for charts'!N$5&amp;"'!$j1"),$A1359-1,0)),OFFSET(INDIRECT("'"&amp;'DATA for charts'!N$5&amp;"'!$j1"),$A1359-1,0),NA())</f>
        <v>#N/A</v>
      </c>
      <c r="O1359" s="219" t="e">
        <f ca="1">IF(ISNUMBER(OFFSET(INDIRECT("'"&amp;'DATA for charts'!O$5&amp;"'!$j1"),$A1359-1,0)),OFFSET(INDIRECT("'"&amp;'DATA for charts'!O$5&amp;"'!$j1"),$A1359-1,0),NA())</f>
        <v>#N/A</v>
      </c>
      <c r="P1359" s="219" t="e">
        <f ca="1">IF(ISNUMBER(OFFSET(INDIRECT("'"&amp;'DATA for charts'!P$5&amp;"'!$j1"),$A1359-1,0)),OFFSET(INDIRECT("'"&amp;'DATA for charts'!P$5&amp;"'!$j1"),$A1359-1,0),NA())</f>
        <v>#N/A</v>
      </c>
      <c r="Q1359" s="219" t="e">
        <f ca="1">IF(ISNUMBER(OFFSET(INDIRECT("'"&amp;'DATA for charts'!Q$5&amp;"'!$j1"),$A1359-1,0)),OFFSET(INDIRECT("'"&amp;'DATA for charts'!Q$5&amp;"'!$j1"),$A1359-1,0),NA())</f>
        <v>#N/A</v>
      </c>
      <c r="R1359" s="219" t="e">
        <f ca="1">IF(ISNUMBER(OFFSET(INDIRECT("'"&amp;'DATA for charts'!R$5&amp;"'!$j1"),$A1359-1,0)),OFFSET(INDIRECT("'"&amp;'DATA for charts'!R$5&amp;"'!$j1"),$A1359-1,0),NA())</f>
        <v>#N/A</v>
      </c>
      <c r="S1359" s="219" t="e">
        <f ca="1">IF(ISNUMBER(OFFSET(INDIRECT("'"&amp;'DATA for charts'!S$5&amp;"'!$j1"),$A1359-1,0)),OFFSET(INDIRECT("'"&amp;'DATA for charts'!S$5&amp;"'!$j1"),$A1359-1,0),NA())</f>
        <v>#N/A</v>
      </c>
      <c r="T1359" s="34"/>
      <c r="U1359" s="34"/>
      <c r="V1359" s="34"/>
      <c r="W1359" s="8"/>
      <c r="X1359" s="8"/>
      <c r="Y1359" s="8"/>
      <c r="Z1359" s="8"/>
      <c r="AA1359" s="8"/>
    </row>
    <row r="1360" spans="1:27">
      <c r="A1360" s="226">
        <f t="shared" si="1428"/>
        <v>275</v>
      </c>
      <c r="B1360" s="8">
        <v>14</v>
      </c>
      <c r="C1360" s="219">
        <f ca="1">IF(ISNUMBER(OFFSET(INDIRECT("'"&amp;'DATA for charts'!C$5&amp;"'!$j1"),$A1360-1,0)),OFFSET(INDIRECT("'"&amp;'DATA for charts'!C$5&amp;"'!$j1"),$A1360-1,0),NA())</f>
        <v>0</v>
      </c>
      <c r="D1360" s="219">
        <f ca="1">IF(ISNUMBER(OFFSET(INDIRECT("'"&amp;'DATA for charts'!D$5&amp;"'!$j1"),$A1360-1,0)),OFFSET(INDIRECT("'"&amp;'DATA for charts'!D$5&amp;"'!$j1"),$A1360-1,0),NA())</f>
        <v>0</v>
      </c>
      <c r="E1360" s="219">
        <f ca="1">IF(ISNUMBER(OFFSET(INDIRECT("'"&amp;'DATA for charts'!E$5&amp;"'!$j1"),$A1360-1,0)),OFFSET(INDIRECT("'"&amp;'DATA for charts'!E$5&amp;"'!$j1"),$A1360-1,0),NA())</f>
        <v>0</v>
      </c>
      <c r="F1360" s="219">
        <f ca="1">IF(ISNUMBER(OFFSET(INDIRECT("'"&amp;'DATA for charts'!F$5&amp;"'!$j1"),$A1360-1,0)),OFFSET(INDIRECT("'"&amp;'DATA for charts'!F$5&amp;"'!$j1"),$A1360-1,0),NA())</f>
        <v>0</v>
      </c>
      <c r="G1360" s="219">
        <f ca="1">IF(ISNUMBER(OFFSET(INDIRECT("'"&amp;'DATA for charts'!G$5&amp;"'!$j1"),$A1360-1,0)),OFFSET(INDIRECT("'"&amp;'DATA for charts'!G$5&amp;"'!$j1"),$A1360-1,0),NA())</f>
        <v>0</v>
      </c>
      <c r="H1360" s="219">
        <f ca="1">IF(ISNUMBER(OFFSET(INDIRECT("'"&amp;'DATA for charts'!H$5&amp;"'!$j1"),$A1360-1,0)),OFFSET(INDIRECT("'"&amp;'DATA for charts'!H$5&amp;"'!$j1"),$A1360-1,0),NA())</f>
        <v>0</v>
      </c>
      <c r="I1360" s="219" t="e">
        <f ca="1">IF(ISNUMBER(OFFSET(INDIRECT("'"&amp;'DATA for charts'!I$5&amp;"'!$j1"),$A1360-1,0)),OFFSET(INDIRECT("'"&amp;'DATA for charts'!I$5&amp;"'!$j1"),$A1360-1,0),NA())</f>
        <v>#N/A</v>
      </c>
      <c r="J1360" s="219" t="e">
        <f ca="1">IF(ISNUMBER(OFFSET(INDIRECT("'"&amp;'DATA for charts'!J$5&amp;"'!$j1"),$A1360-1,0)),OFFSET(INDIRECT("'"&amp;'DATA for charts'!J$5&amp;"'!$j1"),$A1360-1,0),NA())</f>
        <v>#N/A</v>
      </c>
      <c r="K1360" s="219" t="e">
        <f ca="1">IF(ISNUMBER(OFFSET(INDIRECT("'"&amp;'DATA for charts'!K$5&amp;"'!$j1"),$A1360-1,0)),OFFSET(INDIRECT("'"&amp;'DATA for charts'!K$5&amp;"'!$j1"),$A1360-1,0),NA())</f>
        <v>#N/A</v>
      </c>
      <c r="L1360" s="219" t="e">
        <f ca="1">IF(ISNUMBER(OFFSET(INDIRECT("'"&amp;'DATA for charts'!L$5&amp;"'!$j1"),$A1360-1,0)),OFFSET(INDIRECT("'"&amp;'DATA for charts'!L$5&amp;"'!$j1"),$A1360-1,0),NA())</f>
        <v>#N/A</v>
      </c>
      <c r="M1360" s="219" t="e">
        <f ca="1">IF(ISNUMBER(OFFSET(INDIRECT("'"&amp;'DATA for charts'!M$5&amp;"'!$j1"),$A1360-1,0)),OFFSET(INDIRECT("'"&amp;'DATA for charts'!M$5&amp;"'!$j1"),$A1360-1,0),NA())</f>
        <v>#N/A</v>
      </c>
      <c r="N1360" s="219" t="e">
        <f ca="1">IF(ISNUMBER(OFFSET(INDIRECT("'"&amp;'DATA for charts'!N$5&amp;"'!$j1"),$A1360-1,0)),OFFSET(INDIRECT("'"&amp;'DATA for charts'!N$5&amp;"'!$j1"),$A1360-1,0),NA())</f>
        <v>#N/A</v>
      </c>
      <c r="O1360" s="219" t="e">
        <f ca="1">IF(ISNUMBER(OFFSET(INDIRECT("'"&amp;'DATA for charts'!O$5&amp;"'!$j1"),$A1360-1,0)),OFFSET(INDIRECT("'"&amp;'DATA for charts'!O$5&amp;"'!$j1"),$A1360-1,0),NA())</f>
        <v>#N/A</v>
      </c>
      <c r="P1360" s="219" t="e">
        <f ca="1">IF(ISNUMBER(OFFSET(INDIRECT("'"&amp;'DATA for charts'!P$5&amp;"'!$j1"),$A1360-1,0)),OFFSET(INDIRECT("'"&amp;'DATA for charts'!P$5&amp;"'!$j1"),$A1360-1,0),NA())</f>
        <v>#N/A</v>
      </c>
      <c r="Q1360" s="219" t="e">
        <f ca="1">IF(ISNUMBER(OFFSET(INDIRECT("'"&amp;'DATA for charts'!Q$5&amp;"'!$j1"),$A1360-1,0)),OFFSET(INDIRECT("'"&amp;'DATA for charts'!Q$5&amp;"'!$j1"),$A1360-1,0),NA())</f>
        <v>#N/A</v>
      </c>
      <c r="R1360" s="219" t="e">
        <f ca="1">IF(ISNUMBER(OFFSET(INDIRECT("'"&amp;'DATA for charts'!R$5&amp;"'!$j1"),$A1360-1,0)),OFFSET(INDIRECT("'"&amp;'DATA for charts'!R$5&amp;"'!$j1"),$A1360-1,0),NA())</f>
        <v>#N/A</v>
      </c>
      <c r="S1360" s="219" t="e">
        <f ca="1">IF(ISNUMBER(OFFSET(INDIRECT("'"&amp;'DATA for charts'!S$5&amp;"'!$j1"),$A1360-1,0)),OFFSET(INDIRECT("'"&amp;'DATA for charts'!S$5&amp;"'!$j1"),$A1360-1,0),NA())</f>
        <v>#N/A</v>
      </c>
      <c r="T1360" s="34"/>
      <c r="U1360" s="34"/>
      <c r="V1360" s="34"/>
      <c r="W1360" s="8"/>
      <c r="X1360" s="8"/>
      <c r="Y1360" s="8"/>
      <c r="Z1360" s="8"/>
      <c r="AA1360" s="8"/>
    </row>
    <row r="1361" spans="1:27">
      <c r="A1361" s="226">
        <f t="shared" si="1428"/>
        <v>276</v>
      </c>
      <c r="B1361" s="8">
        <v>15</v>
      </c>
      <c r="C1361" s="219">
        <f ca="1">IF(ISNUMBER(OFFSET(INDIRECT("'"&amp;'DATA for charts'!C$5&amp;"'!$j1"),$A1361-1,0)),OFFSET(INDIRECT("'"&amp;'DATA for charts'!C$5&amp;"'!$j1"),$A1361-1,0),NA())</f>
        <v>-0.128</v>
      </c>
      <c r="D1361" s="219">
        <f ca="1">IF(ISNUMBER(OFFSET(INDIRECT("'"&amp;'DATA for charts'!D$5&amp;"'!$j1"),$A1361-1,0)),OFFSET(INDIRECT("'"&amp;'DATA for charts'!D$5&amp;"'!$j1"),$A1361-1,0),NA())</f>
        <v>-2.4870239999999998E-2</v>
      </c>
      <c r="E1361" s="219">
        <f ca="1">IF(ISNUMBER(OFFSET(INDIRECT("'"&amp;'DATA for charts'!E$5&amp;"'!$j1"),$A1361-1,0)),OFFSET(INDIRECT("'"&amp;'DATA for charts'!E$5&amp;"'!$j1"),$A1361-1,0),NA())</f>
        <v>0</v>
      </c>
      <c r="F1361" s="219">
        <f ca="1">IF(ISNUMBER(OFFSET(INDIRECT("'"&amp;'DATA for charts'!F$5&amp;"'!$j1"),$A1361-1,0)),OFFSET(INDIRECT("'"&amp;'DATA for charts'!F$5&amp;"'!$j1"),$A1361-1,0),NA())</f>
        <v>-4.6328870567133612E-2</v>
      </c>
      <c r="G1361" s="219">
        <f ca="1">IF(ISNUMBER(OFFSET(INDIRECT("'"&amp;'DATA for charts'!G$5&amp;"'!$j1"),$A1361-1,0)),OFFSET(INDIRECT("'"&amp;'DATA for charts'!G$5&amp;"'!$j1"),$A1361-1,0),NA())</f>
        <v>-0.06</v>
      </c>
      <c r="H1361" s="219">
        <f ca="1">IF(ISNUMBER(OFFSET(INDIRECT("'"&amp;'DATA for charts'!H$5&amp;"'!$j1"),$A1361-1,0)),OFFSET(INDIRECT("'"&amp;'DATA for charts'!H$5&amp;"'!$j1"),$A1361-1,0),NA())</f>
        <v>-9.7876500000000002E-3</v>
      </c>
      <c r="I1361" s="219" t="e">
        <f ca="1">IF(ISNUMBER(OFFSET(INDIRECT("'"&amp;'DATA for charts'!I$5&amp;"'!$j1"),$A1361-1,0)),OFFSET(INDIRECT("'"&amp;'DATA for charts'!I$5&amp;"'!$j1"),$A1361-1,0),NA())</f>
        <v>#N/A</v>
      </c>
      <c r="J1361" s="219" t="e">
        <f ca="1">IF(ISNUMBER(OFFSET(INDIRECT("'"&amp;'DATA for charts'!J$5&amp;"'!$j1"),$A1361-1,0)),OFFSET(INDIRECT("'"&amp;'DATA for charts'!J$5&amp;"'!$j1"),$A1361-1,0),NA())</f>
        <v>#N/A</v>
      </c>
      <c r="K1361" s="219" t="e">
        <f ca="1">IF(ISNUMBER(OFFSET(INDIRECT("'"&amp;'DATA for charts'!K$5&amp;"'!$j1"),$A1361-1,0)),OFFSET(INDIRECT("'"&amp;'DATA for charts'!K$5&amp;"'!$j1"),$A1361-1,0),NA())</f>
        <v>#N/A</v>
      </c>
      <c r="L1361" s="219" t="e">
        <f ca="1">IF(ISNUMBER(OFFSET(INDIRECT("'"&amp;'DATA for charts'!L$5&amp;"'!$j1"),$A1361-1,0)),OFFSET(INDIRECT("'"&amp;'DATA for charts'!L$5&amp;"'!$j1"),$A1361-1,0),NA())</f>
        <v>#N/A</v>
      </c>
      <c r="M1361" s="219" t="e">
        <f ca="1">IF(ISNUMBER(OFFSET(INDIRECT("'"&amp;'DATA for charts'!M$5&amp;"'!$j1"),$A1361-1,0)),OFFSET(INDIRECT("'"&amp;'DATA for charts'!M$5&amp;"'!$j1"),$A1361-1,0),NA())</f>
        <v>#N/A</v>
      </c>
      <c r="N1361" s="219" t="e">
        <f ca="1">IF(ISNUMBER(OFFSET(INDIRECT("'"&amp;'DATA for charts'!N$5&amp;"'!$j1"),$A1361-1,0)),OFFSET(INDIRECT("'"&amp;'DATA for charts'!N$5&amp;"'!$j1"),$A1361-1,0),NA())</f>
        <v>#N/A</v>
      </c>
      <c r="O1361" s="219" t="e">
        <f ca="1">IF(ISNUMBER(OFFSET(INDIRECT("'"&amp;'DATA for charts'!O$5&amp;"'!$j1"),$A1361-1,0)),OFFSET(INDIRECT("'"&amp;'DATA for charts'!O$5&amp;"'!$j1"),$A1361-1,0),NA())</f>
        <v>#N/A</v>
      </c>
      <c r="P1361" s="219" t="e">
        <f ca="1">IF(ISNUMBER(OFFSET(INDIRECT("'"&amp;'DATA for charts'!P$5&amp;"'!$j1"),$A1361-1,0)),OFFSET(INDIRECT("'"&amp;'DATA for charts'!P$5&amp;"'!$j1"),$A1361-1,0),NA())</f>
        <v>#N/A</v>
      </c>
      <c r="Q1361" s="219" t="e">
        <f ca="1">IF(ISNUMBER(OFFSET(INDIRECT("'"&amp;'DATA for charts'!Q$5&amp;"'!$j1"),$A1361-1,0)),OFFSET(INDIRECT("'"&amp;'DATA for charts'!Q$5&amp;"'!$j1"),$A1361-1,0),NA())</f>
        <v>#N/A</v>
      </c>
      <c r="R1361" s="219" t="e">
        <f ca="1">IF(ISNUMBER(OFFSET(INDIRECT("'"&amp;'DATA for charts'!R$5&amp;"'!$j1"),$A1361-1,0)),OFFSET(INDIRECT("'"&amp;'DATA for charts'!R$5&amp;"'!$j1"),$A1361-1,0),NA())</f>
        <v>#N/A</v>
      </c>
      <c r="S1361" s="219" t="e">
        <f ca="1">IF(ISNUMBER(OFFSET(INDIRECT("'"&amp;'DATA for charts'!S$5&amp;"'!$j1"),$A1361-1,0)),OFFSET(INDIRECT("'"&amp;'DATA for charts'!S$5&amp;"'!$j1"),$A1361-1,0),NA())</f>
        <v>#N/A</v>
      </c>
      <c r="T1361" s="34"/>
      <c r="U1361" s="34"/>
      <c r="V1361" s="34"/>
      <c r="W1361" s="8"/>
      <c r="X1361" s="8"/>
      <c r="Y1361" s="8"/>
      <c r="Z1361" s="8"/>
      <c r="AA1361" s="8"/>
    </row>
    <row r="1362" spans="1:27">
      <c r="A1362" s="226">
        <f t="shared" si="1428"/>
        <v>277</v>
      </c>
      <c r="B1362" s="8">
        <v>16</v>
      </c>
      <c r="C1362" s="219">
        <f ca="1">IF(ISNUMBER(OFFSET(INDIRECT("'"&amp;'DATA for charts'!C$5&amp;"'!$j1"),$A1362-1,0)),OFFSET(INDIRECT("'"&amp;'DATA for charts'!C$5&amp;"'!$j1"),$A1362-1,0),NA())</f>
        <v>-0.128</v>
      </c>
      <c r="D1362" s="219">
        <f ca="1">IF(ISNUMBER(OFFSET(INDIRECT("'"&amp;'DATA for charts'!D$5&amp;"'!$j1"),$A1362-1,0)),OFFSET(INDIRECT("'"&amp;'DATA for charts'!D$5&amp;"'!$j1"),$A1362-1,0),NA())</f>
        <v>-5.409316E-3</v>
      </c>
      <c r="E1362" s="219">
        <f ca="1">IF(ISNUMBER(OFFSET(INDIRECT("'"&amp;'DATA for charts'!E$5&amp;"'!$j1"),$A1362-1,0)),OFFSET(INDIRECT("'"&amp;'DATA for charts'!E$5&amp;"'!$j1"),$A1362-1,0),NA())</f>
        <v>0</v>
      </c>
      <c r="F1362" s="219">
        <f ca="1">IF(ISNUMBER(OFFSET(INDIRECT("'"&amp;'DATA for charts'!F$5&amp;"'!$j1"),$A1362-1,0)),OFFSET(INDIRECT("'"&amp;'DATA for charts'!F$5&amp;"'!$j1"),$A1362-1,0),NA())</f>
        <v>-2.7471997832122525E-2</v>
      </c>
      <c r="G1362" s="219">
        <f ca="1">IF(ISNUMBER(OFFSET(INDIRECT("'"&amp;'DATA for charts'!G$5&amp;"'!$j1"),$A1362-1,0)),OFFSET(INDIRECT("'"&amp;'DATA for charts'!G$5&amp;"'!$j1"),$A1362-1,0),NA())</f>
        <v>-0.08</v>
      </c>
      <c r="H1362" s="219">
        <f ca="1">IF(ISNUMBER(OFFSET(INDIRECT("'"&amp;'DATA for charts'!H$5&amp;"'!$j1"),$A1362-1,0)),OFFSET(INDIRECT("'"&amp;'DATA for charts'!H$5&amp;"'!$j1"),$A1362-1,0),NA())</f>
        <v>0</v>
      </c>
      <c r="I1362" s="219" t="e">
        <f ca="1">IF(ISNUMBER(OFFSET(INDIRECT("'"&amp;'DATA for charts'!I$5&amp;"'!$j1"),$A1362-1,0)),OFFSET(INDIRECT("'"&amp;'DATA for charts'!I$5&amp;"'!$j1"),$A1362-1,0),NA())</f>
        <v>#N/A</v>
      </c>
      <c r="J1362" s="219" t="e">
        <f ca="1">IF(ISNUMBER(OFFSET(INDIRECT("'"&amp;'DATA for charts'!J$5&amp;"'!$j1"),$A1362-1,0)),OFFSET(INDIRECT("'"&amp;'DATA for charts'!J$5&amp;"'!$j1"),$A1362-1,0),NA())</f>
        <v>#N/A</v>
      </c>
      <c r="K1362" s="219" t="e">
        <f ca="1">IF(ISNUMBER(OFFSET(INDIRECT("'"&amp;'DATA for charts'!K$5&amp;"'!$j1"),$A1362-1,0)),OFFSET(INDIRECT("'"&amp;'DATA for charts'!K$5&amp;"'!$j1"),$A1362-1,0),NA())</f>
        <v>#N/A</v>
      </c>
      <c r="L1362" s="219" t="e">
        <f ca="1">IF(ISNUMBER(OFFSET(INDIRECT("'"&amp;'DATA for charts'!L$5&amp;"'!$j1"),$A1362-1,0)),OFFSET(INDIRECT("'"&amp;'DATA for charts'!L$5&amp;"'!$j1"),$A1362-1,0),NA())</f>
        <v>#N/A</v>
      </c>
      <c r="M1362" s="219" t="e">
        <f ca="1">IF(ISNUMBER(OFFSET(INDIRECT("'"&amp;'DATA for charts'!M$5&amp;"'!$j1"),$A1362-1,0)),OFFSET(INDIRECT("'"&amp;'DATA for charts'!M$5&amp;"'!$j1"),$A1362-1,0),NA())</f>
        <v>#N/A</v>
      </c>
      <c r="N1362" s="219" t="e">
        <f ca="1">IF(ISNUMBER(OFFSET(INDIRECT("'"&amp;'DATA for charts'!N$5&amp;"'!$j1"),$A1362-1,0)),OFFSET(INDIRECT("'"&amp;'DATA for charts'!N$5&amp;"'!$j1"),$A1362-1,0),NA())</f>
        <v>#N/A</v>
      </c>
      <c r="O1362" s="219" t="e">
        <f ca="1">IF(ISNUMBER(OFFSET(INDIRECT("'"&amp;'DATA for charts'!O$5&amp;"'!$j1"),$A1362-1,0)),OFFSET(INDIRECT("'"&amp;'DATA for charts'!O$5&amp;"'!$j1"),$A1362-1,0),NA())</f>
        <v>#N/A</v>
      </c>
      <c r="P1362" s="219" t="e">
        <f ca="1">IF(ISNUMBER(OFFSET(INDIRECT("'"&amp;'DATA for charts'!P$5&amp;"'!$j1"),$A1362-1,0)),OFFSET(INDIRECT("'"&amp;'DATA for charts'!P$5&amp;"'!$j1"),$A1362-1,0),NA())</f>
        <v>#N/A</v>
      </c>
      <c r="Q1362" s="219" t="e">
        <f ca="1">IF(ISNUMBER(OFFSET(INDIRECT("'"&amp;'DATA for charts'!Q$5&amp;"'!$j1"),$A1362-1,0)),OFFSET(INDIRECT("'"&amp;'DATA for charts'!Q$5&amp;"'!$j1"),$A1362-1,0),NA())</f>
        <v>#N/A</v>
      </c>
      <c r="R1362" s="219" t="e">
        <f ca="1">IF(ISNUMBER(OFFSET(INDIRECT("'"&amp;'DATA for charts'!R$5&amp;"'!$j1"),$A1362-1,0)),OFFSET(INDIRECT("'"&amp;'DATA for charts'!R$5&amp;"'!$j1"),$A1362-1,0),NA())</f>
        <v>#N/A</v>
      </c>
      <c r="S1362" s="219" t="e">
        <f ca="1">IF(ISNUMBER(OFFSET(INDIRECT("'"&amp;'DATA for charts'!S$5&amp;"'!$j1"),$A1362-1,0)),OFFSET(INDIRECT("'"&amp;'DATA for charts'!S$5&amp;"'!$j1"),$A1362-1,0),NA())</f>
        <v>#N/A</v>
      </c>
      <c r="T1362" s="34"/>
      <c r="U1362" s="34"/>
      <c r="V1362" s="34"/>
      <c r="W1362" s="8"/>
      <c r="X1362" s="8"/>
      <c r="Y1362" s="8"/>
      <c r="Z1362" s="8"/>
      <c r="AA1362" s="8"/>
    </row>
    <row r="1363" spans="1:27">
      <c r="A1363" s="226">
        <f t="shared" si="1428"/>
        <v>278</v>
      </c>
      <c r="B1363" s="8">
        <v>17</v>
      </c>
      <c r="C1363" s="219">
        <f ca="1">IF(ISNUMBER(OFFSET(INDIRECT("'"&amp;'DATA for charts'!C$5&amp;"'!$j1"),$A1363-1,0)),OFFSET(INDIRECT("'"&amp;'DATA for charts'!C$5&amp;"'!$j1"),$A1363-1,0),NA())</f>
        <v>0</v>
      </c>
      <c r="D1363" s="219">
        <f ca="1">IF(ISNUMBER(OFFSET(INDIRECT("'"&amp;'DATA for charts'!D$5&amp;"'!$j1"),$A1363-1,0)),OFFSET(INDIRECT("'"&amp;'DATA for charts'!D$5&amp;"'!$j1"),$A1363-1,0),NA())</f>
        <v>0</v>
      </c>
      <c r="E1363" s="219">
        <f ca="1">IF(ISNUMBER(OFFSET(INDIRECT("'"&amp;'DATA for charts'!E$5&amp;"'!$j1"),$A1363-1,0)),OFFSET(INDIRECT("'"&amp;'DATA for charts'!E$5&amp;"'!$j1"),$A1363-1,0),NA())</f>
        <v>0</v>
      </c>
      <c r="F1363" s="219">
        <f ca="1">IF(ISNUMBER(OFFSET(INDIRECT("'"&amp;'DATA for charts'!F$5&amp;"'!$j1"),$A1363-1,0)),OFFSET(INDIRECT("'"&amp;'DATA for charts'!F$5&amp;"'!$j1"),$A1363-1,0),NA())</f>
        <v>0</v>
      </c>
      <c r="G1363" s="219">
        <f ca="1">IF(ISNUMBER(OFFSET(INDIRECT("'"&amp;'DATA for charts'!G$5&amp;"'!$j1"),$A1363-1,0)),OFFSET(INDIRECT("'"&amp;'DATA for charts'!G$5&amp;"'!$j1"),$A1363-1,0),NA())</f>
        <v>0</v>
      </c>
      <c r="H1363" s="219">
        <f ca="1">IF(ISNUMBER(OFFSET(INDIRECT("'"&amp;'DATA for charts'!H$5&amp;"'!$j1"),$A1363-1,0)),OFFSET(INDIRECT("'"&amp;'DATA for charts'!H$5&amp;"'!$j1"),$A1363-1,0),NA())</f>
        <v>0</v>
      </c>
      <c r="I1363" s="219" t="e">
        <f ca="1">IF(ISNUMBER(OFFSET(INDIRECT("'"&amp;'DATA for charts'!I$5&amp;"'!$j1"),$A1363-1,0)),OFFSET(INDIRECT("'"&amp;'DATA for charts'!I$5&amp;"'!$j1"),$A1363-1,0),NA())</f>
        <v>#N/A</v>
      </c>
      <c r="J1363" s="219" t="e">
        <f ca="1">IF(ISNUMBER(OFFSET(INDIRECT("'"&amp;'DATA for charts'!J$5&amp;"'!$j1"),$A1363-1,0)),OFFSET(INDIRECT("'"&amp;'DATA for charts'!J$5&amp;"'!$j1"),$A1363-1,0),NA())</f>
        <v>#N/A</v>
      </c>
      <c r="K1363" s="219" t="e">
        <f ca="1">IF(ISNUMBER(OFFSET(INDIRECT("'"&amp;'DATA for charts'!K$5&amp;"'!$j1"),$A1363-1,0)),OFFSET(INDIRECT("'"&amp;'DATA for charts'!K$5&amp;"'!$j1"),$A1363-1,0),NA())</f>
        <v>#N/A</v>
      </c>
      <c r="L1363" s="219" t="e">
        <f ca="1">IF(ISNUMBER(OFFSET(INDIRECT("'"&amp;'DATA for charts'!L$5&amp;"'!$j1"),$A1363-1,0)),OFFSET(INDIRECT("'"&amp;'DATA for charts'!L$5&amp;"'!$j1"),$A1363-1,0),NA())</f>
        <v>#N/A</v>
      </c>
      <c r="M1363" s="219" t="e">
        <f ca="1">IF(ISNUMBER(OFFSET(INDIRECT("'"&amp;'DATA for charts'!M$5&amp;"'!$j1"),$A1363-1,0)),OFFSET(INDIRECT("'"&amp;'DATA for charts'!M$5&amp;"'!$j1"),$A1363-1,0),NA())</f>
        <v>#N/A</v>
      </c>
      <c r="N1363" s="219" t="e">
        <f ca="1">IF(ISNUMBER(OFFSET(INDIRECT("'"&amp;'DATA for charts'!N$5&amp;"'!$j1"),$A1363-1,0)),OFFSET(INDIRECT("'"&amp;'DATA for charts'!N$5&amp;"'!$j1"),$A1363-1,0),NA())</f>
        <v>#N/A</v>
      </c>
      <c r="O1363" s="219" t="e">
        <f ca="1">IF(ISNUMBER(OFFSET(INDIRECT("'"&amp;'DATA for charts'!O$5&amp;"'!$j1"),$A1363-1,0)),OFFSET(INDIRECT("'"&amp;'DATA for charts'!O$5&amp;"'!$j1"),$A1363-1,0),NA())</f>
        <v>#N/A</v>
      </c>
      <c r="P1363" s="219" t="e">
        <f ca="1">IF(ISNUMBER(OFFSET(INDIRECT("'"&amp;'DATA for charts'!P$5&amp;"'!$j1"),$A1363-1,0)),OFFSET(INDIRECT("'"&amp;'DATA for charts'!P$5&amp;"'!$j1"),$A1363-1,0),NA())</f>
        <v>#N/A</v>
      </c>
      <c r="Q1363" s="219" t="e">
        <f ca="1">IF(ISNUMBER(OFFSET(INDIRECT("'"&amp;'DATA for charts'!Q$5&amp;"'!$j1"),$A1363-1,0)),OFFSET(INDIRECT("'"&amp;'DATA for charts'!Q$5&amp;"'!$j1"),$A1363-1,0),NA())</f>
        <v>#N/A</v>
      </c>
      <c r="R1363" s="219" t="e">
        <f ca="1">IF(ISNUMBER(OFFSET(INDIRECT("'"&amp;'DATA for charts'!R$5&amp;"'!$j1"),$A1363-1,0)),OFFSET(INDIRECT("'"&amp;'DATA for charts'!R$5&amp;"'!$j1"),$A1363-1,0),NA())</f>
        <v>#N/A</v>
      </c>
      <c r="S1363" s="219" t="e">
        <f ca="1">IF(ISNUMBER(OFFSET(INDIRECT("'"&amp;'DATA for charts'!S$5&amp;"'!$j1"),$A1363-1,0)),OFFSET(INDIRECT("'"&amp;'DATA for charts'!S$5&amp;"'!$j1"),$A1363-1,0),NA())</f>
        <v>#N/A</v>
      </c>
      <c r="T1363" s="34"/>
      <c r="U1363" s="34"/>
      <c r="V1363" s="34"/>
      <c r="W1363" s="8"/>
      <c r="X1363" s="8"/>
      <c r="Y1363" s="8"/>
      <c r="Z1363" s="8"/>
      <c r="AA1363" s="8"/>
    </row>
    <row r="1364" spans="1:27">
      <c r="A1364" s="226">
        <f t="shared" si="1428"/>
        <v>279</v>
      </c>
      <c r="B1364" s="8">
        <v>18</v>
      </c>
      <c r="C1364" s="219">
        <f ca="1">IF(ISNUMBER(OFFSET(INDIRECT("'"&amp;'DATA for charts'!C$5&amp;"'!$j1"),$A1364-1,0)),OFFSET(INDIRECT("'"&amp;'DATA for charts'!C$5&amp;"'!$j1"),$A1364-1,0),NA())</f>
        <v>0</v>
      </c>
      <c r="D1364" s="219">
        <f ca="1">IF(ISNUMBER(OFFSET(INDIRECT("'"&amp;'DATA for charts'!D$5&amp;"'!$j1"),$A1364-1,0)),OFFSET(INDIRECT("'"&amp;'DATA for charts'!D$5&amp;"'!$j1"),$A1364-1,0),NA())</f>
        <v>0</v>
      </c>
      <c r="E1364" s="219">
        <f ca="1">IF(ISNUMBER(OFFSET(INDIRECT("'"&amp;'DATA for charts'!E$5&amp;"'!$j1"),$A1364-1,0)),OFFSET(INDIRECT("'"&amp;'DATA for charts'!E$5&amp;"'!$j1"),$A1364-1,0),NA())</f>
        <v>0</v>
      </c>
      <c r="F1364" s="219">
        <f ca="1">IF(ISNUMBER(OFFSET(INDIRECT("'"&amp;'DATA for charts'!F$5&amp;"'!$j1"),$A1364-1,0)),OFFSET(INDIRECT("'"&amp;'DATA for charts'!F$5&amp;"'!$j1"),$A1364-1,0),NA())</f>
        <v>0</v>
      </c>
      <c r="G1364" s="219">
        <f ca="1">IF(ISNUMBER(OFFSET(INDIRECT("'"&amp;'DATA for charts'!G$5&amp;"'!$j1"),$A1364-1,0)),OFFSET(INDIRECT("'"&amp;'DATA for charts'!G$5&amp;"'!$j1"),$A1364-1,0),NA())</f>
        <v>0</v>
      </c>
      <c r="H1364" s="219">
        <f ca="1">IF(ISNUMBER(OFFSET(INDIRECT("'"&amp;'DATA for charts'!H$5&amp;"'!$j1"),$A1364-1,0)),OFFSET(INDIRECT("'"&amp;'DATA for charts'!H$5&amp;"'!$j1"),$A1364-1,0),NA())</f>
        <v>0</v>
      </c>
      <c r="I1364" s="219" t="e">
        <f ca="1">IF(ISNUMBER(OFFSET(INDIRECT("'"&amp;'DATA for charts'!I$5&amp;"'!$j1"),$A1364-1,0)),OFFSET(INDIRECT("'"&amp;'DATA for charts'!I$5&amp;"'!$j1"),$A1364-1,0),NA())</f>
        <v>#N/A</v>
      </c>
      <c r="J1364" s="219" t="e">
        <f ca="1">IF(ISNUMBER(OFFSET(INDIRECT("'"&amp;'DATA for charts'!J$5&amp;"'!$j1"),$A1364-1,0)),OFFSET(INDIRECT("'"&amp;'DATA for charts'!J$5&amp;"'!$j1"),$A1364-1,0),NA())</f>
        <v>#N/A</v>
      </c>
      <c r="K1364" s="219" t="e">
        <f ca="1">IF(ISNUMBER(OFFSET(INDIRECT("'"&amp;'DATA for charts'!K$5&amp;"'!$j1"),$A1364-1,0)),OFFSET(INDIRECT("'"&amp;'DATA for charts'!K$5&amp;"'!$j1"),$A1364-1,0),NA())</f>
        <v>#N/A</v>
      </c>
      <c r="L1364" s="219" t="e">
        <f ca="1">IF(ISNUMBER(OFFSET(INDIRECT("'"&amp;'DATA for charts'!L$5&amp;"'!$j1"),$A1364-1,0)),OFFSET(INDIRECT("'"&amp;'DATA for charts'!L$5&amp;"'!$j1"),$A1364-1,0),NA())</f>
        <v>#N/A</v>
      </c>
      <c r="M1364" s="219" t="e">
        <f ca="1">IF(ISNUMBER(OFFSET(INDIRECT("'"&amp;'DATA for charts'!M$5&amp;"'!$j1"),$A1364-1,0)),OFFSET(INDIRECT("'"&amp;'DATA for charts'!M$5&amp;"'!$j1"),$A1364-1,0),NA())</f>
        <v>#N/A</v>
      </c>
      <c r="N1364" s="219" t="e">
        <f ca="1">IF(ISNUMBER(OFFSET(INDIRECT("'"&amp;'DATA for charts'!N$5&amp;"'!$j1"),$A1364-1,0)),OFFSET(INDIRECT("'"&amp;'DATA for charts'!N$5&amp;"'!$j1"),$A1364-1,0),NA())</f>
        <v>#N/A</v>
      </c>
      <c r="O1364" s="219" t="e">
        <f ca="1">IF(ISNUMBER(OFFSET(INDIRECT("'"&amp;'DATA for charts'!O$5&amp;"'!$j1"),$A1364-1,0)),OFFSET(INDIRECT("'"&amp;'DATA for charts'!O$5&amp;"'!$j1"),$A1364-1,0),NA())</f>
        <v>#N/A</v>
      </c>
      <c r="P1364" s="219" t="e">
        <f ca="1">IF(ISNUMBER(OFFSET(INDIRECT("'"&amp;'DATA for charts'!P$5&amp;"'!$j1"),$A1364-1,0)),OFFSET(INDIRECT("'"&amp;'DATA for charts'!P$5&amp;"'!$j1"),$A1364-1,0),NA())</f>
        <v>#N/A</v>
      </c>
      <c r="Q1364" s="219" t="e">
        <f ca="1">IF(ISNUMBER(OFFSET(INDIRECT("'"&amp;'DATA for charts'!Q$5&amp;"'!$j1"),$A1364-1,0)),OFFSET(INDIRECT("'"&amp;'DATA for charts'!Q$5&amp;"'!$j1"),$A1364-1,0),NA())</f>
        <v>#N/A</v>
      </c>
      <c r="R1364" s="219" t="e">
        <f ca="1">IF(ISNUMBER(OFFSET(INDIRECT("'"&amp;'DATA for charts'!R$5&amp;"'!$j1"),$A1364-1,0)),OFFSET(INDIRECT("'"&amp;'DATA for charts'!R$5&amp;"'!$j1"),$A1364-1,0),NA())</f>
        <v>#N/A</v>
      </c>
      <c r="S1364" s="219" t="e">
        <f ca="1">IF(ISNUMBER(OFFSET(INDIRECT("'"&amp;'DATA for charts'!S$5&amp;"'!$j1"),$A1364-1,0)),OFFSET(INDIRECT("'"&amp;'DATA for charts'!S$5&amp;"'!$j1"),$A1364-1,0),NA())</f>
        <v>#N/A</v>
      </c>
      <c r="T1364" s="34"/>
      <c r="U1364" s="34"/>
      <c r="V1364" s="34"/>
      <c r="W1364" s="8"/>
      <c r="X1364" s="8"/>
      <c r="Y1364" s="8"/>
      <c r="Z1364" s="8"/>
      <c r="AA1364" s="8"/>
    </row>
    <row r="1365" spans="1:27">
      <c r="A1365" s="226">
        <f t="shared" si="1428"/>
        <v>280</v>
      </c>
      <c r="B1365" s="8">
        <v>19</v>
      </c>
      <c r="C1365" s="219">
        <f ca="1">IF(ISNUMBER(OFFSET(INDIRECT("'"&amp;'DATA for charts'!C$5&amp;"'!$j1"),$A1365-1,0)),OFFSET(INDIRECT("'"&amp;'DATA for charts'!C$5&amp;"'!$j1"),$A1365-1,0),NA())</f>
        <v>0</v>
      </c>
      <c r="D1365" s="219">
        <f ca="1">IF(ISNUMBER(OFFSET(INDIRECT("'"&amp;'DATA for charts'!D$5&amp;"'!$j1"),$A1365-1,0)),OFFSET(INDIRECT("'"&amp;'DATA for charts'!D$5&amp;"'!$j1"),$A1365-1,0),NA())</f>
        <v>0</v>
      </c>
      <c r="E1365" s="219">
        <f ca="1">IF(ISNUMBER(OFFSET(INDIRECT("'"&amp;'DATA for charts'!E$5&amp;"'!$j1"),$A1365-1,0)),OFFSET(INDIRECT("'"&amp;'DATA for charts'!E$5&amp;"'!$j1"),$A1365-1,0),NA())</f>
        <v>0</v>
      </c>
      <c r="F1365" s="219">
        <f ca="1">IF(ISNUMBER(OFFSET(INDIRECT("'"&amp;'DATA for charts'!F$5&amp;"'!$j1"),$A1365-1,0)),OFFSET(INDIRECT("'"&amp;'DATA for charts'!F$5&amp;"'!$j1"),$A1365-1,0),NA())</f>
        <v>0</v>
      </c>
      <c r="G1365" s="219">
        <f ca="1">IF(ISNUMBER(OFFSET(INDIRECT("'"&amp;'DATA for charts'!G$5&amp;"'!$j1"),$A1365-1,0)),OFFSET(INDIRECT("'"&amp;'DATA for charts'!G$5&amp;"'!$j1"),$A1365-1,0),NA())</f>
        <v>0</v>
      </c>
      <c r="H1365" s="219">
        <f ca="1">IF(ISNUMBER(OFFSET(INDIRECT("'"&amp;'DATA for charts'!H$5&amp;"'!$j1"),$A1365-1,0)),OFFSET(INDIRECT("'"&amp;'DATA for charts'!H$5&amp;"'!$j1"),$A1365-1,0),NA())</f>
        <v>0</v>
      </c>
      <c r="I1365" s="219" t="e">
        <f ca="1">IF(ISNUMBER(OFFSET(INDIRECT("'"&amp;'DATA for charts'!I$5&amp;"'!$j1"),$A1365-1,0)),OFFSET(INDIRECT("'"&amp;'DATA for charts'!I$5&amp;"'!$j1"),$A1365-1,0),NA())</f>
        <v>#N/A</v>
      </c>
      <c r="J1365" s="219" t="e">
        <f ca="1">IF(ISNUMBER(OFFSET(INDIRECT("'"&amp;'DATA for charts'!J$5&amp;"'!$j1"),$A1365-1,0)),OFFSET(INDIRECT("'"&amp;'DATA for charts'!J$5&amp;"'!$j1"),$A1365-1,0),NA())</f>
        <v>#N/A</v>
      </c>
      <c r="K1365" s="219" t="e">
        <f ca="1">IF(ISNUMBER(OFFSET(INDIRECT("'"&amp;'DATA for charts'!K$5&amp;"'!$j1"),$A1365-1,0)),OFFSET(INDIRECT("'"&amp;'DATA for charts'!K$5&amp;"'!$j1"),$A1365-1,0),NA())</f>
        <v>#N/A</v>
      </c>
      <c r="L1365" s="219" t="e">
        <f ca="1">IF(ISNUMBER(OFFSET(INDIRECT("'"&amp;'DATA for charts'!L$5&amp;"'!$j1"),$A1365-1,0)),OFFSET(INDIRECT("'"&amp;'DATA for charts'!L$5&amp;"'!$j1"),$A1365-1,0),NA())</f>
        <v>#N/A</v>
      </c>
      <c r="M1365" s="219" t="e">
        <f ca="1">IF(ISNUMBER(OFFSET(INDIRECT("'"&amp;'DATA for charts'!M$5&amp;"'!$j1"),$A1365-1,0)),OFFSET(INDIRECT("'"&amp;'DATA for charts'!M$5&amp;"'!$j1"),$A1365-1,0),NA())</f>
        <v>#N/A</v>
      </c>
      <c r="N1365" s="219" t="e">
        <f ca="1">IF(ISNUMBER(OFFSET(INDIRECT("'"&amp;'DATA for charts'!N$5&amp;"'!$j1"),$A1365-1,0)),OFFSET(INDIRECT("'"&amp;'DATA for charts'!N$5&amp;"'!$j1"),$A1365-1,0),NA())</f>
        <v>#N/A</v>
      </c>
      <c r="O1365" s="219" t="e">
        <f ca="1">IF(ISNUMBER(OFFSET(INDIRECT("'"&amp;'DATA for charts'!O$5&amp;"'!$j1"),$A1365-1,0)),OFFSET(INDIRECT("'"&amp;'DATA for charts'!O$5&amp;"'!$j1"),$A1365-1,0),NA())</f>
        <v>#N/A</v>
      </c>
      <c r="P1365" s="219" t="e">
        <f ca="1">IF(ISNUMBER(OFFSET(INDIRECT("'"&amp;'DATA for charts'!P$5&amp;"'!$j1"),$A1365-1,0)),OFFSET(INDIRECT("'"&amp;'DATA for charts'!P$5&amp;"'!$j1"),$A1365-1,0),NA())</f>
        <v>#N/A</v>
      </c>
      <c r="Q1365" s="219" t="e">
        <f ca="1">IF(ISNUMBER(OFFSET(INDIRECT("'"&amp;'DATA for charts'!Q$5&amp;"'!$j1"),$A1365-1,0)),OFFSET(INDIRECT("'"&amp;'DATA for charts'!Q$5&amp;"'!$j1"),$A1365-1,0),NA())</f>
        <v>#N/A</v>
      </c>
      <c r="R1365" s="219" t="e">
        <f ca="1">IF(ISNUMBER(OFFSET(INDIRECT("'"&amp;'DATA for charts'!R$5&amp;"'!$j1"),$A1365-1,0)),OFFSET(INDIRECT("'"&amp;'DATA for charts'!R$5&amp;"'!$j1"),$A1365-1,0),NA())</f>
        <v>#N/A</v>
      </c>
      <c r="S1365" s="219" t="e">
        <f ca="1">IF(ISNUMBER(OFFSET(INDIRECT("'"&amp;'DATA for charts'!S$5&amp;"'!$j1"),$A1365-1,0)),OFFSET(INDIRECT("'"&amp;'DATA for charts'!S$5&amp;"'!$j1"),$A1365-1,0),NA())</f>
        <v>#N/A</v>
      </c>
      <c r="T1365" s="34"/>
      <c r="U1365" s="34"/>
      <c r="V1365" s="34"/>
      <c r="W1365" s="8"/>
      <c r="X1365" s="8"/>
      <c r="Y1365" s="8"/>
      <c r="Z1365" s="8"/>
      <c r="AA1365" s="8"/>
    </row>
    <row r="1366" spans="1:27">
      <c r="A1366" s="226">
        <f t="shared" si="1428"/>
        <v>281</v>
      </c>
      <c r="B1366" s="8">
        <v>20</v>
      </c>
      <c r="C1366" s="219">
        <f ca="1">IF(ISNUMBER(OFFSET(INDIRECT("'"&amp;'DATA for charts'!C$5&amp;"'!$j1"),$A1366-1,0)),OFFSET(INDIRECT("'"&amp;'DATA for charts'!C$5&amp;"'!$j1"),$A1366-1,0),NA())</f>
        <v>0</v>
      </c>
      <c r="D1366" s="219">
        <f ca="1">IF(ISNUMBER(OFFSET(INDIRECT("'"&amp;'DATA for charts'!D$5&amp;"'!$j1"),$A1366-1,0)),OFFSET(INDIRECT("'"&amp;'DATA for charts'!D$5&amp;"'!$j1"),$A1366-1,0),NA())</f>
        <v>0</v>
      </c>
      <c r="E1366" s="219">
        <f ca="1">IF(ISNUMBER(OFFSET(INDIRECT("'"&amp;'DATA for charts'!E$5&amp;"'!$j1"),$A1366-1,0)),OFFSET(INDIRECT("'"&amp;'DATA for charts'!E$5&amp;"'!$j1"),$A1366-1,0),NA())</f>
        <v>0</v>
      </c>
      <c r="F1366" s="219">
        <f ca="1">IF(ISNUMBER(OFFSET(INDIRECT("'"&amp;'DATA for charts'!F$5&amp;"'!$j1"),$A1366-1,0)),OFFSET(INDIRECT("'"&amp;'DATA for charts'!F$5&amp;"'!$j1"),$A1366-1,0),NA())</f>
        <v>0</v>
      </c>
      <c r="G1366" s="219">
        <f ca="1">IF(ISNUMBER(OFFSET(INDIRECT("'"&amp;'DATA for charts'!G$5&amp;"'!$j1"),$A1366-1,0)),OFFSET(INDIRECT("'"&amp;'DATA for charts'!G$5&amp;"'!$j1"),$A1366-1,0),NA())</f>
        <v>0</v>
      </c>
      <c r="H1366" s="219">
        <f ca="1">IF(ISNUMBER(OFFSET(INDIRECT("'"&amp;'DATA for charts'!H$5&amp;"'!$j1"),$A1366-1,0)),OFFSET(INDIRECT("'"&amp;'DATA for charts'!H$5&amp;"'!$j1"),$A1366-1,0),NA())</f>
        <v>0</v>
      </c>
      <c r="I1366" s="219" t="e">
        <f ca="1">IF(ISNUMBER(OFFSET(INDIRECT("'"&amp;'DATA for charts'!I$5&amp;"'!$j1"),$A1366-1,0)),OFFSET(INDIRECT("'"&amp;'DATA for charts'!I$5&amp;"'!$j1"),$A1366-1,0),NA())</f>
        <v>#N/A</v>
      </c>
      <c r="J1366" s="219" t="e">
        <f ca="1">IF(ISNUMBER(OFFSET(INDIRECT("'"&amp;'DATA for charts'!J$5&amp;"'!$j1"),$A1366-1,0)),OFFSET(INDIRECT("'"&amp;'DATA for charts'!J$5&amp;"'!$j1"),$A1366-1,0),NA())</f>
        <v>#N/A</v>
      </c>
      <c r="K1366" s="219" t="e">
        <f ca="1">IF(ISNUMBER(OFFSET(INDIRECT("'"&amp;'DATA for charts'!K$5&amp;"'!$j1"),$A1366-1,0)),OFFSET(INDIRECT("'"&amp;'DATA for charts'!K$5&amp;"'!$j1"),$A1366-1,0),NA())</f>
        <v>#N/A</v>
      </c>
      <c r="L1366" s="219" t="e">
        <f ca="1">IF(ISNUMBER(OFFSET(INDIRECT("'"&amp;'DATA for charts'!L$5&amp;"'!$j1"),$A1366-1,0)),OFFSET(INDIRECT("'"&amp;'DATA for charts'!L$5&amp;"'!$j1"),$A1366-1,0),NA())</f>
        <v>#N/A</v>
      </c>
      <c r="M1366" s="219" t="e">
        <f ca="1">IF(ISNUMBER(OFFSET(INDIRECT("'"&amp;'DATA for charts'!M$5&amp;"'!$j1"),$A1366-1,0)),OFFSET(INDIRECT("'"&amp;'DATA for charts'!M$5&amp;"'!$j1"),$A1366-1,0),NA())</f>
        <v>#N/A</v>
      </c>
      <c r="N1366" s="219" t="e">
        <f ca="1">IF(ISNUMBER(OFFSET(INDIRECT("'"&amp;'DATA for charts'!N$5&amp;"'!$j1"),$A1366-1,0)),OFFSET(INDIRECT("'"&amp;'DATA for charts'!N$5&amp;"'!$j1"),$A1366-1,0),NA())</f>
        <v>#N/A</v>
      </c>
      <c r="O1366" s="219" t="e">
        <f ca="1">IF(ISNUMBER(OFFSET(INDIRECT("'"&amp;'DATA for charts'!O$5&amp;"'!$j1"),$A1366-1,0)),OFFSET(INDIRECT("'"&amp;'DATA for charts'!O$5&amp;"'!$j1"),$A1366-1,0),NA())</f>
        <v>#N/A</v>
      </c>
      <c r="P1366" s="219" t="e">
        <f ca="1">IF(ISNUMBER(OFFSET(INDIRECT("'"&amp;'DATA for charts'!P$5&amp;"'!$j1"),$A1366-1,0)),OFFSET(INDIRECT("'"&amp;'DATA for charts'!P$5&amp;"'!$j1"),$A1366-1,0),NA())</f>
        <v>#N/A</v>
      </c>
      <c r="Q1366" s="219" t="e">
        <f ca="1">IF(ISNUMBER(OFFSET(INDIRECT("'"&amp;'DATA for charts'!Q$5&amp;"'!$j1"),$A1366-1,0)),OFFSET(INDIRECT("'"&amp;'DATA for charts'!Q$5&amp;"'!$j1"),$A1366-1,0),NA())</f>
        <v>#N/A</v>
      </c>
      <c r="R1366" s="219" t="e">
        <f ca="1">IF(ISNUMBER(OFFSET(INDIRECT("'"&amp;'DATA for charts'!R$5&amp;"'!$j1"),$A1366-1,0)),OFFSET(INDIRECT("'"&amp;'DATA for charts'!R$5&amp;"'!$j1"),$A1366-1,0),NA())</f>
        <v>#N/A</v>
      </c>
      <c r="S1366" s="219" t="e">
        <f ca="1">IF(ISNUMBER(OFFSET(INDIRECT("'"&amp;'DATA for charts'!S$5&amp;"'!$j1"),$A1366-1,0)),OFFSET(INDIRECT("'"&amp;'DATA for charts'!S$5&amp;"'!$j1"),$A1366-1,0),NA())</f>
        <v>#N/A</v>
      </c>
      <c r="T1366" s="34"/>
      <c r="U1366" s="34"/>
      <c r="V1366" s="34"/>
      <c r="W1366" s="8"/>
      <c r="X1366" s="8"/>
      <c r="Y1366" s="8"/>
      <c r="Z1366" s="8"/>
      <c r="AA1366" s="8"/>
    </row>
    <row r="1367" spans="1:27">
      <c r="A1367" s="226">
        <f t="shared" si="1428"/>
        <v>282</v>
      </c>
      <c r="B1367" s="8">
        <v>21</v>
      </c>
      <c r="C1367" s="219">
        <f ca="1">IF(ISNUMBER(OFFSET(INDIRECT("'"&amp;'DATA for charts'!C$5&amp;"'!$j1"),$A1367-1,0)),OFFSET(INDIRECT("'"&amp;'DATA for charts'!C$5&amp;"'!$j1"),$A1367-1,0),NA())</f>
        <v>0</v>
      </c>
      <c r="D1367" s="219">
        <f ca="1">IF(ISNUMBER(OFFSET(INDIRECT("'"&amp;'DATA for charts'!D$5&amp;"'!$j1"),$A1367-1,0)),OFFSET(INDIRECT("'"&amp;'DATA for charts'!D$5&amp;"'!$j1"),$A1367-1,0),NA())</f>
        <v>0</v>
      </c>
      <c r="E1367" s="219">
        <f ca="1">IF(ISNUMBER(OFFSET(INDIRECT("'"&amp;'DATA for charts'!E$5&amp;"'!$j1"),$A1367-1,0)),OFFSET(INDIRECT("'"&amp;'DATA for charts'!E$5&amp;"'!$j1"),$A1367-1,0),NA())</f>
        <v>0</v>
      </c>
      <c r="F1367" s="219">
        <f ca="1">IF(ISNUMBER(OFFSET(INDIRECT("'"&amp;'DATA for charts'!F$5&amp;"'!$j1"),$A1367-1,0)),OFFSET(INDIRECT("'"&amp;'DATA for charts'!F$5&amp;"'!$j1"),$A1367-1,0),NA())</f>
        <v>0</v>
      </c>
      <c r="G1367" s="219">
        <f ca="1">IF(ISNUMBER(OFFSET(INDIRECT("'"&amp;'DATA for charts'!G$5&amp;"'!$j1"),$A1367-1,0)),OFFSET(INDIRECT("'"&amp;'DATA for charts'!G$5&amp;"'!$j1"),$A1367-1,0),NA())</f>
        <v>0</v>
      </c>
      <c r="H1367" s="219">
        <f ca="1">IF(ISNUMBER(OFFSET(INDIRECT("'"&amp;'DATA for charts'!H$5&amp;"'!$j1"),$A1367-1,0)),OFFSET(INDIRECT("'"&amp;'DATA for charts'!H$5&amp;"'!$j1"),$A1367-1,0),NA())</f>
        <v>0</v>
      </c>
      <c r="I1367" s="219" t="e">
        <f ca="1">IF(ISNUMBER(OFFSET(INDIRECT("'"&amp;'DATA for charts'!I$5&amp;"'!$j1"),$A1367-1,0)),OFFSET(INDIRECT("'"&amp;'DATA for charts'!I$5&amp;"'!$j1"),$A1367-1,0),NA())</f>
        <v>#N/A</v>
      </c>
      <c r="J1367" s="219" t="e">
        <f ca="1">IF(ISNUMBER(OFFSET(INDIRECT("'"&amp;'DATA for charts'!J$5&amp;"'!$j1"),$A1367-1,0)),OFFSET(INDIRECT("'"&amp;'DATA for charts'!J$5&amp;"'!$j1"),$A1367-1,0),NA())</f>
        <v>#N/A</v>
      </c>
      <c r="K1367" s="219" t="e">
        <f ca="1">IF(ISNUMBER(OFFSET(INDIRECT("'"&amp;'DATA for charts'!K$5&amp;"'!$j1"),$A1367-1,0)),OFFSET(INDIRECT("'"&amp;'DATA for charts'!K$5&amp;"'!$j1"),$A1367-1,0),NA())</f>
        <v>#N/A</v>
      </c>
      <c r="L1367" s="219" t="e">
        <f ca="1">IF(ISNUMBER(OFFSET(INDIRECT("'"&amp;'DATA for charts'!L$5&amp;"'!$j1"),$A1367-1,0)),OFFSET(INDIRECT("'"&amp;'DATA for charts'!L$5&amp;"'!$j1"),$A1367-1,0),NA())</f>
        <v>#N/A</v>
      </c>
      <c r="M1367" s="219" t="e">
        <f ca="1">IF(ISNUMBER(OFFSET(INDIRECT("'"&amp;'DATA for charts'!M$5&amp;"'!$j1"),$A1367-1,0)),OFFSET(INDIRECT("'"&amp;'DATA for charts'!M$5&amp;"'!$j1"),$A1367-1,0),NA())</f>
        <v>#N/A</v>
      </c>
      <c r="N1367" s="219" t="e">
        <f ca="1">IF(ISNUMBER(OFFSET(INDIRECT("'"&amp;'DATA for charts'!N$5&amp;"'!$j1"),$A1367-1,0)),OFFSET(INDIRECT("'"&amp;'DATA for charts'!N$5&amp;"'!$j1"),$A1367-1,0),NA())</f>
        <v>#N/A</v>
      </c>
      <c r="O1367" s="219" t="e">
        <f ca="1">IF(ISNUMBER(OFFSET(INDIRECT("'"&amp;'DATA for charts'!O$5&amp;"'!$j1"),$A1367-1,0)),OFFSET(INDIRECT("'"&amp;'DATA for charts'!O$5&amp;"'!$j1"),$A1367-1,0),NA())</f>
        <v>#N/A</v>
      </c>
      <c r="P1367" s="219" t="e">
        <f ca="1">IF(ISNUMBER(OFFSET(INDIRECT("'"&amp;'DATA for charts'!P$5&amp;"'!$j1"),$A1367-1,0)),OFFSET(INDIRECT("'"&amp;'DATA for charts'!P$5&amp;"'!$j1"),$A1367-1,0),NA())</f>
        <v>#N/A</v>
      </c>
      <c r="Q1367" s="219" t="e">
        <f ca="1">IF(ISNUMBER(OFFSET(INDIRECT("'"&amp;'DATA for charts'!Q$5&amp;"'!$j1"),$A1367-1,0)),OFFSET(INDIRECT("'"&amp;'DATA for charts'!Q$5&amp;"'!$j1"),$A1367-1,0),NA())</f>
        <v>#N/A</v>
      </c>
      <c r="R1367" s="219" t="e">
        <f ca="1">IF(ISNUMBER(OFFSET(INDIRECT("'"&amp;'DATA for charts'!R$5&amp;"'!$j1"),$A1367-1,0)),OFFSET(INDIRECT("'"&amp;'DATA for charts'!R$5&amp;"'!$j1"),$A1367-1,0),NA())</f>
        <v>#N/A</v>
      </c>
      <c r="S1367" s="219" t="e">
        <f ca="1">IF(ISNUMBER(OFFSET(INDIRECT("'"&amp;'DATA for charts'!S$5&amp;"'!$j1"),$A1367-1,0)),OFFSET(INDIRECT("'"&amp;'DATA for charts'!S$5&amp;"'!$j1"),$A1367-1,0),NA())</f>
        <v>#N/A</v>
      </c>
      <c r="T1367" s="34"/>
      <c r="U1367" s="34"/>
      <c r="V1367" s="34"/>
      <c r="W1367" s="8"/>
      <c r="X1367" s="8"/>
      <c r="Y1367" s="8"/>
      <c r="Z1367" s="8"/>
      <c r="AA1367" s="8"/>
    </row>
    <row r="1368" spans="1:27">
      <c r="A1368" s="226">
        <f t="shared" si="1428"/>
        <v>283</v>
      </c>
      <c r="B1368" s="8">
        <v>22</v>
      </c>
      <c r="C1368" s="219">
        <f ca="1">IF(ISNUMBER(OFFSET(INDIRECT("'"&amp;'DATA for charts'!C$5&amp;"'!$j1"),$A1368-1,0)),OFFSET(INDIRECT("'"&amp;'DATA for charts'!C$5&amp;"'!$j1"),$A1368-1,0),NA())</f>
        <v>0</v>
      </c>
      <c r="D1368" s="219">
        <f ca="1">IF(ISNUMBER(OFFSET(INDIRECT("'"&amp;'DATA for charts'!D$5&amp;"'!$j1"),$A1368-1,0)),OFFSET(INDIRECT("'"&amp;'DATA for charts'!D$5&amp;"'!$j1"),$A1368-1,0),NA())</f>
        <v>0</v>
      </c>
      <c r="E1368" s="219">
        <f ca="1">IF(ISNUMBER(OFFSET(INDIRECT("'"&amp;'DATA for charts'!E$5&amp;"'!$j1"),$A1368-1,0)),OFFSET(INDIRECT("'"&amp;'DATA for charts'!E$5&amp;"'!$j1"),$A1368-1,0),NA())</f>
        <v>0</v>
      </c>
      <c r="F1368" s="219">
        <f ca="1">IF(ISNUMBER(OFFSET(INDIRECT("'"&amp;'DATA for charts'!F$5&amp;"'!$j1"),$A1368-1,0)),OFFSET(INDIRECT("'"&amp;'DATA for charts'!F$5&amp;"'!$j1"),$A1368-1,0),NA())</f>
        <v>0</v>
      </c>
      <c r="G1368" s="219">
        <f ca="1">IF(ISNUMBER(OFFSET(INDIRECT("'"&amp;'DATA for charts'!G$5&amp;"'!$j1"),$A1368-1,0)),OFFSET(INDIRECT("'"&amp;'DATA for charts'!G$5&amp;"'!$j1"),$A1368-1,0),NA())</f>
        <v>0</v>
      </c>
      <c r="H1368" s="219">
        <f ca="1">IF(ISNUMBER(OFFSET(INDIRECT("'"&amp;'DATA for charts'!H$5&amp;"'!$j1"),$A1368-1,0)),OFFSET(INDIRECT("'"&amp;'DATA for charts'!H$5&amp;"'!$j1"),$A1368-1,0),NA())</f>
        <v>9.6471199999999993E-2</v>
      </c>
      <c r="I1368" s="219" t="e">
        <f ca="1">IF(ISNUMBER(OFFSET(INDIRECT("'"&amp;'DATA for charts'!I$5&amp;"'!$j1"),$A1368-1,0)),OFFSET(INDIRECT("'"&amp;'DATA for charts'!I$5&amp;"'!$j1"),$A1368-1,0),NA())</f>
        <v>#N/A</v>
      </c>
      <c r="J1368" s="219" t="e">
        <f ca="1">IF(ISNUMBER(OFFSET(INDIRECT("'"&amp;'DATA for charts'!J$5&amp;"'!$j1"),$A1368-1,0)),OFFSET(INDIRECT("'"&amp;'DATA for charts'!J$5&amp;"'!$j1"),$A1368-1,0),NA())</f>
        <v>#N/A</v>
      </c>
      <c r="K1368" s="219" t="e">
        <f ca="1">IF(ISNUMBER(OFFSET(INDIRECT("'"&amp;'DATA for charts'!K$5&amp;"'!$j1"),$A1368-1,0)),OFFSET(INDIRECT("'"&amp;'DATA for charts'!K$5&amp;"'!$j1"),$A1368-1,0),NA())</f>
        <v>#N/A</v>
      </c>
      <c r="L1368" s="219" t="e">
        <f ca="1">IF(ISNUMBER(OFFSET(INDIRECT("'"&amp;'DATA for charts'!L$5&amp;"'!$j1"),$A1368-1,0)),OFFSET(INDIRECT("'"&amp;'DATA for charts'!L$5&amp;"'!$j1"),$A1368-1,0),NA())</f>
        <v>#N/A</v>
      </c>
      <c r="M1368" s="219" t="e">
        <f ca="1">IF(ISNUMBER(OFFSET(INDIRECT("'"&amp;'DATA for charts'!M$5&amp;"'!$j1"),$A1368-1,0)),OFFSET(INDIRECT("'"&amp;'DATA for charts'!M$5&amp;"'!$j1"),$A1368-1,0),NA())</f>
        <v>#N/A</v>
      </c>
      <c r="N1368" s="219" t="e">
        <f ca="1">IF(ISNUMBER(OFFSET(INDIRECT("'"&amp;'DATA for charts'!N$5&amp;"'!$j1"),$A1368-1,0)),OFFSET(INDIRECT("'"&amp;'DATA for charts'!N$5&amp;"'!$j1"),$A1368-1,0),NA())</f>
        <v>#N/A</v>
      </c>
      <c r="O1368" s="219" t="e">
        <f ca="1">IF(ISNUMBER(OFFSET(INDIRECT("'"&amp;'DATA for charts'!O$5&amp;"'!$j1"),$A1368-1,0)),OFFSET(INDIRECT("'"&amp;'DATA for charts'!O$5&amp;"'!$j1"),$A1368-1,0),NA())</f>
        <v>#N/A</v>
      </c>
      <c r="P1368" s="219" t="e">
        <f ca="1">IF(ISNUMBER(OFFSET(INDIRECT("'"&amp;'DATA for charts'!P$5&amp;"'!$j1"),$A1368-1,0)),OFFSET(INDIRECT("'"&amp;'DATA for charts'!P$5&amp;"'!$j1"),$A1368-1,0),NA())</f>
        <v>#N/A</v>
      </c>
      <c r="Q1368" s="219" t="e">
        <f ca="1">IF(ISNUMBER(OFFSET(INDIRECT("'"&amp;'DATA for charts'!Q$5&amp;"'!$j1"),$A1368-1,0)),OFFSET(INDIRECT("'"&amp;'DATA for charts'!Q$5&amp;"'!$j1"),$A1368-1,0),NA())</f>
        <v>#N/A</v>
      </c>
      <c r="R1368" s="219" t="e">
        <f ca="1">IF(ISNUMBER(OFFSET(INDIRECT("'"&amp;'DATA for charts'!R$5&amp;"'!$j1"),$A1368-1,0)),OFFSET(INDIRECT("'"&amp;'DATA for charts'!R$5&amp;"'!$j1"),$A1368-1,0),NA())</f>
        <v>#N/A</v>
      </c>
      <c r="S1368" s="219" t="e">
        <f ca="1">IF(ISNUMBER(OFFSET(INDIRECT("'"&amp;'DATA for charts'!S$5&amp;"'!$j1"),$A1368-1,0)),OFFSET(INDIRECT("'"&amp;'DATA for charts'!S$5&amp;"'!$j1"),$A1368-1,0),NA())</f>
        <v>#N/A</v>
      </c>
      <c r="T1368" s="34"/>
      <c r="U1368" s="34"/>
      <c r="V1368" s="34"/>
      <c r="W1368" s="8"/>
      <c r="X1368" s="8"/>
      <c r="Y1368" s="8"/>
      <c r="Z1368" s="8"/>
      <c r="AA1368" s="8"/>
    </row>
    <row r="1369" spans="1:27">
      <c r="A1369" s="226">
        <f t="shared" si="1428"/>
        <v>284</v>
      </c>
      <c r="B1369" s="8">
        <v>23</v>
      </c>
      <c r="C1369" s="219">
        <f ca="1">IF(ISNUMBER(OFFSET(INDIRECT("'"&amp;'DATA for charts'!C$5&amp;"'!$j1"),$A1369-1,0)),OFFSET(INDIRECT("'"&amp;'DATA for charts'!C$5&amp;"'!$j1"),$A1369-1,0),NA())</f>
        <v>0.183</v>
      </c>
      <c r="D1369" s="219">
        <f ca="1">IF(ISNUMBER(OFFSET(INDIRECT("'"&amp;'DATA for charts'!D$5&amp;"'!$j1"),$A1369-1,0)),OFFSET(INDIRECT("'"&amp;'DATA for charts'!D$5&amp;"'!$j1"),$A1369-1,0),NA())</f>
        <v>8.1876560000000001E-2</v>
      </c>
      <c r="E1369" s="219">
        <f ca="1">IF(ISNUMBER(OFFSET(INDIRECT("'"&amp;'DATA for charts'!E$5&amp;"'!$j1"),$A1369-1,0)),OFFSET(INDIRECT("'"&amp;'DATA for charts'!E$5&amp;"'!$j1"),$A1369-1,0),NA())</f>
        <v>4.0876999999999997E-2</v>
      </c>
      <c r="F1369" s="219">
        <f ca="1">IF(ISNUMBER(OFFSET(INDIRECT("'"&amp;'DATA for charts'!F$5&amp;"'!$j1"),$A1369-1,0)),OFFSET(INDIRECT("'"&amp;'DATA for charts'!F$5&amp;"'!$j1"),$A1369-1,0),NA())</f>
        <v>0.17522190211872279</v>
      </c>
      <c r="G1369" s="219">
        <f ca="1">IF(ISNUMBER(OFFSET(INDIRECT("'"&amp;'DATA for charts'!G$5&amp;"'!$j1"),$A1369-1,0)),OFFSET(INDIRECT("'"&amp;'DATA for charts'!G$5&amp;"'!$j1"),$A1369-1,0),NA())</f>
        <v>0.05</v>
      </c>
      <c r="H1369" s="219">
        <f ca="1">IF(ISNUMBER(OFFSET(INDIRECT("'"&amp;'DATA for charts'!H$5&amp;"'!$j1"),$A1369-1,0)),OFFSET(INDIRECT("'"&amp;'DATA for charts'!H$5&amp;"'!$j1"),$A1369-1,0),NA())</f>
        <v>0.306423</v>
      </c>
      <c r="I1369" s="219" t="e">
        <f ca="1">IF(ISNUMBER(OFFSET(INDIRECT("'"&amp;'DATA for charts'!I$5&amp;"'!$j1"),$A1369-1,0)),OFFSET(INDIRECT("'"&amp;'DATA for charts'!I$5&amp;"'!$j1"),$A1369-1,0),NA())</f>
        <v>#N/A</v>
      </c>
      <c r="J1369" s="219" t="e">
        <f ca="1">IF(ISNUMBER(OFFSET(INDIRECT("'"&amp;'DATA for charts'!J$5&amp;"'!$j1"),$A1369-1,0)),OFFSET(INDIRECT("'"&amp;'DATA for charts'!J$5&amp;"'!$j1"),$A1369-1,0),NA())</f>
        <v>#N/A</v>
      </c>
      <c r="K1369" s="219" t="e">
        <f ca="1">IF(ISNUMBER(OFFSET(INDIRECT("'"&amp;'DATA for charts'!K$5&amp;"'!$j1"),$A1369-1,0)),OFFSET(INDIRECT("'"&amp;'DATA for charts'!K$5&amp;"'!$j1"),$A1369-1,0),NA())</f>
        <v>#N/A</v>
      </c>
      <c r="L1369" s="219" t="e">
        <f ca="1">IF(ISNUMBER(OFFSET(INDIRECT("'"&amp;'DATA for charts'!L$5&amp;"'!$j1"),$A1369-1,0)),OFFSET(INDIRECT("'"&amp;'DATA for charts'!L$5&amp;"'!$j1"),$A1369-1,0),NA())</f>
        <v>#N/A</v>
      </c>
      <c r="M1369" s="219" t="e">
        <f ca="1">IF(ISNUMBER(OFFSET(INDIRECT("'"&amp;'DATA for charts'!M$5&amp;"'!$j1"),$A1369-1,0)),OFFSET(INDIRECT("'"&amp;'DATA for charts'!M$5&amp;"'!$j1"),$A1369-1,0),NA())</f>
        <v>#N/A</v>
      </c>
      <c r="N1369" s="219" t="e">
        <f ca="1">IF(ISNUMBER(OFFSET(INDIRECT("'"&amp;'DATA for charts'!N$5&amp;"'!$j1"),$A1369-1,0)),OFFSET(INDIRECT("'"&amp;'DATA for charts'!N$5&amp;"'!$j1"),$A1369-1,0),NA())</f>
        <v>#N/A</v>
      </c>
      <c r="O1369" s="219" t="e">
        <f ca="1">IF(ISNUMBER(OFFSET(INDIRECT("'"&amp;'DATA for charts'!O$5&amp;"'!$j1"),$A1369-1,0)),OFFSET(INDIRECT("'"&amp;'DATA for charts'!O$5&amp;"'!$j1"),$A1369-1,0),NA())</f>
        <v>#N/A</v>
      </c>
      <c r="P1369" s="219" t="e">
        <f ca="1">IF(ISNUMBER(OFFSET(INDIRECT("'"&amp;'DATA for charts'!P$5&amp;"'!$j1"),$A1369-1,0)),OFFSET(INDIRECT("'"&amp;'DATA for charts'!P$5&amp;"'!$j1"),$A1369-1,0),NA())</f>
        <v>#N/A</v>
      </c>
      <c r="Q1369" s="219" t="e">
        <f ca="1">IF(ISNUMBER(OFFSET(INDIRECT("'"&amp;'DATA for charts'!Q$5&amp;"'!$j1"),$A1369-1,0)),OFFSET(INDIRECT("'"&amp;'DATA for charts'!Q$5&amp;"'!$j1"),$A1369-1,0),NA())</f>
        <v>#N/A</v>
      </c>
      <c r="R1369" s="219" t="e">
        <f ca="1">IF(ISNUMBER(OFFSET(INDIRECT("'"&amp;'DATA for charts'!R$5&amp;"'!$j1"),$A1369-1,0)),OFFSET(INDIRECT("'"&amp;'DATA for charts'!R$5&amp;"'!$j1"),$A1369-1,0),NA())</f>
        <v>#N/A</v>
      </c>
      <c r="S1369" s="219" t="e">
        <f ca="1">IF(ISNUMBER(OFFSET(INDIRECT("'"&amp;'DATA for charts'!S$5&amp;"'!$j1"),$A1369-1,0)),OFFSET(INDIRECT("'"&amp;'DATA for charts'!S$5&amp;"'!$j1"),$A1369-1,0),NA())</f>
        <v>#N/A</v>
      </c>
      <c r="T1369" s="34"/>
      <c r="U1369" s="34"/>
      <c r="V1369" s="34"/>
      <c r="W1369" s="8"/>
      <c r="X1369" s="8"/>
      <c r="Y1369" s="8"/>
      <c r="Z1369" s="8"/>
      <c r="AA1369" s="8"/>
    </row>
    <row r="1370" spans="1:27">
      <c r="A1370" s="226">
        <f t="shared" si="1428"/>
        <v>285</v>
      </c>
      <c r="B1370" s="8">
        <v>24</v>
      </c>
      <c r="C1370" s="219">
        <f ca="1">IF(ISNUMBER(OFFSET(INDIRECT("'"&amp;'DATA for charts'!C$5&amp;"'!$j1"),$A1370-1,0)),OFFSET(INDIRECT("'"&amp;'DATA for charts'!C$5&amp;"'!$j1"),$A1370-1,0),NA())</f>
        <v>0.34200000000000003</v>
      </c>
      <c r="D1370" s="219">
        <f ca="1">IF(ISNUMBER(OFFSET(INDIRECT("'"&amp;'DATA for charts'!D$5&amp;"'!$j1"),$A1370-1,0)),OFFSET(INDIRECT("'"&amp;'DATA for charts'!D$5&amp;"'!$j1"),$A1370-1,0),NA())</f>
        <v>0.29481170000000012</v>
      </c>
      <c r="E1370" s="219">
        <f ca="1">IF(ISNUMBER(OFFSET(INDIRECT("'"&amp;'DATA for charts'!E$5&amp;"'!$j1"),$A1370-1,0)),OFFSET(INDIRECT("'"&amp;'DATA for charts'!E$5&amp;"'!$j1"),$A1370-1,0),NA())</f>
        <v>0.244672</v>
      </c>
      <c r="F1370" s="219">
        <f ca="1">IF(ISNUMBER(OFFSET(INDIRECT("'"&amp;'DATA for charts'!F$5&amp;"'!$j1"),$A1370-1,0)),OFFSET(INDIRECT("'"&amp;'DATA for charts'!F$5&amp;"'!$j1"),$A1370-1,0),NA())</f>
        <v>0.39698662329619727</v>
      </c>
      <c r="G1370" s="219">
        <f ca="1">IF(ISNUMBER(OFFSET(INDIRECT("'"&amp;'DATA for charts'!G$5&amp;"'!$j1"),$A1370-1,0)),OFFSET(INDIRECT("'"&amp;'DATA for charts'!G$5&amp;"'!$j1"),$A1370-1,0),NA())</f>
        <v>0.28000000000000003</v>
      </c>
      <c r="H1370" s="219">
        <f ca="1">IF(ISNUMBER(OFFSET(INDIRECT("'"&amp;'DATA for charts'!H$5&amp;"'!$j1"),$A1370-1,0)),OFFSET(INDIRECT("'"&amp;'DATA for charts'!H$5&amp;"'!$j1"),$A1370-1,0),NA())</f>
        <v>0.52322500000000005</v>
      </c>
      <c r="I1370" s="219" t="e">
        <f ca="1">IF(ISNUMBER(OFFSET(INDIRECT("'"&amp;'DATA for charts'!I$5&amp;"'!$j1"),$A1370-1,0)),OFFSET(INDIRECT("'"&amp;'DATA for charts'!I$5&amp;"'!$j1"),$A1370-1,0),NA())</f>
        <v>#N/A</v>
      </c>
      <c r="J1370" s="219" t="e">
        <f ca="1">IF(ISNUMBER(OFFSET(INDIRECT("'"&amp;'DATA for charts'!J$5&amp;"'!$j1"),$A1370-1,0)),OFFSET(INDIRECT("'"&amp;'DATA for charts'!J$5&amp;"'!$j1"),$A1370-1,0),NA())</f>
        <v>#N/A</v>
      </c>
      <c r="K1370" s="219" t="e">
        <f ca="1">IF(ISNUMBER(OFFSET(INDIRECT("'"&amp;'DATA for charts'!K$5&amp;"'!$j1"),$A1370-1,0)),OFFSET(INDIRECT("'"&amp;'DATA for charts'!K$5&amp;"'!$j1"),$A1370-1,0),NA())</f>
        <v>#N/A</v>
      </c>
      <c r="L1370" s="219" t="e">
        <f ca="1">IF(ISNUMBER(OFFSET(INDIRECT("'"&amp;'DATA for charts'!L$5&amp;"'!$j1"),$A1370-1,0)),OFFSET(INDIRECT("'"&amp;'DATA for charts'!L$5&amp;"'!$j1"),$A1370-1,0),NA())</f>
        <v>#N/A</v>
      </c>
      <c r="M1370" s="219" t="e">
        <f ca="1">IF(ISNUMBER(OFFSET(INDIRECT("'"&amp;'DATA for charts'!M$5&amp;"'!$j1"),$A1370-1,0)),OFFSET(INDIRECT("'"&amp;'DATA for charts'!M$5&amp;"'!$j1"),$A1370-1,0),NA())</f>
        <v>#N/A</v>
      </c>
      <c r="N1370" s="219" t="e">
        <f ca="1">IF(ISNUMBER(OFFSET(INDIRECT("'"&amp;'DATA for charts'!N$5&amp;"'!$j1"),$A1370-1,0)),OFFSET(INDIRECT("'"&amp;'DATA for charts'!N$5&amp;"'!$j1"),$A1370-1,0),NA())</f>
        <v>#N/A</v>
      </c>
      <c r="O1370" s="219" t="e">
        <f ca="1">IF(ISNUMBER(OFFSET(INDIRECT("'"&amp;'DATA for charts'!O$5&amp;"'!$j1"),$A1370-1,0)),OFFSET(INDIRECT("'"&amp;'DATA for charts'!O$5&amp;"'!$j1"),$A1370-1,0),NA())</f>
        <v>#N/A</v>
      </c>
      <c r="P1370" s="219" t="e">
        <f ca="1">IF(ISNUMBER(OFFSET(INDIRECT("'"&amp;'DATA for charts'!P$5&amp;"'!$j1"),$A1370-1,0)),OFFSET(INDIRECT("'"&amp;'DATA for charts'!P$5&amp;"'!$j1"),$A1370-1,0),NA())</f>
        <v>#N/A</v>
      </c>
      <c r="Q1370" s="219" t="e">
        <f ca="1">IF(ISNUMBER(OFFSET(INDIRECT("'"&amp;'DATA for charts'!Q$5&amp;"'!$j1"),$A1370-1,0)),OFFSET(INDIRECT("'"&amp;'DATA for charts'!Q$5&amp;"'!$j1"),$A1370-1,0),NA())</f>
        <v>#N/A</v>
      </c>
      <c r="R1370" s="219" t="e">
        <f ca="1">IF(ISNUMBER(OFFSET(INDIRECT("'"&amp;'DATA for charts'!R$5&amp;"'!$j1"),$A1370-1,0)),OFFSET(INDIRECT("'"&amp;'DATA for charts'!R$5&amp;"'!$j1"),$A1370-1,0),NA())</f>
        <v>#N/A</v>
      </c>
      <c r="S1370" s="219" t="e">
        <f ca="1">IF(ISNUMBER(OFFSET(INDIRECT("'"&amp;'DATA for charts'!S$5&amp;"'!$j1"),$A1370-1,0)),OFFSET(INDIRECT("'"&amp;'DATA for charts'!S$5&amp;"'!$j1"),$A1370-1,0),NA())</f>
        <v>#N/A</v>
      </c>
      <c r="T1370" s="34"/>
      <c r="U1370" s="34"/>
      <c r="V1370" s="34"/>
      <c r="W1370" s="8"/>
      <c r="X1370" s="8"/>
      <c r="Y1370" s="8"/>
      <c r="Z1370" s="8"/>
      <c r="AA1370" s="8"/>
    </row>
    <row r="1371" spans="1:27">
      <c r="A1371" s="216"/>
      <c r="B1371" s="37" t="s">
        <v>85</v>
      </c>
      <c r="C1371" s="37" t="s">
        <v>85</v>
      </c>
      <c r="D1371" s="37" t="s">
        <v>85</v>
      </c>
      <c r="E1371" s="37" t="s">
        <v>85</v>
      </c>
      <c r="F1371" s="37" t="s">
        <v>85</v>
      </c>
      <c r="G1371" s="37" t="s">
        <v>85</v>
      </c>
      <c r="H1371" s="37" t="s">
        <v>85</v>
      </c>
      <c r="I1371" s="37" t="s">
        <v>85</v>
      </c>
      <c r="J1371" s="37" t="s">
        <v>85</v>
      </c>
      <c r="K1371" s="37"/>
      <c r="L1371" s="37"/>
      <c r="M1371" s="37"/>
      <c r="N1371" s="37"/>
      <c r="O1371" s="37"/>
      <c r="P1371" s="37"/>
      <c r="Q1371" s="37"/>
      <c r="R1371" s="37"/>
      <c r="S1371" s="37" t="s">
        <v>85</v>
      </c>
      <c r="T1371" s="34"/>
      <c r="U1371" s="34"/>
      <c r="V1371" s="34"/>
      <c r="W1371" s="8"/>
      <c r="X1371" s="8"/>
      <c r="Y1371" s="8"/>
      <c r="Z1371" s="8"/>
      <c r="AA1371" s="8"/>
    </row>
    <row r="1372" spans="1:27">
      <c r="A1372" s="2"/>
      <c r="B1372" s="2"/>
      <c r="C1372" s="2"/>
      <c r="D1372" s="2"/>
      <c r="E1372" s="2"/>
      <c r="F1372" s="2"/>
      <c r="G1372" s="2"/>
      <c r="H1372" s="2"/>
      <c r="I1372" s="2"/>
      <c r="J1372" s="2"/>
      <c r="K1372" s="2"/>
      <c r="L1372" s="2"/>
      <c r="M1372" s="2"/>
      <c r="N1372" s="2"/>
      <c r="O1372" s="2"/>
      <c r="P1372" s="2"/>
      <c r="Q1372" s="2"/>
      <c r="R1372" s="2"/>
      <c r="S1372" s="2"/>
      <c r="T1372" s="34"/>
      <c r="U1372" s="34"/>
      <c r="V1372" s="34"/>
      <c r="W1372" s="8"/>
      <c r="X1372" s="8"/>
      <c r="Y1372" s="8"/>
      <c r="Z1372" s="8"/>
      <c r="AA1372" s="8"/>
    </row>
    <row r="1373" spans="1:27">
      <c r="A1373" s="2"/>
      <c r="B1373" s="2"/>
      <c r="C1373" s="2"/>
      <c r="D1373" s="2"/>
      <c r="E1373" s="2"/>
      <c r="F1373" s="2"/>
      <c r="G1373" s="2"/>
      <c r="H1373" s="2"/>
      <c r="I1373" s="2"/>
      <c r="J1373" s="2"/>
      <c r="K1373" s="2"/>
      <c r="L1373" s="2"/>
      <c r="M1373" s="2"/>
      <c r="N1373" s="2"/>
      <c r="O1373" s="2"/>
      <c r="P1373" s="2"/>
      <c r="Q1373" s="2"/>
      <c r="R1373" s="2"/>
      <c r="S1373" s="2"/>
      <c r="T1373" s="34"/>
      <c r="U1373" s="34"/>
      <c r="V1373" s="34"/>
      <c r="W1373" s="8"/>
      <c r="X1373" s="8"/>
      <c r="Y1373" s="8"/>
      <c r="Z1373" s="8"/>
      <c r="AA1373" s="8"/>
    </row>
    <row r="1374" spans="1:27">
      <c r="A1374" s="2"/>
      <c r="B1374" s="2"/>
      <c r="C1374" s="2"/>
      <c r="D1374" s="2"/>
      <c r="E1374" s="2"/>
      <c r="F1374" s="2"/>
      <c r="G1374" s="2"/>
      <c r="H1374" s="2"/>
      <c r="I1374" s="2"/>
      <c r="J1374" s="2"/>
      <c r="K1374" s="2"/>
      <c r="L1374" s="2"/>
      <c r="M1374" s="2"/>
      <c r="N1374" s="2"/>
      <c r="O1374" s="2"/>
      <c r="P1374" s="2"/>
      <c r="Q1374" s="2"/>
      <c r="R1374" s="2"/>
      <c r="S1374" s="2"/>
      <c r="T1374" s="34"/>
      <c r="U1374" s="34"/>
      <c r="V1374" s="34"/>
      <c r="W1374" s="8"/>
      <c r="X1374" s="8"/>
      <c r="Y1374" s="8"/>
      <c r="Z1374" s="8"/>
      <c r="AA1374" s="8"/>
    </row>
    <row r="1375" spans="1:27">
      <c r="A1375" s="2"/>
      <c r="B1375" s="2"/>
      <c r="C1375" s="2"/>
      <c r="D1375" s="2"/>
      <c r="E1375" s="2"/>
      <c r="F1375" s="2"/>
      <c r="G1375" s="2"/>
      <c r="H1375" s="2"/>
      <c r="I1375" s="2"/>
      <c r="J1375" s="2"/>
      <c r="K1375" s="2"/>
      <c r="L1375" s="2"/>
      <c r="M1375" s="2"/>
      <c r="N1375" s="2"/>
      <c r="O1375" s="2"/>
      <c r="P1375" s="2"/>
      <c r="Q1375" s="2"/>
      <c r="R1375" s="2"/>
      <c r="S1375" s="2"/>
      <c r="T1375" s="34"/>
      <c r="U1375" s="34"/>
      <c r="V1375" s="34"/>
      <c r="W1375" s="8"/>
      <c r="X1375" s="8"/>
      <c r="Y1375" s="8"/>
      <c r="Z1375" s="8"/>
      <c r="AA1375" s="8"/>
    </row>
    <row r="1376" spans="1:27">
      <c r="A1376" s="2"/>
      <c r="B1376" s="2"/>
      <c r="C1376" s="2"/>
      <c r="D1376" s="2"/>
      <c r="E1376" s="2"/>
      <c r="F1376" s="2"/>
      <c r="G1376" s="2"/>
      <c r="H1376" s="2"/>
      <c r="I1376" s="2"/>
      <c r="J1376" s="2"/>
      <c r="K1376" s="2"/>
      <c r="L1376" s="2"/>
      <c r="M1376" s="2"/>
      <c r="N1376" s="2"/>
      <c r="O1376" s="2"/>
      <c r="P1376" s="2"/>
      <c r="Q1376" s="2"/>
      <c r="R1376" s="2"/>
      <c r="S1376" s="2"/>
      <c r="T1376" s="34"/>
      <c r="U1376" s="34"/>
      <c r="V1376" s="34"/>
      <c r="W1376" s="8"/>
      <c r="X1376" s="8"/>
      <c r="Y1376" s="8"/>
      <c r="Z1376" s="8"/>
      <c r="AA1376" s="8"/>
    </row>
    <row r="1377" spans="1:27">
      <c r="A1377" s="2"/>
      <c r="B1377" s="2"/>
      <c r="C1377" s="2"/>
      <c r="D1377" s="2"/>
      <c r="E1377" s="2"/>
      <c r="F1377" s="2"/>
      <c r="G1377" s="2"/>
      <c r="H1377" s="2"/>
      <c r="I1377" s="2"/>
      <c r="J1377" s="2"/>
      <c r="K1377" s="2"/>
      <c r="L1377" s="2"/>
      <c r="M1377" s="2"/>
      <c r="N1377" s="2"/>
      <c r="O1377" s="2"/>
      <c r="P1377" s="2"/>
      <c r="Q1377" s="2"/>
      <c r="R1377" s="2"/>
      <c r="S1377" s="2"/>
      <c r="T1377" s="34"/>
      <c r="U1377" s="34"/>
      <c r="V1377" s="34"/>
      <c r="W1377" s="8"/>
      <c r="X1377" s="8"/>
      <c r="Y1377" s="8"/>
      <c r="Z1377" s="8"/>
      <c r="AA1377" s="8"/>
    </row>
    <row r="1378" spans="1:27">
      <c r="A1378" s="2"/>
      <c r="B1378" s="2"/>
      <c r="C1378" s="2"/>
      <c r="D1378" s="2"/>
      <c r="E1378" s="2"/>
      <c r="F1378" s="2"/>
      <c r="G1378" s="2"/>
      <c r="H1378" s="2"/>
      <c r="I1378" s="2"/>
      <c r="J1378" s="2"/>
      <c r="K1378" s="2"/>
      <c r="L1378" s="2"/>
      <c r="M1378" s="2"/>
      <c r="N1378" s="2"/>
      <c r="O1378" s="2"/>
      <c r="P1378" s="2"/>
      <c r="Q1378" s="2"/>
      <c r="R1378" s="2"/>
      <c r="S1378" s="2"/>
      <c r="T1378" s="34"/>
      <c r="U1378" s="34"/>
      <c r="V1378" s="34"/>
      <c r="W1378" s="8"/>
      <c r="X1378" s="8"/>
      <c r="Y1378" s="8"/>
      <c r="Z1378" s="8"/>
      <c r="AA1378" s="8"/>
    </row>
    <row r="1379" spans="1:27">
      <c r="A1379" s="216"/>
      <c r="B1379" s="464" t="s">
        <v>126</v>
      </c>
      <c r="T1379" s="34"/>
      <c r="U1379" s="34"/>
      <c r="V1379" s="34"/>
      <c r="W1379" s="8"/>
      <c r="X1379" s="8"/>
      <c r="Y1379" s="8"/>
      <c r="Z1379" s="8"/>
      <c r="AA1379" s="8"/>
    </row>
    <row r="1380" spans="1:27">
      <c r="A1380" s="216"/>
      <c r="B1380" s="464" t="s">
        <v>863</v>
      </c>
      <c r="T1380" s="34"/>
      <c r="U1380" s="34"/>
      <c r="V1380" s="34"/>
      <c r="W1380" s="8"/>
      <c r="X1380" s="8"/>
      <c r="Y1380" s="8"/>
      <c r="Z1380" s="8"/>
      <c r="AA1380" s="8"/>
    </row>
    <row r="1381" spans="1:27">
      <c r="A1381" s="216"/>
      <c r="B1381" s="32" t="s">
        <v>127</v>
      </c>
      <c r="T1381" s="34"/>
      <c r="U1381" s="34"/>
      <c r="V1381" s="34"/>
      <c r="W1381" s="8"/>
      <c r="X1381" s="8"/>
      <c r="Y1381" s="8"/>
      <c r="Z1381" s="8"/>
      <c r="AA1381" s="8"/>
    </row>
    <row r="1382" spans="1:27">
      <c r="A1382" s="216">
        <f t="shared" ref="A1382" si="1429">A$8</f>
        <v>0</v>
      </c>
      <c r="B1382" s="32" t="s">
        <v>65</v>
      </c>
      <c r="C1382" s="33" t="str">
        <f t="shared" ref="C1382:S1382" ca="1" si="1430">C$8</f>
        <v>BSIMAC</v>
      </c>
      <c r="D1382" s="33" t="str">
        <f t="shared" ca="1" si="1430"/>
        <v>CSE</v>
      </c>
      <c r="E1382" s="33" t="str">
        <f t="shared" ca="1" si="1430"/>
        <v>DeST</v>
      </c>
      <c r="F1382" s="33" t="str">
        <f t="shared" ca="1" si="1430"/>
        <v>EnergyPlus</v>
      </c>
      <c r="G1382" s="33" t="str">
        <f t="shared" ca="1" si="1430"/>
        <v>ESP-r</v>
      </c>
      <c r="H1382" s="33" t="str">
        <f t="shared" ca="1" si="1430"/>
        <v>TRNSYS</v>
      </c>
      <c r="I1382" s="33" t="str">
        <f t="shared" ca="1" si="1430"/>
        <v>TestSpec-Alt</v>
      </c>
      <c r="J1382" s="33">
        <f t="shared" ca="1" si="1430"/>
        <v>0</v>
      </c>
      <c r="K1382" s="33">
        <f t="shared" ca="1" si="1430"/>
        <v>0</v>
      </c>
      <c r="L1382" s="33">
        <f t="shared" ca="1" si="1430"/>
        <v>0</v>
      </c>
      <c r="M1382" s="33">
        <f t="shared" ca="1" si="1430"/>
        <v>0</v>
      </c>
      <c r="N1382" s="33">
        <f t="shared" ca="1" si="1430"/>
        <v>0</v>
      </c>
      <c r="O1382" s="33">
        <f t="shared" ca="1" si="1430"/>
        <v>0</v>
      </c>
      <c r="P1382" s="33">
        <f t="shared" ca="1" si="1430"/>
        <v>0</v>
      </c>
      <c r="Q1382" s="33">
        <f t="shared" ca="1" si="1430"/>
        <v>0</v>
      </c>
      <c r="R1382" s="33">
        <f t="shared" ca="1" si="1430"/>
        <v>0</v>
      </c>
      <c r="S1382" s="33" t="str">
        <f t="shared" ca="1" si="1430"/>
        <v>Tested Prg</v>
      </c>
      <c r="T1382" s="34"/>
      <c r="U1382" s="34"/>
      <c r="V1382" s="34"/>
      <c r="W1382" s="8"/>
      <c r="X1382" s="8"/>
      <c r="Y1382" s="8"/>
      <c r="Z1382" s="8"/>
      <c r="AA1382" s="8"/>
    </row>
    <row r="1383" spans="1:27">
      <c r="A1383" s="216">
        <f t="shared" ref="A1383" si="1431">A$7</f>
        <v>0</v>
      </c>
      <c r="B1383" s="32" t="s">
        <v>66</v>
      </c>
      <c r="C1383" s="33" t="str">
        <f t="shared" ref="C1383:S1383" ca="1" si="1432">C$7</f>
        <v/>
      </c>
      <c r="D1383" s="33" t="str">
        <f t="shared" ca="1" si="1432"/>
        <v/>
      </c>
      <c r="E1383" s="33" t="str">
        <f t="shared" ca="1" si="1432"/>
        <v/>
      </c>
      <c r="F1383" s="33" t="str">
        <f t="shared" ca="1" si="1432"/>
        <v/>
      </c>
      <c r="G1383" s="33" t="str">
        <f t="shared" ca="1" si="1432"/>
        <v/>
      </c>
      <c r="H1383" s="33" t="str">
        <f t="shared" ca="1" si="1432"/>
        <v/>
      </c>
      <c r="I1383" s="33" t="str">
        <f t="shared" ca="1" si="1432"/>
        <v/>
      </c>
      <c r="J1383" s="33" t="str">
        <f t="shared" ca="1" si="1432"/>
        <v/>
      </c>
      <c r="K1383" s="33" t="str">
        <f t="shared" ca="1" si="1432"/>
        <v/>
      </c>
      <c r="L1383" s="33" t="str">
        <f t="shared" ca="1" si="1432"/>
        <v/>
      </c>
      <c r="M1383" s="33" t="str">
        <f t="shared" ca="1" si="1432"/>
        <v/>
      </c>
      <c r="N1383" s="33" t="str">
        <f t="shared" ca="1" si="1432"/>
        <v/>
      </c>
      <c r="O1383" s="33" t="str">
        <f t="shared" ca="1" si="1432"/>
        <v/>
      </c>
      <c r="P1383" s="33" t="str">
        <f t="shared" ca="1" si="1432"/>
        <v/>
      </c>
      <c r="Q1383" s="33" t="str">
        <f t="shared" ca="1" si="1432"/>
        <v/>
      </c>
      <c r="R1383" s="33" t="str">
        <f t="shared" ca="1" si="1432"/>
        <v/>
      </c>
      <c r="S1383" s="33" t="str">
        <f t="shared" ca="1" si="1432"/>
        <v/>
      </c>
      <c r="T1383" s="34"/>
      <c r="U1383" s="34"/>
      <c r="V1383" s="34"/>
      <c r="W1383" s="8"/>
      <c r="X1383" s="8"/>
      <c r="Y1383" s="8"/>
      <c r="Z1383" s="8"/>
      <c r="AA1383" s="8"/>
    </row>
    <row r="1384" spans="1:27">
      <c r="A1384" s="216" t="s">
        <v>128</v>
      </c>
      <c r="B1384" s="32" t="s">
        <v>83</v>
      </c>
      <c r="C1384" s="34" t="s">
        <v>128</v>
      </c>
      <c r="D1384" s="34" t="s">
        <v>128</v>
      </c>
      <c r="E1384" s="34" t="s">
        <v>128</v>
      </c>
      <c r="F1384" s="34" t="s">
        <v>128</v>
      </c>
      <c r="G1384" s="34" t="s">
        <v>128</v>
      </c>
      <c r="H1384" s="34" t="s">
        <v>128</v>
      </c>
      <c r="I1384" s="34" t="s">
        <v>128</v>
      </c>
      <c r="J1384" s="34" t="s">
        <v>128</v>
      </c>
      <c r="K1384" s="34" t="s">
        <v>128</v>
      </c>
      <c r="L1384" s="34" t="s">
        <v>128</v>
      </c>
      <c r="M1384" s="34" t="s">
        <v>128</v>
      </c>
      <c r="N1384" s="34" t="s">
        <v>128</v>
      </c>
      <c r="O1384" s="34" t="s">
        <v>128</v>
      </c>
      <c r="P1384" s="34" t="s">
        <v>128</v>
      </c>
      <c r="Q1384" s="34" t="s">
        <v>128</v>
      </c>
      <c r="R1384" s="34" t="s">
        <v>128</v>
      </c>
      <c r="S1384" s="34" t="s">
        <v>128</v>
      </c>
      <c r="T1384" s="34"/>
      <c r="U1384" s="34"/>
      <c r="V1384" s="34"/>
      <c r="W1384" s="8"/>
      <c r="X1384" s="8"/>
      <c r="Y1384" s="8"/>
      <c r="Z1384" s="8"/>
      <c r="AA1384" s="8"/>
    </row>
    <row r="1385" spans="1:27">
      <c r="A1385" s="216" t="s">
        <v>85</v>
      </c>
      <c r="B1385" s="37" t="s">
        <v>85</v>
      </c>
      <c r="C1385" s="38" t="s">
        <v>85</v>
      </c>
      <c r="D1385" s="38" t="s">
        <v>85</v>
      </c>
      <c r="E1385" s="38" t="s">
        <v>85</v>
      </c>
      <c r="F1385" s="38" t="s">
        <v>85</v>
      </c>
      <c r="G1385" s="38" t="s">
        <v>85</v>
      </c>
      <c r="H1385" s="38" t="s">
        <v>85</v>
      </c>
      <c r="I1385" s="38" t="s">
        <v>85</v>
      </c>
      <c r="J1385" s="38" t="s">
        <v>85</v>
      </c>
      <c r="K1385" s="38" t="s">
        <v>85</v>
      </c>
      <c r="L1385" s="38" t="s">
        <v>85</v>
      </c>
      <c r="M1385" s="38" t="s">
        <v>85</v>
      </c>
      <c r="N1385" s="38" t="s">
        <v>85</v>
      </c>
      <c r="O1385" s="38" t="s">
        <v>85</v>
      </c>
      <c r="P1385" s="38" t="s">
        <v>85</v>
      </c>
      <c r="Q1385" s="38" t="s">
        <v>85</v>
      </c>
      <c r="R1385" s="38" t="s">
        <v>85</v>
      </c>
      <c r="S1385" s="38" t="s">
        <v>85</v>
      </c>
      <c r="T1385" s="34"/>
      <c r="U1385" s="34"/>
      <c r="V1385" s="34"/>
      <c r="W1385" s="8"/>
      <c r="X1385" s="8"/>
      <c r="Y1385" s="8"/>
      <c r="Z1385" s="8"/>
      <c r="AA1385" s="8"/>
    </row>
    <row r="1386" spans="1:27">
      <c r="A1386" s="216">
        <f t="shared" ref="A1386" si="1433">A$8</f>
        <v>0</v>
      </c>
      <c r="B1386" s="37"/>
      <c r="C1386" s="33" t="str">
        <f t="shared" ref="C1386:S1386" ca="1" si="1434">C$8</f>
        <v>BSIMAC</v>
      </c>
      <c r="D1386" s="33" t="str">
        <f t="shared" ca="1" si="1434"/>
        <v>CSE</v>
      </c>
      <c r="E1386" s="33" t="str">
        <f t="shared" ca="1" si="1434"/>
        <v>DeST</v>
      </c>
      <c r="F1386" s="33" t="str">
        <f t="shared" ca="1" si="1434"/>
        <v>EnergyPlus</v>
      </c>
      <c r="G1386" s="33" t="str">
        <f t="shared" ca="1" si="1434"/>
        <v>ESP-r</v>
      </c>
      <c r="H1386" s="33" t="str">
        <f t="shared" ca="1" si="1434"/>
        <v>TRNSYS</v>
      </c>
      <c r="I1386" s="33" t="str">
        <f t="shared" ca="1" si="1434"/>
        <v>TestSpec-Alt</v>
      </c>
      <c r="J1386" s="33">
        <f t="shared" ca="1" si="1434"/>
        <v>0</v>
      </c>
      <c r="K1386" s="33">
        <f t="shared" ca="1" si="1434"/>
        <v>0</v>
      </c>
      <c r="L1386" s="33">
        <f t="shared" ca="1" si="1434"/>
        <v>0</v>
      </c>
      <c r="M1386" s="33">
        <f t="shared" ca="1" si="1434"/>
        <v>0</v>
      </c>
      <c r="N1386" s="33">
        <f t="shared" ca="1" si="1434"/>
        <v>0</v>
      </c>
      <c r="O1386" s="33">
        <f t="shared" ca="1" si="1434"/>
        <v>0</v>
      </c>
      <c r="P1386" s="33">
        <f t="shared" ca="1" si="1434"/>
        <v>0</v>
      </c>
      <c r="Q1386" s="33">
        <f t="shared" ca="1" si="1434"/>
        <v>0</v>
      </c>
      <c r="R1386" s="33">
        <f t="shared" ca="1" si="1434"/>
        <v>0</v>
      </c>
      <c r="S1386" s="33" t="str">
        <f t="shared" ca="1" si="1434"/>
        <v>Tested Prg</v>
      </c>
      <c r="T1386" s="34"/>
      <c r="U1386" s="34"/>
      <c r="V1386" s="34"/>
      <c r="W1386" s="8"/>
      <c r="X1386" s="8"/>
      <c r="Y1386" s="8"/>
      <c r="Z1386" s="8"/>
      <c r="AA1386" s="8"/>
    </row>
    <row r="1387" spans="1:27">
      <c r="A1387" s="226">
        <v>262</v>
      </c>
      <c r="B1387" s="8">
        <v>1</v>
      </c>
      <c r="C1387" s="219">
        <f ca="1">IF(ISNUMBER(OFFSET(INDIRECT("'"&amp;'DATA for charts'!C$5&amp;"'!$u1"),$A1387-1,0)),OFFSET(INDIRECT("'"&amp;'DATA for charts'!C$5&amp;"'!$u1"),$A1387-1,0),NA())</f>
        <v>-0.223</v>
      </c>
      <c r="D1387" s="219">
        <f ca="1">IF(ISNUMBER(OFFSET(INDIRECT("'"&amp;'DATA for charts'!D$5&amp;"'!$u1"),$A1387-1,0)),OFFSET(INDIRECT("'"&amp;'DATA for charts'!D$5&amp;"'!$u1"),$A1387-1,0),NA())</f>
        <v>-5.2736350000000001E-2</v>
      </c>
      <c r="E1387" s="219">
        <f ca="1">IF(ISNUMBER(OFFSET(INDIRECT("'"&amp;'DATA for charts'!E$5&amp;"'!$u1"),$A1387-1,0)),OFFSET(INDIRECT("'"&amp;'DATA for charts'!E$5&amp;"'!$u1"),$A1387-1,0),NA())</f>
        <v>-0.11985700000000001</v>
      </c>
      <c r="F1387" s="219">
        <f ca="1">IF(ISNUMBER(OFFSET(INDIRECT("'"&amp;'DATA for charts'!F$5&amp;"'!$u1"),$A1387-1,0)),OFFSET(INDIRECT("'"&amp;'DATA for charts'!F$5&amp;"'!$u1"),$A1387-1,0),NA())</f>
        <v>-0.10115214295196084</v>
      </c>
      <c r="G1387" s="219">
        <f ca="1">IF(ISNUMBER(OFFSET(INDIRECT("'"&amp;'DATA for charts'!G$5&amp;"'!$u1"),$A1387-1,0)),OFFSET(INDIRECT("'"&amp;'DATA for charts'!G$5&amp;"'!$u1"),$A1387-1,0),NA())</f>
        <v>-0.17</v>
      </c>
      <c r="H1387" s="219">
        <f ca="1">IF(ISNUMBER(OFFSET(INDIRECT("'"&amp;'DATA for charts'!H$5&amp;"'!$u1"),$A1387-1,0)),OFFSET(INDIRECT("'"&amp;'DATA for charts'!H$5&amp;"'!$u1"),$A1387-1,0),NA())</f>
        <v>-3.0013399999999999E-2</v>
      </c>
      <c r="I1387" s="219" t="e">
        <f ca="1">IF(ISNUMBER(OFFSET(INDIRECT("'"&amp;'DATA for charts'!I$5&amp;"'!$u1"),$A1387-1,0)),OFFSET(INDIRECT("'"&amp;'DATA for charts'!I$5&amp;"'!$u1"),$A1387-1,0),NA())</f>
        <v>#N/A</v>
      </c>
      <c r="J1387" s="219" t="e">
        <f ca="1">IF(ISNUMBER(OFFSET(INDIRECT("'"&amp;'DATA for charts'!J$5&amp;"'!$u1"),$A1387-1,0)),OFFSET(INDIRECT("'"&amp;'DATA for charts'!J$5&amp;"'!$u1"),$A1387-1,0),NA())</f>
        <v>#N/A</v>
      </c>
      <c r="K1387" s="219" t="e">
        <f ca="1">IF(ISNUMBER(OFFSET(INDIRECT("'"&amp;'DATA for charts'!K$5&amp;"'!$u1"),$A1387-1,0)),OFFSET(INDIRECT("'"&amp;'DATA for charts'!K$5&amp;"'!$u1"),$A1387-1,0),NA())</f>
        <v>#N/A</v>
      </c>
      <c r="L1387" s="219" t="e">
        <f ca="1">IF(ISNUMBER(OFFSET(INDIRECT("'"&amp;'DATA for charts'!L$5&amp;"'!$u1"),$A1387-1,0)),OFFSET(INDIRECT("'"&amp;'DATA for charts'!L$5&amp;"'!$u1"),$A1387-1,0),NA())</f>
        <v>#N/A</v>
      </c>
      <c r="M1387" s="219" t="e">
        <f ca="1">IF(ISNUMBER(OFFSET(INDIRECT("'"&amp;'DATA for charts'!M$5&amp;"'!$u1"),$A1387-1,0)),OFFSET(INDIRECT("'"&amp;'DATA for charts'!M$5&amp;"'!$u1"),$A1387-1,0),NA())</f>
        <v>#N/A</v>
      </c>
      <c r="N1387" s="219" t="e">
        <f ca="1">IF(ISNUMBER(OFFSET(INDIRECT("'"&amp;'DATA for charts'!N$5&amp;"'!$u1"),$A1387-1,0)),OFFSET(INDIRECT("'"&amp;'DATA for charts'!N$5&amp;"'!$u1"),$A1387-1,0),NA())</f>
        <v>#N/A</v>
      </c>
      <c r="O1387" s="219" t="e">
        <f ca="1">IF(ISNUMBER(OFFSET(INDIRECT("'"&amp;'DATA for charts'!O$5&amp;"'!$u1"),$A1387-1,0)),OFFSET(INDIRECT("'"&amp;'DATA for charts'!O$5&amp;"'!$u1"),$A1387-1,0),NA())</f>
        <v>#N/A</v>
      </c>
      <c r="P1387" s="219" t="e">
        <f ca="1">IF(ISNUMBER(OFFSET(INDIRECT("'"&amp;'DATA for charts'!P$5&amp;"'!$u1"),$A1387-1,0)),OFFSET(INDIRECT("'"&amp;'DATA for charts'!P$5&amp;"'!$u1"),$A1387-1,0),NA())</f>
        <v>#N/A</v>
      </c>
      <c r="Q1387" s="219" t="e">
        <f ca="1">IF(ISNUMBER(OFFSET(INDIRECT("'"&amp;'DATA for charts'!Q$5&amp;"'!$u1"),$A1387-1,0)),OFFSET(INDIRECT("'"&amp;'DATA for charts'!Q$5&amp;"'!$u1"),$A1387-1,0),NA())</f>
        <v>#N/A</v>
      </c>
      <c r="R1387" s="219" t="e">
        <f ca="1">IF(ISNUMBER(OFFSET(INDIRECT("'"&amp;'DATA for charts'!R$5&amp;"'!$u1"),$A1387-1,0)),OFFSET(INDIRECT("'"&amp;'DATA for charts'!R$5&amp;"'!$u1"),$A1387-1,0),NA())</f>
        <v>#N/A</v>
      </c>
      <c r="S1387" s="219" t="e">
        <f ca="1">IF(ISNUMBER(OFFSET(INDIRECT("'"&amp;'DATA for charts'!S$5&amp;"'!$u1"),$A1387-1,0)),OFFSET(INDIRECT("'"&amp;'DATA for charts'!S$5&amp;"'!$u1"),$A1387-1,0),NA())</f>
        <v>#N/A</v>
      </c>
      <c r="T1387" s="34"/>
      <c r="U1387" s="34"/>
      <c r="V1387" s="34"/>
      <c r="W1387" s="8"/>
      <c r="X1387" s="8"/>
      <c r="Y1387" s="8"/>
      <c r="Z1387" s="8"/>
      <c r="AA1387" s="8"/>
    </row>
    <row r="1388" spans="1:27">
      <c r="A1388" s="226">
        <f t="shared" ref="A1388:A1410" si="1435">A1387+1</f>
        <v>263</v>
      </c>
      <c r="B1388" s="8">
        <v>2</v>
      </c>
      <c r="C1388" s="219">
        <f ca="1">IF(ISNUMBER(OFFSET(INDIRECT("'"&amp;'DATA for charts'!C$5&amp;"'!$u1"),$A1388-1,0)),OFFSET(INDIRECT("'"&amp;'DATA for charts'!C$5&amp;"'!$u1"),$A1388-1,0),NA())</f>
        <v>-6.9000000000000006E-2</v>
      </c>
      <c r="D1388" s="219">
        <f ca="1">IF(ISNUMBER(OFFSET(INDIRECT("'"&amp;'DATA for charts'!D$5&amp;"'!$u1"),$A1388-1,0)),OFFSET(INDIRECT("'"&amp;'DATA for charts'!D$5&amp;"'!$u1"),$A1388-1,0),NA())</f>
        <v>-1.2208539999999999E-3</v>
      </c>
      <c r="E1388" s="219">
        <f ca="1">IF(ISNUMBER(OFFSET(INDIRECT("'"&amp;'DATA for charts'!E$5&amp;"'!$u1"),$A1388-1,0)),OFFSET(INDIRECT("'"&amp;'DATA for charts'!E$5&amp;"'!$u1"),$A1388-1,0),NA())</f>
        <v>-3.8655000000000002E-2</v>
      </c>
      <c r="F1388" s="219">
        <f ca="1">IF(ISNUMBER(OFFSET(INDIRECT("'"&amp;'DATA for charts'!F$5&amp;"'!$u1"),$A1388-1,0)),OFFSET(INDIRECT("'"&amp;'DATA for charts'!F$5&amp;"'!$u1"),$A1388-1,0),NA())</f>
        <v>-3.0142064871700555E-2</v>
      </c>
      <c r="G1388" s="219">
        <f ca="1">IF(ISNUMBER(OFFSET(INDIRECT("'"&amp;'DATA for charts'!G$5&amp;"'!$u1"),$A1388-1,0)),OFFSET(INDIRECT("'"&amp;'DATA for charts'!G$5&amp;"'!$u1"),$A1388-1,0),NA())</f>
        <v>-0.09</v>
      </c>
      <c r="H1388" s="219">
        <f ca="1">IF(ISNUMBER(OFFSET(INDIRECT("'"&amp;'DATA for charts'!H$5&amp;"'!$u1"),$A1388-1,0)),OFFSET(INDIRECT("'"&amp;'DATA for charts'!H$5&amp;"'!$u1"),$A1388-1,0),NA())</f>
        <v>0</v>
      </c>
      <c r="I1388" s="219" t="e">
        <f ca="1">IF(ISNUMBER(OFFSET(INDIRECT("'"&amp;'DATA for charts'!I$5&amp;"'!$u1"),$A1388-1,0)),OFFSET(INDIRECT("'"&amp;'DATA for charts'!I$5&amp;"'!$u1"),$A1388-1,0),NA())</f>
        <v>#N/A</v>
      </c>
      <c r="J1388" s="219" t="e">
        <f ca="1">IF(ISNUMBER(OFFSET(INDIRECT("'"&amp;'DATA for charts'!J$5&amp;"'!$u1"),$A1388-1,0)),OFFSET(INDIRECT("'"&amp;'DATA for charts'!J$5&amp;"'!$u1"),$A1388-1,0),NA())</f>
        <v>#N/A</v>
      </c>
      <c r="K1388" s="219" t="e">
        <f ca="1">IF(ISNUMBER(OFFSET(INDIRECT("'"&amp;'DATA for charts'!K$5&amp;"'!$u1"),$A1388-1,0)),OFFSET(INDIRECT("'"&amp;'DATA for charts'!K$5&amp;"'!$u1"),$A1388-1,0),NA())</f>
        <v>#N/A</v>
      </c>
      <c r="L1388" s="219" t="e">
        <f ca="1">IF(ISNUMBER(OFFSET(INDIRECT("'"&amp;'DATA for charts'!L$5&amp;"'!$u1"),$A1388-1,0)),OFFSET(INDIRECT("'"&amp;'DATA for charts'!L$5&amp;"'!$u1"),$A1388-1,0),NA())</f>
        <v>#N/A</v>
      </c>
      <c r="M1388" s="219" t="e">
        <f ca="1">IF(ISNUMBER(OFFSET(INDIRECT("'"&amp;'DATA for charts'!M$5&amp;"'!$u1"),$A1388-1,0)),OFFSET(INDIRECT("'"&amp;'DATA for charts'!M$5&amp;"'!$u1"),$A1388-1,0),NA())</f>
        <v>#N/A</v>
      </c>
      <c r="N1388" s="219" t="e">
        <f ca="1">IF(ISNUMBER(OFFSET(INDIRECT("'"&amp;'DATA for charts'!N$5&amp;"'!$u1"),$A1388-1,0)),OFFSET(INDIRECT("'"&amp;'DATA for charts'!N$5&amp;"'!$u1"),$A1388-1,0),NA())</f>
        <v>#N/A</v>
      </c>
      <c r="O1388" s="219" t="e">
        <f ca="1">IF(ISNUMBER(OFFSET(INDIRECT("'"&amp;'DATA for charts'!O$5&amp;"'!$u1"),$A1388-1,0)),OFFSET(INDIRECT("'"&amp;'DATA for charts'!O$5&amp;"'!$u1"),$A1388-1,0),NA())</f>
        <v>#N/A</v>
      </c>
      <c r="P1388" s="219" t="e">
        <f ca="1">IF(ISNUMBER(OFFSET(INDIRECT("'"&amp;'DATA for charts'!P$5&amp;"'!$u1"),$A1388-1,0)),OFFSET(INDIRECT("'"&amp;'DATA for charts'!P$5&amp;"'!$u1"),$A1388-1,0),NA())</f>
        <v>#N/A</v>
      </c>
      <c r="Q1388" s="219" t="e">
        <f ca="1">IF(ISNUMBER(OFFSET(INDIRECT("'"&amp;'DATA for charts'!Q$5&amp;"'!$u1"),$A1388-1,0)),OFFSET(INDIRECT("'"&amp;'DATA for charts'!Q$5&amp;"'!$u1"),$A1388-1,0),NA())</f>
        <v>#N/A</v>
      </c>
      <c r="R1388" s="219" t="e">
        <f ca="1">IF(ISNUMBER(OFFSET(INDIRECT("'"&amp;'DATA for charts'!R$5&amp;"'!$u1"),$A1388-1,0)),OFFSET(INDIRECT("'"&amp;'DATA for charts'!R$5&amp;"'!$u1"),$A1388-1,0),NA())</f>
        <v>#N/A</v>
      </c>
      <c r="S1388" s="219" t="e">
        <f ca="1">IF(ISNUMBER(OFFSET(INDIRECT("'"&amp;'DATA for charts'!S$5&amp;"'!$u1"),$A1388-1,0)),OFFSET(INDIRECT("'"&amp;'DATA for charts'!S$5&amp;"'!$u1"),$A1388-1,0),NA())</f>
        <v>#N/A</v>
      </c>
      <c r="T1388" s="34"/>
      <c r="U1388" s="34"/>
      <c r="V1388" s="34"/>
      <c r="W1388" s="8"/>
      <c r="X1388" s="8"/>
      <c r="Y1388" s="8"/>
      <c r="Z1388" s="8"/>
      <c r="AA1388" s="8"/>
    </row>
    <row r="1389" spans="1:27">
      <c r="A1389" s="226">
        <f t="shared" si="1435"/>
        <v>264</v>
      </c>
      <c r="B1389" s="8">
        <v>3</v>
      </c>
      <c r="C1389" s="219">
        <f ca="1">IF(ISNUMBER(OFFSET(INDIRECT("'"&amp;'DATA for charts'!C$5&amp;"'!$u1"),$A1389-1,0)),OFFSET(INDIRECT("'"&amp;'DATA for charts'!C$5&amp;"'!$u1"),$A1389-1,0),NA())</f>
        <v>-1.2E-2</v>
      </c>
      <c r="D1389" s="219">
        <f ca="1">IF(ISNUMBER(OFFSET(INDIRECT("'"&amp;'DATA for charts'!D$5&amp;"'!$u1"),$A1389-1,0)),OFFSET(INDIRECT("'"&amp;'DATA for charts'!D$5&amp;"'!$u1"),$A1389-1,0),NA())</f>
        <v>0</v>
      </c>
      <c r="E1389" s="219">
        <f ca="1">IF(ISNUMBER(OFFSET(INDIRECT("'"&amp;'DATA for charts'!E$5&amp;"'!$u1"),$A1389-1,0)),OFFSET(INDIRECT("'"&amp;'DATA for charts'!E$5&amp;"'!$u1"),$A1389-1,0),NA())</f>
        <v>0</v>
      </c>
      <c r="F1389" s="219">
        <f ca="1">IF(ISNUMBER(OFFSET(INDIRECT("'"&amp;'DATA for charts'!F$5&amp;"'!$u1"),$A1389-1,0)),OFFSET(INDIRECT("'"&amp;'DATA for charts'!F$5&amp;"'!$u1"),$A1389-1,0),NA())</f>
        <v>0</v>
      </c>
      <c r="G1389" s="219">
        <f ca="1">IF(ISNUMBER(OFFSET(INDIRECT("'"&amp;'DATA for charts'!G$5&amp;"'!$u1"),$A1389-1,0)),OFFSET(INDIRECT("'"&amp;'DATA for charts'!G$5&amp;"'!$u1"),$A1389-1,0),NA())</f>
        <v>-0.01</v>
      </c>
      <c r="H1389" s="219">
        <f ca="1">IF(ISNUMBER(OFFSET(INDIRECT("'"&amp;'DATA for charts'!H$5&amp;"'!$u1"),$A1389-1,0)),OFFSET(INDIRECT("'"&amp;'DATA for charts'!H$5&amp;"'!$u1"),$A1389-1,0),NA())</f>
        <v>0</v>
      </c>
      <c r="I1389" s="219" t="e">
        <f ca="1">IF(ISNUMBER(OFFSET(INDIRECT("'"&amp;'DATA for charts'!I$5&amp;"'!$u1"),$A1389-1,0)),OFFSET(INDIRECT("'"&amp;'DATA for charts'!I$5&amp;"'!$u1"),$A1389-1,0),NA())</f>
        <v>#N/A</v>
      </c>
      <c r="J1389" s="219" t="e">
        <f ca="1">IF(ISNUMBER(OFFSET(INDIRECT("'"&amp;'DATA for charts'!J$5&amp;"'!$u1"),$A1389-1,0)),OFFSET(INDIRECT("'"&amp;'DATA for charts'!J$5&amp;"'!$u1"),$A1389-1,0),NA())</f>
        <v>#N/A</v>
      </c>
      <c r="K1389" s="219" t="e">
        <f ca="1">IF(ISNUMBER(OFFSET(INDIRECT("'"&amp;'DATA for charts'!K$5&amp;"'!$u1"),$A1389-1,0)),OFFSET(INDIRECT("'"&amp;'DATA for charts'!K$5&amp;"'!$u1"),$A1389-1,0),NA())</f>
        <v>#N/A</v>
      </c>
      <c r="L1389" s="219" t="e">
        <f ca="1">IF(ISNUMBER(OFFSET(INDIRECT("'"&amp;'DATA for charts'!L$5&amp;"'!$u1"),$A1389-1,0)),OFFSET(INDIRECT("'"&amp;'DATA for charts'!L$5&amp;"'!$u1"),$A1389-1,0),NA())</f>
        <v>#N/A</v>
      </c>
      <c r="M1389" s="219" t="e">
        <f ca="1">IF(ISNUMBER(OFFSET(INDIRECT("'"&amp;'DATA for charts'!M$5&amp;"'!$u1"),$A1389-1,0)),OFFSET(INDIRECT("'"&amp;'DATA for charts'!M$5&amp;"'!$u1"),$A1389-1,0),NA())</f>
        <v>#N/A</v>
      </c>
      <c r="N1389" s="219" t="e">
        <f ca="1">IF(ISNUMBER(OFFSET(INDIRECT("'"&amp;'DATA for charts'!N$5&amp;"'!$u1"),$A1389-1,0)),OFFSET(INDIRECT("'"&amp;'DATA for charts'!N$5&amp;"'!$u1"),$A1389-1,0),NA())</f>
        <v>#N/A</v>
      </c>
      <c r="O1389" s="219" t="e">
        <f ca="1">IF(ISNUMBER(OFFSET(INDIRECT("'"&amp;'DATA for charts'!O$5&amp;"'!$u1"),$A1389-1,0)),OFFSET(INDIRECT("'"&amp;'DATA for charts'!O$5&amp;"'!$u1"),$A1389-1,0),NA())</f>
        <v>#N/A</v>
      </c>
      <c r="P1389" s="219" t="e">
        <f ca="1">IF(ISNUMBER(OFFSET(INDIRECT("'"&amp;'DATA for charts'!P$5&amp;"'!$u1"),$A1389-1,0)),OFFSET(INDIRECT("'"&amp;'DATA for charts'!P$5&amp;"'!$u1"),$A1389-1,0),NA())</f>
        <v>#N/A</v>
      </c>
      <c r="Q1389" s="219" t="e">
        <f ca="1">IF(ISNUMBER(OFFSET(INDIRECT("'"&amp;'DATA for charts'!Q$5&amp;"'!$u1"),$A1389-1,0)),OFFSET(INDIRECT("'"&amp;'DATA for charts'!Q$5&amp;"'!$u1"),$A1389-1,0),NA())</f>
        <v>#N/A</v>
      </c>
      <c r="R1389" s="219" t="e">
        <f ca="1">IF(ISNUMBER(OFFSET(INDIRECT("'"&amp;'DATA for charts'!R$5&amp;"'!$u1"),$A1389-1,0)),OFFSET(INDIRECT("'"&amp;'DATA for charts'!R$5&amp;"'!$u1"),$A1389-1,0),NA())</f>
        <v>#N/A</v>
      </c>
      <c r="S1389" s="219" t="e">
        <f ca="1">IF(ISNUMBER(OFFSET(INDIRECT("'"&amp;'DATA for charts'!S$5&amp;"'!$u1"),$A1389-1,0)),OFFSET(INDIRECT("'"&amp;'DATA for charts'!S$5&amp;"'!$u1"),$A1389-1,0),NA())</f>
        <v>#N/A</v>
      </c>
      <c r="T1389" s="34"/>
      <c r="U1389" s="34"/>
      <c r="V1389" s="34"/>
      <c r="W1389" s="8"/>
      <c r="X1389" s="8"/>
      <c r="Y1389" s="8"/>
      <c r="Z1389" s="8"/>
      <c r="AA1389" s="8"/>
    </row>
    <row r="1390" spans="1:27">
      <c r="A1390" s="226">
        <f t="shared" si="1435"/>
        <v>265</v>
      </c>
      <c r="B1390" s="8">
        <v>4</v>
      </c>
      <c r="C1390" s="219">
        <f ca="1">IF(ISNUMBER(OFFSET(INDIRECT("'"&amp;'DATA for charts'!C$5&amp;"'!$u1"),$A1390-1,0)),OFFSET(INDIRECT("'"&amp;'DATA for charts'!C$5&amp;"'!$u1"),$A1390-1,0),NA())</f>
        <v>0</v>
      </c>
      <c r="D1390" s="219">
        <f ca="1">IF(ISNUMBER(OFFSET(INDIRECT("'"&amp;'DATA for charts'!D$5&amp;"'!$u1"),$A1390-1,0)),OFFSET(INDIRECT("'"&amp;'DATA for charts'!D$5&amp;"'!$u1"),$A1390-1,0),NA())</f>
        <v>0</v>
      </c>
      <c r="E1390" s="219">
        <f ca="1">IF(ISNUMBER(OFFSET(INDIRECT("'"&amp;'DATA for charts'!E$5&amp;"'!$u1"),$A1390-1,0)),OFFSET(INDIRECT("'"&amp;'DATA for charts'!E$5&amp;"'!$u1"),$A1390-1,0),NA())</f>
        <v>0</v>
      </c>
      <c r="F1390" s="219">
        <f ca="1">IF(ISNUMBER(OFFSET(INDIRECT("'"&amp;'DATA for charts'!F$5&amp;"'!$u1"),$A1390-1,0)),OFFSET(INDIRECT("'"&amp;'DATA for charts'!F$5&amp;"'!$u1"),$A1390-1,0),NA())</f>
        <v>0</v>
      </c>
      <c r="G1390" s="219">
        <f ca="1">IF(ISNUMBER(OFFSET(INDIRECT("'"&amp;'DATA for charts'!G$5&amp;"'!$u1"),$A1390-1,0)),OFFSET(INDIRECT("'"&amp;'DATA for charts'!G$5&amp;"'!$u1"),$A1390-1,0),NA())</f>
        <v>0</v>
      </c>
      <c r="H1390" s="219">
        <f ca="1">IF(ISNUMBER(OFFSET(INDIRECT("'"&amp;'DATA for charts'!H$5&amp;"'!$u1"),$A1390-1,0)),OFFSET(INDIRECT("'"&amp;'DATA for charts'!H$5&amp;"'!$u1"),$A1390-1,0),NA())</f>
        <v>0</v>
      </c>
      <c r="I1390" s="219" t="e">
        <f ca="1">IF(ISNUMBER(OFFSET(INDIRECT("'"&amp;'DATA for charts'!I$5&amp;"'!$u1"),$A1390-1,0)),OFFSET(INDIRECT("'"&amp;'DATA for charts'!I$5&amp;"'!$u1"),$A1390-1,0),NA())</f>
        <v>#N/A</v>
      </c>
      <c r="J1390" s="219" t="e">
        <f ca="1">IF(ISNUMBER(OFFSET(INDIRECT("'"&amp;'DATA for charts'!J$5&amp;"'!$u1"),$A1390-1,0)),OFFSET(INDIRECT("'"&amp;'DATA for charts'!J$5&amp;"'!$u1"),$A1390-1,0),NA())</f>
        <v>#N/A</v>
      </c>
      <c r="K1390" s="219" t="e">
        <f ca="1">IF(ISNUMBER(OFFSET(INDIRECT("'"&amp;'DATA for charts'!K$5&amp;"'!$u1"),$A1390-1,0)),OFFSET(INDIRECT("'"&amp;'DATA for charts'!K$5&amp;"'!$u1"),$A1390-1,0),NA())</f>
        <v>#N/A</v>
      </c>
      <c r="L1390" s="219" t="e">
        <f ca="1">IF(ISNUMBER(OFFSET(INDIRECT("'"&amp;'DATA for charts'!L$5&amp;"'!$u1"),$A1390-1,0)),OFFSET(INDIRECT("'"&amp;'DATA for charts'!L$5&amp;"'!$u1"),$A1390-1,0),NA())</f>
        <v>#N/A</v>
      </c>
      <c r="M1390" s="219" t="e">
        <f ca="1">IF(ISNUMBER(OFFSET(INDIRECT("'"&amp;'DATA for charts'!M$5&amp;"'!$u1"),$A1390-1,0)),OFFSET(INDIRECT("'"&amp;'DATA for charts'!M$5&amp;"'!$u1"),$A1390-1,0),NA())</f>
        <v>#N/A</v>
      </c>
      <c r="N1390" s="219" t="e">
        <f ca="1">IF(ISNUMBER(OFFSET(INDIRECT("'"&amp;'DATA for charts'!N$5&amp;"'!$u1"),$A1390-1,0)),OFFSET(INDIRECT("'"&amp;'DATA for charts'!N$5&amp;"'!$u1"),$A1390-1,0),NA())</f>
        <v>#N/A</v>
      </c>
      <c r="O1390" s="219" t="e">
        <f ca="1">IF(ISNUMBER(OFFSET(INDIRECT("'"&amp;'DATA for charts'!O$5&amp;"'!$u1"),$A1390-1,0)),OFFSET(INDIRECT("'"&amp;'DATA for charts'!O$5&amp;"'!$u1"),$A1390-1,0),NA())</f>
        <v>#N/A</v>
      </c>
      <c r="P1390" s="219" t="e">
        <f ca="1">IF(ISNUMBER(OFFSET(INDIRECT("'"&amp;'DATA for charts'!P$5&amp;"'!$u1"),$A1390-1,0)),OFFSET(INDIRECT("'"&amp;'DATA for charts'!P$5&amp;"'!$u1"),$A1390-1,0),NA())</f>
        <v>#N/A</v>
      </c>
      <c r="Q1390" s="219" t="e">
        <f ca="1">IF(ISNUMBER(OFFSET(INDIRECT("'"&amp;'DATA for charts'!Q$5&amp;"'!$u1"),$A1390-1,0)),OFFSET(INDIRECT("'"&amp;'DATA for charts'!Q$5&amp;"'!$u1"),$A1390-1,0),NA())</f>
        <v>#N/A</v>
      </c>
      <c r="R1390" s="219" t="e">
        <f ca="1">IF(ISNUMBER(OFFSET(INDIRECT("'"&amp;'DATA for charts'!R$5&amp;"'!$u1"),$A1390-1,0)),OFFSET(INDIRECT("'"&amp;'DATA for charts'!R$5&amp;"'!$u1"),$A1390-1,0),NA())</f>
        <v>#N/A</v>
      </c>
      <c r="S1390" s="219" t="e">
        <f ca="1">IF(ISNUMBER(OFFSET(INDIRECT("'"&amp;'DATA for charts'!S$5&amp;"'!$u1"),$A1390-1,0)),OFFSET(INDIRECT("'"&amp;'DATA for charts'!S$5&amp;"'!$u1"),$A1390-1,0),NA())</f>
        <v>#N/A</v>
      </c>
      <c r="T1390" s="34"/>
      <c r="U1390" s="34"/>
      <c r="V1390" s="34"/>
      <c r="W1390" s="8"/>
      <c r="X1390" s="8"/>
      <c r="Y1390" s="8"/>
      <c r="Z1390" s="8"/>
      <c r="AA1390" s="8"/>
    </row>
    <row r="1391" spans="1:27">
      <c r="A1391" s="226">
        <f t="shared" si="1435"/>
        <v>266</v>
      </c>
      <c r="B1391" s="8">
        <v>5</v>
      </c>
      <c r="C1391" s="219">
        <f ca="1">IF(ISNUMBER(OFFSET(INDIRECT("'"&amp;'DATA for charts'!C$5&amp;"'!$u1"),$A1391-1,0)),OFFSET(INDIRECT("'"&amp;'DATA for charts'!C$5&amp;"'!$u1"),$A1391-1,0),NA())</f>
        <v>0</v>
      </c>
      <c r="D1391" s="219">
        <f ca="1">IF(ISNUMBER(OFFSET(INDIRECT("'"&amp;'DATA for charts'!D$5&amp;"'!$u1"),$A1391-1,0)),OFFSET(INDIRECT("'"&amp;'DATA for charts'!D$5&amp;"'!$u1"),$A1391-1,0),NA())</f>
        <v>0</v>
      </c>
      <c r="E1391" s="219">
        <f ca="1">IF(ISNUMBER(OFFSET(INDIRECT("'"&amp;'DATA for charts'!E$5&amp;"'!$u1"),$A1391-1,0)),OFFSET(INDIRECT("'"&amp;'DATA for charts'!E$5&amp;"'!$u1"),$A1391-1,0),NA())</f>
        <v>0</v>
      </c>
      <c r="F1391" s="219">
        <f ca="1">IF(ISNUMBER(OFFSET(INDIRECT("'"&amp;'DATA for charts'!F$5&amp;"'!$u1"),$A1391-1,0)),OFFSET(INDIRECT("'"&amp;'DATA for charts'!F$5&amp;"'!$u1"),$A1391-1,0),NA())</f>
        <v>0</v>
      </c>
      <c r="G1391" s="219">
        <f ca="1">IF(ISNUMBER(OFFSET(INDIRECT("'"&amp;'DATA for charts'!G$5&amp;"'!$u1"),$A1391-1,0)),OFFSET(INDIRECT("'"&amp;'DATA for charts'!G$5&amp;"'!$u1"),$A1391-1,0),NA())</f>
        <v>0</v>
      </c>
      <c r="H1391" s="219">
        <f ca="1">IF(ISNUMBER(OFFSET(INDIRECT("'"&amp;'DATA for charts'!H$5&amp;"'!$u1"),$A1391-1,0)),OFFSET(INDIRECT("'"&amp;'DATA for charts'!H$5&amp;"'!$u1"),$A1391-1,0),NA())</f>
        <v>0</v>
      </c>
      <c r="I1391" s="219" t="e">
        <f ca="1">IF(ISNUMBER(OFFSET(INDIRECT("'"&amp;'DATA for charts'!I$5&amp;"'!$u1"),$A1391-1,0)),OFFSET(INDIRECT("'"&amp;'DATA for charts'!I$5&amp;"'!$u1"),$A1391-1,0),NA())</f>
        <v>#N/A</v>
      </c>
      <c r="J1391" s="219" t="e">
        <f ca="1">IF(ISNUMBER(OFFSET(INDIRECT("'"&amp;'DATA for charts'!J$5&amp;"'!$u1"),$A1391-1,0)),OFFSET(INDIRECT("'"&amp;'DATA for charts'!J$5&amp;"'!$u1"),$A1391-1,0),NA())</f>
        <v>#N/A</v>
      </c>
      <c r="K1391" s="219" t="e">
        <f ca="1">IF(ISNUMBER(OFFSET(INDIRECT("'"&amp;'DATA for charts'!K$5&amp;"'!$u1"),$A1391-1,0)),OFFSET(INDIRECT("'"&amp;'DATA for charts'!K$5&amp;"'!$u1"),$A1391-1,0),NA())</f>
        <v>#N/A</v>
      </c>
      <c r="L1391" s="219" t="e">
        <f ca="1">IF(ISNUMBER(OFFSET(INDIRECT("'"&amp;'DATA for charts'!L$5&amp;"'!$u1"),$A1391-1,0)),OFFSET(INDIRECT("'"&amp;'DATA for charts'!L$5&amp;"'!$u1"),$A1391-1,0),NA())</f>
        <v>#N/A</v>
      </c>
      <c r="M1391" s="219" t="e">
        <f ca="1">IF(ISNUMBER(OFFSET(INDIRECT("'"&amp;'DATA for charts'!M$5&amp;"'!$u1"),$A1391-1,0)),OFFSET(INDIRECT("'"&amp;'DATA for charts'!M$5&amp;"'!$u1"),$A1391-1,0),NA())</f>
        <v>#N/A</v>
      </c>
      <c r="N1391" s="219" t="e">
        <f ca="1">IF(ISNUMBER(OFFSET(INDIRECT("'"&amp;'DATA for charts'!N$5&amp;"'!$u1"),$A1391-1,0)),OFFSET(INDIRECT("'"&amp;'DATA for charts'!N$5&amp;"'!$u1"),$A1391-1,0),NA())</f>
        <v>#N/A</v>
      </c>
      <c r="O1391" s="219" t="e">
        <f ca="1">IF(ISNUMBER(OFFSET(INDIRECT("'"&amp;'DATA for charts'!O$5&amp;"'!$u1"),$A1391-1,0)),OFFSET(INDIRECT("'"&amp;'DATA for charts'!O$5&amp;"'!$u1"),$A1391-1,0),NA())</f>
        <v>#N/A</v>
      </c>
      <c r="P1391" s="219" t="e">
        <f ca="1">IF(ISNUMBER(OFFSET(INDIRECT("'"&amp;'DATA for charts'!P$5&amp;"'!$u1"),$A1391-1,0)),OFFSET(INDIRECT("'"&amp;'DATA for charts'!P$5&amp;"'!$u1"),$A1391-1,0),NA())</f>
        <v>#N/A</v>
      </c>
      <c r="Q1391" s="219" t="e">
        <f ca="1">IF(ISNUMBER(OFFSET(INDIRECT("'"&amp;'DATA for charts'!Q$5&amp;"'!$u1"),$A1391-1,0)),OFFSET(INDIRECT("'"&amp;'DATA for charts'!Q$5&amp;"'!$u1"),$A1391-1,0),NA())</f>
        <v>#N/A</v>
      </c>
      <c r="R1391" s="219" t="e">
        <f ca="1">IF(ISNUMBER(OFFSET(INDIRECT("'"&amp;'DATA for charts'!R$5&amp;"'!$u1"),$A1391-1,0)),OFFSET(INDIRECT("'"&amp;'DATA for charts'!R$5&amp;"'!$u1"),$A1391-1,0),NA())</f>
        <v>#N/A</v>
      </c>
      <c r="S1391" s="219" t="e">
        <f ca="1">IF(ISNUMBER(OFFSET(INDIRECT("'"&amp;'DATA for charts'!S$5&amp;"'!$u1"),$A1391-1,0)),OFFSET(INDIRECT("'"&amp;'DATA for charts'!S$5&amp;"'!$u1"),$A1391-1,0),NA())</f>
        <v>#N/A</v>
      </c>
      <c r="T1391" s="34"/>
      <c r="U1391" s="34"/>
      <c r="V1391" s="34"/>
      <c r="W1391" s="8"/>
      <c r="X1391" s="8"/>
      <c r="Y1391" s="8"/>
      <c r="Z1391" s="8"/>
      <c r="AA1391" s="8"/>
    </row>
    <row r="1392" spans="1:27">
      <c r="A1392" s="226">
        <f t="shared" si="1435"/>
        <v>267</v>
      </c>
      <c r="B1392" s="8">
        <v>6</v>
      </c>
      <c r="C1392" s="219">
        <f ca="1">IF(ISNUMBER(OFFSET(INDIRECT("'"&amp;'DATA for charts'!C$5&amp;"'!$u1"),$A1392-1,0)),OFFSET(INDIRECT("'"&amp;'DATA for charts'!C$5&amp;"'!$u1"),$A1392-1,0),NA())</f>
        <v>0</v>
      </c>
      <c r="D1392" s="219">
        <f ca="1">IF(ISNUMBER(OFFSET(INDIRECT("'"&amp;'DATA for charts'!D$5&amp;"'!$u1"),$A1392-1,0)),OFFSET(INDIRECT("'"&amp;'DATA for charts'!D$5&amp;"'!$u1"),$A1392-1,0),NA())</f>
        <v>0</v>
      </c>
      <c r="E1392" s="219">
        <f ca="1">IF(ISNUMBER(OFFSET(INDIRECT("'"&amp;'DATA for charts'!E$5&amp;"'!$u1"),$A1392-1,0)),OFFSET(INDIRECT("'"&amp;'DATA for charts'!E$5&amp;"'!$u1"),$A1392-1,0),NA())</f>
        <v>0</v>
      </c>
      <c r="F1392" s="219">
        <f ca="1">IF(ISNUMBER(OFFSET(INDIRECT("'"&amp;'DATA for charts'!F$5&amp;"'!$u1"),$A1392-1,0)),OFFSET(INDIRECT("'"&amp;'DATA for charts'!F$5&amp;"'!$u1"),$A1392-1,0),NA())</f>
        <v>0</v>
      </c>
      <c r="G1392" s="219">
        <f ca="1">IF(ISNUMBER(OFFSET(INDIRECT("'"&amp;'DATA for charts'!G$5&amp;"'!$u1"),$A1392-1,0)),OFFSET(INDIRECT("'"&amp;'DATA for charts'!G$5&amp;"'!$u1"),$A1392-1,0),NA())</f>
        <v>0</v>
      </c>
      <c r="H1392" s="219">
        <f ca="1">IF(ISNUMBER(OFFSET(INDIRECT("'"&amp;'DATA for charts'!H$5&amp;"'!$u1"),$A1392-1,0)),OFFSET(INDIRECT("'"&amp;'DATA for charts'!H$5&amp;"'!$u1"),$A1392-1,0),NA())</f>
        <v>0</v>
      </c>
      <c r="I1392" s="219" t="e">
        <f ca="1">IF(ISNUMBER(OFFSET(INDIRECT("'"&amp;'DATA for charts'!I$5&amp;"'!$u1"),$A1392-1,0)),OFFSET(INDIRECT("'"&amp;'DATA for charts'!I$5&amp;"'!$u1"),$A1392-1,0),NA())</f>
        <v>#N/A</v>
      </c>
      <c r="J1392" s="219" t="e">
        <f ca="1">IF(ISNUMBER(OFFSET(INDIRECT("'"&amp;'DATA for charts'!J$5&amp;"'!$u1"),$A1392-1,0)),OFFSET(INDIRECT("'"&amp;'DATA for charts'!J$5&amp;"'!$u1"),$A1392-1,0),NA())</f>
        <v>#N/A</v>
      </c>
      <c r="K1392" s="219" t="e">
        <f ca="1">IF(ISNUMBER(OFFSET(INDIRECT("'"&amp;'DATA for charts'!K$5&amp;"'!$u1"),$A1392-1,0)),OFFSET(INDIRECT("'"&amp;'DATA for charts'!K$5&amp;"'!$u1"),$A1392-1,0),NA())</f>
        <v>#N/A</v>
      </c>
      <c r="L1392" s="219" t="e">
        <f ca="1">IF(ISNUMBER(OFFSET(INDIRECT("'"&amp;'DATA for charts'!L$5&amp;"'!$u1"),$A1392-1,0)),OFFSET(INDIRECT("'"&amp;'DATA for charts'!L$5&amp;"'!$u1"),$A1392-1,0),NA())</f>
        <v>#N/A</v>
      </c>
      <c r="M1392" s="219" t="e">
        <f ca="1">IF(ISNUMBER(OFFSET(INDIRECT("'"&amp;'DATA for charts'!M$5&amp;"'!$u1"),$A1392-1,0)),OFFSET(INDIRECT("'"&amp;'DATA for charts'!M$5&amp;"'!$u1"),$A1392-1,0),NA())</f>
        <v>#N/A</v>
      </c>
      <c r="N1392" s="219" t="e">
        <f ca="1">IF(ISNUMBER(OFFSET(INDIRECT("'"&amp;'DATA for charts'!N$5&amp;"'!$u1"),$A1392-1,0)),OFFSET(INDIRECT("'"&amp;'DATA for charts'!N$5&amp;"'!$u1"),$A1392-1,0),NA())</f>
        <v>#N/A</v>
      </c>
      <c r="O1392" s="219" t="e">
        <f ca="1">IF(ISNUMBER(OFFSET(INDIRECT("'"&amp;'DATA for charts'!O$5&amp;"'!$u1"),$A1392-1,0)),OFFSET(INDIRECT("'"&amp;'DATA for charts'!O$5&amp;"'!$u1"),$A1392-1,0),NA())</f>
        <v>#N/A</v>
      </c>
      <c r="P1392" s="219" t="e">
        <f ca="1">IF(ISNUMBER(OFFSET(INDIRECT("'"&amp;'DATA for charts'!P$5&amp;"'!$u1"),$A1392-1,0)),OFFSET(INDIRECT("'"&amp;'DATA for charts'!P$5&amp;"'!$u1"),$A1392-1,0),NA())</f>
        <v>#N/A</v>
      </c>
      <c r="Q1392" s="219" t="e">
        <f ca="1">IF(ISNUMBER(OFFSET(INDIRECT("'"&amp;'DATA for charts'!Q$5&amp;"'!$u1"),$A1392-1,0)),OFFSET(INDIRECT("'"&amp;'DATA for charts'!Q$5&amp;"'!$u1"),$A1392-1,0),NA())</f>
        <v>#N/A</v>
      </c>
      <c r="R1392" s="219" t="e">
        <f ca="1">IF(ISNUMBER(OFFSET(INDIRECT("'"&amp;'DATA for charts'!R$5&amp;"'!$u1"),$A1392-1,0)),OFFSET(INDIRECT("'"&amp;'DATA for charts'!R$5&amp;"'!$u1"),$A1392-1,0),NA())</f>
        <v>#N/A</v>
      </c>
      <c r="S1392" s="219" t="e">
        <f ca="1">IF(ISNUMBER(OFFSET(INDIRECT("'"&amp;'DATA for charts'!S$5&amp;"'!$u1"),$A1392-1,0)),OFFSET(INDIRECT("'"&amp;'DATA for charts'!S$5&amp;"'!$u1"),$A1392-1,0),NA())</f>
        <v>#N/A</v>
      </c>
      <c r="T1392" s="34"/>
      <c r="U1392" s="34"/>
      <c r="V1392" s="34"/>
      <c r="W1392" s="8"/>
      <c r="X1392" s="8"/>
      <c r="Y1392" s="8"/>
      <c r="Z1392" s="8"/>
      <c r="AA1392" s="8"/>
    </row>
    <row r="1393" spans="1:27">
      <c r="A1393" s="226">
        <f t="shared" si="1435"/>
        <v>268</v>
      </c>
      <c r="B1393" s="8">
        <v>7</v>
      </c>
      <c r="C1393" s="219">
        <f ca="1">IF(ISNUMBER(OFFSET(INDIRECT("'"&amp;'DATA for charts'!C$5&amp;"'!$u1"),$A1393-1,0)),OFFSET(INDIRECT("'"&amp;'DATA for charts'!C$5&amp;"'!$u1"),$A1393-1,0),NA())</f>
        <v>0</v>
      </c>
      <c r="D1393" s="219">
        <f ca="1">IF(ISNUMBER(OFFSET(INDIRECT("'"&amp;'DATA for charts'!D$5&amp;"'!$u1"),$A1393-1,0)),OFFSET(INDIRECT("'"&amp;'DATA for charts'!D$5&amp;"'!$u1"),$A1393-1,0),NA())</f>
        <v>0</v>
      </c>
      <c r="E1393" s="219">
        <f ca="1">IF(ISNUMBER(OFFSET(INDIRECT("'"&amp;'DATA for charts'!E$5&amp;"'!$u1"),$A1393-1,0)),OFFSET(INDIRECT("'"&amp;'DATA for charts'!E$5&amp;"'!$u1"),$A1393-1,0),NA())</f>
        <v>0</v>
      </c>
      <c r="F1393" s="219">
        <f ca="1">IF(ISNUMBER(OFFSET(INDIRECT("'"&amp;'DATA for charts'!F$5&amp;"'!$u1"),$A1393-1,0)),OFFSET(INDIRECT("'"&amp;'DATA for charts'!F$5&amp;"'!$u1"),$A1393-1,0),NA())</f>
        <v>0</v>
      </c>
      <c r="G1393" s="219">
        <f ca="1">IF(ISNUMBER(OFFSET(INDIRECT("'"&amp;'DATA for charts'!G$5&amp;"'!$u1"),$A1393-1,0)),OFFSET(INDIRECT("'"&amp;'DATA for charts'!G$5&amp;"'!$u1"),$A1393-1,0),NA())</f>
        <v>0</v>
      </c>
      <c r="H1393" s="219">
        <f ca="1">IF(ISNUMBER(OFFSET(INDIRECT("'"&amp;'DATA for charts'!H$5&amp;"'!$u1"),$A1393-1,0)),OFFSET(INDIRECT("'"&amp;'DATA for charts'!H$5&amp;"'!$u1"),$A1393-1,0),NA())</f>
        <v>0</v>
      </c>
      <c r="I1393" s="219" t="e">
        <f ca="1">IF(ISNUMBER(OFFSET(INDIRECT("'"&amp;'DATA for charts'!I$5&amp;"'!$u1"),$A1393-1,0)),OFFSET(INDIRECT("'"&amp;'DATA for charts'!I$5&amp;"'!$u1"),$A1393-1,0),NA())</f>
        <v>#N/A</v>
      </c>
      <c r="J1393" s="219" t="e">
        <f ca="1">IF(ISNUMBER(OFFSET(INDIRECT("'"&amp;'DATA for charts'!J$5&amp;"'!$u1"),$A1393-1,0)),OFFSET(INDIRECT("'"&amp;'DATA for charts'!J$5&amp;"'!$u1"),$A1393-1,0),NA())</f>
        <v>#N/A</v>
      </c>
      <c r="K1393" s="219" t="e">
        <f ca="1">IF(ISNUMBER(OFFSET(INDIRECT("'"&amp;'DATA for charts'!K$5&amp;"'!$u1"),$A1393-1,0)),OFFSET(INDIRECT("'"&amp;'DATA for charts'!K$5&amp;"'!$u1"),$A1393-1,0),NA())</f>
        <v>#N/A</v>
      </c>
      <c r="L1393" s="219" t="e">
        <f ca="1">IF(ISNUMBER(OFFSET(INDIRECT("'"&amp;'DATA for charts'!L$5&amp;"'!$u1"),$A1393-1,0)),OFFSET(INDIRECT("'"&amp;'DATA for charts'!L$5&amp;"'!$u1"),$A1393-1,0),NA())</f>
        <v>#N/A</v>
      </c>
      <c r="M1393" s="219" t="e">
        <f ca="1">IF(ISNUMBER(OFFSET(INDIRECT("'"&amp;'DATA for charts'!M$5&amp;"'!$u1"),$A1393-1,0)),OFFSET(INDIRECT("'"&amp;'DATA for charts'!M$5&amp;"'!$u1"),$A1393-1,0),NA())</f>
        <v>#N/A</v>
      </c>
      <c r="N1393" s="219" t="e">
        <f ca="1">IF(ISNUMBER(OFFSET(INDIRECT("'"&amp;'DATA for charts'!N$5&amp;"'!$u1"),$A1393-1,0)),OFFSET(INDIRECT("'"&amp;'DATA for charts'!N$5&amp;"'!$u1"),$A1393-1,0),NA())</f>
        <v>#N/A</v>
      </c>
      <c r="O1393" s="219" t="e">
        <f ca="1">IF(ISNUMBER(OFFSET(INDIRECT("'"&amp;'DATA for charts'!O$5&amp;"'!$u1"),$A1393-1,0)),OFFSET(INDIRECT("'"&amp;'DATA for charts'!O$5&amp;"'!$u1"),$A1393-1,0),NA())</f>
        <v>#N/A</v>
      </c>
      <c r="P1393" s="219" t="e">
        <f ca="1">IF(ISNUMBER(OFFSET(INDIRECT("'"&amp;'DATA for charts'!P$5&amp;"'!$u1"),$A1393-1,0)),OFFSET(INDIRECT("'"&amp;'DATA for charts'!P$5&amp;"'!$u1"),$A1393-1,0),NA())</f>
        <v>#N/A</v>
      </c>
      <c r="Q1393" s="219" t="e">
        <f ca="1">IF(ISNUMBER(OFFSET(INDIRECT("'"&amp;'DATA for charts'!Q$5&amp;"'!$u1"),$A1393-1,0)),OFFSET(INDIRECT("'"&amp;'DATA for charts'!Q$5&amp;"'!$u1"),$A1393-1,0),NA())</f>
        <v>#N/A</v>
      </c>
      <c r="R1393" s="219" t="e">
        <f ca="1">IF(ISNUMBER(OFFSET(INDIRECT("'"&amp;'DATA for charts'!R$5&amp;"'!$u1"),$A1393-1,0)),OFFSET(INDIRECT("'"&amp;'DATA for charts'!R$5&amp;"'!$u1"),$A1393-1,0),NA())</f>
        <v>#N/A</v>
      </c>
      <c r="S1393" s="219" t="e">
        <f ca="1">IF(ISNUMBER(OFFSET(INDIRECT("'"&amp;'DATA for charts'!S$5&amp;"'!$u1"),$A1393-1,0)),OFFSET(INDIRECT("'"&amp;'DATA for charts'!S$5&amp;"'!$u1"),$A1393-1,0),NA())</f>
        <v>#N/A</v>
      </c>
      <c r="T1393" s="34"/>
      <c r="U1393" s="34"/>
      <c r="V1393" s="34"/>
      <c r="W1393" s="8"/>
      <c r="X1393" s="8"/>
      <c r="Y1393" s="8"/>
      <c r="Z1393" s="8"/>
      <c r="AA1393" s="8"/>
    </row>
    <row r="1394" spans="1:27">
      <c r="A1394" s="226">
        <f t="shared" si="1435"/>
        <v>269</v>
      </c>
      <c r="B1394" s="8">
        <v>8</v>
      </c>
      <c r="C1394" s="219">
        <f ca="1">IF(ISNUMBER(OFFSET(INDIRECT("'"&amp;'DATA for charts'!C$5&amp;"'!$u1"),$A1394-1,0)),OFFSET(INDIRECT("'"&amp;'DATA for charts'!C$5&amp;"'!$u1"),$A1394-1,0),NA())</f>
        <v>0</v>
      </c>
      <c r="D1394" s="219">
        <f ca="1">IF(ISNUMBER(OFFSET(INDIRECT("'"&amp;'DATA for charts'!D$5&amp;"'!$u1"),$A1394-1,0)),OFFSET(INDIRECT("'"&amp;'DATA for charts'!D$5&amp;"'!$u1"),$A1394-1,0),NA())</f>
        <v>0</v>
      </c>
      <c r="E1394" s="219">
        <f ca="1">IF(ISNUMBER(OFFSET(INDIRECT("'"&amp;'DATA for charts'!E$5&amp;"'!$u1"),$A1394-1,0)),OFFSET(INDIRECT("'"&amp;'DATA for charts'!E$5&amp;"'!$u1"),$A1394-1,0),NA())</f>
        <v>0</v>
      </c>
      <c r="F1394" s="219">
        <f ca="1">IF(ISNUMBER(OFFSET(INDIRECT("'"&amp;'DATA for charts'!F$5&amp;"'!$u1"),$A1394-1,0)),OFFSET(INDIRECT("'"&amp;'DATA for charts'!F$5&amp;"'!$u1"),$A1394-1,0),NA())</f>
        <v>-1.6529056617467553E-2</v>
      </c>
      <c r="G1394" s="219">
        <f ca="1">IF(ISNUMBER(OFFSET(INDIRECT("'"&amp;'DATA for charts'!G$5&amp;"'!$u1"),$A1394-1,0)),OFFSET(INDIRECT("'"&amp;'DATA for charts'!G$5&amp;"'!$u1"),$A1394-1,0),NA())</f>
        <v>0</v>
      </c>
      <c r="H1394" s="219">
        <f ca="1">IF(ISNUMBER(OFFSET(INDIRECT("'"&amp;'DATA for charts'!H$5&amp;"'!$u1"),$A1394-1,0)),OFFSET(INDIRECT("'"&amp;'DATA for charts'!H$5&amp;"'!$u1"),$A1394-1,0),NA())</f>
        <v>0</v>
      </c>
      <c r="I1394" s="219" t="e">
        <f ca="1">IF(ISNUMBER(OFFSET(INDIRECT("'"&amp;'DATA for charts'!I$5&amp;"'!$u1"),$A1394-1,0)),OFFSET(INDIRECT("'"&amp;'DATA for charts'!I$5&amp;"'!$u1"),$A1394-1,0),NA())</f>
        <v>#N/A</v>
      </c>
      <c r="J1394" s="219" t="e">
        <f ca="1">IF(ISNUMBER(OFFSET(INDIRECT("'"&amp;'DATA for charts'!J$5&amp;"'!$u1"),$A1394-1,0)),OFFSET(INDIRECT("'"&amp;'DATA for charts'!J$5&amp;"'!$u1"),$A1394-1,0),NA())</f>
        <v>#N/A</v>
      </c>
      <c r="K1394" s="219" t="e">
        <f ca="1">IF(ISNUMBER(OFFSET(INDIRECT("'"&amp;'DATA for charts'!K$5&amp;"'!$u1"),$A1394-1,0)),OFFSET(INDIRECT("'"&amp;'DATA for charts'!K$5&amp;"'!$u1"),$A1394-1,0),NA())</f>
        <v>#N/A</v>
      </c>
      <c r="L1394" s="219" t="e">
        <f ca="1">IF(ISNUMBER(OFFSET(INDIRECT("'"&amp;'DATA for charts'!L$5&amp;"'!$u1"),$A1394-1,0)),OFFSET(INDIRECT("'"&amp;'DATA for charts'!L$5&amp;"'!$u1"),$A1394-1,0),NA())</f>
        <v>#N/A</v>
      </c>
      <c r="M1394" s="219" t="e">
        <f ca="1">IF(ISNUMBER(OFFSET(INDIRECT("'"&amp;'DATA for charts'!M$5&amp;"'!$u1"),$A1394-1,0)),OFFSET(INDIRECT("'"&amp;'DATA for charts'!M$5&amp;"'!$u1"),$A1394-1,0),NA())</f>
        <v>#N/A</v>
      </c>
      <c r="N1394" s="219" t="e">
        <f ca="1">IF(ISNUMBER(OFFSET(INDIRECT("'"&amp;'DATA for charts'!N$5&amp;"'!$u1"),$A1394-1,0)),OFFSET(INDIRECT("'"&amp;'DATA for charts'!N$5&amp;"'!$u1"),$A1394-1,0),NA())</f>
        <v>#N/A</v>
      </c>
      <c r="O1394" s="219" t="e">
        <f ca="1">IF(ISNUMBER(OFFSET(INDIRECT("'"&amp;'DATA for charts'!O$5&amp;"'!$u1"),$A1394-1,0)),OFFSET(INDIRECT("'"&amp;'DATA for charts'!O$5&amp;"'!$u1"),$A1394-1,0),NA())</f>
        <v>#N/A</v>
      </c>
      <c r="P1394" s="219" t="e">
        <f ca="1">IF(ISNUMBER(OFFSET(INDIRECT("'"&amp;'DATA for charts'!P$5&amp;"'!$u1"),$A1394-1,0)),OFFSET(INDIRECT("'"&amp;'DATA for charts'!P$5&amp;"'!$u1"),$A1394-1,0),NA())</f>
        <v>#N/A</v>
      </c>
      <c r="Q1394" s="219" t="e">
        <f ca="1">IF(ISNUMBER(OFFSET(INDIRECT("'"&amp;'DATA for charts'!Q$5&amp;"'!$u1"),$A1394-1,0)),OFFSET(INDIRECT("'"&amp;'DATA for charts'!Q$5&amp;"'!$u1"),$A1394-1,0),NA())</f>
        <v>#N/A</v>
      </c>
      <c r="R1394" s="219" t="e">
        <f ca="1">IF(ISNUMBER(OFFSET(INDIRECT("'"&amp;'DATA for charts'!R$5&amp;"'!$u1"),$A1394-1,0)),OFFSET(INDIRECT("'"&amp;'DATA for charts'!R$5&amp;"'!$u1"),$A1394-1,0),NA())</f>
        <v>#N/A</v>
      </c>
      <c r="S1394" s="219" t="e">
        <f ca="1">IF(ISNUMBER(OFFSET(INDIRECT("'"&amp;'DATA for charts'!S$5&amp;"'!$u1"),$A1394-1,0)),OFFSET(INDIRECT("'"&amp;'DATA for charts'!S$5&amp;"'!$u1"),$A1394-1,0),NA())</f>
        <v>#N/A</v>
      </c>
      <c r="T1394" s="34"/>
      <c r="U1394" s="34"/>
      <c r="V1394" s="34"/>
      <c r="W1394" s="8"/>
      <c r="X1394" s="8"/>
      <c r="Y1394" s="8"/>
      <c r="Z1394" s="8"/>
      <c r="AA1394" s="8"/>
    </row>
    <row r="1395" spans="1:27">
      <c r="A1395" s="226">
        <f t="shared" si="1435"/>
        <v>270</v>
      </c>
      <c r="B1395" s="8">
        <v>9</v>
      </c>
      <c r="C1395" s="219">
        <f ca="1">IF(ISNUMBER(OFFSET(INDIRECT("'"&amp;'DATA for charts'!C$5&amp;"'!$u1"),$A1395-1,0)),OFFSET(INDIRECT("'"&amp;'DATA for charts'!C$5&amp;"'!$u1"),$A1395-1,0),NA())</f>
        <v>-0.128</v>
      </c>
      <c r="D1395" s="219">
        <f ca="1">IF(ISNUMBER(OFFSET(INDIRECT("'"&amp;'DATA for charts'!D$5&amp;"'!$u1"),$A1395-1,0)),OFFSET(INDIRECT("'"&amp;'DATA for charts'!D$5&amp;"'!$u1"),$A1395-1,0),NA())</f>
        <v>-7.0156869999999996E-2</v>
      </c>
      <c r="E1395" s="219">
        <f ca="1">IF(ISNUMBER(OFFSET(INDIRECT("'"&amp;'DATA for charts'!E$5&amp;"'!$u1"),$A1395-1,0)),OFFSET(INDIRECT("'"&amp;'DATA for charts'!E$5&amp;"'!$u1"),$A1395-1,0),NA())</f>
        <v>-0.11228200000000001</v>
      </c>
      <c r="F1395" s="219">
        <f ca="1">IF(ISNUMBER(OFFSET(INDIRECT("'"&amp;'DATA for charts'!F$5&amp;"'!$u1"),$A1395-1,0)),OFFSET(INDIRECT("'"&amp;'DATA for charts'!F$5&amp;"'!$u1"),$A1395-1,0),NA())</f>
        <v>-0.15912258628694168</v>
      </c>
      <c r="G1395" s="219">
        <f ca="1">IF(ISNUMBER(OFFSET(INDIRECT("'"&amp;'DATA for charts'!G$5&amp;"'!$u1"),$A1395-1,0)),OFFSET(INDIRECT("'"&amp;'DATA for charts'!G$5&amp;"'!$u1"),$A1395-1,0),NA())</f>
        <v>-0.11</v>
      </c>
      <c r="H1395" s="219">
        <f ca="1">IF(ISNUMBER(OFFSET(INDIRECT("'"&amp;'DATA for charts'!H$5&amp;"'!$u1"),$A1395-1,0)),OFFSET(INDIRECT("'"&amp;'DATA for charts'!H$5&amp;"'!$u1"),$A1395-1,0),NA())</f>
        <v>-9.0223899999999996E-2</v>
      </c>
      <c r="I1395" s="219" t="e">
        <f ca="1">IF(ISNUMBER(OFFSET(INDIRECT("'"&amp;'DATA for charts'!I$5&amp;"'!$u1"),$A1395-1,0)),OFFSET(INDIRECT("'"&amp;'DATA for charts'!I$5&amp;"'!$u1"),$A1395-1,0),NA())</f>
        <v>#N/A</v>
      </c>
      <c r="J1395" s="219" t="e">
        <f ca="1">IF(ISNUMBER(OFFSET(INDIRECT("'"&amp;'DATA for charts'!J$5&amp;"'!$u1"),$A1395-1,0)),OFFSET(INDIRECT("'"&amp;'DATA for charts'!J$5&amp;"'!$u1"),$A1395-1,0),NA())</f>
        <v>#N/A</v>
      </c>
      <c r="K1395" s="219" t="e">
        <f ca="1">IF(ISNUMBER(OFFSET(INDIRECT("'"&amp;'DATA for charts'!K$5&amp;"'!$u1"),$A1395-1,0)),OFFSET(INDIRECT("'"&amp;'DATA for charts'!K$5&amp;"'!$u1"),$A1395-1,0),NA())</f>
        <v>#N/A</v>
      </c>
      <c r="L1395" s="219" t="e">
        <f ca="1">IF(ISNUMBER(OFFSET(INDIRECT("'"&amp;'DATA for charts'!L$5&amp;"'!$u1"),$A1395-1,0)),OFFSET(INDIRECT("'"&amp;'DATA for charts'!L$5&amp;"'!$u1"),$A1395-1,0),NA())</f>
        <v>#N/A</v>
      </c>
      <c r="M1395" s="219" t="e">
        <f ca="1">IF(ISNUMBER(OFFSET(INDIRECT("'"&amp;'DATA for charts'!M$5&amp;"'!$u1"),$A1395-1,0)),OFFSET(INDIRECT("'"&amp;'DATA for charts'!M$5&amp;"'!$u1"),$A1395-1,0),NA())</f>
        <v>#N/A</v>
      </c>
      <c r="N1395" s="219" t="e">
        <f ca="1">IF(ISNUMBER(OFFSET(INDIRECT("'"&amp;'DATA for charts'!N$5&amp;"'!$u1"),$A1395-1,0)),OFFSET(INDIRECT("'"&amp;'DATA for charts'!N$5&amp;"'!$u1"),$A1395-1,0),NA())</f>
        <v>#N/A</v>
      </c>
      <c r="O1395" s="219" t="e">
        <f ca="1">IF(ISNUMBER(OFFSET(INDIRECT("'"&amp;'DATA for charts'!O$5&amp;"'!$u1"),$A1395-1,0)),OFFSET(INDIRECT("'"&amp;'DATA for charts'!O$5&amp;"'!$u1"),$A1395-1,0),NA())</f>
        <v>#N/A</v>
      </c>
      <c r="P1395" s="219" t="e">
        <f ca="1">IF(ISNUMBER(OFFSET(INDIRECT("'"&amp;'DATA for charts'!P$5&amp;"'!$u1"),$A1395-1,0)),OFFSET(INDIRECT("'"&amp;'DATA for charts'!P$5&amp;"'!$u1"),$A1395-1,0),NA())</f>
        <v>#N/A</v>
      </c>
      <c r="Q1395" s="219" t="e">
        <f ca="1">IF(ISNUMBER(OFFSET(INDIRECT("'"&amp;'DATA for charts'!Q$5&amp;"'!$u1"),$A1395-1,0)),OFFSET(INDIRECT("'"&amp;'DATA for charts'!Q$5&amp;"'!$u1"),$A1395-1,0),NA())</f>
        <v>#N/A</v>
      </c>
      <c r="R1395" s="219" t="e">
        <f ca="1">IF(ISNUMBER(OFFSET(INDIRECT("'"&amp;'DATA for charts'!R$5&amp;"'!$u1"),$A1395-1,0)),OFFSET(INDIRECT("'"&amp;'DATA for charts'!R$5&amp;"'!$u1"),$A1395-1,0),NA())</f>
        <v>#N/A</v>
      </c>
      <c r="S1395" s="219" t="e">
        <f ca="1">IF(ISNUMBER(OFFSET(INDIRECT("'"&amp;'DATA for charts'!S$5&amp;"'!$u1"),$A1395-1,0)),OFFSET(INDIRECT("'"&amp;'DATA for charts'!S$5&amp;"'!$u1"),$A1395-1,0),NA())</f>
        <v>#N/A</v>
      </c>
      <c r="T1395" s="34"/>
      <c r="U1395" s="34"/>
      <c r="V1395" s="34"/>
      <c r="W1395" s="8"/>
      <c r="X1395" s="8"/>
      <c r="Y1395" s="8"/>
      <c r="Z1395" s="8"/>
      <c r="AA1395" s="8"/>
    </row>
    <row r="1396" spans="1:27">
      <c r="A1396" s="226">
        <f t="shared" si="1435"/>
        <v>271</v>
      </c>
      <c r="B1396" s="8">
        <v>10</v>
      </c>
      <c r="C1396" s="219">
        <f ca="1">IF(ISNUMBER(OFFSET(INDIRECT("'"&amp;'DATA for charts'!C$5&amp;"'!$u1"),$A1396-1,0)),OFFSET(INDIRECT("'"&amp;'DATA for charts'!C$5&amp;"'!$u1"),$A1396-1,0),NA())</f>
        <v>-0.45300000000000001</v>
      </c>
      <c r="D1396" s="219">
        <f ca="1">IF(ISNUMBER(OFFSET(INDIRECT("'"&amp;'DATA for charts'!D$5&amp;"'!$u1"),$A1396-1,0)),OFFSET(INDIRECT("'"&amp;'DATA for charts'!D$5&amp;"'!$u1"),$A1396-1,0),NA())</f>
        <v>-0.36695090000000002</v>
      </c>
      <c r="E1396" s="219">
        <f ca="1">IF(ISNUMBER(OFFSET(INDIRECT("'"&amp;'DATA for charts'!E$5&amp;"'!$u1"),$A1396-1,0)),OFFSET(INDIRECT("'"&amp;'DATA for charts'!E$5&amp;"'!$u1"),$A1396-1,0),NA())</f>
        <v>-0.36476599999999998</v>
      </c>
      <c r="F1396" s="219">
        <f ca="1">IF(ISNUMBER(OFFSET(INDIRECT("'"&amp;'DATA for charts'!F$5&amp;"'!$u1"),$A1396-1,0)),OFFSET(INDIRECT("'"&amp;'DATA for charts'!F$5&amp;"'!$u1"),$A1396-1,0),NA())</f>
        <v>-0.41738529007637498</v>
      </c>
      <c r="G1396" s="219">
        <f ca="1">IF(ISNUMBER(OFFSET(INDIRECT("'"&amp;'DATA for charts'!G$5&amp;"'!$u1"),$A1396-1,0)),OFFSET(INDIRECT("'"&amp;'DATA for charts'!G$5&amp;"'!$u1"),$A1396-1,0),NA())</f>
        <v>-0.31</v>
      </c>
      <c r="H1396" s="219">
        <f ca="1">IF(ISNUMBER(OFFSET(INDIRECT("'"&amp;'DATA for charts'!H$5&amp;"'!$u1"),$A1396-1,0)),OFFSET(INDIRECT("'"&amp;'DATA for charts'!H$5&amp;"'!$u1"),$A1396-1,0),NA())</f>
        <v>-0.311614</v>
      </c>
      <c r="I1396" s="219" t="e">
        <f ca="1">IF(ISNUMBER(OFFSET(INDIRECT("'"&amp;'DATA for charts'!I$5&amp;"'!$u1"),$A1396-1,0)),OFFSET(INDIRECT("'"&amp;'DATA for charts'!I$5&amp;"'!$u1"),$A1396-1,0),NA())</f>
        <v>#N/A</v>
      </c>
      <c r="J1396" s="219" t="e">
        <f ca="1">IF(ISNUMBER(OFFSET(INDIRECT("'"&amp;'DATA for charts'!J$5&amp;"'!$u1"),$A1396-1,0)),OFFSET(INDIRECT("'"&amp;'DATA for charts'!J$5&amp;"'!$u1"),$A1396-1,0),NA())</f>
        <v>#N/A</v>
      </c>
      <c r="K1396" s="219" t="e">
        <f ca="1">IF(ISNUMBER(OFFSET(INDIRECT("'"&amp;'DATA for charts'!K$5&amp;"'!$u1"),$A1396-1,0)),OFFSET(INDIRECT("'"&amp;'DATA for charts'!K$5&amp;"'!$u1"),$A1396-1,0),NA())</f>
        <v>#N/A</v>
      </c>
      <c r="L1396" s="219" t="e">
        <f ca="1">IF(ISNUMBER(OFFSET(INDIRECT("'"&amp;'DATA for charts'!L$5&amp;"'!$u1"),$A1396-1,0)),OFFSET(INDIRECT("'"&amp;'DATA for charts'!L$5&amp;"'!$u1"),$A1396-1,0),NA())</f>
        <v>#N/A</v>
      </c>
      <c r="M1396" s="219" t="e">
        <f ca="1">IF(ISNUMBER(OFFSET(INDIRECT("'"&amp;'DATA for charts'!M$5&amp;"'!$u1"),$A1396-1,0)),OFFSET(INDIRECT("'"&amp;'DATA for charts'!M$5&amp;"'!$u1"),$A1396-1,0),NA())</f>
        <v>#N/A</v>
      </c>
      <c r="N1396" s="219" t="e">
        <f ca="1">IF(ISNUMBER(OFFSET(INDIRECT("'"&amp;'DATA for charts'!N$5&amp;"'!$u1"),$A1396-1,0)),OFFSET(INDIRECT("'"&amp;'DATA for charts'!N$5&amp;"'!$u1"),$A1396-1,0),NA())</f>
        <v>#N/A</v>
      </c>
      <c r="O1396" s="219" t="e">
        <f ca="1">IF(ISNUMBER(OFFSET(INDIRECT("'"&amp;'DATA for charts'!O$5&amp;"'!$u1"),$A1396-1,0)),OFFSET(INDIRECT("'"&amp;'DATA for charts'!O$5&amp;"'!$u1"),$A1396-1,0),NA())</f>
        <v>#N/A</v>
      </c>
      <c r="P1396" s="219" t="e">
        <f ca="1">IF(ISNUMBER(OFFSET(INDIRECT("'"&amp;'DATA for charts'!P$5&amp;"'!$u1"),$A1396-1,0)),OFFSET(INDIRECT("'"&amp;'DATA for charts'!P$5&amp;"'!$u1"),$A1396-1,0),NA())</f>
        <v>#N/A</v>
      </c>
      <c r="Q1396" s="219" t="e">
        <f ca="1">IF(ISNUMBER(OFFSET(INDIRECT("'"&amp;'DATA for charts'!Q$5&amp;"'!$u1"),$A1396-1,0)),OFFSET(INDIRECT("'"&amp;'DATA for charts'!Q$5&amp;"'!$u1"),$A1396-1,0),NA())</f>
        <v>#N/A</v>
      </c>
      <c r="R1396" s="219" t="e">
        <f ca="1">IF(ISNUMBER(OFFSET(INDIRECT("'"&amp;'DATA for charts'!R$5&amp;"'!$u1"),$A1396-1,0)),OFFSET(INDIRECT("'"&amp;'DATA for charts'!R$5&amp;"'!$u1"),$A1396-1,0),NA())</f>
        <v>#N/A</v>
      </c>
      <c r="S1396" s="219" t="e">
        <f ca="1">IF(ISNUMBER(OFFSET(INDIRECT("'"&amp;'DATA for charts'!S$5&amp;"'!$u1"),$A1396-1,0)),OFFSET(INDIRECT("'"&amp;'DATA for charts'!S$5&amp;"'!$u1"),$A1396-1,0),NA())</f>
        <v>#N/A</v>
      </c>
      <c r="T1396" s="34"/>
      <c r="U1396" s="34"/>
      <c r="V1396" s="34"/>
      <c r="W1396" s="8"/>
      <c r="X1396" s="8"/>
      <c r="Y1396" s="8"/>
      <c r="Z1396" s="8"/>
      <c r="AA1396" s="8"/>
    </row>
    <row r="1397" spans="1:27">
      <c r="A1397" s="226">
        <f t="shared" si="1435"/>
        <v>272</v>
      </c>
      <c r="B1397" s="8">
        <v>11</v>
      </c>
      <c r="C1397" s="219">
        <f ca="1">IF(ISNUMBER(OFFSET(INDIRECT("'"&amp;'DATA for charts'!C$5&amp;"'!$u1"),$A1397-1,0)),OFFSET(INDIRECT("'"&amp;'DATA for charts'!C$5&amp;"'!$u1"),$A1397-1,0),NA())</f>
        <v>-0.77100000000000002</v>
      </c>
      <c r="D1397" s="219">
        <f ca="1">IF(ISNUMBER(OFFSET(INDIRECT("'"&amp;'DATA for charts'!D$5&amp;"'!$u1"),$A1397-1,0)),OFFSET(INDIRECT("'"&amp;'DATA for charts'!D$5&amp;"'!$u1"),$A1397-1,0),NA())</f>
        <v>-0.76666109999999987</v>
      </c>
      <c r="E1397" s="219">
        <f ca="1">IF(ISNUMBER(OFFSET(INDIRECT("'"&amp;'DATA for charts'!E$5&amp;"'!$u1"),$A1397-1,0)),OFFSET(INDIRECT("'"&amp;'DATA for charts'!E$5&amp;"'!$u1"),$A1397-1,0),NA())</f>
        <v>-0.66068800000000005</v>
      </c>
      <c r="F1397" s="219">
        <f ca="1">IF(ISNUMBER(OFFSET(INDIRECT("'"&amp;'DATA for charts'!F$5&amp;"'!$u1"),$A1397-1,0)),OFFSET(INDIRECT("'"&amp;'DATA for charts'!F$5&amp;"'!$u1"),$A1397-1,0),NA())</f>
        <v>-0.76504587236447219</v>
      </c>
      <c r="G1397" s="219">
        <f ca="1">IF(ISNUMBER(OFFSET(INDIRECT("'"&amp;'DATA for charts'!G$5&amp;"'!$u1"),$A1397-1,0)),OFFSET(INDIRECT("'"&amp;'DATA for charts'!G$5&amp;"'!$u1"),$A1397-1,0),NA())</f>
        <v>-0.61</v>
      </c>
      <c r="H1397" s="219">
        <f ca="1">IF(ISNUMBER(OFFSET(INDIRECT("'"&amp;'DATA for charts'!H$5&amp;"'!$u1"),$A1397-1,0)),OFFSET(INDIRECT("'"&amp;'DATA for charts'!H$5&amp;"'!$u1"),$A1397-1,0),NA())</f>
        <v>-0.65318500000000002</v>
      </c>
      <c r="I1397" s="219" t="e">
        <f ca="1">IF(ISNUMBER(OFFSET(INDIRECT("'"&amp;'DATA for charts'!I$5&amp;"'!$u1"),$A1397-1,0)),OFFSET(INDIRECT("'"&amp;'DATA for charts'!I$5&amp;"'!$u1"),$A1397-1,0),NA())</f>
        <v>#N/A</v>
      </c>
      <c r="J1397" s="219" t="e">
        <f ca="1">IF(ISNUMBER(OFFSET(INDIRECT("'"&amp;'DATA for charts'!J$5&amp;"'!$u1"),$A1397-1,0)),OFFSET(INDIRECT("'"&amp;'DATA for charts'!J$5&amp;"'!$u1"),$A1397-1,0),NA())</f>
        <v>#N/A</v>
      </c>
      <c r="K1397" s="219" t="e">
        <f ca="1">IF(ISNUMBER(OFFSET(INDIRECT("'"&amp;'DATA for charts'!K$5&amp;"'!$u1"),$A1397-1,0)),OFFSET(INDIRECT("'"&amp;'DATA for charts'!K$5&amp;"'!$u1"),$A1397-1,0),NA())</f>
        <v>#N/A</v>
      </c>
      <c r="L1397" s="219" t="e">
        <f ca="1">IF(ISNUMBER(OFFSET(INDIRECT("'"&amp;'DATA for charts'!L$5&amp;"'!$u1"),$A1397-1,0)),OFFSET(INDIRECT("'"&amp;'DATA for charts'!L$5&amp;"'!$u1"),$A1397-1,0),NA())</f>
        <v>#N/A</v>
      </c>
      <c r="M1397" s="219" t="e">
        <f ca="1">IF(ISNUMBER(OFFSET(INDIRECT("'"&amp;'DATA for charts'!M$5&amp;"'!$u1"),$A1397-1,0)),OFFSET(INDIRECT("'"&amp;'DATA for charts'!M$5&amp;"'!$u1"),$A1397-1,0),NA())</f>
        <v>#N/A</v>
      </c>
      <c r="N1397" s="219" t="e">
        <f ca="1">IF(ISNUMBER(OFFSET(INDIRECT("'"&amp;'DATA for charts'!N$5&amp;"'!$u1"),$A1397-1,0)),OFFSET(INDIRECT("'"&amp;'DATA for charts'!N$5&amp;"'!$u1"),$A1397-1,0),NA())</f>
        <v>#N/A</v>
      </c>
      <c r="O1397" s="219" t="e">
        <f ca="1">IF(ISNUMBER(OFFSET(INDIRECT("'"&amp;'DATA for charts'!O$5&amp;"'!$u1"),$A1397-1,0)),OFFSET(INDIRECT("'"&amp;'DATA for charts'!O$5&amp;"'!$u1"),$A1397-1,0),NA())</f>
        <v>#N/A</v>
      </c>
      <c r="P1397" s="219" t="e">
        <f ca="1">IF(ISNUMBER(OFFSET(INDIRECT("'"&amp;'DATA for charts'!P$5&amp;"'!$u1"),$A1397-1,0)),OFFSET(INDIRECT("'"&amp;'DATA for charts'!P$5&amp;"'!$u1"),$A1397-1,0),NA())</f>
        <v>#N/A</v>
      </c>
      <c r="Q1397" s="219" t="e">
        <f ca="1">IF(ISNUMBER(OFFSET(INDIRECT("'"&amp;'DATA for charts'!Q$5&amp;"'!$u1"),$A1397-1,0)),OFFSET(INDIRECT("'"&amp;'DATA for charts'!Q$5&amp;"'!$u1"),$A1397-1,0),NA())</f>
        <v>#N/A</v>
      </c>
      <c r="R1397" s="219" t="e">
        <f ca="1">IF(ISNUMBER(OFFSET(INDIRECT("'"&amp;'DATA for charts'!R$5&amp;"'!$u1"),$A1397-1,0)),OFFSET(INDIRECT("'"&amp;'DATA for charts'!R$5&amp;"'!$u1"),$A1397-1,0),NA())</f>
        <v>#N/A</v>
      </c>
      <c r="S1397" s="219" t="e">
        <f ca="1">IF(ISNUMBER(OFFSET(INDIRECT("'"&amp;'DATA for charts'!S$5&amp;"'!$u1"),$A1397-1,0)),OFFSET(INDIRECT("'"&amp;'DATA for charts'!S$5&amp;"'!$u1"),$A1397-1,0),NA())</f>
        <v>#N/A</v>
      </c>
      <c r="T1397" s="34"/>
      <c r="U1397" s="34"/>
      <c r="V1397" s="34"/>
      <c r="W1397" s="8"/>
      <c r="X1397" s="8"/>
      <c r="Y1397" s="8"/>
      <c r="Z1397" s="8"/>
      <c r="AA1397" s="8"/>
    </row>
    <row r="1398" spans="1:27">
      <c r="A1398" s="226">
        <f t="shared" si="1435"/>
        <v>273</v>
      </c>
      <c r="B1398" s="8">
        <v>12</v>
      </c>
      <c r="C1398" s="219">
        <f ca="1">IF(ISNUMBER(OFFSET(INDIRECT("'"&amp;'DATA for charts'!C$5&amp;"'!$u1"),$A1398-1,0)),OFFSET(INDIRECT("'"&amp;'DATA for charts'!C$5&amp;"'!$u1"),$A1398-1,0),NA())</f>
        <v>-1.234</v>
      </c>
      <c r="D1398" s="219">
        <f ca="1">IF(ISNUMBER(OFFSET(INDIRECT("'"&amp;'DATA for charts'!D$5&amp;"'!$u1"),$A1398-1,0)),OFFSET(INDIRECT("'"&amp;'DATA for charts'!D$5&amp;"'!$u1"),$A1398-1,0),NA())</f>
        <v>-1.1410908</v>
      </c>
      <c r="E1398" s="219">
        <f ca="1">IF(ISNUMBER(OFFSET(INDIRECT("'"&amp;'DATA for charts'!E$5&amp;"'!$u1"),$A1398-1,0)),OFFSET(INDIRECT("'"&amp;'DATA for charts'!E$5&amp;"'!$u1"),$A1398-1,0),NA())</f>
        <v>-0.94272999999999996</v>
      </c>
      <c r="F1398" s="219">
        <f ca="1">IF(ISNUMBER(OFFSET(INDIRECT("'"&amp;'DATA for charts'!F$5&amp;"'!$u1"),$A1398-1,0)),OFFSET(INDIRECT("'"&amp;'DATA for charts'!F$5&amp;"'!$u1"),$A1398-1,0),NA())</f>
        <v>-1.1012447395279863</v>
      </c>
      <c r="G1398" s="219">
        <f ca="1">IF(ISNUMBER(OFFSET(INDIRECT("'"&amp;'DATA for charts'!G$5&amp;"'!$u1"),$A1398-1,0)),OFFSET(INDIRECT("'"&amp;'DATA for charts'!G$5&amp;"'!$u1"),$A1398-1,0),NA())</f>
        <v>-0.94</v>
      </c>
      <c r="H1398" s="219">
        <f ca="1">IF(ISNUMBER(OFFSET(INDIRECT("'"&amp;'DATA for charts'!H$5&amp;"'!$u1"),$A1398-1,0)),OFFSET(INDIRECT("'"&amp;'DATA for charts'!H$5&amp;"'!$u1"),$A1398-1,0),NA())</f>
        <v>-0.98060099999999994</v>
      </c>
      <c r="I1398" s="219" t="e">
        <f ca="1">IF(ISNUMBER(OFFSET(INDIRECT("'"&amp;'DATA for charts'!I$5&amp;"'!$u1"),$A1398-1,0)),OFFSET(INDIRECT("'"&amp;'DATA for charts'!I$5&amp;"'!$u1"),$A1398-1,0),NA())</f>
        <v>#N/A</v>
      </c>
      <c r="J1398" s="219" t="e">
        <f ca="1">IF(ISNUMBER(OFFSET(INDIRECT("'"&amp;'DATA for charts'!J$5&amp;"'!$u1"),$A1398-1,0)),OFFSET(INDIRECT("'"&amp;'DATA for charts'!J$5&amp;"'!$u1"),$A1398-1,0),NA())</f>
        <v>#N/A</v>
      </c>
      <c r="K1398" s="219" t="e">
        <f ca="1">IF(ISNUMBER(OFFSET(INDIRECT("'"&amp;'DATA for charts'!K$5&amp;"'!$u1"),$A1398-1,0)),OFFSET(INDIRECT("'"&amp;'DATA for charts'!K$5&amp;"'!$u1"),$A1398-1,0),NA())</f>
        <v>#N/A</v>
      </c>
      <c r="L1398" s="219" t="e">
        <f ca="1">IF(ISNUMBER(OFFSET(INDIRECT("'"&amp;'DATA for charts'!L$5&amp;"'!$u1"),$A1398-1,0)),OFFSET(INDIRECT("'"&amp;'DATA for charts'!L$5&amp;"'!$u1"),$A1398-1,0),NA())</f>
        <v>#N/A</v>
      </c>
      <c r="M1398" s="219" t="e">
        <f ca="1">IF(ISNUMBER(OFFSET(INDIRECT("'"&amp;'DATA for charts'!M$5&amp;"'!$u1"),$A1398-1,0)),OFFSET(INDIRECT("'"&amp;'DATA for charts'!M$5&amp;"'!$u1"),$A1398-1,0),NA())</f>
        <v>#N/A</v>
      </c>
      <c r="N1398" s="219" t="e">
        <f ca="1">IF(ISNUMBER(OFFSET(INDIRECT("'"&amp;'DATA for charts'!N$5&amp;"'!$u1"),$A1398-1,0)),OFFSET(INDIRECT("'"&amp;'DATA for charts'!N$5&amp;"'!$u1"),$A1398-1,0),NA())</f>
        <v>#N/A</v>
      </c>
      <c r="O1398" s="219" t="e">
        <f ca="1">IF(ISNUMBER(OFFSET(INDIRECT("'"&amp;'DATA for charts'!O$5&amp;"'!$u1"),$A1398-1,0)),OFFSET(INDIRECT("'"&amp;'DATA for charts'!O$5&amp;"'!$u1"),$A1398-1,0),NA())</f>
        <v>#N/A</v>
      </c>
      <c r="P1398" s="219" t="e">
        <f ca="1">IF(ISNUMBER(OFFSET(INDIRECT("'"&amp;'DATA for charts'!P$5&amp;"'!$u1"),$A1398-1,0)),OFFSET(INDIRECT("'"&amp;'DATA for charts'!P$5&amp;"'!$u1"),$A1398-1,0),NA())</f>
        <v>#N/A</v>
      </c>
      <c r="Q1398" s="219" t="e">
        <f ca="1">IF(ISNUMBER(OFFSET(INDIRECT("'"&amp;'DATA for charts'!Q$5&amp;"'!$u1"),$A1398-1,0)),OFFSET(INDIRECT("'"&amp;'DATA for charts'!Q$5&amp;"'!$u1"),$A1398-1,0),NA())</f>
        <v>#N/A</v>
      </c>
      <c r="R1398" s="219" t="e">
        <f ca="1">IF(ISNUMBER(OFFSET(INDIRECT("'"&amp;'DATA for charts'!R$5&amp;"'!$u1"),$A1398-1,0)),OFFSET(INDIRECT("'"&amp;'DATA for charts'!R$5&amp;"'!$u1"),$A1398-1,0),NA())</f>
        <v>#N/A</v>
      </c>
      <c r="S1398" s="219" t="e">
        <f ca="1">IF(ISNUMBER(OFFSET(INDIRECT("'"&amp;'DATA for charts'!S$5&amp;"'!$u1"),$A1398-1,0)),OFFSET(INDIRECT("'"&amp;'DATA for charts'!S$5&amp;"'!$u1"),$A1398-1,0),NA())</f>
        <v>#N/A</v>
      </c>
      <c r="T1398" s="34"/>
      <c r="U1398" s="34"/>
      <c r="V1398" s="34"/>
      <c r="W1398" s="8"/>
      <c r="X1398" s="8"/>
      <c r="Y1398" s="8"/>
      <c r="Z1398" s="8"/>
      <c r="AA1398" s="8"/>
    </row>
    <row r="1399" spans="1:27">
      <c r="A1399" s="226">
        <f t="shared" si="1435"/>
        <v>274</v>
      </c>
      <c r="B1399" s="8">
        <v>13</v>
      </c>
      <c r="C1399" s="219">
        <f ca="1">IF(ISNUMBER(OFFSET(INDIRECT("'"&amp;'DATA for charts'!C$5&amp;"'!$u1"),$A1399-1,0)),OFFSET(INDIRECT("'"&amp;'DATA for charts'!C$5&amp;"'!$u1"),$A1399-1,0),NA())</f>
        <v>-1.5449999999999999</v>
      </c>
      <c r="D1399" s="219">
        <f ca="1">IF(ISNUMBER(OFFSET(INDIRECT("'"&amp;'DATA for charts'!D$5&amp;"'!$u1"),$A1399-1,0)),OFFSET(INDIRECT("'"&amp;'DATA for charts'!D$5&amp;"'!$u1"),$A1399-1,0),NA())</f>
        <v>-1.3558300000000001</v>
      </c>
      <c r="E1399" s="219">
        <f ca="1">IF(ISNUMBER(OFFSET(INDIRECT("'"&amp;'DATA for charts'!E$5&amp;"'!$u1"),$A1399-1,0)),OFFSET(INDIRECT("'"&amp;'DATA for charts'!E$5&amp;"'!$u1"),$A1399-1,0),NA())</f>
        <v>-1.1934180000000001</v>
      </c>
      <c r="F1399" s="219">
        <f ca="1">IF(ISNUMBER(OFFSET(INDIRECT("'"&amp;'DATA for charts'!F$5&amp;"'!$u1"),$A1399-1,0)),OFFSET(INDIRECT("'"&amp;'DATA for charts'!F$5&amp;"'!$u1"),$A1399-1,0),NA())</f>
        <v>-1.3309370486916028</v>
      </c>
      <c r="G1399" s="219">
        <f ca="1">IF(ISNUMBER(OFFSET(INDIRECT("'"&amp;'DATA for charts'!G$5&amp;"'!$u1"),$A1399-1,0)),OFFSET(INDIRECT("'"&amp;'DATA for charts'!G$5&amp;"'!$u1"),$A1399-1,0),NA())</f>
        <v>-1.21</v>
      </c>
      <c r="H1399" s="219">
        <f ca="1">IF(ISNUMBER(OFFSET(INDIRECT("'"&amp;'DATA for charts'!H$5&amp;"'!$u1"),$A1399-1,0)),OFFSET(INDIRECT("'"&amp;'DATA for charts'!H$5&amp;"'!$u1"),$A1399-1,0),NA())</f>
        <v>-1.22001</v>
      </c>
      <c r="I1399" s="219" t="e">
        <f ca="1">IF(ISNUMBER(OFFSET(INDIRECT("'"&amp;'DATA for charts'!I$5&amp;"'!$u1"),$A1399-1,0)),OFFSET(INDIRECT("'"&amp;'DATA for charts'!I$5&amp;"'!$u1"),$A1399-1,0),NA())</f>
        <v>#N/A</v>
      </c>
      <c r="J1399" s="219" t="e">
        <f ca="1">IF(ISNUMBER(OFFSET(INDIRECT("'"&amp;'DATA for charts'!J$5&amp;"'!$u1"),$A1399-1,0)),OFFSET(INDIRECT("'"&amp;'DATA for charts'!J$5&amp;"'!$u1"),$A1399-1,0),NA())</f>
        <v>#N/A</v>
      </c>
      <c r="K1399" s="219" t="e">
        <f ca="1">IF(ISNUMBER(OFFSET(INDIRECT("'"&amp;'DATA for charts'!K$5&amp;"'!$u1"),$A1399-1,0)),OFFSET(INDIRECT("'"&amp;'DATA for charts'!K$5&amp;"'!$u1"),$A1399-1,0),NA())</f>
        <v>#N/A</v>
      </c>
      <c r="L1399" s="219" t="e">
        <f ca="1">IF(ISNUMBER(OFFSET(INDIRECT("'"&amp;'DATA for charts'!L$5&amp;"'!$u1"),$A1399-1,0)),OFFSET(INDIRECT("'"&amp;'DATA for charts'!L$5&amp;"'!$u1"),$A1399-1,0),NA())</f>
        <v>#N/A</v>
      </c>
      <c r="M1399" s="219" t="e">
        <f ca="1">IF(ISNUMBER(OFFSET(INDIRECT("'"&amp;'DATA for charts'!M$5&amp;"'!$u1"),$A1399-1,0)),OFFSET(INDIRECT("'"&amp;'DATA for charts'!M$5&amp;"'!$u1"),$A1399-1,0),NA())</f>
        <v>#N/A</v>
      </c>
      <c r="N1399" s="219" t="e">
        <f ca="1">IF(ISNUMBER(OFFSET(INDIRECT("'"&amp;'DATA for charts'!N$5&amp;"'!$u1"),$A1399-1,0)),OFFSET(INDIRECT("'"&amp;'DATA for charts'!N$5&amp;"'!$u1"),$A1399-1,0),NA())</f>
        <v>#N/A</v>
      </c>
      <c r="O1399" s="219" t="e">
        <f ca="1">IF(ISNUMBER(OFFSET(INDIRECT("'"&amp;'DATA for charts'!O$5&amp;"'!$u1"),$A1399-1,0)),OFFSET(INDIRECT("'"&amp;'DATA for charts'!O$5&amp;"'!$u1"),$A1399-1,0),NA())</f>
        <v>#N/A</v>
      </c>
      <c r="P1399" s="219" t="e">
        <f ca="1">IF(ISNUMBER(OFFSET(INDIRECT("'"&amp;'DATA for charts'!P$5&amp;"'!$u1"),$A1399-1,0)),OFFSET(INDIRECT("'"&amp;'DATA for charts'!P$5&amp;"'!$u1"),$A1399-1,0),NA())</f>
        <v>#N/A</v>
      </c>
      <c r="Q1399" s="219" t="e">
        <f ca="1">IF(ISNUMBER(OFFSET(INDIRECT("'"&amp;'DATA for charts'!Q$5&amp;"'!$u1"),$A1399-1,0)),OFFSET(INDIRECT("'"&amp;'DATA for charts'!Q$5&amp;"'!$u1"),$A1399-1,0),NA())</f>
        <v>#N/A</v>
      </c>
      <c r="R1399" s="219" t="e">
        <f ca="1">IF(ISNUMBER(OFFSET(INDIRECT("'"&amp;'DATA for charts'!R$5&amp;"'!$u1"),$A1399-1,0)),OFFSET(INDIRECT("'"&amp;'DATA for charts'!R$5&amp;"'!$u1"),$A1399-1,0),NA())</f>
        <v>#N/A</v>
      </c>
      <c r="S1399" s="219" t="e">
        <f ca="1">IF(ISNUMBER(OFFSET(INDIRECT("'"&amp;'DATA for charts'!S$5&amp;"'!$u1"),$A1399-1,0)),OFFSET(INDIRECT("'"&amp;'DATA for charts'!S$5&amp;"'!$u1"),$A1399-1,0),NA())</f>
        <v>#N/A</v>
      </c>
      <c r="T1399" s="34"/>
      <c r="U1399" s="34"/>
      <c r="V1399" s="34"/>
      <c r="W1399" s="8"/>
      <c r="X1399" s="8"/>
      <c r="Y1399" s="8"/>
      <c r="Z1399" s="8"/>
      <c r="AA1399" s="8"/>
    </row>
    <row r="1400" spans="1:27">
      <c r="A1400" s="226">
        <f t="shared" si="1435"/>
        <v>275</v>
      </c>
      <c r="B1400" s="8">
        <v>14</v>
      </c>
      <c r="C1400" s="219">
        <f ca="1">IF(ISNUMBER(OFFSET(INDIRECT("'"&amp;'DATA for charts'!C$5&amp;"'!$u1"),$A1400-1,0)),OFFSET(INDIRECT("'"&amp;'DATA for charts'!C$5&amp;"'!$u1"),$A1400-1,0),NA())</f>
        <v>-1.667</v>
      </c>
      <c r="D1400" s="219">
        <f ca="1">IF(ISNUMBER(OFFSET(INDIRECT("'"&amp;'DATA for charts'!D$5&amp;"'!$u1"),$A1400-1,0)),OFFSET(INDIRECT("'"&amp;'DATA for charts'!D$5&amp;"'!$u1"),$A1400-1,0),NA())</f>
        <v>-1.4517679999999999</v>
      </c>
      <c r="E1400" s="219">
        <f ca="1">IF(ISNUMBER(OFFSET(INDIRECT("'"&amp;'DATA for charts'!E$5&amp;"'!$u1"),$A1400-1,0)),OFFSET(INDIRECT("'"&amp;'DATA for charts'!E$5&amp;"'!$u1"),$A1400-1,0),NA())</f>
        <v>-1.360384</v>
      </c>
      <c r="F1400" s="219">
        <f ca="1">IF(ISNUMBER(OFFSET(INDIRECT("'"&amp;'DATA for charts'!F$5&amp;"'!$u1"),$A1400-1,0)),OFFSET(INDIRECT("'"&amp;'DATA for charts'!F$5&amp;"'!$u1"),$A1400-1,0),NA())</f>
        <v>-1.4697395926929582</v>
      </c>
      <c r="G1400" s="219">
        <f ca="1">IF(ISNUMBER(OFFSET(INDIRECT("'"&amp;'DATA for charts'!G$5&amp;"'!$u1"),$A1400-1,0)),OFFSET(INDIRECT("'"&amp;'DATA for charts'!G$5&amp;"'!$u1"),$A1400-1,0),NA())</f>
        <v>-1.38</v>
      </c>
      <c r="H1400" s="219">
        <f ca="1">IF(ISNUMBER(OFFSET(INDIRECT("'"&amp;'DATA for charts'!H$5&amp;"'!$u1"),$A1400-1,0)),OFFSET(INDIRECT("'"&amp;'DATA for charts'!H$5&amp;"'!$u1"),$A1400-1,0),NA())</f>
        <v>-1.36043</v>
      </c>
      <c r="I1400" s="219" t="e">
        <f ca="1">IF(ISNUMBER(OFFSET(INDIRECT("'"&amp;'DATA for charts'!I$5&amp;"'!$u1"),$A1400-1,0)),OFFSET(INDIRECT("'"&amp;'DATA for charts'!I$5&amp;"'!$u1"),$A1400-1,0),NA())</f>
        <v>#N/A</v>
      </c>
      <c r="J1400" s="219" t="e">
        <f ca="1">IF(ISNUMBER(OFFSET(INDIRECT("'"&amp;'DATA for charts'!J$5&amp;"'!$u1"),$A1400-1,0)),OFFSET(INDIRECT("'"&amp;'DATA for charts'!J$5&amp;"'!$u1"),$A1400-1,0),NA())</f>
        <v>#N/A</v>
      </c>
      <c r="K1400" s="219" t="e">
        <f ca="1">IF(ISNUMBER(OFFSET(INDIRECT("'"&amp;'DATA for charts'!K$5&amp;"'!$u1"),$A1400-1,0)),OFFSET(INDIRECT("'"&amp;'DATA for charts'!K$5&amp;"'!$u1"),$A1400-1,0),NA())</f>
        <v>#N/A</v>
      </c>
      <c r="L1400" s="219" t="e">
        <f ca="1">IF(ISNUMBER(OFFSET(INDIRECT("'"&amp;'DATA for charts'!L$5&amp;"'!$u1"),$A1400-1,0)),OFFSET(INDIRECT("'"&amp;'DATA for charts'!L$5&amp;"'!$u1"),$A1400-1,0),NA())</f>
        <v>#N/A</v>
      </c>
      <c r="M1400" s="219" t="e">
        <f ca="1">IF(ISNUMBER(OFFSET(INDIRECT("'"&amp;'DATA for charts'!M$5&amp;"'!$u1"),$A1400-1,0)),OFFSET(INDIRECT("'"&amp;'DATA for charts'!M$5&amp;"'!$u1"),$A1400-1,0),NA())</f>
        <v>#N/A</v>
      </c>
      <c r="N1400" s="219" t="e">
        <f ca="1">IF(ISNUMBER(OFFSET(INDIRECT("'"&amp;'DATA for charts'!N$5&amp;"'!$u1"),$A1400-1,0)),OFFSET(INDIRECT("'"&amp;'DATA for charts'!N$5&amp;"'!$u1"),$A1400-1,0),NA())</f>
        <v>#N/A</v>
      </c>
      <c r="O1400" s="219" t="e">
        <f ca="1">IF(ISNUMBER(OFFSET(INDIRECT("'"&amp;'DATA for charts'!O$5&amp;"'!$u1"),$A1400-1,0)),OFFSET(INDIRECT("'"&amp;'DATA for charts'!O$5&amp;"'!$u1"),$A1400-1,0),NA())</f>
        <v>#N/A</v>
      </c>
      <c r="P1400" s="219" t="e">
        <f ca="1">IF(ISNUMBER(OFFSET(INDIRECT("'"&amp;'DATA for charts'!P$5&amp;"'!$u1"),$A1400-1,0)),OFFSET(INDIRECT("'"&amp;'DATA for charts'!P$5&amp;"'!$u1"),$A1400-1,0),NA())</f>
        <v>#N/A</v>
      </c>
      <c r="Q1400" s="219" t="e">
        <f ca="1">IF(ISNUMBER(OFFSET(INDIRECT("'"&amp;'DATA for charts'!Q$5&amp;"'!$u1"),$A1400-1,0)),OFFSET(INDIRECT("'"&amp;'DATA for charts'!Q$5&amp;"'!$u1"),$A1400-1,0),NA())</f>
        <v>#N/A</v>
      </c>
      <c r="R1400" s="219" t="e">
        <f ca="1">IF(ISNUMBER(OFFSET(INDIRECT("'"&amp;'DATA for charts'!R$5&amp;"'!$u1"),$A1400-1,0)),OFFSET(INDIRECT("'"&amp;'DATA for charts'!R$5&amp;"'!$u1"),$A1400-1,0),NA())</f>
        <v>#N/A</v>
      </c>
      <c r="S1400" s="219" t="e">
        <f ca="1">IF(ISNUMBER(OFFSET(INDIRECT("'"&amp;'DATA for charts'!S$5&amp;"'!$u1"),$A1400-1,0)),OFFSET(INDIRECT("'"&amp;'DATA for charts'!S$5&amp;"'!$u1"),$A1400-1,0),NA())</f>
        <v>#N/A</v>
      </c>
      <c r="T1400" s="34"/>
      <c r="U1400" s="34"/>
      <c r="V1400" s="34"/>
      <c r="W1400" s="8"/>
      <c r="X1400" s="8"/>
      <c r="Y1400" s="8"/>
      <c r="Z1400" s="8"/>
      <c r="AA1400" s="8"/>
    </row>
    <row r="1401" spans="1:27">
      <c r="A1401" s="226">
        <f t="shared" si="1435"/>
        <v>276</v>
      </c>
      <c r="B1401" s="8">
        <v>15</v>
      </c>
      <c r="C1401" s="219">
        <f ca="1">IF(ISNUMBER(OFFSET(INDIRECT("'"&amp;'DATA for charts'!C$5&amp;"'!$u1"),$A1401-1,0)),OFFSET(INDIRECT("'"&amp;'DATA for charts'!C$5&amp;"'!$u1"),$A1401-1,0),NA())</f>
        <v>-1.6519999999999999</v>
      </c>
      <c r="D1401" s="219">
        <f ca="1">IF(ISNUMBER(OFFSET(INDIRECT("'"&amp;'DATA for charts'!D$5&amp;"'!$u1"),$A1401-1,0)),OFFSET(INDIRECT("'"&amp;'DATA for charts'!D$5&amp;"'!$u1"),$A1401-1,0),NA())</f>
        <v>-1.3908469999999999</v>
      </c>
      <c r="E1401" s="219">
        <f ca="1">IF(ISNUMBER(OFFSET(INDIRECT("'"&amp;'DATA for charts'!E$5&amp;"'!$u1"),$A1401-1,0)),OFFSET(INDIRECT("'"&amp;'DATA for charts'!E$5&amp;"'!$u1"),$A1401-1,0),NA())</f>
        <v>-1.413028</v>
      </c>
      <c r="F1401" s="219">
        <f ca="1">IF(ISNUMBER(OFFSET(INDIRECT("'"&amp;'DATA for charts'!F$5&amp;"'!$u1"),$A1401-1,0)),OFFSET(INDIRECT("'"&amp;'DATA for charts'!F$5&amp;"'!$u1"),$A1401-1,0),NA())</f>
        <v>-1.4822450429780165</v>
      </c>
      <c r="G1401" s="219">
        <f ca="1">IF(ISNUMBER(OFFSET(INDIRECT("'"&amp;'DATA for charts'!G$5&amp;"'!$u1"),$A1401-1,0)),OFFSET(INDIRECT("'"&amp;'DATA for charts'!G$5&amp;"'!$u1"),$A1401-1,0),NA())</f>
        <v>-1.44</v>
      </c>
      <c r="H1401" s="219">
        <f ca="1">IF(ISNUMBER(OFFSET(INDIRECT("'"&amp;'DATA for charts'!H$5&amp;"'!$u1"),$A1401-1,0)),OFFSET(INDIRECT("'"&amp;'DATA for charts'!H$5&amp;"'!$u1"),$A1401-1,0),NA())</f>
        <v>-1.3762000000000001</v>
      </c>
      <c r="I1401" s="219" t="e">
        <f ca="1">IF(ISNUMBER(OFFSET(INDIRECT("'"&amp;'DATA for charts'!I$5&amp;"'!$u1"),$A1401-1,0)),OFFSET(INDIRECT("'"&amp;'DATA for charts'!I$5&amp;"'!$u1"),$A1401-1,0),NA())</f>
        <v>#N/A</v>
      </c>
      <c r="J1401" s="219" t="e">
        <f ca="1">IF(ISNUMBER(OFFSET(INDIRECT("'"&amp;'DATA for charts'!J$5&amp;"'!$u1"),$A1401-1,0)),OFFSET(INDIRECT("'"&amp;'DATA for charts'!J$5&amp;"'!$u1"),$A1401-1,0),NA())</f>
        <v>#N/A</v>
      </c>
      <c r="K1401" s="219" t="e">
        <f ca="1">IF(ISNUMBER(OFFSET(INDIRECT("'"&amp;'DATA for charts'!K$5&amp;"'!$u1"),$A1401-1,0)),OFFSET(INDIRECT("'"&amp;'DATA for charts'!K$5&amp;"'!$u1"),$A1401-1,0),NA())</f>
        <v>#N/A</v>
      </c>
      <c r="L1401" s="219" t="e">
        <f ca="1">IF(ISNUMBER(OFFSET(INDIRECT("'"&amp;'DATA for charts'!L$5&amp;"'!$u1"),$A1401-1,0)),OFFSET(INDIRECT("'"&amp;'DATA for charts'!L$5&amp;"'!$u1"),$A1401-1,0),NA())</f>
        <v>#N/A</v>
      </c>
      <c r="M1401" s="219" t="e">
        <f ca="1">IF(ISNUMBER(OFFSET(INDIRECT("'"&amp;'DATA for charts'!M$5&amp;"'!$u1"),$A1401-1,0)),OFFSET(INDIRECT("'"&amp;'DATA for charts'!M$5&amp;"'!$u1"),$A1401-1,0),NA())</f>
        <v>#N/A</v>
      </c>
      <c r="N1401" s="219" t="e">
        <f ca="1">IF(ISNUMBER(OFFSET(INDIRECT("'"&amp;'DATA for charts'!N$5&amp;"'!$u1"),$A1401-1,0)),OFFSET(INDIRECT("'"&amp;'DATA for charts'!N$5&amp;"'!$u1"),$A1401-1,0),NA())</f>
        <v>#N/A</v>
      </c>
      <c r="O1401" s="219" t="e">
        <f ca="1">IF(ISNUMBER(OFFSET(INDIRECT("'"&amp;'DATA for charts'!O$5&amp;"'!$u1"),$A1401-1,0)),OFFSET(INDIRECT("'"&amp;'DATA for charts'!O$5&amp;"'!$u1"),$A1401-1,0),NA())</f>
        <v>#N/A</v>
      </c>
      <c r="P1401" s="219" t="e">
        <f ca="1">IF(ISNUMBER(OFFSET(INDIRECT("'"&amp;'DATA for charts'!P$5&amp;"'!$u1"),$A1401-1,0)),OFFSET(INDIRECT("'"&amp;'DATA for charts'!P$5&amp;"'!$u1"),$A1401-1,0),NA())</f>
        <v>#N/A</v>
      </c>
      <c r="Q1401" s="219" t="e">
        <f ca="1">IF(ISNUMBER(OFFSET(INDIRECT("'"&amp;'DATA for charts'!Q$5&amp;"'!$u1"),$A1401-1,0)),OFFSET(INDIRECT("'"&amp;'DATA for charts'!Q$5&amp;"'!$u1"),$A1401-1,0),NA())</f>
        <v>#N/A</v>
      </c>
      <c r="R1401" s="219" t="e">
        <f ca="1">IF(ISNUMBER(OFFSET(INDIRECT("'"&amp;'DATA for charts'!R$5&amp;"'!$u1"),$A1401-1,0)),OFFSET(INDIRECT("'"&amp;'DATA for charts'!R$5&amp;"'!$u1"),$A1401-1,0),NA())</f>
        <v>#N/A</v>
      </c>
      <c r="S1401" s="219" t="e">
        <f ca="1">IF(ISNUMBER(OFFSET(INDIRECT("'"&amp;'DATA for charts'!S$5&amp;"'!$u1"),$A1401-1,0)),OFFSET(INDIRECT("'"&amp;'DATA for charts'!S$5&amp;"'!$u1"),$A1401-1,0),NA())</f>
        <v>#N/A</v>
      </c>
      <c r="T1401" s="34"/>
      <c r="U1401" s="34"/>
      <c r="V1401" s="34"/>
      <c r="W1401" s="8"/>
      <c r="X1401" s="8"/>
      <c r="Y1401" s="8"/>
      <c r="Z1401" s="8"/>
      <c r="AA1401" s="8"/>
    </row>
    <row r="1402" spans="1:27">
      <c r="A1402" s="226">
        <f t="shared" si="1435"/>
        <v>277</v>
      </c>
      <c r="B1402" s="8">
        <v>16</v>
      </c>
      <c r="C1402" s="219">
        <f ca="1">IF(ISNUMBER(OFFSET(INDIRECT("'"&amp;'DATA for charts'!C$5&amp;"'!$u1"),$A1402-1,0)),OFFSET(INDIRECT("'"&amp;'DATA for charts'!C$5&amp;"'!$u1"),$A1402-1,0),NA())</f>
        <v>-1.581</v>
      </c>
      <c r="D1402" s="219">
        <f ca="1">IF(ISNUMBER(OFFSET(INDIRECT("'"&amp;'DATA for charts'!D$5&amp;"'!$u1"),$A1402-1,0)),OFFSET(INDIRECT("'"&amp;'DATA for charts'!D$5&amp;"'!$u1"),$A1402-1,0),NA())</f>
        <v>-1.2242839999999999</v>
      </c>
      <c r="E1402" s="219">
        <f ca="1">IF(ISNUMBER(OFFSET(INDIRECT("'"&amp;'DATA for charts'!E$5&amp;"'!$u1"),$A1402-1,0)),OFFSET(INDIRECT("'"&amp;'DATA for charts'!E$5&amp;"'!$u1"),$A1402-1,0),NA())</f>
        <v>-1.3583080000000001</v>
      </c>
      <c r="F1402" s="219">
        <f ca="1">IF(ISNUMBER(OFFSET(INDIRECT("'"&amp;'DATA for charts'!F$5&amp;"'!$u1"),$A1402-1,0)),OFFSET(INDIRECT("'"&amp;'DATA for charts'!F$5&amp;"'!$u1"),$A1402-1,0),NA())</f>
        <v>-1.3989791968812861</v>
      </c>
      <c r="G1402" s="219">
        <f ca="1">IF(ISNUMBER(OFFSET(INDIRECT("'"&amp;'DATA for charts'!G$5&amp;"'!$u1"),$A1402-1,0)),OFFSET(INDIRECT("'"&amp;'DATA for charts'!G$5&amp;"'!$u1"),$A1402-1,0),NA())</f>
        <v>-1.38</v>
      </c>
      <c r="H1402" s="219">
        <f ca="1">IF(ISNUMBER(OFFSET(INDIRECT("'"&amp;'DATA for charts'!H$5&amp;"'!$u1"),$A1402-1,0)),OFFSET(INDIRECT("'"&amp;'DATA for charts'!H$5&amp;"'!$u1"),$A1402-1,0),NA())</f>
        <v>-1.2749999999999999</v>
      </c>
      <c r="I1402" s="219" t="e">
        <f ca="1">IF(ISNUMBER(OFFSET(INDIRECT("'"&amp;'DATA for charts'!I$5&amp;"'!$u1"),$A1402-1,0)),OFFSET(INDIRECT("'"&amp;'DATA for charts'!I$5&amp;"'!$u1"),$A1402-1,0),NA())</f>
        <v>#N/A</v>
      </c>
      <c r="J1402" s="219" t="e">
        <f ca="1">IF(ISNUMBER(OFFSET(INDIRECT("'"&amp;'DATA for charts'!J$5&amp;"'!$u1"),$A1402-1,0)),OFFSET(INDIRECT("'"&amp;'DATA for charts'!J$5&amp;"'!$u1"),$A1402-1,0),NA())</f>
        <v>#N/A</v>
      </c>
      <c r="K1402" s="219" t="e">
        <f ca="1">IF(ISNUMBER(OFFSET(INDIRECT("'"&amp;'DATA for charts'!K$5&amp;"'!$u1"),$A1402-1,0)),OFFSET(INDIRECT("'"&amp;'DATA for charts'!K$5&amp;"'!$u1"),$A1402-1,0),NA())</f>
        <v>#N/A</v>
      </c>
      <c r="L1402" s="219" t="e">
        <f ca="1">IF(ISNUMBER(OFFSET(INDIRECT("'"&amp;'DATA for charts'!L$5&amp;"'!$u1"),$A1402-1,0)),OFFSET(INDIRECT("'"&amp;'DATA for charts'!L$5&amp;"'!$u1"),$A1402-1,0),NA())</f>
        <v>#N/A</v>
      </c>
      <c r="M1402" s="219" t="e">
        <f ca="1">IF(ISNUMBER(OFFSET(INDIRECT("'"&amp;'DATA for charts'!M$5&amp;"'!$u1"),$A1402-1,0)),OFFSET(INDIRECT("'"&amp;'DATA for charts'!M$5&amp;"'!$u1"),$A1402-1,0),NA())</f>
        <v>#N/A</v>
      </c>
      <c r="N1402" s="219" t="e">
        <f ca="1">IF(ISNUMBER(OFFSET(INDIRECT("'"&amp;'DATA for charts'!N$5&amp;"'!$u1"),$A1402-1,0)),OFFSET(INDIRECT("'"&amp;'DATA for charts'!N$5&amp;"'!$u1"),$A1402-1,0),NA())</f>
        <v>#N/A</v>
      </c>
      <c r="O1402" s="219" t="e">
        <f ca="1">IF(ISNUMBER(OFFSET(INDIRECT("'"&amp;'DATA for charts'!O$5&amp;"'!$u1"),$A1402-1,0)),OFFSET(INDIRECT("'"&amp;'DATA for charts'!O$5&amp;"'!$u1"),$A1402-1,0),NA())</f>
        <v>#N/A</v>
      </c>
      <c r="P1402" s="219" t="e">
        <f ca="1">IF(ISNUMBER(OFFSET(INDIRECT("'"&amp;'DATA for charts'!P$5&amp;"'!$u1"),$A1402-1,0)),OFFSET(INDIRECT("'"&amp;'DATA for charts'!P$5&amp;"'!$u1"),$A1402-1,0),NA())</f>
        <v>#N/A</v>
      </c>
      <c r="Q1402" s="219" t="e">
        <f ca="1">IF(ISNUMBER(OFFSET(INDIRECT("'"&amp;'DATA for charts'!Q$5&amp;"'!$u1"),$A1402-1,0)),OFFSET(INDIRECT("'"&amp;'DATA for charts'!Q$5&amp;"'!$u1"),$A1402-1,0),NA())</f>
        <v>#N/A</v>
      </c>
      <c r="R1402" s="219" t="e">
        <f ca="1">IF(ISNUMBER(OFFSET(INDIRECT("'"&amp;'DATA for charts'!R$5&amp;"'!$u1"),$A1402-1,0)),OFFSET(INDIRECT("'"&amp;'DATA for charts'!R$5&amp;"'!$u1"),$A1402-1,0),NA())</f>
        <v>#N/A</v>
      </c>
      <c r="S1402" s="219" t="e">
        <f ca="1">IF(ISNUMBER(OFFSET(INDIRECT("'"&amp;'DATA for charts'!S$5&amp;"'!$u1"),$A1402-1,0)),OFFSET(INDIRECT("'"&amp;'DATA for charts'!S$5&amp;"'!$u1"),$A1402-1,0),NA())</f>
        <v>#N/A</v>
      </c>
      <c r="T1402" s="34"/>
      <c r="U1402" s="34"/>
      <c r="V1402" s="34"/>
      <c r="W1402" s="8"/>
      <c r="X1402" s="8"/>
      <c r="Y1402" s="8"/>
      <c r="Z1402" s="8"/>
      <c r="AA1402" s="8"/>
    </row>
    <row r="1403" spans="1:27">
      <c r="A1403" s="226">
        <f t="shared" si="1435"/>
        <v>278</v>
      </c>
      <c r="B1403" s="8">
        <v>17</v>
      </c>
      <c r="C1403" s="219">
        <f ca="1">IF(ISNUMBER(OFFSET(INDIRECT("'"&amp;'DATA for charts'!C$5&amp;"'!$u1"),$A1403-1,0)),OFFSET(INDIRECT("'"&amp;'DATA for charts'!C$5&amp;"'!$u1"),$A1403-1,0),NA())</f>
        <v>-1.472</v>
      </c>
      <c r="D1403" s="219">
        <f ca="1">IF(ISNUMBER(OFFSET(INDIRECT("'"&amp;'DATA for charts'!D$5&amp;"'!$u1"),$A1403-1,0)),OFFSET(INDIRECT("'"&amp;'DATA for charts'!D$5&amp;"'!$u1"),$A1403-1,0),NA())</f>
        <v>-1.0838650000000001</v>
      </c>
      <c r="E1403" s="219">
        <f ca="1">IF(ISNUMBER(OFFSET(INDIRECT("'"&amp;'DATA for charts'!E$5&amp;"'!$u1"),$A1403-1,0)),OFFSET(INDIRECT("'"&amp;'DATA for charts'!E$5&amp;"'!$u1"),$A1403-1,0),NA())</f>
        <v>-1.2639359999999999</v>
      </c>
      <c r="F1403" s="219">
        <f ca="1">IF(ISNUMBER(OFFSET(INDIRECT("'"&amp;'DATA for charts'!F$5&amp;"'!$u1"),$A1403-1,0)),OFFSET(INDIRECT("'"&amp;'DATA for charts'!F$5&amp;"'!$u1"),$A1403-1,0),NA())</f>
        <v>-1.2909852938714916</v>
      </c>
      <c r="G1403" s="219">
        <f ca="1">IF(ISNUMBER(OFFSET(INDIRECT("'"&amp;'DATA for charts'!G$5&amp;"'!$u1"),$A1403-1,0)),OFFSET(INDIRECT("'"&amp;'DATA for charts'!G$5&amp;"'!$u1"),$A1403-1,0),NA())</f>
        <v>-1.3</v>
      </c>
      <c r="H1403" s="219">
        <f ca="1">IF(ISNUMBER(OFFSET(INDIRECT("'"&amp;'DATA for charts'!H$5&amp;"'!$u1"),$A1403-1,0)),OFFSET(INDIRECT("'"&amp;'DATA for charts'!H$5&amp;"'!$u1"),$A1403-1,0),NA())</f>
        <v>-1.17913</v>
      </c>
      <c r="I1403" s="219" t="e">
        <f ca="1">IF(ISNUMBER(OFFSET(INDIRECT("'"&amp;'DATA for charts'!I$5&amp;"'!$u1"),$A1403-1,0)),OFFSET(INDIRECT("'"&amp;'DATA for charts'!I$5&amp;"'!$u1"),$A1403-1,0),NA())</f>
        <v>#N/A</v>
      </c>
      <c r="J1403" s="219" t="e">
        <f ca="1">IF(ISNUMBER(OFFSET(INDIRECT("'"&amp;'DATA for charts'!J$5&amp;"'!$u1"),$A1403-1,0)),OFFSET(INDIRECT("'"&amp;'DATA for charts'!J$5&amp;"'!$u1"),$A1403-1,0),NA())</f>
        <v>#N/A</v>
      </c>
      <c r="K1403" s="219" t="e">
        <f ca="1">IF(ISNUMBER(OFFSET(INDIRECT("'"&amp;'DATA for charts'!K$5&amp;"'!$u1"),$A1403-1,0)),OFFSET(INDIRECT("'"&amp;'DATA for charts'!K$5&amp;"'!$u1"),$A1403-1,0),NA())</f>
        <v>#N/A</v>
      </c>
      <c r="L1403" s="219" t="e">
        <f ca="1">IF(ISNUMBER(OFFSET(INDIRECT("'"&amp;'DATA for charts'!L$5&amp;"'!$u1"),$A1403-1,0)),OFFSET(INDIRECT("'"&amp;'DATA for charts'!L$5&amp;"'!$u1"),$A1403-1,0),NA())</f>
        <v>#N/A</v>
      </c>
      <c r="M1403" s="219" t="e">
        <f ca="1">IF(ISNUMBER(OFFSET(INDIRECT("'"&amp;'DATA for charts'!M$5&amp;"'!$u1"),$A1403-1,0)),OFFSET(INDIRECT("'"&amp;'DATA for charts'!M$5&amp;"'!$u1"),$A1403-1,0),NA())</f>
        <v>#N/A</v>
      </c>
      <c r="N1403" s="219" t="e">
        <f ca="1">IF(ISNUMBER(OFFSET(INDIRECT("'"&amp;'DATA for charts'!N$5&amp;"'!$u1"),$A1403-1,0)),OFFSET(INDIRECT("'"&amp;'DATA for charts'!N$5&amp;"'!$u1"),$A1403-1,0),NA())</f>
        <v>#N/A</v>
      </c>
      <c r="O1403" s="219" t="e">
        <f ca="1">IF(ISNUMBER(OFFSET(INDIRECT("'"&amp;'DATA for charts'!O$5&amp;"'!$u1"),$A1403-1,0)),OFFSET(INDIRECT("'"&amp;'DATA for charts'!O$5&amp;"'!$u1"),$A1403-1,0),NA())</f>
        <v>#N/A</v>
      </c>
      <c r="P1403" s="219" t="e">
        <f ca="1">IF(ISNUMBER(OFFSET(INDIRECT("'"&amp;'DATA for charts'!P$5&amp;"'!$u1"),$A1403-1,0)),OFFSET(INDIRECT("'"&amp;'DATA for charts'!P$5&amp;"'!$u1"),$A1403-1,0),NA())</f>
        <v>#N/A</v>
      </c>
      <c r="Q1403" s="219" t="e">
        <f ca="1">IF(ISNUMBER(OFFSET(INDIRECT("'"&amp;'DATA for charts'!Q$5&amp;"'!$u1"),$A1403-1,0)),OFFSET(INDIRECT("'"&amp;'DATA for charts'!Q$5&amp;"'!$u1"),$A1403-1,0),NA())</f>
        <v>#N/A</v>
      </c>
      <c r="R1403" s="219" t="e">
        <f ca="1">IF(ISNUMBER(OFFSET(INDIRECT("'"&amp;'DATA for charts'!R$5&amp;"'!$u1"),$A1403-1,0)),OFFSET(INDIRECT("'"&amp;'DATA for charts'!R$5&amp;"'!$u1"),$A1403-1,0),NA())</f>
        <v>#N/A</v>
      </c>
      <c r="S1403" s="219" t="e">
        <f ca="1">IF(ISNUMBER(OFFSET(INDIRECT("'"&amp;'DATA for charts'!S$5&amp;"'!$u1"),$A1403-1,0)),OFFSET(INDIRECT("'"&amp;'DATA for charts'!S$5&amp;"'!$u1"),$A1403-1,0),NA())</f>
        <v>#N/A</v>
      </c>
      <c r="T1403" s="34"/>
      <c r="U1403" s="34"/>
      <c r="V1403" s="34"/>
      <c r="W1403" s="8"/>
      <c r="X1403" s="8"/>
      <c r="Y1403" s="8"/>
      <c r="Z1403" s="8"/>
      <c r="AA1403" s="8"/>
    </row>
    <row r="1404" spans="1:27">
      <c r="A1404" s="226">
        <f t="shared" si="1435"/>
        <v>279</v>
      </c>
      <c r="B1404" s="8">
        <v>18</v>
      </c>
      <c r="C1404" s="219">
        <f ca="1">IF(ISNUMBER(OFFSET(INDIRECT("'"&amp;'DATA for charts'!C$5&amp;"'!$u1"),$A1404-1,0)),OFFSET(INDIRECT("'"&amp;'DATA for charts'!C$5&amp;"'!$u1"),$A1404-1,0),NA())</f>
        <v>-1.343</v>
      </c>
      <c r="D1404" s="219">
        <f ca="1">IF(ISNUMBER(OFFSET(INDIRECT("'"&amp;'DATA for charts'!D$5&amp;"'!$u1"),$A1404-1,0)),OFFSET(INDIRECT("'"&amp;'DATA for charts'!D$5&amp;"'!$u1"),$A1404-1,0),NA())</f>
        <v>-0.97267530000000002</v>
      </c>
      <c r="E1404" s="219">
        <f ca="1">IF(ISNUMBER(OFFSET(INDIRECT("'"&amp;'DATA for charts'!E$5&amp;"'!$u1"),$A1404-1,0)),OFFSET(INDIRECT("'"&amp;'DATA for charts'!E$5&amp;"'!$u1"),$A1404-1,0),NA())</f>
        <v>-1.1432519999999999</v>
      </c>
      <c r="F1404" s="219">
        <f ca="1">IF(ISNUMBER(OFFSET(INDIRECT("'"&amp;'DATA for charts'!F$5&amp;"'!$u1"),$A1404-1,0)),OFFSET(INDIRECT("'"&amp;'DATA for charts'!F$5&amp;"'!$u1"),$A1404-1,0),NA())</f>
        <v>-1.1649200829194584</v>
      </c>
      <c r="G1404" s="219">
        <f ca="1">IF(ISNUMBER(OFFSET(INDIRECT("'"&amp;'DATA for charts'!G$5&amp;"'!$u1"),$A1404-1,0)),OFFSET(INDIRECT("'"&amp;'DATA for charts'!G$5&amp;"'!$u1"),$A1404-1,0),NA())</f>
        <v>-1.2</v>
      </c>
      <c r="H1404" s="219">
        <f ca="1">IF(ISNUMBER(OFFSET(INDIRECT("'"&amp;'DATA for charts'!H$5&amp;"'!$u1"),$A1404-1,0)),OFFSET(INDIRECT("'"&amp;'DATA for charts'!H$5&amp;"'!$u1"),$A1404-1,0),NA())</f>
        <v>-1.06274</v>
      </c>
      <c r="I1404" s="219" t="e">
        <f ca="1">IF(ISNUMBER(OFFSET(INDIRECT("'"&amp;'DATA for charts'!I$5&amp;"'!$u1"),$A1404-1,0)),OFFSET(INDIRECT("'"&amp;'DATA for charts'!I$5&amp;"'!$u1"),$A1404-1,0),NA())</f>
        <v>#N/A</v>
      </c>
      <c r="J1404" s="219" t="e">
        <f ca="1">IF(ISNUMBER(OFFSET(INDIRECT("'"&amp;'DATA for charts'!J$5&amp;"'!$u1"),$A1404-1,0)),OFFSET(INDIRECT("'"&amp;'DATA for charts'!J$5&amp;"'!$u1"),$A1404-1,0),NA())</f>
        <v>#N/A</v>
      </c>
      <c r="K1404" s="219" t="e">
        <f ca="1">IF(ISNUMBER(OFFSET(INDIRECT("'"&amp;'DATA for charts'!K$5&amp;"'!$u1"),$A1404-1,0)),OFFSET(INDIRECT("'"&amp;'DATA for charts'!K$5&amp;"'!$u1"),$A1404-1,0),NA())</f>
        <v>#N/A</v>
      </c>
      <c r="L1404" s="219" t="e">
        <f ca="1">IF(ISNUMBER(OFFSET(INDIRECT("'"&amp;'DATA for charts'!L$5&amp;"'!$u1"),$A1404-1,0)),OFFSET(INDIRECT("'"&amp;'DATA for charts'!L$5&amp;"'!$u1"),$A1404-1,0),NA())</f>
        <v>#N/A</v>
      </c>
      <c r="M1404" s="219" t="e">
        <f ca="1">IF(ISNUMBER(OFFSET(INDIRECT("'"&amp;'DATA for charts'!M$5&amp;"'!$u1"),$A1404-1,0)),OFFSET(INDIRECT("'"&amp;'DATA for charts'!M$5&amp;"'!$u1"),$A1404-1,0),NA())</f>
        <v>#N/A</v>
      </c>
      <c r="N1404" s="219" t="e">
        <f ca="1">IF(ISNUMBER(OFFSET(INDIRECT("'"&amp;'DATA for charts'!N$5&amp;"'!$u1"),$A1404-1,0)),OFFSET(INDIRECT("'"&amp;'DATA for charts'!N$5&amp;"'!$u1"),$A1404-1,0),NA())</f>
        <v>#N/A</v>
      </c>
      <c r="O1404" s="219" t="e">
        <f ca="1">IF(ISNUMBER(OFFSET(INDIRECT("'"&amp;'DATA for charts'!O$5&amp;"'!$u1"),$A1404-1,0)),OFFSET(INDIRECT("'"&amp;'DATA for charts'!O$5&amp;"'!$u1"),$A1404-1,0),NA())</f>
        <v>#N/A</v>
      </c>
      <c r="P1404" s="219" t="e">
        <f ca="1">IF(ISNUMBER(OFFSET(INDIRECT("'"&amp;'DATA for charts'!P$5&amp;"'!$u1"),$A1404-1,0)),OFFSET(INDIRECT("'"&amp;'DATA for charts'!P$5&amp;"'!$u1"),$A1404-1,0),NA())</f>
        <v>#N/A</v>
      </c>
      <c r="Q1404" s="219" t="e">
        <f ca="1">IF(ISNUMBER(OFFSET(INDIRECT("'"&amp;'DATA for charts'!Q$5&amp;"'!$u1"),$A1404-1,0)),OFFSET(INDIRECT("'"&amp;'DATA for charts'!Q$5&amp;"'!$u1"),$A1404-1,0),NA())</f>
        <v>#N/A</v>
      </c>
      <c r="R1404" s="219" t="e">
        <f ca="1">IF(ISNUMBER(OFFSET(INDIRECT("'"&amp;'DATA for charts'!R$5&amp;"'!$u1"),$A1404-1,0)),OFFSET(INDIRECT("'"&amp;'DATA for charts'!R$5&amp;"'!$u1"),$A1404-1,0),NA())</f>
        <v>#N/A</v>
      </c>
      <c r="S1404" s="219" t="e">
        <f ca="1">IF(ISNUMBER(OFFSET(INDIRECT("'"&amp;'DATA for charts'!S$5&amp;"'!$u1"),$A1404-1,0)),OFFSET(INDIRECT("'"&amp;'DATA for charts'!S$5&amp;"'!$u1"),$A1404-1,0),NA())</f>
        <v>#N/A</v>
      </c>
      <c r="T1404" s="34"/>
      <c r="U1404" s="34"/>
      <c r="V1404" s="34"/>
      <c r="W1404" s="8"/>
      <c r="X1404" s="8"/>
      <c r="Y1404" s="8"/>
      <c r="Z1404" s="8"/>
      <c r="AA1404" s="8"/>
    </row>
    <row r="1405" spans="1:27">
      <c r="A1405" s="226">
        <f t="shared" si="1435"/>
        <v>280</v>
      </c>
      <c r="B1405" s="8">
        <v>19</v>
      </c>
      <c r="C1405" s="219">
        <f ca="1">IF(ISNUMBER(OFFSET(INDIRECT("'"&amp;'DATA for charts'!C$5&amp;"'!$u1"),$A1405-1,0)),OFFSET(INDIRECT("'"&amp;'DATA for charts'!C$5&amp;"'!$u1"),$A1405-1,0),NA())</f>
        <v>-1.2010000000000001</v>
      </c>
      <c r="D1405" s="219">
        <f ca="1">IF(ISNUMBER(OFFSET(INDIRECT("'"&amp;'DATA for charts'!D$5&amp;"'!$u1"),$A1405-1,0)),OFFSET(INDIRECT("'"&amp;'DATA for charts'!D$5&amp;"'!$u1"),$A1405-1,0),NA())</f>
        <v>-0.84769589999999995</v>
      </c>
      <c r="E1405" s="219">
        <f ca="1">IF(ISNUMBER(OFFSET(INDIRECT("'"&amp;'DATA for charts'!E$5&amp;"'!$u1"),$A1405-1,0)),OFFSET(INDIRECT("'"&amp;'DATA for charts'!E$5&amp;"'!$u1"),$A1405-1,0),NA())</f>
        <v>-1.007172</v>
      </c>
      <c r="F1405" s="219">
        <f ca="1">IF(ISNUMBER(OFFSET(INDIRECT("'"&amp;'DATA for charts'!F$5&amp;"'!$u1"),$A1405-1,0)),OFFSET(INDIRECT("'"&amp;'DATA for charts'!F$5&amp;"'!$u1"),$A1405-1,0),NA())</f>
        <v>-1.0134372722764138</v>
      </c>
      <c r="G1405" s="219">
        <f ca="1">IF(ISNUMBER(OFFSET(INDIRECT("'"&amp;'DATA for charts'!G$5&amp;"'!$u1"),$A1405-1,0)),OFFSET(INDIRECT("'"&amp;'DATA for charts'!G$5&amp;"'!$u1"),$A1405-1,0),NA())</f>
        <v>-1.07</v>
      </c>
      <c r="H1405" s="219">
        <f ca="1">IF(ISNUMBER(OFFSET(INDIRECT("'"&amp;'DATA for charts'!H$5&amp;"'!$u1"),$A1405-1,0)),OFFSET(INDIRECT("'"&amp;'DATA for charts'!H$5&amp;"'!$u1"),$A1405-1,0),NA())</f>
        <v>-0.91459299999999999</v>
      </c>
      <c r="I1405" s="219" t="e">
        <f ca="1">IF(ISNUMBER(OFFSET(INDIRECT("'"&amp;'DATA for charts'!I$5&amp;"'!$u1"),$A1405-1,0)),OFFSET(INDIRECT("'"&amp;'DATA for charts'!I$5&amp;"'!$u1"),$A1405-1,0),NA())</f>
        <v>#N/A</v>
      </c>
      <c r="J1405" s="219" t="e">
        <f ca="1">IF(ISNUMBER(OFFSET(INDIRECT("'"&amp;'DATA for charts'!J$5&amp;"'!$u1"),$A1405-1,0)),OFFSET(INDIRECT("'"&amp;'DATA for charts'!J$5&amp;"'!$u1"),$A1405-1,0),NA())</f>
        <v>#N/A</v>
      </c>
      <c r="K1405" s="219" t="e">
        <f ca="1">IF(ISNUMBER(OFFSET(INDIRECT("'"&amp;'DATA for charts'!K$5&amp;"'!$u1"),$A1405-1,0)),OFFSET(INDIRECT("'"&amp;'DATA for charts'!K$5&amp;"'!$u1"),$A1405-1,0),NA())</f>
        <v>#N/A</v>
      </c>
      <c r="L1405" s="219" t="e">
        <f ca="1">IF(ISNUMBER(OFFSET(INDIRECT("'"&amp;'DATA for charts'!L$5&amp;"'!$u1"),$A1405-1,0)),OFFSET(INDIRECT("'"&amp;'DATA for charts'!L$5&amp;"'!$u1"),$A1405-1,0),NA())</f>
        <v>#N/A</v>
      </c>
      <c r="M1405" s="219" t="e">
        <f ca="1">IF(ISNUMBER(OFFSET(INDIRECT("'"&amp;'DATA for charts'!M$5&amp;"'!$u1"),$A1405-1,0)),OFFSET(INDIRECT("'"&amp;'DATA for charts'!M$5&amp;"'!$u1"),$A1405-1,0),NA())</f>
        <v>#N/A</v>
      </c>
      <c r="N1405" s="219" t="e">
        <f ca="1">IF(ISNUMBER(OFFSET(INDIRECT("'"&amp;'DATA for charts'!N$5&amp;"'!$u1"),$A1405-1,0)),OFFSET(INDIRECT("'"&amp;'DATA for charts'!N$5&amp;"'!$u1"),$A1405-1,0),NA())</f>
        <v>#N/A</v>
      </c>
      <c r="O1405" s="219" t="e">
        <f ca="1">IF(ISNUMBER(OFFSET(INDIRECT("'"&amp;'DATA for charts'!O$5&amp;"'!$u1"),$A1405-1,0)),OFFSET(INDIRECT("'"&amp;'DATA for charts'!O$5&amp;"'!$u1"),$A1405-1,0),NA())</f>
        <v>#N/A</v>
      </c>
      <c r="P1405" s="219" t="e">
        <f ca="1">IF(ISNUMBER(OFFSET(INDIRECT("'"&amp;'DATA for charts'!P$5&amp;"'!$u1"),$A1405-1,0)),OFFSET(INDIRECT("'"&amp;'DATA for charts'!P$5&amp;"'!$u1"),$A1405-1,0),NA())</f>
        <v>#N/A</v>
      </c>
      <c r="Q1405" s="219" t="e">
        <f ca="1">IF(ISNUMBER(OFFSET(INDIRECT("'"&amp;'DATA for charts'!Q$5&amp;"'!$u1"),$A1405-1,0)),OFFSET(INDIRECT("'"&amp;'DATA for charts'!Q$5&amp;"'!$u1"),$A1405-1,0),NA())</f>
        <v>#N/A</v>
      </c>
      <c r="R1405" s="219" t="e">
        <f ca="1">IF(ISNUMBER(OFFSET(INDIRECT("'"&amp;'DATA for charts'!R$5&amp;"'!$u1"),$A1405-1,0)),OFFSET(INDIRECT("'"&amp;'DATA for charts'!R$5&amp;"'!$u1"),$A1405-1,0),NA())</f>
        <v>#N/A</v>
      </c>
      <c r="S1405" s="219" t="e">
        <f ca="1">IF(ISNUMBER(OFFSET(INDIRECT("'"&amp;'DATA for charts'!S$5&amp;"'!$u1"),$A1405-1,0)),OFFSET(INDIRECT("'"&amp;'DATA for charts'!S$5&amp;"'!$u1"),$A1405-1,0),NA())</f>
        <v>#N/A</v>
      </c>
      <c r="T1405" s="34"/>
      <c r="U1405" s="34"/>
      <c r="V1405" s="34"/>
      <c r="W1405" s="8"/>
      <c r="X1405" s="8"/>
      <c r="Y1405" s="8"/>
      <c r="Z1405" s="8"/>
      <c r="AA1405" s="8"/>
    </row>
    <row r="1406" spans="1:27">
      <c r="A1406" s="226">
        <f t="shared" si="1435"/>
        <v>281</v>
      </c>
      <c r="B1406" s="8">
        <v>20</v>
      </c>
      <c r="C1406" s="219">
        <f ca="1">IF(ISNUMBER(OFFSET(INDIRECT("'"&amp;'DATA for charts'!C$5&amp;"'!$u1"),$A1406-1,0)),OFFSET(INDIRECT("'"&amp;'DATA for charts'!C$5&amp;"'!$u1"),$A1406-1,0),NA())</f>
        <v>-1.018</v>
      </c>
      <c r="D1406" s="219">
        <f ca="1">IF(ISNUMBER(OFFSET(INDIRECT("'"&amp;'DATA for charts'!D$5&amp;"'!$u1"),$A1406-1,0)),OFFSET(INDIRECT("'"&amp;'DATA for charts'!D$5&amp;"'!$u1"),$A1406-1,0),NA())</f>
        <v>-0.71147499999999986</v>
      </c>
      <c r="E1406" s="219">
        <f ca="1">IF(ISNUMBER(OFFSET(INDIRECT("'"&amp;'DATA for charts'!E$5&amp;"'!$u1"),$A1406-1,0)),OFFSET(INDIRECT("'"&amp;'DATA for charts'!E$5&amp;"'!$u1"),$A1406-1,0),NA())</f>
        <v>-0.84821899999999995</v>
      </c>
      <c r="F1406" s="219">
        <f ca="1">IF(ISNUMBER(OFFSET(INDIRECT("'"&amp;'DATA for charts'!F$5&amp;"'!$u1"),$A1406-1,0)),OFFSET(INDIRECT("'"&amp;'DATA for charts'!F$5&amp;"'!$u1"),$A1406-1,0),NA())</f>
        <v>-0.84554246971937508</v>
      </c>
      <c r="G1406" s="219">
        <f ca="1">IF(ISNUMBER(OFFSET(INDIRECT("'"&amp;'DATA for charts'!G$5&amp;"'!$u1"),$A1406-1,0)),OFFSET(INDIRECT("'"&amp;'DATA for charts'!G$5&amp;"'!$u1"),$A1406-1,0),NA())</f>
        <v>-0.92</v>
      </c>
      <c r="H1406" s="219">
        <f ca="1">IF(ISNUMBER(OFFSET(INDIRECT("'"&amp;'DATA for charts'!H$5&amp;"'!$u1"),$A1406-1,0)),OFFSET(INDIRECT("'"&amp;'DATA for charts'!H$5&amp;"'!$u1"),$A1406-1,0),NA())</f>
        <v>-0.755436</v>
      </c>
      <c r="I1406" s="219" t="e">
        <f ca="1">IF(ISNUMBER(OFFSET(INDIRECT("'"&amp;'DATA for charts'!I$5&amp;"'!$u1"),$A1406-1,0)),OFFSET(INDIRECT("'"&amp;'DATA for charts'!I$5&amp;"'!$u1"),$A1406-1,0),NA())</f>
        <v>#N/A</v>
      </c>
      <c r="J1406" s="219" t="e">
        <f ca="1">IF(ISNUMBER(OFFSET(INDIRECT("'"&amp;'DATA for charts'!J$5&amp;"'!$u1"),$A1406-1,0)),OFFSET(INDIRECT("'"&amp;'DATA for charts'!J$5&amp;"'!$u1"),$A1406-1,0),NA())</f>
        <v>#N/A</v>
      </c>
      <c r="K1406" s="219" t="e">
        <f ca="1">IF(ISNUMBER(OFFSET(INDIRECT("'"&amp;'DATA for charts'!K$5&amp;"'!$u1"),$A1406-1,0)),OFFSET(INDIRECT("'"&amp;'DATA for charts'!K$5&amp;"'!$u1"),$A1406-1,0),NA())</f>
        <v>#N/A</v>
      </c>
      <c r="L1406" s="219" t="e">
        <f ca="1">IF(ISNUMBER(OFFSET(INDIRECT("'"&amp;'DATA for charts'!L$5&amp;"'!$u1"),$A1406-1,0)),OFFSET(INDIRECT("'"&amp;'DATA for charts'!L$5&amp;"'!$u1"),$A1406-1,0),NA())</f>
        <v>#N/A</v>
      </c>
      <c r="M1406" s="219" t="e">
        <f ca="1">IF(ISNUMBER(OFFSET(INDIRECT("'"&amp;'DATA for charts'!M$5&amp;"'!$u1"),$A1406-1,0)),OFFSET(INDIRECT("'"&amp;'DATA for charts'!M$5&amp;"'!$u1"),$A1406-1,0),NA())</f>
        <v>#N/A</v>
      </c>
      <c r="N1406" s="219" t="e">
        <f ca="1">IF(ISNUMBER(OFFSET(INDIRECT("'"&amp;'DATA for charts'!N$5&amp;"'!$u1"),$A1406-1,0)),OFFSET(INDIRECT("'"&amp;'DATA for charts'!N$5&amp;"'!$u1"),$A1406-1,0),NA())</f>
        <v>#N/A</v>
      </c>
      <c r="O1406" s="219" t="e">
        <f ca="1">IF(ISNUMBER(OFFSET(INDIRECT("'"&amp;'DATA for charts'!O$5&amp;"'!$u1"),$A1406-1,0)),OFFSET(INDIRECT("'"&amp;'DATA for charts'!O$5&amp;"'!$u1"),$A1406-1,0),NA())</f>
        <v>#N/A</v>
      </c>
      <c r="P1406" s="219" t="e">
        <f ca="1">IF(ISNUMBER(OFFSET(INDIRECT("'"&amp;'DATA for charts'!P$5&amp;"'!$u1"),$A1406-1,0)),OFFSET(INDIRECT("'"&amp;'DATA for charts'!P$5&amp;"'!$u1"),$A1406-1,0),NA())</f>
        <v>#N/A</v>
      </c>
      <c r="Q1406" s="219" t="e">
        <f ca="1">IF(ISNUMBER(OFFSET(INDIRECT("'"&amp;'DATA for charts'!Q$5&amp;"'!$u1"),$A1406-1,0)),OFFSET(INDIRECT("'"&amp;'DATA for charts'!Q$5&amp;"'!$u1"),$A1406-1,0),NA())</f>
        <v>#N/A</v>
      </c>
      <c r="R1406" s="219" t="e">
        <f ca="1">IF(ISNUMBER(OFFSET(INDIRECT("'"&amp;'DATA for charts'!R$5&amp;"'!$u1"),$A1406-1,0)),OFFSET(INDIRECT("'"&amp;'DATA for charts'!R$5&amp;"'!$u1"),$A1406-1,0),NA())</f>
        <v>#N/A</v>
      </c>
      <c r="S1406" s="219" t="e">
        <f ca="1">IF(ISNUMBER(OFFSET(INDIRECT("'"&amp;'DATA for charts'!S$5&amp;"'!$u1"),$A1406-1,0)),OFFSET(INDIRECT("'"&amp;'DATA for charts'!S$5&amp;"'!$u1"),$A1406-1,0),NA())</f>
        <v>#N/A</v>
      </c>
      <c r="T1406" s="34"/>
      <c r="U1406" s="34"/>
      <c r="V1406" s="34"/>
      <c r="W1406" s="8"/>
      <c r="X1406" s="8"/>
      <c r="Y1406" s="8"/>
      <c r="Z1406" s="8"/>
      <c r="AA1406" s="8"/>
    </row>
    <row r="1407" spans="1:27">
      <c r="A1407" s="226">
        <f t="shared" si="1435"/>
        <v>282</v>
      </c>
      <c r="B1407" s="8">
        <v>21</v>
      </c>
      <c r="C1407" s="219">
        <f ca="1">IF(ISNUMBER(OFFSET(INDIRECT("'"&amp;'DATA for charts'!C$5&amp;"'!$u1"),$A1407-1,0)),OFFSET(INDIRECT("'"&amp;'DATA for charts'!C$5&amp;"'!$u1"),$A1407-1,0),NA())</f>
        <v>-0.83199999999999996</v>
      </c>
      <c r="D1407" s="219">
        <f ca="1">IF(ISNUMBER(OFFSET(INDIRECT("'"&amp;'DATA for charts'!D$5&amp;"'!$u1"),$A1407-1,0)),OFFSET(INDIRECT("'"&amp;'DATA for charts'!D$5&amp;"'!$u1"),$A1407-1,0),NA())</f>
        <v>-0.5860318000000001</v>
      </c>
      <c r="E1407" s="219">
        <f ca="1">IF(ISNUMBER(OFFSET(INDIRECT("'"&amp;'DATA for charts'!E$5&amp;"'!$u1"),$A1407-1,0)),OFFSET(INDIRECT("'"&amp;'DATA for charts'!E$5&amp;"'!$u1"),$A1407-1,0),NA())</f>
        <v>-0.701044</v>
      </c>
      <c r="F1407" s="219">
        <f ca="1">IF(ISNUMBER(OFFSET(INDIRECT("'"&amp;'DATA for charts'!F$5&amp;"'!$u1"),$A1407-1,0)),OFFSET(INDIRECT("'"&amp;'DATA for charts'!F$5&amp;"'!$u1"),$A1407-1,0),NA())</f>
        <v>-0.70238576614134174</v>
      </c>
      <c r="G1407" s="219">
        <f ca="1">IF(ISNUMBER(OFFSET(INDIRECT("'"&amp;'DATA for charts'!G$5&amp;"'!$u1"),$A1407-1,0)),OFFSET(INDIRECT("'"&amp;'DATA for charts'!G$5&amp;"'!$u1"),$A1407-1,0),NA())</f>
        <v>-0.77</v>
      </c>
      <c r="H1407" s="219">
        <f ca="1">IF(ISNUMBER(OFFSET(INDIRECT("'"&amp;'DATA for charts'!H$5&amp;"'!$u1"),$A1407-1,0)),OFFSET(INDIRECT("'"&amp;'DATA for charts'!H$5&amp;"'!$u1"),$A1407-1,0),NA())</f>
        <v>-0.620695</v>
      </c>
      <c r="I1407" s="219" t="e">
        <f ca="1">IF(ISNUMBER(OFFSET(INDIRECT("'"&amp;'DATA for charts'!I$5&amp;"'!$u1"),$A1407-1,0)),OFFSET(INDIRECT("'"&amp;'DATA for charts'!I$5&amp;"'!$u1"),$A1407-1,0),NA())</f>
        <v>#N/A</v>
      </c>
      <c r="J1407" s="219" t="e">
        <f ca="1">IF(ISNUMBER(OFFSET(INDIRECT("'"&amp;'DATA for charts'!J$5&amp;"'!$u1"),$A1407-1,0)),OFFSET(INDIRECT("'"&amp;'DATA for charts'!J$5&amp;"'!$u1"),$A1407-1,0),NA())</f>
        <v>#N/A</v>
      </c>
      <c r="K1407" s="219" t="e">
        <f ca="1">IF(ISNUMBER(OFFSET(INDIRECT("'"&amp;'DATA for charts'!K$5&amp;"'!$u1"),$A1407-1,0)),OFFSET(INDIRECT("'"&amp;'DATA for charts'!K$5&amp;"'!$u1"),$A1407-1,0),NA())</f>
        <v>#N/A</v>
      </c>
      <c r="L1407" s="219" t="e">
        <f ca="1">IF(ISNUMBER(OFFSET(INDIRECT("'"&amp;'DATA for charts'!L$5&amp;"'!$u1"),$A1407-1,0)),OFFSET(INDIRECT("'"&amp;'DATA for charts'!L$5&amp;"'!$u1"),$A1407-1,0),NA())</f>
        <v>#N/A</v>
      </c>
      <c r="M1407" s="219" t="e">
        <f ca="1">IF(ISNUMBER(OFFSET(INDIRECT("'"&amp;'DATA for charts'!M$5&amp;"'!$u1"),$A1407-1,0)),OFFSET(INDIRECT("'"&amp;'DATA for charts'!M$5&amp;"'!$u1"),$A1407-1,0),NA())</f>
        <v>#N/A</v>
      </c>
      <c r="N1407" s="219" t="e">
        <f ca="1">IF(ISNUMBER(OFFSET(INDIRECT("'"&amp;'DATA for charts'!N$5&amp;"'!$u1"),$A1407-1,0)),OFFSET(INDIRECT("'"&amp;'DATA for charts'!N$5&amp;"'!$u1"),$A1407-1,0),NA())</f>
        <v>#N/A</v>
      </c>
      <c r="O1407" s="219" t="e">
        <f ca="1">IF(ISNUMBER(OFFSET(INDIRECT("'"&amp;'DATA for charts'!O$5&amp;"'!$u1"),$A1407-1,0)),OFFSET(INDIRECT("'"&amp;'DATA for charts'!O$5&amp;"'!$u1"),$A1407-1,0),NA())</f>
        <v>#N/A</v>
      </c>
      <c r="P1407" s="219" t="e">
        <f ca="1">IF(ISNUMBER(OFFSET(INDIRECT("'"&amp;'DATA for charts'!P$5&amp;"'!$u1"),$A1407-1,0)),OFFSET(INDIRECT("'"&amp;'DATA for charts'!P$5&amp;"'!$u1"),$A1407-1,0),NA())</f>
        <v>#N/A</v>
      </c>
      <c r="Q1407" s="219" t="e">
        <f ca="1">IF(ISNUMBER(OFFSET(INDIRECT("'"&amp;'DATA for charts'!Q$5&amp;"'!$u1"),$A1407-1,0)),OFFSET(INDIRECT("'"&amp;'DATA for charts'!Q$5&amp;"'!$u1"),$A1407-1,0),NA())</f>
        <v>#N/A</v>
      </c>
      <c r="R1407" s="219" t="e">
        <f ca="1">IF(ISNUMBER(OFFSET(INDIRECT("'"&amp;'DATA for charts'!R$5&amp;"'!$u1"),$A1407-1,0)),OFFSET(INDIRECT("'"&amp;'DATA for charts'!R$5&amp;"'!$u1"),$A1407-1,0),NA())</f>
        <v>#N/A</v>
      </c>
      <c r="S1407" s="219" t="e">
        <f ca="1">IF(ISNUMBER(OFFSET(INDIRECT("'"&amp;'DATA for charts'!S$5&amp;"'!$u1"),$A1407-1,0)),OFFSET(INDIRECT("'"&amp;'DATA for charts'!S$5&amp;"'!$u1"),$A1407-1,0),NA())</f>
        <v>#N/A</v>
      </c>
      <c r="T1407" s="34"/>
      <c r="U1407" s="34"/>
      <c r="V1407" s="34"/>
      <c r="W1407" s="8"/>
      <c r="X1407" s="8"/>
      <c r="Y1407" s="8"/>
      <c r="Z1407" s="8"/>
      <c r="AA1407" s="8"/>
    </row>
    <row r="1408" spans="1:27">
      <c r="A1408" s="226">
        <f t="shared" si="1435"/>
        <v>283</v>
      </c>
      <c r="B1408" s="8">
        <v>22</v>
      </c>
      <c r="C1408" s="219">
        <f ca="1">IF(ISNUMBER(OFFSET(INDIRECT("'"&amp;'DATA for charts'!C$5&amp;"'!$u1"),$A1408-1,0)),OFFSET(INDIRECT("'"&amp;'DATA for charts'!C$5&amp;"'!$u1"),$A1408-1,0),NA())</f>
        <v>-0.66100000000000003</v>
      </c>
      <c r="D1408" s="219">
        <f ca="1">IF(ISNUMBER(OFFSET(INDIRECT("'"&amp;'DATA for charts'!D$5&amp;"'!$u1"),$A1408-1,0)),OFFSET(INDIRECT("'"&amp;'DATA for charts'!D$5&amp;"'!$u1"),$A1408-1,0),NA())</f>
        <v>-0.48581239999999998</v>
      </c>
      <c r="E1408" s="219">
        <f ca="1">IF(ISNUMBER(OFFSET(INDIRECT("'"&amp;'DATA for charts'!E$5&amp;"'!$u1"),$A1408-1,0)),OFFSET(INDIRECT("'"&amp;'DATA for charts'!E$5&amp;"'!$u1"),$A1408-1,0),NA())</f>
        <v>-0.591364</v>
      </c>
      <c r="F1408" s="219">
        <f ca="1">IF(ISNUMBER(OFFSET(INDIRECT("'"&amp;'DATA for charts'!F$5&amp;"'!$u1"),$A1408-1,0)),OFFSET(INDIRECT("'"&amp;'DATA for charts'!F$5&amp;"'!$u1"),$A1408-1,0),NA())</f>
        <v>-0.59072590260311109</v>
      </c>
      <c r="G1408" s="219">
        <f ca="1">IF(ISNUMBER(OFFSET(INDIRECT("'"&amp;'DATA for charts'!G$5&amp;"'!$u1"),$A1408-1,0)),OFFSET(INDIRECT("'"&amp;'DATA for charts'!G$5&amp;"'!$u1"),$A1408-1,0),NA())</f>
        <v>-0.65</v>
      </c>
      <c r="H1408" s="219">
        <f ca="1">IF(ISNUMBER(OFFSET(INDIRECT("'"&amp;'DATA for charts'!H$5&amp;"'!$u1"),$A1408-1,0)),OFFSET(INDIRECT("'"&amp;'DATA for charts'!H$5&amp;"'!$u1"),$A1408-1,0),NA())</f>
        <v>-0.50903699999999996</v>
      </c>
      <c r="I1408" s="219" t="e">
        <f ca="1">IF(ISNUMBER(OFFSET(INDIRECT("'"&amp;'DATA for charts'!I$5&amp;"'!$u1"),$A1408-1,0)),OFFSET(INDIRECT("'"&amp;'DATA for charts'!I$5&amp;"'!$u1"),$A1408-1,0),NA())</f>
        <v>#N/A</v>
      </c>
      <c r="J1408" s="219" t="e">
        <f ca="1">IF(ISNUMBER(OFFSET(INDIRECT("'"&amp;'DATA for charts'!J$5&amp;"'!$u1"),$A1408-1,0)),OFFSET(INDIRECT("'"&amp;'DATA for charts'!J$5&amp;"'!$u1"),$A1408-1,0),NA())</f>
        <v>#N/A</v>
      </c>
      <c r="K1408" s="219" t="e">
        <f ca="1">IF(ISNUMBER(OFFSET(INDIRECT("'"&amp;'DATA for charts'!K$5&amp;"'!$u1"),$A1408-1,0)),OFFSET(INDIRECT("'"&amp;'DATA for charts'!K$5&amp;"'!$u1"),$A1408-1,0),NA())</f>
        <v>#N/A</v>
      </c>
      <c r="L1408" s="219" t="e">
        <f ca="1">IF(ISNUMBER(OFFSET(INDIRECT("'"&amp;'DATA for charts'!L$5&amp;"'!$u1"),$A1408-1,0)),OFFSET(INDIRECT("'"&amp;'DATA for charts'!L$5&amp;"'!$u1"),$A1408-1,0),NA())</f>
        <v>#N/A</v>
      </c>
      <c r="M1408" s="219" t="e">
        <f ca="1">IF(ISNUMBER(OFFSET(INDIRECT("'"&amp;'DATA for charts'!M$5&amp;"'!$u1"),$A1408-1,0)),OFFSET(INDIRECT("'"&amp;'DATA for charts'!M$5&amp;"'!$u1"),$A1408-1,0),NA())</f>
        <v>#N/A</v>
      </c>
      <c r="N1408" s="219" t="e">
        <f ca="1">IF(ISNUMBER(OFFSET(INDIRECT("'"&amp;'DATA for charts'!N$5&amp;"'!$u1"),$A1408-1,0)),OFFSET(INDIRECT("'"&amp;'DATA for charts'!N$5&amp;"'!$u1"),$A1408-1,0),NA())</f>
        <v>#N/A</v>
      </c>
      <c r="O1408" s="219" t="e">
        <f ca="1">IF(ISNUMBER(OFFSET(INDIRECT("'"&amp;'DATA for charts'!O$5&amp;"'!$u1"),$A1408-1,0)),OFFSET(INDIRECT("'"&amp;'DATA for charts'!O$5&amp;"'!$u1"),$A1408-1,0),NA())</f>
        <v>#N/A</v>
      </c>
      <c r="P1408" s="219" t="e">
        <f ca="1">IF(ISNUMBER(OFFSET(INDIRECT("'"&amp;'DATA for charts'!P$5&amp;"'!$u1"),$A1408-1,0)),OFFSET(INDIRECT("'"&amp;'DATA for charts'!P$5&amp;"'!$u1"),$A1408-1,0),NA())</f>
        <v>#N/A</v>
      </c>
      <c r="Q1408" s="219" t="e">
        <f ca="1">IF(ISNUMBER(OFFSET(INDIRECT("'"&amp;'DATA for charts'!Q$5&amp;"'!$u1"),$A1408-1,0)),OFFSET(INDIRECT("'"&amp;'DATA for charts'!Q$5&amp;"'!$u1"),$A1408-1,0),NA())</f>
        <v>#N/A</v>
      </c>
      <c r="R1408" s="219" t="e">
        <f ca="1">IF(ISNUMBER(OFFSET(INDIRECT("'"&amp;'DATA for charts'!R$5&amp;"'!$u1"),$A1408-1,0)),OFFSET(INDIRECT("'"&amp;'DATA for charts'!R$5&amp;"'!$u1"),$A1408-1,0),NA())</f>
        <v>#N/A</v>
      </c>
      <c r="S1408" s="219" t="e">
        <f ca="1">IF(ISNUMBER(OFFSET(INDIRECT("'"&amp;'DATA for charts'!S$5&amp;"'!$u1"),$A1408-1,0)),OFFSET(INDIRECT("'"&amp;'DATA for charts'!S$5&amp;"'!$u1"),$A1408-1,0),NA())</f>
        <v>#N/A</v>
      </c>
      <c r="T1408" s="34"/>
      <c r="U1408" s="34"/>
      <c r="V1408" s="34"/>
      <c r="W1408" s="8"/>
      <c r="X1408" s="8"/>
      <c r="Y1408" s="8"/>
      <c r="Z1408" s="8"/>
      <c r="AA1408" s="8"/>
    </row>
    <row r="1409" spans="1:27">
      <c r="A1409" s="226">
        <f t="shared" si="1435"/>
        <v>284</v>
      </c>
      <c r="B1409" s="8">
        <v>23</v>
      </c>
      <c r="C1409" s="219">
        <f ca="1">IF(ISNUMBER(OFFSET(INDIRECT("'"&amp;'DATA for charts'!C$5&amp;"'!$u1"),$A1409-1,0)),OFFSET(INDIRECT("'"&amp;'DATA for charts'!C$5&amp;"'!$u1"),$A1409-1,0),NA())</f>
        <v>-0.49199999999999999</v>
      </c>
      <c r="D1409" s="219">
        <f ca="1">IF(ISNUMBER(OFFSET(INDIRECT("'"&amp;'DATA for charts'!D$5&amp;"'!$u1"),$A1409-1,0)),OFFSET(INDIRECT("'"&amp;'DATA for charts'!D$5&amp;"'!$u1"),$A1409-1,0),NA())</f>
        <v>-0.39359399999999989</v>
      </c>
      <c r="E1409" s="219">
        <f ca="1">IF(ISNUMBER(OFFSET(INDIRECT("'"&amp;'DATA for charts'!E$5&amp;"'!$u1"),$A1409-1,0)),OFFSET(INDIRECT("'"&amp;'DATA for charts'!E$5&amp;"'!$u1"),$A1409-1,0),NA())</f>
        <v>-0.48628399999999999</v>
      </c>
      <c r="F1409" s="219">
        <f ca="1">IF(ISNUMBER(OFFSET(INDIRECT("'"&amp;'DATA for charts'!F$5&amp;"'!$u1"),$A1409-1,0)),OFFSET(INDIRECT("'"&amp;'DATA for charts'!F$5&amp;"'!$u1"),$A1409-1,0),NA())</f>
        <v>-0.48863882487903615</v>
      </c>
      <c r="G1409" s="219">
        <f ca="1">IF(ISNUMBER(OFFSET(INDIRECT("'"&amp;'DATA for charts'!G$5&amp;"'!$u1"),$A1409-1,0)),OFFSET(INDIRECT("'"&amp;'DATA for charts'!G$5&amp;"'!$u1"),$A1409-1,0),NA())</f>
        <v>-0.54</v>
      </c>
      <c r="H1409" s="219">
        <f ca="1">IF(ISNUMBER(OFFSET(INDIRECT("'"&amp;'DATA for charts'!H$5&amp;"'!$u1"),$A1409-1,0)),OFFSET(INDIRECT("'"&amp;'DATA for charts'!H$5&amp;"'!$u1"),$A1409-1,0),NA())</f>
        <v>-0.40721299999999999</v>
      </c>
      <c r="I1409" s="219" t="e">
        <f ca="1">IF(ISNUMBER(OFFSET(INDIRECT("'"&amp;'DATA for charts'!I$5&amp;"'!$u1"),$A1409-1,0)),OFFSET(INDIRECT("'"&amp;'DATA for charts'!I$5&amp;"'!$u1"),$A1409-1,0),NA())</f>
        <v>#N/A</v>
      </c>
      <c r="J1409" s="219" t="e">
        <f ca="1">IF(ISNUMBER(OFFSET(INDIRECT("'"&amp;'DATA for charts'!J$5&amp;"'!$u1"),$A1409-1,0)),OFFSET(INDIRECT("'"&amp;'DATA for charts'!J$5&amp;"'!$u1"),$A1409-1,0),NA())</f>
        <v>#N/A</v>
      </c>
      <c r="K1409" s="219" t="e">
        <f ca="1">IF(ISNUMBER(OFFSET(INDIRECT("'"&amp;'DATA for charts'!K$5&amp;"'!$u1"),$A1409-1,0)),OFFSET(INDIRECT("'"&amp;'DATA for charts'!K$5&amp;"'!$u1"),$A1409-1,0),NA())</f>
        <v>#N/A</v>
      </c>
      <c r="L1409" s="219" t="e">
        <f ca="1">IF(ISNUMBER(OFFSET(INDIRECT("'"&amp;'DATA for charts'!L$5&amp;"'!$u1"),$A1409-1,0)),OFFSET(INDIRECT("'"&amp;'DATA for charts'!L$5&amp;"'!$u1"),$A1409-1,0),NA())</f>
        <v>#N/A</v>
      </c>
      <c r="M1409" s="219" t="e">
        <f ca="1">IF(ISNUMBER(OFFSET(INDIRECT("'"&amp;'DATA for charts'!M$5&amp;"'!$u1"),$A1409-1,0)),OFFSET(INDIRECT("'"&amp;'DATA for charts'!M$5&amp;"'!$u1"),$A1409-1,0),NA())</f>
        <v>#N/A</v>
      </c>
      <c r="N1409" s="219" t="e">
        <f ca="1">IF(ISNUMBER(OFFSET(INDIRECT("'"&amp;'DATA for charts'!N$5&amp;"'!$u1"),$A1409-1,0)),OFFSET(INDIRECT("'"&amp;'DATA for charts'!N$5&amp;"'!$u1"),$A1409-1,0),NA())</f>
        <v>#N/A</v>
      </c>
      <c r="O1409" s="219" t="e">
        <f ca="1">IF(ISNUMBER(OFFSET(INDIRECT("'"&amp;'DATA for charts'!O$5&amp;"'!$u1"),$A1409-1,0)),OFFSET(INDIRECT("'"&amp;'DATA for charts'!O$5&amp;"'!$u1"),$A1409-1,0),NA())</f>
        <v>#N/A</v>
      </c>
      <c r="P1409" s="219" t="e">
        <f ca="1">IF(ISNUMBER(OFFSET(INDIRECT("'"&amp;'DATA for charts'!P$5&amp;"'!$u1"),$A1409-1,0)),OFFSET(INDIRECT("'"&amp;'DATA for charts'!P$5&amp;"'!$u1"),$A1409-1,0),NA())</f>
        <v>#N/A</v>
      </c>
      <c r="Q1409" s="219" t="e">
        <f ca="1">IF(ISNUMBER(OFFSET(INDIRECT("'"&amp;'DATA for charts'!Q$5&amp;"'!$u1"),$A1409-1,0)),OFFSET(INDIRECT("'"&amp;'DATA for charts'!Q$5&amp;"'!$u1"),$A1409-1,0),NA())</f>
        <v>#N/A</v>
      </c>
      <c r="R1409" s="219" t="e">
        <f ca="1">IF(ISNUMBER(OFFSET(INDIRECT("'"&amp;'DATA for charts'!R$5&amp;"'!$u1"),$A1409-1,0)),OFFSET(INDIRECT("'"&amp;'DATA for charts'!R$5&amp;"'!$u1"),$A1409-1,0),NA())</f>
        <v>#N/A</v>
      </c>
      <c r="S1409" s="219" t="e">
        <f ca="1">IF(ISNUMBER(OFFSET(INDIRECT("'"&amp;'DATA for charts'!S$5&amp;"'!$u1"),$A1409-1,0)),OFFSET(INDIRECT("'"&amp;'DATA for charts'!S$5&amp;"'!$u1"),$A1409-1,0),NA())</f>
        <v>#N/A</v>
      </c>
      <c r="T1409" s="34"/>
      <c r="U1409" s="34"/>
      <c r="V1409" s="34"/>
      <c r="W1409" s="8"/>
      <c r="X1409" s="8"/>
      <c r="Y1409" s="8"/>
      <c r="Z1409" s="8"/>
      <c r="AA1409" s="8"/>
    </row>
    <row r="1410" spans="1:27">
      <c r="A1410" s="226">
        <f t="shared" si="1435"/>
        <v>285</v>
      </c>
      <c r="B1410" s="8">
        <v>24</v>
      </c>
      <c r="C1410" s="219">
        <f ca="1">IF(ISNUMBER(OFFSET(INDIRECT("'"&amp;'DATA for charts'!C$5&amp;"'!$u1"),$A1410-1,0)),OFFSET(INDIRECT("'"&amp;'DATA for charts'!C$5&amp;"'!$u1"),$A1410-1,0),NA())</f>
        <v>-0.371</v>
      </c>
      <c r="D1410" s="219">
        <f ca="1">IF(ISNUMBER(OFFSET(INDIRECT("'"&amp;'DATA for charts'!D$5&amp;"'!$u1"),$A1410-1,0)),OFFSET(INDIRECT("'"&amp;'DATA for charts'!D$5&amp;"'!$u1"),$A1410-1,0),NA())</f>
        <v>-0.28878989999999999</v>
      </c>
      <c r="E1410" s="219">
        <f ca="1">IF(ISNUMBER(OFFSET(INDIRECT("'"&amp;'DATA for charts'!E$5&amp;"'!$u1"),$A1410-1,0)),OFFSET(INDIRECT("'"&amp;'DATA for charts'!E$5&amp;"'!$u1"),$A1410-1,0),NA())</f>
        <v>-0.37086200000000002</v>
      </c>
      <c r="F1410" s="219">
        <f ca="1">IF(ISNUMBER(OFFSET(INDIRECT("'"&amp;'DATA for charts'!F$5&amp;"'!$u1"),$A1410-1,0)),OFFSET(INDIRECT("'"&amp;'DATA for charts'!F$5&amp;"'!$u1"),$A1410-1,0),NA())</f>
        <v>-0.37539312754929172</v>
      </c>
      <c r="G1410" s="219">
        <f ca="1">IF(ISNUMBER(OFFSET(INDIRECT("'"&amp;'DATA for charts'!G$5&amp;"'!$u1"),$A1410-1,0)),OFFSET(INDIRECT("'"&amp;'DATA for charts'!G$5&amp;"'!$u1"),$A1410-1,0),NA())</f>
        <v>-0.42</v>
      </c>
      <c r="H1410" s="219">
        <f ca="1">IF(ISNUMBER(OFFSET(INDIRECT("'"&amp;'DATA for charts'!H$5&amp;"'!$u1"),$A1410-1,0)),OFFSET(INDIRECT("'"&amp;'DATA for charts'!H$5&amp;"'!$u1"),$A1410-1,0),NA())</f>
        <v>-0.29064099999999998</v>
      </c>
      <c r="I1410" s="219" t="e">
        <f ca="1">IF(ISNUMBER(OFFSET(INDIRECT("'"&amp;'DATA for charts'!I$5&amp;"'!$u1"),$A1410-1,0)),OFFSET(INDIRECT("'"&amp;'DATA for charts'!I$5&amp;"'!$u1"),$A1410-1,0),NA())</f>
        <v>#N/A</v>
      </c>
      <c r="J1410" s="219" t="e">
        <f ca="1">IF(ISNUMBER(OFFSET(INDIRECT("'"&amp;'DATA for charts'!J$5&amp;"'!$u1"),$A1410-1,0)),OFFSET(INDIRECT("'"&amp;'DATA for charts'!J$5&amp;"'!$u1"),$A1410-1,0),NA())</f>
        <v>#N/A</v>
      </c>
      <c r="K1410" s="219" t="e">
        <f ca="1">IF(ISNUMBER(OFFSET(INDIRECT("'"&amp;'DATA for charts'!K$5&amp;"'!$u1"),$A1410-1,0)),OFFSET(INDIRECT("'"&amp;'DATA for charts'!K$5&amp;"'!$u1"),$A1410-1,0),NA())</f>
        <v>#N/A</v>
      </c>
      <c r="L1410" s="219" t="e">
        <f ca="1">IF(ISNUMBER(OFFSET(INDIRECT("'"&amp;'DATA for charts'!L$5&amp;"'!$u1"),$A1410-1,0)),OFFSET(INDIRECT("'"&amp;'DATA for charts'!L$5&amp;"'!$u1"),$A1410-1,0),NA())</f>
        <v>#N/A</v>
      </c>
      <c r="M1410" s="219" t="e">
        <f ca="1">IF(ISNUMBER(OFFSET(INDIRECT("'"&amp;'DATA for charts'!M$5&amp;"'!$u1"),$A1410-1,0)),OFFSET(INDIRECT("'"&amp;'DATA for charts'!M$5&amp;"'!$u1"),$A1410-1,0),NA())</f>
        <v>#N/A</v>
      </c>
      <c r="N1410" s="219" t="e">
        <f ca="1">IF(ISNUMBER(OFFSET(INDIRECT("'"&amp;'DATA for charts'!N$5&amp;"'!$u1"),$A1410-1,0)),OFFSET(INDIRECT("'"&amp;'DATA for charts'!N$5&amp;"'!$u1"),$A1410-1,0),NA())</f>
        <v>#N/A</v>
      </c>
      <c r="O1410" s="219" t="e">
        <f ca="1">IF(ISNUMBER(OFFSET(INDIRECT("'"&amp;'DATA for charts'!O$5&amp;"'!$u1"),$A1410-1,0)),OFFSET(INDIRECT("'"&amp;'DATA for charts'!O$5&amp;"'!$u1"),$A1410-1,0),NA())</f>
        <v>#N/A</v>
      </c>
      <c r="P1410" s="219" t="e">
        <f ca="1">IF(ISNUMBER(OFFSET(INDIRECT("'"&amp;'DATA for charts'!P$5&amp;"'!$u1"),$A1410-1,0)),OFFSET(INDIRECT("'"&amp;'DATA for charts'!P$5&amp;"'!$u1"),$A1410-1,0),NA())</f>
        <v>#N/A</v>
      </c>
      <c r="Q1410" s="219" t="e">
        <f ca="1">IF(ISNUMBER(OFFSET(INDIRECT("'"&amp;'DATA for charts'!Q$5&amp;"'!$u1"),$A1410-1,0)),OFFSET(INDIRECT("'"&amp;'DATA for charts'!Q$5&amp;"'!$u1"),$A1410-1,0),NA())</f>
        <v>#N/A</v>
      </c>
      <c r="R1410" s="219" t="e">
        <f ca="1">IF(ISNUMBER(OFFSET(INDIRECT("'"&amp;'DATA for charts'!R$5&amp;"'!$u1"),$A1410-1,0)),OFFSET(INDIRECT("'"&amp;'DATA for charts'!R$5&amp;"'!$u1"),$A1410-1,0),NA())</f>
        <v>#N/A</v>
      </c>
      <c r="S1410" s="219" t="e">
        <f ca="1">IF(ISNUMBER(OFFSET(INDIRECT("'"&amp;'DATA for charts'!S$5&amp;"'!$u1"),$A1410-1,0)),OFFSET(INDIRECT("'"&amp;'DATA for charts'!S$5&amp;"'!$u1"),$A1410-1,0),NA())</f>
        <v>#N/A</v>
      </c>
      <c r="T1410" s="34"/>
      <c r="U1410" s="34"/>
      <c r="V1410" s="34"/>
      <c r="W1410" s="8"/>
      <c r="X1410" s="8"/>
      <c r="Y1410" s="8"/>
      <c r="Z1410" s="8"/>
      <c r="AA1410" s="8"/>
    </row>
    <row r="1411" spans="1:27">
      <c r="A1411" s="216"/>
      <c r="B1411" s="37" t="s">
        <v>85</v>
      </c>
      <c r="C1411" s="37" t="s">
        <v>85</v>
      </c>
      <c r="D1411" s="37" t="s">
        <v>85</v>
      </c>
      <c r="E1411" s="37" t="s">
        <v>85</v>
      </c>
      <c r="F1411" s="37" t="s">
        <v>85</v>
      </c>
      <c r="G1411" s="37" t="s">
        <v>85</v>
      </c>
      <c r="H1411" s="37" t="s">
        <v>85</v>
      </c>
      <c r="I1411" s="37" t="s">
        <v>85</v>
      </c>
      <c r="J1411" s="37" t="s">
        <v>85</v>
      </c>
      <c r="K1411" s="37"/>
      <c r="L1411" s="37"/>
      <c r="M1411" s="37"/>
      <c r="N1411" s="37"/>
      <c r="O1411" s="37"/>
      <c r="P1411" s="37"/>
      <c r="Q1411" s="37"/>
      <c r="R1411" s="37"/>
      <c r="S1411" s="37" t="s">
        <v>85</v>
      </c>
      <c r="T1411" s="34"/>
      <c r="U1411" s="34"/>
      <c r="V1411" s="34"/>
      <c r="W1411" s="8"/>
      <c r="X1411" s="8"/>
      <c r="Y1411" s="8"/>
      <c r="Z1411" s="8"/>
      <c r="AA1411" s="8"/>
    </row>
    <row r="1412" spans="1:27">
      <c r="A1412" s="216"/>
      <c r="B1412" s="37"/>
      <c r="C1412" s="37"/>
      <c r="D1412" s="37"/>
      <c r="E1412" s="37"/>
      <c r="F1412" s="37"/>
      <c r="G1412" s="37"/>
      <c r="H1412" s="37"/>
      <c r="I1412" s="37"/>
      <c r="J1412" s="37"/>
      <c r="K1412" s="37"/>
      <c r="L1412" s="37"/>
      <c r="M1412" s="37"/>
      <c r="N1412" s="37"/>
      <c r="O1412" s="37"/>
      <c r="P1412" s="37"/>
      <c r="Q1412" s="37"/>
      <c r="R1412" s="37"/>
      <c r="S1412" s="37"/>
      <c r="T1412" s="34"/>
      <c r="U1412" s="34"/>
      <c r="V1412" s="34"/>
      <c r="W1412" s="8"/>
      <c r="X1412" s="8"/>
      <c r="Y1412" s="8"/>
      <c r="Z1412" s="8"/>
      <c r="AA1412" s="8"/>
    </row>
    <row r="1413" spans="1:27">
      <c r="A1413" s="216"/>
      <c r="B1413" s="37"/>
      <c r="C1413" s="37"/>
      <c r="D1413" s="37"/>
      <c r="E1413" s="37"/>
      <c r="F1413" s="37"/>
      <c r="G1413" s="37"/>
      <c r="H1413" s="37"/>
      <c r="I1413" s="37"/>
      <c r="J1413" s="37"/>
      <c r="K1413" s="37"/>
      <c r="L1413" s="37"/>
      <c r="M1413" s="37"/>
      <c r="N1413" s="37"/>
      <c r="O1413" s="37"/>
      <c r="P1413" s="37"/>
      <c r="Q1413" s="37"/>
      <c r="R1413" s="37"/>
      <c r="S1413" s="37"/>
      <c r="T1413" s="34"/>
      <c r="U1413" s="34"/>
      <c r="V1413" s="34"/>
      <c r="W1413" s="8"/>
      <c r="X1413" s="8"/>
      <c r="Y1413" s="8"/>
      <c r="Z1413" s="8"/>
      <c r="AA1413" s="8"/>
    </row>
    <row r="1414" spans="1:27">
      <c r="A1414" s="216"/>
      <c r="B1414" s="37"/>
      <c r="C1414" s="37"/>
      <c r="D1414" s="37"/>
      <c r="E1414" s="37"/>
      <c r="F1414" s="37"/>
      <c r="G1414" s="37"/>
      <c r="H1414" s="37"/>
      <c r="I1414" s="37"/>
      <c r="J1414" s="37"/>
      <c r="K1414" s="37"/>
      <c r="L1414" s="37"/>
      <c r="M1414" s="37"/>
      <c r="N1414" s="37"/>
      <c r="O1414" s="37"/>
      <c r="P1414" s="37"/>
      <c r="Q1414" s="37"/>
      <c r="R1414" s="37"/>
      <c r="S1414" s="37"/>
      <c r="T1414" s="34"/>
      <c r="U1414" s="34"/>
      <c r="V1414" s="34"/>
      <c r="W1414" s="8"/>
      <c r="X1414" s="8"/>
      <c r="Y1414" s="8"/>
      <c r="Z1414" s="8"/>
      <c r="AA1414" s="8"/>
    </row>
    <row r="1415" spans="1:27">
      <c r="A1415" s="216"/>
      <c r="B1415" s="37"/>
      <c r="C1415" s="37"/>
      <c r="D1415" s="37"/>
      <c r="E1415" s="37"/>
      <c r="F1415" s="37"/>
      <c r="G1415" s="37"/>
      <c r="H1415" s="37"/>
      <c r="I1415" s="37"/>
      <c r="J1415" s="37"/>
      <c r="K1415" s="37"/>
      <c r="L1415" s="37"/>
      <c r="M1415" s="37"/>
      <c r="N1415" s="37"/>
      <c r="O1415" s="37"/>
      <c r="P1415" s="37"/>
      <c r="Q1415" s="37"/>
      <c r="R1415" s="37"/>
      <c r="S1415" s="37"/>
      <c r="T1415" s="34"/>
      <c r="U1415" s="34"/>
      <c r="V1415" s="34"/>
      <c r="W1415" s="8"/>
      <c r="X1415" s="8"/>
      <c r="Y1415" s="8"/>
      <c r="Z1415" s="8"/>
      <c r="AA1415" s="8"/>
    </row>
    <row r="1416" spans="1:27">
      <c r="A1416" s="216"/>
      <c r="B1416" s="37"/>
      <c r="C1416" s="37"/>
      <c r="D1416" s="37"/>
      <c r="E1416" s="37"/>
      <c r="F1416" s="37"/>
      <c r="G1416" s="37"/>
      <c r="H1416" s="37"/>
      <c r="I1416" s="37"/>
      <c r="J1416" s="37"/>
      <c r="K1416" s="37"/>
      <c r="L1416" s="37"/>
      <c r="M1416" s="37"/>
      <c r="N1416" s="37"/>
      <c r="O1416" s="37"/>
      <c r="P1416" s="37"/>
      <c r="Q1416" s="37"/>
      <c r="R1416" s="37"/>
      <c r="S1416" s="37"/>
      <c r="T1416" s="34"/>
      <c r="U1416" s="34"/>
      <c r="V1416" s="34"/>
      <c r="W1416" s="8"/>
      <c r="X1416" s="8"/>
      <c r="Y1416" s="8"/>
      <c r="Z1416" s="8"/>
      <c r="AA1416" s="8"/>
    </row>
    <row r="1417" spans="1:27">
      <c r="A1417" s="216"/>
      <c r="B1417" s="37"/>
      <c r="C1417" s="37"/>
      <c r="D1417" s="37"/>
      <c r="E1417" s="37"/>
      <c r="F1417" s="37"/>
      <c r="G1417" s="37"/>
      <c r="H1417" s="37"/>
      <c r="I1417" s="37"/>
      <c r="J1417" s="37"/>
      <c r="K1417" s="37"/>
      <c r="L1417" s="37"/>
      <c r="M1417" s="37"/>
      <c r="N1417" s="37"/>
      <c r="O1417" s="37"/>
      <c r="P1417" s="37"/>
      <c r="Q1417" s="37"/>
      <c r="R1417" s="37"/>
      <c r="S1417" s="37"/>
      <c r="T1417" s="34"/>
      <c r="U1417" s="34"/>
      <c r="V1417" s="34"/>
      <c r="W1417" s="8"/>
      <c r="X1417" s="8"/>
      <c r="Y1417" s="8"/>
      <c r="Z1417" s="8"/>
      <c r="AA1417" s="8"/>
    </row>
    <row r="1418" spans="1:27">
      <c r="A1418" s="216"/>
      <c r="B1418" s="37"/>
      <c r="C1418" s="37"/>
      <c r="D1418" s="37"/>
      <c r="E1418" s="37"/>
      <c r="F1418" s="37"/>
      <c r="G1418" s="37"/>
      <c r="H1418" s="37"/>
      <c r="I1418" s="37"/>
      <c r="J1418" s="37"/>
      <c r="K1418" s="37"/>
      <c r="L1418" s="37"/>
      <c r="M1418" s="37"/>
      <c r="N1418" s="37"/>
      <c r="O1418" s="37"/>
      <c r="P1418" s="37"/>
      <c r="Q1418" s="37"/>
      <c r="R1418" s="37"/>
      <c r="S1418" s="37"/>
      <c r="T1418" s="34"/>
      <c r="U1418" s="34"/>
      <c r="V1418" s="34"/>
      <c r="W1418" s="8"/>
      <c r="X1418" s="8"/>
      <c r="Y1418" s="8"/>
      <c r="Z1418" s="8"/>
      <c r="AA1418" s="8"/>
    </row>
    <row r="1419" spans="1:27">
      <c r="A1419" s="216"/>
      <c r="B1419" s="464" t="s">
        <v>126</v>
      </c>
      <c r="T1419" s="34"/>
      <c r="U1419" s="34"/>
      <c r="V1419" s="34"/>
      <c r="W1419" s="8"/>
      <c r="X1419" s="8"/>
      <c r="Y1419" s="8"/>
      <c r="Z1419" s="8"/>
      <c r="AA1419" s="8"/>
    </row>
    <row r="1420" spans="1:27">
      <c r="A1420" s="216"/>
      <c r="B1420" s="464" t="s">
        <v>946</v>
      </c>
      <c r="T1420" s="34"/>
      <c r="U1420" s="34"/>
      <c r="V1420" s="34"/>
      <c r="W1420" s="8"/>
      <c r="X1420" s="8"/>
      <c r="Y1420" s="8"/>
      <c r="Z1420" s="8"/>
      <c r="AA1420" s="8"/>
    </row>
    <row r="1421" spans="1:27">
      <c r="A1421" s="216"/>
      <c r="B1421" s="32" t="s">
        <v>127</v>
      </c>
      <c r="T1421" s="34"/>
      <c r="U1421" s="34"/>
      <c r="V1421" s="34"/>
      <c r="W1421" s="8"/>
      <c r="X1421" s="8"/>
      <c r="Y1421" s="8"/>
      <c r="Z1421" s="8"/>
      <c r="AA1421" s="8"/>
    </row>
    <row r="1422" spans="1:27">
      <c r="A1422" s="216">
        <f t="shared" ref="A1422" si="1436">A$8</f>
        <v>0</v>
      </c>
      <c r="B1422" s="32" t="s">
        <v>65</v>
      </c>
      <c r="C1422" s="33" t="str">
        <f t="shared" ref="C1422:S1422" ca="1" si="1437">C$8</f>
        <v>BSIMAC</v>
      </c>
      <c r="D1422" s="33" t="str">
        <f t="shared" ca="1" si="1437"/>
        <v>CSE</v>
      </c>
      <c r="E1422" s="33" t="str">
        <f t="shared" ca="1" si="1437"/>
        <v>DeST</v>
      </c>
      <c r="F1422" s="33" t="str">
        <f t="shared" ca="1" si="1437"/>
        <v>EnergyPlus</v>
      </c>
      <c r="G1422" s="33" t="str">
        <f t="shared" ca="1" si="1437"/>
        <v>ESP-r</v>
      </c>
      <c r="H1422" s="33" t="str">
        <f t="shared" ca="1" si="1437"/>
        <v>TRNSYS</v>
      </c>
      <c r="I1422" s="33" t="str">
        <f t="shared" ca="1" si="1437"/>
        <v>TestSpec-Alt</v>
      </c>
      <c r="J1422" s="33">
        <f t="shared" ca="1" si="1437"/>
        <v>0</v>
      </c>
      <c r="K1422" s="33">
        <f t="shared" ca="1" si="1437"/>
        <v>0</v>
      </c>
      <c r="L1422" s="33">
        <f t="shared" ca="1" si="1437"/>
        <v>0</v>
      </c>
      <c r="M1422" s="33">
        <f t="shared" ca="1" si="1437"/>
        <v>0</v>
      </c>
      <c r="N1422" s="33">
        <f t="shared" ca="1" si="1437"/>
        <v>0</v>
      </c>
      <c r="O1422" s="33">
        <f t="shared" ca="1" si="1437"/>
        <v>0</v>
      </c>
      <c r="P1422" s="33">
        <f t="shared" ca="1" si="1437"/>
        <v>0</v>
      </c>
      <c r="Q1422" s="33">
        <f t="shared" ca="1" si="1437"/>
        <v>0</v>
      </c>
      <c r="R1422" s="33">
        <f t="shared" ca="1" si="1437"/>
        <v>0</v>
      </c>
      <c r="S1422" s="33" t="str">
        <f t="shared" ca="1" si="1437"/>
        <v>Tested Prg</v>
      </c>
      <c r="T1422" s="34"/>
      <c r="U1422" s="34"/>
      <c r="V1422" s="34"/>
      <c r="W1422" s="8"/>
      <c r="X1422" s="8"/>
      <c r="Y1422" s="8"/>
      <c r="Z1422" s="8"/>
      <c r="AA1422" s="8"/>
    </row>
    <row r="1423" spans="1:27">
      <c r="A1423" s="216">
        <f t="shared" ref="A1423" si="1438">A$7</f>
        <v>0</v>
      </c>
      <c r="B1423" s="32" t="s">
        <v>66</v>
      </c>
      <c r="C1423" s="33" t="str">
        <f t="shared" ref="C1423:S1423" ca="1" si="1439">C$7</f>
        <v/>
      </c>
      <c r="D1423" s="33" t="str">
        <f t="shared" ca="1" si="1439"/>
        <v/>
      </c>
      <c r="E1423" s="33" t="str">
        <f t="shared" ca="1" si="1439"/>
        <v/>
      </c>
      <c r="F1423" s="33" t="str">
        <f t="shared" ca="1" si="1439"/>
        <v/>
      </c>
      <c r="G1423" s="33" t="str">
        <f t="shared" ca="1" si="1439"/>
        <v/>
      </c>
      <c r="H1423" s="33" t="str">
        <f t="shared" ca="1" si="1439"/>
        <v/>
      </c>
      <c r="I1423" s="33" t="str">
        <f t="shared" ca="1" si="1439"/>
        <v/>
      </c>
      <c r="J1423" s="33" t="str">
        <f t="shared" ca="1" si="1439"/>
        <v/>
      </c>
      <c r="K1423" s="33" t="str">
        <f t="shared" ca="1" si="1439"/>
        <v/>
      </c>
      <c r="L1423" s="33" t="str">
        <f t="shared" ca="1" si="1439"/>
        <v/>
      </c>
      <c r="M1423" s="33" t="str">
        <f t="shared" ca="1" si="1439"/>
        <v/>
      </c>
      <c r="N1423" s="33" t="str">
        <f t="shared" ca="1" si="1439"/>
        <v/>
      </c>
      <c r="O1423" s="33" t="str">
        <f t="shared" ca="1" si="1439"/>
        <v/>
      </c>
      <c r="P1423" s="33" t="str">
        <f t="shared" ca="1" si="1439"/>
        <v/>
      </c>
      <c r="Q1423" s="33" t="str">
        <f t="shared" ca="1" si="1439"/>
        <v/>
      </c>
      <c r="R1423" s="33" t="str">
        <f t="shared" ca="1" si="1439"/>
        <v/>
      </c>
      <c r="S1423" s="33" t="str">
        <f t="shared" ca="1" si="1439"/>
        <v/>
      </c>
      <c r="T1423" s="34"/>
      <c r="U1423" s="34"/>
      <c r="V1423" s="34"/>
      <c r="W1423" s="8"/>
      <c r="X1423" s="8"/>
      <c r="Y1423" s="8"/>
      <c r="Z1423" s="8"/>
      <c r="AA1423" s="8"/>
    </row>
    <row r="1424" spans="1:27">
      <c r="A1424" s="216" t="s">
        <v>128</v>
      </c>
      <c r="B1424" s="32" t="s">
        <v>83</v>
      </c>
      <c r="C1424" s="34" t="s">
        <v>128</v>
      </c>
      <c r="D1424" s="34" t="s">
        <v>128</v>
      </c>
      <c r="E1424" s="34" t="s">
        <v>128</v>
      </c>
      <c r="F1424" s="34" t="s">
        <v>128</v>
      </c>
      <c r="G1424" s="34" t="s">
        <v>128</v>
      </c>
      <c r="H1424" s="34" t="s">
        <v>128</v>
      </c>
      <c r="I1424" s="34" t="s">
        <v>128</v>
      </c>
      <c r="J1424" s="34" t="s">
        <v>128</v>
      </c>
      <c r="K1424" s="34" t="s">
        <v>128</v>
      </c>
      <c r="L1424" s="34" t="s">
        <v>128</v>
      </c>
      <c r="M1424" s="34" t="s">
        <v>128</v>
      </c>
      <c r="N1424" s="34" t="s">
        <v>128</v>
      </c>
      <c r="O1424" s="34" t="s">
        <v>128</v>
      </c>
      <c r="P1424" s="34" t="s">
        <v>128</v>
      </c>
      <c r="Q1424" s="34" t="s">
        <v>128</v>
      </c>
      <c r="R1424" s="34" t="s">
        <v>128</v>
      </c>
      <c r="S1424" s="34" t="s">
        <v>128</v>
      </c>
      <c r="T1424" s="34"/>
      <c r="U1424" s="34"/>
      <c r="V1424" s="34"/>
      <c r="W1424" s="8"/>
      <c r="X1424" s="8"/>
      <c r="Y1424" s="8"/>
      <c r="Z1424" s="8"/>
      <c r="AA1424" s="8"/>
    </row>
    <row r="1425" spans="1:27">
      <c r="A1425" s="216" t="s">
        <v>85</v>
      </c>
      <c r="B1425" s="37" t="s">
        <v>85</v>
      </c>
      <c r="C1425" s="38" t="s">
        <v>85</v>
      </c>
      <c r="D1425" s="38" t="s">
        <v>85</v>
      </c>
      <c r="E1425" s="38" t="s">
        <v>85</v>
      </c>
      <c r="F1425" s="38" t="s">
        <v>85</v>
      </c>
      <c r="G1425" s="38" t="s">
        <v>85</v>
      </c>
      <c r="H1425" s="38" t="s">
        <v>85</v>
      </c>
      <c r="I1425" s="38" t="s">
        <v>85</v>
      </c>
      <c r="J1425" s="38" t="s">
        <v>85</v>
      </c>
      <c r="K1425" s="38" t="s">
        <v>85</v>
      </c>
      <c r="L1425" s="38" t="s">
        <v>85</v>
      </c>
      <c r="M1425" s="38" t="s">
        <v>85</v>
      </c>
      <c r="N1425" s="38" t="s">
        <v>85</v>
      </c>
      <c r="O1425" s="38" t="s">
        <v>85</v>
      </c>
      <c r="P1425" s="38" t="s">
        <v>85</v>
      </c>
      <c r="Q1425" s="38" t="s">
        <v>85</v>
      </c>
      <c r="R1425" s="38" t="s">
        <v>85</v>
      </c>
      <c r="S1425" s="38" t="s">
        <v>85</v>
      </c>
      <c r="T1425" s="34"/>
      <c r="U1425" s="34"/>
      <c r="V1425" s="34"/>
      <c r="W1425" s="8"/>
      <c r="X1425" s="8"/>
      <c r="Y1425" s="8"/>
      <c r="Z1425" s="8"/>
      <c r="AA1425" s="8"/>
    </row>
    <row r="1426" spans="1:27">
      <c r="A1426" s="216">
        <f t="shared" ref="A1426" si="1440">A$8</f>
        <v>0</v>
      </c>
      <c r="B1426" s="37"/>
      <c r="C1426" s="33" t="str">
        <f t="shared" ref="C1426:S1426" ca="1" si="1441">C$8</f>
        <v>BSIMAC</v>
      </c>
      <c r="D1426" s="33" t="str">
        <f t="shared" ca="1" si="1441"/>
        <v>CSE</v>
      </c>
      <c r="E1426" s="33" t="str">
        <f t="shared" ca="1" si="1441"/>
        <v>DeST</v>
      </c>
      <c r="F1426" s="33" t="str">
        <f t="shared" ca="1" si="1441"/>
        <v>EnergyPlus</v>
      </c>
      <c r="G1426" s="33" t="str">
        <f t="shared" ca="1" si="1441"/>
        <v>ESP-r</v>
      </c>
      <c r="H1426" s="33" t="str">
        <f t="shared" ca="1" si="1441"/>
        <v>TRNSYS</v>
      </c>
      <c r="I1426" s="33" t="str">
        <f t="shared" ca="1" si="1441"/>
        <v>TestSpec-Alt</v>
      </c>
      <c r="J1426" s="33">
        <f t="shared" ca="1" si="1441"/>
        <v>0</v>
      </c>
      <c r="K1426" s="33">
        <f t="shared" ca="1" si="1441"/>
        <v>0</v>
      </c>
      <c r="L1426" s="33">
        <f t="shared" ca="1" si="1441"/>
        <v>0</v>
      </c>
      <c r="M1426" s="33">
        <f t="shared" ca="1" si="1441"/>
        <v>0</v>
      </c>
      <c r="N1426" s="33">
        <f t="shared" ca="1" si="1441"/>
        <v>0</v>
      </c>
      <c r="O1426" s="33">
        <f t="shared" ca="1" si="1441"/>
        <v>0</v>
      </c>
      <c r="P1426" s="33">
        <f t="shared" ca="1" si="1441"/>
        <v>0</v>
      </c>
      <c r="Q1426" s="33">
        <f t="shared" ca="1" si="1441"/>
        <v>0</v>
      </c>
      <c r="R1426" s="33">
        <f t="shared" ca="1" si="1441"/>
        <v>0</v>
      </c>
      <c r="S1426" s="33" t="str">
        <f t="shared" ca="1" si="1441"/>
        <v>Tested Prg</v>
      </c>
      <c r="T1426" s="34"/>
      <c r="U1426" s="34"/>
      <c r="V1426" s="34"/>
      <c r="W1426" s="8"/>
      <c r="X1426" s="8"/>
      <c r="Y1426" s="8"/>
      <c r="Z1426" s="8"/>
      <c r="AA1426" s="8"/>
    </row>
    <row r="1427" spans="1:27">
      <c r="A1427" s="226">
        <v>262</v>
      </c>
      <c r="B1427" s="8">
        <v>1</v>
      </c>
      <c r="C1427" s="219">
        <f ca="1">IF(ISNUMBER(OFFSET(INDIRECT("'"&amp;'DATA for charts'!C$5&amp;"'!$d1"),$A1427-1,0)),OFFSET(INDIRECT("'"&amp;'DATA for charts'!C$5&amp;"'!$d1"),$A1427-1,0),NA())</f>
        <v>0</v>
      </c>
      <c r="D1427" s="219">
        <f ca="1">IF(ISNUMBER(OFFSET(INDIRECT("'"&amp;'DATA for charts'!D$5&amp;"'!$d1"),$A1427-1,0)),OFFSET(INDIRECT("'"&amp;'DATA for charts'!D$5&amp;"'!$d1"),$A1427-1,0),NA())</f>
        <v>4.3450999999999999E-4</v>
      </c>
      <c r="E1427" s="219">
        <f ca="1">IF(ISNUMBER(OFFSET(INDIRECT("'"&amp;'DATA for charts'!E$5&amp;"'!$d1"),$A1427-1,0)),OFFSET(INDIRECT("'"&amp;'DATA for charts'!E$5&amp;"'!$d1"),$A1427-1,0),NA())</f>
        <v>2.5000000000000001E-2</v>
      </c>
      <c r="F1427" s="219">
        <f ca="1">IF(ISNUMBER(OFFSET(INDIRECT("'"&amp;'DATA for charts'!F$5&amp;"'!$d1"),$A1427-1,0)),OFFSET(INDIRECT("'"&amp;'DATA for charts'!F$5&amp;"'!$d1"),$A1427-1,0),NA())</f>
        <v>8.2706496335052782E-2</v>
      </c>
      <c r="G1427" s="219">
        <f ca="1">IF(ISNUMBER(OFFSET(INDIRECT("'"&amp;'DATA for charts'!G$5&amp;"'!$d1"),$A1427-1,0)),OFFSET(INDIRECT("'"&amp;'DATA for charts'!G$5&amp;"'!$d1"),$A1427-1,0),NA())</f>
        <v>0.08</v>
      </c>
      <c r="H1427" s="219">
        <f ca="1">IF(ISNUMBER(OFFSET(INDIRECT("'"&amp;'DATA for charts'!H$5&amp;"'!$d1"),$A1427-1,0)),OFFSET(INDIRECT("'"&amp;'DATA for charts'!H$5&amp;"'!$d1"),$A1427-1,0),NA())</f>
        <v>0.11565300000000001</v>
      </c>
      <c r="I1427" s="219" t="e">
        <f ca="1">IF(ISNUMBER(OFFSET(INDIRECT("'"&amp;'DATA for charts'!I$5&amp;"'!$d1"),$A1427-1,0)),OFFSET(INDIRECT("'"&amp;'DATA for charts'!I$5&amp;"'!$d1"),$A1427-1,0),NA())</f>
        <v>#N/A</v>
      </c>
      <c r="J1427" s="219" t="e">
        <f ca="1">IF(ISNUMBER(OFFSET(INDIRECT("'"&amp;'DATA for charts'!J$5&amp;"'!$d1"),$A1427-1,0)),OFFSET(INDIRECT("'"&amp;'DATA for charts'!J$5&amp;"'!$d1"),$A1427-1,0),NA())</f>
        <v>#N/A</v>
      </c>
      <c r="K1427" s="219" t="e">
        <f ca="1">IF(ISNUMBER(OFFSET(INDIRECT("'"&amp;'DATA for charts'!K$5&amp;"'!$d1"),$A1427-1,0)),OFFSET(INDIRECT("'"&amp;'DATA for charts'!K$5&amp;"'!$d1"),$A1427-1,0),NA())</f>
        <v>#N/A</v>
      </c>
      <c r="L1427" s="219" t="e">
        <f ca="1">IF(ISNUMBER(OFFSET(INDIRECT("'"&amp;'DATA for charts'!L$5&amp;"'!$d1"),$A1427-1,0)),OFFSET(INDIRECT("'"&amp;'DATA for charts'!L$5&amp;"'!$d1"),$A1427-1,0),NA())</f>
        <v>#N/A</v>
      </c>
      <c r="M1427" s="219" t="e">
        <f ca="1">IF(ISNUMBER(OFFSET(INDIRECT("'"&amp;'DATA for charts'!M$5&amp;"'!$d1"),$A1427-1,0)),OFFSET(INDIRECT("'"&amp;'DATA for charts'!M$5&amp;"'!$d1"),$A1427-1,0),NA())</f>
        <v>#N/A</v>
      </c>
      <c r="N1427" s="219" t="e">
        <f ca="1">IF(ISNUMBER(OFFSET(INDIRECT("'"&amp;'DATA for charts'!N$5&amp;"'!$d1"),$A1427-1,0)),OFFSET(INDIRECT("'"&amp;'DATA for charts'!N$5&amp;"'!$d1"),$A1427-1,0),NA())</f>
        <v>#N/A</v>
      </c>
      <c r="O1427" s="219" t="e">
        <f ca="1">IF(ISNUMBER(OFFSET(INDIRECT("'"&amp;'DATA for charts'!O$5&amp;"'!$d1"),$A1427-1,0)),OFFSET(INDIRECT("'"&amp;'DATA for charts'!O$5&amp;"'!$d1"),$A1427-1,0),NA())</f>
        <v>#N/A</v>
      </c>
      <c r="P1427" s="219" t="e">
        <f ca="1">IF(ISNUMBER(OFFSET(INDIRECT("'"&amp;'DATA for charts'!P$5&amp;"'!$d1"),$A1427-1,0)),OFFSET(INDIRECT("'"&amp;'DATA for charts'!P$5&amp;"'!$d1"),$A1427-1,0),NA())</f>
        <v>#N/A</v>
      </c>
      <c r="Q1427" s="219" t="e">
        <f ca="1">IF(ISNUMBER(OFFSET(INDIRECT("'"&amp;'DATA for charts'!Q$5&amp;"'!$d1"),$A1427-1,0)),OFFSET(INDIRECT("'"&amp;'DATA for charts'!Q$5&amp;"'!$d1"),$A1427-1,0),NA())</f>
        <v>#N/A</v>
      </c>
      <c r="R1427" s="219" t="e">
        <f ca="1">IF(ISNUMBER(OFFSET(INDIRECT("'"&amp;'DATA for charts'!R$5&amp;"'!$d1"),$A1427-1,0)),OFFSET(INDIRECT("'"&amp;'DATA for charts'!R$5&amp;"'!$d1"),$A1427-1,0),NA())</f>
        <v>#N/A</v>
      </c>
      <c r="S1427" s="219" t="e">
        <f ca="1">IF(ISNUMBER(OFFSET(INDIRECT("'"&amp;'DATA for charts'!S$5&amp;"'!$d1"),$A1427-1,0)),OFFSET(INDIRECT("'"&amp;'DATA for charts'!S$5&amp;"'!$d1"),$A1427-1,0),NA())</f>
        <v>#N/A</v>
      </c>
      <c r="T1427" s="34"/>
      <c r="U1427" s="34"/>
      <c r="V1427" s="34"/>
      <c r="W1427" s="8"/>
      <c r="X1427" s="8"/>
      <c r="Y1427" s="8"/>
      <c r="Z1427" s="8"/>
      <c r="AA1427" s="8"/>
    </row>
    <row r="1428" spans="1:27">
      <c r="A1428" s="226">
        <f t="shared" ref="A1428:A1450" si="1442">A1427+1</f>
        <v>263</v>
      </c>
      <c r="B1428" s="8">
        <v>2</v>
      </c>
      <c r="C1428" s="219">
        <f ca="1">IF(ISNUMBER(OFFSET(INDIRECT("'"&amp;'DATA for charts'!C$5&amp;"'!$d1"),$A1428-1,0)),OFFSET(INDIRECT("'"&amp;'DATA for charts'!C$5&amp;"'!$d1"),$A1428-1,0),NA())</f>
        <v>0</v>
      </c>
      <c r="D1428" s="219">
        <f ca="1">IF(ISNUMBER(OFFSET(INDIRECT("'"&amp;'DATA for charts'!D$5&amp;"'!$d1"),$A1428-1,0)),OFFSET(INDIRECT("'"&amp;'DATA for charts'!D$5&amp;"'!$d1"),$A1428-1,0),NA())</f>
        <v>0.39260980000000001</v>
      </c>
      <c r="E1428" s="219">
        <f ca="1">IF(ISNUMBER(OFFSET(INDIRECT("'"&amp;'DATA for charts'!E$5&amp;"'!$d1"),$A1428-1,0)),OFFSET(INDIRECT("'"&amp;'DATA for charts'!E$5&amp;"'!$d1"),$A1428-1,0),NA())</f>
        <v>0.61099999999999999</v>
      </c>
      <c r="F1428" s="219">
        <f ca="1">IF(ISNUMBER(OFFSET(INDIRECT("'"&amp;'DATA for charts'!F$5&amp;"'!$d1"),$A1428-1,0)),OFFSET(INDIRECT("'"&amp;'DATA for charts'!F$5&amp;"'!$d1"),$A1428-1,0),NA())</f>
        <v>0.54754595728325273</v>
      </c>
      <c r="G1428" s="219">
        <f ca="1">IF(ISNUMBER(OFFSET(INDIRECT("'"&amp;'DATA for charts'!G$5&amp;"'!$d1"),$A1428-1,0)),OFFSET(INDIRECT("'"&amp;'DATA for charts'!G$5&amp;"'!$d1"),$A1428-1,0),NA())</f>
        <v>0.6</v>
      </c>
      <c r="H1428" s="219">
        <f ca="1">IF(ISNUMBER(OFFSET(INDIRECT("'"&amp;'DATA for charts'!H$5&amp;"'!$d1"),$A1428-1,0)),OFFSET(INDIRECT("'"&amp;'DATA for charts'!H$5&amp;"'!$d1"),$A1428-1,0),NA())</f>
        <v>0.62194400000000005</v>
      </c>
      <c r="I1428" s="219" t="e">
        <f ca="1">IF(ISNUMBER(OFFSET(INDIRECT("'"&amp;'DATA for charts'!I$5&amp;"'!$d1"),$A1428-1,0)),OFFSET(INDIRECT("'"&amp;'DATA for charts'!I$5&amp;"'!$d1"),$A1428-1,0),NA())</f>
        <v>#N/A</v>
      </c>
      <c r="J1428" s="219" t="e">
        <f ca="1">IF(ISNUMBER(OFFSET(INDIRECT("'"&amp;'DATA for charts'!J$5&amp;"'!$d1"),$A1428-1,0)),OFFSET(INDIRECT("'"&amp;'DATA for charts'!J$5&amp;"'!$d1"),$A1428-1,0),NA())</f>
        <v>#N/A</v>
      </c>
      <c r="K1428" s="219" t="e">
        <f ca="1">IF(ISNUMBER(OFFSET(INDIRECT("'"&amp;'DATA for charts'!K$5&amp;"'!$d1"),$A1428-1,0)),OFFSET(INDIRECT("'"&amp;'DATA for charts'!K$5&amp;"'!$d1"),$A1428-1,0),NA())</f>
        <v>#N/A</v>
      </c>
      <c r="L1428" s="219" t="e">
        <f ca="1">IF(ISNUMBER(OFFSET(INDIRECT("'"&amp;'DATA for charts'!L$5&amp;"'!$d1"),$A1428-1,0)),OFFSET(INDIRECT("'"&amp;'DATA for charts'!L$5&amp;"'!$d1"),$A1428-1,0),NA())</f>
        <v>#N/A</v>
      </c>
      <c r="M1428" s="219" t="e">
        <f ca="1">IF(ISNUMBER(OFFSET(INDIRECT("'"&amp;'DATA for charts'!M$5&amp;"'!$d1"),$A1428-1,0)),OFFSET(INDIRECT("'"&amp;'DATA for charts'!M$5&amp;"'!$d1"),$A1428-1,0),NA())</f>
        <v>#N/A</v>
      </c>
      <c r="N1428" s="219" t="e">
        <f ca="1">IF(ISNUMBER(OFFSET(INDIRECT("'"&amp;'DATA for charts'!N$5&amp;"'!$d1"),$A1428-1,0)),OFFSET(INDIRECT("'"&amp;'DATA for charts'!N$5&amp;"'!$d1"),$A1428-1,0),NA())</f>
        <v>#N/A</v>
      </c>
      <c r="O1428" s="219" t="e">
        <f ca="1">IF(ISNUMBER(OFFSET(INDIRECT("'"&amp;'DATA for charts'!O$5&amp;"'!$d1"),$A1428-1,0)),OFFSET(INDIRECT("'"&amp;'DATA for charts'!O$5&amp;"'!$d1"),$A1428-1,0),NA())</f>
        <v>#N/A</v>
      </c>
      <c r="P1428" s="219" t="e">
        <f ca="1">IF(ISNUMBER(OFFSET(INDIRECT("'"&amp;'DATA for charts'!P$5&amp;"'!$d1"),$A1428-1,0)),OFFSET(INDIRECT("'"&amp;'DATA for charts'!P$5&amp;"'!$d1"),$A1428-1,0),NA())</f>
        <v>#N/A</v>
      </c>
      <c r="Q1428" s="219" t="e">
        <f ca="1">IF(ISNUMBER(OFFSET(INDIRECT("'"&amp;'DATA for charts'!Q$5&amp;"'!$d1"),$A1428-1,0)),OFFSET(INDIRECT("'"&amp;'DATA for charts'!Q$5&amp;"'!$d1"),$A1428-1,0),NA())</f>
        <v>#N/A</v>
      </c>
      <c r="R1428" s="219" t="e">
        <f ca="1">IF(ISNUMBER(OFFSET(INDIRECT("'"&amp;'DATA for charts'!R$5&amp;"'!$d1"),$A1428-1,0)),OFFSET(INDIRECT("'"&amp;'DATA for charts'!R$5&amp;"'!$d1"),$A1428-1,0),NA())</f>
        <v>#N/A</v>
      </c>
      <c r="S1428" s="219" t="e">
        <f ca="1">IF(ISNUMBER(OFFSET(INDIRECT("'"&amp;'DATA for charts'!S$5&amp;"'!$d1"),$A1428-1,0)),OFFSET(INDIRECT("'"&amp;'DATA for charts'!S$5&amp;"'!$d1"),$A1428-1,0),NA())</f>
        <v>#N/A</v>
      </c>
      <c r="T1428" s="34"/>
      <c r="U1428" s="34"/>
      <c r="V1428" s="34"/>
      <c r="W1428" s="8"/>
      <c r="X1428" s="8"/>
      <c r="Y1428" s="8"/>
      <c r="Z1428" s="8"/>
      <c r="AA1428" s="8"/>
    </row>
    <row r="1429" spans="1:27">
      <c r="A1429" s="226">
        <f t="shared" si="1442"/>
        <v>264</v>
      </c>
      <c r="B1429" s="8">
        <v>3</v>
      </c>
      <c r="C1429" s="219">
        <f ca="1">IF(ISNUMBER(OFFSET(INDIRECT("'"&amp;'DATA for charts'!C$5&amp;"'!$d1"),$A1429-1,0)),OFFSET(INDIRECT("'"&amp;'DATA for charts'!C$5&amp;"'!$d1"),$A1429-1,0),NA())</f>
        <v>0.45900000000000002</v>
      </c>
      <c r="D1429" s="219">
        <f ca="1">IF(ISNUMBER(OFFSET(INDIRECT("'"&amp;'DATA for charts'!D$5&amp;"'!$d1"),$A1429-1,0)),OFFSET(INDIRECT("'"&amp;'DATA for charts'!D$5&amp;"'!$d1"),$A1429-1,0),NA())</f>
        <v>0.8029286000000001</v>
      </c>
      <c r="E1429" s="219">
        <f ca="1">IF(ISNUMBER(OFFSET(INDIRECT("'"&amp;'DATA for charts'!E$5&amp;"'!$d1"),$A1429-1,0)),OFFSET(INDIRECT("'"&amp;'DATA for charts'!E$5&amp;"'!$d1"),$A1429-1,0),NA())</f>
        <v>0.95099999999999996</v>
      </c>
      <c r="F1429" s="219">
        <f ca="1">IF(ISNUMBER(OFFSET(INDIRECT("'"&amp;'DATA for charts'!F$5&amp;"'!$d1"),$A1429-1,0)),OFFSET(INDIRECT("'"&amp;'DATA for charts'!F$5&amp;"'!$d1"),$A1429-1,0),NA())</f>
        <v>0.91754036151796392</v>
      </c>
      <c r="G1429" s="219">
        <f ca="1">IF(ISNUMBER(OFFSET(INDIRECT("'"&amp;'DATA for charts'!G$5&amp;"'!$d1"),$A1429-1,0)),OFFSET(INDIRECT("'"&amp;'DATA for charts'!G$5&amp;"'!$d1"),$A1429-1,0),NA())</f>
        <v>0.99</v>
      </c>
      <c r="H1429" s="219">
        <f ca="1">IF(ISNUMBER(OFFSET(INDIRECT("'"&amp;'DATA for charts'!H$5&amp;"'!$d1"),$A1429-1,0)),OFFSET(INDIRECT("'"&amp;'DATA for charts'!H$5&amp;"'!$d1"),$A1429-1,0),NA())</f>
        <v>0.95847700000000002</v>
      </c>
      <c r="I1429" s="219" t="e">
        <f ca="1">IF(ISNUMBER(OFFSET(INDIRECT("'"&amp;'DATA for charts'!I$5&amp;"'!$d1"),$A1429-1,0)),OFFSET(INDIRECT("'"&amp;'DATA for charts'!I$5&amp;"'!$d1"),$A1429-1,0),NA())</f>
        <v>#N/A</v>
      </c>
      <c r="J1429" s="219" t="e">
        <f ca="1">IF(ISNUMBER(OFFSET(INDIRECT("'"&amp;'DATA for charts'!J$5&amp;"'!$d1"),$A1429-1,0)),OFFSET(INDIRECT("'"&amp;'DATA for charts'!J$5&amp;"'!$d1"),$A1429-1,0),NA())</f>
        <v>#N/A</v>
      </c>
      <c r="K1429" s="219" t="e">
        <f ca="1">IF(ISNUMBER(OFFSET(INDIRECT("'"&amp;'DATA for charts'!K$5&amp;"'!$d1"),$A1429-1,0)),OFFSET(INDIRECT("'"&amp;'DATA for charts'!K$5&amp;"'!$d1"),$A1429-1,0),NA())</f>
        <v>#N/A</v>
      </c>
      <c r="L1429" s="219" t="e">
        <f ca="1">IF(ISNUMBER(OFFSET(INDIRECT("'"&amp;'DATA for charts'!L$5&amp;"'!$d1"),$A1429-1,0)),OFFSET(INDIRECT("'"&amp;'DATA for charts'!L$5&amp;"'!$d1"),$A1429-1,0),NA())</f>
        <v>#N/A</v>
      </c>
      <c r="M1429" s="219" t="e">
        <f ca="1">IF(ISNUMBER(OFFSET(INDIRECT("'"&amp;'DATA for charts'!M$5&amp;"'!$d1"),$A1429-1,0)),OFFSET(INDIRECT("'"&amp;'DATA for charts'!M$5&amp;"'!$d1"),$A1429-1,0),NA())</f>
        <v>#N/A</v>
      </c>
      <c r="N1429" s="219" t="e">
        <f ca="1">IF(ISNUMBER(OFFSET(INDIRECT("'"&amp;'DATA for charts'!N$5&amp;"'!$d1"),$A1429-1,0)),OFFSET(INDIRECT("'"&amp;'DATA for charts'!N$5&amp;"'!$d1"),$A1429-1,0),NA())</f>
        <v>#N/A</v>
      </c>
      <c r="O1429" s="219" t="e">
        <f ca="1">IF(ISNUMBER(OFFSET(INDIRECT("'"&amp;'DATA for charts'!O$5&amp;"'!$d1"),$A1429-1,0)),OFFSET(INDIRECT("'"&amp;'DATA for charts'!O$5&amp;"'!$d1"),$A1429-1,0),NA())</f>
        <v>#N/A</v>
      </c>
      <c r="P1429" s="219" t="e">
        <f ca="1">IF(ISNUMBER(OFFSET(INDIRECT("'"&amp;'DATA for charts'!P$5&amp;"'!$d1"),$A1429-1,0)),OFFSET(INDIRECT("'"&amp;'DATA for charts'!P$5&amp;"'!$d1"),$A1429-1,0),NA())</f>
        <v>#N/A</v>
      </c>
      <c r="Q1429" s="219" t="e">
        <f ca="1">IF(ISNUMBER(OFFSET(INDIRECT("'"&amp;'DATA for charts'!Q$5&amp;"'!$d1"),$A1429-1,0)),OFFSET(INDIRECT("'"&amp;'DATA for charts'!Q$5&amp;"'!$d1"),$A1429-1,0),NA())</f>
        <v>#N/A</v>
      </c>
      <c r="R1429" s="219" t="e">
        <f ca="1">IF(ISNUMBER(OFFSET(INDIRECT("'"&amp;'DATA for charts'!R$5&amp;"'!$d1"),$A1429-1,0)),OFFSET(INDIRECT("'"&amp;'DATA for charts'!R$5&amp;"'!$d1"),$A1429-1,0),NA())</f>
        <v>#N/A</v>
      </c>
      <c r="S1429" s="219" t="e">
        <f ca="1">IF(ISNUMBER(OFFSET(INDIRECT("'"&amp;'DATA for charts'!S$5&amp;"'!$d1"),$A1429-1,0)),OFFSET(INDIRECT("'"&amp;'DATA for charts'!S$5&amp;"'!$d1"),$A1429-1,0),NA())</f>
        <v>#N/A</v>
      </c>
      <c r="T1429" s="34"/>
      <c r="U1429" s="34"/>
      <c r="V1429" s="34"/>
      <c r="W1429" s="8"/>
      <c r="X1429" s="8"/>
      <c r="Y1429" s="8"/>
      <c r="Z1429" s="8"/>
      <c r="AA1429" s="8"/>
    </row>
    <row r="1430" spans="1:27">
      <c r="A1430" s="226">
        <f t="shared" si="1442"/>
        <v>265</v>
      </c>
      <c r="B1430" s="8">
        <v>4</v>
      </c>
      <c r="C1430" s="219">
        <f ca="1">IF(ISNUMBER(OFFSET(INDIRECT("'"&amp;'DATA for charts'!C$5&amp;"'!$d1"),$A1430-1,0)),OFFSET(INDIRECT("'"&amp;'DATA for charts'!C$5&amp;"'!$d1"),$A1430-1,0),NA())</f>
        <v>1.0529999999999999</v>
      </c>
      <c r="D1430" s="219">
        <f ca="1">IF(ISNUMBER(OFFSET(INDIRECT("'"&amp;'DATA for charts'!D$5&amp;"'!$d1"),$A1430-1,0)),OFFSET(INDIRECT("'"&amp;'DATA for charts'!D$5&amp;"'!$d1"),$A1430-1,0),NA())</f>
        <v>1.0340163</v>
      </c>
      <c r="E1430" s="219">
        <f ca="1">IF(ISNUMBER(OFFSET(INDIRECT("'"&amp;'DATA for charts'!E$5&amp;"'!$d1"),$A1430-1,0)),OFFSET(INDIRECT("'"&amp;'DATA for charts'!E$5&amp;"'!$d1"),$A1430-1,0),NA())</f>
        <v>1.19</v>
      </c>
      <c r="F1430" s="219">
        <f ca="1">IF(ISNUMBER(OFFSET(INDIRECT("'"&amp;'DATA for charts'!F$5&amp;"'!$d1"),$A1430-1,0)),OFFSET(INDIRECT("'"&amp;'DATA for charts'!F$5&amp;"'!$d1"),$A1430-1,0),NA())</f>
        <v>1.1473369372805167</v>
      </c>
      <c r="G1430" s="219">
        <f ca="1">IF(ISNUMBER(OFFSET(INDIRECT("'"&amp;'DATA for charts'!G$5&amp;"'!$d1"),$A1430-1,0)),OFFSET(INDIRECT("'"&amp;'DATA for charts'!G$5&amp;"'!$d1"),$A1430-1,0),NA())</f>
        <v>1.21</v>
      </c>
      <c r="H1430" s="219">
        <f ca="1">IF(ISNUMBER(OFFSET(INDIRECT("'"&amp;'DATA for charts'!H$5&amp;"'!$d1"),$A1430-1,0)),OFFSET(INDIRECT("'"&amp;'DATA for charts'!H$5&amp;"'!$d1"),$A1430-1,0),NA())</f>
        <v>1.1918</v>
      </c>
      <c r="I1430" s="219" t="e">
        <f ca="1">IF(ISNUMBER(OFFSET(INDIRECT("'"&amp;'DATA for charts'!I$5&amp;"'!$d1"),$A1430-1,0)),OFFSET(INDIRECT("'"&amp;'DATA for charts'!I$5&amp;"'!$d1"),$A1430-1,0),NA())</f>
        <v>#N/A</v>
      </c>
      <c r="J1430" s="219" t="e">
        <f ca="1">IF(ISNUMBER(OFFSET(INDIRECT("'"&amp;'DATA for charts'!J$5&amp;"'!$d1"),$A1430-1,0)),OFFSET(INDIRECT("'"&amp;'DATA for charts'!J$5&amp;"'!$d1"),$A1430-1,0),NA())</f>
        <v>#N/A</v>
      </c>
      <c r="K1430" s="219" t="e">
        <f ca="1">IF(ISNUMBER(OFFSET(INDIRECT("'"&amp;'DATA for charts'!K$5&amp;"'!$d1"),$A1430-1,0)),OFFSET(INDIRECT("'"&amp;'DATA for charts'!K$5&amp;"'!$d1"),$A1430-1,0),NA())</f>
        <v>#N/A</v>
      </c>
      <c r="L1430" s="219" t="e">
        <f ca="1">IF(ISNUMBER(OFFSET(INDIRECT("'"&amp;'DATA for charts'!L$5&amp;"'!$d1"),$A1430-1,0)),OFFSET(INDIRECT("'"&amp;'DATA for charts'!L$5&amp;"'!$d1"),$A1430-1,0),NA())</f>
        <v>#N/A</v>
      </c>
      <c r="M1430" s="219" t="e">
        <f ca="1">IF(ISNUMBER(OFFSET(INDIRECT("'"&amp;'DATA for charts'!M$5&amp;"'!$d1"),$A1430-1,0)),OFFSET(INDIRECT("'"&amp;'DATA for charts'!M$5&amp;"'!$d1"),$A1430-1,0),NA())</f>
        <v>#N/A</v>
      </c>
      <c r="N1430" s="219" t="e">
        <f ca="1">IF(ISNUMBER(OFFSET(INDIRECT("'"&amp;'DATA for charts'!N$5&amp;"'!$d1"),$A1430-1,0)),OFFSET(INDIRECT("'"&amp;'DATA for charts'!N$5&amp;"'!$d1"),$A1430-1,0),NA())</f>
        <v>#N/A</v>
      </c>
      <c r="O1430" s="219" t="e">
        <f ca="1">IF(ISNUMBER(OFFSET(INDIRECT("'"&amp;'DATA for charts'!O$5&amp;"'!$d1"),$A1430-1,0)),OFFSET(INDIRECT("'"&amp;'DATA for charts'!O$5&amp;"'!$d1"),$A1430-1,0),NA())</f>
        <v>#N/A</v>
      </c>
      <c r="P1430" s="219" t="e">
        <f ca="1">IF(ISNUMBER(OFFSET(INDIRECT("'"&amp;'DATA for charts'!P$5&amp;"'!$d1"),$A1430-1,0)),OFFSET(INDIRECT("'"&amp;'DATA for charts'!P$5&amp;"'!$d1"),$A1430-1,0),NA())</f>
        <v>#N/A</v>
      </c>
      <c r="Q1430" s="219" t="e">
        <f ca="1">IF(ISNUMBER(OFFSET(INDIRECT("'"&amp;'DATA for charts'!Q$5&amp;"'!$d1"),$A1430-1,0)),OFFSET(INDIRECT("'"&amp;'DATA for charts'!Q$5&amp;"'!$d1"),$A1430-1,0),NA())</f>
        <v>#N/A</v>
      </c>
      <c r="R1430" s="219" t="e">
        <f ca="1">IF(ISNUMBER(OFFSET(INDIRECT("'"&amp;'DATA for charts'!R$5&amp;"'!$d1"),$A1430-1,0)),OFFSET(INDIRECT("'"&amp;'DATA for charts'!R$5&amp;"'!$d1"),$A1430-1,0),NA())</f>
        <v>#N/A</v>
      </c>
      <c r="S1430" s="219" t="e">
        <f ca="1">IF(ISNUMBER(OFFSET(INDIRECT("'"&amp;'DATA for charts'!S$5&amp;"'!$d1"),$A1430-1,0)),OFFSET(INDIRECT("'"&amp;'DATA for charts'!S$5&amp;"'!$d1"),$A1430-1,0),NA())</f>
        <v>#N/A</v>
      </c>
      <c r="T1430" s="34"/>
      <c r="U1430" s="34"/>
      <c r="V1430" s="34"/>
      <c r="W1430" s="8"/>
      <c r="X1430" s="8"/>
      <c r="Y1430" s="8"/>
      <c r="Z1430" s="8"/>
      <c r="AA1430" s="8"/>
    </row>
    <row r="1431" spans="1:27">
      <c r="A1431" s="226">
        <f t="shared" si="1442"/>
        <v>266</v>
      </c>
      <c r="B1431" s="8">
        <v>5</v>
      </c>
      <c r="C1431" s="219">
        <f ca="1">IF(ISNUMBER(OFFSET(INDIRECT("'"&amp;'DATA for charts'!C$5&amp;"'!$d1"),$A1431-1,0)),OFFSET(INDIRECT("'"&amp;'DATA for charts'!C$5&amp;"'!$d1"),$A1431-1,0),NA())</f>
        <v>1.2310000000000001</v>
      </c>
      <c r="D1431" s="219">
        <f ca="1">IF(ISNUMBER(OFFSET(INDIRECT("'"&amp;'DATA for charts'!D$5&amp;"'!$d1"),$A1431-1,0)),OFFSET(INDIRECT("'"&amp;'DATA for charts'!D$5&amp;"'!$d1"),$A1431-1,0),NA())</f>
        <v>1.1730510000000001</v>
      </c>
      <c r="E1431" s="219">
        <f ca="1">IF(ISNUMBER(OFFSET(INDIRECT("'"&amp;'DATA for charts'!E$5&amp;"'!$d1"),$A1431-1,0)),OFFSET(INDIRECT("'"&amp;'DATA for charts'!E$5&amp;"'!$d1"),$A1431-1,0),NA())</f>
        <v>1.321</v>
      </c>
      <c r="F1431" s="219">
        <f ca="1">IF(ISNUMBER(OFFSET(INDIRECT("'"&amp;'DATA for charts'!F$5&amp;"'!$d1"),$A1431-1,0)),OFFSET(INDIRECT("'"&amp;'DATA for charts'!F$5&amp;"'!$d1"),$A1431-1,0),NA())</f>
        <v>1.2746556607487916</v>
      </c>
      <c r="G1431" s="219">
        <f ca="1">IF(ISNUMBER(OFFSET(INDIRECT("'"&amp;'DATA for charts'!G$5&amp;"'!$d1"),$A1431-1,0)),OFFSET(INDIRECT("'"&amp;'DATA for charts'!G$5&amp;"'!$d1"),$A1431-1,0),NA())</f>
        <v>1.35</v>
      </c>
      <c r="H1431" s="219">
        <f ca="1">IF(ISNUMBER(OFFSET(INDIRECT("'"&amp;'DATA for charts'!H$5&amp;"'!$d1"),$A1431-1,0)),OFFSET(INDIRECT("'"&amp;'DATA for charts'!H$5&amp;"'!$d1"),$A1431-1,0),NA())</f>
        <v>1.32216</v>
      </c>
      <c r="I1431" s="219" t="e">
        <f ca="1">IF(ISNUMBER(OFFSET(INDIRECT("'"&amp;'DATA for charts'!I$5&amp;"'!$d1"),$A1431-1,0)),OFFSET(INDIRECT("'"&amp;'DATA for charts'!I$5&amp;"'!$d1"),$A1431-1,0),NA())</f>
        <v>#N/A</v>
      </c>
      <c r="J1431" s="219" t="e">
        <f ca="1">IF(ISNUMBER(OFFSET(INDIRECT("'"&amp;'DATA for charts'!J$5&amp;"'!$d1"),$A1431-1,0)),OFFSET(INDIRECT("'"&amp;'DATA for charts'!J$5&amp;"'!$d1"),$A1431-1,0),NA())</f>
        <v>#N/A</v>
      </c>
      <c r="K1431" s="219" t="e">
        <f ca="1">IF(ISNUMBER(OFFSET(INDIRECT("'"&amp;'DATA for charts'!K$5&amp;"'!$d1"),$A1431-1,0)),OFFSET(INDIRECT("'"&amp;'DATA for charts'!K$5&amp;"'!$d1"),$A1431-1,0),NA())</f>
        <v>#N/A</v>
      </c>
      <c r="L1431" s="219" t="e">
        <f ca="1">IF(ISNUMBER(OFFSET(INDIRECT("'"&amp;'DATA for charts'!L$5&amp;"'!$d1"),$A1431-1,0)),OFFSET(INDIRECT("'"&amp;'DATA for charts'!L$5&amp;"'!$d1"),$A1431-1,0),NA())</f>
        <v>#N/A</v>
      </c>
      <c r="M1431" s="219" t="e">
        <f ca="1">IF(ISNUMBER(OFFSET(INDIRECT("'"&amp;'DATA for charts'!M$5&amp;"'!$d1"),$A1431-1,0)),OFFSET(INDIRECT("'"&amp;'DATA for charts'!M$5&amp;"'!$d1"),$A1431-1,0),NA())</f>
        <v>#N/A</v>
      </c>
      <c r="N1431" s="219" t="e">
        <f ca="1">IF(ISNUMBER(OFFSET(INDIRECT("'"&amp;'DATA for charts'!N$5&amp;"'!$d1"),$A1431-1,0)),OFFSET(INDIRECT("'"&amp;'DATA for charts'!N$5&amp;"'!$d1"),$A1431-1,0),NA())</f>
        <v>#N/A</v>
      </c>
      <c r="O1431" s="219" t="e">
        <f ca="1">IF(ISNUMBER(OFFSET(INDIRECT("'"&amp;'DATA for charts'!O$5&amp;"'!$d1"),$A1431-1,0)),OFFSET(INDIRECT("'"&amp;'DATA for charts'!O$5&amp;"'!$d1"),$A1431-1,0),NA())</f>
        <v>#N/A</v>
      </c>
      <c r="P1431" s="219" t="e">
        <f ca="1">IF(ISNUMBER(OFFSET(INDIRECT("'"&amp;'DATA for charts'!P$5&amp;"'!$d1"),$A1431-1,0)),OFFSET(INDIRECT("'"&amp;'DATA for charts'!P$5&amp;"'!$d1"),$A1431-1,0),NA())</f>
        <v>#N/A</v>
      </c>
      <c r="Q1431" s="219" t="e">
        <f ca="1">IF(ISNUMBER(OFFSET(INDIRECT("'"&amp;'DATA for charts'!Q$5&amp;"'!$d1"),$A1431-1,0)),OFFSET(INDIRECT("'"&amp;'DATA for charts'!Q$5&amp;"'!$d1"),$A1431-1,0),NA())</f>
        <v>#N/A</v>
      </c>
      <c r="R1431" s="219" t="e">
        <f ca="1">IF(ISNUMBER(OFFSET(INDIRECT("'"&amp;'DATA for charts'!R$5&amp;"'!$d1"),$A1431-1,0)),OFFSET(INDIRECT("'"&amp;'DATA for charts'!R$5&amp;"'!$d1"),$A1431-1,0),NA())</f>
        <v>#N/A</v>
      </c>
      <c r="S1431" s="219" t="e">
        <f ca="1">IF(ISNUMBER(OFFSET(INDIRECT("'"&amp;'DATA for charts'!S$5&amp;"'!$d1"),$A1431-1,0)),OFFSET(INDIRECT("'"&amp;'DATA for charts'!S$5&amp;"'!$d1"),$A1431-1,0),NA())</f>
        <v>#N/A</v>
      </c>
      <c r="T1431" s="34"/>
      <c r="U1431" s="34"/>
      <c r="V1431" s="34"/>
      <c r="W1431" s="8"/>
      <c r="X1431" s="8"/>
      <c r="Y1431" s="8"/>
      <c r="Z1431" s="8"/>
      <c r="AA1431" s="8"/>
    </row>
    <row r="1432" spans="1:27">
      <c r="A1432" s="226">
        <f t="shared" si="1442"/>
        <v>267</v>
      </c>
      <c r="B1432" s="8">
        <v>6</v>
      </c>
      <c r="C1432" s="219">
        <f ca="1">IF(ISNUMBER(OFFSET(INDIRECT("'"&amp;'DATA for charts'!C$5&amp;"'!$d1"),$A1432-1,0)),OFFSET(INDIRECT("'"&amp;'DATA for charts'!C$5&amp;"'!$d1"),$A1432-1,0),NA())</f>
        <v>1.272</v>
      </c>
      <c r="D1432" s="219">
        <f ca="1">IF(ISNUMBER(OFFSET(INDIRECT("'"&amp;'DATA for charts'!D$5&amp;"'!$d1"),$A1432-1,0)),OFFSET(INDIRECT("'"&amp;'DATA for charts'!D$5&amp;"'!$d1"),$A1432-1,0),NA())</f>
        <v>1.2448360000000001</v>
      </c>
      <c r="E1432" s="219">
        <f ca="1">IF(ISNUMBER(OFFSET(INDIRECT("'"&amp;'DATA for charts'!E$5&amp;"'!$d1"),$A1432-1,0)),OFFSET(INDIRECT("'"&amp;'DATA for charts'!E$5&amp;"'!$d1"),$A1432-1,0),NA())</f>
        <v>1.4019999999999999</v>
      </c>
      <c r="F1432" s="219">
        <f ca="1">IF(ISNUMBER(OFFSET(INDIRECT("'"&amp;'DATA for charts'!F$5&amp;"'!$d1"),$A1432-1,0)),OFFSET(INDIRECT("'"&amp;'DATA for charts'!F$5&amp;"'!$d1"),$A1432-1,0),NA())</f>
        <v>1.3397055618204028</v>
      </c>
      <c r="G1432" s="219">
        <f ca="1">IF(ISNUMBER(OFFSET(INDIRECT("'"&amp;'DATA for charts'!G$5&amp;"'!$d1"),$A1432-1,0)),OFFSET(INDIRECT("'"&amp;'DATA for charts'!G$5&amp;"'!$d1"),$A1432-1,0),NA())</f>
        <v>1.42</v>
      </c>
      <c r="H1432" s="219">
        <f ca="1">IF(ISNUMBER(OFFSET(INDIRECT("'"&amp;'DATA for charts'!H$5&amp;"'!$d1"),$A1432-1,0)),OFFSET(INDIRECT("'"&amp;'DATA for charts'!H$5&amp;"'!$d1"),$A1432-1,0),NA())</f>
        <v>1.4040999999999999</v>
      </c>
      <c r="I1432" s="219" t="e">
        <f ca="1">IF(ISNUMBER(OFFSET(INDIRECT("'"&amp;'DATA for charts'!I$5&amp;"'!$d1"),$A1432-1,0)),OFFSET(INDIRECT("'"&amp;'DATA for charts'!I$5&amp;"'!$d1"),$A1432-1,0),NA())</f>
        <v>#N/A</v>
      </c>
      <c r="J1432" s="219" t="e">
        <f ca="1">IF(ISNUMBER(OFFSET(INDIRECT("'"&amp;'DATA for charts'!J$5&amp;"'!$d1"),$A1432-1,0)),OFFSET(INDIRECT("'"&amp;'DATA for charts'!J$5&amp;"'!$d1"),$A1432-1,0),NA())</f>
        <v>#N/A</v>
      </c>
      <c r="K1432" s="219" t="e">
        <f ca="1">IF(ISNUMBER(OFFSET(INDIRECT("'"&amp;'DATA for charts'!K$5&amp;"'!$d1"),$A1432-1,0)),OFFSET(INDIRECT("'"&amp;'DATA for charts'!K$5&amp;"'!$d1"),$A1432-1,0),NA())</f>
        <v>#N/A</v>
      </c>
      <c r="L1432" s="219" t="e">
        <f ca="1">IF(ISNUMBER(OFFSET(INDIRECT("'"&amp;'DATA for charts'!L$5&amp;"'!$d1"),$A1432-1,0)),OFFSET(INDIRECT("'"&amp;'DATA for charts'!L$5&amp;"'!$d1"),$A1432-1,0),NA())</f>
        <v>#N/A</v>
      </c>
      <c r="M1432" s="219" t="e">
        <f ca="1">IF(ISNUMBER(OFFSET(INDIRECT("'"&amp;'DATA for charts'!M$5&amp;"'!$d1"),$A1432-1,0)),OFFSET(INDIRECT("'"&amp;'DATA for charts'!M$5&amp;"'!$d1"),$A1432-1,0),NA())</f>
        <v>#N/A</v>
      </c>
      <c r="N1432" s="219" t="e">
        <f ca="1">IF(ISNUMBER(OFFSET(INDIRECT("'"&amp;'DATA for charts'!N$5&amp;"'!$d1"),$A1432-1,0)),OFFSET(INDIRECT("'"&amp;'DATA for charts'!N$5&amp;"'!$d1"),$A1432-1,0),NA())</f>
        <v>#N/A</v>
      </c>
      <c r="O1432" s="219" t="e">
        <f ca="1">IF(ISNUMBER(OFFSET(INDIRECT("'"&amp;'DATA for charts'!O$5&amp;"'!$d1"),$A1432-1,0)),OFFSET(INDIRECT("'"&amp;'DATA for charts'!O$5&amp;"'!$d1"),$A1432-1,0),NA())</f>
        <v>#N/A</v>
      </c>
      <c r="P1432" s="219" t="e">
        <f ca="1">IF(ISNUMBER(OFFSET(INDIRECT("'"&amp;'DATA for charts'!P$5&amp;"'!$d1"),$A1432-1,0)),OFFSET(INDIRECT("'"&amp;'DATA for charts'!P$5&amp;"'!$d1"),$A1432-1,0),NA())</f>
        <v>#N/A</v>
      </c>
      <c r="Q1432" s="219" t="e">
        <f ca="1">IF(ISNUMBER(OFFSET(INDIRECT("'"&amp;'DATA for charts'!Q$5&amp;"'!$d1"),$A1432-1,0)),OFFSET(INDIRECT("'"&amp;'DATA for charts'!Q$5&amp;"'!$d1"),$A1432-1,0),NA())</f>
        <v>#N/A</v>
      </c>
      <c r="R1432" s="219" t="e">
        <f ca="1">IF(ISNUMBER(OFFSET(INDIRECT("'"&amp;'DATA for charts'!R$5&amp;"'!$d1"),$A1432-1,0)),OFFSET(INDIRECT("'"&amp;'DATA for charts'!R$5&amp;"'!$d1"),$A1432-1,0),NA())</f>
        <v>#N/A</v>
      </c>
      <c r="S1432" s="219" t="e">
        <f ca="1">IF(ISNUMBER(OFFSET(INDIRECT("'"&amp;'DATA for charts'!S$5&amp;"'!$d1"),$A1432-1,0)),OFFSET(INDIRECT("'"&amp;'DATA for charts'!S$5&amp;"'!$d1"),$A1432-1,0),NA())</f>
        <v>#N/A</v>
      </c>
      <c r="T1432" s="34"/>
      <c r="U1432" s="34"/>
      <c r="V1432" s="34"/>
      <c r="W1432" s="8"/>
      <c r="X1432" s="8"/>
      <c r="Y1432" s="8"/>
      <c r="Z1432" s="8"/>
      <c r="AA1432" s="8"/>
    </row>
    <row r="1433" spans="1:27">
      <c r="A1433" s="226">
        <f t="shared" si="1442"/>
        <v>268</v>
      </c>
      <c r="B1433" s="8">
        <v>7</v>
      </c>
      <c r="C1433" s="219">
        <f ca="1">IF(ISNUMBER(OFFSET(INDIRECT("'"&amp;'DATA for charts'!C$5&amp;"'!$d1"),$A1433-1,0)),OFFSET(INDIRECT("'"&amp;'DATA for charts'!C$5&amp;"'!$d1"),$A1433-1,0),NA())</f>
        <v>1.306</v>
      </c>
      <c r="D1433" s="219">
        <f ca="1">IF(ISNUMBER(OFFSET(INDIRECT("'"&amp;'DATA for charts'!D$5&amp;"'!$d1"),$A1433-1,0)),OFFSET(INDIRECT("'"&amp;'DATA for charts'!D$5&amp;"'!$d1"),$A1433-1,0),NA())</f>
        <v>1.301836</v>
      </c>
      <c r="E1433" s="219">
        <f ca="1">IF(ISNUMBER(OFFSET(INDIRECT("'"&amp;'DATA for charts'!E$5&amp;"'!$d1"),$A1433-1,0)),OFFSET(INDIRECT("'"&amp;'DATA for charts'!E$5&amp;"'!$d1"),$A1433-1,0),NA())</f>
        <v>1.4450000000000001</v>
      </c>
      <c r="F1433" s="219">
        <f ca="1">IF(ISNUMBER(OFFSET(INDIRECT("'"&amp;'DATA for charts'!F$5&amp;"'!$d1"),$A1433-1,0)),OFFSET(INDIRECT("'"&amp;'DATA for charts'!F$5&amp;"'!$d1"),$A1433-1,0),NA())</f>
        <v>1.3839264220128389</v>
      </c>
      <c r="G1433" s="219">
        <f ca="1">IF(ISNUMBER(OFFSET(INDIRECT("'"&amp;'DATA for charts'!G$5&amp;"'!$d1"),$A1433-1,0)),OFFSET(INDIRECT("'"&amp;'DATA for charts'!G$5&amp;"'!$d1"),$A1433-1,0),NA())</f>
        <v>1.48</v>
      </c>
      <c r="H1433" s="219">
        <f ca="1">IF(ISNUMBER(OFFSET(INDIRECT("'"&amp;'DATA for charts'!H$5&amp;"'!$d1"),$A1433-1,0)),OFFSET(INDIRECT("'"&amp;'DATA for charts'!H$5&amp;"'!$d1"),$A1433-1,0),NA())</f>
        <v>1.46601</v>
      </c>
      <c r="I1433" s="219" t="e">
        <f ca="1">IF(ISNUMBER(OFFSET(INDIRECT("'"&amp;'DATA for charts'!I$5&amp;"'!$d1"),$A1433-1,0)),OFFSET(INDIRECT("'"&amp;'DATA for charts'!I$5&amp;"'!$d1"),$A1433-1,0),NA())</f>
        <v>#N/A</v>
      </c>
      <c r="J1433" s="219" t="e">
        <f ca="1">IF(ISNUMBER(OFFSET(INDIRECT("'"&amp;'DATA for charts'!J$5&amp;"'!$d1"),$A1433-1,0)),OFFSET(INDIRECT("'"&amp;'DATA for charts'!J$5&amp;"'!$d1"),$A1433-1,0),NA())</f>
        <v>#N/A</v>
      </c>
      <c r="K1433" s="219" t="e">
        <f ca="1">IF(ISNUMBER(OFFSET(INDIRECT("'"&amp;'DATA for charts'!K$5&amp;"'!$d1"),$A1433-1,0)),OFFSET(INDIRECT("'"&amp;'DATA for charts'!K$5&amp;"'!$d1"),$A1433-1,0),NA())</f>
        <v>#N/A</v>
      </c>
      <c r="L1433" s="219" t="e">
        <f ca="1">IF(ISNUMBER(OFFSET(INDIRECT("'"&amp;'DATA for charts'!L$5&amp;"'!$d1"),$A1433-1,0)),OFFSET(INDIRECT("'"&amp;'DATA for charts'!L$5&amp;"'!$d1"),$A1433-1,0),NA())</f>
        <v>#N/A</v>
      </c>
      <c r="M1433" s="219" t="e">
        <f ca="1">IF(ISNUMBER(OFFSET(INDIRECT("'"&amp;'DATA for charts'!M$5&amp;"'!$d1"),$A1433-1,0)),OFFSET(INDIRECT("'"&amp;'DATA for charts'!M$5&amp;"'!$d1"),$A1433-1,0),NA())</f>
        <v>#N/A</v>
      </c>
      <c r="N1433" s="219" t="e">
        <f ca="1">IF(ISNUMBER(OFFSET(INDIRECT("'"&amp;'DATA for charts'!N$5&amp;"'!$d1"),$A1433-1,0)),OFFSET(INDIRECT("'"&amp;'DATA for charts'!N$5&amp;"'!$d1"),$A1433-1,0),NA())</f>
        <v>#N/A</v>
      </c>
      <c r="O1433" s="219" t="e">
        <f ca="1">IF(ISNUMBER(OFFSET(INDIRECT("'"&amp;'DATA for charts'!O$5&amp;"'!$d1"),$A1433-1,0)),OFFSET(INDIRECT("'"&amp;'DATA for charts'!O$5&amp;"'!$d1"),$A1433-1,0),NA())</f>
        <v>#N/A</v>
      </c>
      <c r="P1433" s="219" t="e">
        <f ca="1">IF(ISNUMBER(OFFSET(INDIRECT("'"&amp;'DATA for charts'!P$5&amp;"'!$d1"),$A1433-1,0)),OFFSET(INDIRECT("'"&amp;'DATA for charts'!P$5&amp;"'!$d1"),$A1433-1,0),NA())</f>
        <v>#N/A</v>
      </c>
      <c r="Q1433" s="219" t="e">
        <f ca="1">IF(ISNUMBER(OFFSET(INDIRECT("'"&amp;'DATA for charts'!Q$5&amp;"'!$d1"),$A1433-1,0)),OFFSET(INDIRECT("'"&amp;'DATA for charts'!Q$5&amp;"'!$d1"),$A1433-1,0),NA())</f>
        <v>#N/A</v>
      </c>
      <c r="R1433" s="219" t="e">
        <f ca="1">IF(ISNUMBER(OFFSET(INDIRECT("'"&amp;'DATA for charts'!R$5&amp;"'!$d1"),$A1433-1,0)),OFFSET(INDIRECT("'"&amp;'DATA for charts'!R$5&amp;"'!$d1"),$A1433-1,0),NA())</f>
        <v>#N/A</v>
      </c>
      <c r="S1433" s="219" t="e">
        <f ca="1">IF(ISNUMBER(OFFSET(INDIRECT("'"&amp;'DATA for charts'!S$5&amp;"'!$d1"),$A1433-1,0)),OFFSET(INDIRECT("'"&amp;'DATA for charts'!S$5&amp;"'!$d1"),$A1433-1,0),NA())</f>
        <v>#N/A</v>
      </c>
      <c r="T1433" s="34"/>
      <c r="U1433" s="34"/>
      <c r="V1433" s="34"/>
      <c r="W1433" s="8"/>
      <c r="X1433" s="8"/>
      <c r="Y1433" s="8"/>
      <c r="Z1433" s="8"/>
      <c r="AA1433" s="8"/>
    </row>
    <row r="1434" spans="1:27">
      <c r="A1434" s="226">
        <f t="shared" si="1442"/>
        <v>269</v>
      </c>
      <c r="B1434" s="8">
        <v>8</v>
      </c>
      <c r="C1434" s="219">
        <f ca="1">IF(ISNUMBER(OFFSET(INDIRECT("'"&amp;'DATA for charts'!C$5&amp;"'!$d1"),$A1434-1,0)),OFFSET(INDIRECT("'"&amp;'DATA for charts'!C$5&amp;"'!$d1"),$A1434-1,0),NA())</f>
        <v>3.4870000000000001</v>
      </c>
      <c r="D1434" s="219">
        <f ca="1">IF(ISNUMBER(OFFSET(INDIRECT("'"&amp;'DATA for charts'!D$5&amp;"'!$d1"),$A1434-1,0)),OFFSET(INDIRECT("'"&amp;'DATA for charts'!D$5&amp;"'!$d1"),$A1434-1,0),NA())</f>
        <v>3.020521</v>
      </c>
      <c r="E1434" s="219">
        <f ca="1">IF(ISNUMBER(OFFSET(INDIRECT("'"&amp;'DATA for charts'!E$5&amp;"'!$d1"),$A1434-1,0)),OFFSET(INDIRECT("'"&amp;'DATA for charts'!E$5&amp;"'!$d1"),$A1434-1,0),NA())</f>
        <v>3.8439999999999999</v>
      </c>
      <c r="F1434" s="219">
        <f ca="1">IF(ISNUMBER(OFFSET(INDIRECT("'"&amp;'DATA for charts'!F$5&amp;"'!$d1"),$A1434-1,0)),OFFSET(INDIRECT("'"&amp;'DATA for charts'!F$5&amp;"'!$d1"),$A1434-1,0),NA())</f>
        <v>3.3807888728291116</v>
      </c>
      <c r="G1434" s="219">
        <f ca="1">IF(ISNUMBER(OFFSET(INDIRECT("'"&amp;'DATA for charts'!G$5&amp;"'!$d1"),$A1434-1,0)),OFFSET(INDIRECT("'"&amp;'DATA for charts'!G$5&amp;"'!$d1"),$A1434-1,0),NA())</f>
        <v>3.06</v>
      </c>
      <c r="H1434" s="219">
        <f ca="1">IF(ISNUMBER(OFFSET(INDIRECT("'"&amp;'DATA for charts'!H$5&amp;"'!$d1"),$A1434-1,0)),OFFSET(INDIRECT("'"&amp;'DATA for charts'!H$5&amp;"'!$d1"),$A1434-1,0),NA())</f>
        <v>2.50373</v>
      </c>
      <c r="I1434" s="219" t="e">
        <f ca="1">IF(ISNUMBER(OFFSET(INDIRECT("'"&amp;'DATA for charts'!I$5&amp;"'!$d1"),$A1434-1,0)),OFFSET(INDIRECT("'"&amp;'DATA for charts'!I$5&amp;"'!$d1"),$A1434-1,0),NA())</f>
        <v>#N/A</v>
      </c>
      <c r="J1434" s="219" t="e">
        <f ca="1">IF(ISNUMBER(OFFSET(INDIRECT("'"&amp;'DATA for charts'!J$5&amp;"'!$d1"),$A1434-1,0)),OFFSET(INDIRECT("'"&amp;'DATA for charts'!J$5&amp;"'!$d1"),$A1434-1,0),NA())</f>
        <v>#N/A</v>
      </c>
      <c r="K1434" s="219" t="e">
        <f ca="1">IF(ISNUMBER(OFFSET(INDIRECT("'"&amp;'DATA for charts'!K$5&amp;"'!$d1"),$A1434-1,0)),OFFSET(INDIRECT("'"&amp;'DATA for charts'!K$5&amp;"'!$d1"),$A1434-1,0),NA())</f>
        <v>#N/A</v>
      </c>
      <c r="L1434" s="219" t="e">
        <f ca="1">IF(ISNUMBER(OFFSET(INDIRECT("'"&amp;'DATA for charts'!L$5&amp;"'!$d1"),$A1434-1,0)),OFFSET(INDIRECT("'"&amp;'DATA for charts'!L$5&amp;"'!$d1"),$A1434-1,0),NA())</f>
        <v>#N/A</v>
      </c>
      <c r="M1434" s="219" t="e">
        <f ca="1">IF(ISNUMBER(OFFSET(INDIRECT("'"&amp;'DATA for charts'!M$5&amp;"'!$d1"),$A1434-1,0)),OFFSET(INDIRECT("'"&amp;'DATA for charts'!M$5&amp;"'!$d1"),$A1434-1,0),NA())</f>
        <v>#N/A</v>
      </c>
      <c r="N1434" s="219" t="e">
        <f ca="1">IF(ISNUMBER(OFFSET(INDIRECT("'"&amp;'DATA for charts'!N$5&amp;"'!$d1"),$A1434-1,0)),OFFSET(INDIRECT("'"&amp;'DATA for charts'!N$5&amp;"'!$d1"),$A1434-1,0),NA())</f>
        <v>#N/A</v>
      </c>
      <c r="O1434" s="219" t="e">
        <f ca="1">IF(ISNUMBER(OFFSET(INDIRECT("'"&amp;'DATA for charts'!O$5&amp;"'!$d1"),$A1434-1,0)),OFFSET(INDIRECT("'"&amp;'DATA for charts'!O$5&amp;"'!$d1"),$A1434-1,0),NA())</f>
        <v>#N/A</v>
      </c>
      <c r="P1434" s="219" t="e">
        <f ca="1">IF(ISNUMBER(OFFSET(INDIRECT("'"&amp;'DATA for charts'!P$5&amp;"'!$d1"),$A1434-1,0)),OFFSET(INDIRECT("'"&amp;'DATA for charts'!P$5&amp;"'!$d1"),$A1434-1,0),NA())</f>
        <v>#N/A</v>
      </c>
      <c r="Q1434" s="219" t="e">
        <f ca="1">IF(ISNUMBER(OFFSET(INDIRECT("'"&amp;'DATA for charts'!Q$5&amp;"'!$d1"),$A1434-1,0)),OFFSET(INDIRECT("'"&amp;'DATA for charts'!Q$5&amp;"'!$d1"),$A1434-1,0),NA())</f>
        <v>#N/A</v>
      </c>
      <c r="R1434" s="219" t="e">
        <f ca="1">IF(ISNUMBER(OFFSET(INDIRECT("'"&amp;'DATA for charts'!R$5&amp;"'!$d1"),$A1434-1,0)),OFFSET(INDIRECT("'"&amp;'DATA for charts'!R$5&amp;"'!$d1"),$A1434-1,0),NA())</f>
        <v>#N/A</v>
      </c>
      <c r="S1434" s="219" t="e">
        <f ca="1">IF(ISNUMBER(OFFSET(INDIRECT("'"&amp;'DATA for charts'!S$5&amp;"'!$d1"),$A1434-1,0)),OFFSET(INDIRECT("'"&amp;'DATA for charts'!S$5&amp;"'!$d1"),$A1434-1,0),NA())</f>
        <v>#N/A</v>
      </c>
      <c r="T1434" s="34"/>
      <c r="U1434" s="34"/>
      <c r="V1434" s="34"/>
      <c r="W1434" s="8"/>
      <c r="X1434" s="8"/>
      <c r="Y1434" s="8"/>
      <c r="Z1434" s="8"/>
      <c r="AA1434" s="8"/>
    </row>
    <row r="1435" spans="1:27">
      <c r="A1435" s="226">
        <f t="shared" si="1442"/>
        <v>270</v>
      </c>
      <c r="B1435" s="8">
        <v>9</v>
      </c>
      <c r="C1435" s="219">
        <f ca="1">IF(ISNUMBER(OFFSET(INDIRECT("'"&amp;'DATA for charts'!C$5&amp;"'!$d1"),$A1435-1,0)),OFFSET(INDIRECT("'"&amp;'DATA for charts'!C$5&amp;"'!$d1"),$A1435-1,0),NA())</f>
        <v>3.024</v>
      </c>
      <c r="D1435" s="219">
        <f ca="1">IF(ISNUMBER(OFFSET(INDIRECT("'"&amp;'DATA for charts'!D$5&amp;"'!$d1"),$A1435-1,0)),OFFSET(INDIRECT("'"&amp;'DATA for charts'!D$5&amp;"'!$d1"),$A1435-1,0),NA())</f>
        <v>1.6520600999999999</v>
      </c>
      <c r="E1435" s="219">
        <f ca="1">IF(ISNUMBER(OFFSET(INDIRECT("'"&amp;'DATA for charts'!E$5&amp;"'!$d1"),$A1435-1,0)),OFFSET(INDIRECT("'"&amp;'DATA for charts'!E$5&amp;"'!$d1"),$A1435-1,0),NA())</f>
        <v>2.1669999999999998</v>
      </c>
      <c r="F1435" s="219">
        <f ca="1">IF(ISNUMBER(OFFSET(INDIRECT("'"&amp;'DATA for charts'!F$5&amp;"'!$d1"),$A1435-1,0)),OFFSET(INDIRECT("'"&amp;'DATA for charts'!F$5&amp;"'!$d1"),$A1435-1,0),NA())</f>
        <v>1.7524968885753529</v>
      </c>
      <c r="G1435" s="219">
        <f ca="1">IF(ISNUMBER(OFFSET(INDIRECT("'"&amp;'DATA for charts'!G$5&amp;"'!$d1"),$A1435-1,0)),OFFSET(INDIRECT("'"&amp;'DATA for charts'!G$5&amp;"'!$d1"),$A1435-1,0),NA())</f>
        <v>1.94</v>
      </c>
      <c r="H1435" s="219">
        <f ca="1">IF(ISNUMBER(OFFSET(INDIRECT("'"&amp;'DATA for charts'!H$5&amp;"'!$d1"),$A1435-1,0)),OFFSET(INDIRECT("'"&amp;'DATA for charts'!H$5&amp;"'!$d1"),$A1435-1,0),NA())</f>
        <v>1.4631000000000001</v>
      </c>
      <c r="I1435" s="219" t="e">
        <f ca="1">IF(ISNUMBER(OFFSET(INDIRECT("'"&amp;'DATA for charts'!I$5&amp;"'!$d1"),$A1435-1,0)),OFFSET(INDIRECT("'"&amp;'DATA for charts'!I$5&amp;"'!$d1"),$A1435-1,0),NA())</f>
        <v>#N/A</v>
      </c>
      <c r="J1435" s="219" t="e">
        <f ca="1">IF(ISNUMBER(OFFSET(INDIRECT("'"&amp;'DATA for charts'!J$5&amp;"'!$d1"),$A1435-1,0)),OFFSET(INDIRECT("'"&amp;'DATA for charts'!J$5&amp;"'!$d1"),$A1435-1,0),NA())</f>
        <v>#N/A</v>
      </c>
      <c r="K1435" s="219" t="e">
        <f ca="1">IF(ISNUMBER(OFFSET(INDIRECT("'"&amp;'DATA for charts'!K$5&amp;"'!$d1"),$A1435-1,0)),OFFSET(INDIRECT("'"&amp;'DATA for charts'!K$5&amp;"'!$d1"),$A1435-1,0),NA())</f>
        <v>#N/A</v>
      </c>
      <c r="L1435" s="219" t="e">
        <f ca="1">IF(ISNUMBER(OFFSET(INDIRECT("'"&amp;'DATA for charts'!L$5&amp;"'!$d1"),$A1435-1,0)),OFFSET(INDIRECT("'"&amp;'DATA for charts'!L$5&amp;"'!$d1"),$A1435-1,0),NA())</f>
        <v>#N/A</v>
      </c>
      <c r="M1435" s="219" t="e">
        <f ca="1">IF(ISNUMBER(OFFSET(INDIRECT("'"&amp;'DATA for charts'!M$5&amp;"'!$d1"),$A1435-1,0)),OFFSET(INDIRECT("'"&amp;'DATA for charts'!M$5&amp;"'!$d1"),$A1435-1,0),NA())</f>
        <v>#N/A</v>
      </c>
      <c r="N1435" s="219" t="e">
        <f ca="1">IF(ISNUMBER(OFFSET(INDIRECT("'"&amp;'DATA for charts'!N$5&amp;"'!$d1"),$A1435-1,0)),OFFSET(INDIRECT("'"&amp;'DATA for charts'!N$5&amp;"'!$d1"),$A1435-1,0),NA())</f>
        <v>#N/A</v>
      </c>
      <c r="O1435" s="219" t="e">
        <f ca="1">IF(ISNUMBER(OFFSET(INDIRECT("'"&amp;'DATA for charts'!O$5&amp;"'!$d1"),$A1435-1,0)),OFFSET(INDIRECT("'"&amp;'DATA for charts'!O$5&amp;"'!$d1"),$A1435-1,0),NA())</f>
        <v>#N/A</v>
      </c>
      <c r="P1435" s="219" t="e">
        <f ca="1">IF(ISNUMBER(OFFSET(INDIRECT("'"&amp;'DATA for charts'!P$5&amp;"'!$d1"),$A1435-1,0)),OFFSET(INDIRECT("'"&amp;'DATA for charts'!P$5&amp;"'!$d1"),$A1435-1,0),NA())</f>
        <v>#N/A</v>
      </c>
      <c r="Q1435" s="219" t="e">
        <f ca="1">IF(ISNUMBER(OFFSET(INDIRECT("'"&amp;'DATA for charts'!Q$5&amp;"'!$d1"),$A1435-1,0)),OFFSET(INDIRECT("'"&amp;'DATA for charts'!Q$5&amp;"'!$d1"),$A1435-1,0),NA())</f>
        <v>#N/A</v>
      </c>
      <c r="R1435" s="219" t="e">
        <f ca="1">IF(ISNUMBER(OFFSET(INDIRECT("'"&amp;'DATA for charts'!R$5&amp;"'!$d1"),$A1435-1,0)),OFFSET(INDIRECT("'"&amp;'DATA for charts'!R$5&amp;"'!$d1"),$A1435-1,0),NA())</f>
        <v>#N/A</v>
      </c>
      <c r="S1435" s="219" t="e">
        <f ca="1">IF(ISNUMBER(OFFSET(INDIRECT("'"&amp;'DATA for charts'!S$5&amp;"'!$d1"),$A1435-1,0)),OFFSET(INDIRECT("'"&amp;'DATA for charts'!S$5&amp;"'!$d1"),$A1435-1,0),NA())</f>
        <v>#N/A</v>
      </c>
      <c r="T1435" s="34"/>
      <c r="U1435" s="34"/>
      <c r="V1435" s="34"/>
      <c r="W1435" s="8"/>
      <c r="X1435" s="8"/>
      <c r="Y1435" s="8"/>
      <c r="Z1435" s="8"/>
      <c r="AA1435" s="8"/>
    </row>
    <row r="1436" spans="1:27">
      <c r="A1436" s="226">
        <f t="shared" si="1442"/>
        <v>271</v>
      </c>
      <c r="B1436" s="8">
        <v>10</v>
      </c>
      <c r="C1436" s="219">
        <f ca="1">IF(ISNUMBER(OFFSET(INDIRECT("'"&amp;'DATA for charts'!C$5&amp;"'!$d1"),$A1436-1,0)),OFFSET(INDIRECT("'"&amp;'DATA for charts'!C$5&amp;"'!$d1"),$A1436-1,0),NA())</f>
        <v>0.185</v>
      </c>
      <c r="D1436" s="219">
        <f ca="1">IF(ISNUMBER(OFFSET(INDIRECT("'"&amp;'DATA for charts'!D$5&amp;"'!$d1"),$A1436-1,0)),OFFSET(INDIRECT("'"&amp;'DATA for charts'!D$5&amp;"'!$d1"),$A1436-1,0),NA())</f>
        <v>7.5395109999999987E-2</v>
      </c>
      <c r="E1436" s="219">
        <f ca="1">IF(ISNUMBER(OFFSET(INDIRECT("'"&amp;'DATA for charts'!E$5&amp;"'!$d1"),$A1436-1,0)),OFFSET(INDIRECT("'"&amp;'DATA for charts'!E$5&amp;"'!$d1"),$A1436-1,0),NA())</f>
        <v>0.159</v>
      </c>
      <c r="F1436" s="219">
        <f ca="1">IF(ISNUMBER(OFFSET(INDIRECT("'"&amp;'DATA for charts'!F$5&amp;"'!$d1"),$A1436-1,0)),OFFSET(INDIRECT("'"&amp;'DATA for charts'!F$5&amp;"'!$d1"),$A1436-1,0),NA())</f>
        <v>5.3533263037141662E-2</v>
      </c>
      <c r="G1436" s="219">
        <f ca="1">IF(ISNUMBER(OFFSET(INDIRECT("'"&amp;'DATA for charts'!G$5&amp;"'!$d1"),$A1436-1,0)),OFFSET(INDIRECT("'"&amp;'DATA for charts'!G$5&amp;"'!$d1"),$A1436-1,0),NA())</f>
        <v>0.15</v>
      </c>
      <c r="H1436" s="219">
        <f ca="1">IF(ISNUMBER(OFFSET(INDIRECT("'"&amp;'DATA for charts'!H$5&amp;"'!$d1"),$A1436-1,0)),OFFSET(INDIRECT("'"&amp;'DATA for charts'!H$5&amp;"'!$d1"),$A1436-1,0),NA())</f>
        <v>0</v>
      </c>
      <c r="I1436" s="219" t="e">
        <f ca="1">IF(ISNUMBER(OFFSET(INDIRECT("'"&amp;'DATA for charts'!I$5&amp;"'!$d1"),$A1436-1,0)),OFFSET(INDIRECT("'"&amp;'DATA for charts'!I$5&amp;"'!$d1"),$A1436-1,0),NA())</f>
        <v>#N/A</v>
      </c>
      <c r="J1436" s="219" t="e">
        <f ca="1">IF(ISNUMBER(OFFSET(INDIRECT("'"&amp;'DATA for charts'!J$5&amp;"'!$d1"),$A1436-1,0)),OFFSET(INDIRECT("'"&amp;'DATA for charts'!J$5&amp;"'!$d1"),$A1436-1,0),NA())</f>
        <v>#N/A</v>
      </c>
      <c r="K1436" s="219" t="e">
        <f ca="1">IF(ISNUMBER(OFFSET(INDIRECT("'"&amp;'DATA for charts'!K$5&amp;"'!$d1"),$A1436-1,0)),OFFSET(INDIRECT("'"&amp;'DATA for charts'!K$5&amp;"'!$d1"),$A1436-1,0),NA())</f>
        <v>#N/A</v>
      </c>
      <c r="L1436" s="219" t="e">
        <f ca="1">IF(ISNUMBER(OFFSET(INDIRECT("'"&amp;'DATA for charts'!L$5&amp;"'!$d1"),$A1436-1,0)),OFFSET(INDIRECT("'"&amp;'DATA for charts'!L$5&amp;"'!$d1"),$A1436-1,0),NA())</f>
        <v>#N/A</v>
      </c>
      <c r="M1436" s="219" t="e">
        <f ca="1">IF(ISNUMBER(OFFSET(INDIRECT("'"&amp;'DATA for charts'!M$5&amp;"'!$d1"),$A1436-1,0)),OFFSET(INDIRECT("'"&amp;'DATA for charts'!M$5&amp;"'!$d1"),$A1436-1,0),NA())</f>
        <v>#N/A</v>
      </c>
      <c r="N1436" s="219" t="e">
        <f ca="1">IF(ISNUMBER(OFFSET(INDIRECT("'"&amp;'DATA for charts'!N$5&amp;"'!$d1"),$A1436-1,0)),OFFSET(INDIRECT("'"&amp;'DATA for charts'!N$5&amp;"'!$d1"),$A1436-1,0),NA())</f>
        <v>#N/A</v>
      </c>
      <c r="O1436" s="219" t="e">
        <f ca="1">IF(ISNUMBER(OFFSET(INDIRECT("'"&amp;'DATA for charts'!O$5&amp;"'!$d1"),$A1436-1,0)),OFFSET(INDIRECT("'"&amp;'DATA for charts'!O$5&amp;"'!$d1"),$A1436-1,0),NA())</f>
        <v>#N/A</v>
      </c>
      <c r="P1436" s="219" t="e">
        <f ca="1">IF(ISNUMBER(OFFSET(INDIRECT("'"&amp;'DATA for charts'!P$5&amp;"'!$d1"),$A1436-1,0)),OFFSET(INDIRECT("'"&amp;'DATA for charts'!P$5&amp;"'!$d1"),$A1436-1,0),NA())</f>
        <v>#N/A</v>
      </c>
      <c r="Q1436" s="219" t="e">
        <f ca="1">IF(ISNUMBER(OFFSET(INDIRECT("'"&amp;'DATA for charts'!Q$5&amp;"'!$d1"),$A1436-1,0)),OFFSET(INDIRECT("'"&amp;'DATA for charts'!Q$5&amp;"'!$d1"),$A1436-1,0),NA())</f>
        <v>#N/A</v>
      </c>
      <c r="R1436" s="219" t="e">
        <f ca="1">IF(ISNUMBER(OFFSET(INDIRECT("'"&amp;'DATA for charts'!R$5&amp;"'!$d1"),$A1436-1,0)),OFFSET(INDIRECT("'"&amp;'DATA for charts'!R$5&amp;"'!$d1"),$A1436-1,0),NA())</f>
        <v>#N/A</v>
      </c>
      <c r="S1436" s="219" t="e">
        <f ca="1">IF(ISNUMBER(OFFSET(INDIRECT("'"&amp;'DATA for charts'!S$5&amp;"'!$d1"),$A1436-1,0)),OFFSET(INDIRECT("'"&amp;'DATA for charts'!S$5&amp;"'!$d1"),$A1436-1,0),NA())</f>
        <v>#N/A</v>
      </c>
      <c r="T1436" s="34"/>
      <c r="U1436" s="34"/>
      <c r="V1436" s="34"/>
      <c r="W1436" s="8"/>
      <c r="X1436" s="8"/>
      <c r="Y1436" s="8"/>
      <c r="Z1436" s="8"/>
      <c r="AA1436" s="8"/>
    </row>
    <row r="1437" spans="1:27">
      <c r="A1437" s="226">
        <f t="shared" si="1442"/>
        <v>272</v>
      </c>
      <c r="B1437" s="8">
        <v>11</v>
      </c>
      <c r="C1437" s="219">
        <f ca="1">IF(ISNUMBER(OFFSET(INDIRECT("'"&amp;'DATA for charts'!C$5&amp;"'!$d1"),$A1437-1,0)),OFFSET(INDIRECT("'"&amp;'DATA for charts'!C$5&amp;"'!$d1"),$A1437-1,0),NA())</f>
        <v>-6.8000000000000005E-2</v>
      </c>
      <c r="D1437" s="219">
        <f ca="1">IF(ISNUMBER(OFFSET(INDIRECT("'"&amp;'DATA for charts'!D$5&amp;"'!$d1"),$A1437-1,0)),OFFSET(INDIRECT("'"&amp;'DATA for charts'!D$5&amp;"'!$d1"),$A1437-1,0),NA())</f>
        <v>-0.4051535</v>
      </c>
      <c r="E1437" s="219">
        <f ca="1">IF(ISNUMBER(OFFSET(INDIRECT("'"&amp;'DATA for charts'!E$5&amp;"'!$d1"),$A1437-1,0)),OFFSET(INDIRECT("'"&amp;'DATA for charts'!E$5&amp;"'!$d1"),$A1437-1,0),NA())</f>
        <v>0</v>
      </c>
      <c r="F1437" s="219">
        <f ca="1">IF(ISNUMBER(OFFSET(INDIRECT("'"&amp;'DATA for charts'!F$5&amp;"'!$d1"),$A1437-1,0)),OFFSET(INDIRECT("'"&amp;'DATA for charts'!F$5&amp;"'!$d1"),$A1437-1,0),NA())</f>
        <v>-0.67411990130875266</v>
      </c>
      <c r="G1437" s="219">
        <f ca="1">IF(ISNUMBER(OFFSET(INDIRECT("'"&amp;'DATA for charts'!G$5&amp;"'!$d1"),$A1437-1,0)),OFFSET(INDIRECT("'"&amp;'DATA for charts'!G$5&amp;"'!$d1"),$A1437-1,0),NA())</f>
        <v>-0.7</v>
      </c>
      <c r="H1437" s="219">
        <f ca="1">IF(ISNUMBER(OFFSET(INDIRECT("'"&amp;'DATA for charts'!H$5&amp;"'!$d1"),$A1437-1,0)),OFFSET(INDIRECT("'"&amp;'DATA for charts'!H$5&amp;"'!$d1"),$A1437-1,0),NA())</f>
        <v>-1.0953200000000001</v>
      </c>
      <c r="I1437" s="219" t="e">
        <f ca="1">IF(ISNUMBER(OFFSET(INDIRECT("'"&amp;'DATA for charts'!I$5&amp;"'!$d1"),$A1437-1,0)),OFFSET(INDIRECT("'"&amp;'DATA for charts'!I$5&amp;"'!$d1"),$A1437-1,0),NA())</f>
        <v>#N/A</v>
      </c>
      <c r="J1437" s="219" t="e">
        <f ca="1">IF(ISNUMBER(OFFSET(INDIRECT("'"&amp;'DATA for charts'!J$5&amp;"'!$d1"),$A1437-1,0)),OFFSET(INDIRECT("'"&amp;'DATA for charts'!J$5&amp;"'!$d1"),$A1437-1,0),NA())</f>
        <v>#N/A</v>
      </c>
      <c r="K1437" s="219" t="e">
        <f ca="1">IF(ISNUMBER(OFFSET(INDIRECT("'"&amp;'DATA for charts'!K$5&amp;"'!$d1"),$A1437-1,0)),OFFSET(INDIRECT("'"&amp;'DATA for charts'!K$5&amp;"'!$d1"),$A1437-1,0),NA())</f>
        <v>#N/A</v>
      </c>
      <c r="L1437" s="219" t="e">
        <f ca="1">IF(ISNUMBER(OFFSET(INDIRECT("'"&amp;'DATA for charts'!L$5&amp;"'!$d1"),$A1437-1,0)),OFFSET(INDIRECT("'"&amp;'DATA for charts'!L$5&amp;"'!$d1"),$A1437-1,0),NA())</f>
        <v>#N/A</v>
      </c>
      <c r="M1437" s="219" t="e">
        <f ca="1">IF(ISNUMBER(OFFSET(INDIRECT("'"&amp;'DATA for charts'!M$5&amp;"'!$d1"),$A1437-1,0)),OFFSET(INDIRECT("'"&amp;'DATA for charts'!M$5&amp;"'!$d1"),$A1437-1,0),NA())</f>
        <v>#N/A</v>
      </c>
      <c r="N1437" s="219" t="e">
        <f ca="1">IF(ISNUMBER(OFFSET(INDIRECT("'"&amp;'DATA for charts'!N$5&amp;"'!$d1"),$A1437-1,0)),OFFSET(INDIRECT("'"&amp;'DATA for charts'!N$5&amp;"'!$d1"),$A1437-1,0),NA())</f>
        <v>#N/A</v>
      </c>
      <c r="O1437" s="219" t="e">
        <f ca="1">IF(ISNUMBER(OFFSET(INDIRECT("'"&amp;'DATA for charts'!O$5&amp;"'!$d1"),$A1437-1,0)),OFFSET(INDIRECT("'"&amp;'DATA for charts'!O$5&amp;"'!$d1"),$A1437-1,0),NA())</f>
        <v>#N/A</v>
      </c>
      <c r="P1437" s="219" t="e">
        <f ca="1">IF(ISNUMBER(OFFSET(INDIRECT("'"&amp;'DATA for charts'!P$5&amp;"'!$d1"),$A1437-1,0)),OFFSET(INDIRECT("'"&amp;'DATA for charts'!P$5&amp;"'!$d1"),$A1437-1,0),NA())</f>
        <v>#N/A</v>
      </c>
      <c r="Q1437" s="219" t="e">
        <f ca="1">IF(ISNUMBER(OFFSET(INDIRECT("'"&amp;'DATA for charts'!Q$5&amp;"'!$d1"),$A1437-1,0)),OFFSET(INDIRECT("'"&amp;'DATA for charts'!Q$5&amp;"'!$d1"),$A1437-1,0),NA())</f>
        <v>#N/A</v>
      </c>
      <c r="R1437" s="219" t="e">
        <f ca="1">IF(ISNUMBER(OFFSET(INDIRECT("'"&amp;'DATA for charts'!R$5&amp;"'!$d1"),$A1437-1,0)),OFFSET(INDIRECT("'"&amp;'DATA for charts'!R$5&amp;"'!$d1"),$A1437-1,0),NA())</f>
        <v>#N/A</v>
      </c>
      <c r="S1437" s="219" t="e">
        <f ca="1">IF(ISNUMBER(OFFSET(INDIRECT("'"&amp;'DATA for charts'!S$5&amp;"'!$d1"),$A1437-1,0)),OFFSET(INDIRECT("'"&amp;'DATA for charts'!S$5&amp;"'!$d1"),$A1437-1,0),NA())</f>
        <v>#N/A</v>
      </c>
      <c r="T1437" s="34"/>
      <c r="U1437" s="34"/>
      <c r="V1437" s="34"/>
      <c r="W1437" s="8"/>
      <c r="X1437" s="8"/>
      <c r="Y1437" s="8"/>
      <c r="Z1437" s="8"/>
      <c r="AA1437" s="8"/>
    </row>
    <row r="1438" spans="1:27">
      <c r="A1438" s="226">
        <f t="shared" si="1442"/>
        <v>273</v>
      </c>
      <c r="B1438" s="8">
        <v>12</v>
      </c>
      <c r="C1438" s="219">
        <f ca="1">IF(ISNUMBER(OFFSET(INDIRECT("'"&amp;'DATA for charts'!C$5&amp;"'!$d1"),$A1438-1,0)),OFFSET(INDIRECT("'"&amp;'DATA for charts'!C$5&amp;"'!$d1"),$A1438-1,0),NA())</f>
        <v>-1.581</v>
      </c>
      <c r="D1438" s="219">
        <f ca="1">IF(ISNUMBER(OFFSET(INDIRECT("'"&amp;'DATA for charts'!D$5&amp;"'!$d1"),$A1438-1,0)),OFFSET(INDIRECT("'"&amp;'DATA for charts'!D$5&amp;"'!$d1"),$A1438-1,0),NA())</f>
        <v>-2.629772</v>
      </c>
      <c r="E1438" s="219">
        <f ca="1">IF(ISNUMBER(OFFSET(INDIRECT("'"&amp;'DATA for charts'!E$5&amp;"'!$d1"),$A1438-1,0)),OFFSET(INDIRECT("'"&amp;'DATA for charts'!E$5&amp;"'!$d1"),$A1438-1,0),NA())</f>
        <v>-1.927</v>
      </c>
      <c r="F1438" s="219">
        <f ca="1">IF(ISNUMBER(OFFSET(INDIRECT("'"&amp;'DATA for charts'!F$5&amp;"'!$d1"),$A1438-1,0)),OFFSET(INDIRECT("'"&amp;'DATA for charts'!F$5&amp;"'!$d1"),$A1438-1,0),NA())</f>
        <v>-3.0124720897641666</v>
      </c>
      <c r="G1438" s="219">
        <f ca="1">IF(ISNUMBER(OFFSET(INDIRECT("'"&amp;'DATA for charts'!G$5&amp;"'!$d1"),$A1438-1,0)),OFFSET(INDIRECT("'"&amp;'DATA for charts'!G$5&amp;"'!$d1"),$A1438-1,0),NA())</f>
        <v>-2.96</v>
      </c>
      <c r="H1438" s="219">
        <f ca="1">IF(ISNUMBER(OFFSET(INDIRECT("'"&amp;'DATA for charts'!H$5&amp;"'!$d1"),$A1438-1,0)),OFFSET(INDIRECT("'"&amp;'DATA for charts'!H$5&amp;"'!$d1"),$A1438-1,0),NA())</f>
        <v>-2.6899700000000002</v>
      </c>
      <c r="I1438" s="219" t="e">
        <f ca="1">IF(ISNUMBER(OFFSET(INDIRECT("'"&amp;'DATA for charts'!I$5&amp;"'!$d1"),$A1438-1,0)),OFFSET(INDIRECT("'"&amp;'DATA for charts'!I$5&amp;"'!$d1"),$A1438-1,0),NA())</f>
        <v>#N/A</v>
      </c>
      <c r="J1438" s="219" t="e">
        <f ca="1">IF(ISNUMBER(OFFSET(INDIRECT("'"&amp;'DATA for charts'!J$5&amp;"'!$d1"),$A1438-1,0)),OFFSET(INDIRECT("'"&amp;'DATA for charts'!J$5&amp;"'!$d1"),$A1438-1,0),NA())</f>
        <v>#N/A</v>
      </c>
      <c r="K1438" s="219" t="e">
        <f ca="1">IF(ISNUMBER(OFFSET(INDIRECT("'"&amp;'DATA for charts'!K$5&amp;"'!$d1"),$A1438-1,0)),OFFSET(INDIRECT("'"&amp;'DATA for charts'!K$5&amp;"'!$d1"),$A1438-1,0),NA())</f>
        <v>#N/A</v>
      </c>
      <c r="L1438" s="219" t="e">
        <f ca="1">IF(ISNUMBER(OFFSET(INDIRECT("'"&amp;'DATA for charts'!L$5&amp;"'!$d1"),$A1438-1,0)),OFFSET(INDIRECT("'"&amp;'DATA for charts'!L$5&amp;"'!$d1"),$A1438-1,0),NA())</f>
        <v>#N/A</v>
      </c>
      <c r="M1438" s="219" t="e">
        <f ca="1">IF(ISNUMBER(OFFSET(INDIRECT("'"&amp;'DATA for charts'!M$5&amp;"'!$d1"),$A1438-1,0)),OFFSET(INDIRECT("'"&amp;'DATA for charts'!M$5&amp;"'!$d1"),$A1438-1,0),NA())</f>
        <v>#N/A</v>
      </c>
      <c r="N1438" s="219" t="e">
        <f ca="1">IF(ISNUMBER(OFFSET(INDIRECT("'"&amp;'DATA for charts'!N$5&amp;"'!$d1"),$A1438-1,0)),OFFSET(INDIRECT("'"&amp;'DATA for charts'!N$5&amp;"'!$d1"),$A1438-1,0),NA())</f>
        <v>#N/A</v>
      </c>
      <c r="O1438" s="219" t="e">
        <f ca="1">IF(ISNUMBER(OFFSET(INDIRECT("'"&amp;'DATA for charts'!O$5&amp;"'!$d1"),$A1438-1,0)),OFFSET(INDIRECT("'"&amp;'DATA for charts'!O$5&amp;"'!$d1"),$A1438-1,0),NA())</f>
        <v>#N/A</v>
      </c>
      <c r="P1438" s="219" t="e">
        <f ca="1">IF(ISNUMBER(OFFSET(INDIRECT("'"&amp;'DATA for charts'!P$5&amp;"'!$d1"),$A1438-1,0)),OFFSET(INDIRECT("'"&amp;'DATA for charts'!P$5&amp;"'!$d1"),$A1438-1,0),NA())</f>
        <v>#N/A</v>
      </c>
      <c r="Q1438" s="219" t="e">
        <f ca="1">IF(ISNUMBER(OFFSET(INDIRECT("'"&amp;'DATA for charts'!Q$5&amp;"'!$d1"),$A1438-1,0)),OFFSET(INDIRECT("'"&amp;'DATA for charts'!Q$5&amp;"'!$d1"),$A1438-1,0),NA())</f>
        <v>#N/A</v>
      </c>
      <c r="R1438" s="219" t="e">
        <f ca="1">IF(ISNUMBER(OFFSET(INDIRECT("'"&amp;'DATA for charts'!R$5&amp;"'!$d1"),$A1438-1,0)),OFFSET(INDIRECT("'"&amp;'DATA for charts'!R$5&amp;"'!$d1"),$A1438-1,0),NA())</f>
        <v>#N/A</v>
      </c>
      <c r="S1438" s="219" t="e">
        <f ca="1">IF(ISNUMBER(OFFSET(INDIRECT("'"&amp;'DATA for charts'!S$5&amp;"'!$d1"),$A1438-1,0)),OFFSET(INDIRECT("'"&amp;'DATA for charts'!S$5&amp;"'!$d1"),$A1438-1,0),NA())</f>
        <v>#N/A</v>
      </c>
      <c r="T1438" s="34"/>
      <c r="U1438" s="34"/>
      <c r="V1438" s="34"/>
      <c r="W1438" s="8"/>
      <c r="X1438" s="8"/>
      <c r="Y1438" s="8"/>
      <c r="Z1438" s="8"/>
      <c r="AA1438" s="8"/>
    </row>
    <row r="1439" spans="1:27">
      <c r="A1439" s="226">
        <f t="shared" si="1442"/>
        <v>274</v>
      </c>
      <c r="B1439" s="8">
        <v>13</v>
      </c>
      <c r="C1439" s="219">
        <f ca="1">IF(ISNUMBER(OFFSET(INDIRECT("'"&amp;'DATA for charts'!C$5&amp;"'!$d1"),$A1439-1,0)),OFFSET(INDIRECT("'"&amp;'DATA for charts'!C$5&amp;"'!$d1"),$A1439-1,0),NA())</f>
        <v>-3.4870000000000001</v>
      </c>
      <c r="D1439" s="219">
        <f ca="1">IF(ISNUMBER(OFFSET(INDIRECT("'"&amp;'DATA for charts'!D$5&amp;"'!$d1"),$A1439-1,0)),OFFSET(INDIRECT("'"&amp;'DATA for charts'!D$5&amp;"'!$d1"),$A1439-1,0),NA())</f>
        <v>-4.1732579999999997</v>
      </c>
      <c r="E1439" s="219">
        <f ca="1">IF(ISNUMBER(OFFSET(INDIRECT("'"&amp;'DATA for charts'!E$5&amp;"'!$d1"),$A1439-1,0)),OFFSET(INDIRECT("'"&amp;'DATA for charts'!E$5&amp;"'!$d1"),$A1439-1,0),NA())</f>
        <v>-3.3050000000000002</v>
      </c>
      <c r="F1439" s="219">
        <f ca="1">IF(ISNUMBER(OFFSET(INDIRECT("'"&amp;'DATA for charts'!F$5&amp;"'!$d1"),$A1439-1,0)),OFFSET(INDIRECT("'"&amp;'DATA for charts'!F$5&amp;"'!$d1"),$A1439-1,0),NA())</f>
        <v>-4.508486193730084</v>
      </c>
      <c r="G1439" s="219">
        <f ca="1">IF(ISNUMBER(OFFSET(INDIRECT("'"&amp;'DATA for charts'!G$5&amp;"'!$d1"),$A1439-1,0)),OFFSET(INDIRECT("'"&amp;'DATA for charts'!G$5&amp;"'!$d1"),$A1439-1,0),NA())</f>
        <v>-4.51</v>
      </c>
      <c r="H1439" s="219">
        <f ca="1">IF(ISNUMBER(OFFSET(INDIRECT("'"&amp;'DATA for charts'!H$5&amp;"'!$d1"),$A1439-1,0)),OFFSET(INDIRECT("'"&amp;'DATA for charts'!H$5&amp;"'!$d1"),$A1439-1,0),NA())</f>
        <v>-4.1451399999999996</v>
      </c>
      <c r="I1439" s="219" t="e">
        <f ca="1">IF(ISNUMBER(OFFSET(INDIRECT("'"&amp;'DATA for charts'!I$5&amp;"'!$d1"),$A1439-1,0)),OFFSET(INDIRECT("'"&amp;'DATA for charts'!I$5&amp;"'!$d1"),$A1439-1,0),NA())</f>
        <v>#N/A</v>
      </c>
      <c r="J1439" s="219" t="e">
        <f ca="1">IF(ISNUMBER(OFFSET(INDIRECT("'"&amp;'DATA for charts'!J$5&amp;"'!$d1"),$A1439-1,0)),OFFSET(INDIRECT("'"&amp;'DATA for charts'!J$5&amp;"'!$d1"),$A1439-1,0),NA())</f>
        <v>#N/A</v>
      </c>
      <c r="K1439" s="219" t="e">
        <f ca="1">IF(ISNUMBER(OFFSET(INDIRECT("'"&amp;'DATA for charts'!K$5&amp;"'!$d1"),$A1439-1,0)),OFFSET(INDIRECT("'"&amp;'DATA for charts'!K$5&amp;"'!$d1"),$A1439-1,0),NA())</f>
        <v>#N/A</v>
      </c>
      <c r="L1439" s="219" t="e">
        <f ca="1">IF(ISNUMBER(OFFSET(INDIRECT("'"&amp;'DATA for charts'!L$5&amp;"'!$d1"),$A1439-1,0)),OFFSET(INDIRECT("'"&amp;'DATA for charts'!L$5&amp;"'!$d1"),$A1439-1,0),NA())</f>
        <v>#N/A</v>
      </c>
      <c r="M1439" s="219" t="e">
        <f ca="1">IF(ISNUMBER(OFFSET(INDIRECT("'"&amp;'DATA for charts'!M$5&amp;"'!$d1"),$A1439-1,0)),OFFSET(INDIRECT("'"&amp;'DATA for charts'!M$5&amp;"'!$d1"),$A1439-1,0),NA())</f>
        <v>#N/A</v>
      </c>
      <c r="N1439" s="219" t="e">
        <f ca="1">IF(ISNUMBER(OFFSET(INDIRECT("'"&amp;'DATA for charts'!N$5&amp;"'!$d1"),$A1439-1,0)),OFFSET(INDIRECT("'"&amp;'DATA for charts'!N$5&amp;"'!$d1"),$A1439-1,0),NA())</f>
        <v>#N/A</v>
      </c>
      <c r="O1439" s="219" t="e">
        <f ca="1">IF(ISNUMBER(OFFSET(INDIRECT("'"&amp;'DATA for charts'!O$5&amp;"'!$d1"),$A1439-1,0)),OFFSET(INDIRECT("'"&amp;'DATA for charts'!O$5&amp;"'!$d1"),$A1439-1,0),NA())</f>
        <v>#N/A</v>
      </c>
      <c r="P1439" s="219" t="e">
        <f ca="1">IF(ISNUMBER(OFFSET(INDIRECT("'"&amp;'DATA for charts'!P$5&amp;"'!$d1"),$A1439-1,0)),OFFSET(INDIRECT("'"&amp;'DATA for charts'!P$5&amp;"'!$d1"),$A1439-1,0),NA())</f>
        <v>#N/A</v>
      </c>
      <c r="Q1439" s="219" t="e">
        <f ca="1">IF(ISNUMBER(OFFSET(INDIRECT("'"&amp;'DATA for charts'!Q$5&amp;"'!$d1"),$A1439-1,0)),OFFSET(INDIRECT("'"&amp;'DATA for charts'!Q$5&amp;"'!$d1"),$A1439-1,0),NA())</f>
        <v>#N/A</v>
      </c>
      <c r="R1439" s="219" t="e">
        <f ca="1">IF(ISNUMBER(OFFSET(INDIRECT("'"&amp;'DATA for charts'!R$5&amp;"'!$d1"),$A1439-1,0)),OFFSET(INDIRECT("'"&amp;'DATA for charts'!R$5&amp;"'!$d1"),$A1439-1,0),NA())</f>
        <v>#N/A</v>
      </c>
      <c r="S1439" s="219" t="e">
        <f ca="1">IF(ISNUMBER(OFFSET(INDIRECT("'"&amp;'DATA for charts'!S$5&amp;"'!$d1"),$A1439-1,0)),OFFSET(INDIRECT("'"&amp;'DATA for charts'!S$5&amp;"'!$d1"),$A1439-1,0),NA())</f>
        <v>#N/A</v>
      </c>
      <c r="T1439" s="34"/>
      <c r="U1439" s="34"/>
      <c r="V1439" s="34"/>
      <c r="W1439" s="8"/>
      <c r="X1439" s="8"/>
      <c r="Y1439" s="8"/>
      <c r="Z1439" s="8"/>
      <c r="AA1439" s="8"/>
    </row>
    <row r="1440" spans="1:27">
      <c r="A1440" s="226">
        <f t="shared" si="1442"/>
        <v>275</v>
      </c>
      <c r="B1440" s="8">
        <v>14</v>
      </c>
      <c r="C1440" s="219">
        <f ca="1">IF(ISNUMBER(OFFSET(INDIRECT("'"&amp;'DATA for charts'!C$5&amp;"'!$d1"),$A1440-1,0)),OFFSET(INDIRECT("'"&amp;'DATA for charts'!C$5&amp;"'!$d1"),$A1440-1,0),NA())</f>
        <v>-3.9449999999999998</v>
      </c>
      <c r="D1440" s="219">
        <f ca="1">IF(ISNUMBER(OFFSET(INDIRECT("'"&amp;'DATA for charts'!D$5&amp;"'!$d1"),$A1440-1,0)),OFFSET(INDIRECT("'"&amp;'DATA for charts'!D$5&amp;"'!$d1"),$A1440-1,0),NA())</f>
        <v>-4.5920490000000003</v>
      </c>
      <c r="E1440" s="219">
        <f ca="1">IF(ISNUMBER(OFFSET(INDIRECT("'"&amp;'DATA for charts'!E$5&amp;"'!$d1"),$A1440-1,0)),OFFSET(INDIRECT("'"&amp;'DATA for charts'!E$5&amp;"'!$d1"),$A1440-1,0),NA())</f>
        <v>-3.923</v>
      </c>
      <c r="F1440" s="219">
        <f ca="1">IF(ISNUMBER(OFFSET(INDIRECT("'"&amp;'DATA for charts'!F$5&amp;"'!$d1"),$A1440-1,0)),OFFSET(INDIRECT("'"&amp;'DATA for charts'!F$5&amp;"'!$d1"),$A1440-1,0),NA())</f>
        <v>-4.8679537940591944</v>
      </c>
      <c r="G1440" s="219">
        <f ca="1">IF(ISNUMBER(OFFSET(INDIRECT("'"&amp;'DATA for charts'!G$5&amp;"'!$d1"),$A1440-1,0)),OFFSET(INDIRECT("'"&amp;'DATA for charts'!G$5&amp;"'!$d1"),$A1440-1,0),NA())</f>
        <v>-5</v>
      </c>
      <c r="H1440" s="219">
        <f ca="1">IF(ISNUMBER(OFFSET(INDIRECT("'"&amp;'DATA for charts'!H$5&amp;"'!$d1"),$A1440-1,0)),OFFSET(INDIRECT("'"&amp;'DATA for charts'!H$5&amp;"'!$d1"),$A1440-1,0),NA())</f>
        <v>-4.4711400000000001</v>
      </c>
      <c r="I1440" s="219" t="e">
        <f ca="1">IF(ISNUMBER(OFFSET(INDIRECT("'"&amp;'DATA for charts'!I$5&amp;"'!$d1"),$A1440-1,0)),OFFSET(INDIRECT("'"&amp;'DATA for charts'!I$5&amp;"'!$d1"),$A1440-1,0),NA())</f>
        <v>#N/A</v>
      </c>
      <c r="J1440" s="219" t="e">
        <f ca="1">IF(ISNUMBER(OFFSET(INDIRECT("'"&amp;'DATA for charts'!J$5&amp;"'!$d1"),$A1440-1,0)),OFFSET(INDIRECT("'"&amp;'DATA for charts'!J$5&amp;"'!$d1"),$A1440-1,0),NA())</f>
        <v>#N/A</v>
      </c>
      <c r="K1440" s="219" t="e">
        <f ca="1">IF(ISNUMBER(OFFSET(INDIRECT("'"&amp;'DATA for charts'!K$5&amp;"'!$d1"),$A1440-1,0)),OFFSET(INDIRECT("'"&amp;'DATA for charts'!K$5&amp;"'!$d1"),$A1440-1,0),NA())</f>
        <v>#N/A</v>
      </c>
      <c r="L1440" s="219" t="e">
        <f ca="1">IF(ISNUMBER(OFFSET(INDIRECT("'"&amp;'DATA for charts'!L$5&amp;"'!$d1"),$A1440-1,0)),OFFSET(INDIRECT("'"&amp;'DATA for charts'!L$5&amp;"'!$d1"),$A1440-1,0),NA())</f>
        <v>#N/A</v>
      </c>
      <c r="M1440" s="219" t="e">
        <f ca="1">IF(ISNUMBER(OFFSET(INDIRECT("'"&amp;'DATA for charts'!M$5&amp;"'!$d1"),$A1440-1,0)),OFFSET(INDIRECT("'"&amp;'DATA for charts'!M$5&amp;"'!$d1"),$A1440-1,0),NA())</f>
        <v>#N/A</v>
      </c>
      <c r="N1440" s="219" t="e">
        <f ca="1">IF(ISNUMBER(OFFSET(INDIRECT("'"&amp;'DATA for charts'!N$5&amp;"'!$d1"),$A1440-1,0)),OFFSET(INDIRECT("'"&amp;'DATA for charts'!N$5&amp;"'!$d1"),$A1440-1,0),NA())</f>
        <v>#N/A</v>
      </c>
      <c r="O1440" s="219" t="e">
        <f ca="1">IF(ISNUMBER(OFFSET(INDIRECT("'"&amp;'DATA for charts'!O$5&amp;"'!$d1"),$A1440-1,0)),OFFSET(INDIRECT("'"&amp;'DATA for charts'!O$5&amp;"'!$d1"),$A1440-1,0),NA())</f>
        <v>#N/A</v>
      </c>
      <c r="P1440" s="219" t="e">
        <f ca="1">IF(ISNUMBER(OFFSET(INDIRECT("'"&amp;'DATA for charts'!P$5&amp;"'!$d1"),$A1440-1,0)),OFFSET(INDIRECT("'"&amp;'DATA for charts'!P$5&amp;"'!$d1"),$A1440-1,0),NA())</f>
        <v>#N/A</v>
      </c>
      <c r="Q1440" s="219" t="e">
        <f ca="1">IF(ISNUMBER(OFFSET(INDIRECT("'"&amp;'DATA for charts'!Q$5&amp;"'!$d1"),$A1440-1,0)),OFFSET(INDIRECT("'"&amp;'DATA for charts'!Q$5&amp;"'!$d1"),$A1440-1,0),NA())</f>
        <v>#N/A</v>
      </c>
      <c r="R1440" s="219" t="e">
        <f ca="1">IF(ISNUMBER(OFFSET(INDIRECT("'"&amp;'DATA for charts'!R$5&amp;"'!$d1"),$A1440-1,0)),OFFSET(INDIRECT("'"&amp;'DATA for charts'!R$5&amp;"'!$d1"),$A1440-1,0),NA())</f>
        <v>#N/A</v>
      </c>
      <c r="S1440" s="219" t="e">
        <f ca="1">IF(ISNUMBER(OFFSET(INDIRECT("'"&amp;'DATA for charts'!S$5&amp;"'!$d1"),$A1440-1,0)),OFFSET(INDIRECT("'"&amp;'DATA for charts'!S$5&amp;"'!$d1"),$A1440-1,0),NA())</f>
        <v>#N/A</v>
      </c>
      <c r="T1440" s="34"/>
      <c r="U1440" s="34"/>
      <c r="V1440" s="34"/>
      <c r="W1440" s="8"/>
      <c r="X1440" s="8"/>
      <c r="Y1440" s="8"/>
      <c r="Z1440" s="8"/>
      <c r="AA1440" s="8"/>
    </row>
    <row r="1441" spans="1:27">
      <c r="A1441" s="226">
        <f t="shared" si="1442"/>
        <v>276</v>
      </c>
      <c r="B1441" s="8">
        <v>15</v>
      </c>
      <c r="C1441" s="219">
        <f ca="1">IF(ISNUMBER(OFFSET(INDIRECT("'"&amp;'DATA for charts'!C$5&amp;"'!$d1"),$A1441-1,0)),OFFSET(INDIRECT("'"&amp;'DATA for charts'!C$5&amp;"'!$d1"),$A1441-1,0),NA())</f>
        <v>-3.7589999999999999</v>
      </c>
      <c r="D1441" s="219">
        <f ca="1">IF(ISNUMBER(OFFSET(INDIRECT("'"&amp;'DATA for charts'!D$5&amp;"'!$d1"),$A1441-1,0)),OFFSET(INDIRECT("'"&amp;'DATA for charts'!D$5&amp;"'!$d1"),$A1441-1,0),NA())</f>
        <v>-4.0239039999999999</v>
      </c>
      <c r="E1441" s="219">
        <f ca="1">IF(ISNUMBER(OFFSET(INDIRECT("'"&amp;'DATA for charts'!E$5&amp;"'!$d1"),$A1441-1,0)),OFFSET(INDIRECT("'"&amp;'DATA for charts'!E$5&amp;"'!$d1"),$A1441-1,0),NA())</f>
        <v>-3.9660000000000002</v>
      </c>
      <c r="F1441" s="219">
        <f ca="1">IF(ISNUMBER(OFFSET(INDIRECT("'"&amp;'DATA for charts'!F$5&amp;"'!$d1"),$A1441-1,0)),OFFSET(INDIRECT("'"&amp;'DATA for charts'!F$5&amp;"'!$d1"),$A1441-1,0),NA())</f>
        <v>-4.1471629340039442</v>
      </c>
      <c r="G1441" s="219">
        <f ca="1">IF(ISNUMBER(OFFSET(INDIRECT("'"&amp;'DATA for charts'!G$5&amp;"'!$d1"),$A1441-1,0)),OFFSET(INDIRECT("'"&amp;'DATA for charts'!G$5&amp;"'!$d1"),$A1441-1,0),NA())</f>
        <v>-4.3600000000000003</v>
      </c>
      <c r="H1441" s="219">
        <f ca="1">IF(ISNUMBER(OFFSET(INDIRECT("'"&amp;'DATA for charts'!H$5&amp;"'!$d1"),$A1441-1,0)),OFFSET(INDIRECT("'"&amp;'DATA for charts'!H$5&amp;"'!$d1"),$A1441-1,0),NA())</f>
        <v>-3.90666</v>
      </c>
      <c r="I1441" s="219" t="e">
        <f ca="1">IF(ISNUMBER(OFFSET(INDIRECT("'"&amp;'DATA for charts'!I$5&amp;"'!$d1"),$A1441-1,0)),OFFSET(INDIRECT("'"&amp;'DATA for charts'!I$5&amp;"'!$d1"),$A1441-1,0),NA())</f>
        <v>#N/A</v>
      </c>
      <c r="J1441" s="219" t="e">
        <f ca="1">IF(ISNUMBER(OFFSET(INDIRECT("'"&amp;'DATA for charts'!J$5&amp;"'!$d1"),$A1441-1,0)),OFFSET(INDIRECT("'"&amp;'DATA for charts'!J$5&amp;"'!$d1"),$A1441-1,0),NA())</f>
        <v>#N/A</v>
      </c>
      <c r="K1441" s="219" t="e">
        <f ca="1">IF(ISNUMBER(OFFSET(INDIRECT("'"&amp;'DATA for charts'!K$5&amp;"'!$d1"),$A1441-1,0)),OFFSET(INDIRECT("'"&amp;'DATA for charts'!K$5&amp;"'!$d1"),$A1441-1,0),NA())</f>
        <v>#N/A</v>
      </c>
      <c r="L1441" s="219" t="e">
        <f ca="1">IF(ISNUMBER(OFFSET(INDIRECT("'"&amp;'DATA for charts'!L$5&amp;"'!$d1"),$A1441-1,0)),OFFSET(INDIRECT("'"&amp;'DATA for charts'!L$5&amp;"'!$d1"),$A1441-1,0),NA())</f>
        <v>#N/A</v>
      </c>
      <c r="M1441" s="219" t="e">
        <f ca="1">IF(ISNUMBER(OFFSET(INDIRECT("'"&amp;'DATA for charts'!M$5&amp;"'!$d1"),$A1441-1,0)),OFFSET(INDIRECT("'"&amp;'DATA for charts'!M$5&amp;"'!$d1"),$A1441-1,0),NA())</f>
        <v>#N/A</v>
      </c>
      <c r="N1441" s="219" t="e">
        <f ca="1">IF(ISNUMBER(OFFSET(INDIRECT("'"&amp;'DATA for charts'!N$5&amp;"'!$d1"),$A1441-1,0)),OFFSET(INDIRECT("'"&amp;'DATA for charts'!N$5&amp;"'!$d1"),$A1441-1,0),NA())</f>
        <v>#N/A</v>
      </c>
      <c r="O1441" s="219" t="e">
        <f ca="1">IF(ISNUMBER(OFFSET(INDIRECT("'"&amp;'DATA for charts'!O$5&amp;"'!$d1"),$A1441-1,0)),OFFSET(INDIRECT("'"&amp;'DATA for charts'!O$5&amp;"'!$d1"),$A1441-1,0),NA())</f>
        <v>#N/A</v>
      </c>
      <c r="P1441" s="219" t="e">
        <f ca="1">IF(ISNUMBER(OFFSET(INDIRECT("'"&amp;'DATA for charts'!P$5&amp;"'!$d1"),$A1441-1,0)),OFFSET(INDIRECT("'"&amp;'DATA for charts'!P$5&amp;"'!$d1"),$A1441-1,0),NA())</f>
        <v>#N/A</v>
      </c>
      <c r="Q1441" s="219" t="e">
        <f ca="1">IF(ISNUMBER(OFFSET(INDIRECT("'"&amp;'DATA for charts'!Q$5&amp;"'!$d1"),$A1441-1,0)),OFFSET(INDIRECT("'"&amp;'DATA for charts'!Q$5&amp;"'!$d1"),$A1441-1,0),NA())</f>
        <v>#N/A</v>
      </c>
      <c r="R1441" s="219" t="e">
        <f ca="1">IF(ISNUMBER(OFFSET(INDIRECT("'"&amp;'DATA for charts'!R$5&amp;"'!$d1"),$A1441-1,0)),OFFSET(INDIRECT("'"&amp;'DATA for charts'!R$5&amp;"'!$d1"),$A1441-1,0),NA())</f>
        <v>#N/A</v>
      </c>
      <c r="S1441" s="219" t="e">
        <f ca="1">IF(ISNUMBER(OFFSET(INDIRECT("'"&amp;'DATA for charts'!S$5&amp;"'!$d1"),$A1441-1,0)),OFFSET(INDIRECT("'"&amp;'DATA for charts'!S$5&amp;"'!$d1"),$A1441-1,0),NA())</f>
        <v>#N/A</v>
      </c>
      <c r="T1441" s="34"/>
      <c r="U1441" s="34"/>
      <c r="V1441" s="34"/>
      <c r="W1441" s="8"/>
      <c r="X1441" s="8"/>
      <c r="Y1441" s="8"/>
      <c r="Z1441" s="8"/>
      <c r="AA1441" s="8"/>
    </row>
    <row r="1442" spans="1:27">
      <c r="A1442" s="226">
        <f t="shared" si="1442"/>
        <v>277</v>
      </c>
      <c r="B1442" s="8">
        <v>16</v>
      </c>
      <c r="C1442" s="219">
        <f ca="1">IF(ISNUMBER(OFFSET(INDIRECT("'"&amp;'DATA for charts'!C$5&amp;"'!$d1"),$A1442-1,0)),OFFSET(INDIRECT("'"&amp;'DATA for charts'!C$5&amp;"'!$d1"),$A1442-1,0),NA())</f>
        <v>-3.2429999999999999</v>
      </c>
      <c r="D1442" s="219">
        <f ca="1">IF(ISNUMBER(OFFSET(INDIRECT("'"&amp;'DATA for charts'!D$5&amp;"'!$d1"),$A1442-1,0)),OFFSET(INDIRECT("'"&amp;'DATA for charts'!D$5&amp;"'!$d1"),$A1442-1,0),NA())</f>
        <v>-2.875877</v>
      </c>
      <c r="E1442" s="219">
        <f ca="1">IF(ISNUMBER(OFFSET(INDIRECT("'"&amp;'DATA for charts'!E$5&amp;"'!$d1"),$A1442-1,0)),OFFSET(INDIRECT("'"&amp;'DATA for charts'!E$5&amp;"'!$d1"),$A1442-1,0),NA())</f>
        <v>-3.4409999999999998</v>
      </c>
      <c r="F1442" s="219">
        <f ca="1">IF(ISNUMBER(OFFSET(INDIRECT("'"&amp;'DATA for charts'!F$5&amp;"'!$d1"),$A1442-1,0)),OFFSET(INDIRECT("'"&amp;'DATA for charts'!F$5&amp;"'!$d1"),$A1442-1,0),NA())</f>
        <v>-2.9179663426378335</v>
      </c>
      <c r="G1442" s="219">
        <f ca="1">IF(ISNUMBER(OFFSET(INDIRECT("'"&amp;'DATA for charts'!G$5&amp;"'!$d1"),$A1442-1,0)),OFFSET(INDIRECT("'"&amp;'DATA for charts'!G$5&amp;"'!$d1"),$A1442-1,0),NA())</f>
        <v>-3.23</v>
      </c>
      <c r="H1442" s="219">
        <f ca="1">IF(ISNUMBER(OFFSET(INDIRECT("'"&amp;'DATA for charts'!H$5&amp;"'!$d1"),$A1442-1,0)),OFFSET(INDIRECT("'"&amp;'DATA for charts'!H$5&amp;"'!$d1"),$A1442-1,0),NA())</f>
        <v>-2.8006799999999998</v>
      </c>
      <c r="I1442" s="219" t="e">
        <f ca="1">IF(ISNUMBER(OFFSET(INDIRECT("'"&amp;'DATA for charts'!I$5&amp;"'!$d1"),$A1442-1,0)),OFFSET(INDIRECT("'"&amp;'DATA for charts'!I$5&amp;"'!$d1"),$A1442-1,0),NA())</f>
        <v>#N/A</v>
      </c>
      <c r="J1442" s="219" t="e">
        <f ca="1">IF(ISNUMBER(OFFSET(INDIRECT("'"&amp;'DATA for charts'!J$5&amp;"'!$d1"),$A1442-1,0)),OFFSET(INDIRECT("'"&amp;'DATA for charts'!J$5&amp;"'!$d1"),$A1442-1,0),NA())</f>
        <v>#N/A</v>
      </c>
      <c r="K1442" s="219" t="e">
        <f ca="1">IF(ISNUMBER(OFFSET(INDIRECT("'"&amp;'DATA for charts'!K$5&amp;"'!$d1"),$A1442-1,0)),OFFSET(INDIRECT("'"&amp;'DATA for charts'!K$5&amp;"'!$d1"),$A1442-1,0),NA())</f>
        <v>#N/A</v>
      </c>
      <c r="L1442" s="219" t="e">
        <f ca="1">IF(ISNUMBER(OFFSET(INDIRECT("'"&amp;'DATA for charts'!L$5&amp;"'!$d1"),$A1442-1,0)),OFFSET(INDIRECT("'"&amp;'DATA for charts'!L$5&amp;"'!$d1"),$A1442-1,0),NA())</f>
        <v>#N/A</v>
      </c>
      <c r="M1442" s="219" t="e">
        <f ca="1">IF(ISNUMBER(OFFSET(INDIRECT("'"&amp;'DATA for charts'!M$5&amp;"'!$d1"),$A1442-1,0)),OFFSET(INDIRECT("'"&amp;'DATA for charts'!M$5&amp;"'!$d1"),$A1442-1,0),NA())</f>
        <v>#N/A</v>
      </c>
      <c r="N1442" s="219" t="e">
        <f ca="1">IF(ISNUMBER(OFFSET(INDIRECT("'"&amp;'DATA for charts'!N$5&amp;"'!$d1"),$A1442-1,0)),OFFSET(INDIRECT("'"&amp;'DATA for charts'!N$5&amp;"'!$d1"),$A1442-1,0),NA())</f>
        <v>#N/A</v>
      </c>
      <c r="O1442" s="219" t="e">
        <f ca="1">IF(ISNUMBER(OFFSET(INDIRECT("'"&amp;'DATA for charts'!O$5&amp;"'!$d1"),$A1442-1,0)),OFFSET(INDIRECT("'"&amp;'DATA for charts'!O$5&amp;"'!$d1"),$A1442-1,0),NA())</f>
        <v>#N/A</v>
      </c>
      <c r="P1442" s="219" t="e">
        <f ca="1">IF(ISNUMBER(OFFSET(INDIRECT("'"&amp;'DATA for charts'!P$5&amp;"'!$d1"),$A1442-1,0)),OFFSET(INDIRECT("'"&amp;'DATA for charts'!P$5&amp;"'!$d1"),$A1442-1,0),NA())</f>
        <v>#N/A</v>
      </c>
      <c r="Q1442" s="219" t="e">
        <f ca="1">IF(ISNUMBER(OFFSET(INDIRECT("'"&amp;'DATA for charts'!Q$5&amp;"'!$d1"),$A1442-1,0)),OFFSET(INDIRECT("'"&amp;'DATA for charts'!Q$5&amp;"'!$d1"),$A1442-1,0),NA())</f>
        <v>#N/A</v>
      </c>
      <c r="R1442" s="219" t="e">
        <f ca="1">IF(ISNUMBER(OFFSET(INDIRECT("'"&amp;'DATA for charts'!R$5&amp;"'!$d1"),$A1442-1,0)),OFFSET(INDIRECT("'"&amp;'DATA for charts'!R$5&amp;"'!$d1"),$A1442-1,0),NA())</f>
        <v>#N/A</v>
      </c>
      <c r="S1442" s="219" t="e">
        <f ca="1">IF(ISNUMBER(OFFSET(INDIRECT("'"&amp;'DATA for charts'!S$5&amp;"'!$d1"),$A1442-1,0)),OFFSET(INDIRECT("'"&amp;'DATA for charts'!S$5&amp;"'!$d1"),$A1442-1,0),NA())</f>
        <v>#N/A</v>
      </c>
      <c r="T1442" s="34"/>
      <c r="U1442" s="34"/>
      <c r="V1442" s="34"/>
      <c r="W1442" s="8"/>
      <c r="X1442" s="8"/>
      <c r="Y1442" s="8"/>
      <c r="Z1442" s="8"/>
      <c r="AA1442" s="8"/>
    </row>
    <row r="1443" spans="1:27">
      <c r="A1443" s="226">
        <f t="shared" si="1442"/>
        <v>278</v>
      </c>
      <c r="B1443" s="8">
        <v>17</v>
      </c>
      <c r="C1443" s="219">
        <f ca="1">IF(ISNUMBER(OFFSET(INDIRECT("'"&amp;'DATA for charts'!C$5&amp;"'!$d1"),$A1443-1,0)),OFFSET(INDIRECT("'"&amp;'DATA for charts'!C$5&amp;"'!$d1"),$A1443-1,0),NA())</f>
        <v>-2.2149999999999999</v>
      </c>
      <c r="D1443" s="219">
        <f ca="1">IF(ISNUMBER(OFFSET(INDIRECT("'"&amp;'DATA for charts'!D$5&amp;"'!$d1"),$A1443-1,0)),OFFSET(INDIRECT("'"&amp;'DATA for charts'!D$5&amp;"'!$d1"),$A1443-1,0),NA())</f>
        <v>-1.3245556000000001</v>
      </c>
      <c r="E1443" s="219">
        <f ca="1">IF(ISNUMBER(OFFSET(INDIRECT("'"&amp;'DATA for charts'!E$5&amp;"'!$d1"),$A1443-1,0)),OFFSET(INDIRECT("'"&amp;'DATA for charts'!E$5&amp;"'!$d1"),$A1443-1,0),NA())</f>
        <v>-2.302</v>
      </c>
      <c r="F1443" s="219">
        <f ca="1">IF(ISNUMBER(OFFSET(INDIRECT("'"&amp;'DATA for charts'!F$5&amp;"'!$d1"),$A1443-1,0)),OFFSET(INDIRECT("'"&amp;'DATA for charts'!F$5&amp;"'!$d1"),$A1443-1,0),NA())</f>
        <v>-1.2352733508367555</v>
      </c>
      <c r="G1443" s="219">
        <f ca="1">IF(ISNUMBER(OFFSET(INDIRECT("'"&amp;'DATA for charts'!G$5&amp;"'!$d1"),$A1443-1,0)),OFFSET(INDIRECT("'"&amp;'DATA for charts'!G$5&amp;"'!$d1"),$A1443-1,0),NA())</f>
        <v>-1.59</v>
      </c>
      <c r="H1443" s="219">
        <f ca="1">IF(ISNUMBER(OFFSET(INDIRECT("'"&amp;'DATA for charts'!H$5&amp;"'!$d1"),$A1443-1,0)),OFFSET(INDIRECT("'"&amp;'DATA for charts'!H$5&amp;"'!$d1"),$A1443-1,0),NA())</f>
        <v>-1.15269</v>
      </c>
      <c r="I1443" s="219" t="e">
        <f ca="1">IF(ISNUMBER(OFFSET(INDIRECT("'"&amp;'DATA for charts'!I$5&amp;"'!$d1"),$A1443-1,0)),OFFSET(INDIRECT("'"&amp;'DATA for charts'!I$5&amp;"'!$d1"),$A1443-1,0),NA())</f>
        <v>#N/A</v>
      </c>
      <c r="J1443" s="219" t="e">
        <f ca="1">IF(ISNUMBER(OFFSET(INDIRECT("'"&amp;'DATA for charts'!J$5&amp;"'!$d1"),$A1443-1,0)),OFFSET(INDIRECT("'"&amp;'DATA for charts'!J$5&amp;"'!$d1"),$A1443-1,0),NA())</f>
        <v>#N/A</v>
      </c>
      <c r="K1443" s="219" t="e">
        <f ca="1">IF(ISNUMBER(OFFSET(INDIRECT("'"&amp;'DATA for charts'!K$5&amp;"'!$d1"),$A1443-1,0)),OFFSET(INDIRECT("'"&amp;'DATA for charts'!K$5&amp;"'!$d1"),$A1443-1,0),NA())</f>
        <v>#N/A</v>
      </c>
      <c r="L1443" s="219" t="e">
        <f ca="1">IF(ISNUMBER(OFFSET(INDIRECT("'"&amp;'DATA for charts'!L$5&amp;"'!$d1"),$A1443-1,0)),OFFSET(INDIRECT("'"&amp;'DATA for charts'!L$5&amp;"'!$d1"),$A1443-1,0),NA())</f>
        <v>#N/A</v>
      </c>
      <c r="M1443" s="219" t="e">
        <f ca="1">IF(ISNUMBER(OFFSET(INDIRECT("'"&amp;'DATA for charts'!M$5&amp;"'!$d1"),$A1443-1,0)),OFFSET(INDIRECT("'"&amp;'DATA for charts'!M$5&amp;"'!$d1"),$A1443-1,0),NA())</f>
        <v>#N/A</v>
      </c>
      <c r="N1443" s="219" t="e">
        <f ca="1">IF(ISNUMBER(OFFSET(INDIRECT("'"&amp;'DATA for charts'!N$5&amp;"'!$d1"),$A1443-1,0)),OFFSET(INDIRECT("'"&amp;'DATA for charts'!N$5&amp;"'!$d1"),$A1443-1,0),NA())</f>
        <v>#N/A</v>
      </c>
      <c r="O1443" s="219" t="e">
        <f ca="1">IF(ISNUMBER(OFFSET(INDIRECT("'"&amp;'DATA for charts'!O$5&amp;"'!$d1"),$A1443-1,0)),OFFSET(INDIRECT("'"&amp;'DATA for charts'!O$5&amp;"'!$d1"),$A1443-1,0),NA())</f>
        <v>#N/A</v>
      </c>
      <c r="P1443" s="219" t="e">
        <f ca="1">IF(ISNUMBER(OFFSET(INDIRECT("'"&amp;'DATA for charts'!P$5&amp;"'!$d1"),$A1443-1,0)),OFFSET(INDIRECT("'"&amp;'DATA for charts'!P$5&amp;"'!$d1"),$A1443-1,0),NA())</f>
        <v>#N/A</v>
      </c>
      <c r="Q1443" s="219" t="e">
        <f ca="1">IF(ISNUMBER(OFFSET(INDIRECT("'"&amp;'DATA for charts'!Q$5&amp;"'!$d1"),$A1443-1,0)),OFFSET(INDIRECT("'"&amp;'DATA for charts'!Q$5&amp;"'!$d1"),$A1443-1,0),NA())</f>
        <v>#N/A</v>
      </c>
      <c r="R1443" s="219" t="e">
        <f ca="1">IF(ISNUMBER(OFFSET(INDIRECT("'"&amp;'DATA for charts'!R$5&amp;"'!$d1"),$A1443-1,0)),OFFSET(INDIRECT("'"&amp;'DATA for charts'!R$5&amp;"'!$d1"),$A1443-1,0),NA())</f>
        <v>#N/A</v>
      </c>
      <c r="S1443" s="219" t="e">
        <f ca="1">IF(ISNUMBER(OFFSET(INDIRECT("'"&amp;'DATA for charts'!S$5&amp;"'!$d1"),$A1443-1,0)),OFFSET(INDIRECT("'"&amp;'DATA for charts'!S$5&amp;"'!$d1"),$A1443-1,0),NA())</f>
        <v>#N/A</v>
      </c>
      <c r="T1443" s="34"/>
      <c r="U1443" s="34"/>
      <c r="V1443" s="34"/>
      <c r="W1443" s="8"/>
      <c r="X1443" s="8"/>
      <c r="Y1443" s="8"/>
      <c r="Z1443" s="8"/>
      <c r="AA1443" s="8"/>
    </row>
    <row r="1444" spans="1:27">
      <c r="A1444" s="226">
        <f t="shared" si="1442"/>
        <v>279</v>
      </c>
      <c r="B1444" s="8">
        <v>18</v>
      </c>
      <c r="C1444" s="219">
        <f ca="1">IF(ISNUMBER(OFFSET(INDIRECT("'"&amp;'DATA for charts'!C$5&amp;"'!$d1"),$A1444-1,0)),OFFSET(INDIRECT("'"&amp;'DATA for charts'!C$5&amp;"'!$d1"),$A1444-1,0),NA())</f>
        <v>-0.78600000000000003</v>
      </c>
      <c r="D1444" s="219">
        <f ca="1">IF(ISNUMBER(OFFSET(INDIRECT("'"&amp;'DATA for charts'!D$5&amp;"'!$d1"),$A1444-1,0)),OFFSET(INDIRECT("'"&amp;'DATA for charts'!D$5&amp;"'!$d1"),$A1444-1,0),NA())</f>
        <v>-3.6103620000000003E-2</v>
      </c>
      <c r="E1444" s="219">
        <f ca="1">IF(ISNUMBER(OFFSET(INDIRECT("'"&amp;'DATA for charts'!E$5&amp;"'!$d1"),$A1444-1,0)),OFFSET(INDIRECT("'"&amp;'DATA for charts'!E$5&amp;"'!$d1"),$A1444-1,0),NA())</f>
        <v>-0.63700000000000001</v>
      </c>
      <c r="F1444" s="219">
        <f ca="1">IF(ISNUMBER(OFFSET(INDIRECT("'"&amp;'DATA for charts'!F$5&amp;"'!$d1"),$A1444-1,0)),OFFSET(INDIRECT("'"&amp;'DATA for charts'!F$5&amp;"'!$d1"),$A1444-1,0),NA())</f>
        <v>-1.9589078808689247E-2</v>
      </c>
      <c r="G1444" s="219">
        <f ca="1">IF(ISNUMBER(OFFSET(INDIRECT("'"&amp;'DATA for charts'!G$5&amp;"'!$d1"),$A1444-1,0)),OFFSET(INDIRECT("'"&amp;'DATA for charts'!G$5&amp;"'!$d1"),$A1444-1,0),NA())</f>
        <v>-0.1</v>
      </c>
      <c r="H1444" s="219">
        <f ca="1">IF(ISNUMBER(OFFSET(INDIRECT("'"&amp;'DATA for charts'!H$5&amp;"'!$d1"),$A1444-1,0)),OFFSET(INDIRECT("'"&amp;'DATA for charts'!H$5&amp;"'!$d1"),$A1444-1,0),NA())</f>
        <v>0</v>
      </c>
      <c r="I1444" s="219" t="e">
        <f ca="1">IF(ISNUMBER(OFFSET(INDIRECT("'"&amp;'DATA for charts'!I$5&amp;"'!$d1"),$A1444-1,0)),OFFSET(INDIRECT("'"&amp;'DATA for charts'!I$5&amp;"'!$d1"),$A1444-1,0),NA())</f>
        <v>#N/A</v>
      </c>
      <c r="J1444" s="219" t="e">
        <f ca="1">IF(ISNUMBER(OFFSET(INDIRECT("'"&amp;'DATA for charts'!J$5&amp;"'!$d1"),$A1444-1,0)),OFFSET(INDIRECT("'"&amp;'DATA for charts'!J$5&amp;"'!$d1"),$A1444-1,0),NA())</f>
        <v>#N/A</v>
      </c>
      <c r="K1444" s="219" t="e">
        <f ca="1">IF(ISNUMBER(OFFSET(INDIRECT("'"&amp;'DATA for charts'!K$5&amp;"'!$d1"),$A1444-1,0)),OFFSET(INDIRECT("'"&amp;'DATA for charts'!K$5&amp;"'!$d1"),$A1444-1,0),NA())</f>
        <v>#N/A</v>
      </c>
      <c r="L1444" s="219" t="e">
        <f ca="1">IF(ISNUMBER(OFFSET(INDIRECT("'"&amp;'DATA for charts'!L$5&amp;"'!$d1"),$A1444-1,0)),OFFSET(INDIRECT("'"&amp;'DATA for charts'!L$5&amp;"'!$d1"),$A1444-1,0),NA())</f>
        <v>#N/A</v>
      </c>
      <c r="M1444" s="219" t="e">
        <f ca="1">IF(ISNUMBER(OFFSET(INDIRECT("'"&amp;'DATA for charts'!M$5&amp;"'!$d1"),$A1444-1,0)),OFFSET(INDIRECT("'"&amp;'DATA for charts'!M$5&amp;"'!$d1"),$A1444-1,0),NA())</f>
        <v>#N/A</v>
      </c>
      <c r="N1444" s="219" t="e">
        <f ca="1">IF(ISNUMBER(OFFSET(INDIRECT("'"&amp;'DATA for charts'!N$5&amp;"'!$d1"),$A1444-1,0)),OFFSET(INDIRECT("'"&amp;'DATA for charts'!N$5&amp;"'!$d1"),$A1444-1,0),NA())</f>
        <v>#N/A</v>
      </c>
      <c r="O1444" s="219" t="e">
        <f ca="1">IF(ISNUMBER(OFFSET(INDIRECT("'"&amp;'DATA for charts'!O$5&amp;"'!$d1"),$A1444-1,0)),OFFSET(INDIRECT("'"&amp;'DATA for charts'!O$5&amp;"'!$d1"),$A1444-1,0),NA())</f>
        <v>#N/A</v>
      </c>
      <c r="P1444" s="219" t="e">
        <f ca="1">IF(ISNUMBER(OFFSET(INDIRECT("'"&amp;'DATA for charts'!P$5&amp;"'!$d1"),$A1444-1,0)),OFFSET(INDIRECT("'"&amp;'DATA for charts'!P$5&amp;"'!$d1"),$A1444-1,0),NA())</f>
        <v>#N/A</v>
      </c>
      <c r="Q1444" s="219" t="e">
        <f ca="1">IF(ISNUMBER(OFFSET(INDIRECT("'"&amp;'DATA for charts'!Q$5&amp;"'!$d1"),$A1444-1,0)),OFFSET(INDIRECT("'"&amp;'DATA for charts'!Q$5&amp;"'!$d1"),$A1444-1,0),NA())</f>
        <v>#N/A</v>
      </c>
      <c r="R1444" s="219" t="e">
        <f ca="1">IF(ISNUMBER(OFFSET(INDIRECT("'"&amp;'DATA for charts'!R$5&amp;"'!$d1"),$A1444-1,0)),OFFSET(INDIRECT("'"&amp;'DATA for charts'!R$5&amp;"'!$d1"),$A1444-1,0),NA())</f>
        <v>#N/A</v>
      </c>
      <c r="S1444" s="219" t="e">
        <f ca="1">IF(ISNUMBER(OFFSET(INDIRECT("'"&amp;'DATA for charts'!S$5&amp;"'!$d1"),$A1444-1,0)),OFFSET(INDIRECT("'"&amp;'DATA for charts'!S$5&amp;"'!$d1"),$A1444-1,0),NA())</f>
        <v>#N/A</v>
      </c>
      <c r="T1444" s="34"/>
      <c r="U1444" s="34"/>
      <c r="V1444" s="34"/>
      <c r="W1444" s="8"/>
      <c r="X1444" s="8"/>
      <c r="Y1444" s="8"/>
      <c r="Z1444" s="8"/>
      <c r="AA1444" s="8"/>
    </row>
    <row r="1445" spans="1:27">
      <c r="A1445" s="226">
        <f t="shared" si="1442"/>
        <v>280</v>
      </c>
      <c r="B1445" s="8">
        <v>19</v>
      </c>
      <c r="C1445" s="219">
        <f ca="1">IF(ISNUMBER(OFFSET(INDIRECT("'"&amp;'DATA for charts'!C$5&amp;"'!$d1"),$A1445-1,0)),OFFSET(INDIRECT("'"&amp;'DATA for charts'!C$5&amp;"'!$d1"),$A1445-1,0),NA())</f>
        <v>0</v>
      </c>
      <c r="D1445" s="219">
        <f ca="1">IF(ISNUMBER(OFFSET(INDIRECT("'"&amp;'DATA for charts'!D$5&amp;"'!$d1"),$A1445-1,0)),OFFSET(INDIRECT("'"&amp;'DATA for charts'!D$5&amp;"'!$d1"),$A1445-1,0),NA())</f>
        <v>4.8108100000000001E-2</v>
      </c>
      <c r="E1445" s="219">
        <f ca="1">IF(ISNUMBER(OFFSET(INDIRECT("'"&amp;'DATA for charts'!E$5&amp;"'!$d1"),$A1445-1,0)),OFFSET(INDIRECT("'"&amp;'DATA for charts'!E$5&amp;"'!$d1"),$A1445-1,0),NA())</f>
        <v>0</v>
      </c>
      <c r="F1445" s="219">
        <f ca="1">IF(ISNUMBER(OFFSET(INDIRECT("'"&amp;'DATA for charts'!F$5&amp;"'!$d1"),$A1445-1,0)),OFFSET(INDIRECT("'"&amp;'DATA for charts'!F$5&amp;"'!$d1"),$A1445-1,0),NA())</f>
        <v>8.7045366392928328E-2</v>
      </c>
      <c r="G1445" s="219">
        <f ca="1">IF(ISNUMBER(OFFSET(INDIRECT("'"&amp;'DATA for charts'!G$5&amp;"'!$d1"),$A1445-1,0)),OFFSET(INDIRECT("'"&amp;'DATA for charts'!G$5&amp;"'!$d1"),$A1445-1,0),NA())</f>
        <v>0.1</v>
      </c>
      <c r="H1445" s="219">
        <f ca="1">IF(ISNUMBER(OFFSET(INDIRECT("'"&amp;'DATA for charts'!H$5&amp;"'!$d1"),$A1445-1,0)),OFFSET(INDIRECT("'"&amp;'DATA for charts'!H$5&amp;"'!$d1"),$A1445-1,0),NA())</f>
        <v>0.36163899999999999</v>
      </c>
      <c r="I1445" s="219" t="e">
        <f ca="1">IF(ISNUMBER(OFFSET(INDIRECT("'"&amp;'DATA for charts'!I$5&amp;"'!$d1"),$A1445-1,0)),OFFSET(INDIRECT("'"&amp;'DATA for charts'!I$5&amp;"'!$d1"),$A1445-1,0),NA())</f>
        <v>#N/A</v>
      </c>
      <c r="J1445" s="219" t="e">
        <f ca="1">IF(ISNUMBER(OFFSET(INDIRECT("'"&amp;'DATA for charts'!J$5&amp;"'!$d1"),$A1445-1,0)),OFFSET(INDIRECT("'"&amp;'DATA for charts'!J$5&amp;"'!$d1"),$A1445-1,0),NA())</f>
        <v>#N/A</v>
      </c>
      <c r="K1445" s="219" t="e">
        <f ca="1">IF(ISNUMBER(OFFSET(INDIRECT("'"&amp;'DATA for charts'!K$5&amp;"'!$d1"),$A1445-1,0)),OFFSET(INDIRECT("'"&amp;'DATA for charts'!K$5&amp;"'!$d1"),$A1445-1,0),NA())</f>
        <v>#N/A</v>
      </c>
      <c r="L1445" s="219" t="e">
        <f ca="1">IF(ISNUMBER(OFFSET(INDIRECT("'"&amp;'DATA for charts'!L$5&amp;"'!$d1"),$A1445-1,0)),OFFSET(INDIRECT("'"&amp;'DATA for charts'!L$5&amp;"'!$d1"),$A1445-1,0),NA())</f>
        <v>#N/A</v>
      </c>
      <c r="M1445" s="219" t="e">
        <f ca="1">IF(ISNUMBER(OFFSET(INDIRECT("'"&amp;'DATA for charts'!M$5&amp;"'!$d1"),$A1445-1,0)),OFFSET(INDIRECT("'"&amp;'DATA for charts'!M$5&amp;"'!$d1"),$A1445-1,0),NA())</f>
        <v>#N/A</v>
      </c>
      <c r="N1445" s="219" t="e">
        <f ca="1">IF(ISNUMBER(OFFSET(INDIRECT("'"&amp;'DATA for charts'!N$5&amp;"'!$d1"),$A1445-1,0)),OFFSET(INDIRECT("'"&amp;'DATA for charts'!N$5&amp;"'!$d1"),$A1445-1,0),NA())</f>
        <v>#N/A</v>
      </c>
      <c r="O1445" s="219" t="e">
        <f ca="1">IF(ISNUMBER(OFFSET(INDIRECT("'"&amp;'DATA for charts'!O$5&amp;"'!$d1"),$A1445-1,0)),OFFSET(INDIRECT("'"&amp;'DATA for charts'!O$5&amp;"'!$d1"),$A1445-1,0),NA())</f>
        <v>#N/A</v>
      </c>
      <c r="P1445" s="219" t="e">
        <f ca="1">IF(ISNUMBER(OFFSET(INDIRECT("'"&amp;'DATA for charts'!P$5&amp;"'!$d1"),$A1445-1,0)),OFFSET(INDIRECT("'"&amp;'DATA for charts'!P$5&amp;"'!$d1"),$A1445-1,0),NA())</f>
        <v>#N/A</v>
      </c>
      <c r="Q1445" s="219" t="e">
        <f ca="1">IF(ISNUMBER(OFFSET(INDIRECT("'"&amp;'DATA for charts'!Q$5&amp;"'!$d1"),$A1445-1,0)),OFFSET(INDIRECT("'"&amp;'DATA for charts'!Q$5&amp;"'!$d1"),$A1445-1,0),NA())</f>
        <v>#N/A</v>
      </c>
      <c r="R1445" s="219" t="e">
        <f ca="1">IF(ISNUMBER(OFFSET(INDIRECT("'"&amp;'DATA for charts'!R$5&amp;"'!$d1"),$A1445-1,0)),OFFSET(INDIRECT("'"&amp;'DATA for charts'!R$5&amp;"'!$d1"),$A1445-1,0),NA())</f>
        <v>#N/A</v>
      </c>
      <c r="S1445" s="219" t="e">
        <f ca="1">IF(ISNUMBER(OFFSET(INDIRECT("'"&amp;'DATA for charts'!S$5&amp;"'!$d1"),$A1445-1,0)),OFFSET(INDIRECT("'"&amp;'DATA for charts'!S$5&amp;"'!$d1"),$A1445-1,0),NA())</f>
        <v>#N/A</v>
      </c>
      <c r="T1445" s="34"/>
      <c r="U1445" s="34"/>
      <c r="V1445" s="34"/>
      <c r="W1445" s="8"/>
      <c r="X1445" s="8"/>
      <c r="Y1445" s="8"/>
      <c r="Z1445" s="8"/>
      <c r="AA1445" s="8"/>
    </row>
    <row r="1446" spans="1:27">
      <c r="A1446" s="226">
        <f t="shared" si="1442"/>
        <v>281</v>
      </c>
      <c r="B1446" s="8">
        <v>20</v>
      </c>
      <c r="C1446" s="219">
        <f ca="1">IF(ISNUMBER(OFFSET(INDIRECT("'"&amp;'DATA for charts'!C$5&amp;"'!$d1"),$A1446-1,0)),OFFSET(INDIRECT("'"&amp;'DATA for charts'!C$5&amp;"'!$d1"),$A1446-1,0),NA())</f>
        <v>0</v>
      </c>
      <c r="D1446" s="219">
        <f ca="1">IF(ISNUMBER(OFFSET(INDIRECT("'"&amp;'DATA for charts'!D$5&amp;"'!$d1"),$A1446-1,0)),OFFSET(INDIRECT("'"&amp;'DATA for charts'!D$5&amp;"'!$d1"),$A1446-1,0),NA())</f>
        <v>0.87401469999999992</v>
      </c>
      <c r="E1446" s="219">
        <f ca="1">IF(ISNUMBER(OFFSET(INDIRECT("'"&amp;'DATA for charts'!E$5&amp;"'!$d1"),$A1446-1,0)),OFFSET(INDIRECT("'"&amp;'DATA for charts'!E$5&amp;"'!$d1"),$A1446-1,0),NA())</f>
        <v>0.155</v>
      </c>
      <c r="F1446" s="219">
        <f ca="1">IF(ISNUMBER(OFFSET(INDIRECT("'"&amp;'DATA for charts'!F$5&amp;"'!$d1"),$A1446-1,0)),OFFSET(INDIRECT("'"&amp;'DATA for charts'!F$5&amp;"'!$d1"),$A1446-1,0),NA())</f>
        <v>0.98216236850502225</v>
      </c>
      <c r="G1446" s="219">
        <f ca="1">IF(ISNUMBER(OFFSET(INDIRECT("'"&amp;'DATA for charts'!G$5&amp;"'!$d1"),$A1446-1,0)),OFFSET(INDIRECT("'"&amp;'DATA for charts'!G$5&amp;"'!$d1"),$A1446-1,0),NA())</f>
        <v>1</v>
      </c>
      <c r="H1446" s="219">
        <f ca="1">IF(ISNUMBER(OFFSET(INDIRECT("'"&amp;'DATA for charts'!H$5&amp;"'!$d1"),$A1446-1,0)),OFFSET(INDIRECT("'"&amp;'DATA for charts'!H$5&amp;"'!$d1"),$A1446-1,0),NA())</f>
        <v>1.0322800000000001</v>
      </c>
      <c r="I1446" s="219" t="e">
        <f ca="1">IF(ISNUMBER(OFFSET(INDIRECT("'"&amp;'DATA for charts'!I$5&amp;"'!$d1"),$A1446-1,0)),OFFSET(INDIRECT("'"&amp;'DATA for charts'!I$5&amp;"'!$d1"),$A1446-1,0),NA())</f>
        <v>#N/A</v>
      </c>
      <c r="J1446" s="219" t="e">
        <f ca="1">IF(ISNUMBER(OFFSET(INDIRECT("'"&amp;'DATA for charts'!J$5&amp;"'!$d1"),$A1446-1,0)),OFFSET(INDIRECT("'"&amp;'DATA for charts'!J$5&amp;"'!$d1"),$A1446-1,0),NA())</f>
        <v>#N/A</v>
      </c>
      <c r="K1446" s="219" t="e">
        <f ca="1">IF(ISNUMBER(OFFSET(INDIRECT("'"&amp;'DATA for charts'!K$5&amp;"'!$d1"),$A1446-1,0)),OFFSET(INDIRECT("'"&amp;'DATA for charts'!K$5&amp;"'!$d1"),$A1446-1,0),NA())</f>
        <v>#N/A</v>
      </c>
      <c r="L1446" s="219" t="e">
        <f ca="1">IF(ISNUMBER(OFFSET(INDIRECT("'"&amp;'DATA for charts'!L$5&amp;"'!$d1"),$A1446-1,0)),OFFSET(INDIRECT("'"&amp;'DATA for charts'!L$5&amp;"'!$d1"),$A1446-1,0),NA())</f>
        <v>#N/A</v>
      </c>
      <c r="M1446" s="219" t="e">
        <f ca="1">IF(ISNUMBER(OFFSET(INDIRECT("'"&amp;'DATA for charts'!M$5&amp;"'!$d1"),$A1446-1,0)),OFFSET(INDIRECT("'"&amp;'DATA for charts'!M$5&amp;"'!$d1"),$A1446-1,0),NA())</f>
        <v>#N/A</v>
      </c>
      <c r="N1446" s="219" t="e">
        <f ca="1">IF(ISNUMBER(OFFSET(INDIRECT("'"&amp;'DATA for charts'!N$5&amp;"'!$d1"),$A1446-1,0)),OFFSET(INDIRECT("'"&amp;'DATA for charts'!N$5&amp;"'!$d1"),$A1446-1,0),NA())</f>
        <v>#N/A</v>
      </c>
      <c r="O1446" s="219" t="e">
        <f ca="1">IF(ISNUMBER(OFFSET(INDIRECT("'"&amp;'DATA for charts'!O$5&amp;"'!$d1"),$A1446-1,0)),OFFSET(INDIRECT("'"&amp;'DATA for charts'!O$5&amp;"'!$d1"),$A1446-1,0),NA())</f>
        <v>#N/A</v>
      </c>
      <c r="P1446" s="219" t="e">
        <f ca="1">IF(ISNUMBER(OFFSET(INDIRECT("'"&amp;'DATA for charts'!P$5&amp;"'!$d1"),$A1446-1,0)),OFFSET(INDIRECT("'"&amp;'DATA for charts'!P$5&amp;"'!$d1"),$A1446-1,0),NA())</f>
        <v>#N/A</v>
      </c>
      <c r="Q1446" s="219" t="e">
        <f ca="1">IF(ISNUMBER(OFFSET(INDIRECT("'"&amp;'DATA for charts'!Q$5&amp;"'!$d1"),$A1446-1,0)),OFFSET(INDIRECT("'"&amp;'DATA for charts'!Q$5&amp;"'!$d1"),$A1446-1,0),NA())</f>
        <v>#N/A</v>
      </c>
      <c r="R1446" s="219" t="e">
        <f ca="1">IF(ISNUMBER(OFFSET(INDIRECT("'"&amp;'DATA for charts'!R$5&amp;"'!$d1"),$A1446-1,0)),OFFSET(INDIRECT("'"&amp;'DATA for charts'!R$5&amp;"'!$d1"),$A1446-1,0),NA())</f>
        <v>#N/A</v>
      </c>
      <c r="S1446" s="219" t="e">
        <f ca="1">IF(ISNUMBER(OFFSET(INDIRECT("'"&amp;'DATA for charts'!S$5&amp;"'!$d1"),$A1446-1,0)),OFFSET(INDIRECT("'"&amp;'DATA for charts'!S$5&amp;"'!$d1"),$A1446-1,0),NA())</f>
        <v>#N/A</v>
      </c>
      <c r="T1446" s="34"/>
      <c r="U1446" s="34"/>
      <c r="V1446" s="34"/>
      <c r="W1446" s="8"/>
      <c r="X1446" s="8"/>
      <c r="Y1446" s="8"/>
      <c r="Z1446" s="8"/>
      <c r="AA1446" s="8"/>
    </row>
    <row r="1447" spans="1:27">
      <c r="A1447" s="226">
        <f t="shared" si="1442"/>
        <v>282</v>
      </c>
      <c r="B1447" s="8">
        <v>21</v>
      </c>
      <c r="C1447" s="219">
        <f ca="1">IF(ISNUMBER(OFFSET(INDIRECT("'"&amp;'DATA for charts'!C$5&amp;"'!$d1"),$A1447-1,0)),OFFSET(INDIRECT("'"&amp;'DATA for charts'!C$5&amp;"'!$d1"),$A1447-1,0),NA())</f>
        <v>0.40100000000000002</v>
      </c>
      <c r="D1447" s="219">
        <f ca="1">IF(ISNUMBER(OFFSET(INDIRECT("'"&amp;'DATA for charts'!D$5&amp;"'!$d1"),$A1447-1,0)),OFFSET(INDIRECT("'"&amp;'DATA for charts'!D$5&amp;"'!$d1"),$A1447-1,0),NA())</f>
        <v>1.552292</v>
      </c>
      <c r="E1447" s="219">
        <f ca="1">IF(ISNUMBER(OFFSET(INDIRECT("'"&amp;'DATA for charts'!E$5&amp;"'!$d1"),$A1447-1,0)),OFFSET(INDIRECT("'"&amp;'DATA for charts'!E$5&amp;"'!$d1"),$A1447-1,0),NA())</f>
        <v>1.1020000000000001</v>
      </c>
      <c r="F1447" s="219">
        <f ca="1">IF(ISNUMBER(OFFSET(INDIRECT("'"&amp;'DATA for charts'!F$5&amp;"'!$d1"),$A1447-1,0)),OFFSET(INDIRECT("'"&amp;'DATA for charts'!F$5&amp;"'!$d1"),$A1447-1,0),NA())</f>
        <v>1.6397710763215028</v>
      </c>
      <c r="G1447" s="219">
        <f ca="1">IF(ISNUMBER(OFFSET(INDIRECT("'"&amp;'DATA for charts'!G$5&amp;"'!$d1"),$A1447-1,0)),OFFSET(INDIRECT("'"&amp;'DATA for charts'!G$5&amp;"'!$d1"),$A1447-1,0),NA())</f>
        <v>1.7</v>
      </c>
      <c r="H1447" s="219">
        <f ca="1">IF(ISNUMBER(OFFSET(INDIRECT("'"&amp;'DATA for charts'!H$5&amp;"'!$d1"),$A1447-1,0)),OFFSET(INDIRECT("'"&amp;'DATA for charts'!H$5&amp;"'!$d1"),$A1447-1,0),NA())</f>
        <v>1.67384</v>
      </c>
      <c r="I1447" s="219" t="e">
        <f ca="1">IF(ISNUMBER(OFFSET(INDIRECT("'"&amp;'DATA for charts'!I$5&amp;"'!$d1"),$A1447-1,0)),OFFSET(INDIRECT("'"&amp;'DATA for charts'!I$5&amp;"'!$d1"),$A1447-1,0),NA())</f>
        <v>#N/A</v>
      </c>
      <c r="J1447" s="219" t="e">
        <f ca="1">IF(ISNUMBER(OFFSET(INDIRECT("'"&amp;'DATA for charts'!J$5&amp;"'!$d1"),$A1447-1,0)),OFFSET(INDIRECT("'"&amp;'DATA for charts'!J$5&amp;"'!$d1"),$A1447-1,0),NA())</f>
        <v>#N/A</v>
      </c>
      <c r="K1447" s="219" t="e">
        <f ca="1">IF(ISNUMBER(OFFSET(INDIRECT("'"&amp;'DATA for charts'!K$5&amp;"'!$d1"),$A1447-1,0)),OFFSET(INDIRECT("'"&amp;'DATA for charts'!K$5&amp;"'!$d1"),$A1447-1,0),NA())</f>
        <v>#N/A</v>
      </c>
      <c r="L1447" s="219" t="e">
        <f ca="1">IF(ISNUMBER(OFFSET(INDIRECT("'"&amp;'DATA for charts'!L$5&amp;"'!$d1"),$A1447-1,0)),OFFSET(INDIRECT("'"&amp;'DATA for charts'!L$5&amp;"'!$d1"),$A1447-1,0),NA())</f>
        <v>#N/A</v>
      </c>
      <c r="M1447" s="219" t="e">
        <f ca="1">IF(ISNUMBER(OFFSET(INDIRECT("'"&amp;'DATA for charts'!M$5&amp;"'!$d1"),$A1447-1,0)),OFFSET(INDIRECT("'"&amp;'DATA for charts'!M$5&amp;"'!$d1"),$A1447-1,0),NA())</f>
        <v>#N/A</v>
      </c>
      <c r="N1447" s="219" t="e">
        <f ca="1">IF(ISNUMBER(OFFSET(INDIRECT("'"&amp;'DATA for charts'!N$5&amp;"'!$d1"),$A1447-1,0)),OFFSET(INDIRECT("'"&amp;'DATA for charts'!N$5&amp;"'!$d1"),$A1447-1,0),NA())</f>
        <v>#N/A</v>
      </c>
      <c r="O1447" s="219" t="e">
        <f ca="1">IF(ISNUMBER(OFFSET(INDIRECT("'"&amp;'DATA for charts'!O$5&amp;"'!$d1"),$A1447-1,0)),OFFSET(INDIRECT("'"&amp;'DATA for charts'!O$5&amp;"'!$d1"),$A1447-1,0),NA())</f>
        <v>#N/A</v>
      </c>
      <c r="P1447" s="219" t="e">
        <f ca="1">IF(ISNUMBER(OFFSET(INDIRECT("'"&amp;'DATA for charts'!P$5&amp;"'!$d1"),$A1447-1,0)),OFFSET(INDIRECT("'"&amp;'DATA for charts'!P$5&amp;"'!$d1"),$A1447-1,0),NA())</f>
        <v>#N/A</v>
      </c>
      <c r="Q1447" s="219" t="e">
        <f ca="1">IF(ISNUMBER(OFFSET(INDIRECT("'"&amp;'DATA for charts'!Q$5&amp;"'!$d1"),$A1447-1,0)),OFFSET(INDIRECT("'"&amp;'DATA for charts'!Q$5&amp;"'!$d1"),$A1447-1,0),NA())</f>
        <v>#N/A</v>
      </c>
      <c r="R1447" s="219" t="e">
        <f ca="1">IF(ISNUMBER(OFFSET(INDIRECT("'"&amp;'DATA for charts'!R$5&amp;"'!$d1"),$A1447-1,0)),OFFSET(INDIRECT("'"&amp;'DATA for charts'!R$5&amp;"'!$d1"),$A1447-1,0),NA())</f>
        <v>#N/A</v>
      </c>
      <c r="S1447" s="219" t="e">
        <f ca="1">IF(ISNUMBER(OFFSET(INDIRECT("'"&amp;'DATA for charts'!S$5&amp;"'!$d1"),$A1447-1,0)),OFFSET(INDIRECT("'"&amp;'DATA for charts'!S$5&amp;"'!$d1"),$A1447-1,0),NA())</f>
        <v>#N/A</v>
      </c>
      <c r="T1447" s="34"/>
      <c r="U1447" s="34"/>
      <c r="V1447" s="34"/>
      <c r="W1447" s="8"/>
      <c r="X1447" s="8"/>
      <c r="Y1447" s="8"/>
      <c r="Z1447" s="8"/>
      <c r="AA1447" s="8"/>
    </row>
    <row r="1448" spans="1:27">
      <c r="A1448" s="226">
        <f t="shared" si="1442"/>
        <v>283</v>
      </c>
      <c r="B1448" s="8">
        <v>22</v>
      </c>
      <c r="C1448" s="219">
        <f ca="1">IF(ISNUMBER(OFFSET(INDIRECT("'"&amp;'DATA for charts'!C$5&amp;"'!$d1"),$A1448-1,0)),OFFSET(INDIRECT("'"&amp;'DATA for charts'!C$5&amp;"'!$d1"),$A1448-1,0),NA())</f>
        <v>1.2390000000000001</v>
      </c>
      <c r="D1448" s="219">
        <f ca="1">IF(ISNUMBER(OFFSET(INDIRECT("'"&amp;'DATA for charts'!D$5&amp;"'!$d1"),$A1448-1,0)),OFFSET(INDIRECT("'"&amp;'DATA for charts'!D$5&amp;"'!$d1"),$A1448-1,0),NA())</f>
        <v>1.936618</v>
      </c>
      <c r="E1448" s="219">
        <f ca="1">IF(ISNUMBER(OFFSET(INDIRECT("'"&amp;'DATA for charts'!E$5&amp;"'!$d1"),$A1448-1,0)),OFFSET(INDIRECT("'"&amp;'DATA for charts'!E$5&amp;"'!$d1"),$A1448-1,0),NA())</f>
        <v>1.6759999999999999</v>
      </c>
      <c r="F1448" s="219">
        <f ca="1">IF(ISNUMBER(OFFSET(INDIRECT("'"&amp;'DATA for charts'!F$5&amp;"'!$d1"),$A1448-1,0)),OFFSET(INDIRECT("'"&amp;'DATA for charts'!F$5&amp;"'!$d1"),$A1448-1,0),NA())</f>
        <v>2.0597616584988643</v>
      </c>
      <c r="G1448" s="219">
        <f ca="1">IF(ISNUMBER(OFFSET(INDIRECT("'"&amp;'DATA for charts'!G$5&amp;"'!$d1"),$A1448-1,0)),OFFSET(INDIRECT("'"&amp;'DATA for charts'!G$5&amp;"'!$d1"),$A1448-1,0),NA())</f>
        <v>2.1</v>
      </c>
      <c r="H1448" s="219">
        <f ca="1">IF(ISNUMBER(OFFSET(INDIRECT("'"&amp;'DATA for charts'!H$5&amp;"'!$d1"),$A1448-1,0)),OFFSET(INDIRECT("'"&amp;'DATA for charts'!H$5&amp;"'!$d1"),$A1448-1,0),NA())</f>
        <v>2.1078600000000001</v>
      </c>
      <c r="I1448" s="219" t="e">
        <f ca="1">IF(ISNUMBER(OFFSET(INDIRECT("'"&amp;'DATA for charts'!I$5&amp;"'!$d1"),$A1448-1,0)),OFFSET(INDIRECT("'"&amp;'DATA for charts'!I$5&amp;"'!$d1"),$A1448-1,0),NA())</f>
        <v>#N/A</v>
      </c>
      <c r="J1448" s="219" t="e">
        <f ca="1">IF(ISNUMBER(OFFSET(INDIRECT("'"&amp;'DATA for charts'!J$5&amp;"'!$d1"),$A1448-1,0)),OFFSET(INDIRECT("'"&amp;'DATA for charts'!J$5&amp;"'!$d1"),$A1448-1,0),NA())</f>
        <v>#N/A</v>
      </c>
      <c r="K1448" s="219" t="e">
        <f ca="1">IF(ISNUMBER(OFFSET(INDIRECT("'"&amp;'DATA for charts'!K$5&amp;"'!$d1"),$A1448-1,0)),OFFSET(INDIRECT("'"&amp;'DATA for charts'!K$5&amp;"'!$d1"),$A1448-1,0),NA())</f>
        <v>#N/A</v>
      </c>
      <c r="L1448" s="219" t="e">
        <f ca="1">IF(ISNUMBER(OFFSET(INDIRECT("'"&amp;'DATA for charts'!L$5&amp;"'!$d1"),$A1448-1,0)),OFFSET(INDIRECT("'"&amp;'DATA for charts'!L$5&amp;"'!$d1"),$A1448-1,0),NA())</f>
        <v>#N/A</v>
      </c>
      <c r="M1448" s="219" t="e">
        <f ca="1">IF(ISNUMBER(OFFSET(INDIRECT("'"&amp;'DATA for charts'!M$5&amp;"'!$d1"),$A1448-1,0)),OFFSET(INDIRECT("'"&amp;'DATA for charts'!M$5&amp;"'!$d1"),$A1448-1,0),NA())</f>
        <v>#N/A</v>
      </c>
      <c r="N1448" s="219" t="e">
        <f ca="1">IF(ISNUMBER(OFFSET(INDIRECT("'"&amp;'DATA for charts'!N$5&amp;"'!$d1"),$A1448-1,0)),OFFSET(INDIRECT("'"&amp;'DATA for charts'!N$5&amp;"'!$d1"),$A1448-1,0),NA())</f>
        <v>#N/A</v>
      </c>
      <c r="O1448" s="219" t="e">
        <f ca="1">IF(ISNUMBER(OFFSET(INDIRECT("'"&amp;'DATA for charts'!O$5&amp;"'!$d1"),$A1448-1,0)),OFFSET(INDIRECT("'"&amp;'DATA for charts'!O$5&amp;"'!$d1"),$A1448-1,0),NA())</f>
        <v>#N/A</v>
      </c>
      <c r="P1448" s="219" t="e">
        <f ca="1">IF(ISNUMBER(OFFSET(INDIRECT("'"&amp;'DATA for charts'!P$5&amp;"'!$d1"),$A1448-1,0)),OFFSET(INDIRECT("'"&amp;'DATA for charts'!P$5&amp;"'!$d1"),$A1448-1,0),NA())</f>
        <v>#N/A</v>
      </c>
      <c r="Q1448" s="219" t="e">
        <f ca="1">IF(ISNUMBER(OFFSET(INDIRECT("'"&amp;'DATA for charts'!Q$5&amp;"'!$d1"),$A1448-1,0)),OFFSET(INDIRECT("'"&amp;'DATA for charts'!Q$5&amp;"'!$d1"),$A1448-1,0),NA())</f>
        <v>#N/A</v>
      </c>
      <c r="R1448" s="219" t="e">
        <f ca="1">IF(ISNUMBER(OFFSET(INDIRECT("'"&amp;'DATA for charts'!R$5&amp;"'!$d1"),$A1448-1,0)),OFFSET(INDIRECT("'"&amp;'DATA for charts'!R$5&amp;"'!$d1"),$A1448-1,0),NA())</f>
        <v>#N/A</v>
      </c>
      <c r="S1448" s="219" t="e">
        <f ca="1">IF(ISNUMBER(OFFSET(INDIRECT("'"&amp;'DATA for charts'!S$5&amp;"'!$d1"),$A1448-1,0)),OFFSET(INDIRECT("'"&amp;'DATA for charts'!S$5&amp;"'!$d1"),$A1448-1,0),NA())</f>
        <v>#N/A</v>
      </c>
      <c r="T1448" s="34"/>
      <c r="U1448" s="34"/>
      <c r="V1448" s="34"/>
      <c r="W1448" s="8"/>
      <c r="X1448" s="8"/>
      <c r="Y1448" s="8"/>
      <c r="Z1448" s="8"/>
      <c r="AA1448" s="8"/>
    </row>
    <row r="1449" spans="1:27">
      <c r="A1449" s="226">
        <f t="shared" si="1442"/>
        <v>284</v>
      </c>
      <c r="B1449" s="8">
        <v>23</v>
      </c>
      <c r="C1449" s="219">
        <f ca="1">IF(ISNUMBER(OFFSET(INDIRECT("'"&amp;'DATA for charts'!C$5&amp;"'!$d1"),$A1449-1,0)),OFFSET(INDIRECT("'"&amp;'DATA for charts'!C$5&amp;"'!$d1"),$A1449-1,0),NA())</f>
        <v>1.7809999999999999</v>
      </c>
      <c r="D1449" s="219">
        <f ca="1">IF(ISNUMBER(OFFSET(INDIRECT("'"&amp;'DATA for charts'!D$5&amp;"'!$d1"),$A1449-1,0)),OFFSET(INDIRECT("'"&amp;'DATA for charts'!D$5&amp;"'!$d1"),$A1449-1,0),NA())</f>
        <v>2.170312</v>
      </c>
      <c r="E1449" s="219">
        <f ca="1">IF(ISNUMBER(OFFSET(INDIRECT("'"&amp;'DATA for charts'!E$5&amp;"'!$d1"),$A1449-1,0)),OFFSET(INDIRECT("'"&amp;'DATA for charts'!E$5&amp;"'!$d1"),$A1449-1,0),NA())</f>
        <v>2.016</v>
      </c>
      <c r="F1449" s="219">
        <f ca="1">IF(ISNUMBER(OFFSET(INDIRECT("'"&amp;'DATA for charts'!F$5&amp;"'!$d1"),$A1449-1,0)),OFFSET(INDIRECT("'"&amp;'DATA for charts'!F$5&amp;"'!$d1"),$A1449-1,0),NA())</f>
        <v>2.3235010597991055</v>
      </c>
      <c r="G1449" s="219">
        <f ca="1">IF(ISNUMBER(OFFSET(INDIRECT("'"&amp;'DATA for charts'!G$5&amp;"'!$d1"),$A1449-1,0)),OFFSET(INDIRECT("'"&amp;'DATA for charts'!G$5&amp;"'!$d1"),$A1449-1,0),NA())</f>
        <v>2.36</v>
      </c>
      <c r="H1449" s="219">
        <f ca="1">IF(ISNUMBER(OFFSET(INDIRECT("'"&amp;'DATA for charts'!H$5&amp;"'!$d1"),$A1449-1,0)),OFFSET(INDIRECT("'"&amp;'DATA for charts'!H$5&amp;"'!$d1"),$A1449-1,0),NA())</f>
        <v>2.3936099999999998</v>
      </c>
      <c r="I1449" s="219" t="e">
        <f ca="1">IF(ISNUMBER(OFFSET(INDIRECT("'"&amp;'DATA for charts'!I$5&amp;"'!$d1"),$A1449-1,0)),OFFSET(INDIRECT("'"&amp;'DATA for charts'!I$5&amp;"'!$d1"),$A1449-1,0),NA())</f>
        <v>#N/A</v>
      </c>
      <c r="J1449" s="219" t="e">
        <f ca="1">IF(ISNUMBER(OFFSET(INDIRECT("'"&amp;'DATA for charts'!J$5&amp;"'!$d1"),$A1449-1,0)),OFFSET(INDIRECT("'"&amp;'DATA for charts'!J$5&amp;"'!$d1"),$A1449-1,0),NA())</f>
        <v>#N/A</v>
      </c>
      <c r="K1449" s="219" t="e">
        <f ca="1">IF(ISNUMBER(OFFSET(INDIRECT("'"&amp;'DATA for charts'!K$5&amp;"'!$d1"),$A1449-1,0)),OFFSET(INDIRECT("'"&amp;'DATA for charts'!K$5&amp;"'!$d1"),$A1449-1,0),NA())</f>
        <v>#N/A</v>
      </c>
      <c r="L1449" s="219" t="e">
        <f ca="1">IF(ISNUMBER(OFFSET(INDIRECT("'"&amp;'DATA for charts'!L$5&amp;"'!$d1"),$A1449-1,0)),OFFSET(INDIRECT("'"&amp;'DATA for charts'!L$5&amp;"'!$d1"),$A1449-1,0),NA())</f>
        <v>#N/A</v>
      </c>
      <c r="M1449" s="219" t="e">
        <f ca="1">IF(ISNUMBER(OFFSET(INDIRECT("'"&amp;'DATA for charts'!M$5&amp;"'!$d1"),$A1449-1,0)),OFFSET(INDIRECT("'"&amp;'DATA for charts'!M$5&amp;"'!$d1"),$A1449-1,0),NA())</f>
        <v>#N/A</v>
      </c>
      <c r="N1449" s="219" t="e">
        <f ca="1">IF(ISNUMBER(OFFSET(INDIRECT("'"&amp;'DATA for charts'!N$5&amp;"'!$d1"),$A1449-1,0)),OFFSET(INDIRECT("'"&amp;'DATA for charts'!N$5&amp;"'!$d1"),$A1449-1,0),NA())</f>
        <v>#N/A</v>
      </c>
      <c r="O1449" s="219" t="e">
        <f ca="1">IF(ISNUMBER(OFFSET(INDIRECT("'"&amp;'DATA for charts'!O$5&amp;"'!$d1"),$A1449-1,0)),OFFSET(INDIRECT("'"&amp;'DATA for charts'!O$5&amp;"'!$d1"),$A1449-1,0),NA())</f>
        <v>#N/A</v>
      </c>
      <c r="P1449" s="219" t="e">
        <f ca="1">IF(ISNUMBER(OFFSET(INDIRECT("'"&amp;'DATA for charts'!P$5&amp;"'!$d1"),$A1449-1,0)),OFFSET(INDIRECT("'"&amp;'DATA for charts'!P$5&amp;"'!$d1"),$A1449-1,0),NA())</f>
        <v>#N/A</v>
      </c>
      <c r="Q1449" s="219" t="e">
        <f ca="1">IF(ISNUMBER(OFFSET(INDIRECT("'"&amp;'DATA for charts'!Q$5&amp;"'!$d1"),$A1449-1,0)),OFFSET(INDIRECT("'"&amp;'DATA for charts'!Q$5&amp;"'!$d1"),$A1449-1,0),NA())</f>
        <v>#N/A</v>
      </c>
      <c r="R1449" s="219" t="e">
        <f ca="1">IF(ISNUMBER(OFFSET(INDIRECT("'"&amp;'DATA for charts'!R$5&amp;"'!$d1"),$A1449-1,0)),OFFSET(INDIRECT("'"&amp;'DATA for charts'!R$5&amp;"'!$d1"),$A1449-1,0),NA())</f>
        <v>#N/A</v>
      </c>
      <c r="S1449" s="219" t="e">
        <f ca="1">IF(ISNUMBER(OFFSET(INDIRECT("'"&amp;'DATA for charts'!S$5&amp;"'!$d1"),$A1449-1,0)),OFFSET(INDIRECT("'"&amp;'DATA for charts'!S$5&amp;"'!$d1"),$A1449-1,0),NA())</f>
        <v>#N/A</v>
      </c>
      <c r="T1449" s="34"/>
      <c r="U1449" s="34"/>
      <c r="V1449" s="34"/>
      <c r="W1449" s="8"/>
      <c r="X1449" s="8"/>
      <c r="Y1449" s="8"/>
      <c r="Z1449" s="8"/>
      <c r="AA1449" s="8"/>
    </row>
    <row r="1450" spans="1:27">
      <c r="A1450" s="226">
        <f t="shared" si="1442"/>
        <v>285</v>
      </c>
      <c r="B1450" s="8">
        <v>24</v>
      </c>
      <c r="C1450" s="219">
        <f ca="1">IF(ISNUMBER(OFFSET(INDIRECT("'"&amp;'DATA for charts'!C$5&amp;"'!$d1"),$A1450-1,0)),OFFSET(INDIRECT("'"&amp;'DATA for charts'!C$5&amp;"'!$d1"),$A1450-1,0),NA())</f>
        <v>8.2000000000000003E-2</v>
      </c>
      <c r="D1450" s="219">
        <f ca="1">IF(ISNUMBER(OFFSET(INDIRECT("'"&amp;'DATA for charts'!D$5&amp;"'!$d1"),$A1450-1,0)),OFFSET(INDIRECT("'"&amp;'DATA for charts'!D$5&amp;"'!$d1"),$A1450-1,0),NA())</f>
        <v>0</v>
      </c>
      <c r="E1450" s="219">
        <f ca="1">IF(ISNUMBER(OFFSET(INDIRECT("'"&amp;'DATA for charts'!E$5&amp;"'!$d1"),$A1450-1,0)),OFFSET(INDIRECT("'"&amp;'DATA for charts'!E$5&amp;"'!$d1"),$A1450-1,0),NA())</f>
        <v>0</v>
      </c>
      <c r="F1450" s="219">
        <f ca="1">IF(ISNUMBER(OFFSET(INDIRECT("'"&amp;'DATA for charts'!F$5&amp;"'!$d1"),$A1450-1,0)),OFFSET(INDIRECT("'"&amp;'DATA for charts'!F$5&amp;"'!$d1"),$A1450-1,0),NA())</f>
        <v>0</v>
      </c>
      <c r="G1450" s="219">
        <f ca="1">IF(ISNUMBER(OFFSET(INDIRECT("'"&amp;'DATA for charts'!G$5&amp;"'!$d1"),$A1450-1,0)),OFFSET(INDIRECT("'"&amp;'DATA for charts'!G$5&amp;"'!$d1"),$A1450-1,0),NA())</f>
        <v>0.32</v>
      </c>
      <c r="H1450" s="219">
        <f ca="1">IF(ISNUMBER(OFFSET(INDIRECT("'"&amp;'DATA for charts'!H$5&amp;"'!$d1"),$A1450-1,0)),OFFSET(INDIRECT("'"&amp;'DATA for charts'!H$5&amp;"'!$d1"),$A1450-1,0),NA())</f>
        <v>0.85269600000000001</v>
      </c>
      <c r="I1450" s="219" t="e">
        <f ca="1">IF(ISNUMBER(OFFSET(INDIRECT("'"&amp;'DATA for charts'!I$5&amp;"'!$d1"),$A1450-1,0)),OFFSET(INDIRECT("'"&amp;'DATA for charts'!I$5&amp;"'!$d1"),$A1450-1,0),NA())</f>
        <v>#N/A</v>
      </c>
      <c r="J1450" s="219" t="e">
        <f ca="1">IF(ISNUMBER(OFFSET(INDIRECT("'"&amp;'DATA for charts'!J$5&amp;"'!$d1"),$A1450-1,0)),OFFSET(INDIRECT("'"&amp;'DATA for charts'!J$5&amp;"'!$d1"),$A1450-1,0),NA())</f>
        <v>#N/A</v>
      </c>
      <c r="K1450" s="219" t="e">
        <f ca="1">IF(ISNUMBER(OFFSET(INDIRECT("'"&amp;'DATA for charts'!K$5&amp;"'!$d1"),$A1450-1,0)),OFFSET(INDIRECT("'"&amp;'DATA for charts'!K$5&amp;"'!$d1"),$A1450-1,0),NA())</f>
        <v>#N/A</v>
      </c>
      <c r="L1450" s="219" t="e">
        <f ca="1">IF(ISNUMBER(OFFSET(INDIRECT("'"&amp;'DATA for charts'!L$5&amp;"'!$d1"),$A1450-1,0)),OFFSET(INDIRECT("'"&amp;'DATA for charts'!L$5&amp;"'!$d1"),$A1450-1,0),NA())</f>
        <v>#N/A</v>
      </c>
      <c r="M1450" s="219" t="e">
        <f ca="1">IF(ISNUMBER(OFFSET(INDIRECT("'"&amp;'DATA for charts'!M$5&amp;"'!$d1"),$A1450-1,0)),OFFSET(INDIRECT("'"&amp;'DATA for charts'!M$5&amp;"'!$d1"),$A1450-1,0),NA())</f>
        <v>#N/A</v>
      </c>
      <c r="N1450" s="219" t="e">
        <f ca="1">IF(ISNUMBER(OFFSET(INDIRECT("'"&amp;'DATA for charts'!N$5&amp;"'!$d1"),$A1450-1,0)),OFFSET(INDIRECT("'"&amp;'DATA for charts'!N$5&amp;"'!$d1"),$A1450-1,0),NA())</f>
        <v>#N/A</v>
      </c>
      <c r="O1450" s="219" t="e">
        <f ca="1">IF(ISNUMBER(OFFSET(INDIRECT("'"&amp;'DATA for charts'!O$5&amp;"'!$d1"),$A1450-1,0)),OFFSET(INDIRECT("'"&amp;'DATA for charts'!O$5&amp;"'!$d1"),$A1450-1,0),NA())</f>
        <v>#N/A</v>
      </c>
      <c r="P1450" s="219" t="e">
        <f ca="1">IF(ISNUMBER(OFFSET(INDIRECT("'"&amp;'DATA for charts'!P$5&amp;"'!$d1"),$A1450-1,0)),OFFSET(INDIRECT("'"&amp;'DATA for charts'!P$5&amp;"'!$d1"),$A1450-1,0),NA())</f>
        <v>#N/A</v>
      </c>
      <c r="Q1450" s="219" t="e">
        <f ca="1">IF(ISNUMBER(OFFSET(INDIRECT("'"&amp;'DATA for charts'!Q$5&amp;"'!$d1"),$A1450-1,0)),OFFSET(INDIRECT("'"&amp;'DATA for charts'!Q$5&amp;"'!$d1"),$A1450-1,0),NA())</f>
        <v>#N/A</v>
      </c>
      <c r="R1450" s="219" t="e">
        <f ca="1">IF(ISNUMBER(OFFSET(INDIRECT("'"&amp;'DATA for charts'!R$5&amp;"'!$d1"),$A1450-1,0)),OFFSET(INDIRECT("'"&amp;'DATA for charts'!R$5&amp;"'!$d1"),$A1450-1,0),NA())</f>
        <v>#N/A</v>
      </c>
      <c r="S1450" s="219" t="e">
        <f ca="1">IF(ISNUMBER(OFFSET(INDIRECT("'"&amp;'DATA for charts'!S$5&amp;"'!$d1"),$A1450-1,0)),OFFSET(INDIRECT("'"&amp;'DATA for charts'!S$5&amp;"'!$d1"),$A1450-1,0),NA())</f>
        <v>#N/A</v>
      </c>
      <c r="T1450" s="34"/>
      <c r="U1450" s="34"/>
      <c r="V1450" s="34"/>
      <c r="W1450" s="8"/>
      <c r="X1450" s="8"/>
      <c r="Y1450" s="8"/>
      <c r="Z1450" s="8"/>
      <c r="AA1450" s="8"/>
    </row>
    <row r="1451" spans="1:27">
      <c r="A1451" s="216"/>
      <c r="B1451" s="37" t="s">
        <v>85</v>
      </c>
      <c r="C1451" s="37" t="s">
        <v>85</v>
      </c>
      <c r="D1451" s="37" t="s">
        <v>85</v>
      </c>
      <c r="E1451" s="37" t="s">
        <v>85</v>
      </c>
      <c r="F1451" s="37" t="s">
        <v>85</v>
      </c>
      <c r="G1451" s="37" t="s">
        <v>85</v>
      </c>
      <c r="H1451" s="37" t="s">
        <v>85</v>
      </c>
      <c r="I1451" s="37" t="s">
        <v>85</v>
      </c>
      <c r="J1451" s="37" t="s">
        <v>85</v>
      </c>
      <c r="K1451" s="37"/>
      <c r="L1451" s="37"/>
      <c r="M1451" s="37"/>
      <c r="N1451" s="37"/>
      <c r="O1451" s="37"/>
      <c r="P1451" s="37"/>
      <c r="Q1451" s="37"/>
      <c r="R1451" s="37"/>
      <c r="S1451" s="37" t="s">
        <v>85</v>
      </c>
      <c r="T1451" s="34"/>
      <c r="U1451" s="34"/>
      <c r="V1451" s="34"/>
      <c r="W1451" s="8"/>
      <c r="X1451" s="8"/>
      <c r="Y1451" s="8"/>
      <c r="Z1451" s="8"/>
      <c r="AA1451" s="8"/>
    </row>
    <row r="1452" spans="1:27">
      <c r="A1452" s="2"/>
      <c r="B1452" s="2"/>
      <c r="C1452" s="2"/>
      <c r="D1452" s="2"/>
      <c r="E1452" s="2"/>
      <c r="F1452" s="2"/>
      <c r="G1452" s="2"/>
      <c r="H1452" s="2"/>
      <c r="I1452" s="2"/>
      <c r="J1452" s="2"/>
      <c r="K1452" s="2"/>
      <c r="L1452" s="2"/>
      <c r="M1452" s="2"/>
      <c r="N1452" s="2"/>
      <c r="O1452" s="2"/>
      <c r="P1452" s="2"/>
      <c r="Q1452" s="2"/>
      <c r="R1452" s="2"/>
      <c r="S1452" s="2"/>
      <c r="T1452" s="34"/>
      <c r="U1452" s="34"/>
      <c r="V1452" s="34"/>
      <c r="W1452" s="8"/>
      <c r="X1452" s="8"/>
      <c r="Y1452" s="8"/>
      <c r="Z1452" s="8"/>
      <c r="AA1452" s="8"/>
    </row>
    <row r="1453" spans="1:27">
      <c r="A1453" s="2"/>
      <c r="B1453" s="2"/>
      <c r="C1453" s="2"/>
      <c r="D1453" s="2"/>
      <c r="E1453" s="2"/>
      <c r="F1453" s="2"/>
      <c r="G1453" s="2"/>
      <c r="H1453" s="2"/>
      <c r="I1453" s="2"/>
      <c r="J1453" s="2"/>
      <c r="K1453" s="2"/>
      <c r="L1453" s="2"/>
      <c r="M1453" s="2"/>
      <c r="N1453" s="2"/>
      <c r="O1453" s="2"/>
      <c r="P1453" s="2"/>
      <c r="Q1453" s="2"/>
      <c r="R1453" s="2"/>
      <c r="S1453" s="2"/>
      <c r="T1453" s="34"/>
      <c r="U1453" s="34"/>
      <c r="V1453" s="34"/>
      <c r="W1453" s="8"/>
      <c r="X1453" s="8"/>
      <c r="Y1453" s="8"/>
      <c r="Z1453" s="8"/>
      <c r="AA1453" s="8"/>
    </row>
    <row r="1454" spans="1:27">
      <c r="A1454" s="2"/>
      <c r="B1454" s="2"/>
      <c r="C1454" s="2"/>
      <c r="D1454" s="2"/>
      <c r="E1454" s="2"/>
      <c r="F1454" s="2"/>
      <c r="G1454" s="2"/>
      <c r="H1454" s="2"/>
      <c r="I1454" s="2"/>
      <c r="J1454" s="2"/>
      <c r="K1454" s="2"/>
      <c r="L1454" s="2"/>
      <c r="M1454" s="2"/>
      <c r="N1454" s="2"/>
      <c r="O1454" s="2"/>
      <c r="P1454" s="2"/>
      <c r="Q1454" s="2"/>
      <c r="R1454" s="2"/>
      <c r="S1454" s="2"/>
      <c r="T1454" s="34"/>
      <c r="U1454" s="34"/>
      <c r="V1454" s="34"/>
      <c r="W1454" s="8"/>
      <c r="X1454" s="8"/>
      <c r="Y1454" s="8"/>
      <c r="Z1454" s="8"/>
      <c r="AA1454" s="8"/>
    </row>
    <row r="1455" spans="1:27">
      <c r="A1455" s="2"/>
      <c r="B1455" s="2"/>
      <c r="C1455" s="2"/>
      <c r="D1455" s="2"/>
      <c r="E1455" s="2"/>
      <c r="F1455" s="2"/>
      <c r="G1455" s="2"/>
      <c r="H1455" s="2"/>
      <c r="I1455" s="2"/>
      <c r="J1455" s="2"/>
      <c r="K1455" s="2"/>
      <c r="L1455" s="2"/>
      <c r="M1455" s="2"/>
      <c r="N1455" s="2"/>
      <c r="O1455" s="2"/>
      <c r="P1455" s="2"/>
      <c r="Q1455" s="2"/>
      <c r="R1455" s="2"/>
      <c r="S1455" s="2"/>
      <c r="T1455" s="34"/>
      <c r="U1455" s="34"/>
      <c r="V1455" s="34"/>
      <c r="W1455" s="8"/>
      <c r="X1455" s="8"/>
      <c r="Y1455" s="8"/>
      <c r="Z1455" s="8"/>
      <c r="AA1455" s="8"/>
    </row>
    <row r="1456" spans="1:27">
      <c r="A1456" s="2"/>
      <c r="B1456" s="2"/>
      <c r="C1456" s="2"/>
      <c r="D1456" s="2"/>
      <c r="E1456" s="2"/>
      <c r="F1456" s="2"/>
      <c r="G1456" s="2"/>
      <c r="H1456" s="2"/>
      <c r="I1456" s="2"/>
      <c r="J1456" s="2"/>
      <c r="K1456" s="2"/>
      <c r="L1456" s="2"/>
      <c r="M1456" s="2"/>
      <c r="N1456" s="2"/>
      <c r="O1456" s="2"/>
      <c r="P1456" s="2"/>
      <c r="Q1456" s="2"/>
      <c r="R1456" s="2"/>
      <c r="S1456" s="2"/>
      <c r="T1456" s="34"/>
      <c r="U1456" s="34"/>
      <c r="V1456" s="34"/>
      <c r="W1456" s="8"/>
      <c r="X1456" s="8"/>
      <c r="Y1456" s="8"/>
      <c r="Z1456" s="8"/>
      <c r="AA1456" s="8"/>
    </row>
    <row r="1457" spans="1:27">
      <c r="A1457" s="2"/>
      <c r="B1457" s="2"/>
      <c r="C1457" s="2"/>
      <c r="D1457" s="2"/>
      <c r="E1457" s="2"/>
      <c r="F1457" s="2"/>
      <c r="G1457" s="2"/>
      <c r="H1457" s="2"/>
      <c r="I1457" s="2"/>
      <c r="J1457" s="2"/>
      <c r="K1457" s="2"/>
      <c r="L1457" s="2"/>
      <c r="M1457" s="2"/>
      <c r="N1457" s="2"/>
      <c r="O1457" s="2"/>
      <c r="P1457" s="2"/>
      <c r="Q1457" s="2"/>
      <c r="R1457" s="2"/>
      <c r="S1457" s="2"/>
      <c r="T1457" s="34"/>
      <c r="U1457" s="34"/>
      <c r="V1457" s="34"/>
      <c r="W1457" s="8"/>
      <c r="X1457" s="8"/>
      <c r="Y1457" s="8"/>
      <c r="Z1457" s="8"/>
      <c r="AA1457" s="8"/>
    </row>
    <row r="1458" spans="1:27">
      <c r="A1458" s="2"/>
      <c r="B1458" s="2"/>
      <c r="C1458" s="2"/>
      <c r="D1458" s="2"/>
      <c r="E1458" s="2"/>
      <c r="F1458" s="2"/>
      <c r="G1458" s="2"/>
      <c r="H1458" s="2"/>
      <c r="I1458" s="2"/>
      <c r="J1458" s="2"/>
      <c r="K1458" s="2"/>
      <c r="L1458" s="2"/>
      <c r="M1458" s="2"/>
      <c r="N1458" s="2"/>
      <c r="O1458" s="2"/>
      <c r="P1458" s="2"/>
      <c r="Q1458" s="2"/>
      <c r="R1458" s="2"/>
      <c r="S1458" s="2"/>
      <c r="T1458" s="34"/>
      <c r="U1458" s="34"/>
      <c r="V1458" s="34"/>
      <c r="W1458" s="8"/>
      <c r="X1458" s="8"/>
      <c r="Y1458" s="8"/>
      <c r="Z1458" s="8"/>
      <c r="AA1458" s="8"/>
    </row>
    <row r="1459" spans="1:27">
      <c r="A1459" s="216"/>
      <c r="B1459" s="464" t="s">
        <v>126</v>
      </c>
      <c r="T1459" s="34"/>
      <c r="U1459" s="34"/>
      <c r="V1459" s="34"/>
      <c r="W1459" s="8"/>
      <c r="X1459" s="8"/>
      <c r="Y1459" s="8"/>
      <c r="Z1459" s="8"/>
      <c r="AA1459" s="8"/>
    </row>
    <row r="1460" spans="1:27">
      <c r="A1460" s="216"/>
      <c r="B1460" s="464" t="s">
        <v>864</v>
      </c>
      <c r="T1460" s="34"/>
      <c r="U1460" s="34"/>
      <c r="V1460" s="34"/>
      <c r="W1460" s="8"/>
      <c r="X1460" s="8"/>
      <c r="Y1460" s="8"/>
      <c r="Z1460" s="8"/>
      <c r="AA1460" s="8"/>
    </row>
    <row r="1461" spans="1:27">
      <c r="A1461" s="216"/>
      <c r="B1461" s="32" t="s">
        <v>127</v>
      </c>
      <c r="T1461" s="34"/>
      <c r="U1461" s="34"/>
      <c r="V1461" s="34"/>
      <c r="W1461" s="8"/>
      <c r="X1461" s="8"/>
      <c r="Y1461" s="8"/>
      <c r="Z1461" s="8"/>
      <c r="AA1461" s="8"/>
    </row>
    <row r="1462" spans="1:27">
      <c r="A1462" s="216">
        <f t="shared" ref="A1462" si="1443">A$8</f>
        <v>0</v>
      </c>
      <c r="B1462" s="32" t="s">
        <v>65</v>
      </c>
      <c r="C1462" s="33" t="str">
        <f t="shared" ref="C1462:S1462" ca="1" si="1444">C$8</f>
        <v>BSIMAC</v>
      </c>
      <c r="D1462" s="33" t="str">
        <f t="shared" ca="1" si="1444"/>
        <v>CSE</v>
      </c>
      <c r="E1462" s="33" t="str">
        <f t="shared" ca="1" si="1444"/>
        <v>DeST</v>
      </c>
      <c r="F1462" s="33" t="str">
        <f t="shared" ca="1" si="1444"/>
        <v>EnergyPlus</v>
      </c>
      <c r="G1462" s="33" t="str">
        <f t="shared" ca="1" si="1444"/>
        <v>ESP-r</v>
      </c>
      <c r="H1462" s="33" t="str">
        <f t="shared" ca="1" si="1444"/>
        <v>TRNSYS</v>
      </c>
      <c r="I1462" s="33" t="str">
        <f t="shared" ca="1" si="1444"/>
        <v>TestSpec-Alt</v>
      </c>
      <c r="J1462" s="33">
        <f t="shared" ca="1" si="1444"/>
        <v>0</v>
      </c>
      <c r="K1462" s="33">
        <f t="shared" ca="1" si="1444"/>
        <v>0</v>
      </c>
      <c r="L1462" s="33">
        <f t="shared" ca="1" si="1444"/>
        <v>0</v>
      </c>
      <c r="M1462" s="33">
        <f t="shared" ca="1" si="1444"/>
        <v>0</v>
      </c>
      <c r="N1462" s="33">
        <f t="shared" ca="1" si="1444"/>
        <v>0</v>
      </c>
      <c r="O1462" s="33">
        <f t="shared" ca="1" si="1444"/>
        <v>0</v>
      </c>
      <c r="P1462" s="33">
        <f t="shared" ca="1" si="1444"/>
        <v>0</v>
      </c>
      <c r="Q1462" s="33">
        <f t="shared" ca="1" si="1444"/>
        <v>0</v>
      </c>
      <c r="R1462" s="33">
        <f t="shared" ca="1" si="1444"/>
        <v>0</v>
      </c>
      <c r="S1462" s="33" t="str">
        <f t="shared" ca="1" si="1444"/>
        <v>Tested Prg</v>
      </c>
      <c r="T1462" s="34"/>
      <c r="U1462" s="34"/>
      <c r="V1462" s="34"/>
      <c r="W1462" s="8"/>
      <c r="X1462" s="8"/>
      <c r="Y1462" s="8"/>
      <c r="Z1462" s="8"/>
      <c r="AA1462" s="8"/>
    </row>
    <row r="1463" spans="1:27">
      <c r="A1463" s="216">
        <f t="shared" ref="A1463" si="1445">A$7</f>
        <v>0</v>
      </c>
      <c r="B1463" s="32" t="s">
        <v>66</v>
      </c>
      <c r="C1463" s="33" t="str">
        <f t="shared" ref="C1463:S1463" ca="1" si="1446">C$7</f>
        <v/>
      </c>
      <c r="D1463" s="33" t="str">
        <f t="shared" ca="1" si="1446"/>
        <v/>
      </c>
      <c r="E1463" s="33" t="str">
        <f t="shared" ca="1" si="1446"/>
        <v/>
      </c>
      <c r="F1463" s="33" t="str">
        <f t="shared" ca="1" si="1446"/>
        <v/>
      </c>
      <c r="G1463" s="33" t="str">
        <f t="shared" ca="1" si="1446"/>
        <v/>
      </c>
      <c r="H1463" s="33" t="str">
        <f t="shared" ca="1" si="1446"/>
        <v/>
      </c>
      <c r="I1463" s="33" t="str">
        <f t="shared" ca="1" si="1446"/>
        <v/>
      </c>
      <c r="J1463" s="33" t="str">
        <f t="shared" ca="1" si="1446"/>
        <v/>
      </c>
      <c r="K1463" s="33" t="str">
        <f t="shared" ca="1" si="1446"/>
        <v/>
      </c>
      <c r="L1463" s="33" t="str">
        <f t="shared" ca="1" si="1446"/>
        <v/>
      </c>
      <c r="M1463" s="33" t="str">
        <f t="shared" ca="1" si="1446"/>
        <v/>
      </c>
      <c r="N1463" s="33" t="str">
        <f t="shared" ca="1" si="1446"/>
        <v/>
      </c>
      <c r="O1463" s="33" t="str">
        <f t="shared" ca="1" si="1446"/>
        <v/>
      </c>
      <c r="P1463" s="33" t="str">
        <f t="shared" ca="1" si="1446"/>
        <v/>
      </c>
      <c r="Q1463" s="33" t="str">
        <f t="shared" ca="1" si="1446"/>
        <v/>
      </c>
      <c r="R1463" s="33" t="str">
        <f t="shared" ca="1" si="1446"/>
        <v/>
      </c>
      <c r="S1463" s="33" t="str">
        <f t="shared" ca="1" si="1446"/>
        <v/>
      </c>
      <c r="T1463" s="34"/>
      <c r="U1463" s="34"/>
      <c r="V1463" s="34"/>
      <c r="W1463" s="8"/>
      <c r="X1463" s="8"/>
      <c r="Y1463" s="8"/>
      <c r="Z1463" s="8"/>
      <c r="AA1463" s="8"/>
    </row>
    <row r="1464" spans="1:27">
      <c r="A1464" s="216" t="s">
        <v>128</v>
      </c>
      <c r="B1464" s="32" t="s">
        <v>83</v>
      </c>
      <c r="C1464" s="34" t="s">
        <v>128</v>
      </c>
      <c r="D1464" s="34" t="s">
        <v>128</v>
      </c>
      <c r="E1464" s="34" t="s">
        <v>128</v>
      </c>
      <c r="F1464" s="34" t="s">
        <v>128</v>
      </c>
      <c r="G1464" s="34" t="s">
        <v>128</v>
      </c>
      <c r="H1464" s="34" t="s">
        <v>128</v>
      </c>
      <c r="I1464" s="34" t="s">
        <v>128</v>
      </c>
      <c r="J1464" s="34" t="s">
        <v>128</v>
      </c>
      <c r="K1464" s="34" t="s">
        <v>128</v>
      </c>
      <c r="L1464" s="34" t="s">
        <v>128</v>
      </c>
      <c r="M1464" s="34" t="s">
        <v>128</v>
      </c>
      <c r="N1464" s="34" t="s">
        <v>128</v>
      </c>
      <c r="O1464" s="34" t="s">
        <v>128</v>
      </c>
      <c r="P1464" s="34" t="s">
        <v>128</v>
      </c>
      <c r="Q1464" s="34" t="s">
        <v>128</v>
      </c>
      <c r="R1464" s="34" t="s">
        <v>128</v>
      </c>
      <c r="S1464" s="34" t="s">
        <v>128</v>
      </c>
      <c r="T1464" s="34"/>
      <c r="U1464" s="34"/>
      <c r="V1464" s="34"/>
      <c r="W1464" s="8"/>
      <c r="X1464" s="8"/>
      <c r="Y1464" s="8"/>
      <c r="Z1464" s="8"/>
      <c r="AA1464" s="8"/>
    </row>
    <row r="1465" spans="1:27">
      <c r="A1465" s="216" t="s">
        <v>85</v>
      </c>
      <c r="B1465" s="37" t="s">
        <v>85</v>
      </c>
      <c r="C1465" s="38" t="s">
        <v>85</v>
      </c>
      <c r="D1465" s="38" t="s">
        <v>85</v>
      </c>
      <c r="E1465" s="38" t="s">
        <v>85</v>
      </c>
      <c r="F1465" s="38" t="s">
        <v>85</v>
      </c>
      <c r="G1465" s="38" t="s">
        <v>85</v>
      </c>
      <c r="H1465" s="38" t="s">
        <v>85</v>
      </c>
      <c r="I1465" s="38" t="s">
        <v>85</v>
      </c>
      <c r="J1465" s="38" t="s">
        <v>85</v>
      </c>
      <c r="K1465" s="38" t="s">
        <v>85</v>
      </c>
      <c r="L1465" s="38" t="s">
        <v>85</v>
      </c>
      <c r="M1465" s="38" t="s">
        <v>85</v>
      </c>
      <c r="N1465" s="38" t="s">
        <v>85</v>
      </c>
      <c r="O1465" s="38" t="s">
        <v>85</v>
      </c>
      <c r="P1465" s="38" t="s">
        <v>85</v>
      </c>
      <c r="Q1465" s="38" t="s">
        <v>85</v>
      </c>
      <c r="R1465" s="38" t="s">
        <v>85</v>
      </c>
      <c r="S1465" s="38" t="s">
        <v>85</v>
      </c>
      <c r="T1465" s="34"/>
      <c r="U1465" s="34"/>
      <c r="V1465" s="34"/>
      <c r="W1465" s="8"/>
      <c r="X1465" s="8"/>
      <c r="Y1465" s="8"/>
      <c r="Z1465" s="8"/>
      <c r="AA1465" s="8"/>
    </row>
    <row r="1466" spans="1:27">
      <c r="A1466" s="216">
        <f t="shared" ref="A1466" si="1447">A$8</f>
        <v>0</v>
      </c>
      <c r="B1466" s="37"/>
      <c r="C1466" s="33" t="str">
        <f t="shared" ref="C1466:S1466" ca="1" si="1448">C$8</f>
        <v>BSIMAC</v>
      </c>
      <c r="D1466" s="33" t="str">
        <f t="shared" ca="1" si="1448"/>
        <v>CSE</v>
      </c>
      <c r="E1466" s="33" t="str">
        <f t="shared" ca="1" si="1448"/>
        <v>DeST</v>
      </c>
      <c r="F1466" s="33" t="str">
        <f t="shared" ca="1" si="1448"/>
        <v>EnergyPlus</v>
      </c>
      <c r="G1466" s="33" t="str">
        <f t="shared" ca="1" si="1448"/>
        <v>ESP-r</v>
      </c>
      <c r="H1466" s="33" t="str">
        <f t="shared" ca="1" si="1448"/>
        <v>TRNSYS</v>
      </c>
      <c r="I1466" s="33" t="str">
        <f t="shared" ca="1" si="1448"/>
        <v>TestSpec-Alt</v>
      </c>
      <c r="J1466" s="33">
        <f t="shared" ca="1" si="1448"/>
        <v>0</v>
      </c>
      <c r="K1466" s="33">
        <f t="shared" ca="1" si="1448"/>
        <v>0</v>
      </c>
      <c r="L1466" s="33">
        <f t="shared" ca="1" si="1448"/>
        <v>0</v>
      </c>
      <c r="M1466" s="33">
        <f t="shared" ca="1" si="1448"/>
        <v>0</v>
      </c>
      <c r="N1466" s="33">
        <f t="shared" ca="1" si="1448"/>
        <v>0</v>
      </c>
      <c r="O1466" s="33">
        <f t="shared" ca="1" si="1448"/>
        <v>0</v>
      </c>
      <c r="P1466" s="33">
        <f t="shared" ca="1" si="1448"/>
        <v>0</v>
      </c>
      <c r="Q1466" s="33">
        <f t="shared" ca="1" si="1448"/>
        <v>0</v>
      </c>
      <c r="R1466" s="33">
        <f t="shared" ca="1" si="1448"/>
        <v>0</v>
      </c>
      <c r="S1466" s="33" t="str">
        <f t="shared" ca="1" si="1448"/>
        <v>Tested Prg</v>
      </c>
      <c r="T1466" s="34"/>
      <c r="U1466" s="34"/>
      <c r="V1466" s="34"/>
      <c r="W1466" s="8"/>
      <c r="X1466" s="8"/>
      <c r="Y1466" s="8"/>
      <c r="Z1466" s="8"/>
      <c r="AA1466" s="8"/>
    </row>
    <row r="1467" spans="1:27">
      <c r="A1467" s="226">
        <v>262</v>
      </c>
      <c r="B1467" s="8">
        <v>1</v>
      </c>
      <c r="C1467" s="219">
        <f ca="1">IF(ISNUMBER(OFFSET(INDIRECT("'"&amp;'DATA for charts'!C$5&amp;"'!$e1"),$A1467-1,0)),OFFSET(INDIRECT("'"&amp;'DATA for charts'!C$5&amp;"'!$e1"),$A1467-1,0),NA())</f>
        <v>1.8029999999999999</v>
      </c>
      <c r="D1467" s="219">
        <f ca="1">IF(ISNUMBER(OFFSET(INDIRECT("'"&amp;'DATA for charts'!D$5&amp;"'!$e1"),$A1467-1,0)),OFFSET(INDIRECT("'"&amp;'DATA for charts'!D$5&amp;"'!$e1"),$A1467-1,0),NA())</f>
        <v>1.6842859999999999</v>
      </c>
      <c r="E1467" s="219">
        <f ca="1">IF(ISNUMBER(OFFSET(INDIRECT("'"&amp;'DATA for charts'!E$5&amp;"'!$e1"),$A1467-1,0)),OFFSET(INDIRECT("'"&amp;'DATA for charts'!E$5&amp;"'!$e1"),$A1467-1,0),NA())</f>
        <v>1.835</v>
      </c>
      <c r="F1467" s="219">
        <f ca="1">IF(ISNUMBER(OFFSET(INDIRECT("'"&amp;'DATA for charts'!F$5&amp;"'!$e1"),$A1467-1,0)),OFFSET(INDIRECT("'"&amp;'DATA for charts'!F$5&amp;"'!$e1"),$A1467-1,0),NA())</f>
        <v>1.8504737127998752</v>
      </c>
      <c r="G1467" s="219">
        <f ca="1">IF(ISNUMBER(OFFSET(INDIRECT("'"&amp;'DATA for charts'!G$5&amp;"'!$e1"),$A1467-1,0)),OFFSET(INDIRECT("'"&amp;'DATA for charts'!G$5&amp;"'!$e1"),$A1467-1,0),NA())</f>
        <v>1.79</v>
      </c>
      <c r="H1467" s="219">
        <f ca="1">IF(ISNUMBER(OFFSET(INDIRECT("'"&amp;'DATA for charts'!H$5&amp;"'!$e1"),$A1467-1,0)),OFFSET(INDIRECT("'"&amp;'DATA for charts'!H$5&amp;"'!$e1"),$A1467-1,0),NA())</f>
        <v>1.82328</v>
      </c>
      <c r="I1467" s="219" t="e">
        <f ca="1">IF(ISNUMBER(OFFSET(INDIRECT("'"&amp;'DATA for charts'!I$5&amp;"'!$e1"),$A1467-1,0)),OFFSET(INDIRECT("'"&amp;'DATA for charts'!I$5&amp;"'!$e1"),$A1467-1,0),NA())</f>
        <v>#N/A</v>
      </c>
      <c r="J1467" s="219" t="e">
        <f ca="1">IF(ISNUMBER(OFFSET(INDIRECT("'"&amp;'DATA for charts'!J$5&amp;"'!$e1"),$A1467-1,0)),OFFSET(INDIRECT("'"&amp;'DATA for charts'!J$5&amp;"'!$e1"),$A1467-1,0),NA())</f>
        <v>#N/A</v>
      </c>
      <c r="K1467" s="219" t="e">
        <f ca="1">IF(ISNUMBER(OFFSET(INDIRECT("'"&amp;'DATA for charts'!K$5&amp;"'!$e1"),$A1467-1,0)),OFFSET(INDIRECT("'"&amp;'DATA for charts'!K$5&amp;"'!$e1"),$A1467-1,0),NA())</f>
        <v>#N/A</v>
      </c>
      <c r="L1467" s="219" t="e">
        <f ca="1">IF(ISNUMBER(OFFSET(INDIRECT("'"&amp;'DATA for charts'!L$5&amp;"'!$e1"),$A1467-1,0)),OFFSET(INDIRECT("'"&amp;'DATA for charts'!L$5&amp;"'!$e1"),$A1467-1,0),NA())</f>
        <v>#N/A</v>
      </c>
      <c r="M1467" s="219" t="e">
        <f ca="1">IF(ISNUMBER(OFFSET(INDIRECT("'"&amp;'DATA for charts'!M$5&amp;"'!$e1"),$A1467-1,0)),OFFSET(INDIRECT("'"&amp;'DATA for charts'!M$5&amp;"'!$e1"),$A1467-1,0),NA())</f>
        <v>#N/A</v>
      </c>
      <c r="N1467" s="219" t="e">
        <f ca="1">IF(ISNUMBER(OFFSET(INDIRECT("'"&amp;'DATA for charts'!N$5&amp;"'!$e1"),$A1467-1,0)),OFFSET(INDIRECT("'"&amp;'DATA for charts'!N$5&amp;"'!$e1"),$A1467-1,0),NA())</f>
        <v>#N/A</v>
      </c>
      <c r="O1467" s="219" t="e">
        <f ca="1">IF(ISNUMBER(OFFSET(INDIRECT("'"&amp;'DATA for charts'!O$5&amp;"'!$e1"),$A1467-1,0)),OFFSET(INDIRECT("'"&amp;'DATA for charts'!O$5&amp;"'!$e1"),$A1467-1,0),NA())</f>
        <v>#N/A</v>
      </c>
      <c r="P1467" s="219" t="e">
        <f ca="1">IF(ISNUMBER(OFFSET(INDIRECT("'"&amp;'DATA for charts'!P$5&amp;"'!$e1"),$A1467-1,0)),OFFSET(INDIRECT("'"&amp;'DATA for charts'!P$5&amp;"'!$e1"),$A1467-1,0),NA())</f>
        <v>#N/A</v>
      </c>
      <c r="Q1467" s="219" t="e">
        <f ca="1">IF(ISNUMBER(OFFSET(INDIRECT("'"&amp;'DATA for charts'!Q$5&amp;"'!$e1"),$A1467-1,0)),OFFSET(INDIRECT("'"&amp;'DATA for charts'!Q$5&amp;"'!$e1"),$A1467-1,0),NA())</f>
        <v>#N/A</v>
      </c>
      <c r="R1467" s="219" t="e">
        <f ca="1">IF(ISNUMBER(OFFSET(INDIRECT("'"&amp;'DATA for charts'!R$5&amp;"'!$e1"),$A1467-1,0)),OFFSET(INDIRECT("'"&amp;'DATA for charts'!R$5&amp;"'!$e1"),$A1467-1,0),NA())</f>
        <v>#N/A</v>
      </c>
      <c r="S1467" s="219" t="e">
        <f ca="1">IF(ISNUMBER(OFFSET(INDIRECT("'"&amp;'DATA for charts'!S$5&amp;"'!$e1"),$A1467-1,0)),OFFSET(INDIRECT("'"&amp;'DATA for charts'!S$5&amp;"'!$e1"),$A1467-1,0),NA())</f>
        <v>#N/A</v>
      </c>
      <c r="T1467" s="34"/>
      <c r="U1467" s="34"/>
      <c r="V1467" s="34"/>
      <c r="W1467" s="8"/>
      <c r="X1467" s="8"/>
      <c r="Y1467" s="8"/>
      <c r="Z1467" s="8"/>
      <c r="AA1467" s="8"/>
    </row>
    <row r="1468" spans="1:27">
      <c r="A1468" s="226">
        <f t="shared" ref="A1468:A1490" si="1449">A1467+1</f>
        <v>263</v>
      </c>
      <c r="B1468" s="8">
        <v>2</v>
      </c>
      <c r="C1468" s="219">
        <f ca="1">IF(ISNUMBER(OFFSET(INDIRECT("'"&amp;'DATA for charts'!C$5&amp;"'!$e1"),$A1468-1,0)),OFFSET(INDIRECT("'"&amp;'DATA for charts'!C$5&amp;"'!$e1"),$A1468-1,0),NA())</f>
        <v>1.782</v>
      </c>
      <c r="D1468" s="219">
        <f ca="1">IF(ISNUMBER(OFFSET(INDIRECT("'"&amp;'DATA for charts'!D$5&amp;"'!$e1"),$A1468-1,0)),OFFSET(INDIRECT("'"&amp;'DATA for charts'!D$5&amp;"'!$e1"),$A1468-1,0),NA())</f>
        <v>1.778975</v>
      </c>
      <c r="E1468" s="219">
        <f ca="1">IF(ISNUMBER(OFFSET(INDIRECT("'"&amp;'DATA for charts'!E$5&amp;"'!$e1"),$A1468-1,0)),OFFSET(INDIRECT("'"&amp;'DATA for charts'!E$5&amp;"'!$e1"),$A1468-1,0),NA())</f>
        <v>1.901</v>
      </c>
      <c r="F1468" s="219">
        <f ca="1">IF(ISNUMBER(OFFSET(INDIRECT("'"&amp;'DATA for charts'!F$5&amp;"'!$e1"),$A1468-1,0)),OFFSET(INDIRECT("'"&amp;'DATA for charts'!F$5&amp;"'!$e1"),$A1468-1,0),NA())</f>
        <v>1.9038418649789224</v>
      </c>
      <c r="G1468" s="219">
        <f ca="1">IF(ISNUMBER(OFFSET(INDIRECT("'"&amp;'DATA for charts'!G$5&amp;"'!$e1"),$A1468-1,0)),OFFSET(INDIRECT("'"&amp;'DATA for charts'!G$5&amp;"'!$e1"),$A1468-1,0),NA())</f>
        <v>1.89</v>
      </c>
      <c r="H1468" s="219">
        <f ca="1">IF(ISNUMBER(OFFSET(INDIRECT("'"&amp;'DATA for charts'!H$5&amp;"'!$e1"),$A1468-1,0)),OFFSET(INDIRECT("'"&amp;'DATA for charts'!H$5&amp;"'!$e1"),$A1468-1,0),NA())</f>
        <v>1.89541</v>
      </c>
      <c r="I1468" s="219" t="e">
        <f ca="1">IF(ISNUMBER(OFFSET(INDIRECT("'"&amp;'DATA for charts'!I$5&amp;"'!$e1"),$A1468-1,0)),OFFSET(INDIRECT("'"&amp;'DATA for charts'!I$5&amp;"'!$e1"),$A1468-1,0),NA())</f>
        <v>#N/A</v>
      </c>
      <c r="J1468" s="219" t="e">
        <f ca="1">IF(ISNUMBER(OFFSET(INDIRECT("'"&amp;'DATA for charts'!J$5&amp;"'!$e1"),$A1468-1,0)),OFFSET(INDIRECT("'"&amp;'DATA for charts'!J$5&amp;"'!$e1"),$A1468-1,0),NA())</f>
        <v>#N/A</v>
      </c>
      <c r="K1468" s="219" t="e">
        <f ca="1">IF(ISNUMBER(OFFSET(INDIRECT("'"&amp;'DATA for charts'!K$5&amp;"'!$e1"),$A1468-1,0)),OFFSET(INDIRECT("'"&amp;'DATA for charts'!K$5&amp;"'!$e1"),$A1468-1,0),NA())</f>
        <v>#N/A</v>
      </c>
      <c r="L1468" s="219" t="e">
        <f ca="1">IF(ISNUMBER(OFFSET(INDIRECT("'"&amp;'DATA for charts'!L$5&amp;"'!$e1"),$A1468-1,0)),OFFSET(INDIRECT("'"&amp;'DATA for charts'!L$5&amp;"'!$e1"),$A1468-1,0),NA())</f>
        <v>#N/A</v>
      </c>
      <c r="M1468" s="219" t="e">
        <f ca="1">IF(ISNUMBER(OFFSET(INDIRECT("'"&amp;'DATA for charts'!M$5&amp;"'!$e1"),$A1468-1,0)),OFFSET(INDIRECT("'"&amp;'DATA for charts'!M$5&amp;"'!$e1"),$A1468-1,0),NA())</f>
        <v>#N/A</v>
      </c>
      <c r="N1468" s="219" t="e">
        <f ca="1">IF(ISNUMBER(OFFSET(INDIRECT("'"&amp;'DATA for charts'!N$5&amp;"'!$e1"),$A1468-1,0)),OFFSET(INDIRECT("'"&amp;'DATA for charts'!N$5&amp;"'!$e1"),$A1468-1,0),NA())</f>
        <v>#N/A</v>
      </c>
      <c r="O1468" s="219" t="e">
        <f ca="1">IF(ISNUMBER(OFFSET(INDIRECT("'"&amp;'DATA for charts'!O$5&amp;"'!$e1"),$A1468-1,0)),OFFSET(INDIRECT("'"&amp;'DATA for charts'!O$5&amp;"'!$e1"),$A1468-1,0),NA())</f>
        <v>#N/A</v>
      </c>
      <c r="P1468" s="219" t="e">
        <f ca="1">IF(ISNUMBER(OFFSET(INDIRECT("'"&amp;'DATA for charts'!P$5&amp;"'!$e1"),$A1468-1,0)),OFFSET(INDIRECT("'"&amp;'DATA for charts'!P$5&amp;"'!$e1"),$A1468-1,0),NA())</f>
        <v>#N/A</v>
      </c>
      <c r="Q1468" s="219" t="e">
        <f ca="1">IF(ISNUMBER(OFFSET(INDIRECT("'"&amp;'DATA for charts'!Q$5&amp;"'!$e1"),$A1468-1,0)),OFFSET(INDIRECT("'"&amp;'DATA for charts'!Q$5&amp;"'!$e1"),$A1468-1,0),NA())</f>
        <v>#N/A</v>
      </c>
      <c r="R1468" s="219" t="e">
        <f ca="1">IF(ISNUMBER(OFFSET(INDIRECT("'"&amp;'DATA for charts'!R$5&amp;"'!$e1"),$A1468-1,0)),OFFSET(INDIRECT("'"&amp;'DATA for charts'!R$5&amp;"'!$e1"),$A1468-1,0),NA())</f>
        <v>#N/A</v>
      </c>
      <c r="S1468" s="219" t="e">
        <f ca="1">IF(ISNUMBER(OFFSET(INDIRECT("'"&amp;'DATA for charts'!S$5&amp;"'!$e1"),$A1468-1,0)),OFFSET(INDIRECT("'"&amp;'DATA for charts'!S$5&amp;"'!$e1"),$A1468-1,0),NA())</f>
        <v>#N/A</v>
      </c>
      <c r="T1468" s="34"/>
      <c r="U1468" s="34"/>
      <c r="V1468" s="34"/>
      <c r="W1468" s="8"/>
      <c r="X1468" s="8"/>
      <c r="Y1468" s="8"/>
      <c r="Z1468" s="8"/>
      <c r="AA1468" s="8"/>
    </row>
    <row r="1469" spans="1:27">
      <c r="A1469" s="226">
        <f t="shared" si="1449"/>
        <v>264</v>
      </c>
      <c r="B1469" s="8">
        <v>3</v>
      </c>
      <c r="C1469" s="219">
        <f ca="1">IF(ISNUMBER(OFFSET(INDIRECT("'"&amp;'DATA for charts'!C$5&amp;"'!$e1"),$A1469-1,0)),OFFSET(INDIRECT("'"&amp;'DATA for charts'!C$5&amp;"'!$e1"),$A1469-1,0),NA())</f>
        <v>1.82</v>
      </c>
      <c r="D1469" s="219">
        <f ca="1">IF(ISNUMBER(OFFSET(INDIRECT("'"&amp;'DATA for charts'!D$5&amp;"'!$e1"),$A1469-1,0)),OFFSET(INDIRECT("'"&amp;'DATA for charts'!D$5&amp;"'!$e1"),$A1469-1,0),NA())</f>
        <v>1.8309219999999999</v>
      </c>
      <c r="E1469" s="219">
        <f ca="1">IF(ISNUMBER(OFFSET(INDIRECT("'"&amp;'DATA for charts'!E$5&amp;"'!$e1"),$A1469-1,0)),OFFSET(INDIRECT("'"&amp;'DATA for charts'!E$5&amp;"'!$e1"),$A1469-1,0),NA())</f>
        <v>1.95</v>
      </c>
      <c r="F1469" s="219">
        <f ca="1">IF(ISNUMBER(OFFSET(INDIRECT("'"&amp;'DATA for charts'!F$5&amp;"'!$e1"),$A1469-1,0)),OFFSET(INDIRECT("'"&amp;'DATA for charts'!F$5&amp;"'!$e1"),$A1469-1,0),NA())</f>
        <v>1.9434213215771805</v>
      </c>
      <c r="G1469" s="219">
        <f ca="1">IF(ISNUMBER(OFFSET(INDIRECT("'"&amp;'DATA for charts'!G$5&amp;"'!$e1"),$A1469-1,0)),OFFSET(INDIRECT("'"&amp;'DATA for charts'!G$5&amp;"'!$e1"),$A1469-1,0),NA())</f>
        <v>1.94</v>
      </c>
      <c r="H1469" s="219">
        <f ca="1">IF(ISNUMBER(OFFSET(INDIRECT("'"&amp;'DATA for charts'!H$5&amp;"'!$e1"),$A1469-1,0)),OFFSET(INDIRECT("'"&amp;'DATA for charts'!H$5&amp;"'!$e1"),$A1469-1,0),NA())</f>
        <v>1.9466000000000001</v>
      </c>
      <c r="I1469" s="219" t="e">
        <f ca="1">IF(ISNUMBER(OFFSET(INDIRECT("'"&amp;'DATA for charts'!I$5&amp;"'!$e1"),$A1469-1,0)),OFFSET(INDIRECT("'"&amp;'DATA for charts'!I$5&amp;"'!$e1"),$A1469-1,0),NA())</f>
        <v>#N/A</v>
      </c>
      <c r="J1469" s="219" t="e">
        <f ca="1">IF(ISNUMBER(OFFSET(INDIRECT("'"&amp;'DATA for charts'!J$5&amp;"'!$e1"),$A1469-1,0)),OFFSET(INDIRECT("'"&amp;'DATA for charts'!J$5&amp;"'!$e1"),$A1469-1,0),NA())</f>
        <v>#N/A</v>
      </c>
      <c r="K1469" s="219" t="e">
        <f ca="1">IF(ISNUMBER(OFFSET(INDIRECT("'"&amp;'DATA for charts'!K$5&amp;"'!$e1"),$A1469-1,0)),OFFSET(INDIRECT("'"&amp;'DATA for charts'!K$5&amp;"'!$e1"),$A1469-1,0),NA())</f>
        <v>#N/A</v>
      </c>
      <c r="L1469" s="219" t="e">
        <f ca="1">IF(ISNUMBER(OFFSET(INDIRECT("'"&amp;'DATA for charts'!L$5&amp;"'!$e1"),$A1469-1,0)),OFFSET(INDIRECT("'"&amp;'DATA for charts'!L$5&amp;"'!$e1"),$A1469-1,0),NA())</f>
        <v>#N/A</v>
      </c>
      <c r="M1469" s="219" t="e">
        <f ca="1">IF(ISNUMBER(OFFSET(INDIRECT("'"&amp;'DATA for charts'!M$5&amp;"'!$e1"),$A1469-1,0)),OFFSET(INDIRECT("'"&amp;'DATA for charts'!M$5&amp;"'!$e1"),$A1469-1,0),NA())</f>
        <v>#N/A</v>
      </c>
      <c r="N1469" s="219" t="e">
        <f ca="1">IF(ISNUMBER(OFFSET(INDIRECT("'"&amp;'DATA for charts'!N$5&amp;"'!$e1"),$A1469-1,0)),OFFSET(INDIRECT("'"&amp;'DATA for charts'!N$5&amp;"'!$e1"),$A1469-1,0),NA())</f>
        <v>#N/A</v>
      </c>
      <c r="O1469" s="219" t="e">
        <f ca="1">IF(ISNUMBER(OFFSET(INDIRECT("'"&amp;'DATA for charts'!O$5&amp;"'!$e1"),$A1469-1,0)),OFFSET(INDIRECT("'"&amp;'DATA for charts'!O$5&amp;"'!$e1"),$A1469-1,0),NA())</f>
        <v>#N/A</v>
      </c>
      <c r="P1469" s="219" t="e">
        <f ca="1">IF(ISNUMBER(OFFSET(INDIRECT("'"&amp;'DATA for charts'!P$5&amp;"'!$e1"),$A1469-1,0)),OFFSET(INDIRECT("'"&amp;'DATA for charts'!P$5&amp;"'!$e1"),$A1469-1,0),NA())</f>
        <v>#N/A</v>
      </c>
      <c r="Q1469" s="219" t="e">
        <f ca="1">IF(ISNUMBER(OFFSET(INDIRECT("'"&amp;'DATA for charts'!Q$5&amp;"'!$e1"),$A1469-1,0)),OFFSET(INDIRECT("'"&amp;'DATA for charts'!Q$5&amp;"'!$e1"),$A1469-1,0),NA())</f>
        <v>#N/A</v>
      </c>
      <c r="R1469" s="219" t="e">
        <f ca="1">IF(ISNUMBER(OFFSET(INDIRECT("'"&amp;'DATA for charts'!R$5&amp;"'!$e1"),$A1469-1,0)),OFFSET(INDIRECT("'"&amp;'DATA for charts'!R$5&amp;"'!$e1"),$A1469-1,0),NA())</f>
        <v>#N/A</v>
      </c>
      <c r="S1469" s="219" t="e">
        <f ca="1">IF(ISNUMBER(OFFSET(INDIRECT("'"&amp;'DATA for charts'!S$5&amp;"'!$e1"),$A1469-1,0)),OFFSET(INDIRECT("'"&amp;'DATA for charts'!S$5&amp;"'!$e1"),$A1469-1,0),NA())</f>
        <v>#N/A</v>
      </c>
      <c r="T1469" s="34"/>
      <c r="U1469" s="34"/>
      <c r="V1469" s="34"/>
      <c r="W1469" s="8"/>
      <c r="X1469" s="8"/>
      <c r="Y1469" s="8"/>
      <c r="Z1469" s="8"/>
      <c r="AA1469" s="8"/>
    </row>
    <row r="1470" spans="1:27">
      <c r="A1470" s="226">
        <f t="shared" si="1449"/>
        <v>265</v>
      </c>
      <c r="B1470" s="8">
        <v>4</v>
      </c>
      <c r="C1470" s="219">
        <f ca="1">IF(ISNUMBER(OFFSET(INDIRECT("'"&amp;'DATA for charts'!C$5&amp;"'!$e1"),$A1470-1,0)),OFFSET(INDIRECT("'"&amp;'DATA for charts'!C$5&amp;"'!$e1"),$A1470-1,0),NA())</f>
        <v>1.881</v>
      </c>
      <c r="D1470" s="219">
        <f ca="1">IF(ISNUMBER(OFFSET(INDIRECT("'"&amp;'DATA for charts'!D$5&amp;"'!$e1"),$A1470-1,0)),OFFSET(INDIRECT("'"&amp;'DATA for charts'!D$5&amp;"'!$e1"),$A1470-1,0),NA())</f>
        <v>1.883861</v>
      </c>
      <c r="E1470" s="219">
        <f ca="1">IF(ISNUMBER(OFFSET(INDIRECT("'"&amp;'DATA for charts'!E$5&amp;"'!$e1"),$A1470-1,0)),OFFSET(INDIRECT("'"&amp;'DATA for charts'!E$5&amp;"'!$e1"),$A1470-1,0),NA())</f>
        <v>2.0169999999999999</v>
      </c>
      <c r="F1470" s="219">
        <f ca="1">IF(ISNUMBER(OFFSET(INDIRECT("'"&amp;'DATA for charts'!F$5&amp;"'!$e1"),$A1470-1,0)),OFFSET(INDIRECT("'"&amp;'DATA for charts'!F$5&amp;"'!$e1"),$A1470-1,0),NA())</f>
        <v>1.9827882672865775</v>
      </c>
      <c r="G1470" s="219">
        <f ca="1">IF(ISNUMBER(OFFSET(INDIRECT("'"&amp;'DATA for charts'!G$5&amp;"'!$e1"),$A1470-1,0)),OFFSET(INDIRECT("'"&amp;'DATA for charts'!G$5&amp;"'!$e1"),$A1470-1,0),NA())</f>
        <v>2</v>
      </c>
      <c r="H1470" s="219">
        <f ca="1">IF(ISNUMBER(OFFSET(INDIRECT("'"&amp;'DATA for charts'!H$5&amp;"'!$e1"),$A1470-1,0)),OFFSET(INDIRECT("'"&amp;'DATA for charts'!H$5&amp;"'!$e1"),$A1470-1,0),NA())</f>
        <v>1.99583</v>
      </c>
      <c r="I1470" s="219" t="e">
        <f ca="1">IF(ISNUMBER(OFFSET(INDIRECT("'"&amp;'DATA for charts'!I$5&amp;"'!$e1"),$A1470-1,0)),OFFSET(INDIRECT("'"&amp;'DATA for charts'!I$5&amp;"'!$e1"),$A1470-1,0),NA())</f>
        <v>#N/A</v>
      </c>
      <c r="J1470" s="219" t="e">
        <f ca="1">IF(ISNUMBER(OFFSET(INDIRECT("'"&amp;'DATA for charts'!J$5&amp;"'!$e1"),$A1470-1,0)),OFFSET(INDIRECT("'"&amp;'DATA for charts'!J$5&amp;"'!$e1"),$A1470-1,0),NA())</f>
        <v>#N/A</v>
      </c>
      <c r="K1470" s="219" t="e">
        <f ca="1">IF(ISNUMBER(OFFSET(INDIRECT("'"&amp;'DATA for charts'!K$5&amp;"'!$e1"),$A1470-1,0)),OFFSET(INDIRECT("'"&amp;'DATA for charts'!K$5&amp;"'!$e1"),$A1470-1,0),NA())</f>
        <v>#N/A</v>
      </c>
      <c r="L1470" s="219" t="e">
        <f ca="1">IF(ISNUMBER(OFFSET(INDIRECT("'"&amp;'DATA for charts'!L$5&amp;"'!$e1"),$A1470-1,0)),OFFSET(INDIRECT("'"&amp;'DATA for charts'!L$5&amp;"'!$e1"),$A1470-1,0),NA())</f>
        <v>#N/A</v>
      </c>
      <c r="M1470" s="219" t="e">
        <f ca="1">IF(ISNUMBER(OFFSET(INDIRECT("'"&amp;'DATA for charts'!M$5&amp;"'!$e1"),$A1470-1,0)),OFFSET(INDIRECT("'"&amp;'DATA for charts'!M$5&amp;"'!$e1"),$A1470-1,0),NA())</f>
        <v>#N/A</v>
      </c>
      <c r="N1470" s="219" t="e">
        <f ca="1">IF(ISNUMBER(OFFSET(INDIRECT("'"&amp;'DATA for charts'!N$5&amp;"'!$e1"),$A1470-1,0)),OFFSET(INDIRECT("'"&amp;'DATA for charts'!N$5&amp;"'!$e1"),$A1470-1,0),NA())</f>
        <v>#N/A</v>
      </c>
      <c r="O1470" s="219" t="e">
        <f ca="1">IF(ISNUMBER(OFFSET(INDIRECT("'"&amp;'DATA for charts'!O$5&amp;"'!$e1"),$A1470-1,0)),OFFSET(INDIRECT("'"&amp;'DATA for charts'!O$5&amp;"'!$e1"),$A1470-1,0),NA())</f>
        <v>#N/A</v>
      </c>
      <c r="P1470" s="219" t="e">
        <f ca="1">IF(ISNUMBER(OFFSET(INDIRECT("'"&amp;'DATA for charts'!P$5&amp;"'!$e1"),$A1470-1,0)),OFFSET(INDIRECT("'"&amp;'DATA for charts'!P$5&amp;"'!$e1"),$A1470-1,0),NA())</f>
        <v>#N/A</v>
      </c>
      <c r="Q1470" s="219" t="e">
        <f ca="1">IF(ISNUMBER(OFFSET(INDIRECT("'"&amp;'DATA for charts'!Q$5&amp;"'!$e1"),$A1470-1,0)),OFFSET(INDIRECT("'"&amp;'DATA for charts'!Q$5&amp;"'!$e1"),$A1470-1,0),NA())</f>
        <v>#N/A</v>
      </c>
      <c r="R1470" s="219" t="e">
        <f ca="1">IF(ISNUMBER(OFFSET(INDIRECT("'"&amp;'DATA for charts'!R$5&amp;"'!$e1"),$A1470-1,0)),OFFSET(INDIRECT("'"&amp;'DATA for charts'!R$5&amp;"'!$e1"),$A1470-1,0),NA())</f>
        <v>#N/A</v>
      </c>
      <c r="S1470" s="219" t="e">
        <f ca="1">IF(ISNUMBER(OFFSET(INDIRECT("'"&amp;'DATA for charts'!S$5&amp;"'!$e1"),$A1470-1,0)),OFFSET(INDIRECT("'"&amp;'DATA for charts'!S$5&amp;"'!$e1"),$A1470-1,0),NA())</f>
        <v>#N/A</v>
      </c>
      <c r="T1470" s="34"/>
      <c r="U1470" s="34"/>
      <c r="V1470" s="34"/>
      <c r="W1470" s="8"/>
      <c r="X1470" s="8"/>
      <c r="Y1470" s="8"/>
      <c r="Z1470" s="8"/>
      <c r="AA1470" s="8"/>
    </row>
    <row r="1471" spans="1:27">
      <c r="A1471" s="226">
        <f t="shared" si="1449"/>
        <v>266</v>
      </c>
      <c r="B1471" s="8">
        <v>5</v>
      </c>
      <c r="C1471" s="219">
        <f ca="1">IF(ISNUMBER(OFFSET(INDIRECT("'"&amp;'DATA for charts'!C$5&amp;"'!$e1"),$A1471-1,0)),OFFSET(INDIRECT("'"&amp;'DATA for charts'!C$5&amp;"'!$e1"),$A1471-1,0),NA())</f>
        <v>1.923</v>
      </c>
      <c r="D1471" s="219">
        <f ca="1">IF(ISNUMBER(OFFSET(INDIRECT("'"&amp;'DATA for charts'!D$5&amp;"'!$e1"),$A1471-1,0)),OFFSET(INDIRECT("'"&amp;'DATA for charts'!D$5&amp;"'!$e1"),$A1471-1,0),NA())</f>
        <v>1.9135359999999999</v>
      </c>
      <c r="E1471" s="219">
        <f ca="1">IF(ISNUMBER(OFFSET(INDIRECT("'"&amp;'DATA for charts'!E$5&amp;"'!$e1"),$A1471-1,0)),OFFSET(INDIRECT("'"&amp;'DATA for charts'!E$5&amp;"'!$e1"),$A1471-1,0),NA())</f>
        <v>2.048</v>
      </c>
      <c r="F1471" s="219">
        <f ca="1">IF(ISNUMBER(OFFSET(INDIRECT("'"&amp;'DATA for charts'!F$5&amp;"'!$e1"),$A1471-1,0)),OFFSET(INDIRECT("'"&amp;'DATA for charts'!F$5&amp;"'!$e1"),$A1471-1,0),NA())</f>
        <v>1.9988628671483473</v>
      </c>
      <c r="G1471" s="219">
        <f ca="1">IF(ISNUMBER(OFFSET(INDIRECT("'"&amp;'DATA for charts'!G$5&amp;"'!$e1"),$A1471-1,0)),OFFSET(INDIRECT("'"&amp;'DATA for charts'!G$5&amp;"'!$e1"),$A1471-1,0),NA())</f>
        <v>2.04</v>
      </c>
      <c r="H1471" s="219">
        <f ca="1">IF(ISNUMBER(OFFSET(INDIRECT("'"&amp;'DATA for charts'!H$5&amp;"'!$e1"),$A1471-1,0)),OFFSET(INDIRECT("'"&amp;'DATA for charts'!H$5&amp;"'!$e1"),$A1471-1,0),NA())</f>
        <v>2.0161600000000002</v>
      </c>
      <c r="I1471" s="219" t="e">
        <f ca="1">IF(ISNUMBER(OFFSET(INDIRECT("'"&amp;'DATA for charts'!I$5&amp;"'!$e1"),$A1471-1,0)),OFFSET(INDIRECT("'"&amp;'DATA for charts'!I$5&amp;"'!$e1"),$A1471-1,0),NA())</f>
        <v>#N/A</v>
      </c>
      <c r="J1471" s="219" t="e">
        <f ca="1">IF(ISNUMBER(OFFSET(INDIRECT("'"&amp;'DATA for charts'!J$5&amp;"'!$e1"),$A1471-1,0)),OFFSET(INDIRECT("'"&amp;'DATA for charts'!J$5&amp;"'!$e1"),$A1471-1,0),NA())</f>
        <v>#N/A</v>
      </c>
      <c r="K1471" s="219" t="e">
        <f ca="1">IF(ISNUMBER(OFFSET(INDIRECT("'"&amp;'DATA for charts'!K$5&amp;"'!$e1"),$A1471-1,0)),OFFSET(INDIRECT("'"&amp;'DATA for charts'!K$5&amp;"'!$e1"),$A1471-1,0),NA())</f>
        <v>#N/A</v>
      </c>
      <c r="L1471" s="219" t="e">
        <f ca="1">IF(ISNUMBER(OFFSET(INDIRECT("'"&amp;'DATA for charts'!L$5&amp;"'!$e1"),$A1471-1,0)),OFFSET(INDIRECT("'"&amp;'DATA for charts'!L$5&amp;"'!$e1"),$A1471-1,0),NA())</f>
        <v>#N/A</v>
      </c>
      <c r="M1471" s="219" t="e">
        <f ca="1">IF(ISNUMBER(OFFSET(INDIRECT("'"&amp;'DATA for charts'!M$5&amp;"'!$e1"),$A1471-1,0)),OFFSET(INDIRECT("'"&amp;'DATA for charts'!M$5&amp;"'!$e1"),$A1471-1,0),NA())</f>
        <v>#N/A</v>
      </c>
      <c r="N1471" s="219" t="e">
        <f ca="1">IF(ISNUMBER(OFFSET(INDIRECT("'"&amp;'DATA for charts'!N$5&amp;"'!$e1"),$A1471-1,0)),OFFSET(INDIRECT("'"&amp;'DATA for charts'!N$5&amp;"'!$e1"),$A1471-1,0),NA())</f>
        <v>#N/A</v>
      </c>
      <c r="O1471" s="219" t="e">
        <f ca="1">IF(ISNUMBER(OFFSET(INDIRECT("'"&amp;'DATA for charts'!O$5&amp;"'!$e1"),$A1471-1,0)),OFFSET(INDIRECT("'"&amp;'DATA for charts'!O$5&amp;"'!$e1"),$A1471-1,0),NA())</f>
        <v>#N/A</v>
      </c>
      <c r="P1471" s="219" t="e">
        <f ca="1">IF(ISNUMBER(OFFSET(INDIRECT("'"&amp;'DATA for charts'!P$5&amp;"'!$e1"),$A1471-1,0)),OFFSET(INDIRECT("'"&amp;'DATA for charts'!P$5&amp;"'!$e1"),$A1471-1,0),NA())</f>
        <v>#N/A</v>
      </c>
      <c r="Q1471" s="219" t="e">
        <f ca="1">IF(ISNUMBER(OFFSET(INDIRECT("'"&amp;'DATA for charts'!Q$5&amp;"'!$e1"),$A1471-1,0)),OFFSET(INDIRECT("'"&amp;'DATA for charts'!Q$5&amp;"'!$e1"),$A1471-1,0),NA())</f>
        <v>#N/A</v>
      </c>
      <c r="R1471" s="219" t="e">
        <f ca="1">IF(ISNUMBER(OFFSET(INDIRECT("'"&amp;'DATA for charts'!R$5&amp;"'!$e1"),$A1471-1,0)),OFFSET(INDIRECT("'"&amp;'DATA for charts'!R$5&amp;"'!$e1"),$A1471-1,0),NA())</f>
        <v>#N/A</v>
      </c>
      <c r="S1471" s="219" t="e">
        <f ca="1">IF(ISNUMBER(OFFSET(INDIRECT("'"&amp;'DATA for charts'!S$5&amp;"'!$e1"),$A1471-1,0)),OFFSET(INDIRECT("'"&amp;'DATA for charts'!S$5&amp;"'!$e1"),$A1471-1,0),NA())</f>
        <v>#N/A</v>
      </c>
      <c r="T1471" s="34"/>
      <c r="U1471" s="34"/>
      <c r="V1471" s="34"/>
      <c r="W1471" s="8"/>
      <c r="X1471" s="8"/>
      <c r="Y1471" s="8"/>
      <c r="Z1471" s="8"/>
      <c r="AA1471" s="8"/>
    </row>
    <row r="1472" spans="1:27">
      <c r="A1472" s="226">
        <f t="shared" si="1449"/>
        <v>267</v>
      </c>
      <c r="B1472" s="8">
        <v>6</v>
      </c>
      <c r="C1472" s="219">
        <f ca="1">IF(ISNUMBER(OFFSET(INDIRECT("'"&amp;'DATA for charts'!C$5&amp;"'!$e1"),$A1472-1,0)),OFFSET(INDIRECT("'"&amp;'DATA for charts'!C$5&amp;"'!$e1"),$A1472-1,0),NA())</f>
        <v>1.952</v>
      </c>
      <c r="D1472" s="219">
        <f ca="1">IF(ISNUMBER(OFFSET(INDIRECT("'"&amp;'DATA for charts'!D$5&amp;"'!$e1"),$A1472-1,0)),OFFSET(INDIRECT("'"&amp;'DATA for charts'!D$5&amp;"'!$e1"),$A1472-1,0),NA())</f>
        <v>1.9222619999999999</v>
      </c>
      <c r="E1472" s="219">
        <f ca="1">IF(ISNUMBER(OFFSET(INDIRECT("'"&amp;'DATA for charts'!E$5&amp;"'!$e1"),$A1472-1,0)),OFFSET(INDIRECT("'"&amp;'DATA for charts'!E$5&amp;"'!$e1"),$A1472-1,0),NA())</f>
        <v>2.0710000000000002</v>
      </c>
      <c r="F1472" s="219">
        <f ca="1">IF(ISNUMBER(OFFSET(INDIRECT("'"&amp;'DATA for charts'!F$5&amp;"'!$e1"),$A1472-1,0)),OFFSET(INDIRECT("'"&amp;'DATA for charts'!F$5&amp;"'!$e1"),$A1472-1,0),NA())</f>
        <v>2.0005968566861805</v>
      </c>
      <c r="G1472" s="219">
        <f ca="1">IF(ISNUMBER(OFFSET(INDIRECT("'"&amp;'DATA for charts'!G$5&amp;"'!$e1"),$A1472-1,0)),OFFSET(INDIRECT("'"&amp;'DATA for charts'!G$5&amp;"'!$e1"),$A1472-1,0),NA())</f>
        <v>2.0499999999999998</v>
      </c>
      <c r="H1472" s="219">
        <f ca="1">IF(ISNUMBER(OFFSET(INDIRECT("'"&amp;'DATA for charts'!H$5&amp;"'!$e1"),$A1472-1,0)),OFFSET(INDIRECT("'"&amp;'DATA for charts'!H$5&amp;"'!$e1"),$A1472-1,0),NA())</f>
        <v>2.0280100000000001</v>
      </c>
      <c r="I1472" s="219" t="e">
        <f ca="1">IF(ISNUMBER(OFFSET(INDIRECT("'"&amp;'DATA for charts'!I$5&amp;"'!$e1"),$A1472-1,0)),OFFSET(INDIRECT("'"&amp;'DATA for charts'!I$5&amp;"'!$e1"),$A1472-1,0),NA())</f>
        <v>#N/A</v>
      </c>
      <c r="J1472" s="219" t="e">
        <f ca="1">IF(ISNUMBER(OFFSET(INDIRECT("'"&amp;'DATA for charts'!J$5&amp;"'!$e1"),$A1472-1,0)),OFFSET(INDIRECT("'"&amp;'DATA for charts'!J$5&amp;"'!$e1"),$A1472-1,0),NA())</f>
        <v>#N/A</v>
      </c>
      <c r="K1472" s="219" t="e">
        <f ca="1">IF(ISNUMBER(OFFSET(INDIRECT("'"&amp;'DATA for charts'!K$5&amp;"'!$e1"),$A1472-1,0)),OFFSET(INDIRECT("'"&amp;'DATA for charts'!K$5&amp;"'!$e1"),$A1472-1,0),NA())</f>
        <v>#N/A</v>
      </c>
      <c r="L1472" s="219" t="e">
        <f ca="1">IF(ISNUMBER(OFFSET(INDIRECT("'"&amp;'DATA for charts'!L$5&amp;"'!$e1"),$A1472-1,0)),OFFSET(INDIRECT("'"&amp;'DATA for charts'!L$5&amp;"'!$e1"),$A1472-1,0),NA())</f>
        <v>#N/A</v>
      </c>
      <c r="M1472" s="219" t="e">
        <f ca="1">IF(ISNUMBER(OFFSET(INDIRECT("'"&amp;'DATA for charts'!M$5&amp;"'!$e1"),$A1472-1,0)),OFFSET(INDIRECT("'"&amp;'DATA for charts'!M$5&amp;"'!$e1"),$A1472-1,0),NA())</f>
        <v>#N/A</v>
      </c>
      <c r="N1472" s="219" t="e">
        <f ca="1">IF(ISNUMBER(OFFSET(INDIRECT("'"&amp;'DATA for charts'!N$5&amp;"'!$e1"),$A1472-1,0)),OFFSET(INDIRECT("'"&amp;'DATA for charts'!N$5&amp;"'!$e1"),$A1472-1,0),NA())</f>
        <v>#N/A</v>
      </c>
      <c r="O1472" s="219" t="e">
        <f ca="1">IF(ISNUMBER(OFFSET(INDIRECT("'"&amp;'DATA for charts'!O$5&amp;"'!$e1"),$A1472-1,0)),OFFSET(INDIRECT("'"&amp;'DATA for charts'!O$5&amp;"'!$e1"),$A1472-1,0),NA())</f>
        <v>#N/A</v>
      </c>
      <c r="P1472" s="219" t="e">
        <f ca="1">IF(ISNUMBER(OFFSET(INDIRECT("'"&amp;'DATA for charts'!P$5&amp;"'!$e1"),$A1472-1,0)),OFFSET(INDIRECT("'"&amp;'DATA for charts'!P$5&amp;"'!$e1"),$A1472-1,0),NA())</f>
        <v>#N/A</v>
      </c>
      <c r="Q1472" s="219" t="e">
        <f ca="1">IF(ISNUMBER(OFFSET(INDIRECT("'"&amp;'DATA for charts'!Q$5&amp;"'!$e1"),$A1472-1,0)),OFFSET(INDIRECT("'"&amp;'DATA for charts'!Q$5&amp;"'!$e1"),$A1472-1,0),NA())</f>
        <v>#N/A</v>
      </c>
      <c r="R1472" s="219" t="e">
        <f ca="1">IF(ISNUMBER(OFFSET(INDIRECT("'"&amp;'DATA for charts'!R$5&amp;"'!$e1"),$A1472-1,0)),OFFSET(INDIRECT("'"&amp;'DATA for charts'!R$5&amp;"'!$e1"),$A1472-1,0),NA())</f>
        <v>#N/A</v>
      </c>
      <c r="S1472" s="219" t="e">
        <f ca="1">IF(ISNUMBER(OFFSET(INDIRECT("'"&amp;'DATA for charts'!S$5&amp;"'!$e1"),$A1472-1,0)),OFFSET(INDIRECT("'"&amp;'DATA for charts'!S$5&amp;"'!$e1"),$A1472-1,0),NA())</f>
        <v>#N/A</v>
      </c>
      <c r="T1472" s="34"/>
      <c r="U1472" s="34"/>
      <c r="V1472" s="34"/>
      <c r="W1472" s="8"/>
      <c r="X1472" s="8"/>
      <c r="Y1472" s="8"/>
      <c r="Z1472" s="8"/>
      <c r="AA1472" s="8"/>
    </row>
    <row r="1473" spans="1:27">
      <c r="A1473" s="226">
        <f t="shared" si="1449"/>
        <v>268</v>
      </c>
      <c r="B1473" s="8">
        <v>7</v>
      </c>
      <c r="C1473" s="219">
        <f ca="1">IF(ISNUMBER(OFFSET(INDIRECT("'"&amp;'DATA for charts'!C$5&amp;"'!$e1"),$A1473-1,0)),OFFSET(INDIRECT("'"&amp;'DATA for charts'!C$5&amp;"'!$e1"),$A1473-1,0),NA())</f>
        <v>1.9690000000000001</v>
      </c>
      <c r="D1473" s="219">
        <f ca="1">IF(ISNUMBER(OFFSET(INDIRECT("'"&amp;'DATA for charts'!D$5&amp;"'!$e1"),$A1473-1,0)),OFFSET(INDIRECT("'"&amp;'DATA for charts'!D$5&amp;"'!$e1"),$A1473-1,0),NA())</f>
        <v>1.9414940000000001</v>
      </c>
      <c r="E1473" s="219">
        <f ca="1">IF(ISNUMBER(OFFSET(INDIRECT("'"&amp;'DATA for charts'!E$5&amp;"'!$e1"),$A1473-1,0)),OFFSET(INDIRECT("'"&amp;'DATA for charts'!E$5&amp;"'!$e1"),$A1473-1,0),NA())</f>
        <v>2.0779999999999998</v>
      </c>
      <c r="F1473" s="219">
        <f ca="1">IF(ISNUMBER(OFFSET(INDIRECT("'"&amp;'DATA for charts'!F$5&amp;"'!$e1"),$A1473-1,0)),OFFSET(INDIRECT("'"&amp;'DATA for charts'!F$5&amp;"'!$e1"),$A1473-1,0),NA())</f>
        <v>2.0091026097701139</v>
      </c>
      <c r="G1473" s="219">
        <f ca="1">IF(ISNUMBER(OFFSET(INDIRECT("'"&amp;'DATA for charts'!G$5&amp;"'!$e1"),$A1473-1,0)),OFFSET(INDIRECT("'"&amp;'DATA for charts'!G$5&amp;"'!$e1"),$A1473-1,0),NA())</f>
        <v>2.08</v>
      </c>
      <c r="H1473" s="219">
        <f ca="1">IF(ISNUMBER(OFFSET(INDIRECT("'"&amp;'DATA for charts'!H$5&amp;"'!$e1"),$A1473-1,0)),OFFSET(INDIRECT("'"&amp;'DATA for charts'!H$5&amp;"'!$e1"),$A1473-1,0),NA())</f>
        <v>2.0459399999999999</v>
      </c>
      <c r="I1473" s="219" t="e">
        <f ca="1">IF(ISNUMBER(OFFSET(INDIRECT("'"&amp;'DATA for charts'!I$5&amp;"'!$e1"),$A1473-1,0)),OFFSET(INDIRECT("'"&amp;'DATA for charts'!I$5&amp;"'!$e1"),$A1473-1,0),NA())</f>
        <v>#N/A</v>
      </c>
      <c r="J1473" s="219" t="e">
        <f ca="1">IF(ISNUMBER(OFFSET(INDIRECT("'"&amp;'DATA for charts'!J$5&amp;"'!$e1"),$A1473-1,0)),OFFSET(INDIRECT("'"&amp;'DATA for charts'!J$5&amp;"'!$e1"),$A1473-1,0),NA())</f>
        <v>#N/A</v>
      </c>
      <c r="K1473" s="219" t="e">
        <f ca="1">IF(ISNUMBER(OFFSET(INDIRECT("'"&amp;'DATA for charts'!K$5&amp;"'!$e1"),$A1473-1,0)),OFFSET(INDIRECT("'"&amp;'DATA for charts'!K$5&amp;"'!$e1"),$A1473-1,0),NA())</f>
        <v>#N/A</v>
      </c>
      <c r="L1473" s="219" t="e">
        <f ca="1">IF(ISNUMBER(OFFSET(INDIRECT("'"&amp;'DATA for charts'!L$5&amp;"'!$e1"),$A1473-1,0)),OFFSET(INDIRECT("'"&amp;'DATA for charts'!L$5&amp;"'!$e1"),$A1473-1,0),NA())</f>
        <v>#N/A</v>
      </c>
      <c r="M1473" s="219" t="e">
        <f ca="1">IF(ISNUMBER(OFFSET(INDIRECT("'"&amp;'DATA for charts'!M$5&amp;"'!$e1"),$A1473-1,0)),OFFSET(INDIRECT("'"&amp;'DATA for charts'!M$5&amp;"'!$e1"),$A1473-1,0),NA())</f>
        <v>#N/A</v>
      </c>
      <c r="N1473" s="219" t="e">
        <f ca="1">IF(ISNUMBER(OFFSET(INDIRECT("'"&amp;'DATA for charts'!N$5&amp;"'!$e1"),$A1473-1,0)),OFFSET(INDIRECT("'"&amp;'DATA for charts'!N$5&amp;"'!$e1"),$A1473-1,0),NA())</f>
        <v>#N/A</v>
      </c>
      <c r="O1473" s="219" t="e">
        <f ca="1">IF(ISNUMBER(OFFSET(INDIRECT("'"&amp;'DATA for charts'!O$5&amp;"'!$e1"),$A1473-1,0)),OFFSET(INDIRECT("'"&amp;'DATA for charts'!O$5&amp;"'!$e1"),$A1473-1,0),NA())</f>
        <v>#N/A</v>
      </c>
      <c r="P1473" s="219" t="e">
        <f ca="1">IF(ISNUMBER(OFFSET(INDIRECT("'"&amp;'DATA for charts'!P$5&amp;"'!$e1"),$A1473-1,0)),OFFSET(INDIRECT("'"&amp;'DATA for charts'!P$5&amp;"'!$e1"),$A1473-1,0),NA())</f>
        <v>#N/A</v>
      </c>
      <c r="Q1473" s="219" t="e">
        <f ca="1">IF(ISNUMBER(OFFSET(INDIRECT("'"&amp;'DATA for charts'!Q$5&amp;"'!$e1"),$A1473-1,0)),OFFSET(INDIRECT("'"&amp;'DATA for charts'!Q$5&amp;"'!$e1"),$A1473-1,0),NA())</f>
        <v>#N/A</v>
      </c>
      <c r="R1473" s="219" t="e">
        <f ca="1">IF(ISNUMBER(OFFSET(INDIRECT("'"&amp;'DATA for charts'!R$5&amp;"'!$e1"),$A1473-1,0)),OFFSET(INDIRECT("'"&amp;'DATA for charts'!R$5&amp;"'!$e1"),$A1473-1,0),NA())</f>
        <v>#N/A</v>
      </c>
      <c r="S1473" s="219" t="e">
        <f ca="1">IF(ISNUMBER(OFFSET(INDIRECT("'"&amp;'DATA for charts'!S$5&amp;"'!$e1"),$A1473-1,0)),OFFSET(INDIRECT("'"&amp;'DATA for charts'!S$5&amp;"'!$e1"),$A1473-1,0),NA())</f>
        <v>#N/A</v>
      </c>
      <c r="T1473" s="34"/>
      <c r="U1473" s="34"/>
      <c r="V1473" s="34"/>
      <c r="W1473" s="8"/>
      <c r="X1473" s="8"/>
      <c r="Y1473" s="8"/>
      <c r="Z1473" s="8"/>
      <c r="AA1473" s="8"/>
    </row>
    <row r="1474" spans="1:27">
      <c r="A1474" s="226">
        <f t="shared" si="1449"/>
        <v>269</v>
      </c>
      <c r="B1474" s="8">
        <v>8</v>
      </c>
      <c r="C1474" s="219">
        <f ca="1">IF(ISNUMBER(OFFSET(INDIRECT("'"&amp;'DATA for charts'!C$5&amp;"'!$e1"),$A1474-1,0)),OFFSET(INDIRECT("'"&amp;'DATA for charts'!C$5&amp;"'!$e1"),$A1474-1,0),NA())</f>
        <v>1.804</v>
      </c>
      <c r="D1474" s="219">
        <f ca="1">IF(ISNUMBER(OFFSET(INDIRECT("'"&amp;'DATA for charts'!D$5&amp;"'!$e1"),$A1474-1,0)),OFFSET(INDIRECT("'"&amp;'DATA for charts'!D$5&amp;"'!$e1"),$A1474-1,0),NA())</f>
        <v>1.6726350000000001</v>
      </c>
      <c r="E1474" s="219">
        <f ca="1">IF(ISNUMBER(OFFSET(INDIRECT("'"&amp;'DATA for charts'!E$5&amp;"'!$e1"),$A1474-1,0)),OFFSET(INDIRECT("'"&amp;'DATA for charts'!E$5&amp;"'!$e1"),$A1474-1,0),NA())</f>
        <v>1.966</v>
      </c>
      <c r="F1474" s="219">
        <f ca="1">IF(ISNUMBER(OFFSET(INDIRECT("'"&amp;'DATA for charts'!F$5&amp;"'!$e1"),$A1474-1,0)),OFFSET(INDIRECT("'"&amp;'DATA for charts'!F$5&amp;"'!$e1"),$A1474-1,0),NA())</f>
        <v>1.7123280949379807</v>
      </c>
      <c r="G1474" s="219">
        <f ca="1">IF(ISNUMBER(OFFSET(INDIRECT("'"&amp;'DATA for charts'!G$5&amp;"'!$e1"),$A1474-1,0)),OFFSET(INDIRECT("'"&amp;'DATA for charts'!G$5&amp;"'!$e1"),$A1474-1,0),NA())</f>
        <v>1.86</v>
      </c>
      <c r="H1474" s="219">
        <f ca="1">IF(ISNUMBER(OFFSET(INDIRECT("'"&amp;'DATA for charts'!H$5&amp;"'!$e1"),$A1474-1,0)),OFFSET(INDIRECT("'"&amp;'DATA for charts'!H$5&amp;"'!$e1"),$A1474-1,0),NA())</f>
        <v>1.6135299999999999</v>
      </c>
      <c r="I1474" s="219" t="e">
        <f ca="1">IF(ISNUMBER(OFFSET(INDIRECT("'"&amp;'DATA for charts'!I$5&amp;"'!$e1"),$A1474-1,0)),OFFSET(INDIRECT("'"&amp;'DATA for charts'!I$5&amp;"'!$e1"),$A1474-1,0),NA())</f>
        <v>#N/A</v>
      </c>
      <c r="J1474" s="219" t="e">
        <f ca="1">IF(ISNUMBER(OFFSET(INDIRECT("'"&amp;'DATA for charts'!J$5&amp;"'!$e1"),$A1474-1,0)),OFFSET(INDIRECT("'"&amp;'DATA for charts'!J$5&amp;"'!$e1"),$A1474-1,0),NA())</f>
        <v>#N/A</v>
      </c>
      <c r="K1474" s="219" t="e">
        <f ca="1">IF(ISNUMBER(OFFSET(INDIRECT("'"&amp;'DATA for charts'!K$5&amp;"'!$e1"),$A1474-1,0)),OFFSET(INDIRECT("'"&amp;'DATA for charts'!K$5&amp;"'!$e1"),$A1474-1,0),NA())</f>
        <v>#N/A</v>
      </c>
      <c r="L1474" s="219" t="e">
        <f ca="1">IF(ISNUMBER(OFFSET(INDIRECT("'"&amp;'DATA for charts'!L$5&amp;"'!$e1"),$A1474-1,0)),OFFSET(INDIRECT("'"&amp;'DATA for charts'!L$5&amp;"'!$e1"),$A1474-1,0),NA())</f>
        <v>#N/A</v>
      </c>
      <c r="M1474" s="219" t="e">
        <f ca="1">IF(ISNUMBER(OFFSET(INDIRECT("'"&amp;'DATA for charts'!M$5&amp;"'!$e1"),$A1474-1,0)),OFFSET(INDIRECT("'"&amp;'DATA for charts'!M$5&amp;"'!$e1"),$A1474-1,0),NA())</f>
        <v>#N/A</v>
      </c>
      <c r="N1474" s="219" t="e">
        <f ca="1">IF(ISNUMBER(OFFSET(INDIRECT("'"&amp;'DATA for charts'!N$5&amp;"'!$e1"),$A1474-1,0)),OFFSET(INDIRECT("'"&amp;'DATA for charts'!N$5&amp;"'!$e1"),$A1474-1,0),NA())</f>
        <v>#N/A</v>
      </c>
      <c r="O1474" s="219" t="e">
        <f ca="1">IF(ISNUMBER(OFFSET(INDIRECT("'"&amp;'DATA for charts'!O$5&amp;"'!$e1"),$A1474-1,0)),OFFSET(INDIRECT("'"&amp;'DATA for charts'!O$5&amp;"'!$e1"),$A1474-1,0),NA())</f>
        <v>#N/A</v>
      </c>
      <c r="P1474" s="219" t="e">
        <f ca="1">IF(ISNUMBER(OFFSET(INDIRECT("'"&amp;'DATA for charts'!P$5&amp;"'!$e1"),$A1474-1,0)),OFFSET(INDIRECT("'"&amp;'DATA for charts'!P$5&amp;"'!$e1"),$A1474-1,0),NA())</f>
        <v>#N/A</v>
      </c>
      <c r="Q1474" s="219" t="e">
        <f ca="1">IF(ISNUMBER(OFFSET(INDIRECT("'"&amp;'DATA for charts'!Q$5&amp;"'!$e1"),$A1474-1,0)),OFFSET(INDIRECT("'"&amp;'DATA for charts'!Q$5&amp;"'!$e1"),$A1474-1,0),NA())</f>
        <v>#N/A</v>
      </c>
      <c r="R1474" s="219" t="e">
        <f ca="1">IF(ISNUMBER(OFFSET(INDIRECT("'"&amp;'DATA for charts'!R$5&amp;"'!$e1"),$A1474-1,0)),OFFSET(INDIRECT("'"&amp;'DATA for charts'!R$5&amp;"'!$e1"),$A1474-1,0),NA())</f>
        <v>#N/A</v>
      </c>
      <c r="S1474" s="219" t="e">
        <f ca="1">IF(ISNUMBER(OFFSET(INDIRECT("'"&amp;'DATA for charts'!S$5&amp;"'!$e1"),$A1474-1,0)),OFFSET(INDIRECT("'"&amp;'DATA for charts'!S$5&amp;"'!$e1"),$A1474-1,0),NA())</f>
        <v>#N/A</v>
      </c>
      <c r="T1474" s="34"/>
      <c r="U1474" s="34"/>
      <c r="V1474" s="34"/>
      <c r="W1474" s="8"/>
      <c r="X1474" s="8"/>
      <c r="Y1474" s="8"/>
      <c r="Z1474" s="8"/>
      <c r="AA1474" s="8"/>
    </row>
    <row r="1475" spans="1:27">
      <c r="A1475" s="226">
        <f t="shared" si="1449"/>
        <v>270</v>
      </c>
      <c r="B1475" s="8">
        <v>9</v>
      </c>
      <c r="C1475" s="219">
        <f ca="1">IF(ISNUMBER(OFFSET(INDIRECT("'"&amp;'DATA for charts'!C$5&amp;"'!$e1"),$A1475-1,0)),OFFSET(INDIRECT("'"&amp;'DATA for charts'!C$5&amp;"'!$e1"),$A1475-1,0),NA())</f>
        <v>1.1910000000000001</v>
      </c>
      <c r="D1475" s="219">
        <f ca="1">IF(ISNUMBER(OFFSET(INDIRECT("'"&amp;'DATA for charts'!D$5&amp;"'!$e1"),$A1475-1,0)),OFFSET(INDIRECT("'"&amp;'DATA for charts'!D$5&amp;"'!$e1"),$A1475-1,0),NA())</f>
        <v>0.8015095000000001</v>
      </c>
      <c r="E1475" s="219">
        <f ca="1">IF(ISNUMBER(OFFSET(INDIRECT("'"&amp;'DATA for charts'!E$5&amp;"'!$e1"),$A1475-1,0)),OFFSET(INDIRECT("'"&amp;'DATA for charts'!E$5&amp;"'!$e1"),$A1475-1,0),NA())</f>
        <v>1.3340000000000001</v>
      </c>
      <c r="F1475" s="219">
        <f ca="1">IF(ISNUMBER(OFFSET(INDIRECT("'"&amp;'DATA for charts'!F$5&amp;"'!$e1"),$A1475-1,0)),OFFSET(INDIRECT("'"&amp;'DATA for charts'!F$5&amp;"'!$e1"),$A1475-1,0),NA())</f>
        <v>0.82326114265118899</v>
      </c>
      <c r="G1475" s="219">
        <f ca="1">IF(ISNUMBER(OFFSET(INDIRECT("'"&amp;'DATA for charts'!G$5&amp;"'!$e1"),$A1475-1,0)),OFFSET(INDIRECT("'"&amp;'DATA for charts'!G$5&amp;"'!$e1"),$A1475-1,0),NA())</f>
        <v>1.01</v>
      </c>
      <c r="H1475" s="219">
        <f ca="1">IF(ISNUMBER(OFFSET(INDIRECT("'"&amp;'DATA for charts'!H$5&amp;"'!$e1"),$A1475-1,0)),OFFSET(INDIRECT("'"&amp;'DATA for charts'!H$5&amp;"'!$e1"),$A1475-1,0),NA())</f>
        <v>0.71656200000000003</v>
      </c>
      <c r="I1475" s="219" t="e">
        <f ca="1">IF(ISNUMBER(OFFSET(INDIRECT("'"&amp;'DATA for charts'!I$5&amp;"'!$e1"),$A1475-1,0)),OFFSET(INDIRECT("'"&amp;'DATA for charts'!I$5&amp;"'!$e1"),$A1475-1,0),NA())</f>
        <v>#N/A</v>
      </c>
      <c r="J1475" s="219" t="e">
        <f ca="1">IF(ISNUMBER(OFFSET(INDIRECT("'"&amp;'DATA for charts'!J$5&amp;"'!$e1"),$A1475-1,0)),OFFSET(INDIRECT("'"&amp;'DATA for charts'!J$5&amp;"'!$e1"),$A1475-1,0),NA())</f>
        <v>#N/A</v>
      </c>
      <c r="K1475" s="219" t="e">
        <f ca="1">IF(ISNUMBER(OFFSET(INDIRECT("'"&amp;'DATA for charts'!K$5&amp;"'!$e1"),$A1475-1,0)),OFFSET(INDIRECT("'"&amp;'DATA for charts'!K$5&amp;"'!$e1"),$A1475-1,0),NA())</f>
        <v>#N/A</v>
      </c>
      <c r="L1475" s="219" t="e">
        <f ca="1">IF(ISNUMBER(OFFSET(INDIRECT("'"&amp;'DATA for charts'!L$5&amp;"'!$e1"),$A1475-1,0)),OFFSET(INDIRECT("'"&amp;'DATA for charts'!L$5&amp;"'!$e1"),$A1475-1,0),NA())</f>
        <v>#N/A</v>
      </c>
      <c r="M1475" s="219" t="e">
        <f ca="1">IF(ISNUMBER(OFFSET(INDIRECT("'"&amp;'DATA for charts'!M$5&amp;"'!$e1"),$A1475-1,0)),OFFSET(INDIRECT("'"&amp;'DATA for charts'!M$5&amp;"'!$e1"),$A1475-1,0),NA())</f>
        <v>#N/A</v>
      </c>
      <c r="N1475" s="219" t="e">
        <f ca="1">IF(ISNUMBER(OFFSET(INDIRECT("'"&amp;'DATA for charts'!N$5&amp;"'!$e1"),$A1475-1,0)),OFFSET(INDIRECT("'"&amp;'DATA for charts'!N$5&amp;"'!$e1"),$A1475-1,0),NA())</f>
        <v>#N/A</v>
      </c>
      <c r="O1475" s="219" t="e">
        <f ca="1">IF(ISNUMBER(OFFSET(INDIRECT("'"&amp;'DATA for charts'!O$5&amp;"'!$e1"),$A1475-1,0)),OFFSET(INDIRECT("'"&amp;'DATA for charts'!O$5&amp;"'!$e1"),$A1475-1,0),NA())</f>
        <v>#N/A</v>
      </c>
      <c r="P1475" s="219" t="e">
        <f ca="1">IF(ISNUMBER(OFFSET(INDIRECT("'"&amp;'DATA for charts'!P$5&amp;"'!$e1"),$A1475-1,0)),OFFSET(INDIRECT("'"&amp;'DATA for charts'!P$5&amp;"'!$e1"),$A1475-1,0),NA())</f>
        <v>#N/A</v>
      </c>
      <c r="Q1475" s="219" t="e">
        <f ca="1">IF(ISNUMBER(OFFSET(INDIRECT("'"&amp;'DATA for charts'!Q$5&amp;"'!$e1"),$A1475-1,0)),OFFSET(INDIRECT("'"&amp;'DATA for charts'!Q$5&amp;"'!$e1"),$A1475-1,0),NA())</f>
        <v>#N/A</v>
      </c>
      <c r="R1475" s="219" t="e">
        <f ca="1">IF(ISNUMBER(OFFSET(INDIRECT("'"&amp;'DATA for charts'!R$5&amp;"'!$e1"),$A1475-1,0)),OFFSET(INDIRECT("'"&amp;'DATA for charts'!R$5&amp;"'!$e1"),$A1475-1,0),NA())</f>
        <v>#N/A</v>
      </c>
      <c r="S1475" s="219" t="e">
        <f ca="1">IF(ISNUMBER(OFFSET(INDIRECT("'"&amp;'DATA for charts'!S$5&amp;"'!$e1"),$A1475-1,0)),OFFSET(INDIRECT("'"&amp;'DATA for charts'!S$5&amp;"'!$e1"),$A1475-1,0),NA())</f>
        <v>#N/A</v>
      </c>
      <c r="T1475" s="34"/>
      <c r="U1475" s="34"/>
      <c r="V1475" s="34"/>
      <c r="W1475" s="8"/>
      <c r="X1475" s="8"/>
      <c r="Y1475" s="8"/>
      <c r="Z1475" s="8"/>
      <c r="AA1475" s="8"/>
    </row>
    <row r="1476" spans="1:27">
      <c r="A1476" s="226">
        <f t="shared" si="1449"/>
        <v>271</v>
      </c>
      <c r="B1476" s="8">
        <v>10</v>
      </c>
      <c r="C1476" s="219">
        <f ca="1">IF(ISNUMBER(OFFSET(INDIRECT("'"&amp;'DATA for charts'!C$5&amp;"'!$e1"),$A1476-1,0)),OFFSET(INDIRECT("'"&amp;'DATA for charts'!C$5&amp;"'!$e1"),$A1476-1,0),NA())</f>
        <v>0.37</v>
      </c>
      <c r="D1476" s="219">
        <f ca="1">IF(ISNUMBER(OFFSET(INDIRECT("'"&amp;'DATA for charts'!D$5&amp;"'!$e1"),$A1476-1,0)),OFFSET(INDIRECT("'"&amp;'DATA for charts'!D$5&amp;"'!$e1"),$A1476-1,0),NA())</f>
        <v>8.2875280000000009E-2</v>
      </c>
      <c r="E1476" s="219">
        <f ca="1">IF(ISNUMBER(OFFSET(INDIRECT("'"&amp;'DATA for charts'!E$5&amp;"'!$e1"),$A1476-1,0)),OFFSET(INDIRECT("'"&amp;'DATA for charts'!E$5&amp;"'!$e1"),$A1476-1,0),NA())</f>
        <v>0.26400000000000001</v>
      </c>
      <c r="F1476" s="219">
        <f ca="1">IF(ISNUMBER(OFFSET(INDIRECT("'"&amp;'DATA for charts'!F$5&amp;"'!$e1"),$A1476-1,0)),OFFSET(INDIRECT("'"&amp;'DATA for charts'!F$5&amp;"'!$e1"),$A1476-1,0),NA())</f>
        <v>6.1783672914783608E-2</v>
      </c>
      <c r="G1476" s="219">
        <f ca="1">IF(ISNUMBER(OFFSET(INDIRECT("'"&amp;'DATA for charts'!G$5&amp;"'!$e1"),$A1476-1,0)),OFFSET(INDIRECT("'"&amp;'DATA for charts'!G$5&amp;"'!$e1"),$A1476-1,0),NA())</f>
        <v>0.13</v>
      </c>
      <c r="H1476" s="219">
        <f ca="1">IF(ISNUMBER(OFFSET(INDIRECT("'"&amp;'DATA for charts'!H$5&amp;"'!$e1"),$A1476-1,0)),OFFSET(INDIRECT("'"&amp;'DATA for charts'!H$5&amp;"'!$e1"),$A1476-1,0),NA())</f>
        <v>0</v>
      </c>
      <c r="I1476" s="219" t="e">
        <f ca="1">IF(ISNUMBER(OFFSET(INDIRECT("'"&amp;'DATA for charts'!I$5&amp;"'!$e1"),$A1476-1,0)),OFFSET(INDIRECT("'"&amp;'DATA for charts'!I$5&amp;"'!$e1"),$A1476-1,0),NA())</f>
        <v>#N/A</v>
      </c>
      <c r="J1476" s="219" t="e">
        <f ca="1">IF(ISNUMBER(OFFSET(INDIRECT("'"&amp;'DATA for charts'!J$5&amp;"'!$e1"),$A1476-1,0)),OFFSET(INDIRECT("'"&amp;'DATA for charts'!J$5&amp;"'!$e1"),$A1476-1,0),NA())</f>
        <v>#N/A</v>
      </c>
      <c r="K1476" s="219" t="e">
        <f ca="1">IF(ISNUMBER(OFFSET(INDIRECT("'"&amp;'DATA for charts'!K$5&amp;"'!$e1"),$A1476-1,0)),OFFSET(INDIRECT("'"&amp;'DATA for charts'!K$5&amp;"'!$e1"),$A1476-1,0),NA())</f>
        <v>#N/A</v>
      </c>
      <c r="L1476" s="219" t="e">
        <f ca="1">IF(ISNUMBER(OFFSET(INDIRECT("'"&amp;'DATA for charts'!L$5&amp;"'!$e1"),$A1476-1,0)),OFFSET(INDIRECT("'"&amp;'DATA for charts'!L$5&amp;"'!$e1"),$A1476-1,0),NA())</f>
        <v>#N/A</v>
      </c>
      <c r="M1476" s="219" t="e">
        <f ca="1">IF(ISNUMBER(OFFSET(INDIRECT("'"&amp;'DATA for charts'!M$5&amp;"'!$e1"),$A1476-1,0)),OFFSET(INDIRECT("'"&amp;'DATA for charts'!M$5&amp;"'!$e1"),$A1476-1,0),NA())</f>
        <v>#N/A</v>
      </c>
      <c r="N1476" s="219" t="e">
        <f ca="1">IF(ISNUMBER(OFFSET(INDIRECT("'"&amp;'DATA for charts'!N$5&amp;"'!$e1"),$A1476-1,0)),OFFSET(INDIRECT("'"&amp;'DATA for charts'!N$5&amp;"'!$e1"),$A1476-1,0),NA())</f>
        <v>#N/A</v>
      </c>
      <c r="O1476" s="219" t="e">
        <f ca="1">IF(ISNUMBER(OFFSET(INDIRECT("'"&amp;'DATA for charts'!O$5&amp;"'!$e1"),$A1476-1,0)),OFFSET(INDIRECT("'"&amp;'DATA for charts'!O$5&amp;"'!$e1"),$A1476-1,0),NA())</f>
        <v>#N/A</v>
      </c>
      <c r="P1476" s="219" t="e">
        <f ca="1">IF(ISNUMBER(OFFSET(INDIRECT("'"&amp;'DATA for charts'!P$5&amp;"'!$e1"),$A1476-1,0)),OFFSET(INDIRECT("'"&amp;'DATA for charts'!P$5&amp;"'!$e1"),$A1476-1,0),NA())</f>
        <v>#N/A</v>
      </c>
      <c r="Q1476" s="219" t="e">
        <f ca="1">IF(ISNUMBER(OFFSET(INDIRECT("'"&amp;'DATA for charts'!Q$5&amp;"'!$e1"),$A1476-1,0)),OFFSET(INDIRECT("'"&amp;'DATA for charts'!Q$5&amp;"'!$e1"),$A1476-1,0),NA())</f>
        <v>#N/A</v>
      </c>
      <c r="R1476" s="219" t="e">
        <f ca="1">IF(ISNUMBER(OFFSET(INDIRECT("'"&amp;'DATA for charts'!R$5&amp;"'!$e1"),$A1476-1,0)),OFFSET(INDIRECT("'"&amp;'DATA for charts'!R$5&amp;"'!$e1"),$A1476-1,0),NA())</f>
        <v>#N/A</v>
      </c>
      <c r="S1476" s="219" t="e">
        <f ca="1">IF(ISNUMBER(OFFSET(INDIRECT("'"&amp;'DATA for charts'!S$5&amp;"'!$e1"),$A1476-1,0)),OFFSET(INDIRECT("'"&amp;'DATA for charts'!S$5&amp;"'!$e1"),$A1476-1,0),NA())</f>
        <v>#N/A</v>
      </c>
      <c r="T1476" s="34"/>
      <c r="U1476" s="34"/>
      <c r="V1476" s="34"/>
      <c r="W1476" s="8"/>
      <c r="X1476" s="8"/>
      <c r="Y1476" s="8"/>
      <c r="Z1476" s="8"/>
      <c r="AA1476" s="8"/>
    </row>
    <row r="1477" spans="1:27">
      <c r="A1477" s="226">
        <f t="shared" si="1449"/>
        <v>272</v>
      </c>
      <c r="B1477" s="8">
        <v>11</v>
      </c>
      <c r="C1477" s="219">
        <f ca="1">IF(ISNUMBER(OFFSET(INDIRECT("'"&amp;'DATA for charts'!C$5&amp;"'!$e1"),$A1477-1,0)),OFFSET(INDIRECT("'"&amp;'DATA for charts'!C$5&amp;"'!$e1"),$A1477-1,0),NA())</f>
        <v>0</v>
      </c>
      <c r="D1477" s="219">
        <f ca="1">IF(ISNUMBER(OFFSET(INDIRECT("'"&amp;'DATA for charts'!D$5&amp;"'!$e1"),$A1477-1,0)),OFFSET(INDIRECT("'"&amp;'DATA for charts'!D$5&amp;"'!$e1"),$A1477-1,0),NA())</f>
        <v>0</v>
      </c>
      <c r="E1477" s="219">
        <f ca="1">IF(ISNUMBER(OFFSET(INDIRECT("'"&amp;'DATA for charts'!E$5&amp;"'!$e1"),$A1477-1,0)),OFFSET(INDIRECT("'"&amp;'DATA for charts'!E$5&amp;"'!$e1"),$A1477-1,0),NA())</f>
        <v>0</v>
      </c>
      <c r="F1477" s="219">
        <f ca="1">IF(ISNUMBER(OFFSET(INDIRECT("'"&amp;'DATA for charts'!F$5&amp;"'!$e1"),$A1477-1,0)),OFFSET(INDIRECT("'"&amp;'DATA for charts'!F$5&amp;"'!$e1"),$A1477-1,0),NA())</f>
        <v>0</v>
      </c>
      <c r="G1477" s="219">
        <f ca="1">IF(ISNUMBER(OFFSET(INDIRECT("'"&amp;'DATA for charts'!G$5&amp;"'!$e1"),$A1477-1,0)),OFFSET(INDIRECT("'"&amp;'DATA for charts'!G$5&amp;"'!$e1"),$A1477-1,0),NA())</f>
        <v>0</v>
      </c>
      <c r="H1477" s="219">
        <f ca="1">IF(ISNUMBER(OFFSET(INDIRECT("'"&amp;'DATA for charts'!H$5&amp;"'!$e1"),$A1477-1,0)),OFFSET(INDIRECT("'"&amp;'DATA for charts'!H$5&amp;"'!$e1"),$A1477-1,0),NA())</f>
        <v>0</v>
      </c>
      <c r="I1477" s="219" t="e">
        <f ca="1">IF(ISNUMBER(OFFSET(INDIRECT("'"&amp;'DATA for charts'!I$5&amp;"'!$e1"),$A1477-1,0)),OFFSET(INDIRECT("'"&amp;'DATA for charts'!I$5&amp;"'!$e1"),$A1477-1,0),NA())</f>
        <v>#N/A</v>
      </c>
      <c r="J1477" s="219" t="e">
        <f ca="1">IF(ISNUMBER(OFFSET(INDIRECT("'"&amp;'DATA for charts'!J$5&amp;"'!$e1"),$A1477-1,0)),OFFSET(INDIRECT("'"&amp;'DATA for charts'!J$5&amp;"'!$e1"),$A1477-1,0),NA())</f>
        <v>#N/A</v>
      </c>
      <c r="K1477" s="219" t="e">
        <f ca="1">IF(ISNUMBER(OFFSET(INDIRECT("'"&amp;'DATA for charts'!K$5&amp;"'!$e1"),$A1477-1,0)),OFFSET(INDIRECT("'"&amp;'DATA for charts'!K$5&amp;"'!$e1"),$A1477-1,0),NA())</f>
        <v>#N/A</v>
      </c>
      <c r="L1477" s="219" t="e">
        <f ca="1">IF(ISNUMBER(OFFSET(INDIRECT("'"&amp;'DATA for charts'!L$5&amp;"'!$e1"),$A1477-1,0)),OFFSET(INDIRECT("'"&amp;'DATA for charts'!L$5&amp;"'!$e1"),$A1477-1,0),NA())</f>
        <v>#N/A</v>
      </c>
      <c r="M1477" s="219" t="e">
        <f ca="1">IF(ISNUMBER(OFFSET(INDIRECT("'"&amp;'DATA for charts'!M$5&amp;"'!$e1"),$A1477-1,0)),OFFSET(INDIRECT("'"&amp;'DATA for charts'!M$5&amp;"'!$e1"),$A1477-1,0),NA())</f>
        <v>#N/A</v>
      </c>
      <c r="N1477" s="219" t="e">
        <f ca="1">IF(ISNUMBER(OFFSET(INDIRECT("'"&amp;'DATA for charts'!N$5&amp;"'!$e1"),$A1477-1,0)),OFFSET(INDIRECT("'"&amp;'DATA for charts'!N$5&amp;"'!$e1"),$A1477-1,0),NA())</f>
        <v>#N/A</v>
      </c>
      <c r="O1477" s="219" t="e">
        <f ca="1">IF(ISNUMBER(OFFSET(INDIRECT("'"&amp;'DATA for charts'!O$5&amp;"'!$e1"),$A1477-1,0)),OFFSET(INDIRECT("'"&amp;'DATA for charts'!O$5&amp;"'!$e1"),$A1477-1,0),NA())</f>
        <v>#N/A</v>
      </c>
      <c r="P1477" s="219" t="e">
        <f ca="1">IF(ISNUMBER(OFFSET(INDIRECT("'"&amp;'DATA for charts'!P$5&amp;"'!$e1"),$A1477-1,0)),OFFSET(INDIRECT("'"&amp;'DATA for charts'!P$5&amp;"'!$e1"),$A1477-1,0),NA())</f>
        <v>#N/A</v>
      </c>
      <c r="Q1477" s="219" t="e">
        <f ca="1">IF(ISNUMBER(OFFSET(INDIRECT("'"&amp;'DATA for charts'!Q$5&amp;"'!$e1"),$A1477-1,0)),OFFSET(INDIRECT("'"&amp;'DATA for charts'!Q$5&amp;"'!$e1"),$A1477-1,0),NA())</f>
        <v>#N/A</v>
      </c>
      <c r="R1477" s="219" t="e">
        <f ca="1">IF(ISNUMBER(OFFSET(INDIRECT("'"&amp;'DATA for charts'!R$5&amp;"'!$e1"),$A1477-1,0)),OFFSET(INDIRECT("'"&amp;'DATA for charts'!R$5&amp;"'!$e1"),$A1477-1,0),NA())</f>
        <v>#N/A</v>
      </c>
      <c r="S1477" s="219" t="e">
        <f ca="1">IF(ISNUMBER(OFFSET(INDIRECT("'"&amp;'DATA for charts'!S$5&amp;"'!$e1"),$A1477-1,0)),OFFSET(INDIRECT("'"&amp;'DATA for charts'!S$5&amp;"'!$e1"),$A1477-1,0),NA())</f>
        <v>#N/A</v>
      </c>
      <c r="T1477" s="34"/>
      <c r="U1477" s="34"/>
      <c r="V1477" s="34"/>
      <c r="W1477" s="8"/>
      <c r="X1477" s="8"/>
      <c r="Y1477" s="8"/>
      <c r="Z1477" s="8"/>
      <c r="AA1477" s="8"/>
    </row>
    <row r="1478" spans="1:27">
      <c r="A1478" s="226">
        <f t="shared" si="1449"/>
        <v>273</v>
      </c>
      <c r="B1478" s="8">
        <v>12</v>
      </c>
      <c r="C1478" s="219">
        <f ca="1">IF(ISNUMBER(OFFSET(INDIRECT("'"&amp;'DATA for charts'!C$5&amp;"'!$e1"),$A1478-1,0)),OFFSET(INDIRECT("'"&amp;'DATA for charts'!C$5&amp;"'!$e1"),$A1478-1,0),NA())</f>
        <v>0</v>
      </c>
      <c r="D1478" s="219">
        <f ca="1">IF(ISNUMBER(OFFSET(INDIRECT("'"&amp;'DATA for charts'!D$5&amp;"'!$e1"),$A1478-1,0)),OFFSET(INDIRECT("'"&amp;'DATA for charts'!D$5&amp;"'!$e1"),$A1478-1,0),NA())</f>
        <v>-0.45456360000000012</v>
      </c>
      <c r="E1478" s="219">
        <f ca="1">IF(ISNUMBER(OFFSET(INDIRECT("'"&amp;'DATA for charts'!E$5&amp;"'!$e1"),$A1478-1,0)),OFFSET(INDIRECT("'"&amp;'DATA for charts'!E$5&amp;"'!$e1"),$A1478-1,0),NA())</f>
        <v>-0.14699999999999999</v>
      </c>
      <c r="F1478" s="219">
        <f ca="1">IF(ISNUMBER(OFFSET(INDIRECT("'"&amp;'DATA for charts'!F$5&amp;"'!$e1"),$A1478-1,0)),OFFSET(INDIRECT("'"&amp;'DATA for charts'!F$5&amp;"'!$e1"),$A1478-1,0),NA())</f>
        <v>-0.4956694688386778</v>
      </c>
      <c r="G1478" s="219">
        <f ca="1">IF(ISNUMBER(OFFSET(INDIRECT("'"&amp;'DATA for charts'!G$5&amp;"'!$e1"),$A1478-1,0)),OFFSET(INDIRECT("'"&amp;'DATA for charts'!G$5&amp;"'!$e1"),$A1478-1,0),NA())</f>
        <v>-0.47</v>
      </c>
      <c r="H1478" s="219">
        <f ca="1">IF(ISNUMBER(OFFSET(INDIRECT("'"&amp;'DATA for charts'!H$5&amp;"'!$e1"),$A1478-1,0)),OFFSET(INDIRECT("'"&amp;'DATA for charts'!H$5&amp;"'!$e1"),$A1478-1,0),NA())</f>
        <v>-0.52410500000000004</v>
      </c>
      <c r="I1478" s="219" t="e">
        <f ca="1">IF(ISNUMBER(OFFSET(INDIRECT("'"&amp;'DATA for charts'!I$5&amp;"'!$e1"),$A1478-1,0)),OFFSET(INDIRECT("'"&amp;'DATA for charts'!I$5&amp;"'!$e1"),$A1478-1,0),NA())</f>
        <v>#N/A</v>
      </c>
      <c r="J1478" s="219" t="e">
        <f ca="1">IF(ISNUMBER(OFFSET(INDIRECT("'"&amp;'DATA for charts'!J$5&amp;"'!$e1"),$A1478-1,0)),OFFSET(INDIRECT("'"&amp;'DATA for charts'!J$5&amp;"'!$e1"),$A1478-1,0),NA())</f>
        <v>#N/A</v>
      </c>
      <c r="K1478" s="219" t="e">
        <f ca="1">IF(ISNUMBER(OFFSET(INDIRECT("'"&amp;'DATA for charts'!K$5&amp;"'!$e1"),$A1478-1,0)),OFFSET(INDIRECT("'"&amp;'DATA for charts'!K$5&amp;"'!$e1"),$A1478-1,0),NA())</f>
        <v>#N/A</v>
      </c>
      <c r="L1478" s="219" t="e">
        <f ca="1">IF(ISNUMBER(OFFSET(INDIRECT("'"&amp;'DATA for charts'!L$5&amp;"'!$e1"),$A1478-1,0)),OFFSET(INDIRECT("'"&amp;'DATA for charts'!L$5&amp;"'!$e1"),$A1478-1,0),NA())</f>
        <v>#N/A</v>
      </c>
      <c r="M1478" s="219" t="e">
        <f ca="1">IF(ISNUMBER(OFFSET(INDIRECT("'"&amp;'DATA for charts'!M$5&amp;"'!$e1"),$A1478-1,0)),OFFSET(INDIRECT("'"&amp;'DATA for charts'!M$5&amp;"'!$e1"),$A1478-1,0),NA())</f>
        <v>#N/A</v>
      </c>
      <c r="N1478" s="219" t="e">
        <f ca="1">IF(ISNUMBER(OFFSET(INDIRECT("'"&amp;'DATA for charts'!N$5&amp;"'!$e1"),$A1478-1,0)),OFFSET(INDIRECT("'"&amp;'DATA for charts'!N$5&amp;"'!$e1"),$A1478-1,0),NA())</f>
        <v>#N/A</v>
      </c>
      <c r="O1478" s="219" t="e">
        <f ca="1">IF(ISNUMBER(OFFSET(INDIRECT("'"&amp;'DATA for charts'!O$5&amp;"'!$e1"),$A1478-1,0)),OFFSET(INDIRECT("'"&amp;'DATA for charts'!O$5&amp;"'!$e1"),$A1478-1,0),NA())</f>
        <v>#N/A</v>
      </c>
      <c r="P1478" s="219" t="e">
        <f ca="1">IF(ISNUMBER(OFFSET(INDIRECT("'"&amp;'DATA for charts'!P$5&amp;"'!$e1"),$A1478-1,0)),OFFSET(INDIRECT("'"&amp;'DATA for charts'!P$5&amp;"'!$e1"),$A1478-1,0),NA())</f>
        <v>#N/A</v>
      </c>
      <c r="Q1478" s="219" t="e">
        <f ca="1">IF(ISNUMBER(OFFSET(INDIRECT("'"&amp;'DATA for charts'!Q$5&amp;"'!$e1"),$A1478-1,0)),OFFSET(INDIRECT("'"&amp;'DATA for charts'!Q$5&amp;"'!$e1"),$A1478-1,0),NA())</f>
        <v>#N/A</v>
      </c>
      <c r="R1478" s="219" t="e">
        <f ca="1">IF(ISNUMBER(OFFSET(INDIRECT("'"&amp;'DATA for charts'!R$5&amp;"'!$e1"),$A1478-1,0)),OFFSET(INDIRECT("'"&amp;'DATA for charts'!R$5&amp;"'!$e1"),$A1478-1,0),NA())</f>
        <v>#N/A</v>
      </c>
      <c r="S1478" s="219" t="e">
        <f ca="1">IF(ISNUMBER(OFFSET(INDIRECT("'"&amp;'DATA for charts'!S$5&amp;"'!$e1"),$A1478-1,0)),OFFSET(INDIRECT("'"&amp;'DATA for charts'!S$5&amp;"'!$e1"),$A1478-1,0),NA())</f>
        <v>#N/A</v>
      </c>
      <c r="T1478" s="34"/>
      <c r="U1478" s="34"/>
      <c r="V1478" s="34"/>
      <c r="W1478" s="8"/>
      <c r="X1478" s="8"/>
      <c r="Y1478" s="8"/>
      <c r="Z1478" s="8"/>
      <c r="AA1478" s="8"/>
    </row>
    <row r="1479" spans="1:27">
      <c r="A1479" s="226">
        <f t="shared" si="1449"/>
        <v>274</v>
      </c>
      <c r="B1479" s="8">
        <v>13</v>
      </c>
      <c r="C1479" s="219">
        <f ca="1">IF(ISNUMBER(OFFSET(INDIRECT("'"&amp;'DATA for charts'!C$5&amp;"'!$e1"),$A1479-1,0)),OFFSET(INDIRECT("'"&amp;'DATA for charts'!C$5&amp;"'!$e1"),$A1479-1,0),NA())</f>
        <v>-0.54500000000000004</v>
      </c>
      <c r="D1479" s="219">
        <f ca="1">IF(ISNUMBER(OFFSET(INDIRECT("'"&amp;'DATA for charts'!D$5&amp;"'!$e1"),$A1479-1,0)),OFFSET(INDIRECT("'"&amp;'DATA for charts'!D$5&amp;"'!$e1"),$A1479-1,0),NA())</f>
        <v>-1.6508989999999999</v>
      </c>
      <c r="E1479" s="219">
        <f ca="1">IF(ISNUMBER(OFFSET(INDIRECT("'"&amp;'DATA for charts'!E$5&amp;"'!$e1"),$A1479-1,0)),OFFSET(INDIRECT("'"&amp;'DATA for charts'!E$5&amp;"'!$e1"),$A1479-1,0),NA())</f>
        <v>-1.232</v>
      </c>
      <c r="F1479" s="219">
        <f ca="1">IF(ISNUMBER(OFFSET(INDIRECT("'"&amp;'DATA for charts'!F$5&amp;"'!$e1"),$A1479-1,0)),OFFSET(INDIRECT("'"&amp;'DATA for charts'!F$5&amp;"'!$e1"),$A1479-1,0),NA())</f>
        <v>-1.6957172346473166</v>
      </c>
      <c r="G1479" s="219">
        <f ca="1">IF(ISNUMBER(OFFSET(INDIRECT("'"&amp;'DATA for charts'!G$5&amp;"'!$e1"),$A1479-1,0)),OFFSET(INDIRECT("'"&amp;'DATA for charts'!G$5&amp;"'!$e1"),$A1479-1,0),NA())</f>
        <v>-1.63</v>
      </c>
      <c r="H1479" s="219">
        <f ca="1">IF(ISNUMBER(OFFSET(INDIRECT("'"&amp;'DATA for charts'!H$5&amp;"'!$e1"),$A1479-1,0)),OFFSET(INDIRECT("'"&amp;'DATA for charts'!H$5&amp;"'!$e1"),$A1479-1,0),NA())</f>
        <v>-1.5138799999999999</v>
      </c>
      <c r="I1479" s="219" t="e">
        <f ca="1">IF(ISNUMBER(OFFSET(INDIRECT("'"&amp;'DATA for charts'!I$5&amp;"'!$e1"),$A1479-1,0)),OFFSET(INDIRECT("'"&amp;'DATA for charts'!I$5&amp;"'!$e1"),$A1479-1,0),NA())</f>
        <v>#N/A</v>
      </c>
      <c r="J1479" s="219" t="e">
        <f ca="1">IF(ISNUMBER(OFFSET(INDIRECT("'"&amp;'DATA for charts'!J$5&amp;"'!$e1"),$A1479-1,0)),OFFSET(INDIRECT("'"&amp;'DATA for charts'!J$5&amp;"'!$e1"),$A1479-1,0),NA())</f>
        <v>#N/A</v>
      </c>
      <c r="K1479" s="219" t="e">
        <f ca="1">IF(ISNUMBER(OFFSET(INDIRECT("'"&amp;'DATA for charts'!K$5&amp;"'!$e1"),$A1479-1,0)),OFFSET(INDIRECT("'"&amp;'DATA for charts'!K$5&amp;"'!$e1"),$A1479-1,0),NA())</f>
        <v>#N/A</v>
      </c>
      <c r="L1479" s="219" t="e">
        <f ca="1">IF(ISNUMBER(OFFSET(INDIRECT("'"&amp;'DATA for charts'!L$5&amp;"'!$e1"),$A1479-1,0)),OFFSET(INDIRECT("'"&amp;'DATA for charts'!L$5&amp;"'!$e1"),$A1479-1,0),NA())</f>
        <v>#N/A</v>
      </c>
      <c r="M1479" s="219" t="e">
        <f ca="1">IF(ISNUMBER(OFFSET(INDIRECT("'"&amp;'DATA for charts'!M$5&amp;"'!$e1"),$A1479-1,0)),OFFSET(INDIRECT("'"&amp;'DATA for charts'!M$5&amp;"'!$e1"),$A1479-1,0),NA())</f>
        <v>#N/A</v>
      </c>
      <c r="N1479" s="219" t="e">
        <f ca="1">IF(ISNUMBER(OFFSET(INDIRECT("'"&amp;'DATA for charts'!N$5&amp;"'!$e1"),$A1479-1,0)),OFFSET(INDIRECT("'"&amp;'DATA for charts'!N$5&amp;"'!$e1"),$A1479-1,0),NA())</f>
        <v>#N/A</v>
      </c>
      <c r="O1479" s="219" t="e">
        <f ca="1">IF(ISNUMBER(OFFSET(INDIRECT("'"&amp;'DATA for charts'!O$5&amp;"'!$e1"),$A1479-1,0)),OFFSET(INDIRECT("'"&amp;'DATA for charts'!O$5&amp;"'!$e1"),$A1479-1,0),NA())</f>
        <v>#N/A</v>
      </c>
      <c r="P1479" s="219" t="e">
        <f ca="1">IF(ISNUMBER(OFFSET(INDIRECT("'"&amp;'DATA for charts'!P$5&amp;"'!$e1"),$A1479-1,0)),OFFSET(INDIRECT("'"&amp;'DATA for charts'!P$5&amp;"'!$e1"),$A1479-1,0),NA())</f>
        <v>#N/A</v>
      </c>
      <c r="Q1479" s="219" t="e">
        <f ca="1">IF(ISNUMBER(OFFSET(INDIRECT("'"&amp;'DATA for charts'!Q$5&amp;"'!$e1"),$A1479-1,0)),OFFSET(INDIRECT("'"&amp;'DATA for charts'!Q$5&amp;"'!$e1"),$A1479-1,0),NA())</f>
        <v>#N/A</v>
      </c>
      <c r="R1479" s="219" t="e">
        <f ca="1">IF(ISNUMBER(OFFSET(INDIRECT("'"&amp;'DATA for charts'!R$5&amp;"'!$e1"),$A1479-1,0)),OFFSET(INDIRECT("'"&amp;'DATA for charts'!R$5&amp;"'!$e1"),$A1479-1,0),NA())</f>
        <v>#N/A</v>
      </c>
      <c r="S1479" s="219" t="e">
        <f ca="1">IF(ISNUMBER(OFFSET(INDIRECT("'"&amp;'DATA for charts'!S$5&amp;"'!$e1"),$A1479-1,0)),OFFSET(INDIRECT("'"&amp;'DATA for charts'!S$5&amp;"'!$e1"),$A1479-1,0),NA())</f>
        <v>#N/A</v>
      </c>
      <c r="T1479" s="34"/>
      <c r="U1479" s="34"/>
      <c r="V1479" s="34"/>
      <c r="W1479" s="8"/>
      <c r="X1479" s="8"/>
      <c r="Y1479" s="8"/>
      <c r="Z1479" s="8"/>
      <c r="AA1479" s="8"/>
    </row>
    <row r="1480" spans="1:27">
      <c r="A1480" s="226">
        <f t="shared" si="1449"/>
        <v>275</v>
      </c>
      <c r="B1480" s="8">
        <v>14</v>
      </c>
      <c r="C1480" s="219">
        <f ca="1">IF(ISNUMBER(OFFSET(INDIRECT("'"&amp;'DATA for charts'!C$5&amp;"'!$e1"),$A1480-1,0)),OFFSET(INDIRECT("'"&amp;'DATA for charts'!C$5&amp;"'!$e1"),$A1480-1,0),NA())</f>
        <v>-1.3759999999999999</v>
      </c>
      <c r="D1480" s="219">
        <f ca="1">IF(ISNUMBER(OFFSET(INDIRECT("'"&amp;'DATA for charts'!D$5&amp;"'!$e1"),$A1480-1,0)),OFFSET(INDIRECT("'"&amp;'DATA for charts'!D$5&amp;"'!$e1"),$A1480-1,0),NA())</f>
        <v>-2.1461480000000002</v>
      </c>
      <c r="E1480" s="219">
        <f ca="1">IF(ISNUMBER(OFFSET(INDIRECT("'"&amp;'DATA for charts'!E$5&amp;"'!$e1"),$A1480-1,0)),OFFSET(INDIRECT("'"&amp;'DATA for charts'!E$5&amp;"'!$e1"),$A1480-1,0),NA())</f>
        <v>-1.7050000000000001</v>
      </c>
      <c r="F1480" s="219">
        <f ca="1">IF(ISNUMBER(OFFSET(INDIRECT("'"&amp;'DATA for charts'!F$5&amp;"'!$e1"),$A1480-1,0)),OFFSET(INDIRECT("'"&amp;'DATA for charts'!F$5&amp;"'!$e1"),$A1480-1,0),NA())</f>
        <v>-2.1840858484396528</v>
      </c>
      <c r="G1480" s="219">
        <f ca="1">IF(ISNUMBER(OFFSET(INDIRECT("'"&amp;'DATA for charts'!G$5&amp;"'!$e1"),$A1480-1,0)),OFFSET(INDIRECT("'"&amp;'DATA for charts'!G$5&amp;"'!$e1"),$A1480-1,0),NA())</f>
        <v>-2.1800000000000002</v>
      </c>
      <c r="H1480" s="219">
        <f ca="1">IF(ISNUMBER(OFFSET(INDIRECT("'"&amp;'DATA for charts'!H$5&amp;"'!$e1"),$A1480-1,0)),OFFSET(INDIRECT("'"&amp;'DATA for charts'!H$5&amp;"'!$e1"),$A1480-1,0),NA())</f>
        <v>-1.8748499999999999</v>
      </c>
      <c r="I1480" s="219" t="e">
        <f ca="1">IF(ISNUMBER(OFFSET(INDIRECT("'"&amp;'DATA for charts'!I$5&amp;"'!$e1"),$A1480-1,0)),OFFSET(INDIRECT("'"&amp;'DATA for charts'!I$5&amp;"'!$e1"),$A1480-1,0),NA())</f>
        <v>#N/A</v>
      </c>
      <c r="J1480" s="219" t="e">
        <f ca="1">IF(ISNUMBER(OFFSET(INDIRECT("'"&amp;'DATA for charts'!J$5&amp;"'!$e1"),$A1480-1,0)),OFFSET(INDIRECT("'"&amp;'DATA for charts'!J$5&amp;"'!$e1"),$A1480-1,0),NA())</f>
        <v>#N/A</v>
      </c>
      <c r="K1480" s="219" t="e">
        <f ca="1">IF(ISNUMBER(OFFSET(INDIRECT("'"&amp;'DATA for charts'!K$5&amp;"'!$e1"),$A1480-1,0)),OFFSET(INDIRECT("'"&amp;'DATA for charts'!K$5&amp;"'!$e1"),$A1480-1,0),NA())</f>
        <v>#N/A</v>
      </c>
      <c r="L1480" s="219" t="e">
        <f ca="1">IF(ISNUMBER(OFFSET(INDIRECT("'"&amp;'DATA for charts'!L$5&amp;"'!$e1"),$A1480-1,0)),OFFSET(INDIRECT("'"&amp;'DATA for charts'!L$5&amp;"'!$e1"),$A1480-1,0),NA())</f>
        <v>#N/A</v>
      </c>
      <c r="M1480" s="219" t="e">
        <f ca="1">IF(ISNUMBER(OFFSET(INDIRECT("'"&amp;'DATA for charts'!M$5&amp;"'!$e1"),$A1480-1,0)),OFFSET(INDIRECT("'"&amp;'DATA for charts'!M$5&amp;"'!$e1"),$A1480-1,0),NA())</f>
        <v>#N/A</v>
      </c>
      <c r="N1480" s="219" t="e">
        <f ca="1">IF(ISNUMBER(OFFSET(INDIRECT("'"&amp;'DATA for charts'!N$5&amp;"'!$e1"),$A1480-1,0)),OFFSET(INDIRECT("'"&amp;'DATA for charts'!N$5&amp;"'!$e1"),$A1480-1,0),NA())</f>
        <v>#N/A</v>
      </c>
      <c r="O1480" s="219" t="e">
        <f ca="1">IF(ISNUMBER(OFFSET(INDIRECT("'"&amp;'DATA for charts'!O$5&amp;"'!$e1"),$A1480-1,0)),OFFSET(INDIRECT("'"&amp;'DATA for charts'!O$5&amp;"'!$e1"),$A1480-1,0),NA())</f>
        <v>#N/A</v>
      </c>
      <c r="P1480" s="219" t="e">
        <f ca="1">IF(ISNUMBER(OFFSET(INDIRECT("'"&amp;'DATA for charts'!P$5&amp;"'!$e1"),$A1480-1,0)),OFFSET(INDIRECT("'"&amp;'DATA for charts'!P$5&amp;"'!$e1"),$A1480-1,0),NA())</f>
        <v>#N/A</v>
      </c>
      <c r="Q1480" s="219" t="e">
        <f ca="1">IF(ISNUMBER(OFFSET(INDIRECT("'"&amp;'DATA for charts'!Q$5&amp;"'!$e1"),$A1480-1,0)),OFFSET(INDIRECT("'"&amp;'DATA for charts'!Q$5&amp;"'!$e1"),$A1480-1,0),NA())</f>
        <v>#N/A</v>
      </c>
      <c r="R1480" s="219" t="e">
        <f ca="1">IF(ISNUMBER(OFFSET(INDIRECT("'"&amp;'DATA for charts'!R$5&amp;"'!$e1"),$A1480-1,0)),OFFSET(INDIRECT("'"&amp;'DATA for charts'!R$5&amp;"'!$e1"),$A1480-1,0),NA())</f>
        <v>#N/A</v>
      </c>
      <c r="S1480" s="219" t="e">
        <f ca="1">IF(ISNUMBER(OFFSET(INDIRECT("'"&amp;'DATA for charts'!S$5&amp;"'!$e1"),$A1480-1,0)),OFFSET(INDIRECT("'"&amp;'DATA for charts'!S$5&amp;"'!$e1"),$A1480-1,0),NA())</f>
        <v>#N/A</v>
      </c>
      <c r="T1480" s="34"/>
      <c r="U1480" s="34"/>
      <c r="V1480" s="34"/>
      <c r="W1480" s="8"/>
      <c r="X1480" s="8"/>
      <c r="Y1480" s="8"/>
      <c r="Z1480" s="8"/>
      <c r="AA1480" s="8"/>
    </row>
    <row r="1481" spans="1:27">
      <c r="A1481" s="226">
        <f t="shared" si="1449"/>
        <v>276</v>
      </c>
      <c r="B1481" s="8">
        <v>15</v>
      </c>
      <c r="C1481" s="219">
        <f ca="1">IF(ISNUMBER(OFFSET(INDIRECT("'"&amp;'DATA for charts'!C$5&amp;"'!$e1"),$A1481-1,0)),OFFSET(INDIRECT("'"&amp;'DATA for charts'!C$5&amp;"'!$e1"),$A1481-1,0),NA())</f>
        <v>-1.55</v>
      </c>
      <c r="D1481" s="219">
        <f ca="1">IF(ISNUMBER(OFFSET(INDIRECT("'"&amp;'DATA for charts'!D$5&amp;"'!$e1"),$A1481-1,0)),OFFSET(INDIRECT("'"&amp;'DATA for charts'!D$5&amp;"'!$e1"),$A1481-1,0),NA())</f>
        <v>-1.9151359999999999</v>
      </c>
      <c r="E1481" s="219">
        <f ca="1">IF(ISNUMBER(OFFSET(INDIRECT("'"&amp;'DATA for charts'!E$5&amp;"'!$e1"),$A1481-1,0)),OFFSET(INDIRECT("'"&amp;'DATA for charts'!E$5&amp;"'!$e1"),$A1481-1,0),NA())</f>
        <v>-1.796</v>
      </c>
      <c r="F1481" s="219">
        <f ca="1">IF(ISNUMBER(OFFSET(INDIRECT("'"&amp;'DATA for charts'!F$5&amp;"'!$e1"),$A1481-1,0)),OFFSET(INDIRECT("'"&amp;'DATA for charts'!F$5&amp;"'!$e1"),$A1481-1,0),NA())</f>
        <v>-1.872602264075689</v>
      </c>
      <c r="G1481" s="219">
        <f ca="1">IF(ISNUMBER(OFFSET(INDIRECT("'"&amp;'DATA for charts'!G$5&amp;"'!$e1"),$A1481-1,0)),OFFSET(INDIRECT("'"&amp;'DATA for charts'!G$5&amp;"'!$e1"),$A1481-1,0),NA())</f>
        <v>-1.95</v>
      </c>
      <c r="H1481" s="219">
        <f ca="1">IF(ISNUMBER(OFFSET(INDIRECT("'"&amp;'DATA for charts'!H$5&amp;"'!$e1"),$A1481-1,0)),OFFSET(INDIRECT("'"&amp;'DATA for charts'!H$5&amp;"'!$e1"),$A1481-1,0),NA())</f>
        <v>-1.6374500000000001</v>
      </c>
      <c r="I1481" s="219" t="e">
        <f ca="1">IF(ISNUMBER(OFFSET(INDIRECT("'"&amp;'DATA for charts'!I$5&amp;"'!$e1"),$A1481-1,0)),OFFSET(INDIRECT("'"&amp;'DATA for charts'!I$5&amp;"'!$e1"),$A1481-1,0),NA())</f>
        <v>#N/A</v>
      </c>
      <c r="J1481" s="219" t="e">
        <f ca="1">IF(ISNUMBER(OFFSET(INDIRECT("'"&amp;'DATA for charts'!J$5&amp;"'!$e1"),$A1481-1,0)),OFFSET(INDIRECT("'"&amp;'DATA for charts'!J$5&amp;"'!$e1"),$A1481-1,0),NA())</f>
        <v>#N/A</v>
      </c>
      <c r="K1481" s="219" t="e">
        <f ca="1">IF(ISNUMBER(OFFSET(INDIRECT("'"&amp;'DATA for charts'!K$5&amp;"'!$e1"),$A1481-1,0)),OFFSET(INDIRECT("'"&amp;'DATA for charts'!K$5&amp;"'!$e1"),$A1481-1,0),NA())</f>
        <v>#N/A</v>
      </c>
      <c r="L1481" s="219" t="e">
        <f ca="1">IF(ISNUMBER(OFFSET(INDIRECT("'"&amp;'DATA for charts'!L$5&amp;"'!$e1"),$A1481-1,0)),OFFSET(INDIRECT("'"&amp;'DATA for charts'!L$5&amp;"'!$e1"),$A1481-1,0),NA())</f>
        <v>#N/A</v>
      </c>
      <c r="M1481" s="219" t="e">
        <f ca="1">IF(ISNUMBER(OFFSET(INDIRECT("'"&amp;'DATA for charts'!M$5&amp;"'!$e1"),$A1481-1,0)),OFFSET(INDIRECT("'"&amp;'DATA for charts'!M$5&amp;"'!$e1"),$A1481-1,0),NA())</f>
        <v>#N/A</v>
      </c>
      <c r="N1481" s="219" t="e">
        <f ca="1">IF(ISNUMBER(OFFSET(INDIRECT("'"&amp;'DATA for charts'!N$5&amp;"'!$e1"),$A1481-1,0)),OFFSET(INDIRECT("'"&amp;'DATA for charts'!N$5&amp;"'!$e1"),$A1481-1,0),NA())</f>
        <v>#N/A</v>
      </c>
      <c r="O1481" s="219" t="e">
        <f ca="1">IF(ISNUMBER(OFFSET(INDIRECT("'"&amp;'DATA for charts'!O$5&amp;"'!$e1"),$A1481-1,0)),OFFSET(INDIRECT("'"&amp;'DATA for charts'!O$5&amp;"'!$e1"),$A1481-1,0),NA())</f>
        <v>#N/A</v>
      </c>
      <c r="P1481" s="219" t="e">
        <f ca="1">IF(ISNUMBER(OFFSET(INDIRECT("'"&amp;'DATA for charts'!P$5&amp;"'!$e1"),$A1481-1,0)),OFFSET(INDIRECT("'"&amp;'DATA for charts'!P$5&amp;"'!$e1"),$A1481-1,0),NA())</f>
        <v>#N/A</v>
      </c>
      <c r="Q1481" s="219" t="e">
        <f ca="1">IF(ISNUMBER(OFFSET(INDIRECT("'"&amp;'DATA for charts'!Q$5&amp;"'!$e1"),$A1481-1,0)),OFFSET(INDIRECT("'"&amp;'DATA for charts'!Q$5&amp;"'!$e1"),$A1481-1,0),NA())</f>
        <v>#N/A</v>
      </c>
      <c r="R1481" s="219" t="e">
        <f ca="1">IF(ISNUMBER(OFFSET(INDIRECT("'"&amp;'DATA for charts'!R$5&amp;"'!$e1"),$A1481-1,0)),OFFSET(INDIRECT("'"&amp;'DATA for charts'!R$5&amp;"'!$e1"),$A1481-1,0),NA())</f>
        <v>#N/A</v>
      </c>
      <c r="S1481" s="219" t="e">
        <f ca="1">IF(ISNUMBER(OFFSET(INDIRECT("'"&amp;'DATA for charts'!S$5&amp;"'!$e1"),$A1481-1,0)),OFFSET(INDIRECT("'"&amp;'DATA for charts'!S$5&amp;"'!$e1"),$A1481-1,0),NA())</f>
        <v>#N/A</v>
      </c>
      <c r="T1481" s="34"/>
      <c r="U1481" s="34"/>
      <c r="V1481" s="34"/>
      <c r="W1481" s="8"/>
      <c r="X1481" s="8"/>
      <c r="Y1481" s="8"/>
      <c r="Z1481" s="8"/>
      <c r="AA1481" s="8"/>
    </row>
    <row r="1482" spans="1:27">
      <c r="A1482" s="226">
        <f t="shared" si="1449"/>
        <v>277</v>
      </c>
      <c r="B1482" s="8">
        <v>16</v>
      </c>
      <c r="C1482" s="219">
        <f ca="1">IF(ISNUMBER(OFFSET(INDIRECT("'"&amp;'DATA for charts'!C$5&amp;"'!$e1"),$A1482-1,0)),OFFSET(INDIRECT("'"&amp;'DATA for charts'!C$5&amp;"'!$e1"),$A1482-1,0),NA())</f>
        <v>-1.1919999999999999</v>
      </c>
      <c r="D1482" s="219">
        <f ca="1">IF(ISNUMBER(OFFSET(INDIRECT("'"&amp;'DATA for charts'!D$5&amp;"'!$e1"),$A1482-1,0)),OFFSET(INDIRECT("'"&amp;'DATA for charts'!D$5&amp;"'!$e1"),$A1482-1,0),NA())</f>
        <v>-1.2809516000000001</v>
      </c>
      <c r="E1482" s="219">
        <f ca="1">IF(ISNUMBER(OFFSET(INDIRECT("'"&amp;'DATA for charts'!E$5&amp;"'!$e1"),$A1482-1,0)),OFFSET(INDIRECT("'"&amp;'DATA for charts'!E$5&amp;"'!$e1"),$A1482-1,0),NA())</f>
        <v>-1.52</v>
      </c>
      <c r="F1482" s="219">
        <f ca="1">IF(ISNUMBER(OFFSET(INDIRECT("'"&amp;'DATA for charts'!F$5&amp;"'!$e1"),$A1482-1,0)),OFFSET(INDIRECT("'"&amp;'DATA for charts'!F$5&amp;"'!$e1"),$A1482-1,0),NA())</f>
        <v>-1.2021178317783414</v>
      </c>
      <c r="G1482" s="219">
        <f ca="1">IF(ISNUMBER(OFFSET(INDIRECT("'"&amp;'DATA for charts'!G$5&amp;"'!$e1"),$A1482-1,0)),OFFSET(INDIRECT("'"&amp;'DATA for charts'!G$5&amp;"'!$e1"),$A1482-1,0),NA())</f>
        <v>-1.37</v>
      </c>
      <c r="H1482" s="219">
        <f ca="1">IF(ISNUMBER(OFFSET(INDIRECT("'"&amp;'DATA for charts'!H$5&amp;"'!$e1"),$A1482-1,0)),OFFSET(INDIRECT("'"&amp;'DATA for charts'!H$5&amp;"'!$e1"),$A1482-1,0),NA())</f>
        <v>-1.0625599999999999</v>
      </c>
      <c r="I1482" s="219" t="e">
        <f ca="1">IF(ISNUMBER(OFFSET(INDIRECT("'"&amp;'DATA for charts'!I$5&amp;"'!$e1"),$A1482-1,0)),OFFSET(INDIRECT("'"&amp;'DATA for charts'!I$5&amp;"'!$e1"),$A1482-1,0),NA())</f>
        <v>#N/A</v>
      </c>
      <c r="J1482" s="219" t="e">
        <f ca="1">IF(ISNUMBER(OFFSET(INDIRECT("'"&amp;'DATA for charts'!J$5&amp;"'!$e1"),$A1482-1,0)),OFFSET(INDIRECT("'"&amp;'DATA for charts'!J$5&amp;"'!$e1"),$A1482-1,0),NA())</f>
        <v>#N/A</v>
      </c>
      <c r="K1482" s="219" t="e">
        <f ca="1">IF(ISNUMBER(OFFSET(INDIRECT("'"&amp;'DATA for charts'!K$5&amp;"'!$e1"),$A1482-1,0)),OFFSET(INDIRECT("'"&amp;'DATA for charts'!K$5&amp;"'!$e1"),$A1482-1,0),NA())</f>
        <v>#N/A</v>
      </c>
      <c r="L1482" s="219" t="e">
        <f ca="1">IF(ISNUMBER(OFFSET(INDIRECT("'"&amp;'DATA for charts'!L$5&amp;"'!$e1"),$A1482-1,0)),OFFSET(INDIRECT("'"&amp;'DATA for charts'!L$5&amp;"'!$e1"),$A1482-1,0),NA())</f>
        <v>#N/A</v>
      </c>
      <c r="M1482" s="219" t="e">
        <f ca="1">IF(ISNUMBER(OFFSET(INDIRECT("'"&amp;'DATA for charts'!M$5&amp;"'!$e1"),$A1482-1,0)),OFFSET(INDIRECT("'"&amp;'DATA for charts'!M$5&amp;"'!$e1"),$A1482-1,0),NA())</f>
        <v>#N/A</v>
      </c>
      <c r="N1482" s="219" t="e">
        <f ca="1">IF(ISNUMBER(OFFSET(INDIRECT("'"&amp;'DATA for charts'!N$5&amp;"'!$e1"),$A1482-1,0)),OFFSET(INDIRECT("'"&amp;'DATA for charts'!N$5&amp;"'!$e1"),$A1482-1,0),NA())</f>
        <v>#N/A</v>
      </c>
      <c r="O1482" s="219" t="e">
        <f ca="1">IF(ISNUMBER(OFFSET(INDIRECT("'"&amp;'DATA for charts'!O$5&amp;"'!$e1"),$A1482-1,0)),OFFSET(INDIRECT("'"&amp;'DATA for charts'!O$5&amp;"'!$e1"),$A1482-1,0),NA())</f>
        <v>#N/A</v>
      </c>
      <c r="P1482" s="219" t="e">
        <f ca="1">IF(ISNUMBER(OFFSET(INDIRECT("'"&amp;'DATA for charts'!P$5&amp;"'!$e1"),$A1482-1,0)),OFFSET(INDIRECT("'"&amp;'DATA for charts'!P$5&amp;"'!$e1"),$A1482-1,0),NA())</f>
        <v>#N/A</v>
      </c>
      <c r="Q1482" s="219" t="e">
        <f ca="1">IF(ISNUMBER(OFFSET(INDIRECT("'"&amp;'DATA for charts'!Q$5&amp;"'!$e1"),$A1482-1,0)),OFFSET(INDIRECT("'"&amp;'DATA for charts'!Q$5&amp;"'!$e1"),$A1482-1,0),NA())</f>
        <v>#N/A</v>
      </c>
      <c r="R1482" s="219" t="e">
        <f ca="1">IF(ISNUMBER(OFFSET(INDIRECT("'"&amp;'DATA for charts'!R$5&amp;"'!$e1"),$A1482-1,0)),OFFSET(INDIRECT("'"&amp;'DATA for charts'!R$5&amp;"'!$e1"),$A1482-1,0),NA())</f>
        <v>#N/A</v>
      </c>
      <c r="S1482" s="219" t="e">
        <f ca="1">IF(ISNUMBER(OFFSET(INDIRECT("'"&amp;'DATA for charts'!S$5&amp;"'!$e1"),$A1482-1,0)),OFFSET(INDIRECT("'"&amp;'DATA for charts'!S$5&amp;"'!$e1"),$A1482-1,0),NA())</f>
        <v>#N/A</v>
      </c>
      <c r="T1482" s="34"/>
      <c r="U1482" s="34"/>
      <c r="V1482" s="34"/>
      <c r="W1482" s="8"/>
      <c r="X1482" s="8"/>
      <c r="Y1482" s="8"/>
      <c r="Z1482" s="8"/>
      <c r="AA1482" s="8"/>
    </row>
    <row r="1483" spans="1:27">
      <c r="A1483" s="226">
        <f t="shared" si="1449"/>
        <v>278</v>
      </c>
      <c r="B1483" s="8">
        <v>17</v>
      </c>
      <c r="C1483" s="219">
        <f ca="1">IF(ISNUMBER(OFFSET(INDIRECT("'"&amp;'DATA for charts'!C$5&amp;"'!$e1"),$A1483-1,0)),OFFSET(INDIRECT("'"&amp;'DATA for charts'!C$5&amp;"'!$e1"),$A1483-1,0),NA())</f>
        <v>-0.57599999999999996</v>
      </c>
      <c r="D1483" s="219">
        <f ca="1">IF(ISNUMBER(OFFSET(INDIRECT("'"&amp;'DATA for charts'!D$5&amp;"'!$e1"),$A1483-1,0)),OFFSET(INDIRECT("'"&amp;'DATA for charts'!D$5&amp;"'!$e1"),$A1483-1,0),NA())</f>
        <v>-0.38042698000000003</v>
      </c>
      <c r="E1483" s="219">
        <f ca="1">IF(ISNUMBER(OFFSET(INDIRECT("'"&amp;'DATA for charts'!E$5&amp;"'!$e1"),$A1483-1,0)),OFFSET(INDIRECT("'"&amp;'DATA for charts'!E$5&amp;"'!$e1"),$A1483-1,0),NA())</f>
        <v>-0.84299999999999997</v>
      </c>
      <c r="F1483" s="219">
        <f ca="1">IF(ISNUMBER(OFFSET(INDIRECT("'"&amp;'DATA for charts'!F$5&amp;"'!$e1"),$A1483-1,0)),OFFSET(INDIRECT("'"&amp;'DATA for charts'!F$5&amp;"'!$e1"),$A1483-1,0),NA())</f>
        <v>-0.29980559585830552</v>
      </c>
      <c r="G1483" s="219">
        <f ca="1">IF(ISNUMBER(OFFSET(INDIRECT("'"&amp;'DATA for charts'!G$5&amp;"'!$e1"),$A1483-1,0)),OFFSET(INDIRECT("'"&amp;'DATA for charts'!G$5&amp;"'!$e1"),$A1483-1,0),NA())</f>
        <v>-0.49</v>
      </c>
      <c r="H1483" s="219">
        <f ca="1">IF(ISNUMBER(OFFSET(INDIRECT("'"&amp;'DATA for charts'!H$5&amp;"'!$e1"),$A1483-1,0)),OFFSET(INDIRECT("'"&amp;'DATA for charts'!H$5&amp;"'!$e1"),$A1483-1,0),NA())</f>
        <v>-0.18595900000000001</v>
      </c>
      <c r="I1483" s="219" t="e">
        <f ca="1">IF(ISNUMBER(OFFSET(INDIRECT("'"&amp;'DATA for charts'!I$5&amp;"'!$e1"),$A1483-1,0)),OFFSET(INDIRECT("'"&amp;'DATA for charts'!I$5&amp;"'!$e1"),$A1483-1,0),NA())</f>
        <v>#N/A</v>
      </c>
      <c r="J1483" s="219" t="e">
        <f ca="1">IF(ISNUMBER(OFFSET(INDIRECT("'"&amp;'DATA for charts'!J$5&amp;"'!$e1"),$A1483-1,0)),OFFSET(INDIRECT("'"&amp;'DATA for charts'!J$5&amp;"'!$e1"),$A1483-1,0),NA())</f>
        <v>#N/A</v>
      </c>
      <c r="K1483" s="219" t="e">
        <f ca="1">IF(ISNUMBER(OFFSET(INDIRECT("'"&amp;'DATA for charts'!K$5&amp;"'!$e1"),$A1483-1,0)),OFFSET(INDIRECT("'"&amp;'DATA for charts'!K$5&amp;"'!$e1"),$A1483-1,0),NA())</f>
        <v>#N/A</v>
      </c>
      <c r="L1483" s="219" t="e">
        <f ca="1">IF(ISNUMBER(OFFSET(INDIRECT("'"&amp;'DATA for charts'!L$5&amp;"'!$e1"),$A1483-1,0)),OFFSET(INDIRECT("'"&amp;'DATA for charts'!L$5&amp;"'!$e1"),$A1483-1,0),NA())</f>
        <v>#N/A</v>
      </c>
      <c r="M1483" s="219" t="e">
        <f ca="1">IF(ISNUMBER(OFFSET(INDIRECT("'"&amp;'DATA for charts'!M$5&amp;"'!$e1"),$A1483-1,0)),OFFSET(INDIRECT("'"&amp;'DATA for charts'!M$5&amp;"'!$e1"),$A1483-1,0),NA())</f>
        <v>#N/A</v>
      </c>
      <c r="N1483" s="219" t="e">
        <f ca="1">IF(ISNUMBER(OFFSET(INDIRECT("'"&amp;'DATA for charts'!N$5&amp;"'!$e1"),$A1483-1,0)),OFFSET(INDIRECT("'"&amp;'DATA for charts'!N$5&amp;"'!$e1"),$A1483-1,0),NA())</f>
        <v>#N/A</v>
      </c>
      <c r="O1483" s="219" t="e">
        <f ca="1">IF(ISNUMBER(OFFSET(INDIRECT("'"&amp;'DATA for charts'!O$5&amp;"'!$e1"),$A1483-1,0)),OFFSET(INDIRECT("'"&amp;'DATA for charts'!O$5&amp;"'!$e1"),$A1483-1,0),NA())</f>
        <v>#N/A</v>
      </c>
      <c r="P1483" s="219" t="e">
        <f ca="1">IF(ISNUMBER(OFFSET(INDIRECT("'"&amp;'DATA for charts'!P$5&amp;"'!$e1"),$A1483-1,0)),OFFSET(INDIRECT("'"&amp;'DATA for charts'!P$5&amp;"'!$e1"),$A1483-1,0),NA())</f>
        <v>#N/A</v>
      </c>
      <c r="Q1483" s="219" t="e">
        <f ca="1">IF(ISNUMBER(OFFSET(INDIRECT("'"&amp;'DATA for charts'!Q$5&amp;"'!$e1"),$A1483-1,0)),OFFSET(INDIRECT("'"&amp;'DATA for charts'!Q$5&amp;"'!$e1"),$A1483-1,0),NA())</f>
        <v>#N/A</v>
      </c>
      <c r="R1483" s="219" t="e">
        <f ca="1">IF(ISNUMBER(OFFSET(INDIRECT("'"&amp;'DATA for charts'!R$5&amp;"'!$e1"),$A1483-1,0)),OFFSET(INDIRECT("'"&amp;'DATA for charts'!R$5&amp;"'!$e1"),$A1483-1,0),NA())</f>
        <v>#N/A</v>
      </c>
      <c r="S1483" s="219" t="e">
        <f ca="1">IF(ISNUMBER(OFFSET(INDIRECT("'"&amp;'DATA for charts'!S$5&amp;"'!$e1"),$A1483-1,0)),OFFSET(INDIRECT("'"&amp;'DATA for charts'!S$5&amp;"'!$e1"),$A1483-1,0),NA())</f>
        <v>#N/A</v>
      </c>
      <c r="T1483" s="34"/>
      <c r="U1483" s="34"/>
      <c r="V1483" s="34"/>
      <c r="W1483" s="8"/>
      <c r="X1483" s="8"/>
      <c r="Y1483" s="8"/>
      <c r="Z1483" s="8"/>
      <c r="AA1483" s="8"/>
    </row>
    <row r="1484" spans="1:27">
      <c r="A1484" s="226">
        <f t="shared" si="1449"/>
        <v>279</v>
      </c>
      <c r="B1484" s="8">
        <v>18</v>
      </c>
      <c r="C1484" s="219">
        <f ca="1">IF(ISNUMBER(OFFSET(INDIRECT("'"&amp;'DATA for charts'!C$5&amp;"'!$e1"),$A1484-1,0)),OFFSET(INDIRECT("'"&amp;'DATA for charts'!C$5&amp;"'!$e1"),$A1484-1,0),NA())</f>
        <v>-0.10199999999999999</v>
      </c>
      <c r="D1484" s="219">
        <f ca="1">IF(ISNUMBER(OFFSET(INDIRECT("'"&amp;'DATA for charts'!D$5&amp;"'!$e1"),$A1484-1,0)),OFFSET(INDIRECT("'"&amp;'DATA for charts'!D$5&amp;"'!$e1"),$A1484-1,0),NA())</f>
        <v>0</v>
      </c>
      <c r="E1484" s="219">
        <f ca="1">IF(ISNUMBER(OFFSET(INDIRECT("'"&amp;'DATA for charts'!E$5&amp;"'!$e1"),$A1484-1,0)),OFFSET(INDIRECT("'"&amp;'DATA for charts'!E$5&amp;"'!$e1"),$A1484-1,0),NA())</f>
        <v>0</v>
      </c>
      <c r="F1484" s="219">
        <f ca="1">IF(ISNUMBER(OFFSET(INDIRECT("'"&amp;'DATA for charts'!F$5&amp;"'!$e1"),$A1484-1,0)),OFFSET(INDIRECT("'"&amp;'DATA for charts'!F$5&amp;"'!$e1"),$A1484-1,0),NA())</f>
        <v>0</v>
      </c>
      <c r="G1484" s="219">
        <f ca="1">IF(ISNUMBER(OFFSET(INDIRECT("'"&amp;'DATA for charts'!G$5&amp;"'!$e1"),$A1484-1,0)),OFFSET(INDIRECT("'"&amp;'DATA for charts'!G$5&amp;"'!$e1"),$A1484-1,0),NA())</f>
        <v>-0.02</v>
      </c>
      <c r="H1484" s="219">
        <f ca="1">IF(ISNUMBER(OFFSET(INDIRECT("'"&amp;'DATA for charts'!H$5&amp;"'!$e1"),$A1484-1,0)),OFFSET(INDIRECT("'"&amp;'DATA for charts'!H$5&amp;"'!$e1"),$A1484-1,0),NA())</f>
        <v>0</v>
      </c>
      <c r="I1484" s="219" t="e">
        <f ca="1">IF(ISNUMBER(OFFSET(INDIRECT("'"&amp;'DATA for charts'!I$5&amp;"'!$e1"),$A1484-1,0)),OFFSET(INDIRECT("'"&amp;'DATA for charts'!I$5&amp;"'!$e1"),$A1484-1,0),NA())</f>
        <v>#N/A</v>
      </c>
      <c r="J1484" s="219" t="e">
        <f ca="1">IF(ISNUMBER(OFFSET(INDIRECT("'"&amp;'DATA for charts'!J$5&amp;"'!$e1"),$A1484-1,0)),OFFSET(INDIRECT("'"&amp;'DATA for charts'!J$5&amp;"'!$e1"),$A1484-1,0),NA())</f>
        <v>#N/A</v>
      </c>
      <c r="K1484" s="219" t="e">
        <f ca="1">IF(ISNUMBER(OFFSET(INDIRECT("'"&amp;'DATA for charts'!K$5&amp;"'!$e1"),$A1484-1,0)),OFFSET(INDIRECT("'"&amp;'DATA for charts'!K$5&amp;"'!$e1"),$A1484-1,0),NA())</f>
        <v>#N/A</v>
      </c>
      <c r="L1484" s="219" t="e">
        <f ca="1">IF(ISNUMBER(OFFSET(INDIRECT("'"&amp;'DATA for charts'!L$5&amp;"'!$e1"),$A1484-1,0)),OFFSET(INDIRECT("'"&amp;'DATA for charts'!L$5&amp;"'!$e1"),$A1484-1,0),NA())</f>
        <v>#N/A</v>
      </c>
      <c r="M1484" s="219" t="e">
        <f ca="1">IF(ISNUMBER(OFFSET(INDIRECT("'"&amp;'DATA for charts'!M$5&amp;"'!$e1"),$A1484-1,0)),OFFSET(INDIRECT("'"&amp;'DATA for charts'!M$5&amp;"'!$e1"),$A1484-1,0),NA())</f>
        <v>#N/A</v>
      </c>
      <c r="N1484" s="219" t="e">
        <f ca="1">IF(ISNUMBER(OFFSET(INDIRECT("'"&amp;'DATA for charts'!N$5&amp;"'!$e1"),$A1484-1,0)),OFFSET(INDIRECT("'"&amp;'DATA for charts'!N$5&amp;"'!$e1"),$A1484-1,0),NA())</f>
        <v>#N/A</v>
      </c>
      <c r="O1484" s="219" t="e">
        <f ca="1">IF(ISNUMBER(OFFSET(INDIRECT("'"&amp;'DATA for charts'!O$5&amp;"'!$e1"),$A1484-1,0)),OFFSET(INDIRECT("'"&amp;'DATA for charts'!O$5&amp;"'!$e1"),$A1484-1,0),NA())</f>
        <v>#N/A</v>
      </c>
      <c r="P1484" s="219" t="e">
        <f ca="1">IF(ISNUMBER(OFFSET(INDIRECT("'"&amp;'DATA for charts'!P$5&amp;"'!$e1"),$A1484-1,0)),OFFSET(INDIRECT("'"&amp;'DATA for charts'!P$5&amp;"'!$e1"),$A1484-1,0),NA())</f>
        <v>#N/A</v>
      </c>
      <c r="Q1484" s="219" t="e">
        <f ca="1">IF(ISNUMBER(OFFSET(INDIRECT("'"&amp;'DATA for charts'!Q$5&amp;"'!$e1"),$A1484-1,0)),OFFSET(INDIRECT("'"&amp;'DATA for charts'!Q$5&amp;"'!$e1"),$A1484-1,0),NA())</f>
        <v>#N/A</v>
      </c>
      <c r="R1484" s="219" t="e">
        <f ca="1">IF(ISNUMBER(OFFSET(INDIRECT("'"&amp;'DATA for charts'!R$5&amp;"'!$e1"),$A1484-1,0)),OFFSET(INDIRECT("'"&amp;'DATA for charts'!R$5&amp;"'!$e1"),$A1484-1,0),NA())</f>
        <v>#N/A</v>
      </c>
      <c r="S1484" s="219" t="e">
        <f ca="1">IF(ISNUMBER(OFFSET(INDIRECT("'"&amp;'DATA for charts'!S$5&amp;"'!$e1"),$A1484-1,0)),OFFSET(INDIRECT("'"&amp;'DATA for charts'!S$5&amp;"'!$e1"),$A1484-1,0),NA())</f>
        <v>#N/A</v>
      </c>
      <c r="T1484" s="34"/>
      <c r="U1484" s="34"/>
      <c r="V1484" s="34"/>
      <c r="W1484" s="8"/>
      <c r="X1484" s="8"/>
      <c r="Y1484" s="8"/>
      <c r="Z1484" s="8"/>
      <c r="AA1484" s="8"/>
    </row>
    <row r="1485" spans="1:27">
      <c r="A1485" s="226">
        <f t="shared" si="1449"/>
        <v>280</v>
      </c>
      <c r="B1485" s="8">
        <v>19</v>
      </c>
      <c r="C1485" s="219">
        <f ca="1">IF(ISNUMBER(OFFSET(INDIRECT("'"&amp;'DATA for charts'!C$5&amp;"'!$e1"),$A1485-1,0)),OFFSET(INDIRECT("'"&amp;'DATA for charts'!C$5&amp;"'!$e1"),$A1485-1,0),NA())</f>
        <v>0</v>
      </c>
      <c r="D1485" s="219">
        <f ca="1">IF(ISNUMBER(OFFSET(INDIRECT("'"&amp;'DATA for charts'!D$5&amp;"'!$e1"),$A1485-1,0)),OFFSET(INDIRECT("'"&amp;'DATA for charts'!D$5&amp;"'!$e1"),$A1485-1,0),NA())</f>
        <v>6.8676860000000006E-2</v>
      </c>
      <c r="E1485" s="219">
        <f ca="1">IF(ISNUMBER(OFFSET(INDIRECT("'"&amp;'DATA for charts'!E$5&amp;"'!$e1"),$A1485-1,0)),OFFSET(INDIRECT("'"&amp;'DATA for charts'!E$5&amp;"'!$e1"),$A1485-1,0),NA())</f>
        <v>0</v>
      </c>
      <c r="F1485" s="219">
        <f ca="1">IF(ISNUMBER(OFFSET(INDIRECT("'"&amp;'DATA for charts'!F$5&amp;"'!$e1"),$A1485-1,0)),OFFSET(INDIRECT("'"&amp;'DATA for charts'!F$5&amp;"'!$e1"),$A1485-1,0),NA())</f>
        <v>0.10282689657006222</v>
      </c>
      <c r="G1485" s="219">
        <f ca="1">IF(ISNUMBER(OFFSET(INDIRECT("'"&amp;'DATA for charts'!G$5&amp;"'!$e1"),$A1485-1,0)),OFFSET(INDIRECT("'"&amp;'DATA for charts'!G$5&amp;"'!$e1"),$A1485-1,0),NA())</f>
        <v>0.08</v>
      </c>
      <c r="H1485" s="219">
        <f ca="1">IF(ISNUMBER(OFFSET(INDIRECT("'"&amp;'DATA for charts'!H$5&amp;"'!$e1"),$A1485-1,0)),OFFSET(INDIRECT("'"&amp;'DATA for charts'!H$5&amp;"'!$e1"),$A1485-1,0),NA())</f>
        <v>0.24487200000000001</v>
      </c>
      <c r="I1485" s="219" t="e">
        <f ca="1">IF(ISNUMBER(OFFSET(INDIRECT("'"&amp;'DATA for charts'!I$5&amp;"'!$e1"),$A1485-1,0)),OFFSET(INDIRECT("'"&amp;'DATA for charts'!I$5&amp;"'!$e1"),$A1485-1,0),NA())</f>
        <v>#N/A</v>
      </c>
      <c r="J1485" s="219" t="e">
        <f ca="1">IF(ISNUMBER(OFFSET(INDIRECT("'"&amp;'DATA for charts'!J$5&amp;"'!$e1"),$A1485-1,0)),OFFSET(INDIRECT("'"&amp;'DATA for charts'!J$5&amp;"'!$e1"),$A1485-1,0),NA())</f>
        <v>#N/A</v>
      </c>
      <c r="K1485" s="219" t="e">
        <f ca="1">IF(ISNUMBER(OFFSET(INDIRECT("'"&amp;'DATA for charts'!K$5&amp;"'!$e1"),$A1485-1,0)),OFFSET(INDIRECT("'"&amp;'DATA for charts'!K$5&amp;"'!$e1"),$A1485-1,0),NA())</f>
        <v>#N/A</v>
      </c>
      <c r="L1485" s="219" t="e">
        <f ca="1">IF(ISNUMBER(OFFSET(INDIRECT("'"&amp;'DATA for charts'!L$5&amp;"'!$e1"),$A1485-1,0)),OFFSET(INDIRECT("'"&amp;'DATA for charts'!L$5&amp;"'!$e1"),$A1485-1,0),NA())</f>
        <v>#N/A</v>
      </c>
      <c r="M1485" s="219" t="e">
        <f ca="1">IF(ISNUMBER(OFFSET(INDIRECT("'"&amp;'DATA for charts'!M$5&amp;"'!$e1"),$A1485-1,0)),OFFSET(INDIRECT("'"&amp;'DATA for charts'!M$5&amp;"'!$e1"),$A1485-1,0),NA())</f>
        <v>#N/A</v>
      </c>
      <c r="N1485" s="219" t="e">
        <f ca="1">IF(ISNUMBER(OFFSET(INDIRECT("'"&amp;'DATA for charts'!N$5&amp;"'!$e1"),$A1485-1,0)),OFFSET(INDIRECT("'"&amp;'DATA for charts'!N$5&amp;"'!$e1"),$A1485-1,0),NA())</f>
        <v>#N/A</v>
      </c>
      <c r="O1485" s="219" t="e">
        <f ca="1">IF(ISNUMBER(OFFSET(INDIRECT("'"&amp;'DATA for charts'!O$5&amp;"'!$e1"),$A1485-1,0)),OFFSET(INDIRECT("'"&amp;'DATA for charts'!O$5&amp;"'!$e1"),$A1485-1,0),NA())</f>
        <v>#N/A</v>
      </c>
      <c r="P1485" s="219" t="e">
        <f ca="1">IF(ISNUMBER(OFFSET(INDIRECT("'"&amp;'DATA for charts'!P$5&amp;"'!$e1"),$A1485-1,0)),OFFSET(INDIRECT("'"&amp;'DATA for charts'!P$5&amp;"'!$e1"),$A1485-1,0),NA())</f>
        <v>#N/A</v>
      </c>
      <c r="Q1485" s="219" t="e">
        <f ca="1">IF(ISNUMBER(OFFSET(INDIRECT("'"&amp;'DATA for charts'!Q$5&amp;"'!$e1"),$A1485-1,0)),OFFSET(INDIRECT("'"&amp;'DATA for charts'!Q$5&amp;"'!$e1"),$A1485-1,0),NA())</f>
        <v>#N/A</v>
      </c>
      <c r="R1485" s="219" t="e">
        <f ca="1">IF(ISNUMBER(OFFSET(INDIRECT("'"&amp;'DATA for charts'!R$5&amp;"'!$e1"),$A1485-1,0)),OFFSET(INDIRECT("'"&amp;'DATA for charts'!R$5&amp;"'!$e1"),$A1485-1,0),NA())</f>
        <v>#N/A</v>
      </c>
      <c r="S1485" s="219" t="e">
        <f ca="1">IF(ISNUMBER(OFFSET(INDIRECT("'"&amp;'DATA for charts'!S$5&amp;"'!$e1"),$A1485-1,0)),OFFSET(INDIRECT("'"&amp;'DATA for charts'!S$5&amp;"'!$e1"),$A1485-1,0),NA())</f>
        <v>#N/A</v>
      </c>
      <c r="T1485" s="34"/>
      <c r="U1485" s="34"/>
      <c r="V1485" s="34"/>
      <c r="W1485" s="8"/>
      <c r="X1485" s="8"/>
      <c r="Y1485" s="8"/>
      <c r="Z1485" s="8"/>
      <c r="AA1485" s="8"/>
    </row>
    <row r="1486" spans="1:27">
      <c r="A1486" s="226">
        <f t="shared" si="1449"/>
        <v>281</v>
      </c>
      <c r="B1486" s="8">
        <v>20</v>
      </c>
      <c r="C1486" s="219">
        <f ca="1">IF(ISNUMBER(OFFSET(INDIRECT("'"&amp;'DATA for charts'!C$5&amp;"'!$e1"),$A1486-1,0)),OFFSET(INDIRECT("'"&amp;'DATA for charts'!C$5&amp;"'!$e1"),$A1486-1,0),NA())</f>
        <v>6.0999999999999999E-2</v>
      </c>
      <c r="D1486" s="219">
        <f ca="1">IF(ISNUMBER(OFFSET(INDIRECT("'"&amp;'DATA for charts'!D$5&amp;"'!$e1"),$A1486-1,0)),OFFSET(INDIRECT("'"&amp;'DATA for charts'!D$5&amp;"'!$e1"),$A1486-1,0),NA())</f>
        <v>0.8508694</v>
      </c>
      <c r="E1486" s="219">
        <f ca="1">IF(ISNUMBER(OFFSET(INDIRECT("'"&amp;'DATA for charts'!E$5&amp;"'!$e1"),$A1486-1,0)),OFFSET(INDIRECT("'"&amp;'DATA for charts'!E$5&amp;"'!$e1"),$A1486-1,0),NA())</f>
        <v>0.48599999999999999</v>
      </c>
      <c r="F1486" s="219">
        <f ca="1">IF(ISNUMBER(OFFSET(INDIRECT("'"&amp;'DATA for charts'!F$5&amp;"'!$e1"),$A1486-1,0)),OFFSET(INDIRECT("'"&amp;'DATA for charts'!F$5&amp;"'!$e1"),$A1486-1,0),NA())</f>
        <v>0.84738029149474159</v>
      </c>
      <c r="G1486" s="219">
        <f ca="1">IF(ISNUMBER(OFFSET(INDIRECT("'"&amp;'DATA for charts'!G$5&amp;"'!$e1"),$A1486-1,0)),OFFSET(INDIRECT("'"&amp;'DATA for charts'!G$5&amp;"'!$e1"),$A1486-1,0),NA())</f>
        <v>0.87</v>
      </c>
      <c r="H1486" s="219">
        <f ca="1">IF(ISNUMBER(OFFSET(INDIRECT("'"&amp;'DATA for charts'!H$5&amp;"'!$e1"),$A1486-1,0)),OFFSET(INDIRECT("'"&amp;'DATA for charts'!H$5&amp;"'!$e1"),$A1486-1,0),NA())</f>
        <v>0.90070799999999995</v>
      </c>
      <c r="I1486" s="219" t="e">
        <f ca="1">IF(ISNUMBER(OFFSET(INDIRECT("'"&amp;'DATA for charts'!I$5&amp;"'!$e1"),$A1486-1,0)),OFFSET(INDIRECT("'"&amp;'DATA for charts'!I$5&amp;"'!$e1"),$A1486-1,0),NA())</f>
        <v>#N/A</v>
      </c>
      <c r="J1486" s="219" t="e">
        <f ca="1">IF(ISNUMBER(OFFSET(INDIRECT("'"&amp;'DATA for charts'!J$5&amp;"'!$e1"),$A1486-1,0)),OFFSET(INDIRECT("'"&amp;'DATA for charts'!J$5&amp;"'!$e1"),$A1486-1,0),NA())</f>
        <v>#N/A</v>
      </c>
      <c r="K1486" s="219" t="e">
        <f ca="1">IF(ISNUMBER(OFFSET(INDIRECT("'"&amp;'DATA for charts'!K$5&amp;"'!$e1"),$A1486-1,0)),OFFSET(INDIRECT("'"&amp;'DATA for charts'!K$5&amp;"'!$e1"),$A1486-1,0),NA())</f>
        <v>#N/A</v>
      </c>
      <c r="L1486" s="219" t="e">
        <f ca="1">IF(ISNUMBER(OFFSET(INDIRECT("'"&amp;'DATA for charts'!L$5&amp;"'!$e1"),$A1486-1,0)),OFFSET(INDIRECT("'"&amp;'DATA for charts'!L$5&amp;"'!$e1"),$A1486-1,0),NA())</f>
        <v>#N/A</v>
      </c>
      <c r="M1486" s="219" t="e">
        <f ca="1">IF(ISNUMBER(OFFSET(INDIRECT("'"&amp;'DATA for charts'!M$5&amp;"'!$e1"),$A1486-1,0)),OFFSET(INDIRECT("'"&amp;'DATA for charts'!M$5&amp;"'!$e1"),$A1486-1,0),NA())</f>
        <v>#N/A</v>
      </c>
      <c r="N1486" s="219" t="e">
        <f ca="1">IF(ISNUMBER(OFFSET(INDIRECT("'"&amp;'DATA for charts'!N$5&amp;"'!$e1"),$A1486-1,0)),OFFSET(INDIRECT("'"&amp;'DATA for charts'!N$5&amp;"'!$e1"),$A1486-1,0),NA())</f>
        <v>#N/A</v>
      </c>
      <c r="O1486" s="219" t="e">
        <f ca="1">IF(ISNUMBER(OFFSET(INDIRECT("'"&amp;'DATA for charts'!O$5&amp;"'!$e1"),$A1486-1,0)),OFFSET(INDIRECT("'"&amp;'DATA for charts'!O$5&amp;"'!$e1"),$A1486-1,0),NA())</f>
        <v>#N/A</v>
      </c>
      <c r="P1486" s="219" t="e">
        <f ca="1">IF(ISNUMBER(OFFSET(INDIRECT("'"&amp;'DATA for charts'!P$5&amp;"'!$e1"),$A1486-1,0)),OFFSET(INDIRECT("'"&amp;'DATA for charts'!P$5&amp;"'!$e1"),$A1486-1,0),NA())</f>
        <v>#N/A</v>
      </c>
      <c r="Q1486" s="219" t="e">
        <f ca="1">IF(ISNUMBER(OFFSET(INDIRECT("'"&amp;'DATA for charts'!Q$5&amp;"'!$e1"),$A1486-1,0)),OFFSET(INDIRECT("'"&amp;'DATA for charts'!Q$5&amp;"'!$e1"),$A1486-1,0),NA())</f>
        <v>#N/A</v>
      </c>
      <c r="R1486" s="219" t="e">
        <f ca="1">IF(ISNUMBER(OFFSET(INDIRECT("'"&amp;'DATA for charts'!R$5&amp;"'!$e1"),$A1486-1,0)),OFFSET(INDIRECT("'"&amp;'DATA for charts'!R$5&amp;"'!$e1"),$A1486-1,0),NA())</f>
        <v>#N/A</v>
      </c>
      <c r="S1486" s="219" t="e">
        <f ca="1">IF(ISNUMBER(OFFSET(INDIRECT("'"&amp;'DATA for charts'!S$5&amp;"'!$e1"),$A1486-1,0)),OFFSET(INDIRECT("'"&amp;'DATA for charts'!S$5&amp;"'!$e1"),$A1486-1,0),NA())</f>
        <v>#N/A</v>
      </c>
      <c r="T1486" s="34"/>
      <c r="U1486" s="34"/>
      <c r="V1486" s="34"/>
      <c r="W1486" s="8"/>
      <c r="X1486" s="8"/>
      <c r="Y1486" s="8"/>
      <c r="Z1486" s="8"/>
      <c r="AA1486" s="8"/>
    </row>
    <row r="1487" spans="1:27">
      <c r="A1487" s="226">
        <f t="shared" si="1449"/>
        <v>282</v>
      </c>
      <c r="B1487" s="8">
        <v>21</v>
      </c>
      <c r="C1487" s="219">
        <f ca="1">IF(ISNUMBER(OFFSET(INDIRECT("'"&amp;'DATA for charts'!C$5&amp;"'!$e1"),$A1487-1,0)),OFFSET(INDIRECT("'"&amp;'DATA for charts'!C$5&amp;"'!$e1"),$A1487-1,0),NA())</f>
        <v>0.76</v>
      </c>
      <c r="D1487" s="219">
        <f ca="1">IF(ISNUMBER(OFFSET(INDIRECT("'"&amp;'DATA for charts'!D$5&amp;"'!$e1"),$A1487-1,0)),OFFSET(INDIRECT("'"&amp;'DATA for charts'!D$5&amp;"'!$e1"),$A1487-1,0),NA())</f>
        <v>1.4115279999999999</v>
      </c>
      <c r="E1487" s="219">
        <f ca="1">IF(ISNUMBER(OFFSET(INDIRECT("'"&amp;'DATA for charts'!E$5&amp;"'!$e1"),$A1487-1,0)),OFFSET(INDIRECT("'"&amp;'DATA for charts'!E$5&amp;"'!$e1"),$A1487-1,0),NA())</f>
        <v>1.198</v>
      </c>
      <c r="F1487" s="219">
        <f ca="1">IF(ISNUMBER(OFFSET(INDIRECT("'"&amp;'DATA for charts'!F$5&amp;"'!$e1"),$A1487-1,0)),OFFSET(INDIRECT("'"&amp;'DATA for charts'!F$5&amp;"'!$e1"),$A1487-1,0),NA())</f>
        <v>1.4078537479394584</v>
      </c>
      <c r="G1487" s="219">
        <f ca="1">IF(ISNUMBER(OFFSET(INDIRECT("'"&amp;'DATA for charts'!G$5&amp;"'!$e1"),$A1487-1,0)),OFFSET(INDIRECT("'"&amp;'DATA for charts'!G$5&amp;"'!$e1"),$A1487-1,0),NA())</f>
        <v>1.46</v>
      </c>
      <c r="H1487" s="219">
        <f ca="1">IF(ISNUMBER(OFFSET(INDIRECT("'"&amp;'DATA for charts'!H$5&amp;"'!$e1"),$A1487-1,0)),OFFSET(INDIRECT("'"&amp;'DATA for charts'!H$5&amp;"'!$e1"),$A1487-1,0),NA())</f>
        <v>1.42248</v>
      </c>
      <c r="I1487" s="219" t="e">
        <f ca="1">IF(ISNUMBER(OFFSET(INDIRECT("'"&amp;'DATA for charts'!I$5&amp;"'!$e1"),$A1487-1,0)),OFFSET(INDIRECT("'"&amp;'DATA for charts'!I$5&amp;"'!$e1"),$A1487-1,0),NA())</f>
        <v>#N/A</v>
      </c>
      <c r="J1487" s="219" t="e">
        <f ca="1">IF(ISNUMBER(OFFSET(INDIRECT("'"&amp;'DATA for charts'!J$5&amp;"'!$e1"),$A1487-1,0)),OFFSET(INDIRECT("'"&amp;'DATA for charts'!J$5&amp;"'!$e1"),$A1487-1,0),NA())</f>
        <v>#N/A</v>
      </c>
      <c r="K1487" s="219" t="e">
        <f ca="1">IF(ISNUMBER(OFFSET(INDIRECT("'"&amp;'DATA for charts'!K$5&amp;"'!$e1"),$A1487-1,0)),OFFSET(INDIRECT("'"&amp;'DATA for charts'!K$5&amp;"'!$e1"),$A1487-1,0),NA())</f>
        <v>#N/A</v>
      </c>
      <c r="L1487" s="219" t="e">
        <f ca="1">IF(ISNUMBER(OFFSET(INDIRECT("'"&amp;'DATA for charts'!L$5&amp;"'!$e1"),$A1487-1,0)),OFFSET(INDIRECT("'"&amp;'DATA for charts'!L$5&amp;"'!$e1"),$A1487-1,0),NA())</f>
        <v>#N/A</v>
      </c>
      <c r="M1487" s="219" t="e">
        <f ca="1">IF(ISNUMBER(OFFSET(INDIRECT("'"&amp;'DATA for charts'!M$5&amp;"'!$e1"),$A1487-1,0)),OFFSET(INDIRECT("'"&amp;'DATA for charts'!M$5&amp;"'!$e1"),$A1487-1,0),NA())</f>
        <v>#N/A</v>
      </c>
      <c r="N1487" s="219" t="e">
        <f ca="1">IF(ISNUMBER(OFFSET(INDIRECT("'"&amp;'DATA for charts'!N$5&amp;"'!$e1"),$A1487-1,0)),OFFSET(INDIRECT("'"&amp;'DATA for charts'!N$5&amp;"'!$e1"),$A1487-1,0),NA())</f>
        <v>#N/A</v>
      </c>
      <c r="O1487" s="219" t="e">
        <f ca="1">IF(ISNUMBER(OFFSET(INDIRECT("'"&amp;'DATA for charts'!O$5&amp;"'!$e1"),$A1487-1,0)),OFFSET(INDIRECT("'"&amp;'DATA for charts'!O$5&amp;"'!$e1"),$A1487-1,0),NA())</f>
        <v>#N/A</v>
      </c>
      <c r="P1487" s="219" t="e">
        <f ca="1">IF(ISNUMBER(OFFSET(INDIRECT("'"&amp;'DATA for charts'!P$5&amp;"'!$e1"),$A1487-1,0)),OFFSET(INDIRECT("'"&amp;'DATA for charts'!P$5&amp;"'!$e1"),$A1487-1,0),NA())</f>
        <v>#N/A</v>
      </c>
      <c r="Q1487" s="219" t="e">
        <f ca="1">IF(ISNUMBER(OFFSET(INDIRECT("'"&amp;'DATA for charts'!Q$5&amp;"'!$e1"),$A1487-1,0)),OFFSET(INDIRECT("'"&amp;'DATA for charts'!Q$5&amp;"'!$e1"),$A1487-1,0),NA())</f>
        <v>#N/A</v>
      </c>
      <c r="R1487" s="219" t="e">
        <f ca="1">IF(ISNUMBER(OFFSET(INDIRECT("'"&amp;'DATA for charts'!R$5&amp;"'!$e1"),$A1487-1,0)),OFFSET(INDIRECT("'"&amp;'DATA for charts'!R$5&amp;"'!$e1"),$A1487-1,0),NA())</f>
        <v>#N/A</v>
      </c>
      <c r="S1487" s="219" t="e">
        <f ca="1">IF(ISNUMBER(OFFSET(INDIRECT("'"&amp;'DATA for charts'!S$5&amp;"'!$e1"),$A1487-1,0)),OFFSET(INDIRECT("'"&amp;'DATA for charts'!S$5&amp;"'!$e1"),$A1487-1,0),NA())</f>
        <v>#N/A</v>
      </c>
      <c r="T1487" s="34"/>
      <c r="U1487" s="34"/>
      <c r="V1487" s="34"/>
      <c r="W1487" s="8"/>
      <c r="X1487" s="8"/>
      <c r="Y1487" s="8"/>
      <c r="Z1487" s="8"/>
      <c r="AA1487" s="8"/>
    </row>
    <row r="1488" spans="1:27">
      <c r="A1488" s="226">
        <f t="shared" si="1449"/>
        <v>283</v>
      </c>
      <c r="B1488" s="8">
        <v>22</v>
      </c>
      <c r="C1488" s="219">
        <f ca="1">IF(ISNUMBER(OFFSET(INDIRECT("'"&amp;'DATA for charts'!C$5&amp;"'!$e1"),$A1488-1,0)),OFFSET(INDIRECT("'"&amp;'DATA for charts'!C$5&amp;"'!$e1"),$A1488-1,0),NA())</f>
        <v>1.518</v>
      </c>
      <c r="D1488" s="219">
        <f ca="1">IF(ISNUMBER(OFFSET(INDIRECT("'"&amp;'DATA for charts'!D$5&amp;"'!$e1"),$A1488-1,0)),OFFSET(INDIRECT("'"&amp;'DATA for charts'!D$5&amp;"'!$e1"),$A1488-1,0),NA())</f>
        <v>1.7543200000000001</v>
      </c>
      <c r="E1488" s="219">
        <f ca="1">IF(ISNUMBER(OFFSET(INDIRECT("'"&amp;'DATA for charts'!E$5&amp;"'!$e1"),$A1488-1,0)),OFFSET(INDIRECT("'"&amp;'DATA for charts'!E$5&amp;"'!$e1"),$A1488-1,0),NA())</f>
        <v>1.641</v>
      </c>
      <c r="F1488" s="219">
        <f ca="1">IF(ISNUMBER(OFFSET(INDIRECT("'"&amp;'DATA for charts'!F$5&amp;"'!$e1"),$A1488-1,0)),OFFSET(INDIRECT("'"&amp;'DATA for charts'!F$5&amp;"'!$e1"),$A1488-1,0),NA())</f>
        <v>1.7785084274466139</v>
      </c>
      <c r="G1488" s="219">
        <f ca="1">IF(ISNUMBER(OFFSET(INDIRECT("'"&amp;'DATA for charts'!G$5&amp;"'!$e1"),$A1488-1,0)),OFFSET(INDIRECT("'"&amp;'DATA for charts'!G$5&amp;"'!$e1"),$A1488-1,0),NA())</f>
        <v>1.81</v>
      </c>
      <c r="H1488" s="219">
        <f ca="1">IF(ISNUMBER(OFFSET(INDIRECT("'"&amp;'DATA for charts'!H$5&amp;"'!$e1"),$A1488-1,0)),OFFSET(INDIRECT("'"&amp;'DATA for charts'!H$5&amp;"'!$e1"),$A1488-1,0),NA())</f>
        <v>1.792</v>
      </c>
      <c r="I1488" s="219" t="e">
        <f ca="1">IF(ISNUMBER(OFFSET(INDIRECT("'"&amp;'DATA for charts'!I$5&amp;"'!$e1"),$A1488-1,0)),OFFSET(INDIRECT("'"&amp;'DATA for charts'!I$5&amp;"'!$e1"),$A1488-1,0),NA())</f>
        <v>#N/A</v>
      </c>
      <c r="J1488" s="219" t="e">
        <f ca="1">IF(ISNUMBER(OFFSET(INDIRECT("'"&amp;'DATA for charts'!J$5&amp;"'!$e1"),$A1488-1,0)),OFFSET(INDIRECT("'"&amp;'DATA for charts'!J$5&amp;"'!$e1"),$A1488-1,0),NA())</f>
        <v>#N/A</v>
      </c>
      <c r="K1488" s="219" t="e">
        <f ca="1">IF(ISNUMBER(OFFSET(INDIRECT("'"&amp;'DATA for charts'!K$5&amp;"'!$e1"),$A1488-1,0)),OFFSET(INDIRECT("'"&amp;'DATA for charts'!K$5&amp;"'!$e1"),$A1488-1,0),NA())</f>
        <v>#N/A</v>
      </c>
      <c r="L1488" s="219" t="e">
        <f ca="1">IF(ISNUMBER(OFFSET(INDIRECT("'"&amp;'DATA for charts'!L$5&amp;"'!$e1"),$A1488-1,0)),OFFSET(INDIRECT("'"&amp;'DATA for charts'!L$5&amp;"'!$e1"),$A1488-1,0),NA())</f>
        <v>#N/A</v>
      </c>
      <c r="M1488" s="219" t="e">
        <f ca="1">IF(ISNUMBER(OFFSET(INDIRECT("'"&amp;'DATA for charts'!M$5&amp;"'!$e1"),$A1488-1,0)),OFFSET(INDIRECT("'"&amp;'DATA for charts'!M$5&amp;"'!$e1"),$A1488-1,0),NA())</f>
        <v>#N/A</v>
      </c>
      <c r="N1488" s="219" t="e">
        <f ca="1">IF(ISNUMBER(OFFSET(INDIRECT("'"&amp;'DATA for charts'!N$5&amp;"'!$e1"),$A1488-1,0)),OFFSET(INDIRECT("'"&amp;'DATA for charts'!N$5&amp;"'!$e1"),$A1488-1,0),NA())</f>
        <v>#N/A</v>
      </c>
      <c r="O1488" s="219" t="e">
        <f ca="1">IF(ISNUMBER(OFFSET(INDIRECT("'"&amp;'DATA for charts'!O$5&amp;"'!$e1"),$A1488-1,0)),OFFSET(INDIRECT("'"&amp;'DATA for charts'!O$5&amp;"'!$e1"),$A1488-1,0),NA())</f>
        <v>#N/A</v>
      </c>
      <c r="P1488" s="219" t="e">
        <f ca="1">IF(ISNUMBER(OFFSET(INDIRECT("'"&amp;'DATA for charts'!P$5&amp;"'!$e1"),$A1488-1,0)),OFFSET(INDIRECT("'"&amp;'DATA for charts'!P$5&amp;"'!$e1"),$A1488-1,0),NA())</f>
        <v>#N/A</v>
      </c>
      <c r="Q1488" s="219" t="e">
        <f ca="1">IF(ISNUMBER(OFFSET(INDIRECT("'"&amp;'DATA for charts'!Q$5&amp;"'!$e1"),$A1488-1,0)),OFFSET(INDIRECT("'"&amp;'DATA for charts'!Q$5&amp;"'!$e1"),$A1488-1,0),NA())</f>
        <v>#N/A</v>
      </c>
      <c r="R1488" s="219" t="e">
        <f ca="1">IF(ISNUMBER(OFFSET(INDIRECT("'"&amp;'DATA for charts'!R$5&amp;"'!$e1"),$A1488-1,0)),OFFSET(INDIRECT("'"&amp;'DATA for charts'!R$5&amp;"'!$e1"),$A1488-1,0),NA())</f>
        <v>#N/A</v>
      </c>
      <c r="S1488" s="219" t="e">
        <f ca="1">IF(ISNUMBER(OFFSET(INDIRECT("'"&amp;'DATA for charts'!S$5&amp;"'!$e1"),$A1488-1,0)),OFFSET(INDIRECT("'"&amp;'DATA for charts'!S$5&amp;"'!$e1"),$A1488-1,0),NA())</f>
        <v>#N/A</v>
      </c>
      <c r="T1488" s="34"/>
      <c r="U1488" s="34"/>
      <c r="V1488" s="34"/>
      <c r="W1488" s="8"/>
      <c r="X1488" s="8"/>
      <c r="Y1488" s="8"/>
      <c r="Z1488" s="8"/>
      <c r="AA1488" s="8"/>
    </row>
    <row r="1489" spans="1:27">
      <c r="A1489" s="226">
        <f t="shared" si="1449"/>
        <v>284</v>
      </c>
      <c r="B1489" s="8">
        <v>23</v>
      </c>
      <c r="C1489" s="219">
        <f ca="1">IF(ISNUMBER(OFFSET(INDIRECT("'"&amp;'DATA for charts'!C$5&amp;"'!$e1"),$A1489-1,0)),OFFSET(INDIRECT("'"&amp;'DATA for charts'!C$5&amp;"'!$e1"),$A1489-1,0),NA())</f>
        <v>1.7010000000000001</v>
      </c>
      <c r="D1489" s="219">
        <f ca="1">IF(ISNUMBER(OFFSET(INDIRECT("'"&amp;'DATA for charts'!D$5&amp;"'!$e1"),$A1489-1,0)),OFFSET(INDIRECT("'"&amp;'DATA for charts'!D$5&amp;"'!$e1"),$A1489-1,0),NA())</f>
        <v>1.959778</v>
      </c>
      <c r="E1489" s="219">
        <f ca="1">IF(ISNUMBER(OFFSET(INDIRECT("'"&amp;'DATA for charts'!E$5&amp;"'!$e1"),$A1489-1,0)),OFFSET(INDIRECT("'"&amp;'DATA for charts'!E$5&amp;"'!$e1"),$A1489-1,0),NA())</f>
        <v>1.9039999999999999</v>
      </c>
      <c r="F1489" s="219">
        <f ca="1">IF(ISNUMBER(OFFSET(INDIRECT("'"&amp;'DATA for charts'!F$5&amp;"'!$e1"),$A1489-1,0)),OFFSET(INDIRECT("'"&amp;'DATA for charts'!F$5&amp;"'!$e1"),$A1489-1,0),NA())</f>
        <v>2.005099730408336</v>
      </c>
      <c r="G1489" s="219">
        <f ca="1">IF(ISNUMBER(OFFSET(INDIRECT("'"&amp;'DATA for charts'!G$5&amp;"'!$e1"),$A1489-1,0)),OFFSET(INDIRECT("'"&amp;'DATA for charts'!G$5&amp;"'!$e1"),$A1489-1,0),NA())</f>
        <v>2.0299999999999998</v>
      </c>
      <c r="H1489" s="219">
        <f ca="1">IF(ISNUMBER(OFFSET(INDIRECT("'"&amp;'DATA for charts'!H$5&amp;"'!$e1"),$A1489-1,0)),OFFSET(INDIRECT("'"&amp;'DATA for charts'!H$5&amp;"'!$e1"),$A1489-1,0),NA())</f>
        <v>2.0234700000000001</v>
      </c>
      <c r="I1489" s="219" t="e">
        <f ca="1">IF(ISNUMBER(OFFSET(INDIRECT("'"&amp;'DATA for charts'!I$5&amp;"'!$e1"),$A1489-1,0)),OFFSET(INDIRECT("'"&amp;'DATA for charts'!I$5&amp;"'!$e1"),$A1489-1,0),NA())</f>
        <v>#N/A</v>
      </c>
      <c r="J1489" s="219" t="e">
        <f ca="1">IF(ISNUMBER(OFFSET(INDIRECT("'"&amp;'DATA for charts'!J$5&amp;"'!$e1"),$A1489-1,0)),OFFSET(INDIRECT("'"&amp;'DATA for charts'!J$5&amp;"'!$e1"),$A1489-1,0),NA())</f>
        <v>#N/A</v>
      </c>
      <c r="K1489" s="219" t="e">
        <f ca="1">IF(ISNUMBER(OFFSET(INDIRECT("'"&amp;'DATA for charts'!K$5&amp;"'!$e1"),$A1489-1,0)),OFFSET(INDIRECT("'"&amp;'DATA for charts'!K$5&amp;"'!$e1"),$A1489-1,0),NA())</f>
        <v>#N/A</v>
      </c>
      <c r="L1489" s="219" t="e">
        <f ca="1">IF(ISNUMBER(OFFSET(INDIRECT("'"&amp;'DATA for charts'!L$5&amp;"'!$e1"),$A1489-1,0)),OFFSET(INDIRECT("'"&amp;'DATA for charts'!L$5&amp;"'!$e1"),$A1489-1,0),NA())</f>
        <v>#N/A</v>
      </c>
      <c r="M1489" s="219" t="e">
        <f ca="1">IF(ISNUMBER(OFFSET(INDIRECT("'"&amp;'DATA for charts'!M$5&amp;"'!$e1"),$A1489-1,0)),OFFSET(INDIRECT("'"&amp;'DATA for charts'!M$5&amp;"'!$e1"),$A1489-1,0),NA())</f>
        <v>#N/A</v>
      </c>
      <c r="N1489" s="219" t="e">
        <f ca="1">IF(ISNUMBER(OFFSET(INDIRECT("'"&amp;'DATA for charts'!N$5&amp;"'!$e1"),$A1489-1,0)),OFFSET(INDIRECT("'"&amp;'DATA for charts'!N$5&amp;"'!$e1"),$A1489-1,0),NA())</f>
        <v>#N/A</v>
      </c>
      <c r="O1489" s="219" t="e">
        <f ca="1">IF(ISNUMBER(OFFSET(INDIRECT("'"&amp;'DATA for charts'!O$5&amp;"'!$e1"),$A1489-1,0)),OFFSET(INDIRECT("'"&amp;'DATA for charts'!O$5&amp;"'!$e1"),$A1489-1,0),NA())</f>
        <v>#N/A</v>
      </c>
      <c r="P1489" s="219" t="e">
        <f ca="1">IF(ISNUMBER(OFFSET(INDIRECT("'"&amp;'DATA for charts'!P$5&amp;"'!$e1"),$A1489-1,0)),OFFSET(INDIRECT("'"&amp;'DATA for charts'!P$5&amp;"'!$e1"),$A1489-1,0),NA())</f>
        <v>#N/A</v>
      </c>
      <c r="Q1489" s="219" t="e">
        <f ca="1">IF(ISNUMBER(OFFSET(INDIRECT("'"&amp;'DATA for charts'!Q$5&amp;"'!$e1"),$A1489-1,0)),OFFSET(INDIRECT("'"&amp;'DATA for charts'!Q$5&amp;"'!$e1"),$A1489-1,0),NA())</f>
        <v>#N/A</v>
      </c>
      <c r="R1489" s="219" t="e">
        <f ca="1">IF(ISNUMBER(OFFSET(INDIRECT("'"&amp;'DATA for charts'!R$5&amp;"'!$e1"),$A1489-1,0)),OFFSET(INDIRECT("'"&amp;'DATA for charts'!R$5&amp;"'!$e1"),$A1489-1,0),NA())</f>
        <v>#N/A</v>
      </c>
      <c r="S1489" s="219" t="e">
        <f ca="1">IF(ISNUMBER(OFFSET(INDIRECT("'"&amp;'DATA for charts'!S$5&amp;"'!$e1"),$A1489-1,0)),OFFSET(INDIRECT("'"&amp;'DATA for charts'!S$5&amp;"'!$e1"),$A1489-1,0),NA())</f>
        <v>#N/A</v>
      </c>
      <c r="T1489" s="34"/>
      <c r="U1489" s="34"/>
      <c r="V1489" s="34"/>
      <c r="W1489" s="8"/>
      <c r="X1489" s="8"/>
      <c r="Y1489" s="8"/>
      <c r="Z1489" s="8"/>
      <c r="AA1489" s="8"/>
    </row>
    <row r="1490" spans="1:27">
      <c r="A1490" s="226">
        <f t="shared" si="1449"/>
        <v>285</v>
      </c>
      <c r="B1490" s="8">
        <v>24</v>
      </c>
      <c r="C1490" s="219">
        <f ca="1">IF(ISNUMBER(OFFSET(INDIRECT("'"&amp;'DATA for charts'!C$5&amp;"'!$e1"),$A1490-1,0)),OFFSET(INDIRECT("'"&amp;'DATA for charts'!C$5&amp;"'!$e1"),$A1490-1,0),NA())</f>
        <v>1.8009999999999999</v>
      </c>
      <c r="D1490" s="219">
        <f ca="1">IF(ISNUMBER(OFFSET(INDIRECT("'"&amp;'DATA for charts'!D$5&amp;"'!$e1"),$A1490-1,0)),OFFSET(INDIRECT("'"&amp;'DATA for charts'!D$5&amp;"'!$e1"),$A1490-1,0),NA())</f>
        <v>2.0438730000000001</v>
      </c>
      <c r="E1490" s="219">
        <f ca="1">IF(ISNUMBER(OFFSET(INDIRECT("'"&amp;'DATA for charts'!E$5&amp;"'!$e1"),$A1490-1,0)),OFFSET(INDIRECT("'"&amp;'DATA for charts'!E$5&amp;"'!$e1"),$A1490-1,0),NA())</f>
        <v>2.0430000000000001</v>
      </c>
      <c r="F1490" s="219">
        <f ca="1">IF(ISNUMBER(OFFSET(INDIRECT("'"&amp;'DATA for charts'!F$5&amp;"'!$e1"),$A1490-1,0)),OFFSET(INDIRECT("'"&amp;'DATA for charts'!F$5&amp;"'!$e1"),$A1490-1,0),NA())</f>
        <v>2.1000123027521997</v>
      </c>
      <c r="G1490" s="219">
        <f ca="1">IF(ISNUMBER(OFFSET(INDIRECT("'"&amp;'DATA for charts'!G$5&amp;"'!$e1"),$A1490-1,0)),OFFSET(INDIRECT("'"&amp;'DATA for charts'!G$5&amp;"'!$e1"),$A1490-1,0),NA())</f>
        <v>2.13</v>
      </c>
      <c r="H1490" s="219">
        <f ca="1">IF(ISNUMBER(OFFSET(INDIRECT("'"&amp;'DATA for charts'!H$5&amp;"'!$e1"),$A1490-1,0)),OFFSET(INDIRECT("'"&amp;'DATA for charts'!H$5&amp;"'!$e1"),$A1490-1,0),NA())</f>
        <v>2.12554</v>
      </c>
      <c r="I1490" s="219" t="e">
        <f ca="1">IF(ISNUMBER(OFFSET(INDIRECT("'"&amp;'DATA for charts'!I$5&amp;"'!$e1"),$A1490-1,0)),OFFSET(INDIRECT("'"&amp;'DATA for charts'!I$5&amp;"'!$e1"),$A1490-1,0),NA())</f>
        <v>#N/A</v>
      </c>
      <c r="J1490" s="219" t="e">
        <f ca="1">IF(ISNUMBER(OFFSET(INDIRECT("'"&amp;'DATA for charts'!J$5&amp;"'!$e1"),$A1490-1,0)),OFFSET(INDIRECT("'"&amp;'DATA for charts'!J$5&amp;"'!$e1"),$A1490-1,0),NA())</f>
        <v>#N/A</v>
      </c>
      <c r="K1490" s="219" t="e">
        <f ca="1">IF(ISNUMBER(OFFSET(INDIRECT("'"&amp;'DATA for charts'!K$5&amp;"'!$e1"),$A1490-1,0)),OFFSET(INDIRECT("'"&amp;'DATA for charts'!K$5&amp;"'!$e1"),$A1490-1,0),NA())</f>
        <v>#N/A</v>
      </c>
      <c r="L1490" s="219" t="e">
        <f ca="1">IF(ISNUMBER(OFFSET(INDIRECT("'"&amp;'DATA for charts'!L$5&amp;"'!$e1"),$A1490-1,0)),OFFSET(INDIRECT("'"&amp;'DATA for charts'!L$5&amp;"'!$e1"),$A1490-1,0),NA())</f>
        <v>#N/A</v>
      </c>
      <c r="M1490" s="219" t="e">
        <f ca="1">IF(ISNUMBER(OFFSET(INDIRECT("'"&amp;'DATA for charts'!M$5&amp;"'!$e1"),$A1490-1,0)),OFFSET(INDIRECT("'"&amp;'DATA for charts'!M$5&amp;"'!$e1"),$A1490-1,0),NA())</f>
        <v>#N/A</v>
      </c>
      <c r="N1490" s="219" t="e">
        <f ca="1">IF(ISNUMBER(OFFSET(INDIRECT("'"&amp;'DATA for charts'!N$5&amp;"'!$e1"),$A1490-1,0)),OFFSET(INDIRECT("'"&amp;'DATA for charts'!N$5&amp;"'!$e1"),$A1490-1,0),NA())</f>
        <v>#N/A</v>
      </c>
      <c r="O1490" s="219" t="e">
        <f ca="1">IF(ISNUMBER(OFFSET(INDIRECT("'"&amp;'DATA for charts'!O$5&amp;"'!$e1"),$A1490-1,0)),OFFSET(INDIRECT("'"&amp;'DATA for charts'!O$5&amp;"'!$e1"),$A1490-1,0),NA())</f>
        <v>#N/A</v>
      </c>
      <c r="P1490" s="219" t="e">
        <f ca="1">IF(ISNUMBER(OFFSET(INDIRECT("'"&amp;'DATA for charts'!P$5&amp;"'!$e1"),$A1490-1,0)),OFFSET(INDIRECT("'"&amp;'DATA for charts'!P$5&amp;"'!$e1"),$A1490-1,0),NA())</f>
        <v>#N/A</v>
      </c>
      <c r="Q1490" s="219" t="e">
        <f ca="1">IF(ISNUMBER(OFFSET(INDIRECT("'"&amp;'DATA for charts'!Q$5&amp;"'!$e1"),$A1490-1,0)),OFFSET(INDIRECT("'"&amp;'DATA for charts'!Q$5&amp;"'!$e1"),$A1490-1,0),NA())</f>
        <v>#N/A</v>
      </c>
      <c r="R1490" s="219" t="e">
        <f ca="1">IF(ISNUMBER(OFFSET(INDIRECT("'"&amp;'DATA for charts'!R$5&amp;"'!$e1"),$A1490-1,0)),OFFSET(INDIRECT("'"&amp;'DATA for charts'!R$5&amp;"'!$e1"),$A1490-1,0),NA())</f>
        <v>#N/A</v>
      </c>
      <c r="S1490" s="219" t="e">
        <f ca="1">IF(ISNUMBER(OFFSET(INDIRECT("'"&amp;'DATA for charts'!S$5&amp;"'!$e1"),$A1490-1,0)),OFFSET(INDIRECT("'"&amp;'DATA for charts'!S$5&amp;"'!$e1"),$A1490-1,0),NA())</f>
        <v>#N/A</v>
      </c>
      <c r="T1490" s="34"/>
      <c r="U1490" s="34"/>
      <c r="V1490" s="34"/>
      <c r="W1490" s="8"/>
      <c r="X1490" s="8"/>
      <c r="Y1490" s="8"/>
      <c r="Z1490" s="8"/>
      <c r="AA1490" s="8"/>
    </row>
    <row r="1491" spans="1:27">
      <c r="A1491" s="216"/>
      <c r="B1491" s="37" t="s">
        <v>85</v>
      </c>
      <c r="C1491" s="37" t="s">
        <v>85</v>
      </c>
      <c r="D1491" s="37" t="s">
        <v>85</v>
      </c>
      <c r="E1491" s="37" t="s">
        <v>85</v>
      </c>
      <c r="F1491" s="37" t="s">
        <v>85</v>
      </c>
      <c r="G1491" s="37" t="s">
        <v>85</v>
      </c>
      <c r="H1491" s="37" t="s">
        <v>85</v>
      </c>
      <c r="I1491" s="37" t="s">
        <v>85</v>
      </c>
      <c r="J1491" s="37" t="s">
        <v>85</v>
      </c>
      <c r="K1491" s="37"/>
      <c r="L1491" s="37"/>
      <c r="M1491" s="37"/>
      <c r="N1491" s="37"/>
      <c r="O1491" s="37"/>
      <c r="P1491" s="37"/>
      <c r="Q1491" s="37"/>
      <c r="R1491" s="37"/>
      <c r="S1491" s="37" t="s">
        <v>85</v>
      </c>
      <c r="T1491" s="34"/>
      <c r="U1491" s="34"/>
      <c r="V1491" s="34"/>
      <c r="W1491" s="8"/>
      <c r="X1491" s="8"/>
      <c r="Y1491" s="8"/>
      <c r="Z1491" s="8"/>
      <c r="AA1491" s="8"/>
    </row>
    <row r="1492" spans="1:27">
      <c r="A1492" s="216"/>
      <c r="T1492" s="34"/>
      <c r="U1492" s="34"/>
      <c r="V1492" s="34"/>
      <c r="W1492" s="8"/>
      <c r="X1492" s="8"/>
      <c r="Y1492" s="8"/>
      <c r="Z1492" s="8"/>
      <c r="AA1492" s="8"/>
    </row>
    <row r="1493" spans="1:27">
      <c r="A1493" s="216"/>
      <c r="T1493" s="34"/>
      <c r="U1493" s="34"/>
      <c r="V1493" s="34"/>
      <c r="W1493" s="8"/>
      <c r="X1493" s="8"/>
      <c r="Y1493" s="8"/>
      <c r="Z1493" s="8"/>
      <c r="AA1493" s="8"/>
    </row>
    <row r="1494" spans="1:27">
      <c r="A1494" s="216"/>
      <c r="S1494" s="34"/>
      <c r="T1494" s="34"/>
      <c r="U1494" s="34"/>
      <c r="V1494" s="34"/>
      <c r="W1494" s="8"/>
      <c r="X1494" s="8"/>
      <c r="Y1494" s="8"/>
      <c r="Z1494" s="8"/>
      <c r="AA1494" s="8"/>
    </row>
    <row r="1495" spans="1:27">
      <c r="A1495" s="216"/>
      <c r="S1495" s="34"/>
      <c r="T1495" s="34"/>
      <c r="U1495" s="34"/>
      <c r="V1495" s="34"/>
      <c r="W1495" s="8"/>
      <c r="X1495" s="8"/>
      <c r="Y1495" s="8"/>
      <c r="Z1495" s="8"/>
      <c r="AA1495" s="8"/>
    </row>
    <row r="1496" spans="1:27">
      <c r="A1496" s="216"/>
      <c r="S1496" s="34"/>
      <c r="T1496" s="34"/>
      <c r="U1496" s="34"/>
      <c r="V1496" s="34"/>
      <c r="W1496" s="8"/>
      <c r="X1496" s="8"/>
      <c r="Y1496" s="8"/>
      <c r="Z1496" s="8"/>
      <c r="AA1496" s="8"/>
    </row>
    <row r="1497" spans="1:27">
      <c r="A1497" s="216"/>
      <c r="S1497" s="37"/>
      <c r="T1497" s="34"/>
      <c r="U1497" s="34"/>
      <c r="V1497" s="34"/>
      <c r="W1497" s="8"/>
      <c r="X1497" s="8"/>
      <c r="Y1497" s="8"/>
      <c r="Z1497" s="8"/>
      <c r="AA1497" s="8"/>
    </row>
    <row r="1498" spans="1:27">
      <c r="A1498" s="216"/>
      <c r="T1498" s="34"/>
      <c r="U1498" s="34"/>
      <c r="V1498" s="34"/>
      <c r="W1498" s="8"/>
      <c r="X1498" s="8"/>
      <c r="Y1498" s="8"/>
      <c r="Z1498" s="8"/>
      <c r="AA1498" s="8"/>
    </row>
    <row r="1499" spans="1:27">
      <c r="A1499" s="216"/>
      <c r="B1499" s="464" t="s">
        <v>126</v>
      </c>
      <c r="T1499" s="34"/>
      <c r="U1499" s="34"/>
      <c r="V1499" s="34"/>
      <c r="W1499" s="8"/>
      <c r="X1499" s="8"/>
      <c r="Y1499" s="8"/>
      <c r="Z1499" s="8"/>
      <c r="AA1499" s="8"/>
    </row>
    <row r="1500" spans="1:27">
      <c r="A1500" s="216"/>
      <c r="B1500" s="464" t="s">
        <v>865</v>
      </c>
      <c r="T1500" s="34"/>
      <c r="U1500" s="34"/>
      <c r="V1500" s="34"/>
      <c r="W1500" s="8"/>
      <c r="X1500" s="8"/>
      <c r="Y1500" s="8"/>
      <c r="Z1500" s="8"/>
      <c r="AA1500" s="8"/>
    </row>
    <row r="1501" spans="1:27">
      <c r="A1501" s="216"/>
      <c r="B1501" s="32" t="s">
        <v>127</v>
      </c>
      <c r="T1501" s="34"/>
      <c r="U1501" s="34"/>
      <c r="V1501" s="34"/>
      <c r="W1501" s="8"/>
      <c r="X1501" s="8"/>
      <c r="Y1501" s="8"/>
      <c r="Z1501" s="8"/>
      <c r="AA1501" s="8"/>
    </row>
    <row r="1502" spans="1:27">
      <c r="A1502" s="216">
        <f t="shared" ref="A1502" si="1450">A$8</f>
        <v>0</v>
      </c>
      <c r="B1502" s="32" t="s">
        <v>65</v>
      </c>
      <c r="C1502" s="33" t="str">
        <f t="shared" ref="C1502:S1502" ca="1" si="1451">C$8</f>
        <v>BSIMAC</v>
      </c>
      <c r="D1502" s="33" t="str">
        <f t="shared" ca="1" si="1451"/>
        <v>CSE</v>
      </c>
      <c r="E1502" s="33" t="str">
        <f t="shared" ca="1" si="1451"/>
        <v>DeST</v>
      </c>
      <c r="F1502" s="33" t="str">
        <f t="shared" ca="1" si="1451"/>
        <v>EnergyPlus</v>
      </c>
      <c r="G1502" s="33" t="str">
        <f t="shared" ca="1" si="1451"/>
        <v>ESP-r</v>
      </c>
      <c r="H1502" s="33" t="str">
        <f t="shared" ca="1" si="1451"/>
        <v>TRNSYS</v>
      </c>
      <c r="I1502" s="33" t="str">
        <f t="shared" ca="1" si="1451"/>
        <v>TestSpec-Alt</v>
      </c>
      <c r="J1502" s="33">
        <f t="shared" ca="1" si="1451"/>
        <v>0</v>
      </c>
      <c r="K1502" s="33">
        <f t="shared" ca="1" si="1451"/>
        <v>0</v>
      </c>
      <c r="L1502" s="33">
        <f t="shared" ca="1" si="1451"/>
        <v>0</v>
      </c>
      <c r="M1502" s="33">
        <f t="shared" ca="1" si="1451"/>
        <v>0</v>
      </c>
      <c r="N1502" s="33">
        <f t="shared" ca="1" si="1451"/>
        <v>0</v>
      </c>
      <c r="O1502" s="33">
        <f t="shared" ca="1" si="1451"/>
        <v>0</v>
      </c>
      <c r="P1502" s="33">
        <f t="shared" ca="1" si="1451"/>
        <v>0</v>
      </c>
      <c r="Q1502" s="33">
        <f t="shared" ca="1" si="1451"/>
        <v>0</v>
      </c>
      <c r="R1502" s="33">
        <f t="shared" ca="1" si="1451"/>
        <v>0</v>
      </c>
      <c r="S1502" s="33" t="str">
        <f t="shared" ca="1" si="1451"/>
        <v>Tested Prg</v>
      </c>
      <c r="T1502" s="34"/>
      <c r="U1502" s="34"/>
      <c r="V1502" s="34"/>
      <c r="W1502" s="8"/>
      <c r="X1502" s="8"/>
      <c r="Y1502" s="8"/>
      <c r="Z1502" s="8"/>
      <c r="AA1502" s="8"/>
    </row>
    <row r="1503" spans="1:27">
      <c r="A1503" s="216">
        <f t="shared" ref="A1503" si="1452">A$7</f>
        <v>0</v>
      </c>
      <c r="B1503" s="32" t="s">
        <v>66</v>
      </c>
      <c r="C1503" s="33" t="str">
        <f t="shared" ref="C1503:S1503" ca="1" si="1453">C$7</f>
        <v/>
      </c>
      <c r="D1503" s="33" t="str">
        <f t="shared" ca="1" si="1453"/>
        <v/>
      </c>
      <c r="E1503" s="33" t="str">
        <f t="shared" ca="1" si="1453"/>
        <v/>
      </c>
      <c r="F1503" s="33" t="str">
        <f t="shared" ca="1" si="1453"/>
        <v/>
      </c>
      <c r="G1503" s="33" t="str">
        <f t="shared" ca="1" si="1453"/>
        <v/>
      </c>
      <c r="H1503" s="33" t="str">
        <f t="shared" ca="1" si="1453"/>
        <v/>
      </c>
      <c r="I1503" s="33" t="str">
        <f t="shared" ca="1" si="1453"/>
        <v/>
      </c>
      <c r="J1503" s="33" t="str">
        <f t="shared" ca="1" si="1453"/>
        <v/>
      </c>
      <c r="K1503" s="33" t="str">
        <f t="shared" ca="1" si="1453"/>
        <v/>
      </c>
      <c r="L1503" s="33" t="str">
        <f t="shared" ca="1" si="1453"/>
        <v/>
      </c>
      <c r="M1503" s="33" t="str">
        <f t="shared" ca="1" si="1453"/>
        <v/>
      </c>
      <c r="N1503" s="33" t="str">
        <f t="shared" ca="1" si="1453"/>
        <v/>
      </c>
      <c r="O1503" s="33" t="str">
        <f t="shared" ca="1" si="1453"/>
        <v/>
      </c>
      <c r="P1503" s="33" t="str">
        <f t="shared" ca="1" si="1453"/>
        <v/>
      </c>
      <c r="Q1503" s="33" t="str">
        <f t="shared" ca="1" si="1453"/>
        <v/>
      </c>
      <c r="R1503" s="33" t="str">
        <f t="shared" ca="1" si="1453"/>
        <v/>
      </c>
      <c r="S1503" s="33" t="str">
        <f t="shared" ca="1" si="1453"/>
        <v/>
      </c>
      <c r="T1503" s="34"/>
      <c r="U1503" s="34"/>
      <c r="V1503" s="34"/>
      <c r="W1503" s="8"/>
      <c r="X1503" s="8"/>
      <c r="Y1503" s="8"/>
      <c r="Z1503" s="8"/>
      <c r="AA1503" s="8"/>
    </row>
    <row r="1504" spans="1:27">
      <c r="A1504" s="216" t="s">
        <v>128</v>
      </c>
      <c r="B1504" s="32" t="s">
        <v>83</v>
      </c>
      <c r="C1504" s="34" t="s">
        <v>128</v>
      </c>
      <c r="D1504" s="34" t="s">
        <v>128</v>
      </c>
      <c r="E1504" s="34" t="s">
        <v>128</v>
      </c>
      <c r="F1504" s="34" t="s">
        <v>128</v>
      </c>
      <c r="G1504" s="34" t="s">
        <v>128</v>
      </c>
      <c r="H1504" s="34" t="s">
        <v>128</v>
      </c>
      <c r="I1504" s="34" t="s">
        <v>128</v>
      </c>
      <c r="J1504" s="34" t="s">
        <v>128</v>
      </c>
      <c r="K1504" s="34" t="s">
        <v>128</v>
      </c>
      <c r="L1504" s="34" t="s">
        <v>128</v>
      </c>
      <c r="M1504" s="34" t="s">
        <v>128</v>
      </c>
      <c r="N1504" s="34" t="s">
        <v>128</v>
      </c>
      <c r="O1504" s="34" t="s">
        <v>128</v>
      </c>
      <c r="P1504" s="34" t="s">
        <v>128</v>
      </c>
      <c r="Q1504" s="34" t="s">
        <v>128</v>
      </c>
      <c r="R1504" s="34" t="s">
        <v>128</v>
      </c>
      <c r="S1504" s="34" t="s">
        <v>128</v>
      </c>
      <c r="T1504" s="34"/>
      <c r="U1504" s="34"/>
      <c r="V1504" s="34"/>
      <c r="W1504" s="8"/>
      <c r="X1504" s="8"/>
      <c r="Y1504" s="8"/>
      <c r="Z1504" s="8"/>
      <c r="AA1504" s="8"/>
    </row>
    <row r="1505" spans="1:27">
      <c r="A1505" s="216" t="s">
        <v>85</v>
      </c>
      <c r="B1505" s="37" t="s">
        <v>85</v>
      </c>
      <c r="C1505" s="38" t="s">
        <v>85</v>
      </c>
      <c r="D1505" s="38" t="s">
        <v>85</v>
      </c>
      <c r="E1505" s="38" t="s">
        <v>85</v>
      </c>
      <c r="F1505" s="38" t="s">
        <v>85</v>
      </c>
      <c r="G1505" s="38" t="s">
        <v>85</v>
      </c>
      <c r="H1505" s="38" t="s">
        <v>85</v>
      </c>
      <c r="I1505" s="38" t="s">
        <v>85</v>
      </c>
      <c r="J1505" s="38" t="s">
        <v>85</v>
      </c>
      <c r="K1505" s="38" t="s">
        <v>85</v>
      </c>
      <c r="L1505" s="38" t="s">
        <v>85</v>
      </c>
      <c r="M1505" s="38" t="s">
        <v>85</v>
      </c>
      <c r="N1505" s="38" t="s">
        <v>85</v>
      </c>
      <c r="O1505" s="38" t="s">
        <v>85</v>
      </c>
      <c r="P1505" s="38" t="s">
        <v>85</v>
      </c>
      <c r="Q1505" s="38" t="s">
        <v>85</v>
      </c>
      <c r="R1505" s="38" t="s">
        <v>85</v>
      </c>
      <c r="S1505" s="38" t="s">
        <v>85</v>
      </c>
      <c r="T1505" s="34"/>
      <c r="U1505" s="34"/>
      <c r="V1505" s="34"/>
      <c r="W1505" s="8"/>
      <c r="X1505" s="8"/>
      <c r="Y1505" s="8"/>
      <c r="Z1505" s="8"/>
      <c r="AA1505" s="8"/>
    </row>
    <row r="1506" spans="1:27">
      <c r="A1506" s="216">
        <f t="shared" ref="A1506" si="1454">A$8</f>
        <v>0</v>
      </c>
      <c r="B1506" s="37"/>
      <c r="C1506" s="33" t="str">
        <f t="shared" ref="C1506:S1506" ca="1" si="1455">C$8</f>
        <v>BSIMAC</v>
      </c>
      <c r="D1506" s="33" t="str">
        <f t="shared" ca="1" si="1455"/>
        <v>CSE</v>
      </c>
      <c r="E1506" s="33" t="str">
        <f t="shared" ca="1" si="1455"/>
        <v>DeST</v>
      </c>
      <c r="F1506" s="33" t="str">
        <f t="shared" ca="1" si="1455"/>
        <v>EnergyPlus</v>
      </c>
      <c r="G1506" s="33" t="str">
        <f t="shared" ca="1" si="1455"/>
        <v>ESP-r</v>
      </c>
      <c r="H1506" s="33" t="str">
        <f t="shared" ca="1" si="1455"/>
        <v>TRNSYS</v>
      </c>
      <c r="I1506" s="33" t="str">
        <f t="shared" ca="1" si="1455"/>
        <v>TestSpec-Alt</v>
      </c>
      <c r="J1506" s="33">
        <f t="shared" ca="1" si="1455"/>
        <v>0</v>
      </c>
      <c r="K1506" s="33">
        <f t="shared" ca="1" si="1455"/>
        <v>0</v>
      </c>
      <c r="L1506" s="33">
        <f t="shared" ca="1" si="1455"/>
        <v>0</v>
      </c>
      <c r="M1506" s="33">
        <f t="shared" ca="1" si="1455"/>
        <v>0</v>
      </c>
      <c r="N1506" s="33">
        <f t="shared" ca="1" si="1455"/>
        <v>0</v>
      </c>
      <c r="O1506" s="33">
        <f t="shared" ca="1" si="1455"/>
        <v>0</v>
      </c>
      <c r="P1506" s="33">
        <f t="shared" ca="1" si="1455"/>
        <v>0</v>
      </c>
      <c r="Q1506" s="33">
        <f t="shared" ca="1" si="1455"/>
        <v>0</v>
      </c>
      <c r="R1506" s="33">
        <f t="shared" ca="1" si="1455"/>
        <v>0</v>
      </c>
      <c r="S1506" s="33" t="str">
        <f t="shared" ca="1" si="1455"/>
        <v>Tested Prg</v>
      </c>
      <c r="T1506" s="34"/>
      <c r="U1506" s="34"/>
      <c r="V1506" s="34"/>
      <c r="W1506" s="8"/>
      <c r="X1506" s="8"/>
      <c r="Y1506" s="8"/>
      <c r="Z1506" s="8"/>
      <c r="AA1506" s="8"/>
    </row>
    <row r="1507" spans="1:27">
      <c r="A1507" s="226">
        <v>262</v>
      </c>
      <c r="B1507" s="8">
        <v>1</v>
      </c>
      <c r="C1507" s="219">
        <f ca="1">IF(ISNUMBER(OFFSET(INDIRECT("'"&amp;'DATA for charts'!C$5&amp;"'!$p1"),$A1507-1,0)),OFFSET(INDIRECT("'"&amp;'DATA for charts'!C$5&amp;"'!$p1"),$A1507-1,0),NA())</f>
        <v>0</v>
      </c>
      <c r="D1507" s="219">
        <f ca="1">IF(ISNUMBER(OFFSET(INDIRECT("'"&amp;'DATA for charts'!D$5&amp;"'!$p1"),$A1507-1,0)),OFFSET(INDIRECT("'"&amp;'DATA for charts'!D$5&amp;"'!$p1"),$A1507-1,0),NA())</f>
        <v>0</v>
      </c>
      <c r="E1507" s="219">
        <f ca="1">IF(ISNUMBER(OFFSET(INDIRECT("'"&amp;'DATA for charts'!E$5&amp;"'!$p1"),$A1507-1,0)),OFFSET(INDIRECT("'"&amp;'DATA for charts'!E$5&amp;"'!$p1"),$A1507-1,0),NA())</f>
        <v>0</v>
      </c>
      <c r="F1507" s="219">
        <f ca="1">IF(ISNUMBER(OFFSET(INDIRECT("'"&amp;'DATA for charts'!F$5&amp;"'!$p1"),$A1507-1,0)),OFFSET(INDIRECT("'"&amp;'DATA for charts'!F$5&amp;"'!$p1"),$A1507-1,0),NA())</f>
        <v>0</v>
      </c>
      <c r="G1507" s="219">
        <f ca="1">IF(ISNUMBER(OFFSET(INDIRECT("'"&amp;'DATA for charts'!G$5&amp;"'!$p1"),$A1507-1,0)),OFFSET(INDIRECT("'"&amp;'DATA for charts'!G$5&amp;"'!$p1"),$A1507-1,0),NA())</f>
        <v>0</v>
      </c>
      <c r="H1507" s="219">
        <f ca="1">IF(ISNUMBER(OFFSET(INDIRECT("'"&amp;'DATA for charts'!H$5&amp;"'!$p1"),$A1507-1,0)),OFFSET(INDIRECT("'"&amp;'DATA for charts'!H$5&amp;"'!$p1"),$A1507-1,0),NA())</f>
        <v>0</v>
      </c>
      <c r="I1507" s="219" t="e">
        <f ca="1">IF(ISNUMBER(OFFSET(INDIRECT("'"&amp;'DATA for charts'!I$5&amp;"'!$p1"),$A1507-1,0)),OFFSET(INDIRECT("'"&amp;'DATA for charts'!I$5&amp;"'!$p1"),$A1507-1,0),NA())</f>
        <v>#N/A</v>
      </c>
      <c r="J1507" s="219" t="e">
        <f ca="1">IF(ISNUMBER(OFFSET(INDIRECT("'"&amp;'DATA for charts'!J$5&amp;"'!$p1"),$A1507-1,0)),OFFSET(INDIRECT("'"&amp;'DATA for charts'!J$5&amp;"'!$p1"),$A1507-1,0),NA())</f>
        <v>#N/A</v>
      </c>
      <c r="K1507" s="219" t="e">
        <f ca="1">IF(ISNUMBER(OFFSET(INDIRECT("'"&amp;'DATA for charts'!K$5&amp;"'!$p1"),$A1507-1,0)),OFFSET(INDIRECT("'"&amp;'DATA for charts'!K$5&amp;"'!$p1"),$A1507-1,0),NA())</f>
        <v>#N/A</v>
      </c>
      <c r="L1507" s="219" t="e">
        <f ca="1">IF(ISNUMBER(OFFSET(INDIRECT("'"&amp;'DATA for charts'!L$5&amp;"'!$p1"),$A1507-1,0)),OFFSET(INDIRECT("'"&amp;'DATA for charts'!L$5&amp;"'!$p1"),$A1507-1,0),NA())</f>
        <v>#N/A</v>
      </c>
      <c r="M1507" s="219" t="e">
        <f ca="1">IF(ISNUMBER(OFFSET(INDIRECT("'"&amp;'DATA for charts'!M$5&amp;"'!$p1"),$A1507-1,0)),OFFSET(INDIRECT("'"&amp;'DATA for charts'!M$5&amp;"'!$p1"),$A1507-1,0),NA())</f>
        <v>#N/A</v>
      </c>
      <c r="N1507" s="219" t="e">
        <f ca="1">IF(ISNUMBER(OFFSET(INDIRECT("'"&amp;'DATA for charts'!N$5&amp;"'!$p1"),$A1507-1,0)),OFFSET(INDIRECT("'"&amp;'DATA for charts'!N$5&amp;"'!$p1"),$A1507-1,0),NA())</f>
        <v>#N/A</v>
      </c>
      <c r="O1507" s="219" t="e">
        <f ca="1">IF(ISNUMBER(OFFSET(INDIRECT("'"&amp;'DATA for charts'!O$5&amp;"'!$p1"),$A1507-1,0)),OFFSET(INDIRECT("'"&amp;'DATA for charts'!O$5&amp;"'!$p1"),$A1507-1,0),NA())</f>
        <v>#N/A</v>
      </c>
      <c r="P1507" s="219" t="e">
        <f ca="1">IF(ISNUMBER(OFFSET(INDIRECT("'"&amp;'DATA for charts'!P$5&amp;"'!$p1"),$A1507-1,0)),OFFSET(INDIRECT("'"&amp;'DATA for charts'!P$5&amp;"'!$p1"),$A1507-1,0),NA())</f>
        <v>#N/A</v>
      </c>
      <c r="Q1507" s="219" t="e">
        <f ca="1">IF(ISNUMBER(OFFSET(INDIRECT("'"&amp;'DATA for charts'!Q$5&amp;"'!$p1"),$A1507-1,0)),OFFSET(INDIRECT("'"&amp;'DATA for charts'!Q$5&amp;"'!$p1"),$A1507-1,0),NA())</f>
        <v>#N/A</v>
      </c>
      <c r="R1507" s="219" t="e">
        <f ca="1">IF(ISNUMBER(OFFSET(INDIRECT("'"&amp;'DATA for charts'!R$5&amp;"'!$p1"),$A1507-1,0)),OFFSET(INDIRECT("'"&amp;'DATA for charts'!R$5&amp;"'!$p1"),$A1507-1,0),NA())</f>
        <v>#N/A</v>
      </c>
      <c r="S1507" s="219" t="e">
        <f ca="1">IF(ISNUMBER(OFFSET(INDIRECT("'"&amp;'DATA for charts'!S$5&amp;"'!$p1"),$A1507-1,0)),OFFSET(INDIRECT("'"&amp;'DATA for charts'!S$5&amp;"'!$p1"),$A1507-1,0),NA())</f>
        <v>#N/A</v>
      </c>
      <c r="T1507" s="34"/>
      <c r="U1507" s="34"/>
      <c r="V1507" s="34"/>
      <c r="W1507" s="8"/>
      <c r="X1507" s="8"/>
      <c r="Y1507" s="8"/>
      <c r="Z1507" s="8"/>
      <c r="AA1507" s="8"/>
    </row>
    <row r="1508" spans="1:27">
      <c r="A1508" s="226">
        <f t="shared" ref="A1508:A1530" si="1456">A1507+1</f>
        <v>263</v>
      </c>
      <c r="B1508" s="8">
        <v>2</v>
      </c>
      <c r="C1508" s="219">
        <f ca="1">IF(ISNUMBER(OFFSET(INDIRECT("'"&amp;'DATA for charts'!C$5&amp;"'!$p1"),$A1508-1,0)),OFFSET(INDIRECT("'"&amp;'DATA for charts'!C$5&amp;"'!$p1"),$A1508-1,0),NA())</f>
        <v>0</v>
      </c>
      <c r="D1508" s="219">
        <f ca="1">IF(ISNUMBER(OFFSET(INDIRECT("'"&amp;'DATA for charts'!D$5&amp;"'!$p1"),$A1508-1,0)),OFFSET(INDIRECT("'"&amp;'DATA for charts'!D$5&amp;"'!$p1"),$A1508-1,0),NA())</f>
        <v>0</v>
      </c>
      <c r="E1508" s="219">
        <f ca="1">IF(ISNUMBER(OFFSET(INDIRECT("'"&amp;'DATA for charts'!E$5&amp;"'!$p1"),$A1508-1,0)),OFFSET(INDIRECT("'"&amp;'DATA for charts'!E$5&amp;"'!$p1"),$A1508-1,0),NA())</f>
        <v>0</v>
      </c>
      <c r="F1508" s="219">
        <f ca="1">IF(ISNUMBER(OFFSET(INDIRECT("'"&amp;'DATA for charts'!F$5&amp;"'!$p1"),$A1508-1,0)),OFFSET(INDIRECT("'"&amp;'DATA for charts'!F$5&amp;"'!$p1"),$A1508-1,0),NA())</f>
        <v>0</v>
      </c>
      <c r="G1508" s="219">
        <f ca="1">IF(ISNUMBER(OFFSET(INDIRECT("'"&amp;'DATA for charts'!G$5&amp;"'!$p1"),$A1508-1,0)),OFFSET(INDIRECT("'"&amp;'DATA for charts'!G$5&amp;"'!$p1"),$A1508-1,0),NA())</f>
        <v>0</v>
      </c>
      <c r="H1508" s="219">
        <f ca="1">IF(ISNUMBER(OFFSET(INDIRECT("'"&amp;'DATA for charts'!H$5&amp;"'!$p1"),$A1508-1,0)),OFFSET(INDIRECT("'"&amp;'DATA for charts'!H$5&amp;"'!$p1"),$A1508-1,0),NA())</f>
        <v>0</v>
      </c>
      <c r="I1508" s="219" t="e">
        <f ca="1">IF(ISNUMBER(OFFSET(INDIRECT("'"&amp;'DATA for charts'!I$5&amp;"'!$p1"),$A1508-1,0)),OFFSET(INDIRECT("'"&amp;'DATA for charts'!I$5&amp;"'!$p1"),$A1508-1,0),NA())</f>
        <v>#N/A</v>
      </c>
      <c r="J1508" s="219" t="e">
        <f ca="1">IF(ISNUMBER(OFFSET(INDIRECT("'"&amp;'DATA for charts'!J$5&amp;"'!$p1"),$A1508-1,0)),OFFSET(INDIRECT("'"&amp;'DATA for charts'!J$5&amp;"'!$p1"),$A1508-1,0),NA())</f>
        <v>#N/A</v>
      </c>
      <c r="K1508" s="219" t="e">
        <f ca="1">IF(ISNUMBER(OFFSET(INDIRECT("'"&amp;'DATA for charts'!K$5&amp;"'!$p1"),$A1508-1,0)),OFFSET(INDIRECT("'"&amp;'DATA for charts'!K$5&amp;"'!$p1"),$A1508-1,0),NA())</f>
        <v>#N/A</v>
      </c>
      <c r="L1508" s="219" t="e">
        <f ca="1">IF(ISNUMBER(OFFSET(INDIRECT("'"&amp;'DATA for charts'!L$5&amp;"'!$p1"),$A1508-1,0)),OFFSET(INDIRECT("'"&amp;'DATA for charts'!L$5&amp;"'!$p1"),$A1508-1,0),NA())</f>
        <v>#N/A</v>
      </c>
      <c r="M1508" s="219" t="e">
        <f ca="1">IF(ISNUMBER(OFFSET(INDIRECT("'"&amp;'DATA for charts'!M$5&amp;"'!$p1"),$A1508-1,0)),OFFSET(INDIRECT("'"&amp;'DATA for charts'!M$5&amp;"'!$p1"),$A1508-1,0),NA())</f>
        <v>#N/A</v>
      </c>
      <c r="N1508" s="219" t="e">
        <f ca="1">IF(ISNUMBER(OFFSET(INDIRECT("'"&amp;'DATA for charts'!N$5&amp;"'!$p1"),$A1508-1,0)),OFFSET(INDIRECT("'"&amp;'DATA for charts'!N$5&amp;"'!$p1"),$A1508-1,0),NA())</f>
        <v>#N/A</v>
      </c>
      <c r="O1508" s="219" t="e">
        <f ca="1">IF(ISNUMBER(OFFSET(INDIRECT("'"&amp;'DATA for charts'!O$5&amp;"'!$p1"),$A1508-1,0)),OFFSET(INDIRECT("'"&amp;'DATA for charts'!O$5&amp;"'!$p1"),$A1508-1,0),NA())</f>
        <v>#N/A</v>
      </c>
      <c r="P1508" s="219" t="e">
        <f ca="1">IF(ISNUMBER(OFFSET(INDIRECT("'"&amp;'DATA for charts'!P$5&amp;"'!$p1"),$A1508-1,0)),OFFSET(INDIRECT("'"&amp;'DATA for charts'!P$5&amp;"'!$p1"),$A1508-1,0),NA())</f>
        <v>#N/A</v>
      </c>
      <c r="Q1508" s="219" t="e">
        <f ca="1">IF(ISNUMBER(OFFSET(INDIRECT("'"&amp;'DATA for charts'!Q$5&amp;"'!$p1"),$A1508-1,0)),OFFSET(INDIRECT("'"&amp;'DATA for charts'!Q$5&amp;"'!$p1"),$A1508-1,0),NA())</f>
        <v>#N/A</v>
      </c>
      <c r="R1508" s="219" t="e">
        <f ca="1">IF(ISNUMBER(OFFSET(INDIRECT("'"&amp;'DATA for charts'!R$5&amp;"'!$p1"),$A1508-1,0)),OFFSET(INDIRECT("'"&amp;'DATA for charts'!R$5&amp;"'!$p1"),$A1508-1,0),NA())</f>
        <v>#N/A</v>
      </c>
      <c r="S1508" s="219" t="e">
        <f ca="1">IF(ISNUMBER(OFFSET(INDIRECT("'"&amp;'DATA for charts'!S$5&amp;"'!$p1"),$A1508-1,0)),OFFSET(INDIRECT("'"&amp;'DATA for charts'!S$5&amp;"'!$p1"),$A1508-1,0),NA())</f>
        <v>#N/A</v>
      </c>
      <c r="T1508" s="34"/>
      <c r="U1508" s="34"/>
      <c r="V1508" s="34"/>
      <c r="W1508" s="8"/>
      <c r="X1508" s="8"/>
      <c r="Y1508" s="8"/>
      <c r="Z1508" s="8"/>
      <c r="AA1508" s="8"/>
    </row>
    <row r="1509" spans="1:27">
      <c r="A1509" s="226">
        <f t="shared" si="1456"/>
        <v>264</v>
      </c>
      <c r="B1509" s="8">
        <v>3</v>
      </c>
      <c r="C1509" s="219">
        <f ca="1">IF(ISNUMBER(OFFSET(INDIRECT("'"&amp;'DATA for charts'!C$5&amp;"'!$p1"),$A1509-1,0)),OFFSET(INDIRECT("'"&amp;'DATA for charts'!C$5&amp;"'!$p1"),$A1509-1,0),NA())</f>
        <v>0</v>
      </c>
      <c r="D1509" s="219">
        <f ca="1">IF(ISNUMBER(OFFSET(INDIRECT("'"&amp;'DATA for charts'!D$5&amp;"'!$p1"),$A1509-1,0)),OFFSET(INDIRECT("'"&amp;'DATA for charts'!D$5&amp;"'!$p1"),$A1509-1,0),NA())</f>
        <v>0</v>
      </c>
      <c r="E1509" s="219">
        <f ca="1">IF(ISNUMBER(OFFSET(INDIRECT("'"&amp;'DATA for charts'!E$5&amp;"'!$p1"),$A1509-1,0)),OFFSET(INDIRECT("'"&amp;'DATA for charts'!E$5&amp;"'!$p1"),$A1509-1,0),NA())</f>
        <v>0</v>
      </c>
      <c r="F1509" s="219">
        <f ca="1">IF(ISNUMBER(OFFSET(INDIRECT("'"&amp;'DATA for charts'!F$5&amp;"'!$p1"),$A1509-1,0)),OFFSET(INDIRECT("'"&amp;'DATA for charts'!F$5&amp;"'!$p1"),$A1509-1,0),NA())</f>
        <v>0</v>
      </c>
      <c r="G1509" s="219">
        <f ca="1">IF(ISNUMBER(OFFSET(INDIRECT("'"&amp;'DATA for charts'!G$5&amp;"'!$p1"),$A1509-1,0)),OFFSET(INDIRECT("'"&amp;'DATA for charts'!G$5&amp;"'!$p1"),$A1509-1,0),NA())</f>
        <v>0</v>
      </c>
      <c r="H1509" s="219">
        <f ca="1">IF(ISNUMBER(OFFSET(INDIRECT("'"&amp;'DATA for charts'!H$5&amp;"'!$p1"),$A1509-1,0)),OFFSET(INDIRECT("'"&amp;'DATA for charts'!H$5&amp;"'!$p1"),$A1509-1,0),NA())</f>
        <v>0</v>
      </c>
      <c r="I1509" s="219" t="e">
        <f ca="1">IF(ISNUMBER(OFFSET(INDIRECT("'"&amp;'DATA for charts'!I$5&amp;"'!$p1"),$A1509-1,0)),OFFSET(INDIRECT("'"&amp;'DATA for charts'!I$5&amp;"'!$p1"),$A1509-1,0),NA())</f>
        <v>#N/A</v>
      </c>
      <c r="J1509" s="219" t="e">
        <f ca="1">IF(ISNUMBER(OFFSET(INDIRECT("'"&amp;'DATA for charts'!J$5&amp;"'!$p1"),$A1509-1,0)),OFFSET(INDIRECT("'"&amp;'DATA for charts'!J$5&amp;"'!$p1"),$A1509-1,0),NA())</f>
        <v>#N/A</v>
      </c>
      <c r="K1509" s="219" t="e">
        <f ca="1">IF(ISNUMBER(OFFSET(INDIRECT("'"&amp;'DATA for charts'!K$5&amp;"'!$p1"),$A1509-1,0)),OFFSET(INDIRECT("'"&amp;'DATA for charts'!K$5&amp;"'!$p1"),$A1509-1,0),NA())</f>
        <v>#N/A</v>
      </c>
      <c r="L1509" s="219" t="e">
        <f ca="1">IF(ISNUMBER(OFFSET(INDIRECT("'"&amp;'DATA for charts'!L$5&amp;"'!$p1"),$A1509-1,0)),OFFSET(INDIRECT("'"&amp;'DATA for charts'!L$5&amp;"'!$p1"),$A1509-1,0),NA())</f>
        <v>#N/A</v>
      </c>
      <c r="M1509" s="219" t="e">
        <f ca="1">IF(ISNUMBER(OFFSET(INDIRECT("'"&amp;'DATA for charts'!M$5&amp;"'!$p1"),$A1509-1,0)),OFFSET(INDIRECT("'"&amp;'DATA for charts'!M$5&amp;"'!$p1"),$A1509-1,0),NA())</f>
        <v>#N/A</v>
      </c>
      <c r="N1509" s="219" t="e">
        <f ca="1">IF(ISNUMBER(OFFSET(INDIRECT("'"&amp;'DATA for charts'!N$5&amp;"'!$p1"),$A1509-1,0)),OFFSET(INDIRECT("'"&amp;'DATA for charts'!N$5&amp;"'!$p1"),$A1509-1,0),NA())</f>
        <v>#N/A</v>
      </c>
      <c r="O1509" s="219" t="e">
        <f ca="1">IF(ISNUMBER(OFFSET(INDIRECT("'"&amp;'DATA for charts'!O$5&amp;"'!$p1"),$A1509-1,0)),OFFSET(INDIRECT("'"&amp;'DATA for charts'!O$5&amp;"'!$p1"),$A1509-1,0),NA())</f>
        <v>#N/A</v>
      </c>
      <c r="P1509" s="219" t="e">
        <f ca="1">IF(ISNUMBER(OFFSET(INDIRECT("'"&amp;'DATA for charts'!P$5&amp;"'!$p1"),$A1509-1,0)),OFFSET(INDIRECT("'"&amp;'DATA for charts'!P$5&amp;"'!$p1"),$A1509-1,0),NA())</f>
        <v>#N/A</v>
      </c>
      <c r="Q1509" s="219" t="e">
        <f ca="1">IF(ISNUMBER(OFFSET(INDIRECT("'"&amp;'DATA for charts'!Q$5&amp;"'!$p1"),$A1509-1,0)),OFFSET(INDIRECT("'"&amp;'DATA for charts'!Q$5&amp;"'!$p1"),$A1509-1,0),NA())</f>
        <v>#N/A</v>
      </c>
      <c r="R1509" s="219" t="e">
        <f ca="1">IF(ISNUMBER(OFFSET(INDIRECT("'"&amp;'DATA for charts'!R$5&amp;"'!$p1"),$A1509-1,0)),OFFSET(INDIRECT("'"&amp;'DATA for charts'!R$5&amp;"'!$p1"),$A1509-1,0),NA())</f>
        <v>#N/A</v>
      </c>
      <c r="S1509" s="219" t="e">
        <f ca="1">IF(ISNUMBER(OFFSET(INDIRECT("'"&amp;'DATA for charts'!S$5&amp;"'!$p1"),$A1509-1,0)),OFFSET(INDIRECT("'"&amp;'DATA for charts'!S$5&amp;"'!$p1"),$A1509-1,0),NA())</f>
        <v>#N/A</v>
      </c>
      <c r="T1509" s="34"/>
      <c r="U1509" s="34"/>
      <c r="V1509" s="34"/>
      <c r="W1509" s="8"/>
      <c r="X1509" s="8"/>
      <c r="Y1509" s="8"/>
      <c r="Z1509" s="8"/>
      <c r="AA1509" s="8"/>
    </row>
    <row r="1510" spans="1:27">
      <c r="A1510" s="226">
        <f t="shared" si="1456"/>
        <v>265</v>
      </c>
      <c r="B1510" s="8">
        <v>4</v>
      </c>
      <c r="C1510" s="219">
        <f ca="1">IF(ISNUMBER(OFFSET(INDIRECT("'"&amp;'DATA for charts'!C$5&amp;"'!$p1"),$A1510-1,0)),OFFSET(INDIRECT("'"&amp;'DATA for charts'!C$5&amp;"'!$p1"),$A1510-1,0),NA())</f>
        <v>0</v>
      </c>
      <c r="D1510" s="219">
        <f ca="1">IF(ISNUMBER(OFFSET(INDIRECT("'"&amp;'DATA for charts'!D$5&amp;"'!$p1"),$A1510-1,0)),OFFSET(INDIRECT("'"&amp;'DATA for charts'!D$5&amp;"'!$p1"),$A1510-1,0),NA())</f>
        <v>0</v>
      </c>
      <c r="E1510" s="219">
        <f ca="1">IF(ISNUMBER(OFFSET(INDIRECT("'"&amp;'DATA for charts'!E$5&amp;"'!$p1"),$A1510-1,0)),OFFSET(INDIRECT("'"&amp;'DATA for charts'!E$5&amp;"'!$p1"),$A1510-1,0),NA())</f>
        <v>0</v>
      </c>
      <c r="F1510" s="219">
        <f ca="1">IF(ISNUMBER(OFFSET(INDIRECT("'"&amp;'DATA for charts'!F$5&amp;"'!$p1"),$A1510-1,0)),OFFSET(INDIRECT("'"&amp;'DATA for charts'!F$5&amp;"'!$p1"),$A1510-1,0),NA())</f>
        <v>0</v>
      </c>
      <c r="G1510" s="219">
        <f ca="1">IF(ISNUMBER(OFFSET(INDIRECT("'"&amp;'DATA for charts'!G$5&amp;"'!$p1"),$A1510-1,0)),OFFSET(INDIRECT("'"&amp;'DATA for charts'!G$5&amp;"'!$p1"),$A1510-1,0),NA())</f>
        <v>0</v>
      </c>
      <c r="H1510" s="219">
        <f ca="1">IF(ISNUMBER(OFFSET(INDIRECT("'"&amp;'DATA for charts'!H$5&amp;"'!$p1"),$A1510-1,0)),OFFSET(INDIRECT("'"&amp;'DATA for charts'!H$5&amp;"'!$p1"),$A1510-1,0),NA())</f>
        <v>0</v>
      </c>
      <c r="I1510" s="219" t="e">
        <f ca="1">IF(ISNUMBER(OFFSET(INDIRECT("'"&amp;'DATA for charts'!I$5&amp;"'!$p1"),$A1510-1,0)),OFFSET(INDIRECT("'"&amp;'DATA for charts'!I$5&amp;"'!$p1"),$A1510-1,0),NA())</f>
        <v>#N/A</v>
      </c>
      <c r="J1510" s="219" t="e">
        <f ca="1">IF(ISNUMBER(OFFSET(INDIRECT("'"&amp;'DATA for charts'!J$5&amp;"'!$p1"),$A1510-1,0)),OFFSET(INDIRECT("'"&amp;'DATA for charts'!J$5&amp;"'!$p1"),$A1510-1,0),NA())</f>
        <v>#N/A</v>
      </c>
      <c r="K1510" s="219" t="e">
        <f ca="1">IF(ISNUMBER(OFFSET(INDIRECT("'"&amp;'DATA for charts'!K$5&amp;"'!$p1"),$A1510-1,0)),OFFSET(INDIRECT("'"&amp;'DATA for charts'!K$5&amp;"'!$p1"),$A1510-1,0),NA())</f>
        <v>#N/A</v>
      </c>
      <c r="L1510" s="219" t="e">
        <f ca="1">IF(ISNUMBER(OFFSET(INDIRECT("'"&amp;'DATA for charts'!L$5&amp;"'!$p1"),$A1510-1,0)),OFFSET(INDIRECT("'"&amp;'DATA for charts'!L$5&amp;"'!$p1"),$A1510-1,0),NA())</f>
        <v>#N/A</v>
      </c>
      <c r="M1510" s="219" t="e">
        <f ca="1">IF(ISNUMBER(OFFSET(INDIRECT("'"&amp;'DATA for charts'!M$5&amp;"'!$p1"),$A1510-1,0)),OFFSET(INDIRECT("'"&amp;'DATA for charts'!M$5&amp;"'!$p1"),$A1510-1,0),NA())</f>
        <v>#N/A</v>
      </c>
      <c r="N1510" s="219" t="e">
        <f ca="1">IF(ISNUMBER(OFFSET(INDIRECT("'"&amp;'DATA for charts'!N$5&amp;"'!$p1"),$A1510-1,0)),OFFSET(INDIRECT("'"&amp;'DATA for charts'!N$5&amp;"'!$p1"),$A1510-1,0),NA())</f>
        <v>#N/A</v>
      </c>
      <c r="O1510" s="219" t="e">
        <f ca="1">IF(ISNUMBER(OFFSET(INDIRECT("'"&amp;'DATA for charts'!O$5&amp;"'!$p1"),$A1510-1,0)),OFFSET(INDIRECT("'"&amp;'DATA for charts'!O$5&amp;"'!$p1"),$A1510-1,0),NA())</f>
        <v>#N/A</v>
      </c>
      <c r="P1510" s="219" t="e">
        <f ca="1">IF(ISNUMBER(OFFSET(INDIRECT("'"&amp;'DATA for charts'!P$5&amp;"'!$p1"),$A1510-1,0)),OFFSET(INDIRECT("'"&amp;'DATA for charts'!P$5&amp;"'!$p1"),$A1510-1,0),NA())</f>
        <v>#N/A</v>
      </c>
      <c r="Q1510" s="219" t="e">
        <f ca="1">IF(ISNUMBER(OFFSET(INDIRECT("'"&amp;'DATA for charts'!Q$5&amp;"'!$p1"),$A1510-1,0)),OFFSET(INDIRECT("'"&amp;'DATA for charts'!Q$5&amp;"'!$p1"),$A1510-1,0),NA())</f>
        <v>#N/A</v>
      </c>
      <c r="R1510" s="219" t="e">
        <f ca="1">IF(ISNUMBER(OFFSET(INDIRECT("'"&amp;'DATA for charts'!R$5&amp;"'!$p1"),$A1510-1,0)),OFFSET(INDIRECT("'"&amp;'DATA for charts'!R$5&amp;"'!$p1"),$A1510-1,0),NA())</f>
        <v>#N/A</v>
      </c>
      <c r="S1510" s="219" t="e">
        <f ca="1">IF(ISNUMBER(OFFSET(INDIRECT("'"&amp;'DATA for charts'!S$5&amp;"'!$p1"),$A1510-1,0)),OFFSET(INDIRECT("'"&amp;'DATA for charts'!S$5&amp;"'!$p1"),$A1510-1,0),NA())</f>
        <v>#N/A</v>
      </c>
      <c r="T1510" s="34"/>
      <c r="U1510" s="34"/>
      <c r="V1510" s="34"/>
      <c r="W1510" s="8"/>
      <c r="X1510" s="8"/>
      <c r="Y1510" s="8"/>
      <c r="Z1510" s="8"/>
      <c r="AA1510" s="8"/>
    </row>
    <row r="1511" spans="1:27">
      <c r="A1511" s="226">
        <f t="shared" si="1456"/>
        <v>266</v>
      </c>
      <c r="B1511" s="8">
        <v>5</v>
      </c>
      <c r="C1511" s="219">
        <f ca="1">IF(ISNUMBER(OFFSET(INDIRECT("'"&amp;'DATA for charts'!C$5&amp;"'!$p1"),$A1511-1,0)),OFFSET(INDIRECT("'"&amp;'DATA for charts'!C$5&amp;"'!$p1"),$A1511-1,0),NA())</f>
        <v>0</v>
      </c>
      <c r="D1511" s="219">
        <f ca="1">IF(ISNUMBER(OFFSET(INDIRECT("'"&amp;'DATA for charts'!D$5&amp;"'!$p1"),$A1511-1,0)),OFFSET(INDIRECT("'"&amp;'DATA for charts'!D$5&amp;"'!$p1"),$A1511-1,0),NA())</f>
        <v>0</v>
      </c>
      <c r="E1511" s="219">
        <f ca="1">IF(ISNUMBER(OFFSET(INDIRECT("'"&amp;'DATA for charts'!E$5&amp;"'!$p1"),$A1511-1,0)),OFFSET(INDIRECT("'"&amp;'DATA for charts'!E$5&amp;"'!$p1"),$A1511-1,0),NA())</f>
        <v>0</v>
      </c>
      <c r="F1511" s="219">
        <f ca="1">IF(ISNUMBER(OFFSET(INDIRECT("'"&amp;'DATA for charts'!F$5&amp;"'!$p1"),$A1511-1,0)),OFFSET(INDIRECT("'"&amp;'DATA for charts'!F$5&amp;"'!$p1"),$A1511-1,0),NA())</f>
        <v>0</v>
      </c>
      <c r="G1511" s="219">
        <f ca="1">IF(ISNUMBER(OFFSET(INDIRECT("'"&amp;'DATA for charts'!G$5&amp;"'!$p1"),$A1511-1,0)),OFFSET(INDIRECT("'"&amp;'DATA for charts'!G$5&amp;"'!$p1"),$A1511-1,0),NA())</f>
        <v>0</v>
      </c>
      <c r="H1511" s="219">
        <f ca="1">IF(ISNUMBER(OFFSET(INDIRECT("'"&amp;'DATA for charts'!H$5&amp;"'!$p1"),$A1511-1,0)),OFFSET(INDIRECT("'"&amp;'DATA for charts'!H$5&amp;"'!$p1"),$A1511-1,0),NA())</f>
        <v>0</v>
      </c>
      <c r="I1511" s="219" t="e">
        <f ca="1">IF(ISNUMBER(OFFSET(INDIRECT("'"&amp;'DATA for charts'!I$5&amp;"'!$p1"),$A1511-1,0)),OFFSET(INDIRECT("'"&amp;'DATA for charts'!I$5&amp;"'!$p1"),$A1511-1,0),NA())</f>
        <v>#N/A</v>
      </c>
      <c r="J1511" s="219" t="e">
        <f ca="1">IF(ISNUMBER(OFFSET(INDIRECT("'"&amp;'DATA for charts'!J$5&amp;"'!$p1"),$A1511-1,0)),OFFSET(INDIRECT("'"&amp;'DATA for charts'!J$5&amp;"'!$p1"),$A1511-1,0),NA())</f>
        <v>#N/A</v>
      </c>
      <c r="K1511" s="219" t="e">
        <f ca="1">IF(ISNUMBER(OFFSET(INDIRECT("'"&amp;'DATA for charts'!K$5&amp;"'!$p1"),$A1511-1,0)),OFFSET(INDIRECT("'"&amp;'DATA for charts'!K$5&amp;"'!$p1"),$A1511-1,0),NA())</f>
        <v>#N/A</v>
      </c>
      <c r="L1511" s="219" t="e">
        <f ca="1">IF(ISNUMBER(OFFSET(INDIRECT("'"&amp;'DATA for charts'!L$5&amp;"'!$p1"),$A1511-1,0)),OFFSET(INDIRECT("'"&amp;'DATA for charts'!L$5&amp;"'!$p1"),$A1511-1,0),NA())</f>
        <v>#N/A</v>
      </c>
      <c r="M1511" s="219" t="e">
        <f ca="1">IF(ISNUMBER(OFFSET(INDIRECT("'"&amp;'DATA for charts'!M$5&amp;"'!$p1"),$A1511-1,0)),OFFSET(INDIRECT("'"&amp;'DATA for charts'!M$5&amp;"'!$p1"),$A1511-1,0),NA())</f>
        <v>#N/A</v>
      </c>
      <c r="N1511" s="219" t="e">
        <f ca="1">IF(ISNUMBER(OFFSET(INDIRECT("'"&amp;'DATA for charts'!N$5&amp;"'!$p1"),$A1511-1,0)),OFFSET(INDIRECT("'"&amp;'DATA for charts'!N$5&amp;"'!$p1"),$A1511-1,0),NA())</f>
        <v>#N/A</v>
      </c>
      <c r="O1511" s="219" t="e">
        <f ca="1">IF(ISNUMBER(OFFSET(INDIRECT("'"&amp;'DATA for charts'!O$5&amp;"'!$p1"),$A1511-1,0)),OFFSET(INDIRECT("'"&amp;'DATA for charts'!O$5&amp;"'!$p1"),$A1511-1,0),NA())</f>
        <v>#N/A</v>
      </c>
      <c r="P1511" s="219" t="e">
        <f ca="1">IF(ISNUMBER(OFFSET(INDIRECT("'"&amp;'DATA for charts'!P$5&amp;"'!$p1"),$A1511-1,0)),OFFSET(INDIRECT("'"&amp;'DATA for charts'!P$5&amp;"'!$p1"),$A1511-1,0),NA())</f>
        <v>#N/A</v>
      </c>
      <c r="Q1511" s="219" t="e">
        <f ca="1">IF(ISNUMBER(OFFSET(INDIRECT("'"&amp;'DATA for charts'!Q$5&amp;"'!$p1"),$A1511-1,0)),OFFSET(INDIRECT("'"&amp;'DATA for charts'!Q$5&amp;"'!$p1"),$A1511-1,0),NA())</f>
        <v>#N/A</v>
      </c>
      <c r="R1511" s="219" t="e">
        <f ca="1">IF(ISNUMBER(OFFSET(INDIRECT("'"&amp;'DATA for charts'!R$5&amp;"'!$p1"),$A1511-1,0)),OFFSET(INDIRECT("'"&amp;'DATA for charts'!R$5&amp;"'!$p1"),$A1511-1,0),NA())</f>
        <v>#N/A</v>
      </c>
      <c r="S1511" s="219" t="e">
        <f ca="1">IF(ISNUMBER(OFFSET(INDIRECT("'"&amp;'DATA for charts'!S$5&amp;"'!$p1"),$A1511-1,0)),OFFSET(INDIRECT("'"&amp;'DATA for charts'!S$5&amp;"'!$p1"),$A1511-1,0),NA())</f>
        <v>#N/A</v>
      </c>
      <c r="T1511" s="34"/>
      <c r="U1511" s="34"/>
      <c r="V1511" s="34"/>
      <c r="W1511" s="8"/>
      <c r="X1511" s="8"/>
      <c r="Y1511" s="8"/>
      <c r="Z1511" s="8"/>
      <c r="AA1511" s="8"/>
    </row>
    <row r="1512" spans="1:27">
      <c r="A1512" s="226">
        <f t="shared" si="1456"/>
        <v>267</v>
      </c>
      <c r="B1512" s="8">
        <v>6</v>
      </c>
      <c r="C1512" s="219">
        <f ca="1">IF(ISNUMBER(OFFSET(INDIRECT("'"&amp;'DATA for charts'!C$5&amp;"'!$p1"),$A1512-1,0)),OFFSET(INDIRECT("'"&amp;'DATA for charts'!C$5&amp;"'!$p1"),$A1512-1,0),NA())</f>
        <v>0</v>
      </c>
      <c r="D1512" s="219">
        <f ca="1">IF(ISNUMBER(OFFSET(INDIRECT("'"&amp;'DATA for charts'!D$5&amp;"'!$p1"),$A1512-1,0)),OFFSET(INDIRECT("'"&amp;'DATA for charts'!D$5&amp;"'!$p1"),$A1512-1,0),NA())</f>
        <v>0</v>
      </c>
      <c r="E1512" s="219">
        <f ca="1">IF(ISNUMBER(OFFSET(INDIRECT("'"&amp;'DATA for charts'!E$5&amp;"'!$p1"),$A1512-1,0)),OFFSET(INDIRECT("'"&amp;'DATA for charts'!E$5&amp;"'!$p1"),$A1512-1,0),NA())</f>
        <v>0</v>
      </c>
      <c r="F1512" s="219">
        <f ca="1">IF(ISNUMBER(OFFSET(INDIRECT("'"&amp;'DATA for charts'!F$5&amp;"'!$p1"),$A1512-1,0)),OFFSET(INDIRECT("'"&amp;'DATA for charts'!F$5&amp;"'!$p1"),$A1512-1,0),NA())</f>
        <v>0</v>
      </c>
      <c r="G1512" s="219">
        <f ca="1">IF(ISNUMBER(OFFSET(INDIRECT("'"&amp;'DATA for charts'!G$5&amp;"'!$p1"),$A1512-1,0)),OFFSET(INDIRECT("'"&amp;'DATA for charts'!G$5&amp;"'!$p1"),$A1512-1,0),NA())</f>
        <v>0</v>
      </c>
      <c r="H1512" s="219">
        <f ca="1">IF(ISNUMBER(OFFSET(INDIRECT("'"&amp;'DATA for charts'!H$5&amp;"'!$p1"),$A1512-1,0)),OFFSET(INDIRECT("'"&amp;'DATA for charts'!H$5&amp;"'!$p1"),$A1512-1,0),NA())</f>
        <v>0</v>
      </c>
      <c r="I1512" s="219" t="e">
        <f ca="1">IF(ISNUMBER(OFFSET(INDIRECT("'"&amp;'DATA for charts'!I$5&amp;"'!$p1"),$A1512-1,0)),OFFSET(INDIRECT("'"&amp;'DATA for charts'!I$5&amp;"'!$p1"),$A1512-1,0),NA())</f>
        <v>#N/A</v>
      </c>
      <c r="J1512" s="219" t="e">
        <f ca="1">IF(ISNUMBER(OFFSET(INDIRECT("'"&amp;'DATA for charts'!J$5&amp;"'!$p1"),$A1512-1,0)),OFFSET(INDIRECT("'"&amp;'DATA for charts'!J$5&amp;"'!$p1"),$A1512-1,0),NA())</f>
        <v>#N/A</v>
      </c>
      <c r="K1512" s="219" t="e">
        <f ca="1">IF(ISNUMBER(OFFSET(INDIRECT("'"&amp;'DATA for charts'!K$5&amp;"'!$p1"),$A1512-1,0)),OFFSET(INDIRECT("'"&amp;'DATA for charts'!K$5&amp;"'!$p1"),$A1512-1,0),NA())</f>
        <v>#N/A</v>
      </c>
      <c r="L1512" s="219" t="e">
        <f ca="1">IF(ISNUMBER(OFFSET(INDIRECT("'"&amp;'DATA for charts'!L$5&amp;"'!$p1"),$A1512-1,0)),OFFSET(INDIRECT("'"&amp;'DATA for charts'!L$5&amp;"'!$p1"),$A1512-1,0),NA())</f>
        <v>#N/A</v>
      </c>
      <c r="M1512" s="219" t="e">
        <f ca="1">IF(ISNUMBER(OFFSET(INDIRECT("'"&amp;'DATA for charts'!M$5&amp;"'!$p1"),$A1512-1,0)),OFFSET(INDIRECT("'"&amp;'DATA for charts'!M$5&amp;"'!$p1"),$A1512-1,0),NA())</f>
        <v>#N/A</v>
      </c>
      <c r="N1512" s="219" t="e">
        <f ca="1">IF(ISNUMBER(OFFSET(INDIRECT("'"&amp;'DATA for charts'!N$5&amp;"'!$p1"),$A1512-1,0)),OFFSET(INDIRECT("'"&amp;'DATA for charts'!N$5&amp;"'!$p1"),$A1512-1,0),NA())</f>
        <v>#N/A</v>
      </c>
      <c r="O1512" s="219" t="e">
        <f ca="1">IF(ISNUMBER(OFFSET(INDIRECT("'"&amp;'DATA for charts'!O$5&amp;"'!$p1"),$A1512-1,0)),OFFSET(INDIRECT("'"&amp;'DATA for charts'!O$5&amp;"'!$p1"),$A1512-1,0),NA())</f>
        <v>#N/A</v>
      </c>
      <c r="P1512" s="219" t="e">
        <f ca="1">IF(ISNUMBER(OFFSET(INDIRECT("'"&amp;'DATA for charts'!P$5&amp;"'!$p1"),$A1512-1,0)),OFFSET(INDIRECT("'"&amp;'DATA for charts'!P$5&amp;"'!$p1"),$A1512-1,0),NA())</f>
        <v>#N/A</v>
      </c>
      <c r="Q1512" s="219" t="e">
        <f ca="1">IF(ISNUMBER(OFFSET(INDIRECT("'"&amp;'DATA for charts'!Q$5&amp;"'!$p1"),$A1512-1,0)),OFFSET(INDIRECT("'"&amp;'DATA for charts'!Q$5&amp;"'!$p1"),$A1512-1,0),NA())</f>
        <v>#N/A</v>
      </c>
      <c r="R1512" s="219" t="e">
        <f ca="1">IF(ISNUMBER(OFFSET(INDIRECT("'"&amp;'DATA for charts'!R$5&amp;"'!$p1"),$A1512-1,0)),OFFSET(INDIRECT("'"&amp;'DATA for charts'!R$5&amp;"'!$p1"),$A1512-1,0),NA())</f>
        <v>#N/A</v>
      </c>
      <c r="S1512" s="219" t="e">
        <f ca="1">IF(ISNUMBER(OFFSET(INDIRECT("'"&amp;'DATA for charts'!S$5&amp;"'!$p1"),$A1512-1,0)),OFFSET(INDIRECT("'"&amp;'DATA for charts'!S$5&amp;"'!$p1"),$A1512-1,0),NA())</f>
        <v>#N/A</v>
      </c>
      <c r="T1512" s="34"/>
      <c r="U1512" s="34"/>
      <c r="V1512" s="34"/>
      <c r="W1512" s="8"/>
      <c r="X1512" s="8"/>
      <c r="Y1512" s="8"/>
      <c r="Z1512" s="8"/>
      <c r="AA1512" s="8"/>
    </row>
    <row r="1513" spans="1:27">
      <c r="A1513" s="226">
        <f t="shared" si="1456"/>
        <v>268</v>
      </c>
      <c r="B1513" s="8">
        <v>7</v>
      </c>
      <c r="C1513" s="219">
        <f ca="1">IF(ISNUMBER(OFFSET(INDIRECT("'"&amp;'DATA for charts'!C$5&amp;"'!$p1"),$A1513-1,0)),OFFSET(INDIRECT("'"&amp;'DATA for charts'!C$5&amp;"'!$p1"),$A1513-1,0),NA())</f>
        <v>0</v>
      </c>
      <c r="D1513" s="219">
        <f ca="1">IF(ISNUMBER(OFFSET(INDIRECT("'"&amp;'DATA for charts'!D$5&amp;"'!$p1"),$A1513-1,0)),OFFSET(INDIRECT("'"&amp;'DATA for charts'!D$5&amp;"'!$p1"),$A1513-1,0),NA())</f>
        <v>0</v>
      </c>
      <c r="E1513" s="219">
        <f ca="1">IF(ISNUMBER(OFFSET(INDIRECT("'"&amp;'DATA for charts'!E$5&amp;"'!$p1"),$A1513-1,0)),OFFSET(INDIRECT("'"&amp;'DATA for charts'!E$5&amp;"'!$p1"),$A1513-1,0),NA())</f>
        <v>0</v>
      </c>
      <c r="F1513" s="219">
        <f ca="1">IF(ISNUMBER(OFFSET(INDIRECT("'"&amp;'DATA for charts'!F$5&amp;"'!$p1"),$A1513-1,0)),OFFSET(INDIRECT("'"&amp;'DATA for charts'!F$5&amp;"'!$p1"),$A1513-1,0),NA())</f>
        <v>0</v>
      </c>
      <c r="G1513" s="219">
        <f ca="1">IF(ISNUMBER(OFFSET(INDIRECT("'"&amp;'DATA for charts'!G$5&amp;"'!$p1"),$A1513-1,0)),OFFSET(INDIRECT("'"&amp;'DATA for charts'!G$5&amp;"'!$p1"),$A1513-1,0),NA())</f>
        <v>0</v>
      </c>
      <c r="H1513" s="219">
        <f ca="1">IF(ISNUMBER(OFFSET(INDIRECT("'"&amp;'DATA for charts'!H$5&amp;"'!$p1"),$A1513-1,0)),OFFSET(INDIRECT("'"&amp;'DATA for charts'!H$5&amp;"'!$p1"),$A1513-1,0),NA())</f>
        <v>0</v>
      </c>
      <c r="I1513" s="219" t="e">
        <f ca="1">IF(ISNUMBER(OFFSET(INDIRECT("'"&amp;'DATA for charts'!I$5&amp;"'!$p1"),$A1513-1,0)),OFFSET(INDIRECT("'"&amp;'DATA for charts'!I$5&amp;"'!$p1"),$A1513-1,0),NA())</f>
        <v>#N/A</v>
      </c>
      <c r="J1513" s="219" t="e">
        <f ca="1">IF(ISNUMBER(OFFSET(INDIRECT("'"&amp;'DATA for charts'!J$5&amp;"'!$p1"),$A1513-1,0)),OFFSET(INDIRECT("'"&amp;'DATA for charts'!J$5&amp;"'!$p1"),$A1513-1,0),NA())</f>
        <v>#N/A</v>
      </c>
      <c r="K1513" s="219" t="e">
        <f ca="1">IF(ISNUMBER(OFFSET(INDIRECT("'"&amp;'DATA for charts'!K$5&amp;"'!$p1"),$A1513-1,0)),OFFSET(INDIRECT("'"&amp;'DATA for charts'!K$5&amp;"'!$p1"),$A1513-1,0),NA())</f>
        <v>#N/A</v>
      </c>
      <c r="L1513" s="219" t="e">
        <f ca="1">IF(ISNUMBER(OFFSET(INDIRECT("'"&amp;'DATA for charts'!L$5&amp;"'!$p1"),$A1513-1,0)),OFFSET(INDIRECT("'"&amp;'DATA for charts'!L$5&amp;"'!$p1"),$A1513-1,0),NA())</f>
        <v>#N/A</v>
      </c>
      <c r="M1513" s="219" t="e">
        <f ca="1">IF(ISNUMBER(OFFSET(INDIRECT("'"&amp;'DATA for charts'!M$5&amp;"'!$p1"),$A1513-1,0)),OFFSET(INDIRECT("'"&amp;'DATA for charts'!M$5&amp;"'!$p1"),$A1513-1,0),NA())</f>
        <v>#N/A</v>
      </c>
      <c r="N1513" s="219" t="e">
        <f ca="1">IF(ISNUMBER(OFFSET(INDIRECT("'"&amp;'DATA for charts'!N$5&amp;"'!$p1"),$A1513-1,0)),OFFSET(INDIRECT("'"&amp;'DATA for charts'!N$5&amp;"'!$p1"),$A1513-1,0),NA())</f>
        <v>#N/A</v>
      </c>
      <c r="O1513" s="219" t="e">
        <f ca="1">IF(ISNUMBER(OFFSET(INDIRECT("'"&amp;'DATA for charts'!O$5&amp;"'!$p1"),$A1513-1,0)),OFFSET(INDIRECT("'"&amp;'DATA for charts'!O$5&amp;"'!$p1"),$A1513-1,0),NA())</f>
        <v>#N/A</v>
      </c>
      <c r="P1513" s="219" t="e">
        <f ca="1">IF(ISNUMBER(OFFSET(INDIRECT("'"&amp;'DATA for charts'!P$5&amp;"'!$p1"),$A1513-1,0)),OFFSET(INDIRECT("'"&amp;'DATA for charts'!P$5&amp;"'!$p1"),$A1513-1,0),NA())</f>
        <v>#N/A</v>
      </c>
      <c r="Q1513" s="219" t="e">
        <f ca="1">IF(ISNUMBER(OFFSET(INDIRECT("'"&amp;'DATA for charts'!Q$5&amp;"'!$p1"),$A1513-1,0)),OFFSET(INDIRECT("'"&amp;'DATA for charts'!Q$5&amp;"'!$p1"),$A1513-1,0),NA())</f>
        <v>#N/A</v>
      </c>
      <c r="R1513" s="219" t="e">
        <f ca="1">IF(ISNUMBER(OFFSET(INDIRECT("'"&amp;'DATA for charts'!R$5&amp;"'!$p1"),$A1513-1,0)),OFFSET(INDIRECT("'"&amp;'DATA for charts'!R$5&amp;"'!$p1"),$A1513-1,0),NA())</f>
        <v>#N/A</v>
      </c>
      <c r="S1513" s="219" t="e">
        <f ca="1">IF(ISNUMBER(OFFSET(INDIRECT("'"&amp;'DATA for charts'!S$5&amp;"'!$p1"),$A1513-1,0)),OFFSET(INDIRECT("'"&amp;'DATA for charts'!S$5&amp;"'!$p1"),$A1513-1,0),NA())</f>
        <v>#N/A</v>
      </c>
      <c r="T1513" s="34"/>
      <c r="U1513" s="34"/>
      <c r="V1513" s="34"/>
      <c r="W1513" s="8"/>
      <c r="X1513" s="8"/>
      <c r="Y1513" s="8"/>
      <c r="Z1513" s="8"/>
      <c r="AA1513" s="8"/>
    </row>
    <row r="1514" spans="1:27">
      <c r="A1514" s="226">
        <f t="shared" si="1456"/>
        <v>269</v>
      </c>
      <c r="B1514" s="8">
        <v>8</v>
      </c>
      <c r="C1514" s="219">
        <f ca="1">IF(ISNUMBER(OFFSET(INDIRECT("'"&amp;'DATA for charts'!C$5&amp;"'!$p1"),$A1514-1,0)),OFFSET(INDIRECT("'"&amp;'DATA for charts'!C$5&amp;"'!$p1"),$A1514-1,0),NA())</f>
        <v>0</v>
      </c>
      <c r="D1514" s="219">
        <f ca="1">IF(ISNUMBER(OFFSET(INDIRECT("'"&amp;'DATA for charts'!D$5&amp;"'!$p1"),$A1514-1,0)),OFFSET(INDIRECT("'"&amp;'DATA for charts'!D$5&amp;"'!$p1"),$A1514-1,0),NA())</f>
        <v>0</v>
      </c>
      <c r="E1514" s="219">
        <f ca="1">IF(ISNUMBER(OFFSET(INDIRECT("'"&amp;'DATA for charts'!E$5&amp;"'!$p1"),$A1514-1,0)),OFFSET(INDIRECT("'"&amp;'DATA for charts'!E$5&amp;"'!$p1"),$A1514-1,0),NA())</f>
        <v>0</v>
      </c>
      <c r="F1514" s="219">
        <f ca="1">IF(ISNUMBER(OFFSET(INDIRECT("'"&amp;'DATA for charts'!F$5&amp;"'!$p1"),$A1514-1,0)),OFFSET(INDIRECT("'"&amp;'DATA for charts'!F$5&amp;"'!$p1"),$A1514-1,0),NA())</f>
        <v>0</v>
      </c>
      <c r="G1514" s="219">
        <f ca="1">IF(ISNUMBER(OFFSET(INDIRECT("'"&amp;'DATA for charts'!G$5&amp;"'!$p1"),$A1514-1,0)),OFFSET(INDIRECT("'"&amp;'DATA for charts'!G$5&amp;"'!$p1"),$A1514-1,0),NA())</f>
        <v>0</v>
      </c>
      <c r="H1514" s="219">
        <f ca="1">IF(ISNUMBER(OFFSET(INDIRECT("'"&amp;'DATA for charts'!H$5&amp;"'!$p1"),$A1514-1,0)),OFFSET(INDIRECT("'"&amp;'DATA for charts'!H$5&amp;"'!$p1"),$A1514-1,0),NA())</f>
        <v>0</v>
      </c>
      <c r="I1514" s="219" t="e">
        <f ca="1">IF(ISNUMBER(OFFSET(INDIRECT("'"&amp;'DATA for charts'!I$5&amp;"'!$p1"),$A1514-1,0)),OFFSET(INDIRECT("'"&amp;'DATA for charts'!I$5&amp;"'!$p1"),$A1514-1,0),NA())</f>
        <v>#N/A</v>
      </c>
      <c r="J1514" s="219" t="e">
        <f ca="1">IF(ISNUMBER(OFFSET(INDIRECT("'"&amp;'DATA for charts'!J$5&amp;"'!$p1"),$A1514-1,0)),OFFSET(INDIRECT("'"&amp;'DATA for charts'!J$5&amp;"'!$p1"),$A1514-1,0),NA())</f>
        <v>#N/A</v>
      </c>
      <c r="K1514" s="219" t="e">
        <f ca="1">IF(ISNUMBER(OFFSET(INDIRECT("'"&amp;'DATA for charts'!K$5&amp;"'!$p1"),$A1514-1,0)),OFFSET(INDIRECT("'"&amp;'DATA for charts'!K$5&amp;"'!$p1"),$A1514-1,0),NA())</f>
        <v>#N/A</v>
      </c>
      <c r="L1514" s="219" t="e">
        <f ca="1">IF(ISNUMBER(OFFSET(INDIRECT("'"&amp;'DATA for charts'!L$5&amp;"'!$p1"),$A1514-1,0)),OFFSET(INDIRECT("'"&amp;'DATA for charts'!L$5&amp;"'!$p1"),$A1514-1,0),NA())</f>
        <v>#N/A</v>
      </c>
      <c r="M1514" s="219" t="e">
        <f ca="1">IF(ISNUMBER(OFFSET(INDIRECT("'"&amp;'DATA for charts'!M$5&amp;"'!$p1"),$A1514-1,0)),OFFSET(INDIRECT("'"&amp;'DATA for charts'!M$5&amp;"'!$p1"),$A1514-1,0),NA())</f>
        <v>#N/A</v>
      </c>
      <c r="N1514" s="219" t="e">
        <f ca="1">IF(ISNUMBER(OFFSET(INDIRECT("'"&amp;'DATA for charts'!N$5&amp;"'!$p1"),$A1514-1,0)),OFFSET(INDIRECT("'"&amp;'DATA for charts'!N$5&amp;"'!$p1"),$A1514-1,0),NA())</f>
        <v>#N/A</v>
      </c>
      <c r="O1514" s="219" t="e">
        <f ca="1">IF(ISNUMBER(OFFSET(INDIRECT("'"&amp;'DATA for charts'!O$5&amp;"'!$p1"),$A1514-1,0)),OFFSET(INDIRECT("'"&amp;'DATA for charts'!O$5&amp;"'!$p1"),$A1514-1,0),NA())</f>
        <v>#N/A</v>
      </c>
      <c r="P1514" s="219" t="e">
        <f ca="1">IF(ISNUMBER(OFFSET(INDIRECT("'"&amp;'DATA for charts'!P$5&amp;"'!$p1"),$A1514-1,0)),OFFSET(INDIRECT("'"&amp;'DATA for charts'!P$5&amp;"'!$p1"),$A1514-1,0),NA())</f>
        <v>#N/A</v>
      </c>
      <c r="Q1514" s="219" t="e">
        <f ca="1">IF(ISNUMBER(OFFSET(INDIRECT("'"&amp;'DATA for charts'!Q$5&amp;"'!$p1"),$A1514-1,0)),OFFSET(INDIRECT("'"&amp;'DATA for charts'!Q$5&amp;"'!$p1"),$A1514-1,0),NA())</f>
        <v>#N/A</v>
      </c>
      <c r="R1514" s="219" t="e">
        <f ca="1">IF(ISNUMBER(OFFSET(INDIRECT("'"&amp;'DATA for charts'!R$5&amp;"'!$p1"),$A1514-1,0)),OFFSET(INDIRECT("'"&amp;'DATA for charts'!R$5&amp;"'!$p1"),$A1514-1,0),NA())</f>
        <v>#N/A</v>
      </c>
      <c r="S1514" s="219" t="e">
        <f ca="1">IF(ISNUMBER(OFFSET(INDIRECT("'"&amp;'DATA for charts'!S$5&amp;"'!$p1"),$A1514-1,0)),OFFSET(INDIRECT("'"&amp;'DATA for charts'!S$5&amp;"'!$p1"),$A1514-1,0),NA())</f>
        <v>#N/A</v>
      </c>
      <c r="T1514" s="34"/>
      <c r="U1514" s="34"/>
      <c r="V1514" s="34"/>
      <c r="W1514" s="8"/>
      <c r="X1514" s="8"/>
      <c r="Y1514" s="8"/>
      <c r="Z1514" s="8"/>
      <c r="AA1514" s="8"/>
    </row>
    <row r="1515" spans="1:27">
      <c r="A1515" s="226">
        <f t="shared" si="1456"/>
        <v>270</v>
      </c>
      <c r="B1515" s="8">
        <v>9</v>
      </c>
      <c r="C1515" s="219">
        <f ca="1">IF(ISNUMBER(OFFSET(INDIRECT("'"&amp;'DATA for charts'!C$5&amp;"'!$p1"),$A1515-1,0)),OFFSET(INDIRECT("'"&amp;'DATA for charts'!C$5&amp;"'!$p1"),$A1515-1,0),NA())</f>
        <v>0</v>
      </c>
      <c r="D1515" s="219">
        <f ca="1">IF(ISNUMBER(OFFSET(INDIRECT("'"&amp;'DATA for charts'!D$5&amp;"'!$p1"),$A1515-1,0)),OFFSET(INDIRECT("'"&amp;'DATA for charts'!D$5&amp;"'!$p1"),$A1515-1,0),NA())</f>
        <v>0</v>
      </c>
      <c r="E1515" s="219">
        <f ca="1">IF(ISNUMBER(OFFSET(INDIRECT("'"&amp;'DATA for charts'!E$5&amp;"'!$p1"),$A1515-1,0)),OFFSET(INDIRECT("'"&amp;'DATA for charts'!E$5&amp;"'!$p1"),$A1515-1,0),NA())</f>
        <v>0</v>
      </c>
      <c r="F1515" s="219">
        <f ca="1">IF(ISNUMBER(OFFSET(INDIRECT("'"&amp;'DATA for charts'!F$5&amp;"'!$p1"),$A1515-1,0)),OFFSET(INDIRECT("'"&amp;'DATA for charts'!F$5&amp;"'!$p1"),$A1515-1,0),NA())</f>
        <v>0</v>
      </c>
      <c r="G1515" s="219">
        <f ca="1">IF(ISNUMBER(OFFSET(INDIRECT("'"&amp;'DATA for charts'!G$5&amp;"'!$p1"),$A1515-1,0)),OFFSET(INDIRECT("'"&amp;'DATA for charts'!G$5&amp;"'!$p1"),$A1515-1,0),NA())</f>
        <v>0</v>
      </c>
      <c r="H1515" s="219">
        <f ca="1">IF(ISNUMBER(OFFSET(INDIRECT("'"&amp;'DATA for charts'!H$5&amp;"'!$p1"),$A1515-1,0)),OFFSET(INDIRECT("'"&amp;'DATA for charts'!H$5&amp;"'!$p1"),$A1515-1,0),NA())</f>
        <v>0</v>
      </c>
      <c r="I1515" s="219" t="e">
        <f ca="1">IF(ISNUMBER(OFFSET(INDIRECT("'"&amp;'DATA for charts'!I$5&amp;"'!$p1"),$A1515-1,0)),OFFSET(INDIRECT("'"&amp;'DATA for charts'!I$5&amp;"'!$p1"),$A1515-1,0),NA())</f>
        <v>#N/A</v>
      </c>
      <c r="J1515" s="219" t="e">
        <f ca="1">IF(ISNUMBER(OFFSET(INDIRECT("'"&amp;'DATA for charts'!J$5&amp;"'!$p1"),$A1515-1,0)),OFFSET(INDIRECT("'"&amp;'DATA for charts'!J$5&amp;"'!$p1"),$A1515-1,0),NA())</f>
        <v>#N/A</v>
      </c>
      <c r="K1515" s="219" t="e">
        <f ca="1">IF(ISNUMBER(OFFSET(INDIRECT("'"&amp;'DATA for charts'!K$5&amp;"'!$p1"),$A1515-1,0)),OFFSET(INDIRECT("'"&amp;'DATA for charts'!K$5&amp;"'!$p1"),$A1515-1,0),NA())</f>
        <v>#N/A</v>
      </c>
      <c r="L1515" s="219" t="e">
        <f ca="1">IF(ISNUMBER(OFFSET(INDIRECT("'"&amp;'DATA for charts'!L$5&amp;"'!$p1"),$A1515-1,0)),OFFSET(INDIRECT("'"&amp;'DATA for charts'!L$5&amp;"'!$p1"),$A1515-1,0),NA())</f>
        <v>#N/A</v>
      </c>
      <c r="M1515" s="219" t="e">
        <f ca="1">IF(ISNUMBER(OFFSET(INDIRECT("'"&amp;'DATA for charts'!M$5&amp;"'!$p1"),$A1515-1,0)),OFFSET(INDIRECT("'"&amp;'DATA for charts'!M$5&amp;"'!$p1"),$A1515-1,0),NA())</f>
        <v>#N/A</v>
      </c>
      <c r="N1515" s="219" t="e">
        <f ca="1">IF(ISNUMBER(OFFSET(INDIRECT("'"&amp;'DATA for charts'!N$5&amp;"'!$p1"),$A1515-1,0)),OFFSET(INDIRECT("'"&amp;'DATA for charts'!N$5&amp;"'!$p1"),$A1515-1,0),NA())</f>
        <v>#N/A</v>
      </c>
      <c r="O1515" s="219" t="e">
        <f ca="1">IF(ISNUMBER(OFFSET(INDIRECT("'"&amp;'DATA for charts'!O$5&amp;"'!$p1"),$A1515-1,0)),OFFSET(INDIRECT("'"&amp;'DATA for charts'!O$5&amp;"'!$p1"),$A1515-1,0),NA())</f>
        <v>#N/A</v>
      </c>
      <c r="P1515" s="219" t="e">
        <f ca="1">IF(ISNUMBER(OFFSET(INDIRECT("'"&amp;'DATA for charts'!P$5&amp;"'!$p1"),$A1515-1,0)),OFFSET(INDIRECT("'"&amp;'DATA for charts'!P$5&amp;"'!$p1"),$A1515-1,0),NA())</f>
        <v>#N/A</v>
      </c>
      <c r="Q1515" s="219" t="e">
        <f ca="1">IF(ISNUMBER(OFFSET(INDIRECT("'"&amp;'DATA for charts'!Q$5&amp;"'!$p1"),$A1515-1,0)),OFFSET(INDIRECT("'"&amp;'DATA for charts'!Q$5&amp;"'!$p1"),$A1515-1,0),NA())</f>
        <v>#N/A</v>
      </c>
      <c r="R1515" s="219" t="e">
        <f ca="1">IF(ISNUMBER(OFFSET(INDIRECT("'"&amp;'DATA for charts'!R$5&amp;"'!$p1"),$A1515-1,0)),OFFSET(INDIRECT("'"&amp;'DATA for charts'!R$5&amp;"'!$p1"),$A1515-1,0),NA())</f>
        <v>#N/A</v>
      </c>
      <c r="S1515" s="219" t="e">
        <f ca="1">IF(ISNUMBER(OFFSET(INDIRECT("'"&amp;'DATA for charts'!S$5&amp;"'!$p1"),$A1515-1,0)),OFFSET(INDIRECT("'"&amp;'DATA for charts'!S$5&amp;"'!$p1"),$A1515-1,0),NA())</f>
        <v>#N/A</v>
      </c>
      <c r="T1515" s="34"/>
      <c r="U1515" s="34"/>
      <c r="V1515" s="34"/>
      <c r="W1515" s="8"/>
      <c r="X1515" s="8"/>
      <c r="Y1515" s="8"/>
      <c r="Z1515" s="8"/>
      <c r="AA1515" s="8"/>
    </row>
    <row r="1516" spans="1:27">
      <c r="A1516" s="226">
        <f t="shared" si="1456"/>
        <v>271</v>
      </c>
      <c r="B1516" s="8">
        <v>10</v>
      </c>
      <c r="C1516" s="219">
        <f ca="1">IF(ISNUMBER(OFFSET(INDIRECT("'"&amp;'DATA for charts'!C$5&amp;"'!$p1"),$A1516-1,0)),OFFSET(INDIRECT("'"&amp;'DATA for charts'!C$5&amp;"'!$p1"),$A1516-1,0),NA())</f>
        <v>-0.14099999999999999</v>
      </c>
      <c r="D1516" s="219">
        <f ca="1">IF(ISNUMBER(OFFSET(INDIRECT("'"&amp;'DATA for charts'!D$5&amp;"'!$p1"),$A1516-1,0)),OFFSET(INDIRECT("'"&amp;'DATA for charts'!D$5&amp;"'!$p1"),$A1516-1,0),NA())</f>
        <v>-5.9292400000000002E-2</v>
      </c>
      <c r="E1516" s="219">
        <f ca="1">IF(ISNUMBER(OFFSET(INDIRECT("'"&amp;'DATA for charts'!E$5&amp;"'!$p1"),$A1516-1,0)),OFFSET(INDIRECT("'"&amp;'DATA for charts'!E$5&amp;"'!$p1"),$A1516-1,0),NA())</f>
        <v>0</v>
      </c>
      <c r="F1516" s="219">
        <f ca="1">IF(ISNUMBER(OFFSET(INDIRECT("'"&amp;'DATA for charts'!F$5&amp;"'!$p1"),$A1516-1,0)),OFFSET(INDIRECT("'"&amp;'DATA for charts'!F$5&amp;"'!$p1"),$A1516-1,0),NA())</f>
        <v>-0.16326415924759055</v>
      </c>
      <c r="G1516" s="219">
        <f ca="1">IF(ISNUMBER(OFFSET(INDIRECT("'"&amp;'DATA for charts'!G$5&amp;"'!$p1"),$A1516-1,0)),OFFSET(INDIRECT("'"&amp;'DATA for charts'!G$5&amp;"'!$p1"),$A1516-1,0),NA())</f>
        <v>-0.08</v>
      </c>
      <c r="H1516" s="219">
        <f ca="1">IF(ISNUMBER(OFFSET(INDIRECT("'"&amp;'DATA for charts'!H$5&amp;"'!$p1"),$A1516-1,0)),OFFSET(INDIRECT("'"&amp;'DATA for charts'!H$5&amp;"'!$p1"),$A1516-1,0),NA())</f>
        <v>-0.17058599999999999</v>
      </c>
      <c r="I1516" s="219" t="e">
        <f ca="1">IF(ISNUMBER(OFFSET(INDIRECT("'"&amp;'DATA for charts'!I$5&amp;"'!$p1"),$A1516-1,0)),OFFSET(INDIRECT("'"&amp;'DATA for charts'!I$5&amp;"'!$p1"),$A1516-1,0),NA())</f>
        <v>#N/A</v>
      </c>
      <c r="J1516" s="219" t="e">
        <f ca="1">IF(ISNUMBER(OFFSET(INDIRECT("'"&amp;'DATA for charts'!J$5&amp;"'!$p1"),$A1516-1,0)),OFFSET(INDIRECT("'"&amp;'DATA for charts'!J$5&amp;"'!$p1"),$A1516-1,0),NA())</f>
        <v>#N/A</v>
      </c>
      <c r="K1516" s="219" t="e">
        <f ca="1">IF(ISNUMBER(OFFSET(INDIRECT("'"&amp;'DATA for charts'!K$5&amp;"'!$p1"),$A1516-1,0)),OFFSET(INDIRECT("'"&amp;'DATA for charts'!K$5&amp;"'!$p1"),$A1516-1,0),NA())</f>
        <v>#N/A</v>
      </c>
      <c r="L1516" s="219" t="e">
        <f ca="1">IF(ISNUMBER(OFFSET(INDIRECT("'"&amp;'DATA for charts'!L$5&amp;"'!$p1"),$A1516-1,0)),OFFSET(INDIRECT("'"&amp;'DATA for charts'!L$5&amp;"'!$p1"),$A1516-1,0),NA())</f>
        <v>#N/A</v>
      </c>
      <c r="M1516" s="219" t="e">
        <f ca="1">IF(ISNUMBER(OFFSET(INDIRECT("'"&amp;'DATA for charts'!M$5&amp;"'!$p1"),$A1516-1,0)),OFFSET(INDIRECT("'"&amp;'DATA for charts'!M$5&amp;"'!$p1"),$A1516-1,0),NA())</f>
        <v>#N/A</v>
      </c>
      <c r="N1516" s="219" t="e">
        <f ca="1">IF(ISNUMBER(OFFSET(INDIRECT("'"&amp;'DATA for charts'!N$5&amp;"'!$p1"),$A1516-1,0)),OFFSET(INDIRECT("'"&amp;'DATA for charts'!N$5&amp;"'!$p1"),$A1516-1,0),NA())</f>
        <v>#N/A</v>
      </c>
      <c r="O1516" s="219" t="e">
        <f ca="1">IF(ISNUMBER(OFFSET(INDIRECT("'"&amp;'DATA for charts'!O$5&amp;"'!$p1"),$A1516-1,0)),OFFSET(INDIRECT("'"&amp;'DATA for charts'!O$5&amp;"'!$p1"),$A1516-1,0),NA())</f>
        <v>#N/A</v>
      </c>
      <c r="P1516" s="219" t="e">
        <f ca="1">IF(ISNUMBER(OFFSET(INDIRECT("'"&amp;'DATA for charts'!P$5&amp;"'!$p1"),$A1516-1,0)),OFFSET(INDIRECT("'"&amp;'DATA for charts'!P$5&amp;"'!$p1"),$A1516-1,0),NA())</f>
        <v>#N/A</v>
      </c>
      <c r="Q1516" s="219" t="e">
        <f ca="1">IF(ISNUMBER(OFFSET(INDIRECT("'"&amp;'DATA for charts'!Q$5&amp;"'!$p1"),$A1516-1,0)),OFFSET(INDIRECT("'"&amp;'DATA for charts'!Q$5&amp;"'!$p1"),$A1516-1,0),NA())</f>
        <v>#N/A</v>
      </c>
      <c r="R1516" s="219" t="e">
        <f ca="1">IF(ISNUMBER(OFFSET(INDIRECT("'"&amp;'DATA for charts'!R$5&amp;"'!$p1"),$A1516-1,0)),OFFSET(INDIRECT("'"&amp;'DATA for charts'!R$5&amp;"'!$p1"),$A1516-1,0),NA())</f>
        <v>#N/A</v>
      </c>
      <c r="S1516" s="219" t="e">
        <f ca="1">IF(ISNUMBER(OFFSET(INDIRECT("'"&amp;'DATA for charts'!S$5&amp;"'!$p1"),$A1516-1,0)),OFFSET(INDIRECT("'"&amp;'DATA for charts'!S$5&amp;"'!$p1"),$A1516-1,0),NA())</f>
        <v>#N/A</v>
      </c>
      <c r="T1516" s="34"/>
      <c r="U1516" s="34"/>
      <c r="V1516" s="34"/>
      <c r="W1516" s="8"/>
      <c r="X1516" s="8"/>
      <c r="Y1516" s="8"/>
      <c r="Z1516" s="8"/>
      <c r="AA1516" s="8"/>
    </row>
    <row r="1517" spans="1:27">
      <c r="A1517" s="226">
        <f t="shared" si="1456"/>
        <v>272</v>
      </c>
      <c r="B1517" s="8">
        <v>11</v>
      </c>
      <c r="C1517" s="219">
        <f ca="1">IF(ISNUMBER(OFFSET(INDIRECT("'"&amp;'DATA for charts'!C$5&amp;"'!$p1"),$A1517-1,0)),OFFSET(INDIRECT("'"&amp;'DATA for charts'!C$5&amp;"'!$p1"),$A1517-1,0),NA())</f>
        <v>-0.79700000000000004</v>
      </c>
      <c r="D1517" s="219">
        <f ca="1">IF(ISNUMBER(OFFSET(INDIRECT("'"&amp;'DATA for charts'!D$5&amp;"'!$p1"),$A1517-1,0)),OFFSET(INDIRECT("'"&amp;'DATA for charts'!D$5&amp;"'!$p1"),$A1517-1,0),NA())</f>
        <v>-0.78553359999999994</v>
      </c>
      <c r="E1517" s="219">
        <f ca="1">IF(ISNUMBER(OFFSET(INDIRECT("'"&amp;'DATA for charts'!E$5&amp;"'!$p1"),$A1517-1,0)),OFFSET(INDIRECT("'"&amp;'DATA for charts'!E$5&amp;"'!$p1"),$A1517-1,0),NA())</f>
        <v>-0.77500000000000002</v>
      </c>
      <c r="F1517" s="219">
        <f ca="1">IF(ISNUMBER(OFFSET(INDIRECT("'"&amp;'DATA for charts'!F$5&amp;"'!$p1"),$A1517-1,0)),OFFSET(INDIRECT("'"&amp;'DATA for charts'!F$5&amp;"'!$p1"),$A1517-1,0),NA())</f>
        <v>-0.88657127726980545</v>
      </c>
      <c r="G1517" s="219">
        <f ca="1">IF(ISNUMBER(OFFSET(INDIRECT("'"&amp;'DATA for charts'!G$5&amp;"'!$p1"),$A1517-1,0)),OFFSET(INDIRECT("'"&amp;'DATA for charts'!G$5&amp;"'!$p1"),$A1517-1,0),NA())</f>
        <v>-0.65</v>
      </c>
      <c r="H1517" s="219">
        <f ca="1">IF(ISNUMBER(OFFSET(INDIRECT("'"&amp;'DATA for charts'!H$5&amp;"'!$p1"),$A1517-1,0)),OFFSET(INDIRECT("'"&amp;'DATA for charts'!H$5&amp;"'!$p1"),$A1517-1,0),NA())</f>
        <v>-0.723167</v>
      </c>
      <c r="I1517" s="219" t="e">
        <f ca="1">IF(ISNUMBER(OFFSET(INDIRECT("'"&amp;'DATA for charts'!I$5&amp;"'!$p1"),$A1517-1,0)),OFFSET(INDIRECT("'"&amp;'DATA for charts'!I$5&amp;"'!$p1"),$A1517-1,0),NA())</f>
        <v>#N/A</v>
      </c>
      <c r="J1517" s="219" t="e">
        <f ca="1">IF(ISNUMBER(OFFSET(INDIRECT("'"&amp;'DATA for charts'!J$5&amp;"'!$p1"),$A1517-1,0)),OFFSET(INDIRECT("'"&amp;'DATA for charts'!J$5&amp;"'!$p1"),$A1517-1,0),NA())</f>
        <v>#N/A</v>
      </c>
      <c r="K1517" s="219" t="e">
        <f ca="1">IF(ISNUMBER(OFFSET(INDIRECT("'"&amp;'DATA for charts'!K$5&amp;"'!$p1"),$A1517-1,0)),OFFSET(INDIRECT("'"&amp;'DATA for charts'!K$5&amp;"'!$p1"),$A1517-1,0),NA())</f>
        <v>#N/A</v>
      </c>
      <c r="L1517" s="219" t="e">
        <f ca="1">IF(ISNUMBER(OFFSET(INDIRECT("'"&amp;'DATA for charts'!L$5&amp;"'!$p1"),$A1517-1,0)),OFFSET(INDIRECT("'"&amp;'DATA for charts'!L$5&amp;"'!$p1"),$A1517-1,0),NA())</f>
        <v>#N/A</v>
      </c>
      <c r="M1517" s="219" t="e">
        <f ca="1">IF(ISNUMBER(OFFSET(INDIRECT("'"&amp;'DATA for charts'!M$5&amp;"'!$p1"),$A1517-1,0)),OFFSET(INDIRECT("'"&amp;'DATA for charts'!M$5&amp;"'!$p1"),$A1517-1,0),NA())</f>
        <v>#N/A</v>
      </c>
      <c r="N1517" s="219" t="e">
        <f ca="1">IF(ISNUMBER(OFFSET(INDIRECT("'"&amp;'DATA for charts'!N$5&amp;"'!$p1"),$A1517-1,0)),OFFSET(INDIRECT("'"&amp;'DATA for charts'!N$5&amp;"'!$p1"),$A1517-1,0),NA())</f>
        <v>#N/A</v>
      </c>
      <c r="O1517" s="219" t="e">
        <f ca="1">IF(ISNUMBER(OFFSET(INDIRECT("'"&amp;'DATA for charts'!O$5&amp;"'!$p1"),$A1517-1,0)),OFFSET(INDIRECT("'"&amp;'DATA for charts'!O$5&amp;"'!$p1"),$A1517-1,0),NA())</f>
        <v>#N/A</v>
      </c>
      <c r="P1517" s="219" t="e">
        <f ca="1">IF(ISNUMBER(OFFSET(INDIRECT("'"&amp;'DATA for charts'!P$5&amp;"'!$p1"),$A1517-1,0)),OFFSET(INDIRECT("'"&amp;'DATA for charts'!P$5&amp;"'!$p1"),$A1517-1,0),NA())</f>
        <v>#N/A</v>
      </c>
      <c r="Q1517" s="219" t="e">
        <f ca="1">IF(ISNUMBER(OFFSET(INDIRECT("'"&amp;'DATA for charts'!Q$5&amp;"'!$p1"),$A1517-1,0)),OFFSET(INDIRECT("'"&amp;'DATA for charts'!Q$5&amp;"'!$p1"),$A1517-1,0),NA())</f>
        <v>#N/A</v>
      </c>
      <c r="R1517" s="219" t="e">
        <f ca="1">IF(ISNUMBER(OFFSET(INDIRECT("'"&amp;'DATA for charts'!R$5&amp;"'!$p1"),$A1517-1,0)),OFFSET(INDIRECT("'"&amp;'DATA for charts'!R$5&amp;"'!$p1"),$A1517-1,0),NA())</f>
        <v>#N/A</v>
      </c>
      <c r="S1517" s="219" t="e">
        <f ca="1">IF(ISNUMBER(OFFSET(INDIRECT("'"&amp;'DATA for charts'!S$5&amp;"'!$p1"),$A1517-1,0)),OFFSET(INDIRECT("'"&amp;'DATA for charts'!S$5&amp;"'!$p1"),$A1517-1,0),NA())</f>
        <v>#N/A</v>
      </c>
      <c r="T1517" s="34"/>
      <c r="U1517" s="34"/>
      <c r="V1517" s="34"/>
      <c r="W1517" s="8"/>
      <c r="X1517" s="8"/>
      <c r="Y1517" s="8"/>
      <c r="Z1517" s="8"/>
      <c r="AA1517" s="8"/>
    </row>
    <row r="1518" spans="1:27">
      <c r="A1518" s="226">
        <f t="shared" si="1456"/>
        <v>273</v>
      </c>
      <c r="B1518" s="8">
        <v>12</v>
      </c>
      <c r="C1518" s="219">
        <f ca="1">IF(ISNUMBER(OFFSET(INDIRECT("'"&amp;'DATA for charts'!C$5&amp;"'!$p1"),$A1518-1,0)),OFFSET(INDIRECT("'"&amp;'DATA for charts'!C$5&amp;"'!$p1"),$A1518-1,0),NA())</f>
        <v>-1.474</v>
      </c>
      <c r="D1518" s="219">
        <f ca="1">IF(ISNUMBER(OFFSET(INDIRECT("'"&amp;'DATA for charts'!D$5&amp;"'!$p1"),$A1518-1,0)),OFFSET(INDIRECT("'"&amp;'DATA for charts'!D$5&amp;"'!$p1"),$A1518-1,0),NA())</f>
        <v>-1.575558</v>
      </c>
      <c r="E1518" s="219">
        <f ca="1">IF(ISNUMBER(OFFSET(INDIRECT("'"&amp;'DATA for charts'!E$5&amp;"'!$p1"),$A1518-1,0)),OFFSET(INDIRECT("'"&amp;'DATA for charts'!E$5&amp;"'!$p1"),$A1518-1,0),NA())</f>
        <v>-1.407</v>
      </c>
      <c r="F1518" s="219">
        <f ca="1">IF(ISNUMBER(OFFSET(INDIRECT("'"&amp;'DATA for charts'!F$5&amp;"'!$p1"),$A1518-1,0)),OFFSET(INDIRECT("'"&amp;'DATA for charts'!F$5&amp;"'!$p1"),$A1518-1,0),NA())</f>
        <v>-1.5987812429191637</v>
      </c>
      <c r="G1518" s="219">
        <f ca="1">IF(ISNUMBER(OFFSET(INDIRECT("'"&amp;'DATA for charts'!G$5&amp;"'!$p1"),$A1518-1,0)),OFFSET(INDIRECT("'"&amp;'DATA for charts'!G$5&amp;"'!$p1"),$A1518-1,0),NA())</f>
        <v>-1.38</v>
      </c>
      <c r="H1518" s="219">
        <f ca="1">IF(ISNUMBER(OFFSET(INDIRECT("'"&amp;'DATA for charts'!H$5&amp;"'!$p1"),$A1518-1,0)),OFFSET(INDIRECT("'"&amp;'DATA for charts'!H$5&amp;"'!$p1"),$A1518-1,0),NA())</f>
        <v>-1.35005</v>
      </c>
      <c r="I1518" s="219" t="e">
        <f ca="1">IF(ISNUMBER(OFFSET(INDIRECT("'"&amp;'DATA for charts'!I$5&amp;"'!$p1"),$A1518-1,0)),OFFSET(INDIRECT("'"&amp;'DATA for charts'!I$5&amp;"'!$p1"),$A1518-1,0),NA())</f>
        <v>#N/A</v>
      </c>
      <c r="J1518" s="219" t="e">
        <f ca="1">IF(ISNUMBER(OFFSET(INDIRECT("'"&amp;'DATA for charts'!J$5&amp;"'!$p1"),$A1518-1,0)),OFFSET(INDIRECT("'"&amp;'DATA for charts'!J$5&amp;"'!$p1"),$A1518-1,0),NA())</f>
        <v>#N/A</v>
      </c>
      <c r="K1518" s="219" t="e">
        <f ca="1">IF(ISNUMBER(OFFSET(INDIRECT("'"&amp;'DATA for charts'!K$5&amp;"'!$p1"),$A1518-1,0)),OFFSET(INDIRECT("'"&amp;'DATA for charts'!K$5&amp;"'!$p1"),$A1518-1,0),NA())</f>
        <v>#N/A</v>
      </c>
      <c r="L1518" s="219" t="e">
        <f ca="1">IF(ISNUMBER(OFFSET(INDIRECT("'"&amp;'DATA for charts'!L$5&amp;"'!$p1"),$A1518-1,0)),OFFSET(INDIRECT("'"&amp;'DATA for charts'!L$5&amp;"'!$p1"),$A1518-1,0),NA())</f>
        <v>#N/A</v>
      </c>
      <c r="M1518" s="219" t="e">
        <f ca="1">IF(ISNUMBER(OFFSET(INDIRECT("'"&amp;'DATA for charts'!M$5&amp;"'!$p1"),$A1518-1,0)),OFFSET(INDIRECT("'"&amp;'DATA for charts'!M$5&amp;"'!$p1"),$A1518-1,0),NA())</f>
        <v>#N/A</v>
      </c>
      <c r="N1518" s="219" t="e">
        <f ca="1">IF(ISNUMBER(OFFSET(INDIRECT("'"&amp;'DATA for charts'!N$5&amp;"'!$p1"),$A1518-1,0)),OFFSET(INDIRECT("'"&amp;'DATA for charts'!N$5&amp;"'!$p1"),$A1518-1,0),NA())</f>
        <v>#N/A</v>
      </c>
      <c r="O1518" s="219" t="e">
        <f ca="1">IF(ISNUMBER(OFFSET(INDIRECT("'"&amp;'DATA for charts'!O$5&amp;"'!$p1"),$A1518-1,0)),OFFSET(INDIRECT("'"&amp;'DATA for charts'!O$5&amp;"'!$p1"),$A1518-1,0),NA())</f>
        <v>#N/A</v>
      </c>
      <c r="P1518" s="219" t="e">
        <f ca="1">IF(ISNUMBER(OFFSET(INDIRECT("'"&amp;'DATA for charts'!P$5&amp;"'!$p1"),$A1518-1,0)),OFFSET(INDIRECT("'"&amp;'DATA for charts'!P$5&amp;"'!$p1"),$A1518-1,0),NA())</f>
        <v>#N/A</v>
      </c>
      <c r="Q1518" s="219" t="e">
        <f ca="1">IF(ISNUMBER(OFFSET(INDIRECT("'"&amp;'DATA for charts'!Q$5&amp;"'!$p1"),$A1518-1,0)),OFFSET(INDIRECT("'"&amp;'DATA for charts'!Q$5&amp;"'!$p1"),$A1518-1,0),NA())</f>
        <v>#N/A</v>
      </c>
      <c r="R1518" s="219" t="e">
        <f ca="1">IF(ISNUMBER(OFFSET(INDIRECT("'"&amp;'DATA for charts'!R$5&amp;"'!$p1"),$A1518-1,0)),OFFSET(INDIRECT("'"&amp;'DATA for charts'!R$5&amp;"'!$p1"),$A1518-1,0),NA())</f>
        <v>#N/A</v>
      </c>
      <c r="S1518" s="219" t="e">
        <f ca="1">IF(ISNUMBER(OFFSET(INDIRECT("'"&amp;'DATA for charts'!S$5&amp;"'!$p1"),$A1518-1,0)),OFFSET(INDIRECT("'"&amp;'DATA for charts'!S$5&amp;"'!$p1"),$A1518-1,0),NA())</f>
        <v>#N/A</v>
      </c>
      <c r="T1518" s="34"/>
      <c r="U1518" s="34"/>
      <c r="V1518" s="34"/>
      <c r="W1518" s="8"/>
      <c r="X1518" s="8"/>
      <c r="Y1518" s="8"/>
      <c r="Z1518" s="8"/>
      <c r="AA1518" s="8"/>
    </row>
    <row r="1519" spans="1:27">
      <c r="A1519" s="226">
        <f t="shared" si="1456"/>
        <v>274</v>
      </c>
      <c r="B1519" s="8">
        <v>13</v>
      </c>
      <c r="C1519" s="219">
        <f ca="1">IF(ISNUMBER(OFFSET(INDIRECT("'"&amp;'DATA for charts'!C$5&amp;"'!$p1"),$A1519-1,0)),OFFSET(INDIRECT("'"&amp;'DATA for charts'!C$5&amp;"'!$p1"),$A1519-1,0),NA())</f>
        <v>-1.7070000000000001</v>
      </c>
      <c r="D1519" s="219">
        <f ca="1">IF(ISNUMBER(OFFSET(INDIRECT("'"&amp;'DATA for charts'!D$5&amp;"'!$p1"),$A1519-1,0)),OFFSET(INDIRECT("'"&amp;'DATA for charts'!D$5&amp;"'!$p1"),$A1519-1,0),NA())</f>
        <v>-1.9241809999999999</v>
      </c>
      <c r="E1519" s="219">
        <f ca="1">IF(ISNUMBER(OFFSET(INDIRECT("'"&amp;'DATA for charts'!E$5&amp;"'!$p1"),$A1519-1,0)),OFFSET(INDIRECT("'"&amp;'DATA for charts'!E$5&amp;"'!$p1"),$A1519-1,0),NA())</f>
        <v>-1.85</v>
      </c>
      <c r="F1519" s="219">
        <f ca="1">IF(ISNUMBER(OFFSET(INDIRECT("'"&amp;'DATA for charts'!F$5&amp;"'!$p1"),$A1519-1,0)),OFFSET(INDIRECT("'"&amp;'DATA for charts'!F$5&amp;"'!$p1"),$A1519-1,0),NA())</f>
        <v>-1.9127246067433223</v>
      </c>
      <c r="G1519" s="219">
        <f ca="1">IF(ISNUMBER(OFFSET(INDIRECT("'"&amp;'DATA for charts'!G$5&amp;"'!$p1"),$A1519-1,0)),OFFSET(INDIRECT("'"&amp;'DATA for charts'!G$5&amp;"'!$p1"),$A1519-1,0),NA())</f>
        <v>-1.81</v>
      </c>
      <c r="H1519" s="219">
        <f ca="1">IF(ISNUMBER(OFFSET(INDIRECT("'"&amp;'DATA for charts'!H$5&amp;"'!$p1"),$A1519-1,0)),OFFSET(INDIRECT("'"&amp;'DATA for charts'!H$5&amp;"'!$p1"),$A1519-1,0),NA())</f>
        <v>-1.6997100000000001</v>
      </c>
      <c r="I1519" s="219" t="e">
        <f ca="1">IF(ISNUMBER(OFFSET(INDIRECT("'"&amp;'DATA for charts'!I$5&amp;"'!$p1"),$A1519-1,0)),OFFSET(INDIRECT("'"&amp;'DATA for charts'!I$5&amp;"'!$p1"),$A1519-1,0),NA())</f>
        <v>#N/A</v>
      </c>
      <c r="J1519" s="219" t="e">
        <f ca="1">IF(ISNUMBER(OFFSET(INDIRECT("'"&amp;'DATA for charts'!J$5&amp;"'!$p1"),$A1519-1,0)),OFFSET(INDIRECT("'"&amp;'DATA for charts'!J$5&amp;"'!$p1"),$A1519-1,0),NA())</f>
        <v>#N/A</v>
      </c>
      <c r="K1519" s="219" t="e">
        <f ca="1">IF(ISNUMBER(OFFSET(INDIRECT("'"&amp;'DATA for charts'!K$5&amp;"'!$p1"),$A1519-1,0)),OFFSET(INDIRECT("'"&amp;'DATA for charts'!K$5&amp;"'!$p1"),$A1519-1,0),NA())</f>
        <v>#N/A</v>
      </c>
      <c r="L1519" s="219" t="e">
        <f ca="1">IF(ISNUMBER(OFFSET(INDIRECT("'"&amp;'DATA for charts'!L$5&amp;"'!$p1"),$A1519-1,0)),OFFSET(INDIRECT("'"&amp;'DATA for charts'!L$5&amp;"'!$p1"),$A1519-1,0),NA())</f>
        <v>#N/A</v>
      </c>
      <c r="M1519" s="219" t="e">
        <f ca="1">IF(ISNUMBER(OFFSET(INDIRECT("'"&amp;'DATA for charts'!M$5&amp;"'!$p1"),$A1519-1,0)),OFFSET(INDIRECT("'"&amp;'DATA for charts'!M$5&amp;"'!$p1"),$A1519-1,0),NA())</f>
        <v>#N/A</v>
      </c>
      <c r="N1519" s="219" t="e">
        <f ca="1">IF(ISNUMBER(OFFSET(INDIRECT("'"&amp;'DATA for charts'!N$5&amp;"'!$p1"),$A1519-1,0)),OFFSET(INDIRECT("'"&amp;'DATA for charts'!N$5&amp;"'!$p1"),$A1519-1,0),NA())</f>
        <v>#N/A</v>
      </c>
      <c r="O1519" s="219" t="e">
        <f ca="1">IF(ISNUMBER(OFFSET(INDIRECT("'"&amp;'DATA for charts'!O$5&amp;"'!$p1"),$A1519-1,0)),OFFSET(INDIRECT("'"&amp;'DATA for charts'!O$5&amp;"'!$p1"),$A1519-1,0),NA())</f>
        <v>#N/A</v>
      </c>
      <c r="P1519" s="219" t="e">
        <f ca="1">IF(ISNUMBER(OFFSET(INDIRECT("'"&amp;'DATA for charts'!P$5&amp;"'!$p1"),$A1519-1,0)),OFFSET(INDIRECT("'"&amp;'DATA for charts'!P$5&amp;"'!$p1"),$A1519-1,0),NA())</f>
        <v>#N/A</v>
      </c>
      <c r="Q1519" s="219" t="e">
        <f ca="1">IF(ISNUMBER(OFFSET(INDIRECT("'"&amp;'DATA for charts'!Q$5&amp;"'!$p1"),$A1519-1,0)),OFFSET(INDIRECT("'"&amp;'DATA for charts'!Q$5&amp;"'!$p1"),$A1519-1,0),NA())</f>
        <v>#N/A</v>
      </c>
      <c r="R1519" s="219" t="e">
        <f ca="1">IF(ISNUMBER(OFFSET(INDIRECT("'"&amp;'DATA for charts'!R$5&amp;"'!$p1"),$A1519-1,0)),OFFSET(INDIRECT("'"&amp;'DATA for charts'!R$5&amp;"'!$p1"),$A1519-1,0),NA())</f>
        <v>#N/A</v>
      </c>
      <c r="S1519" s="219" t="e">
        <f ca="1">IF(ISNUMBER(OFFSET(INDIRECT("'"&amp;'DATA for charts'!S$5&amp;"'!$p1"),$A1519-1,0)),OFFSET(INDIRECT("'"&amp;'DATA for charts'!S$5&amp;"'!$p1"),$A1519-1,0),NA())</f>
        <v>#N/A</v>
      </c>
      <c r="T1519" s="34"/>
      <c r="U1519" s="34"/>
      <c r="V1519" s="34"/>
      <c r="W1519" s="8"/>
      <c r="X1519" s="8"/>
      <c r="Y1519" s="8"/>
      <c r="Z1519" s="8"/>
      <c r="AA1519" s="8"/>
    </row>
    <row r="1520" spans="1:27">
      <c r="A1520" s="226">
        <f t="shared" si="1456"/>
        <v>275</v>
      </c>
      <c r="B1520" s="8">
        <v>14</v>
      </c>
      <c r="C1520" s="219">
        <f ca="1">IF(ISNUMBER(OFFSET(INDIRECT("'"&amp;'DATA for charts'!C$5&amp;"'!$p1"),$A1520-1,0)),OFFSET(INDIRECT("'"&amp;'DATA for charts'!C$5&amp;"'!$p1"),$A1520-1,0),NA())</f>
        <v>-1.8089999999999999</v>
      </c>
      <c r="D1520" s="219">
        <f ca="1">IF(ISNUMBER(OFFSET(INDIRECT("'"&amp;'DATA for charts'!D$5&amp;"'!$p1"),$A1520-1,0)),OFFSET(INDIRECT("'"&amp;'DATA for charts'!D$5&amp;"'!$p1"),$A1520-1,0),NA())</f>
        <v>-2.0022859999999998</v>
      </c>
      <c r="E1520" s="219">
        <f ca="1">IF(ISNUMBER(OFFSET(INDIRECT("'"&amp;'DATA for charts'!E$5&amp;"'!$p1"),$A1520-1,0)),OFFSET(INDIRECT("'"&amp;'DATA for charts'!E$5&amp;"'!$p1"),$A1520-1,0),NA())</f>
        <v>-2.0990000000000002</v>
      </c>
      <c r="F1520" s="219">
        <f ca="1">IF(ISNUMBER(OFFSET(INDIRECT("'"&amp;'DATA for charts'!F$5&amp;"'!$p1"),$A1520-1,0)),OFFSET(INDIRECT("'"&amp;'DATA for charts'!F$5&amp;"'!$p1"),$A1520-1,0),NA())</f>
        <v>-2.0064789538951553</v>
      </c>
      <c r="G1520" s="219">
        <f ca="1">IF(ISNUMBER(OFFSET(INDIRECT("'"&amp;'DATA for charts'!G$5&amp;"'!$p1"),$A1520-1,0)),OFFSET(INDIRECT("'"&amp;'DATA for charts'!G$5&amp;"'!$p1"),$A1520-1,0),NA())</f>
        <v>-1.97</v>
      </c>
      <c r="H1520" s="219">
        <f ca="1">IF(ISNUMBER(OFFSET(INDIRECT("'"&amp;'DATA for charts'!H$5&amp;"'!$p1"),$A1520-1,0)),OFFSET(INDIRECT("'"&amp;'DATA for charts'!H$5&amp;"'!$p1"),$A1520-1,0),NA())</f>
        <v>-1.8272600000000001</v>
      </c>
      <c r="I1520" s="219" t="e">
        <f ca="1">IF(ISNUMBER(OFFSET(INDIRECT("'"&amp;'DATA for charts'!I$5&amp;"'!$p1"),$A1520-1,0)),OFFSET(INDIRECT("'"&amp;'DATA for charts'!I$5&amp;"'!$p1"),$A1520-1,0),NA())</f>
        <v>#N/A</v>
      </c>
      <c r="J1520" s="219" t="e">
        <f ca="1">IF(ISNUMBER(OFFSET(INDIRECT("'"&amp;'DATA for charts'!J$5&amp;"'!$p1"),$A1520-1,0)),OFFSET(INDIRECT("'"&amp;'DATA for charts'!J$5&amp;"'!$p1"),$A1520-1,0),NA())</f>
        <v>#N/A</v>
      </c>
      <c r="K1520" s="219" t="e">
        <f ca="1">IF(ISNUMBER(OFFSET(INDIRECT("'"&amp;'DATA for charts'!K$5&amp;"'!$p1"),$A1520-1,0)),OFFSET(INDIRECT("'"&amp;'DATA for charts'!K$5&amp;"'!$p1"),$A1520-1,0),NA())</f>
        <v>#N/A</v>
      </c>
      <c r="L1520" s="219" t="e">
        <f ca="1">IF(ISNUMBER(OFFSET(INDIRECT("'"&amp;'DATA for charts'!L$5&amp;"'!$p1"),$A1520-1,0)),OFFSET(INDIRECT("'"&amp;'DATA for charts'!L$5&amp;"'!$p1"),$A1520-1,0),NA())</f>
        <v>#N/A</v>
      </c>
      <c r="M1520" s="219" t="e">
        <f ca="1">IF(ISNUMBER(OFFSET(INDIRECT("'"&amp;'DATA for charts'!M$5&amp;"'!$p1"),$A1520-1,0)),OFFSET(INDIRECT("'"&amp;'DATA for charts'!M$5&amp;"'!$p1"),$A1520-1,0),NA())</f>
        <v>#N/A</v>
      </c>
      <c r="N1520" s="219" t="e">
        <f ca="1">IF(ISNUMBER(OFFSET(INDIRECT("'"&amp;'DATA for charts'!N$5&amp;"'!$p1"),$A1520-1,0)),OFFSET(INDIRECT("'"&amp;'DATA for charts'!N$5&amp;"'!$p1"),$A1520-1,0),NA())</f>
        <v>#N/A</v>
      </c>
      <c r="O1520" s="219" t="e">
        <f ca="1">IF(ISNUMBER(OFFSET(INDIRECT("'"&amp;'DATA for charts'!O$5&amp;"'!$p1"),$A1520-1,0)),OFFSET(INDIRECT("'"&amp;'DATA for charts'!O$5&amp;"'!$p1"),$A1520-1,0),NA())</f>
        <v>#N/A</v>
      </c>
      <c r="P1520" s="219" t="e">
        <f ca="1">IF(ISNUMBER(OFFSET(INDIRECT("'"&amp;'DATA for charts'!P$5&amp;"'!$p1"),$A1520-1,0)),OFFSET(INDIRECT("'"&amp;'DATA for charts'!P$5&amp;"'!$p1"),$A1520-1,0),NA())</f>
        <v>#N/A</v>
      </c>
      <c r="Q1520" s="219" t="e">
        <f ca="1">IF(ISNUMBER(OFFSET(INDIRECT("'"&amp;'DATA for charts'!Q$5&amp;"'!$p1"),$A1520-1,0)),OFFSET(INDIRECT("'"&amp;'DATA for charts'!Q$5&amp;"'!$p1"),$A1520-1,0),NA())</f>
        <v>#N/A</v>
      </c>
      <c r="R1520" s="219" t="e">
        <f ca="1">IF(ISNUMBER(OFFSET(INDIRECT("'"&amp;'DATA for charts'!R$5&amp;"'!$p1"),$A1520-1,0)),OFFSET(INDIRECT("'"&amp;'DATA for charts'!R$5&amp;"'!$p1"),$A1520-1,0),NA())</f>
        <v>#N/A</v>
      </c>
      <c r="S1520" s="219" t="e">
        <f ca="1">IF(ISNUMBER(OFFSET(INDIRECT("'"&amp;'DATA for charts'!S$5&amp;"'!$p1"),$A1520-1,0)),OFFSET(INDIRECT("'"&amp;'DATA for charts'!S$5&amp;"'!$p1"),$A1520-1,0),NA())</f>
        <v>#N/A</v>
      </c>
      <c r="T1520" s="34"/>
      <c r="U1520" s="34"/>
      <c r="V1520" s="34"/>
      <c r="W1520" s="8"/>
      <c r="X1520" s="8"/>
      <c r="Y1520" s="8"/>
      <c r="Z1520" s="8"/>
      <c r="AA1520" s="8"/>
    </row>
    <row r="1521" spans="1:27">
      <c r="A1521" s="226">
        <f t="shared" si="1456"/>
        <v>276</v>
      </c>
      <c r="B1521" s="8">
        <v>15</v>
      </c>
      <c r="C1521" s="219">
        <f ca="1">IF(ISNUMBER(OFFSET(INDIRECT("'"&amp;'DATA for charts'!C$5&amp;"'!$p1"),$A1521-1,0)),OFFSET(INDIRECT("'"&amp;'DATA for charts'!C$5&amp;"'!$p1"),$A1521-1,0),NA())</f>
        <v>-1.8240000000000001</v>
      </c>
      <c r="D1521" s="219">
        <f ca="1">IF(ISNUMBER(OFFSET(INDIRECT("'"&amp;'DATA for charts'!D$5&amp;"'!$p1"),$A1521-1,0)),OFFSET(INDIRECT("'"&amp;'DATA for charts'!D$5&amp;"'!$p1"),$A1521-1,0),NA())</f>
        <v>-1.852668</v>
      </c>
      <c r="E1521" s="219">
        <f ca="1">IF(ISNUMBER(OFFSET(INDIRECT("'"&amp;'DATA for charts'!E$5&amp;"'!$p1"),$A1521-1,0)),OFFSET(INDIRECT("'"&amp;'DATA for charts'!E$5&amp;"'!$p1"),$A1521-1,0),NA())</f>
        <v>-2.1349999999999998</v>
      </c>
      <c r="F1521" s="219">
        <f ca="1">IF(ISNUMBER(OFFSET(INDIRECT("'"&amp;'DATA for charts'!F$5&amp;"'!$p1"),$A1521-1,0)),OFFSET(INDIRECT("'"&amp;'DATA for charts'!F$5&amp;"'!$p1"),$A1521-1,0),NA())</f>
        <v>-1.9012888797506138</v>
      </c>
      <c r="G1521" s="219">
        <f ca="1">IF(ISNUMBER(OFFSET(INDIRECT("'"&amp;'DATA for charts'!G$5&amp;"'!$p1"),$A1521-1,0)),OFFSET(INDIRECT("'"&amp;'DATA for charts'!G$5&amp;"'!$p1"),$A1521-1,0),NA())</f>
        <v>-1.92</v>
      </c>
      <c r="H1521" s="219">
        <f ca="1">IF(ISNUMBER(OFFSET(INDIRECT("'"&amp;'DATA for charts'!H$5&amp;"'!$p1"),$A1521-1,0)),OFFSET(INDIRECT("'"&amp;'DATA for charts'!H$5&amp;"'!$p1"),$A1521-1,0),NA())</f>
        <v>-1.76115</v>
      </c>
      <c r="I1521" s="219" t="e">
        <f ca="1">IF(ISNUMBER(OFFSET(INDIRECT("'"&amp;'DATA for charts'!I$5&amp;"'!$p1"),$A1521-1,0)),OFFSET(INDIRECT("'"&amp;'DATA for charts'!I$5&amp;"'!$p1"),$A1521-1,0),NA())</f>
        <v>#N/A</v>
      </c>
      <c r="J1521" s="219" t="e">
        <f ca="1">IF(ISNUMBER(OFFSET(INDIRECT("'"&amp;'DATA for charts'!J$5&amp;"'!$p1"),$A1521-1,0)),OFFSET(INDIRECT("'"&amp;'DATA for charts'!J$5&amp;"'!$p1"),$A1521-1,0),NA())</f>
        <v>#N/A</v>
      </c>
      <c r="K1521" s="219" t="e">
        <f ca="1">IF(ISNUMBER(OFFSET(INDIRECT("'"&amp;'DATA for charts'!K$5&amp;"'!$p1"),$A1521-1,0)),OFFSET(INDIRECT("'"&amp;'DATA for charts'!K$5&amp;"'!$p1"),$A1521-1,0),NA())</f>
        <v>#N/A</v>
      </c>
      <c r="L1521" s="219" t="e">
        <f ca="1">IF(ISNUMBER(OFFSET(INDIRECT("'"&amp;'DATA for charts'!L$5&amp;"'!$p1"),$A1521-1,0)),OFFSET(INDIRECT("'"&amp;'DATA for charts'!L$5&amp;"'!$p1"),$A1521-1,0),NA())</f>
        <v>#N/A</v>
      </c>
      <c r="M1521" s="219" t="e">
        <f ca="1">IF(ISNUMBER(OFFSET(INDIRECT("'"&amp;'DATA for charts'!M$5&amp;"'!$p1"),$A1521-1,0)),OFFSET(INDIRECT("'"&amp;'DATA for charts'!M$5&amp;"'!$p1"),$A1521-1,0),NA())</f>
        <v>#N/A</v>
      </c>
      <c r="N1521" s="219" t="e">
        <f ca="1">IF(ISNUMBER(OFFSET(INDIRECT("'"&amp;'DATA for charts'!N$5&amp;"'!$p1"),$A1521-1,0)),OFFSET(INDIRECT("'"&amp;'DATA for charts'!N$5&amp;"'!$p1"),$A1521-1,0),NA())</f>
        <v>#N/A</v>
      </c>
      <c r="O1521" s="219" t="e">
        <f ca="1">IF(ISNUMBER(OFFSET(INDIRECT("'"&amp;'DATA for charts'!O$5&amp;"'!$p1"),$A1521-1,0)),OFFSET(INDIRECT("'"&amp;'DATA for charts'!O$5&amp;"'!$p1"),$A1521-1,0),NA())</f>
        <v>#N/A</v>
      </c>
      <c r="P1521" s="219" t="e">
        <f ca="1">IF(ISNUMBER(OFFSET(INDIRECT("'"&amp;'DATA for charts'!P$5&amp;"'!$p1"),$A1521-1,0)),OFFSET(INDIRECT("'"&amp;'DATA for charts'!P$5&amp;"'!$p1"),$A1521-1,0),NA())</f>
        <v>#N/A</v>
      </c>
      <c r="Q1521" s="219" t="e">
        <f ca="1">IF(ISNUMBER(OFFSET(INDIRECT("'"&amp;'DATA for charts'!Q$5&amp;"'!$p1"),$A1521-1,0)),OFFSET(INDIRECT("'"&amp;'DATA for charts'!Q$5&amp;"'!$p1"),$A1521-1,0),NA())</f>
        <v>#N/A</v>
      </c>
      <c r="R1521" s="219" t="e">
        <f ca="1">IF(ISNUMBER(OFFSET(INDIRECT("'"&amp;'DATA for charts'!R$5&amp;"'!$p1"),$A1521-1,0)),OFFSET(INDIRECT("'"&amp;'DATA for charts'!R$5&amp;"'!$p1"),$A1521-1,0),NA())</f>
        <v>#N/A</v>
      </c>
      <c r="S1521" s="219" t="e">
        <f ca="1">IF(ISNUMBER(OFFSET(INDIRECT("'"&amp;'DATA for charts'!S$5&amp;"'!$p1"),$A1521-1,0)),OFFSET(INDIRECT("'"&amp;'DATA for charts'!S$5&amp;"'!$p1"),$A1521-1,0),NA())</f>
        <v>#N/A</v>
      </c>
      <c r="T1521" s="34"/>
      <c r="U1521" s="34"/>
      <c r="V1521" s="34"/>
      <c r="W1521" s="8"/>
      <c r="X1521" s="8"/>
      <c r="Y1521" s="8"/>
      <c r="Z1521" s="8"/>
      <c r="AA1521" s="8"/>
    </row>
    <row r="1522" spans="1:27">
      <c r="A1522" s="226">
        <f t="shared" si="1456"/>
        <v>277</v>
      </c>
      <c r="B1522" s="8">
        <v>16</v>
      </c>
      <c r="C1522" s="219">
        <f ca="1">IF(ISNUMBER(OFFSET(INDIRECT("'"&amp;'DATA for charts'!C$5&amp;"'!$p1"),$A1522-1,0)),OFFSET(INDIRECT("'"&amp;'DATA for charts'!C$5&amp;"'!$p1"),$A1522-1,0),NA())</f>
        <v>-1.7410000000000001</v>
      </c>
      <c r="D1522" s="219">
        <f ca="1">IF(ISNUMBER(OFFSET(INDIRECT("'"&amp;'DATA for charts'!D$5&amp;"'!$p1"),$A1522-1,0)),OFFSET(INDIRECT("'"&amp;'DATA for charts'!D$5&amp;"'!$p1"),$A1522-1,0),NA())</f>
        <v>-1.57019</v>
      </c>
      <c r="E1522" s="219">
        <f ca="1">IF(ISNUMBER(OFFSET(INDIRECT("'"&amp;'DATA for charts'!E$5&amp;"'!$p1"),$A1522-1,0)),OFFSET(INDIRECT("'"&amp;'DATA for charts'!E$5&amp;"'!$p1"),$A1522-1,0),NA())</f>
        <v>-1.9530000000000001</v>
      </c>
      <c r="F1522" s="219">
        <f ca="1">IF(ISNUMBER(OFFSET(INDIRECT("'"&amp;'DATA for charts'!F$5&amp;"'!$p1"),$A1522-1,0)),OFFSET(INDIRECT("'"&amp;'DATA for charts'!F$5&amp;"'!$p1"),$A1522-1,0),NA())</f>
        <v>-1.6894368492522891</v>
      </c>
      <c r="G1522" s="219">
        <f ca="1">IF(ISNUMBER(OFFSET(INDIRECT("'"&amp;'DATA for charts'!G$5&amp;"'!$p1"),$A1522-1,0)),OFFSET(INDIRECT("'"&amp;'DATA for charts'!G$5&amp;"'!$p1"),$A1522-1,0),NA())</f>
        <v>-1.75</v>
      </c>
      <c r="H1522" s="219">
        <f ca="1">IF(ISNUMBER(OFFSET(INDIRECT("'"&amp;'DATA for charts'!H$5&amp;"'!$p1"),$A1522-1,0)),OFFSET(INDIRECT("'"&amp;'DATA for charts'!H$5&amp;"'!$p1"),$A1522-1,0),NA())</f>
        <v>-1.5424899999999999</v>
      </c>
      <c r="I1522" s="219" t="e">
        <f ca="1">IF(ISNUMBER(OFFSET(INDIRECT("'"&amp;'DATA for charts'!I$5&amp;"'!$p1"),$A1522-1,0)),OFFSET(INDIRECT("'"&amp;'DATA for charts'!I$5&amp;"'!$p1"),$A1522-1,0),NA())</f>
        <v>#N/A</v>
      </c>
      <c r="J1522" s="219" t="e">
        <f ca="1">IF(ISNUMBER(OFFSET(INDIRECT("'"&amp;'DATA for charts'!J$5&amp;"'!$p1"),$A1522-1,0)),OFFSET(INDIRECT("'"&amp;'DATA for charts'!J$5&amp;"'!$p1"),$A1522-1,0),NA())</f>
        <v>#N/A</v>
      </c>
      <c r="K1522" s="219" t="e">
        <f ca="1">IF(ISNUMBER(OFFSET(INDIRECT("'"&amp;'DATA for charts'!K$5&amp;"'!$p1"),$A1522-1,0)),OFFSET(INDIRECT("'"&amp;'DATA for charts'!K$5&amp;"'!$p1"),$A1522-1,0),NA())</f>
        <v>#N/A</v>
      </c>
      <c r="L1522" s="219" t="e">
        <f ca="1">IF(ISNUMBER(OFFSET(INDIRECT("'"&amp;'DATA for charts'!L$5&amp;"'!$p1"),$A1522-1,0)),OFFSET(INDIRECT("'"&amp;'DATA for charts'!L$5&amp;"'!$p1"),$A1522-1,0),NA())</f>
        <v>#N/A</v>
      </c>
      <c r="M1522" s="219" t="e">
        <f ca="1">IF(ISNUMBER(OFFSET(INDIRECT("'"&amp;'DATA for charts'!M$5&amp;"'!$p1"),$A1522-1,0)),OFFSET(INDIRECT("'"&amp;'DATA for charts'!M$5&amp;"'!$p1"),$A1522-1,0),NA())</f>
        <v>#N/A</v>
      </c>
      <c r="N1522" s="219" t="e">
        <f ca="1">IF(ISNUMBER(OFFSET(INDIRECT("'"&amp;'DATA for charts'!N$5&amp;"'!$p1"),$A1522-1,0)),OFFSET(INDIRECT("'"&amp;'DATA for charts'!N$5&amp;"'!$p1"),$A1522-1,0),NA())</f>
        <v>#N/A</v>
      </c>
      <c r="O1522" s="219" t="e">
        <f ca="1">IF(ISNUMBER(OFFSET(INDIRECT("'"&amp;'DATA for charts'!O$5&amp;"'!$p1"),$A1522-1,0)),OFFSET(INDIRECT("'"&amp;'DATA for charts'!O$5&amp;"'!$p1"),$A1522-1,0),NA())</f>
        <v>#N/A</v>
      </c>
      <c r="P1522" s="219" t="e">
        <f ca="1">IF(ISNUMBER(OFFSET(INDIRECT("'"&amp;'DATA for charts'!P$5&amp;"'!$p1"),$A1522-1,0)),OFFSET(INDIRECT("'"&amp;'DATA for charts'!P$5&amp;"'!$p1"),$A1522-1,0),NA())</f>
        <v>#N/A</v>
      </c>
      <c r="Q1522" s="219" t="e">
        <f ca="1">IF(ISNUMBER(OFFSET(INDIRECT("'"&amp;'DATA for charts'!Q$5&amp;"'!$p1"),$A1522-1,0)),OFFSET(INDIRECT("'"&amp;'DATA for charts'!Q$5&amp;"'!$p1"),$A1522-1,0),NA())</f>
        <v>#N/A</v>
      </c>
      <c r="R1522" s="219" t="e">
        <f ca="1">IF(ISNUMBER(OFFSET(INDIRECT("'"&amp;'DATA for charts'!R$5&amp;"'!$p1"),$A1522-1,0)),OFFSET(INDIRECT("'"&amp;'DATA for charts'!R$5&amp;"'!$p1"),$A1522-1,0),NA())</f>
        <v>#N/A</v>
      </c>
      <c r="S1522" s="219" t="e">
        <f ca="1">IF(ISNUMBER(OFFSET(INDIRECT("'"&amp;'DATA for charts'!S$5&amp;"'!$p1"),$A1522-1,0)),OFFSET(INDIRECT("'"&amp;'DATA for charts'!S$5&amp;"'!$p1"),$A1522-1,0),NA())</f>
        <v>#N/A</v>
      </c>
      <c r="T1522" s="34"/>
      <c r="U1522" s="34"/>
      <c r="V1522" s="34"/>
      <c r="W1522" s="8"/>
      <c r="X1522" s="8"/>
      <c r="Y1522" s="8"/>
      <c r="Z1522" s="8"/>
      <c r="AA1522" s="8"/>
    </row>
    <row r="1523" spans="1:27">
      <c r="A1523" s="226">
        <f t="shared" si="1456"/>
        <v>278</v>
      </c>
      <c r="B1523" s="8">
        <v>17</v>
      </c>
      <c r="C1523" s="219">
        <f ca="1">IF(ISNUMBER(OFFSET(INDIRECT("'"&amp;'DATA for charts'!C$5&amp;"'!$p1"),$A1523-1,0)),OFFSET(INDIRECT("'"&amp;'DATA for charts'!C$5&amp;"'!$p1"),$A1523-1,0),NA())</f>
        <v>-1.5669999999999999</v>
      </c>
      <c r="D1523" s="219">
        <f ca="1">IF(ISNUMBER(OFFSET(INDIRECT("'"&amp;'DATA for charts'!D$5&amp;"'!$p1"),$A1523-1,0)),OFFSET(INDIRECT("'"&amp;'DATA for charts'!D$5&amp;"'!$p1"),$A1523-1,0),NA())</f>
        <v>-1.27257</v>
      </c>
      <c r="E1523" s="219">
        <f ca="1">IF(ISNUMBER(OFFSET(INDIRECT("'"&amp;'DATA for charts'!E$5&amp;"'!$p1"),$A1523-1,0)),OFFSET(INDIRECT("'"&amp;'DATA for charts'!E$5&amp;"'!$p1"),$A1523-1,0),NA())</f>
        <v>-1.6639999999999999</v>
      </c>
      <c r="F1523" s="219">
        <f ca="1">IF(ISNUMBER(OFFSET(INDIRECT("'"&amp;'DATA for charts'!F$5&amp;"'!$p1"),$A1523-1,0)),OFFSET(INDIRECT("'"&amp;'DATA for charts'!F$5&amp;"'!$p1"),$A1523-1,0),NA())</f>
        <v>-1.4112206988105556</v>
      </c>
      <c r="G1523" s="219">
        <f ca="1">IF(ISNUMBER(OFFSET(INDIRECT("'"&amp;'DATA for charts'!G$5&amp;"'!$p1"),$A1523-1,0)),OFFSET(INDIRECT("'"&amp;'DATA for charts'!G$5&amp;"'!$p1"),$A1523-1,0),NA())</f>
        <v>-1.49</v>
      </c>
      <c r="H1523" s="219">
        <f ca="1">IF(ISNUMBER(OFFSET(INDIRECT("'"&amp;'DATA for charts'!H$5&amp;"'!$p1"),$A1523-1,0)),OFFSET(INDIRECT("'"&amp;'DATA for charts'!H$5&amp;"'!$p1"),$A1523-1,0),NA())</f>
        <v>-1.30355</v>
      </c>
      <c r="I1523" s="219" t="e">
        <f ca="1">IF(ISNUMBER(OFFSET(INDIRECT("'"&amp;'DATA for charts'!I$5&amp;"'!$p1"),$A1523-1,0)),OFFSET(INDIRECT("'"&amp;'DATA for charts'!I$5&amp;"'!$p1"),$A1523-1,0),NA())</f>
        <v>#N/A</v>
      </c>
      <c r="J1523" s="219" t="e">
        <f ca="1">IF(ISNUMBER(OFFSET(INDIRECT("'"&amp;'DATA for charts'!J$5&amp;"'!$p1"),$A1523-1,0)),OFFSET(INDIRECT("'"&amp;'DATA for charts'!J$5&amp;"'!$p1"),$A1523-1,0),NA())</f>
        <v>#N/A</v>
      </c>
      <c r="K1523" s="219" t="e">
        <f ca="1">IF(ISNUMBER(OFFSET(INDIRECT("'"&amp;'DATA for charts'!K$5&amp;"'!$p1"),$A1523-1,0)),OFFSET(INDIRECT("'"&amp;'DATA for charts'!K$5&amp;"'!$p1"),$A1523-1,0),NA())</f>
        <v>#N/A</v>
      </c>
      <c r="L1523" s="219" t="e">
        <f ca="1">IF(ISNUMBER(OFFSET(INDIRECT("'"&amp;'DATA for charts'!L$5&amp;"'!$p1"),$A1523-1,0)),OFFSET(INDIRECT("'"&amp;'DATA for charts'!L$5&amp;"'!$p1"),$A1523-1,0),NA())</f>
        <v>#N/A</v>
      </c>
      <c r="M1523" s="219" t="e">
        <f ca="1">IF(ISNUMBER(OFFSET(INDIRECT("'"&amp;'DATA for charts'!M$5&amp;"'!$p1"),$A1523-1,0)),OFFSET(INDIRECT("'"&amp;'DATA for charts'!M$5&amp;"'!$p1"),$A1523-1,0),NA())</f>
        <v>#N/A</v>
      </c>
      <c r="N1523" s="219" t="e">
        <f ca="1">IF(ISNUMBER(OFFSET(INDIRECT("'"&amp;'DATA for charts'!N$5&amp;"'!$p1"),$A1523-1,0)),OFFSET(INDIRECT("'"&amp;'DATA for charts'!N$5&amp;"'!$p1"),$A1523-1,0),NA())</f>
        <v>#N/A</v>
      </c>
      <c r="O1523" s="219" t="e">
        <f ca="1">IF(ISNUMBER(OFFSET(INDIRECT("'"&amp;'DATA for charts'!O$5&amp;"'!$p1"),$A1523-1,0)),OFFSET(INDIRECT("'"&amp;'DATA for charts'!O$5&amp;"'!$p1"),$A1523-1,0),NA())</f>
        <v>#N/A</v>
      </c>
      <c r="P1523" s="219" t="e">
        <f ca="1">IF(ISNUMBER(OFFSET(INDIRECT("'"&amp;'DATA for charts'!P$5&amp;"'!$p1"),$A1523-1,0)),OFFSET(INDIRECT("'"&amp;'DATA for charts'!P$5&amp;"'!$p1"),$A1523-1,0),NA())</f>
        <v>#N/A</v>
      </c>
      <c r="Q1523" s="219" t="e">
        <f ca="1">IF(ISNUMBER(OFFSET(INDIRECT("'"&amp;'DATA for charts'!Q$5&amp;"'!$p1"),$A1523-1,0)),OFFSET(INDIRECT("'"&amp;'DATA for charts'!Q$5&amp;"'!$p1"),$A1523-1,0),NA())</f>
        <v>#N/A</v>
      </c>
      <c r="R1523" s="219" t="e">
        <f ca="1">IF(ISNUMBER(OFFSET(INDIRECT("'"&amp;'DATA for charts'!R$5&amp;"'!$p1"),$A1523-1,0)),OFFSET(INDIRECT("'"&amp;'DATA for charts'!R$5&amp;"'!$p1"),$A1523-1,0),NA())</f>
        <v>#N/A</v>
      </c>
      <c r="S1523" s="219" t="e">
        <f ca="1">IF(ISNUMBER(OFFSET(INDIRECT("'"&amp;'DATA for charts'!S$5&amp;"'!$p1"),$A1523-1,0)),OFFSET(INDIRECT("'"&amp;'DATA for charts'!S$5&amp;"'!$p1"),$A1523-1,0),NA())</f>
        <v>#N/A</v>
      </c>
      <c r="T1523" s="34"/>
      <c r="U1523" s="34"/>
      <c r="V1523" s="34"/>
      <c r="W1523" s="8"/>
      <c r="X1523" s="8"/>
      <c r="Y1523" s="8"/>
      <c r="Z1523" s="8"/>
      <c r="AA1523" s="8"/>
    </row>
    <row r="1524" spans="1:27">
      <c r="A1524" s="226">
        <f t="shared" si="1456"/>
        <v>279</v>
      </c>
      <c r="B1524" s="8">
        <v>18</v>
      </c>
      <c r="C1524" s="219">
        <f ca="1">IF(ISNUMBER(OFFSET(INDIRECT("'"&amp;'DATA for charts'!C$5&amp;"'!$p1"),$A1524-1,0)),OFFSET(INDIRECT("'"&amp;'DATA for charts'!C$5&amp;"'!$p1"),$A1524-1,0),NA())</f>
        <v>-1.335</v>
      </c>
      <c r="D1524" s="219">
        <f ca="1">IF(ISNUMBER(OFFSET(INDIRECT("'"&amp;'DATA for charts'!D$5&amp;"'!$p1"),$A1524-1,0)),OFFSET(INDIRECT("'"&amp;'DATA for charts'!D$5&amp;"'!$p1"),$A1524-1,0),NA())</f>
        <v>-1.0133439</v>
      </c>
      <c r="E1524" s="219">
        <f ca="1">IF(ISNUMBER(OFFSET(INDIRECT("'"&amp;'DATA for charts'!E$5&amp;"'!$p1"),$A1524-1,0)),OFFSET(INDIRECT("'"&amp;'DATA for charts'!E$5&amp;"'!$p1"),$A1524-1,0),NA())</f>
        <v>-1.3540000000000001</v>
      </c>
      <c r="F1524" s="219">
        <f ca="1">IF(ISNUMBER(OFFSET(INDIRECT("'"&amp;'DATA for charts'!F$5&amp;"'!$p1"),$A1524-1,0)),OFFSET(INDIRECT("'"&amp;'DATA for charts'!F$5&amp;"'!$p1"),$A1524-1,0),NA())</f>
        <v>-1.1342940356750613</v>
      </c>
      <c r="G1524" s="219">
        <f ca="1">IF(ISNUMBER(OFFSET(INDIRECT("'"&amp;'DATA for charts'!G$5&amp;"'!$p1"),$A1524-1,0)),OFFSET(INDIRECT("'"&amp;'DATA for charts'!G$5&amp;"'!$p1"),$A1524-1,0),NA())</f>
        <v>-1.23</v>
      </c>
      <c r="H1524" s="219">
        <f ca="1">IF(ISNUMBER(OFFSET(INDIRECT("'"&amp;'DATA for charts'!H$5&amp;"'!$p1"),$A1524-1,0)),OFFSET(INDIRECT("'"&amp;'DATA for charts'!H$5&amp;"'!$p1"),$A1524-1,0),NA())</f>
        <v>-1.05735</v>
      </c>
      <c r="I1524" s="219" t="e">
        <f ca="1">IF(ISNUMBER(OFFSET(INDIRECT("'"&amp;'DATA for charts'!I$5&amp;"'!$p1"),$A1524-1,0)),OFFSET(INDIRECT("'"&amp;'DATA for charts'!I$5&amp;"'!$p1"),$A1524-1,0),NA())</f>
        <v>#N/A</v>
      </c>
      <c r="J1524" s="219" t="e">
        <f ca="1">IF(ISNUMBER(OFFSET(INDIRECT("'"&amp;'DATA for charts'!J$5&amp;"'!$p1"),$A1524-1,0)),OFFSET(INDIRECT("'"&amp;'DATA for charts'!J$5&amp;"'!$p1"),$A1524-1,0),NA())</f>
        <v>#N/A</v>
      </c>
      <c r="K1524" s="219" t="e">
        <f ca="1">IF(ISNUMBER(OFFSET(INDIRECT("'"&amp;'DATA for charts'!K$5&amp;"'!$p1"),$A1524-1,0)),OFFSET(INDIRECT("'"&amp;'DATA for charts'!K$5&amp;"'!$p1"),$A1524-1,0),NA())</f>
        <v>#N/A</v>
      </c>
      <c r="L1524" s="219" t="e">
        <f ca="1">IF(ISNUMBER(OFFSET(INDIRECT("'"&amp;'DATA for charts'!L$5&amp;"'!$p1"),$A1524-1,0)),OFFSET(INDIRECT("'"&amp;'DATA for charts'!L$5&amp;"'!$p1"),$A1524-1,0),NA())</f>
        <v>#N/A</v>
      </c>
      <c r="M1524" s="219" t="e">
        <f ca="1">IF(ISNUMBER(OFFSET(INDIRECT("'"&amp;'DATA for charts'!M$5&amp;"'!$p1"),$A1524-1,0)),OFFSET(INDIRECT("'"&amp;'DATA for charts'!M$5&amp;"'!$p1"),$A1524-1,0),NA())</f>
        <v>#N/A</v>
      </c>
      <c r="N1524" s="219" t="e">
        <f ca="1">IF(ISNUMBER(OFFSET(INDIRECT("'"&amp;'DATA for charts'!N$5&amp;"'!$p1"),$A1524-1,0)),OFFSET(INDIRECT("'"&amp;'DATA for charts'!N$5&amp;"'!$p1"),$A1524-1,0),NA())</f>
        <v>#N/A</v>
      </c>
      <c r="O1524" s="219" t="e">
        <f ca="1">IF(ISNUMBER(OFFSET(INDIRECT("'"&amp;'DATA for charts'!O$5&amp;"'!$p1"),$A1524-1,0)),OFFSET(INDIRECT("'"&amp;'DATA for charts'!O$5&amp;"'!$p1"),$A1524-1,0),NA())</f>
        <v>#N/A</v>
      </c>
      <c r="P1524" s="219" t="e">
        <f ca="1">IF(ISNUMBER(OFFSET(INDIRECT("'"&amp;'DATA for charts'!P$5&amp;"'!$p1"),$A1524-1,0)),OFFSET(INDIRECT("'"&amp;'DATA for charts'!P$5&amp;"'!$p1"),$A1524-1,0),NA())</f>
        <v>#N/A</v>
      </c>
      <c r="Q1524" s="219" t="e">
        <f ca="1">IF(ISNUMBER(OFFSET(INDIRECT("'"&amp;'DATA for charts'!Q$5&amp;"'!$p1"),$A1524-1,0)),OFFSET(INDIRECT("'"&amp;'DATA for charts'!Q$5&amp;"'!$p1"),$A1524-1,0),NA())</f>
        <v>#N/A</v>
      </c>
      <c r="R1524" s="219" t="e">
        <f ca="1">IF(ISNUMBER(OFFSET(INDIRECT("'"&amp;'DATA for charts'!R$5&amp;"'!$p1"),$A1524-1,0)),OFFSET(INDIRECT("'"&amp;'DATA for charts'!R$5&amp;"'!$p1"),$A1524-1,0),NA())</f>
        <v>#N/A</v>
      </c>
      <c r="S1524" s="219" t="e">
        <f ca="1">IF(ISNUMBER(OFFSET(INDIRECT("'"&amp;'DATA for charts'!S$5&amp;"'!$p1"),$A1524-1,0)),OFFSET(INDIRECT("'"&amp;'DATA for charts'!S$5&amp;"'!$p1"),$A1524-1,0),NA())</f>
        <v>#N/A</v>
      </c>
      <c r="T1524" s="34"/>
      <c r="U1524" s="34"/>
      <c r="V1524" s="34"/>
      <c r="W1524" s="8"/>
      <c r="X1524" s="8"/>
      <c r="Y1524" s="8"/>
      <c r="Z1524" s="8"/>
      <c r="AA1524" s="8"/>
    </row>
    <row r="1525" spans="1:27">
      <c r="A1525" s="226">
        <f t="shared" si="1456"/>
        <v>280</v>
      </c>
      <c r="B1525" s="8">
        <v>19</v>
      </c>
      <c r="C1525" s="219">
        <f ca="1">IF(ISNUMBER(OFFSET(INDIRECT("'"&amp;'DATA for charts'!C$5&amp;"'!$p1"),$A1525-1,0)),OFFSET(INDIRECT("'"&amp;'DATA for charts'!C$5&amp;"'!$p1"),$A1525-1,0),NA())</f>
        <v>-1.08</v>
      </c>
      <c r="D1525" s="219">
        <f ca="1">IF(ISNUMBER(OFFSET(INDIRECT("'"&amp;'DATA for charts'!D$5&amp;"'!$p1"),$A1525-1,0)),OFFSET(INDIRECT("'"&amp;'DATA for charts'!D$5&amp;"'!$p1"),$A1525-1,0),NA())</f>
        <v>-0.76378239999999997</v>
      </c>
      <c r="E1525" s="219">
        <f ca="1">IF(ISNUMBER(OFFSET(INDIRECT("'"&amp;'DATA for charts'!E$5&amp;"'!$p1"),$A1525-1,0)),OFFSET(INDIRECT("'"&amp;'DATA for charts'!E$5&amp;"'!$p1"),$A1525-1,0),NA())</f>
        <v>-1.034</v>
      </c>
      <c r="F1525" s="219">
        <f ca="1">IF(ISNUMBER(OFFSET(INDIRECT("'"&amp;'DATA for charts'!F$5&amp;"'!$p1"),$A1525-1,0)),OFFSET(INDIRECT("'"&amp;'DATA for charts'!F$5&amp;"'!$p1"),$A1525-1,0),NA())</f>
        <v>-0.84941381489843604</v>
      </c>
      <c r="G1525" s="219">
        <f ca="1">IF(ISNUMBER(OFFSET(INDIRECT("'"&amp;'DATA for charts'!G$5&amp;"'!$p1"),$A1525-1,0)),OFFSET(INDIRECT("'"&amp;'DATA for charts'!G$5&amp;"'!$p1"),$A1525-1,0),NA())</f>
        <v>-0.95</v>
      </c>
      <c r="H1525" s="219">
        <f ca="1">IF(ISNUMBER(OFFSET(INDIRECT("'"&amp;'DATA for charts'!H$5&amp;"'!$p1"),$A1525-1,0)),OFFSET(INDIRECT("'"&amp;'DATA for charts'!H$5&amp;"'!$p1"),$A1525-1,0),NA())</f>
        <v>-0.78249800000000003</v>
      </c>
      <c r="I1525" s="219" t="e">
        <f ca="1">IF(ISNUMBER(OFFSET(INDIRECT("'"&amp;'DATA for charts'!I$5&amp;"'!$p1"),$A1525-1,0)),OFFSET(INDIRECT("'"&amp;'DATA for charts'!I$5&amp;"'!$p1"),$A1525-1,0),NA())</f>
        <v>#N/A</v>
      </c>
      <c r="J1525" s="219" t="e">
        <f ca="1">IF(ISNUMBER(OFFSET(INDIRECT("'"&amp;'DATA for charts'!J$5&amp;"'!$p1"),$A1525-1,0)),OFFSET(INDIRECT("'"&amp;'DATA for charts'!J$5&amp;"'!$p1"),$A1525-1,0),NA())</f>
        <v>#N/A</v>
      </c>
      <c r="K1525" s="219" t="e">
        <f ca="1">IF(ISNUMBER(OFFSET(INDIRECT("'"&amp;'DATA for charts'!K$5&amp;"'!$p1"),$A1525-1,0)),OFFSET(INDIRECT("'"&amp;'DATA for charts'!K$5&amp;"'!$p1"),$A1525-1,0),NA())</f>
        <v>#N/A</v>
      </c>
      <c r="L1525" s="219" t="e">
        <f ca="1">IF(ISNUMBER(OFFSET(INDIRECT("'"&amp;'DATA for charts'!L$5&amp;"'!$p1"),$A1525-1,0)),OFFSET(INDIRECT("'"&amp;'DATA for charts'!L$5&amp;"'!$p1"),$A1525-1,0),NA())</f>
        <v>#N/A</v>
      </c>
      <c r="M1525" s="219" t="e">
        <f ca="1">IF(ISNUMBER(OFFSET(INDIRECT("'"&amp;'DATA for charts'!M$5&amp;"'!$p1"),$A1525-1,0)),OFFSET(INDIRECT("'"&amp;'DATA for charts'!M$5&amp;"'!$p1"),$A1525-1,0),NA())</f>
        <v>#N/A</v>
      </c>
      <c r="N1525" s="219" t="e">
        <f ca="1">IF(ISNUMBER(OFFSET(INDIRECT("'"&amp;'DATA for charts'!N$5&amp;"'!$p1"),$A1525-1,0)),OFFSET(INDIRECT("'"&amp;'DATA for charts'!N$5&amp;"'!$p1"),$A1525-1,0),NA())</f>
        <v>#N/A</v>
      </c>
      <c r="O1525" s="219" t="e">
        <f ca="1">IF(ISNUMBER(OFFSET(INDIRECT("'"&amp;'DATA for charts'!O$5&amp;"'!$p1"),$A1525-1,0)),OFFSET(INDIRECT("'"&amp;'DATA for charts'!O$5&amp;"'!$p1"),$A1525-1,0),NA())</f>
        <v>#N/A</v>
      </c>
      <c r="P1525" s="219" t="e">
        <f ca="1">IF(ISNUMBER(OFFSET(INDIRECT("'"&amp;'DATA for charts'!P$5&amp;"'!$p1"),$A1525-1,0)),OFFSET(INDIRECT("'"&amp;'DATA for charts'!P$5&amp;"'!$p1"),$A1525-1,0),NA())</f>
        <v>#N/A</v>
      </c>
      <c r="Q1525" s="219" t="e">
        <f ca="1">IF(ISNUMBER(OFFSET(INDIRECT("'"&amp;'DATA for charts'!Q$5&amp;"'!$p1"),$A1525-1,0)),OFFSET(INDIRECT("'"&amp;'DATA for charts'!Q$5&amp;"'!$p1"),$A1525-1,0),NA())</f>
        <v>#N/A</v>
      </c>
      <c r="R1525" s="219" t="e">
        <f ca="1">IF(ISNUMBER(OFFSET(INDIRECT("'"&amp;'DATA for charts'!R$5&amp;"'!$p1"),$A1525-1,0)),OFFSET(INDIRECT("'"&amp;'DATA for charts'!R$5&amp;"'!$p1"),$A1525-1,0),NA())</f>
        <v>#N/A</v>
      </c>
      <c r="S1525" s="219" t="e">
        <f ca="1">IF(ISNUMBER(OFFSET(INDIRECT("'"&amp;'DATA for charts'!S$5&amp;"'!$p1"),$A1525-1,0)),OFFSET(INDIRECT("'"&amp;'DATA for charts'!S$5&amp;"'!$p1"),$A1525-1,0),NA())</f>
        <v>#N/A</v>
      </c>
      <c r="T1525" s="34"/>
      <c r="U1525" s="34"/>
      <c r="V1525" s="34"/>
      <c r="W1525" s="8"/>
      <c r="X1525" s="8"/>
      <c r="Y1525" s="8"/>
      <c r="Z1525" s="8"/>
      <c r="AA1525" s="8"/>
    </row>
    <row r="1526" spans="1:27">
      <c r="A1526" s="226">
        <f t="shared" si="1456"/>
        <v>281</v>
      </c>
      <c r="B1526" s="8">
        <v>20</v>
      </c>
      <c r="C1526" s="219">
        <f ca="1">IF(ISNUMBER(OFFSET(INDIRECT("'"&amp;'DATA for charts'!C$5&amp;"'!$p1"),$A1526-1,0)),OFFSET(INDIRECT("'"&amp;'DATA for charts'!C$5&amp;"'!$p1"),$A1526-1,0),NA())</f>
        <v>-0.77500000000000002</v>
      </c>
      <c r="D1526" s="219">
        <f ca="1">IF(ISNUMBER(OFFSET(INDIRECT("'"&amp;'DATA for charts'!D$5&amp;"'!$p1"),$A1526-1,0)),OFFSET(INDIRECT("'"&amp;'DATA for charts'!D$5&amp;"'!$p1"),$A1526-1,0),NA())</f>
        <v>-0.45876889999999998</v>
      </c>
      <c r="E1526" s="219">
        <f ca="1">IF(ISNUMBER(OFFSET(INDIRECT("'"&amp;'DATA for charts'!E$5&amp;"'!$p1"),$A1526-1,0)),OFFSET(INDIRECT("'"&amp;'DATA for charts'!E$5&amp;"'!$p1"),$A1526-1,0),NA())</f>
        <v>-0.65700000000000003</v>
      </c>
      <c r="F1526" s="219">
        <f ca="1">IF(ISNUMBER(OFFSET(INDIRECT("'"&amp;'DATA for charts'!F$5&amp;"'!$p1"),$A1526-1,0)),OFFSET(INDIRECT("'"&amp;'DATA for charts'!F$5&amp;"'!$p1"),$A1526-1,0),NA())</f>
        <v>-0.52226334052388068</v>
      </c>
      <c r="G1526" s="219">
        <f ca="1">IF(ISNUMBER(OFFSET(INDIRECT("'"&amp;'DATA for charts'!G$5&amp;"'!$p1"),$A1526-1,0)),OFFSET(INDIRECT("'"&amp;'DATA for charts'!G$5&amp;"'!$p1"),$A1526-1,0),NA())</f>
        <v>-0.59</v>
      </c>
      <c r="H1526" s="219">
        <f ca="1">IF(ISNUMBER(OFFSET(INDIRECT("'"&amp;'DATA for charts'!H$5&amp;"'!$p1"),$A1526-1,0)),OFFSET(INDIRECT("'"&amp;'DATA for charts'!H$5&amp;"'!$p1"),$A1526-1,0),NA())</f>
        <v>-0.46076899999999998</v>
      </c>
      <c r="I1526" s="219" t="e">
        <f ca="1">IF(ISNUMBER(OFFSET(INDIRECT("'"&amp;'DATA for charts'!I$5&amp;"'!$p1"),$A1526-1,0)),OFFSET(INDIRECT("'"&amp;'DATA for charts'!I$5&amp;"'!$p1"),$A1526-1,0),NA())</f>
        <v>#N/A</v>
      </c>
      <c r="J1526" s="219" t="e">
        <f ca="1">IF(ISNUMBER(OFFSET(INDIRECT("'"&amp;'DATA for charts'!J$5&amp;"'!$p1"),$A1526-1,0)),OFFSET(INDIRECT("'"&amp;'DATA for charts'!J$5&amp;"'!$p1"),$A1526-1,0),NA())</f>
        <v>#N/A</v>
      </c>
      <c r="K1526" s="219" t="e">
        <f ca="1">IF(ISNUMBER(OFFSET(INDIRECT("'"&amp;'DATA for charts'!K$5&amp;"'!$p1"),$A1526-1,0)),OFFSET(INDIRECT("'"&amp;'DATA for charts'!K$5&amp;"'!$p1"),$A1526-1,0),NA())</f>
        <v>#N/A</v>
      </c>
      <c r="L1526" s="219" t="e">
        <f ca="1">IF(ISNUMBER(OFFSET(INDIRECT("'"&amp;'DATA for charts'!L$5&amp;"'!$p1"),$A1526-1,0)),OFFSET(INDIRECT("'"&amp;'DATA for charts'!L$5&amp;"'!$p1"),$A1526-1,0),NA())</f>
        <v>#N/A</v>
      </c>
      <c r="M1526" s="219" t="e">
        <f ca="1">IF(ISNUMBER(OFFSET(INDIRECT("'"&amp;'DATA for charts'!M$5&amp;"'!$p1"),$A1526-1,0)),OFFSET(INDIRECT("'"&amp;'DATA for charts'!M$5&amp;"'!$p1"),$A1526-1,0),NA())</f>
        <v>#N/A</v>
      </c>
      <c r="N1526" s="219" t="e">
        <f ca="1">IF(ISNUMBER(OFFSET(INDIRECT("'"&amp;'DATA for charts'!N$5&amp;"'!$p1"),$A1526-1,0)),OFFSET(INDIRECT("'"&amp;'DATA for charts'!N$5&amp;"'!$p1"),$A1526-1,0),NA())</f>
        <v>#N/A</v>
      </c>
      <c r="O1526" s="219" t="e">
        <f ca="1">IF(ISNUMBER(OFFSET(INDIRECT("'"&amp;'DATA for charts'!O$5&amp;"'!$p1"),$A1526-1,0)),OFFSET(INDIRECT("'"&amp;'DATA for charts'!O$5&amp;"'!$p1"),$A1526-1,0),NA())</f>
        <v>#N/A</v>
      </c>
      <c r="P1526" s="219" t="e">
        <f ca="1">IF(ISNUMBER(OFFSET(INDIRECT("'"&amp;'DATA for charts'!P$5&amp;"'!$p1"),$A1526-1,0)),OFFSET(INDIRECT("'"&amp;'DATA for charts'!P$5&amp;"'!$p1"),$A1526-1,0),NA())</f>
        <v>#N/A</v>
      </c>
      <c r="Q1526" s="219" t="e">
        <f ca="1">IF(ISNUMBER(OFFSET(INDIRECT("'"&amp;'DATA for charts'!Q$5&amp;"'!$p1"),$A1526-1,0)),OFFSET(INDIRECT("'"&amp;'DATA for charts'!Q$5&amp;"'!$p1"),$A1526-1,0),NA())</f>
        <v>#N/A</v>
      </c>
      <c r="R1526" s="219" t="e">
        <f ca="1">IF(ISNUMBER(OFFSET(INDIRECT("'"&amp;'DATA for charts'!R$5&amp;"'!$p1"),$A1526-1,0)),OFFSET(INDIRECT("'"&amp;'DATA for charts'!R$5&amp;"'!$p1"),$A1526-1,0),NA())</f>
        <v>#N/A</v>
      </c>
      <c r="S1526" s="219" t="e">
        <f ca="1">IF(ISNUMBER(OFFSET(INDIRECT("'"&amp;'DATA for charts'!S$5&amp;"'!$p1"),$A1526-1,0)),OFFSET(INDIRECT("'"&amp;'DATA for charts'!S$5&amp;"'!$p1"),$A1526-1,0),NA())</f>
        <v>#N/A</v>
      </c>
      <c r="T1526" s="34"/>
      <c r="U1526" s="34"/>
      <c r="V1526" s="34"/>
      <c r="W1526" s="8"/>
      <c r="X1526" s="8"/>
      <c r="Y1526" s="8"/>
      <c r="Z1526" s="8"/>
      <c r="AA1526" s="8"/>
    </row>
    <row r="1527" spans="1:27">
      <c r="A1527" s="226">
        <f t="shared" si="1456"/>
        <v>282</v>
      </c>
      <c r="B1527" s="8">
        <v>21</v>
      </c>
      <c r="C1527" s="219">
        <f ca="1">IF(ISNUMBER(OFFSET(INDIRECT("'"&amp;'DATA for charts'!C$5&amp;"'!$p1"),$A1527-1,0)),OFFSET(INDIRECT("'"&amp;'DATA for charts'!C$5&amp;"'!$p1"),$A1527-1,0),NA())</f>
        <v>-0.46100000000000002</v>
      </c>
      <c r="D1527" s="219">
        <f ca="1">IF(ISNUMBER(OFFSET(INDIRECT("'"&amp;'DATA for charts'!D$5&amp;"'!$p1"),$A1527-1,0)),OFFSET(INDIRECT("'"&amp;'DATA for charts'!D$5&amp;"'!$p1"),$A1527-1,0),NA())</f>
        <v>-0.17945560999999999</v>
      </c>
      <c r="E1527" s="219">
        <f ca="1">IF(ISNUMBER(OFFSET(INDIRECT("'"&amp;'DATA for charts'!E$5&amp;"'!$p1"),$A1527-1,0)),OFFSET(INDIRECT("'"&amp;'DATA for charts'!E$5&amp;"'!$p1"),$A1527-1,0),NA())</f>
        <v>-0.27500000000000002</v>
      </c>
      <c r="F1527" s="219">
        <f ca="1">IF(ISNUMBER(OFFSET(INDIRECT("'"&amp;'DATA for charts'!F$5&amp;"'!$p1"),$A1527-1,0)),OFFSET(INDIRECT("'"&amp;'DATA for charts'!F$5&amp;"'!$p1"),$A1527-1,0),NA())</f>
        <v>-0.24015262078626584</v>
      </c>
      <c r="G1527" s="219">
        <f ca="1">IF(ISNUMBER(OFFSET(INDIRECT("'"&amp;'DATA for charts'!G$5&amp;"'!$p1"),$A1527-1,0)),OFFSET(INDIRECT("'"&amp;'DATA for charts'!G$5&amp;"'!$p1"),$A1527-1,0),NA())</f>
        <v>-0.24</v>
      </c>
      <c r="H1527" s="219">
        <f ca="1">IF(ISNUMBER(OFFSET(INDIRECT("'"&amp;'DATA for charts'!H$5&amp;"'!$p1"),$A1527-1,0)),OFFSET(INDIRECT("'"&amp;'DATA for charts'!H$5&amp;"'!$p1"),$A1527-1,0),NA())</f>
        <v>-0.211894</v>
      </c>
      <c r="I1527" s="219" t="e">
        <f ca="1">IF(ISNUMBER(OFFSET(INDIRECT("'"&amp;'DATA for charts'!I$5&amp;"'!$p1"),$A1527-1,0)),OFFSET(INDIRECT("'"&amp;'DATA for charts'!I$5&amp;"'!$p1"),$A1527-1,0),NA())</f>
        <v>#N/A</v>
      </c>
      <c r="J1527" s="219" t="e">
        <f ca="1">IF(ISNUMBER(OFFSET(INDIRECT("'"&amp;'DATA for charts'!J$5&amp;"'!$p1"),$A1527-1,0)),OFFSET(INDIRECT("'"&amp;'DATA for charts'!J$5&amp;"'!$p1"),$A1527-1,0),NA())</f>
        <v>#N/A</v>
      </c>
      <c r="K1527" s="219" t="e">
        <f ca="1">IF(ISNUMBER(OFFSET(INDIRECT("'"&amp;'DATA for charts'!K$5&amp;"'!$p1"),$A1527-1,0)),OFFSET(INDIRECT("'"&amp;'DATA for charts'!K$5&amp;"'!$p1"),$A1527-1,0),NA())</f>
        <v>#N/A</v>
      </c>
      <c r="L1527" s="219" t="e">
        <f ca="1">IF(ISNUMBER(OFFSET(INDIRECT("'"&amp;'DATA for charts'!L$5&amp;"'!$p1"),$A1527-1,0)),OFFSET(INDIRECT("'"&amp;'DATA for charts'!L$5&amp;"'!$p1"),$A1527-1,0),NA())</f>
        <v>#N/A</v>
      </c>
      <c r="M1527" s="219" t="e">
        <f ca="1">IF(ISNUMBER(OFFSET(INDIRECT("'"&amp;'DATA for charts'!M$5&amp;"'!$p1"),$A1527-1,0)),OFFSET(INDIRECT("'"&amp;'DATA for charts'!M$5&amp;"'!$p1"),$A1527-1,0),NA())</f>
        <v>#N/A</v>
      </c>
      <c r="N1527" s="219" t="e">
        <f ca="1">IF(ISNUMBER(OFFSET(INDIRECT("'"&amp;'DATA for charts'!N$5&amp;"'!$p1"),$A1527-1,0)),OFFSET(INDIRECT("'"&amp;'DATA for charts'!N$5&amp;"'!$p1"),$A1527-1,0),NA())</f>
        <v>#N/A</v>
      </c>
      <c r="O1527" s="219" t="e">
        <f ca="1">IF(ISNUMBER(OFFSET(INDIRECT("'"&amp;'DATA for charts'!O$5&amp;"'!$p1"),$A1527-1,0)),OFFSET(INDIRECT("'"&amp;'DATA for charts'!O$5&amp;"'!$p1"),$A1527-1,0),NA())</f>
        <v>#N/A</v>
      </c>
      <c r="P1527" s="219" t="e">
        <f ca="1">IF(ISNUMBER(OFFSET(INDIRECT("'"&amp;'DATA for charts'!P$5&amp;"'!$p1"),$A1527-1,0)),OFFSET(INDIRECT("'"&amp;'DATA for charts'!P$5&amp;"'!$p1"),$A1527-1,0),NA())</f>
        <v>#N/A</v>
      </c>
      <c r="Q1527" s="219" t="e">
        <f ca="1">IF(ISNUMBER(OFFSET(INDIRECT("'"&amp;'DATA for charts'!Q$5&amp;"'!$p1"),$A1527-1,0)),OFFSET(INDIRECT("'"&amp;'DATA for charts'!Q$5&amp;"'!$p1"),$A1527-1,0),NA())</f>
        <v>#N/A</v>
      </c>
      <c r="R1527" s="219" t="e">
        <f ca="1">IF(ISNUMBER(OFFSET(INDIRECT("'"&amp;'DATA for charts'!R$5&amp;"'!$p1"),$A1527-1,0)),OFFSET(INDIRECT("'"&amp;'DATA for charts'!R$5&amp;"'!$p1"),$A1527-1,0),NA())</f>
        <v>#N/A</v>
      </c>
      <c r="S1527" s="219" t="e">
        <f ca="1">IF(ISNUMBER(OFFSET(INDIRECT("'"&amp;'DATA for charts'!S$5&amp;"'!$p1"),$A1527-1,0)),OFFSET(INDIRECT("'"&amp;'DATA for charts'!S$5&amp;"'!$p1"),$A1527-1,0),NA())</f>
        <v>#N/A</v>
      </c>
      <c r="T1527" s="34"/>
      <c r="U1527" s="34"/>
      <c r="V1527" s="34"/>
      <c r="W1527" s="8"/>
      <c r="X1527" s="8"/>
      <c r="Y1527" s="8"/>
      <c r="Z1527" s="8"/>
      <c r="AA1527" s="8"/>
    </row>
    <row r="1528" spans="1:27">
      <c r="A1528" s="226">
        <f t="shared" si="1456"/>
        <v>283</v>
      </c>
      <c r="B1528" s="8">
        <v>22</v>
      </c>
      <c r="C1528" s="219">
        <f ca="1">IF(ISNUMBER(OFFSET(INDIRECT("'"&amp;'DATA for charts'!C$5&amp;"'!$p1"),$A1528-1,0)),OFFSET(INDIRECT("'"&amp;'DATA for charts'!C$5&amp;"'!$p1"),$A1528-1,0),NA())</f>
        <v>-0.247</v>
      </c>
      <c r="D1528" s="219">
        <f ca="1">IF(ISNUMBER(OFFSET(INDIRECT("'"&amp;'DATA for charts'!D$5&amp;"'!$p1"),$A1528-1,0)),OFFSET(INDIRECT("'"&amp;'DATA for charts'!D$5&amp;"'!$p1"),$A1528-1,0),NA())</f>
        <v>-2.6976797E-2</v>
      </c>
      <c r="E1528" s="219">
        <f ca="1">IF(ISNUMBER(OFFSET(INDIRECT("'"&amp;'DATA for charts'!E$5&amp;"'!$p1"),$A1528-1,0)),OFFSET(INDIRECT("'"&amp;'DATA for charts'!E$5&amp;"'!$p1"),$A1528-1,0),NA())</f>
        <v>-2.8000000000000001E-2</v>
      </c>
      <c r="F1528" s="219">
        <f ca="1">IF(ISNUMBER(OFFSET(INDIRECT("'"&amp;'DATA for charts'!F$5&amp;"'!$p1"),$A1528-1,0)),OFFSET(INDIRECT("'"&amp;'DATA for charts'!F$5&amp;"'!$p1"),$A1528-1,0),NA())</f>
        <v>-8.1429421511006114E-2</v>
      </c>
      <c r="G1528" s="219">
        <f ca="1">IF(ISNUMBER(OFFSET(INDIRECT("'"&amp;'DATA for charts'!G$5&amp;"'!$p1"),$A1528-1,0)),OFFSET(INDIRECT("'"&amp;'DATA for charts'!G$5&amp;"'!$p1"),$A1528-1,0),NA())</f>
        <v>-7.0000000000000007E-2</v>
      </c>
      <c r="H1528" s="219">
        <f ca="1">IF(ISNUMBER(OFFSET(INDIRECT("'"&amp;'DATA for charts'!H$5&amp;"'!$p1"),$A1528-1,0)),OFFSET(INDIRECT("'"&amp;'DATA for charts'!H$5&amp;"'!$p1"),$A1528-1,0),NA())</f>
        <v>-5.59102E-2</v>
      </c>
      <c r="I1528" s="219" t="e">
        <f ca="1">IF(ISNUMBER(OFFSET(INDIRECT("'"&amp;'DATA for charts'!I$5&amp;"'!$p1"),$A1528-1,0)),OFFSET(INDIRECT("'"&amp;'DATA for charts'!I$5&amp;"'!$p1"),$A1528-1,0),NA())</f>
        <v>#N/A</v>
      </c>
      <c r="J1528" s="219" t="e">
        <f ca="1">IF(ISNUMBER(OFFSET(INDIRECT("'"&amp;'DATA for charts'!J$5&amp;"'!$p1"),$A1528-1,0)),OFFSET(INDIRECT("'"&amp;'DATA for charts'!J$5&amp;"'!$p1"),$A1528-1,0),NA())</f>
        <v>#N/A</v>
      </c>
      <c r="K1528" s="219" t="e">
        <f ca="1">IF(ISNUMBER(OFFSET(INDIRECT("'"&amp;'DATA for charts'!K$5&amp;"'!$p1"),$A1528-1,0)),OFFSET(INDIRECT("'"&amp;'DATA for charts'!K$5&amp;"'!$p1"),$A1528-1,0),NA())</f>
        <v>#N/A</v>
      </c>
      <c r="L1528" s="219" t="e">
        <f ca="1">IF(ISNUMBER(OFFSET(INDIRECT("'"&amp;'DATA for charts'!L$5&amp;"'!$p1"),$A1528-1,0)),OFFSET(INDIRECT("'"&amp;'DATA for charts'!L$5&amp;"'!$p1"),$A1528-1,0),NA())</f>
        <v>#N/A</v>
      </c>
      <c r="M1528" s="219" t="e">
        <f ca="1">IF(ISNUMBER(OFFSET(INDIRECT("'"&amp;'DATA for charts'!M$5&amp;"'!$p1"),$A1528-1,0)),OFFSET(INDIRECT("'"&amp;'DATA for charts'!M$5&amp;"'!$p1"),$A1528-1,0),NA())</f>
        <v>#N/A</v>
      </c>
      <c r="N1528" s="219" t="e">
        <f ca="1">IF(ISNUMBER(OFFSET(INDIRECT("'"&amp;'DATA for charts'!N$5&amp;"'!$p1"),$A1528-1,0)),OFFSET(INDIRECT("'"&amp;'DATA for charts'!N$5&amp;"'!$p1"),$A1528-1,0),NA())</f>
        <v>#N/A</v>
      </c>
      <c r="O1528" s="219" t="e">
        <f ca="1">IF(ISNUMBER(OFFSET(INDIRECT("'"&amp;'DATA for charts'!O$5&amp;"'!$p1"),$A1528-1,0)),OFFSET(INDIRECT("'"&amp;'DATA for charts'!O$5&amp;"'!$p1"),$A1528-1,0),NA())</f>
        <v>#N/A</v>
      </c>
      <c r="P1528" s="219" t="e">
        <f ca="1">IF(ISNUMBER(OFFSET(INDIRECT("'"&amp;'DATA for charts'!P$5&amp;"'!$p1"),$A1528-1,0)),OFFSET(INDIRECT("'"&amp;'DATA for charts'!P$5&amp;"'!$p1"),$A1528-1,0),NA())</f>
        <v>#N/A</v>
      </c>
      <c r="Q1528" s="219" t="e">
        <f ca="1">IF(ISNUMBER(OFFSET(INDIRECT("'"&amp;'DATA for charts'!Q$5&amp;"'!$p1"),$A1528-1,0)),OFFSET(INDIRECT("'"&amp;'DATA for charts'!Q$5&amp;"'!$p1"),$A1528-1,0),NA())</f>
        <v>#N/A</v>
      </c>
      <c r="R1528" s="219" t="e">
        <f ca="1">IF(ISNUMBER(OFFSET(INDIRECT("'"&amp;'DATA for charts'!R$5&amp;"'!$p1"),$A1528-1,0)),OFFSET(INDIRECT("'"&amp;'DATA for charts'!R$5&amp;"'!$p1"),$A1528-1,0),NA())</f>
        <v>#N/A</v>
      </c>
      <c r="S1528" s="219" t="e">
        <f ca="1">IF(ISNUMBER(OFFSET(INDIRECT("'"&amp;'DATA for charts'!S$5&amp;"'!$p1"),$A1528-1,0)),OFFSET(INDIRECT("'"&amp;'DATA for charts'!S$5&amp;"'!$p1"),$A1528-1,0),NA())</f>
        <v>#N/A</v>
      </c>
      <c r="T1528" s="34"/>
      <c r="U1528" s="34"/>
      <c r="V1528" s="34"/>
      <c r="W1528" s="8"/>
      <c r="X1528" s="8"/>
      <c r="Y1528" s="8"/>
      <c r="Z1528" s="8"/>
      <c r="AA1528" s="8"/>
    </row>
    <row r="1529" spans="1:27">
      <c r="A1529" s="226">
        <f t="shared" si="1456"/>
        <v>284</v>
      </c>
      <c r="B1529" s="8">
        <v>23</v>
      </c>
      <c r="C1529" s="219">
        <f ca="1">IF(ISNUMBER(OFFSET(INDIRECT("'"&amp;'DATA for charts'!C$5&amp;"'!$p1"),$A1529-1,0)),OFFSET(INDIRECT("'"&amp;'DATA for charts'!C$5&amp;"'!$p1"),$A1529-1,0),NA())</f>
        <v>-0.107</v>
      </c>
      <c r="D1529" s="219">
        <f ca="1">IF(ISNUMBER(OFFSET(INDIRECT("'"&amp;'DATA for charts'!D$5&amp;"'!$p1"),$A1529-1,0)),OFFSET(INDIRECT("'"&amp;'DATA for charts'!D$5&amp;"'!$p1"),$A1529-1,0),NA())</f>
        <v>0</v>
      </c>
      <c r="E1529" s="219">
        <f ca="1">IF(ISNUMBER(OFFSET(INDIRECT("'"&amp;'DATA for charts'!E$5&amp;"'!$p1"),$A1529-1,0)),OFFSET(INDIRECT("'"&amp;'DATA for charts'!E$5&amp;"'!$p1"),$A1529-1,0),NA())</f>
        <v>0</v>
      </c>
      <c r="F1529" s="219">
        <f ca="1">IF(ISNUMBER(OFFSET(INDIRECT("'"&amp;'DATA for charts'!F$5&amp;"'!$p1"),$A1529-1,0)),OFFSET(INDIRECT("'"&amp;'DATA for charts'!F$5&amp;"'!$p1"),$A1529-1,0),NA())</f>
        <v>-5.5833904349771105E-3</v>
      </c>
      <c r="G1529" s="219">
        <f ca="1">IF(ISNUMBER(OFFSET(INDIRECT("'"&amp;'DATA for charts'!G$5&amp;"'!$p1"),$A1529-1,0)),OFFSET(INDIRECT("'"&amp;'DATA for charts'!G$5&amp;"'!$p1"),$A1529-1,0),NA())</f>
        <v>0</v>
      </c>
      <c r="H1529" s="219">
        <f ca="1">IF(ISNUMBER(OFFSET(INDIRECT("'"&amp;'DATA for charts'!H$5&amp;"'!$p1"),$A1529-1,0)),OFFSET(INDIRECT("'"&amp;'DATA for charts'!H$5&amp;"'!$p1"),$A1529-1,0),NA())</f>
        <v>0</v>
      </c>
      <c r="I1529" s="219" t="e">
        <f ca="1">IF(ISNUMBER(OFFSET(INDIRECT("'"&amp;'DATA for charts'!I$5&amp;"'!$p1"),$A1529-1,0)),OFFSET(INDIRECT("'"&amp;'DATA for charts'!I$5&amp;"'!$p1"),$A1529-1,0),NA())</f>
        <v>#N/A</v>
      </c>
      <c r="J1529" s="219" t="e">
        <f ca="1">IF(ISNUMBER(OFFSET(INDIRECT("'"&amp;'DATA for charts'!J$5&amp;"'!$p1"),$A1529-1,0)),OFFSET(INDIRECT("'"&amp;'DATA for charts'!J$5&amp;"'!$p1"),$A1529-1,0),NA())</f>
        <v>#N/A</v>
      </c>
      <c r="K1529" s="219" t="e">
        <f ca="1">IF(ISNUMBER(OFFSET(INDIRECT("'"&amp;'DATA for charts'!K$5&amp;"'!$p1"),$A1529-1,0)),OFFSET(INDIRECT("'"&amp;'DATA for charts'!K$5&amp;"'!$p1"),$A1529-1,0),NA())</f>
        <v>#N/A</v>
      </c>
      <c r="L1529" s="219" t="e">
        <f ca="1">IF(ISNUMBER(OFFSET(INDIRECT("'"&amp;'DATA for charts'!L$5&amp;"'!$p1"),$A1529-1,0)),OFFSET(INDIRECT("'"&amp;'DATA for charts'!L$5&amp;"'!$p1"),$A1529-1,0),NA())</f>
        <v>#N/A</v>
      </c>
      <c r="M1529" s="219" t="e">
        <f ca="1">IF(ISNUMBER(OFFSET(INDIRECT("'"&amp;'DATA for charts'!M$5&amp;"'!$p1"),$A1529-1,0)),OFFSET(INDIRECT("'"&amp;'DATA for charts'!M$5&amp;"'!$p1"),$A1529-1,0),NA())</f>
        <v>#N/A</v>
      </c>
      <c r="N1529" s="219" t="e">
        <f ca="1">IF(ISNUMBER(OFFSET(INDIRECT("'"&amp;'DATA for charts'!N$5&amp;"'!$p1"),$A1529-1,0)),OFFSET(INDIRECT("'"&amp;'DATA for charts'!N$5&amp;"'!$p1"),$A1529-1,0),NA())</f>
        <v>#N/A</v>
      </c>
      <c r="O1529" s="219" t="e">
        <f ca="1">IF(ISNUMBER(OFFSET(INDIRECT("'"&amp;'DATA for charts'!O$5&amp;"'!$p1"),$A1529-1,0)),OFFSET(INDIRECT("'"&amp;'DATA for charts'!O$5&amp;"'!$p1"),$A1529-1,0),NA())</f>
        <v>#N/A</v>
      </c>
      <c r="P1529" s="219" t="e">
        <f ca="1">IF(ISNUMBER(OFFSET(INDIRECT("'"&amp;'DATA for charts'!P$5&amp;"'!$p1"),$A1529-1,0)),OFFSET(INDIRECT("'"&amp;'DATA for charts'!P$5&amp;"'!$p1"),$A1529-1,0),NA())</f>
        <v>#N/A</v>
      </c>
      <c r="Q1529" s="219" t="e">
        <f ca="1">IF(ISNUMBER(OFFSET(INDIRECT("'"&amp;'DATA for charts'!Q$5&amp;"'!$p1"),$A1529-1,0)),OFFSET(INDIRECT("'"&amp;'DATA for charts'!Q$5&amp;"'!$p1"),$A1529-1,0),NA())</f>
        <v>#N/A</v>
      </c>
      <c r="R1529" s="219" t="e">
        <f ca="1">IF(ISNUMBER(OFFSET(INDIRECT("'"&amp;'DATA for charts'!R$5&amp;"'!$p1"),$A1529-1,0)),OFFSET(INDIRECT("'"&amp;'DATA for charts'!R$5&amp;"'!$p1"),$A1529-1,0),NA())</f>
        <v>#N/A</v>
      </c>
      <c r="S1529" s="219" t="e">
        <f ca="1">IF(ISNUMBER(OFFSET(INDIRECT("'"&amp;'DATA for charts'!S$5&amp;"'!$p1"),$A1529-1,0)),OFFSET(INDIRECT("'"&amp;'DATA for charts'!S$5&amp;"'!$p1"),$A1529-1,0),NA())</f>
        <v>#N/A</v>
      </c>
      <c r="T1529" s="34"/>
      <c r="U1529" s="34"/>
      <c r="V1529" s="34"/>
      <c r="W1529" s="8"/>
      <c r="X1529" s="8"/>
      <c r="Y1529" s="8"/>
      <c r="Z1529" s="8"/>
      <c r="AA1529" s="8"/>
    </row>
    <row r="1530" spans="1:27">
      <c r="A1530" s="226">
        <f t="shared" si="1456"/>
        <v>285</v>
      </c>
      <c r="B1530" s="8">
        <v>24</v>
      </c>
      <c r="C1530" s="219">
        <f ca="1">IF(ISNUMBER(OFFSET(INDIRECT("'"&amp;'DATA for charts'!C$5&amp;"'!$p1"),$A1530-1,0)),OFFSET(INDIRECT("'"&amp;'DATA for charts'!C$5&amp;"'!$p1"),$A1530-1,0),NA())</f>
        <v>-2.1999999999999999E-2</v>
      </c>
      <c r="D1530" s="219">
        <f ca="1">IF(ISNUMBER(OFFSET(INDIRECT("'"&amp;'DATA for charts'!D$5&amp;"'!$p1"),$A1530-1,0)),OFFSET(INDIRECT("'"&amp;'DATA for charts'!D$5&amp;"'!$p1"),$A1530-1,0),NA())</f>
        <v>0</v>
      </c>
      <c r="E1530" s="219">
        <f ca="1">IF(ISNUMBER(OFFSET(INDIRECT("'"&amp;'DATA for charts'!E$5&amp;"'!$p1"),$A1530-1,0)),OFFSET(INDIRECT("'"&amp;'DATA for charts'!E$5&amp;"'!$p1"),$A1530-1,0),NA())</f>
        <v>0</v>
      </c>
      <c r="F1530" s="219">
        <f ca="1">IF(ISNUMBER(OFFSET(INDIRECT("'"&amp;'DATA for charts'!F$5&amp;"'!$p1"),$A1530-1,0)),OFFSET(INDIRECT("'"&amp;'DATA for charts'!F$5&amp;"'!$p1"),$A1530-1,0),NA())</f>
        <v>0</v>
      </c>
      <c r="G1530" s="219">
        <f ca="1">IF(ISNUMBER(OFFSET(INDIRECT("'"&amp;'DATA for charts'!G$5&amp;"'!$p1"),$A1530-1,0)),OFFSET(INDIRECT("'"&amp;'DATA for charts'!G$5&amp;"'!$p1"),$A1530-1,0),NA())</f>
        <v>0</v>
      </c>
      <c r="H1530" s="219">
        <f ca="1">IF(ISNUMBER(OFFSET(INDIRECT("'"&amp;'DATA for charts'!H$5&amp;"'!$p1"),$A1530-1,0)),OFFSET(INDIRECT("'"&amp;'DATA for charts'!H$5&amp;"'!$p1"),$A1530-1,0),NA())</f>
        <v>0</v>
      </c>
      <c r="I1530" s="219" t="e">
        <f ca="1">IF(ISNUMBER(OFFSET(INDIRECT("'"&amp;'DATA for charts'!I$5&amp;"'!$p1"),$A1530-1,0)),OFFSET(INDIRECT("'"&amp;'DATA for charts'!I$5&amp;"'!$p1"),$A1530-1,0),NA())</f>
        <v>#N/A</v>
      </c>
      <c r="J1530" s="219" t="e">
        <f ca="1">IF(ISNUMBER(OFFSET(INDIRECT("'"&amp;'DATA for charts'!J$5&amp;"'!$p1"),$A1530-1,0)),OFFSET(INDIRECT("'"&amp;'DATA for charts'!J$5&amp;"'!$p1"),$A1530-1,0),NA())</f>
        <v>#N/A</v>
      </c>
      <c r="K1530" s="219" t="e">
        <f ca="1">IF(ISNUMBER(OFFSET(INDIRECT("'"&amp;'DATA for charts'!K$5&amp;"'!$p1"),$A1530-1,0)),OFFSET(INDIRECT("'"&amp;'DATA for charts'!K$5&amp;"'!$p1"),$A1530-1,0),NA())</f>
        <v>#N/A</v>
      </c>
      <c r="L1530" s="219" t="e">
        <f ca="1">IF(ISNUMBER(OFFSET(INDIRECT("'"&amp;'DATA for charts'!L$5&amp;"'!$p1"),$A1530-1,0)),OFFSET(INDIRECT("'"&amp;'DATA for charts'!L$5&amp;"'!$p1"),$A1530-1,0),NA())</f>
        <v>#N/A</v>
      </c>
      <c r="M1530" s="219" t="e">
        <f ca="1">IF(ISNUMBER(OFFSET(INDIRECT("'"&amp;'DATA for charts'!M$5&amp;"'!$p1"),$A1530-1,0)),OFFSET(INDIRECT("'"&amp;'DATA for charts'!M$5&amp;"'!$p1"),$A1530-1,0),NA())</f>
        <v>#N/A</v>
      </c>
      <c r="N1530" s="219" t="e">
        <f ca="1">IF(ISNUMBER(OFFSET(INDIRECT("'"&amp;'DATA for charts'!N$5&amp;"'!$p1"),$A1530-1,0)),OFFSET(INDIRECT("'"&amp;'DATA for charts'!N$5&amp;"'!$p1"),$A1530-1,0),NA())</f>
        <v>#N/A</v>
      </c>
      <c r="O1530" s="219" t="e">
        <f ca="1">IF(ISNUMBER(OFFSET(INDIRECT("'"&amp;'DATA for charts'!O$5&amp;"'!$p1"),$A1530-1,0)),OFFSET(INDIRECT("'"&amp;'DATA for charts'!O$5&amp;"'!$p1"),$A1530-1,0),NA())</f>
        <v>#N/A</v>
      </c>
      <c r="P1530" s="219" t="e">
        <f ca="1">IF(ISNUMBER(OFFSET(INDIRECT("'"&amp;'DATA for charts'!P$5&amp;"'!$p1"),$A1530-1,0)),OFFSET(INDIRECT("'"&amp;'DATA for charts'!P$5&amp;"'!$p1"),$A1530-1,0),NA())</f>
        <v>#N/A</v>
      </c>
      <c r="Q1530" s="219" t="e">
        <f ca="1">IF(ISNUMBER(OFFSET(INDIRECT("'"&amp;'DATA for charts'!Q$5&amp;"'!$p1"),$A1530-1,0)),OFFSET(INDIRECT("'"&amp;'DATA for charts'!Q$5&amp;"'!$p1"),$A1530-1,0),NA())</f>
        <v>#N/A</v>
      </c>
      <c r="R1530" s="219" t="e">
        <f ca="1">IF(ISNUMBER(OFFSET(INDIRECT("'"&amp;'DATA for charts'!R$5&amp;"'!$p1"),$A1530-1,0)),OFFSET(INDIRECT("'"&amp;'DATA for charts'!R$5&amp;"'!$p1"),$A1530-1,0),NA())</f>
        <v>#N/A</v>
      </c>
      <c r="S1530" s="219" t="e">
        <f ca="1">IF(ISNUMBER(OFFSET(INDIRECT("'"&amp;'DATA for charts'!S$5&amp;"'!$p1"),$A1530-1,0)),OFFSET(INDIRECT("'"&amp;'DATA for charts'!S$5&amp;"'!$p1"),$A1530-1,0),NA())</f>
        <v>#N/A</v>
      </c>
      <c r="T1530" s="34"/>
      <c r="U1530" s="34"/>
      <c r="V1530" s="34"/>
      <c r="W1530" s="8"/>
      <c r="X1530" s="8"/>
      <c r="Y1530" s="8"/>
      <c r="Z1530" s="8"/>
      <c r="AA1530" s="8"/>
    </row>
    <row r="1531" spans="1:27">
      <c r="A1531" s="216"/>
      <c r="B1531" s="37" t="s">
        <v>85</v>
      </c>
      <c r="C1531" s="37" t="s">
        <v>85</v>
      </c>
      <c r="D1531" s="37" t="s">
        <v>85</v>
      </c>
      <c r="E1531" s="37" t="s">
        <v>85</v>
      </c>
      <c r="F1531" s="37" t="s">
        <v>85</v>
      </c>
      <c r="G1531" s="37" t="s">
        <v>85</v>
      </c>
      <c r="H1531" s="37" t="s">
        <v>85</v>
      </c>
      <c r="I1531" s="37" t="s">
        <v>85</v>
      </c>
      <c r="J1531" s="37" t="s">
        <v>85</v>
      </c>
      <c r="K1531" s="37"/>
      <c r="L1531" s="37"/>
      <c r="M1531" s="37"/>
      <c r="N1531" s="37"/>
      <c r="O1531" s="37"/>
      <c r="P1531" s="37"/>
      <c r="Q1531" s="37"/>
      <c r="R1531" s="37"/>
      <c r="S1531" s="37" t="s">
        <v>85</v>
      </c>
      <c r="T1531" s="34"/>
      <c r="U1531" s="34"/>
      <c r="V1531" s="34"/>
      <c r="W1531" s="8"/>
      <c r="X1531" s="8"/>
      <c r="Y1531" s="8"/>
      <c r="Z1531" s="8"/>
      <c r="AA1531" s="8"/>
    </row>
    <row r="1532" spans="1:27">
      <c r="A1532" s="2"/>
      <c r="B1532" s="2"/>
      <c r="C1532" s="2"/>
      <c r="D1532" s="2"/>
      <c r="E1532" s="2"/>
      <c r="F1532" s="2"/>
      <c r="G1532" s="2"/>
      <c r="H1532" s="2"/>
      <c r="I1532" s="2"/>
      <c r="J1532" s="2"/>
      <c r="K1532" s="2"/>
      <c r="L1532" s="2"/>
      <c r="M1532" s="2"/>
      <c r="N1532" s="2"/>
      <c r="O1532" s="2"/>
      <c r="P1532" s="2"/>
      <c r="Q1532" s="2"/>
      <c r="R1532" s="2"/>
      <c r="S1532" s="2"/>
      <c r="T1532" s="34"/>
      <c r="U1532" s="34"/>
      <c r="V1532" s="34"/>
      <c r="W1532" s="8"/>
      <c r="X1532" s="8"/>
      <c r="Y1532" s="8"/>
      <c r="Z1532" s="8"/>
      <c r="AA1532" s="8"/>
    </row>
    <row r="1533" spans="1:27">
      <c r="A1533" s="2"/>
      <c r="B1533" s="2"/>
      <c r="C1533" s="2"/>
      <c r="D1533" s="2"/>
      <c r="E1533" s="2"/>
      <c r="F1533" s="2"/>
      <c r="G1533" s="2"/>
      <c r="H1533" s="2"/>
      <c r="I1533" s="2"/>
      <c r="J1533" s="2"/>
      <c r="K1533" s="2"/>
      <c r="L1533" s="2"/>
      <c r="M1533" s="2"/>
      <c r="N1533" s="2"/>
      <c r="O1533" s="2"/>
      <c r="P1533" s="2"/>
      <c r="Q1533" s="2"/>
      <c r="R1533" s="2"/>
      <c r="S1533" s="2"/>
      <c r="T1533" s="34"/>
      <c r="U1533" s="34"/>
      <c r="V1533" s="34"/>
      <c r="W1533" s="8"/>
      <c r="X1533" s="8"/>
      <c r="Y1533" s="8"/>
      <c r="Z1533" s="8"/>
      <c r="AA1533" s="8"/>
    </row>
    <row r="1534" spans="1:27">
      <c r="A1534" s="2"/>
      <c r="B1534" s="2"/>
      <c r="C1534" s="2"/>
      <c r="D1534" s="2"/>
      <c r="E1534" s="2"/>
      <c r="F1534" s="2"/>
      <c r="G1534" s="2"/>
      <c r="H1534" s="2"/>
      <c r="I1534" s="2"/>
      <c r="J1534" s="2"/>
      <c r="K1534" s="2"/>
      <c r="L1534" s="2"/>
      <c r="M1534" s="2"/>
      <c r="N1534" s="2"/>
      <c r="O1534" s="2"/>
      <c r="P1534" s="2"/>
      <c r="Q1534" s="2"/>
      <c r="R1534" s="2"/>
      <c r="S1534" s="2"/>
      <c r="T1534" s="34"/>
      <c r="U1534" s="34"/>
      <c r="V1534" s="34"/>
      <c r="W1534" s="8"/>
      <c r="X1534" s="8"/>
      <c r="Y1534" s="8"/>
      <c r="Z1534" s="8"/>
      <c r="AA1534" s="8"/>
    </row>
    <row r="1535" spans="1:27">
      <c r="A1535" s="2"/>
      <c r="B1535" s="2"/>
      <c r="C1535" s="2"/>
      <c r="D1535" s="2"/>
      <c r="E1535" s="2"/>
      <c r="F1535" s="2"/>
      <c r="G1535" s="2"/>
      <c r="H1535" s="2"/>
      <c r="I1535" s="2"/>
      <c r="J1535" s="2"/>
      <c r="K1535" s="2"/>
      <c r="L1535" s="2"/>
      <c r="M1535" s="2"/>
      <c r="N1535" s="2"/>
      <c r="O1535" s="2"/>
      <c r="P1535" s="2"/>
      <c r="Q1535" s="2"/>
      <c r="R1535" s="2"/>
      <c r="S1535" s="2"/>
      <c r="T1535" s="34"/>
      <c r="U1535" s="34"/>
      <c r="V1535" s="34"/>
      <c r="W1535" s="8"/>
      <c r="X1535" s="8"/>
      <c r="Y1535" s="8"/>
      <c r="Z1535" s="8"/>
      <c r="AA1535" s="8"/>
    </row>
    <row r="1536" spans="1:27">
      <c r="A1536" s="2"/>
      <c r="B1536" s="2"/>
      <c r="C1536" s="2"/>
      <c r="D1536" s="2"/>
      <c r="E1536" s="2"/>
      <c r="F1536" s="2"/>
      <c r="G1536" s="2"/>
      <c r="H1536" s="2"/>
      <c r="I1536" s="2"/>
      <c r="J1536" s="2"/>
      <c r="K1536" s="2"/>
      <c r="L1536" s="2"/>
      <c r="M1536" s="2"/>
      <c r="N1536" s="2"/>
      <c r="O1536" s="2"/>
      <c r="P1536" s="2"/>
      <c r="Q1536" s="2"/>
      <c r="R1536" s="2"/>
      <c r="S1536" s="2"/>
      <c r="T1536" s="34"/>
      <c r="U1536" s="34"/>
      <c r="V1536" s="34"/>
      <c r="W1536" s="8"/>
      <c r="X1536" s="8"/>
      <c r="Y1536" s="8"/>
      <c r="Z1536" s="8"/>
      <c r="AA1536" s="8"/>
    </row>
    <row r="1537" spans="1:27">
      <c r="A1537" s="2"/>
      <c r="B1537" s="2"/>
      <c r="C1537" s="2"/>
      <c r="D1537" s="2"/>
      <c r="E1537" s="2"/>
      <c r="F1537" s="2"/>
      <c r="G1537" s="2"/>
      <c r="H1537" s="2"/>
      <c r="I1537" s="2"/>
      <c r="J1537" s="2"/>
      <c r="K1537" s="2"/>
      <c r="L1537" s="2"/>
      <c r="M1537" s="2"/>
      <c r="N1537" s="2"/>
      <c r="O1537" s="2"/>
      <c r="P1537" s="2"/>
      <c r="Q1537" s="2"/>
      <c r="R1537" s="2"/>
      <c r="S1537" s="2"/>
      <c r="T1537" s="34"/>
      <c r="U1537" s="34"/>
      <c r="V1537" s="34"/>
      <c r="W1537" s="8"/>
      <c r="X1537" s="8"/>
      <c r="Y1537" s="8"/>
      <c r="Z1537" s="8"/>
      <c r="AA1537" s="8"/>
    </row>
    <row r="1538" spans="1:27">
      <c r="A1538" s="2"/>
      <c r="B1538" s="2"/>
      <c r="C1538" s="2"/>
      <c r="D1538" s="2"/>
      <c r="E1538" s="2"/>
      <c r="F1538" s="2"/>
      <c r="G1538" s="2"/>
      <c r="H1538" s="2"/>
      <c r="I1538" s="2"/>
      <c r="J1538" s="2"/>
      <c r="K1538" s="2"/>
      <c r="L1538" s="2"/>
      <c r="M1538" s="2"/>
      <c r="N1538" s="2"/>
      <c r="O1538" s="2"/>
      <c r="P1538" s="2"/>
      <c r="Q1538" s="2"/>
      <c r="R1538" s="2"/>
      <c r="S1538" s="2"/>
      <c r="T1538" s="34"/>
      <c r="U1538" s="34"/>
      <c r="V1538" s="34"/>
      <c r="W1538" s="8"/>
      <c r="X1538" s="8"/>
      <c r="Y1538" s="8"/>
      <c r="Z1538" s="8"/>
      <c r="AA1538" s="8"/>
    </row>
    <row r="1539" spans="1:27">
      <c r="A1539" s="216"/>
      <c r="B1539" s="464" t="s">
        <v>126</v>
      </c>
      <c r="T1539" s="34"/>
      <c r="U1539" s="34"/>
      <c r="V1539" s="34"/>
      <c r="W1539" s="8"/>
      <c r="X1539" s="8"/>
      <c r="Y1539" s="8"/>
      <c r="Z1539" s="8"/>
      <c r="AA1539" s="8"/>
    </row>
    <row r="1540" spans="1:27">
      <c r="A1540" s="216"/>
      <c r="B1540" s="464" t="s">
        <v>866</v>
      </c>
      <c r="T1540" s="34"/>
      <c r="U1540" s="34"/>
      <c r="V1540" s="34"/>
      <c r="W1540" s="8"/>
      <c r="X1540" s="8"/>
      <c r="Y1540" s="8"/>
      <c r="Z1540" s="8"/>
      <c r="AA1540" s="8"/>
    </row>
    <row r="1541" spans="1:27">
      <c r="A1541" s="216"/>
      <c r="B1541" s="32" t="s">
        <v>127</v>
      </c>
      <c r="T1541" s="34"/>
      <c r="U1541" s="34"/>
      <c r="V1541" s="34"/>
      <c r="W1541" s="8"/>
      <c r="X1541" s="8"/>
      <c r="Y1541" s="8"/>
      <c r="Z1541" s="8"/>
      <c r="AA1541" s="8"/>
    </row>
    <row r="1542" spans="1:27">
      <c r="A1542" s="216">
        <f t="shared" ref="A1542" si="1457">A$8</f>
        <v>0</v>
      </c>
      <c r="B1542" s="32" t="s">
        <v>65</v>
      </c>
      <c r="C1542" s="33" t="str">
        <f t="shared" ref="C1542:S1542" ca="1" si="1458">C$8</f>
        <v>BSIMAC</v>
      </c>
      <c r="D1542" s="33" t="str">
        <f t="shared" ca="1" si="1458"/>
        <v>CSE</v>
      </c>
      <c r="E1542" s="33" t="str">
        <f t="shared" ca="1" si="1458"/>
        <v>DeST</v>
      </c>
      <c r="F1542" s="33" t="str">
        <f t="shared" ca="1" si="1458"/>
        <v>EnergyPlus</v>
      </c>
      <c r="G1542" s="33" t="str">
        <f t="shared" ca="1" si="1458"/>
        <v>ESP-r</v>
      </c>
      <c r="H1542" s="33" t="str">
        <f t="shared" ca="1" si="1458"/>
        <v>TRNSYS</v>
      </c>
      <c r="I1542" s="33" t="str">
        <f t="shared" ca="1" si="1458"/>
        <v>TestSpec-Alt</v>
      </c>
      <c r="J1542" s="33">
        <f t="shared" ca="1" si="1458"/>
        <v>0</v>
      </c>
      <c r="K1542" s="33">
        <f t="shared" ca="1" si="1458"/>
        <v>0</v>
      </c>
      <c r="L1542" s="33">
        <f t="shared" ca="1" si="1458"/>
        <v>0</v>
      </c>
      <c r="M1542" s="33">
        <f t="shared" ca="1" si="1458"/>
        <v>0</v>
      </c>
      <c r="N1542" s="33">
        <f t="shared" ca="1" si="1458"/>
        <v>0</v>
      </c>
      <c r="O1542" s="33">
        <f t="shared" ca="1" si="1458"/>
        <v>0</v>
      </c>
      <c r="P1542" s="33">
        <f t="shared" ca="1" si="1458"/>
        <v>0</v>
      </c>
      <c r="Q1542" s="33">
        <f t="shared" ca="1" si="1458"/>
        <v>0</v>
      </c>
      <c r="R1542" s="33">
        <f t="shared" ca="1" si="1458"/>
        <v>0</v>
      </c>
      <c r="S1542" s="33" t="str">
        <f t="shared" ca="1" si="1458"/>
        <v>Tested Prg</v>
      </c>
      <c r="T1542" s="34"/>
      <c r="U1542" s="34"/>
      <c r="V1542" s="34"/>
      <c r="W1542" s="8"/>
      <c r="X1542" s="8"/>
      <c r="Y1542" s="8"/>
      <c r="Z1542" s="8"/>
      <c r="AA1542" s="8"/>
    </row>
    <row r="1543" spans="1:27">
      <c r="A1543" s="216">
        <f t="shared" ref="A1543" si="1459">A$7</f>
        <v>0</v>
      </c>
      <c r="B1543" s="32" t="s">
        <v>66</v>
      </c>
      <c r="C1543" s="33" t="str">
        <f t="shared" ref="C1543:S1543" ca="1" si="1460">C$7</f>
        <v/>
      </c>
      <c r="D1543" s="33" t="str">
        <f t="shared" ca="1" si="1460"/>
        <v/>
      </c>
      <c r="E1543" s="33" t="str">
        <f t="shared" ca="1" si="1460"/>
        <v/>
      </c>
      <c r="F1543" s="33" t="str">
        <f t="shared" ca="1" si="1460"/>
        <v/>
      </c>
      <c r="G1543" s="33" t="str">
        <f t="shared" ca="1" si="1460"/>
        <v/>
      </c>
      <c r="H1543" s="33" t="str">
        <f t="shared" ca="1" si="1460"/>
        <v/>
      </c>
      <c r="I1543" s="33" t="str">
        <f t="shared" ca="1" si="1460"/>
        <v/>
      </c>
      <c r="J1543" s="33" t="str">
        <f t="shared" ca="1" si="1460"/>
        <v/>
      </c>
      <c r="K1543" s="33" t="str">
        <f t="shared" ca="1" si="1460"/>
        <v/>
      </c>
      <c r="L1543" s="33" t="str">
        <f t="shared" ca="1" si="1460"/>
        <v/>
      </c>
      <c r="M1543" s="33" t="str">
        <f t="shared" ca="1" si="1460"/>
        <v/>
      </c>
      <c r="N1543" s="33" t="str">
        <f t="shared" ca="1" si="1460"/>
        <v/>
      </c>
      <c r="O1543" s="33" t="str">
        <f t="shared" ca="1" si="1460"/>
        <v/>
      </c>
      <c r="P1543" s="33" t="str">
        <f t="shared" ca="1" si="1460"/>
        <v/>
      </c>
      <c r="Q1543" s="33" t="str">
        <f t="shared" ca="1" si="1460"/>
        <v/>
      </c>
      <c r="R1543" s="33" t="str">
        <f t="shared" ca="1" si="1460"/>
        <v/>
      </c>
      <c r="S1543" s="33" t="str">
        <f t="shared" ca="1" si="1460"/>
        <v/>
      </c>
      <c r="T1543" s="34"/>
      <c r="U1543" s="34"/>
      <c r="V1543" s="34"/>
      <c r="W1543" s="8"/>
      <c r="X1543" s="8"/>
      <c r="Y1543" s="8"/>
      <c r="Z1543" s="8"/>
      <c r="AA1543" s="8"/>
    </row>
    <row r="1544" spans="1:27">
      <c r="A1544" s="216" t="s">
        <v>128</v>
      </c>
      <c r="B1544" s="32" t="s">
        <v>83</v>
      </c>
      <c r="C1544" s="34" t="s">
        <v>128</v>
      </c>
      <c r="D1544" s="34" t="s">
        <v>128</v>
      </c>
      <c r="E1544" s="34" t="s">
        <v>128</v>
      </c>
      <c r="F1544" s="34" t="s">
        <v>128</v>
      </c>
      <c r="G1544" s="34" t="s">
        <v>128</v>
      </c>
      <c r="H1544" s="34" t="s">
        <v>128</v>
      </c>
      <c r="I1544" s="34" t="s">
        <v>128</v>
      </c>
      <c r="J1544" s="34" t="s">
        <v>128</v>
      </c>
      <c r="K1544" s="34" t="s">
        <v>128</v>
      </c>
      <c r="L1544" s="34" t="s">
        <v>128</v>
      </c>
      <c r="M1544" s="34" t="s">
        <v>128</v>
      </c>
      <c r="N1544" s="34" t="s">
        <v>128</v>
      </c>
      <c r="O1544" s="34" t="s">
        <v>128</v>
      </c>
      <c r="P1544" s="34" t="s">
        <v>128</v>
      </c>
      <c r="Q1544" s="34" t="s">
        <v>128</v>
      </c>
      <c r="R1544" s="34" t="s">
        <v>128</v>
      </c>
      <c r="S1544" s="34" t="s">
        <v>128</v>
      </c>
      <c r="T1544" s="34"/>
      <c r="U1544" s="34"/>
      <c r="V1544" s="34"/>
      <c r="W1544" s="8"/>
      <c r="X1544" s="8"/>
      <c r="Y1544" s="8"/>
      <c r="Z1544" s="8"/>
      <c r="AA1544" s="8"/>
    </row>
    <row r="1545" spans="1:27">
      <c r="A1545" s="216" t="s">
        <v>85</v>
      </c>
      <c r="B1545" s="37" t="s">
        <v>85</v>
      </c>
      <c r="C1545" s="38" t="s">
        <v>85</v>
      </c>
      <c r="D1545" s="38" t="s">
        <v>85</v>
      </c>
      <c r="E1545" s="38" t="s">
        <v>85</v>
      </c>
      <c r="F1545" s="38" t="s">
        <v>85</v>
      </c>
      <c r="G1545" s="38" t="s">
        <v>85</v>
      </c>
      <c r="H1545" s="38" t="s">
        <v>85</v>
      </c>
      <c r="I1545" s="38" t="s">
        <v>85</v>
      </c>
      <c r="J1545" s="38" t="s">
        <v>85</v>
      </c>
      <c r="K1545" s="38" t="s">
        <v>85</v>
      </c>
      <c r="L1545" s="38" t="s">
        <v>85</v>
      </c>
      <c r="M1545" s="38" t="s">
        <v>85</v>
      </c>
      <c r="N1545" s="38" t="s">
        <v>85</v>
      </c>
      <c r="O1545" s="38" t="s">
        <v>85</v>
      </c>
      <c r="P1545" s="38" t="s">
        <v>85</v>
      </c>
      <c r="Q1545" s="38" t="s">
        <v>85</v>
      </c>
      <c r="R1545" s="38" t="s">
        <v>85</v>
      </c>
      <c r="S1545" s="38" t="s">
        <v>85</v>
      </c>
      <c r="T1545" s="34"/>
      <c r="U1545" s="34"/>
      <c r="V1545" s="34"/>
      <c r="W1545" s="8"/>
      <c r="X1545" s="8"/>
      <c r="Y1545" s="8"/>
      <c r="Z1545" s="8"/>
      <c r="AA1545" s="8"/>
    </row>
    <row r="1546" spans="1:27">
      <c r="A1546" s="216">
        <f t="shared" ref="A1546" si="1461">A$8</f>
        <v>0</v>
      </c>
      <c r="B1546" s="37"/>
      <c r="C1546" s="33" t="str">
        <f t="shared" ref="C1546:S1546" ca="1" si="1462">C$8</f>
        <v>BSIMAC</v>
      </c>
      <c r="D1546" s="33" t="str">
        <f t="shared" ca="1" si="1462"/>
        <v>CSE</v>
      </c>
      <c r="E1546" s="33" t="str">
        <f t="shared" ca="1" si="1462"/>
        <v>DeST</v>
      </c>
      <c r="F1546" s="33" t="str">
        <f t="shared" ca="1" si="1462"/>
        <v>EnergyPlus</v>
      </c>
      <c r="G1546" s="33" t="str">
        <f t="shared" ca="1" si="1462"/>
        <v>ESP-r</v>
      </c>
      <c r="H1546" s="33" t="str">
        <f t="shared" ca="1" si="1462"/>
        <v>TRNSYS</v>
      </c>
      <c r="I1546" s="33" t="str">
        <f t="shared" ca="1" si="1462"/>
        <v>TestSpec-Alt</v>
      </c>
      <c r="J1546" s="33">
        <f t="shared" ca="1" si="1462"/>
        <v>0</v>
      </c>
      <c r="K1546" s="33">
        <f t="shared" ca="1" si="1462"/>
        <v>0</v>
      </c>
      <c r="L1546" s="33">
        <f t="shared" ca="1" si="1462"/>
        <v>0</v>
      </c>
      <c r="M1546" s="33">
        <f t="shared" ca="1" si="1462"/>
        <v>0</v>
      </c>
      <c r="N1546" s="33">
        <f t="shared" ca="1" si="1462"/>
        <v>0</v>
      </c>
      <c r="O1546" s="33">
        <f t="shared" ca="1" si="1462"/>
        <v>0</v>
      </c>
      <c r="P1546" s="33">
        <f t="shared" ca="1" si="1462"/>
        <v>0</v>
      </c>
      <c r="Q1546" s="33">
        <f t="shared" ca="1" si="1462"/>
        <v>0</v>
      </c>
      <c r="R1546" s="33">
        <f t="shared" ca="1" si="1462"/>
        <v>0</v>
      </c>
      <c r="S1546" s="33" t="str">
        <f t="shared" ca="1" si="1462"/>
        <v>Tested Prg</v>
      </c>
      <c r="T1546" s="34"/>
      <c r="U1546" s="34"/>
      <c r="V1546" s="34"/>
      <c r="W1546" s="8"/>
      <c r="X1546" s="8"/>
      <c r="Y1546" s="8"/>
      <c r="Z1546" s="8"/>
      <c r="AA1546" s="8"/>
    </row>
    <row r="1547" spans="1:27">
      <c r="A1547" s="226">
        <v>262</v>
      </c>
      <c r="B1547" s="8">
        <v>1</v>
      </c>
      <c r="C1547" s="219">
        <f ca="1">IF(ISNUMBER(OFFSET(INDIRECT("'"&amp;'DATA for charts'!C$5&amp;"'!$f1"),$A1547-1,0)),OFFSET(INDIRECT("'"&amp;'DATA for charts'!C$5&amp;"'!$f1"),$A1547-1,0),NA())</f>
        <v>2.67</v>
      </c>
      <c r="D1547" s="219">
        <f ca="1">IF(ISNUMBER(OFFSET(INDIRECT("'"&amp;'DATA for charts'!D$5&amp;"'!$f1"),$A1547-1,0)),OFFSET(INDIRECT("'"&amp;'DATA for charts'!D$5&amp;"'!$f1"),$A1547-1,0),NA())</f>
        <v>2.3393549999999999</v>
      </c>
      <c r="E1547" s="219">
        <f ca="1">IF(ISNUMBER(OFFSET(INDIRECT("'"&amp;'DATA for charts'!E$5&amp;"'!$f1"),$A1547-1,0)),OFFSET(INDIRECT("'"&amp;'DATA for charts'!E$5&amp;"'!$f1"),$A1547-1,0),NA())</f>
        <v>2.5449999999999999</v>
      </c>
      <c r="F1547" s="219">
        <f ca="1">IF(ISNUMBER(OFFSET(INDIRECT("'"&amp;'DATA for charts'!F$5&amp;"'!$f1"),$A1547-1,0)),OFFSET(INDIRECT("'"&amp;'DATA for charts'!F$5&amp;"'!$f1"),$A1547-1,0),NA())</f>
        <v>2.624626972966547</v>
      </c>
      <c r="G1547" s="219">
        <f ca="1">IF(ISNUMBER(OFFSET(INDIRECT("'"&amp;'DATA for charts'!G$5&amp;"'!$f1"),$A1547-1,0)),OFFSET(INDIRECT("'"&amp;'DATA for charts'!G$5&amp;"'!$f1"),$A1547-1,0),NA())</f>
        <v>2.68</v>
      </c>
      <c r="H1547" s="219">
        <f ca="1">IF(ISNUMBER(OFFSET(INDIRECT("'"&amp;'DATA for charts'!H$5&amp;"'!$f1"),$A1547-1,0)),OFFSET(INDIRECT("'"&amp;'DATA for charts'!H$5&amp;"'!$f1"),$A1547-1,0),NA())</f>
        <v>2.7706</v>
      </c>
      <c r="I1547" s="219" t="e">
        <f ca="1">IF(ISNUMBER(OFFSET(INDIRECT("'"&amp;'DATA for charts'!I$5&amp;"'!$f1"),$A1547-1,0)),OFFSET(INDIRECT("'"&amp;'DATA for charts'!I$5&amp;"'!$f1"),$A1547-1,0),NA())</f>
        <v>#N/A</v>
      </c>
      <c r="J1547" s="219" t="e">
        <f ca="1">IF(ISNUMBER(OFFSET(INDIRECT("'"&amp;'DATA for charts'!J$5&amp;"'!$f1"),$A1547-1,0)),OFFSET(INDIRECT("'"&amp;'DATA for charts'!J$5&amp;"'!$f1"),$A1547-1,0),NA())</f>
        <v>#N/A</v>
      </c>
      <c r="K1547" s="219" t="e">
        <f ca="1">IF(ISNUMBER(OFFSET(INDIRECT("'"&amp;'DATA for charts'!K$5&amp;"'!$f1"),$A1547-1,0)),OFFSET(INDIRECT("'"&amp;'DATA for charts'!K$5&amp;"'!$f1"),$A1547-1,0),NA())</f>
        <v>#N/A</v>
      </c>
      <c r="L1547" s="219" t="e">
        <f ca="1">IF(ISNUMBER(OFFSET(INDIRECT("'"&amp;'DATA for charts'!L$5&amp;"'!$f1"),$A1547-1,0)),OFFSET(INDIRECT("'"&amp;'DATA for charts'!L$5&amp;"'!$f1"),$A1547-1,0),NA())</f>
        <v>#N/A</v>
      </c>
      <c r="M1547" s="219" t="e">
        <f ca="1">IF(ISNUMBER(OFFSET(INDIRECT("'"&amp;'DATA for charts'!M$5&amp;"'!$f1"),$A1547-1,0)),OFFSET(INDIRECT("'"&amp;'DATA for charts'!M$5&amp;"'!$f1"),$A1547-1,0),NA())</f>
        <v>#N/A</v>
      </c>
      <c r="N1547" s="219" t="e">
        <f ca="1">IF(ISNUMBER(OFFSET(INDIRECT("'"&amp;'DATA for charts'!N$5&amp;"'!$f1"),$A1547-1,0)),OFFSET(INDIRECT("'"&amp;'DATA for charts'!N$5&amp;"'!$f1"),$A1547-1,0),NA())</f>
        <v>#N/A</v>
      </c>
      <c r="O1547" s="219" t="e">
        <f ca="1">IF(ISNUMBER(OFFSET(INDIRECT("'"&amp;'DATA for charts'!O$5&amp;"'!$f1"),$A1547-1,0)),OFFSET(INDIRECT("'"&amp;'DATA for charts'!O$5&amp;"'!$f1"),$A1547-1,0),NA())</f>
        <v>#N/A</v>
      </c>
      <c r="P1547" s="219" t="e">
        <f ca="1">IF(ISNUMBER(OFFSET(INDIRECT("'"&amp;'DATA for charts'!P$5&amp;"'!$f1"),$A1547-1,0)),OFFSET(INDIRECT("'"&amp;'DATA for charts'!P$5&amp;"'!$f1"),$A1547-1,0),NA())</f>
        <v>#N/A</v>
      </c>
      <c r="Q1547" s="219" t="e">
        <f ca="1">IF(ISNUMBER(OFFSET(INDIRECT("'"&amp;'DATA for charts'!Q$5&amp;"'!$f1"),$A1547-1,0)),OFFSET(INDIRECT("'"&amp;'DATA for charts'!Q$5&amp;"'!$f1"),$A1547-1,0),NA())</f>
        <v>#N/A</v>
      </c>
      <c r="R1547" s="219" t="e">
        <f ca="1">IF(ISNUMBER(OFFSET(INDIRECT("'"&amp;'DATA for charts'!R$5&amp;"'!$f1"),$A1547-1,0)),OFFSET(INDIRECT("'"&amp;'DATA for charts'!R$5&amp;"'!$f1"),$A1547-1,0),NA())</f>
        <v>#N/A</v>
      </c>
      <c r="S1547" s="219" t="e">
        <f ca="1">IF(ISNUMBER(OFFSET(INDIRECT("'"&amp;'DATA for charts'!S$5&amp;"'!$f1"),$A1547-1,0)),OFFSET(INDIRECT("'"&amp;'DATA for charts'!S$5&amp;"'!$f1"),$A1547-1,0),NA())</f>
        <v>#N/A</v>
      </c>
      <c r="T1547" s="34"/>
      <c r="U1547" s="34"/>
      <c r="V1547" s="34"/>
      <c r="W1547" s="8"/>
      <c r="X1547" s="8"/>
      <c r="Y1547" s="8"/>
      <c r="Z1547" s="8"/>
      <c r="AA1547" s="8"/>
    </row>
    <row r="1548" spans="1:27">
      <c r="A1548" s="226">
        <f t="shared" ref="A1548:A1570" si="1463">A1547+1</f>
        <v>263</v>
      </c>
      <c r="B1548" s="8">
        <v>2</v>
      </c>
      <c r="C1548" s="219">
        <f ca="1">IF(ISNUMBER(OFFSET(INDIRECT("'"&amp;'DATA for charts'!C$5&amp;"'!$f1"),$A1548-1,0)),OFFSET(INDIRECT("'"&amp;'DATA for charts'!C$5&amp;"'!$f1"),$A1548-1,0),NA())</f>
        <v>2.694</v>
      </c>
      <c r="D1548" s="219">
        <f ca="1">IF(ISNUMBER(OFFSET(INDIRECT("'"&amp;'DATA for charts'!D$5&amp;"'!$f1"),$A1548-1,0)),OFFSET(INDIRECT("'"&amp;'DATA for charts'!D$5&amp;"'!$f1"),$A1548-1,0),NA())</f>
        <v>2.4805820000000001</v>
      </c>
      <c r="E1548" s="219">
        <f ca="1">IF(ISNUMBER(OFFSET(INDIRECT("'"&amp;'DATA for charts'!E$5&amp;"'!$f1"),$A1548-1,0)),OFFSET(INDIRECT("'"&amp;'DATA for charts'!E$5&amp;"'!$f1"),$A1548-1,0),NA())</f>
        <v>2.6309999999999998</v>
      </c>
      <c r="F1548" s="219">
        <f ca="1">IF(ISNUMBER(OFFSET(INDIRECT("'"&amp;'DATA for charts'!F$5&amp;"'!$f1"),$A1548-1,0)),OFFSET(INDIRECT("'"&amp;'DATA for charts'!F$5&amp;"'!$f1"),$A1548-1,0),NA())</f>
        <v>2.7314510333980526</v>
      </c>
      <c r="G1548" s="219">
        <f ca="1">IF(ISNUMBER(OFFSET(INDIRECT("'"&amp;'DATA for charts'!G$5&amp;"'!$f1"),$A1548-1,0)),OFFSET(INDIRECT("'"&amp;'DATA for charts'!G$5&amp;"'!$f1"),$A1548-1,0),NA())</f>
        <v>2.95</v>
      </c>
      <c r="H1548" s="219">
        <f ca="1">IF(ISNUMBER(OFFSET(INDIRECT("'"&amp;'DATA for charts'!H$5&amp;"'!$f1"),$A1548-1,0)),OFFSET(INDIRECT("'"&amp;'DATA for charts'!H$5&amp;"'!$f1"),$A1548-1,0),NA())</f>
        <v>2.9306700000000001</v>
      </c>
      <c r="I1548" s="219" t="e">
        <f ca="1">IF(ISNUMBER(OFFSET(INDIRECT("'"&amp;'DATA for charts'!I$5&amp;"'!$f1"),$A1548-1,0)),OFFSET(INDIRECT("'"&amp;'DATA for charts'!I$5&amp;"'!$f1"),$A1548-1,0),NA())</f>
        <v>#N/A</v>
      </c>
      <c r="J1548" s="219" t="e">
        <f ca="1">IF(ISNUMBER(OFFSET(INDIRECT("'"&amp;'DATA for charts'!J$5&amp;"'!$f1"),$A1548-1,0)),OFFSET(INDIRECT("'"&amp;'DATA for charts'!J$5&amp;"'!$f1"),$A1548-1,0),NA())</f>
        <v>#N/A</v>
      </c>
      <c r="K1548" s="219" t="e">
        <f ca="1">IF(ISNUMBER(OFFSET(INDIRECT("'"&amp;'DATA for charts'!K$5&amp;"'!$f1"),$A1548-1,0)),OFFSET(INDIRECT("'"&amp;'DATA for charts'!K$5&amp;"'!$f1"),$A1548-1,0),NA())</f>
        <v>#N/A</v>
      </c>
      <c r="L1548" s="219" t="e">
        <f ca="1">IF(ISNUMBER(OFFSET(INDIRECT("'"&amp;'DATA for charts'!L$5&amp;"'!$f1"),$A1548-1,0)),OFFSET(INDIRECT("'"&amp;'DATA for charts'!L$5&amp;"'!$f1"),$A1548-1,0),NA())</f>
        <v>#N/A</v>
      </c>
      <c r="M1548" s="219" t="e">
        <f ca="1">IF(ISNUMBER(OFFSET(INDIRECT("'"&amp;'DATA for charts'!M$5&amp;"'!$f1"),$A1548-1,0)),OFFSET(INDIRECT("'"&amp;'DATA for charts'!M$5&amp;"'!$f1"),$A1548-1,0),NA())</f>
        <v>#N/A</v>
      </c>
      <c r="N1548" s="219" t="e">
        <f ca="1">IF(ISNUMBER(OFFSET(INDIRECT("'"&amp;'DATA for charts'!N$5&amp;"'!$f1"),$A1548-1,0)),OFFSET(INDIRECT("'"&amp;'DATA for charts'!N$5&amp;"'!$f1"),$A1548-1,0),NA())</f>
        <v>#N/A</v>
      </c>
      <c r="O1548" s="219" t="e">
        <f ca="1">IF(ISNUMBER(OFFSET(INDIRECT("'"&amp;'DATA for charts'!O$5&amp;"'!$f1"),$A1548-1,0)),OFFSET(INDIRECT("'"&amp;'DATA for charts'!O$5&amp;"'!$f1"),$A1548-1,0),NA())</f>
        <v>#N/A</v>
      </c>
      <c r="P1548" s="219" t="e">
        <f ca="1">IF(ISNUMBER(OFFSET(INDIRECT("'"&amp;'DATA for charts'!P$5&amp;"'!$f1"),$A1548-1,0)),OFFSET(INDIRECT("'"&amp;'DATA for charts'!P$5&amp;"'!$f1"),$A1548-1,0),NA())</f>
        <v>#N/A</v>
      </c>
      <c r="Q1548" s="219" t="e">
        <f ca="1">IF(ISNUMBER(OFFSET(INDIRECT("'"&amp;'DATA for charts'!Q$5&amp;"'!$f1"),$A1548-1,0)),OFFSET(INDIRECT("'"&amp;'DATA for charts'!Q$5&amp;"'!$f1"),$A1548-1,0),NA())</f>
        <v>#N/A</v>
      </c>
      <c r="R1548" s="219" t="e">
        <f ca="1">IF(ISNUMBER(OFFSET(INDIRECT("'"&amp;'DATA for charts'!R$5&amp;"'!$f1"),$A1548-1,0)),OFFSET(INDIRECT("'"&amp;'DATA for charts'!R$5&amp;"'!$f1"),$A1548-1,0),NA())</f>
        <v>#N/A</v>
      </c>
      <c r="S1548" s="219" t="e">
        <f ca="1">IF(ISNUMBER(OFFSET(INDIRECT("'"&amp;'DATA for charts'!S$5&amp;"'!$f1"),$A1548-1,0)),OFFSET(INDIRECT("'"&amp;'DATA for charts'!S$5&amp;"'!$f1"),$A1548-1,0),NA())</f>
        <v>#N/A</v>
      </c>
      <c r="T1548" s="34"/>
      <c r="U1548" s="34"/>
      <c r="V1548" s="34"/>
      <c r="W1548" s="8"/>
      <c r="X1548" s="8"/>
      <c r="Y1548" s="8"/>
      <c r="Z1548" s="8"/>
      <c r="AA1548" s="8"/>
    </row>
    <row r="1549" spans="1:27">
      <c r="A1549" s="226">
        <f t="shared" si="1463"/>
        <v>264</v>
      </c>
      <c r="B1549" s="8">
        <v>3</v>
      </c>
      <c r="C1549" s="219">
        <f ca="1">IF(ISNUMBER(OFFSET(INDIRECT("'"&amp;'DATA for charts'!C$5&amp;"'!$f1"),$A1549-1,0)),OFFSET(INDIRECT("'"&amp;'DATA for charts'!C$5&amp;"'!$f1"),$A1549-1,0),NA())</f>
        <v>2.819</v>
      </c>
      <c r="D1549" s="219">
        <f ca="1">IF(ISNUMBER(OFFSET(INDIRECT("'"&amp;'DATA for charts'!D$5&amp;"'!$f1"),$A1549-1,0)),OFFSET(INDIRECT("'"&amp;'DATA for charts'!D$5&amp;"'!$f1"),$A1549-1,0),NA())</f>
        <v>2.5673599999999999</v>
      </c>
      <c r="E1549" s="219">
        <f ca="1">IF(ISNUMBER(OFFSET(INDIRECT("'"&amp;'DATA for charts'!E$5&amp;"'!$f1"),$A1549-1,0)),OFFSET(INDIRECT("'"&amp;'DATA for charts'!E$5&amp;"'!$f1"),$A1549-1,0),NA())</f>
        <v>2.7069999999999999</v>
      </c>
      <c r="F1549" s="219">
        <f ca="1">IF(ISNUMBER(OFFSET(INDIRECT("'"&amp;'DATA for charts'!F$5&amp;"'!$f1"),$A1549-1,0)),OFFSET(INDIRECT("'"&amp;'DATA for charts'!F$5&amp;"'!$f1"),$A1549-1,0),NA())</f>
        <v>2.8195885393426945</v>
      </c>
      <c r="G1549" s="219">
        <f ca="1">IF(ISNUMBER(OFFSET(INDIRECT("'"&amp;'DATA for charts'!G$5&amp;"'!$f1"),$A1549-1,0)),OFFSET(INDIRECT("'"&amp;'DATA for charts'!G$5&amp;"'!$f1"),$A1549-1,0),NA())</f>
        <v>3.1</v>
      </c>
      <c r="H1549" s="219">
        <f ca="1">IF(ISNUMBER(OFFSET(INDIRECT("'"&amp;'DATA for charts'!H$5&amp;"'!$f1"),$A1549-1,0)),OFFSET(INDIRECT("'"&amp;'DATA for charts'!H$5&amp;"'!$f1"),$A1549-1,0),NA())</f>
        <v>3.05172</v>
      </c>
      <c r="I1549" s="219" t="e">
        <f ca="1">IF(ISNUMBER(OFFSET(INDIRECT("'"&amp;'DATA for charts'!I$5&amp;"'!$f1"),$A1549-1,0)),OFFSET(INDIRECT("'"&amp;'DATA for charts'!I$5&amp;"'!$f1"),$A1549-1,0),NA())</f>
        <v>#N/A</v>
      </c>
      <c r="J1549" s="219" t="e">
        <f ca="1">IF(ISNUMBER(OFFSET(INDIRECT("'"&amp;'DATA for charts'!J$5&amp;"'!$f1"),$A1549-1,0)),OFFSET(INDIRECT("'"&amp;'DATA for charts'!J$5&amp;"'!$f1"),$A1549-1,0),NA())</f>
        <v>#N/A</v>
      </c>
      <c r="K1549" s="219" t="e">
        <f ca="1">IF(ISNUMBER(OFFSET(INDIRECT("'"&amp;'DATA for charts'!K$5&amp;"'!$f1"),$A1549-1,0)),OFFSET(INDIRECT("'"&amp;'DATA for charts'!K$5&amp;"'!$f1"),$A1549-1,0),NA())</f>
        <v>#N/A</v>
      </c>
      <c r="L1549" s="219" t="e">
        <f ca="1">IF(ISNUMBER(OFFSET(INDIRECT("'"&amp;'DATA for charts'!L$5&amp;"'!$f1"),$A1549-1,0)),OFFSET(INDIRECT("'"&amp;'DATA for charts'!L$5&amp;"'!$f1"),$A1549-1,0),NA())</f>
        <v>#N/A</v>
      </c>
      <c r="M1549" s="219" t="e">
        <f ca="1">IF(ISNUMBER(OFFSET(INDIRECT("'"&amp;'DATA for charts'!M$5&amp;"'!$f1"),$A1549-1,0)),OFFSET(INDIRECT("'"&amp;'DATA for charts'!M$5&amp;"'!$f1"),$A1549-1,0),NA())</f>
        <v>#N/A</v>
      </c>
      <c r="N1549" s="219" t="e">
        <f ca="1">IF(ISNUMBER(OFFSET(INDIRECT("'"&amp;'DATA for charts'!N$5&amp;"'!$f1"),$A1549-1,0)),OFFSET(INDIRECT("'"&amp;'DATA for charts'!N$5&amp;"'!$f1"),$A1549-1,0),NA())</f>
        <v>#N/A</v>
      </c>
      <c r="O1549" s="219" t="e">
        <f ca="1">IF(ISNUMBER(OFFSET(INDIRECT("'"&amp;'DATA for charts'!O$5&amp;"'!$f1"),$A1549-1,0)),OFFSET(INDIRECT("'"&amp;'DATA for charts'!O$5&amp;"'!$f1"),$A1549-1,0),NA())</f>
        <v>#N/A</v>
      </c>
      <c r="P1549" s="219" t="e">
        <f ca="1">IF(ISNUMBER(OFFSET(INDIRECT("'"&amp;'DATA for charts'!P$5&amp;"'!$f1"),$A1549-1,0)),OFFSET(INDIRECT("'"&amp;'DATA for charts'!P$5&amp;"'!$f1"),$A1549-1,0),NA())</f>
        <v>#N/A</v>
      </c>
      <c r="Q1549" s="219" t="e">
        <f ca="1">IF(ISNUMBER(OFFSET(INDIRECT("'"&amp;'DATA for charts'!Q$5&amp;"'!$f1"),$A1549-1,0)),OFFSET(INDIRECT("'"&amp;'DATA for charts'!Q$5&amp;"'!$f1"),$A1549-1,0),NA())</f>
        <v>#N/A</v>
      </c>
      <c r="R1549" s="219" t="e">
        <f ca="1">IF(ISNUMBER(OFFSET(INDIRECT("'"&amp;'DATA for charts'!R$5&amp;"'!$f1"),$A1549-1,0)),OFFSET(INDIRECT("'"&amp;'DATA for charts'!R$5&amp;"'!$f1"),$A1549-1,0),NA())</f>
        <v>#N/A</v>
      </c>
      <c r="S1549" s="219" t="e">
        <f ca="1">IF(ISNUMBER(OFFSET(INDIRECT("'"&amp;'DATA for charts'!S$5&amp;"'!$f1"),$A1549-1,0)),OFFSET(INDIRECT("'"&amp;'DATA for charts'!S$5&amp;"'!$f1"),$A1549-1,0),NA())</f>
        <v>#N/A</v>
      </c>
      <c r="T1549" s="34"/>
      <c r="U1549" s="34"/>
      <c r="V1549" s="34"/>
      <c r="W1549" s="8"/>
      <c r="X1549" s="8"/>
      <c r="Y1549" s="8"/>
      <c r="Z1549" s="8"/>
      <c r="AA1549" s="8"/>
    </row>
    <row r="1550" spans="1:27">
      <c r="A1550" s="226">
        <f t="shared" si="1463"/>
        <v>265</v>
      </c>
      <c r="B1550" s="8">
        <v>4</v>
      </c>
      <c r="C1550" s="219">
        <f ca="1">IF(ISNUMBER(OFFSET(INDIRECT("'"&amp;'DATA for charts'!C$5&amp;"'!$f1"),$A1550-1,0)),OFFSET(INDIRECT("'"&amp;'DATA for charts'!C$5&amp;"'!$f1"),$A1550-1,0),NA())</f>
        <v>2.9729999999999999</v>
      </c>
      <c r="D1550" s="219">
        <f ca="1">IF(ISNUMBER(OFFSET(INDIRECT("'"&amp;'DATA for charts'!D$5&amp;"'!$f1"),$A1550-1,0)),OFFSET(INDIRECT("'"&amp;'DATA for charts'!D$5&amp;"'!$f1"),$A1550-1,0),NA())</f>
        <v>2.674388</v>
      </c>
      <c r="E1550" s="219">
        <f ca="1">IF(ISNUMBER(OFFSET(INDIRECT("'"&amp;'DATA for charts'!E$5&amp;"'!$f1"),$A1550-1,0)),OFFSET(INDIRECT("'"&amp;'DATA for charts'!E$5&amp;"'!$f1"),$A1550-1,0),NA())</f>
        <v>2.81</v>
      </c>
      <c r="F1550" s="219">
        <f ca="1">IF(ISNUMBER(OFFSET(INDIRECT("'"&amp;'DATA for charts'!F$5&amp;"'!$f1"),$A1550-1,0)),OFFSET(INDIRECT("'"&amp;'DATA for charts'!F$5&amp;"'!$f1"),$A1550-1,0),NA())</f>
        <v>2.907872420226028</v>
      </c>
      <c r="G1550" s="219">
        <f ca="1">IF(ISNUMBER(OFFSET(INDIRECT("'"&amp;'DATA for charts'!G$5&amp;"'!$f1"),$A1550-1,0)),OFFSET(INDIRECT("'"&amp;'DATA for charts'!G$5&amp;"'!$f1"),$A1550-1,0),NA())</f>
        <v>3.24</v>
      </c>
      <c r="H1550" s="219">
        <f ca="1">IF(ISNUMBER(OFFSET(INDIRECT("'"&amp;'DATA for charts'!H$5&amp;"'!$f1"),$A1550-1,0)),OFFSET(INDIRECT("'"&amp;'DATA for charts'!H$5&amp;"'!$f1"),$A1550-1,0),NA())</f>
        <v>3.1786300000000001</v>
      </c>
      <c r="I1550" s="219" t="e">
        <f ca="1">IF(ISNUMBER(OFFSET(INDIRECT("'"&amp;'DATA for charts'!I$5&amp;"'!$f1"),$A1550-1,0)),OFFSET(INDIRECT("'"&amp;'DATA for charts'!I$5&amp;"'!$f1"),$A1550-1,0),NA())</f>
        <v>#N/A</v>
      </c>
      <c r="J1550" s="219" t="e">
        <f ca="1">IF(ISNUMBER(OFFSET(INDIRECT("'"&amp;'DATA for charts'!J$5&amp;"'!$f1"),$A1550-1,0)),OFFSET(INDIRECT("'"&amp;'DATA for charts'!J$5&amp;"'!$f1"),$A1550-1,0),NA())</f>
        <v>#N/A</v>
      </c>
      <c r="K1550" s="219" t="e">
        <f ca="1">IF(ISNUMBER(OFFSET(INDIRECT("'"&amp;'DATA for charts'!K$5&amp;"'!$f1"),$A1550-1,0)),OFFSET(INDIRECT("'"&amp;'DATA for charts'!K$5&amp;"'!$f1"),$A1550-1,0),NA())</f>
        <v>#N/A</v>
      </c>
      <c r="L1550" s="219" t="e">
        <f ca="1">IF(ISNUMBER(OFFSET(INDIRECT("'"&amp;'DATA for charts'!L$5&amp;"'!$f1"),$A1550-1,0)),OFFSET(INDIRECT("'"&amp;'DATA for charts'!L$5&amp;"'!$f1"),$A1550-1,0),NA())</f>
        <v>#N/A</v>
      </c>
      <c r="M1550" s="219" t="e">
        <f ca="1">IF(ISNUMBER(OFFSET(INDIRECT("'"&amp;'DATA for charts'!M$5&amp;"'!$f1"),$A1550-1,0)),OFFSET(INDIRECT("'"&amp;'DATA for charts'!M$5&amp;"'!$f1"),$A1550-1,0),NA())</f>
        <v>#N/A</v>
      </c>
      <c r="N1550" s="219" t="e">
        <f ca="1">IF(ISNUMBER(OFFSET(INDIRECT("'"&amp;'DATA for charts'!N$5&amp;"'!$f1"),$A1550-1,0)),OFFSET(INDIRECT("'"&amp;'DATA for charts'!N$5&amp;"'!$f1"),$A1550-1,0),NA())</f>
        <v>#N/A</v>
      </c>
      <c r="O1550" s="219" t="e">
        <f ca="1">IF(ISNUMBER(OFFSET(INDIRECT("'"&amp;'DATA for charts'!O$5&amp;"'!$f1"),$A1550-1,0)),OFFSET(INDIRECT("'"&amp;'DATA for charts'!O$5&amp;"'!$f1"),$A1550-1,0),NA())</f>
        <v>#N/A</v>
      </c>
      <c r="P1550" s="219" t="e">
        <f ca="1">IF(ISNUMBER(OFFSET(INDIRECT("'"&amp;'DATA for charts'!P$5&amp;"'!$f1"),$A1550-1,0)),OFFSET(INDIRECT("'"&amp;'DATA for charts'!P$5&amp;"'!$f1"),$A1550-1,0),NA())</f>
        <v>#N/A</v>
      </c>
      <c r="Q1550" s="219" t="e">
        <f ca="1">IF(ISNUMBER(OFFSET(INDIRECT("'"&amp;'DATA for charts'!Q$5&amp;"'!$f1"),$A1550-1,0)),OFFSET(INDIRECT("'"&amp;'DATA for charts'!Q$5&amp;"'!$f1"),$A1550-1,0),NA())</f>
        <v>#N/A</v>
      </c>
      <c r="R1550" s="219" t="e">
        <f ca="1">IF(ISNUMBER(OFFSET(INDIRECT("'"&amp;'DATA for charts'!R$5&amp;"'!$f1"),$A1550-1,0)),OFFSET(INDIRECT("'"&amp;'DATA for charts'!R$5&amp;"'!$f1"),$A1550-1,0),NA())</f>
        <v>#N/A</v>
      </c>
      <c r="S1550" s="219" t="e">
        <f ca="1">IF(ISNUMBER(OFFSET(INDIRECT("'"&amp;'DATA for charts'!S$5&amp;"'!$f1"),$A1550-1,0)),OFFSET(INDIRECT("'"&amp;'DATA for charts'!S$5&amp;"'!$f1"),$A1550-1,0),NA())</f>
        <v>#N/A</v>
      </c>
      <c r="T1550" s="34"/>
      <c r="U1550" s="34"/>
      <c r="V1550" s="34"/>
      <c r="W1550" s="8"/>
      <c r="X1550" s="8"/>
      <c r="Y1550" s="8"/>
      <c r="Z1550" s="8"/>
      <c r="AA1550" s="8"/>
    </row>
    <row r="1551" spans="1:27">
      <c r="A1551" s="226">
        <f t="shared" si="1463"/>
        <v>266</v>
      </c>
      <c r="B1551" s="8">
        <v>5</v>
      </c>
      <c r="C1551" s="219">
        <f ca="1">IF(ISNUMBER(OFFSET(INDIRECT("'"&amp;'DATA for charts'!C$5&amp;"'!$f1"),$A1551-1,0)),OFFSET(INDIRECT("'"&amp;'DATA for charts'!C$5&amp;"'!$f1"),$A1551-1,0),NA())</f>
        <v>3.0880000000000001</v>
      </c>
      <c r="D1551" s="219">
        <f ca="1">IF(ISNUMBER(OFFSET(INDIRECT("'"&amp;'DATA for charts'!D$5&amp;"'!$f1"),$A1551-1,0)),OFFSET(INDIRECT("'"&amp;'DATA for charts'!D$5&amp;"'!$f1"),$A1551-1,0),NA())</f>
        <v>2.715786</v>
      </c>
      <c r="E1551" s="219">
        <f ca="1">IF(ISNUMBER(OFFSET(INDIRECT("'"&amp;'DATA for charts'!E$5&amp;"'!$f1"),$A1551-1,0)),OFFSET(INDIRECT("'"&amp;'DATA for charts'!E$5&amp;"'!$f1"),$A1551-1,0),NA())</f>
        <v>2.851</v>
      </c>
      <c r="F1551" s="219">
        <f ca="1">IF(ISNUMBER(OFFSET(INDIRECT("'"&amp;'DATA for charts'!F$5&amp;"'!$f1"),$A1551-1,0)),OFFSET(INDIRECT("'"&amp;'DATA for charts'!F$5&amp;"'!$f1"),$A1551-1,0),NA())</f>
        <v>2.949847358993583</v>
      </c>
      <c r="G1551" s="219">
        <f ca="1">IF(ISNUMBER(OFFSET(INDIRECT("'"&amp;'DATA for charts'!G$5&amp;"'!$f1"),$A1551-1,0)),OFFSET(INDIRECT("'"&amp;'DATA for charts'!G$5&amp;"'!$f1"),$A1551-1,0),NA())</f>
        <v>3.31</v>
      </c>
      <c r="H1551" s="219">
        <f ca="1">IF(ISNUMBER(OFFSET(INDIRECT("'"&amp;'DATA for charts'!H$5&amp;"'!$f1"),$A1551-1,0)),OFFSET(INDIRECT("'"&amp;'DATA for charts'!H$5&amp;"'!$f1"),$A1551-1,0),NA())</f>
        <v>3.2358099999999999</v>
      </c>
      <c r="I1551" s="219" t="e">
        <f ca="1">IF(ISNUMBER(OFFSET(INDIRECT("'"&amp;'DATA for charts'!I$5&amp;"'!$f1"),$A1551-1,0)),OFFSET(INDIRECT("'"&amp;'DATA for charts'!I$5&amp;"'!$f1"),$A1551-1,0),NA())</f>
        <v>#N/A</v>
      </c>
      <c r="J1551" s="219" t="e">
        <f ca="1">IF(ISNUMBER(OFFSET(INDIRECT("'"&amp;'DATA for charts'!J$5&amp;"'!$f1"),$A1551-1,0)),OFFSET(INDIRECT("'"&amp;'DATA for charts'!J$5&amp;"'!$f1"),$A1551-1,0),NA())</f>
        <v>#N/A</v>
      </c>
      <c r="K1551" s="219" t="e">
        <f ca="1">IF(ISNUMBER(OFFSET(INDIRECT("'"&amp;'DATA for charts'!K$5&amp;"'!$f1"),$A1551-1,0)),OFFSET(INDIRECT("'"&amp;'DATA for charts'!K$5&amp;"'!$f1"),$A1551-1,0),NA())</f>
        <v>#N/A</v>
      </c>
      <c r="L1551" s="219" t="e">
        <f ca="1">IF(ISNUMBER(OFFSET(INDIRECT("'"&amp;'DATA for charts'!L$5&amp;"'!$f1"),$A1551-1,0)),OFFSET(INDIRECT("'"&amp;'DATA for charts'!L$5&amp;"'!$f1"),$A1551-1,0),NA())</f>
        <v>#N/A</v>
      </c>
      <c r="M1551" s="219" t="e">
        <f ca="1">IF(ISNUMBER(OFFSET(INDIRECT("'"&amp;'DATA for charts'!M$5&amp;"'!$f1"),$A1551-1,0)),OFFSET(INDIRECT("'"&amp;'DATA for charts'!M$5&amp;"'!$f1"),$A1551-1,0),NA())</f>
        <v>#N/A</v>
      </c>
      <c r="N1551" s="219" t="e">
        <f ca="1">IF(ISNUMBER(OFFSET(INDIRECT("'"&amp;'DATA for charts'!N$5&amp;"'!$f1"),$A1551-1,0)),OFFSET(INDIRECT("'"&amp;'DATA for charts'!N$5&amp;"'!$f1"),$A1551-1,0),NA())</f>
        <v>#N/A</v>
      </c>
      <c r="O1551" s="219" t="e">
        <f ca="1">IF(ISNUMBER(OFFSET(INDIRECT("'"&amp;'DATA for charts'!O$5&amp;"'!$f1"),$A1551-1,0)),OFFSET(INDIRECT("'"&amp;'DATA for charts'!O$5&amp;"'!$f1"),$A1551-1,0),NA())</f>
        <v>#N/A</v>
      </c>
      <c r="P1551" s="219" t="e">
        <f ca="1">IF(ISNUMBER(OFFSET(INDIRECT("'"&amp;'DATA for charts'!P$5&amp;"'!$f1"),$A1551-1,0)),OFFSET(INDIRECT("'"&amp;'DATA for charts'!P$5&amp;"'!$f1"),$A1551-1,0),NA())</f>
        <v>#N/A</v>
      </c>
      <c r="Q1551" s="219" t="e">
        <f ca="1">IF(ISNUMBER(OFFSET(INDIRECT("'"&amp;'DATA for charts'!Q$5&amp;"'!$f1"),$A1551-1,0)),OFFSET(INDIRECT("'"&amp;'DATA for charts'!Q$5&amp;"'!$f1"),$A1551-1,0),NA())</f>
        <v>#N/A</v>
      </c>
      <c r="R1551" s="219" t="e">
        <f ca="1">IF(ISNUMBER(OFFSET(INDIRECT("'"&amp;'DATA for charts'!R$5&amp;"'!$f1"),$A1551-1,0)),OFFSET(INDIRECT("'"&amp;'DATA for charts'!R$5&amp;"'!$f1"),$A1551-1,0),NA())</f>
        <v>#N/A</v>
      </c>
      <c r="S1551" s="219" t="e">
        <f ca="1">IF(ISNUMBER(OFFSET(INDIRECT("'"&amp;'DATA for charts'!S$5&amp;"'!$f1"),$A1551-1,0)),OFFSET(INDIRECT("'"&amp;'DATA for charts'!S$5&amp;"'!$f1"),$A1551-1,0),NA())</f>
        <v>#N/A</v>
      </c>
      <c r="T1551" s="34"/>
      <c r="U1551" s="34"/>
      <c r="V1551" s="34"/>
      <c r="W1551" s="8"/>
      <c r="X1551" s="8"/>
      <c r="Y1551" s="8"/>
      <c r="Z1551" s="8"/>
      <c r="AA1551" s="8"/>
    </row>
    <row r="1552" spans="1:27">
      <c r="A1552" s="226">
        <f t="shared" si="1463"/>
        <v>267</v>
      </c>
      <c r="B1552" s="8">
        <v>6</v>
      </c>
      <c r="C1552" s="219">
        <f ca="1">IF(ISNUMBER(OFFSET(INDIRECT("'"&amp;'DATA for charts'!C$5&amp;"'!$f1"),$A1552-1,0)),OFFSET(INDIRECT("'"&amp;'DATA for charts'!C$5&amp;"'!$f1"),$A1552-1,0),NA())</f>
        <v>3.145</v>
      </c>
      <c r="D1552" s="219">
        <f ca="1">IF(ISNUMBER(OFFSET(INDIRECT("'"&amp;'DATA for charts'!D$5&amp;"'!$f1"),$A1552-1,0)),OFFSET(INDIRECT("'"&amp;'DATA for charts'!D$5&amp;"'!$f1"),$A1552-1,0),NA())</f>
        <v>2.728542</v>
      </c>
      <c r="E1552" s="219">
        <f ca="1">IF(ISNUMBER(OFFSET(INDIRECT("'"&amp;'DATA for charts'!E$5&amp;"'!$f1"),$A1552-1,0)),OFFSET(INDIRECT("'"&amp;'DATA for charts'!E$5&amp;"'!$f1"),$A1552-1,0),NA())</f>
        <v>2.88</v>
      </c>
      <c r="F1552" s="219">
        <f ca="1">IF(ISNUMBER(OFFSET(INDIRECT("'"&amp;'DATA for charts'!F$5&amp;"'!$f1"),$A1552-1,0)),OFFSET(INDIRECT("'"&amp;'DATA for charts'!F$5&amp;"'!$f1"),$A1552-1,0),NA())</f>
        <v>2.9434285847777502</v>
      </c>
      <c r="G1552" s="219">
        <f ca="1">IF(ISNUMBER(OFFSET(INDIRECT("'"&amp;'DATA for charts'!G$5&amp;"'!$f1"),$A1552-1,0)),OFFSET(INDIRECT("'"&amp;'DATA for charts'!G$5&amp;"'!$f1"),$A1552-1,0),NA())</f>
        <v>3.31</v>
      </c>
      <c r="H1552" s="219">
        <f ca="1">IF(ISNUMBER(OFFSET(INDIRECT("'"&amp;'DATA for charts'!H$5&amp;"'!$f1"),$A1552-1,0)),OFFSET(INDIRECT("'"&amp;'DATA for charts'!H$5&amp;"'!$f1"),$A1552-1,0),NA())</f>
        <v>3.2352099999999999</v>
      </c>
      <c r="I1552" s="219" t="e">
        <f ca="1">IF(ISNUMBER(OFFSET(INDIRECT("'"&amp;'DATA for charts'!I$5&amp;"'!$f1"),$A1552-1,0)),OFFSET(INDIRECT("'"&amp;'DATA for charts'!I$5&amp;"'!$f1"),$A1552-1,0),NA())</f>
        <v>#N/A</v>
      </c>
      <c r="J1552" s="219" t="e">
        <f ca="1">IF(ISNUMBER(OFFSET(INDIRECT("'"&amp;'DATA for charts'!J$5&amp;"'!$f1"),$A1552-1,0)),OFFSET(INDIRECT("'"&amp;'DATA for charts'!J$5&amp;"'!$f1"),$A1552-1,0),NA())</f>
        <v>#N/A</v>
      </c>
      <c r="K1552" s="219" t="e">
        <f ca="1">IF(ISNUMBER(OFFSET(INDIRECT("'"&amp;'DATA for charts'!K$5&amp;"'!$f1"),$A1552-1,0)),OFFSET(INDIRECT("'"&amp;'DATA for charts'!K$5&amp;"'!$f1"),$A1552-1,0),NA())</f>
        <v>#N/A</v>
      </c>
      <c r="L1552" s="219" t="e">
        <f ca="1">IF(ISNUMBER(OFFSET(INDIRECT("'"&amp;'DATA for charts'!L$5&amp;"'!$f1"),$A1552-1,0)),OFFSET(INDIRECT("'"&amp;'DATA for charts'!L$5&amp;"'!$f1"),$A1552-1,0),NA())</f>
        <v>#N/A</v>
      </c>
      <c r="M1552" s="219" t="e">
        <f ca="1">IF(ISNUMBER(OFFSET(INDIRECT("'"&amp;'DATA for charts'!M$5&amp;"'!$f1"),$A1552-1,0)),OFFSET(INDIRECT("'"&amp;'DATA for charts'!M$5&amp;"'!$f1"),$A1552-1,0),NA())</f>
        <v>#N/A</v>
      </c>
      <c r="N1552" s="219" t="e">
        <f ca="1">IF(ISNUMBER(OFFSET(INDIRECT("'"&amp;'DATA for charts'!N$5&amp;"'!$f1"),$A1552-1,0)),OFFSET(INDIRECT("'"&amp;'DATA for charts'!N$5&amp;"'!$f1"),$A1552-1,0),NA())</f>
        <v>#N/A</v>
      </c>
      <c r="O1552" s="219" t="e">
        <f ca="1">IF(ISNUMBER(OFFSET(INDIRECT("'"&amp;'DATA for charts'!O$5&amp;"'!$f1"),$A1552-1,0)),OFFSET(INDIRECT("'"&amp;'DATA for charts'!O$5&amp;"'!$f1"),$A1552-1,0),NA())</f>
        <v>#N/A</v>
      </c>
      <c r="P1552" s="219" t="e">
        <f ca="1">IF(ISNUMBER(OFFSET(INDIRECT("'"&amp;'DATA for charts'!P$5&amp;"'!$f1"),$A1552-1,0)),OFFSET(INDIRECT("'"&amp;'DATA for charts'!P$5&amp;"'!$f1"),$A1552-1,0),NA())</f>
        <v>#N/A</v>
      </c>
      <c r="Q1552" s="219" t="e">
        <f ca="1">IF(ISNUMBER(OFFSET(INDIRECT("'"&amp;'DATA for charts'!Q$5&amp;"'!$f1"),$A1552-1,0)),OFFSET(INDIRECT("'"&amp;'DATA for charts'!Q$5&amp;"'!$f1"),$A1552-1,0),NA())</f>
        <v>#N/A</v>
      </c>
      <c r="R1552" s="219" t="e">
        <f ca="1">IF(ISNUMBER(OFFSET(INDIRECT("'"&amp;'DATA for charts'!R$5&amp;"'!$f1"),$A1552-1,0)),OFFSET(INDIRECT("'"&amp;'DATA for charts'!R$5&amp;"'!$f1"),$A1552-1,0),NA())</f>
        <v>#N/A</v>
      </c>
      <c r="S1552" s="219" t="e">
        <f ca="1">IF(ISNUMBER(OFFSET(INDIRECT("'"&amp;'DATA for charts'!S$5&amp;"'!$f1"),$A1552-1,0)),OFFSET(INDIRECT("'"&amp;'DATA for charts'!S$5&amp;"'!$f1"),$A1552-1,0),NA())</f>
        <v>#N/A</v>
      </c>
      <c r="T1552" s="34"/>
      <c r="U1552" s="34"/>
      <c r="V1552" s="34"/>
      <c r="W1552" s="8"/>
      <c r="X1552" s="8"/>
      <c r="Y1552" s="8"/>
      <c r="Z1552" s="8"/>
      <c r="AA1552" s="8"/>
    </row>
    <row r="1553" spans="1:27">
      <c r="A1553" s="226">
        <f t="shared" si="1463"/>
        <v>268</v>
      </c>
      <c r="B1553" s="8">
        <v>7</v>
      </c>
      <c r="C1553" s="219">
        <f ca="1">IF(ISNUMBER(OFFSET(INDIRECT("'"&amp;'DATA for charts'!C$5&amp;"'!$f1"),$A1553-1,0)),OFFSET(INDIRECT("'"&amp;'DATA for charts'!C$5&amp;"'!$f1"),$A1553-1,0),NA())</f>
        <v>3.1539999999999999</v>
      </c>
      <c r="D1553" s="219">
        <f ca="1">IF(ISNUMBER(OFFSET(INDIRECT("'"&amp;'DATA for charts'!D$5&amp;"'!$f1"),$A1553-1,0)),OFFSET(INDIRECT("'"&amp;'DATA for charts'!D$5&amp;"'!$f1"),$A1553-1,0),NA())</f>
        <v>2.7541880000000001</v>
      </c>
      <c r="E1553" s="219">
        <f ca="1">IF(ISNUMBER(OFFSET(INDIRECT("'"&amp;'DATA for charts'!E$5&amp;"'!$f1"),$A1553-1,0)),OFFSET(INDIRECT("'"&amp;'DATA for charts'!E$5&amp;"'!$f1"),$A1553-1,0),NA())</f>
        <v>2.899</v>
      </c>
      <c r="F1553" s="219">
        <f ca="1">IF(ISNUMBER(OFFSET(INDIRECT("'"&amp;'DATA for charts'!F$5&amp;"'!$f1"),$A1553-1,0)),OFFSET(INDIRECT("'"&amp;'DATA for charts'!F$5&amp;"'!$f1"),$A1553-1,0),NA())</f>
        <v>2.9241873217271115</v>
      </c>
      <c r="G1553" s="219">
        <f ca="1">IF(ISNUMBER(OFFSET(INDIRECT("'"&amp;'DATA for charts'!G$5&amp;"'!$f1"),$A1553-1,0)),OFFSET(INDIRECT("'"&amp;'DATA for charts'!G$5&amp;"'!$f1"),$A1553-1,0),NA())</f>
        <v>3.3</v>
      </c>
      <c r="H1553" s="219">
        <f ca="1">IF(ISNUMBER(OFFSET(INDIRECT("'"&amp;'DATA for charts'!H$5&amp;"'!$f1"),$A1553-1,0)),OFFSET(INDIRECT("'"&amp;'DATA for charts'!H$5&amp;"'!$f1"),$A1553-1,0),NA())</f>
        <v>3.2195200000000002</v>
      </c>
      <c r="I1553" s="219" t="e">
        <f ca="1">IF(ISNUMBER(OFFSET(INDIRECT("'"&amp;'DATA for charts'!I$5&amp;"'!$f1"),$A1553-1,0)),OFFSET(INDIRECT("'"&amp;'DATA for charts'!I$5&amp;"'!$f1"),$A1553-1,0),NA())</f>
        <v>#N/A</v>
      </c>
      <c r="J1553" s="219" t="e">
        <f ca="1">IF(ISNUMBER(OFFSET(INDIRECT("'"&amp;'DATA for charts'!J$5&amp;"'!$f1"),$A1553-1,0)),OFFSET(INDIRECT("'"&amp;'DATA for charts'!J$5&amp;"'!$f1"),$A1553-1,0),NA())</f>
        <v>#N/A</v>
      </c>
      <c r="K1553" s="219" t="e">
        <f ca="1">IF(ISNUMBER(OFFSET(INDIRECT("'"&amp;'DATA for charts'!K$5&amp;"'!$f1"),$A1553-1,0)),OFFSET(INDIRECT("'"&amp;'DATA for charts'!K$5&amp;"'!$f1"),$A1553-1,0),NA())</f>
        <v>#N/A</v>
      </c>
      <c r="L1553" s="219" t="e">
        <f ca="1">IF(ISNUMBER(OFFSET(INDIRECT("'"&amp;'DATA for charts'!L$5&amp;"'!$f1"),$A1553-1,0)),OFFSET(INDIRECT("'"&amp;'DATA for charts'!L$5&amp;"'!$f1"),$A1553-1,0),NA())</f>
        <v>#N/A</v>
      </c>
      <c r="M1553" s="219" t="e">
        <f ca="1">IF(ISNUMBER(OFFSET(INDIRECT("'"&amp;'DATA for charts'!M$5&amp;"'!$f1"),$A1553-1,0)),OFFSET(INDIRECT("'"&amp;'DATA for charts'!M$5&amp;"'!$f1"),$A1553-1,0),NA())</f>
        <v>#N/A</v>
      </c>
      <c r="N1553" s="219" t="e">
        <f ca="1">IF(ISNUMBER(OFFSET(INDIRECT("'"&amp;'DATA for charts'!N$5&amp;"'!$f1"),$A1553-1,0)),OFFSET(INDIRECT("'"&amp;'DATA for charts'!N$5&amp;"'!$f1"),$A1553-1,0),NA())</f>
        <v>#N/A</v>
      </c>
      <c r="O1553" s="219" t="e">
        <f ca="1">IF(ISNUMBER(OFFSET(INDIRECT("'"&amp;'DATA for charts'!O$5&amp;"'!$f1"),$A1553-1,0)),OFFSET(INDIRECT("'"&amp;'DATA for charts'!O$5&amp;"'!$f1"),$A1553-1,0),NA())</f>
        <v>#N/A</v>
      </c>
      <c r="P1553" s="219" t="e">
        <f ca="1">IF(ISNUMBER(OFFSET(INDIRECT("'"&amp;'DATA for charts'!P$5&amp;"'!$f1"),$A1553-1,0)),OFFSET(INDIRECT("'"&amp;'DATA for charts'!P$5&amp;"'!$f1"),$A1553-1,0),NA())</f>
        <v>#N/A</v>
      </c>
      <c r="Q1553" s="219" t="e">
        <f ca="1">IF(ISNUMBER(OFFSET(INDIRECT("'"&amp;'DATA for charts'!Q$5&amp;"'!$f1"),$A1553-1,0)),OFFSET(INDIRECT("'"&amp;'DATA for charts'!Q$5&amp;"'!$f1"),$A1553-1,0),NA())</f>
        <v>#N/A</v>
      </c>
      <c r="R1553" s="219" t="e">
        <f ca="1">IF(ISNUMBER(OFFSET(INDIRECT("'"&amp;'DATA for charts'!R$5&amp;"'!$f1"),$A1553-1,0)),OFFSET(INDIRECT("'"&amp;'DATA for charts'!R$5&amp;"'!$f1"),$A1553-1,0),NA())</f>
        <v>#N/A</v>
      </c>
      <c r="S1553" s="219" t="e">
        <f ca="1">IF(ISNUMBER(OFFSET(INDIRECT("'"&amp;'DATA for charts'!S$5&amp;"'!$f1"),$A1553-1,0)),OFFSET(INDIRECT("'"&amp;'DATA for charts'!S$5&amp;"'!$f1"),$A1553-1,0),NA())</f>
        <v>#N/A</v>
      </c>
      <c r="T1553" s="34"/>
      <c r="U1553" s="34"/>
      <c r="V1553" s="34"/>
      <c r="W1553" s="8"/>
      <c r="X1553" s="8"/>
      <c r="Y1553" s="8"/>
      <c r="Z1553" s="8"/>
      <c r="AA1553" s="8"/>
    </row>
    <row r="1554" spans="1:27">
      <c r="A1554" s="226">
        <f t="shared" si="1463"/>
        <v>269</v>
      </c>
      <c r="B1554" s="8">
        <v>8</v>
      </c>
      <c r="C1554" s="219">
        <f ca="1">IF(ISNUMBER(OFFSET(INDIRECT("'"&amp;'DATA for charts'!C$5&amp;"'!$f1"),$A1554-1,0)),OFFSET(INDIRECT("'"&amp;'DATA for charts'!C$5&amp;"'!$f1"),$A1554-1,0),NA())</f>
        <v>2.7959999999999998</v>
      </c>
      <c r="D1554" s="219">
        <f ca="1">IF(ISNUMBER(OFFSET(INDIRECT("'"&amp;'DATA for charts'!D$5&amp;"'!$f1"),$A1554-1,0)),OFFSET(INDIRECT("'"&amp;'DATA for charts'!D$5&amp;"'!$f1"),$A1554-1,0),NA())</f>
        <v>2.26058</v>
      </c>
      <c r="E1554" s="219">
        <f ca="1">IF(ISNUMBER(OFFSET(INDIRECT("'"&amp;'DATA for charts'!E$5&amp;"'!$f1"),$A1554-1,0)),OFFSET(INDIRECT("'"&amp;'DATA for charts'!E$5&amp;"'!$f1"),$A1554-1,0),NA())</f>
        <v>2.6930000000000001</v>
      </c>
      <c r="F1554" s="219">
        <f ca="1">IF(ISNUMBER(OFFSET(INDIRECT("'"&amp;'DATA for charts'!F$5&amp;"'!$f1"),$A1554-1,0)),OFFSET(INDIRECT("'"&amp;'DATA for charts'!F$5&amp;"'!$f1"),$A1554-1,0),NA())</f>
        <v>2.3742984725099778</v>
      </c>
      <c r="G1554" s="219">
        <f ca="1">IF(ISNUMBER(OFFSET(INDIRECT("'"&amp;'DATA for charts'!G$5&amp;"'!$f1"),$A1554-1,0)),OFFSET(INDIRECT("'"&amp;'DATA for charts'!G$5&amp;"'!$f1"),$A1554-1,0),NA())</f>
        <v>2.84</v>
      </c>
      <c r="H1554" s="219">
        <f ca="1">IF(ISNUMBER(OFFSET(INDIRECT("'"&amp;'DATA for charts'!H$5&amp;"'!$f1"),$A1554-1,0)),OFFSET(INDIRECT("'"&amp;'DATA for charts'!H$5&amp;"'!$f1"),$A1554-1,0),NA())</f>
        <v>2.3857300000000001</v>
      </c>
      <c r="I1554" s="219" t="e">
        <f ca="1">IF(ISNUMBER(OFFSET(INDIRECT("'"&amp;'DATA for charts'!I$5&amp;"'!$f1"),$A1554-1,0)),OFFSET(INDIRECT("'"&amp;'DATA for charts'!I$5&amp;"'!$f1"),$A1554-1,0),NA())</f>
        <v>#N/A</v>
      </c>
      <c r="J1554" s="219" t="e">
        <f ca="1">IF(ISNUMBER(OFFSET(INDIRECT("'"&amp;'DATA for charts'!J$5&amp;"'!$f1"),$A1554-1,0)),OFFSET(INDIRECT("'"&amp;'DATA for charts'!J$5&amp;"'!$f1"),$A1554-1,0),NA())</f>
        <v>#N/A</v>
      </c>
      <c r="K1554" s="219" t="e">
        <f ca="1">IF(ISNUMBER(OFFSET(INDIRECT("'"&amp;'DATA for charts'!K$5&amp;"'!$f1"),$A1554-1,0)),OFFSET(INDIRECT("'"&amp;'DATA for charts'!K$5&amp;"'!$f1"),$A1554-1,0),NA())</f>
        <v>#N/A</v>
      </c>
      <c r="L1554" s="219" t="e">
        <f ca="1">IF(ISNUMBER(OFFSET(INDIRECT("'"&amp;'DATA for charts'!L$5&amp;"'!$f1"),$A1554-1,0)),OFFSET(INDIRECT("'"&amp;'DATA for charts'!L$5&amp;"'!$f1"),$A1554-1,0),NA())</f>
        <v>#N/A</v>
      </c>
      <c r="M1554" s="219" t="e">
        <f ca="1">IF(ISNUMBER(OFFSET(INDIRECT("'"&amp;'DATA for charts'!M$5&amp;"'!$f1"),$A1554-1,0)),OFFSET(INDIRECT("'"&amp;'DATA for charts'!M$5&amp;"'!$f1"),$A1554-1,0),NA())</f>
        <v>#N/A</v>
      </c>
      <c r="N1554" s="219" t="e">
        <f ca="1">IF(ISNUMBER(OFFSET(INDIRECT("'"&amp;'DATA for charts'!N$5&amp;"'!$f1"),$A1554-1,0)),OFFSET(INDIRECT("'"&amp;'DATA for charts'!N$5&amp;"'!$f1"),$A1554-1,0),NA())</f>
        <v>#N/A</v>
      </c>
      <c r="O1554" s="219" t="e">
        <f ca="1">IF(ISNUMBER(OFFSET(INDIRECT("'"&amp;'DATA for charts'!O$5&amp;"'!$f1"),$A1554-1,0)),OFFSET(INDIRECT("'"&amp;'DATA for charts'!O$5&amp;"'!$f1"),$A1554-1,0),NA())</f>
        <v>#N/A</v>
      </c>
      <c r="P1554" s="219" t="e">
        <f ca="1">IF(ISNUMBER(OFFSET(INDIRECT("'"&amp;'DATA for charts'!P$5&amp;"'!$f1"),$A1554-1,0)),OFFSET(INDIRECT("'"&amp;'DATA for charts'!P$5&amp;"'!$f1"),$A1554-1,0),NA())</f>
        <v>#N/A</v>
      </c>
      <c r="Q1554" s="219" t="e">
        <f ca="1">IF(ISNUMBER(OFFSET(INDIRECT("'"&amp;'DATA for charts'!Q$5&amp;"'!$f1"),$A1554-1,0)),OFFSET(INDIRECT("'"&amp;'DATA for charts'!Q$5&amp;"'!$f1"),$A1554-1,0),NA())</f>
        <v>#N/A</v>
      </c>
      <c r="R1554" s="219" t="e">
        <f ca="1">IF(ISNUMBER(OFFSET(INDIRECT("'"&amp;'DATA for charts'!R$5&amp;"'!$f1"),$A1554-1,0)),OFFSET(INDIRECT("'"&amp;'DATA for charts'!R$5&amp;"'!$f1"),$A1554-1,0),NA())</f>
        <v>#N/A</v>
      </c>
      <c r="S1554" s="219" t="e">
        <f ca="1">IF(ISNUMBER(OFFSET(INDIRECT("'"&amp;'DATA for charts'!S$5&amp;"'!$f1"),$A1554-1,0)),OFFSET(INDIRECT("'"&amp;'DATA for charts'!S$5&amp;"'!$f1"),$A1554-1,0),NA())</f>
        <v>#N/A</v>
      </c>
      <c r="T1554" s="34"/>
      <c r="U1554" s="34"/>
      <c r="V1554" s="34"/>
      <c r="W1554" s="8"/>
      <c r="X1554" s="8"/>
      <c r="Y1554" s="8"/>
      <c r="Z1554" s="8"/>
      <c r="AA1554" s="8"/>
    </row>
    <row r="1555" spans="1:27">
      <c r="A1555" s="226">
        <f t="shared" si="1463"/>
        <v>270</v>
      </c>
      <c r="B1555" s="8">
        <v>9</v>
      </c>
      <c r="C1555" s="219">
        <f ca="1">IF(ISNUMBER(OFFSET(INDIRECT("'"&amp;'DATA for charts'!C$5&amp;"'!$f1"),$A1555-1,0)),OFFSET(INDIRECT("'"&amp;'DATA for charts'!C$5&amp;"'!$f1"),$A1555-1,0),NA())</f>
        <v>1.524</v>
      </c>
      <c r="D1555" s="219">
        <f ca="1">IF(ISNUMBER(OFFSET(INDIRECT("'"&amp;'DATA for charts'!D$5&amp;"'!$f1"),$A1555-1,0)),OFFSET(INDIRECT("'"&amp;'DATA for charts'!D$5&amp;"'!$f1"),$A1555-1,0),NA())</f>
        <v>0.84369060000000018</v>
      </c>
      <c r="E1555" s="219">
        <f ca="1">IF(ISNUMBER(OFFSET(INDIRECT("'"&amp;'DATA for charts'!E$5&amp;"'!$f1"),$A1555-1,0)),OFFSET(INDIRECT("'"&amp;'DATA for charts'!E$5&amp;"'!$f1"),$A1555-1,0),NA())</f>
        <v>1.593</v>
      </c>
      <c r="F1555" s="219">
        <f ca="1">IF(ISNUMBER(OFFSET(INDIRECT("'"&amp;'DATA for charts'!F$5&amp;"'!$f1"),$A1555-1,0)),OFFSET(INDIRECT("'"&amp;'DATA for charts'!F$5&amp;"'!$f1"),$A1555-1,0),NA())</f>
        <v>0.72924223211891948</v>
      </c>
      <c r="G1555" s="219">
        <f ca="1">IF(ISNUMBER(OFFSET(INDIRECT("'"&amp;'DATA for charts'!G$5&amp;"'!$f1"),$A1555-1,0)),OFFSET(INDIRECT("'"&amp;'DATA for charts'!G$5&amp;"'!$f1"),$A1555-1,0),NA())</f>
        <v>1.21</v>
      </c>
      <c r="H1555" s="219">
        <f ca="1">IF(ISNUMBER(OFFSET(INDIRECT("'"&amp;'DATA for charts'!H$5&amp;"'!$f1"),$A1555-1,0)),OFFSET(INDIRECT("'"&amp;'DATA for charts'!H$5&amp;"'!$f1"),$A1555-1,0),NA())</f>
        <v>0.68715899999999996</v>
      </c>
      <c r="I1555" s="219" t="e">
        <f ca="1">IF(ISNUMBER(OFFSET(INDIRECT("'"&amp;'DATA for charts'!I$5&amp;"'!$f1"),$A1555-1,0)),OFFSET(INDIRECT("'"&amp;'DATA for charts'!I$5&amp;"'!$f1"),$A1555-1,0),NA())</f>
        <v>#N/A</v>
      </c>
      <c r="J1555" s="219" t="e">
        <f ca="1">IF(ISNUMBER(OFFSET(INDIRECT("'"&amp;'DATA for charts'!J$5&amp;"'!$f1"),$A1555-1,0)),OFFSET(INDIRECT("'"&amp;'DATA for charts'!J$5&amp;"'!$f1"),$A1555-1,0),NA())</f>
        <v>#N/A</v>
      </c>
      <c r="K1555" s="219" t="e">
        <f ca="1">IF(ISNUMBER(OFFSET(INDIRECT("'"&amp;'DATA for charts'!K$5&amp;"'!$f1"),$A1555-1,0)),OFFSET(INDIRECT("'"&amp;'DATA for charts'!K$5&amp;"'!$f1"),$A1555-1,0),NA())</f>
        <v>#N/A</v>
      </c>
      <c r="L1555" s="219" t="e">
        <f ca="1">IF(ISNUMBER(OFFSET(INDIRECT("'"&amp;'DATA for charts'!L$5&amp;"'!$f1"),$A1555-1,0)),OFFSET(INDIRECT("'"&amp;'DATA for charts'!L$5&amp;"'!$f1"),$A1555-1,0),NA())</f>
        <v>#N/A</v>
      </c>
      <c r="M1555" s="219" t="e">
        <f ca="1">IF(ISNUMBER(OFFSET(INDIRECT("'"&amp;'DATA for charts'!M$5&amp;"'!$f1"),$A1555-1,0)),OFFSET(INDIRECT("'"&amp;'DATA for charts'!M$5&amp;"'!$f1"),$A1555-1,0),NA())</f>
        <v>#N/A</v>
      </c>
      <c r="N1555" s="219" t="e">
        <f ca="1">IF(ISNUMBER(OFFSET(INDIRECT("'"&amp;'DATA for charts'!N$5&amp;"'!$f1"),$A1555-1,0)),OFFSET(INDIRECT("'"&amp;'DATA for charts'!N$5&amp;"'!$f1"),$A1555-1,0),NA())</f>
        <v>#N/A</v>
      </c>
      <c r="O1555" s="219" t="e">
        <f ca="1">IF(ISNUMBER(OFFSET(INDIRECT("'"&amp;'DATA for charts'!O$5&amp;"'!$f1"),$A1555-1,0)),OFFSET(INDIRECT("'"&amp;'DATA for charts'!O$5&amp;"'!$f1"),$A1555-1,0),NA())</f>
        <v>#N/A</v>
      </c>
      <c r="P1555" s="219" t="e">
        <f ca="1">IF(ISNUMBER(OFFSET(INDIRECT("'"&amp;'DATA for charts'!P$5&amp;"'!$f1"),$A1555-1,0)),OFFSET(INDIRECT("'"&amp;'DATA for charts'!P$5&amp;"'!$f1"),$A1555-1,0),NA())</f>
        <v>#N/A</v>
      </c>
      <c r="Q1555" s="219" t="e">
        <f ca="1">IF(ISNUMBER(OFFSET(INDIRECT("'"&amp;'DATA for charts'!Q$5&amp;"'!$f1"),$A1555-1,0)),OFFSET(INDIRECT("'"&amp;'DATA for charts'!Q$5&amp;"'!$f1"),$A1555-1,0),NA())</f>
        <v>#N/A</v>
      </c>
      <c r="R1555" s="219" t="e">
        <f ca="1">IF(ISNUMBER(OFFSET(INDIRECT("'"&amp;'DATA for charts'!R$5&amp;"'!$f1"),$A1555-1,0)),OFFSET(INDIRECT("'"&amp;'DATA for charts'!R$5&amp;"'!$f1"),$A1555-1,0),NA())</f>
        <v>#N/A</v>
      </c>
      <c r="S1555" s="219" t="e">
        <f ca="1">IF(ISNUMBER(OFFSET(INDIRECT("'"&amp;'DATA for charts'!S$5&amp;"'!$f1"),$A1555-1,0)),OFFSET(INDIRECT("'"&amp;'DATA for charts'!S$5&amp;"'!$f1"),$A1555-1,0),NA())</f>
        <v>#N/A</v>
      </c>
      <c r="T1555" s="34"/>
      <c r="U1555" s="34"/>
      <c r="V1555" s="34"/>
      <c r="W1555" s="8"/>
      <c r="X1555" s="8"/>
      <c r="Y1555" s="8"/>
      <c r="Z1555" s="8"/>
      <c r="AA1555" s="8"/>
    </row>
    <row r="1556" spans="1:27">
      <c r="A1556" s="226">
        <f t="shared" si="1463"/>
        <v>271</v>
      </c>
      <c r="B1556" s="8">
        <v>10</v>
      </c>
      <c r="C1556" s="219">
        <f ca="1">IF(ISNUMBER(OFFSET(INDIRECT("'"&amp;'DATA for charts'!C$5&amp;"'!$f1"),$A1556-1,0)),OFFSET(INDIRECT("'"&amp;'DATA for charts'!C$5&amp;"'!$f1"),$A1556-1,0),NA())</f>
        <v>0.29799999999999999</v>
      </c>
      <c r="D1556" s="219">
        <f ca="1">IF(ISNUMBER(OFFSET(INDIRECT("'"&amp;'DATA for charts'!D$5&amp;"'!$f1"),$A1556-1,0)),OFFSET(INDIRECT("'"&amp;'DATA for charts'!D$5&amp;"'!$f1"),$A1556-1,0),NA())</f>
        <v>2.4258000000000001E-3</v>
      </c>
      <c r="E1556" s="219">
        <f ca="1">IF(ISNUMBER(OFFSET(INDIRECT("'"&amp;'DATA for charts'!E$5&amp;"'!$f1"),$A1556-1,0)),OFFSET(INDIRECT("'"&amp;'DATA for charts'!E$5&amp;"'!$f1"),$A1556-1,0),NA())</f>
        <v>0</v>
      </c>
      <c r="F1556" s="219">
        <f ca="1">IF(ISNUMBER(OFFSET(INDIRECT("'"&amp;'DATA for charts'!F$5&amp;"'!$f1"),$A1556-1,0)),OFFSET(INDIRECT("'"&amp;'DATA for charts'!F$5&amp;"'!$f1"),$A1556-1,0),NA())</f>
        <v>0</v>
      </c>
      <c r="G1556" s="219">
        <f ca="1">IF(ISNUMBER(OFFSET(INDIRECT("'"&amp;'DATA for charts'!G$5&amp;"'!$f1"),$A1556-1,0)),OFFSET(INDIRECT("'"&amp;'DATA for charts'!G$5&amp;"'!$f1"),$A1556-1,0),NA())</f>
        <v>0.02</v>
      </c>
      <c r="H1556" s="219">
        <f ca="1">IF(ISNUMBER(OFFSET(INDIRECT("'"&amp;'DATA for charts'!H$5&amp;"'!$f1"),$A1556-1,0)),OFFSET(INDIRECT("'"&amp;'DATA for charts'!H$5&amp;"'!$f1"),$A1556-1,0),NA())</f>
        <v>0</v>
      </c>
      <c r="I1556" s="219" t="e">
        <f ca="1">IF(ISNUMBER(OFFSET(INDIRECT("'"&amp;'DATA for charts'!I$5&amp;"'!$f1"),$A1556-1,0)),OFFSET(INDIRECT("'"&amp;'DATA for charts'!I$5&amp;"'!$f1"),$A1556-1,0),NA())</f>
        <v>#N/A</v>
      </c>
      <c r="J1556" s="219" t="e">
        <f ca="1">IF(ISNUMBER(OFFSET(INDIRECT("'"&amp;'DATA for charts'!J$5&amp;"'!$f1"),$A1556-1,0)),OFFSET(INDIRECT("'"&amp;'DATA for charts'!J$5&amp;"'!$f1"),$A1556-1,0),NA())</f>
        <v>#N/A</v>
      </c>
      <c r="K1556" s="219" t="e">
        <f ca="1">IF(ISNUMBER(OFFSET(INDIRECT("'"&amp;'DATA for charts'!K$5&amp;"'!$f1"),$A1556-1,0)),OFFSET(INDIRECT("'"&amp;'DATA for charts'!K$5&amp;"'!$f1"),$A1556-1,0),NA())</f>
        <v>#N/A</v>
      </c>
      <c r="L1556" s="219" t="e">
        <f ca="1">IF(ISNUMBER(OFFSET(INDIRECT("'"&amp;'DATA for charts'!L$5&amp;"'!$f1"),$A1556-1,0)),OFFSET(INDIRECT("'"&amp;'DATA for charts'!L$5&amp;"'!$f1"),$A1556-1,0),NA())</f>
        <v>#N/A</v>
      </c>
      <c r="M1556" s="219" t="e">
        <f ca="1">IF(ISNUMBER(OFFSET(INDIRECT("'"&amp;'DATA for charts'!M$5&amp;"'!$f1"),$A1556-1,0)),OFFSET(INDIRECT("'"&amp;'DATA for charts'!M$5&amp;"'!$f1"),$A1556-1,0),NA())</f>
        <v>#N/A</v>
      </c>
      <c r="N1556" s="219" t="e">
        <f ca="1">IF(ISNUMBER(OFFSET(INDIRECT("'"&amp;'DATA for charts'!N$5&amp;"'!$f1"),$A1556-1,0)),OFFSET(INDIRECT("'"&amp;'DATA for charts'!N$5&amp;"'!$f1"),$A1556-1,0),NA())</f>
        <v>#N/A</v>
      </c>
      <c r="O1556" s="219" t="e">
        <f ca="1">IF(ISNUMBER(OFFSET(INDIRECT("'"&amp;'DATA for charts'!O$5&amp;"'!$f1"),$A1556-1,0)),OFFSET(INDIRECT("'"&amp;'DATA for charts'!O$5&amp;"'!$f1"),$A1556-1,0),NA())</f>
        <v>#N/A</v>
      </c>
      <c r="P1556" s="219" t="e">
        <f ca="1">IF(ISNUMBER(OFFSET(INDIRECT("'"&amp;'DATA for charts'!P$5&amp;"'!$f1"),$A1556-1,0)),OFFSET(INDIRECT("'"&amp;'DATA for charts'!P$5&amp;"'!$f1"),$A1556-1,0),NA())</f>
        <v>#N/A</v>
      </c>
      <c r="Q1556" s="219" t="e">
        <f ca="1">IF(ISNUMBER(OFFSET(INDIRECT("'"&amp;'DATA for charts'!Q$5&amp;"'!$f1"),$A1556-1,0)),OFFSET(INDIRECT("'"&amp;'DATA for charts'!Q$5&amp;"'!$f1"),$A1556-1,0),NA())</f>
        <v>#N/A</v>
      </c>
      <c r="R1556" s="219" t="e">
        <f ca="1">IF(ISNUMBER(OFFSET(INDIRECT("'"&amp;'DATA for charts'!R$5&amp;"'!$f1"),$A1556-1,0)),OFFSET(INDIRECT("'"&amp;'DATA for charts'!R$5&amp;"'!$f1"),$A1556-1,0),NA())</f>
        <v>#N/A</v>
      </c>
      <c r="S1556" s="219" t="e">
        <f ca="1">IF(ISNUMBER(OFFSET(INDIRECT("'"&amp;'DATA for charts'!S$5&amp;"'!$f1"),$A1556-1,0)),OFFSET(INDIRECT("'"&amp;'DATA for charts'!S$5&amp;"'!$f1"),$A1556-1,0),NA())</f>
        <v>#N/A</v>
      </c>
      <c r="T1556" s="34"/>
      <c r="U1556" s="34"/>
      <c r="V1556" s="34"/>
      <c r="W1556" s="8"/>
      <c r="X1556" s="8"/>
      <c r="Y1556" s="8"/>
      <c r="Z1556" s="8"/>
      <c r="AA1556" s="8"/>
    </row>
    <row r="1557" spans="1:27">
      <c r="A1557" s="226">
        <f t="shared" si="1463"/>
        <v>272</v>
      </c>
      <c r="B1557" s="8">
        <v>11</v>
      </c>
      <c r="C1557" s="219">
        <f ca="1">IF(ISNUMBER(OFFSET(INDIRECT("'"&amp;'DATA for charts'!C$5&amp;"'!$f1"),$A1557-1,0)),OFFSET(INDIRECT("'"&amp;'DATA for charts'!C$5&amp;"'!$f1"),$A1557-1,0),NA())</f>
        <v>0</v>
      </c>
      <c r="D1557" s="219">
        <f ca="1">IF(ISNUMBER(OFFSET(INDIRECT("'"&amp;'DATA for charts'!D$5&amp;"'!$f1"),$A1557-1,0)),OFFSET(INDIRECT("'"&amp;'DATA for charts'!D$5&amp;"'!$f1"),$A1557-1,0),NA())</f>
        <v>-0.99798720000000007</v>
      </c>
      <c r="E1557" s="219">
        <f ca="1">IF(ISNUMBER(OFFSET(INDIRECT("'"&amp;'DATA for charts'!E$5&amp;"'!$f1"),$A1557-1,0)),OFFSET(INDIRECT("'"&amp;'DATA for charts'!E$5&amp;"'!$f1"),$A1557-1,0),NA())</f>
        <v>-0.30599999999999999</v>
      </c>
      <c r="F1557" s="219">
        <f ca="1">IF(ISNUMBER(OFFSET(INDIRECT("'"&amp;'DATA for charts'!F$5&amp;"'!$f1"),$A1557-1,0)),OFFSET(INDIRECT("'"&amp;'DATA for charts'!F$5&amp;"'!$f1"),$A1557-1,0),NA())</f>
        <v>-1.295910009642836</v>
      </c>
      <c r="G1557" s="219">
        <f ca="1">IF(ISNUMBER(OFFSET(INDIRECT("'"&amp;'DATA for charts'!G$5&amp;"'!$f1"),$A1557-1,0)),OFFSET(INDIRECT("'"&amp;'DATA for charts'!G$5&amp;"'!$f1"),$A1557-1,0),NA())</f>
        <v>-1.1399999999999999</v>
      </c>
      <c r="H1557" s="219">
        <f ca="1">IF(ISNUMBER(OFFSET(INDIRECT("'"&amp;'DATA for charts'!H$5&amp;"'!$f1"),$A1557-1,0)),OFFSET(INDIRECT("'"&amp;'DATA for charts'!H$5&amp;"'!$f1"),$A1557-1,0),NA())</f>
        <v>-1.2316</v>
      </c>
      <c r="I1557" s="219" t="e">
        <f ca="1">IF(ISNUMBER(OFFSET(INDIRECT("'"&amp;'DATA for charts'!I$5&amp;"'!$f1"),$A1557-1,0)),OFFSET(INDIRECT("'"&amp;'DATA for charts'!I$5&amp;"'!$f1"),$A1557-1,0),NA())</f>
        <v>#N/A</v>
      </c>
      <c r="J1557" s="219" t="e">
        <f ca="1">IF(ISNUMBER(OFFSET(INDIRECT("'"&amp;'DATA for charts'!J$5&amp;"'!$f1"),$A1557-1,0)),OFFSET(INDIRECT("'"&amp;'DATA for charts'!J$5&amp;"'!$f1"),$A1557-1,0),NA())</f>
        <v>#N/A</v>
      </c>
      <c r="K1557" s="219" t="e">
        <f ca="1">IF(ISNUMBER(OFFSET(INDIRECT("'"&amp;'DATA for charts'!K$5&amp;"'!$f1"),$A1557-1,0)),OFFSET(INDIRECT("'"&amp;'DATA for charts'!K$5&amp;"'!$f1"),$A1557-1,0),NA())</f>
        <v>#N/A</v>
      </c>
      <c r="L1557" s="219" t="e">
        <f ca="1">IF(ISNUMBER(OFFSET(INDIRECT("'"&amp;'DATA for charts'!L$5&amp;"'!$f1"),$A1557-1,0)),OFFSET(INDIRECT("'"&amp;'DATA for charts'!L$5&amp;"'!$f1"),$A1557-1,0),NA())</f>
        <v>#N/A</v>
      </c>
      <c r="M1557" s="219" t="e">
        <f ca="1">IF(ISNUMBER(OFFSET(INDIRECT("'"&amp;'DATA for charts'!M$5&amp;"'!$f1"),$A1557-1,0)),OFFSET(INDIRECT("'"&amp;'DATA for charts'!M$5&amp;"'!$f1"),$A1557-1,0),NA())</f>
        <v>#N/A</v>
      </c>
      <c r="N1557" s="219" t="e">
        <f ca="1">IF(ISNUMBER(OFFSET(INDIRECT("'"&amp;'DATA for charts'!N$5&amp;"'!$f1"),$A1557-1,0)),OFFSET(INDIRECT("'"&amp;'DATA for charts'!N$5&amp;"'!$f1"),$A1557-1,0),NA())</f>
        <v>#N/A</v>
      </c>
      <c r="O1557" s="219" t="e">
        <f ca="1">IF(ISNUMBER(OFFSET(INDIRECT("'"&amp;'DATA for charts'!O$5&amp;"'!$f1"),$A1557-1,0)),OFFSET(INDIRECT("'"&amp;'DATA for charts'!O$5&amp;"'!$f1"),$A1557-1,0),NA())</f>
        <v>#N/A</v>
      </c>
      <c r="P1557" s="219" t="e">
        <f ca="1">IF(ISNUMBER(OFFSET(INDIRECT("'"&amp;'DATA for charts'!P$5&amp;"'!$f1"),$A1557-1,0)),OFFSET(INDIRECT("'"&amp;'DATA for charts'!P$5&amp;"'!$f1"),$A1557-1,0),NA())</f>
        <v>#N/A</v>
      </c>
      <c r="Q1557" s="219" t="e">
        <f ca="1">IF(ISNUMBER(OFFSET(INDIRECT("'"&amp;'DATA for charts'!Q$5&amp;"'!$f1"),$A1557-1,0)),OFFSET(INDIRECT("'"&amp;'DATA for charts'!Q$5&amp;"'!$f1"),$A1557-1,0),NA())</f>
        <v>#N/A</v>
      </c>
      <c r="R1557" s="219" t="e">
        <f ca="1">IF(ISNUMBER(OFFSET(INDIRECT("'"&amp;'DATA for charts'!R$5&amp;"'!$f1"),$A1557-1,0)),OFFSET(INDIRECT("'"&amp;'DATA for charts'!R$5&amp;"'!$f1"),$A1557-1,0),NA())</f>
        <v>#N/A</v>
      </c>
      <c r="S1557" s="219" t="e">
        <f ca="1">IF(ISNUMBER(OFFSET(INDIRECT("'"&amp;'DATA for charts'!S$5&amp;"'!$f1"),$A1557-1,0)),OFFSET(INDIRECT("'"&amp;'DATA for charts'!S$5&amp;"'!$f1"),$A1557-1,0),NA())</f>
        <v>#N/A</v>
      </c>
      <c r="T1557" s="34"/>
      <c r="U1557" s="34"/>
      <c r="V1557" s="34"/>
      <c r="W1557" s="8"/>
      <c r="X1557" s="8"/>
      <c r="Y1557" s="8"/>
      <c r="Z1557" s="8"/>
      <c r="AA1557" s="8"/>
    </row>
    <row r="1558" spans="1:27">
      <c r="A1558" s="226">
        <f t="shared" si="1463"/>
        <v>273</v>
      </c>
      <c r="B1558" s="8">
        <v>12</v>
      </c>
      <c r="C1558" s="219">
        <f ca="1">IF(ISNUMBER(OFFSET(INDIRECT("'"&amp;'DATA for charts'!C$5&amp;"'!$f1"),$A1558-1,0)),OFFSET(INDIRECT("'"&amp;'DATA for charts'!C$5&amp;"'!$f1"),$A1558-1,0),NA())</f>
        <v>-1.5640000000000001</v>
      </c>
      <c r="D1558" s="219">
        <f ca="1">IF(ISNUMBER(OFFSET(INDIRECT("'"&amp;'DATA for charts'!D$5&amp;"'!$f1"),$A1558-1,0)),OFFSET(INDIRECT("'"&amp;'DATA for charts'!D$5&amp;"'!$f1"),$A1558-1,0),NA())</f>
        <v>-3.2654830000000001</v>
      </c>
      <c r="E1558" s="219">
        <f ca="1">IF(ISNUMBER(OFFSET(INDIRECT("'"&amp;'DATA for charts'!E$5&amp;"'!$f1"),$A1558-1,0)),OFFSET(INDIRECT("'"&amp;'DATA for charts'!E$5&amp;"'!$f1"),$A1558-1,0),NA())</f>
        <v>-2.2770000000000001</v>
      </c>
      <c r="F1558" s="219">
        <f ca="1">IF(ISNUMBER(OFFSET(INDIRECT("'"&amp;'DATA for charts'!F$5&amp;"'!$f1"),$A1558-1,0)),OFFSET(INDIRECT("'"&amp;'DATA for charts'!F$5&amp;"'!$f1"),$A1558-1,0),NA())</f>
        <v>-3.5294885502674167</v>
      </c>
      <c r="G1558" s="219">
        <f ca="1">IF(ISNUMBER(OFFSET(INDIRECT("'"&amp;'DATA for charts'!G$5&amp;"'!$f1"),$A1558-1,0)),OFFSET(INDIRECT("'"&amp;'DATA for charts'!G$5&amp;"'!$f1"),$A1558-1,0),NA())</f>
        <v>-3.35</v>
      </c>
      <c r="H1558" s="219">
        <f ca="1">IF(ISNUMBER(OFFSET(INDIRECT("'"&amp;'DATA for charts'!H$5&amp;"'!$f1"),$A1558-1,0)),OFFSET(INDIRECT("'"&amp;'DATA for charts'!H$5&amp;"'!$f1"),$A1558-1,0),NA())</f>
        <v>-3.1718799999999998</v>
      </c>
      <c r="I1558" s="219" t="e">
        <f ca="1">IF(ISNUMBER(OFFSET(INDIRECT("'"&amp;'DATA for charts'!I$5&amp;"'!$f1"),$A1558-1,0)),OFFSET(INDIRECT("'"&amp;'DATA for charts'!I$5&amp;"'!$f1"),$A1558-1,0),NA())</f>
        <v>#N/A</v>
      </c>
      <c r="J1558" s="219" t="e">
        <f ca="1">IF(ISNUMBER(OFFSET(INDIRECT("'"&amp;'DATA for charts'!J$5&amp;"'!$f1"),$A1558-1,0)),OFFSET(INDIRECT("'"&amp;'DATA for charts'!J$5&amp;"'!$f1"),$A1558-1,0),NA())</f>
        <v>#N/A</v>
      </c>
      <c r="K1558" s="219" t="e">
        <f ca="1">IF(ISNUMBER(OFFSET(INDIRECT("'"&amp;'DATA for charts'!K$5&amp;"'!$f1"),$A1558-1,0)),OFFSET(INDIRECT("'"&amp;'DATA for charts'!K$5&amp;"'!$f1"),$A1558-1,0),NA())</f>
        <v>#N/A</v>
      </c>
      <c r="L1558" s="219" t="e">
        <f ca="1">IF(ISNUMBER(OFFSET(INDIRECT("'"&amp;'DATA for charts'!L$5&amp;"'!$f1"),$A1558-1,0)),OFFSET(INDIRECT("'"&amp;'DATA for charts'!L$5&amp;"'!$f1"),$A1558-1,0),NA())</f>
        <v>#N/A</v>
      </c>
      <c r="M1558" s="219" t="e">
        <f ca="1">IF(ISNUMBER(OFFSET(INDIRECT("'"&amp;'DATA for charts'!M$5&amp;"'!$f1"),$A1558-1,0)),OFFSET(INDIRECT("'"&amp;'DATA for charts'!M$5&amp;"'!$f1"),$A1558-1,0),NA())</f>
        <v>#N/A</v>
      </c>
      <c r="N1558" s="219" t="e">
        <f ca="1">IF(ISNUMBER(OFFSET(INDIRECT("'"&amp;'DATA for charts'!N$5&amp;"'!$f1"),$A1558-1,0)),OFFSET(INDIRECT("'"&amp;'DATA for charts'!N$5&amp;"'!$f1"),$A1558-1,0),NA())</f>
        <v>#N/A</v>
      </c>
      <c r="O1558" s="219" t="e">
        <f ca="1">IF(ISNUMBER(OFFSET(INDIRECT("'"&amp;'DATA for charts'!O$5&amp;"'!$f1"),$A1558-1,0)),OFFSET(INDIRECT("'"&amp;'DATA for charts'!O$5&amp;"'!$f1"),$A1558-1,0),NA())</f>
        <v>#N/A</v>
      </c>
      <c r="P1558" s="219" t="e">
        <f ca="1">IF(ISNUMBER(OFFSET(INDIRECT("'"&amp;'DATA for charts'!P$5&amp;"'!$f1"),$A1558-1,0)),OFFSET(INDIRECT("'"&amp;'DATA for charts'!P$5&amp;"'!$f1"),$A1558-1,0),NA())</f>
        <v>#N/A</v>
      </c>
      <c r="Q1558" s="219" t="e">
        <f ca="1">IF(ISNUMBER(OFFSET(INDIRECT("'"&amp;'DATA for charts'!Q$5&amp;"'!$f1"),$A1558-1,0)),OFFSET(INDIRECT("'"&amp;'DATA for charts'!Q$5&amp;"'!$f1"),$A1558-1,0),NA())</f>
        <v>#N/A</v>
      </c>
      <c r="R1558" s="219" t="e">
        <f ca="1">IF(ISNUMBER(OFFSET(INDIRECT("'"&amp;'DATA for charts'!R$5&amp;"'!$f1"),$A1558-1,0)),OFFSET(INDIRECT("'"&amp;'DATA for charts'!R$5&amp;"'!$f1"),$A1558-1,0),NA())</f>
        <v>#N/A</v>
      </c>
      <c r="S1558" s="219" t="e">
        <f ca="1">IF(ISNUMBER(OFFSET(INDIRECT("'"&amp;'DATA for charts'!S$5&amp;"'!$f1"),$A1558-1,0)),OFFSET(INDIRECT("'"&amp;'DATA for charts'!S$5&amp;"'!$f1"),$A1558-1,0),NA())</f>
        <v>#N/A</v>
      </c>
      <c r="T1558" s="34"/>
      <c r="U1558" s="34"/>
      <c r="V1558" s="34"/>
      <c r="W1558" s="8"/>
      <c r="X1558" s="8"/>
      <c r="Y1558" s="8"/>
      <c r="Z1558" s="8"/>
      <c r="AA1558" s="8"/>
    </row>
    <row r="1559" spans="1:27">
      <c r="A1559" s="226">
        <f t="shared" si="1463"/>
        <v>274</v>
      </c>
      <c r="B1559" s="8">
        <v>13</v>
      </c>
      <c r="C1559" s="219">
        <f ca="1">IF(ISNUMBER(OFFSET(INDIRECT("'"&amp;'DATA for charts'!C$5&amp;"'!$f1"),$A1559-1,0)),OFFSET(INDIRECT("'"&amp;'DATA for charts'!C$5&amp;"'!$f1"),$A1559-1,0),NA())</f>
        <v>-3.6789999999999998</v>
      </c>
      <c r="D1559" s="219">
        <f ca="1">IF(ISNUMBER(OFFSET(INDIRECT("'"&amp;'DATA for charts'!D$5&amp;"'!$f1"),$A1559-1,0)),OFFSET(INDIRECT("'"&amp;'DATA for charts'!D$5&amp;"'!$f1"),$A1559-1,0),NA())</f>
        <v>-4.6214079999999997</v>
      </c>
      <c r="E1559" s="219">
        <f ca="1">IF(ISNUMBER(OFFSET(INDIRECT("'"&amp;'DATA for charts'!E$5&amp;"'!$f1"),$A1559-1,0)),OFFSET(INDIRECT("'"&amp;'DATA for charts'!E$5&amp;"'!$f1"),$A1559-1,0),NA())</f>
        <v>-3.6080000000000001</v>
      </c>
      <c r="F1559" s="219">
        <f ca="1">IF(ISNUMBER(OFFSET(INDIRECT("'"&amp;'DATA for charts'!F$5&amp;"'!$f1"),$A1559-1,0)),OFFSET(INDIRECT("'"&amp;'DATA for charts'!F$5&amp;"'!$f1"),$A1559-1,0),NA())</f>
        <v>-4.9384174921318058</v>
      </c>
      <c r="G1559" s="219">
        <f ca="1">IF(ISNUMBER(OFFSET(INDIRECT("'"&amp;'DATA for charts'!G$5&amp;"'!$f1"),$A1559-1,0)),OFFSET(INDIRECT("'"&amp;'DATA for charts'!G$5&amp;"'!$f1"),$A1559-1,0),NA())</f>
        <v>-4.8600000000000003</v>
      </c>
      <c r="H1559" s="219">
        <f ca="1">IF(ISNUMBER(OFFSET(INDIRECT("'"&amp;'DATA for charts'!H$5&amp;"'!$f1"),$A1559-1,0)),OFFSET(INDIRECT("'"&amp;'DATA for charts'!H$5&amp;"'!$f1"),$A1559-1,0),NA())</f>
        <v>-4.5095000000000001</v>
      </c>
      <c r="I1559" s="219" t="e">
        <f ca="1">IF(ISNUMBER(OFFSET(INDIRECT("'"&amp;'DATA for charts'!I$5&amp;"'!$f1"),$A1559-1,0)),OFFSET(INDIRECT("'"&amp;'DATA for charts'!I$5&amp;"'!$f1"),$A1559-1,0),NA())</f>
        <v>#N/A</v>
      </c>
      <c r="J1559" s="219" t="e">
        <f ca="1">IF(ISNUMBER(OFFSET(INDIRECT("'"&amp;'DATA for charts'!J$5&amp;"'!$f1"),$A1559-1,0)),OFFSET(INDIRECT("'"&amp;'DATA for charts'!J$5&amp;"'!$f1"),$A1559-1,0),NA())</f>
        <v>#N/A</v>
      </c>
      <c r="K1559" s="219" t="e">
        <f ca="1">IF(ISNUMBER(OFFSET(INDIRECT("'"&amp;'DATA for charts'!K$5&amp;"'!$f1"),$A1559-1,0)),OFFSET(INDIRECT("'"&amp;'DATA for charts'!K$5&amp;"'!$f1"),$A1559-1,0),NA())</f>
        <v>#N/A</v>
      </c>
      <c r="L1559" s="219" t="e">
        <f ca="1">IF(ISNUMBER(OFFSET(INDIRECT("'"&amp;'DATA for charts'!L$5&amp;"'!$f1"),$A1559-1,0)),OFFSET(INDIRECT("'"&amp;'DATA for charts'!L$5&amp;"'!$f1"),$A1559-1,0),NA())</f>
        <v>#N/A</v>
      </c>
      <c r="M1559" s="219" t="e">
        <f ca="1">IF(ISNUMBER(OFFSET(INDIRECT("'"&amp;'DATA for charts'!M$5&amp;"'!$f1"),$A1559-1,0)),OFFSET(INDIRECT("'"&amp;'DATA for charts'!M$5&amp;"'!$f1"),$A1559-1,0),NA())</f>
        <v>#N/A</v>
      </c>
      <c r="N1559" s="219" t="e">
        <f ca="1">IF(ISNUMBER(OFFSET(INDIRECT("'"&amp;'DATA for charts'!N$5&amp;"'!$f1"),$A1559-1,0)),OFFSET(INDIRECT("'"&amp;'DATA for charts'!N$5&amp;"'!$f1"),$A1559-1,0),NA())</f>
        <v>#N/A</v>
      </c>
      <c r="O1559" s="219" t="e">
        <f ca="1">IF(ISNUMBER(OFFSET(INDIRECT("'"&amp;'DATA for charts'!O$5&amp;"'!$f1"),$A1559-1,0)),OFFSET(INDIRECT("'"&amp;'DATA for charts'!O$5&amp;"'!$f1"),$A1559-1,0),NA())</f>
        <v>#N/A</v>
      </c>
      <c r="P1559" s="219" t="e">
        <f ca="1">IF(ISNUMBER(OFFSET(INDIRECT("'"&amp;'DATA for charts'!P$5&amp;"'!$f1"),$A1559-1,0)),OFFSET(INDIRECT("'"&amp;'DATA for charts'!P$5&amp;"'!$f1"),$A1559-1,0),NA())</f>
        <v>#N/A</v>
      </c>
      <c r="Q1559" s="219" t="e">
        <f ca="1">IF(ISNUMBER(OFFSET(INDIRECT("'"&amp;'DATA for charts'!Q$5&amp;"'!$f1"),$A1559-1,0)),OFFSET(INDIRECT("'"&amp;'DATA for charts'!Q$5&amp;"'!$f1"),$A1559-1,0),NA())</f>
        <v>#N/A</v>
      </c>
      <c r="R1559" s="219" t="e">
        <f ca="1">IF(ISNUMBER(OFFSET(INDIRECT("'"&amp;'DATA for charts'!R$5&amp;"'!$f1"),$A1559-1,0)),OFFSET(INDIRECT("'"&amp;'DATA for charts'!R$5&amp;"'!$f1"),$A1559-1,0),NA())</f>
        <v>#N/A</v>
      </c>
      <c r="S1559" s="219" t="e">
        <f ca="1">IF(ISNUMBER(OFFSET(INDIRECT("'"&amp;'DATA for charts'!S$5&amp;"'!$f1"),$A1559-1,0)),OFFSET(INDIRECT("'"&amp;'DATA for charts'!S$5&amp;"'!$f1"),$A1559-1,0),NA())</f>
        <v>#N/A</v>
      </c>
      <c r="T1559" s="34"/>
      <c r="U1559" s="34"/>
      <c r="V1559" s="34"/>
      <c r="W1559" s="8"/>
      <c r="X1559" s="8"/>
      <c r="Y1559" s="8"/>
      <c r="Z1559" s="8"/>
      <c r="AA1559" s="8"/>
    </row>
    <row r="1560" spans="1:27">
      <c r="A1560" s="226">
        <f t="shared" si="1463"/>
        <v>275</v>
      </c>
      <c r="B1560" s="8">
        <v>14</v>
      </c>
      <c r="C1560" s="219">
        <f ca="1">IF(ISNUMBER(OFFSET(INDIRECT("'"&amp;'DATA for charts'!C$5&amp;"'!$f1"),$A1560-1,0)),OFFSET(INDIRECT("'"&amp;'DATA for charts'!C$5&amp;"'!$f1"),$A1560-1,0),NA())</f>
        <v>-4.2140000000000004</v>
      </c>
      <c r="D1560" s="219">
        <f ca="1">IF(ISNUMBER(OFFSET(INDIRECT("'"&amp;'DATA for charts'!D$5&amp;"'!$f1"),$A1560-1,0)),OFFSET(INDIRECT("'"&amp;'DATA for charts'!D$5&amp;"'!$f1"),$A1560-1,0),NA())</f>
        <v>-4.8903189999999999</v>
      </c>
      <c r="E1560" s="219">
        <f ca="1">IF(ISNUMBER(OFFSET(INDIRECT("'"&amp;'DATA for charts'!E$5&amp;"'!$f1"),$A1560-1,0)),OFFSET(INDIRECT("'"&amp;'DATA for charts'!E$5&amp;"'!$f1"),$A1560-1,0),NA())</f>
        <v>-4.1539999999999999</v>
      </c>
      <c r="F1560" s="219">
        <f ca="1">IF(ISNUMBER(OFFSET(INDIRECT("'"&amp;'DATA for charts'!F$5&amp;"'!$f1"),$A1560-1,0)),OFFSET(INDIRECT("'"&amp;'DATA for charts'!F$5&amp;"'!$f1"),$A1560-1,0),NA())</f>
        <v>-5.1407762848633611</v>
      </c>
      <c r="G1560" s="219">
        <f ca="1">IF(ISNUMBER(OFFSET(INDIRECT("'"&amp;'DATA for charts'!G$5&amp;"'!$f1"),$A1560-1,0)),OFFSET(INDIRECT("'"&amp;'DATA for charts'!G$5&amp;"'!$f1"),$A1560-1,0),NA())</f>
        <v>-5.0999999999999996</v>
      </c>
      <c r="H1560" s="219">
        <f ca="1">IF(ISNUMBER(OFFSET(INDIRECT("'"&amp;'DATA for charts'!H$5&amp;"'!$f1"),$A1560-1,0)),OFFSET(INDIRECT("'"&amp;'DATA for charts'!H$5&amp;"'!$f1"),$A1560-1,0),NA())</f>
        <v>-4.5907400000000003</v>
      </c>
      <c r="I1560" s="219" t="e">
        <f ca="1">IF(ISNUMBER(OFFSET(INDIRECT("'"&amp;'DATA for charts'!I$5&amp;"'!$f1"),$A1560-1,0)),OFFSET(INDIRECT("'"&amp;'DATA for charts'!I$5&amp;"'!$f1"),$A1560-1,0),NA())</f>
        <v>#N/A</v>
      </c>
      <c r="J1560" s="219" t="e">
        <f ca="1">IF(ISNUMBER(OFFSET(INDIRECT("'"&amp;'DATA for charts'!J$5&amp;"'!$f1"),$A1560-1,0)),OFFSET(INDIRECT("'"&amp;'DATA for charts'!J$5&amp;"'!$f1"),$A1560-1,0),NA())</f>
        <v>#N/A</v>
      </c>
      <c r="K1560" s="219" t="e">
        <f ca="1">IF(ISNUMBER(OFFSET(INDIRECT("'"&amp;'DATA for charts'!K$5&amp;"'!$f1"),$A1560-1,0)),OFFSET(INDIRECT("'"&amp;'DATA for charts'!K$5&amp;"'!$f1"),$A1560-1,0),NA())</f>
        <v>#N/A</v>
      </c>
      <c r="L1560" s="219" t="e">
        <f ca="1">IF(ISNUMBER(OFFSET(INDIRECT("'"&amp;'DATA for charts'!L$5&amp;"'!$f1"),$A1560-1,0)),OFFSET(INDIRECT("'"&amp;'DATA for charts'!L$5&amp;"'!$f1"),$A1560-1,0),NA())</f>
        <v>#N/A</v>
      </c>
      <c r="M1560" s="219" t="e">
        <f ca="1">IF(ISNUMBER(OFFSET(INDIRECT("'"&amp;'DATA for charts'!M$5&amp;"'!$f1"),$A1560-1,0)),OFFSET(INDIRECT("'"&amp;'DATA for charts'!M$5&amp;"'!$f1"),$A1560-1,0),NA())</f>
        <v>#N/A</v>
      </c>
      <c r="N1560" s="219" t="e">
        <f ca="1">IF(ISNUMBER(OFFSET(INDIRECT("'"&amp;'DATA for charts'!N$5&amp;"'!$f1"),$A1560-1,0)),OFFSET(INDIRECT("'"&amp;'DATA for charts'!N$5&amp;"'!$f1"),$A1560-1,0),NA())</f>
        <v>#N/A</v>
      </c>
      <c r="O1560" s="219" t="e">
        <f ca="1">IF(ISNUMBER(OFFSET(INDIRECT("'"&amp;'DATA for charts'!O$5&amp;"'!$f1"),$A1560-1,0)),OFFSET(INDIRECT("'"&amp;'DATA for charts'!O$5&amp;"'!$f1"),$A1560-1,0),NA())</f>
        <v>#N/A</v>
      </c>
      <c r="P1560" s="219" t="e">
        <f ca="1">IF(ISNUMBER(OFFSET(INDIRECT("'"&amp;'DATA for charts'!P$5&amp;"'!$f1"),$A1560-1,0)),OFFSET(INDIRECT("'"&amp;'DATA for charts'!P$5&amp;"'!$f1"),$A1560-1,0),NA())</f>
        <v>#N/A</v>
      </c>
      <c r="Q1560" s="219" t="e">
        <f ca="1">IF(ISNUMBER(OFFSET(INDIRECT("'"&amp;'DATA for charts'!Q$5&amp;"'!$f1"),$A1560-1,0)),OFFSET(INDIRECT("'"&amp;'DATA for charts'!Q$5&amp;"'!$f1"),$A1560-1,0),NA())</f>
        <v>#N/A</v>
      </c>
      <c r="R1560" s="219" t="e">
        <f ca="1">IF(ISNUMBER(OFFSET(INDIRECT("'"&amp;'DATA for charts'!R$5&amp;"'!$f1"),$A1560-1,0)),OFFSET(INDIRECT("'"&amp;'DATA for charts'!R$5&amp;"'!$f1"),$A1560-1,0),NA())</f>
        <v>#N/A</v>
      </c>
      <c r="S1560" s="219" t="e">
        <f ca="1">IF(ISNUMBER(OFFSET(INDIRECT("'"&amp;'DATA for charts'!S$5&amp;"'!$f1"),$A1560-1,0)),OFFSET(INDIRECT("'"&amp;'DATA for charts'!S$5&amp;"'!$f1"),$A1560-1,0),NA())</f>
        <v>#N/A</v>
      </c>
      <c r="T1560" s="34"/>
      <c r="U1560" s="34"/>
      <c r="V1560" s="34"/>
      <c r="W1560" s="8"/>
      <c r="X1560" s="8"/>
      <c r="Y1560" s="8"/>
      <c r="Z1560" s="8"/>
      <c r="AA1560" s="8"/>
    </row>
    <row r="1561" spans="1:27">
      <c r="A1561" s="226">
        <f t="shared" si="1463"/>
        <v>276</v>
      </c>
      <c r="B1561" s="8">
        <v>15</v>
      </c>
      <c r="C1561" s="219">
        <f ca="1">IF(ISNUMBER(OFFSET(INDIRECT("'"&amp;'DATA for charts'!C$5&amp;"'!$f1"),$A1561-1,0)),OFFSET(INDIRECT("'"&amp;'DATA for charts'!C$5&amp;"'!$f1"),$A1561-1,0),NA())</f>
        <v>-3.9889999999999999</v>
      </c>
      <c r="D1561" s="219">
        <f ca="1">IF(ISNUMBER(OFFSET(INDIRECT("'"&amp;'DATA for charts'!D$5&amp;"'!$f1"),$A1561-1,0)),OFFSET(INDIRECT("'"&amp;'DATA for charts'!D$5&amp;"'!$f1"),$A1561-1,0),NA())</f>
        <v>-4.1428809999999991</v>
      </c>
      <c r="E1561" s="219">
        <f ca="1">IF(ISNUMBER(OFFSET(INDIRECT("'"&amp;'DATA for charts'!E$5&amp;"'!$f1"),$A1561-1,0)),OFFSET(INDIRECT("'"&amp;'DATA for charts'!E$5&amp;"'!$f1"),$A1561-1,0),NA())</f>
        <v>-4.1180000000000003</v>
      </c>
      <c r="F1561" s="219">
        <f ca="1">IF(ISNUMBER(OFFSET(INDIRECT("'"&amp;'DATA for charts'!F$5&amp;"'!$f1"),$A1561-1,0)),OFFSET(INDIRECT("'"&amp;'DATA for charts'!F$5&amp;"'!$f1"),$A1561-1,0),NA())</f>
        <v>-4.1666538546992777</v>
      </c>
      <c r="G1561" s="219">
        <f ca="1">IF(ISNUMBER(OFFSET(INDIRECT("'"&amp;'DATA for charts'!G$5&amp;"'!$f1"),$A1561-1,0)),OFFSET(INDIRECT("'"&amp;'DATA for charts'!G$5&amp;"'!$f1"),$A1561-1,0),NA())</f>
        <v>-3.94</v>
      </c>
      <c r="H1561" s="219">
        <f ca="1">IF(ISNUMBER(OFFSET(INDIRECT("'"&amp;'DATA for charts'!H$5&amp;"'!$f1"),$A1561-1,0)),OFFSET(INDIRECT("'"&amp;'DATA for charts'!H$5&amp;"'!$f1"),$A1561-1,0),NA())</f>
        <v>-3.7353399999999999</v>
      </c>
      <c r="I1561" s="219" t="e">
        <f ca="1">IF(ISNUMBER(OFFSET(INDIRECT("'"&amp;'DATA for charts'!I$5&amp;"'!$f1"),$A1561-1,0)),OFFSET(INDIRECT("'"&amp;'DATA for charts'!I$5&amp;"'!$f1"),$A1561-1,0),NA())</f>
        <v>#N/A</v>
      </c>
      <c r="J1561" s="219" t="e">
        <f ca="1">IF(ISNUMBER(OFFSET(INDIRECT("'"&amp;'DATA for charts'!J$5&amp;"'!$f1"),$A1561-1,0)),OFFSET(INDIRECT("'"&amp;'DATA for charts'!J$5&amp;"'!$f1"),$A1561-1,0),NA())</f>
        <v>#N/A</v>
      </c>
      <c r="K1561" s="219" t="e">
        <f ca="1">IF(ISNUMBER(OFFSET(INDIRECT("'"&amp;'DATA for charts'!K$5&amp;"'!$f1"),$A1561-1,0)),OFFSET(INDIRECT("'"&amp;'DATA for charts'!K$5&amp;"'!$f1"),$A1561-1,0),NA())</f>
        <v>#N/A</v>
      </c>
      <c r="L1561" s="219" t="e">
        <f ca="1">IF(ISNUMBER(OFFSET(INDIRECT("'"&amp;'DATA for charts'!L$5&amp;"'!$f1"),$A1561-1,0)),OFFSET(INDIRECT("'"&amp;'DATA for charts'!L$5&amp;"'!$f1"),$A1561-1,0),NA())</f>
        <v>#N/A</v>
      </c>
      <c r="M1561" s="219" t="e">
        <f ca="1">IF(ISNUMBER(OFFSET(INDIRECT("'"&amp;'DATA for charts'!M$5&amp;"'!$f1"),$A1561-1,0)),OFFSET(INDIRECT("'"&amp;'DATA for charts'!M$5&amp;"'!$f1"),$A1561-1,0),NA())</f>
        <v>#N/A</v>
      </c>
      <c r="N1561" s="219" t="e">
        <f ca="1">IF(ISNUMBER(OFFSET(INDIRECT("'"&amp;'DATA for charts'!N$5&amp;"'!$f1"),$A1561-1,0)),OFFSET(INDIRECT("'"&amp;'DATA for charts'!N$5&amp;"'!$f1"),$A1561-1,0),NA())</f>
        <v>#N/A</v>
      </c>
      <c r="O1561" s="219" t="e">
        <f ca="1">IF(ISNUMBER(OFFSET(INDIRECT("'"&amp;'DATA for charts'!O$5&amp;"'!$f1"),$A1561-1,0)),OFFSET(INDIRECT("'"&amp;'DATA for charts'!O$5&amp;"'!$f1"),$A1561-1,0),NA())</f>
        <v>#N/A</v>
      </c>
      <c r="P1561" s="219" t="e">
        <f ca="1">IF(ISNUMBER(OFFSET(INDIRECT("'"&amp;'DATA for charts'!P$5&amp;"'!$f1"),$A1561-1,0)),OFFSET(INDIRECT("'"&amp;'DATA for charts'!P$5&amp;"'!$f1"),$A1561-1,0),NA())</f>
        <v>#N/A</v>
      </c>
      <c r="Q1561" s="219" t="e">
        <f ca="1">IF(ISNUMBER(OFFSET(INDIRECT("'"&amp;'DATA for charts'!Q$5&amp;"'!$f1"),$A1561-1,0)),OFFSET(INDIRECT("'"&amp;'DATA for charts'!Q$5&amp;"'!$f1"),$A1561-1,0),NA())</f>
        <v>#N/A</v>
      </c>
      <c r="R1561" s="219" t="e">
        <f ca="1">IF(ISNUMBER(OFFSET(INDIRECT("'"&amp;'DATA for charts'!R$5&amp;"'!$f1"),$A1561-1,0)),OFFSET(INDIRECT("'"&amp;'DATA for charts'!R$5&amp;"'!$f1"),$A1561-1,0),NA())</f>
        <v>#N/A</v>
      </c>
      <c r="S1561" s="219" t="e">
        <f ca="1">IF(ISNUMBER(OFFSET(INDIRECT("'"&amp;'DATA for charts'!S$5&amp;"'!$f1"),$A1561-1,0)),OFFSET(INDIRECT("'"&amp;'DATA for charts'!S$5&amp;"'!$f1"),$A1561-1,0),NA())</f>
        <v>#N/A</v>
      </c>
      <c r="T1561" s="34"/>
      <c r="U1561" s="34"/>
      <c r="V1561" s="34"/>
      <c r="W1561" s="8"/>
      <c r="X1561" s="8"/>
      <c r="Y1561" s="8"/>
      <c r="Z1561" s="8"/>
      <c r="AA1561" s="8"/>
    </row>
    <row r="1562" spans="1:27">
      <c r="A1562" s="226">
        <f t="shared" si="1463"/>
        <v>277</v>
      </c>
      <c r="B1562" s="8">
        <v>16</v>
      </c>
      <c r="C1562" s="219">
        <f ca="1">IF(ISNUMBER(OFFSET(INDIRECT("'"&amp;'DATA for charts'!C$5&amp;"'!$f1"),$A1562-1,0)),OFFSET(INDIRECT("'"&amp;'DATA for charts'!C$5&amp;"'!$f1"),$A1562-1,0),NA())</f>
        <v>-3.33</v>
      </c>
      <c r="D1562" s="219">
        <f ca="1">IF(ISNUMBER(OFFSET(INDIRECT("'"&amp;'DATA for charts'!D$5&amp;"'!$f1"),$A1562-1,0)),OFFSET(INDIRECT("'"&amp;'DATA for charts'!D$5&amp;"'!$f1"),$A1562-1,0),NA())</f>
        <v>-2.8644569999999998</v>
      </c>
      <c r="E1562" s="219">
        <f ca="1">IF(ISNUMBER(OFFSET(INDIRECT("'"&amp;'DATA for charts'!E$5&amp;"'!$f1"),$A1562-1,0)),OFFSET(INDIRECT("'"&amp;'DATA for charts'!E$5&amp;"'!$f1"),$A1562-1,0),NA())</f>
        <v>-3.4980000000000002</v>
      </c>
      <c r="F1562" s="219">
        <f ca="1">IF(ISNUMBER(OFFSET(INDIRECT("'"&amp;'DATA for charts'!F$5&amp;"'!$f1"),$A1562-1,0)),OFFSET(INDIRECT("'"&amp;'DATA for charts'!F$5&amp;"'!$f1"),$A1562-1,0),NA())</f>
        <v>-2.7772706597354055</v>
      </c>
      <c r="G1562" s="219">
        <f ca="1">IF(ISNUMBER(OFFSET(INDIRECT("'"&amp;'DATA for charts'!G$5&amp;"'!$f1"),$A1562-1,0)),OFFSET(INDIRECT("'"&amp;'DATA for charts'!G$5&amp;"'!$f1"),$A1562-1,0),NA())</f>
        <v>-2.63</v>
      </c>
      <c r="H1562" s="219">
        <f ca="1">IF(ISNUMBER(OFFSET(INDIRECT("'"&amp;'DATA for charts'!H$5&amp;"'!$f1"),$A1562-1,0)),OFFSET(INDIRECT("'"&amp;'DATA for charts'!H$5&amp;"'!$f1"),$A1562-1,0),NA())</f>
        <v>-2.4556200000000001</v>
      </c>
      <c r="I1562" s="219" t="e">
        <f ca="1">IF(ISNUMBER(OFFSET(INDIRECT("'"&amp;'DATA for charts'!I$5&amp;"'!$f1"),$A1562-1,0)),OFFSET(INDIRECT("'"&amp;'DATA for charts'!I$5&amp;"'!$f1"),$A1562-1,0),NA())</f>
        <v>#N/A</v>
      </c>
      <c r="J1562" s="219" t="e">
        <f ca="1">IF(ISNUMBER(OFFSET(INDIRECT("'"&amp;'DATA for charts'!J$5&amp;"'!$f1"),$A1562-1,0)),OFFSET(INDIRECT("'"&amp;'DATA for charts'!J$5&amp;"'!$f1"),$A1562-1,0),NA())</f>
        <v>#N/A</v>
      </c>
      <c r="K1562" s="219" t="e">
        <f ca="1">IF(ISNUMBER(OFFSET(INDIRECT("'"&amp;'DATA for charts'!K$5&amp;"'!$f1"),$A1562-1,0)),OFFSET(INDIRECT("'"&amp;'DATA for charts'!K$5&amp;"'!$f1"),$A1562-1,0),NA())</f>
        <v>#N/A</v>
      </c>
      <c r="L1562" s="219" t="e">
        <f ca="1">IF(ISNUMBER(OFFSET(INDIRECT("'"&amp;'DATA for charts'!L$5&amp;"'!$f1"),$A1562-1,0)),OFFSET(INDIRECT("'"&amp;'DATA for charts'!L$5&amp;"'!$f1"),$A1562-1,0),NA())</f>
        <v>#N/A</v>
      </c>
      <c r="M1562" s="219" t="e">
        <f ca="1">IF(ISNUMBER(OFFSET(INDIRECT("'"&amp;'DATA for charts'!M$5&amp;"'!$f1"),$A1562-1,0)),OFFSET(INDIRECT("'"&amp;'DATA for charts'!M$5&amp;"'!$f1"),$A1562-1,0),NA())</f>
        <v>#N/A</v>
      </c>
      <c r="N1562" s="219" t="e">
        <f ca="1">IF(ISNUMBER(OFFSET(INDIRECT("'"&amp;'DATA for charts'!N$5&amp;"'!$f1"),$A1562-1,0)),OFFSET(INDIRECT("'"&amp;'DATA for charts'!N$5&amp;"'!$f1"),$A1562-1,0),NA())</f>
        <v>#N/A</v>
      </c>
      <c r="O1562" s="219" t="e">
        <f ca="1">IF(ISNUMBER(OFFSET(INDIRECT("'"&amp;'DATA for charts'!O$5&amp;"'!$f1"),$A1562-1,0)),OFFSET(INDIRECT("'"&amp;'DATA for charts'!O$5&amp;"'!$f1"),$A1562-1,0),NA())</f>
        <v>#N/A</v>
      </c>
      <c r="P1562" s="219" t="e">
        <f ca="1">IF(ISNUMBER(OFFSET(INDIRECT("'"&amp;'DATA for charts'!P$5&amp;"'!$f1"),$A1562-1,0)),OFFSET(INDIRECT("'"&amp;'DATA for charts'!P$5&amp;"'!$f1"),$A1562-1,0),NA())</f>
        <v>#N/A</v>
      </c>
      <c r="Q1562" s="219" t="e">
        <f ca="1">IF(ISNUMBER(OFFSET(INDIRECT("'"&amp;'DATA for charts'!Q$5&amp;"'!$f1"),$A1562-1,0)),OFFSET(INDIRECT("'"&amp;'DATA for charts'!Q$5&amp;"'!$f1"),$A1562-1,0),NA())</f>
        <v>#N/A</v>
      </c>
      <c r="R1562" s="219" t="e">
        <f ca="1">IF(ISNUMBER(OFFSET(INDIRECT("'"&amp;'DATA for charts'!R$5&amp;"'!$f1"),$A1562-1,0)),OFFSET(INDIRECT("'"&amp;'DATA for charts'!R$5&amp;"'!$f1"),$A1562-1,0),NA())</f>
        <v>#N/A</v>
      </c>
      <c r="S1562" s="219" t="e">
        <f ca="1">IF(ISNUMBER(OFFSET(INDIRECT("'"&amp;'DATA for charts'!S$5&amp;"'!$f1"),$A1562-1,0)),OFFSET(INDIRECT("'"&amp;'DATA for charts'!S$5&amp;"'!$f1"),$A1562-1,0),NA())</f>
        <v>#N/A</v>
      </c>
      <c r="T1562" s="34"/>
      <c r="U1562" s="34"/>
      <c r="V1562" s="34"/>
      <c r="W1562" s="8"/>
      <c r="X1562" s="8"/>
      <c r="Y1562" s="8"/>
      <c r="Z1562" s="8"/>
      <c r="AA1562" s="8"/>
    </row>
    <row r="1563" spans="1:27">
      <c r="A1563" s="226">
        <f t="shared" si="1463"/>
        <v>278</v>
      </c>
      <c r="B1563" s="8">
        <v>17</v>
      </c>
      <c r="C1563" s="219">
        <f ca="1">IF(ISNUMBER(OFFSET(INDIRECT("'"&amp;'DATA for charts'!C$5&amp;"'!$f1"),$A1563-1,0)),OFFSET(INDIRECT("'"&amp;'DATA for charts'!C$5&amp;"'!$f1"),$A1563-1,0),NA())</f>
        <v>-2.1760000000000002</v>
      </c>
      <c r="D1563" s="219">
        <f ca="1">IF(ISNUMBER(OFFSET(INDIRECT("'"&amp;'DATA for charts'!D$5&amp;"'!$f1"),$A1563-1,0)),OFFSET(INDIRECT("'"&amp;'DATA for charts'!D$5&amp;"'!$f1"),$A1563-1,0),NA())</f>
        <v>-1.1446535</v>
      </c>
      <c r="E1563" s="219">
        <f ca="1">IF(ISNUMBER(OFFSET(INDIRECT("'"&amp;'DATA for charts'!E$5&amp;"'!$f1"),$A1563-1,0)),OFFSET(INDIRECT("'"&amp;'DATA for charts'!E$5&amp;"'!$f1"),$A1563-1,0),NA())</f>
        <v>-2.2160000000000002</v>
      </c>
      <c r="F1563" s="219">
        <f ca="1">IF(ISNUMBER(OFFSET(INDIRECT("'"&amp;'DATA for charts'!F$5&amp;"'!$f1"),$A1563-1,0)),OFFSET(INDIRECT("'"&amp;'DATA for charts'!F$5&amp;"'!$f1"),$A1563-1,0),NA())</f>
        <v>-0.98623416115395557</v>
      </c>
      <c r="G1563" s="219">
        <f ca="1">IF(ISNUMBER(OFFSET(INDIRECT("'"&amp;'DATA for charts'!G$5&amp;"'!$f1"),$A1563-1,0)),OFFSET(INDIRECT("'"&amp;'DATA for charts'!G$5&amp;"'!$f1"),$A1563-1,0),NA())</f>
        <v>-0.94</v>
      </c>
      <c r="H1563" s="219">
        <f ca="1">IF(ISNUMBER(OFFSET(INDIRECT("'"&amp;'DATA for charts'!H$5&amp;"'!$f1"),$A1563-1,0)),OFFSET(INDIRECT("'"&amp;'DATA for charts'!H$5&amp;"'!$f1"),$A1563-1,0),NA())</f>
        <v>-0.70988300000000004</v>
      </c>
      <c r="I1563" s="219" t="e">
        <f ca="1">IF(ISNUMBER(OFFSET(INDIRECT("'"&amp;'DATA for charts'!I$5&amp;"'!$f1"),$A1563-1,0)),OFFSET(INDIRECT("'"&amp;'DATA for charts'!I$5&amp;"'!$f1"),$A1563-1,0),NA())</f>
        <v>#N/A</v>
      </c>
      <c r="J1563" s="219" t="e">
        <f ca="1">IF(ISNUMBER(OFFSET(INDIRECT("'"&amp;'DATA for charts'!J$5&amp;"'!$f1"),$A1563-1,0)),OFFSET(INDIRECT("'"&amp;'DATA for charts'!J$5&amp;"'!$f1"),$A1563-1,0),NA())</f>
        <v>#N/A</v>
      </c>
      <c r="K1563" s="219" t="e">
        <f ca="1">IF(ISNUMBER(OFFSET(INDIRECT("'"&amp;'DATA for charts'!K$5&amp;"'!$f1"),$A1563-1,0)),OFFSET(INDIRECT("'"&amp;'DATA for charts'!K$5&amp;"'!$f1"),$A1563-1,0),NA())</f>
        <v>#N/A</v>
      </c>
      <c r="L1563" s="219" t="e">
        <f ca="1">IF(ISNUMBER(OFFSET(INDIRECT("'"&amp;'DATA for charts'!L$5&amp;"'!$f1"),$A1563-1,0)),OFFSET(INDIRECT("'"&amp;'DATA for charts'!L$5&amp;"'!$f1"),$A1563-1,0),NA())</f>
        <v>#N/A</v>
      </c>
      <c r="M1563" s="219" t="e">
        <f ca="1">IF(ISNUMBER(OFFSET(INDIRECT("'"&amp;'DATA for charts'!M$5&amp;"'!$f1"),$A1563-1,0)),OFFSET(INDIRECT("'"&amp;'DATA for charts'!M$5&amp;"'!$f1"),$A1563-1,0),NA())</f>
        <v>#N/A</v>
      </c>
      <c r="N1563" s="219" t="e">
        <f ca="1">IF(ISNUMBER(OFFSET(INDIRECT("'"&amp;'DATA for charts'!N$5&amp;"'!$f1"),$A1563-1,0)),OFFSET(INDIRECT("'"&amp;'DATA for charts'!N$5&amp;"'!$f1"),$A1563-1,0),NA())</f>
        <v>#N/A</v>
      </c>
      <c r="O1563" s="219" t="e">
        <f ca="1">IF(ISNUMBER(OFFSET(INDIRECT("'"&amp;'DATA for charts'!O$5&amp;"'!$f1"),$A1563-1,0)),OFFSET(INDIRECT("'"&amp;'DATA for charts'!O$5&amp;"'!$f1"),$A1563-1,0),NA())</f>
        <v>#N/A</v>
      </c>
      <c r="P1563" s="219" t="e">
        <f ca="1">IF(ISNUMBER(OFFSET(INDIRECT("'"&amp;'DATA for charts'!P$5&amp;"'!$f1"),$A1563-1,0)),OFFSET(INDIRECT("'"&amp;'DATA for charts'!P$5&amp;"'!$f1"),$A1563-1,0),NA())</f>
        <v>#N/A</v>
      </c>
      <c r="Q1563" s="219" t="e">
        <f ca="1">IF(ISNUMBER(OFFSET(INDIRECT("'"&amp;'DATA for charts'!Q$5&amp;"'!$f1"),$A1563-1,0)),OFFSET(INDIRECT("'"&amp;'DATA for charts'!Q$5&amp;"'!$f1"),$A1563-1,0),NA())</f>
        <v>#N/A</v>
      </c>
      <c r="R1563" s="219" t="e">
        <f ca="1">IF(ISNUMBER(OFFSET(INDIRECT("'"&amp;'DATA for charts'!R$5&amp;"'!$f1"),$A1563-1,0)),OFFSET(INDIRECT("'"&amp;'DATA for charts'!R$5&amp;"'!$f1"),$A1563-1,0),NA())</f>
        <v>#N/A</v>
      </c>
      <c r="S1563" s="219" t="e">
        <f ca="1">IF(ISNUMBER(OFFSET(INDIRECT("'"&amp;'DATA for charts'!S$5&amp;"'!$f1"),$A1563-1,0)),OFFSET(INDIRECT("'"&amp;'DATA for charts'!S$5&amp;"'!$f1"),$A1563-1,0),NA())</f>
        <v>#N/A</v>
      </c>
      <c r="T1563" s="34"/>
      <c r="U1563" s="34"/>
      <c r="V1563" s="34"/>
      <c r="W1563" s="8"/>
      <c r="X1563" s="8"/>
      <c r="Y1563" s="8"/>
      <c r="Z1563" s="8"/>
      <c r="AA1563" s="8"/>
    </row>
    <row r="1564" spans="1:27">
      <c r="A1564" s="226">
        <f t="shared" si="1463"/>
        <v>279</v>
      </c>
      <c r="B1564" s="8">
        <v>18</v>
      </c>
      <c r="C1564" s="219">
        <f ca="1">IF(ISNUMBER(OFFSET(INDIRECT("'"&amp;'DATA for charts'!C$5&amp;"'!$f1"),$A1564-1,0)),OFFSET(INDIRECT("'"&amp;'DATA for charts'!C$5&amp;"'!$f1"),$A1564-1,0),NA())</f>
        <v>-0.73599999999999999</v>
      </c>
      <c r="D1564" s="219">
        <f ca="1">IF(ISNUMBER(OFFSET(INDIRECT("'"&amp;'DATA for charts'!D$5&amp;"'!$f1"),$A1564-1,0)),OFFSET(INDIRECT("'"&amp;'DATA for charts'!D$5&amp;"'!$f1"),$A1564-1,0),NA())</f>
        <v>0</v>
      </c>
      <c r="E1564" s="219">
        <f ca="1">IF(ISNUMBER(OFFSET(INDIRECT("'"&amp;'DATA for charts'!E$5&amp;"'!$f1"),$A1564-1,0)),OFFSET(INDIRECT("'"&amp;'DATA for charts'!E$5&amp;"'!$f1"),$A1564-1,0),NA())</f>
        <v>-0.314</v>
      </c>
      <c r="F1564" s="219">
        <f ca="1">IF(ISNUMBER(OFFSET(INDIRECT("'"&amp;'DATA for charts'!F$5&amp;"'!$f1"),$A1564-1,0)),OFFSET(INDIRECT("'"&amp;'DATA for charts'!F$5&amp;"'!$f1"),$A1564-1,0),NA())</f>
        <v>0</v>
      </c>
      <c r="G1564" s="219">
        <f ca="1">IF(ISNUMBER(OFFSET(INDIRECT("'"&amp;'DATA for charts'!G$5&amp;"'!$f1"),$A1564-1,0)),OFFSET(INDIRECT("'"&amp;'DATA for charts'!G$5&amp;"'!$f1"),$A1564-1,0),NA())</f>
        <v>-0.02</v>
      </c>
      <c r="H1564" s="219">
        <f ca="1">IF(ISNUMBER(OFFSET(INDIRECT("'"&amp;'DATA for charts'!H$5&amp;"'!$f1"),$A1564-1,0)),OFFSET(INDIRECT("'"&amp;'DATA for charts'!H$5&amp;"'!$f1"),$A1564-1,0),NA())</f>
        <v>0.103098</v>
      </c>
      <c r="I1564" s="219" t="e">
        <f ca="1">IF(ISNUMBER(OFFSET(INDIRECT("'"&amp;'DATA for charts'!I$5&amp;"'!$f1"),$A1564-1,0)),OFFSET(INDIRECT("'"&amp;'DATA for charts'!I$5&amp;"'!$f1"),$A1564-1,0),NA())</f>
        <v>#N/A</v>
      </c>
      <c r="J1564" s="219" t="e">
        <f ca="1">IF(ISNUMBER(OFFSET(INDIRECT("'"&amp;'DATA for charts'!J$5&amp;"'!$f1"),$A1564-1,0)),OFFSET(INDIRECT("'"&amp;'DATA for charts'!J$5&amp;"'!$f1"),$A1564-1,0),NA())</f>
        <v>#N/A</v>
      </c>
      <c r="K1564" s="219" t="e">
        <f ca="1">IF(ISNUMBER(OFFSET(INDIRECT("'"&amp;'DATA for charts'!K$5&amp;"'!$f1"),$A1564-1,0)),OFFSET(INDIRECT("'"&amp;'DATA for charts'!K$5&amp;"'!$f1"),$A1564-1,0),NA())</f>
        <v>#N/A</v>
      </c>
      <c r="L1564" s="219" t="e">
        <f ca="1">IF(ISNUMBER(OFFSET(INDIRECT("'"&amp;'DATA for charts'!L$5&amp;"'!$f1"),$A1564-1,0)),OFFSET(INDIRECT("'"&amp;'DATA for charts'!L$5&amp;"'!$f1"),$A1564-1,0),NA())</f>
        <v>#N/A</v>
      </c>
      <c r="M1564" s="219" t="e">
        <f ca="1">IF(ISNUMBER(OFFSET(INDIRECT("'"&amp;'DATA for charts'!M$5&amp;"'!$f1"),$A1564-1,0)),OFFSET(INDIRECT("'"&amp;'DATA for charts'!M$5&amp;"'!$f1"),$A1564-1,0),NA())</f>
        <v>#N/A</v>
      </c>
      <c r="N1564" s="219" t="e">
        <f ca="1">IF(ISNUMBER(OFFSET(INDIRECT("'"&amp;'DATA for charts'!N$5&amp;"'!$f1"),$A1564-1,0)),OFFSET(INDIRECT("'"&amp;'DATA for charts'!N$5&amp;"'!$f1"),$A1564-1,0),NA())</f>
        <v>#N/A</v>
      </c>
      <c r="O1564" s="219" t="e">
        <f ca="1">IF(ISNUMBER(OFFSET(INDIRECT("'"&amp;'DATA for charts'!O$5&amp;"'!$f1"),$A1564-1,0)),OFFSET(INDIRECT("'"&amp;'DATA for charts'!O$5&amp;"'!$f1"),$A1564-1,0),NA())</f>
        <v>#N/A</v>
      </c>
      <c r="P1564" s="219" t="e">
        <f ca="1">IF(ISNUMBER(OFFSET(INDIRECT("'"&amp;'DATA for charts'!P$5&amp;"'!$f1"),$A1564-1,0)),OFFSET(INDIRECT("'"&amp;'DATA for charts'!P$5&amp;"'!$f1"),$A1564-1,0),NA())</f>
        <v>#N/A</v>
      </c>
      <c r="Q1564" s="219" t="e">
        <f ca="1">IF(ISNUMBER(OFFSET(INDIRECT("'"&amp;'DATA for charts'!Q$5&amp;"'!$f1"),$A1564-1,0)),OFFSET(INDIRECT("'"&amp;'DATA for charts'!Q$5&amp;"'!$f1"),$A1564-1,0),NA())</f>
        <v>#N/A</v>
      </c>
      <c r="R1564" s="219" t="e">
        <f ca="1">IF(ISNUMBER(OFFSET(INDIRECT("'"&amp;'DATA for charts'!R$5&amp;"'!$f1"),$A1564-1,0)),OFFSET(INDIRECT("'"&amp;'DATA for charts'!R$5&amp;"'!$f1"),$A1564-1,0),NA())</f>
        <v>#N/A</v>
      </c>
      <c r="S1564" s="219" t="e">
        <f ca="1">IF(ISNUMBER(OFFSET(INDIRECT("'"&amp;'DATA for charts'!S$5&amp;"'!$f1"),$A1564-1,0)),OFFSET(INDIRECT("'"&amp;'DATA for charts'!S$5&amp;"'!$f1"),$A1564-1,0),NA())</f>
        <v>#N/A</v>
      </c>
      <c r="T1564" s="34"/>
      <c r="U1564" s="34"/>
      <c r="V1564" s="34"/>
      <c r="W1564" s="8"/>
      <c r="X1564" s="8"/>
      <c r="Y1564" s="8"/>
      <c r="Z1564" s="8"/>
      <c r="AA1564" s="8"/>
    </row>
    <row r="1565" spans="1:27">
      <c r="A1565" s="226">
        <f t="shared" si="1463"/>
        <v>280</v>
      </c>
      <c r="B1565" s="8">
        <v>19</v>
      </c>
      <c r="C1565" s="219">
        <f ca="1">IF(ISNUMBER(OFFSET(INDIRECT("'"&amp;'DATA for charts'!C$5&amp;"'!$f1"),$A1565-1,0)),OFFSET(INDIRECT("'"&amp;'DATA for charts'!C$5&amp;"'!$f1"),$A1565-1,0),NA())</f>
        <v>0</v>
      </c>
      <c r="D1565" s="219">
        <f ca="1">IF(ISNUMBER(OFFSET(INDIRECT("'"&amp;'DATA for charts'!D$5&amp;"'!$f1"),$A1565-1,0)),OFFSET(INDIRECT("'"&amp;'DATA for charts'!D$5&amp;"'!$f1"),$A1565-1,0),NA())</f>
        <v>0.37330170000000001</v>
      </c>
      <c r="E1565" s="219">
        <f ca="1">IF(ISNUMBER(OFFSET(INDIRECT("'"&amp;'DATA for charts'!E$5&amp;"'!$f1"),$A1565-1,0)),OFFSET(INDIRECT("'"&amp;'DATA for charts'!E$5&amp;"'!$f1"),$A1565-1,0),NA())</f>
        <v>0</v>
      </c>
      <c r="F1565" s="219">
        <f ca="1">IF(ISNUMBER(OFFSET(INDIRECT("'"&amp;'DATA for charts'!F$5&amp;"'!$f1"),$A1565-1,0)),OFFSET(INDIRECT("'"&amp;'DATA for charts'!F$5&amp;"'!$f1"),$A1565-1,0),NA())</f>
        <v>0.46190347501965834</v>
      </c>
      <c r="G1565" s="219">
        <f ca="1">IF(ISNUMBER(OFFSET(INDIRECT("'"&amp;'DATA for charts'!G$5&amp;"'!$f1"),$A1565-1,0)),OFFSET(INDIRECT("'"&amp;'DATA for charts'!G$5&amp;"'!$f1"),$A1565-1,0),NA())</f>
        <v>0.72</v>
      </c>
      <c r="H1565" s="219">
        <f ca="1">IF(ISNUMBER(OFFSET(INDIRECT("'"&amp;'DATA for charts'!H$5&amp;"'!$f1"),$A1565-1,0)),OFFSET(INDIRECT("'"&amp;'DATA for charts'!H$5&amp;"'!$f1"),$A1565-1,0),NA())</f>
        <v>0.78486</v>
      </c>
      <c r="I1565" s="219" t="e">
        <f ca="1">IF(ISNUMBER(OFFSET(INDIRECT("'"&amp;'DATA for charts'!I$5&amp;"'!$f1"),$A1565-1,0)),OFFSET(INDIRECT("'"&amp;'DATA for charts'!I$5&amp;"'!$f1"),$A1565-1,0),NA())</f>
        <v>#N/A</v>
      </c>
      <c r="J1565" s="219" t="e">
        <f ca="1">IF(ISNUMBER(OFFSET(INDIRECT("'"&amp;'DATA for charts'!J$5&amp;"'!$f1"),$A1565-1,0)),OFFSET(INDIRECT("'"&amp;'DATA for charts'!J$5&amp;"'!$f1"),$A1565-1,0),NA())</f>
        <v>#N/A</v>
      </c>
      <c r="K1565" s="219" t="e">
        <f ca="1">IF(ISNUMBER(OFFSET(INDIRECT("'"&amp;'DATA for charts'!K$5&amp;"'!$f1"),$A1565-1,0)),OFFSET(INDIRECT("'"&amp;'DATA for charts'!K$5&amp;"'!$f1"),$A1565-1,0),NA())</f>
        <v>#N/A</v>
      </c>
      <c r="L1565" s="219" t="e">
        <f ca="1">IF(ISNUMBER(OFFSET(INDIRECT("'"&amp;'DATA for charts'!L$5&amp;"'!$f1"),$A1565-1,0)),OFFSET(INDIRECT("'"&amp;'DATA for charts'!L$5&amp;"'!$f1"),$A1565-1,0),NA())</f>
        <v>#N/A</v>
      </c>
      <c r="M1565" s="219" t="e">
        <f ca="1">IF(ISNUMBER(OFFSET(INDIRECT("'"&amp;'DATA for charts'!M$5&amp;"'!$f1"),$A1565-1,0)),OFFSET(INDIRECT("'"&amp;'DATA for charts'!M$5&amp;"'!$f1"),$A1565-1,0),NA())</f>
        <v>#N/A</v>
      </c>
      <c r="N1565" s="219" t="e">
        <f ca="1">IF(ISNUMBER(OFFSET(INDIRECT("'"&amp;'DATA for charts'!N$5&amp;"'!$f1"),$A1565-1,0)),OFFSET(INDIRECT("'"&amp;'DATA for charts'!N$5&amp;"'!$f1"),$A1565-1,0),NA())</f>
        <v>#N/A</v>
      </c>
      <c r="O1565" s="219" t="e">
        <f ca="1">IF(ISNUMBER(OFFSET(INDIRECT("'"&amp;'DATA for charts'!O$5&amp;"'!$f1"),$A1565-1,0)),OFFSET(INDIRECT("'"&amp;'DATA for charts'!O$5&amp;"'!$f1"),$A1565-1,0),NA())</f>
        <v>#N/A</v>
      </c>
      <c r="P1565" s="219" t="e">
        <f ca="1">IF(ISNUMBER(OFFSET(INDIRECT("'"&amp;'DATA for charts'!P$5&amp;"'!$f1"),$A1565-1,0)),OFFSET(INDIRECT("'"&amp;'DATA for charts'!P$5&amp;"'!$f1"),$A1565-1,0),NA())</f>
        <v>#N/A</v>
      </c>
      <c r="Q1565" s="219" t="e">
        <f ca="1">IF(ISNUMBER(OFFSET(INDIRECT("'"&amp;'DATA for charts'!Q$5&amp;"'!$f1"),$A1565-1,0)),OFFSET(INDIRECT("'"&amp;'DATA for charts'!Q$5&amp;"'!$f1"),$A1565-1,0),NA())</f>
        <v>#N/A</v>
      </c>
      <c r="R1565" s="219" t="e">
        <f ca="1">IF(ISNUMBER(OFFSET(INDIRECT("'"&amp;'DATA for charts'!R$5&amp;"'!$f1"),$A1565-1,0)),OFFSET(INDIRECT("'"&amp;'DATA for charts'!R$5&amp;"'!$f1"),$A1565-1,0),NA())</f>
        <v>#N/A</v>
      </c>
      <c r="S1565" s="219" t="e">
        <f ca="1">IF(ISNUMBER(OFFSET(INDIRECT("'"&amp;'DATA for charts'!S$5&amp;"'!$f1"),$A1565-1,0)),OFFSET(INDIRECT("'"&amp;'DATA for charts'!S$5&amp;"'!$f1"),$A1565-1,0),NA())</f>
        <v>#N/A</v>
      </c>
      <c r="T1565" s="34"/>
      <c r="U1565" s="34"/>
      <c r="V1565" s="34"/>
      <c r="W1565" s="8"/>
      <c r="X1565" s="8"/>
      <c r="Y1565" s="8"/>
      <c r="Z1565" s="8"/>
      <c r="AA1565" s="8"/>
    </row>
    <row r="1566" spans="1:27">
      <c r="A1566" s="226">
        <f t="shared" si="1463"/>
        <v>281</v>
      </c>
      <c r="B1566" s="8">
        <v>20</v>
      </c>
      <c r="C1566" s="219">
        <f ca="1">IF(ISNUMBER(OFFSET(INDIRECT("'"&amp;'DATA for charts'!C$5&amp;"'!$f1"),$A1566-1,0)),OFFSET(INDIRECT("'"&amp;'DATA for charts'!C$5&amp;"'!$f1"),$A1566-1,0),NA())</f>
        <v>0.14599999999999999</v>
      </c>
      <c r="D1566" s="219">
        <f ca="1">IF(ISNUMBER(OFFSET(INDIRECT("'"&amp;'DATA for charts'!D$5&amp;"'!$f1"),$A1566-1,0)),OFFSET(INDIRECT("'"&amp;'DATA for charts'!D$5&amp;"'!$f1"),$A1566-1,0),NA())</f>
        <v>1.5232079999999999</v>
      </c>
      <c r="E1566" s="219">
        <f ca="1">IF(ISNUMBER(OFFSET(INDIRECT("'"&amp;'DATA for charts'!E$5&amp;"'!$f1"),$A1566-1,0)),OFFSET(INDIRECT("'"&amp;'DATA for charts'!E$5&amp;"'!$f1"),$A1566-1,0),NA())</f>
        <v>0.90900000000000003</v>
      </c>
      <c r="F1566" s="219">
        <f ca="1">IF(ISNUMBER(OFFSET(INDIRECT("'"&amp;'DATA for charts'!F$5&amp;"'!$f1"),$A1566-1,0)),OFFSET(INDIRECT("'"&amp;'DATA for charts'!F$5&amp;"'!$f1"),$A1566-1,0),NA())</f>
        <v>1.6222628008368249</v>
      </c>
      <c r="G1566" s="219">
        <f ca="1">IF(ISNUMBER(OFFSET(INDIRECT("'"&amp;'DATA for charts'!G$5&amp;"'!$f1"),$A1566-1,0)),OFFSET(INDIRECT("'"&amp;'DATA for charts'!G$5&amp;"'!$f1"),$A1566-1,0),NA())</f>
        <v>1.84</v>
      </c>
      <c r="H1566" s="219">
        <f ca="1">IF(ISNUMBER(OFFSET(INDIRECT("'"&amp;'DATA for charts'!H$5&amp;"'!$f1"),$A1566-1,0)),OFFSET(INDIRECT("'"&amp;'DATA for charts'!H$5&amp;"'!$f1"),$A1566-1,0),NA())</f>
        <v>1.8058000000000001</v>
      </c>
      <c r="I1566" s="219" t="e">
        <f ca="1">IF(ISNUMBER(OFFSET(INDIRECT("'"&amp;'DATA for charts'!I$5&amp;"'!$f1"),$A1566-1,0)),OFFSET(INDIRECT("'"&amp;'DATA for charts'!I$5&amp;"'!$f1"),$A1566-1,0),NA())</f>
        <v>#N/A</v>
      </c>
      <c r="J1566" s="219" t="e">
        <f ca="1">IF(ISNUMBER(OFFSET(INDIRECT("'"&amp;'DATA for charts'!J$5&amp;"'!$f1"),$A1566-1,0)),OFFSET(INDIRECT("'"&amp;'DATA for charts'!J$5&amp;"'!$f1"),$A1566-1,0),NA())</f>
        <v>#N/A</v>
      </c>
      <c r="K1566" s="219" t="e">
        <f ca="1">IF(ISNUMBER(OFFSET(INDIRECT("'"&amp;'DATA for charts'!K$5&amp;"'!$f1"),$A1566-1,0)),OFFSET(INDIRECT("'"&amp;'DATA for charts'!K$5&amp;"'!$f1"),$A1566-1,0),NA())</f>
        <v>#N/A</v>
      </c>
      <c r="L1566" s="219" t="e">
        <f ca="1">IF(ISNUMBER(OFFSET(INDIRECT("'"&amp;'DATA for charts'!L$5&amp;"'!$f1"),$A1566-1,0)),OFFSET(INDIRECT("'"&amp;'DATA for charts'!L$5&amp;"'!$f1"),$A1566-1,0),NA())</f>
        <v>#N/A</v>
      </c>
      <c r="M1566" s="219" t="e">
        <f ca="1">IF(ISNUMBER(OFFSET(INDIRECT("'"&amp;'DATA for charts'!M$5&amp;"'!$f1"),$A1566-1,0)),OFFSET(INDIRECT("'"&amp;'DATA for charts'!M$5&amp;"'!$f1"),$A1566-1,0),NA())</f>
        <v>#N/A</v>
      </c>
      <c r="N1566" s="219" t="e">
        <f ca="1">IF(ISNUMBER(OFFSET(INDIRECT("'"&amp;'DATA for charts'!N$5&amp;"'!$f1"),$A1566-1,0)),OFFSET(INDIRECT("'"&amp;'DATA for charts'!N$5&amp;"'!$f1"),$A1566-1,0),NA())</f>
        <v>#N/A</v>
      </c>
      <c r="O1566" s="219" t="e">
        <f ca="1">IF(ISNUMBER(OFFSET(INDIRECT("'"&amp;'DATA for charts'!O$5&amp;"'!$f1"),$A1566-1,0)),OFFSET(INDIRECT("'"&amp;'DATA for charts'!O$5&amp;"'!$f1"),$A1566-1,0),NA())</f>
        <v>#N/A</v>
      </c>
      <c r="P1566" s="219" t="e">
        <f ca="1">IF(ISNUMBER(OFFSET(INDIRECT("'"&amp;'DATA for charts'!P$5&amp;"'!$f1"),$A1566-1,0)),OFFSET(INDIRECT("'"&amp;'DATA for charts'!P$5&amp;"'!$f1"),$A1566-1,0),NA())</f>
        <v>#N/A</v>
      </c>
      <c r="Q1566" s="219" t="e">
        <f ca="1">IF(ISNUMBER(OFFSET(INDIRECT("'"&amp;'DATA for charts'!Q$5&amp;"'!$f1"),$A1566-1,0)),OFFSET(INDIRECT("'"&amp;'DATA for charts'!Q$5&amp;"'!$f1"),$A1566-1,0),NA())</f>
        <v>#N/A</v>
      </c>
      <c r="R1566" s="219" t="e">
        <f ca="1">IF(ISNUMBER(OFFSET(INDIRECT("'"&amp;'DATA for charts'!R$5&amp;"'!$f1"),$A1566-1,0)),OFFSET(INDIRECT("'"&amp;'DATA for charts'!R$5&amp;"'!$f1"),$A1566-1,0),NA())</f>
        <v>#N/A</v>
      </c>
      <c r="S1566" s="219" t="e">
        <f ca="1">IF(ISNUMBER(OFFSET(INDIRECT("'"&amp;'DATA for charts'!S$5&amp;"'!$f1"),$A1566-1,0)),OFFSET(INDIRECT("'"&amp;'DATA for charts'!S$5&amp;"'!$f1"),$A1566-1,0),NA())</f>
        <v>#N/A</v>
      </c>
      <c r="T1566" s="34"/>
      <c r="U1566" s="34"/>
      <c r="V1566" s="34"/>
      <c r="W1566" s="8"/>
      <c r="X1566" s="8"/>
      <c r="Y1566" s="8"/>
      <c r="Z1566" s="8"/>
      <c r="AA1566" s="8"/>
    </row>
    <row r="1567" spans="1:27">
      <c r="A1567" s="226">
        <f t="shared" si="1463"/>
        <v>282</v>
      </c>
      <c r="B1567" s="8">
        <v>21</v>
      </c>
      <c r="C1567" s="219">
        <f ca="1">IF(ISNUMBER(OFFSET(INDIRECT("'"&amp;'DATA for charts'!C$5&amp;"'!$f1"),$A1567-1,0)),OFFSET(INDIRECT("'"&amp;'DATA for charts'!C$5&amp;"'!$f1"),$A1567-1,0),NA())</f>
        <v>1.0720000000000001</v>
      </c>
      <c r="D1567" s="219">
        <f ca="1">IF(ISNUMBER(OFFSET(INDIRECT("'"&amp;'DATA for charts'!D$5&amp;"'!$f1"),$A1567-1,0)),OFFSET(INDIRECT("'"&amp;'DATA for charts'!D$5&amp;"'!$f1"),$A1567-1,0),NA())</f>
        <v>2.1392340000000001</v>
      </c>
      <c r="E1567" s="219">
        <f ca="1">IF(ISNUMBER(OFFSET(INDIRECT("'"&amp;'DATA for charts'!E$5&amp;"'!$f1"),$A1567-1,0)),OFFSET(INDIRECT("'"&amp;'DATA for charts'!E$5&amp;"'!$f1"),$A1567-1,0),NA())</f>
        <v>1.8180000000000001</v>
      </c>
      <c r="F1567" s="219">
        <f ca="1">IF(ISNUMBER(OFFSET(INDIRECT("'"&amp;'DATA for charts'!F$5&amp;"'!$f1"),$A1567-1,0)),OFFSET(INDIRECT("'"&amp;'DATA for charts'!F$5&amp;"'!$f1"),$A1567-1,0),NA())</f>
        <v>2.2179305913828666</v>
      </c>
      <c r="G1567" s="219">
        <f ca="1">IF(ISNUMBER(OFFSET(INDIRECT("'"&amp;'DATA for charts'!G$5&amp;"'!$f1"),$A1567-1,0)),OFFSET(INDIRECT("'"&amp;'DATA for charts'!G$5&amp;"'!$f1"),$A1567-1,0),NA())</f>
        <v>2.4</v>
      </c>
      <c r="H1567" s="219">
        <f ca="1">IF(ISNUMBER(OFFSET(INDIRECT("'"&amp;'DATA for charts'!H$5&amp;"'!$f1"),$A1567-1,0)),OFFSET(INDIRECT("'"&amp;'DATA for charts'!H$5&amp;"'!$f1"),$A1567-1,0),NA())</f>
        <v>2.3955799999999998</v>
      </c>
      <c r="I1567" s="219" t="e">
        <f ca="1">IF(ISNUMBER(OFFSET(INDIRECT("'"&amp;'DATA for charts'!I$5&amp;"'!$f1"),$A1567-1,0)),OFFSET(INDIRECT("'"&amp;'DATA for charts'!I$5&amp;"'!$f1"),$A1567-1,0),NA())</f>
        <v>#N/A</v>
      </c>
      <c r="J1567" s="219" t="e">
        <f ca="1">IF(ISNUMBER(OFFSET(INDIRECT("'"&amp;'DATA for charts'!J$5&amp;"'!$f1"),$A1567-1,0)),OFFSET(INDIRECT("'"&amp;'DATA for charts'!J$5&amp;"'!$f1"),$A1567-1,0),NA())</f>
        <v>#N/A</v>
      </c>
      <c r="K1567" s="219" t="e">
        <f ca="1">IF(ISNUMBER(OFFSET(INDIRECT("'"&amp;'DATA for charts'!K$5&amp;"'!$f1"),$A1567-1,0)),OFFSET(INDIRECT("'"&amp;'DATA for charts'!K$5&amp;"'!$f1"),$A1567-1,0),NA())</f>
        <v>#N/A</v>
      </c>
      <c r="L1567" s="219" t="e">
        <f ca="1">IF(ISNUMBER(OFFSET(INDIRECT("'"&amp;'DATA for charts'!L$5&amp;"'!$f1"),$A1567-1,0)),OFFSET(INDIRECT("'"&amp;'DATA for charts'!L$5&amp;"'!$f1"),$A1567-1,0),NA())</f>
        <v>#N/A</v>
      </c>
      <c r="M1567" s="219" t="e">
        <f ca="1">IF(ISNUMBER(OFFSET(INDIRECT("'"&amp;'DATA for charts'!M$5&amp;"'!$f1"),$A1567-1,0)),OFFSET(INDIRECT("'"&amp;'DATA for charts'!M$5&amp;"'!$f1"),$A1567-1,0),NA())</f>
        <v>#N/A</v>
      </c>
      <c r="N1567" s="219" t="e">
        <f ca="1">IF(ISNUMBER(OFFSET(INDIRECT("'"&amp;'DATA for charts'!N$5&amp;"'!$f1"),$A1567-1,0)),OFFSET(INDIRECT("'"&amp;'DATA for charts'!N$5&amp;"'!$f1"),$A1567-1,0),NA())</f>
        <v>#N/A</v>
      </c>
      <c r="O1567" s="219" t="e">
        <f ca="1">IF(ISNUMBER(OFFSET(INDIRECT("'"&amp;'DATA for charts'!O$5&amp;"'!$f1"),$A1567-1,0)),OFFSET(INDIRECT("'"&amp;'DATA for charts'!O$5&amp;"'!$f1"),$A1567-1,0),NA())</f>
        <v>#N/A</v>
      </c>
      <c r="P1567" s="219" t="e">
        <f ca="1">IF(ISNUMBER(OFFSET(INDIRECT("'"&amp;'DATA for charts'!P$5&amp;"'!$f1"),$A1567-1,0)),OFFSET(INDIRECT("'"&amp;'DATA for charts'!P$5&amp;"'!$f1"),$A1567-1,0),NA())</f>
        <v>#N/A</v>
      </c>
      <c r="Q1567" s="219" t="e">
        <f ca="1">IF(ISNUMBER(OFFSET(INDIRECT("'"&amp;'DATA for charts'!Q$5&amp;"'!$f1"),$A1567-1,0)),OFFSET(INDIRECT("'"&amp;'DATA for charts'!Q$5&amp;"'!$f1"),$A1567-1,0),NA())</f>
        <v>#N/A</v>
      </c>
      <c r="R1567" s="219" t="e">
        <f ca="1">IF(ISNUMBER(OFFSET(INDIRECT("'"&amp;'DATA for charts'!R$5&amp;"'!$f1"),$A1567-1,0)),OFFSET(INDIRECT("'"&amp;'DATA for charts'!R$5&amp;"'!$f1"),$A1567-1,0),NA())</f>
        <v>#N/A</v>
      </c>
      <c r="S1567" s="219" t="e">
        <f ca="1">IF(ISNUMBER(OFFSET(INDIRECT("'"&amp;'DATA for charts'!S$5&amp;"'!$f1"),$A1567-1,0)),OFFSET(INDIRECT("'"&amp;'DATA for charts'!S$5&amp;"'!$f1"),$A1567-1,0),NA())</f>
        <v>#N/A</v>
      </c>
      <c r="T1567" s="34"/>
      <c r="U1567" s="34"/>
      <c r="V1567" s="34"/>
      <c r="W1567" s="8"/>
      <c r="X1567" s="8"/>
      <c r="Y1567" s="8"/>
      <c r="Z1567" s="8"/>
      <c r="AA1567" s="8"/>
    </row>
    <row r="1568" spans="1:27">
      <c r="A1568" s="226">
        <f t="shared" si="1463"/>
        <v>283</v>
      </c>
      <c r="B1568" s="8">
        <v>22</v>
      </c>
      <c r="C1568" s="219">
        <f ca="1">IF(ISNUMBER(OFFSET(INDIRECT("'"&amp;'DATA for charts'!C$5&amp;"'!$f1"),$A1568-1,0)),OFFSET(INDIRECT("'"&amp;'DATA for charts'!C$5&amp;"'!$f1"),$A1568-1,0),NA())</f>
        <v>2.06</v>
      </c>
      <c r="D1568" s="219">
        <f ca="1">IF(ISNUMBER(OFFSET(INDIRECT("'"&amp;'DATA for charts'!D$5&amp;"'!$f1"),$A1568-1,0)),OFFSET(INDIRECT("'"&amp;'DATA for charts'!D$5&amp;"'!$f1"),$A1568-1,0),NA())</f>
        <v>2.4968430000000001</v>
      </c>
      <c r="E1568" s="219">
        <f ca="1">IF(ISNUMBER(OFFSET(INDIRECT("'"&amp;'DATA for charts'!E$5&amp;"'!$f1"),$A1568-1,0)),OFFSET(INDIRECT("'"&amp;'DATA for charts'!E$5&amp;"'!$f1"),$A1568-1,0),NA())</f>
        <v>2.3780000000000001</v>
      </c>
      <c r="F1568" s="219">
        <f ca="1">IF(ISNUMBER(OFFSET(INDIRECT("'"&amp;'DATA for charts'!F$5&amp;"'!$f1"),$A1568-1,0)),OFFSET(INDIRECT("'"&amp;'DATA for charts'!F$5&amp;"'!$f1"),$A1568-1,0),NA())</f>
        <v>2.6015352336726858</v>
      </c>
      <c r="G1568" s="219">
        <f ca="1">IF(ISNUMBER(OFFSET(INDIRECT("'"&amp;'DATA for charts'!G$5&amp;"'!$f1"),$A1568-1,0)),OFFSET(INDIRECT("'"&amp;'DATA for charts'!G$5&amp;"'!$f1"),$A1568-1,0),NA())</f>
        <v>2.75</v>
      </c>
      <c r="H1568" s="219">
        <f ca="1">IF(ISNUMBER(OFFSET(INDIRECT("'"&amp;'DATA for charts'!H$5&amp;"'!$f1"),$A1568-1,0)),OFFSET(INDIRECT("'"&amp;'DATA for charts'!H$5&amp;"'!$f1"),$A1568-1,0),NA())</f>
        <v>2.8008999999999999</v>
      </c>
      <c r="I1568" s="219" t="e">
        <f ca="1">IF(ISNUMBER(OFFSET(INDIRECT("'"&amp;'DATA for charts'!I$5&amp;"'!$f1"),$A1568-1,0)),OFFSET(INDIRECT("'"&amp;'DATA for charts'!I$5&amp;"'!$f1"),$A1568-1,0),NA())</f>
        <v>#N/A</v>
      </c>
      <c r="J1568" s="219" t="e">
        <f ca="1">IF(ISNUMBER(OFFSET(INDIRECT("'"&amp;'DATA for charts'!J$5&amp;"'!$f1"),$A1568-1,0)),OFFSET(INDIRECT("'"&amp;'DATA for charts'!J$5&amp;"'!$f1"),$A1568-1,0),NA())</f>
        <v>#N/A</v>
      </c>
      <c r="K1568" s="219" t="e">
        <f ca="1">IF(ISNUMBER(OFFSET(INDIRECT("'"&amp;'DATA for charts'!K$5&amp;"'!$f1"),$A1568-1,0)),OFFSET(INDIRECT("'"&amp;'DATA for charts'!K$5&amp;"'!$f1"),$A1568-1,0),NA())</f>
        <v>#N/A</v>
      </c>
      <c r="L1568" s="219" t="e">
        <f ca="1">IF(ISNUMBER(OFFSET(INDIRECT("'"&amp;'DATA for charts'!L$5&amp;"'!$f1"),$A1568-1,0)),OFFSET(INDIRECT("'"&amp;'DATA for charts'!L$5&amp;"'!$f1"),$A1568-1,0),NA())</f>
        <v>#N/A</v>
      </c>
      <c r="M1568" s="219" t="e">
        <f ca="1">IF(ISNUMBER(OFFSET(INDIRECT("'"&amp;'DATA for charts'!M$5&amp;"'!$f1"),$A1568-1,0)),OFFSET(INDIRECT("'"&amp;'DATA for charts'!M$5&amp;"'!$f1"),$A1568-1,0),NA())</f>
        <v>#N/A</v>
      </c>
      <c r="N1568" s="219" t="e">
        <f ca="1">IF(ISNUMBER(OFFSET(INDIRECT("'"&amp;'DATA for charts'!N$5&amp;"'!$f1"),$A1568-1,0)),OFFSET(INDIRECT("'"&amp;'DATA for charts'!N$5&amp;"'!$f1"),$A1568-1,0),NA())</f>
        <v>#N/A</v>
      </c>
      <c r="O1568" s="219" t="e">
        <f ca="1">IF(ISNUMBER(OFFSET(INDIRECT("'"&amp;'DATA for charts'!O$5&amp;"'!$f1"),$A1568-1,0)),OFFSET(INDIRECT("'"&amp;'DATA for charts'!O$5&amp;"'!$f1"),$A1568-1,0),NA())</f>
        <v>#N/A</v>
      </c>
      <c r="P1568" s="219" t="e">
        <f ca="1">IF(ISNUMBER(OFFSET(INDIRECT("'"&amp;'DATA for charts'!P$5&amp;"'!$f1"),$A1568-1,0)),OFFSET(INDIRECT("'"&amp;'DATA for charts'!P$5&amp;"'!$f1"),$A1568-1,0),NA())</f>
        <v>#N/A</v>
      </c>
      <c r="Q1568" s="219" t="e">
        <f ca="1">IF(ISNUMBER(OFFSET(INDIRECT("'"&amp;'DATA for charts'!Q$5&amp;"'!$f1"),$A1568-1,0)),OFFSET(INDIRECT("'"&amp;'DATA for charts'!Q$5&amp;"'!$f1"),$A1568-1,0),NA())</f>
        <v>#N/A</v>
      </c>
      <c r="R1568" s="219" t="e">
        <f ca="1">IF(ISNUMBER(OFFSET(INDIRECT("'"&amp;'DATA for charts'!R$5&amp;"'!$f1"),$A1568-1,0)),OFFSET(INDIRECT("'"&amp;'DATA for charts'!R$5&amp;"'!$f1"),$A1568-1,0),NA())</f>
        <v>#N/A</v>
      </c>
      <c r="S1568" s="219" t="e">
        <f ca="1">IF(ISNUMBER(OFFSET(INDIRECT("'"&amp;'DATA for charts'!S$5&amp;"'!$f1"),$A1568-1,0)),OFFSET(INDIRECT("'"&amp;'DATA for charts'!S$5&amp;"'!$f1"),$A1568-1,0),NA())</f>
        <v>#N/A</v>
      </c>
      <c r="T1568" s="34"/>
      <c r="U1568" s="34"/>
      <c r="V1568" s="34"/>
      <c r="W1568" s="8"/>
      <c r="X1568" s="8"/>
      <c r="Y1568" s="8"/>
      <c r="Z1568" s="8"/>
      <c r="AA1568" s="8"/>
    </row>
    <row r="1569" spans="1:27">
      <c r="A1569" s="226">
        <f t="shared" si="1463"/>
        <v>284</v>
      </c>
      <c r="B1569" s="8">
        <v>23</v>
      </c>
      <c r="C1569" s="219">
        <f ca="1">IF(ISNUMBER(OFFSET(INDIRECT("'"&amp;'DATA for charts'!C$5&amp;"'!$f1"),$A1569-1,0)),OFFSET(INDIRECT("'"&amp;'DATA for charts'!C$5&amp;"'!$f1"),$A1569-1,0),NA())</f>
        <v>2.3959999999999999</v>
      </c>
      <c r="D1569" s="219">
        <f ca="1">IF(ISNUMBER(OFFSET(INDIRECT("'"&amp;'DATA for charts'!D$5&amp;"'!$f1"),$A1569-1,0)),OFFSET(INDIRECT("'"&amp;'DATA for charts'!D$5&amp;"'!$f1"),$A1569-1,0),NA())</f>
        <v>2.721843999999999</v>
      </c>
      <c r="E1569" s="219">
        <f ca="1">IF(ISNUMBER(OFFSET(INDIRECT("'"&amp;'DATA for charts'!E$5&amp;"'!$f1"),$A1569-1,0)),OFFSET(INDIRECT("'"&amp;'DATA for charts'!E$5&amp;"'!$f1"),$A1569-1,0),NA())</f>
        <v>2.7069999999999999</v>
      </c>
      <c r="F1569" s="219">
        <f ca="1">IF(ISNUMBER(OFFSET(INDIRECT("'"&amp;'DATA for charts'!F$5&amp;"'!$f1"),$A1569-1,0)),OFFSET(INDIRECT("'"&amp;'DATA for charts'!F$5&amp;"'!$f1"),$A1569-1,0),NA())</f>
        <v>2.8784734930583884</v>
      </c>
      <c r="G1569" s="219">
        <f ca="1">IF(ISNUMBER(OFFSET(INDIRECT("'"&amp;'DATA for charts'!G$5&amp;"'!$f1"),$A1569-1,0)),OFFSET(INDIRECT("'"&amp;'DATA for charts'!G$5&amp;"'!$f1"),$A1569-1,0),NA())</f>
        <v>3.03</v>
      </c>
      <c r="H1569" s="219">
        <f ca="1">IF(ISNUMBER(OFFSET(INDIRECT("'"&amp;'DATA for charts'!H$5&amp;"'!$f1"),$A1569-1,0)),OFFSET(INDIRECT("'"&amp;'DATA for charts'!H$5&amp;"'!$f1"),$A1569-1,0),NA())</f>
        <v>3.1202700000000001</v>
      </c>
      <c r="I1569" s="219" t="e">
        <f ca="1">IF(ISNUMBER(OFFSET(INDIRECT("'"&amp;'DATA for charts'!I$5&amp;"'!$f1"),$A1569-1,0)),OFFSET(INDIRECT("'"&amp;'DATA for charts'!I$5&amp;"'!$f1"),$A1569-1,0),NA())</f>
        <v>#N/A</v>
      </c>
      <c r="J1569" s="219" t="e">
        <f ca="1">IF(ISNUMBER(OFFSET(INDIRECT("'"&amp;'DATA for charts'!J$5&amp;"'!$f1"),$A1569-1,0)),OFFSET(INDIRECT("'"&amp;'DATA for charts'!J$5&amp;"'!$f1"),$A1569-1,0),NA())</f>
        <v>#N/A</v>
      </c>
      <c r="K1569" s="219" t="e">
        <f ca="1">IF(ISNUMBER(OFFSET(INDIRECT("'"&amp;'DATA for charts'!K$5&amp;"'!$f1"),$A1569-1,0)),OFFSET(INDIRECT("'"&amp;'DATA for charts'!K$5&amp;"'!$f1"),$A1569-1,0),NA())</f>
        <v>#N/A</v>
      </c>
      <c r="L1569" s="219" t="e">
        <f ca="1">IF(ISNUMBER(OFFSET(INDIRECT("'"&amp;'DATA for charts'!L$5&amp;"'!$f1"),$A1569-1,0)),OFFSET(INDIRECT("'"&amp;'DATA for charts'!L$5&amp;"'!$f1"),$A1569-1,0),NA())</f>
        <v>#N/A</v>
      </c>
      <c r="M1569" s="219" t="e">
        <f ca="1">IF(ISNUMBER(OFFSET(INDIRECT("'"&amp;'DATA for charts'!M$5&amp;"'!$f1"),$A1569-1,0)),OFFSET(INDIRECT("'"&amp;'DATA for charts'!M$5&amp;"'!$f1"),$A1569-1,0),NA())</f>
        <v>#N/A</v>
      </c>
      <c r="N1569" s="219" t="e">
        <f ca="1">IF(ISNUMBER(OFFSET(INDIRECT("'"&amp;'DATA for charts'!N$5&amp;"'!$f1"),$A1569-1,0)),OFFSET(INDIRECT("'"&amp;'DATA for charts'!N$5&amp;"'!$f1"),$A1569-1,0),NA())</f>
        <v>#N/A</v>
      </c>
      <c r="O1569" s="219" t="e">
        <f ca="1">IF(ISNUMBER(OFFSET(INDIRECT("'"&amp;'DATA for charts'!O$5&amp;"'!$f1"),$A1569-1,0)),OFFSET(INDIRECT("'"&amp;'DATA for charts'!O$5&amp;"'!$f1"),$A1569-1,0),NA())</f>
        <v>#N/A</v>
      </c>
      <c r="P1569" s="219" t="e">
        <f ca="1">IF(ISNUMBER(OFFSET(INDIRECT("'"&amp;'DATA for charts'!P$5&amp;"'!$f1"),$A1569-1,0)),OFFSET(INDIRECT("'"&amp;'DATA for charts'!P$5&amp;"'!$f1"),$A1569-1,0),NA())</f>
        <v>#N/A</v>
      </c>
      <c r="Q1569" s="219" t="e">
        <f ca="1">IF(ISNUMBER(OFFSET(INDIRECT("'"&amp;'DATA for charts'!Q$5&amp;"'!$f1"),$A1569-1,0)),OFFSET(INDIRECT("'"&amp;'DATA for charts'!Q$5&amp;"'!$f1"),$A1569-1,0),NA())</f>
        <v>#N/A</v>
      </c>
      <c r="R1569" s="219" t="e">
        <f ca="1">IF(ISNUMBER(OFFSET(INDIRECT("'"&amp;'DATA for charts'!R$5&amp;"'!$f1"),$A1569-1,0)),OFFSET(INDIRECT("'"&amp;'DATA for charts'!R$5&amp;"'!$f1"),$A1569-1,0),NA())</f>
        <v>#N/A</v>
      </c>
      <c r="S1569" s="219" t="e">
        <f ca="1">IF(ISNUMBER(OFFSET(INDIRECT("'"&amp;'DATA for charts'!S$5&amp;"'!$f1"),$A1569-1,0)),OFFSET(INDIRECT("'"&amp;'DATA for charts'!S$5&amp;"'!$f1"),$A1569-1,0),NA())</f>
        <v>#N/A</v>
      </c>
      <c r="T1569" s="34"/>
      <c r="U1569" s="34"/>
      <c r="V1569" s="34"/>
      <c r="W1569" s="8"/>
      <c r="X1569" s="8"/>
      <c r="Y1569" s="8"/>
      <c r="Z1569" s="8"/>
      <c r="AA1569" s="8"/>
    </row>
    <row r="1570" spans="1:27">
      <c r="A1570" s="226">
        <f t="shared" si="1463"/>
        <v>285</v>
      </c>
      <c r="B1570" s="8">
        <v>24</v>
      </c>
      <c r="C1570" s="219">
        <f ca="1">IF(ISNUMBER(OFFSET(INDIRECT("'"&amp;'DATA for charts'!C$5&amp;"'!$f1"),$A1570-1,0)),OFFSET(INDIRECT("'"&amp;'DATA for charts'!C$5&amp;"'!$f1"),$A1570-1,0),NA())</f>
        <v>2.613</v>
      </c>
      <c r="D1570" s="219">
        <f ca="1">IF(ISNUMBER(OFFSET(INDIRECT("'"&amp;'DATA for charts'!D$5&amp;"'!$f1"),$A1570-1,0)),OFFSET(INDIRECT("'"&amp;'DATA for charts'!D$5&amp;"'!$f1"),$A1570-1,0),NA())</f>
        <v>2.8048730000000002</v>
      </c>
      <c r="E1570" s="219">
        <f ca="1">IF(ISNUMBER(OFFSET(INDIRECT("'"&amp;'DATA for charts'!E$5&amp;"'!$f1"),$A1570-1,0)),OFFSET(INDIRECT("'"&amp;'DATA for charts'!E$5&amp;"'!$f1"),$A1570-1,0),NA())</f>
        <v>2.8740000000000001</v>
      </c>
      <c r="F1570" s="219">
        <f ca="1">IF(ISNUMBER(OFFSET(INDIRECT("'"&amp;'DATA for charts'!F$5&amp;"'!$f1"),$A1570-1,0)),OFFSET(INDIRECT("'"&amp;'DATA for charts'!F$5&amp;"'!$f1"),$A1570-1,0),NA())</f>
        <v>2.994141802073333</v>
      </c>
      <c r="G1570" s="219">
        <f ca="1">IF(ISNUMBER(OFFSET(INDIRECT("'"&amp;'DATA for charts'!G$5&amp;"'!$f1"),$A1570-1,0)),OFFSET(INDIRECT("'"&amp;'DATA for charts'!G$5&amp;"'!$f1"),$A1570-1,0),NA())</f>
        <v>3.11</v>
      </c>
      <c r="H1570" s="219">
        <f ca="1">IF(ISNUMBER(OFFSET(INDIRECT("'"&amp;'DATA for charts'!H$5&amp;"'!$f1"),$A1570-1,0)),OFFSET(INDIRECT("'"&amp;'DATA for charts'!H$5&amp;"'!$f1"),$A1570-1,0),NA())</f>
        <v>3.2614700000000001</v>
      </c>
      <c r="I1570" s="219" t="e">
        <f ca="1">IF(ISNUMBER(OFFSET(INDIRECT("'"&amp;'DATA for charts'!I$5&amp;"'!$f1"),$A1570-1,0)),OFFSET(INDIRECT("'"&amp;'DATA for charts'!I$5&amp;"'!$f1"),$A1570-1,0),NA())</f>
        <v>#N/A</v>
      </c>
      <c r="J1570" s="219" t="e">
        <f ca="1">IF(ISNUMBER(OFFSET(INDIRECT("'"&amp;'DATA for charts'!J$5&amp;"'!$f1"),$A1570-1,0)),OFFSET(INDIRECT("'"&amp;'DATA for charts'!J$5&amp;"'!$f1"),$A1570-1,0),NA())</f>
        <v>#N/A</v>
      </c>
      <c r="K1570" s="219" t="e">
        <f ca="1">IF(ISNUMBER(OFFSET(INDIRECT("'"&amp;'DATA for charts'!K$5&amp;"'!$f1"),$A1570-1,0)),OFFSET(INDIRECT("'"&amp;'DATA for charts'!K$5&amp;"'!$f1"),$A1570-1,0),NA())</f>
        <v>#N/A</v>
      </c>
      <c r="L1570" s="219" t="e">
        <f ca="1">IF(ISNUMBER(OFFSET(INDIRECT("'"&amp;'DATA for charts'!L$5&amp;"'!$f1"),$A1570-1,0)),OFFSET(INDIRECT("'"&amp;'DATA for charts'!L$5&amp;"'!$f1"),$A1570-1,0),NA())</f>
        <v>#N/A</v>
      </c>
      <c r="M1570" s="219" t="e">
        <f ca="1">IF(ISNUMBER(OFFSET(INDIRECT("'"&amp;'DATA for charts'!M$5&amp;"'!$f1"),$A1570-1,0)),OFFSET(INDIRECT("'"&amp;'DATA for charts'!M$5&amp;"'!$f1"),$A1570-1,0),NA())</f>
        <v>#N/A</v>
      </c>
      <c r="N1570" s="219" t="e">
        <f ca="1">IF(ISNUMBER(OFFSET(INDIRECT("'"&amp;'DATA for charts'!N$5&amp;"'!$f1"),$A1570-1,0)),OFFSET(INDIRECT("'"&amp;'DATA for charts'!N$5&amp;"'!$f1"),$A1570-1,0),NA())</f>
        <v>#N/A</v>
      </c>
      <c r="O1570" s="219" t="e">
        <f ca="1">IF(ISNUMBER(OFFSET(INDIRECT("'"&amp;'DATA for charts'!O$5&amp;"'!$f1"),$A1570-1,0)),OFFSET(INDIRECT("'"&amp;'DATA for charts'!O$5&amp;"'!$f1"),$A1570-1,0),NA())</f>
        <v>#N/A</v>
      </c>
      <c r="P1570" s="219" t="e">
        <f ca="1">IF(ISNUMBER(OFFSET(INDIRECT("'"&amp;'DATA for charts'!P$5&amp;"'!$f1"),$A1570-1,0)),OFFSET(INDIRECT("'"&amp;'DATA for charts'!P$5&amp;"'!$f1"),$A1570-1,0),NA())</f>
        <v>#N/A</v>
      </c>
      <c r="Q1570" s="219" t="e">
        <f ca="1">IF(ISNUMBER(OFFSET(INDIRECT("'"&amp;'DATA for charts'!Q$5&amp;"'!$f1"),$A1570-1,0)),OFFSET(INDIRECT("'"&amp;'DATA for charts'!Q$5&amp;"'!$f1"),$A1570-1,0),NA())</f>
        <v>#N/A</v>
      </c>
      <c r="R1570" s="219" t="e">
        <f ca="1">IF(ISNUMBER(OFFSET(INDIRECT("'"&amp;'DATA for charts'!R$5&amp;"'!$f1"),$A1570-1,0)),OFFSET(INDIRECT("'"&amp;'DATA for charts'!R$5&amp;"'!$f1"),$A1570-1,0),NA())</f>
        <v>#N/A</v>
      </c>
      <c r="S1570" s="219" t="e">
        <f ca="1">IF(ISNUMBER(OFFSET(INDIRECT("'"&amp;'DATA for charts'!S$5&amp;"'!$f1"),$A1570-1,0)),OFFSET(INDIRECT("'"&amp;'DATA for charts'!S$5&amp;"'!$f1"),$A1570-1,0),NA())</f>
        <v>#N/A</v>
      </c>
      <c r="T1570" s="34"/>
      <c r="U1570" s="34"/>
      <c r="V1570" s="34"/>
      <c r="W1570" s="8"/>
      <c r="X1570" s="8"/>
      <c r="Y1570" s="8"/>
      <c r="Z1570" s="8"/>
      <c r="AA1570" s="8"/>
    </row>
    <row r="1571" spans="1:27">
      <c r="A1571" s="216"/>
      <c r="B1571" s="37" t="s">
        <v>85</v>
      </c>
      <c r="C1571" s="37" t="s">
        <v>85</v>
      </c>
      <c r="D1571" s="37" t="s">
        <v>85</v>
      </c>
      <c r="E1571" s="37" t="s">
        <v>85</v>
      </c>
      <c r="F1571" s="37" t="s">
        <v>85</v>
      </c>
      <c r="G1571" s="37" t="s">
        <v>85</v>
      </c>
      <c r="H1571" s="37" t="s">
        <v>85</v>
      </c>
      <c r="I1571" s="37" t="s">
        <v>85</v>
      </c>
      <c r="J1571" s="37" t="s">
        <v>85</v>
      </c>
      <c r="K1571" s="37"/>
      <c r="L1571" s="37"/>
      <c r="M1571" s="37"/>
      <c r="N1571" s="37"/>
      <c r="O1571" s="37"/>
      <c r="P1571" s="37"/>
      <c r="Q1571" s="37"/>
      <c r="R1571" s="37"/>
      <c r="S1571" s="37" t="s">
        <v>85</v>
      </c>
      <c r="T1571" s="34"/>
      <c r="U1571" s="34"/>
      <c r="V1571" s="34"/>
      <c r="W1571" s="8"/>
      <c r="X1571" s="8"/>
      <c r="Y1571" s="8"/>
      <c r="Z1571" s="8"/>
      <c r="AA1571" s="8"/>
    </row>
    <row r="1572" spans="1:27">
      <c r="A1572" s="216"/>
      <c r="T1572" s="34"/>
      <c r="U1572" s="34"/>
      <c r="V1572" s="34"/>
      <c r="W1572" s="8"/>
      <c r="X1572" s="8"/>
      <c r="Y1572" s="8"/>
      <c r="Z1572" s="8"/>
      <c r="AA1572" s="8"/>
    </row>
    <row r="1573" spans="1:27">
      <c r="A1573" s="216"/>
      <c r="T1573" s="34"/>
      <c r="U1573" s="34"/>
      <c r="V1573" s="34"/>
      <c r="W1573" s="8"/>
      <c r="X1573" s="8"/>
      <c r="Y1573" s="8"/>
      <c r="Z1573" s="8"/>
      <c r="AA1573" s="8"/>
    </row>
    <row r="1574" spans="1:27">
      <c r="A1574" s="216"/>
      <c r="S1574" s="34"/>
      <c r="T1574" s="34"/>
      <c r="U1574" s="34"/>
      <c r="V1574" s="34"/>
      <c r="W1574" s="8"/>
      <c r="X1574" s="8"/>
      <c r="Y1574" s="8"/>
      <c r="Z1574" s="8"/>
      <c r="AA1574" s="8"/>
    </row>
    <row r="1575" spans="1:27">
      <c r="A1575" s="216"/>
      <c r="S1575" s="34"/>
      <c r="T1575" s="34"/>
      <c r="U1575" s="34"/>
      <c r="V1575" s="34"/>
      <c r="W1575" s="8"/>
      <c r="X1575" s="8"/>
      <c r="Y1575" s="8"/>
      <c r="Z1575" s="8"/>
      <c r="AA1575" s="8"/>
    </row>
    <row r="1576" spans="1:27">
      <c r="A1576" s="216"/>
      <c r="S1576" s="34"/>
      <c r="T1576" s="34"/>
      <c r="U1576" s="34"/>
      <c r="V1576" s="34"/>
      <c r="W1576" s="8"/>
      <c r="X1576" s="8"/>
      <c r="Y1576" s="8"/>
      <c r="Z1576" s="8"/>
      <c r="AA1576" s="8"/>
    </row>
    <row r="1577" spans="1:27">
      <c r="A1577" s="216"/>
      <c r="S1577" s="37"/>
      <c r="T1577" s="34"/>
      <c r="U1577" s="34"/>
      <c r="V1577" s="34"/>
      <c r="W1577" s="8"/>
      <c r="X1577" s="8"/>
      <c r="Y1577" s="8"/>
      <c r="Z1577" s="8"/>
      <c r="AA1577" s="8"/>
    </row>
    <row r="1578" spans="1:27">
      <c r="A1578" s="216"/>
      <c r="T1578" s="34"/>
      <c r="U1578" s="34"/>
      <c r="V1578" s="34"/>
      <c r="W1578" s="8"/>
      <c r="X1578" s="8"/>
      <c r="Y1578" s="8"/>
      <c r="Z1578" s="8"/>
      <c r="AA1578" s="8"/>
    </row>
    <row r="1579" spans="1:27">
      <c r="A1579" s="216"/>
      <c r="B1579" s="464" t="s">
        <v>126</v>
      </c>
      <c r="T1579" s="34"/>
      <c r="U1579" s="34"/>
      <c r="V1579" s="34"/>
      <c r="W1579" s="8"/>
      <c r="X1579" s="8"/>
      <c r="Y1579" s="8"/>
      <c r="Z1579" s="8"/>
      <c r="AA1579" s="8"/>
    </row>
    <row r="1580" spans="1:27">
      <c r="A1580" s="216"/>
      <c r="B1580" s="464" t="s">
        <v>867</v>
      </c>
      <c r="T1580" s="34"/>
      <c r="U1580" s="34"/>
      <c r="V1580" s="34"/>
      <c r="W1580" s="8"/>
      <c r="X1580" s="8"/>
      <c r="Y1580" s="8"/>
      <c r="Z1580" s="8"/>
      <c r="AA1580" s="8"/>
    </row>
    <row r="1581" spans="1:27">
      <c r="A1581" s="216"/>
      <c r="B1581" s="32" t="s">
        <v>127</v>
      </c>
      <c r="T1581" s="34"/>
      <c r="U1581" s="34"/>
      <c r="V1581" s="34"/>
      <c r="W1581" s="8"/>
      <c r="X1581" s="8"/>
      <c r="Y1581" s="8"/>
      <c r="Z1581" s="8"/>
      <c r="AA1581" s="8"/>
    </row>
    <row r="1582" spans="1:27">
      <c r="A1582" s="216">
        <f t="shared" ref="A1582" si="1464">A$8</f>
        <v>0</v>
      </c>
      <c r="B1582" s="32" t="s">
        <v>65</v>
      </c>
      <c r="C1582" s="33" t="str">
        <f t="shared" ref="C1582:S1582" ca="1" si="1465">C$8</f>
        <v>BSIMAC</v>
      </c>
      <c r="D1582" s="33" t="str">
        <f t="shared" ca="1" si="1465"/>
        <v>CSE</v>
      </c>
      <c r="E1582" s="33" t="str">
        <f t="shared" ca="1" si="1465"/>
        <v>DeST</v>
      </c>
      <c r="F1582" s="33" t="str">
        <f t="shared" ca="1" si="1465"/>
        <v>EnergyPlus</v>
      </c>
      <c r="G1582" s="33" t="str">
        <f t="shared" ca="1" si="1465"/>
        <v>ESP-r</v>
      </c>
      <c r="H1582" s="33" t="str">
        <f t="shared" ca="1" si="1465"/>
        <v>TRNSYS</v>
      </c>
      <c r="I1582" s="33" t="str">
        <f t="shared" ca="1" si="1465"/>
        <v>TestSpec-Alt</v>
      </c>
      <c r="J1582" s="33">
        <f t="shared" ca="1" si="1465"/>
        <v>0</v>
      </c>
      <c r="K1582" s="33">
        <f t="shared" ca="1" si="1465"/>
        <v>0</v>
      </c>
      <c r="L1582" s="33">
        <f t="shared" ca="1" si="1465"/>
        <v>0</v>
      </c>
      <c r="M1582" s="33">
        <f t="shared" ca="1" si="1465"/>
        <v>0</v>
      </c>
      <c r="N1582" s="33">
        <f t="shared" ca="1" si="1465"/>
        <v>0</v>
      </c>
      <c r="O1582" s="33">
        <f t="shared" ca="1" si="1465"/>
        <v>0</v>
      </c>
      <c r="P1582" s="33">
        <f t="shared" ca="1" si="1465"/>
        <v>0</v>
      </c>
      <c r="Q1582" s="33">
        <f t="shared" ca="1" si="1465"/>
        <v>0</v>
      </c>
      <c r="R1582" s="33">
        <f t="shared" ca="1" si="1465"/>
        <v>0</v>
      </c>
      <c r="S1582" s="33" t="str">
        <f t="shared" ca="1" si="1465"/>
        <v>Tested Prg</v>
      </c>
      <c r="T1582" s="34"/>
      <c r="U1582" s="34"/>
      <c r="V1582" s="34"/>
      <c r="W1582" s="8"/>
      <c r="X1582" s="8"/>
      <c r="Y1582" s="8"/>
      <c r="Z1582" s="8"/>
      <c r="AA1582" s="8"/>
    </row>
    <row r="1583" spans="1:27">
      <c r="A1583" s="216">
        <f t="shared" ref="A1583" si="1466">A$7</f>
        <v>0</v>
      </c>
      <c r="B1583" s="32" t="s">
        <v>66</v>
      </c>
      <c r="C1583" s="33" t="str">
        <f t="shared" ref="C1583:S1583" ca="1" si="1467">C$7</f>
        <v/>
      </c>
      <c r="D1583" s="33" t="str">
        <f t="shared" ca="1" si="1467"/>
        <v/>
      </c>
      <c r="E1583" s="33" t="str">
        <f t="shared" ca="1" si="1467"/>
        <v/>
      </c>
      <c r="F1583" s="33" t="str">
        <f t="shared" ca="1" si="1467"/>
        <v/>
      </c>
      <c r="G1583" s="33" t="str">
        <f t="shared" ca="1" si="1467"/>
        <v/>
      </c>
      <c r="H1583" s="33" t="str">
        <f t="shared" ca="1" si="1467"/>
        <v/>
      </c>
      <c r="I1583" s="33" t="str">
        <f t="shared" ca="1" si="1467"/>
        <v/>
      </c>
      <c r="J1583" s="33" t="str">
        <f t="shared" ca="1" si="1467"/>
        <v/>
      </c>
      <c r="K1583" s="33" t="str">
        <f t="shared" ca="1" si="1467"/>
        <v/>
      </c>
      <c r="L1583" s="33" t="str">
        <f t="shared" ca="1" si="1467"/>
        <v/>
      </c>
      <c r="M1583" s="33" t="str">
        <f t="shared" ca="1" si="1467"/>
        <v/>
      </c>
      <c r="N1583" s="33" t="str">
        <f t="shared" ca="1" si="1467"/>
        <v/>
      </c>
      <c r="O1583" s="33" t="str">
        <f t="shared" ca="1" si="1467"/>
        <v/>
      </c>
      <c r="P1583" s="33" t="str">
        <f t="shared" ca="1" si="1467"/>
        <v/>
      </c>
      <c r="Q1583" s="33" t="str">
        <f t="shared" ca="1" si="1467"/>
        <v/>
      </c>
      <c r="R1583" s="33" t="str">
        <f t="shared" ca="1" si="1467"/>
        <v/>
      </c>
      <c r="S1583" s="33" t="str">
        <f t="shared" ca="1" si="1467"/>
        <v/>
      </c>
      <c r="T1583" s="34"/>
      <c r="U1583" s="34"/>
      <c r="V1583" s="34"/>
      <c r="W1583" s="8"/>
      <c r="X1583" s="8"/>
      <c r="Y1583" s="8"/>
      <c r="Z1583" s="8"/>
      <c r="AA1583" s="8"/>
    </row>
    <row r="1584" spans="1:27">
      <c r="A1584" s="216" t="s">
        <v>128</v>
      </c>
      <c r="B1584" s="32" t="s">
        <v>83</v>
      </c>
      <c r="C1584" s="34" t="s">
        <v>128</v>
      </c>
      <c r="D1584" s="34" t="s">
        <v>128</v>
      </c>
      <c r="E1584" s="34" t="s">
        <v>128</v>
      </c>
      <c r="F1584" s="34" t="s">
        <v>128</v>
      </c>
      <c r="G1584" s="34" t="s">
        <v>128</v>
      </c>
      <c r="H1584" s="34" t="s">
        <v>128</v>
      </c>
      <c r="I1584" s="34" t="s">
        <v>128</v>
      </c>
      <c r="J1584" s="34" t="s">
        <v>128</v>
      </c>
      <c r="K1584" s="34" t="s">
        <v>128</v>
      </c>
      <c r="L1584" s="34" t="s">
        <v>128</v>
      </c>
      <c r="M1584" s="34" t="s">
        <v>128</v>
      </c>
      <c r="N1584" s="34" t="s">
        <v>128</v>
      </c>
      <c r="O1584" s="34" t="s">
        <v>128</v>
      </c>
      <c r="P1584" s="34" t="s">
        <v>128</v>
      </c>
      <c r="Q1584" s="34" t="s">
        <v>128</v>
      </c>
      <c r="R1584" s="34" t="s">
        <v>128</v>
      </c>
      <c r="S1584" s="34" t="s">
        <v>128</v>
      </c>
      <c r="T1584" s="34"/>
      <c r="U1584" s="34"/>
      <c r="V1584" s="34"/>
      <c r="W1584" s="8"/>
      <c r="X1584" s="8"/>
      <c r="Y1584" s="8"/>
      <c r="Z1584" s="8"/>
      <c r="AA1584" s="8"/>
    </row>
    <row r="1585" spans="1:27">
      <c r="A1585" s="216" t="s">
        <v>85</v>
      </c>
      <c r="B1585" s="37" t="s">
        <v>85</v>
      </c>
      <c r="C1585" s="38" t="s">
        <v>85</v>
      </c>
      <c r="D1585" s="38" t="s">
        <v>85</v>
      </c>
      <c r="E1585" s="38" t="s">
        <v>85</v>
      </c>
      <c r="F1585" s="38" t="s">
        <v>85</v>
      </c>
      <c r="G1585" s="38" t="s">
        <v>85</v>
      </c>
      <c r="H1585" s="38" t="s">
        <v>85</v>
      </c>
      <c r="I1585" s="38" t="s">
        <v>85</v>
      </c>
      <c r="J1585" s="38" t="s">
        <v>85</v>
      </c>
      <c r="K1585" s="38" t="s">
        <v>85</v>
      </c>
      <c r="L1585" s="38" t="s">
        <v>85</v>
      </c>
      <c r="M1585" s="38" t="s">
        <v>85</v>
      </c>
      <c r="N1585" s="38" t="s">
        <v>85</v>
      </c>
      <c r="O1585" s="38" t="s">
        <v>85</v>
      </c>
      <c r="P1585" s="38" t="s">
        <v>85</v>
      </c>
      <c r="Q1585" s="38" t="s">
        <v>85</v>
      </c>
      <c r="R1585" s="38" t="s">
        <v>85</v>
      </c>
      <c r="S1585" s="38" t="s">
        <v>85</v>
      </c>
      <c r="T1585" s="34"/>
      <c r="U1585" s="34"/>
      <c r="V1585" s="34"/>
      <c r="W1585" s="8"/>
      <c r="X1585" s="8"/>
      <c r="Y1585" s="8"/>
      <c r="Z1585" s="8"/>
      <c r="AA1585" s="8"/>
    </row>
    <row r="1586" spans="1:27">
      <c r="A1586" s="216">
        <f t="shared" ref="A1586" si="1468">A$8</f>
        <v>0</v>
      </c>
      <c r="B1586" s="37"/>
      <c r="C1586" s="33" t="str">
        <f t="shared" ref="C1586:S1586" ca="1" si="1469">C$8</f>
        <v>BSIMAC</v>
      </c>
      <c r="D1586" s="33" t="str">
        <f t="shared" ca="1" si="1469"/>
        <v>CSE</v>
      </c>
      <c r="E1586" s="33" t="str">
        <f t="shared" ca="1" si="1469"/>
        <v>DeST</v>
      </c>
      <c r="F1586" s="33" t="str">
        <f t="shared" ca="1" si="1469"/>
        <v>EnergyPlus</v>
      </c>
      <c r="G1586" s="33" t="str">
        <f t="shared" ca="1" si="1469"/>
        <v>ESP-r</v>
      </c>
      <c r="H1586" s="33" t="str">
        <f t="shared" ca="1" si="1469"/>
        <v>TRNSYS</v>
      </c>
      <c r="I1586" s="33" t="str">
        <f t="shared" ca="1" si="1469"/>
        <v>TestSpec-Alt</v>
      </c>
      <c r="J1586" s="33">
        <f t="shared" ca="1" si="1469"/>
        <v>0</v>
      </c>
      <c r="K1586" s="33">
        <f t="shared" ca="1" si="1469"/>
        <v>0</v>
      </c>
      <c r="L1586" s="33">
        <f t="shared" ca="1" si="1469"/>
        <v>0</v>
      </c>
      <c r="M1586" s="33">
        <f t="shared" ca="1" si="1469"/>
        <v>0</v>
      </c>
      <c r="N1586" s="33">
        <f t="shared" ca="1" si="1469"/>
        <v>0</v>
      </c>
      <c r="O1586" s="33">
        <f t="shared" ca="1" si="1469"/>
        <v>0</v>
      </c>
      <c r="P1586" s="33">
        <f t="shared" ca="1" si="1469"/>
        <v>0</v>
      </c>
      <c r="Q1586" s="33">
        <f t="shared" ca="1" si="1469"/>
        <v>0</v>
      </c>
      <c r="R1586" s="33">
        <f t="shared" ca="1" si="1469"/>
        <v>0</v>
      </c>
      <c r="S1586" s="33" t="str">
        <f t="shared" ca="1" si="1469"/>
        <v>Tested Prg</v>
      </c>
      <c r="T1586" s="34"/>
      <c r="U1586" s="34"/>
      <c r="V1586" s="34"/>
      <c r="W1586" s="8"/>
      <c r="X1586" s="8"/>
      <c r="Y1586" s="8"/>
      <c r="Z1586" s="8"/>
      <c r="AA1586" s="8"/>
    </row>
    <row r="1587" spans="1:27">
      <c r="A1587" s="226">
        <v>262</v>
      </c>
      <c r="B1587" s="8">
        <v>1</v>
      </c>
      <c r="C1587" s="219">
        <f ca="1">IF(ISNUMBER(OFFSET(INDIRECT("'"&amp;'DATA for charts'!C$5&amp;"'!$q1"),$A1587-1,0)),OFFSET(INDIRECT("'"&amp;'DATA for charts'!C$5&amp;"'!$q1"),$A1587-1,0),NA())</f>
        <v>0</v>
      </c>
      <c r="D1587" s="219">
        <f ca="1">IF(ISNUMBER(OFFSET(INDIRECT("'"&amp;'DATA for charts'!D$5&amp;"'!$q1"),$A1587-1,0)),OFFSET(INDIRECT("'"&amp;'DATA for charts'!D$5&amp;"'!$q1"),$A1587-1,0),NA())</f>
        <v>0</v>
      </c>
      <c r="E1587" s="219">
        <f ca="1">IF(ISNUMBER(OFFSET(INDIRECT("'"&amp;'DATA for charts'!E$5&amp;"'!$q1"),$A1587-1,0)),OFFSET(INDIRECT("'"&amp;'DATA for charts'!E$5&amp;"'!$q1"),$A1587-1,0),NA())</f>
        <v>0</v>
      </c>
      <c r="F1587" s="219">
        <f ca="1">IF(ISNUMBER(OFFSET(INDIRECT("'"&amp;'DATA for charts'!F$5&amp;"'!$q1"),$A1587-1,0)),OFFSET(INDIRECT("'"&amp;'DATA for charts'!F$5&amp;"'!$q1"),$A1587-1,0),NA())</f>
        <v>0</v>
      </c>
      <c r="G1587" s="219">
        <f ca="1">IF(ISNUMBER(OFFSET(INDIRECT("'"&amp;'DATA for charts'!G$5&amp;"'!$q1"),$A1587-1,0)),OFFSET(INDIRECT("'"&amp;'DATA for charts'!G$5&amp;"'!$q1"),$A1587-1,0),NA())</f>
        <v>0</v>
      </c>
      <c r="H1587" s="219">
        <f ca="1">IF(ISNUMBER(OFFSET(INDIRECT("'"&amp;'DATA for charts'!H$5&amp;"'!$q1"),$A1587-1,0)),OFFSET(INDIRECT("'"&amp;'DATA for charts'!H$5&amp;"'!$q1"),$A1587-1,0),NA())</f>
        <v>0</v>
      </c>
      <c r="I1587" s="219" t="e">
        <f ca="1">IF(ISNUMBER(OFFSET(INDIRECT("'"&amp;'DATA for charts'!I$5&amp;"'!$q1"),$A1587-1,0)),OFFSET(INDIRECT("'"&amp;'DATA for charts'!I$5&amp;"'!$q1"),$A1587-1,0),NA())</f>
        <v>#N/A</v>
      </c>
      <c r="J1587" s="219" t="e">
        <f ca="1">IF(ISNUMBER(OFFSET(INDIRECT("'"&amp;'DATA for charts'!J$5&amp;"'!$q1"),$A1587-1,0)),OFFSET(INDIRECT("'"&amp;'DATA for charts'!J$5&amp;"'!$q1"),$A1587-1,0),NA())</f>
        <v>#N/A</v>
      </c>
      <c r="K1587" s="219" t="e">
        <f ca="1">IF(ISNUMBER(OFFSET(INDIRECT("'"&amp;'DATA for charts'!K$5&amp;"'!$q1"),$A1587-1,0)),OFFSET(INDIRECT("'"&amp;'DATA for charts'!K$5&amp;"'!$q1"),$A1587-1,0),NA())</f>
        <v>#N/A</v>
      </c>
      <c r="L1587" s="219" t="e">
        <f ca="1">IF(ISNUMBER(OFFSET(INDIRECT("'"&amp;'DATA for charts'!L$5&amp;"'!$q1"),$A1587-1,0)),OFFSET(INDIRECT("'"&amp;'DATA for charts'!L$5&amp;"'!$q1"),$A1587-1,0),NA())</f>
        <v>#N/A</v>
      </c>
      <c r="M1587" s="219" t="e">
        <f ca="1">IF(ISNUMBER(OFFSET(INDIRECT("'"&amp;'DATA for charts'!M$5&amp;"'!$q1"),$A1587-1,0)),OFFSET(INDIRECT("'"&amp;'DATA for charts'!M$5&amp;"'!$q1"),$A1587-1,0),NA())</f>
        <v>#N/A</v>
      </c>
      <c r="N1587" s="219" t="e">
        <f ca="1">IF(ISNUMBER(OFFSET(INDIRECT("'"&amp;'DATA for charts'!N$5&amp;"'!$q1"),$A1587-1,0)),OFFSET(INDIRECT("'"&amp;'DATA for charts'!N$5&amp;"'!$q1"),$A1587-1,0),NA())</f>
        <v>#N/A</v>
      </c>
      <c r="O1587" s="219" t="e">
        <f ca="1">IF(ISNUMBER(OFFSET(INDIRECT("'"&amp;'DATA for charts'!O$5&amp;"'!$q1"),$A1587-1,0)),OFFSET(INDIRECT("'"&amp;'DATA for charts'!O$5&amp;"'!$q1"),$A1587-1,0),NA())</f>
        <v>#N/A</v>
      </c>
      <c r="P1587" s="219" t="e">
        <f ca="1">IF(ISNUMBER(OFFSET(INDIRECT("'"&amp;'DATA for charts'!P$5&amp;"'!$q1"),$A1587-1,0)),OFFSET(INDIRECT("'"&amp;'DATA for charts'!P$5&amp;"'!$q1"),$A1587-1,0),NA())</f>
        <v>#N/A</v>
      </c>
      <c r="Q1587" s="219" t="e">
        <f ca="1">IF(ISNUMBER(OFFSET(INDIRECT("'"&amp;'DATA for charts'!Q$5&amp;"'!$q1"),$A1587-1,0)),OFFSET(INDIRECT("'"&amp;'DATA for charts'!Q$5&amp;"'!$q1"),$A1587-1,0),NA())</f>
        <v>#N/A</v>
      </c>
      <c r="R1587" s="219" t="e">
        <f ca="1">IF(ISNUMBER(OFFSET(INDIRECT("'"&amp;'DATA for charts'!R$5&amp;"'!$q1"),$A1587-1,0)),OFFSET(INDIRECT("'"&amp;'DATA for charts'!R$5&amp;"'!$q1"),$A1587-1,0),NA())</f>
        <v>#N/A</v>
      </c>
      <c r="S1587" s="219" t="e">
        <f ca="1">IF(ISNUMBER(OFFSET(INDIRECT("'"&amp;'DATA for charts'!S$5&amp;"'!$q1"),$A1587-1,0)),OFFSET(INDIRECT("'"&amp;'DATA for charts'!S$5&amp;"'!$q1"),$A1587-1,0),NA())</f>
        <v>#N/A</v>
      </c>
      <c r="T1587" s="34"/>
      <c r="U1587" s="34"/>
      <c r="V1587" s="34"/>
      <c r="W1587" s="8"/>
      <c r="X1587" s="8"/>
      <c r="Y1587" s="8"/>
      <c r="Z1587" s="8"/>
      <c r="AA1587" s="8"/>
    </row>
    <row r="1588" spans="1:27">
      <c r="A1588" s="226">
        <f t="shared" ref="A1588:A1610" si="1470">A1587+1</f>
        <v>263</v>
      </c>
      <c r="B1588" s="8">
        <v>2</v>
      </c>
      <c r="C1588" s="219">
        <f ca="1">IF(ISNUMBER(OFFSET(INDIRECT("'"&amp;'DATA for charts'!C$5&amp;"'!$q1"),$A1588-1,0)),OFFSET(INDIRECT("'"&amp;'DATA for charts'!C$5&amp;"'!$q1"),$A1588-1,0),NA())</f>
        <v>0</v>
      </c>
      <c r="D1588" s="219">
        <f ca="1">IF(ISNUMBER(OFFSET(INDIRECT("'"&amp;'DATA for charts'!D$5&amp;"'!$q1"),$A1588-1,0)),OFFSET(INDIRECT("'"&amp;'DATA for charts'!D$5&amp;"'!$q1"),$A1588-1,0),NA())</f>
        <v>0</v>
      </c>
      <c r="E1588" s="219">
        <f ca="1">IF(ISNUMBER(OFFSET(INDIRECT("'"&amp;'DATA for charts'!E$5&amp;"'!$q1"),$A1588-1,0)),OFFSET(INDIRECT("'"&amp;'DATA for charts'!E$5&amp;"'!$q1"),$A1588-1,0),NA())</f>
        <v>0</v>
      </c>
      <c r="F1588" s="219">
        <f ca="1">IF(ISNUMBER(OFFSET(INDIRECT("'"&amp;'DATA for charts'!F$5&amp;"'!$q1"),$A1588-1,0)),OFFSET(INDIRECT("'"&amp;'DATA for charts'!F$5&amp;"'!$q1"),$A1588-1,0),NA())</f>
        <v>0</v>
      </c>
      <c r="G1588" s="219">
        <f ca="1">IF(ISNUMBER(OFFSET(INDIRECT("'"&amp;'DATA for charts'!G$5&amp;"'!$q1"),$A1588-1,0)),OFFSET(INDIRECT("'"&amp;'DATA for charts'!G$5&amp;"'!$q1"),$A1588-1,0),NA())</f>
        <v>0</v>
      </c>
      <c r="H1588" s="219">
        <f ca="1">IF(ISNUMBER(OFFSET(INDIRECT("'"&amp;'DATA for charts'!H$5&amp;"'!$q1"),$A1588-1,0)),OFFSET(INDIRECT("'"&amp;'DATA for charts'!H$5&amp;"'!$q1"),$A1588-1,0),NA())</f>
        <v>0</v>
      </c>
      <c r="I1588" s="219" t="e">
        <f ca="1">IF(ISNUMBER(OFFSET(INDIRECT("'"&amp;'DATA for charts'!I$5&amp;"'!$q1"),$A1588-1,0)),OFFSET(INDIRECT("'"&amp;'DATA for charts'!I$5&amp;"'!$q1"),$A1588-1,0),NA())</f>
        <v>#N/A</v>
      </c>
      <c r="J1588" s="219" t="e">
        <f ca="1">IF(ISNUMBER(OFFSET(INDIRECT("'"&amp;'DATA for charts'!J$5&amp;"'!$q1"),$A1588-1,0)),OFFSET(INDIRECT("'"&amp;'DATA for charts'!J$5&amp;"'!$q1"),$A1588-1,0),NA())</f>
        <v>#N/A</v>
      </c>
      <c r="K1588" s="219" t="e">
        <f ca="1">IF(ISNUMBER(OFFSET(INDIRECT("'"&amp;'DATA for charts'!K$5&amp;"'!$q1"),$A1588-1,0)),OFFSET(INDIRECT("'"&amp;'DATA for charts'!K$5&amp;"'!$q1"),$A1588-1,0),NA())</f>
        <v>#N/A</v>
      </c>
      <c r="L1588" s="219" t="e">
        <f ca="1">IF(ISNUMBER(OFFSET(INDIRECT("'"&amp;'DATA for charts'!L$5&amp;"'!$q1"),$A1588-1,0)),OFFSET(INDIRECT("'"&amp;'DATA for charts'!L$5&amp;"'!$q1"),$A1588-1,0),NA())</f>
        <v>#N/A</v>
      </c>
      <c r="M1588" s="219" t="e">
        <f ca="1">IF(ISNUMBER(OFFSET(INDIRECT("'"&amp;'DATA for charts'!M$5&amp;"'!$q1"),$A1588-1,0)),OFFSET(INDIRECT("'"&amp;'DATA for charts'!M$5&amp;"'!$q1"),$A1588-1,0),NA())</f>
        <v>#N/A</v>
      </c>
      <c r="N1588" s="219" t="e">
        <f ca="1">IF(ISNUMBER(OFFSET(INDIRECT("'"&amp;'DATA for charts'!N$5&amp;"'!$q1"),$A1588-1,0)),OFFSET(INDIRECT("'"&amp;'DATA for charts'!N$5&amp;"'!$q1"),$A1588-1,0),NA())</f>
        <v>#N/A</v>
      </c>
      <c r="O1588" s="219" t="e">
        <f ca="1">IF(ISNUMBER(OFFSET(INDIRECT("'"&amp;'DATA for charts'!O$5&amp;"'!$q1"),$A1588-1,0)),OFFSET(INDIRECT("'"&amp;'DATA for charts'!O$5&amp;"'!$q1"),$A1588-1,0),NA())</f>
        <v>#N/A</v>
      </c>
      <c r="P1588" s="219" t="e">
        <f ca="1">IF(ISNUMBER(OFFSET(INDIRECT("'"&amp;'DATA for charts'!P$5&amp;"'!$q1"),$A1588-1,0)),OFFSET(INDIRECT("'"&amp;'DATA for charts'!P$5&amp;"'!$q1"),$A1588-1,0),NA())</f>
        <v>#N/A</v>
      </c>
      <c r="Q1588" s="219" t="e">
        <f ca="1">IF(ISNUMBER(OFFSET(INDIRECT("'"&amp;'DATA for charts'!Q$5&amp;"'!$q1"),$A1588-1,0)),OFFSET(INDIRECT("'"&amp;'DATA for charts'!Q$5&amp;"'!$q1"),$A1588-1,0),NA())</f>
        <v>#N/A</v>
      </c>
      <c r="R1588" s="219" t="e">
        <f ca="1">IF(ISNUMBER(OFFSET(INDIRECT("'"&amp;'DATA for charts'!R$5&amp;"'!$q1"),$A1588-1,0)),OFFSET(INDIRECT("'"&amp;'DATA for charts'!R$5&amp;"'!$q1"),$A1588-1,0),NA())</f>
        <v>#N/A</v>
      </c>
      <c r="S1588" s="219" t="e">
        <f ca="1">IF(ISNUMBER(OFFSET(INDIRECT("'"&amp;'DATA for charts'!S$5&amp;"'!$q1"),$A1588-1,0)),OFFSET(INDIRECT("'"&amp;'DATA for charts'!S$5&amp;"'!$q1"),$A1588-1,0),NA())</f>
        <v>#N/A</v>
      </c>
      <c r="T1588" s="34"/>
      <c r="U1588" s="34"/>
      <c r="V1588" s="34"/>
      <c r="W1588" s="8"/>
      <c r="X1588" s="8"/>
      <c r="Y1588" s="8"/>
      <c r="Z1588" s="8"/>
      <c r="AA1588" s="8"/>
    </row>
    <row r="1589" spans="1:27">
      <c r="A1589" s="226">
        <f t="shared" si="1470"/>
        <v>264</v>
      </c>
      <c r="B1589" s="8">
        <v>3</v>
      </c>
      <c r="C1589" s="219">
        <f ca="1">IF(ISNUMBER(OFFSET(INDIRECT("'"&amp;'DATA for charts'!C$5&amp;"'!$q1"),$A1589-1,0)),OFFSET(INDIRECT("'"&amp;'DATA for charts'!C$5&amp;"'!$q1"),$A1589-1,0),NA())</f>
        <v>0</v>
      </c>
      <c r="D1589" s="219">
        <f ca="1">IF(ISNUMBER(OFFSET(INDIRECT("'"&amp;'DATA for charts'!D$5&amp;"'!$q1"),$A1589-1,0)),OFFSET(INDIRECT("'"&amp;'DATA for charts'!D$5&amp;"'!$q1"),$A1589-1,0),NA())</f>
        <v>0</v>
      </c>
      <c r="E1589" s="219">
        <f ca="1">IF(ISNUMBER(OFFSET(INDIRECT("'"&amp;'DATA for charts'!E$5&amp;"'!$q1"),$A1589-1,0)),OFFSET(INDIRECT("'"&amp;'DATA for charts'!E$5&amp;"'!$q1"),$A1589-1,0),NA())</f>
        <v>0</v>
      </c>
      <c r="F1589" s="219">
        <f ca="1">IF(ISNUMBER(OFFSET(INDIRECT("'"&amp;'DATA for charts'!F$5&amp;"'!$q1"),$A1589-1,0)),OFFSET(INDIRECT("'"&amp;'DATA for charts'!F$5&amp;"'!$q1"),$A1589-1,0),NA())</f>
        <v>0</v>
      </c>
      <c r="G1589" s="219">
        <f ca="1">IF(ISNUMBER(OFFSET(INDIRECT("'"&amp;'DATA for charts'!G$5&amp;"'!$q1"),$A1589-1,0)),OFFSET(INDIRECT("'"&amp;'DATA for charts'!G$5&amp;"'!$q1"),$A1589-1,0),NA())</f>
        <v>0</v>
      </c>
      <c r="H1589" s="219">
        <f ca="1">IF(ISNUMBER(OFFSET(INDIRECT("'"&amp;'DATA for charts'!H$5&amp;"'!$q1"),$A1589-1,0)),OFFSET(INDIRECT("'"&amp;'DATA for charts'!H$5&amp;"'!$q1"),$A1589-1,0),NA())</f>
        <v>0</v>
      </c>
      <c r="I1589" s="219" t="e">
        <f ca="1">IF(ISNUMBER(OFFSET(INDIRECT("'"&amp;'DATA for charts'!I$5&amp;"'!$q1"),$A1589-1,0)),OFFSET(INDIRECT("'"&amp;'DATA for charts'!I$5&amp;"'!$q1"),$A1589-1,0),NA())</f>
        <v>#N/A</v>
      </c>
      <c r="J1589" s="219" t="e">
        <f ca="1">IF(ISNUMBER(OFFSET(INDIRECT("'"&amp;'DATA for charts'!J$5&amp;"'!$q1"),$A1589-1,0)),OFFSET(INDIRECT("'"&amp;'DATA for charts'!J$5&amp;"'!$q1"),$A1589-1,0),NA())</f>
        <v>#N/A</v>
      </c>
      <c r="K1589" s="219" t="e">
        <f ca="1">IF(ISNUMBER(OFFSET(INDIRECT("'"&amp;'DATA for charts'!K$5&amp;"'!$q1"),$A1589-1,0)),OFFSET(INDIRECT("'"&amp;'DATA for charts'!K$5&amp;"'!$q1"),$A1589-1,0),NA())</f>
        <v>#N/A</v>
      </c>
      <c r="L1589" s="219" t="e">
        <f ca="1">IF(ISNUMBER(OFFSET(INDIRECT("'"&amp;'DATA for charts'!L$5&amp;"'!$q1"),$A1589-1,0)),OFFSET(INDIRECT("'"&amp;'DATA for charts'!L$5&amp;"'!$q1"),$A1589-1,0),NA())</f>
        <v>#N/A</v>
      </c>
      <c r="M1589" s="219" t="e">
        <f ca="1">IF(ISNUMBER(OFFSET(INDIRECT("'"&amp;'DATA for charts'!M$5&amp;"'!$q1"),$A1589-1,0)),OFFSET(INDIRECT("'"&amp;'DATA for charts'!M$5&amp;"'!$q1"),$A1589-1,0),NA())</f>
        <v>#N/A</v>
      </c>
      <c r="N1589" s="219" t="e">
        <f ca="1">IF(ISNUMBER(OFFSET(INDIRECT("'"&amp;'DATA for charts'!N$5&amp;"'!$q1"),$A1589-1,0)),OFFSET(INDIRECT("'"&amp;'DATA for charts'!N$5&amp;"'!$q1"),$A1589-1,0),NA())</f>
        <v>#N/A</v>
      </c>
      <c r="O1589" s="219" t="e">
        <f ca="1">IF(ISNUMBER(OFFSET(INDIRECT("'"&amp;'DATA for charts'!O$5&amp;"'!$q1"),$A1589-1,0)),OFFSET(INDIRECT("'"&amp;'DATA for charts'!O$5&amp;"'!$q1"),$A1589-1,0),NA())</f>
        <v>#N/A</v>
      </c>
      <c r="P1589" s="219" t="e">
        <f ca="1">IF(ISNUMBER(OFFSET(INDIRECT("'"&amp;'DATA for charts'!P$5&amp;"'!$q1"),$A1589-1,0)),OFFSET(INDIRECT("'"&amp;'DATA for charts'!P$5&amp;"'!$q1"),$A1589-1,0),NA())</f>
        <v>#N/A</v>
      </c>
      <c r="Q1589" s="219" t="e">
        <f ca="1">IF(ISNUMBER(OFFSET(INDIRECT("'"&amp;'DATA for charts'!Q$5&amp;"'!$q1"),$A1589-1,0)),OFFSET(INDIRECT("'"&amp;'DATA for charts'!Q$5&amp;"'!$q1"),$A1589-1,0),NA())</f>
        <v>#N/A</v>
      </c>
      <c r="R1589" s="219" t="e">
        <f ca="1">IF(ISNUMBER(OFFSET(INDIRECT("'"&amp;'DATA for charts'!R$5&amp;"'!$q1"),$A1589-1,0)),OFFSET(INDIRECT("'"&amp;'DATA for charts'!R$5&amp;"'!$q1"),$A1589-1,0),NA())</f>
        <v>#N/A</v>
      </c>
      <c r="S1589" s="219" t="e">
        <f ca="1">IF(ISNUMBER(OFFSET(INDIRECT("'"&amp;'DATA for charts'!S$5&amp;"'!$q1"),$A1589-1,0)),OFFSET(INDIRECT("'"&amp;'DATA for charts'!S$5&amp;"'!$q1"),$A1589-1,0),NA())</f>
        <v>#N/A</v>
      </c>
      <c r="T1589" s="34"/>
      <c r="U1589" s="34"/>
      <c r="V1589" s="34"/>
      <c r="W1589" s="8"/>
      <c r="X1589" s="8"/>
      <c r="Y1589" s="8"/>
      <c r="Z1589" s="8"/>
      <c r="AA1589" s="8"/>
    </row>
    <row r="1590" spans="1:27">
      <c r="A1590" s="226">
        <f t="shared" si="1470"/>
        <v>265</v>
      </c>
      <c r="B1590" s="8">
        <v>4</v>
      </c>
      <c r="C1590" s="219">
        <f ca="1">IF(ISNUMBER(OFFSET(INDIRECT("'"&amp;'DATA for charts'!C$5&amp;"'!$q1"),$A1590-1,0)),OFFSET(INDIRECT("'"&amp;'DATA for charts'!C$5&amp;"'!$q1"),$A1590-1,0),NA())</f>
        <v>0</v>
      </c>
      <c r="D1590" s="219">
        <f ca="1">IF(ISNUMBER(OFFSET(INDIRECT("'"&amp;'DATA for charts'!D$5&amp;"'!$q1"),$A1590-1,0)),OFFSET(INDIRECT("'"&amp;'DATA for charts'!D$5&amp;"'!$q1"),$A1590-1,0),NA())</f>
        <v>1.61096E-3</v>
      </c>
      <c r="E1590" s="219">
        <f ca="1">IF(ISNUMBER(OFFSET(INDIRECT("'"&amp;'DATA for charts'!E$5&amp;"'!$q1"),$A1590-1,0)),OFFSET(INDIRECT("'"&amp;'DATA for charts'!E$5&amp;"'!$q1"),$A1590-1,0),NA())</f>
        <v>0.13100000000000001</v>
      </c>
      <c r="F1590" s="219">
        <f ca="1">IF(ISNUMBER(OFFSET(INDIRECT("'"&amp;'DATA for charts'!F$5&amp;"'!$q1"),$A1590-1,0)),OFFSET(INDIRECT("'"&amp;'DATA for charts'!F$5&amp;"'!$q1"),$A1590-1,0),NA())</f>
        <v>0</v>
      </c>
      <c r="G1590" s="219">
        <f ca="1">IF(ISNUMBER(OFFSET(INDIRECT("'"&amp;'DATA for charts'!G$5&amp;"'!$q1"),$A1590-1,0)),OFFSET(INDIRECT("'"&amp;'DATA for charts'!G$5&amp;"'!$q1"),$A1590-1,0),NA())</f>
        <v>0.12</v>
      </c>
      <c r="H1590" s="219">
        <f ca="1">IF(ISNUMBER(OFFSET(INDIRECT("'"&amp;'DATA for charts'!H$5&amp;"'!$q1"),$A1590-1,0)),OFFSET(INDIRECT("'"&amp;'DATA for charts'!H$5&amp;"'!$q1"),$A1590-1,0),NA())</f>
        <v>0.137126</v>
      </c>
      <c r="I1590" s="219" t="e">
        <f ca="1">IF(ISNUMBER(OFFSET(INDIRECT("'"&amp;'DATA for charts'!I$5&amp;"'!$q1"),$A1590-1,0)),OFFSET(INDIRECT("'"&amp;'DATA for charts'!I$5&amp;"'!$q1"),$A1590-1,0),NA())</f>
        <v>#N/A</v>
      </c>
      <c r="J1590" s="219" t="e">
        <f ca="1">IF(ISNUMBER(OFFSET(INDIRECT("'"&amp;'DATA for charts'!J$5&amp;"'!$q1"),$A1590-1,0)),OFFSET(INDIRECT("'"&amp;'DATA for charts'!J$5&amp;"'!$q1"),$A1590-1,0),NA())</f>
        <v>#N/A</v>
      </c>
      <c r="K1590" s="219" t="e">
        <f ca="1">IF(ISNUMBER(OFFSET(INDIRECT("'"&amp;'DATA for charts'!K$5&amp;"'!$q1"),$A1590-1,0)),OFFSET(INDIRECT("'"&amp;'DATA for charts'!K$5&amp;"'!$q1"),$A1590-1,0),NA())</f>
        <v>#N/A</v>
      </c>
      <c r="L1590" s="219" t="e">
        <f ca="1">IF(ISNUMBER(OFFSET(INDIRECT("'"&amp;'DATA for charts'!L$5&amp;"'!$q1"),$A1590-1,0)),OFFSET(INDIRECT("'"&amp;'DATA for charts'!L$5&amp;"'!$q1"),$A1590-1,0),NA())</f>
        <v>#N/A</v>
      </c>
      <c r="M1590" s="219" t="e">
        <f ca="1">IF(ISNUMBER(OFFSET(INDIRECT("'"&amp;'DATA for charts'!M$5&amp;"'!$q1"),$A1590-1,0)),OFFSET(INDIRECT("'"&amp;'DATA for charts'!M$5&amp;"'!$q1"),$A1590-1,0),NA())</f>
        <v>#N/A</v>
      </c>
      <c r="N1590" s="219" t="e">
        <f ca="1">IF(ISNUMBER(OFFSET(INDIRECT("'"&amp;'DATA for charts'!N$5&amp;"'!$q1"),$A1590-1,0)),OFFSET(INDIRECT("'"&amp;'DATA for charts'!N$5&amp;"'!$q1"),$A1590-1,0),NA())</f>
        <v>#N/A</v>
      </c>
      <c r="O1590" s="219" t="e">
        <f ca="1">IF(ISNUMBER(OFFSET(INDIRECT("'"&amp;'DATA for charts'!O$5&amp;"'!$q1"),$A1590-1,0)),OFFSET(INDIRECT("'"&amp;'DATA for charts'!O$5&amp;"'!$q1"),$A1590-1,0),NA())</f>
        <v>#N/A</v>
      </c>
      <c r="P1590" s="219" t="e">
        <f ca="1">IF(ISNUMBER(OFFSET(INDIRECT("'"&amp;'DATA for charts'!P$5&amp;"'!$q1"),$A1590-1,0)),OFFSET(INDIRECT("'"&amp;'DATA for charts'!P$5&amp;"'!$q1"),$A1590-1,0),NA())</f>
        <v>#N/A</v>
      </c>
      <c r="Q1590" s="219" t="e">
        <f ca="1">IF(ISNUMBER(OFFSET(INDIRECT("'"&amp;'DATA for charts'!Q$5&amp;"'!$q1"),$A1590-1,0)),OFFSET(INDIRECT("'"&amp;'DATA for charts'!Q$5&amp;"'!$q1"),$A1590-1,0),NA())</f>
        <v>#N/A</v>
      </c>
      <c r="R1590" s="219" t="e">
        <f ca="1">IF(ISNUMBER(OFFSET(INDIRECT("'"&amp;'DATA for charts'!R$5&amp;"'!$q1"),$A1590-1,0)),OFFSET(INDIRECT("'"&amp;'DATA for charts'!R$5&amp;"'!$q1"),$A1590-1,0),NA())</f>
        <v>#N/A</v>
      </c>
      <c r="S1590" s="219" t="e">
        <f ca="1">IF(ISNUMBER(OFFSET(INDIRECT("'"&amp;'DATA for charts'!S$5&amp;"'!$q1"),$A1590-1,0)),OFFSET(INDIRECT("'"&amp;'DATA for charts'!S$5&amp;"'!$q1"),$A1590-1,0),NA())</f>
        <v>#N/A</v>
      </c>
      <c r="T1590" s="34"/>
      <c r="U1590" s="34"/>
      <c r="V1590" s="34"/>
      <c r="W1590" s="8"/>
      <c r="X1590" s="8"/>
      <c r="Y1590" s="8"/>
      <c r="Z1590" s="8"/>
      <c r="AA1590" s="8"/>
    </row>
    <row r="1591" spans="1:27">
      <c r="A1591" s="226">
        <f t="shared" si="1470"/>
        <v>266</v>
      </c>
      <c r="B1591" s="8">
        <v>5</v>
      </c>
      <c r="C1591" s="219">
        <f ca="1">IF(ISNUMBER(OFFSET(INDIRECT("'"&amp;'DATA for charts'!C$5&amp;"'!$q1"),$A1591-1,0)),OFFSET(INDIRECT("'"&amp;'DATA for charts'!C$5&amp;"'!$q1"),$A1591-1,0),NA())</f>
        <v>0</v>
      </c>
      <c r="D1591" s="219">
        <f ca="1">IF(ISNUMBER(OFFSET(INDIRECT("'"&amp;'DATA for charts'!D$5&amp;"'!$q1"),$A1591-1,0)),OFFSET(INDIRECT("'"&amp;'DATA for charts'!D$5&amp;"'!$q1"),$A1591-1,0),NA())</f>
        <v>0.20147820999999999</v>
      </c>
      <c r="E1591" s="219">
        <f ca="1">IF(ISNUMBER(OFFSET(INDIRECT("'"&amp;'DATA for charts'!E$5&amp;"'!$q1"),$A1591-1,0)),OFFSET(INDIRECT("'"&amp;'DATA for charts'!E$5&amp;"'!$q1"),$A1591-1,0),NA())</f>
        <v>0.36299999999999999</v>
      </c>
      <c r="F1591" s="219">
        <f ca="1">IF(ISNUMBER(OFFSET(INDIRECT("'"&amp;'DATA for charts'!F$5&amp;"'!$q1"),$A1591-1,0)),OFFSET(INDIRECT("'"&amp;'DATA for charts'!F$5&amp;"'!$q1"),$A1591-1,0),NA())</f>
        <v>0.11574461613697361</v>
      </c>
      <c r="G1591" s="219">
        <f ca="1">IF(ISNUMBER(OFFSET(INDIRECT("'"&amp;'DATA for charts'!G$5&amp;"'!$q1"),$A1591-1,0)),OFFSET(INDIRECT("'"&amp;'DATA for charts'!G$5&amp;"'!$q1"),$A1591-1,0),NA())</f>
        <v>0.33</v>
      </c>
      <c r="H1591" s="219">
        <f ca="1">IF(ISNUMBER(OFFSET(INDIRECT("'"&amp;'DATA for charts'!H$5&amp;"'!$q1"),$A1591-1,0)),OFFSET(INDIRECT("'"&amp;'DATA for charts'!H$5&amp;"'!$q1"),$A1591-1,0),NA())</f>
        <v>0.32541999999999999</v>
      </c>
      <c r="I1591" s="219" t="e">
        <f ca="1">IF(ISNUMBER(OFFSET(INDIRECT("'"&amp;'DATA for charts'!I$5&amp;"'!$q1"),$A1591-1,0)),OFFSET(INDIRECT("'"&amp;'DATA for charts'!I$5&amp;"'!$q1"),$A1591-1,0),NA())</f>
        <v>#N/A</v>
      </c>
      <c r="J1591" s="219" t="e">
        <f ca="1">IF(ISNUMBER(OFFSET(INDIRECT("'"&amp;'DATA for charts'!J$5&amp;"'!$q1"),$A1591-1,0)),OFFSET(INDIRECT("'"&amp;'DATA for charts'!J$5&amp;"'!$q1"),$A1591-1,0),NA())</f>
        <v>#N/A</v>
      </c>
      <c r="K1591" s="219" t="e">
        <f ca="1">IF(ISNUMBER(OFFSET(INDIRECT("'"&amp;'DATA for charts'!K$5&amp;"'!$q1"),$A1591-1,0)),OFFSET(INDIRECT("'"&amp;'DATA for charts'!K$5&amp;"'!$q1"),$A1591-1,0),NA())</f>
        <v>#N/A</v>
      </c>
      <c r="L1591" s="219" t="e">
        <f ca="1">IF(ISNUMBER(OFFSET(INDIRECT("'"&amp;'DATA for charts'!L$5&amp;"'!$q1"),$A1591-1,0)),OFFSET(INDIRECT("'"&amp;'DATA for charts'!L$5&amp;"'!$q1"),$A1591-1,0),NA())</f>
        <v>#N/A</v>
      </c>
      <c r="M1591" s="219" t="e">
        <f ca="1">IF(ISNUMBER(OFFSET(INDIRECT("'"&amp;'DATA for charts'!M$5&amp;"'!$q1"),$A1591-1,0)),OFFSET(INDIRECT("'"&amp;'DATA for charts'!M$5&amp;"'!$q1"),$A1591-1,0),NA())</f>
        <v>#N/A</v>
      </c>
      <c r="N1591" s="219" t="e">
        <f ca="1">IF(ISNUMBER(OFFSET(INDIRECT("'"&amp;'DATA for charts'!N$5&amp;"'!$q1"),$A1591-1,0)),OFFSET(INDIRECT("'"&amp;'DATA for charts'!N$5&amp;"'!$q1"),$A1591-1,0),NA())</f>
        <v>#N/A</v>
      </c>
      <c r="O1591" s="219" t="e">
        <f ca="1">IF(ISNUMBER(OFFSET(INDIRECT("'"&amp;'DATA for charts'!O$5&amp;"'!$q1"),$A1591-1,0)),OFFSET(INDIRECT("'"&amp;'DATA for charts'!O$5&amp;"'!$q1"),$A1591-1,0),NA())</f>
        <v>#N/A</v>
      </c>
      <c r="P1591" s="219" t="e">
        <f ca="1">IF(ISNUMBER(OFFSET(INDIRECT("'"&amp;'DATA for charts'!P$5&amp;"'!$q1"),$A1591-1,0)),OFFSET(INDIRECT("'"&amp;'DATA for charts'!P$5&amp;"'!$q1"),$A1591-1,0),NA())</f>
        <v>#N/A</v>
      </c>
      <c r="Q1591" s="219" t="e">
        <f ca="1">IF(ISNUMBER(OFFSET(INDIRECT("'"&amp;'DATA for charts'!Q$5&amp;"'!$q1"),$A1591-1,0)),OFFSET(INDIRECT("'"&amp;'DATA for charts'!Q$5&amp;"'!$q1"),$A1591-1,0),NA())</f>
        <v>#N/A</v>
      </c>
      <c r="R1591" s="219" t="e">
        <f ca="1">IF(ISNUMBER(OFFSET(INDIRECT("'"&amp;'DATA for charts'!R$5&amp;"'!$q1"),$A1591-1,0)),OFFSET(INDIRECT("'"&amp;'DATA for charts'!R$5&amp;"'!$q1"),$A1591-1,0),NA())</f>
        <v>#N/A</v>
      </c>
      <c r="S1591" s="219" t="e">
        <f ca="1">IF(ISNUMBER(OFFSET(INDIRECT("'"&amp;'DATA for charts'!S$5&amp;"'!$q1"),$A1591-1,0)),OFFSET(INDIRECT("'"&amp;'DATA for charts'!S$5&amp;"'!$q1"),$A1591-1,0),NA())</f>
        <v>#N/A</v>
      </c>
      <c r="T1591" s="34"/>
      <c r="U1591" s="34"/>
      <c r="V1591" s="34"/>
      <c r="W1591" s="8"/>
      <c r="X1591" s="8"/>
      <c r="Y1591" s="8"/>
      <c r="Z1591" s="8"/>
      <c r="AA1591" s="8"/>
    </row>
    <row r="1592" spans="1:27">
      <c r="A1592" s="226">
        <f t="shared" si="1470"/>
        <v>267</v>
      </c>
      <c r="B1592" s="8">
        <v>6</v>
      </c>
      <c r="C1592" s="219">
        <f ca="1">IF(ISNUMBER(OFFSET(INDIRECT("'"&amp;'DATA for charts'!C$5&amp;"'!$q1"),$A1592-1,0)),OFFSET(INDIRECT("'"&amp;'DATA for charts'!C$5&amp;"'!$q1"),$A1592-1,0),NA())</f>
        <v>0</v>
      </c>
      <c r="D1592" s="219">
        <f ca="1">IF(ISNUMBER(OFFSET(INDIRECT("'"&amp;'DATA for charts'!D$5&amp;"'!$q1"),$A1592-1,0)),OFFSET(INDIRECT("'"&amp;'DATA for charts'!D$5&amp;"'!$q1"),$A1592-1,0),NA())</f>
        <v>0.20838655</v>
      </c>
      <c r="E1592" s="219">
        <f ca="1">IF(ISNUMBER(OFFSET(INDIRECT("'"&amp;'DATA for charts'!E$5&amp;"'!$q1"),$A1592-1,0)),OFFSET(INDIRECT("'"&amp;'DATA for charts'!E$5&amp;"'!$q1"),$A1592-1,0),NA())</f>
        <v>0.33</v>
      </c>
      <c r="F1592" s="219">
        <f ca="1">IF(ISNUMBER(OFFSET(INDIRECT("'"&amp;'DATA for charts'!F$5&amp;"'!$q1"),$A1592-1,0)),OFFSET(INDIRECT("'"&amp;'DATA for charts'!F$5&amp;"'!$q1"),$A1592-1,0),NA())</f>
        <v>0.10059245994032194</v>
      </c>
      <c r="G1592" s="219">
        <f ca="1">IF(ISNUMBER(OFFSET(INDIRECT("'"&amp;'DATA for charts'!G$5&amp;"'!$q1"),$A1592-1,0)),OFFSET(INDIRECT("'"&amp;'DATA for charts'!G$5&amp;"'!$q1"),$A1592-1,0),NA())</f>
        <v>0.28999999999999998</v>
      </c>
      <c r="H1592" s="219">
        <f ca="1">IF(ISNUMBER(OFFSET(INDIRECT("'"&amp;'DATA for charts'!H$5&amp;"'!$q1"),$A1592-1,0)),OFFSET(INDIRECT("'"&amp;'DATA for charts'!H$5&amp;"'!$q1"),$A1592-1,0),NA())</f>
        <v>0.22217600000000001</v>
      </c>
      <c r="I1592" s="219" t="e">
        <f ca="1">IF(ISNUMBER(OFFSET(INDIRECT("'"&amp;'DATA for charts'!I$5&amp;"'!$q1"),$A1592-1,0)),OFFSET(INDIRECT("'"&amp;'DATA for charts'!I$5&amp;"'!$q1"),$A1592-1,0),NA())</f>
        <v>#N/A</v>
      </c>
      <c r="J1592" s="219" t="e">
        <f ca="1">IF(ISNUMBER(OFFSET(INDIRECT("'"&amp;'DATA for charts'!J$5&amp;"'!$q1"),$A1592-1,0)),OFFSET(INDIRECT("'"&amp;'DATA for charts'!J$5&amp;"'!$q1"),$A1592-1,0),NA())</f>
        <v>#N/A</v>
      </c>
      <c r="K1592" s="219" t="e">
        <f ca="1">IF(ISNUMBER(OFFSET(INDIRECT("'"&amp;'DATA for charts'!K$5&amp;"'!$q1"),$A1592-1,0)),OFFSET(INDIRECT("'"&amp;'DATA for charts'!K$5&amp;"'!$q1"),$A1592-1,0),NA())</f>
        <v>#N/A</v>
      </c>
      <c r="L1592" s="219" t="e">
        <f ca="1">IF(ISNUMBER(OFFSET(INDIRECT("'"&amp;'DATA for charts'!L$5&amp;"'!$q1"),$A1592-1,0)),OFFSET(INDIRECT("'"&amp;'DATA for charts'!L$5&amp;"'!$q1"),$A1592-1,0),NA())</f>
        <v>#N/A</v>
      </c>
      <c r="M1592" s="219" t="e">
        <f ca="1">IF(ISNUMBER(OFFSET(INDIRECT("'"&amp;'DATA for charts'!M$5&amp;"'!$q1"),$A1592-1,0)),OFFSET(INDIRECT("'"&amp;'DATA for charts'!M$5&amp;"'!$q1"),$A1592-1,0),NA())</f>
        <v>#N/A</v>
      </c>
      <c r="N1592" s="219" t="e">
        <f ca="1">IF(ISNUMBER(OFFSET(INDIRECT("'"&amp;'DATA for charts'!N$5&amp;"'!$q1"),$A1592-1,0)),OFFSET(INDIRECT("'"&amp;'DATA for charts'!N$5&amp;"'!$q1"),$A1592-1,0),NA())</f>
        <v>#N/A</v>
      </c>
      <c r="O1592" s="219" t="e">
        <f ca="1">IF(ISNUMBER(OFFSET(INDIRECT("'"&amp;'DATA for charts'!O$5&amp;"'!$q1"),$A1592-1,0)),OFFSET(INDIRECT("'"&amp;'DATA for charts'!O$5&amp;"'!$q1"),$A1592-1,0),NA())</f>
        <v>#N/A</v>
      </c>
      <c r="P1592" s="219" t="e">
        <f ca="1">IF(ISNUMBER(OFFSET(INDIRECT("'"&amp;'DATA for charts'!P$5&amp;"'!$q1"),$A1592-1,0)),OFFSET(INDIRECT("'"&amp;'DATA for charts'!P$5&amp;"'!$q1"),$A1592-1,0),NA())</f>
        <v>#N/A</v>
      </c>
      <c r="Q1592" s="219" t="e">
        <f ca="1">IF(ISNUMBER(OFFSET(INDIRECT("'"&amp;'DATA for charts'!Q$5&amp;"'!$q1"),$A1592-1,0)),OFFSET(INDIRECT("'"&amp;'DATA for charts'!Q$5&amp;"'!$q1"),$A1592-1,0),NA())</f>
        <v>#N/A</v>
      </c>
      <c r="R1592" s="219" t="e">
        <f ca="1">IF(ISNUMBER(OFFSET(INDIRECT("'"&amp;'DATA for charts'!R$5&amp;"'!$q1"),$A1592-1,0)),OFFSET(INDIRECT("'"&amp;'DATA for charts'!R$5&amp;"'!$q1"),$A1592-1,0),NA())</f>
        <v>#N/A</v>
      </c>
      <c r="S1592" s="219" t="e">
        <f ca="1">IF(ISNUMBER(OFFSET(INDIRECT("'"&amp;'DATA for charts'!S$5&amp;"'!$q1"),$A1592-1,0)),OFFSET(INDIRECT("'"&amp;'DATA for charts'!S$5&amp;"'!$q1"),$A1592-1,0),NA())</f>
        <v>#N/A</v>
      </c>
      <c r="T1592" s="34"/>
      <c r="U1592" s="34"/>
      <c r="V1592" s="34"/>
      <c r="W1592" s="8"/>
      <c r="X1592" s="8"/>
      <c r="Y1592" s="8"/>
      <c r="Z1592" s="8"/>
      <c r="AA1592" s="8"/>
    </row>
    <row r="1593" spans="1:27">
      <c r="A1593" s="226">
        <f t="shared" si="1470"/>
        <v>268</v>
      </c>
      <c r="B1593" s="8">
        <v>7</v>
      </c>
      <c r="C1593" s="219">
        <f ca="1">IF(ISNUMBER(OFFSET(INDIRECT("'"&amp;'DATA for charts'!C$5&amp;"'!$q1"),$A1593-1,0)),OFFSET(INDIRECT("'"&amp;'DATA for charts'!C$5&amp;"'!$q1"),$A1593-1,0),NA())</f>
        <v>0</v>
      </c>
      <c r="D1593" s="219">
        <f ca="1">IF(ISNUMBER(OFFSET(INDIRECT("'"&amp;'DATA for charts'!D$5&amp;"'!$q1"),$A1593-1,0)),OFFSET(INDIRECT("'"&amp;'DATA for charts'!D$5&amp;"'!$q1"),$A1593-1,0),NA())</f>
        <v>4.4408009999999994E-3</v>
      </c>
      <c r="E1593" s="219">
        <f ca="1">IF(ISNUMBER(OFFSET(INDIRECT("'"&amp;'DATA for charts'!E$5&amp;"'!$q1"),$A1593-1,0)),OFFSET(INDIRECT("'"&amp;'DATA for charts'!E$5&amp;"'!$q1"),$A1593-1,0),NA())</f>
        <v>1.2E-2</v>
      </c>
      <c r="F1593" s="219">
        <f ca="1">IF(ISNUMBER(OFFSET(INDIRECT("'"&amp;'DATA for charts'!F$5&amp;"'!$q1"),$A1593-1,0)),OFFSET(INDIRECT("'"&amp;'DATA for charts'!F$5&amp;"'!$q1"),$A1593-1,0),NA())</f>
        <v>0</v>
      </c>
      <c r="G1593" s="219">
        <f ca="1">IF(ISNUMBER(OFFSET(INDIRECT("'"&amp;'DATA for charts'!G$5&amp;"'!$q1"),$A1593-1,0)),OFFSET(INDIRECT("'"&amp;'DATA for charts'!G$5&amp;"'!$q1"),$A1593-1,0),NA())</f>
        <v>0.02</v>
      </c>
      <c r="H1593" s="219">
        <f ca="1">IF(ISNUMBER(OFFSET(INDIRECT("'"&amp;'DATA for charts'!H$5&amp;"'!$q1"),$A1593-1,0)),OFFSET(INDIRECT("'"&amp;'DATA for charts'!H$5&amp;"'!$q1"),$A1593-1,0),NA())</f>
        <v>0</v>
      </c>
      <c r="I1593" s="219" t="e">
        <f ca="1">IF(ISNUMBER(OFFSET(INDIRECT("'"&amp;'DATA for charts'!I$5&amp;"'!$q1"),$A1593-1,0)),OFFSET(INDIRECT("'"&amp;'DATA for charts'!I$5&amp;"'!$q1"),$A1593-1,0),NA())</f>
        <v>#N/A</v>
      </c>
      <c r="J1593" s="219" t="e">
        <f ca="1">IF(ISNUMBER(OFFSET(INDIRECT("'"&amp;'DATA for charts'!J$5&amp;"'!$q1"),$A1593-1,0)),OFFSET(INDIRECT("'"&amp;'DATA for charts'!J$5&amp;"'!$q1"),$A1593-1,0),NA())</f>
        <v>#N/A</v>
      </c>
      <c r="K1593" s="219" t="e">
        <f ca="1">IF(ISNUMBER(OFFSET(INDIRECT("'"&amp;'DATA for charts'!K$5&amp;"'!$q1"),$A1593-1,0)),OFFSET(INDIRECT("'"&amp;'DATA for charts'!K$5&amp;"'!$q1"),$A1593-1,0),NA())</f>
        <v>#N/A</v>
      </c>
      <c r="L1593" s="219" t="e">
        <f ca="1">IF(ISNUMBER(OFFSET(INDIRECT("'"&amp;'DATA for charts'!L$5&amp;"'!$q1"),$A1593-1,0)),OFFSET(INDIRECT("'"&amp;'DATA for charts'!L$5&amp;"'!$q1"),$A1593-1,0),NA())</f>
        <v>#N/A</v>
      </c>
      <c r="M1593" s="219" t="e">
        <f ca="1">IF(ISNUMBER(OFFSET(INDIRECT("'"&amp;'DATA for charts'!M$5&amp;"'!$q1"),$A1593-1,0)),OFFSET(INDIRECT("'"&amp;'DATA for charts'!M$5&amp;"'!$q1"),$A1593-1,0),NA())</f>
        <v>#N/A</v>
      </c>
      <c r="N1593" s="219" t="e">
        <f ca="1">IF(ISNUMBER(OFFSET(INDIRECT("'"&amp;'DATA for charts'!N$5&amp;"'!$q1"),$A1593-1,0)),OFFSET(INDIRECT("'"&amp;'DATA for charts'!N$5&amp;"'!$q1"),$A1593-1,0),NA())</f>
        <v>#N/A</v>
      </c>
      <c r="O1593" s="219" t="e">
        <f ca="1">IF(ISNUMBER(OFFSET(INDIRECT("'"&amp;'DATA for charts'!O$5&amp;"'!$q1"),$A1593-1,0)),OFFSET(INDIRECT("'"&amp;'DATA for charts'!O$5&amp;"'!$q1"),$A1593-1,0),NA())</f>
        <v>#N/A</v>
      </c>
      <c r="P1593" s="219" t="e">
        <f ca="1">IF(ISNUMBER(OFFSET(INDIRECT("'"&amp;'DATA for charts'!P$5&amp;"'!$q1"),$A1593-1,0)),OFFSET(INDIRECT("'"&amp;'DATA for charts'!P$5&amp;"'!$q1"),$A1593-1,0),NA())</f>
        <v>#N/A</v>
      </c>
      <c r="Q1593" s="219" t="e">
        <f ca="1">IF(ISNUMBER(OFFSET(INDIRECT("'"&amp;'DATA for charts'!Q$5&amp;"'!$q1"),$A1593-1,0)),OFFSET(INDIRECT("'"&amp;'DATA for charts'!Q$5&amp;"'!$q1"),$A1593-1,0),NA())</f>
        <v>#N/A</v>
      </c>
      <c r="R1593" s="219" t="e">
        <f ca="1">IF(ISNUMBER(OFFSET(INDIRECT("'"&amp;'DATA for charts'!R$5&amp;"'!$q1"),$A1593-1,0)),OFFSET(INDIRECT("'"&amp;'DATA for charts'!R$5&amp;"'!$q1"),$A1593-1,0),NA())</f>
        <v>#N/A</v>
      </c>
      <c r="S1593" s="219" t="e">
        <f ca="1">IF(ISNUMBER(OFFSET(INDIRECT("'"&amp;'DATA for charts'!S$5&amp;"'!$q1"),$A1593-1,0)),OFFSET(INDIRECT("'"&amp;'DATA for charts'!S$5&amp;"'!$q1"),$A1593-1,0),NA())</f>
        <v>#N/A</v>
      </c>
      <c r="T1593" s="34"/>
      <c r="U1593" s="34"/>
      <c r="V1593" s="34"/>
      <c r="W1593" s="8"/>
      <c r="X1593" s="8"/>
      <c r="Y1593" s="8"/>
      <c r="Z1593" s="8"/>
      <c r="AA1593" s="8"/>
    </row>
    <row r="1594" spans="1:27">
      <c r="A1594" s="226">
        <f t="shared" si="1470"/>
        <v>269</v>
      </c>
      <c r="B1594" s="8">
        <v>8</v>
      </c>
      <c r="C1594" s="219">
        <f ca="1">IF(ISNUMBER(OFFSET(INDIRECT("'"&amp;'DATA for charts'!C$5&amp;"'!$q1"),$A1594-1,0)),OFFSET(INDIRECT("'"&amp;'DATA for charts'!C$5&amp;"'!$q1"),$A1594-1,0),NA())</f>
        <v>0</v>
      </c>
      <c r="D1594" s="219">
        <f ca="1">IF(ISNUMBER(OFFSET(INDIRECT("'"&amp;'DATA for charts'!D$5&amp;"'!$q1"),$A1594-1,0)),OFFSET(INDIRECT("'"&amp;'DATA for charts'!D$5&amp;"'!$q1"),$A1594-1,0),NA())</f>
        <v>0</v>
      </c>
      <c r="E1594" s="219">
        <f ca="1">IF(ISNUMBER(OFFSET(INDIRECT("'"&amp;'DATA for charts'!E$5&amp;"'!$q1"),$A1594-1,0)),OFFSET(INDIRECT("'"&amp;'DATA for charts'!E$5&amp;"'!$q1"),$A1594-1,0),NA())</f>
        <v>0</v>
      </c>
      <c r="F1594" s="219">
        <f ca="1">IF(ISNUMBER(OFFSET(INDIRECT("'"&amp;'DATA for charts'!F$5&amp;"'!$q1"),$A1594-1,0)),OFFSET(INDIRECT("'"&amp;'DATA for charts'!F$5&amp;"'!$q1"),$A1594-1,0),NA())</f>
        <v>0</v>
      </c>
      <c r="G1594" s="219">
        <f ca="1">IF(ISNUMBER(OFFSET(INDIRECT("'"&amp;'DATA for charts'!G$5&amp;"'!$q1"),$A1594-1,0)),OFFSET(INDIRECT("'"&amp;'DATA for charts'!G$5&amp;"'!$q1"),$A1594-1,0),NA())</f>
        <v>0</v>
      </c>
      <c r="H1594" s="219">
        <f ca="1">IF(ISNUMBER(OFFSET(INDIRECT("'"&amp;'DATA for charts'!H$5&amp;"'!$q1"),$A1594-1,0)),OFFSET(INDIRECT("'"&amp;'DATA for charts'!H$5&amp;"'!$q1"),$A1594-1,0),NA())</f>
        <v>0</v>
      </c>
      <c r="I1594" s="219" t="e">
        <f ca="1">IF(ISNUMBER(OFFSET(INDIRECT("'"&amp;'DATA for charts'!I$5&amp;"'!$q1"),$A1594-1,0)),OFFSET(INDIRECT("'"&amp;'DATA for charts'!I$5&amp;"'!$q1"),$A1594-1,0),NA())</f>
        <v>#N/A</v>
      </c>
      <c r="J1594" s="219" t="e">
        <f ca="1">IF(ISNUMBER(OFFSET(INDIRECT("'"&amp;'DATA for charts'!J$5&amp;"'!$q1"),$A1594-1,0)),OFFSET(INDIRECT("'"&amp;'DATA for charts'!J$5&amp;"'!$q1"),$A1594-1,0),NA())</f>
        <v>#N/A</v>
      </c>
      <c r="K1594" s="219" t="e">
        <f ca="1">IF(ISNUMBER(OFFSET(INDIRECT("'"&amp;'DATA for charts'!K$5&amp;"'!$q1"),$A1594-1,0)),OFFSET(INDIRECT("'"&amp;'DATA for charts'!K$5&amp;"'!$q1"),$A1594-1,0),NA())</f>
        <v>#N/A</v>
      </c>
      <c r="L1594" s="219" t="e">
        <f ca="1">IF(ISNUMBER(OFFSET(INDIRECT("'"&amp;'DATA for charts'!L$5&amp;"'!$q1"),$A1594-1,0)),OFFSET(INDIRECT("'"&amp;'DATA for charts'!L$5&amp;"'!$q1"),$A1594-1,0),NA())</f>
        <v>#N/A</v>
      </c>
      <c r="M1594" s="219" t="e">
        <f ca="1">IF(ISNUMBER(OFFSET(INDIRECT("'"&amp;'DATA for charts'!M$5&amp;"'!$q1"),$A1594-1,0)),OFFSET(INDIRECT("'"&amp;'DATA for charts'!M$5&amp;"'!$q1"),$A1594-1,0),NA())</f>
        <v>#N/A</v>
      </c>
      <c r="N1594" s="219" t="e">
        <f ca="1">IF(ISNUMBER(OFFSET(INDIRECT("'"&amp;'DATA for charts'!N$5&amp;"'!$q1"),$A1594-1,0)),OFFSET(INDIRECT("'"&amp;'DATA for charts'!N$5&amp;"'!$q1"),$A1594-1,0),NA())</f>
        <v>#N/A</v>
      </c>
      <c r="O1594" s="219" t="e">
        <f ca="1">IF(ISNUMBER(OFFSET(INDIRECT("'"&amp;'DATA for charts'!O$5&amp;"'!$q1"),$A1594-1,0)),OFFSET(INDIRECT("'"&amp;'DATA for charts'!O$5&amp;"'!$q1"),$A1594-1,0),NA())</f>
        <v>#N/A</v>
      </c>
      <c r="P1594" s="219" t="e">
        <f ca="1">IF(ISNUMBER(OFFSET(INDIRECT("'"&amp;'DATA for charts'!P$5&amp;"'!$q1"),$A1594-1,0)),OFFSET(INDIRECT("'"&amp;'DATA for charts'!P$5&amp;"'!$q1"),$A1594-1,0),NA())</f>
        <v>#N/A</v>
      </c>
      <c r="Q1594" s="219" t="e">
        <f ca="1">IF(ISNUMBER(OFFSET(INDIRECT("'"&amp;'DATA for charts'!Q$5&amp;"'!$q1"),$A1594-1,0)),OFFSET(INDIRECT("'"&amp;'DATA for charts'!Q$5&amp;"'!$q1"),$A1594-1,0),NA())</f>
        <v>#N/A</v>
      </c>
      <c r="R1594" s="219" t="e">
        <f ca="1">IF(ISNUMBER(OFFSET(INDIRECT("'"&amp;'DATA for charts'!R$5&amp;"'!$q1"),$A1594-1,0)),OFFSET(INDIRECT("'"&amp;'DATA for charts'!R$5&amp;"'!$q1"),$A1594-1,0),NA())</f>
        <v>#N/A</v>
      </c>
      <c r="S1594" s="219" t="e">
        <f ca="1">IF(ISNUMBER(OFFSET(INDIRECT("'"&amp;'DATA for charts'!S$5&amp;"'!$q1"),$A1594-1,0)),OFFSET(INDIRECT("'"&amp;'DATA for charts'!S$5&amp;"'!$q1"),$A1594-1,0),NA())</f>
        <v>#N/A</v>
      </c>
      <c r="T1594" s="34"/>
      <c r="U1594" s="34"/>
      <c r="V1594" s="34"/>
      <c r="W1594" s="8"/>
      <c r="X1594" s="8"/>
      <c r="Y1594" s="8"/>
      <c r="Z1594" s="8"/>
      <c r="AA1594" s="8"/>
    </row>
    <row r="1595" spans="1:27">
      <c r="A1595" s="226">
        <f t="shared" si="1470"/>
        <v>270</v>
      </c>
      <c r="B1595" s="8">
        <v>9</v>
      </c>
      <c r="C1595" s="219">
        <f ca="1">IF(ISNUMBER(OFFSET(INDIRECT("'"&amp;'DATA for charts'!C$5&amp;"'!$q1"),$A1595-1,0)),OFFSET(INDIRECT("'"&amp;'DATA for charts'!C$5&amp;"'!$q1"),$A1595-1,0),NA())</f>
        <v>0</v>
      </c>
      <c r="D1595" s="219">
        <f ca="1">IF(ISNUMBER(OFFSET(INDIRECT("'"&amp;'DATA for charts'!D$5&amp;"'!$q1"),$A1595-1,0)),OFFSET(INDIRECT("'"&amp;'DATA for charts'!D$5&amp;"'!$q1"),$A1595-1,0),NA())</f>
        <v>0</v>
      </c>
      <c r="E1595" s="219">
        <f ca="1">IF(ISNUMBER(OFFSET(INDIRECT("'"&amp;'DATA for charts'!E$5&amp;"'!$q1"),$A1595-1,0)),OFFSET(INDIRECT("'"&amp;'DATA for charts'!E$5&amp;"'!$q1"),$A1595-1,0),NA())</f>
        <v>0</v>
      </c>
      <c r="F1595" s="219">
        <f ca="1">IF(ISNUMBER(OFFSET(INDIRECT("'"&amp;'DATA for charts'!F$5&amp;"'!$q1"),$A1595-1,0)),OFFSET(INDIRECT("'"&amp;'DATA for charts'!F$5&amp;"'!$q1"),$A1595-1,0),NA())</f>
        <v>0</v>
      </c>
      <c r="G1595" s="219">
        <f ca="1">IF(ISNUMBER(OFFSET(INDIRECT("'"&amp;'DATA for charts'!G$5&amp;"'!$q1"),$A1595-1,0)),OFFSET(INDIRECT("'"&amp;'DATA for charts'!G$5&amp;"'!$q1"),$A1595-1,0),NA())</f>
        <v>0</v>
      </c>
      <c r="H1595" s="219">
        <f ca="1">IF(ISNUMBER(OFFSET(INDIRECT("'"&amp;'DATA for charts'!H$5&amp;"'!$q1"),$A1595-1,0)),OFFSET(INDIRECT("'"&amp;'DATA for charts'!H$5&amp;"'!$q1"),$A1595-1,0),NA())</f>
        <v>0</v>
      </c>
      <c r="I1595" s="219" t="e">
        <f ca="1">IF(ISNUMBER(OFFSET(INDIRECT("'"&amp;'DATA for charts'!I$5&amp;"'!$q1"),$A1595-1,0)),OFFSET(INDIRECT("'"&amp;'DATA for charts'!I$5&amp;"'!$q1"),$A1595-1,0),NA())</f>
        <v>#N/A</v>
      </c>
      <c r="J1595" s="219" t="e">
        <f ca="1">IF(ISNUMBER(OFFSET(INDIRECT("'"&amp;'DATA for charts'!J$5&amp;"'!$q1"),$A1595-1,0)),OFFSET(INDIRECT("'"&amp;'DATA for charts'!J$5&amp;"'!$q1"),$A1595-1,0),NA())</f>
        <v>#N/A</v>
      </c>
      <c r="K1595" s="219" t="e">
        <f ca="1">IF(ISNUMBER(OFFSET(INDIRECT("'"&amp;'DATA for charts'!K$5&amp;"'!$q1"),$A1595-1,0)),OFFSET(INDIRECT("'"&amp;'DATA for charts'!K$5&amp;"'!$q1"),$A1595-1,0),NA())</f>
        <v>#N/A</v>
      </c>
      <c r="L1595" s="219" t="e">
        <f ca="1">IF(ISNUMBER(OFFSET(INDIRECT("'"&amp;'DATA for charts'!L$5&amp;"'!$q1"),$A1595-1,0)),OFFSET(INDIRECT("'"&amp;'DATA for charts'!L$5&amp;"'!$q1"),$A1595-1,0),NA())</f>
        <v>#N/A</v>
      </c>
      <c r="M1595" s="219" t="e">
        <f ca="1">IF(ISNUMBER(OFFSET(INDIRECT("'"&amp;'DATA for charts'!M$5&amp;"'!$q1"),$A1595-1,0)),OFFSET(INDIRECT("'"&amp;'DATA for charts'!M$5&amp;"'!$q1"),$A1595-1,0),NA())</f>
        <v>#N/A</v>
      </c>
      <c r="N1595" s="219" t="e">
        <f ca="1">IF(ISNUMBER(OFFSET(INDIRECT("'"&amp;'DATA for charts'!N$5&amp;"'!$q1"),$A1595-1,0)),OFFSET(INDIRECT("'"&amp;'DATA for charts'!N$5&amp;"'!$q1"),$A1595-1,0),NA())</f>
        <v>#N/A</v>
      </c>
      <c r="O1595" s="219" t="e">
        <f ca="1">IF(ISNUMBER(OFFSET(INDIRECT("'"&amp;'DATA for charts'!O$5&amp;"'!$q1"),$A1595-1,0)),OFFSET(INDIRECT("'"&amp;'DATA for charts'!O$5&amp;"'!$q1"),$A1595-1,0),NA())</f>
        <v>#N/A</v>
      </c>
      <c r="P1595" s="219" t="e">
        <f ca="1">IF(ISNUMBER(OFFSET(INDIRECT("'"&amp;'DATA for charts'!P$5&amp;"'!$q1"),$A1595-1,0)),OFFSET(INDIRECT("'"&amp;'DATA for charts'!P$5&amp;"'!$q1"),$A1595-1,0),NA())</f>
        <v>#N/A</v>
      </c>
      <c r="Q1595" s="219" t="e">
        <f ca="1">IF(ISNUMBER(OFFSET(INDIRECT("'"&amp;'DATA for charts'!Q$5&amp;"'!$q1"),$A1595-1,0)),OFFSET(INDIRECT("'"&amp;'DATA for charts'!Q$5&amp;"'!$q1"),$A1595-1,0),NA())</f>
        <v>#N/A</v>
      </c>
      <c r="R1595" s="219" t="e">
        <f ca="1">IF(ISNUMBER(OFFSET(INDIRECT("'"&amp;'DATA for charts'!R$5&amp;"'!$q1"),$A1595-1,0)),OFFSET(INDIRECT("'"&amp;'DATA for charts'!R$5&amp;"'!$q1"),$A1595-1,0),NA())</f>
        <v>#N/A</v>
      </c>
      <c r="S1595" s="219" t="e">
        <f ca="1">IF(ISNUMBER(OFFSET(INDIRECT("'"&amp;'DATA for charts'!S$5&amp;"'!$q1"),$A1595-1,0)),OFFSET(INDIRECT("'"&amp;'DATA for charts'!S$5&amp;"'!$q1"),$A1595-1,0),NA())</f>
        <v>#N/A</v>
      </c>
      <c r="T1595" s="34"/>
      <c r="U1595" s="34"/>
      <c r="V1595" s="34"/>
      <c r="W1595" s="8"/>
      <c r="X1595" s="8"/>
      <c r="Y1595" s="8"/>
      <c r="Z1595" s="8"/>
      <c r="AA1595" s="8"/>
    </row>
    <row r="1596" spans="1:27">
      <c r="A1596" s="226">
        <f t="shared" si="1470"/>
        <v>271</v>
      </c>
      <c r="B1596" s="8">
        <v>10</v>
      </c>
      <c r="C1596" s="219">
        <f ca="1">IF(ISNUMBER(OFFSET(INDIRECT("'"&amp;'DATA for charts'!C$5&amp;"'!$q1"),$A1596-1,0)),OFFSET(INDIRECT("'"&amp;'DATA for charts'!C$5&amp;"'!$q1"),$A1596-1,0),NA())</f>
        <v>-0.32400000000000001</v>
      </c>
      <c r="D1596" s="219">
        <f ca="1">IF(ISNUMBER(OFFSET(INDIRECT("'"&amp;'DATA for charts'!D$5&amp;"'!$q1"),$A1596-1,0)),OFFSET(INDIRECT("'"&amp;'DATA for charts'!D$5&amp;"'!$q1"),$A1596-1,0),NA())</f>
        <v>-0.1900596</v>
      </c>
      <c r="E1596" s="219">
        <f ca="1">IF(ISNUMBER(OFFSET(INDIRECT("'"&amp;'DATA for charts'!E$5&amp;"'!$q1"),$A1596-1,0)),OFFSET(INDIRECT("'"&amp;'DATA for charts'!E$5&amp;"'!$q1"),$A1596-1,0),NA())</f>
        <v>-4.7E-2</v>
      </c>
      <c r="F1596" s="219">
        <f ca="1">IF(ISNUMBER(OFFSET(INDIRECT("'"&amp;'DATA for charts'!F$5&amp;"'!$q1"),$A1596-1,0)),OFFSET(INDIRECT("'"&amp;'DATA for charts'!F$5&amp;"'!$q1"),$A1596-1,0),NA())</f>
        <v>-0.42412654230884161</v>
      </c>
      <c r="G1596" s="219">
        <f ca="1">IF(ISNUMBER(OFFSET(INDIRECT("'"&amp;'DATA for charts'!G$5&amp;"'!$q1"),$A1596-1,0)),OFFSET(INDIRECT("'"&amp;'DATA for charts'!G$5&amp;"'!$q1"),$A1596-1,0),NA())</f>
        <v>-0.26</v>
      </c>
      <c r="H1596" s="219">
        <f ca="1">IF(ISNUMBER(OFFSET(INDIRECT("'"&amp;'DATA for charts'!H$5&amp;"'!$q1"),$A1596-1,0)),OFFSET(INDIRECT("'"&amp;'DATA for charts'!H$5&amp;"'!$q1"),$A1596-1,0),NA())</f>
        <v>-0.44641599999999998</v>
      </c>
      <c r="I1596" s="219" t="e">
        <f ca="1">IF(ISNUMBER(OFFSET(INDIRECT("'"&amp;'DATA for charts'!I$5&amp;"'!$q1"),$A1596-1,0)),OFFSET(INDIRECT("'"&amp;'DATA for charts'!I$5&amp;"'!$q1"),$A1596-1,0),NA())</f>
        <v>#N/A</v>
      </c>
      <c r="J1596" s="219" t="e">
        <f ca="1">IF(ISNUMBER(OFFSET(INDIRECT("'"&amp;'DATA for charts'!J$5&amp;"'!$q1"),$A1596-1,0)),OFFSET(INDIRECT("'"&amp;'DATA for charts'!J$5&amp;"'!$q1"),$A1596-1,0),NA())</f>
        <v>#N/A</v>
      </c>
      <c r="K1596" s="219" t="e">
        <f ca="1">IF(ISNUMBER(OFFSET(INDIRECT("'"&amp;'DATA for charts'!K$5&amp;"'!$q1"),$A1596-1,0)),OFFSET(INDIRECT("'"&amp;'DATA for charts'!K$5&amp;"'!$q1"),$A1596-1,0),NA())</f>
        <v>#N/A</v>
      </c>
      <c r="L1596" s="219" t="e">
        <f ca="1">IF(ISNUMBER(OFFSET(INDIRECT("'"&amp;'DATA for charts'!L$5&amp;"'!$q1"),$A1596-1,0)),OFFSET(INDIRECT("'"&amp;'DATA for charts'!L$5&amp;"'!$q1"),$A1596-1,0),NA())</f>
        <v>#N/A</v>
      </c>
      <c r="M1596" s="219" t="e">
        <f ca="1">IF(ISNUMBER(OFFSET(INDIRECT("'"&amp;'DATA for charts'!M$5&amp;"'!$q1"),$A1596-1,0)),OFFSET(INDIRECT("'"&amp;'DATA for charts'!M$5&amp;"'!$q1"),$A1596-1,0),NA())</f>
        <v>#N/A</v>
      </c>
      <c r="N1596" s="219" t="e">
        <f ca="1">IF(ISNUMBER(OFFSET(INDIRECT("'"&amp;'DATA for charts'!N$5&amp;"'!$q1"),$A1596-1,0)),OFFSET(INDIRECT("'"&amp;'DATA for charts'!N$5&amp;"'!$q1"),$A1596-1,0),NA())</f>
        <v>#N/A</v>
      </c>
      <c r="O1596" s="219" t="e">
        <f ca="1">IF(ISNUMBER(OFFSET(INDIRECT("'"&amp;'DATA for charts'!O$5&amp;"'!$q1"),$A1596-1,0)),OFFSET(INDIRECT("'"&amp;'DATA for charts'!O$5&amp;"'!$q1"),$A1596-1,0),NA())</f>
        <v>#N/A</v>
      </c>
      <c r="P1596" s="219" t="e">
        <f ca="1">IF(ISNUMBER(OFFSET(INDIRECT("'"&amp;'DATA for charts'!P$5&amp;"'!$q1"),$A1596-1,0)),OFFSET(INDIRECT("'"&amp;'DATA for charts'!P$5&amp;"'!$q1"),$A1596-1,0),NA())</f>
        <v>#N/A</v>
      </c>
      <c r="Q1596" s="219" t="e">
        <f ca="1">IF(ISNUMBER(OFFSET(INDIRECT("'"&amp;'DATA for charts'!Q$5&amp;"'!$q1"),$A1596-1,0)),OFFSET(INDIRECT("'"&amp;'DATA for charts'!Q$5&amp;"'!$q1"),$A1596-1,0),NA())</f>
        <v>#N/A</v>
      </c>
      <c r="R1596" s="219" t="e">
        <f ca="1">IF(ISNUMBER(OFFSET(INDIRECT("'"&amp;'DATA for charts'!R$5&amp;"'!$q1"),$A1596-1,0)),OFFSET(INDIRECT("'"&amp;'DATA for charts'!R$5&amp;"'!$q1"),$A1596-1,0),NA())</f>
        <v>#N/A</v>
      </c>
      <c r="S1596" s="219" t="e">
        <f ca="1">IF(ISNUMBER(OFFSET(INDIRECT("'"&amp;'DATA for charts'!S$5&amp;"'!$q1"),$A1596-1,0)),OFFSET(INDIRECT("'"&amp;'DATA for charts'!S$5&amp;"'!$q1"),$A1596-1,0),NA())</f>
        <v>#N/A</v>
      </c>
      <c r="T1596" s="34"/>
      <c r="U1596" s="34"/>
      <c r="V1596" s="34"/>
      <c r="W1596" s="8"/>
      <c r="X1596" s="8"/>
      <c r="Y1596" s="8"/>
      <c r="Z1596" s="8"/>
      <c r="AA1596" s="8"/>
    </row>
    <row r="1597" spans="1:27">
      <c r="A1597" s="226">
        <f t="shared" si="1470"/>
        <v>272</v>
      </c>
      <c r="B1597" s="8">
        <v>11</v>
      </c>
      <c r="C1597" s="219">
        <f ca="1">IF(ISNUMBER(OFFSET(INDIRECT("'"&amp;'DATA for charts'!C$5&amp;"'!$q1"),$A1597-1,0)),OFFSET(INDIRECT("'"&amp;'DATA for charts'!C$5&amp;"'!$q1"),$A1597-1,0),NA())</f>
        <v>-1.4019999999999999</v>
      </c>
      <c r="D1597" s="219">
        <f ca="1">IF(ISNUMBER(OFFSET(INDIRECT("'"&amp;'DATA for charts'!D$5&amp;"'!$q1"),$A1597-1,0)),OFFSET(INDIRECT("'"&amp;'DATA for charts'!D$5&amp;"'!$q1"),$A1597-1,0),NA())</f>
        <v>-1.5089222</v>
      </c>
      <c r="E1597" s="219">
        <f ca="1">IF(ISNUMBER(OFFSET(INDIRECT("'"&amp;'DATA for charts'!E$5&amp;"'!$q1"),$A1597-1,0)),OFFSET(INDIRECT("'"&amp;'DATA for charts'!E$5&amp;"'!$q1"),$A1597-1,0),NA())</f>
        <v>-1.1870000000000001</v>
      </c>
      <c r="F1597" s="219">
        <f ca="1">IF(ISNUMBER(OFFSET(INDIRECT("'"&amp;'DATA for charts'!F$5&amp;"'!$q1"),$A1597-1,0)),OFFSET(INDIRECT("'"&amp;'DATA for charts'!F$5&amp;"'!$q1"),$A1597-1,0),NA())</f>
        <v>-1.7544660507445835</v>
      </c>
      <c r="G1597" s="219">
        <f ca="1">IF(ISNUMBER(OFFSET(INDIRECT("'"&amp;'DATA for charts'!G$5&amp;"'!$q1"),$A1597-1,0)),OFFSET(INDIRECT("'"&amp;'DATA for charts'!G$5&amp;"'!$q1"),$A1597-1,0),NA())</f>
        <v>-1.43</v>
      </c>
      <c r="H1597" s="219">
        <f ca="1">IF(ISNUMBER(OFFSET(INDIRECT("'"&amp;'DATA for charts'!H$5&amp;"'!$q1"),$A1597-1,0)),OFFSET(INDIRECT("'"&amp;'DATA for charts'!H$5&amp;"'!$q1"),$A1597-1,0),NA())</f>
        <v>-1.51471</v>
      </c>
      <c r="I1597" s="219" t="e">
        <f ca="1">IF(ISNUMBER(OFFSET(INDIRECT("'"&amp;'DATA for charts'!I$5&amp;"'!$q1"),$A1597-1,0)),OFFSET(INDIRECT("'"&amp;'DATA for charts'!I$5&amp;"'!$q1"),$A1597-1,0),NA())</f>
        <v>#N/A</v>
      </c>
      <c r="J1597" s="219" t="e">
        <f ca="1">IF(ISNUMBER(OFFSET(INDIRECT("'"&amp;'DATA for charts'!J$5&amp;"'!$q1"),$A1597-1,0)),OFFSET(INDIRECT("'"&amp;'DATA for charts'!J$5&amp;"'!$q1"),$A1597-1,0),NA())</f>
        <v>#N/A</v>
      </c>
      <c r="K1597" s="219" t="e">
        <f ca="1">IF(ISNUMBER(OFFSET(INDIRECT("'"&amp;'DATA for charts'!K$5&amp;"'!$q1"),$A1597-1,0)),OFFSET(INDIRECT("'"&amp;'DATA for charts'!K$5&amp;"'!$q1"),$A1597-1,0),NA())</f>
        <v>#N/A</v>
      </c>
      <c r="L1597" s="219" t="e">
        <f ca="1">IF(ISNUMBER(OFFSET(INDIRECT("'"&amp;'DATA for charts'!L$5&amp;"'!$q1"),$A1597-1,0)),OFFSET(INDIRECT("'"&amp;'DATA for charts'!L$5&amp;"'!$q1"),$A1597-1,0),NA())</f>
        <v>#N/A</v>
      </c>
      <c r="M1597" s="219" t="e">
        <f ca="1">IF(ISNUMBER(OFFSET(INDIRECT("'"&amp;'DATA for charts'!M$5&amp;"'!$q1"),$A1597-1,0)),OFFSET(INDIRECT("'"&amp;'DATA for charts'!M$5&amp;"'!$q1"),$A1597-1,0),NA())</f>
        <v>#N/A</v>
      </c>
      <c r="N1597" s="219" t="e">
        <f ca="1">IF(ISNUMBER(OFFSET(INDIRECT("'"&amp;'DATA for charts'!N$5&amp;"'!$q1"),$A1597-1,0)),OFFSET(INDIRECT("'"&amp;'DATA for charts'!N$5&amp;"'!$q1"),$A1597-1,0),NA())</f>
        <v>#N/A</v>
      </c>
      <c r="O1597" s="219" t="e">
        <f ca="1">IF(ISNUMBER(OFFSET(INDIRECT("'"&amp;'DATA for charts'!O$5&amp;"'!$q1"),$A1597-1,0)),OFFSET(INDIRECT("'"&amp;'DATA for charts'!O$5&amp;"'!$q1"),$A1597-1,0),NA())</f>
        <v>#N/A</v>
      </c>
      <c r="P1597" s="219" t="e">
        <f ca="1">IF(ISNUMBER(OFFSET(INDIRECT("'"&amp;'DATA for charts'!P$5&amp;"'!$q1"),$A1597-1,0)),OFFSET(INDIRECT("'"&amp;'DATA for charts'!P$5&amp;"'!$q1"),$A1597-1,0),NA())</f>
        <v>#N/A</v>
      </c>
      <c r="Q1597" s="219" t="e">
        <f ca="1">IF(ISNUMBER(OFFSET(INDIRECT("'"&amp;'DATA for charts'!Q$5&amp;"'!$q1"),$A1597-1,0)),OFFSET(INDIRECT("'"&amp;'DATA for charts'!Q$5&amp;"'!$q1"),$A1597-1,0),NA())</f>
        <v>#N/A</v>
      </c>
      <c r="R1597" s="219" t="e">
        <f ca="1">IF(ISNUMBER(OFFSET(INDIRECT("'"&amp;'DATA for charts'!R$5&amp;"'!$q1"),$A1597-1,0)),OFFSET(INDIRECT("'"&amp;'DATA for charts'!R$5&amp;"'!$q1"),$A1597-1,0),NA())</f>
        <v>#N/A</v>
      </c>
      <c r="S1597" s="219" t="e">
        <f ca="1">IF(ISNUMBER(OFFSET(INDIRECT("'"&amp;'DATA for charts'!S$5&amp;"'!$q1"),$A1597-1,0)),OFFSET(INDIRECT("'"&amp;'DATA for charts'!S$5&amp;"'!$q1"),$A1597-1,0),NA())</f>
        <v>#N/A</v>
      </c>
      <c r="T1597" s="34"/>
      <c r="U1597" s="34"/>
      <c r="V1597" s="34"/>
      <c r="W1597" s="8"/>
      <c r="X1597" s="8"/>
      <c r="Y1597" s="8"/>
      <c r="Z1597" s="8"/>
      <c r="AA1597" s="8"/>
    </row>
    <row r="1598" spans="1:27">
      <c r="A1598" s="226">
        <f t="shared" si="1470"/>
        <v>273</v>
      </c>
      <c r="B1598" s="8">
        <v>12</v>
      </c>
      <c r="C1598" s="219">
        <f ca="1">IF(ISNUMBER(OFFSET(INDIRECT("'"&amp;'DATA for charts'!C$5&amp;"'!$q1"),$A1598-1,0)),OFFSET(INDIRECT("'"&amp;'DATA for charts'!C$5&amp;"'!$q1"),$A1598-1,0),NA())</f>
        <v>-2.4849999999999999</v>
      </c>
      <c r="D1598" s="219">
        <f ca="1">IF(ISNUMBER(OFFSET(INDIRECT("'"&amp;'DATA for charts'!D$5&amp;"'!$q1"),$A1598-1,0)),OFFSET(INDIRECT("'"&amp;'DATA for charts'!D$5&amp;"'!$q1"),$A1598-1,0),NA())</f>
        <v>-2.726137</v>
      </c>
      <c r="E1598" s="219">
        <f ca="1">IF(ISNUMBER(OFFSET(INDIRECT("'"&amp;'DATA for charts'!E$5&amp;"'!$q1"),$A1598-1,0)),OFFSET(INDIRECT("'"&amp;'DATA for charts'!E$5&amp;"'!$q1"),$A1598-1,0),NA())</f>
        <v>-2.1070000000000002</v>
      </c>
      <c r="F1598" s="219">
        <f ca="1">IF(ISNUMBER(OFFSET(INDIRECT("'"&amp;'DATA for charts'!F$5&amp;"'!$q1"),$A1598-1,0)),OFFSET(INDIRECT("'"&amp;'DATA for charts'!F$5&amp;"'!$q1"),$A1598-1,0),NA())</f>
        <v>-2.885266165865306</v>
      </c>
      <c r="G1598" s="219">
        <f ca="1">IF(ISNUMBER(OFFSET(INDIRECT("'"&amp;'DATA for charts'!G$5&amp;"'!$q1"),$A1598-1,0)),OFFSET(INDIRECT("'"&amp;'DATA for charts'!G$5&amp;"'!$q1"),$A1598-1,0),NA())</f>
        <v>-2.61</v>
      </c>
      <c r="H1598" s="219">
        <f ca="1">IF(ISNUMBER(OFFSET(INDIRECT("'"&amp;'DATA for charts'!H$5&amp;"'!$q1"),$A1598-1,0)),OFFSET(INDIRECT("'"&amp;'DATA for charts'!H$5&amp;"'!$q1"),$A1598-1,0),NA())</f>
        <v>-2.5624199999999999</v>
      </c>
      <c r="I1598" s="219" t="e">
        <f ca="1">IF(ISNUMBER(OFFSET(INDIRECT("'"&amp;'DATA for charts'!I$5&amp;"'!$q1"),$A1598-1,0)),OFFSET(INDIRECT("'"&amp;'DATA for charts'!I$5&amp;"'!$q1"),$A1598-1,0),NA())</f>
        <v>#N/A</v>
      </c>
      <c r="J1598" s="219" t="e">
        <f ca="1">IF(ISNUMBER(OFFSET(INDIRECT("'"&amp;'DATA for charts'!J$5&amp;"'!$q1"),$A1598-1,0)),OFFSET(INDIRECT("'"&amp;'DATA for charts'!J$5&amp;"'!$q1"),$A1598-1,0),NA())</f>
        <v>#N/A</v>
      </c>
      <c r="K1598" s="219" t="e">
        <f ca="1">IF(ISNUMBER(OFFSET(INDIRECT("'"&amp;'DATA for charts'!K$5&amp;"'!$q1"),$A1598-1,0)),OFFSET(INDIRECT("'"&amp;'DATA for charts'!K$5&amp;"'!$q1"),$A1598-1,0),NA())</f>
        <v>#N/A</v>
      </c>
      <c r="L1598" s="219" t="e">
        <f ca="1">IF(ISNUMBER(OFFSET(INDIRECT("'"&amp;'DATA for charts'!L$5&amp;"'!$q1"),$A1598-1,0)),OFFSET(INDIRECT("'"&amp;'DATA for charts'!L$5&amp;"'!$q1"),$A1598-1,0),NA())</f>
        <v>#N/A</v>
      </c>
      <c r="M1598" s="219" t="e">
        <f ca="1">IF(ISNUMBER(OFFSET(INDIRECT("'"&amp;'DATA for charts'!M$5&amp;"'!$q1"),$A1598-1,0)),OFFSET(INDIRECT("'"&amp;'DATA for charts'!M$5&amp;"'!$q1"),$A1598-1,0),NA())</f>
        <v>#N/A</v>
      </c>
      <c r="N1598" s="219" t="e">
        <f ca="1">IF(ISNUMBER(OFFSET(INDIRECT("'"&amp;'DATA for charts'!N$5&amp;"'!$q1"),$A1598-1,0)),OFFSET(INDIRECT("'"&amp;'DATA for charts'!N$5&amp;"'!$q1"),$A1598-1,0),NA())</f>
        <v>#N/A</v>
      </c>
      <c r="O1598" s="219" t="e">
        <f ca="1">IF(ISNUMBER(OFFSET(INDIRECT("'"&amp;'DATA for charts'!O$5&amp;"'!$q1"),$A1598-1,0)),OFFSET(INDIRECT("'"&amp;'DATA for charts'!O$5&amp;"'!$q1"),$A1598-1,0),NA())</f>
        <v>#N/A</v>
      </c>
      <c r="P1598" s="219" t="e">
        <f ca="1">IF(ISNUMBER(OFFSET(INDIRECT("'"&amp;'DATA for charts'!P$5&amp;"'!$q1"),$A1598-1,0)),OFFSET(INDIRECT("'"&amp;'DATA for charts'!P$5&amp;"'!$q1"),$A1598-1,0),NA())</f>
        <v>#N/A</v>
      </c>
      <c r="Q1598" s="219" t="e">
        <f ca="1">IF(ISNUMBER(OFFSET(INDIRECT("'"&amp;'DATA for charts'!Q$5&amp;"'!$q1"),$A1598-1,0)),OFFSET(INDIRECT("'"&amp;'DATA for charts'!Q$5&amp;"'!$q1"),$A1598-1,0),NA())</f>
        <v>#N/A</v>
      </c>
      <c r="R1598" s="219" t="e">
        <f ca="1">IF(ISNUMBER(OFFSET(INDIRECT("'"&amp;'DATA for charts'!R$5&amp;"'!$q1"),$A1598-1,0)),OFFSET(INDIRECT("'"&amp;'DATA for charts'!R$5&amp;"'!$q1"),$A1598-1,0),NA())</f>
        <v>#N/A</v>
      </c>
      <c r="S1598" s="219" t="e">
        <f ca="1">IF(ISNUMBER(OFFSET(INDIRECT("'"&amp;'DATA for charts'!S$5&amp;"'!$q1"),$A1598-1,0)),OFFSET(INDIRECT("'"&amp;'DATA for charts'!S$5&amp;"'!$q1"),$A1598-1,0),NA())</f>
        <v>#N/A</v>
      </c>
      <c r="T1598" s="34"/>
      <c r="U1598" s="34"/>
      <c r="V1598" s="34"/>
      <c r="W1598" s="8"/>
      <c r="X1598" s="8"/>
      <c r="Y1598" s="8"/>
      <c r="Z1598" s="8"/>
      <c r="AA1598" s="8"/>
    </row>
    <row r="1599" spans="1:27">
      <c r="A1599" s="226">
        <f t="shared" si="1470"/>
        <v>274</v>
      </c>
      <c r="B1599" s="8">
        <v>13</v>
      </c>
      <c r="C1599" s="219">
        <f ca="1">IF(ISNUMBER(OFFSET(INDIRECT("'"&amp;'DATA for charts'!C$5&amp;"'!$q1"),$A1599-1,0)),OFFSET(INDIRECT("'"&amp;'DATA for charts'!C$5&amp;"'!$q1"),$A1599-1,0),NA())</f>
        <v>-2.996</v>
      </c>
      <c r="D1599" s="219">
        <f ca="1">IF(ISNUMBER(OFFSET(INDIRECT("'"&amp;'DATA for charts'!D$5&amp;"'!$q1"),$A1599-1,0)),OFFSET(INDIRECT("'"&amp;'DATA for charts'!D$5&amp;"'!$q1"),$A1599-1,0),NA())</f>
        <v>-3.255484</v>
      </c>
      <c r="E1599" s="219">
        <f ca="1">IF(ISNUMBER(OFFSET(INDIRECT("'"&amp;'DATA for charts'!E$5&amp;"'!$q1"),$A1599-1,0)),OFFSET(INDIRECT("'"&amp;'DATA for charts'!E$5&amp;"'!$q1"),$A1599-1,0),NA())</f>
        <v>-2.7610000000000001</v>
      </c>
      <c r="F1599" s="219">
        <f ca="1">IF(ISNUMBER(OFFSET(INDIRECT("'"&amp;'DATA for charts'!F$5&amp;"'!$q1"),$A1599-1,0)),OFFSET(INDIRECT("'"&amp;'DATA for charts'!F$5&amp;"'!$q1"),$A1599-1,0),NA())</f>
        <v>-3.3784206148802776</v>
      </c>
      <c r="G1599" s="219">
        <f ca="1">IF(ISNUMBER(OFFSET(INDIRECT("'"&amp;'DATA for charts'!G$5&amp;"'!$q1"),$A1599-1,0)),OFFSET(INDIRECT("'"&amp;'DATA for charts'!G$5&amp;"'!$q1"),$A1599-1,0),NA())</f>
        <v>-3.26</v>
      </c>
      <c r="H1599" s="219">
        <f ca="1">IF(ISNUMBER(OFFSET(INDIRECT("'"&amp;'DATA for charts'!H$5&amp;"'!$q1"),$A1599-1,0)),OFFSET(INDIRECT("'"&amp;'DATA for charts'!H$5&amp;"'!$q1"),$A1599-1,0),NA())</f>
        <v>-3.1183200000000002</v>
      </c>
      <c r="I1599" s="219" t="e">
        <f ca="1">IF(ISNUMBER(OFFSET(INDIRECT("'"&amp;'DATA for charts'!I$5&amp;"'!$q1"),$A1599-1,0)),OFFSET(INDIRECT("'"&amp;'DATA for charts'!I$5&amp;"'!$q1"),$A1599-1,0),NA())</f>
        <v>#N/A</v>
      </c>
      <c r="J1599" s="219" t="e">
        <f ca="1">IF(ISNUMBER(OFFSET(INDIRECT("'"&amp;'DATA for charts'!J$5&amp;"'!$q1"),$A1599-1,0)),OFFSET(INDIRECT("'"&amp;'DATA for charts'!J$5&amp;"'!$q1"),$A1599-1,0),NA())</f>
        <v>#N/A</v>
      </c>
      <c r="K1599" s="219" t="e">
        <f ca="1">IF(ISNUMBER(OFFSET(INDIRECT("'"&amp;'DATA for charts'!K$5&amp;"'!$q1"),$A1599-1,0)),OFFSET(INDIRECT("'"&amp;'DATA for charts'!K$5&amp;"'!$q1"),$A1599-1,0),NA())</f>
        <v>#N/A</v>
      </c>
      <c r="L1599" s="219" t="e">
        <f ca="1">IF(ISNUMBER(OFFSET(INDIRECT("'"&amp;'DATA for charts'!L$5&amp;"'!$q1"),$A1599-1,0)),OFFSET(INDIRECT("'"&amp;'DATA for charts'!L$5&amp;"'!$q1"),$A1599-1,0),NA())</f>
        <v>#N/A</v>
      </c>
      <c r="M1599" s="219" t="e">
        <f ca="1">IF(ISNUMBER(OFFSET(INDIRECT("'"&amp;'DATA for charts'!M$5&amp;"'!$q1"),$A1599-1,0)),OFFSET(INDIRECT("'"&amp;'DATA for charts'!M$5&amp;"'!$q1"),$A1599-1,0),NA())</f>
        <v>#N/A</v>
      </c>
      <c r="N1599" s="219" t="e">
        <f ca="1">IF(ISNUMBER(OFFSET(INDIRECT("'"&amp;'DATA for charts'!N$5&amp;"'!$q1"),$A1599-1,0)),OFFSET(INDIRECT("'"&amp;'DATA for charts'!N$5&amp;"'!$q1"),$A1599-1,0),NA())</f>
        <v>#N/A</v>
      </c>
      <c r="O1599" s="219" t="e">
        <f ca="1">IF(ISNUMBER(OFFSET(INDIRECT("'"&amp;'DATA for charts'!O$5&amp;"'!$q1"),$A1599-1,0)),OFFSET(INDIRECT("'"&amp;'DATA for charts'!O$5&amp;"'!$q1"),$A1599-1,0),NA())</f>
        <v>#N/A</v>
      </c>
      <c r="P1599" s="219" t="e">
        <f ca="1">IF(ISNUMBER(OFFSET(INDIRECT("'"&amp;'DATA for charts'!P$5&amp;"'!$q1"),$A1599-1,0)),OFFSET(INDIRECT("'"&amp;'DATA for charts'!P$5&amp;"'!$q1"),$A1599-1,0),NA())</f>
        <v>#N/A</v>
      </c>
      <c r="Q1599" s="219" t="e">
        <f ca="1">IF(ISNUMBER(OFFSET(INDIRECT("'"&amp;'DATA for charts'!Q$5&amp;"'!$q1"),$A1599-1,0)),OFFSET(INDIRECT("'"&amp;'DATA for charts'!Q$5&amp;"'!$q1"),$A1599-1,0),NA())</f>
        <v>#N/A</v>
      </c>
      <c r="R1599" s="219" t="e">
        <f ca="1">IF(ISNUMBER(OFFSET(INDIRECT("'"&amp;'DATA for charts'!R$5&amp;"'!$q1"),$A1599-1,0)),OFFSET(INDIRECT("'"&amp;'DATA for charts'!R$5&amp;"'!$q1"),$A1599-1,0),NA())</f>
        <v>#N/A</v>
      </c>
      <c r="S1599" s="219" t="e">
        <f ca="1">IF(ISNUMBER(OFFSET(INDIRECT("'"&amp;'DATA for charts'!S$5&amp;"'!$q1"),$A1599-1,0)),OFFSET(INDIRECT("'"&amp;'DATA for charts'!S$5&amp;"'!$q1"),$A1599-1,0),NA())</f>
        <v>#N/A</v>
      </c>
      <c r="T1599" s="34"/>
      <c r="U1599" s="34"/>
      <c r="V1599" s="34"/>
      <c r="W1599" s="8"/>
      <c r="X1599" s="8"/>
      <c r="Y1599" s="8"/>
      <c r="Z1599" s="8"/>
      <c r="AA1599" s="8"/>
    </row>
    <row r="1600" spans="1:27">
      <c r="A1600" s="226">
        <f t="shared" si="1470"/>
        <v>275</v>
      </c>
      <c r="B1600" s="8">
        <v>14</v>
      </c>
      <c r="C1600" s="219">
        <f ca="1">IF(ISNUMBER(OFFSET(INDIRECT("'"&amp;'DATA for charts'!C$5&amp;"'!$q1"),$A1600-1,0)),OFFSET(INDIRECT("'"&amp;'DATA for charts'!C$5&amp;"'!$q1"),$A1600-1,0),NA())</f>
        <v>-3.234</v>
      </c>
      <c r="D1600" s="219">
        <f ca="1">IF(ISNUMBER(OFFSET(INDIRECT("'"&amp;'DATA for charts'!D$5&amp;"'!$q1"),$A1600-1,0)),OFFSET(INDIRECT("'"&amp;'DATA for charts'!D$5&amp;"'!$q1"),$A1600-1,0),NA())</f>
        <v>-3.3126739999999999</v>
      </c>
      <c r="E1600" s="219">
        <f ca="1">IF(ISNUMBER(OFFSET(INDIRECT("'"&amp;'DATA for charts'!E$5&amp;"'!$q1"),$A1600-1,0)),OFFSET(INDIRECT("'"&amp;'DATA for charts'!E$5&amp;"'!$q1"),$A1600-1,0),NA())</f>
        <v>-3.0920000000000001</v>
      </c>
      <c r="F1600" s="219">
        <f ca="1">IF(ISNUMBER(OFFSET(INDIRECT("'"&amp;'DATA for charts'!F$5&amp;"'!$q1"),$A1600-1,0)),OFFSET(INDIRECT("'"&amp;'DATA for charts'!F$5&amp;"'!$q1"),$A1600-1,0),NA())</f>
        <v>-3.4482670668837221</v>
      </c>
      <c r="G1600" s="219">
        <f ca="1">IF(ISNUMBER(OFFSET(INDIRECT("'"&amp;'DATA for charts'!G$5&amp;"'!$q1"),$A1600-1,0)),OFFSET(INDIRECT("'"&amp;'DATA for charts'!G$5&amp;"'!$q1"),$A1600-1,0),NA())</f>
        <v>-3.42</v>
      </c>
      <c r="H1600" s="219">
        <f ca="1">IF(ISNUMBER(OFFSET(INDIRECT("'"&amp;'DATA for charts'!H$5&amp;"'!$q1"),$A1600-1,0)),OFFSET(INDIRECT("'"&amp;'DATA for charts'!H$5&amp;"'!$q1"),$A1600-1,0),NA())</f>
        <v>-3.2401</v>
      </c>
      <c r="I1600" s="219" t="e">
        <f ca="1">IF(ISNUMBER(OFFSET(INDIRECT("'"&amp;'DATA for charts'!I$5&amp;"'!$q1"),$A1600-1,0)),OFFSET(INDIRECT("'"&amp;'DATA for charts'!I$5&amp;"'!$q1"),$A1600-1,0),NA())</f>
        <v>#N/A</v>
      </c>
      <c r="J1600" s="219" t="e">
        <f ca="1">IF(ISNUMBER(OFFSET(INDIRECT("'"&amp;'DATA for charts'!J$5&amp;"'!$q1"),$A1600-1,0)),OFFSET(INDIRECT("'"&amp;'DATA for charts'!J$5&amp;"'!$q1"),$A1600-1,0),NA())</f>
        <v>#N/A</v>
      </c>
      <c r="K1600" s="219" t="e">
        <f ca="1">IF(ISNUMBER(OFFSET(INDIRECT("'"&amp;'DATA for charts'!K$5&amp;"'!$q1"),$A1600-1,0)),OFFSET(INDIRECT("'"&amp;'DATA for charts'!K$5&amp;"'!$q1"),$A1600-1,0),NA())</f>
        <v>#N/A</v>
      </c>
      <c r="L1600" s="219" t="e">
        <f ca="1">IF(ISNUMBER(OFFSET(INDIRECT("'"&amp;'DATA for charts'!L$5&amp;"'!$q1"),$A1600-1,0)),OFFSET(INDIRECT("'"&amp;'DATA for charts'!L$5&amp;"'!$q1"),$A1600-1,0),NA())</f>
        <v>#N/A</v>
      </c>
      <c r="M1600" s="219" t="e">
        <f ca="1">IF(ISNUMBER(OFFSET(INDIRECT("'"&amp;'DATA for charts'!M$5&amp;"'!$q1"),$A1600-1,0)),OFFSET(INDIRECT("'"&amp;'DATA for charts'!M$5&amp;"'!$q1"),$A1600-1,0),NA())</f>
        <v>#N/A</v>
      </c>
      <c r="N1600" s="219" t="e">
        <f ca="1">IF(ISNUMBER(OFFSET(INDIRECT("'"&amp;'DATA for charts'!N$5&amp;"'!$q1"),$A1600-1,0)),OFFSET(INDIRECT("'"&amp;'DATA for charts'!N$5&amp;"'!$q1"),$A1600-1,0),NA())</f>
        <v>#N/A</v>
      </c>
      <c r="O1600" s="219" t="e">
        <f ca="1">IF(ISNUMBER(OFFSET(INDIRECT("'"&amp;'DATA for charts'!O$5&amp;"'!$q1"),$A1600-1,0)),OFFSET(INDIRECT("'"&amp;'DATA for charts'!O$5&amp;"'!$q1"),$A1600-1,0),NA())</f>
        <v>#N/A</v>
      </c>
      <c r="P1600" s="219" t="e">
        <f ca="1">IF(ISNUMBER(OFFSET(INDIRECT("'"&amp;'DATA for charts'!P$5&amp;"'!$q1"),$A1600-1,0)),OFFSET(INDIRECT("'"&amp;'DATA for charts'!P$5&amp;"'!$q1"),$A1600-1,0),NA())</f>
        <v>#N/A</v>
      </c>
      <c r="Q1600" s="219" t="e">
        <f ca="1">IF(ISNUMBER(OFFSET(INDIRECT("'"&amp;'DATA for charts'!Q$5&amp;"'!$q1"),$A1600-1,0)),OFFSET(INDIRECT("'"&amp;'DATA for charts'!Q$5&amp;"'!$q1"),$A1600-1,0),NA())</f>
        <v>#N/A</v>
      </c>
      <c r="R1600" s="219" t="e">
        <f ca="1">IF(ISNUMBER(OFFSET(INDIRECT("'"&amp;'DATA for charts'!R$5&amp;"'!$q1"),$A1600-1,0)),OFFSET(INDIRECT("'"&amp;'DATA for charts'!R$5&amp;"'!$q1"),$A1600-1,0),NA())</f>
        <v>#N/A</v>
      </c>
      <c r="S1600" s="219" t="e">
        <f ca="1">IF(ISNUMBER(OFFSET(INDIRECT("'"&amp;'DATA for charts'!S$5&amp;"'!$q1"),$A1600-1,0)),OFFSET(INDIRECT("'"&amp;'DATA for charts'!S$5&amp;"'!$q1"),$A1600-1,0),NA())</f>
        <v>#N/A</v>
      </c>
      <c r="T1600" s="34"/>
      <c r="U1600" s="34"/>
      <c r="V1600" s="34"/>
      <c r="W1600" s="8"/>
      <c r="X1600" s="8"/>
      <c r="Y1600" s="8"/>
      <c r="Z1600" s="8"/>
      <c r="AA1600" s="8"/>
    </row>
    <row r="1601" spans="1:27">
      <c r="A1601" s="226">
        <f t="shared" si="1470"/>
        <v>276</v>
      </c>
      <c r="B1601" s="8">
        <v>15</v>
      </c>
      <c r="C1601" s="219">
        <f ca="1">IF(ISNUMBER(OFFSET(INDIRECT("'"&amp;'DATA for charts'!C$5&amp;"'!$q1"),$A1601-1,0)),OFFSET(INDIRECT("'"&amp;'DATA for charts'!C$5&amp;"'!$q1"),$A1601-1,0),NA())</f>
        <v>-3.202</v>
      </c>
      <c r="D1601" s="219">
        <f ca="1">IF(ISNUMBER(OFFSET(INDIRECT("'"&amp;'DATA for charts'!D$5&amp;"'!$q1"),$A1601-1,0)),OFFSET(INDIRECT("'"&amp;'DATA for charts'!D$5&amp;"'!$q1"),$A1601-1,0),NA())</f>
        <v>-2.9394049999999998</v>
      </c>
      <c r="E1601" s="219">
        <f ca="1">IF(ISNUMBER(OFFSET(INDIRECT("'"&amp;'DATA for charts'!E$5&amp;"'!$q1"),$A1601-1,0)),OFFSET(INDIRECT("'"&amp;'DATA for charts'!E$5&amp;"'!$q1"),$A1601-1,0),NA())</f>
        <v>-3.0609999999999999</v>
      </c>
      <c r="F1601" s="219">
        <f ca="1">IF(ISNUMBER(OFFSET(INDIRECT("'"&amp;'DATA for charts'!F$5&amp;"'!$q1"),$A1601-1,0)),OFFSET(INDIRECT("'"&amp;'DATA for charts'!F$5&amp;"'!$q1"),$A1601-1,0),NA())</f>
        <v>-3.1097501639227776</v>
      </c>
      <c r="G1601" s="219">
        <f ca="1">IF(ISNUMBER(OFFSET(INDIRECT("'"&amp;'DATA for charts'!G$5&amp;"'!$q1"),$A1601-1,0)),OFFSET(INDIRECT("'"&amp;'DATA for charts'!G$5&amp;"'!$q1"),$A1601-1,0),NA())</f>
        <v>-3.14</v>
      </c>
      <c r="H1601" s="219">
        <f ca="1">IF(ISNUMBER(OFFSET(INDIRECT("'"&amp;'DATA for charts'!H$5&amp;"'!$q1"),$A1601-1,0)),OFFSET(INDIRECT("'"&amp;'DATA for charts'!H$5&amp;"'!$q1"),$A1601-1,0),NA())</f>
        <v>-2.9530699999999999</v>
      </c>
      <c r="I1601" s="219" t="e">
        <f ca="1">IF(ISNUMBER(OFFSET(INDIRECT("'"&amp;'DATA for charts'!I$5&amp;"'!$q1"),$A1601-1,0)),OFFSET(INDIRECT("'"&amp;'DATA for charts'!I$5&amp;"'!$q1"),$A1601-1,0),NA())</f>
        <v>#N/A</v>
      </c>
      <c r="J1601" s="219" t="e">
        <f ca="1">IF(ISNUMBER(OFFSET(INDIRECT("'"&amp;'DATA for charts'!J$5&amp;"'!$q1"),$A1601-1,0)),OFFSET(INDIRECT("'"&amp;'DATA for charts'!J$5&amp;"'!$q1"),$A1601-1,0),NA())</f>
        <v>#N/A</v>
      </c>
      <c r="K1601" s="219" t="e">
        <f ca="1">IF(ISNUMBER(OFFSET(INDIRECT("'"&amp;'DATA for charts'!K$5&amp;"'!$q1"),$A1601-1,0)),OFFSET(INDIRECT("'"&amp;'DATA for charts'!K$5&amp;"'!$q1"),$A1601-1,0),NA())</f>
        <v>#N/A</v>
      </c>
      <c r="L1601" s="219" t="e">
        <f ca="1">IF(ISNUMBER(OFFSET(INDIRECT("'"&amp;'DATA for charts'!L$5&amp;"'!$q1"),$A1601-1,0)),OFFSET(INDIRECT("'"&amp;'DATA for charts'!L$5&amp;"'!$q1"),$A1601-1,0),NA())</f>
        <v>#N/A</v>
      </c>
      <c r="M1601" s="219" t="e">
        <f ca="1">IF(ISNUMBER(OFFSET(INDIRECT("'"&amp;'DATA for charts'!M$5&amp;"'!$q1"),$A1601-1,0)),OFFSET(INDIRECT("'"&amp;'DATA for charts'!M$5&amp;"'!$q1"),$A1601-1,0),NA())</f>
        <v>#N/A</v>
      </c>
      <c r="N1601" s="219" t="e">
        <f ca="1">IF(ISNUMBER(OFFSET(INDIRECT("'"&amp;'DATA for charts'!N$5&amp;"'!$q1"),$A1601-1,0)),OFFSET(INDIRECT("'"&amp;'DATA for charts'!N$5&amp;"'!$q1"),$A1601-1,0),NA())</f>
        <v>#N/A</v>
      </c>
      <c r="O1601" s="219" t="e">
        <f ca="1">IF(ISNUMBER(OFFSET(INDIRECT("'"&amp;'DATA for charts'!O$5&amp;"'!$q1"),$A1601-1,0)),OFFSET(INDIRECT("'"&amp;'DATA for charts'!O$5&amp;"'!$q1"),$A1601-1,0),NA())</f>
        <v>#N/A</v>
      </c>
      <c r="P1601" s="219" t="e">
        <f ca="1">IF(ISNUMBER(OFFSET(INDIRECT("'"&amp;'DATA for charts'!P$5&amp;"'!$q1"),$A1601-1,0)),OFFSET(INDIRECT("'"&amp;'DATA for charts'!P$5&amp;"'!$q1"),$A1601-1,0),NA())</f>
        <v>#N/A</v>
      </c>
      <c r="Q1601" s="219" t="e">
        <f ca="1">IF(ISNUMBER(OFFSET(INDIRECT("'"&amp;'DATA for charts'!Q$5&amp;"'!$q1"),$A1601-1,0)),OFFSET(INDIRECT("'"&amp;'DATA for charts'!Q$5&amp;"'!$q1"),$A1601-1,0),NA())</f>
        <v>#N/A</v>
      </c>
      <c r="R1601" s="219" t="e">
        <f ca="1">IF(ISNUMBER(OFFSET(INDIRECT("'"&amp;'DATA for charts'!R$5&amp;"'!$q1"),$A1601-1,0)),OFFSET(INDIRECT("'"&amp;'DATA for charts'!R$5&amp;"'!$q1"),$A1601-1,0),NA())</f>
        <v>#N/A</v>
      </c>
      <c r="S1601" s="219" t="e">
        <f ca="1">IF(ISNUMBER(OFFSET(INDIRECT("'"&amp;'DATA for charts'!S$5&amp;"'!$q1"),$A1601-1,0)),OFFSET(INDIRECT("'"&amp;'DATA for charts'!S$5&amp;"'!$q1"),$A1601-1,0),NA())</f>
        <v>#N/A</v>
      </c>
      <c r="T1601" s="34"/>
      <c r="U1601" s="34"/>
      <c r="V1601" s="34"/>
      <c r="W1601" s="8"/>
      <c r="X1601" s="8"/>
      <c r="Y1601" s="8"/>
      <c r="Z1601" s="8"/>
      <c r="AA1601" s="8"/>
    </row>
    <row r="1602" spans="1:27">
      <c r="A1602" s="226">
        <f t="shared" si="1470"/>
        <v>277</v>
      </c>
      <c r="B1602" s="8">
        <v>16</v>
      </c>
      <c r="C1602" s="219">
        <f ca="1">IF(ISNUMBER(OFFSET(INDIRECT("'"&amp;'DATA for charts'!C$5&amp;"'!$q1"),$A1602-1,0)),OFFSET(INDIRECT("'"&amp;'DATA for charts'!C$5&amp;"'!$q1"),$A1602-1,0),NA())</f>
        <v>-2.9220000000000002</v>
      </c>
      <c r="D1602" s="219">
        <f ca="1">IF(ISNUMBER(OFFSET(INDIRECT("'"&amp;'DATA for charts'!D$5&amp;"'!$q1"),$A1602-1,0)),OFFSET(INDIRECT("'"&amp;'DATA for charts'!D$5&amp;"'!$q1"),$A1602-1,0),NA())</f>
        <v>-2.2909039999999998</v>
      </c>
      <c r="E1602" s="219">
        <f ca="1">IF(ISNUMBER(OFFSET(INDIRECT("'"&amp;'DATA for charts'!E$5&amp;"'!$q1"),$A1602-1,0)),OFFSET(INDIRECT("'"&amp;'DATA for charts'!E$5&amp;"'!$q1"),$A1602-1,0),NA())</f>
        <v>-2.681</v>
      </c>
      <c r="F1602" s="219">
        <f ca="1">IF(ISNUMBER(OFFSET(INDIRECT("'"&amp;'DATA for charts'!F$5&amp;"'!$q1"),$A1602-1,0)),OFFSET(INDIRECT("'"&amp;'DATA for charts'!F$5&amp;"'!$q1"),$A1602-1,0),NA())</f>
        <v>-2.5270512399571774</v>
      </c>
      <c r="G1602" s="219">
        <f ca="1">IF(ISNUMBER(OFFSET(INDIRECT("'"&amp;'DATA for charts'!G$5&amp;"'!$q1"),$A1602-1,0)),OFFSET(INDIRECT("'"&amp;'DATA for charts'!G$5&amp;"'!$q1"),$A1602-1,0),NA())</f>
        <v>-2.61</v>
      </c>
      <c r="H1602" s="219">
        <f ca="1">IF(ISNUMBER(OFFSET(INDIRECT("'"&amp;'DATA for charts'!H$5&amp;"'!$q1"),$A1602-1,0)),OFFSET(INDIRECT("'"&amp;'DATA for charts'!H$5&amp;"'!$q1"),$A1602-1,0),NA())</f>
        <v>-2.34674</v>
      </c>
      <c r="I1602" s="219" t="e">
        <f ca="1">IF(ISNUMBER(OFFSET(INDIRECT("'"&amp;'DATA for charts'!I$5&amp;"'!$q1"),$A1602-1,0)),OFFSET(INDIRECT("'"&amp;'DATA for charts'!I$5&amp;"'!$q1"),$A1602-1,0),NA())</f>
        <v>#N/A</v>
      </c>
      <c r="J1602" s="219" t="e">
        <f ca="1">IF(ISNUMBER(OFFSET(INDIRECT("'"&amp;'DATA for charts'!J$5&amp;"'!$q1"),$A1602-1,0)),OFFSET(INDIRECT("'"&amp;'DATA for charts'!J$5&amp;"'!$q1"),$A1602-1,0),NA())</f>
        <v>#N/A</v>
      </c>
      <c r="K1602" s="219" t="e">
        <f ca="1">IF(ISNUMBER(OFFSET(INDIRECT("'"&amp;'DATA for charts'!K$5&amp;"'!$q1"),$A1602-1,0)),OFFSET(INDIRECT("'"&amp;'DATA for charts'!K$5&amp;"'!$q1"),$A1602-1,0),NA())</f>
        <v>#N/A</v>
      </c>
      <c r="L1602" s="219" t="e">
        <f ca="1">IF(ISNUMBER(OFFSET(INDIRECT("'"&amp;'DATA for charts'!L$5&amp;"'!$q1"),$A1602-1,0)),OFFSET(INDIRECT("'"&amp;'DATA for charts'!L$5&amp;"'!$q1"),$A1602-1,0),NA())</f>
        <v>#N/A</v>
      </c>
      <c r="M1602" s="219" t="e">
        <f ca="1">IF(ISNUMBER(OFFSET(INDIRECT("'"&amp;'DATA for charts'!M$5&amp;"'!$q1"),$A1602-1,0)),OFFSET(INDIRECT("'"&amp;'DATA for charts'!M$5&amp;"'!$q1"),$A1602-1,0),NA())</f>
        <v>#N/A</v>
      </c>
      <c r="N1602" s="219" t="e">
        <f ca="1">IF(ISNUMBER(OFFSET(INDIRECT("'"&amp;'DATA for charts'!N$5&amp;"'!$q1"),$A1602-1,0)),OFFSET(INDIRECT("'"&amp;'DATA for charts'!N$5&amp;"'!$q1"),$A1602-1,0),NA())</f>
        <v>#N/A</v>
      </c>
      <c r="O1602" s="219" t="e">
        <f ca="1">IF(ISNUMBER(OFFSET(INDIRECT("'"&amp;'DATA for charts'!O$5&amp;"'!$q1"),$A1602-1,0)),OFFSET(INDIRECT("'"&amp;'DATA for charts'!O$5&amp;"'!$q1"),$A1602-1,0),NA())</f>
        <v>#N/A</v>
      </c>
      <c r="P1602" s="219" t="e">
        <f ca="1">IF(ISNUMBER(OFFSET(INDIRECT("'"&amp;'DATA for charts'!P$5&amp;"'!$q1"),$A1602-1,0)),OFFSET(INDIRECT("'"&amp;'DATA for charts'!P$5&amp;"'!$q1"),$A1602-1,0),NA())</f>
        <v>#N/A</v>
      </c>
      <c r="Q1602" s="219" t="e">
        <f ca="1">IF(ISNUMBER(OFFSET(INDIRECT("'"&amp;'DATA for charts'!Q$5&amp;"'!$q1"),$A1602-1,0)),OFFSET(INDIRECT("'"&amp;'DATA for charts'!Q$5&amp;"'!$q1"),$A1602-1,0),NA())</f>
        <v>#N/A</v>
      </c>
      <c r="R1602" s="219" t="e">
        <f ca="1">IF(ISNUMBER(OFFSET(INDIRECT("'"&amp;'DATA for charts'!R$5&amp;"'!$q1"),$A1602-1,0)),OFFSET(INDIRECT("'"&amp;'DATA for charts'!R$5&amp;"'!$q1"),$A1602-1,0),NA())</f>
        <v>#N/A</v>
      </c>
      <c r="S1602" s="219" t="e">
        <f ca="1">IF(ISNUMBER(OFFSET(INDIRECT("'"&amp;'DATA for charts'!S$5&amp;"'!$q1"),$A1602-1,0)),OFFSET(INDIRECT("'"&amp;'DATA for charts'!S$5&amp;"'!$q1"),$A1602-1,0),NA())</f>
        <v>#N/A</v>
      </c>
      <c r="T1602" s="34"/>
      <c r="U1602" s="34"/>
      <c r="V1602" s="34"/>
      <c r="W1602" s="8"/>
      <c r="X1602" s="8"/>
      <c r="Y1602" s="8"/>
      <c r="Z1602" s="8"/>
      <c r="AA1602" s="8"/>
    </row>
    <row r="1603" spans="1:27">
      <c r="A1603" s="226">
        <f t="shared" si="1470"/>
        <v>278</v>
      </c>
      <c r="B1603" s="8">
        <v>17</v>
      </c>
      <c r="C1603" s="219">
        <f ca="1">IF(ISNUMBER(OFFSET(INDIRECT("'"&amp;'DATA for charts'!C$5&amp;"'!$q1"),$A1603-1,0)),OFFSET(INDIRECT("'"&amp;'DATA for charts'!C$5&amp;"'!$q1"),$A1603-1,0),NA())</f>
        <v>-2.5209999999999999</v>
      </c>
      <c r="D1603" s="219">
        <f ca="1">IF(ISNUMBER(OFFSET(INDIRECT("'"&amp;'DATA for charts'!D$5&amp;"'!$q1"),$A1603-1,0)),OFFSET(INDIRECT("'"&amp;'DATA for charts'!D$5&amp;"'!$q1"),$A1603-1,0),NA())</f>
        <v>-1.688469</v>
      </c>
      <c r="E1603" s="219">
        <f ca="1">IF(ISNUMBER(OFFSET(INDIRECT("'"&amp;'DATA for charts'!E$5&amp;"'!$q1"),$A1603-1,0)),OFFSET(INDIRECT("'"&amp;'DATA for charts'!E$5&amp;"'!$q1"),$A1603-1,0),NA())</f>
        <v>-2.1560000000000001</v>
      </c>
      <c r="F1603" s="219">
        <f ca="1">IF(ISNUMBER(OFFSET(INDIRECT("'"&amp;'DATA for charts'!F$5&amp;"'!$q1"),$A1603-1,0)),OFFSET(INDIRECT("'"&amp;'DATA for charts'!F$5&amp;"'!$q1"),$A1603-1,0),NA())</f>
        <v>-1.937855164690703</v>
      </c>
      <c r="G1603" s="219">
        <f ca="1">IF(ISNUMBER(OFFSET(INDIRECT("'"&amp;'DATA for charts'!G$5&amp;"'!$q1"),$A1603-1,0)),OFFSET(INDIRECT("'"&amp;'DATA for charts'!G$5&amp;"'!$q1"),$A1603-1,0),NA())</f>
        <v>-2.0099999999999998</v>
      </c>
      <c r="H1603" s="219">
        <f ca="1">IF(ISNUMBER(OFFSET(INDIRECT("'"&amp;'DATA for charts'!H$5&amp;"'!$q1"),$A1603-1,0)),OFFSET(INDIRECT("'"&amp;'DATA for charts'!H$5&amp;"'!$q1"),$A1603-1,0),NA())</f>
        <v>-1.82395</v>
      </c>
      <c r="I1603" s="219" t="e">
        <f ca="1">IF(ISNUMBER(OFFSET(INDIRECT("'"&amp;'DATA for charts'!I$5&amp;"'!$q1"),$A1603-1,0)),OFFSET(INDIRECT("'"&amp;'DATA for charts'!I$5&amp;"'!$q1"),$A1603-1,0),NA())</f>
        <v>#N/A</v>
      </c>
      <c r="J1603" s="219" t="e">
        <f ca="1">IF(ISNUMBER(OFFSET(INDIRECT("'"&amp;'DATA for charts'!J$5&amp;"'!$q1"),$A1603-1,0)),OFFSET(INDIRECT("'"&amp;'DATA for charts'!J$5&amp;"'!$q1"),$A1603-1,0),NA())</f>
        <v>#N/A</v>
      </c>
      <c r="K1603" s="219" t="e">
        <f ca="1">IF(ISNUMBER(OFFSET(INDIRECT("'"&amp;'DATA for charts'!K$5&amp;"'!$q1"),$A1603-1,0)),OFFSET(INDIRECT("'"&amp;'DATA for charts'!K$5&amp;"'!$q1"),$A1603-1,0),NA())</f>
        <v>#N/A</v>
      </c>
      <c r="L1603" s="219" t="e">
        <f ca="1">IF(ISNUMBER(OFFSET(INDIRECT("'"&amp;'DATA for charts'!L$5&amp;"'!$q1"),$A1603-1,0)),OFFSET(INDIRECT("'"&amp;'DATA for charts'!L$5&amp;"'!$q1"),$A1603-1,0),NA())</f>
        <v>#N/A</v>
      </c>
      <c r="M1603" s="219" t="e">
        <f ca="1">IF(ISNUMBER(OFFSET(INDIRECT("'"&amp;'DATA for charts'!M$5&amp;"'!$q1"),$A1603-1,0)),OFFSET(INDIRECT("'"&amp;'DATA for charts'!M$5&amp;"'!$q1"),$A1603-1,0),NA())</f>
        <v>#N/A</v>
      </c>
      <c r="N1603" s="219" t="e">
        <f ca="1">IF(ISNUMBER(OFFSET(INDIRECT("'"&amp;'DATA for charts'!N$5&amp;"'!$q1"),$A1603-1,0)),OFFSET(INDIRECT("'"&amp;'DATA for charts'!N$5&amp;"'!$q1"),$A1603-1,0),NA())</f>
        <v>#N/A</v>
      </c>
      <c r="O1603" s="219" t="e">
        <f ca="1">IF(ISNUMBER(OFFSET(INDIRECT("'"&amp;'DATA for charts'!O$5&amp;"'!$q1"),$A1603-1,0)),OFFSET(INDIRECT("'"&amp;'DATA for charts'!O$5&amp;"'!$q1"),$A1603-1,0),NA())</f>
        <v>#N/A</v>
      </c>
      <c r="P1603" s="219" t="e">
        <f ca="1">IF(ISNUMBER(OFFSET(INDIRECT("'"&amp;'DATA for charts'!P$5&amp;"'!$q1"),$A1603-1,0)),OFFSET(INDIRECT("'"&amp;'DATA for charts'!P$5&amp;"'!$q1"),$A1603-1,0),NA())</f>
        <v>#N/A</v>
      </c>
      <c r="Q1603" s="219" t="e">
        <f ca="1">IF(ISNUMBER(OFFSET(INDIRECT("'"&amp;'DATA for charts'!Q$5&amp;"'!$q1"),$A1603-1,0)),OFFSET(INDIRECT("'"&amp;'DATA for charts'!Q$5&amp;"'!$q1"),$A1603-1,0),NA())</f>
        <v>#N/A</v>
      </c>
      <c r="R1603" s="219" t="e">
        <f ca="1">IF(ISNUMBER(OFFSET(INDIRECT("'"&amp;'DATA for charts'!R$5&amp;"'!$q1"),$A1603-1,0)),OFFSET(INDIRECT("'"&amp;'DATA for charts'!R$5&amp;"'!$q1"),$A1603-1,0),NA())</f>
        <v>#N/A</v>
      </c>
      <c r="S1603" s="219" t="e">
        <f ca="1">IF(ISNUMBER(OFFSET(INDIRECT("'"&amp;'DATA for charts'!S$5&amp;"'!$q1"),$A1603-1,0)),OFFSET(INDIRECT("'"&amp;'DATA for charts'!S$5&amp;"'!$q1"),$A1603-1,0),NA())</f>
        <v>#N/A</v>
      </c>
      <c r="T1603" s="34"/>
      <c r="U1603" s="34"/>
      <c r="V1603" s="34"/>
      <c r="W1603" s="8"/>
      <c r="X1603" s="8"/>
      <c r="Y1603" s="8"/>
      <c r="Z1603" s="8"/>
      <c r="AA1603" s="8"/>
    </row>
    <row r="1604" spans="1:27">
      <c r="A1604" s="226">
        <f t="shared" si="1470"/>
        <v>279</v>
      </c>
      <c r="B1604" s="8">
        <v>18</v>
      </c>
      <c r="C1604" s="219">
        <f ca="1">IF(ISNUMBER(OFFSET(INDIRECT("'"&amp;'DATA for charts'!C$5&amp;"'!$q1"),$A1604-1,0)),OFFSET(INDIRECT("'"&amp;'DATA for charts'!C$5&amp;"'!$q1"),$A1604-1,0),NA())</f>
        <v>-2.0840000000000001</v>
      </c>
      <c r="D1604" s="219">
        <f ca="1">IF(ISNUMBER(OFFSET(INDIRECT("'"&amp;'DATA for charts'!D$5&amp;"'!$q1"),$A1604-1,0)),OFFSET(INDIRECT("'"&amp;'DATA for charts'!D$5&amp;"'!$q1"),$A1604-1,0),NA())</f>
        <v>-1.249838</v>
      </c>
      <c r="E1604" s="219">
        <f ca="1">IF(ISNUMBER(OFFSET(INDIRECT("'"&amp;'DATA for charts'!E$5&amp;"'!$q1"),$A1604-1,0)),OFFSET(INDIRECT("'"&amp;'DATA for charts'!E$5&amp;"'!$q1"),$A1604-1,0),NA())</f>
        <v>-1.647</v>
      </c>
      <c r="F1604" s="219">
        <f ca="1">IF(ISNUMBER(OFFSET(INDIRECT("'"&amp;'DATA for charts'!F$5&amp;"'!$q1"),$A1604-1,0)),OFFSET(INDIRECT("'"&amp;'DATA for charts'!F$5&amp;"'!$q1"),$A1604-1,0),NA())</f>
        <v>-1.4631345146049277</v>
      </c>
      <c r="G1604" s="219">
        <f ca="1">IF(ISNUMBER(OFFSET(INDIRECT("'"&amp;'DATA for charts'!G$5&amp;"'!$q1"),$A1604-1,0)),OFFSET(INDIRECT("'"&amp;'DATA for charts'!G$5&amp;"'!$q1"),$A1604-1,0),NA())</f>
        <v>-1.54</v>
      </c>
      <c r="H1604" s="219">
        <f ca="1">IF(ISNUMBER(OFFSET(INDIRECT("'"&amp;'DATA for charts'!H$5&amp;"'!$q1"),$A1604-1,0)),OFFSET(INDIRECT("'"&amp;'DATA for charts'!H$5&amp;"'!$q1"),$A1604-1,0),NA())</f>
        <v>-1.3770899999999999</v>
      </c>
      <c r="I1604" s="219" t="e">
        <f ca="1">IF(ISNUMBER(OFFSET(INDIRECT("'"&amp;'DATA for charts'!I$5&amp;"'!$q1"),$A1604-1,0)),OFFSET(INDIRECT("'"&amp;'DATA for charts'!I$5&amp;"'!$q1"),$A1604-1,0),NA())</f>
        <v>#N/A</v>
      </c>
      <c r="J1604" s="219" t="e">
        <f ca="1">IF(ISNUMBER(OFFSET(INDIRECT("'"&amp;'DATA for charts'!J$5&amp;"'!$q1"),$A1604-1,0)),OFFSET(INDIRECT("'"&amp;'DATA for charts'!J$5&amp;"'!$q1"),$A1604-1,0),NA())</f>
        <v>#N/A</v>
      </c>
      <c r="K1604" s="219" t="e">
        <f ca="1">IF(ISNUMBER(OFFSET(INDIRECT("'"&amp;'DATA for charts'!K$5&amp;"'!$q1"),$A1604-1,0)),OFFSET(INDIRECT("'"&amp;'DATA for charts'!K$5&amp;"'!$q1"),$A1604-1,0),NA())</f>
        <v>#N/A</v>
      </c>
      <c r="L1604" s="219" t="e">
        <f ca="1">IF(ISNUMBER(OFFSET(INDIRECT("'"&amp;'DATA for charts'!L$5&amp;"'!$q1"),$A1604-1,0)),OFFSET(INDIRECT("'"&amp;'DATA for charts'!L$5&amp;"'!$q1"),$A1604-1,0),NA())</f>
        <v>#N/A</v>
      </c>
      <c r="M1604" s="219" t="e">
        <f ca="1">IF(ISNUMBER(OFFSET(INDIRECT("'"&amp;'DATA for charts'!M$5&amp;"'!$q1"),$A1604-1,0)),OFFSET(INDIRECT("'"&amp;'DATA for charts'!M$5&amp;"'!$q1"),$A1604-1,0),NA())</f>
        <v>#N/A</v>
      </c>
      <c r="N1604" s="219" t="e">
        <f ca="1">IF(ISNUMBER(OFFSET(INDIRECT("'"&amp;'DATA for charts'!N$5&amp;"'!$q1"),$A1604-1,0)),OFFSET(INDIRECT("'"&amp;'DATA for charts'!N$5&amp;"'!$q1"),$A1604-1,0),NA())</f>
        <v>#N/A</v>
      </c>
      <c r="O1604" s="219" t="e">
        <f ca="1">IF(ISNUMBER(OFFSET(INDIRECT("'"&amp;'DATA for charts'!O$5&amp;"'!$q1"),$A1604-1,0)),OFFSET(INDIRECT("'"&amp;'DATA for charts'!O$5&amp;"'!$q1"),$A1604-1,0),NA())</f>
        <v>#N/A</v>
      </c>
      <c r="P1604" s="219" t="e">
        <f ca="1">IF(ISNUMBER(OFFSET(INDIRECT("'"&amp;'DATA for charts'!P$5&amp;"'!$q1"),$A1604-1,0)),OFFSET(INDIRECT("'"&amp;'DATA for charts'!P$5&amp;"'!$q1"),$A1604-1,0),NA())</f>
        <v>#N/A</v>
      </c>
      <c r="Q1604" s="219" t="e">
        <f ca="1">IF(ISNUMBER(OFFSET(INDIRECT("'"&amp;'DATA for charts'!Q$5&amp;"'!$q1"),$A1604-1,0)),OFFSET(INDIRECT("'"&amp;'DATA for charts'!Q$5&amp;"'!$q1"),$A1604-1,0),NA())</f>
        <v>#N/A</v>
      </c>
      <c r="R1604" s="219" t="e">
        <f ca="1">IF(ISNUMBER(OFFSET(INDIRECT("'"&amp;'DATA for charts'!R$5&amp;"'!$q1"),$A1604-1,0)),OFFSET(INDIRECT("'"&amp;'DATA for charts'!R$5&amp;"'!$q1"),$A1604-1,0),NA())</f>
        <v>#N/A</v>
      </c>
      <c r="S1604" s="219" t="e">
        <f ca="1">IF(ISNUMBER(OFFSET(INDIRECT("'"&amp;'DATA for charts'!S$5&amp;"'!$q1"),$A1604-1,0)),OFFSET(INDIRECT("'"&amp;'DATA for charts'!S$5&amp;"'!$q1"),$A1604-1,0),NA())</f>
        <v>#N/A</v>
      </c>
      <c r="T1604" s="34"/>
      <c r="U1604" s="34"/>
      <c r="V1604" s="34"/>
      <c r="W1604" s="8"/>
      <c r="X1604" s="8"/>
      <c r="Y1604" s="8"/>
      <c r="Z1604" s="8"/>
      <c r="AA1604" s="8"/>
    </row>
    <row r="1605" spans="1:27">
      <c r="A1605" s="226">
        <f t="shared" si="1470"/>
        <v>280</v>
      </c>
      <c r="B1605" s="8">
        <v>19</v>
      </c>
      <c r="C1605" s="219">
        <f ca="1">IF(ISNUMBER(OFFSET(INDIRECT("'"&amp;'DATA for charts'!C$5&amp;"'!$q1"),$A1605-1,0)),OFFSET(INDIRECT("'"&amp;'DATA for charts'!C$5&amp;"'!$q1"),$A1605-1,0),NA())</f>
        <v>-1.63</v>
      </c>
      <c r="D1605" s="219">
        <f ca="1">IF(ISNUMBER(OFFSET(INDIRECT("'"&amp;'DATA for charts'!D$5&amp;"'!$q1"),$A1605-1,0)),OFFSET(INDIRECT("'"&amp;'DATA for charts'!D$5&amp;"'!$q1"),$A1605-1,0),NA())</f>
        <v>-0.87130320000000006</v>
      </c>
      <c r="E1605" s="219">
        <f ca="1">IF(ISNUMBER(OFFSET(INDIRECT("'"&amp;'DATA for charts'!E$5&amp;"'!$q1"),$A1605-1,0)),OFFSET(INDIRECT("'"&amp;'DATA for charts'!E$5&amp;"'!$q1"),$A1605-1,0),NA())</f>
        <v>-1.1639999999999999</v>
      </c>
      <c r="F1605" s="219">
        <f ca="1">IF(ISNUMBER(OFFSET(INDIRECT("'"&amp;'DATA for charts'!F$5&amp;"'!$q1"),$A1605-1,0)),OFFSET(INDIRECT("'"&amp;'DATA for charts'!F$5&amp;"'!$q1"),$A1605-1,0),NA())</f>
        <v>-1.0152246880395333</v>
      </c>
      <c r="G1605" s="219">
        <f ca="1">IF(ISNUMBER(OFFSET(INDIRECT("'"&amp;'DATA for charts'!G$5&amp;"'!$q1"),$A1605-1,0)),OFFSET(INDIRECT("'"&amp;'DATA for charts'!G$5&amp;"'!$q1"),$A1605-1,0),NA())</f>
        <v>-1.0900000000000001</v>
      </c>
      <c r="H1605" s="219">
        <f ca="1">IF(ISNUMBER(OFFSET(INDIRECT("'"&amp;'DATA for charts'!H$5&amp;"'!$q1"),$A1605-1,0)),OFFSET(INDIRECT("'"&amp;'DATA for charts'!H$5&amp;"'!$q1"),$A1605-1,0),NA())</f>
        <v>-0.93641200000000002</v>
      </c>
      <c r="I1605" s="219" t="e">
        <f ca="1">IF(ISNUMBER(OFFSET(INDIRECT("'"&amp;'DATA for charts'!I$5&amp;"'!$q1"),$A1605-1,0)),OFFSET(INDIRECT("'"&amp;'DATA for charts'!I$5&amp;"'!$q1"),$A1605-1,0),NA())</f>
        <v>#N/A</v>
      </c>
      <c r="J1605" s="219" t="e">
        <f ca="1">IF(ISNUMBER(OFFSET(INDIRECT("'"&amp;'DATA for charts'!J$5&amp;"'!$q1"),$A1605-1,0)),OFFSET(INDIRECT("'"&amp;'DATA for charts'!J$5&amp;"'!$q1"),$A1605-1,0),NA())</f>
        <v>#N/A</v>
      </c>
      <c r="K1605" s="219" t="e">
        <f ca="1">IF(ISNUMBER(OFFSET(INDIRECT("'"&amp;'DATA for charts'!K$5&amp;"'!$q1"),$A1605-1,0)),OFFSET(INDIRECT("'"&amp;'DATA for charts'!K$5&amp;"'!$q1"),$A1605-1,0),NA())</f>
        <v>#N/A</v>
      </c>
      <c r="L1605" s="219" t="e">
        <f ca="1">IF(ISNUMBER(OFFSET(INDIRECT("'"&amp;'DATA for charts'!L$5&amp;"'!$q1"),$A1605-1,0)),OFFSET(INDIRECT("'"&amp;'DATA for charts'!L$5&amp;"'!$q1"),$A1605-1,0),NA())</f>
        <v>#N/A</v>
      </c>
      <c r="M1605" s="219" t="e">
        <f ca="1">IF(ISNUMBER(OFFSET(INDIRECT("'"&amp;'DATA for charts'!M$5&amp;"'!$q1"),$A1605-1,0)),OFFSET(INDIRECT("'"&amp;'DATA for charts'!M$5&amp;"'!$q1"),$A1605-1,0),NA())</f>
        <v>#N/A</v>
      </c>
      <c r="N1605" s="219" t="e">
        <f ca="1">IF(ISNUMBER(OFFSET(INDIRECT("'"&amp;'DATA for charts'!N$5&amp;"'!$q1"),$A1605-1,0)),OFFSET(INDIRECT("'"&amp;'DATA for charts'!N$5&amp;"'!$q1"),$A1605-1,0),NA())</f>
        <v>#N/A</v>
      </c>
      <c r="O1605" s="219" t="e">
        <f ca="1">IF(ISNUMBER(OFFSET(INDIRECT("'"&amp;'DATA for charts'!O$5&amp;"'!$q1"),$A1605-1,0)),OFFSET(INDIRECT("'"&amp;'DATA for charts'!O$5&amp;"'!$q1"),$A1605-1,0),NA())</f>
        <v>#N/A</v>
      </c>
      <c r="P1605" s="219" t="e">
        <f ca="1">IF(ISNUMBER(OFFSET(INDIRECT("'"&amp;'DATA for charts'!P$5&amp;"'!$q1"),$A1605-1,0)),OFFSET(INDIRECT("'"&amp;'DATA for charts'!P$5&amp;"'!$q1"),$A1605-1,0),NA())</f>
        <v>#N/A</v>
      </c>
      <c r="Q1605" s="219" t="e">
        <f ca="1">IF(ISNUMBER(OFFSET(INDIRECT("'"&amp;'DATA for charts'!Q$5&amp;"'!$q1"),$A1605-1,0)),OFFSET(INDIRECT("'"&amp;'DATA for charts'!Q$5&amp;"'!$q1"),$A1605-1,0),NA())</f>
        <v>#N/A</v>
      </c>
      <c r="R1605" s="219" t="e">
        <f ca="1">IF(ISNUMBER(OFFSET(INDIRECT("'"&amp;'DATA for charts'!R$5&amp;"'!$q1"),$A1605-1,0)),OFFSET(INDIRECT("'"&amp;'DATA for charts'!R$5&amp;"'!$q1"),$A1605-1,0),NA())</f>
        <v>#N/A</v>
      </c>
      <c r="S1605" s="219" t="e">
        <f ca="1">IF(ISNUMBER(OFFSET(INDIRECT("'"&amp;'DATA for charts'!S$5&amp;"'!$q1"),$A1605-1,0)),OFFSET(INDIRECT("'"&amp;'DATA for charts'!S$5&amp;"'!$q1"),$A1605-1,0),NA())</f>
        <v>#N/A</v>
      </c>
      <c r="T1605" s="34"/>
      <c r="U1605" s="34"/>
      <c r="V1605" s="34"/>
      <c r="W1605" s="8"/>
      <c r="X1605" s="8"/>
      <c r="Y1605" s="8"/>
      <c r="Z1605" s="8"/>
      <c r="AA1605" s="8"/>
    </row>
    <row r="1606" spans="1:27">
      <c r="A1606" s="226">
        <f t="shared" si="1470"/>
        <v>281</v>
      </c>
      <c r="B1606" s="8">
        <v>20</v>
      </c>
      <c r="C1606" s="219">
        <f ca="1">IF(ISNUMBER(OFFSET(INDIRECT("'"&amp;'DATA for charts'!C$5&amp;"'!$q1"),$A1606-1,0)),OFFSET(INDIRECT("'"&amp;'DATA for charts'!C$5&amp;"'!$q1"),$A1606-1,0),NA())</f>
        <v>-1.1279999999999999</v>
      </c>
      <c r="D1606" s="219">
        <f ca="1">IF(ISNUMBER(OFFSET(INDIRECT("'"&amp;'DATA for charts'!D$5&amp;"'!$q1"),$A1606-1,0)),OFFSET(INDIRECT("'"&amp;'DATA for charts'!D$5&amp;"'!$q1"),$A1606-1,0),NA())</f>
        <v>-0.45587820000000001</v>
      </c>
      <c r="E1606" s="219">
        <f ca="1">IF(ISNUMBER(OFFSET(INDIRECT("'"&amp;'DATA for charts'!E$5&amp;"'!$q1"),$A1606-1,0)),OFFSET(INDIRECT("'"&amp;'DATA for charts'!E$5&amp;"'!$q1"),$A1606-1,0),NA())</f>
        <v>-0.64900000000000002</v>
      </c>
      <c r="F1606" s="219">
        <f ca="1">IF(ISNUMBER(OFFSET(INDIRECT("'"&amp;'DATA for charts'!F$5&amp;"'!$q1"),$A1606-1,0)),OFFSET(INDIRECT("'"&amp;'DATA for charts'!F$5&amp;"'!$q1"),$A1606-1,0),NA())</f>
        <v>-0.55241661182025281</v>
      </c>
      <c r="G1606" s="219">
        <f ca="1">IF(ISNUMBER(OFFSET(INDIRECT("'"&amp;'DATA for charts'!G$5&amp;"'!$q1"),$A1606-1,0)),OFFSET(INDIRECT("'"&amp;'DATA for charts'!G$5&amp;"'!$q1"),$A1606-1,0),NA())</f>
        <v>-0.57999999999999996</v>
      </c>
      <c r="H1606" s="219">
        <f ca="1">IF(ISNUMBER(OFFSET(INDIRECT("'"&amp;'DATA for charts'!H$5&amp;"'!$q1"),$A1606-1,0)),OFFSET(INDIRECT("'"&amp;'DATA for charts'!H$5&amp;"'!$q1"),$A1606-1,0),NA())</f>
        <v>-0.46799200000000002</v>
      </c>
      <c r="I1606" s="219" t="e">
        <f ca="1">IF(ISNUMBER(OFFSET(INDIRECT("'"&amp;'DATA for charts'!I$5&amp;"'!$q1"),$A1606-1,0)),OFFSET(INDIRECT("'"&amp;'DATA for charts'!I$5&amp;"'!$q1"),$A1606-1,0),NA())</f>
        <v>#N/A</v>
      </c>
      <c r="J1606" s="219" t="e">
        <f ca="1">IF(ISNUMBER(OFFSET(INDIRECT("'"&amp;'DATA for charts'!J$5&amp;"'!$q1"),$A1606-1,0)),OFFSET(INDIRECT("'"&amp;'DATA for charts'!J$5&amp;"'!$q1"),$A1606-1,0),NA())</f>
        <v>#N/A</v>
      </c>
      <c r="K1606" s="219" t="e">
        <f ca="1">IF(ISNUMBER(OFFSET(INDIRECT("'"&amp;'DATA for charts'!K$5&amp;"'!$q1"),$A1606-1,0)),OFFSET(INDIRECT("'"&amp;'DATA for charts'!K$5&amp;"'!$q1"),$A1606-1,0),NA())</f>
        <v>#N/A</v>
      </c>
      <c r="L1606" s="219" t="e">
        <f ca="1">IF(ISNUMBER(OFFSET(INDIRECT("'"&amp;'DATA for charts'!L$5&amp;"'!$q1"),$A1606-1,0)),OFFSET(INDIRECT("'"&amp;'DATA for charts'!L$5&amp;"'!$q1"),$A1606-1,0),NA())</f>
        <v>#N/A</v>
      </c>
      <c r="M1606" s="219" t="e">
        <f ca="1">IF(ISNUMBER(OFFSET(INDIRECT("'"&amp;'DATA for charts'!M$5&amp;"'!$q1"),$A1606-1,0)),OFFSET(INDIRECT("'"&amp;'DATA for charts'!M$5&amp;"'!$q1"),$A1606-1,0),NA())</f>
        <v>#N/A</v>
      </c>
      <c r="N1606" s="219" t="e">
        <f ca="1">IF(ISNUMBER(OFFSET(INDIRECT("'"&amp;'DATA for charts'!N$5&amp;"'!$q1"),$A1606-1,0)),OFFSET(INDIRECT("'"&amp;'DATA for charts'!N$5&amp;"'!$q1"),$A1606-1,0),NA())</f>
        <v>#N/A</v>
      </c>
      <c r="O1606" s="219" t="e">
        <f ca="1">IF(ISNUMBER(OFFSET(INDIRECT("'"&amp;'DATA for charts'!O$5&amp;"'!$q1"),$A1606-1,0)),OFFSET(INDIRECT("'"&amp;'DATA for charts'!O$5&amp;"'!$q1"),$A1606-1,0),NA())</f>
        <v>#N/A</v>
      </c>
      <c r="P1606" s="219" t="e">
        <f ca="1">IF(ISNUMBER(OFFSET(INDIRECT("'"&amp;'DATA for charts'!P$5&amp;"'!$q1"),$A1606-1,0)),OFFSET(INDIRECT("'"&amp;'DATA for charts'!P$5&amp;"'!$q1"),$A1606-1,0),NA())</f>
        <v>#N/A</v>
      </c>
      <c r="Q1606" s="219" t="e">
        <f ca="1">IF(ISNUMBER(OFFSET(INDIRECT("'"&amp;'DATA for charts'!Q$5&amp;"'!$q1"),$A1606-1,0)),OFFSET(INDIRECT("'"&amp;'DATA for charts'!Q$5&amp;"'!$q1"),$A1606-1,0),NA())</f>
        <v>#N/A</v>
      </c>
      <c r="R1606" s="219" t="e">
        <f ca="1">IF(ISNUMBER(OFFSET(INDIRECT("'"&amp;'DATA for charts'!R$5&amp;"'!$q1"),$A1606-1,0)),OFFSET(INDIRECT("'"&amp;'DATA for charts'!R$5&amp;"'!$q1"),$A1606-1,0),NA())</f>
        <v>#N/A</v>
      </c>
      <c r="S1606" s="219" t="e">
        <f ca="1">IF(ISNUMBER(OFFSET(INDIRECT("'"&amp;'DATA for charts'!S$5&amp;"'!$q1"),$A1606-1,0)),OFFSET(INDIRECT("'"&amp;'DATA for charts'!S$5&amp;"'!$q1"),$A1606-1,0),NA())</f>
        <v>#N/A</v>
      </c>
      <c r="T1606" s="34"/>
      <c r="U1606" s="34"/>
      <c r="V1606" s="34"/>
      <c r="W1606" s="8"/>
      <c r="X1606" s="8"/>
      <c r="Y1606" s="8"/>
      <c r="Z1606" s="8"/>
      <c r="AA1606" s="8"/>
    </row>
    <row r="1607" spans="1:27">
      <c r="A1607" s="226">
        <f t="shared" si="1470"/>
        <v>282</v>
      </c>
      <c r="B1607" s="8">
        <v>21</v>
      </c>
      <c r="C1607" s="219">
        <f ca="1">IF(ISNUMBER(OFFSET(INDIRECT("'"&amp;'DATA for charts'!C$5&amp;"'!$q1"),$A1607-1,0)),OFFSET(INDIRECT("'"&amp;'DATA for charts'!C$5&amp;"'!$q1"),$A1607-1,0),NA())</f>
        <v>-0.64200000000000002</v>
      </c>
      <c r="D1607" s="219">
        <f ca="1">IF(ISNUMBER(OFFSET(INDIRECT("'"&amp;'DATA for charts'!D$5&amp;"'!$q1"),$A1607-1,0)),OFFSET(INDIRECT("'"&amp;'DATA for charts'!D$5&amp;"'!$q1"),$A1607-1,0),NA())</f>
        <v>-9.9993039000000006E-2</v>
      </c>
      <c r="E1607" s="219">
        <f ca="1">IF(ISNUMBER(OFFSET(INDIRECT("'"&amp;'DATA for charts'!E$5&amp;"'!$q1"),$A1607-1,0)),OFFSET(INDIRECT("'"&amp;'DATA for charts'!E$5&amp;"'!$q1"),$A1607-1,0),NA())</f>
        <v>-0.157</v>
      </c>
      <c r="F1607" s="219">
        <f ca="1">IF(ISNUMBER(OFFSET(INDIRECT("'"&amp;'DATA for charts'!F$5&amp;"'!$q1"),$A1607-1,0)),OFFSET(INDIRECT("'"&amp;'DATA for charts'!F$5&amp;"'!$q1"),$A1607-1,0),NA())</f>
        <v>-0.17821732095841167</v>
      </c>
      <c r="G1607" s="219">
        <f ca="1">IF(ISNUMBER(OFFSET(INDIRECT("'"&amp;'DATA for charts'!G$5&amp;"'!$q1"),$A1607-1,0)),OFFSET(INDIRECT("'"&amp;'DATA for charts'!G$5&amp;"'!$q1"),$A1607-1,0),NA())</f>
        <v>-0.14000000000000001</v>
      </c>
      <c r="H1607" s="219">
        <f ca="1">IF(ISNUMBER(OFFSET(INDIRECT("'"&amp;'DATA for charts'!H$5&amp;"'!$q1"),$A1607-1,0)),OFFSET(INDIRECT("'"&amp;'DATA for charts'!H$5&amp;"'!$q1"),$A1607-1,0),NA())</f>
        <v>-0.117905</v>
      </c>
      <c r="I1607" s="219" t="e">
        <f ca="1">IF(ISNUMBER(OFFSET(INDIRECT("'"&amp;'DATA for charts'!I$5&amp;"'!$q1"),$A1607-1,0)),OFFSET(INDIRECT("'"&amp;'DATA for charts'!I$5&amp;"'!$q1"),$A1607-1,0),NA())</f>
        <v>#N/A</v>
      </c>
      <c r="J1607" s="219" t="e">
        <f ca="1">IF(ISNUMBER(OFFSET(INDIRECT("'"&amp;'DATA for charts'!J$5&amp;"'!$q1"),$A1607-1,0)),OFFSET(INDIRECT("'"&amp;'DATA for charts'!J$5&amp;"'!$q1"),$A1607-1,0),NA())</f>
        <v>#N/A</v>
      </c>
      <c r="K1607" s="219" t="e">
        <f ca="1">IF(ISNUMBER(OFFSET(INDIRECT("'"&amp;'DATA for charts'!K$5&amp;"'!$q1"),$A1607-1,0)),OFFSET(INDIRECT("'"&amp;'DATA for charts'!K$5&amp;"'!$q1"),$A1607-1,0),NA())</f>
        <v>#N/A</v>
      </c>
      <c r="L1607" s="219" t="e">
        <f ca="1">IF(ISNUMBER(OFFSET(INDIRECT("'"&amp;'DATA for charts'!L$5&amp;"'!$q1"),$A1607-1,0)),OFFSET(INDIRECT("'"&amp;'DATA for charts'!L$5&amp;"'!$q1"),$A1607-1,0),NA())</f>
        <v>#N/A</v>
      </c>
      <c r="M1607" s="219" t="e">
        <f ca="1">IF(ISNUMBER(OFFSET(INDIRECT("'"&amp;'DATA for charts'!M$5&amp;"'!$q1"),$A1607-1,0)),OFFSET(INDIRECT("'"&amp;'DATA for charts'!M$5&amp;"'!$q1"),$A1607-1,0),NA())</f>
        <v>#N/A</v>
      </c>
      <c r="N1607" s="219" t="e">
        <f ca="1">IF(ISNUMBER(OFFSET(INDIRECT("'"&amp;'DATA for charts'!N$5&amp;"'!$q1"),$A1607-1,0)),OFFSET(INDIRECT("'"&amp;'DATA for charts'!N$5&amp;"'!$q1"),$A1607-1,0),NA())</f>
        <v>#N/A</v>
      </c>
      <c r="O1607" s="219" t="e">
        <f ca="1">IF(ISNUMBER(OFFSET(INDIRECT("'"&amp;'DATA for charts'!O$5&amp;"'!$q1"),$A1607-1,0)),OFFSET(INDIRECT("'"&amp;'DATA for charts'!O$5&amp;"'!$q1"),$A1607-1,0),NA())</f>
        <v>#N/A</v>
      </c>
      <c r="P1607" s="219" t="e">
        <f ca="1">IF(ISNUMBER(OFFSET(INDIRECT("'"&amp;'DATA for charts'!P$5&amp;"'!$q1"),$A1607-1,0)),OFFSET(INDIRECT("'"&amp;'DATA for charts'!P$5&amp;"'!$q1"),$A1607-1,0),NA())</f>
        <v>#N/A</v>
      </c>
      <c r="Q1607" s="219" t="e">
        <f ca="1">IF(ISNUMBER(OFFSET(INDIRECT("'"&amp;'DATA for charts'!Q$5&amp;"'!$q1"),$A1607-1,0)),OFFSET(INDIRECT("'"&amp;'DATA for charts'!Q$5&amp;"'!$q1"),$A1607-1,0),NA())</f>
        <v>#N/A</v>
      </c>
      <c r="R1607" s="219" t="e">
        <f ca="1">IF(ISNUMBER(OFFSET(INDIRECT("'"&amp;'DATA for charts'!R$5&amp;"'!$q1"),$A1607-1,0)),OFFSET(INDIRECT("'"&amp;'DATA for charts'!R$5&amp;"'!$q1"),$A1607-1,0),NA())</f>
        <v>#N/A</v>
      </c>
      <c r="S1607" s="219" t="e">
        <f ca="1">IF(ISNUMBER(OFFSET(INDIRECT("'"&amp;'DATA for charts'!S$5&amp;"'!$q1"),$A1607-1,0)),OFFSET(INDIRECT("'"&amp;'DATA for charts'!S$5&amp;"'!$q1"),$A1607-1,0),NA())</f>
        <v>#N/A</v>
      </c>
      <c r="T1607" s="34"/>
      <c r="U1607" s="34"/>
      <c r="V1607" s="34"/>
      <c r="W1607" s="8"/>
      <c r="X1607" s="8"/>
      <c r="Y1607" s="8"/>
      <c r="Z1607" s="8"/>
      <c r="AA1607" s="8"/>
    </row>
    <row r="1608" spans="1:27">
      <c r="A1608" s="226">
        <f t="shared" si="1470"/>
        <v>283</v>
      </c>
      <c r="B1608" s="8">
        <v>22</v>
      </c>
      <c r="C1608" s="219">
        <f ca="1">IF(ISNUMBER(OFFSET(INDIRECT("'"&amp;'DATA for charts'!C$5&amp;"'!$q1"),$A1608-1,0)),OFFSET(INDIRECT("'"&amp;'DATA for charts'!C$5&amp;"'!$q1"),$A1608-1,0),NA())</f>
        <v>-0.314</v>
      </c>
      <c r="D1608" s="219">
        <f ca="1">IF(ISNUMBER(OFFSET(INDIRECT("'"&amp;'DATA for charts'!D$5&amp;"'!$q1"),$A1608-1,0)),OFFSET(INDIRECT("'"&amp;'DATA for charts'!D$5&amp;"'!$q1"),$A1608-1,0),NA())</f>
        <v>0</v>
      </c>
      <c r="E1608" s="219">
        <f ca="1">IF(ISNUMBER(OFFSET(INDIRECT("'"&amp;'DATA for charts'!E$5&amp;"'!$q1"),$A1608-1,0)),OFFSET(INDIRECT("'"&amp;'DATA for charts'!E$5&amp;"'!$q1"),$A1608-1,0),NA())</f>
        <v>0</v>
      </c>
      <c r="F1608" s="219">
        <f ca="1">IF(ISNUMBER(OFFSET(INDIRECT("'"&amp;'DATA for charts'!F$5&amp;"'!$q1"),$A1608-1,0)),OFFSET(INDIRECT("'"&amp;'DATA for charts'!F$5&amp;"'!$q1"),$A1608-1,0),NA())</f>
        <v>-8.0084873184973898E-3</v>
      </c>
      <c r="G1608" s="219">
        <f ca="1">IF(ISNUMBER(OFFSET(INDIRECT("'"&amp;'DATA for charts'!G$5&amp;"'!$q1"),$A1608-1,0)),OFFSET(INDIRECT("'"&amp;'DATA for charts'!G$5&amp;"'!$q1"),$A1608-1,0),NA())</f>
        <v>0</v>
      </c>
      <c r="H1608" s="219">
        <f ca="1">IF(ISNUMBER(OFFSET(INDIRECT("'"&amp;'DATA for charts'!H$5&amp;"'!$q1"),$A1608-1,0)),OFFSET(INDIRECT("'"&amp;'DATA for charts'!H$5&amp;"'!$q1"),$A1608-1,0),NA())</f>
        <v>0</v>
      </c>
      <c r="I1608" s="219" t="e">
        <f ca="1">IF(ISNUMBER(OFFSET(INDIRECT("'"&amp;'DATA for charts'!I$5&amp;"'!$q1"),$A1608-1,0)),OFFSET(INDIRECT("'"&amp;'DATA for charts'!I$5&amp;"'!$q1"),$A1608-1,0),NA())</f>
        <v>#N/A</v>
      </c>
      <c r="J1608" s="219" t="e">
        <f ca="1">IF(ISNUMBER(OFFSET(INDIRECT("'"&amp;'DATA for charts'!J$5&amp;"'!$q1"),$A1608-1,0)),OFFSET(INDIRECT("'"&amp;'DATA for charts'!J$5&amp;"'!$q1"),$A1608-1,0),NA())</f>
        <v>#N/A</v>
      </c>
      <c r="K1608" s="219" t="e">
        <f ca="1">IF(ISNUMBER(OFFSET(INDIRECT("'"&amp;'DATA for charts'!K$5&amp;"'!$q1"),$A1608-1,0)),OFFSET(INDIRECT("'"&amp;'DATA for charts'!K$5&amp;"'!$q1"),$A1608-1,0),NA())</f>
        <v>#N/A</v>
      </c>
      <c r="L1608" s="219" t="e">
        <f ca="1">IF(ISNUMBER(OFFSET(INDIRECT("'"&amp;'DATA for charts'!L$5&amp;"'!$q1"),$A1608-1,0)),OFFSET(INDIRECT("'"&amp;'DATA for charts'!L$5&amp;"'!$q1"),$A1608-1,0),NA())</f>
        <v>#N/A</v>
      </c>
      <c r="M1608" s="219" t="e">
        <f ca="1">IF(ISNUMBER(OFFSET(INDIRECT("'"&amp;'DATA for charts'!M$5&amp;"'!$q1"),$A1608-1,0)),OFFSET(INDIRECT("'"&amp;'DATA for charts'!M$5&amp;"'!$q1"),$A1608-1,0),NA())</f>
        <v>#N/A</v>
      </c>
      <c r="N1608" s="219" t="e">
        <f ca="1">IF(ISNUMBER(OFFSET(INDIRECT("'"&amp;'DATA for charts'!N$5&amp;"'!$q1"),$A1608-1,0)),OFFSET(INDIRECT("'"&amp;'DATA for charts'!N$5&amp;"'!$q1"),$A1608-1,0),NA())</f>
        <v>#N/A</v>
      </c>
      <c r="O1608" s="219" t="e">
        <f ca="1">IF(ISNUMBER(OFFSET(INDIRECT("'"&amp;'DATA for charts'!O$5&amp;"'!$q1"),$A1608-1,0)),OFFSET(INDIRECT("'"&amp;'DATA for charts'!O$5&amp;"'!$q1"),$A1608-1,0),NA())</f>
        <v>#N/A</v>
      </c>
      <c r="P1608" s="219" t="e">
        <f ca="1">IF(ISNUMBER(OFFSET(INDIRECT("'"&amp;'DATA for charts'!P$5&amp;"'!$q1"),$A1608-1,0)),OFFSET(INDIRECT("'"&amp;'DATA for charts'!P$5&amp;"'!$q1"),$A1608-1,0),NA())</f>
        <v>#N/A</v>
      </c>
      <c r="Q1608" s="219" t="e">
        <f ca="1">IF(ISNUMBER(OFFSET(INDIRECT("'"&amp;'DATA for charts'!Q$5&amp;"'!$q1"),$A1608-1,0)),OFFSET(INDIRECT("'"&amp;'DATA for charts'!Q$5&amp;"'!$q1"),$A1608-1,0),NA())</f>
        <v>#N/A</v>
      </c>
      <c r="R1608" s="219" t="e">
        <f ca="1">IF(ISNUMBER(OFFSET(INDIRECT("'"&amp;'DATA for charts'!R$5&amp;"'!$q1"),$A1608-1,0)),OFFSET(INDIRECT("'"&amp;'DATA for charts'!R$5&amp;"'!$q1"),$A1608-1,0),NA())</f>
        <v>#N/A</v>
      </c>
      <c r="S1608" s="219" t="e">
        <f ca="1">IF(ISNUMBER(OFFSET(INDIRECT("'"&amp;'DATA for charts'!S$5&amp;"'!$q1"),$A1608-1,0)),OFFSET(INDIRECT("'"&amp;'DATA for charts'!S$5&amp;"'!$q1"),$A1608-1,0),NA())</f>
        <v>#N/A</v>
      </c>
      <c r="T1608" s="34"/>
      <c r="U1608" s="34"/>
      <c r="V1608" s="34"/>
      <c r="W1608" s="8"/>
      <c r="X1608" s="8"/>
      <c r="Y1608" s="8"/>
      <c r="Z1608" s="8"/>
      <c r="AA1608" s="8"/>
    </row>
    <row r="1609" spans="1:27">
      <c r="A1609" s="226">
        <f t="shared" si="1470"/>
        <v>284</v>
      </c>
      <c r="B1609" s="8">
        <v>23</v>
      </c>
      <c r="C1609" s="219">
        <f ca="1">IF(ISNUMBER(OFFSET(INDIRECT("'"&amp;'DATA for charts'!C$5&amp;"'!$q1"),$A1609-1,0)),OFFSET(INDIRECT("'"&amp;'DATA for charts'!C$5&amp;"'!$q1"),$A1609-1,0),NA())</f>
        <v>-9.7000000000000003E-2</v>
      </c>
      <c r="D1609" s="219">
        <f ca="1">IF(ISNUMBER(OFFSET(INDIRECT("'"&amp;'DATA for charts'!D$5&amp;"'!$q1"),$A1609-1,0)),OFFSET(INDIRECT("'"&amp;'DATA for charts'!D$5&amp;"'!$q1"),$A1609-1,0),NA())</f>
        <v>0</v>
      </c>
      <c r="E1609" s="219">
        <f ca="1">IF(ISNUMBER(OFFSET(INDIRECT("'"&amp;'DATA for charts'!E$5&amp;"'!$q1"),$A1609-1,0)),OFFSET(INDIRECT("'"&amp;'DATA for charts'!E$5&amp;"'!$q1"),$A1609-1,0),NA())</f>
        <v>0</v>
      </c>
      <c r="F1609" s="219">
        <f ca="1">IF(ISNUMBER(OFFSET(INDIRECT("'"&amp;'DATA for charts'!F$5&amp;"'!$q1"),$A1609-1,0)),OFFSET(INDIRECT("'"&amp;'DATA for charts'!F$5&amp;"'!$q1"),$A1609-1,0),NA())</f>
        <v>0</v>
      </c>
      <c r="G1609" s="219">
        <f ca="1">IF(ISNUMBER(OFFSET(INDIRECT("'"&amp;'DATA for charts'!G$5&amp;"'!$q1"),$A1609-1,0)),OFFSET(INDIRECT("'"&amp;'DATA for charts'!G$5&amp;"'!$q1"),$A1609-1,0),NA())</f>
        <v>0</v>
      </c>
      <c r="H1609" s="219">
        <f ca="1">IF(ISNUMBER(OFFSET(INDIRECT("'"&amp;'DATA for charts'!H$5&amp;"'!$q1"),$A1609-1,0)),OFFSET(INDIRECT("'"&amp;'DATA for charts'!H$5&amp;"'!$q1"),$A1609-1,0),NA())</f>
        <v>0</v>
      </c>
      <c r="I1609" s="219" t="e">
        <f ca="1">IF(ISNUMBER(OFFSET(INDIRECT("'"&amp;'DATA for charts'!I$5&amp;"'!$q1"),$A1609-1,0)),OFFSET(INDIRECT("'"&amp;'DATA for charts'!I$5&amp;"'!$q1"),$A1609-1,0),NA())</f>
        <v>#N/A</v>
      </c>
      <c r="J1609" s="219" t="e">
        <f ca="1">IF(ISNUMBER(OFFSET(INDIRECT("'"&amp;'DATA for charts'!J$5&amp;"'!$q1"),$A1609-1,0)),OFFSET(INDIRECT("'"&amp;'DATA for charts'!J$5&amp;"'!$q1"),$A1609-1,0),NA())</f>
        <v>#N/A</v>
      </c>
      <c r="K1609" s="219" t="e">
        <f ca="1">IF(ISNUMBER(OFFSET(INDIRECT("'"&amp;'DATA for charts'!K$5&amp;"'!$q1"),$A1609-1,0)),OFFSET(INDIRECT("'"&amp;'DATA for charts'!K$5&amp;"'!$q1"),$A1609-1,0),NA())</f>
        <v>#N/A</v>
      </c>
      <c r="L1609" s="219" t="e">
        <f ca="1">IF(ISNUMBER(OFFSET(INDIRECT("'"&amp;'DATA for charts'!L$5&amp;"'!$q1"),$A1609-1,0)),OFFSET(INDIRECT("'"&amp;'DATA for charts'!L$5&amp;"'!$q1"),$A1609-1,0),NA())</f>
        <v>#N/A</v>
      </c>
      <c r="M1609" s="219" t="e">
        <f ca="1">IF(ISNUMBER(OFFSET(INDIRECT("'"&amp;'DATA for charts'!M$5&amp;"'!$q1"),$A1609-1,0)),OFFSET(INDIRECT("'"&amp;'DATA for charts'!M$5&amp;"'!$q1"),$A1609-1,0),NA())</f>
        <v>#N/A</v>
      </c>
      <c r="N1609" s="219" t="e">
        <f ca="1">IF(ISNUMBER(OFFSET(INDIRECT("'"&amp;'DATA for charts'!N$5&amp;"'!$q1"),$A1609-1,0)),OFFSET(INDIRECT("'"&amp;'DATA for charts'!N$5&amp;"'!$q1"),$A1609-1,0),NA())</f>
        <v>#N/A</v>
      </c>
      <c r="O1609" s="219" t="e">
        <f ca="1">IF(ISNUMBER(OFFSET(INDIRECT("'"&amp;'DATA for charts'!O$5&amp;"'!$q1"),$A1609-1,0)),OFFSET(INDIRECT("'"&amp;'DATA for charts'!O$5&amp;"'!$q1"),$A1609-1,0),NA())</f>
        <v>#N/A</v>
      </c>
      <c r="P1609" s="219" t="e">
        <f ca="1">IF(ISNUMBER(OFFSET(INDIRECT("'"&amp;'DATA for charts'!P$5&amp;"'!$q1"),$A1609-1,0)),OFFSET(INDIRECT("'"&amp;'DATA for charts'!P$5&amp;"'!$q1"),$A1609-1,0),NA())</f>
        <v>#N/A</v>
      </c>
      <c r="Q1609" s="219" t="e">
        <f ca="1">IF(ISNUMBER(OFFSET(INDIRECT("'"&amp;'DATA for charts'!Q$5&amp;"'!$q1"),$A1609-1,0)),OFFSET(INDIRECT("'"&amp;'DATA for charts'!Q$5&amp;"'!$q1"),$A1609-1,0),NA())</f>
        <v>#N/A</v>
      </c>
      <c r="R1609" s="219" t="e">
        <f ca="1">IF(ISNUMBER(OFFSET(INDIRECT("'"&amp;'DATA for charts'!R$5&amp;"'!$q1"),$A1609-1,0)),OFFSET(INDIRECT("'"&amp;'DATA for charts'!R$5&amp;"'!$q1"),$A1609-1,0),NA())</f>
        <v>#N/A</v>
      </c>
      <c r="S1609" s="219" t="e">
        <f ca="1">IF(ISNUMBER(OFFSET(INDIRECT("'"&amp;'DATA for charts'!S$5&amp;"'!$q1"),$A1609-1,0)),OFFSET(INDIRECT("'"&amp;'DATA for charts'!S$5&amp;"'!$q1"),$A1609-1,0),NA())</f>
        <v>#N/A</v>
      </c>
      <c r="T1609" s="34"/>
      <c r="U1609" s="34"/>
      <c r="V1609" s="34"/>
      <c r="W1609" s="8"/>
      <c r="X1609" s="8"/>
      <c r="Y1609" s="8"/>
      <c r="Z1609" s="8"/>
      <c r="AA1609" s="8"/>
    </row>
    <row r="1610" spans="1:27">
      <c r="A1610" s="226">
        <f t="shared" si="1470"/>
        <v>285</v>
      </c>
      <c r="B1610" s="8">
        <v>24</v>
      </c>
      <c r="C1610" s="219">
        <f ca="1">IF(ISNUMBER(OFFSET(INDIRECT("'"&amp;'DATA for charts'!C$5&amp;"'!$q1"),$A1610-1,0)),OFFSET(INDIRECT("'"&amp;'DATA for charts'!C$5&amp;"'!$q1"),$A1610-1,0),NA())</f>
        <v>0</v>
      </c>
      <c r="D1610" s="219">
        <f ca="1">IF(ISNUMBER(OFFSET(INDIRECT("'"&amp;'DATA for charts'!D$5&amp;"'!$q1"),$A1610-1,0)),OFFSET(INDIRECT("'"&amp;'DATA for charts'!D$5&amp;"'!$q1"),$A1610-1,0),NA())</f>
        <v>0</v>
      </c>
      <c r="E1610" s="219">
        <f ca="1">IF(ISNUMBER(OFFSET(INDIRECT("'"&amp;'DATA for charts'!E$5&amp;"'!$q1"),$A1610-1,0)),OFFSET(INDIRECT("'"&amp;'DATA for charts'!E$5&amp;"'!$q1"),$A1610-1,0),NA())</f>
        <v>0</v>
      </c>
      <c r="F1610" s="219">
        <f ca="1">IF(ISNUMBER(OFFSET(INDIRECT("'"&amp;'DATA for charts'!F$5&amp;"'!$q1"),$A1610-1,0)),OFFSET(INDIRECT("'"&amp;'DATA for charts'!F$5&amp;"'!$q1"),$A1610-1,0),NA())</f>
        <v>0</v>
      </c>
      <c r="G1610" s="219">
        <f ca="1">IF(ISNUMBER(OFFSET(INDIRECT("'"&amp;'DATA for charts'!G$5&amp;"'!$q1"),$A1610-1,0)),OFFSET(INDIRECT("'"&amp;'DATA for charts'!G$5&amp;"'!$q1"),$A1610-1,0),NA())</f>
        <v>0</v>
      </c>
      <c r="H1610" s="219">
        <f ca="1">IF(ISNUMBER(OFFSET(INDIRECT("'"&amp;'DATA for charts'!H$5&amp;"'!$q1"),$A1610-1,0)),OFFSET(INDIRECT("'"&amp;'DATA for charts'!H$5&amp;"'!$q1"),$A1610-1,0),NA())</f>
        <v>0</v>
      </c>
      <c r="I1610" s="219" t="e">
        <f ca="1">IF(ISNUMBER(OFFSET(INDIRECT("'"&amp;'DATA for charts'!I$5&amp;"'!$q1"),$A1610-1,0)),OFFSET(INDIRECT("'"&amp;'DATA for charts'!I$5&amp;"'!$q1"),$A1610-1,0),NA())</f>
        <v>#N/A</v>
      </c>
      <c r="J1610" s="219" t="e">
        <f ca="1">IF(ISNUMBER(OFFSET(INDIRECT("'"&amp;'DATA for charts'!J$5&amp;"'!$q1"),$A1610-1,0)),OFFSET(INDIRECT("'"&amp;'DATA for charts'!J$5&amp;"'!$q1"),$A1610-1,0),NA())</f>
        <v>#N/A</v>
      </c>
      <c r="K1610" s="219" t="e">
        <f ca="1">IF(ISNUMBER(OFFSET(INDIRECT("'"&amp;'DATA for charts'!K$5&amp;"'!$q1"),$A1610-1,0)),OFFSET(INDIRECT("'"&amp;'DATA for charts'!K$5&amp;"'!$q1"),$A1610-1,0),NA())</f>
        <v>#N/A</v>
      </c>
      <c r="L1610" s="219" t="e">
        <f ca="1">IF(ISNUMBER(OFFSET(INDIRECT("'"&amp;'DATA for charts'!L$5&amp;"'!$q1"),$A1610-1,0)),OFFSET(INDIRECT("'"&amp;'DATA for charts'!L$5&amp;"'!$q1"),$A1610-1,0),NA())</f>
        <v>#N/A</v>
      </c>
      <c r="M1610" s="219" t="e">
        <f ca="1">IF(ISNUMBER(OFFSET(INDIRECT("'"&amp;'DATA for charts'!M$5&amp;"'!$q1"),$A1610-1,0)),OFFSET(INDIRECT("'"&amp;'DATA for charts'!M$5&amp;"'!$q1"),$A1610-1,0),NA())</f>
        <v>#N/A</v>
      </c>
      <c r="N1610" s="219" t="e">
        <f ca="1">IF(ISNUMBER(OFFSET(INDIRECT("'"&amp;'DATA for charts'!N$5&amp;"'!$q1"),$A1610-1,0)),OFFSET(INDIRECT("'"&amp;'DATA for charts'!N$5&amp;"'!$q1"),$A1610-1,0),NA())</f>
        <v>#N/A</v>
      </c>
      <c r="O1610" s="219" t="e">
        <f ca="1">IF(ISNUMBER(OFFSET(INDIRECT("'"&amp;'DATA for charts'!O$5&amp;"'!$q1"),$A1610-1,0)),OFFSET(INDIRECT("'"&amp;'DATA for charts'!O$5&amp;"'!$q1"),$A1610-1,0),NA())</f>
        <v>#N/A</v>
      </c>
      <c r="P1610" s="219" t="e">
        <f ca="1">IF(ISNUMBER(OFFSET(INDIRECT("'"&amp;'DATA for charts'!P$5&amp;"'!$q1"),$A1610-1,0)),OFFSET(INDIRECT("'"&amp;'DATA for charts'!P$5&amp;"'!$q1"),$A1610-1,0),NA())</f>
        <v>#N/A</v>
      </c>
      <c r="Q1610" s="219" t="e">
        <f ca="1">IF(ISNUMBER(OFFSET(INDIRECT("'"&amp;'DATA for charts'!Q$5&amp;"'!$q1"),$A1610-1,0)),OFFSET(INDIRECT("'"&amp;'DATA for charts'!Q$5&amp;"'!$q1"),$A1610-1,0),NA())</f>
        <v>#N/A</v>
      </c>
      <c r="R1610" s="219" t="e">
        <f ca="1">IF(ISNUMBER(OFFSET(INDIRECT("'"&amp;'DATA for charts'!R$5&amp;"'!$q1"),$A1610-1,0)),OFFSET(INDIRECT("'"&amp;'DATA for charts'!R$5&amp;"'!$q1"),$A1610-1,0),NA())</f>
        <v>#N/A</v>
      </c>
      <c r="S1610" s="219" t="e">
        <f ca="1">IF(ISNUMBER(OFFSET(INDIRECT("'"&amp;'DATA for charts'!S$5&amp;"'!$q1"),$A1610-1,0)),OFFSET(INDIRECT("'"&amp;'DATA for charts'!S$5&amp;"'!$q1"),$A1610-1,0),NA())</f>
        <v>#N/A</v>
      </c>
      <c r="T1610" s="34"/>
      <c r="U1610" s="34"/>
      <c r="V1610" s="34"/>
      <c r="W1610" s="8"/>
      <c r="X1610" s="8"/>
      <c r="Y1610" s="8"/>
      <c r="Z1610" s="8"/>
      <c r="AA1610" s="8"/>
    </row>
    <row r="1611" spans="1:27">
      <c r="A1611" s="216"/>
      <c r="B1611" s="37" t="s">
        <v>85</v>
      </c>
      <c r="C1611" s="37" t="s">
        <v>85</v>
      </c>
      <c r="D1611" s="37" t="s">
        <v>85</v>
      </c>
      <c r="E1611" s="37" t="s">
        <v>85</v>
      </c>
      <c r="F1611" s="37" t="s">
        <v>85</v>
      </c>
      <c r="G1611" s="37" t="s">
        <v>85</v>
      </c>
      <c r="H1611" s="37" t="s">
        <v>85</v>
      </c>
      <c r="I1611" s="37" t="s">
        <v>85</v>
      </c>
      <c r="J1611" s="37" t="s">
        <v>85</v>
      </c>
      <c r="K1611" s="37"/>
      <c r="L1611" s="37"/>
      <c r="M1611" s="37"/>
      <c r="N1611" s="37"/>
      <c r="O1611" s="37"/>
      <c r="P1611" s="37"/>
      <c r="Q1611" s="37"/>
      <c r="R1611" s="37"/>
      <c r="S1611" s="37" t="s">
        <v>85</v>
      </c>
      <c r="T1611" s="34"/>
      <c r="U1611" s="34"/>
      <c r="V1611" s="34"/>
      <c r="W1611" s="8"/>
      <c r="X1611" s="8"/>
      <c r="Y1611" s="8"/>
      <c r="Z1611" s="8"/>
      <c r="AA1611" s="8"/>
    </row>
    <row r="1612" spans="1:27">
      <c r="A1612" s="2"/>
      <c r="B1612" s="2"/>
      <c r="C1612" s="2"/>
      <c r="D1612" s="2"/>
      <c r="E1612" s="2"/>
      <c r="F1612" s="2"/>
      <c r="G1612" s="2"/>
      <c r="H1612" s="2"/>
      <c r="I1612" s="2"/>
      <c r="J1612" s="2"/>
      <c r="K1612" s="2"/>
      <c r="L1612" s="2"/>
      <c r="M1612" s="2"/>
      <c r="N1612" s="2"/>
      <c r="O1612" s="2"/>
      <c r="P1612" s="2"/>
      <c r="Q1612" s="2"/>
      <c r="R1612" s="2"/>
      <c r="S1612" s="2"/>
      <c r="T1612" s="34"/>
      <c r="U1612" s="34"/>
      <c r="V1612" s="34"/>
      <c r="W1612" s="8"/>
      <c r="X1612" s="8"/>
      <c r="Y1612" s="8"/>
      <c r="Z1612" s="8"/>
      <c r="AA1612" s="8"/>
    </row>
    <row r="1613" spans="1:27">
      <c r="A1613" s="2"/>
      <c r="B1613" s="2"/>
      <c r="C1613" s="2"/>
      <c r="D1613" s="2"/>
      <c r="E1613" s="2"/>
      <c r="F1613" s="2"/>
      <c r="G1613" s="2"/>
      <c r="H1613" s="2"/>
      <c r="I1613" s="2"/>
      <c r="J1613" s="2"/>
      <c r="K1613" s="2"/>
      <c r="L1613" s="2"/>
      <c r="M1613" s="2"/>
      <c r="N1613" s="2"/>
      <c r="O1613" s="2"/>
      <c r="P1613" s="2"/>
      <c r="Q1613" s="2"/>
      <c r="R1613" s="2"/>
      <c r="S1613" s="2"/>
      <c r="T1613" s="34"/>
      <c r="U1613" s="34"/>
      <c r="V1613" s="34"/>
      <c r="W1613" s="8"/>
      <c r="X1613" s="8"/>
      <c r="Y1613" s="8"/>
      <c r="Z1613" s="8"/>
      <c r="AA1613" s="8"/>
    </row>
    <row r="1614" spans="1:27">
      <c r="A1614" s="2"/>
      <c r="B1614" s="2"/>
      <c r="C1614" s="2"/>
      <c r="D1614" s="2"/>
      <c r="E1614" s="2"/>
      <c r="F1614" s="2"/>
      <c r="G1614" s="2"/>
      <c r="H1614" s="2"/>
      <c r="I1614" s="2"/>
      <c r="J1614" s="2"/>
      <c r="K1614" s="2"/>
      <c r="L1614" s="2"/>
      <c r="M1614" s="2"/>
      <c r="N1614" s="2"/>
      <c r="O1614" s="2"/>
      <c r="P1614" s="2"/>
      <c r="Q1614" s="2"/>
      <c r="R1614" s="2"/>
      <c r="S1614" s="2"/>
      <c r="T1614" s="34"/>
      <c r="U1614" s="34"/>
      <c r="V1614" s="34"/>
      <c r="W1614" s="8"/>
      <c r="X1614" s="8"/>
      <c r="Y1614" s="8"/>
      <c r="Z1614" s="8"/>
      <c r="AA1614" s="8"/>
    </row>
    <row r="1615" spans="1:27">
      <c r="A1615" s="2"/>
      <c r="B1615" s="2"/>
      <c r="C1615" s="2"/>
      <c r="D1615" s="2"/>
      <c r="E1615" s="2"/>
      <c r="F1615" s="2"/>
      <c r="G1615" s="2"/>
      <c r="H1615" s="2"/>
      <c r="I1615" s="2"/>
      <c r="J1615" s="2"/>
      <c r="K1615" s="2"/>
      <c r="L1615" s="2"/>
      <c r="M1615" s="2"/>
      <c r="N1615" s="2"/>
      <c r="O1615" s="2"/>
      <c r="P1615" s="2"/>
      <c r="Q1615" s="2"/>
      <c r="R1615" s="2"/>
      <c r="S1615" s="2"/>
      <c r="T1615" s="34"/>
      <c r="U1615" s="34"/>
      <c r="V1615" s="34"/>
      <c r="W1615" s="8"/>
      <c r="X1615" s="8"/>
      <c r="Y1615" s="8"/>
      <c r="Z1615" s="8"/>
      <c r="AA1615" s="8"/>
    </row>
    <row r="1616" spans="1:27">
      <c r="A1616" s="2"/>
      <c r="B1616" s="2"/>
      <c r="C1616" s="2"/>
      <c r="D1616" s="2"/>
      <c r="E1616" s="2"/>
      <c r="F1616" s="2"/>
      <c r="G1616" s="2"/>
      <c r="H1616" s="2"/>
      <c r="I1616" s="2"/>
      <c r="J1616" s="2"/>
      <c r="K1616" s="2"/>
      <c r="L1616" s="2"/>
      <c r="M1616" s="2"/>
      <c r="N1616" s="2"/>
      <c r="O1616" s="2"/>
      <c r="P1616" s="2"/>
      <c r="Q1616" s="2"/>
      <c r="R1616" s="2"/>
      <c r="S1616" s="2"/>
      <c r="T1616" s="34"/>
      <c r="U1616" s="34"/>
      <c r="V1616" s="34"/>
      <c r="W1616" s="8"/>
      <c r="X1616" s="8"/>
      <c r="Y1616" s="8"/>
      <c r="Z1616" s="8"/>
      <c r="AA1616" s="8"/>
    </row>
    <row r="1617" spans="1:27">
      <c r="A1617" s="2"/>
      <c r="B1617" s="2"/>
      <c r="C1617" s="2"/>
      <c r="D1617" s="2"/>
      <c r="E1617" s="2"/>
      <c r="F1617" s="2"/>
      <c r="G1617" s="2"/>
      <c r="H1617" s="2"/>
      <c r="I1617" s="2"/>
      <c r="J1617" s="2"/>
      <c r="K1617" s="2"/>
      <c r="L1617" s="2"/>
      <c r="M1617" s="2"/>
      <c r="N1617" s="2"/>
      <c r="O1617" s="2"/>
      <c r="P1617" s="2"/>
      <c r="Q1617" s="2"/>
      <c r="R1617" s="2"/>
      <c r="S1617" s="2"/>
      <c r="T1617" s="34"/>
      <c r="U1617" s="34"/>
      <c r="V1617" s="34"/>
      <c r="W1617" s="8"/>
      <c r="X1617" s="8"/>
      <c r="Y1617" s="8"/>
      <c r="Z1617" s="8"/>
      <c r="AA1617" s="8"/>
    </row>
    <row r="1618" spans="1:27">
      <c r="A1618" s="2"/>
      <c r="B1618" s="2"/>
      <c r="C1618" s="2"/>
      <c r="D1618" s="2"/>
      <c r="E1618" s="2"/>
      <c r="F1618" s="2"/>
      <c r="G1618" s="2"/>
      <c r="H1618" s="2"/>
      <c r="I1618" s="2"/>
      <c r="J1618" s="2"/>
      <c r="K1618" s="2"/>
      <c r="L1618" s="2"/>
      <c r="M1618" s="2"/>
      <c r="N1618" s="2"/>
      <c r="O1618" s="2"/>
      <c r="P1618" s="2"/>
      <c r="Q1618" s="2"/>
      <c r="R1618" s="2"/>
      <c r="S1618" s="2"/>
      <c r="T1618" s="34"/>
      <c r="U1618" s="34"/>
      <c r="V1618" s="34"/>
      <c r="W1618" s="8"/>
      <c r="X1618" s="8"/>
      <c r="Y1618" s="8"/>
      <c r="Z1618" s="8"/>
      <c r="AA1618" s="8"/>
    </row>
    <row r="1619" spans="1:27">
      <c r="A1619" s="216"/>
      <c r="B1619" s="464" t="s">
        <v>126</v>
      </c>
      <c r="T1619" s="34"/>
      <c r="U1619" s="34"/>
      <c r="V1619" s="34"/>
      <c r="W1619" s="8"/>
      <c r="X1619" s="8"/>
      <c r="Y1619" s="8"/>
      <c r="Z1619" s="8"/>
      <c r="AA1619" s="8"/>
    </row>
    <row r="1620" spans="1:27">
      <c r="A1620" s="216"/>
      <c r="B1620" s="464" t="s">
        <v>868</v>
      </c>
      <c r="T1620" s="34"/>
      <c r="U1620" s="34"/>
      <c r="V1620" s="34"/>
      <c r="W1620" s="8"/>
      <c r="X1620" s="8"/>
      <c r="Y1620" s="8"/>
      <c r="Z1620" s="8"/>
      <c r="AA1620" s="8"/>
    </row>
    <row r="1621" spans="1:27">
      <c r="A1621" s="216"/>
      <c r="B1621" s="32" t="s">
        <v>127</v>
      </c>
      <c r="T1621" s="34"/>
      <c r="U1621" s="34"/>
      <c r="V1621" s="34"/>
      <c r="W1621" s="8"/>
      <c r="X1621" s="8"/>
      <c r="Y1621" s="8"/>
      <c r="Z1621" s="8"/>
      <c r="AA1621" s="8"/>
    </row>
    <row r="1622" spans="1:27">
      <c r="A1622" s="216">
        <f t="shared" ref="A1622" si="1471">A$8</f>
        <v>0</v>
      </c>
      <c r="B1622" s="32" t="s">
        <v>65</v>
      </c>
      <c r="C1622" s="33" t="str">
        <f t="shared" ref="C1622:S1622" ca="1" si="1472">C$8</f>
        <v>BSIMAC</v>
      </c>
      <c r="D1622" s="33" t="str">
        <f t="shared" ca="1" si="1472"/>
        <v>CSE</v>
      </c>
      <c r="E1622" s="33" t="str">
        <f t="shared" ca="1" si="1472"/>
        <v>DeST</v>
      </c>
      <c r="F1622" s="33" t="str">
        <f t="shared" ca="1" si="1472"/>
        <v>EnergyPlus</v>
      </c>
      <c r="G1622" s="33" t="str">
        <f t="shared" ca="1" si="1472"/>
        <v>ESP-r</v>
      </c>
      <c r="H1622" s="33" t="str">
        <f t="shared" ca="1" si="1472"/>
        <v>TRNSYS</v>
      </c>
      <c r="I1622" s="33" t="str">
        <f t="shared" ca="1" si="1472"/>
        <v>TestSpec-Alt</v>
      </c>
      <c r="J1622" s="33">
        <f t="shared" ca="1" si="1472"/>
        <v>0</v>
      </c>
      <c r="K1622" s="33">
        <f t="shared" ca="1" si="1472"/>
        <v>0</v>
      </c>
      <c r="L1622" s="33">
        <f t="shared" ca="1" si="1472"/>
        <v>0</v>
      </c>
      <c r="M1622" s="33">
        <f t="shared" ca="1" si="1472"/>
        <v>0</v>
      </c>
      <c r="N1622" s="33">
        <f t="shared" ca="1" si="1472"/>
        <v>0</v>
      </c>
      <c r="O1622" s="33">
        <f t="shared" ca="1" si="1472"/>
        <v>0</v>
      </c>
      <c r="P1622" s="33">
        <f t="shared" ca="1" si="1472"/>
        <v>0</v>
      </c>
      <c r="Q1622" s="33">
        <f t="shared" ca="1" si="1472"/>
        <v>0</v>
      </c>
      <c r="R1622" s="33">
        <f t="shared" ca="1" si="1472"/>
        <v>0</v>
      </c>
      <c r="S1622" s="33" t="str">
        <f t="shared" ca="1" si="1472"/>
        <v>Tested Prg</v>
      </c>
      <c r="T1622" s="34"/>
      <c r="U1622" s="34"/>
      <c r="V1622" s="34"/>
      <c r="W1622" s="8"/>
      <c r="X1622" s="8"/>
      <c r="Y1622" s="8"/>
      <c r="Z1622" s="8"/>
      <c r="AA1622" s="8"/>
    </row>
    <row r="1623" spans="1:27">
      <c r="A1623" s="216">
        <f t="shared" ref="A1623" si="1473">A$7</f>
        <v>0</v>
      </c>
      <c r="B1623" s="32" t="s">
        <v>66</v>
      </c>
      <c r="C1623" s="33" t="str">
        <f t="shared" ref="C1623:S1623" ca="1" si="1474">C$7</f>
        <v/>
      </c>
      <c r="D1623" s="33" t="str">
        <f t="shared" ca="1" si="1474"/>
        <v/>
      </c>
      <c r="E1623" s="33" t="str">
        <f t="shared" ca="1" si="1474"/>
        <v/>
      </c>
      <c r="F1623" s="33" t="str">
        <f t="shared" ca="1" si="1474"/>
        <v/>
      </c>
      <c r="G1623" s="33" t="str">
        <f t="shared" ca="1" si="1474"/>
        <v/>
      </c>
      <c r="H1623" s="33" t="str">
        <f t="shared" ca="1" si="1474"/>
        <v/>
      </c>
      <c r="I1623" s="33" t="str">
        <f t="shared" ca="1" si="1474"/>
        <v/>
      </c>
      <c r="J1623" s="33" t="str">
        <f t="shared" ca="1" si="1474"/>
        <v/>
      </c>
      <c r="K1623" s="33" t="str">
        <f t="shared" ca="1" si="1474"/>
        <v/>
      </c>
      <c r="L1623" s="33" t="str">
        <f t="shared" ca="1" si="1474"/>
        <v/>
      </c>
      <c r="M1623" s="33" t="str">
        <f t="shared" ca="1" si="1474"/>
        <v/>
      </c>
      <c r="N1623" s="33" t="str">
        <f t="shared" ca="1" si="1474"/>
        <v/>
      </c>
      <c r="O1623" s="33" t="str">
        <f t="shared" ca="1" si="1474"/>
        <v/>
      </c>
      <c r="P1623" s="33" t="str">
        <f t="shared" ca="1" si="1474"/>
        <v/>
      </c>
      <c r="Q1623" s="33" t="str">
        <f t="shared" ca="1" si="1474"/>
        <v/>
      </c>
      <c r="R1623" s="33" t="str">
        <f t="shared" ca="1" si="1474"/>
        <v/>
      </c>
      <c r="S1623" s="33" t="str">
        <f t="shared" ca="1" si="1474"/>
        <v/>
      </c>
      <c r="T1623" s="34"/>
      <c r="U1623" s="34"/>
      <c r="V1623" s="34"/>
      <c r="W1623" s="8"/>
      <c r="X1623" s="8"/>
      <c r="Y1623" s="8"/>
      <c r="Z1623" s="8"/>
      <c r="AA1623" s="8"/>
    </row>
    <row r="1624" spans="1:27">
      <c r="A1624" s="216" t="s">
        <v>128</v>
      </c>
      <c r="B1624" s="32" t="s">
        <v>83</v>
      </c>
      <c r="C1624" s="34" t="s">
        <v>128</v>
      </c>
      <c r="D1624" s="34" t="s">
        <v>128</v>
      </c>
      <c r="E1624" s="34" t="s">
        <v>128</v>
      </c>
      <c r="F1624" s="34" t="s">
        <v>128</v>
      </c>
      <c r="G1624" s="34" t="s">
        <v>128</v>
      </c>
      <c r="H1624" s="34" t="s">
        <v>128</v>
      </c>
      <c r="I1624" s="34" t="s">
        <v>128</v>
      </c>
      <c r="J1624" s="34" t="s">
        <v>128</v>
      </c>
      <c r="K1624" s="34" t="s">
        <v>128</v>
      </c>
      <c r="L1624" s="34" t="s">
        <v>128</v>
      </c>
      <c r="M1624" s="34" t="s">
        <v>128</v>
      </c>
      <c r="N1624" s="34" t="s">
        <v>128</v>
      </c>
      <c r="O1624" s="34" t="s">
        <v>128</v>
      </c>
      <c r="P1624" s="34" t="s">
        <v>128</v>
      </c>
      <c r="Q1624" s="34" t="s">
        <v>128</v>
      </c>
      <c r="R1624" s="34" t="s">
        <v>128</v>
      </c>
      <c r="S1624" s="34" t="s">
        <v>128</v>
      </c>
      <c r="T1624" s="34"/>
      <c r="U1624" s="34"/>
      <c r="V1624" s="34"/>
      <c r="W1624" s="8"/>
      <c r="X1624" s="8"/>
      <c r="Y1624" s="8"/>
      <c r="Z1624" s="8"/>
      <c r="AA1624" s="8"/>
    </row>
    <row r="1625" spans="1:27">
      <c r="A1625" s="216" t="s">
        <v>85</v>
      </c>
      <c r="B1625" s="37" t="s">
        <v>85</v>
      </c>
      <c r="C1625" s="38" t="s">
        <v>85</v>
      </c>
      <c r="D1625" s="38" t="s">
        <v>85</v>
      </c>
      <c r="E1625" s="38" t="s">
        <v>85</v>
      </c>
      <c r="F1625" s="38" t="s">
        <v>85</v>
      </c>
      <c r="G1625" s="38" t="s">
        <v>85</v>
      </c>
      <c r="H1625" s="38" t="s">
        <v>85</v>
      </c>
      <c r="I1625" s="38" t="s">
        <v>85</v>
      </c>
      <c r="J1625" s="38" t="s">
        <v>85</v>
      </c>
      <c r="K1625" s="38" t="s">
        <v>85</v>
      </c>
      <c r="L1625" s="38" t="s">
        <v>85</v>
      </c>
      <c r="M1625" s="38" t="s">
        <v>85</v>
      </c>
      <c r="N1625" s="38" t="s">
        <v>85</v>
      </c>
      <c r="O1625" s="38" t="s">
        <v>85</v>
      </c>
      <c r="P1625" s="38" t="s">
        <v>85</v>
      </c>
      <c r="Q1625" s="38" t="s">
        <v>85</v>
      </c>
      <c r="R1625" s="38" t="s">
        <v>85</v>
      </c>
      <c r="S1625" s="38" t="s">
        <v>85</v>
      </c>
      <c r="T1625" s="34"/>
      <c r="U1625" s="34"/>
      <c r="V1625" s="34"/>
      <c r="W1625" s="8"/>
      <c r="X1625" s="8"/>
      <c r="Y1625" s="8"/>
      <c r="Z1625" s="8"/>
      <c r="AA1625" s="8"/>
    </row>
    <row r="1626" spans="1:27">
      <c r="A1626" s="216">
        <f t="shared" ref="A1626" si="1475">A$8</f>
        <v>0</v>
      </c>
      <c r="B1626" s="37"/>
      <c r="C1626" s="33" t="str">
        <f t="shared" ref="C1626:S1626" ca="1" si="1476">C$8</f>
        <v>BSIMAC</v>
      </c>
      <c r="D1626" s="33" t="str">
        <f t="shared" ca="1" si="1476"/>
        <v>CSE</v>
      </c>
      <c r="E1626" s="33" t="str">
        <f t="shared" ca="1" si="1476"/>
        <v>DeST</v>
      </c>
      <c r="F1626" s="33" t="str">
        <f t="shared" ca="1" si="1476"/>
        <v>EnergyPlus</v>
      </c>
      <c r="G1626" s="33" t="str">
        <f t="shared" ca="1" si="1476"/>
        <v>ESP-r</v>
      </c>
      <c r="H1626" s="33" t="str">
        <f t="shared" ca="1" si="1476"/>
        <v>TRNSYS</v>
      </c>
      <c r="I1626" s="33" t="str">
        <f t="shared" ca="1" si="1476"/>
        <v>TestSpec-Alt</v>
      </c>
      <c r="J1626" s="33">
        <f t="shared" ca="1" si="1476"/>
        <v>0</v>
      </c>
      <c r="K1626" s="33">
        <f t="shared" ca="1" si="1476"/>
        <v>0</v>
      </c>
      <c r="L1626" s="33">
        <f t="shared" ca="1" si="1476"/>
        <v>0</v>
      </c>
      <c r="M1626" s="33">
        <f t="shared" ca="1" si="1476"/>
        <v>0</v>
      </c>
      <c r="N1626" s="33">
        <f t="shared" ca="1" si="1476"/>
        <v>0</v>
      </c>
      <c r="O1626" s="33">
        <f t="shared" ca="1" si="1476"/>
        <v>0</v>
      </c>
      <c r="P1626" s="33">
        <f t="shared" ca="1" si="1476"/>
        <v>0</v>
      </c>
      <c r="Q1626" s="33">
        <f t="shared" ca="1" si="1476"/>
        <v>0</v>
      </c>
      <c r="R1626" s="33">
        <f t="shared" ca="1" si="1476"/>
        <v>0</v>
      </c>
      <c r="S1626" s="33" t="str">
        <f t="shared" ca="1" si="1476"/>
        <v>Tested Prg</v>
      </c>
      <c r="T1626" s="34"/>
      <c r="U1626" s="34"/>
      <c r="V1626" s="34"/>
      <c r="W1626" s="8"/>
      <c r="X1626" s="8"/>
      <c r="Y1626" s="8"/>
      <c r="Z1626" s="8"/>
      <c r="AA1626" s="8"/>
    </row>
    <row r="1627" spans="1:27">
      <c r="A1627" s="226">
        <v>262</v>
      </c>
      <c r="B1627" s="8">
        <v>1</v>
      </c>
      <c r="C1627" s="219">
        <f ca="1">IF(ISNUMBER(OFFSET(INDIRECT("'"&amp;'DATA for charts'!C$5&amp;"'!$g1"),$A1627-1,0)),OFFSET(INDIRECT("'"&amp;'DATA for charts'!C$5&amp;"'!$g1"),$A1627-1,0),NA())</f>
        <v>1.1859999999999999</v>
      </c>
      <c r="D1627" s="219">
        <f ca="1">IF(ISNUMBER(OFFSET(INDIRECT("'"&amp;'DATA for charts'!D$5&amp;"'!$g1"),$A1627-1,0)),OFFSET(INDIRECT("'"&amp;'DATA for charts'!D$5&amp;"'!$g1"),$A1627-1,0),NA())</f>
        <v>0.99584740000000016</v>
      </c>
      <c r="E1627" s="219">
        <f ca="1">IF(ISNUMBER(OFFSET(INDIRECT("'"&amp;'DATA for charts'!E$5&amp;"'!$g1"),$A1627-1,0)),OFFSET(INDIRECT("'"&amp;'DATA for charts'!E$5&amp;"'!$g1"),$A1627-1,0),NA())</f>
        <v>1.044</v>
      </c>
      <c r="F1627" s="219">
        <f ca="1">IF(ISNUMBER(OFFSET(INDIRECT("'"&amp;'DATA for charts'!F$5&amp;"'!$g1"),$A1627-1,0)),OFFSET(INDIRECT("'"&amp;'DATA for charts'!F$5&amp;"'!$g1"),$A1627-1,0),NA())</f>
        <v>1.2515917671995334</v>
      </c>
      <c r="G1627" s="219">
        <f ca="1">IF(ISNUMBER(OFFSET(INDIRECT("'"&amp;'DATA for charts'!G$5&amp;"'!$g1"),$A1627-1,0)),OFFSET(INDIRECT("'"&amp;'DATA for charts'!G$5&amp;"'!$g1"),$A1627-1,0),NA())</f>
        <v>1.17</v>
      </c>
      <c r="H1627" s="219">
        <f ca="1">IF(ISNUMBER(OFFSET(INDIRECT("'"&amp;'DATA for charts'!H$5&amp;"'!$g1"),$A1627-1,0)),OFFSET(INDIRECT("'"&amp;'DATA for charts'!H$5&amp;"'!$g1"),$A1627-1,0),NA())</f>
        <v>1.2499199999999999</v>
      </c>
      <c r="I1627" s="219" t="e">
        <f ca="1">IF(ISNUMBER(OFFSET(INDIRECT("'"&amp;'DATA for charts'!I$5&amp;"'!$g1"),$A1627-1,0)),OFFSET(INDIRECT("'"&amp;'DATA for charts'!I$5&amp;"'!$g1"),$A1627-1,0),NA())</f>
        <v>#N/A</v>
      </c>
      <c r="J1627" s="219" t="e">
        <f ca="1">IF(ISNUMBER(OFFSET(INDIRECT("'"&amp;'DATA for charts'!J$5&amp;"'!$g1"),$A1627-1,0)),OFFSET(INDIRECT("'"&amp;'DATA for charts'!J$5&amp;"'!$g1"),$A1627-1,0),NA())</f>
        <v>#N/A</v>
      </c>
      <c r="K1627" s="219" t="e">
        <f ca="1">IF(ISNUMBER(OFFSET(INDIRECT("'"&amp;'DATA for charts'!K$5&amp;"'!$g1"),$A1627-1,0)),OFFSET(INDIRECT("'"&amp;'DATA for charts'!K$5&amp;"'!$g1"),$A1627-1,0),NA())</f>
        <v>#N/A</v>
      </c>
      <c r="L1627" s="219" t="e">
        <f ca="1">IF(ISNUMBER(OFFSET(INDIRECT("'"&amp;'DATA for charts'!L$5&amp;"'!$g1"),$A1627-1,0)),OFFSET(INDIRECT("'"&amp;'DATA for charts'!L$5&amp;"'!$g1"),$A1627-1,0),NA())</f>
        <v>#N/A</v>
      </c>
      <c r="M1627" s="219" t="e">
        <f ca="1">IF(ISNUMBER(OFFSET(INDIRECT("'"&amp;'DATA for charts'!M$5&amp;"'!$g1"),$A1627-1,0)),OFFSET(INDIRECT("'"&amp;'DATA for charts'!M$5&amp;"'!$g1"),$A1627-1,0),NA())</f>
        <v>#N/A</v>
      </c>
      <c r="N1627" s="219" t="e">
        <f ca="1">IF(ISNUMBER(OFFSET(INDIRECT("'"&amp;'DATA for charts'!N$5&amp;"'!$g1"),$A1627-1,0)),OFFSET(INDIRECT("'"&amp;'DATA for charts'!N$5&amp;"'!$g1"),$A1627-1,0),NA())</f>
        <v>#N/A</v>
      </c>
      <c r="O1627" s="219" t="e">
        <f ca="1">IF(ISNUMBER(OFFSET(INDIRECT("'"&amp;'DATA for charts'!O$5&amp;"'!$g1"),$A1627-1,0)),OFFSET(INDIRECT("'"&amp;'DATA for charts'!O$5&amp;"'!$g1"),$A1627-1,0),NA())</f>
        <v>#N/A</v>
      </c>
      <c r="P1627" s="219" t="e">
        <f ca="1">IF(ISNUMBER(OFFSET(INDIRECT("'"&amp;'DATA for charts'!P$5&amp;"'!$g1"),$A1627-1,0)),OFFSET(INDIRECT("'"&amp;'DATA for charts'!P$5&amp;"'!$g1"),$A1627-1,0),NA())</f>
        <v>#N/A</v>
      </c>
      <c r="Q1627" s="219" t="e">
        <f ca="1">IF(ISNUMBER(OFFSET(INDIRECT("'"&amp;'DATA for charts'!Q$5&amp;"'!$g1"),$A1627-1,0)),OFFSET(INDIRECT("'"&amp;'DATA for charts'!Q$5&amp;"'!$g1"),$A1627-1,0),NA())</f>
        <v>#N/A</v>
      </c>
      <c r="R1627" s="219" t="e">
        <f ca="1">IF(ISNUMBER(OFFSET(INDIRECT("'"&amp;'DATA for charts'!R$5&amp;"'!$g1"),$A1627-1,0)),OFFSET(INDIRECT("'"&amp;'DATA for charts'!R$5&amp;"'!$g1"),$A1627-1,0),NA())</f>
        <v>#N/A</v>
      </c>
      <c r="S1627" s="219" t="e">
        <f ca="1">IF(ISNUMBER(OFFSET(INDIRECT("'"&amp;'DATA for charts'!S$5&amp;"'!$g1"),$A1627-1,0)),OFFSET(INDIRECT("'"&amp;'DATA for charts'!S$5&amp;"'!$g1"),$A1627-1,0),NA())</f>
        <v>#N/A</v>
      </c>
      <c r="T1627" s="34"/>
      <c r="U1627" s="34"/>
      <c r="V1627" s="34"/>
      <c r="W1627" s="8"/>
      <c r="X1627" s="8"/>
      <c r="Y1627" s="8"/>
      <c r="Z1627" s="8"/>
      <c r="AA1627" s="8"/>
    </row>
    <row r="1628" spans="1:27">
      <c r="A1628" s="226">
        <f t="shared" ref="A1628:A1650" si="1477">A1627+1</f>
        <v>263</v>
      </c>
      <c r="B1628" s="8">
        <v>2</v>
      </c>
      <c r="C1628" s="219">
        <f ca="1">IF(ISNUMBER(OFFSET(INDIRECT("'"&amp;'DATA for charts'!C$5&amp;"'!$g1"),$A1628-1,0)),OFFSET(INDIRECT("'"&amp;'DATA for charts'!C$5&amp;"'!$g1"),$A1628-1,0),NA())</f>
        <v>1.246</v>
      </c>
      <c r="D1628" s="219">
        <f ca="1">IF(ISNUMBER(OFFSET(INDIRECT("'"&amp;'DATA for charts'!D$5&amp;"'!$g1"),$A1628-1,0)),OFFSET(INDIRECT("'"&amp;'DATA for charts'!D$5&amp;"'!$g1"),$A1628-1,0),NA())</f>
        <v>1.1110690000000001</v>
      </c>
      <c r="E1628" s="219">
        <f ca="1">IF(ISNUMBER(OFFSET(INDIRECT("'"&amp;'DATA for charts'!E$5&amp;"'!$g1"),$A1628-1,0)),OFFSET(INDIRECT("'"&amp;'DATA for charts'!E$5&amp;"'!$g1"),$A1628-1,0),NA())</f>
        <v>1.1539999999999999</v>
      </c>
      <c r="F1628" s="219">
        <f ca="1">IF(ISNUMBER(OFFSET(INDIRECT("'"&amp;'DATA for charts'!F$5&amp;"'!$g1"),$A1628-1,0)),OFFSET(INDIRECT("'"&amp;'DATA for charts'!F$5&amp;"'!$g1"),$A1628-1,0),NA())</f>
        <v>1.3643560524652223</v>
      </c>
      <c r="G1628" s="219">
        <f ca="1">IF(ISNUMBER(OFFSET(INDIRECT("'"&amp;'DATA for charts'!G$5&amp;"'!$g1"),$A1628-1,0)),OFFSET(INDIRECT("'"&amp;'DATA for charts'!G$5&amp;"'!$g1"),$A1628-1,0),NA())</f>
        <v>1.32</v>
      </c>
      <c r="H1628" s="219">
        <f ca="1">IF(ISNUMBER(OFFSET(INDIRECT("'"&amp;'DATA for charts'!H$5&amp;"'!$g1"),$A1628-1,0)),OFFSET(INDIRECT("'"&amp;'DATA for charts'!H$5&amp;"'!$g1"),$A1628-1,0),NA())</f>
        <v>1.37279</v>
      </c>
      <c r="I1628" s="219" t="e">
        <f ca="1">IF(ISNUMBER(OFFSET(INDIRECT("'"&amp;'DATA for charts'!I$5&amp;"'!$g1"),$A1628-1,0)),OFFSET(INDIRECT("'"&amp;'DATA for charts'!I$5&amp;"'!$g1"),$A1628-1,0),NA())</f>
        <v>#N/A</v>
      </c>
      <c r="J1628" s="219" t="e">
        <f ca="1">IF(ISNUMBER(OFFSET(INDIRECT("'"&amp;'DATA for charts'!J$5&amp;"'!$g1"),$A1628-1,0)),OFFSET(INDIRECT("'"&amp;'DATA for charts'!J$5&amp;"'!$g1"),$A1628-1,0),NA())</f>
        <v>#N/A</v>
      </c>
      <c r="K1628" s="219" t="e">
        <f ca="1">IF(ISNUMBER(OFFSET(INDIRECT("'"&amp;'DATA for charts'!K$5&amp;"'!$g1"),$A1628-1,0)),OFFSET(INDIRECT("'"&amp;'DATA for charts'!K$5&amp;"'!$g1"),$A1628-1,0),NA())</f>
        <v>#N/A</v>
      </c>
      <c r="L1628" s="219" t="e">
        <f ca="1">IF(ISNUMBER(OFFSET(INDIRECT("'"&amp;'DATA for charts'!L$5&amp;"'!$g1"),$A1628-1,0)),OFFSET(INDIRECT("'"&amp;'DATA for charts'!L$5&amp;"'!$g1"),$A1628-1,0),NA())</f>
        <v>#N/A</v>
      </c>
      <c r="M1628" s="219" t="e">
        <f ca="1">IF(ISNUMBER(OFFSET(INDIRECT("'"&amp;'DATA for charts'!M$5&amp;"'!$g1"),$A1628-1,0)),OFFSET(INDIRECT("'"&amp;'DATA for charts'!M$5&amp;"'!$g1"),$A1628-1,0),NA())</f>
        <v>#N/A</v>
      </c>
      <c r="N1628" s="219" t="e">
        <f ca="1">IF(ISNUMBER(OFFSET(INDIRECT("'"&amp;'DATA for charts'!N$5&amp;"'!$g1"),$A1628-1,0)),OFFSET(INDIRECT("'"&amp;'DATA for charts'!N$5&amp;"'!$g1"),$A1628-1,0),NA())</f>
        <v>#N/A</v>
      </c>
      <c r="O1628" s="219" t="e">
        <f ca="1">IF(ISNUMBER(OFFSET(INDIRECT("'"&amp;'DATA for charts'!O$5&amp;"'!$g1"),$A1628-1,0)),OFFSET(INDIRECT("'"&amp;'DATA for charts'!O$5&amp;"'!$g1"),$A1628-1,0),NA())</f>
        <v>#N/A</v>
      </c>
      <c r="P1628" s="219" t="e">
        <f ca="1">IF(ISNUMBER(OFFSET(INDIRECT("'"&amp;'DATA for charts'!P$5&amp;"'!$g1"),$A1628-1,0)),OFFSET(INDIRECT("'"&amp;'DATA for charts'!P$5&amp;"'!$g1"),$A1628-1,0),NA())</f>
        <v>#N/A</v>
      </c>
      <c r="Q1628" s="219" t="e">
        <f ca="1">IF(ISNUMBER(OFFSET(INDIRECT("'"&amp;'DATA for charts'!Q$5&amp;"'!$g1"),$A1628-1,0)),OFFSET(INDIRECT("'"&amp;'DATA for charts'!Q$5&amp;"'!$g1"),$A1628-1,0),NA())</f>
        <v>#N/A</v>
      </c>
      <c r="R1628" s="219" t="e">
        <f ca="1">IF(ISNUMBER(OFFSET(INDIRECT("'"&amp;'DATA for charts'!R$5&amp;"'!$g1"),$A1628-1,0)),OFFSET(INDIRECT("'"&amp;'DATA for charts'!R$5&amp;"'!$g1"),$A1628-1,0),NA())</f>
        <v>#N/A</v>
      </c>
      <c r="S1628" s="219" t="e">
        <f ca="1">IF(ISNUMBER(OFFSET(INDIRECT("'"&amp;'DATA for charts'!S$5&amp;"'!$g1"),$A1628-1,0)),OFFSET(INDIRECT("'"&amp;'DATA for charts'!S$5&amp;"'!$g1"),$A1628-1,0),NA())</f>
        <v>#N/A</v>
      </c>
      <c r="T1628" s="34"/>
      <c r="U1628" s="34"/>
      <c r="V1628" s="34"/>
      <c r="W1628" s="8"/>
      <c r="X1628" s="8"/>
      <c r="Y1628" s="8"/>
      <c r="Z1628" s="8"/>
      <c r="AA1628" s="8"/>
    </row>
    <row r="1629" spans="1:27">
      <c r="A1629" s="226">
        <f t="shared" si="1477"/>
        <v>264</v>
      </c>
      <c r="B1629" s="8">
        <v>3</v>
      </c>
      <c r="C1629" s="219">
        <f ca="1">IF(ISNUMBER(OFFSET(INDIRECT("'"&amp;'DATA for charts'!C$5&amp;"'!$g1"),$A1629-1,0)),OFFSET(INDIRECT("'"&amp;'DATA for charts'!C$5&amp;"'!$g1"),$A1629-1,0),NA())</f>
        <v>1.341</v>
      </c>
      <c r="D1629" s="219">
        <f ca="1">IF(ISNUMBER(OFFSET(INDIRECT("'"&amp;'DATA for charts'!D$5&amp;"'!$g1"),$A1629-1,0)),OFFSET(INDIRECT("'"&amp;'DATA for charts'!D$5&amp;"'!$g1"),$A1629-1,0),NA())</f>
        <v>1.1937949999999999</v>
      </c>
      <c r="E1629" s="219">
        <f ca="1">IF(ISNUMBER(OFFSET(INDIRECT("'"&amp;'DATA for charts'!E$5&amp;"'!$g1"),$A1629-1,0)),OFFSET(INDIRECT("'"&amp;'DATA for charts'!E$5&amp;"'!$g1"),$A1629-1,0),NA())</f>
        <v>1.232</v>
      </c>
      <c r="F1629" s="219">
        <f ca="1">IF(ISNUMBER(OFFSET(INDIRECT("'"&amp;'DATA for charts'!F$5&amp;"'!$g1"),$A1629-1,0)),OFFSET(INDIRECT("'"&amp;'DATA for charts'!F$5&amp;"'!$g1"),$A1629-1,0),NA())</f>
        <v>1.4424687126770612</v>
      </c>
      <c r="G1629" s="219">
        <f ca="1">IF(ISNUMBER(OFFSET(INDIRECT("'"&amp;'DATA for charts'!G$5&amp;"'!$g1"),$A1629-1,0)),OFFSET(INDIRECT("'"&amp;'DATA for charts'!G$5&amp;"'!$g1"),$A1629-1,0),NA())</f>
        <v>1.42</v>
      </c>
      <c r="H1629" s="219">
        <f ca="1">IF(ISNUMBER(OFFSET(INDIRECT("'"&amp;'DATA for charts'!H$5&amp;"'!$g1"),$A1629-1,0)),OFFSET(INDIRECT("'"&amp;'DATA for charts'!H$5&amp;"'!$g1"),$A1629-1,0),NA())</f>
        <v>1.46286</v>
      </c>
      <c r="I1629" s="219" t="e">
        <f ca="1">IF(ISNUMBER(OFFSET(INDIRECT("'"&amp;'DATA for charts'!I$5&amp;"'!$g1"),$A1629-1,0)),OFFSET(INDIRECT("'"&amp;'DATA for charts'!I$5&amp;"'!$g1"),$A1629-1,0),NA())</f>
        <v>#N/A</v>
      </c>
      <c r="J1629" s="219" t="e">
        <f ca="1">IF(ISNUMBER(OFFSET(INDIRECT("'"&amp;'DATA for charts'!J$5&amp;"'!$g1"),$A1629-1,0)),OFFSET(INDIRECT("'"&amp;'DATA for charts'!J$5&amp;"'!$g1"),$A1629-1,0),NA())</f>
        <v>#N/A</v>
      </c>
      <c r="K1629" s="219" t="e">
        <f ca="1">IF(ISNUMBER(OFFSET(INDIRECT("'"&amp;'DATA for charts'!K$5&amp;"'!$g1"),$A1629-1,0)),OFFSET(INDIRECT("'"&amp;'DATA for charts'!K$5&amp;"'!$g1"),$A1629-1,0),NA())</f>
        <v>#N/A</v>
      </c>
      <c r="L1629" s="219" t="e">
        <f ca="1">IF(ISNUMBER(OFFSET(INDIRECT("'"&amp;'DATA for charts'!L$5&amp;"'!$g1"),$A1629-1,0)),OFFSET(INDIRECT("'"&amp;'DATA for charts'!L$5&amp;"'!$g1"),$A1629-1,0),NA())</f>
        <v>#N/A</v>
      </c>
      <c r="M1629" s="219" t="e">
        <f ca="1">IF(ISNUMBER(OFFSET(INDIRECT("'"&amp;'DATA for charts'!M$5&amp;"'!$g1"),$A1629-1,0)),OFFSET(INDIRECT("'"&amp;'DATA for charts'!M$5&amp;"'!$g1"),$A1629-1,0),NA())</f>
        <v>#N/A</v>
      </c>
      <c r="N1629" s="219" t="e">
        <f ca="1">IF(ISNUMBER(OFFSET(INDIRECT("'"&amp;'DATA for charts'!N$5&amp;"'!$g1"),$A1629-1,0)),OFFSET(INDIRECT("'"&amp;'DATA for charts'!N$5&amp;"'!$g1"),$A1629-1,0),NA())</f>
        <v>#N/A</v>
      </c>
      <c r="O1629" s="219" t="e">
        <f ca="1">IF(ISNUMBER(OFFSET(INDIRECT("'"&amp;'DATA for charts'!O$5&amp;"'!$g1"),$A1629-1,0)),OFFSET(INDIRECT("'"&amp;'DATA for charts'!O$5&amp;"'!$g1"),$A1629-1,0),NA())</f>
        <v>#N/A</v>
      </c>
      <c r="P1629" s="219" t="e">
        <f ca="1">IF(ISNUMBER(OFFSET(INDIRECT("'"&amp;'DATA for charts'!P$5&amp;"'!$g1"),$A1629-1,0)),OFFSET(INDIRECT("'"&amp;'DATA for charts'!P$5&amp;"'!$g1"),$A1629-1,0),NA())</f>
        <v>#N/A</v>
      </c>
      <c r="Q1629" s="219" t="e">
        <f ca="1">IF(ISNUMBER(OFFSET(INDIRECT("'"&amp;'DATA for charts'!Q$5&amp;"'!$g1"),$A1629-1,0)),OFFSET(INDIRECT("'"&amp;'DATA for charts'!Q$5&amp;"'!$g1"),$A1629-1,0),NA())</f>
        <v>#N/A</v>
      </c>
      <c r="R1629" s="219" t="e">
        <f ca="1">IF(ISNUMBER(OFFSET(INDIRECT("'"&amp;'DATA for charts'!R$5&amp;"'!$g1"),$A1629-1,0)),OFFSET(INDIRECT("'"&amp;'DATA for charts'!R$5&amp;"'!$g1"),$A1629-1,0),NA())</f>
        <v>#N/A</v>
      </c>
      <c r="S1629" s="219" t="e">
        <f ca="1">IF(ISNUMBER(OFFSET(INDIRECT("'"&amp;'DATA for charts'!S$5&amp;"'!$g1"),$A1629-1,0)),OFFSET(INDIRECT("'"&amp;'DATA for charts'!S$5&amp;"'!$g1"),$A1629-1,0),NA())</f>
        <v>#N/A</v>
      </c>
      <c r="T1629" s="34"/>
      <c r="U1629" s="34"/>
      <c r="V1629" s="34"/>
      <c r="W1629" s="8"/>
      <c r="X1629" s="8"/>
      <c r="Y1629" s="8"/>
      <c r="Z1629" s="8"/>
      <c r="AA1629" s="8"/>
    </row>
    <row r="1630" spans="1:27">
      <c r="A1630" s="226">
        <f t="shared" si="1477"/>
        <v>265</v>
      </c>
      <c r="B1630" s="8">
        <v>4</v>
      </c>
      <c r="C1630" s="219">
        <f ca="1">IF(ISNUMBER(OFFSET(INDIRECT("'"&amp;'DATA for charts'!C$5&amp;"'!$g1"),$A1630-1,0)),OFFSET(INDIRECT("'"&amp;'DATA for charts'!C$5&amp;"'!$g1"),$A1630-1,0),NA())</f>
        <v>1.44</v>
      </c>
      <c r="D1630" s="219">
        <f ca="1">IF(ISNUMBER(OFFSET(INDIRECT("'"&amp;'DATA for charts'!D$5&amp;"'!$g1"),$A1630-1,0)),OFFSET(INDIRECT("'"&amp;'DATA for charts'!D$5&amp;"'!$g1"),$A1630-1,0),NA())</f>
        <v>1.2656000000000001</v>
      </c>
      <c r="E1630" s="219">
        <f ca="1">IF(ISNUMBER(OFFSET(INDIRECT("'"&amp;'DATA for charts'!E$5&amp;"'!$g1"),$A1630-1,0)),OFFSET(INDIRECT("'"&amp;'DATA for charts'!E$5&amp;"'!$g1"),$A1630-1,0),NA())</f>
        <v>1.3009999999999999</v>
      </c>
      <c r="F1630" s="219">
        <f ca="1">IF(ISNUMBER(OFFSET(INDIRECT("'"&amp;'DATA for charts'!F$5&amp;"'!$g1"),$A1630-1,0)),OFFSET(INDIRECT("'"&amp;'DATA for charts'!F$5&amp;"'!$g1"),$A1630-1,0),NA())</f>
        <v>1.504945504828086</v>
      </c>
      <c r="G1630" s="219">
        <f ca="1">IF(ISNUMBER(OFFSET(INDIRECT("'"&amp;'DATA for charts'!G$5&amp;"'!$g1"),$A1630-1,0)),OFFSET(INDIRECT("'"&amp;'DATA for charts'!G$5&amp;"'!$g1"),$A1630-1,0),NA())</f>
        <v>1.5</v>
      </c>
      <c r="H1630" s="219">
        <f ca="1">IF(ISNUMBER(OFFSET(INDIRECT("'"&amp;'DATA for charts'!H$5&amp;"'!$g1"),$A1630-1,0)),OFFSET(INDIRECT("'"&amp;'DATA for charts'!H$5&amp;"'!$g1"),$A1630-1,0),NA())</f>
        <v>1.54047</v>
      </c>
      <c r="I1630" s="219" t="e">
        <f ca="1">IF(ISNUMBER(OFFSET(INDIRECT("'"&amp;'DATA for charts'!I$5&amp;"'!$g1"),$A1630-1,0)),OFFSET(INDIRECT("'"&amp;'DATA for charts'!I$5&amp;"'!$g1"),$A1630-1,0),NA())</f>
        <v>#N/A</v>
      </c>
      <c r="J1630" s="219" t="e">
        <f ca="1">IF(ISNUMBER(OFFSET(INDIRECT("'"&amp;'DATA for charts'!J$5&amp;"'!$g1"),$A1630-1,0)),OFFSET(INDIRECT("'"&amp;'DATA for charts'!J$5&amp;"'!$g1"),$A1630-1,0),NA())</f>
        <v>#N/A</v>
      </c>
      <c r="K1630" s="219" t="e">
        <f ca="1">IF(ISNUMBER(OFFSET(INDIRECT("'"&amp;'DATA for charts'!K$5&amp;"'!$g1"),$A1630-1,0)),OFFSET(INDIRECT("'"&amp;'DATA for charts'!K$5&amp;"'!$g1"),$A1630-1,0),NA())</f>
        <v>#N/A</v>
      </c>
      <c r="L1630" s="219" t="e">
        <f ca="1">IF(ISNUMBER(OFFSET(INDIRECT("'"&amp;'DATA for charts'!L$5&amp;"'!$g1"),$A1630-1,0)),OFFSET(INDIRECT("'"&amp;'DATA for charts'!L$5&amp;"'!$g1"),$A1630-1,0),NA())</f>
        <v>#N/A</v>
      </c>
      <c r="M1630" s="219" t="e">
        <f ca="1">IF(ISNUMBER(OFFSET(INDIRECT("'"&amp;'DATA for charts'!M$5&amp;"'!$g1"),$A1630-1,0)),OFFSET(INDIRECT("'"&amp;'DATA for charts'!M$5&amp;"'!$g1"),$A1630-1,0),NA())</f>
        <v>#N/A</v>
      </c>
      <c r="N1630" s="219" t="e">
        <f ca="1">IF(ISNUMBER(OFFSET(INDIRECT("'"&amp;'DATA for charts'!N$5&amp;"'!$g1"),$A1630-1,0)),OFFSET(INDIRECT("'"&amp;'DATA for charts'!N$5&amp;"'!$g1"),$A1630-1,0),NA())</f>
        <v>#N/A</v>
      </c>
      <c r="O1630" s="219" t="e">
        <f ca="1">IF(ISNUMBER(OFFSET(INDIRECT("'"&amp;'DATA for charts'!O$5&amp;"'!$g1"),$A1630-1,0)),OFFSET(INDIRECT("'"&amp;'DATA for charts'!O$5&amp;"'!$g1"),$A1630-1,0),NA())</f>
        <v>#N/A</v>
      </c>
      <c r="P1630" s="219" t="e">
        <f ca="1">IF(ISNUMBER(OFFSET(INDIRECT("'"&amp;'DATA for charts'!P$5&amp;"'!$g1"),$A1630-1,0)),OFFSET(INDIRECT("'"&amp;'DATA for charts'!P$5&amp;"'!$g1"),$A1630-1,0),NA())</f>
        <v>#N/A</v>
      </c>
      <c r="Q1630" s="219" t="e">
        <f ca="1">IF(ISNUMBER(OFFSET(INDIRECT("'"&amp;'DATA for charts'!Q$5&amp;"'!$g1"),$A1630-1,0)),OFFSET(INDIRECT("'"&amp;'DATA for charts'!Q$5&amp;"'!$g1"),$A1630-1,0),NA())</f>
        <v>#N/A</v>
      </c>
      <c r="R1630" s="219" t="e">
        <f ca="1">IF(ISNUMBER(OFFSET(INDIRECT("'"&amp;'DATA for charts'!R$5&amp;"'!$g1"),$A1630-1,0)),OFFSET(INDIRECT("'"&amp;'DATA for charts'!R$5&amp;"'!$g1"),$A1630-1,0),NA())</f>
        <v>#N/A</v>
      </c>
      <c r="S1630" s="219" t="e">
        <f ca="1">IF(ISNUMBER(OFFSET(INDIRECT("'"&amp;'DATA for charts'!S$5&amp;"'!$g1"),$A1630-1,0)),OFFSET(INDIRECT("'"&amp;'DATA for charts'!S$5&amp;"'!$g1"),$A1630-1,0),NA())</f>
        <v>#N/A</v>
      </c>
      <c r="T1630" s="34"/>
      <c r="U1630" s="34"/>
      <c r="V1630" s="34"/>
      <c r="W1630" s="8"/>
      <c r="X1630" s="8"/>
      <c r="Y1630" s="8"/>
      <c r="Z1630" s="8"/>
      <c r="AA1630" s="8"/>
    </row>
    <row r="1631" spans="1:27">
      <c r="A1631" s="226">
        <f t="shared" si="1477"/>
        <v>266</v>
      </c>
      <c r="B1631" s="8">
        <v>5</v>
      </c>
      <c r="C1631" s="219">
        <f ca="1">IF(ISNUMBER(OFFSET(INDIRECT("'"&amp;'DATA for charts'!C$5&amp;"'!$g1"),$A1631-1,0)),OFFSET(INDIRECT("'"&amp;'DATA for charts'!C$5&amp;"'!$g1"),$A1631-1,0),NA())</f>
        <v>1.514</v>
      </c>
      <c r="D1631" s="219">
        <f ca="1">IF(ISNUMBER(OFFSET(INDIRECT("'"&amp;'DATA for charts'!D$5&amp;"'!$g1"),$A1631-1,0)),OFFSET(INDIRECT("'"&amp;'DATA for charts'!D$5&amp;"'!$g1"),$A1631-1,0),NA())</f>
        <v>1.2983769999999999</v>
      </c>
      <c r="E1631" s="219">
        <f ca="1">IF(ISNUMBER(OFFSET(INDIRECT("'"&amp;'DATA for charts'!E$5&amp;"'!$g1"),$A1631-1,0)),OFFSET(INDIRECT("'"&amp;'DATA for charts'!E$5&amp;"'!$g1"),$A1631-1,0),NA())</f>
        <v>1.3320000000000001</v>
      </c>
      <c r="F1631" s="219">
        <f ca="1">IF(ISNUMBER(OFFSET(INDIRECT("'"&amp;'DATA for charts'!F$5&amp;"'!$g1"),$A1631-1,0)),OFFSET(INDIRECT("'"&amp;'DATA for charts'!F$5&amp;"'!$g1"),$A1631-1,0),NA())</f>
        <v>1.532339744447025</v>
      </c>
      <c r="G1631" s="219">
        <f ca="1">IF(ISNUMBER(OFFSET(INDIRECT("'"&amp;'DATA for charts'!G$5&amp;"'!$g1"),$A1631-1,0)),OFFSET(INDIRECT("'"&amp;'DATA for charts'!G$5&amp;"'!$g1"),$A1631-1,0),NA())</f>
        <v>1.55</v>
      </c>
      <c r="H1631" s="219">
        <f ca="1">IF(ISNUMBER(OFFSET(INDIRECT("'"&amp;'DATA for charts'!H$5&amp;"'!$g1"),$A1631-1,0)),OFFSET(INDIRECT("'"&amp;'DATA for charts'!H$5&amp;"'!$g1"),$A1631-1,0),NA())</f>
        <v>1.57795</v>
      </c>
      <c r="I1631" s="219" t="e">
        <f ca="1">IF(ISNUMBER(OFFSET(INDIRECT("'"&amp;'DATA for charts'!I$5&amp;"'!$g1"),$A1631-1,0)),OFFSET(INDIRECT("'"&amp;'DATA for charts'!I$5&amp;"'!$g1"),$A1631-1,0),NA())</f>
        <v>#N/A</v>
      </c>
      <c r="J1631" s="219" t="e">
        <f ca="1">IF(ISNUMBER(OFFSET(INDIRECT("'"&amp;'DATA for charts'!J$5&amp;"'!$g1"),$A1631-1,0)),OFFSET(INDIRECT("'"&amp;'DATA for charts'!J$5&amp;"'!$g1"),$A1631-1,0),NA())</f>
        <v>#N/A</v>
      </c>
      <c r="K1631" s="219" t="e">
        <f ca="1">IF(ISNUMBER(OFFSET(INDIRECT("'"&amp;'DATA for charts'!K$5&amp;"'!$g1"),$A1631-1,0)),OFFSET(INDIRECT("'"&amp;'DATA for charts'!K$5&amp;"'!$g1"),$A1631-1,0),NA())</f>
        <v>#N/A</v>
      </c>
      <c r="L1631" s="219" t="e">
        <f ca="1">IF(ISNUMBER(OFFSET(INDIRECT("'"&amp;'DATA for charts'!L$5&amp;"'!$g1"),$A1631-1,0)),OFFSET(INDIRECT("'"&amp;'DATA for charts'!L$5&amp;"'!$g1"),$A1631-1,0),NA())</f>
        <v>#N/A</v>
      </c>
      <c r="M1631" s="219" t="e">
        <f ca="1">IF(ISNUMBER(OFFSET(INDIRECT("'"&amp;'DATA for charts'!M$5&amp;"'!$g1"),$A1631-1,0)),OFFSET(INDIRECT("'"&amp;'DATA for charts'!M$5&amp;"'!$g1"),$A1631-1,0),NA())</f>
        <v>#N/A</v>
      </c>
      <c r="N1631" s="219" t="e">
        <f ca="1">IF(ISNUMBER(OFFSET(INDIRECT("'"&amp;'DATA for charts'!N$5&amp;"'!$g1"),$A1631-1,0)),OFFSET(INDIRECT("'"&amp;'DATA for charts'!N$5&amp;"'!$g1"),$A1631-1,0),NA())</f>
        <v>#N/A</v>
      </c>
      <c r="O1631" s="219" t="e">
        <f ca="1">IF(ISNUMBER(OFFSET(INDIRECT("'"&amp;'DATA for charts'!O$5&amp;"'!$g1"),$A1631-1,0)),OFFSET(INDIRECT("'"&amp;'DATA for charts'!O$5&amp;"'!$g1"),$A1631-1,0),NA())</f>
        <v>#N/A</v>
      </c>
      <c r="P1631" s="219" t="e">
        <f ca="1">IF(ISNUMBER(OFFSET(INDIRECT("'"&amp;'DATA for charts'!P$5&amp;"'!$g1"),$A1631-1,0)),OFFSET(INDIRECT("'"&amp;'DATA for charts'!P$5&amp;"'!$g1"),$A1631-1,0),NA())</f>
        <v>#N/A</v>
      </c>
      <c r="Q1631" s="219" t="e">
        <f ca="1">IF(ISNUMBER(OFFSET(INDIRECT("'"&amp;'DATA for charts'!Q$5&amp;"'!$g1"),$A1631-1,0)),OFFSET(INDIRECT("'"&amp;'DATA for charts'!Q$5&amp;"'!$g1"),$A1631-1,0),NA())</f>
        <v>#N/A</v>
      </c>
      <c r="R1631" s="219" t="e">
        <f ca="1">IF(ISNUMBER(OFFSET(INDIRECT("'"&amp;'DATA for charts'!R$5&amp;"'!$g1"),$A1631-1,0)),OFFSET(INDIRECT("'"&amp;'DATA for charts'!R$5&amp;"'!$g1"),$A1631-1,0),NA())</f>
        <v>#N/A</v>
      </c>
      <c r="S1631" s="219" t="e">
        <f ca="1">IF(ISNUMBER(OFFSET(INDIRECT("'"&amp;'DATA for charts'!S$5&amp;"'!$g1"),$A1631-1,0)),OFFSET(INDIRECT("'"&amp;'DATA for charts'!S$5&amp;"'!$g1"),$A1631-1,0),NA())</f>
        <v>#N/A</v>
      </c>
      <c r="T1631" s="34"/>
      <c r="U1631" s="34"/>
      <c r="V1631" s="34"/>
      <c r="W1631" s="8"/>
      <c r="X1631" s="8"/>
      <c r="Y1631" s="8"/>
      <c r="Z1631" s="8"/>
      <c r="AA1631" s="8"/>
    </row>
    <row r="1632" spans="1:27">
      <c r="A1632" s="226">
        <f t="shared" si="1477"/>
        <v>267</v>
      </c>
      <c r="B1632" s="8">
        <v>6</v>
      </c>
      <c r="C1632" s="219">
        <f ca="1">IF(ISNUMBER(OFFSET(INDIRECT("'"&amp;'DATA for charts'!C$5&amp;"'!$g1"),$A1632-1,0)),OFFSET(INDIRECT("'"&amp;'DATA for charts'!C$5&amp;"'!$g1"),$A1632-1,0),NA())</f>
        <v>1.5649999999999999</v>
      </c>
      <c r="D1632" s="219">
        <f ca="1">IF(ISNUMBER(OFFSET(INDIRECT("'"&amp;'DATA for charts'!D$5&amp;"'!$g1"),$A1632-1,0)),OFFSET(INDIRECT("'"&amp;'DATA for charts'!D$5&amp;"'!$g1"),$A1632-1,0),NA())</f>
        <v>1.3218799999999999</v>
      </c>
      <c r="E1632" s="219">
        <f ca="1">IF(ISNUMBER(OFFSET(INDIRECT("'"&amp;'DATA for charts'!E$5&amp;"'!$g1"),$A1632-1,0)),OFFSET(INDIRECT("'"&amp;'DATA for charts'!E$5&amp;"'!$g1"),$A1632-1,0),NA())</f>
        <v>1.3660000000000001</v>
      </c>
      <c r="F1632" s="219">
        <f ca="1">IF(ISNUMBER(OFFSET(INDIRECT("'"&amp;'DATA for charts'!F$5&amp;"'!$g1"),$A1632-1,0)),OFFSET(INDIRECT("'"&amp;'DATA for charts'!F$5&amp;"'!$g1"),$A1632-1,0),NA())</f>
        <v>1.5467144273072444</v>
      </c>
      <c r="G1632" s="219">
        <f ca="1">IF(ISNUMBER(OFFSET(INDIRECT("'"&amp;'DATA for charts'!G$5&amp;"'!$g1"),$A1632-1,0)),OFFSET(INDIRECT("'"&amp;'DATA for charts'!G$5&amp;"'!$g1"),$A1632-1,0),NA())</f>
        <v>1.57</v>
      </c>
      <c r="H1632" s="219">
        <f ca="1">IF(ISNUMBER(OFFSET(INDIRECT("'"&amp;'DATA for charts'!H$5&amp;"'!$g1"),$A1632-1,0)),OFFSET(INDIRECT("'"&amp;'DATA for charts'!H$5&amp;"'!$g1"),$A1632-1,0),NA())</f>
        <v>1.59735</v>
      </c>
      <c r="I1632" s="219" t="e">
        <f ca="1">IF(ISNUMBER(OFFSET(INDIRECT("'"&amp;'DATA for charts'!I$5&amp;"'!$g1"),$A1632-1,0)),OFFSET(INDIRECT("'"&amp;'DATA for charts'!I$5&amp;"'!$g1"),$A1632-1,0),NA())</f>
        <v>#N/A</v>
      </c>
      <c r="J1632" s="219" t="e">
        <f ca="1">IF(ISNUMBER(OFFSET(INDIRECT("'"&amp;'DATA for charts'!J$5&amp;"'!$g1"),$A1632-1,0)),OFFSET(INDIRECT("'"&amp;'DATA for charts'!J$5&amp;"'!$g1"),$A1632-1,0),NA())</f>
        <v>#N/A</v>
      </c>
      <c r="K1632" s="219" t="e">
        <f ca="1">IF(ISNUMBER(OFFSET(INDIRECT("'"&amp;'DATA for charts'!K$5&amp;"'!$g1"),$A1632-1,0)),OFFSET(INDIRECT("'"&amp;'DATA for charts'!K$5&amp;"'!$g1"),$A1632-1,0),NA())</f>
        <v>#N/A</v>
      </c>
      <c r="L1632" s="219" t="e">
        <f ca="1">IF(ISNUMBER(OFFSET(INDIRECT("'"&amp;'DATA for charts'!L$5&amp;"'!$g1"),$A1632-1,0)),OFFSET(INDIRECT("'"&amp;'DATA for charts'!L$5&amp;"'!$g1"),$A1632-1,0),NA())</f>
        <v>#N/A</v>
      </c>
      <c r="M1632" s="219" t="e">
        <f ca="1">IF(ISNUMBER(OFFSET(INDIRECT("'"&amp;'DATA for charts'!M$5&amp;"'!$g1"),$A1632-1,0)),OFFSET(INDIRECT("'"&amp;'DATA for charts'!M$5&amp;"'!$g1"),$A1632-1,0),NA())</f>
        <v>#N/A</v>
      </c>
      <c r="N1632" s="219" t="e">
        <f ca="1">IF(ISNUMBER(OFFSET(INDIRECT("'"&amp;'DATA for charts'!N$5&amp;"'!$g1"),$A1632-1,0)),OFFSET(INDIRECT("'"&amp;'DATA for charts'!N$5&amp;"'!$g1"),$A1632-1,0),NA())</f>
        <v>#N/A</v>
      </c>
      <c r="O1632" s="219" t="e">
        <f ca="1">IF(ISNUMBER(OFFSET(INDIRECT("'"&amp;'DATA for charts'!O$5&amp;"'!$g1"),$A1632-1,0)),OFFSET(INDIRECT("'"&amp;'DATA for charts'!O$5&amp;"'!$g1"),$A1632-1,0),NA())</f>
        <v>#N/A</v>
      </c>
      <c r="P1632" s="219" t="e">
        <f ca="1">IF(ISNUMBER(OFFSET(INDIRECT("'"&amp;'DATA for charts'!P$5&amp;"'!$g1"),$A1632-1,0)),OFFSET(INDIRECT("'"&amp;'DATA for charts'!P$5&amp;"'!$g1"),$A1632-1,0),NA())</f>
        <v>#N/A</v>
      </c>
      <c r="Q1632" s="219" t="e">
        <f ca="1">IF(ISNUMBER(OFFSET(INDIRECT("'"&amp;'DATA for charts'!Q$5&amp;"'!$g1"),$A1632-1,0)),OFFSET(INDIRECT("'"&amp;'DATA for charts'!Q$5&amp;"'!$g1"),$A1632-1,0),NA())</f>
        <v>#N/A</v>
      </c>
      <c r="R1632" s="219" t="e">
        <f ca="1">IF(ISNUMBER(OFFSET(INDIRECT("'"&amp;'DATA for charts'!R$5&amp;"'!$g1"),$A1632-1,0)),OFFSET(INDIRECT("'"&amp;'DATA for charts'!R$5&amp;"'!$g1"),$A1632-1,0),NA())</f>
        <v>#N/A</v>
      </c>
      <c r="S1632" s="219" t="e">
        <f ca="1">IF(ISNUMBER(OFFSET(INDIRECT("'"&amp;'DATA for charts'!S$5&amp;"'!$g1"),$A1632-1,0)),OFFSET(INDIRECT("'"&amp;'DATA for charts'!S$5&amp;"'!$g1"),$A1632-1,0),NA())</f>
        <v>#N/A</v>
      </c>
      <c r="T1632" s="34"/>
      <c r="U1632" s="34"/>
      <c r="V1632" s="34"/>
      <c r="W1632" s="8"/>
      <c r="X1632" s="8"/>
      <c r="Y1632" s="8"/>
      <c r="Z1632" s="8"/>
      <c r="AA1632" s="8"/>
    </row>
    <row r="1633" spans="1:27">
      <c r="A1633" s="226">
        <f t="shared" si="1477"/>
        <v>268</v>
      </c>
      <c r="B1633" s="8">
        <v>7</v>
      </c>
      <c r="C1633" s="219">
        <f ca="1">IF(ISNUMBER(OFFSET(INDIRECT("'"&amp;'DATA for charts'!C$5&amp;"'!$g1"),$A1633-1,0)),OFFSET(INDIRECT("'"&amp;'DATA for charts'!C$5&amp;"'!$g1"),$A1633-1,0),NA())</f>
        <v>1.591</v>
      </c>
      <c r="D1633" s="219">
        <f ca="1">IF(ISNUMBER(OFFSET(INDIRECT("'"&amp;'DATA for charts'!D$5&amp;"'!$g1"),$A1633-1,0)),OFFSET(INDIRECT("'"&amp;'DATA for charts'!D$5&amp;"'!$g1"),$A1633-1,0),NA())</f>
        <v>1.3374980000000001</v>
      </c>
      <c r="E1633" s="219">
        <f ca="1">IF(ISNUMBER(OFFSET(INDIRECT("'"&amp;'DATA for charts'!E$5&amp;"'!$g1"),$A1633-1,0)),OFFSET(INDIRECT("'"&amp;'DATA for charts'!E$5&amp;"'!$g1"),$A1633-1,0),NA())</f>
        <v>1.375</v>
      </c>
      <c r="F1633" s="219">
        <f ca="1">IF(ISNUMBER(OFFSET(INDIRECT("'"&amp;'DATA for charts'!F$5&amp;"'!$g1"),$A1633-1,0)),OFFSET(INDIRECT("'"&amp;'DATA for charts'!F$5&amp;"'!$g1"),$A1633-1,0),NA())</f>
        <v>1.5469331015251446</v>
      </c>
      <c r="G1633" s="219">
        <f ca="1">IF(ISNUMBER(OFFSET(INDIRECT("'"&amp;'DATA for charts'!G$5&amp;"'!$g1"),$A1633-1,0)),OFFSET(INDIRECT("'"&amp;'DATA for charts'!G$5&amp;"'!$g1"),$A1633-1,0),NA())</f>
        <v>1.59</v>
      </c>
      <c r="H1633" s="219">
        <f ca="1">IF(ISNUMBER(OFFSET(INDIRECT("'"&amp;'DATA for charts'!H$5&amp;"'!$g1"),$A1633-1,0)),OFFSET(INDIRECT("'"&amp;'DATA for charts'!H$5&amp;"'!$g1"),$A1633-1,0),NA())</f>
        <v>1.60904</v>
      </c>
      <c r="I1633" s="219" t="e">
        <f ca="1">IF(ISNUMBER(OFFSET(INDIRECT("'"&amp;'DATA for charts'!I$5&amp;"'!$g1"),$A1633-1,0)),OFFSET(INDIRECT("'"&amp;'DATA for charts'!I$5&amp;"'!$g1"),$A1633-1,0),NA())</f>
        <v>#N/A</v>
      </c>
      <c r="J1633" s="219" t="e">
        <f ca="1">IF(ISNUMBER(OFFSET(INDIRECT("'"&amp;'DATA for charts'!J$5&amp;"'!$g1"),$A1633-1,0)),OFFSET(INDIRECT("'"&amp;'DATA for charts'!J$5&amp;"'!$g1"),$A1633-1,0),NA())</f>
        <v>#N/A</v>
      </c>
      <c r="K1633" s="219" t="e">
        <f ca="1">IF(ISNUMBER(OFFSET(INDIRECT("'"&amp;'DATA for charts'!K$5&amp;"'!$g1"),$A1633-1,0)),OFFSET(INDIRECT("'"&amp;'DATA for charts'!K$5&amp;"'!$g1"),$A1633-1,0),NA())</f>
        <v>#N/A</v>
      </c>
      <c r="L1633" s="219" t="e">
        <f ca="1">IF(ISNUMBER(OFFSET(INDIRECT("'"&amp;'DATA for charts'!L$5&amp;"'!$g1"),$A1633-1,0)),OFFSET(INDIRECT("'"&amp;'DATA for charts'!L$5&amp;"'!$g1"),$A1633-1,0),NA())</f>
        <v>#N/A</v>
      </c>
      <c r="M1633" s="219" t="e">
        <f ca="1">IF(ISNUMBER(OFFSET(INDIRECT("'"&amp;'DATA for charts'!M$5&amp;"'!$g1"),$A1633-1,0)),OFFSET(INDIRECT("'"&amp;'DATA for charts'!M$5&amp;"'!$g1"),$A1633-1,0),NA())</f>
        <v>#N/A</v>
      </c>
      <c r="N1633" s="219" t="e">
        <f ca="1">IF(ISNUMBER(OFFSET(INDIRECT("'"&amp;'DATA for charts'!N$5&amp;"'!$g1"),$A1633-1,0)),OFFSET(INDIRECT("'"&amp;'DATA for charts'!N$5&amp;"'!$g1"),$A1633-1,0),NA())</f>
        <v>#N/A</v>
      </c>
      <c r="O1633" s="219" t="e">
        <f ca="1">IF(ISNUMBER(OFFSET(INDIRECT("'"&amp;'DATA for charts'!O$5&amp;"'!$g1"),$A1633-1,0)),OFFSET(INDIRECT("'"&amp;'DATA for charts'!O$5&amp;"'!$g1"),$A1633-1,0),NA())</f>
        <v>#N/A</v>
      </c>
      <c r="P1633" s="219" t="e">
        <f ca="1">IF(ISNUMBER(OFFSET(INDIRECT("'"&amp;'DATA for charts'!P$5&amp;"'!$g1"),$A1633-1,0)),OFFSET(INDIRECT("'"&amp;'DATA for charts'!P$5&amp;"'!$g1"),$A1633-1,0),NA())</f>
        <v>#N/A</v>
      </c>
      <c r="Q1633" s="219" t="e">
        <f ca="1">IF(ISNUMBER(OFFSET(INDIRECT("'"&amp;'DATA for charts'!Q$5&amp;"'!$g1"),$A1633-1,0)),OFFSET(INDIRECT("'"&amp;'DATA for charts'!Q$5&amp;"'!$g1"),$A1633-1,0),NA())</f>
        <v>#N/A</v>
      </c>
      <c r="R1633" s="219" t="e">
        <f ca="1">IF(ISNUMBER(OFFSET(INDIRECT("'"&amp;'DATA for charts'!R$5&amp;"'!$g1"),$A1633-1,0)),OFFSET(INDIRECT("'"&amp;'DATA for charts'!R$5&amp;"'!$g1"),$A1633-1,0),NA())</f>
        <v>#N/A</v>
      </c>
      <c r="S1633" s="219" t="e">
        <f ca="1">IF(ISNUMBER(OFFSET(INDIRECT("'"&amp;'DATA for charts'!S$5&amp;"'!$g1"),$A1633-1,0)),OFFSET(INDIRECT("'"&amp;'DATA for charts'!S$5&amp;"'!$g1"),$A1633-1,0),NA())</f>
        <v>#N/A</v>
      </c>
      <c r="T1633" s="34"/>
      <c r="U1633" s="34"/>
      <c r="V1633" s="34"/>
      <c r="W1633" s="8"/>
      <c r="X1633" s="8"/>
      <c r="Y1633" s="8"/>
      <c r="Z1633" s="8"/>
      <c r="AA1633" s="8"/>
    </row>
    <row r="1634" spans="1:27">
      <c r="A1634" s="226">
        <f t="shared" si="1477"/>
        <v>269</v>
      </c>
      <c r="B1634" s="8">
        <v>8</v>
      </c>
      <c r="C1634" s="219">
        <f ca="1">IF(ISNUMBER(OFFSET(INDIRECT("'"&amp;'DATA for charts'!C$5&amp;"'!$g1"),$A1634-1,0)),OFFSET(INDIRECT("'"&amp;'DATA for charts'!C$5&amp;"'!$g1"),$A1634-1,0),NA())</f>
        <v>1.327</v>
      </c>
      <c r="D1634" s="219">
        <f ca="1">IF(ISNUMBER(OFFSET(INDIRECT("'"&amp;'DATA for charts'!D$5&amp;"'!$g1"),$A1634-1,0)),OFFSET(INDIRECT("'"&amp;'DATA for charts'!D$5&amp;"'!$g1"),$A1634-1,0),NA())</f>
        <v>1.0054421</v>
      </c>
      <c r="E1634" s="219">
        <f ca="1">IF(ISNUMBER(OFFSET(INDIRECT("'"&amp;'DATA for charts'!E$5&amp;"'!$g1"),$A1634-1,0)),OFFSET(INDIRECT("'"&amp;'DATA for charts'!E$5&amp;"'!$g1"),$A1634-1,0),NA())</f>
        <v>1.238</v>
      </c>
      <c r="F1634" s="219">
        <f ca="1">IF(ISNUMBER(OFFSET(INDIRECT("'"&amp;'DATA for charts'!F$5&amp;"'!$g1"),$A1634-1,0)),OFFSET(INDIRECT("'"&amp;'DATA for charts'!F$5&amp;"'!$g1"),$A1634-1,0),NA())</f>
        <v>1.1608566724840583</v>
      </c>
      <c r="G1634" s="219">
        <f ca="1">IF(ISNUMBER(OFFSET(INDIRECT("'"&amp;'DATA for charts'!G$5&amp;"'!$g1"),$A1634-1,0)),OFFSET(INDIRECT("'"&amp;'DATA for charts'!G$5&amp;"'!$g1"),$A1634-1,0),NA())</f>
        <v>1.3</v>
      </c>
      <c r="H1634" s="219">
        <f ca="1">IF(ISNUMBER(OFFSET(INDIRECT("'"&amp;'DATA for charts'!H$5&amp;"'!$g1"),$A1634-1,0)),OFFSET(INDIRECT("'"&amp;'DATA for charts'!H$5&amp;"'!$g1"),$A1634-1,0),NA())</f>
        <v>1.0328999999999999</v>
      </c>
      <c r="I1634" s="219" t="e">
        <f ca="1">IF(ISNUMBER(OFFSET(INDIRECT("'"&amp;'DATA for charts'!I$5&amp;"'!$g1"),$A1634-1,0)),OFFSET(INDIRECT("'"&amp;'DATA for charts'!I$5&amp;"'!$g1"),$A1634-1,0),NA())</f>
        <v>#N/A</v>
      </c>
      <c r="J1634" s="219" t="e">
        <f ca="1">IF(ISNUMBER(OFFSET(INDIRECT("'"&amp;'DATA for charts'!J$5&amp;"'!$g1"),$A1634-1,0)),OFFSET(INDIRECT("'"&amp;'DATA for charts'!J$5&amp;"'!$g1"),$A1634-1,0),NA())</f>
        <v>#N/A</v>
      </c>
      <c r="K1634" s="219" t="e">
        <f ca="1">IF(ISNUMBER(OFFSET(INDIRECT("'"&amp;'DATA for charts'!K$5&amp;"'!$g1"),$A1634-1,0)),OFFSET(INDIRECT("'"&amp;'DATA for charts'!K$5&amp;"'!$g1"),$A1634-1,0),NA())</f>
        <v>#N/A</v>
      </c>
      <c r="L1634" s="219" t="e">
        <f ca="1">IF(ISNUMBER(OFFSET(INDIRECT("'"&amp;'DATA for charts'!L$5&amp;"'!$g1"),$A1634-1,0)),OFFSET(INDIRECT("'"&amp;'DATA for charts'!L$5&amp;"'!$g1"),$A1634-1,0),NA())</f>
        <v>#N/A</v>
      </c>
      <c r="M1634" s="219" t="e">
        <f ca="1">IF(ISNUMBER(OFFSET(INDIRECT("'"&amp;'DATA for charts'!M$5&amp;"'!$g1"),$A1634-1,0)),OFFSET(INDIRECT("'"&amp;'DATA for charts'!M$5&amp;"'!$g1"),$A1634-1,0),NA())</f>
        <v>#N/A</v>
      </c>
      <c r="N1634" s="219" t="e">
        <f ca="1">IF(ISNUMBER(OFFSET(INDIRECT("'"&amp;'DATA for charts'!N$5&amp;"'!$g1"),$A1634-1,0)),OFFSET(INDIRECT("'"&amp;'DATA for charts'!N$5&amp;"'!$g1"),$A1634-1,0),NA())</f>
        <v>#N/A</v>
      </c>
      <c r="O1634" s="219" t="e">
        <f ca="1">IF(ISNUMBER(OFFSET(INDIRECT("'"&amp;'DATA for charts'!O$5&amp;"'!$g1"),$A1634-1,0)),OFFSET(INDIRECT("'"&amp;'DATA for charts'!O$5&amp;"'!$g1"),$A1634-1,0),NA())</f>
        <v>#N/A</v>
      </c>
      <c r="P1634" s="219" t="e">
        <f ca="1">IF(ISNUMBER(OFFSET(INDIRECT("'"&amp;'DATA for charts'!P$5&amp;"'!$g1"),$A1634-1,0)),OFFSET(INDIRECT("'"&amp;'DATA for charts'!P$5&amp;"'!$g1"),$A1634-1,0),NA())</f>
        <v>#N/A</v>
      </c>
      <c r="Q1634" s="219" t="e">
        <f ca="1">IF(ISNUMBER(OFFSET(INDIRECT("'"&amp;'DATA for charts'!Q$5&amp;"'!$g1"),$A1634-1,0)),OFFSET(INDIRECT("'"&amp;'DATA for charts'!Q$5&amp;"'!$g1"),$A1634-1,0),NA())</f>
        <v>#N/A</v>
      </c>
      <c r="R1634" s="219" t="e">
        <f ca="1">IF(ISNUMBER(OFFSET(INDIRECT("'"&amp;'DATA for charts'!R$5&amp;"'!$g1"),$A1634-1,0)),OFFSET(INDIRECT("'"&amp;'DATA for charts'!R$5&amp;"'!$g1"),$A1634-1,0),NA())</f>
        <v>#N/A</v>
      </c>
      <c r="S1634" s="219" t="e">
        <f ca="1">IF(ISNUMBER(OFFSET(INDIRECT("'"&amp;'DATA for charts'!S$5&amp;"'!$g1"),$A1634-1,0)),OFFSET(INDIRECT("'"&amp;'DATA for charts'!S$5&amp;"'!$g1"),$A1634-1,0),NA())</f>
        <v>#N/A</v>
      </c>
      <c r="T1634" s="34"/>
      <c r="U1634" s="34"/>
      <c r="V1634" s="34"/>
      <c r="W1634" s="8"/>
      <c r="X1634" s="8"/>
      <c r="Y1634" s="8"/>
      <c r="Z1634" s="8"/>
      <c r="AA1634" s="8"/>
    </row>
    <row r="1635" spans="1:27">
      <c r="A1635" s="226">
        <f t="shared" si="1477"/>
        <v>270</v>
      </c>
      <c r="B1635" s="8">
        <v>9</v>
      </c>
      <c r="C1635" s="219">
        <f ca="1">IF(ISNUMBER(OFFSET(INDIRECT("'"&amp;'DATA for charts'!C$5&amp;"'!$g1"),$A1635-1,0)),OFFSET(INDIRECT("'"&amp;'DATA for charts'!C$5&amp;"'!$g1"),$A1635-1,0),NA())</f>
        <v>0.53200000000000003</v>
      </c>
      <c r="D1635" s="219">
        <f ca="1">IF(ISNUMBER(OFFSET(INDIRECT("'"&amp;'DATA for charts'!D$5&amp;"'!$g1"),$A1635-1,0)),OFFSET(INDIRECT("'"&amp;'DATA for charts'!D$5&amp;"'!$g1"),$A1635-1,0),NA())</f>
        <v>0.17368180999999999</v>
      </c>
      <c r="E1635" s="219">
        <f ca="1">IF(ISNUMBER(OFFSET(INDIRECT("'"&amp;'DATA for charts'!E$5&amp;"'!$g1"),$A1635-1,0)),OFFSET(INDIRECT("'"&amp;'DATA for charts'!E$5&amp;"'!$g1"),$A1635-1,0),NA())</f>
        <v>0.41599999999999998</v>
      </c>
      <c r="F1635" s="219">
        <f ca="1">IF(ISNUMBER(OFFSET(INDIRECT("'"&amp;'DATA for charts'!F$5&amp;"'!$g1"),$A1635-1,0)),OFFSET(INDIRECT("'"&amp;'DATA for charts'!F$5&amp;"'!$g1"),$A1635-1,0),NA())</f>
        <v>0.15572959775190692</v>
      </c>
      <c r="G1635" s="219">
        <f ca="1">IF(ISNUMBER(OFFSET(INDIRECT("'"&amp;'DATA for charts'!G$5&amp;"'!$g1"),$A1635-1,0)),OFFSET(INDIRECT("'"&amp;'DATA for charts'!G$5&amp;"'!$g1"),$A1635-1,0),NA())</f>
        <v>0.34</v>
      </c>
      <c r="H1635" s="219">
        <f ca="1">IF(ISNUMBER(OFFSET(INDIRECT("'"&amp;'DATA for charts'!H$5&amp;"'!$g1"),$A1635-1,0)),OFFSET(INDIRECT("'"&amp;'DATA for charts'!H$5&amp;"'!$g1"),$A1635-1,0),NA())</f>
        <v>0</v>
      </c>
      <c r="I1635" s="219" t="e">
        <f ca="1">IF(ISNUMBER(OFFSET(INDIRECT("'"&amp;'DATA for charts'!I$5&amp;"'!$g1"),$A1635-1,0)),OFFSET(INDIRECT("'"&amp;'DATA for charts'!I$5&amp;"'!$g1"),$A1635-1,0),NA())</f>
        <v>#N/A</v>
      </c>
      <c r="J1635" s="219" t="e">
        <f ca="1">IF(ISNUMBER(OFFSET(INDIRECT("'"&amp;'DATA for charts'!J$5&amp;"'!$g1"),$A1635-1,0)),OFFSET(INDIRECT("'"&amp;'DATA for charts'!J$5&amp;"'!$g1"),$A1635-1,0),NA())</f>
        <v>#N/A</v>
      </c>
      <c r="K1635" s="219" t="e">
        <f ca="1">IF(ISNUMBER(OFFSET(INDIRECT("'"&amp;'DATA for charts'!K$5&amp;"'!$g1"),$A1635-1,0)),OFFSET(INDIRECT("'"&amp;'DATA for charts'!K$5&amp;"'!$g1"),$A1635-1,0),NA())</f>
        <v>#N/A</v>
      </c>
      <c r="L1635" s="219" t="e">
        <f ca="1">IF(ISNUMBER(OFFSET(INDIRECT("'"&amp;'DATA for charts'!L$5&amp;"'!$g1"),$A1635-1,0)),OFFSET(INDIRECT("'"&amp;'DATA for charts'!L$5&amp;"'!$g1"),$A1635-1,0),NA())</f>
        <v>#N/A</v>
      </c>
      <c r="M1635" s="219" t="e">
        <f ca="1">IF(ISNUMBER(OFFSET(INDIRECT("'"&amp;'DATA for charts'!M$5&amp;"'!$g1"),$A1635-1,0)),OFFSET(INDIRECT("'"&amp;'DATA for charts'!M$5&amp;"'!$g1"),$A1635-1,0),NA())</f>
        <v>#N/A</v>
      </c>
      <c r="N1635" s="219" t="e">
        <f ca="1">IF(ISNUMBER(OFFSET(INDIRECT("'"&amp;'DATA for charts'!N$5&amp;"'!$g1"),$A1635-1,0)),OFFSET(INDIRECT("'"&amp;'DATA for charts'!N$5&amp;"'!$g1"),$A1635-1,0),NA())</f>
        <v>#N/A</v>
      </c>
      <c r="O1635" s="219" t="e">
        <f ca="1">IF(ISNUMBER(OFFSET(INDIRECT("'"&amp;'DATA for charts'!O$5&amp;"'!$g1"),$A1635-1,0)),OFFSET(INDIRECT("'"&amp;'DATA for charts'!O$5&amp;"'!$g1"),$A1635-1,0),NA())</f>
        <v>#N/A</v>
      </c>
      <c r="P1635" s="219" t="e">
        <f ca="1">IF(ISNUMBER(OFFSET(INDIRECT("'"&amp;'DATA for charts'!P$5&amp;"'!$g1"),$A1635-1,0)),OFFSET(INDIRECT("'"&amp;'DATA for charts'!P$5&amp;"'!$g1"),$A1635-1,0),NA())</f>
        <v>#N/A</v>
      </c>
      <c r="Q1635" s="219" t="e">
        <f ca="1">IF(ISNUMBER(OFFSET(INDIRECT("'"&amp;'DATA for charts'!Q$5&amp;"'!$g1"),$A1635-1,0)),OFFSET(INDIRECT("'"&amp;'DATA for charts'!Q$5&amp;"'!$g1"),$A1635-1,0),NA())</f>
        <v>#N/A</v>
      </c>
      <c r="R1635" s="219" t="e">
        <f ca="1">IF(ISNUMBER(OFFSET(INDIRECT("'"&amp;'DATA for charts'!R$5&amp;"'!$g1"),$A1635-1,0)),OFFSET(INDIRECT("'"&amp;'DATA for charts'!R$5&amp;"'!$g1"),$A1635-1,0),NA())</f>
        <v>#N/A</v>
      </c>
      <c r="S1635" s="219" t="e">
        <f ca="1">IF(ISNUMBER(OFFSET(INDIRECT("'"&amp;'DATA for charts'!S$5&amp;"'!$g1"),$A1635-1,0)),OFFSET(INDIRECT("'"&amp;'DATA for charts'!S$5&amp;"'!$g1"),$A1635-1,0),NA())</f>
        <v>#N/A</v>
      </c>
      <c r="T1635" s="34"/>
      <c r="U1635" s="34"/>
      <c r="V1635" s="34"/>
      <c r="W1635" s="8"/>
      <c r="X1635" s="8"/>
      <c r="Y1635" s="8"/>
      <c r="Z1635" s="8"/>
      <c r="AA1635" s="8"/>
    </row>
    <row r="1636" spans="1:27">
      <c r="A1636" s="226">
        <f t="shared" si="1477"/>
        <v>271</v>
      </c>
      <c r="B1636" s="8">
        <v>10</v>
      </c>
      <c r="C1636" s="219">
        <f ca="1">IF(ISNUMBER(OFFSET(INDIRECT("'"&amp;'DATA for charts'!C$5&amp;"'!$g1"),$A1636-1,0)),OFFSET(INDIRECT("'"&amp;'DATA for charts'!C$5&amp;"'!$g1"),$A1636-1,0),NA())</f>
        <v>0</v>
      </c>
      <c r="D1636" s="219">
        <f ca="1">IF(ISNUMBER(OFFSET(INDIRECT("'"&amp;'DATA for charts'!D$5&amp;"'!$g1"),$A1636-1,0)),OFFSET(INDIRECT("'"&amp;'DATA for charts'!D$5&amp;"'!$g1"),$A1636-1,0),NA())</f>
        <v>-5.3006629999999999E-2</v>
      </c>
      <c r="E1636" s="219">
        <f ca="1">IF(ISNUMBER(OFFSET(INDIRECT("'"&amp;'DATA for charts'!E$5&amp;"'!$g1"),$A1636-1,0)),OFFSET(INDIRECT("'"&amp;'DATA for charts'!E$5&amp;"'!$g1"),$A1636-1,0),NA())</f>
        <v>0</v>
      </c>
      <c r="F1636" s="219">
        <f ca="1">IF(ISNUMBER(OFFSET(INDIRECT("'"&amp;'DATA for charts'!F$5&amp;"'!$g1"),$A1636-1,0)),OFFSET(INDIRECT("'"&amp;'DATA for charts'!F$5&amp;"'!$g1"),$A1636-1,0),NA())</f>
        <v>-0.11857025631422362</v>
      </c>
      <c r="G1636" s="219">
        <f ca="1">IF(ISNUMBER(OFFSET(INDIRECT("'"&amp;'DATA for charts'!G$5&amp;"'!$g1"),$A1636-1,0)),OFFSET(INDIRECT("'"&amp;'DATA for charts'!G$5&amp;"'!$g1"),$A1636-1,0),NA())</f>
        <v>-0.1</v>
      </c>
      <c r="H1636" s="219">
        <f ca="1">IF(ISNUMBER(OFFSET(INDIRECT("'"&amp;'DATA for charts'!H$5&amp;"'!$g1"),$A1636-1,0)),OFFSET(INDIRECT("'"&amp;'DATA for charts'!H$5&amp;"'!$g1"),$A1636-1,0),NA())</f>
        <v>-0.73103899999999999</v>
      </c>
      <c r="I1636" s="219" t="e">
        <f ca="1">IF(ISNUMBER(OFFSET(INDIRECT("'"&amp;'DATA for charts'!I$5&amp;"'!$g1"),$A1636-1,0)),OFFSET(INDIRECT("'"&amp;'DATA for charts'!I$5&amp;"'!$g1"),$A1636-1,0),NA())</f>
        <v>#N/A</v>
      </c>
      <c r="J1636" s="219" t="e">
        <f ca="1">IF(ISNUMBER(OFFSET(INDIRECT("'"&amp;'DATA for charts'!J$5&amp;"'!$g1"),$A1636-1,0)),OFFSET(INDIRECT("'"&amp;'DATA for charts'!J$5&amp;"'!$g1"),$A1636-1,0),NA())</f>
        <v>#N/A</v>
      </c>
      <c r="K1636" s="219" t="e">
        <f ca="1">IF(ISNUMBER(OFFSET(INDIRECT("'"&amp;'DATA for charts'!K$5&amp;"'!$g1"),$A1636-1,0)),OFFSET(INDIRECT("'"&amp;'DATA for charts'!K$5&amp;"'!$g1"),$A1636-1,0),NA())</f>
        <v>#N/A</v>
      </c>
      <c r="L1636" s="219" t="e">
        <f ca="1">IF(ISNUMBER(OFFSET(INDIRECT("'"&amp;'DATA for charts'!L$5&amp;"'!$g1"),$A1636-1,0)),OFFSET(INDIRECT("'"&amp;'DATA for charts'!L$5&amp;"'!$g1"),$A1636-1,0),NA())</f>
        <v>#N/A</v>
      </c>
      <c r="M1636" s="219" t="e">
        <f ca="1">IF(ISNUMBER(OFFSET(INDIRECT("'"&amp;'DATA for charts'!M$5&amp;"'!$g1"),$A1636-1,0)),OFFSET(INDIRECT("'"&amp;'DATA for charts'!M$5&amp;"'!$g1"),$A1636-1,0),NA())</f>
        <v>#N/A</v>
      </c>
      <c r="N1636" s="219" t="e">
        <f ca="1">IF(ISNUMBER(OFFSET(INDIRECT("'"&amp;'DATA for charts'!N$5&amp;"'!$g1"),$A1636-1,0)),OFFSET(INDIRECT("'"&amp;'DATA for charts'!N$5&amp;"'!$g1"),$A1636-1,0),NA())</f>
        <v>#N/A</v>
      </c>
      <c r="O1636" s="219" t="e">
        <f ca="1">IF(ISNUMBER(OFFSET(INDIRECT("'"&amp;'DATA for charts'!O$5&amp;"'!$g1"),$A1636-1,0)),OFFSET(INDIRECT("'"&amp;'DATA for charts'!O$5&amp;"'!$g1"),$A1636-1,0),NA())</f>
        <v>#N/A</v>
      </c>
      <c r="P1636" s="219" t="e">
        <f ca="1">IF(ISNUMBER(OFFSET(INDIRECT("'"&amp;'DATA for charts'!P$5&amp;"'!$g1"),$A1636-1,0)),OFFSET(INDIRECT("'"&amp;'DATA for charts'!P$5&amp;"'!$g1"),$A1636-1,0),NA())</f>
        <v>#N/A</v>
      </c>
      <c r="Q1636" s="219" t="e">
        <f ca="1">IF(ISNUMBER(OFFSET(INDIRECT("'"&amp;'DATA for charts'!Q$5&amp;"'!$g1"),$A1636-1,0)),OFFSET(INDIRECT("'"&amp;'DATA for charts'!Q$5&amp;"'!$g1"),$A1636-1,0),NA())</f>
        <v>#N/A</v>
      </c>
      <c r="R1636" s="219" t="e">
        <f ca="1">IF(ISNUMBER(OFFSET(INDIRECT("'"&amp;'DATA for charts'!R$5&amp;"'!$g1"),$A1636-1,0)),OFFSET(INDIRECT("'"&amp;'DATA for charts'!R$5&amp;"'!$g1"),$A1636-1,0),NA())</f>
        <v>#N/A</v>
      </c>
      <c r="S1636" s="219" t="e">
        <f ca="1">IF(ISNUMBER(OFFSET(INDIRECT("'"&amp;'DATA for charts'!S$5&amp;"'!$g1"),$A1636-1,0)),OFFSET(INDIRECT("'"&amp;'DATA for charts'!S$5&amp;"'!$g1"),$A1636-1,0),NA())</f>
        <v>#N/A</v>
      </c>
      <c r="T1636" s="34"/>
      <c r="U1636" s="34"/>
      <c r="V1636" s="34"/>
      <c r="W1636" s="8"/>
      <c r="X1636" s="8"/>
      <c r="Y1636" s="8"/>
      <c r="Z1636" s="8"/>
      <c r="AA1636" s="8"/>
    </row>
    <row r="1637" spans="1:27">
      <c r="A1637" s="226">
        <f t="shared" si="1477"/>
        <v>272</v>
      </c>
      <c r="B1637" s="8">
        <v>11</v>
      </c>
      <c r="C1637" s="219">
        <f ca="1">IF(ISNUMBER(OFFSET(INDIRECT("'"&amp;'DATA for charts'!C$5&amp;"'!$g1"),$A1637-1,0)),OFFSET(INDIRECT("'"&amp;'DATA for charts'!C$5&amp;"'!$g1"),$A1637-1,0),NA())</f>
        <v>-0.75900000000000001</v>
      </c>
      <c r="D1637" s="219">
        <f ca="1">IF(ISNUMBER(OFFSET(INDIRECT("'"&amp;'DATA for charts'!D$5&amp;"'!$g1"),$A1637-1,0)),OFFSET(INDIRECT("'"&amp;'DATA for charts'!D$5&amp;"'!$g1"),$A1637-1,0),NA())</f>
        <v>-1.9331783</v>
      </c>
      <c r="E1637" s="219">
        <f ca="1">IF(ISNUMBER(OFFSET(INDIRECT("'"&amp;'DATA for charts'!E$5&amp;"'!$g1"),$A1637-1,0)),OFFSET(INDIRECT("'"&amp;'DATA for charts'!E$5&amp;"'!$g1"),$A1637-1,0),NA())</f>
        <v>-1.145</v>
      </c>
      <c r="F1637" s="219">
        <f ca="1">IF(ISNUMBER(OFFSET(INDIRECT("'"&amp;'DATA for charts'!F$5&amp;"'!$g1"),$A1637-1,0)),OFFSET(INDIRECT("'"&amp;'DATA for charts'!F$5&amp;"'!$g1"),$A1637-1,0),NA())</f>
        <v>-2.2599689486636363</v>
      </c>
      <c r="G1637" s="219">
        <f ca="1">IF(ISNUMBER(OFFSET(INDIRECT("'"&amp;'DATA for charts'!G$5&amp;"'!$g1"),$A1637-1,0)),OFFSET(INDIRECT("'"&amp;'DATA for charts'!G$5&amp;"'!$g1"),$A1637-1,0),NA())</f>
        <v>-1.98</v>
      </c>
      <c r="H1637" s="219">
        <f ca="1">IF(ISNUMBER(OFFSET(INDIRECT("'"&amp;'DATA for charts'!H$5&amp;"'!$g1"),$A1637-1,0)),OFFSET(INDIRECT("'"&amp;'DATA for charts'!H$5&amp;"'!$g1"),$A1637-1,0),NA())</f>
        <v>-2.2416999999999998</v>
      </c>
      <c r="I1637" s="219" t="e">
        <f ca="1">IF(ISNUMBER(OFFSET(INDIRECT("'"&amp;'DATA for charts'!I$5&amp;"'!$g1"),$A1637-1,0)),OFFSET(INDIRECT("'"&amp;'DATA for charts'!I$5&amp;"'!$g1"),$A1637-1,0),NA())</f>
        <v>#N/A</v>
      </c>
      <c r="J1637" s="219" t="e">
        <f ca="1">IF(ISNUMBER(OFFSET(INDIRECT("'"&amp;'DATA for charts'!J$5&amp;"'!$g1"),$A1637-1,0)),OFFSET(INDIRECT("'"&amp;'DATA for charts'!J$5&amp;"'!$g1"),$A1637-1,0),NA())</f>
        <v>#N/A</v>
      </c>
      <c r="K1637" s="219" t="e">
        <f ca="1">IF(ISNUMBER(OFFSET(INDIRECT("'"&amp;'DATA for charts'!K$5&amp;"'!$g1"),$A1637-1,0)),OFFSET(INDIRECT("'"&amp;'DATA for charts'!K$5&amp;"'!$g1"),$A1637-1,0),NA())</f>
        <v>#N/A</v>
      </c>
      <c r="L1637" s="219" t="e">
        <f ca="1">IF(ISNUMBER(OFFSET(INDIRECT("'"&amp;'DATA for charts'!L$5&amp;"'!$g1"),$A1637-1,0)),OFFSET(INDIRECT("'"&amp;'DATA for charts'!L$5&amp;"'!$g1"),$A1637-1,0),NA())</f>
        <v>#N/A</v>
      </c>
      <c r="M1637" s="219" t="e">
        <f ca="1">IF(ISNUMBER(OFFSET(INDIRECT("'"&amp;'DATA for charts'!M$5&amp;"'!$g1"),$A1637-1,0)),OFFSET(INDIRECT("'"&amp;'DATA for charts'!M$5&amp;"'!$g1"),$A1637-1,0),NA())</f>
        <v>#N/A</v>
      </c>
      <c r="N1637" s="219" t="e">
        <f ca="1">IF(ISNUMBER(OFFSET(INDIRECT("'"&amp;'DATA for charts'!N$5&amp;"'!$g1"),$A1637-1,0)),OFFSET(INDIRECT("'"&amp;'DATA for charts'!N$5&amp;"'!$g1"),$A1637-1,0),NA())</f>
        <v>#N/A</v>
      </c>
      <c r="O1637" s="219" t="e">
        <f ca="1">IF(ISNUMBER(OFFSET(INDIRECT("'"&amp;'DATA for charts'!O$5&amp;"'!$g1"),$A1637-1,0)),OFFSET(INDIRECT("'"&amp;'DATA for charts'!O$5&amp;"'!$g1"),$A1637-1,0),NA())</f>
        <v>#N/A</v>
      </c>
      <c r="P1637" s="219" t="e">
        <f ca="1">IF(ISNUMBER(OFFSET(INDIRECT("'"&amp;'DATA for charts'!P$5&amp;"'!$g1"),$A1637-1,0)),OFFSET(INDIRECT("'"&amp;'DATA for charts'!P$5&amp;"'!$g1"),$A1637-1,0),NA())</f>
        <v>#N/A</v>
      </c>
      <c r="Q1637" s="219" t="e">
        <f ca="1">IF(ISNUMBER(OFFSET(INDIRECT("'"&amp;'DATA for charts'!Q$5&amp;"'!$g1"),$A1637-1,0)),OFFSET(INDIRECT("'"&amp;'DATA for charts'!Q$5&amp;"'!$g1"),$A1637-1,0),NA())</f>
        <v>#N/A</v>
      </c>
      <c r="R1637" s="219" t="e">
        <f ca="1">IF(ISNUMBER(OFFSET(INDIRECT("'"&amp;'DATA for charts'!R$5&amp;"'!$g1"),$A1637-1,0)),OFFSET(INDIRECT("'"&amp;'DATA for charts'!R$5&amp;"'!$g1"),$A1637-1,0),NA())</f>
        <v>#N/A</v>
      </c>
      <c r="S1637" s="219" t="e">
        <f ca="1">IF(ISNUMBER(OFFSET(INDIRECT("'"&amp;'DATA for charts'!S$5&amp;"'!$g1"),$A1637-1,0)),OFFSET(INDIRECT("'"&amp;'DATA for charts'!S$5&amp;"'!$g1"),$A1637-1,0),NA())</f>
        <v>#N/A</v>
      </c>
      <c r="T1637" s="34"/>
      <c r="U1637" s="34"/>
      <c r="V1637" s="34"/>
      <c r="W1637" s="8"/>
      <c r="X1637" s="8"/>
      <c r="Y1637" s="8"/>
      <c r="Z1637" s="8"/>
      <c r="AA1637" s="8"/>
    </row>
    <row r="1638" spans="1:27">
      <c r="A1638" s="226">
        <f t="shared" si="1477"/>
        <v>273</v>
      </c>
      <c r="B1638" s="8">
        <v>12</v>
      </c>
      <c r="C1638" s="219">
        <f ca="1">IF(ISNUMBER(OFFSET(INDIRECT("'"&amp;'DATA for charts'!C$5&amp;"'!$g1"),$A1638-1,0)),OFFSET(INDIRECT("'"&amp;'DATA for charts'!C$5&amp;"'!$g1"),$A1638-1,0),NA())</f>
        <v>-2.6040000000000001</v>
      </c>
      <c r="D1638" s="219">
        <f ca="1">IF(ISNUMBER(OFFSET(INDIRECT("'"&amp;'DATA for charts'!D$5&amp;"'!$g1"),$A1638-1,0)),OFFSET(INDIRECT("'"&amp;'DATA for charts'!D$5&amp;"'!$g1"),$A1638-1,0),NA())</f>
        <v>-4.0690040000000014</v>
      </c>
      <c r="E1638" s="219">
        <f ca="1">IF(ISNUMBER(OFFSET(INDIRECT("'"&amp;'DATA for charts'!E$5&amp;"'!$g1"),$A1638-1,0)),OFFSET(INDIRECT("'"&amp;'DATA for charts'!E$5&amp;"'!$g1"),$A1638-1,0),NA())</f>
        <v>-2.9260000000000002</v>
      </c>
      <c r="F1638" s="219">
        <f ca="1">IF(ISNUMBER(OFFSET(INDIRECT("'"&amp;'DATA for charts'!F$5&amp;"'!$g1"),$A1638-1,0)),OFFSET(INDIRECT("'"&amp;'DATA for charts'!F$5&amp;"'!$g1"),$A1638-1,0),NA())</f>
        <v>-4.3176783552476392</v>
      </c>
      <c r="G1638" s="219">
        <f ca="1">IF(ISNUMBER(OFFSET(INDIRECT("'"&amp;'DATA for charts'!G$5&amp;"'!$g1"),$A1638-1,0)),OFFSET(INDIRECT("'"&amp;'DATA for charts'!G$5&amp;"'!$g1"),$A1638-1,0),NA())</f>
        <v>-4.13</v>
      </c>
      <c r="H1638" s="219">
        <f ca="1">IF(ISNUMBER(OFFSET(INDIRECT("'"&amp;'DATA for charts'!H$5&amp;"'!$g1"),$A1638-1,0)),OFFSET(INDIRECT("'"&amp;'DATA for charts'!H$5&amp;"'!$g1"),$A1638-1,0),NA())</f>
        <v>-4.1403299999999996</v>
      </c>
      <c r="I1638" s="219" t="e">
        <f ca="1">IF(ISNUMBER(OFFSET(INDIRECT("'"&amp;'DATA for charts'!I$5&amp;"'!$g1"),$A1638-1,0)),OFFSET(INDIRECT("'"&amp;'DATA for charts'!I$5&amp;"'!$g1"),$A1638-1,0),NA())</f>
        <v>#N/A</v>
      </c>
      <c r="J1638" s="219" t="e">
        <f ca="1">IF(ISNUMBER(OFFSET(INDIRECT("'"&amp;'DATA for charts'!J$5&amp;"'!$g1"),$A1638-1,0)),OFFSET(INDIRECT("'"&amp;'DATA for charts'!J$5&amp;"'!$g1"),$A1638-1,0),NA())</f>
        <v>#N/A</v>
      </c>
      <c r="K1638" s="219" t="e">
        <f ca="1">IF(ISNUMBER(OFFSET(INDIRECT("'"&amp;'DATA for charts'!K$5&amp;"'!$g1"),$A1638-1,0)),OFFSET(INDIRECT("'"&amp;'DATA for charts'!K$5&amp;"'!$g1"),$A1638-1,0),NA())</f>
        <v>#N/A</v>
      </c>
      <c r="L1638" s="219" t="e">
        <f ca="1">IF(ISNUMBER(OFFSET(INDIRECT("'"&amp;'DATA for charts'!L$5&amp;"'!$g1"),$A1638-1,0)),OFFSET(INDIRECT("'"&amp;'DATA for charts'!L$5&amp;"'!$g1"),$A1638-1,0),NA())</f>
        <v>#N/A</v>
      </c>
      <c r="M1638" s="219" t="e">
        <f ca="1">IF(ISNUMBER(OFFSET(INDIRECT("'"&amp;'DATA for charts'!M$5&amp;"'!$g1"),$A1638-1,0)),OFFSET(INDIRECT("'"&amp;'DATA for charts'!M$5&amp;"'!$g1"),$A1638-1,0),NA())</f>
        <v>#N/A</v>
      </c>
      <c r="N1638" s="219" t="e">
        <f ca="1">IF(ISNUMBER(OFFSET(INDIRECT("'"&amp;'DATA for charts'!N$5&amp;"'!$g1"),$A1638-1,0)),OFFSET(INDIRECT("'"&amp;'DATA for charts'!N$5&amp;"'!$g1"),$A1638-1,0),NA())</f>
        <v>#N/A</v>
      </c>
      <c r="O1638" s="219" t="e">
        <f ca="1">IF(ISNUMBER(OFFSET(INDIRECT("'"&amp;'DATA for charts'!O$5&amp;"'!$g1"),$A1638-1,0)),OFFSET(INDIRECT("'"&amp;'DATA for charts'!O$5&amp;"'!$g1"),$A1638-1,0),NA())</f>
        <v>#N/A</v>
      </c>
      <c r="P1638" s="219" t="e">
        <f ca="1">IF(ISNUMBER(OFFSET(INDIRECT("'"&amp;'DATA for charts'!P$5&amp;"'!$g1"),$A1638-1,0)),OFFSET(INDIRECT("'"&amp;'DATA for charts'!P$5&amp;"'!$g1"),$A1638-1,0),NA())</f>
        <v>#N/A</v>
      </c>
      <c r="Q1638" s="219" t="e">
        <f ca="1">IF(ISNUMBER(OFFSET(INDIRECT("'"&amp;'DATA for charts'!Q$5&amp;"'!$g1"),$A1638-1,0)),OFFSET(INDIRECT("'"&amp;'DATA for charts'!Q$5&amp;"'!$g1"),$A1638-1,0),NA())</f>
        <v>#N/A</v>
      </c>
      <c r="R1638" s="219" t="e">
        <f ca="1">IF(ISNUMBER(OFFSET(INDIRECT("'"&amp;'DATA for charts'!R$5&amp;"'!$g1"),$A1638-1,0)),OFFSET(INDIRECT("'"&amp;'DATA for charts'!R$5&amp;"'!$g1"),$A1638-1,0),NA())</f>
        <v>#N/A</v>
      </c>
      <c r="S1638" s="219" t="e">
        <f ca="1">IF(ISNUMBER(OFFSET(INDIRECT("'"&amp;'DATA for charts'!S$5&amp;"'!$g1"),$A1638-1,0)),OFFSET(INDIRECT("'"&amp;'DATA for charts'!S$5&amp;"'!$g1"),$A1638-1,0),NA())</f>
        <v>#N/A</v>
      </c>
      <c r="T1638" s="34"/>
      <c r="U1638" s="34"/>
      <c r="V1638" s="34"/>
      <c r="W1638" s="8"/>
      <c r="X1638" s="8"/>
      <c r="Y1638" s="8"/>
      <c r="Z1638" s="8"/>
      <c r="AA1638" s="8"/>
    </row>
    <row r="1639" spans="1:27">
      <c r="A1639" s="226">
        <f t="shared" si="1477"/>
        <v>274</v>
      </c>
      <c r="B1639" s="8">
        <v>13</v>
      </c>
      <c r="C1639" s="219">
        <f ca="1">IF(ISNUMBER(OFFSET(INDIRECT("'"&amp;'DATA for charts'!C$5&amp;"'!$g1"),$A1639-1,0)),OFFSET(INDIRECT("'"&amp;'DATA for charts'!C$5&amp;"'!$g1"),$A1639-1,0),NA())</f>
        <v>-4.1280000000000001</v>
      </c>
      <c r="D1639" s="219">
        <f ca="1">IF(ISNUMBER(OFFSET(INDIRECT("'"&amp;'DATA for charts'!D$5&amp;"'!$g1"),$A1639-1,0)),OFFSET(INDIRECT("'"&amp;'DATA for charts'!D$5&amp;"'!$g1"),$A1639-1,0),NA())</f>
        <v>-5.3126939999999996</v>
      </c>
      <c r="E1639" s="219">
        <f ca="1">IF(ISNUMBER(OFFSET(INDIRECT("'"&amp;'DATA for charts'!E$5&amp;"'!$g1"),$A1639-1,0)),OFFSET(INDIRECT("'"&amp;'DATA for charts'!E$5&amp;"'!$g1"),$A1639-1,0),NA())</f>
        <v>-4.1970000000000001</v>
      </c>
      <c r="F1639" s="219">
        <f ca="1">IF(ISNUMBER(OFFSET(INDIRECT("'"&amp;'DATA for charts'!F$5&amp;"'!$g1"),$A1639-1,0)),OFFSET(INDIRECT("'"&amp;'DATA for charts'!F$5&amp;"'!$g1"),$A1639-1,0),NA())</f>
        <v>-5.522969952240584</v>
      </c>
      <c r="G1639" s="219">
        <f ca="1">IF(ISNUMBER(OFFSET(INDIRECT("'"&amp;'DATA for charts'!G$5&amp;"'!$g1"),$A1639-1,0)),OFFSET(INDIRECT("'"&amp;'DATA for charts'!G$5&amp;"'!$g1"),$A1639-1,0),NA())</f>
        <v>-5.48</v>
      </c>
      <c r="H1639" s="219">
        <f ca="1">IF(ISNUMBER(OFFSET(INDIRECT("'"&amp;'DATA for charts'!H$5&amp;"'!$g1"),$A1639-1,0)),OFFSET(INDIRECT("'"&amp;'DATA for charts'!H$5&amp;"'!$g1"),$A1639-1,0),NA())</f>
        <v>-5.2985100000000003</v>
      </c>
      <c r="I1639" s="219" t="e">
        <f ca="1">IF(ISNUMBER(OFFSET(INDIRECT("'"&amp;'DATA for charts'!I$5&amp;"'!$g1"),$A1639-1,0)),OFFSET(INDIRECT("'"&amp;'DATA for charts'!I$5&amp;"'!$g1"),$A1639-1,0),NA())</f>
        <v>#N/A</v>
      </c>
      <c r="J1639" s="219" t="e">
        <f ca="1">IF(ISNUMBER(OFFSET(INDIRECT("'"&amp;'DATA for charts'!J$5&amp;"'!$g1"),$A1639-1,0)),OFFSET(INDIRECT("'"&amp;'DATA for charts'!J$5&amp;"'!$g1"),$A1639-1,0),NA())</f>
        <v>#N/A</v>
      </c>
      <c r="K1639" s="219" t="e">
        <f ca="1">IF(ISNUMBER(OFFSET(INDIRECT("'"&amp;'DATA for charts'!K$5&amp;"'!$g1"),$A1639-1,0)),OFFSET(INDIRECT("'"&amp;'DATA for charts'!K$5&amp;"'!$g1"),$A1639-1,0),NA())</f>
        <v>#N/A</v>
      </c>
      <c r="L1639" s="219" t="e">
        <f ca="1">IF(ISNUMBER(OFFSET(INDIRECT("'"&amp;'DATA for charts'!L$5&amp;"'!$g1"),$A1639-1,0)),OFFSET(INDIRECT("'"&amp;'DATA for charts'!L$5&amp;"'!$g1"),$A1639-1,0),NA())</f>
        <v>#N/A</v>
      </c>
      <c r="M1639" s="219" t="e">
        <f ca="1">IF(ISNUMBER(OFFSET(INDIRECT("'"&amp;'DATA for charts'!M$5&amp;"'!$g1"),$A1639-1,0)),OFFSET(INDIRECT("'"&amp;'DATA for charts'!M$5&amp;"'!$g1"),$A1639-1,0),NA())</f>
        <v>#N/A</v>
      </c>
      <c r="N1639" s="219" t="e">
        <f ca="1">IF(ISNUMBER(OFFSET(INDIRECT("'"&amp;'DATA for charts'!N$5&amp;"'!$g1"),$A1639-1,0)),OFFSET(INDIRECT("'"&amp;'DATA for charts'!N$5&amp;"'!$g1"),$A1639-1,0),NA())</f>
        <v>#N/A</v>
      </c>
      <c r="O1639" s="219" t="e">
        <f ca="1">IF(ISNUMBER(OFFSET(INDIRECT("'"&amp;'DATA for charts'!O$5&amp;"'!$g1"),$A1639-1,0)),OFFSET(INDIRECT("'"&amp;'DATA for charts'!O$5&amp;"'!$g1"),$A1639-1,0),NA())</f>
        <v>#N/A</v>
      </c>
      <c r="P1639" s="219" t="e">
        <f ca="1">IF(ISNUMBER(OFFSET(INDIRECT("'"&amp;'DATA for charts'!P$5&amp;"'!$g1"),$A1639-1,0)),OFFSET(INDIRECT("'"&amp;'DATA for charts'!P$5&amp;"'!$g1"),$A1639-1,0),NA())</f>
        <v>#N/A</v>
      </c>
      <c r="Q1639" s="219" t="e">
        <f ca="1">IF(ISNUMBER(OFFSET(INDIRECT("'"&amp;'DATA for charts'!Q$5&amp;"'!$g1"),$A1639-1,0)),OFFSET(INDIRECT("'"&amp;'DATA for charts'!Q$5&amp;"'!$g1"),$A1639-1,0),NA())</f>
        <v>#N/A</v>
      </c>
      <c r="R1639" s="219" t="e">
        <f ca="1">IF(ISNUMBER(OFFSET(INDIRECT("'"&amp;'DATA for charts'!R$5&amp;"'!$g1"),$A1639-1,0)),OFFSET(INDIRECT("'"&amp;'DATA for charts'!R$5&amp;"'!$g1"),$A1639-1,0),NA())</f>
        <v>#N/A</v>
      </c>
      <c r="S1639" s="219" t="e">
        <f ca="1">IF(ISNUMBER(OFFSET(INDIRECT("'"&amp;'DATA for charts'!S$5&amp;"'!$g1"),$A1639-1,0)),OFFSET(INDIRECT("'"&amp;'DATA for charts'!S$5&amp;"'!$g1"),$A1639-1,0),NA())</f>
        <v>#N/A</v>
      </c>
      <c r="T1639" s="34"/>
      <c r="U1639" s="34"/>
      <c r="V1639" s="34"/>
      <c r="W1639" s="8"/>
      <c r="X1639" s="8"/>
      <c r="Y1639" s="8"/>
      <c r="Z1639" s="8"/>
      <c r="AA1639" s="8"/>
    </row>
    <row r="1640" spans="1:27">
      <c r="A1640" s="226">
        <f t="shared" si="1477"/>
        <v>275</v>
      </c>
      <c r="B1640" s="8">
        <v>14</v>
      </c>
      <c r="C1640" s="219">
        <f ca="1">IF(ISNUMBER(OFFSET(INDIRECT("'"&amp;'DATA for charts'!C$5&amp;"'!$g1"),$A1640-1,0)),OFFSET(INDIRECT("'"&amp;'DATA for charts'!C$5&amp;"'!$g1"),$A1640-1,0),NA())</f>
        <v>-4.5750000000000002</v>
      </c>
      <c r="D1640" s="219">
        <f ca="1">IF(ISNUMBER(OFFSET(INDIRECT("'"&amp;'DATA for charts'!D$5&amp;"'!$g1"),$A1640-1,0)),OFFSET(INDIRECT("'"&amp;'DATA for charts'!D$5&amp;"'!$g1"),$A1640-1,0),NA())</f>
        <v>-5.5693910000000004</v>
      </c>
      <c r="E1640" s="219">
        <f ca="1">IF(ISNUMBER(OFFSET(INDIRECT("'"&amp;'DATA for charts'!E$5&amp;"'!$g1"),$A1640-1,0)),OFFSET(INDIRECT("'"&amp;'DATA for charts'!E$5&amp;"'!$g1"),$A1640-1,0),NA())</f>
        <v>-4.8049999999999997</v>
      </c>
      <c r="F1640" s="219">
        <f ca="1">IF(ISNUMBER(OFFSET(INDIRECT("'"&amp;'DATA for charts'!F$5&amp;"'!$g1"),$A1640-1,0)),OFFSET(INDIRECT("'"&amp;'DATA for charts'!F$5&amp;"'!$g1"),$A1640-1,0),NA())</f>
        <v>-5.7121991547313051</v>
      </c>
      <c r="G1640" s="219">
        <f ca="1">IF(ISNUMBER(OFFSET(INDIRECT("'"&amp;'DATA for charts'!G$5&amp;"'!$g1"),$A1640-1,0)),OFFSET(INDIRECT("'"&amp;'DATA for charts'!G$5&amp;"'!$g1"),$A1640-1,0),NA())</f>
        <v>-5.85</v>
      </c>
      <c r="H1640" s="219">
        <f ca="1">IF(ISNUMBER(OFFSET(INDIRECT("'"&amp;'DATA for charts'!H$5&amp;"'!$g1"),$A1640-1,0)),OFFSET(INDIRECT("'"&amp;'DATA for charts'!H$5&amp;"'!$g1"),$A1640-1,0),NA())</f>
        <v>-5.4914500000000004</v>
      </c>
      <c r="I1640" s="219" t="e">
        <f ca="1">IF(ISNUMBER(OFFSET(INDIRECT("'"&amp;'DATA for charts'!I$5&amp;"'!$g1"),$A1640-1,0)),OFFSET(INDIRECT("'"&amp;'DATA for charts'!I$5&amp;"'!$g1"),$A1640-1,0),NA())</f>
        <v>#N/A</v>
      </c>
      <c r="J1640" s="219" t="e">
        <f ca="1">IF(ISNUMBER(OFFSET(INDIRECT("'"&amp;'DATA for charts'!J$5&amp;"'!$g1"),$A1640-1,0)),OFFSET(INDIRECT("'"&amp;'DATA for charts'!J$5&amp;"'!$g1"),$A1640-1,0),NA())</f>
        <v>#N/A</v>
      </c>
      <c r="K1640" s="219" t="e">
        <f ca="1">IF(ISNUMBER(OFFSET(INDIRECT("'"&amp;'DATA for charts'!K$5&amp;"'!$g1"),$A1640-1,0)),OFFSET(INDIRECT("'"&amp;'DATA for charts'!K$5&amp;"'!$g1"),$A1640-1,0),NA())</f>
        <v>#N/A</v>
      </c>
      <c r="L1640" s="219" t="e">
        <f ca="1">IF(ISNUMBER(OFFSET(INDIRECT("'"&amp;'DATA for charts'!L$5&amp;"'!$g1"),$A1640-1,0)),OFFSET(INDIRECT("'"&amp;'DATA for charts'!L$5&amp;"'!$g1"),$A1640-1,0),NA())</f>
        <v>#N/A</v>
      </c>
      <c r="M1640" s="219" t="e">
        <f ca="1">IF(ISNUMBER(OFFSET(INDIRECT("'"&amp;'DATA for charts'!M$5&amp;"'!$g1"),$A1640-1,0)),OFFSET(INDIRECT("'"&amp;'DATA for charts'!M$5&amp;"'!$g1"),$A1640-1,0),NA())</f>
        <v>#N/A</v>
      </c>
      <c r="N1640" s="219" t="e">
        <f ca="1">IF(ISNUMBER(OFFSET(INDIRECT("'"&amp;'DATA for charts'!N$5&amp;"'!$g1"),$A1640-1,0)),OFFSET(INDIRECT("'"&amp;'DATA for charts'!N$5&amp;"'!$g1"),$A1640-1,0),NA())</f>
        <v>#N/A</v>
      </c>
      <c r="O1640" s="219" t="e">
        <f ca="1">IF(ISNUMBER(OFFSET(INDIRECT("'"&amp;'DATA for charts'!O$5&amp;"'!$g1"),$A1640-1,0)),OFFSET(INDIRECT("'"&amp;'DATA for charts'!O$5&amp;"'!$g1"),$A1640-1,0),NA())</f>
        <v>#N/A</v>
      </c>
      <c r="P1640" s="219" t="e">
        <f ca="1">IF(ISNUMBER(OFFSET(INDIRECT("'"&amp;'DATA for charts'!P$5&amp;"'!$g1"),$A1640-1,0)),OFFSET(INDIRECT("'"&amp;'DATA for charts'!P$5&amp;"'!$g1"),$A1640-1,0),NA())</f>
        <v>#N/A</v>
      </c>
      <c r="Q1640" s="219" t="e">
        <f ca="1">IF(ISNUMBER(OFFSET(INDIRECT("'"&amp;'DATA for charts'!Q$5&amp;"'!$g1"),$A1640-1,0)),OFFSET(INDIRECT("'"&amp;'DATA for charts'!Q$5&amp;"'!$g1"),$A1640-1,0),NA())</f>
        <v>#N/A</v>
      </c>
      <c r="R1640" s="219" t="e">
        <f ca="1">IF(ISNUMBER(OFFSET(INDIRECT("'"&amp;'DATA for charts'!R$5&amp;"'!$g1"),$A1640-1,0)),OFFSET(INDIRECT("'"&amp;'DATA for charts'!R$5&amp;"'!$g1"),$A1640-1,0),NA())</f>
        <v>#N/A</v>
      </c>
      <c r="S1640" s="219" t="e">
        <f ca="1">IF(ISNUMBER(OFFSET(INDIRECT("'"&amp;'DATA for charts'!S$5&amp;"'!$g1"),$A1640-1,0)),OFFSET(INDIRECT("'"&amp;'DATA for charts'!S$5&amp;"'!$g1"),$A1640-1,0),NA())</f>
        <v>#N/A</v>
      </c>
      <c r="T1640" s="34"/>
      <c r="U1640" s="34"/>
      <c r="V1640" s="34"/>
      <c r="W1640" s="8"/>
      <c r="X1640" s="8"/>
      <c r="Y1640" s="8"/>
      <c r="Z1640" s="8"/>
      <c r="AA1640" s="8"/>
    </row>
    <row r="1641" spans="1:27">
      <c r="A1641" s="226">
        <f t="shared" si="1477"/>
        <v>276</v>
      </c>
      <c r="B1641" s="8">
        <v>15</v>
      </c>
      <c r="C1641" s="219">
        <f ca="1">IF(ISNUMBER(OFFSET(INDIRECT("'"&amp;'DATA for charts'!C$5&amp;"'!$g1"),$A1641-1,0)),OFFSET(INDIRECT("'"&amp;'DATA for charts'!C$5&amp;"'!$g1"),$A1641-1,0),NA())</f>
        <v>-4.4450000000000003</v>
      </c>
      <c r="D1641" s="219">
        <f ca="1">IF(ISNUMBER(OFFSET(INDIRECT("'"&amp;'DATA for charts'!D$5&amp;"'!$g1"),$A1641-1,0)),OFFSET(INDIRECT("'"&amp;'DATA for charts'!D$5&amp;"'!$g1"),$A1641-1,0),NA())</f>
        <v>-5.0539849999999999</v>
      </c>
      <c r="E1641" s="219">
        <f ca="1">IF(ISNUMBER(OFFSET(INDIRECT("'"&amp;'DATA for charts'!E$5&amp;"'!$g1"),$A1641-1,0)),OFFSET(INDIRECT("'"&amp;'DATA for charts'!E$5&amp;"'!$g1"),$A1641-1,0),NA())</f>
        <v>-4.9089999999999998</v>
      </c>
      <c r="F1641" s="219">
        <f ca="1">IF(ISNUMBER(OFFSET(INDIRECT("'"&amp;'DATA for charts'!F$5&amp;"'!$g1"),$A1641-1,0)),OFFSET(INDIRECT("'"&amp;'DATA for charts'!F$5&amp;"'!$g1"),$A1641-1,0),NA())</f>
        <v>-5.0803137333918045</v>
      </c>
      <c r="G1641" s="219">
        <f ca="1">IF(ISNUMBER(OFFSET(INDIRECT("'"&amp;'DATA for charts'!G$5&amp;"'!$g1"),$A1641-1,0)),OFFSET(INDIRECT("'"&amp;'DATA for charts'!G$5&amp;"'!$g1"),$A1641-1,0),NA())</f>
        <v>-5.23</v>
      </c>
      <c r="H1641" s="219">
        <f ca="1">IF(ISNUMBER(OFFSET(INDIRECT("'"&amp;'DATA for charts'!H$5&amp;"'!$g1"),$A1641-1,0)),OFFSET(INDIRECT("'"&amp;'DATA for charts'!H$5&amp;"'!$g1"),$A1641-1,0),NA())</f>
        <v>-4.9288400000000001</v>
      </c>
      <c r="I1641" s="219" t="e">
        <f ca="1">IF(ISNUMBER(OFFSET(INDIRECT("'"&amp;'DATA for charts'!I$5&amp;"'!$g1"),$A1641-1,0)),OFFSET(INDIRECT("'"&amp;'DATA for charts'!I$5&amp;"'!$g1"),$A1641-1,0),NA())</f>
        <v>#N/A</v>
      </c>
      <c r="J1641" s="219" t="e">
        <f ca="1">IF(ISNUMBER(OFFSET(INDIRECT("'"&amp;'DATA for charts'!J$5&amp;"'!$g1"),$A1641-1,0)),OFFSET(INDIRECT("'"&amp;'DATA for charts'!J$5&amp;"'!$g1"),$A1641-1,0),NA())</f>
        <v>#N/A</v>
      </c>
      <c r="K1641" s="219" t="e">
        <f ca="1">IF(ISNUMBER(OFFSET(INDIRECT("'"&amp;'DATA for charts'!K$5&amp;"'!$g1"),$A1641-1,0)),OFFSET(INDIRECT("'"&amp;'DATA for charts'!K$5&amp;"'!$g1"),$A1641-1,0),NA())</f>
        <v>#N/A</v>
      </c>
      <c r="L1641" s="219" t="e">
        <f ca="1">IF(ISNUMBER(OFFSET(INDIRECT("'"&amp;'DATA for charts'!L$5&amp;"'!$g1"),$A1641-1,0)),OFFSET(INDIRECT("'"&amp;'DATA for charts'!L$5&amp;"'!$g1"),$A1641-1,0),NA())</f>
        <v>#N/A</v>
      </c>
      <c r="M1641" s="219" t="e">
        <f ca="1">IF(ISNUMBER(OFFSET(INDIRECT("'"&amp;'DATA for charts'!M$5&amp;"'!$g1"),$A1641-1,0)),OFFSET(INDIRECT("'"&amp;'DATA for charts'!M$5&amp;"'!$g1"),$A1641-1,0),NA())</f>
        <v>#N/A</v>
      </c>
      <c r="N1641" s="219" t="e">
        <f ca="1">IF(ISNUMBER(OFFSET(INDIRECT("'"&amp;'DATA for charts'!N$5&amp;"'!$g1"),$A1641-1,0)),OFFSET(INDIRECT("'"&amp;'DATA for charts'!N$5&amp;"'!$g1"),$A1641-1,0),NA())</f>
        <v>#N/A</v>
      </c>
      <c r="O1641" s="219" t="e">
        <f ca="1">IF(ISNUMBER(OFFSET(INDIRECT("'"&amp;'DATA for charts'!O$5&amp;"'!$g1"),$A1641-1,0)),OFFSET(INDIRECT("'"&amp;'DATA for charts'!O$5&amp;"'!$g1"),$A1641-1,0),NA())</f>
        <v>#N/A</v>
      </c>
      <c r="P1641" s="219" t="e">
        <f ca="1">IF(ISNUMBER(OFFSET(INDIRECT("'"&amp;'DATA for charts'!P$5&amp;"'!$g1"),$A1641-1,0)),OFFSET(INDIRECT("'"&amp;'DATA for charts'!P$5&amp;"'!$g1"),$A1641-1,0),NA())</f>
        <v>#N/A</v>
      </c>
      <c r="Q1641" s="219" t="e">
        <f ca="1">IF(ISNUMBER(OFFSET(INDIRECT("'"&amp;'DATA for charts'!Q$5&amp;"'!$g1"),$A1641-1,0)),OFFSET(INDIRECT("'"&amp;'DATA for charts'!Q$5&amp;"'!$g1"),$A1641-1,0),NA())</f>
        <v>#N/A</v>
      </c>
      <c r="R1641" s="219" t="e">
        <f ca="1">IF(ISNUMBER(OFFSET(INDIRECT("'"&amp;'DATA for charts'!R$5&amp;"'!$g1"),$A1641-1,0)),OFFSET(INDIRECT("'"&amp;'DATA for charts'!R$5&amp;"'!$g1"),$A1641-1,0),NA())</f>
        <v>#N/A</v>
      </c>
      <c r="S1641" s="219" t="e">
        <f ca="1">IF(ISNUMBER(OFFSET(INDIRECT("'"&amp;'DATA for charts'!S$5&amp;"'!$g1"),$A1641-1,0)),OFFSET(INDIRECT("'"&amp;'DATA for charts'!S$5&amp;"'!$g1"),$A1641-1,0),NA())</f>
        <v>#N/A</v>
      </c>
      <c r="T1641" s="34"/>
      <c r="U1641" s="34"/>
      <c r="V1641" s="34"/>
      <c r="W1641" s="8"/>
      <c r="X1641" s="8"/>
      <c r="Y1641" s="8"/>
      <c r="Z1641" s="8"/>
      <c r="AA1641" s="8"/>
    </row>
    <row r="1642" spans="1:27">
      <c r="A1642" s="226">
        <f t="shared" si="1477"/>
        <v>277</v>
      </c>
      <c r="B1642" s="8">
        <v>16</v>
      </c>
      <c r="C1642" s="219">
        <f ca="1">IF(ISNUMBER(OFFSET(INDIRECT("'"&amp;'DATA for charts'!C$5&amp;"'!$g1"),$A1642-1,0)),OFFSET(INDIRECT("'"&amp;'DATA for charts'!C$5&amp;"'!$g1"),$A1642-1,0),NA())</f>
        <v>-3.9180000000000001</v>
      </c>
      <c r="D1642" s="219">
        <f ca="1">IF(ISNUMBER(OFFSET(INDIRECT("'"&amp;'DATA for charts'!D$5&amp;"'!$g1"),$A1642-1,0)),OFFSET(INDIRECT("'"&amp;'DATA for charts'!D$5&amp;"'!$g1"),$A1642-1,0),NA())</f>
        <v>-3.941024000000001</v>
      </c>
      <c r="E1642" s="219">
        <f ca="1">IF(ISNUMBER(OFFSET(INDIRECT("'"&amp;'DATA for charts'!E$5&amp;"'!$g1"),$A1642-1,0)),OFFSET(INDIRECT("'"&amp;'DATA for charts'!E$5&amp;"'!$g1"),$A1642-1,0),NA())</f>
        <v>-4.4459999999999997</v>
      </c>
      <c r="F1642" s="219">
        <f ca="1">IF(ISNUMBER(OFFSET(INDIRECT("'"&amp;'DATA for charts'!F$5&amp;"'!$g1"),$A1642-1,0)),OFFSET(INDIRECT("'"&amp;'DATA for charts'!F$5&amp;"'!$g1"),$A1642-1,0),NA())</f>
        <v>-3.9171273080582778</v>
      </c>
      <c r="G1642" s="219">
        <f ca="1">IF(ISNUMBER(OFFSET(INDIRECT("'"&amp;'DATA for charts'!G$5&amp;"'!$g1"),$A1642-1,0)),OFFSET(INDIRECT("'"&amp;'DATA for charts'!G$5&amp;"'!$g1"),$A1642-1,0),NA())</f>
        <v>-4.1399999999999997</v>
      </c>
      <c r="H1642" s="219">
        <f ca="1">IF(ISNUMBER(OFFSET(INDIRECT("'"&amp;'DATA for charts'!H$5&amp;"'!$g1"),$A1642-1,0)),OFFSET(INDIRECT("'"&amp;'DATA for charts'!H$5&amp;"'!$g1"),$A1642-1,0),NA())</f>
        <v>-3.8545199999999999</v>
      </c>
      <c r="I1642" s="219" t="e">
        <f ca="1">IF(ISNUMBER(OFFSET(INDIRECT("'"&amp;'DATA for charts'!I$5&amp;"'!$g1"),$A1642-1,0)),OFFSET(INDIRECT("'"&amp;'DATA for charts'!I$5&amp;"'!$g1"),$A1642-1,0),NA())</f>
        <v>#N/A</v>
      </c>
      <c r="J1642" s="219" t="e">
        <f ca="1">IF(ISNUMBER(OFFSET(INDIRECT("'"&amp;'DATA for charts'!J$5&amp;"'!$g1"),$A1642-1,0)),OFFSET(INDIRECT("'"&amp;'DATA for charts'!J$5&amp;"'!$g1"),$A1642-1,0),NA())</f>
        <v>#N/A</v>
      </c>
      <c r="K1642" s="219" t="e">
        <f ca="1">IF(ISNUMBER(OFFSET(INDIRECT("'"&amp;'DATA for charts'!K$5&amp;"'!$g1"),$A1642-1,0)),OFFSET(INDIRECT("'"&amp;'DATA for charts'!K$5&amp;"'!$g1"),$A1642-1,0),NA())</f>
        <v>#N/A</v>
      </c>
      <c r="L1642" s="219" t="e">
        <f ca="1">IF(ISNUMBER(OFFSET(INDIRECT("'"&amp;'DATA for charts'!L$5&amp;"'!$g1"),$A1642-1,0)),OFFSET(INDIRECT("'"&amp;'DATA for charts'!L$5&amp;"'!$g1"),$A1642-1,0),NA())</f>
        <v>#N/A</v>
      </c>
      <c r="M1642" s="219" t="e">
        <f ca="1">IF(ISNUMBER(OFFSET(INDIRECT("'"&amp;'DATA for charts'!M$5&amp;"'!$g1"),$A1642-1,0)),OFFSET(INDIRECT("'"&amp;'DATA for charts'!M$5&amp;"'!$g1"),$A1642-1,0),NA())</f>
        <v>#N/A</v>
      </c>
      <c r="N1642" s="219" t="e">
        <f ca="1">IF(ISNUMBER(OFFSET(INDIRECT("'"&amp;'DATA for charts'!N$5&amp;"'!$g1"),$A1642-1,0)),OFFSET(INDIRECT("'"&amp;'DATA for charts'!N$5&amp;"'!$g1"),$A1642-1,0),NA())</f>
        <v>#N/A</v>
      </c>
      <c r="O1642" s="219" t="e">
        <f ca="1">IF(ISNUMBER(OFFSET(INDIRECT("'"&amp;'DATA for charts'!O$5&amp;"'!$g1"),$A1642-1,0)),OFFSET(INDIRECT("'"&amp;'DATA for charts'!O$5&amp;"'!$g1"),$A1642-1,0),NA())</f>
        <v>#N/A</v>
      </c>
      <c r="P1642" s="219" t="e">
        <f ca="1">IF(ISNUMBER(OFFSET(INDIRECT("'"&amp;'DATA for charts'!P$5&amp;"'!$g1"),$A1642-1,0)),OFFSET(INDIRECT("'"&amp;'DATA for charts'!P$5&amp;"'!$g1"),$A1642-1,0),NA())</f>
        <v>#N/A</v>
      </c>
      <c r="Q1642" s="219" t="e">
        <f ca="1">IF(ISNUMBER(OFFSET(INDIRECT("'"&amp;'DATA for charts'!Q$5&amp;"'!$g1"),$A1642-1,0)),OFFSET(INDIRECT("'"&amp;'DATA for charts'!Q$5&amp;"'!$g1"),$A1642-1,0),NA())</f>
        <v>#N/A</v>
      </c>
      <c r="R1642" s="219" t="e">
        <f ca="1">IF(ISNUMBER(OFFSET(INDIRECT("'"&amp;'DATA for charts'!R$5&amp;"'!$g1"),$A1642-1,0)),OFFSET(INDIRECT("'"&amp;'DATA for charts'!R$5&amp;"'!$g1"),$A1642-1,0),NA())</f>
        <v>#N/A</v>
      </c>
      <c r="S1642" s="219" t="e">
        <f ca="1">IF(ISNUMBER(OFFSET(INDIRECT("'"&amp;'DATA for charts'!S$5&amp;"'!$g1"),$A1642-1,0)),OFFSET(INDIRECT("'"&amp;'DATA for charts'!S$5&amp;"'!$g1"),$A1642-1,0),NA())</f>
        <v>#N/A</v>
      </c>
      <c r="T1642" s="34"/>
      <c r="U1642" s="34"/>
      <c r="V1642" s="34"/>
      <c r="W1642" s="8"/>
      <c r="X1642" s="8"/>
      <c r="Y1642" s="8"/>
      <c r="Z1642" s="8"/>
      <c r="AA1642" s="8"/>
    </row>
    <row r="1643" spans="1:27">
      <c r="A1643" s="226">
        <f t="shared" si="1477"/>
        <v>278</v>
      </c>
      <c r="B1643" s="8">
        <v>17</v>
      </c>
      <c r="C1643" s="219">
        <f ca="1">IF(ISNUMBER(OFFSET(INDIRECT("'"&amp;'DATA for charts'!C$5&amp;"'!$g1"),$A1643-1,0)),OFFSET(INDIRECT("'"&amp;'DATA for charts'!C$5&amp;"'!$g1"),$A1643-1,0),NA())</f>
        <v>-2.9060000000000001</v>
      </c>
      <c r="D1643" s="219">
        <f ca="1">IF(ISNUMBER(OFFSET(INDIRECT("'"&amp;'DATA for charts'!D$5&amp;"'!$g1"),$A1643-1,0)),OFFSET(INDIRECT("'"&amp;'DATA for charts'!D$5&amp;"'!$g1"),$A1643-1,0),NA())</f>
        <v>-2.353243</v>
      </c>
      <c r="E1643" s="219">
        <f ca="1">IF(ISNUMBER(OFFSET(INDIRECT("'"&amp;'DATA for charts'!E$5&amp;"'!$g1"),$A1643-1,0)),OFFSET(INDIRECT("'"&amp;'DATA for charts'!E$5&amp;"'!$g1"),$A1643-1,0),NA())</f>
        <v>-3.3889999999999998</v>
      </c>
      <c r="F1643" s="219">
        <f ca="1">IF(ISNUMBER(OFFSET(INDIRECT("'"&amp;'DATA for charts'!F$5&amp;"'!$g1"),$A1643-1,0)),OFFSET(INDIRECT("'"&amp;'DATA for charts'!F$5&amp;"'!$g1"),$A1643-1,0),NA())</f>
        <v>-2.2347335319611887</v>
      </c>
      <c r="G1643" s="219">
        <f ca="1">IF(ISNUMBER(OFFSET(INDIRECT("'"&amp;'DATA for charts'!G$5&amp;"'!$g1"),$A1643-1,0)),OFFSET(INDIRECT("'"&amp;'DATA for charts'!G$5&amp;"'!$g1"),$A1643-1,0),NA())</f>
        <v>-2.5499999999999998</v>
      </c>
      <c r="H1643" s="219">
        <f ca="1">IF(ISNUMBER(OFFSET(INDIRECT("'"&amp;'DATA for charts'!H$5&amp;"'!$g1"),$A1643-1,0)),OFFSET(INDIRECT("'"&amp;'DATA for charts'!H$5&amp;"'!$g1"),$A1643-1,0),NA())</f>
        <v>-2.20377</v>
      </c>
      <c r="I1643" s="219" t="e">
        <f ca="1">IF(ISNUMBER(OFFSET(INDIRECT("'"&amp;'DATA for charts'!I$5&amp;"'!$g1"),$A1643-1,0)),OFFSET(INDIRECT("'"&amp;'DATA for charts'!I$5&amp;"'!$g1"),$A1643-1,0),NA())</f>
        <v>#N/A</v>
      </c>
      <c r="J1643" s="219" t="e">
        <f ca="1">IF(ISNUMBER(OFFSET(INDIRECT("'"&amp;'DATA for charts'!J$5&amp;"'!$g1"),$A1643-1,0)),OFFSET(INDIRECT("'"&amp;'DATA for charts'!J$5&amp;"'!$g1"),$A1643-1,0),NA())</f>
        <v>#N/A</v>
      </c>
      <c r="K1643" s="219" t="e">
        <f ca="1">IF(ISNUMBER(OFFSET(INDIRECT("'"&amp;'DATA for charts'!K$5&amp;"'!$g1"),$A1643-1,0)),OFFSET(INDIRECT("'"&amp;'DATA for charts'!K$5&amp;"'!$g1"),$A1643-1,0),NA())</f>
        <v>#N/A</v>
      </c>
      <c r="L1643" s="219" t="e">
        <f ca="1">IF(ISNUMBER(OFFSET(INDIRECT("'"&amp;'DATA for charts'!L$5&amp;"'!$g1"),$A1643-1,0)),OFFSET(INDIRECT("'"&amp;'DATA for charts'!L$5&amp;"'!$g1"),$A1643-1,0),NA())</f>
        <v>#N/A</v>
      </c>
      <c r="M1643" s="219" t="e">
        <f ca="1">IF(ISNUMBER(OFFSET(INDIRECT("'"&amp;'DATA for charts'!M$5&amp;"'!$g1"),$A1643-1,0)),OFFSET(INDIRECT("'"&amp;'DATA for charts'!M$5&amp;"'!$g1"),$A1643-1,0),NA())</f>
        <v>#N/A</v>
      </c>
      <c r="N1643" s="219" t="e">
        <f ca="1">IF(ISNUMBER(OFFSET(INDIRECT("'"&amp;'DATA for charts'!N$5&amp;"'!$g1"),$A1643-1,0)),OFFSET(INDIRECT("'"&amp;'DATA for charts'!N$5&amp;"'!$g1"),$A1643-1,0),NA())</f>
        <v>#N/A</v>
      </c>
      <c r="O1643" s="219" t="e">
        <f ca="1">IF(ISNUMBER(OFFSET(INDIRECT("'"&amp;'DATA for charts'!O$5&amp;"'!$g1"),$A1643-1,0)),OFFSET(INDIRECT("'"&amp;'DATA for charts'!O$5&amp;"'!$g1"),$A1643-1,0),NA())</f>
        <v>#N/A</v>
      </c>
      <c r="P1643" s="219" t="e">
        <f ca="1">IF(ISNUMBER(OFFSET(INDIRECT("'"&amp;'DATA for charts'!P$5&amp;"'!$g1"),$A1643-1,0)),OFFSET(INDIRECT("'"&amp;'DATA for charts'!P$5&amp;"'!$g1"),$A1643-1,0),NA())</f>
        <v>#N/A</v>
      </c>
      <c r="Q1643" s="219" t="e">
        <f ca="1">IF(ISNUMBER(OFFSET(INDIRECT("'"&amp;'DATA for charts'!Q$5&amp;"'!$g1"),$A1643-1,0)),OFFSET(INDIRECT("'"&amp;'DATA for charts'!Q$5&amp;"'!$g1"),$A1643-1,0),NA())</f>
        <v>#N/A</v>
      </c>
      <c r="R1643" s="219" t="e">
        <f ca="1">IF(ISNUMBER(OFFSET(INDIRECT("'"&amp;'DATA for charts'!R$5&amp;"'!$g1"),$A1643-1,0)),OFFSET(INDIRECT("'"&amp;'DATA for charts'!R$5&amp;"'!$g1"),$A1643-1,0),NA())</f>
        <v>#N/A</v>
      </c>
      <c r="S1643" s="219" t="e">
        <f ca="1">IF(ISNUMBER(OFFSET(INDIRECT("'"&amp;'DATA for charts'!S$5&amp;"'!$g1"),$A1643-1,0)),OFFSET(INDIRECT("'"&amp;'DATA for charts'!S$5&amp;"'!$g1"),$A1643-1,0),NA())</f>
        <v>#N/A</v>
      </c>
      <c r="T1643" s="34"/>
      <c r="U1643" s="34"/>
      <c r="V1643" s="34"/>
      <c r="W1643" s="8"/>
      <c r="X1643" s="8"/>
      <c r="Y1643" s="8"/>
      <c r="Z1643" s="8"/>
      <c r="AA1643" s="8"/>
    </row>
    <row r="1644" spans="1:27">
      <c r="A1644" s="226">
        <f t="shared" si="1477"/>
        <v>279</v>
      </c>
      <c r="B1644" s="8">
        <v>18</v>
      </c>
      <c r="C1644" s="219">
        <f ca="1">IF(ISNUMBER(OFFSET(INDIRECT("'"&amp;'DATA for charts'!C$5&amp;"'!$g1"),$A1644-1,0)),OFFSET(INDIRECT("'"&amp;'DATA for charts'!C$5&amp;"'!$g1"),$A1644-1,0),NA())</f>
        <v>-1.4359999999999999</v>
      </c>
      <c r="D1644" s="219">
        <f ca="1">IF(ISNUMBER(OFFSET(INDIRECT("'"&amp;'DATA for charts'!D$5&amp;"'!$g1"),$A1644-1,0)),OFFSET(INDIRECT("'"&amp;'DATA for charts'!D$5&amp;"'!$g1"),$A1644-1,0),NA())</f>
        <v>-0.51365337300000002</v>
      </c>
      <c r="E1644" s="219">
        <f ca="1">IF(ISNUMBER(OFFSET(INDIRECT("'"&amp;'DATA for charts'!E$5&amp;"'!$g1"),$A1644-1,0)),OFFSET(INDIRECT("'"&amp;'DATA for charts'!E$5&amp;"'!$g1"),$A1644-1,0),NA())</f>
        <v>-1.841</v>
      </c>
      <c r="F1644" s="219">
        <f ca="1">IF(ISNUMBER(OFFSET(INDIRECT("'"&amp;'DATA for charts'!F$5&amp;"'!$g1"),$A1644-1,0)),OFFSET(INDIRECT("'"&amp;'DATA for charts'!F$5&amp;"'!$g1"),$A1644-1,0),NA())</f>
        <v>-0.36295354501617777</v>
      </c>
      <c r="G1644" s="219">
        <f ca="1">IF(ISNUMBER(OFFSET(INDIRECT("'"&amp;'DATA for charts'!G$5&amp;"'!$g1"),$A1644-1,0)),OFFSET(INDIRECT("'"&amp;'DATA for charts'!G$5&amp;"'!$g1"),$A1644-1,0),NA())</f>
        <v>-0.61</v>
      </c>
      <c r="H1644" s="219">
        <f ca="1">IF(ISNUMBER(OFFSET(INDIRECT("'"&amp;'DATA for charts'!H$5&amp;"'!$g1"),$A1644-1,0)),OFFSET(INDIRECT("'"&amp;'DATA for charts'!H$5&amp;"'!$g1"),$A1644-1,0),NA())</f>
        <v>-0.270426</v>
      </c>
      <c r="I1644" s="219" t="e">
        <f ca="1">IF(ISNUMBER(OFFSET(INDIRECT("'"&amp;'DATA for charts'!I$5&amp;"'!$g1"),$A1644-1,0)),OFFSET(INDIRECT("'"&amp;'DATA for charts'!I$5&amp;"'!$g1"),$A1644-1,0),NA())</f>
        <v>#N/A</v>
      </c>
      <c r="J1644" s="219" t="e">
        <f ca="1">IF(ISNUMBER(OFFSET(INDIRECT("'"&amp;'DATA for charts'!J$5&amp;"'!$g1"),$A1644-1,0)),OFFSET(INDIRECT("'"&amp;'DATA for charts'!J$5&amp;"'!$g1"),$A1644-1,0),NA())</f>
        <v>#N/A</v>
      </c>
      <c r="K1644" s="219" t="e">
        <f ca="1">IF(ISNUMBER(OFFSET(INDIRECT("'"&amp;'DATA for charts'!K$5&amp;"'!$g1"),$A1644-1,0)),OFFSET(INDIRECT("'"&amp;'DATA for charts'!K$5&amp;"'!$g1"),$A1644-1,0),NA())</f>
        <v>#N/A</v>
      </c>
      <c r="L1644" s="219" t="e">
        <f ca="1">IF(ISNUMBER(OFFSET(INDIRECT("'"&amp;'DATA for charts'!L$5&amp;"'!$g1"),$A1644-1,0)),OFFSET(INDIRECT("'"&amp;'DATA for charts'!L$5&amp;"'!$g1"),$A1644-1,0),NA())</f>
        <v>#N/A</v>
      </c>
      <c r="M1644" s="219" t="e">
        <f ca="1">IF(ISNUMBER(OFFSET(INDIRECT("'"&amp;'DATA for charts'!M$5&amp;"'!$g1"),$A1644-1,0)),OFFSET(INDIRECT("'"&amp;'DATA for charts'!M$5&amp;"'!$g1"),$A1644-1,0),NA())</f>
        <v>#N/A</v>
      </c>
      <c r="N1644" s="219" t="e">
        <f ca="1">IF(ISNUMBER(OFFSET(INDIRECT("'"&amp;'DATA for charts'!N$5&amp;"'!$g1"),$A1644-1,0)),OFFSET(INDIRECT("'"&amp;'DATA for charts'!N$5&amp;"'!$g1"),$A1644-1,0),NA())</f>
        <v>#N/A</v>
      </c>
      <c r="O1644" s="219" t="e">
        <f ca="1">IF(ISNUMBER(OFFSET(INDIRECT("'"&amp;'DATA for charts'!O$5&amp;"'!$g1"),$A1644-1,0)),OFFSET(INDIRECT("'"&amp;'DATA for charts'!O$5&amp;"'!$g1"),$A1644-1,0),NA())</f>
        <v>#N/A</v>
      </c>
      <c r="P1644" s="219" t="e">
        <f ca="1">IF(ISNUMBER(OFFSET(INDIRECT("'"&amp;'DATA for charts'!P$5&amp;"'!$g1"),$A1644-1,0)),OFFSET(INDIRECT("'"&amp;'DATA for charts'!P$5&amp;"'!$g1"),$A1644-1,0),NA())</f>
        <v>#N/A</v>
      </c>
      <c r="Q1644" s="219" t="e">
        <f ca="1">IF(ISNUMBER(OFFSET(INDIRECT("'"&amp;'DATA for charts'!Q$5&amp;"'!$g1"),$A1644-1,0)),OFFSET(INDIRECT("'"&amp;'DATA for charts'!Q$5&amp;"'!$g1"),$A1644-1,0),NA())</f>
        <v>#N/A</v>
      </c>
      <c r="R1644" s="219" t="e">
        <f ca="1">IF(ISNUMBER(OFFSET(INDIRECT("'"&amp;'DATA for charts'!R$5&amp;"'!$g1"),$A1644-1,0)),OFFSET(INDIRECT("'"&amp;'DATA for charts'!R$5&amp;"'!$g1"),$A1644-1,0),NA())</f>
        <v>#N/A</v>
      </c>
      <c r="S1644" s="219" t="e">
        <f ca="1">IF(ISNUMBER(OFFSET(INDIRECT("'"&amp;'DATA for charts'!S$5&amp;"'!$g1"),$A1644-1,0)),OFFSET(INDIRECT("'"&amp;'DATA for charts'!S$5&amp;"'!$g1"),$A1644-1,0),NA())</f>
        <v>#N/A</v>
      </c>
      <c r="T1644" s="34"/>
      <c r="U1644" s="34"/>
      <c r="V1644" s="34"/>
      <c r="W1644" s="8"/>
      <c r="X1644" s="8"/>
      <c r="Y1644" s="8"/>
      <c r="Z1644" s="8"/>
      <c r="AA1644" s="8"/>
    </row>
    <row r="1645" spans="1:27">
      <c r="A1645" s="226">
        <f t="shared" si="1477"/>
        <v>280</v>
      </c>
      <c r="B1645" s="8">
        <v>19</v>
      </c>
      <c r="C1645" s="219">
        <f ca="1">IF(ISNUMBER(OFFSET(INDIRECT("'"&amp;'DATA for charts'!C$5&amp;"'!$g1"),$A1645-1,0)),OFFSET(INDIRECT("'"&amp;'DATA for charts'!C$5&amp;"'!$g1"),$A1645-1,0),NA())</f>
        <v>-0.29499999999999998</v>
      </c>
      <c r="D1645" s="219">
        <f ca="1">IF(ISNUMBER(OFFSET(INDIRECT("'"&amp;'DATA for charts'!D$5&amp;"'!$g1"),$A1645-1,0)),OFFSET(INDIRECT("'"&amp;'DATA for charts'!D$5&amp;"'!$g1"),$A1645-1,0),NA())</f>
        <v>0</v>
      </c>
      <c r="E1645" s="219">
        <f ca="1">IF(ISNUMBER(OFFSET(INDIRECT("'"&amp;'DATA for charts'!E$5&amp;"'!$g1"),$A1645-1,0)),OFFSET(INDIRECT("'"&amp;'DATA for charts'!E$5&amp;"'!$g1"),$A1645-1,0),NA())</f>
        <v>-0.47899999999999998</v>
      </c>
      <c r="F1645" s="219">
        <f ca="1">IF(ISNUMBER(OFFSET(INDIRECT("'"&amp;'DATA for charts'!F$5&amp;"'!$g1"),$A1645-1,0)),OFFSET(INDIRECT("'"&amp;'DATA for charts'!F$5&amp;"'!$g1"),$A1645-1,0),NA())</f>
        <v>0</v>
      </c>
      <c r="G1645" s="219">
        <f ca="1">IF(ISNUMBER(OFFSET(INDIRECT("'"&amp;'DATA for charts'!G$5&amp;"'!$g1"),$A1645-1,0)),OFFSET(INDIRECT("'"&amp;'DATA for charts'!G$5&amp;"'!$g1"),$A1645-1,0),NA())</f>
        <v>0</v>
      </c>
      <c r="H1645" s="219">
        <f ca="1">IF(ISNUMBER(OFFSET(INDIRECT("'"&amp;'DATA for charts'!H$5&amp;"'!$g1"),$A1645-1,0)),OFFSET(INDIRECT("'"&amp;'DATA for charts'!H$5&amp;"'!$g1"),$A1645-1,0),NA())</f>
        <v>0</v>
      </c>
      <c r="I1645" s="219" t="e">
        <f ca="1">IF(ISNUMBER(OFFSET(INDIRECT("'"&amp;'DATA for charts'!I$5&amp;"'!$g1"),$A1645-1,0)),OFFSET(INDIRECT("'"&amp;'DATA for charts'!I$5&amp;"'!$g1"),$A1645-1,0),NA())</f>
        <v>#N/A</v>
      </c>
      <c r="J1645" s="219" t="e">
        <f ca="1">IF(ISNUMBER(OFFSET(INDIRECT("'"&amp;'DATA for charts'!J$5&amp;"'!$g1"),$A1645-1,0)),OFFSET(INDIRECT("'"&amp;'DATA for charts'!J$5&amp;"'!$g1"),$A1645-1,0),NA())</f>
        <v>#N/A</v>
      </c>
      <c r="K1645" s="219" t="e">
        <f ca="1">IF(ISNUMBER(OFFSET(INDIRECT("'"&amp;'DATA for charts'!K$5&amp;"'!$g1"),$A1645-1,0)),OFFSET(INDIRECT("'"&amp;'DATA for charts'!K$5&amp;"'!$g1"),$A1645-1,0),NA())</f>
        <v>#N/A</v>
      </c>
      <c r="L1645" s="219" t="e">
        <f ca="1">IF(ISNUMBER(OFFSET(INDIRECT("'"&amp;'DATA for charts'!L$5&amp;"'!$g1"),$A1645-1,0)),OFFSET(INDIRECT("'"&amp;'DATA for charts'!L$5&amp;"'!$g1"),$A1645-1,0),NA())</f>
        <v>#N/A</v>
      </c>
      <c r="M1645" s="219" t="e">
        <f ca="1">IF(ISNUMBER(OFFSET(INDIRECT("'"&amp;'DATA for charts'!M$5&amp;"'!$g1"),$A1645-1,0)),OFFSET(INDIRECT("'"&amp;'DATA for charts'!M$5&amp;"'!$g1"),$A1645-1,0),NA())</f>
        <v>#N/A</v>
      </c>
      <c r="N1645" s="219" t="e">
        <f ca="1">IF(ISNUMBER(OFFSET(INDIRECT("'"&amp;'DATA for charts'!N$5&amp;"'!$g1"),$A1645-1,0)),OFFSET(INDIRECT("'"&amp;'DATA for charts'!N$5&amp;"'!$g1"),$A1645-1,0),NA())</f>
        <v>#N/A</v>
      </c>
      <c r="O1645" s="219" t="e">
        <f ca="1">IF(ISNUMBER(OFFSET(INDIRECT("'"&amp;'DATA for charts'!O$5&amp;"'!$g1"),$A1645-1,0)),OFFSET(INDIRECT("'"&amp;'DATA for charts'!O$5&amp;"'!$g1"),$A1645-1,0),NA())</f>
        <v>#N/A</v>
      </c>
      <c r="P1645" s="219" t="e">
        <f ca="1">IF(ISNUMBER(OFFSET(INDIRECT("'"&amp;'DATA for charts'!P$5&amp;"'!$g1"),$A1645-1,0)),OFFSET(INDIRECT("'"&amp;'DATA for charts'!P$5&amp;"'!$g1"),$A1645-1,0),NA())</f>
        <v>#N/A</v>
      </c>
      <c r="Q1645" s="219" t="e">
        <f ca="1">IF(ISNUMBER(OFFSET(INDIRECT("'"&amp;'DATA for charts'!Q$5&amp;"'!$g1"),$A1645-1,0)),OFFSET(INDIRECT("'"&amp;'DATA for charts'!Q$5&amp;"'!$g1"),$A1645-1,0),NA())</f>
        <v>#N/A</v>
      </c>
      <c r="R1645" s="219" t="e">
        <f ca="1">IF(ISNUMBER(OFFSET(INDIRECT("'"&amp;'DATA for charts'!R$5&amp;"'!$g1"),$A1645-1,0)),OFFSET(INDIRECT("'"&amp;'DATA for charts'!R$5&amp;"'!$g1"),$A1645-1,0),NA())</f>
        <v>#N/A</v>
      </c>
      <c r="S1645" s="219" t="e">
        <f ca="1">IF(ISNUMBER(OFFSET(INDIRECT("'"&amp;'DATA for charts'!S$5&amp;"'!$g1"),$A1645-1,0)),OFFSET(INDIRECT("'"&amp;'DATA for charts'!S$5&amp;"'!$g1"),$A1645-1,0),NA())</f>
        <v>#N/A</v>
      </c>
      <c r="T1645" s="34"/>
      <c r="U1645" s="34"/>
      <c r="V1645" s="34"/>
      <c r="W1645" s="8"/>
      <c r="X1645" s="8"/>
      <c r="Y1645" s="8"/>
      <c r="Z1645" s="8"/>
      <c r="AA1645" s="8"/>
    </row>
    <row r="1646" spans="1:27">
      <c r="A1646" s="226">
        <f t="shared" si="1477"/>
        <v>281</v>
      </c>
      <c r="B1646" s="8">
        <v>20</v>
      </c>
      <c r="C1646" s="219">
        <f ca="1">IF(ISNUMBER(OFFSET(INDIRECT("'"&amp;'DATA for charts'!C$5&amp;"'!$g1"),$A1646-1,0)),OFFSET(INDIRECT("'"&amp;'DATA for charts'!C$5&amp;"'!$g1"),$A1646-1,0),NA())</f>
        <v>0</v>
      </c>
      <c r="D1646" s="219">
        <f ca="1">IF(ISNUMBER(OFFSET(INDIRECT("'"&amp;'DATA for charts'!D$5&amp;"'!$g1"),$A1646-1,0)),OFFSET(INDIRECT("'"&amp;'DATA for charts'!D$5&amp;"'!$g1"),$A1646-1,0),NA())</f>
        <v>0</v>
      </c>
      <c r="E1646" s="219">
        <f ca="1">IF(ISNUMBER(OFFSET(INDIRECT("'"&amp;'DATA for charts'!E$5&amp;"'!$g1"),$A1646-1,0)),OFFSET(INDIRECT("'"&amp;'DATA for charts'!E$5&amp;"'!$g1"),$A1646-1,0),NA())</f>
        <v>0</v>
      </c>
      <c r="F1646" s="219">
        <f ca="1">IF(ISNUMBER(OFFSET(INDIRECT("'"&amp;'DATA for charts'!F$5&amp;"'!$g1"),$A1646-1,0)),OFFSET(INDIRECT("'"&amp;'DATA for charts'!F$5&amp;"'!$g1"),$A1646-1,0),NA())</f>
        <v>0</v>
      </c>
      <c r="G1646" s="219">
        <f ca="1">IF(ISNUMBER(OFFSET(INDIRECT("'"&amp;'DATA for charts'!G$5&amp;"'!$g1"),$A1646-1,0)),OFFSET(INDIRECT("'"&amp;'DATA for charts'!G$5&amp;"'!$g1"),$A1646-1,0),NA())</f>
        <v>0</v>
      </c>
      <c r="H1646" s="219">
        <f ca="1">IF(ISNUMBER(OFFSET(INDIRECT("'"&amp;'DATA for charts'!H$5&amp;"'!$g1"),$A1646-1,0)),OFFSET(INDIRECT("'"&amp;'DATA for charts'!H$5&amp;"'!$g1"),$A1646-1,0),NA())</f>
        <v>0</v>
      </c>
      <c r="I1646" s="219" t="e">
        <f ca="1">IF(ISNUMBER(OFFSET(INDIRECT("'"&amp;'DATA for charts'!I$5&amp;"'!$g1"),$A1646-1,0)),OFFSET(INDIRECT("'"&amp;'DATA for charts'!I$5&amp;"'!$g1"),$A1646-1,0),NA())</f>
        <v>#N/A</v>
      </c>
      <c r="J1646" s="219" t="e">
        <f ca="1">IF(ISNUMBER(OFFSET(INDIRECT("'"&amp;'DATA for charts'!J$5&amp;"'!$g1"),$A1646-1,0)),OFFSET(INDIRECT("'"&amp;'DATA for charts'!J$5&amp;"'!$g1"),$A1646-1,0),NA())</f>
        <v>#N/A</v>
      </c>
      <c r="K1646" s="219" t="e">
        <f ca="1">IF(ISNUMBER(OFFSET(INDIRECT("'"&amp;'DATA for charts'!K$5&amp;"'!$g1"),$A1646-1,0)),OFFSET(INDIRECT("'"&amp;'DATA for charts'!K$5&amp;"'!$g1"),$A1646-1,0),NA())</f>
        <v>#N/A</v>
      </c>
      <c r="L1646" s="219" t="e">
        <f ca="1">IF(ISNUMBER(OFFSET(INDIRECT("'"&amp;'DATA for charts'!L$5&amp;"'!$g1"),$A1646-1,0)),OFFSET(INDIRECT("'"&amp;'DATA for charts'!L$5&amp;"'!$g1"),$A1646-1,0),NA())</f>
        <v>#N/A</v>
      </c>
      <c r="M1646" s="219" t="e">
        <f ca="1">IF(ISNUMBER(OFFSET(INDIRECT("'"&amp;'DATA for charts'!M$5&amp;"'!$g1"),$A1646-1,0)),OFFSET(INDIRECT("'"&amp;'DATA for charts'!M$5&amp;"'!$g1"),$A1646-1,0),NA())</f>
        <v>#N/A</v>
      </c>
      <c r="N1646" s="219" t="e">
        <f ca="1">IF(ISNUMBER(OFFSET(INDIRECT("'"&amp;'DATA for charts'!N$5&amp;"'!$g1"),$A1646-1,0)),OFFSET(INDIRECT("'"&amp;'DATA for charts'!N$5&amp;"'!$g1"),$A1646-1,0),NA())</f>
        <v>#N/A</v>
      </c>
      <c r="O1646" s="219" t="e">
        <f ca="1">IF(ISNUMBER(OFFSET(INDIRECT("'"&amp;'DATA for charts'!O$5&amp;"'!$g1"),$A1646-1,0)),OFFSET(INDIRECT("'"&amp;'DATA for charts'!O$5&amp;"'!$g1"),$A1646-1,0),NA())</f>
        <v>#N/A</v>
      </c>
      <c r="P1646" s="219" t="e">
        <f ca="1">IF(ISNUMBER(OFFSET(INDIRECT("'"&amp;'DATA for charts'!P$5&amp;"'!$g1"),$A1646-1,0)),OFFSET(INDIRECT("'"&amp;'DATA for charts'!P$5&amp;"'!$g1"),$A1646-1,0),NA())</f>
        <v>#N/A</v>
      </c>
      <c r="Q1646" s="219" t="e">
        <f ca="1">IF(ISNUMBER(OFFSET(INDIRECT("'"&amp;'DATA for charts'!Q$5&amp;"'!$g1"),$A1646-1,0)),OFFSET(INDIRECT("'"&amp;'DATA for charts'!Q$5&amp;"'!$g1"),$A1646-1,0),NA())</f>
        <v>#N/A</v>
      </c>
      <c r="R1646" s="219" t="e">
        <f ca="1">IF(ISNUMBER(OFFSET(INDIRECT("'"&amp;'DATA for charts'!R$5&amp;"'!$g1"),$A1646-1,0)),OFFSET(INDIRECT("'"&amp;'DATA for charts'!R$5&amp;"'!$g1"),$A1646-1,0),NA())</f>
        <v>#N/A</v>
      </c>
      <c r="S1646" s="219" t="e">
        <f ca="1">IF(ISNUMBER(OFFSET(INDIRECT("'"&amp;'DATA for charts'!S$5&amp;"'!$g1"),$A1646-1,0)),OFFSET(INDIRECT("'"&amp;'DATA for charts'!S$5&amp;"'!$g1"),$A1646-1,0),NA())</f>
        <v>#N/A</v>
      </c>
      <c r="T1646" s="34"/>
      <c r="U1646" s="34"/>
      <c r="V1646" s="34"/>
      <c r="W1646" s="8"/>
      <c r="X1646" s="8"/>
      <c r="Y1646" s="8"/>
      <c r="Z1646" s="8"/>
      <c r="AA1646" s="8"/>
    </row>
    <row r="1647" spans="1:27">
      <c r="A1647" s="226">
        <f t="shared" si="1477"/>
        <v>282</v>
      </c>
      <c r="B1647" s="8">
        <v>21</v>
      </c>
      <c r="C1647" s="219">
        <f ca="1">IF(ISNUMBER(OFFSET(INDIRECT("'"&amp;'DATA for charts'!C$5&amp;"'!$g1"),$A1647-1,0)),OFFSET(INDIRECT("'"&amp;'DATA for charts'!C$5&amp;"'!$g1"),$A1647-1,0),NA())</f>
        <v>0</v>
      </c>
      <c r="D1647" s="219">
        <f ca="1">IF(ISNUMBER(OFFSET(INDIRECT("'"&amp;'DATA for charts'!D$5&amp;"'!$g1"),$A1647-1,0)),OFFSET(INDIRECT("'"&amp;'DATA for charts'!D$5&amp;"'!$g1"),$A1647-1,0),NA())</f>
        <v>6.4175899999999994E-2</v>
      </c>
      <c r="E1647" s="219">
        <f ca="1">IF(ISNUMBER(OFFSET(INDIRECT("'"&amp;'DATA for charts'!E$5&amp;"'!$g1"),$A1647-1,0)),OFFSET(INDIRECT("'"&amp;'DATA for charts'!E$5&amp;"'!$g1"),$A1647-1,0),NA())</f>
        <v>0</v>
      </c>
      <c r="F1647" s="219">
        <f ca="1">IF(ISNUMBER(OFFSET(INDIRECT("'"&amp;'DATA for charts'!F$5&amp;"'!$g1"),$A1647-1,0)),OFFSET(INDIRECT("'"&amp;'DATA for charts'!F$5&amp;"'!$g1"),$A1647-1,0),NA())</f>
        <v>0.26603734612999086</v>
      </c>
      <c r="G1647" s="219">
        <f ca="1">IF(ISNUMBER(OFFSET(INDIRECT("'"&amp;'DATA for charts'!G$5&amp;"'!$g1"),$A1647-1,0)),OFFSET(INDIRECT("'"&amp;'DATA for charts'!G$5&amp;"'!$g1"),$A1647-1,0),NA())</f>
        <v>0.2</v>
      </c>
      <c r="H1647" s="219">
        <f ca="1">IF(ISNUMBER(OFFSET(INDIRECT("'"&amp;'DATA for charts'!H$5&amp;"'!$g1"),$A1647-1,0)),OFFSET(INDIRECT("'"&amp;'DATA for charts'!H$5&amp;"'!$g1"),$A1647-1,0),NA())</f>
        <v>0.39438000000000001</v>
      </c>
      <c r="I1647" s="219" t="e">
        <f ca="1">IF(ISNUMBER(OFFSET(INDIRECT("'"&amp;'DATA for charts'!I$5&amp;"'!$g1"),$A1647-1,0)),OFFSET(INDIRECT("'"&amp;'DATA for charts'!I$5&amp;"'!$g1"),$A1647-1,0),NA())</f>
        <v>#N/A</v>
      </c>
      <c r="J1647" s="219" t="e">
        <f ca="1">IF(ISNUMBER(OFFSET(INDIRECT("'"&amp;'DATA for charts'!J$5&amp;"'!$g1"),$A1647-1,0)),OFFSET(INDIRECT("'"&amp;'DATA for charts'!J$5&amp;"'!$g1"),$A1647-1,0),NA())</f>
        <v>#N/A</v>
      </c>
      <c r="K1647" s="219" t="e">
        <f ca="1">IF(ISNUMBER(OFFSET(INDIRECT("'"&amp;'DATA for charts'!K$5&amp;"'!$g1"),$A1647-1,0)),OFFSET(INDIRECT("'"&amp;'DATA for charts'!K$5&amp;"'!$g1"),$A1647-1,0),NA())</f>
        <v>#N/A</v>
      </c>
      <c r="L1647" s="219" t="e">
        <f ca="1">IF(ISNUMBER(OFFSET(INDIRECT("'"&amp;'DATA for charts'!L$5&amp;"'!$g1"),$A1647-1,0)),OFFSET(INDIRECT("'"&amp;'DATA for charts'!L$5&amp;"'!$g1"),$A1647-1,0),NA())</f>
        <v>#N/A</v>
      </c>
      <c r="M1647" s="219" t="e">
        <f ca="1">IF(ISNUMBER(OFFSET(INDIRECT("'"&amp;'DATA for charts'!M$5&amp;"'!$g1"),$A1647-1,0)),OFFSET(INDIRECT("'"&amp;'DATA for charts'!M$5&amp;"'!$g1"),$A1647-1,0),NA())</f>
        <v>#N/A</v>
      </c>
      <c r="N1647" s="219" t="e">
        <f ca="1">IF(ISNUMBER(OFFSET(INDIRECT("'"&amp;'DATA for charts'!N$5&amp;"'!$g1"),$A1647-1,0)),OFFSET(INDIRECT("'"&amp;'DATA for charts'!N$5&amp;"'!$g1"),$A1647-1,0),NA())</f>
        <v>#N/A</v>
      </c>
      <c r="O1647" s="219" t="e">
        <f ca="1">IF(ISNUMBER(OFFSET(INDIRECT("'"&amp;'DATA for charts'!O$5&amp;"'!$g1"),$A1647-1,0)),OFFSET(INDIRECT("'"&amp;'DATA for charts'!O$5&amp;"'!$g1"),$A1647-1,0),NA())</f>
        <v>#N/A</v>
      </c>
      <c r="P1647" s="219" t="e">
        <f ca="1">IF(ISNUMBER(OFFSET(INDIRECT("'"&amp;'DATA for charts'!P$5&amp;"'!$g1"),$A1647-1,0)),OFFSET(INDIRECT("'"&amp;'DATA for charts'!P$5&amp;"'!$g1"),$A1647-1,0),NA())</f>
        <v>#N/A</v>
      </c>
      <c r="Q1647" s="219" t="e">
        <f ca="1">IF(ISNUMBER(OFFSET(INDIRECT("'"&amp;'DATA for charts'!Q$5&amp;"'!$g1"),$A1647-1,0)),OFFSET(INDIRECT("'"&amp;'DATA for charts'!Q$5&amp;"'!$g1"),$A1647-1,0),NA())</f>
        <v>#N/A</v>
      </c>
      <c r="R1647" s="219" t="e">
        <f ca="1">IF(ISNUMBER(OFFSET(INDIRECT("'"&amp;'DATA for charts'!R$5&amp;"'!$g1"),$A1647-1,0)),OFFSET(INDIRECT("'"&amp;'DATA for charts'!R$5&amp;"'!$g1"),$A1647-1,0),NA())</f>
        <v>#N/A</v>
      </c>
      <c r="S1647" s="219" t="e">
        <f ca="1">IF(ISNUMBER(OFFSET(INDIRECT("'"&amp;'DATA for charts'!S$5&amp;"'!$g1"),$A1647-1,0)),OFFSET(INDIRECT("'"&amp;'DATA for charts'!S$5&amp;"'!$g1"),$A1647-1,0),NA())</f>
        <v>#N/A</v>
      </c>
      <c r="T1647" s="34"/>
      <c r="U1647" s="34"/>
      <c r="V1647" s="34"/>
      <c r="W1647" s="8"/>
      <c r="X1647" s="8"/>
      <c r="Y1647" s="8"/>
      <c r="Z1647" s="8"/>
      <c r="AA1647" s="8"/>
    </row>
    <row r="1648" spans="1:27">
      <c r="A1648" s="226">
        <f t="shared" si="1477"/>
        <v>283</v>
      </c>
      <c r="B1648" s="8">
        <v>22</v>
      </c>
      <c r="C1648" s="219">
        <f ca="1">IF(ISNUMBER(OFFSET(INDIRECT("'"&amp;'DATA for charts'!C$5&amp;"'!$g1"),$A1648-1,0)),OFFSET(INDIRECT("'"&amp;'DATA for charts'!C$5&amp;"'!$g1"),$A1648-1,0),NA())</f>
        <v>0</v>
      </c>
      <c r="D1648" s="219">
        <f ca="1">IF(ISNUMBER(OFFSET(INDIRECT("'"&amp;'DATA for charts'!D$5&amp;"'!$g1"),$A1648-1,0)),OFFSET(INDIRECT("'"&amp;'DATA for charts'!D$5&amp;"'!$g1"),$A1648-1,0),NA())</f>
        <v>0.54735780000000001</v>
      </c>
      <c r="E1648" s="219">
        <f ca="1">IF(ISNUMBER(OFFSET(INDIRECT("'"&amp;'DATA for charts'!E$5&amp;"'!$g1"),$A1648-1,0)),OFFSET(INDIRECT("'"&amp;'DATA for charts'!E$5&amp;"'!$g1"),$A1648-1,0),NA())</f>
        <v>0</v>
      </c>
      <c r="F1648" s="219">
        <f ca="1">IF(ISNUMBER(OFFSET(INDIRECT("'"&amp;'DATA for charts'!F$5&amp;"'!$g1"),$A1648-1,0)),OFFSET(INDIRECT("'"&amp;'DATA for charts'!F$5&amp;"'!$g1"),$A1648-1,0),NA())</f>
        <v>0.76843288617806949</v>
      </c>
      <c r="G1648" s="219">
        <f ca="1">IF(ISNUMBER(OFFSET(INDIRECT("'"&amp;'DATA for charts'!G$5&amp;"'!$g1"),$A1648-1,0)),OFFSET(INDIRECT("'"&amp;'DATA for charts'!G$5&amp;"'!$g1"),$A1648-1,0),NA())</f>
        <v>0.72</v>
      </c>
      <c r="H1648" s="219">
        <f ca="1">IF(ISNUMBER(OFFSET(INDIRECT("'"&amp;'DATA for charts'!H$5&amp;"'!$g1"),$A1648-1,0)),OFFSET(INDIRECT("'"&amp;'DATA for charts'!H$5&amp;"'!$g1"),$A1648-1,0),NA())</f>
        <v>0.79928500000000002</v>
      </c>
      <c r="I1648" s="219" t="e">
        <f ca="1">IF(ISNUMBER(OFFSET(INDIRECT("'"&amp;'DATA for charts'!I$5&amp;"'!$g1"),$A1648-1,0)),OFFSET(INDIRECT("'"&amp;'DATA for charts'!I$5&amp;"'!$g1"),$A1648-1,0),NA())</f>
        <v>#N/A</v>
      </c>
      <c r="J1648" s="219" t="e">
        <f ca="1">IF(ISNUMBER(OFFSET(INDIRECT("'"&amp;'DATA for charts'!J$5&amp;"'!$g1"),$A1648-1,0)),OFFSET(INDIRECT("'"&amp;'DATA for charts'!J$5&amp;"'!$g1"),$A1648-1,0),NA())</f>
        <v>#N/A</v>
      </c>
      <c r="K1648" s="219" t="e">
        <f ca="1">IF(ISNUMBER(OFFSET(INDIRECT("'"&amp;'DATA for charts'!K$5&amp;"'!$g1"),$A1648-1,0)),OFFSET(INDIRECT("'"&amp;'DATA for charts'!K$5&amp;"'!$g1"),$A1648-1,0),NA())</f>
        <v>#N/A</v>
      </c>
      <c r="L1648" s="219" t="e">
        <f ca="1">IF(ISNUMBER(OFFSET(INDIRECT("'"&amp;'DATA for charts'!L$5&amp;"'!$g1"),$A1648-1,0)),OFFSET(INDIRECT("'"&amp;'DATA for charts'!L$5&amp;"'!$g1"),$A1648-1,0),NA())</f>
        <v>#N/A</v>
      </c>
      <c r="M1648" s="219" t="e">
        <f ca="1">IF(ISNUMBER(OFFSET(INDIRECT("'"&amp;'DATA for charts'!M$5&amp;"'!$g1"),$A1648-1,0)),OFFSET(INDIRECT("'"&amp;'DATA for charts'!M$5&amp;"'!$g1"),$A1648-1,0),NA())</f>
        <v>#N/A</v>
      </c>
      <c r="N1648" s="219" t="e">
        <f ca="1">IF(ISNUMBER(OFFSET(INDIRECT("'"&amp;'DATA for charts'!N$5&amp;"'!$g1"),$A1648-1,0)),OFFSET(INDIRECT("'"&amp;'DATA for charts'!N$5&amp;"'!$g1"),$A1648-1,0),NA())</f>
        <v>#N/A</v>
      </c>
      <c r="O1648" s="219" t="e">
        <f ca="1">IF(ISNUMBER(OFFSET(INDIRECT("'"&amp;'DATA for charts'!O$5&amp;"'!$g1"),$A1648-1,0)),OFFSET(INDIRECT("'"&amp;'DATA for charts'!O$5&amp;"'!$g1"),$A1648-1,0),NA())</f>
        <v>#N/A</v>
      </c>
      <c r="P1648" s="219" t="e">
        <f ca="1">IF(ISNUMBER(OFFSET(INDIRECT("'"&amp;'DATA for charts'!P$5&amp;"'!$g1"),$A1648-1,0)),OFFSET(INDIRECT("'"&amp;'DATA for charts'!P$5&amp;"'!$g1"),$A1648-1,0),NA())</f>
        <v>#N/A</v>
      </c>
      <c r="Q1648" s="219" t="e">
        <f ca="1">IF(ISNUMBER(OFFSET(INDIRECT("'"&amp;'DATA for charts'!Q$5&amp;"'!$g1"),$A1648-1,0)),OFFSET(INDIRECT("'"&amp;'DATA for charts'!Q$5&amp;"'!$g1"),$A1648-1,0),NA())</f>
        <v>#N/A</v>
      </c>
      <c r="R1648" s="219" t="e">
        <f ca="1">IF(ISNUMBER(OFFSET(INDIRECT("'"&amp;'DATA for charts'!R$5&amp;"'!$g1"),$A1648-1,0)),OFFSET(INDIRECT("'"&amp;'DATA for charts'!R$5&amp;"'!$g1"),$A1648-1,0),NA())</f>
        <v>#N/A</v>
      </c>
      <c r="S1648" s="219" t="e">
        <f ca="1">IF(ISNUMBER(OFFSET(INDIRECT("'"&amp;'DATA for charts'!S$5&amp;"'!$g1"),$A1648-1,0)),OFFSET(INDIRECT("'"&amp;'DATA for charts'!S$5&amp;"'!$g1"),$A1648-1,0),NA())</f>
        <v>#N/A</v>
      </c>
      <c r="T1648" s="34"/>
      <c r="U1648" s="34"/>
      <c r="V1648" s="34"/>
      <c r="W1648" s="8"/>
      <c r="X1648" s="8"/>
      <c r="Y1648" s="8"/>
      <c r="Z1648" s="8"/>
      <c r="AA1648" s="8"/>
    </row>
    <row r="1649" spans="1:27">
      <c r="A1649" s="226">
        <f t="shared" si="1477"/>
        <v>284</v>
      </c>
      <c r="B1649" s="8">
        <v>23</v>
      </c>
      <c r="C1649" s="219">
        <f ca="1">IF(ISNUMBER(OFFSET(INDIRECT("'"&amp;'DATA for charts'!C$5&amp;"'!$g1"),$A1649-1,0)),OFFSET(INDIRECT("'"&amp;'DATA for charts'!C$5&amp;"'!$g1"),$A1649-1,0),NA())</f>
        <v>0.33300000000000002</v>
      </c>
      <c r="D1649" s="219">
        <f ca="1">IF(ISNUMBER(OFFSET(INDIRECT("'"&amp;'DATA for charts'!D$5&amp;"'!$g1"),$A1649-1,0)),OFFSET(INDIRECT("'"&amp;'DATA for charts'!D$5&amp;"'!$g1"),$A1649-1,0),NA())</f>
        <v>0.88343550000000004</v>
      </c>
      <c r="E1649" s="219">
        <f ca="1">IF(ISNUMBER(OFFSET(INDIRECT("'"&amp;'DATA for charts'!E$5&amp;"'!$g1"),$A1649-1,0)),OFFSET(INDIRECT("'"&amp;'DATA for charts'!E$5&amp;"'!$g1"),$A1649-1,0),NA())</f>
        <v>0.51600000000000001</v>
      </c>
      <c r="F1649" s="219">
        <f ca="1">IF(ISNUMBER(OFFSET(INDIRECT("'"&amp;'DATA for charts'!F$5&amp;"'!$g1"),$A1649-1,0)),OFFSET(INDIRECT("'"&amp;'DATA for charts'!F$5&amp;"'!$g1"),$A1649-1,0),NA())</f>
        <v>1.0955589984917029</v>
      </c>
      <c r="G1649" s="219">
        <f ca="1">IF(ISNUMBER(OFFSET(INDIRECT("'"&amp;'DATA for charts'!G$5&amp;"'!$g1"),$A1649-1,0)),OFFSET(INDIRECT("'"&amp;'DATA for charts'!G$5&amp;"'!$g1"),$A1649-1,0),NA())</f>
        <v>1.08</v>
      </c>
      <c r="H1649" s="219">
        <f ca="1">IF(ISNUMBER(OFFSET(INDIRECT("'"&amp;'DATA for charts'!H$5&amp;"'!$g1"),$A1649-1,0)),OFFSET(INDIRECT("'"&amp;'DATA for charts'!H$5&amp;"'!$g1"),$A1649-1,0),NA())</f>
        <v>1.1242399999999999</v>
      </c>
      <c r="I1649" s="219" t="e">
        <f ca="1">IF(ISNUMBER(OFFSET(INDIRECT("'"&amp;'DATA for charts'!I$5&amp;"'!$g1"),$A1649-1,0)),OFFSET(INDIRECT("'"&amp;'DATA for charts'!I$5&amp;"'!$g1"),$A1649-1,0),NA())</f>
        <v>#N/A</v>
      </c>
      <c r="J1649" s="219" t="e">
        <f ca="1">IF(ISNUMBER(OFFSET(INDIRECT("'"&amp;'DATA for charts'!J$5&amp;"'!$g1"),$A1649-1,0)),OFFSET(INDIRECT("'"&amp;'DATA for charts'!J$5&amp;"'!$g1"),$A1649-1,0),NA())</f>
        <v>#N/A</v>
      </c>
      <c r="K1649" s="219" t="e">
        <f ca="1">IF(ISNUMBER(OFFSET(INDIRECT("'"&amp;'DATA for charts'!K$5&amp;"'!$g1"),$A1649-1,0)),OFFSET(INDIRECT("'"&amp;'DATA for charts'!K$5&amp;"'!$g1"),$A1649-1,0),NA())</f>
        <v>#N/A</v>
      </c>
      <c r="L1649" s="219" t="e">
        <f ca="1">IF(ISNUMBER(OFFSET(INDIRECT("'"&amp;'DATA for charts'!L$5&amp;"'!$g1"),$A1649-1,0)),OFFSET(INDIRECT("'"&amp;'DATA for charts'!L$5&amp;"'!$g1"),$A1649-1,0),NA())</f>
        <v>#N/A</v>
      </c>
      <c r="M1649" s="219" t="e">
        <f ca="1">IF(ISNUMBER(OFFSET(INDIRECT("'"&amp;'DATA for charts'!M$5&amp;"'!$g1"),$A1649-1,0)),OFFSET(INDIRECT("'"&amp;'DATA for charts'!M$5&amp;"'!$g1"),$A1649-1,0),NA())</f>
        <v>#N/A</v>
      </c>
      <c r="N1649" s="219" t="e">
        <f ca="1">IF(ISNUMBER(OFFSET(INDIRECT("'"&amp;'DATA for charts'!N$5&amp;"'!$g1"),$A1649-1,0)),OFFSET(INDIRECT("'"&amp;'DATA for charts'!N$5&amp;"'!$g1"),$A1649-1,0),NA())</f>
        <v>#N/A</v>
      </c>
      <c r="O1649" s="219" t="e">
        <f ca="1">IF(ISNUMBER(OFFSET(INDIRECT("'"&amp;'DATA for charts'!O$5&amp;"'!$g1"),$A1649-1,0)),OFFSET(INDIRECT("'"&amp;'DATA for charts'!O$5&amp;"'!$g1"),$A1649-1,0),NA())</f>
        <v>#N/A</v>
      </c>
      <c r="P1649" s="219" t="e">
        <f ca="1">IF(ISNUMBER(OFFSET(INDIRECT("'"&amp;'DATA for charts'!P$5&amp;"'!$g1"),$A1649-1,0)),OFFSET(INDIRECT("'"&amp;'DATA for charts'!P$5&amp;"'!$g1"),$A1649-1,0),NA())</f>
        <v>#N/A</v>
      </c>
      <c r="Q1649" s="219" t="e">
        <f ca="1">IF(ISNUMBER(OFFSET(INDIRECT("'"&amp;'DATA for charts'!Q$5&amp;"'!$g1"),$A1649-1,0)),OFFSET(INDIRECT("'"&amp;'DATA for charts'!Q$5&amp;"'!$g1"),$A1649-1,0),NA())</f>
        <v>#N/A</v>
      </c>
      <c r="R1649" s="219" t="e">
        <f ca="1">IF(ISNUMBER(OFFSET(INDIRECT("'"&amp;'DATA for charts'!R$5&amp;"'!$g1"),$A1649-1,0)),OFFSET(INDIRECT("'"&amp;'DATA for charts'!R$5&amp;"'!$g1"),$A1649-1,0),NA())</f>
        <v>#N/A</v>
      </c>
      <c r="S1649" s="219" t="e">
        <f ca="1">IF(ISNUMBER(OFFSET(INDIRECT("'"&amp;'DATA for charts'!S$5&amp;"'!$g1"),$A1649-1,0)),OFFSET(INDIRECT("'"&amp;'DATA for charts'!S$5&amp;"'!$g1"),$A1649-1,0),NA())</f>
        <v>#N/A</v>
      </c>
      <c r="T1649" s="34"/>
      <c r="U1649" s="34"/>
      <c r="V1649" s="34"/>
      <c r="W1649" s="8"/>
      <c r="X1649" s="8"/>
      <c r="Y1649" s="8"/>
      <c r="Z1649" s="8"/>
      <c r="AA1649" s="8"/>
    </row>
    <row r="1650" spans="1:27">
      <c r="A1650" s="226">
        <f t="shared" si="1477"/>
        <v>285</v>
      </c>
      <c r="B1650" s="8">
        <v>24</v>
      </c>
      <c r="C1650" s="219">
        <f ca="1">IF(ISNUMBER(OFFSET(INDIRECT("'"&amp;'DATA for charts'!C$5&amp;"'!$g1"),$A1650-1,0)),OFFSET(INDIRECT("'"&amp;'DATA for charts'!C$5&amp;"'!$g1"),$A1650-1,0),NA())</f>
        <v>0.92</v>
      </c>
      <c r="D1650" s="219">
        <f ca="1">IF(ISNUMBER(OFFSET(INDIRECT("'"&amp;'DATA for charts'!D$5&amp;"'!$g1"),$A1650-1,0)),OFFSET(INDIRECT("'"&amp;'DATA for charts'!D$5&amp;"'!$g1"),$A1650-1,0),NA())</f>
        <v>1.0938460000000001</v>
      </c>
      <c r="E1650" s="219">
        <f ca="1">IF(ISNUMBER(OFFSET(INDIRECT("'"&amp;'DATA for charts'!E$5&amp;"'!$g1"),$A1650-1,0)),OFFSET(INDIRECT("'"&amp;'DATA for charts'!E$5&amp;"'!$g1"),$A1650-1,0),NA())</f>
        <v>0.89</v>
      </c>
      <c r="F1650" s="219">
        <f ca="1">IF(ISNUMBER(OFFSET(INDIRECT("'"&amp;'DATA for charts'!F$5&amp;"'!$g1"),$A1650-1,0)),OFFSET(INDIRECT("'"&amp;'DATA for charts'!F$5&amp;"'!$g1"),$A1650-1,0),NA())</f>
        <v>1.3197686080887692</v>
      </c>
      <c r="G1650" s="219">
        <f ca="1">IF(ISNUMBER(OFFSET(INDIRECT("'"&amp;'DATA for charts'!G$5&amp;"'!$g1"),$A1650-1,0)),OFFSET(INDIRECT("'"&amp;'DATA for charts'!G$5&amp;"'!$g1"),$A1650-1,0),NA())</f>
        <v>1.29</v>
      </c>
      <c r="H1650" s="219">
        <f ca="1">IF(ISNUMBER(OFFSET(INDIRECT("'"&amp;'DATA for charts'!H$5&amp;"'!$g1"),$A1650-1,0)),OFFSET(INDIRECT("'"&amp;'DATA for charts'!H$5&amp;"'!$g1"),$A1650-1,0),NA())</f>
        <v>1.34626</v>
      </c>
      <c r="I1650" s="219" t="e">
        <f ca="1">IF(ISNUMBER(OFFSET(INDIRECT("'"&amp;'DATA for charts'!I$5&amp;"'!$g1"),$A1650-1,0)),OFFSET(INDIRECT("'"&amp;'DATA for charts'!I$5&amp;"'!$g1"),$A1650-1,0),NA())</f>
        <v>#N/A</v>
      </c>
      <c r="J1650" s="219" t="e">
        <f ca="1">IF(ISNUMBER(OFFSET(INDIRECT("'"&amp;'DATA for charts'!J$5&amp;"'!$g1"),$A1650-1,0)),OFFSET(INDIRECT("'"&amp;'DATA for charts'!J$5&amp;"'!$g1"),$A1650-1,0),NA())</f>
        <v>#N/A</v>
      </c>
      <c r="K1650" s="219" t="e">
        <f ca="1">IF(ISNUMBER(OFFSET(INDIRECT("'"&amp;'DATA for charts'!K$5&amp;"'!$g1"),$A1650-1,0)),OFFSET(INDIRECT("'"&amp;'DATA for charts'!K$5&amp;"'!$g1"),$A1650-1,0),NA())</f>
        <v>#N/A</v>
      </c>
      <c r="L1650" s="219" t="e">
        <f ca="1">IF(ISNUMBER(OFFSET(INDIRECT("'"&amp;'DATA for charts'!L$5&amp;"'!$g1"),$A1650-1,0)),OFFSET(INDIRECT("'"&amp;'DATA for charts'!L$5&amp;"'!$g1"),$A1650-1,0),NA())</f>
        <v>#N/A</v>
      </c>
      <c r="M1650" s="219" t="e">
        <f ca="1">IF(ISNUMBER(OFFSET(INDIRECT("'"&amp;'DATA for charts'!M$5&amp;"'!$g1"),$A1650-1,0)),OFFSET(INDIRECT("'"&amp;'DATA for charts'!M$5&amp;"'!$g1"),$A1650-1,0),NA())</f>
        <v>#N/A</v>
      </c>
      <c r="N1650" s="219" t="e">
        <f ca="1">IF(ISNUMBER(OFFSET(INDIRECT("'"&amp;'DATA for charts'!N$5&amp;"'!$g1"),$A1650-1,0)),OFFSET(INDIRECT("'"&amp;'DATA for charts'!N$5&amp;"'!$g1"),$A1650-1,0),NA())</f>
        <v>#N/A</v>
      </c>
      <c r="O1650" s="219" t="e">
        <f ca="1">IF(ISNUMBER(OFFSET(INDIRECT("'"&amp;'DATA for charts'!O$5&amp;"'!$g1"),$A1650-1,0)),OFFSET(INDIRECT("'"&amp;'DATA for charts'!O$5&amp;"'!$g1"),$A1650-1,0),NA())</f>
        <v>#N/A</v>
      </c>
      <c r="P1650" s="219" t="e">
        <f ca="1">IF(ISNUMBER(OFFSET(INDIRECT("'"&amp;'DATA for charts'!P$5&amp;"'!$g1"),$A1650-1,0)),OFFSET(INDIRECT("'"&amp;'DATA for charts'!P$5&amp;"'!$g1"),$A1650-1,0),NA())</f>
        <v>#N/A</v>
      </c>
      <c r="Q1650" s="219" t="e">
        <f ca="1">IF(ISNUMBER(OFFSET(INDIRECT("'"&amp;'DATA for charts'!Q$5&amp;"'!$g1"),$A1650-1,0)),OFFSET(INDIRECT("'"&amp;'DATA for charts'!Q$5&amp;"'!$g1"),$A1650-1,0),NA())</f>
        <v>#N/A</v>
      </c>
      <c r="R1650" s="219" t="e">
        <f ca="1">IF(ISNUMBER(OFFSET(INDIRECT("'"&amp;'DATA for charts'!R$5&amp;"'!$g1"),$A1650-1,0)),OFFSET(INDIRECT("'"&amp;'DATA for charts'!R$5&amp;"'!$g1"),$A1650-1,0),NA())</f>
        <v>#N/A</v>
      </c>
      <c r="S1650" s="219" t="e">
        <f ca="1">IF(ISNUMBER(OFFSET(INDIRECT("'"&amp;'DATA for charts'!S$5&amp;"'!$g1"),$A1650-1,0)),OFFSET(INDIRECT("'"&amp;'DATA for charts'!S$5&amp;"'!$g1"),$A1650-1,0),NA())</f>
        <v>#N/A</v>
      </c>
      <c r="T1650" s="34"/>
      <c r="U1650" s="34"/>
      <c r="V1650" s="34"/>
      <c r="W1650" s="8"/>
      <c r="X1650" s="8"/>
      <c r="Y1650" s="8"/>
      <c r="Z1650" s="8"/>
      <c r="AA1650" s="8"/>
    </row>
    <row r="1651" spans="1:27">
      <c r="A1651" s="216"/>
      <c r="B1651" s="37" t="s">
        <v>85</v>
      </c>
      <c r="C1651" s="37" t="s">
        <v>85</v>
      </c>
      <c r="D1651" s="37" t="s">
        <v>85</v>
      </c>
      <c r="E1651" s="37" t="s">
        <v>85</v>
      </c>
      <c r="F1651" s="37" t="s">
        <v>85</v>
      </c>
      <c r="G1651" s="37" t="s">
        <v>85</v>
      </c>
      <c r="H1651" s="37" t="s">
        <v>85</v>
      </c>
      <c r="I1651" s="37" t="s">
        <v>85</v>
      </c>
      <c r="J1651" s="37" t="s">
        <v>85</v>
      </c>
      <c r="K1651" s="37"/>
      <c r="L1651" s="37"/>
      <c r="M1651" s="37"/>
      <c r="N1651" s="37"/>
      <c r="O1651" s="37"/>
      <c r="P1651" s="37"/>
      <c r="Q1651" s="37"/>
      <c r="R1651" s="37"/>
      <c r="S1651" s="37" t="s">
        <v>85</v>
      </c>
      <c r="T1651" s="34"/>
      <c r="U1651" s="34"/>
      <c r="V1651" s="34"/>
      <c r="W1651" s="8"/>
      <c r="X1651" s="8"/>
      <c r="Y1651" s="8"/>
      <c r="Z1651" s="8"/>
      <c r="AA1651" s="8"/>
    </row>
    <row r="1652" spans="1:27">
      <c r="A1652" s="216"/>
      <c r="T1652" s="34"/>
      <c r="U1652" s="34"/>
      <c r="V1652" s="34"/>
      <c r="W1652" s="8"/>
      <c r="X1652" s="8"/>
      <c r="Y1652" s="8"/>
      <c r="Z1652" s="8"/>
      <c r="AA1652" s="8"/>
    </row>
    <row r="1653" spans="1:27">
      <c r="A1653" s="216"/>
      <c r="T1653" s="34"/>
      <c r="U1653" s="34"/>
      <c r="V1653" s="34"/>
      <c r="W1653" s="8"/>
      <c r="X1653" s="8"/>
      <c r="Y1653" s="8"/>
      <c r="Z1653" s="8"/>
      <c r="AA1653" s="8"/>
    </row>
    <row r="1654" spans="1:27">
      <c r="A1654" s="216"/>
      <c r="S1654" s="34"/>
      <c r="T1654" s="34"/>
      <c r="U1654" s="34"/>
      <c r="V1654" s="34"/>
      <c r="W1654" s="8"/>
      <c r="X1654" s="8"/>
      <c r="Y1654" s="8"/>
      <c r="Z1654" s="8"/>
      <c r="AA1654" s="8"/>
    </row>
    <row r="1655" spans="1:27">
      <c r="A1655" s="216"/>
      <c r="S1655" s="34"/>
      <c r="T1655" s="34"/>
      <c r="U1655" s="34"/>
      <c r="V1655" s="34"/>
      <c r="W1655" s="8"/>
      <c r="X1655" s="8"/>
      <c r="Y1655" s="8"/>
      <c r="Z1655" s="8"/>
      <c r="AA1655" s="8"/>
    </row>
    <row r="1656" spans="1:27">
      <c r="A1656" s="216"/>
      <c r="S1656" s="34"/>
      <c r="T1656" s="34"/>
      <c r="U1656" s="34"/>
      <c r="V1656" s="34"/>
      <c r="W1656" s="8"/>
      <c r="X1656" s="8"/>
      <c r="Y1656" s="8"/>
      <c r="Z1656" s="8"/>
      <c r="AA1656" s="8"/>
    </row>
    <row r="1657" spans="1:27">
      <c r="A1657" s="216"/>
      <c r="S1657" s="37"/>
      <c r="T1657" s="34"/>
      <c r="U1657" s="34"/>
      <c r="V1657" s="34"/>
      <c r="W1657" s="8"/>
      <c r="X1657" s="8"/>
      <c r="Y1657" s="8"/>
      <c r="Z1657" s="8"/>
      <c r="AA1657" s="8"/>
    </row>
    <row r="1658" spans="1:27">
      <c r="A1658" s="216"/>
      <c r="T1658" s="34"/>
      <c r="U1658" s="34"/>
      <c r="V1658" s="34"/>
      <c r="W1658" s="8"/>
      <c r="X1658" s="8"/>
      <c r="Y1658" s="8"/>
      <c r="Z1658" s="8"/>
      <c r="AA1658" s="8"/>
    </row>
    <row r="1659" spans="1:27">
      <c r="A1659" s="216"/>
      <c r="B1659" s="464" t="s">
        <v>126</v>
      </c>
      <c r="T1659" s="34"/>
      <c r="U1659" s="34"/>
      <c r="V1659" s="34"/>
      <c r="W1659" s="8"/>
      <c r="X1659" s="8"/>
      <c r="Y1659" s="8"/>
      <c r="Z1659" s="8"/>
      <c r="AA1659" s="8"/>
    </row>
    <row r="1660" spans="1:27">
      <c r="A1660" s="216"/>
      <c r="B1660" s="464" t="s">
        <v>869</v>
      </c>
      <c r="T1660" s="34"/>
      <c r="U1660" s="34"/>
      <c r="V1660" s="34"/>
      <c r="W1660" s="8"/>
      <c r="X1660" s="8"/>
      <c r="Y1660" s="8"/>
      <c r="Z1660" s="8"/>
      <c r="AA1660" s="8"/>
    </row>
    <row r="1661" spans="1:27">
      <c r="A1661" s="216"/>
      <c r="B1661" s="32" t="s">
        <v>127</v>
      </c>
      <c r="T1661" s="34"/>
      <c r="U1661" s="34"/>
      <c r="V1661" s="34"/>
      <c r="W1661" s="8"/>
      <c r="X1661" s="8"/>
      <c r="Y1661" s="8"/>
      <c r="Z1661" s="8"/>
      <c r="AA1661" s="8"/>
    </row>
    <row r="1662" spans="1:27">
      <c r="A1662" s="216">
        <f t="shared" ref="A1662" si="1478">A$8</f>
        <v>0</v>
      </c>
      <c r="B1662" s="32" t="s">
        <v>65</v>
      </c>
      <c r="C1662" s="33" t="str">
        <f t="shared" ref="C1662:S1662" ca="1" si="1479">C$8</f>
        <v>BSIMAC</v>
      </c>
      <c r="D1662" s="33" t="str">
        <f t="shared" ca="1" si="1479"/>
        <v>CSE</v>
      </c>
      <c r="E1662" s="33" t="str">
        <f t="shared" ca="1" si="1479"/>
        <v>DeST</v>
      </c>
      <c r="F1662" s="33" t="str">
        <f t="shared" ca="1" si="1479"/>
        <v>EnergyPlus</v>
      </c>
      <c r="G1662" s="33" t="str">
        <f t="shared" ca="1" si="1479"/>
        <v>ESP-r</v>
      </c>
      <c r="H1662" s="33" t="str">
        <f t="shared" ca="1" si="1479"/>
        <v>TRNSYS</v>
      </c>
      <c r="I1662" s="33" t="str">
        <f t="shared" ca="1" si="1479"/>
        <v>TestSpec-Alt</v>
      </c>
      <c r="J1662" s="33">
        <f t="shared" ca="1" si="1479"/>
        <v>0</v>
      </c>
      <c r="K1662" s="33">
        <f t="shared" ca="1" si="1479"/>
        <v>0</v>
      </c>
      <c r="L1662" s="33">
        <f t="shared" ca="1" si="1479"/>
        <v>0</v>
      </c>
      <c r="M1662" s="33">
        <f t="shared" ca="1" si="1479"/>
        <v>0</v>
      </c>
      <c r="N1662" s="33">
        <f t="shared" ca="1" si="1479"/>
        <v>0</v>
      </c>
      <c r="O1662" s="33">
        <f t="shared" ca="1" si="1479"/>
        <v>0</v>
      </c>
      <c r="P1662" s="33">
        <f t="shared" ca="1" si="1479"/>
        <v>0</v>
      </c>
      <c r="Q1662" s="33">
        <f t="shared" ca="1" si="1479"/>
        <v>0</v>
      </c>
      <c r="R1662" s="33">
        <f t="shared" ca="1" si="1479"/>
        <v>0</v>
      </c>
      <c r="S1662" s="33" t="str">
        <f t="shared" ca="1" si="1479"/>
        <v>Tested Prg</v>
      </c>
      <c r="T1662" s="34"/>
      <c r="U1662" s="34"/>
      <c r="V1662" s="34"/>
      <c r="W1662" s="8"/>
      <c r="X1662" s="8"/>
      <c r="Y1662" s="8"/>
      <c r="Z1662" s="8"/>
      <c r="AA1662" s="8"/>
    </row>
    <row r="1663" spans="1:27">
      <c r="A1663" s="216">
        <f t="shared" ref="A1663" si="1480">A$7</f>
        <v>0</v>
      </c>
      <c r="B1663" s="32" t="s">
        <v>66</v>
      </c>
      <c r="C1663" s="33" t="str">
        <f t="shared" ref="C1663:S1663" ca="1" si="1481">C$7</f>
        <v/>
      </c>
      <c r="D1663" s="33" t="str">
        <f t="shared" ca="1" si="1481"/>
        <v/>
      </c>
      <c r="E1663" s="33" t="str">
        <f t="shared" ca="1" si="1481"/>
        <v/>
      </c>
      <c r="F1663" s="33" t="str">
        <f t="shared" ca="1" si="1481"/>
        <v/>
      </c>
      <c r="G1663" s="33" t="str">
        <f t="shared" ca="1" si="1481"/>
        <v/>
      </c>
      <c r="H1663" s="33" t="str">
        <f t="shared" ca="1" si="1481"/>
        <v/>
      </c>
      <c r="I1663" s="33" t="str">
        <f t="shared" ca="1" si="1481"/>
        <v/>
      </c>
      <c r="J1663" s="33" t="str">
        <f t="shared" ca="1" si="1481"/>
        <v/>
      </c>
      <c r="K1663" s="33" t="str">
        <f t="shared" ca="1" si="1481"/>
        <v/>
      </c>
      <c r="L1663" s="33" t="str">
        <f t="shared" ca="1" si="1481"/>
        <v/>
      </c>
      <c r="M1663" s="33" t="str">
        <f t="shared" ca="1" si="1481"/>
        <v/>
      </c>
      <c r="N1663" s="33" t="str">
        <f t="shared" ca="1" si="1481"/>
        <v/>
      </c>
      <c r="O1663" s="33" t="str">
        <f t="shared" ca="1" si="1481"/>
        <v/>
      </c>
      <c r="P1663" s="33" t="str">
        <f t="shared" ca="1" si="1481"/>
        <v/>
      </c>
      <c r="Q1663" s="33" t="str">
        <f t="shared" ca="1" si="1481"/>
        <v/>
      </c>
      <c r="R1663" s="33" t="str">
        <f t="shared" ca="1" si="1481"/>
        <v/>
      </c>
      <c r="S1663" s="33" t="str">
        <f t="shared" ca="1" si="1481"/>
        <v/>
      </c>
      <c r="T1663" s="34"/>
      <c r="U1663" s="34"/>
      <c r="V1663" s="34"/>
      <c r="W1663" s="8"/>
      <c r="X1663" s="8"/>
      <c r="Y1663" s="8"/>
      <c r="Z1663" s="8"/>
      <c r="AA1663" s="8"/>
    </row>
    <row r="1664" spans="1:27">
      <c r="A1664" s="216" t="s">
        <v>128</v>
      </c>
      <c r="B1664" s="32" t="s">
        <v>83</v>
      </c>
      <c r="C1664" s="34" t="s">
        <v>128</v>
      </c>
      <c r="D1664" s="34" t="s">
        <v>128</v>
      </c>
      <c r="E1664" s="34" t="s">
        <v>128</v>
      </c>
      <c r="F1664" s="34" t="s">
        <v>128</v>
      </c>
      <c r="G1664" s="34" t="s">
        <v>128</v>
      </c>
      <c r="H1664" s="34" t="s">
        <v>128</v>
      </c>
      <c r="I1664" s="34" t="s">
        <v>128</v>
      </c>
      <c r="J1664" s="34" t="s">
        <v>128</v>
      </c>
      <c r="K1664" s="34" t="s">
        <v>128</v>
      </c>
      <c r="L1664" s="34" t="s">
        <v>128</v>
      </c>
      <c r="M1664" s="34" t="s">
        <v>128</v>
      </c>
      <c r="N1664" s="34" t="s">
        <v>128</v>
      </c>
      <c r="O1664" s="34" t="s">
        <v>128</v>
      </c>
      <c r="P1664" s="34" t="s">
        <v>128</v>
      </c>
      <c r="Q1664" s="34" t="s">
        <v>128</v>
      </c>
      <c r="R1664" s="34" t="s">
        <v>128</v>
      </c>
      <c r="S1664" s="34" t="s">
        <v>128</v>
      </c>
      <c r="T1664" s="34"/>
      <c r="U1664" s="34"/>
      <c r="V1664" s="34"/>
      <c r="W1664" s="8"/>
      <c r="X1664" s="8"/>
      <c r="Y1664" s="8"/>
      <c r="Z1664" s="8"/>
      <c r="AA1664" s="8"/>
    </row>
    <row r="1665" spans="1:27">
      <c r="A1665" s="216" t="s">
        <v>85</v>
      </c>
      <c r="B1665" s="37" t="s">
        <v>85</v>
      </c>
      <c r="C1665" s="38" t="s">
        <v>85</v>
      </c>
      <c r="D1665" s="38" t="s">
        <v>85</v>
      </c>
      <c r="E1665" s="38" t="s">
        <v>85</v>
      </c>
      <c r="F1665" s="38" t="s">
        <v>85</v>
      </c>
      <c r="G1665" s="38" t="s">
        <v>85</v>
      </c>
      <c r="H1665" s="38" t="s">
        <v>85</v>
      </c>
      <c r="I1665" s="38" t="s">
        <v>85</v>
      </c>
      <c r="J1665" s="38" t="s">
        <v>85</v>
      </c>
      <c r="K1665" s="38" t="s">
        <v>85</v>
      </c>
      <c r="L1665" s="38" t="s">
        <v>85</v>
      </c>
      <c r="M1665" s="38" t="s">
        <v>85</v>
      </c>
      <c r="N1665" s="38" t="s">
        <v>85</v>
      </c>
      <c r="O1665" s="38" t="s">
        <v>85</v>
      </c>
      <c r="P1665" s="38" t="s">
        <v>85</v>
      </c>
      <c r="Q1665" s="38" t="s">
        <v>85</v>
      </c>
      <c r="R1665" s="38" t="s">
        <v>85</v>
      </c>
      <c r="S1665" s="38" t="s">
        <v>85</v>
      </c>
      <c r="T1665" s="34"/>
      <c r="U1665" s="34"/>
      <c r="V1665" s="34"/>
      <c r="W1665" s="8"/>
      <c r="X1665" s="8"/>
      <c r="Y1665" s="8"/>
      <c r="Z1665" s="8"/>
      <c r="AA1665" s="8"/>
    </row>
    <row r="1666" spans="1:27">
      <c r="A1666" s="216">
        <f t="shared" ref="A1666" si="1482">A$8</f>
        <v>0</v>
      </c>
      <c r="B1666" s="37"/>
      <c r="C1666" s="33" t="str">
        <f t="shared" ref="C1666:S1666" ca="1" si="1483">C$8</f>
        <v>BSIMAC</v>
      </c>
      <c r="D1666" s="33" t="str">
        <f t="shared" ca="1" si="1483"/>
        <v>CSE</v>
      </c>
      <c r="E1666" s="33" t="str">
        <f t="shared" ca="1" si="1483"/>
        <v>DeST</v>
      </c>
      <c r="F1666" s="33" t="str">
        <f t="shared" ca="1" si="1483"/>
        <v>EnergyPlus</v>
      </c>
      <c r="G1666" s="33" t="str">
        <f t="shared" ca="1" si="1483"/>
        <v>ESP-r</v>
      </c>
      <c r="H1666" s="33" t="str">
        <f t="shared" ca="1" si="1483"/>
        <v>TRNSYS</v>
      </c>
      <c r="I1666" s="33" t="str">
        <f t="shared" ca="1" si="1483"/>
        <v>TestSpec-Alt</v>
      </c>
      <c r="J1666" s="33">
        <f t="shared" ca="1" si="1483"/>
        <v>0</v>
      </c>
      <c r="K1666" s="33">
        <f t="shared" ca="1" si="1483"/>
        <v>0</v>
      </c>
      <c r="L1666" s="33">
        <f t="shared" ca="1" si="1483"/>
        <v>0</v>
      </c>
      <c r="M1666" s="33">
        <f t="shared" ca="1" si="1483"/>
        <v>0</v>
      </c>
      <c r="N1666" s="33">
        <f t="shared" ca="1" si="1483"/>
        <v>0</v>
      </c>
      <c r="O1666" s="33">
        <f t="shared" ca="1" si="1483"/>
        <v>0</v>
      </c>
      <c r="P1666" s="33">
        <f t="shared" ca="1" si="1483"/>
        <v>0</v>
      </c>
      <c r="Q1666" s="33">
        <f t="shared" ca="1" si="1483"/>
        <v>0</v>
      </c>
      <c r="R1666" s="33">
        <f t="shared" ca="1" si="1483"/>
        <v>0</v>
      </c>
      <c r="S1666" s="33" t="str">
        <f t="shared" ca="1" si="1483"/>
        <v>Tested Prg</v>
      </c>
      <c r="T1666" s="34"/>
      <c r="U1666" s="34"/>
      <c r="V1666" s="34"/>
      <c r="W1666" s="8"/>
      <c r="X1666" s="8"/>
      <c r="Y1666" s="8"/>
      <c r="Z1666" s="8"/>
      <c r="AA1666" s="8"/>
    </row>
    <row r="1667" spans="1:27">
      <c r="A1667" s="226">
        <v>262</v>
      </c>
      <c r="B1667" s="8">
        <v>1</v>
      </c>
      <c r="C1667" s="219">
        <f ca="1">IF(ISNUMBER(OFFSET(INDIRECT("'"&amp;'DATA for charts'!C$5&amp;"'!$r1"),$A1667-1,0)),OFFSET(INDIRECT("'"&amp;'DATA for charts'!C$5&amp;"'!$r1"),$A1667-1,0),NA())</f>
        <v>-1.7000000000000001E-2</v>
      </c>
      <c r="D1667" s="219">
        <f ca="1">IF(ISNUMBER(OFFSET(INDIRECT("'"&amp;'DATA for charts'!D$5&amp;"'!$r1"),$A1667-1,0)),OFFSET(INDIRECT("'"&amp;'DATA for charts'!D$5&amp;"'!$r1"),$A1667-1,0),NA())</f>
        <v>0</v>
      </c>
      <c r="E1667" s="219">
        <f ca="1">IF(ISNUMBER(OFFSET(INDIRECT("'"&amp;'DATA for charts'!E$5&amp;"'!$r1"),$A1667-1,0)),OFFSET(INDIRECT("'"&amp;'DATA for charts'!E$5&amp;"'!$r1"),$A1667-1,0),NA())</f>
        <v>0</v>
      </c>
      <c r="F1667" s="219">
        <f ca="1">IF(ISNUMBER(OFFSET(INDIRECT("'"&amp;'DATA for charts'!F$5&amp;"'!$r1"),$A1667-1,0)),OFFSET(INDIRECT("'"&amp;'DATA for charts'!F$5&amp;"'!$r1"),$A1667-1,0),NA())</f>
        <v>0</v>
      </c>
      <c r="G1667" s="219">
        <f ca="1">IF(ISNUMBER(OFFSET(INDIRECT("'"&amp;'DATA for charts'!G$5&amp;"'!$r1"),$A1667-1,0)),OFFSET(INDIRECT("'"&amp;'DATA for charts'!G$5&amp;"'!$r1"),$A1667-1,0),NA())</f>
        <v>0</v>
      </c>
      <c r="H1667" s="219">
        <f ca="1">IF(ISNUMBER(OFFSET(INDIRECT("'"&amp;'DATA for charts'!H$5&amp;"'!$r1"),$A1667-1,0)),OFFSET(INDIRECT("'"&amp;'DATA for charts'!H$5&amp;"'!$r1"),$A1667-1,0),NA())</f>
        <v>0</v>
      </c>
      <c r="I1667" s="219" t="e">
        <f ca="1">IF(ISNUMBER(OFFSET(INDIRECT("'"&amp;'DATA for charts'!I$5&amp;"'!$r1"),$A1667-1,0)),OFFSET(INDIRECT("'"&amp;'DATA for charts'!I$5&amp;"'!$r1"),$A1667-1,0),NA())</f>
        <v>#N/A</v>
      </c>
      <c r="J1667" s="219" t="e">
        <f ca="1">IF(ISNUMBER(OFFSET(INDIRECT("'"&amp;'DATA for charts'!J$5&amp;"'!$r1"),$A1667-1,0)),OFFSET(INDIRECT("'"&amp;'DATA for charts'!J$5&amp;"'!$r1"),$A1667-1,0),NA())</f>
        <v>#N/A</v>
      </c>
      <c r="K1667" s="219" t="e">
        <f ca="1">IF(ISNUMBER(OFFSET(INDIRECT("'"&amp;'DATA for charts'!K$5&amp;"'!$r1"),$A1667-1,0)),OFFSET(INDIRECT("'"&amp;'DATA for charts'!K$5&amp;"'!$r1"),$A1667-1,0),NA())</f>
        <v>#N/A</v>
      </c>
      <c r="L1667" s="219" t="e">
        <f ca="1">IF(ISNUMBER(OFFSET(INDIRECT("'"&amp;'DATA for charts'!L$5&amp;"'!$r1"),$A1667-1,0)),OFFSET(INDIRECT("'"&amp;'DATA for charts'!L$5&amp;"'!$r1"),$A1667-1,0),NA())</f>
        <v>#N/A</v>
      </c>
      <c r="M1667" s="219" t="e">
        <f ca="1">IF(ISNUMBER(OFFSET(INDIRECT("'"&amp;'DATA for charts'!M$5&amp;"'!$r1"),$A1667-1,0)),OFFSET(INDIRECT("'"&amp;'DATA for charts'!M$5&amp;"'!$r1"),$A1667-1,0),NA())</f>
        <v>#N/A</v>
      </c>
      <c r="N1667" s="219" t="e">
        <f ca="1">IF(ISNUMBER(OFFSET(INDIRECT("'"&amp;'DATA for charts'!N$5&amp;"'!$r1"),$A1667-1,0)),OFFSET(INDIRECT("'"&amp;'DATA for charts'!N$5&amp;"'!$r1"),$A1667-1,0),NA())</f>
        <v>#N/A</v>
      </c>
      <c r="O1667" s="219" t="e">
        <f ca="1">IF(ISNUMBER(OFFSET(INDIRECT("'"&amp;'DATA for charts'!O$5&amp;"'!$r1"),$A1667-1,0)),OFFSET(INDIRECT("'"&amp;'DATA for charts'!O$5&amp;"'!$r1"),$A1667-1,0),NA())</f>
        <v>#N/A</v>
      </c>
      <c r="P1667" s="219" t="e">
        <f ca="1">IF(ISNUMBER(OFFSET(INDIRECT("'"&amp;'DATA for charts'!P$5&amp;"'!$r1"),$A1667-1,0)),OFFSET(INDIRECT("'"&amp;'DATA for charts'!P$5&amp;"'!$r1"),$A1667-1,0),NA())</f>
        <v>#N/A</v>
      </c>
      <c r="Q1667" s="219" t="e">
        <f ca="1">IF(ISNUMBER(OFFSET(INDIRECT("'"&amp;'DATA for charts'!Q$5&amp;"'!$r1"),$A1667-1,0)),OFFSET(INDIRECT("'"&amp;'DATA for charts'!Q$5&amp;"'!$r1"),$A1667-1,0),NA())</f>
        <v>#N/A</v>
      </c>
      <c r="R1667" s="219" t="e">
        <f ca="1">IF(ISNUMBER(OFFSET(INDIRECT("'"&amp;'DATA for charts'!R$5&amp;"'!$r1"),$A1667-1,0)),OFFSET(INDIRECT("'"&amp;'DATA for charts'!R$5&amp;"'!$r1"),$A1667-1,0),NA())</f>
        <v>#N/A</v>
      </c>
      <c r="S1667" s="219" t="e">
        <f ca="1">IF(ISNUMBER(OFFSET(INDIRECT("'"&amp;'DATA for charts'!S$5&amp;"'!$r1"),$A1667-1,0)),OFFSET(INDIRECT("'"&amp;'DATA for charts'!S$5&amp;"'!$r1"),$A1667-1,0),NA())</f>
        <v>#N/A</v>
      </c>
      <c r="T1667" s="34"/>
      <c r="U1667" s="34"/>
      <c r="V1667" s="34"/>
      <c r="W1667" s="8"/>
      <c r="X1667" s="8"/>
      <c r="Y1667" s="8"/>
      <c r="Z1667" s="8"/>
      <c r="AA1667" s="8"/>
    </row>
    <row r="1668" spans="1:27">
      <c r="A1668" s="226">
        <f t="shared" ref="A1668:A1690" si="1484">A1667+1</f>
        <v>263</v>
      </c>
      <c r="B1668" s="8">
        <v>2</v>
      </c>
      <c r="C1668" s="219">
        <f ca="1">IF(ISNUMBER(OFFSET(INDIRECT("'"&amp;'DATA for charts'!C$5&amp;"'!$r1"),$A1668-1,0)),OFFSET(INDIRECT("'"&amp;'DATA for charts'!C$5&amp;"'!$r1"),$A1668-1,0),NA())</f>
        <v>0</v>
      </c>
      <c r="D1668" s="219">
        <f ca="1">IF(ISNUMBER(OFFSET(INDIRECT("'"&amp;'DATA for charts'!D$5&amp;"'!$r1"),$A1668-1,0)),OFFSET(INDIRECT("'"&amp;'DATA for charts'!D$5&amp;"'!$r1"),$A1668-1,0),NA())</f>
        <v>0</v>
      </c>
      <c r="E1668" s="219">
        <f ca="1">IF(ISNUMBER(OFFSET(INDIRECT("'"&amp;'DATA for charts'!E$5&amp;"'!$r1"),$A1668-1,0)),OFFSET(INDIRECT("'"&amp;'DATA for charts'!E$5&amp;"'!$r1"),$A1668-1,0),NA())</f>
        <v>0</v>
      </c>
      <c r="F1668" s="219">
        <f ca="1">IF(ISNUMBER(OFFSET(INDIRECT("'"&amp;'DATA for charts'!F$5&amp;"'!$r1"),$A1668-1,0)),OFFSET(INDIRECT("'"&amp;'DATA for charts'!F$5&amp;"'!$r1"),$A1668-1,0),NA())</f>
        <v>0</v>
      </c>
      <c r="G1668" s="219">
        <f ca="1">IF(ISNUMBER(OFFSET(INDIRECT("'"&amp;'DATA for charts'!G$5&amp;"'!$r1"),$A1668-1,0)),OFFSET(INDIRECT("'"&amp;'DATA for charts'!G$5&amp;"'!$r1"),$A1668-1,0),NA())</f>
        <v>0</v>
      </c>
      <c r="H1668" s="219">
        <f ca="1">IF(ISNUMBER(OFFSET(INDIRECT("'"&amp;'DATA for charts'!H$5&amp;"'!$r1"),$A1668-1,0)),OFFSET(INDIRECT("'"&amp;'DATA for charts'!H$5&amp;"'!$r1"),$A1668-1,0),NA())</f>
        <v>0</v>
      </c>
      <c r="I1668" s="219" t="e">
        <f ca="1">IF(ISNUMBER(OFFSET(INDIRECT("'"&amp;'DATA for charts'!I$5&amp;"'!$r1"),$A1668-1,0)),OFFSET(INDIRECT("'"&amp;'DATA for charts'!I$5&amp;"'!$r1"),$A1668-1,0),NA())</f>
        <v>#N/A</v>
      </c>
      <c r="J1668" s="219" t="e">
        <f ca="1">IF(ISNUMBER(OFFSET(INDIRECT("'"&amp;'DATA for charts'!J$5&amp;"'!$r1"),$A1668-1,0)),OFFSET(INDIRECT("'"&amp;'DATA for charts'!J$5&amp;"'!$r1"),$A1668-1,0),NA())</f>
        <v>#N/A</v>
      </c>
      <c r="K1668" s="219" t="e">
        <f ca="1">IF(ISNUMBER(OFFSET(INDIRECT("'"&amp;'DATA for charts'!K$5&amp;"'!$r1"),$A1668-1,0)),OFFSET(INDIRECT("'"&amp;'DATA for charts'!K$5&amp;"'!$r1"),$A1668-1,0),NA())</f>
        <v>#N/A</v>
      </c>
      <c r="L1668" s="219" t="e">
        <f ca="1">IF(ISNUMBER(OFFSET(INDIRECT("'"&amp;'DATA for charts'!L$5&amp;"'!$r1"),$A1668-1,0)),OFFSET(INDIRECT("'"&amp;'DATA for charts'!L$5&amp;"'!$r1"),$A1668-1,0),NA())</f>
        <v>#N/A</v>
      </c>
      <c r="M1668" s="219" t="e">
        <f ca="1">IF(ISNUMBER(OFFSET(INDIRECT("'"&amp;'DATA for charts'!M$5&amp;"'!$r1"),$A1668-1,0)),OFFSET(INDIRECT("'"&amp;'DATA for charts'!M$5&amp;"'!$r1"),$A1668-1,0),NA())</f>
        <v>#N/A</v>
      </c>
      <c r="N1668" s="219" t="e">
        <f ca="1">IF(ISNUMBER(OFFSET(INDIRECT("'"&amp;'DATA for charts'!N$5&amp;"'!$r1"),$A1668-1,0)),OFFSET(INDIRECT("'"&amp;'DATA for charts'!N$5&amp;"'!$r1"),$A1668-1,0),NA())</f>
        <v>#N/A</v>
      </c>
      <c r="O1668" s="219" t="e">
        <f ca="1">IF(ISNUMBER(OFFSET(INDIRECT("'"&amp;'DATA for charts'!O$5&amp;"'!$r1"),$A1668-1,0)),OFFSET(INDIRECT("'"&amp;'DATA for charts'!O$5&amp;"'!$r1"),$A1668-1,0),NA())</f>
        <v>#N/A</v>
      </c>
      <c r="P1668" s="219" t="e">
        <f ca="1">IF(ISNUMBER(OFFSET(INDIRECT("'"&amp;'DATA for charts'!P$5&amp;"'!$r1"),$A1668-1,0)),OFFSET(INDIRECT("'"&amp;'DATA for charts'!P$5&amp;"'!$r1"),$A1668-1,0),NA())</f>
        <v>#N/A</v>
      </c>
      <c r="Q1668" s="219" t="e">
        <f ca="1">IF(ISNUMBER(OFFSET(INDIRECT("'"&amp;'DATA for charts'!Q$5&amp;"'!$r1"),$A1668-1,0)),OFFSET(INDIRECT("'"&amp;'DATA for charts'!Q$5&amp;"'!$r1"),$A1668-1,0),NA())</f>
        <v>#N/A</v>
      </c>
      <c r="R1668" s="219" t="e">
        <f ca="1">IF(ISNUMBER(OFFSET(INDIRECT("'"&amp;'DATA for charts'!R$5&amp;"'!$r1"),$A1668-1,0)),OFFSET(INDIRECT("'"&amp;'DATA for charts'!R$5&amp;"'!$r1"),$A1668-1,0),NA())</f>
        <v>#N/A</v>
      </c>
      <c r="S1668" s="219" t="e">
        <f ca="1">IF(ISNUMBER(OFFSET(INDIRECT("'"&amp;'DATA for charts'!S$5&amp;"'!$r1"),$A1668-1,0)),OFFSET(INDIRECT("'"&amp;'DATA for charts'!S$5&amp;"'!$r1"),$A1668-1,0),NA())</f>
        <v>#N/A</v>
      </c>
      <c r="T1668" s="34"/>
      <c r="U1668" s="34"/>
      <c r="V1668" s="34"/>
      <c r="W1668" s="8"/>
      <c r="X1668" s="8"/>
      <c r="Y1668" s="8"/>
      <c r="Z1668" s="8"/>
      <c r="AA1668" s="8"/>
    </row>
    <row r="1669" spans="1:27">
      <c r="A1669" s="226">
        <f t="shared" si="1484"/>
        <v>264</v>
      </c>
      <c r="B1669" s="8">
        <v>3</v>
      </c>
      <c r="C1669" s="219">
        <f ca="1">IF(ISNUMBER(OFFSET(INDIRECT("'"&amp;'DATA for charts'!C$5&amp;"'!$r1"),$A1669-1,0)),OFFSET(INDIRECT("'"&amp;'DATA for charts'!C$5&amp;"'!$r1"),$A1669-1,0),NA())</f>
        <v>0</v>
      </c>
      <c r="D1669" s="219">
        <f ca="1">IF(ISNUMBER(OFFSET(INDIRECT("'"&amp;'DATA for charts'!D$5&amp;"'!$r1"),$A1669-1,0)),OFFSET(INDIRECT("'"&amp;'DATA for charts'!D$5&amp;"'!$r1"),$A1669-1,0),NA())</f>
        <v>0</v>
      </c>
      <c r="E1669" s="219">
        <f ca="1">IF(ISNUMBER(OFFSET(INDIRECT("'"&amp;'DATA for charts'!E$5&amp;"'!$r1"),$A1669-1,0)),OFFSET(INDIRECT("'"&amp;'DATA for charts'!E$5&amp;"'!$r1"),$A1669-1,0),NA())</f>
        <v>0</v>
      </c>
      <c r="F1669" s="219">
        <f ca="1">IF(ISNUMBER(OFFSET(INDIRECT("'"&amp;'DATA for charts'!F$5&amp;"'!$r1"),$A1669-1,0)),OFFSET(INDIRECT("'"&amp;'DATA for charts'!F$5&amp;"'!$r1"),$A1669-1,0),NA())</f>
        <v>0</v>
      </c>
      <c r="G1669" s="219">
        <f ca="1">IF(ISNUMBER(OFFSET(INDIRECT("'"&amp;'DATA for charts'!G$5&amp;"'!$r1"),$A1669-1,0)),OFFSET(INDIRECT("'"&amp;'DATA for charts'!G$5&amp;"'!$r1"),$A1669-1,0),NA())</f>
        <v>0</v>
      </c>
      <c r="H1669" s="219">
        <f ca="1">IF(ISNUMBER(OFFSET(INDIRECT("'"&amp;'DATA for charts'!H$5&amp;"'!$r1"),$A1669-1,0)),OFFSET(INDIRECT("'"&amp;'DATA for charts'!H$5&amp;"'!$r1"),$A1669-1,0),NA())</f>
        <v>0</v>
      </c>
      <c r="I1669" s="219" t="e">
        <f ca="1">IF(ISNUMBER(OFFSET(INDIRECT("'"&amp;'DATA for charts'!I$5&amp;"'!$r1"),$A1669-1,0)),OFFSET(INDIRECT("'"&amp;'DATA for charts'!I$5&amp;"'!$r1"),$A1669-1,0),NA())</f>
        <v>#N/A</v>
      </c>
      <c r="J1669" s="219" t="e">
        <f ca="1">IF(ISNUMBER(OFFSET(INDIRECT("'"&amp;'DATA for charts'!J$5&amp;"'!$r1"),$A1669-1,0)),OFFSET(INDIRECT("'"&amp;'DATA for charts'!J$5&amp;"'!$r1"),$A1669-1,0),NA())</f>
        <v>#N/A</v>
      </c>
      <c r="K1669" s="219" t="e">
        <f ca="1">IF(ISNUMBER(OFFSET(INDIRECT("'"&amp;'DATA for charts'!K$5&amp;"'!$r1"),$A1669-1,0)),OFFSET(INDIRECT("'"&amp;'DATA for charts'!K$5&amp;"'!$r1"),$A1669-1,0),NA())</f>
        <v>#N/A</v>
      </c>
      <c r="L1669" s="219" t="e">
        <f ca="1">IF(ISNUMBER(OFFSET(INDIRECT("'"&amp;'DATA for charts'!L$5&amp;"'!$r1"),$A1669-1,0)),OFFSET(INDIRECT("'"&amp;'DATA for charts'!L$5&amp;"'!$r1"),$A1669-1,0),NA())</f>
        <v>#N/A</v>
      </c>
      <c r="M1669" s="219" t="e">
        <f ca="1">IF(ISNUMBER(OFFSET(INDIRECT("'"&amp;'DATA for charts'!M$5&amp;"'!$r1"),$A1669-1,0)),OFFSET(INDIRECT("'"&amp;'DATA for charts'!M$5&amp;"'!$r1"),$A1669-1,0),NA())</f>
        <v>#N/A</v>
      </c>
      <c r="N1669" s="219" t="e">
        <f ca="1">IF(ISNUMBER(OFFSET(INDIRECT("'"&amp;'DATA for charts'!N$5&amp;"'!$r1"),$A1669-1,0)),OFFSET(INDIRECT("'"&amp;'DATA for charts'!N$5&amp;"'!$r1"),$A1669-1,0),NA())</f>
        <v>#N/A</v>
      </c>
      <c r="O1669" s="219" t="e">
        <f ca="1">IF(ISNUMBER(OFFSET(INDIRECT("'"&amp;'DATA for charts'!O$5&amp;"'!$r1"),$A1669-1,0)),OFFSET(INDIRECT("'"&amp;'DATA for charts'!O$5&amp;"'!$r1"),$A1669-1,0),NA())</f>
        <v>#N/A</v>
      </c>
      <c r="P1669" s="219" t="e">
        <f ca="1">IF(ISNUMBER(OFFSET(INDIRECT("'"&amp;'DATA for charts'!P$5&amp;"'!$r1"),$A1669-1,0)),OFFSET(INDIRECT("'"&amp;'DATA for charts'!P$5&amp;"'!$r1"),$A1669-1,0),NA())</f>
        <v>#N/A</v>
      </c>
      <c r="Q1669" s="219" t="e">
        <f ca="1">IF(ISNUMBER(OFFSET(INDIRECT("'"&amp;'DATA for charts'!Q$5&amp;"'!$r1"),$A1669-1,0)),OFFSET(INDIRECT("'"&amp;'DATA for charts'!Q$5&amp;"'!$r1"),$A1669-1,0),NA())</f>
        <v>#N/A</v>
      </c>
      <c r="R1669" s="219" t="e">
        <f ca="1">IF(ISNUMBER(OFFSET(INDIRECT("'"&amp;'DATA for charts'!R$5&amp;"'!$r1"),$A1669-1,0)),OFFSET(INDIRECT("'"&amp;'DATA for charts'!R$5&amp;"'!$r1"),$A1669-1,0),NA())</f>
        <v>#N/A</v>
      </c>
      <c r="S1669" s="219" t="e">
        <f ca="1">IF(ISNUMBER(OFFSET(INDIRECT("'"&amp;'DATA for charts'!S$5&amp;"'!$r1"),$A1669-1,0)),OFFSET(INDIRECT("'"&amp;'DATA for charts'!S$5&amp;"'!$r1"),$A1669-1,0),NA())</f>
        <v>#N/A</v>
      </c>
      <c r="T1669" s="34"/>
      <c r="U1669" s="34"/>
      <c r="V1669" s="34"/>
      <c r="W1669" s="8"/>
      <c r="X1669" s="8"/>
      <c r="Y1669" s="8"/>
      <c r="Z1669" s="8"/>
      <c r="AA1669" s="8"/>
    </row>
    <row r="1670" spans="1:27">
      <c r="A1670" s="226">
        <f t="shared" si="1484"/>
        <v>265</v>
      </c>
      <c r="B1670" s="8">
        <v>4</v>
      </c>
      <c r="C1670" s="219">
        <f ca="1">IF(ISNUMBER(OFFSET(INDIRECT("'"&amp;'DATA for charts'!C$5&amp;"'!$r1"),$A1670-1,0)),OFFSET(INDIRECT("'"&amp;'DATA for charts'!C$5&amp;"'!$r1"),$A1670-1,0),NA())</f>
        <v>0</v>
      </c>
      <c r="D1670" s="219">
        <f ca="1">IF(ISNUMBER(OFFSET(INDIRECT("'"&amp;'DATA for charts'!D$5&amp;"'!$r1"),$A1670-1,0)),OFFSET(INDIRECT("'"&amp;'DATA for charts'!D$5&amp;"'!$r1"),$A1670-1,0),NA())</f>
        <v>0</v>
      </c>
      <c r="E1670" s="219">
        <f ca="1">IF(ISNUMBER(OFFSET(INDIRECT("'"&amp;'DATA for charts'!E$5&amp;"'!$r1"),$A1670-1,0)),OFFSET(INDIRECT("'"&amp;'DATA for charts'!E$5&amp;"'!$r1"),$A1670-1,0),NA())</f>
        <v>0</v>
      </c>
      <c r="F1670" s="219">
        <f ca="1">IF(ISNUMBER(OFFSET(INDIRECT("'"&amp;'DATA for charts'!F$5&amp;"'!$r1"),$A1670-1,0)),OFFSET(INDIRECT("'"&amp;'DATA for charts'!F$5&amp;"'!$r1"),$A1670-1,0),NA())</f>
        <v>0</v>
      </c>
      <c r="G1670" s="219">
        <f ca="1">IF(ISNUMBER(OFFSET(INDIRECT("'"&amp;'DATA for charts'!G$5&amp;"'!$r1"),$A1670-1,0)),OFFSET(INDIRECT("'"&amp;'DATA for charts'!G$5&amp;"'!$r1"),$A1670-1,0),NA())</f>
        <v>0</v>
      </c>
      <c r="H1670" s="219">
        <f ca="1">IF(ISNUMBER(OFFSET(INDIRECT("'"&amp;'DATA for charts'!H$5&amp;"'!$r1"),$A1670-1,0)),OFFSET(INDIRECT("'"&amp;'DATA for charts'!H$5&amp;"'!$r1"),$A1670-1,0),NA())</f>
        <v>0</v>
      </c>
      <c r="I1670" s="219" t="e">
        <f ca="1">IF(ISNUMBER(OFFSET(INDIRECT("'"&amp;'DATA for charts'!I$5&amp;"'!$r1"),$A1670-1,0)),OFFSET(INDIRECT("'"&amp;'DATA for charts'!I$5&amp;"'!$r1"),$A1670-1,0),NA())</f>
        <v>#N/A</v>
      </c>
      <c r="J1670" s="219" t="e">
        <f ca="1">IF(ISNUMBER(OFFSET(INDIRECT("'"&amp;'DATA for charts'!J$5&amp;"'!$r1"),$A1670-1,0)),OFFSET(INDIRECT("'"&amp;'DATA for charts'!J$5&amp;"'!$r1"),$A1670-1,0),NA())</f>
        <v>#N/A</v>
      </c>
      <c r="K1670" s="219" t="e">
        <f ca="1">IF(ISNUMBER(OFFSET(INDIRECT("'"&amp;'DATA for charts'!K$5&amp;"'!$r1"),$A1670-1,0)),OFFSET(INDIRECT("'"&amp;'DATA for charts'!K$5&amp;"'!$r1"),$A1670-1,0),NA())</f>
        <v>#N/A</v>
      </c>
      <c r="L1670" s="219" t="e">
        <f ca="1">IF(ISNUMBER(OFFSET(INDIRECT("'"&amp;'DATA for charts'!L$5&amp;"'!$r1"),$A1670-1,0)),OFFSET(INDIRECT("'"&amp;'DATA for charts'!L$5&amp;"'!$r1"),$A1670-1,0),NA())</f>
        <v>#N/A</v>
      </c>
      <c r="M1670" s="219" t="e">
        <f ca="1">IF(ISNUMBER(OFFSET(INDIRECT("'"&amp;'DATA for charts'!M$5&amp;"'!$r1"),$A1670-1,0)),OFFSET(INDIRECT("'"&amp;'DATA for charts'!M$5&amp;"'!$r1"),$A1670-1,0),NA())</f>
        <v>#N/A</v>
      </c>
      <c r="N1670" s="219" t="e">
        <f ca="1">IF(ISNUMBER(OFFSET(INDIRECT("'"&amp;'DATA for charts'!N$5&amp;"'!$r1"),$A1670-1,0)),OFFSET(INDIRECT("'"&amp;'DATA for charts'!N$5&amp;"'!$r1"),$A1670-1,0),NA())</f>
        <v>#N/A</v>
      </c>
      <c r="O1670" s="219" t="e">
        <f ca="1">IF(ISNUMBER(OFFSET(INDIRECT("'"&amp;'DATA for charts'!O$5&amp;"'!$r1"),$A1670-1,0)),OFFSET(INDIRECT("'"&amp;'DATA for charts'!O$5&amp;"'!$r1"),$A1670-1,0),NA())</f>
        <v>#N/A</v>
      </c>
      <c r="P1670" s="219" t="e">
        <f ca="1">IF(ISNUMBER(OFFSET(INDIRECT("'"&amp;'DATA for charts'!P$5&amp;"'!$r1"),$A1670-1,0)),OFFSET(INDIRECT("'"&amp;'DATA for charts'!P$5&amp;"'!$r1"),$A1670-1,0),NA())</f>
        <v>#N/A</v>
      </c>
      <c r="Q1670" s="219" t="e">
        <f ca="1">IF(ISNUMBER(OFFSET(INDIRECT("'"&amp;'DATA for charts'!Q$5&amp;"'!$r1"),$A1670-1,0)),OFFSET(INDIRECT("'"&amp;'DATA for charts'!Q$5&amp;"'!$r1"),$A1670-1,0),NA())</f>
        <v>#N/A</v>
      </c>
      <c r="R1670" s="219" t="e">
        <f ca="1">IF(ISNUMBER(OFFSET(INDIRECT("'"&amp;'DATA for charts'!R$5&amp;"'!$r1"),$A1670-1,0)),OFFSET(INDIRECT("'"&amp;'DATA for charts'!R$5&amp;"'!$r1"),$A1670-1,0),NA())</f>
        <v>#N/A</v>
      </c>
      <c r="S1670" s="219" t="e">
        <f ca="1">IF(ISNUMBER(OFFSET(INDIRECT("'"&amp;'DATA for charts'!S$5&amp;"'!$r1"),$A1670-1,0)),OFFSET(INDIRECT("'"&amp;'DATA for charts'!S$5&amp;"'!$r1"),$A1670-1,0),NA())</f>
        <v>#N/A</v>
      </c>
      <c r="T1670" s="34"/>
      <c r="U1670" s="34"/>
      <c r="V1670" s="34"/>
      <c r="W1670" s="8"/>
      <c r="X1670" s="8"/>
      <c r="Y1670" s="8"/>
      <c r="Z1670" s="8"/>
      <c r="AA1670" s="8"/>
    </row>
    <row r="1671" spans="1:27">
      <c r="A1671" s="226">
        <f t="shared" si="1484"/>
        <v>266</v>
      </c>
      <c r="B1671" s="8">
        <v>5</v>
      </c>
      <c r="C1671" s="219">
        <f ca="1">IF(ISNUMBER(OFFSET(INDIRECT("'"&amp;'DATA for charts'!C$5&amp;"'!$r1"),$A1671-1,0)),OFFSET(INDIRECT("'"&amp;'DATA for charts'!C$5&amp;"'!$r1"),$A1671-1,0),NA())</f>
        <v>0</v>
      </c>
      <c r="D1671" s="219">
        <f ca="1">IF(ISNUMBER(OFFSET(INDIRECT("'"&amp;'DATA for charts'!D$5&amp;"'!$r1"),$A1671-1,0)),OFFSET(INDIRECT("'"&amp;'DATA for charts'!D$5&amp;"'!$r1"),$A1671-1,0),NA())</f>
        <v>0</v>
      </c>
      <c r="E1671" s="219">
        <f ca="1">IF(ISNUMBER(OFFSET(INDIRECT("'"&amp;'DATA for charts'!E$5&amp;"'!$r1"),$A1671-1,0)),OFFSET(INDIRECT("'"&amp;'DATA for charts'!E$5&amp;"'!$r1"),$A1671-1,0),NA())</f>
        <v>0</v>
      </c>
      <c r="F1671" s="219">
        <f ca="1">IF(ISNUMBER(OFFSET(INDIRECT("'"&amp;'DATA for charts'!F$5&amp;"'!$r1"),$A1671-1,0)),OFFSET(INDIRECT("'"&amp;'DATA for charts'!F$5&amp;"'!$r1"),$A1671-1,0),NA())</f>
        <v>0</v>
      </c>
      <c r="G1671" s="219">
        <f ca="1">IF(ISNUMBER(OFFSET(INDIRECT("'"&amp;'DATA for charts'!G$5&amp;"'!$r1"),$A1671-1,0)),OFFSET(INDIRECT("'"&amp;'DATA for charts'!G$5&amp;"'!$r1"),$A1671-1,0),NA())</f>
        <v>0</v>
      </c>
      <c r="H1671" s="219">
        <f ca="1">IF(ISNUMBER(OFFSET(INDIRECT("'"&amp;'DATA for charts'!H$5&amp;"'!$r1"),$A1671-1,0)),OFFSET(INDIRECT("'"&amp;'DATA for charts'!H$5&amp;"'!$r1"),$A1671-1,0),NA())</f>
        <v>0</v>
      </c>
      <c r="I1671" s="219" t="e">
        <f ca="1">IF(ISNUMBER(OFFSET(INDIRECT("'"&amp;'DATA for charts'!I$5&amp;"'!$r1"),$A1671-1,0)),OFFSET(INDIRECT("'"&amp;'DATA for charts'!I$5&amp;"'!$r1"),$A1671-1,0),NA())</f>
        <v>#N/A</v>
      </c>
      <c r="J1671" s="219" t="e">
        <f ca="1">IF(ISNUMBER(OFFSET(INDIRECT("'"&amp;'DATA for charts'!J$5&amp;"'!$r1"),$A1671-1,0)),OFFSET(INDIRECT("'"&amp;'DATA for charts'!J$5&amp;"'!$r1"),$A1671-1,0),NA())</f>
        <v>#N/A</v>
      </c>
      <c r="K1671" s="219" t="e">
        <f ca="1">IF(ISNUMBER(OFFSET(INDIRECT("'"&amp;'DATA for charts'!K$5&amp;"'!$r1"),$A1671-1,0)),OFFSET(INDIRECT("'"&amp;'DATA for charts'!K$5&amp;"'!$r1"),$A1671-1,0),NA())</f>
        <v>#N/A</v>
      </c>
      <c r="L1671" s="219" t="e">
        <f ca="1">IF(ISNUMBER(OFFSET(INDIRECT("'"&amp;'DATA for charts'!L$5&amp;"'!$r1"),$A1671-1,0)),OFFSET(INDIRECT("'"&amp;'DATA for charts'!L$5&amp;"'!$r1"),$A1671-1,0),NA())</f>
        <v>#N/A</v>
      </c>
      <c r="M1671" s="219" t="e">
        <f ca="1">IF(ISNUMBER(OFFSET(INDIRECT("'"&amp;'DATA for charts'!M$5&amp;"'!$r1"),$A1671-1,0)),OFFSET(INDIRECT("'"&amp;'DATA for charts'!M$5&amp;"'!$r1"),$A1671-1,0),NA())</f>
        <v>#N/A</v>
      </c>
      <c r="N1671" s="219" t="e">
        <f ca="1">IF(ISNUMBER(OFFSET(INDIRECT("'"&amp;'DATA for charts'!N$5&amp;"'!$r1"),$A1671-1,0)),OFFSET(INDIRECT("'"&amp;'DATA for charts'!N$5&amp;"'!$r1"),$A1671-1,0),NA())</f>
        <v>#N/A</v>
      </c>
      <c r="O1671" s="219" t="e">
        <f ca="1">IF(ISNUMBER(OFFSET(INDIRECT("'"&amp;'DATA for charts'!O$5&amp;"'!$r1"),$A1671-1,0)),OFFSET(INDIRECT("'"&amp;'DATA for charts'!O$5&amp;"'!$r1"),$A1671-1,0),NA())</f>
        <v>#N/A</v>
      </c>
      <c r="P1671" s="219" t="e">
        <f ca="1">IF(ISNUMBER(OFFSET(INDIRECT("'"&amp;'DATA for charts'!P$5&amp;"'!$r1"),$A1671-1,0)),OFFSET(INDIRECT("'"&amp;'DATA for charts'!P$5&amp;"'!$r1"),$A1671-1,0),NA())</f>
        <v>#N/A</v>
      </c>
      <c r="Q1671" s="219" t="e">
        <f ca="1">IF(ISNUMBER(OFFSET(INDIRECT("'"&amp;'DATA for charts'!Q$5&amp;"'!$r1"),$A1671-1,0)),OFFSET(INDIRECT("'"&amp;'DATA for charts'!Q$5&amp;"'!$r1"),$A1671-1,0),NA())</f>
        <v>#N/A</v>
      </c>
      <c r="R1671" s="219" t="e">
        <f ca="1">IF(ISNUMBER(OFFSET(INDIRECT("'"&amp;'DATA for charts'!R$5&amp;"'!$r1"),$A1671-1,0)),OFFSET(INDIRECT("'"&amp;'DATA for charts'!R$5&amp;"'!$r1"),$A1671-1,0),NA())</f>
        <v>#N/A</v>
      </c>
      <c r="S1671" s="219" t="e">
        <f ca="1">IF(ISNUMBER(OFFSET(INDIRECT("'"&amp;'DATA for charts'!S$5&amp;"'!$r1"),$A1671-1,0)),OFFSET(INDIRECT("'"&amp;'DATA for charts'!S$5&amp;"'!$r1"),$A1671-1,0),NA())</f>
        <v>#N/A</v>
      </c>
      <c r="T1671" s="34"/>
      <c r="U1671" s="34"/>
      <c r="V1671" s="34"/>
      <c r="W1671" s="8"/>
      <c r="X1671" s="8"/>
      <c r="Y1671" s="8"/>
      <c r="Z1671" s="8"/>
      <c r="AA1671" s="8"/>
    </row>
    <row r="1672" spans="1:27">
      <c r="A1672" s="226">
        <f t="shared" si="1484"/>
        <v>267</v>
      </c>
      <c r="B1672" s="8">
        <v>6</v>
      </c>
      <c r="C1672" s="219">
        <f ca="1">IF(ISNUMBER(OFFSET(INDIRECT("'"&amp;'DATA for charts'!C$5&amp;"'!$r1"),$A1672-1,0)),OFFSET(INDIRECT("'"&amp;'DATA for charts'!C$5&amp;"'!$r1"),$A1672-1,0),NA())</f>
        <v>0</v>
      </c>
      <c r="D1672" s="219">
        <f ca="1">IF(ISNUMBER(OFFSET(INDIRECT("'"&amp;'DATA for charts'!D$5&amp;"'!$r1"),$A1672-1,0)),OFFSET(INDIRECT("'"&amp;'DATA for charts'!D$5&amp;"'!$r1"),$A1672-1,0),NA())</f>
        <v>0</v>
      </c>
      <c r="E1672" s="219">
        <f ca="1">IF(ISNUMBER(OFFSET(INDIRECT("'"&amp;'DATA for charts'!E$5&amp;"'!$r1"),$A1672-1,0)),OFFSET(INDIRECT("'"&amp;'DATA for charts'!E$5&amp;"'!$r1"),$A1672-1,0),NA())</f>
        <v>0</v>
      </c>
      <c r="F1672" s="219">
        <f ca="1">IF(ISNUMBER(OFFSET(INDIRECT("'"&amp;'DATA for charts'!F$5&amp;"'!$r1"),$A1672-1,0)),OFFSET(INDIRECT("'"&amp;'DATA for charts'!F$5&amp;"'!$r1"),$A1672-1,0),NA())</f>
        <v>0</v>
      </c>
      <c r="G1672" s="219">
        <f ca="1">IF(ISNUMBER(OFFSET(INDIRECT("'"&amp;'DATA for charts'!G$5&amp;"'!$r1"),$A1672-1,0)),OFFSET(INDIRECT("'"&amp;'DATA for charts'!G$5&amp;"'!$r1"),$A1672-1,0),NA())</f>
        <v>0</v>
      </c>
      <c r="H1672" s="219">
        <f ca="1">IF(ISNUMBER(OFFSET(INDIRECT("'"&amp;'DATA for charts'!H$5&amp;"'!$r1"),$A1672-1,0)),OFFSET(INDIRECT("'"&amp;'DATA for charts'!H$5&amp;"'!$r1"),$A1672-1,0),NA())</f>
        <v>0</v>
      </c>
      <c r="I1672" s="219" t="e">
        <f ca="1">IF(ISNUMBER(OFFSET(INDIRECT("'"&amp;'DATA for charts'!I$5&amp;"'!$r1"),$A1672-1,0)),OFFSET(INDIRECT("'"&amp;'DATA for charts'!I$5&amp;"'!$r1"),$A1672-1,0),NA())</f>
        <v>#N/A</v>
      </c>
      <c r="J1672" s="219" t="e">
        <f ca="1">IF(ISNUMBER(OFFSET(INDIRECT("'"&amp;'DATA for charts'!J$5&amp;"'!$r1"),$A1672-1,0)),OFFSET(INDIRECT("'"&amp;'DATA for charts'!J$5&amp;"'!$r1"),$A1672-1,0),NA())</f>
        <v>#N/A</v>
      </c>
      <c r="K1672" s="219" t="e">
        <f ca="1">IF(ISNUMBER(OFFSET(INDIRECT("'"&amp;'DATA for charts'!K$5&amp;"'!$r1"),$A1672-1,0)),OFFSET(INDIRECT("'"&amp;'DATA for charts'!K$5&amp;"'!$r1"),$A1672-1,0),NA())</f>
        <v>#N/A</v>
      </c>
      <c r="L1672" s="219" t="e">
        <f ca="1">IF(ISNUMBER(OFFSET(INDIRECT("'"&amp;'DATA for charts'!L$5&amp;"'!$r1"),$A1672-1,0)),OFFSET(INDIRECT("'"&amp;'DATA for charts'!L$5&amp;"'!$r1"),$A1672-1,0),NA())</f>
        <v>#N/A</v>
      </c>
      <c r="M1672" s="219" t="e">
        <f ca="1">IF(ISNUMBER(OFFSET(INDIRECT("'"&amp;'DATA for charts'!M$5&amp;"'!$r1"),$A1672-1,0)),OFFSET(INDIRECT("'"&amp;'DATA for charts'!M$5&amp;"'!$r1"),$A1672-1,0),NA())</f>
        <v>#N/A</v>
      </c>
      <c r="N1672" s="219" t="e">
        <f ca="1">IF(ISNUMBER(OFFSET(INDIRECT("'"&amp;'DATA for charts'!N$5&amp;"'!$r1"),$A1672-1,0)),OFFSET(INDIRECT("'"&amp;'DATA for charts'!N$5&amp;"'!$r1"),$A1672-1,0),NA())</f>
        <v>#N/A</v>
      </c>
      <c r="O1672" s="219" t="e">
        <f ca="1">IF(ISNUMBER(OFFSET(INDIRECT("'"&amp;'DATA for charts'!O$5&amp;"'!$r1"),$A1672-1,0)),OFFSET(INDIRECT("'"&amp;'DATA for charts'!O$5&amp;"'!$r1"),$A1672-1,0),NA())</f>
        <v>#N/A</v>
      </c>
      <c r="P1672" s="219" t="e">
        <f ca="1">IF(ISNUMBER(OFFSET(INDIRECT("'"&amp;'DATA for charts'!P$5&amp;"'!$r1"),$A1672-1,0)),OFFSET(INDIRECT("'"&amp;'DATA for charts'!P$5&amp;"'!$r1"),$A1672-1,0),NA())</f>
        <v>#N/A</v>
      </c>
      <c r="Q1672" s="219" t="e">
        <f ca="1">IF(ISNUMBER(OFFSET(INDIRECT("'"&amp;'DATA for charts'!Q$5&amp;"'!$r1"),$A1672-1,0)),OFFSET(INDIRECT("'"&amp;'DATA for charts'!Q$5&amp;"'!$r1"),$A1672-1,0),NA())</f>
        <v>#N/A</v>
      </c>
      <c r="R1672" s="219" t="e">
        <f ca="1">IF(ISNUMBER(OFFSET(INDIRECT("'"&amp;'DATA for charts'!R$5&amp;"'!$r1"),$A1672-1,0)),OFFSET(INDIRECT("'"&amp;'DATA for charts'!R$5&amp;"'!$r1"),$A1672-1,0),NA())</f>
        <v>#N/A</v>
      </c>
      <c r="S1672" s="219" t="e">
        <f ca="1">IF(ISNUMBER(OFFSET(INDIRECT("'"&amp;'DATA for charts'!S$5&amp;"'!$r1"),$A1672-1,0)),OFFSET(INDIRECT("'"&amp;'DATA for charts'!S$5&amp;"'!$r1"),$A1672-1,0),NA())</f>
        <v>#N/A</v>
      </c>
      <c r="T1672" s="34"/>
      <c r="U1672" s="34"/>
      <c r="V1672" s="34"/>
      <c r="W1672" s="8"/>
      <c r="X1672" s="8"/>
      <c r="Y1672" s="8"/>
      <c r="Z1672" s="8"/>
      <c r="AA1672" s="8"/>
    </row>
    <row r="1673" spans="1:27">
      <c r="A1673" s="226">
        <f t="shared" si="1484"/>
        <v>268</v>
      </c>
      <c r="B1673" s="8">
        <v>7</v>
      </c>
      <c r="C1673" s="219">
        <f ca="1">IF(ISNUMBER(OFFSET(INDIRECT("'"&amp;'DATA for charts'!C$5&amp;"'!$r1"),$A1673-1,0)),OFFSET(INDIRECT("'"&amp;'DATA for charts'!C$5&amp;"'!$r1"),$A1673-1,0),NA())</f>
        <v>0</v>
      </c>
      <c r="D1673" s="219">
        <f ca="1">IF(ISNUMBER(OFFSET(INDIRECT("'"&amp;'DATA for charts'!D$5&amp;"'!$r1"),$A1673-1,0)),OFFSET(INDIRECT("'"&amp;'DATA for charts'!D$5&amp;"'!$r1"),$A1673-1,0),NA())</f>
        <v>0</v>
      </c>
      <c r="E1673" s="219">
        <f ca="1">IF(ISNUMBER(OFFSET(INDIRECT("'"&amp;'DATA for charts'!E$5&amp;"'!$r1"),$A1673-1,0)),OFFSET(INDIRECT("'"&amp;'DATA for charts'!E$5&amp;"'!$r1"),$A1673-1,0),NA())</f>
        <v>0</v>
      </c>
      <c r="F1673" s="219">
        <f ca="1">IF(ISNUMBER(OFFSET(INDIRECT("'"&amp;'DATA for charts'!F$5&amp;"'!$r1"),$A1673-1,0)),OFFSET(INDIRECT("'"&amp;'DATA for charts'!F$5&amp;"'!$r1"),$A1673-1,0),NA())</f>
        <v>0</v>
      </c>
      <c r="G1673" s="219">
        <f ca="1">IF(ISNUMBER(OFFSET(INDIRECT("'"&amp;'DATA for charts'!G$5&amp;"'!$r1"),$A1673-1,0)),OFFSET(INDIRECT("'"&amp;'DATA for charts'!G$5&amp;"'!$r1"),$A1673-1,0),NA())</f>
        <v>0</v>
      </c>
      <c r="H1673" s="219">
        <f ca="1">IF(ISNUMBER(OFFSET(INDIRECT("'"&amp;'DATA for charts'!H$5&amp;"'!$r1"),$A1673-1,0)),OFFSET(INDIRECT("'"&amp;'DATA for charts'!H$5&amp;"'!$r1"),$A1673-1,0),NA())</f>
        <v>0</v>
      </c>
      <c r="I1673" s="219" t="e">
        <f ca="1">IF(ISNUMBER(OFFSET(INDIRECT("'"&amp;'DATA for charts'!I$5&amp;"'!$r1"),$A1673-1,0)),OFFSET(INDIRECT("'"&amp;'DATA for charts'!I$5&amp;"'!$r1"),$A1673-1,0),NA())</f>
        <v>#N/A</v>
      </c>
      <c r="J1673" s="219" t="e">
        <f ca="1">IF(ISNUMBER(OFFSET(INDIRECT("'"&amp;'DATA for charts'!J$5&amp;"'!$r1"),$A1673-1,0)),OFFSET(INDIRECT("'"&amp;'DATA for charts'!J$5&amp;"'!$r1"),$A1673-1,0),NA())</f>
        <v>#N/A</v>
      </c>
      <c r="K1673" s="219" t="e">
        <f ca="1">IF(ISNUMBER(OFFSET(INDIRECT("'"&amp;'DATA for charts'!K$5&amp;"'!$r1"),$A1673-1,0)),OFFSET(INDIRECT("'"&amp;'DATA for charts'!K$5&amp;"'!$r1"),$A1673-1,0),NA())</f>
        <v>#N/A</v>
      </c>
      <c r="L1673" s="219" t="e">
        <f ca="1">IF(ISNUMBER(OFFSET(INDIRECT("'"&amp;'DATA for charts'!L$5&amp;"'!$r1"),$A1673-1,0)),OFFSET(INDIRECT("'"&amp;'DATA for charts'!L$5&amp;"'!$r1"),$A1673-1,0),NA())</f>
        <v>#N/A</v>
      </c>
      <c r="M1673" s="219" t="e">
        <f ca="1">IF(ISNUMBER(OFFSET(INDIRECT("'"&amp;'DATA for charts'!M$5&amp;"'!$r1"),$A1673-1,0)),OFFSET(INDIRECT("'"&amp;'DATA for charts'!M$5&amp;"'!$r1"),$A1673-1,0),NA())</f>
        <v>#N/A</v>
      </c>
      <c r="N1673" s="219" t="e">
        <f ca="1">IF(ISNUMBER(OFFSET(INDIRECT("'"&amp;'DATA for charts'!N$5&amp;"'!$r1"),$A1673-1,0)),OFFSET(INDIRECT("'"&amp;'DATA for charts'!N$5&amp;"'!$r1"),$A1673-1,0),NA())</f>
        <v>#N/A</v>
      </c>
      <c r="O1673" s="219" t="e">
        <f ca="1">IF(ISNUMBER(OFFSET(INDIRECT("'"&amp;'DATA for charts'!O$5&amp;"'!$r1"),$A1673-1,0)),OFFSET(INDIRECT("'"&amp;'DATA for charts'!O$5&amp;"'!$r1"),$A1673-1,0),NA())</f>
        <v>#N/A</v>
      </c>
      <c r="P1673" s="219" t="e">
        <f ca="1">IF(ISNUMBER(OFFSET(INDIRECT("'"&amp;'DATA for charts'!P$5&amp;"'!$r1"),$A1673-1,0)),OFFSET(INDIRECT("'"&amp;'DATA for charts'!P$5&amp;"'!$r1"),$A1673-1,0),NA())</f>
        <v>#N/A</v>
      </c>
      <c r="Q1673" s="219" t="e">
        <f ca="1">IF(ISNUMBER(OFFSET(INDIRECT("'"&amp;'DATA for charts'!Q$5&amp;"'!$r1"),$A1673-1,0)),OFFSET(INDIRECT("'"&amp;'DATA for charts'!Q$5&amp;"'!$r1"),$A1673-1,0),NA())</f>
        <v>#N/A</v>
      </c>
      <c r="R1673" s="219" t="e">
        <f ca="1">IF(ISNUMBER(OFFSET(INDIRECT("'"&amp;'DATA for charts'!R$5&amp;"'!$r1"),$A1673-1,0)),OFFSET(INDIRECT("'"&amp;'DATA for charts'!R$5&amp;"'!$r1"),$A1673-1,0),NA())</f>
        <v>#N/A</v>
      </c>
      <c r="S1673" s="219" t="e">
        <f ca="1">IF(ISNUMBER(OFFSET(INDIRECT("'"&amp;'DATA for charts'!S$5&amp;"'!$r1"),$A1673-1,0)),OFFSET(INDIRECT("'"&amp;'DATA for charts'!S$5&amp;"'!$r1"),$A1673-1,0),NA())</f>
        <v>#N/A</v>
      </c>
      <c r="T1673" s="34"/>
      <c r="U1673" s="34"/>
      <c r="V1673" s="34"/>
      <c r="W1673" s="8"/>
      <c r="X1673" s="8"/>
      <c r="Y1673" s="8"/>
      <c r="Z1673" s="8"/>
      <c r="AA1673" s="8"/>
    </row>
    <row r="1674" spans="1:27">
      <c r="A1674" s="226">
        <f t="shared" si="1484"/>
        <v>269</v>
      </c>
      <c r="B1674" s="8">
        <v>8</v>
      </c>
      <c r="C1674" s="219">
        <f ca="1">IF(ISNUMBER(OFFSET(INDIRECT("'"&amp;'DATA for charts'!C$5&amp;"'!$r1"),$A1674-1,0)),OFFSET(INDIRECT("'"&amp;'DATA for charts'!C$5&amp;"'!$r1"),$A1674-1,0),NA())</f>
        <v>0</v>
      </c>
      <c r="D1674" s="219">
        <f ca="1">IF(ISNUMBER(OFFSET(INDIRECT("'"&amp;'DATA for charts'!D$5&amp;"'!$r1"),$A1674-1,0)),OFFSET(INDIRECT("'"&amp;'DATA for charts'!D$5&amp;"'!$r1"),$A1674-1,0),NA())</f>
        <v>0</v>
      </c>
      <c r="E1674" s="219">
        <f ca="1">IF(ISNUMBER(OFFSET(INDIRECT("'"&amp;'DATA for charts'!E$5&amp;"'!$r1"),$A1674-1,0)),OFFSET(INDIRECT("'"&amp;'DATA for charts'!E$5&amp;"'!$r1"),$A1674-1,0),NA())</f>
        <v>0</v>
      </c>
      <c r="F1674" s="219">
        <f ca="1">IF(ISNUMBER(OFFSET(INDIRECT("'"&amp;'DATA for charts'!F$5&amp;"'!$r1"),$A1674-1,0)),OFFSET(INDIRECT("'"&amp;'DATA for charts'!F$5&amp;"'!$r1"),$A1674-1,0),NA())</f>
        <v>0</v>
      </c>
      <c r="G1674" s="219">
        <f ca="1">IF(ISNUMBER(OFFSET(INDIRECT("'"&amp;'DATA for charts'!G$5&amp;"'!$r1"),$A1674-1,0)),OFFSET(INDIRECT("'"&amp;'DATA for charts'!G$5&amp;"'!$r1"),$A1674-1,0),NA())</f>
        <v>0</v>
      </c>
      <c r="H1674" s="219">
        <f ca="1">IF(ISNUMBER(OFFSET(INDIRECT("'"&amp;'DATA for charts'!H$5&amp;"'!$r1"),$A1674-1,0)),OFFSET(INDIRECT("'"&amp;'DATA for charts'!H$5&amp;"'!$r1"),$A1674-1,0),NA())</f>
        <v>0</v>
      </c>
      <c r="I1674" s="219" t="e">
        <f ca="1">IF(ISNUMBER(OFFSET(INDIRECT("'"&amp;'DATA for charts'!I$5&amp;"'!$r1"),$A1674-1,0)),OFFSET(INDIRECT("'"&amp;'DATA for charts'!I$5&amp;"'!$r1"),$A1674-1,0),NA())</f>
        <v>#N/A</v>
      </c>
      <c r="J1674" s="219" t="e">
        <f ca="1">IF(ISNUMBER(OFFSET(INDIRECT("'"&amp;'DATA for charts'!J$5&amp;"'!$r1"),$A1674-1,0)),OFFSET(INDIRECT("'"&amp;'DATA for charts'!J$5&amp;"'!$r1"),$A1674-1,0),NA())</f>
        <v>#N/A</v>
      </c>
      <c r="K1674" s="219" t="e">
        <f ca="1">IF(ISNUMBER(OFFSET(INDIRECT("'"&amp;'DATA for charts'!K$5&amp;"'!$r1"),$A1674-1,0)),OFFSET(INDIRECT("'"&amp;'DATA for charts'!K$5&amp;"'!$r1"),$A1674-1,0),NA())</f>
        <v>#N/A</v>
      </c>
      <c r="L1674" s="219" t="e">
        <f ca="1">IF(ISNUMBER(OFFSET(INDIRECT("'"&amp;'DATA for charts'!L$5&amp;"'!$r1"),$A1674-1,0)),OFFSET(INDIRECT("'"&amp;'DATA for charts'!L$5&amp;"'!$r1"),$A1674-1,0),NA())</f>
        <v>#N/A</v>
      </c>
      <c r="M1674" s="219" t="e">
        <f ca="1">IF(ISNUMBER(OFFSET(INDIRECT("'"&amp;'DATA for charts'!M$5&amp;"'!$r1"),$A1674-1,0)),OFFSET(INDIRECT("'"&amp;'DATA for charts'!M$5&amp;"'!$r1"),$A1674-1,0),NA())</f>
        <v>#N/A</v>
      </c>
      <c r="N1674" s="219" t="e">
        <f ca="1">IF(ISNUMBER(OFFSET(INDIRECT("'"&amp;'DATA for charts'!N$5&amp;"'!$r1"),$A1674-1,0)),OFFSET(INDIRECT("'"&amp;'DATA for charts'!N$5&amp;"'!$r1"),$A1674-1,0),NA())</f>
        <v>#N/A</v>
      </c>
      <c r="O1674" s="219" t="e">
        <f ca="1">IF(ISNUMBER(OFFSET(INDIRECT("'"&amp;'DATA for charts'!O$5&amp;"'!$r1"),$A1674-1,0)),OFFSET(INDIRECT("'"&amp;'DATA for charts'!O$5&amp;"'!$r1"),$A1674-1,0),NA())</f>
        <v>#N/A</v>
      </c>
      <c r="P1674" s="219" t="e">
        <f ca="1">IF(ISNUMBER(OFFSET(INDIRECT("'"&amp;'DATA for charts'!P$5&amp;"'!$r1"),$A1674-1,0)),OFFSET(INDIRECT("'"&amp;'DATA for charts'!P$5&amp;"'!$r1"),$A1674-1,0),NA())</f>
        <v>#N/A</v>
      </c>
      <c r="Q1674" s="219" t="e">
        <f ca="1">IF(ISNUMBER(OFFSET(INDIRECT("'"&amp;'DATA for charts'!Q$5&amp;"'!$r1"),$A1674-1,0)),OFFSET(INDIRECT("'"&amp;'DATA for charts'!Q$5&amp;"'!$r1"),$A1674-1,0),NA())</f>
        <v>#N/A</v>
      </c>
      <c r="R1674" s="219" t="e">
        <f ca="1">IF(ISNUMBER(OFFSET(INDIRECT("'"&amp;'DATA for charts'!R$5&amp;"'!$r1"),$A1674-1,0)),OFFSET(INDIRECT("'"&amp;'DATA for charts'!R$5&amp;"'!$r1"),$A1674-1,0),NA())</f>
        <v>#N/A</v>
      </c>
      <c r="S1674" s="219" t="e">
        <f ca="1">IF(ISNUMBER(OFFSET(INDIRECT("'"&amp;'DATA for charts'!S$5&amp;"'!$r1"),$A1674-1,0)),OFFSET(INDIRECT("'"&amp;'DATA for charts'!S$5&amp;"'!$r1"),$A1674-1,0),NA())</f>
        <v>#N/A</v>
      </c>
      <c r="T1674" s="34"/>
      <c r="U1674" s="34"/>
      <c r="V1674" s="34"/>
      <c r="W1674" s="8"/>
      <c r="X1674" s="8"/>
      <c r="Y1674" s="8"/>
      <c r="Z1674" s="8"/>
      <c r="AA1674" s="8"/>
    </row>
    <row r="1675" spans="1:27">
      <c r="A1675" s="226">
        <f t="shared" si="1484"/>
        <v>270</v>
      </c>
      <c r="B1675" s="8">
        <v>9</v>
      </c>
      <c r="C1675" s="219">
        <f ca="1">IF(ISNUMBER(OFFSET(INDIRECT("'"&amp;'DATA for charts'!C$5&amp;"'!$r1"),$A1675-1,0)),OFFSET(INDIRECT("'"&amp;'DATA for charts'!C$5&amp;"'!$r1"),$A1675-1,0),NA())</f>
        <v>0</v>
      </c>
      <c r="D1675" s="219">
        <f ca="1">IF(ISNUMBER(OFFSET(INDIRECT("'"&amp;'DATA for charts'!D$5&amp;"'!$r1"),$A1675-1,0)),OFFSET(INDIRECT("'"&amp;'DATA for charts'!D$5&amp;"'!$r1"),$A1675-1,0),NA())</f>
        <v>0</v>
      </c>
      <c r="E1675" s="219">
        <f ca="1">IF(ISNUMBER(OFFSET(INDIRECT("'"&amp;'DATA for charts'!E$5&amp;"'!$r1"),$A1675-1,0)),OFFSET(INDIRECT("'"&amp;'DATA for charts'!E$5&amp;"'!$r1"),$A1675-1,0),NA())</f>
        <v>0</v>
      </c>
      <c r="F1675" s="219">
        <f ca="1">IF(ISNUMBER(OFFSET(INDIRECT("'"&amp;'DATA for charts'!F$5&amp;"'!$r1"),$A1675-1,0)),OFFSET(INDIRECT("'"&amp;'DATA for charts'!F$5&amp;"'!$r1"),$A1675-1,0),NA())</f>
        <v>0</v>
      </c>
      <c r="G1675" s="219">
        <f ca="1">IF(ISNUMBER(OFFSET(INDIRECT("'"&amp;'DATA for charts'!G$5&amp;"'!$r1"),$A1675-1,0)),OFFSET(INDIRECT("'"&amp;'DATA for charts'!G$5&amp;"'!$r1"),$A1675-1,0),NA())</f>
        <v>0</v>
      </c>
      <c r="H1675" s="219">
        <f ca="1">IF(ISNUMBER(OFFSET(INDIRECT("'"&amp;'DATA for charts'!H$5&amp;"'!$r1"),$A1675-1,0)),OFFSET(INDIRECT("'"&amp;'DATA for charts'!H$5&amp;"'!$r1"),$A1675-1,0),NA())</f>
        <v>0</v>
      </c>
      <c r="I1675" s="219" t="e">
        <f ca="1">IF(ISNUMBER(OFFSET(INDIRECT("'"&amp;'DATA for charts'!I$5&amp;"'!$r1"),$A1675-1,0)),OFFSET(INDIRECT("'"&amp;'DATA for charts'!I$5&amp;"'!$r1"),$A1675-1,0),NA())</f>
        <v>#N/A</v>
      </c>
      <c r="J1675" s="219" t="e">
        <f ca="1">IF(ISNUMBER(OFFSET(INDIRECT("'"&amp;'DATA for charts'!J$5&amp;"'!$r1"),$A1675-1,0)),OFFSET(INDIRECT("'"&amp;'DATA for charts'!J$5&amp;"'!$r1"),$A1675-1,0),NA())</f>
        <v>#N/A</v>
      </c>
      <c r="K1675" s="219" t="e">
        <f ca="1">IF(ISNUMBER(OFFSET(INDIRECT("'"&amp;'DATA for charts'!K$5&amp;"'!$r1"),$A1675-1,0)),OFFSET(INDIRECT("'"&amp;'DATA for charts'!K$5&amp;"'!$r1"),$A1675-1,0),NA())</f>
        <v>#N/A</v>
      </c>
      <c r="L1675" s="219" t="e">
        <f ca="1">IF(ISNUMBER(OFFSET(INDIRECT("'"&amp;'DATA for charts'!L$5&amp;"'!$r1"),$A1675-1,0)),OFFSET(INDIRECT("'"&amp;'DATA for charts'!L$5&amp;"'!$r1"),$A1675-1,0),NA())</f>
        <v>#N/A</v>
      </c>
      <c r="M1675" s="219" t="e">
        <f ca="1">IF(ISNUMBER(OFFSET(INDIRECT("'"&amp;'DATA for charts'!M$5&amp;"'!$r1"),$A1675-1,0)),OFFSET(INDIRECT("'"&amp;'DATA for charts'!M$5&amp;"'!$r1"),$A1675-1,0),NA())</f>
        <v>#N/A</v>
      </c>
      <c r="N1675" s="219" t="e">
        <f ca="1">IF(ISNUMBER(OFFSET(INDIRECT("'"&amp;'DATA for charts'!N$5&amp;"'!$r1"),$A1675-1,0)),OFFSET(INDIRECT("'"&amp;'DATA for charts'!N$5&amp;"'!$r1"),$A1675-1,0),NA())</f>
        <v>#N/A</v>
      </c>
      <c r="O1675" s="219" t="e">
        <f ca="1">IF(ISNUMBER(OFFSET(INDIRECT("'"&amp;'DATA for charts'!O$5&amp;"'!$r1"),$A1675-1,0)),OFFSET(INDIRECT("'"&amp;'DATA for charts'!O$5&amp;"'!$r1"),$A1675-1,0),NA())</f>
        <v>#N/A</v>
      </c>
      <c r="P1675" s="219" t="e">
        <f ca="1">IF(ISNUMBER(OFFSET(INDIRECT("'"&amp;'DATA for charts'!P$5&amp;"'!$r1"),$A1675-1,0)),OFFSET(INDIRECT("'"&amp;'DATA for charts'!P$5&amp;"'!$r1"),$A1675-1,0),NA())</f>
        <v>#N/A</v>
      </c>
      <c r="Q1675" s="219" t="e">
        <f ca="1">IF(ISNUMBER(OFFSET(INDIRECT("'"&amp;'DATA for charts'!Q$5&amp;"'!$r1"),$A1675-1,0)),OFFSET(INDIRECT("'"&amp;'DATA for charts'!Q$5&amp;"'!$r1"),$A1675-1,0),NA())</f>
        <v>#N/A</v>
      </c>
      <c r="R1675" s="219" t="e">
        <f ca="1">IF(ISNUMBER(OFFSET(INDIRECT("'"&amp;'DATA for charts'!R$5&amp;"'!$r1"),$A1675-1,0)),OFFSET(INDIRECT("'"&amp;'DATA for charts'!R$5&amp;"'!$r1"),$A1675-1,0),NA())</f>
        <v>#N/A</v>
      </c>
      <c r="S1675" s="219" t="e">
        <f ca="1">IF(ISNUMBER(OFFSET(INDIRECT("'"&amp;'DATA for charts'!S$5&amp;"'!$r1"),$A1675-1,0)),OFFSET(INDIRECT("'"&amp;'DATA for charts'!S$5&amp;"'!$r1"),$A1675-1,0),NA())</f>
        <v>#N/A</v>
      </c>
      <c r="T1675" s="34"/>
      <c r="U1675" s="34"/>
      <c r="V1675" s="34"/>
      <c r="W1675" s="8"/>
      <c r="X1675" s="8"/>
      <c r="Y1675" s="8"/>
      <c r="Z1675" s="8"/>
      <c r="AA1675" s="8"/>
    </row>
    <row r="1676" spans="1:27">
      <c r="A1676" s="226">
        <f t="shared" si="1484"/>
        <v>271</v>
      </c>
      <c r="B1676" s="8">
        <v>10</v>
      </c>
      <c r="C1676" s="219">
        <f ca="1">IF(ISNUMBER(OFFSET(INDIRECT("'"&amp;'DATA for charts'!C$5&amp;"'!$r1"),$A1676-1,0)),OFFSET(INDIRECT("'"&amp;'DATA for charts'!C$5&amp;"'!$r1"),$A1676-1,0),NA())</f>
        <v>-0.29099999999999998</v>
      </c>
      <c r="D1676" s="219">
        <f ca="1">IF(ISNUMBER(OFFSET(INDIRECT("'"&amp;'DATA for charts'!D$5&amp;"'!$r1"),$A1676-1,0)),OFFSET(INDIRECT("'"&amp;'DATA for charts'!D$5&amp;"'!$r1"),$A1676-1,0),NA())</f>
        <v>-0.18418580000000001</v>
      </c>
      <c r="E1676" s="219">
        <f ca="1">IF(ISNUMBER(OFFSET(INDIRECT("'"&amp;'DATA for charts'!E$5&amp;"'!$r1"),$A1676-1,0)),OFFSET(INDIRECT("'"&amp;'DATA for charts'!E$5&amp;"'!$r1"),$A1676-1,0),NA())</f>
        <v>-0.16800000000000001</v>
      </c>
      <c r="F1676" s="219">
        <f ca="1">IF(ISNUMBER(OFFSET(INDIRECT("'"&amp;'DATA for charts'!F$5&amp;"'!$r1"),$A1676-1,0)),OFFSET(INDIRECT("'"&amp;'DATA for charts'!F$5&amp;"'!$r1"),$A1676-1,0),NA())</f>
        <v>-0.32662668797568611</v>
      </c>
      <c r="G1676" s="219">
        <f ca="1">IF(ISNUMBER(OFFSET(INDIRECT("'"&amp;'DATA for charts'!G$5&amp;"'!$r1"),$A1676-1,0)),OFFSET(INDIRECT("'"&amp;'DATA for charts'!G$5&amp;"'!$r1"),$A1676-1,0),NA())</f>
        <v>-0.19</v>
      </c>
      <c r="H1676" s="219">
        <f ca="1">IF(ISNUMBER(OFFSET(INDIRECT("'"&amp;'DATA for charts'!H$5&amp;"'!$r1"),$A1676-1,0)),OFFSET(INDIRECT("'"&amp;'DATA for charts'!H$5&amp;"'!$r1"),$A1676-1,0),NA())</f>
        <v>-0.33151900000000001</v>
      </c>
      <c r="I1676" s="219" t="e">
        <f ca="1">IF(ISNUMBER(OFFSET(INDIRECT("'"&amp;'DATA for charts'!I$5&amp;"'!$r1"),$A1676-1,0)),OFFSET(INDIRECT("'"&amp;'DATA for charts'!I$5&amp;"'!$r1"),$A1676-1,0),NA())</f>
        <v>#N/A</v>
      </c>
      <c r="J1676" s="219" t="e">
        <f ca="1">IF(ISNUMBER(OFFSET(INDIRECT("'"&amp;'DATA for charts'!J$5&amp;"'!$r1"),$A1676-1,0)),OFFSET(INDIRECT("'"&amp;'DATA for charts'!J$5&amp;"'!$r1"),$A1676-1,0),NA())</f>
        <v>#N/A</v>
      </c>
      <c r="K1676" s="219" t="e">
        <f ca="1">IF(ISNUMBER(OFFSET(INDIRECT("'"&amp;'DATA for charts'!K$5&amp;"'!$r1"),$A1676-1,0)),OFFSET(INDIRECT("'"&amp;'DATA for charts'!K$5&amp;"'!$r1"),$A1676-1,0),NA())</f>
        <v>#N/A</v>
      </c>
      <c r="L1676" s="219" t="e">
        <f ca="1">IF(ISNUMBER(OFFSET(INDIRECT("'"&amp;'DATA for charts'!L$5&amp;"'!$r1"),$A1676-1,0)),OFFSET(INDIRECT("'"&amp;'DATA for charts'!L$5&amp;"'!$r1"),$A1676-1,0),NA())</f>
        <v>#N/A</v>
      </c>
      <c r="M1676" s="219" t="e">
        <f ca="1">IF(ISNUMBER(OFFSET(INDIRECT("'"&amp;'DATA for charts'!M$5&amp;"'!$r1"),$A1676-1,0)),OFFSET(INDIRECT("'"&amp;'DATA for charts'!M$5&amp;"'!$r1"),$A1676-1,0),NA())</f>
        <v>#N/A</v>
      </c>
      <c r="N1676" s="219" t="e">
        <f ca="1">IF(ISNUMBER(OFFSET(INDIRECT("'"&amp;'DATA for charts'!N$5&amp;"'!$r1"),$A1676-1,0)),OFFSET(INDIRECT("'"&amp;'DATA for charts'!N$5&amp;"'!$r1"),$A1676-1,0),NA())</f>
        <v>#N/A</v>
      </c>
      <c r="O1676" s="219" t="e">
        <f ca="1">IF(ISNUMBER(OFFSET(INDIRECT("'"&amp;'DATA for charts'!O$5&amp;"'!$r1"),$A1676-1,0)),OFFSET(INDIRECT("'"&amp;'DATA for charts'!O$5&amp;"'!$r1"),$A1676-1,0),NA())</f>
        <v>#N/A</v>
      </c>
      <c r="P1676" s="219" t="e">
        <f ca="1">IF(ISNUMBER(OFFSET(INDIRECT("'"&amp;'DATA for charts'!P$5&amp;"'!$r1"),$A1676-1,0)),OFFSET(INDIRECT("'"&amp;'DATA for charts'!P$5&amp;"'!$r1"),$A1676-1,0),NA())</f>
        <v>#N/A</v>
      </c>
      <c r="Q1676" s="219" t="e">
        <f ca="1">IF(ISNUMBER(OFFSET(INDIRECT("'"&amp;'DATA for charts'!Q$5&amp;"'!$r1"),$A1676-1,0)),OFFSET(INDIRECT("'"&amp;'DATA for charts'!Q$5&amp;"'!$r1"),$A1676-1,0),NA())</f>
        <v>#N/A</v>
      </c>
      <c r="R1676" s="219" t="e">
        <f ca="1">IF(ISNUMBER(OFFSET(INDIRECT("'"&amp;'DATA for charts'!R$5&amp;"'!$r1"),$A1676-1,0)),OFFSET(INDIRECT("'"&amp;'DATA for charts'!R$5&amp;"'!$r1"),$A1676-1,0),NA())</f>
        <v>#N/A</v>
      </c>
      <c r="S1676" s="219" t="e">
        <f ca="1">IF(ISNUMBER(OFFSET(INDIRECT("'"&amp;'DATA for charts'!S$5&amp;"'!$r1"),$A1676-1,0)),OFFSET(INDIRECT("'"&amp;'DATA for charts'!S$5&amp;"'!$r1"),$A1676-1,0),NA())</f>
        <v>#N/A</v>
      </c>
      <c r="T1676" s="34"/>
      <c r="U1676" s="34"/>
      <c r="V1676" s="34"/>
      <c r="W1676" s="8"/>
      <c r="X1676" s="8"/>
      <c r="Y1676" s="8"/>
      <c r="Z1676" s="8"/>
      <c r="AA1676" s="8"/>
    </row>
    <row r="1677" spans="1:27">
      <c r="A1677" s="226">
        <f t="shared" si="1484"/>
        <v>272</v>
      </c>
      <c r="B1677" s="8">
        <v>11</v>
      </c>
      <c r="C1677" s="219">
        <f ca="1">IF(ISNUMBER(OFFSET(INDIRECT("'"&amp;'DATA for charts'!C$5&amp;"'!$r1"),$A1677-1,0)),OFFSET(INDIRECT("'"&amp;'DATA for charts'!C$5&amp;"'!$r1"),$A1677-1,0),NA())</f>
        <v>-0.98799999999999999</v>
      </c>
      <c r="D1677" s="219">
        <f ca="1">IF(ISNUMBER(OFFSET(INDIRECT("'"&amp;'DATA for charts'!D$5&amp;"'!$r1"),$A1677-1,0)),OFFSET(INDIRECT("'"&amp;'DATA for charts'!D$5&amp;"'!$r1"),$A1677-1,0),NA())</f>
        <v>-1.0715532999999999</v>
      </c>
      <c r="E1677" s="219">
        <f ca="1">IF(ISNUMBER(OFFSET(INDIRECT("'"&amp;'DATA for charts'!E$5&amp;"'!$r1"),$A1677-1,0)),OFFSET(INDIRECT("'"&amp;'DATA for charts'!E$5&amp;"'!$r1"),$A1677-1,0),NA())</f>
        <v>-0.86</v>
      </c>
      <c r="F1677" s="219">
        <f ca="1">IF(ISNUMBER(OFFSET(INDIRECT("'"&amp;'DATA for charts'!F$5&amp;"'!$r1"),$A1677-1,0)),OFFSET(INDIRECT("'"&amp;'DATA for charts'!F$5&amp;"'!$r1"),$A1677-1,0),NA())</f>
        <v>-1.2061778499618834</v>
      </c>
      <c r="G1677" s="219">
        <f ca="1">IF(ISNUMBER(OFFSET(INDIRECT("'"&amp;'DATA for charts'!G$5&amp;"'!$r1"),$A1677-1,0)),OFFSET(INDIRECT("'"&amp;'DATA for charts'!G$5&amp;"'!$r1"),$A1677-1,0),NA())</f>
        <v>-0.99</v>
      </c>
      <c r="H1677" s="219">
        <f ca="1">IF(ISNUMBER(OFFSET(INDIRECT("'"&amp;'DATA for charts'!H$5&amp;"'!$r1"),$A1677-1,0)),OFFSET(INDIRECT("'"&amp;'DATA for charts'!H$5&amp;"'!$r1"),$A1677-1,0),NA())</f>
        <v>-1.0940300000000001</v>
      </c>
      <c r="I1677" s="219" t="e">
        <f ca="1">IF(ISNUMBER(OFFSET(INDIRECT("'"&amp;'DATA for charts'!I$5&amp;"'!$r1"),$A1677-1,0)),OFFSET(INDIRECT("'"&amp;'DATA for charts'!I$5&amp;"'!$r1"),$A1677-1,0),NA())</f>
        <v>#N/A</v>
      </c>
      <c r="J1677" s="219" t="e">
        <f ca="1">IF(ISNUMBER(OFFSET(INDIRECT("'"&amp;'DATA for charts'!J$5&amp;"'!$r1"),$A1677-1,0)),OFFSET(INDIRECT("'"&amp;'DATA for charts'!J$5&amp;"'!$r1"),$A1677-1,0),NA())</f>
        <v>#N/A</v>
      </c>
      <c r="K1677" s="219" t="e">
        <f ca="1">IF(ISNUMBER(OFFSET(INDIRECT("'"&amp;'DATA for charts'!K$5&amp;"'!$r1"),$A1677-1,0)),OFFSET(INDIRECT("'"&amp;'DATA for charts'!K$5&amp;"'!$r1"),$A1677-1,0),NA())</f>
        <v>#N/A</v>
      </c>
      <c r="L1677" s="219" t="e">
        <f ca="1">IF(ISNUMBER(OFFSET(INDIRECT("'"&amp;'DATA for charts'!L$5&amp;"'!$r1"),$A1677-1,0)),OFFSET(INDIRECT("'"&amp;'DATA for charts'!L$5&amp;"'!$r1"),$A1677-1,0),NA())</f>
        <v>#N/A</v>
      </c>
      <c r="M1677" s="219" t="e">
        <f ca="1">IF(ISNUMBER(OFFSET(INDIRECT("'"&amp;'DATA for charts'!M$5&amp;"'!$r1"),$A1677-1,0)),OFFSET(INDIRECT("'"&amp;'DATA for charts'!M$5&amp;"'!$r1"),$A1677-1,0),NA())</f>
        <v>#N/A</v>
      </c>
      <c r="N1677" s="219" t="e">
        <f ca="1">IF(ISNUMBER(OFFSET(INDIRECT("'"&amp;'DATA for charts'!N$5&amp;"'!$r1"),$A1677-1,0)),OFFSET(INDIRECT("'"&amp;'DATA for charts'!N$5&amp;"'!$r1"),$A1677-1,0),NA())</f>
        <v>#N/A</v>
      </c>
      <c r="O1677" s="219" t="e">
        <f ca="1">IF(ISNUMBER(OFFSET(INDIRECT("'"&amp;'DATA for charts'!O$5&amp;"'!$r1"),$A1677-1,0)),OFFSET(INDIRECT("'"&amp;'DATA for charts'!O$5&amp;"'!$r1"),$A1677-1,0),NA())</f>
        <v>#N/A</v>
      </c>
      <c r="P1677" s="219" t="e">
        <f ca="1">IF(ISNUMBER(OFFSET(INDIRECT("'"&amp;'DATA for charts'!P$5&amp;"'!$r1"),$A1677-1,0)),OFFSET(INDIRECT("'"&amp;'DATA for charts'!P$5&amp;"'!$r1"),$A1677-1,0),NA())</f>
        <v>#N/A</v>
      </c>
      <c r="Q1677" s="219" t="e">
        <f ca="1">IF(ISNUMBER(OFFSET(INDIRECT("'"&amp;'DATA for charts'!Q$5&amp;"'!$r1"),$A1677-1,0)),OFFSET(INDIRECT("'"&amp;'DATA for charts'!Q$5&amp;"'!$r1"),$A1677-1,0),NA())</f>
        <v>#N/A</v>
      </c>
      <c r="R1677" s="219" t="e">
        <f ca="1">IF(ISNUMBER(OFFSET(INDIRECT("'"&amp;'DATA for charts'!R$5&amp;"'!$r1"),$A1677-1,0)),OFFSET(INDIRECT("'"&amp;'DATA for charts'!R$5&amp;"'!$r1"),$A1677-1,0),NA())</f>
        <v>#N/A</v>
      </c>
      <c r="S1677" s="219" t="e">
        <f ca="1">IF(ISNUMBER(OFFSET(INDIRECT("'"&amp;'DATA for charts'!S$5&amp;"'!$r1"),$A1677-1,0)),OFFSET(INDIRECT("'"&amp;'DATA for charts'!S$5&amp;"'!$r1"),$A1677-1,0),NA())</f>
        <v>#N/A</v>
      </c>
      <c r="T1677" s="34"/>
      <c r="U1677" s="34"/>
      <c r="V1677" s="34"/>
      <c r="W1677" s="8"/>
      <c r="X1677" s="8"/>
      <c r="Y1677" s="8"/>
      <c r="Z1677" s="8"/>
      <c r="AA1677" s="8"/>
    </row>
    <row r="1678" spans="1:27">
      <c r="A1678" s="226">
        <f t="shared" si="1484"/>
        <v>273</v>
      </c>
      <c r="B1678" s="8">
        <v>12</v>
      </c>
      <c r="C1678" s="219">
        <f ca="1">IF(ISNUMBER(OFFSET(INDIRECT("'"&amp;'DATA for charts'!C$5&amp;"'!$r1"),$A1678-1,0)),OFFSET(INDIRECT("'"&amp;'DATA for charts'!C$5&amp;"'!$r1"),$A1678-1,0),NA())</f>
        <v>-1.6319999999999999</v>
      </c>
      <c r="D1678" s="219">
        <f ca="1">IF(ISNUMBER(OFFSET(INDIRECT("'"&amp;'DATA for charts'!D$5&amp;"'!$r1"),$A1678-1,0)),OFFSET(INDIRECT("'"&amp;'DATA for charts'!D$5&amp;"'!$r1"),$A1678-1,0),NA())</f>
        <v>-1.929292</v>
      </c>
      <c r="E1678" s="219">
        <f ca="1">IF(ISNUMBER(OFFSET(INDIRECT("'"&amp;'DATA for charts'!E$5&amp;"'!$r1"),$A1678-1,0)),OFFSET(INDIRECT("'"&amp;'DATA for charts'!E$5&amp;"'!$r1"),$A1678-1,0),NA())</f>
        <v>-1.4970000000000001</v>
      </c>
      <c r="F1678" s="219">
        <f ca="1">IF(ISNUMBER(OFFSET(INDIRECT("'"&amp;'DATA for charts'!F$5&amp;"'!$r1"),$A1678-1,0)),OFFSET(INDIRECT("'"&amp;'DATA for charts'!F$5&amp;"'!$r1"),$A1678-1,0),NA())</f>
        <v>-2.0156496152105055</v>
      </c>
      <c r="G1678" s="219">
        <f ca="1">IF(ISNUMBER(OFFSET(INDIRECT("'"&amp;'DATA for charts'!G$5&amp;"'!$r1"),$A1678-1,0)),OFFSET(INDIRECT("'"&amp;'DATA for charts'!G$5&amp;"'!$r1"),$A1678-1,0),NA())</f>
        <v>-1.84</v>
      </c>
      <c r="H1678" s="219">
        <f ca="1">IF(ISNUMBER(OFFSET(INDIRECT("'"&amp;'DATA for charts'!H$5&amp;"'!$r1"),$A1678-1,0)),OFFSET(INDIRECT("'"&amp;'DATA for charts'!H$5&amp;"'!$r1"),$A1678-1,0),NA())</f>
        <v>-1.89202</v>
      </c>
      <c r="I1678" s="219" t="e">
        <f ca="1">IF(ISNUMBER(OFFSET(INDIRECT("'"&amp;'DATA for charts'!I$5&amp;"'!$r1"),$A1678-1,0)),OFFSET(INDIRECT("'"&amp;'DATA for charts'!I$5&amp;"'!$r1"),$A1678-1,0),NA())</f>
        <v>#N/A</v>
      </c>
      <c r="J1678" s="219" t="e">
        <f ca="1">IF(ISNUMBER(OFFSET(INDIRECT("'"&amp;'DATA for charts'!J$5&amp;"'!$r1"),$A1678-1,0)),OFFSET(INDIRECT("'"&amp;'DATA for charts'!J$5&amp;"'!$r1"),$A1678-1,0),NA())</f>
        <v>#N/A</v>
      </c>
      <c r="K1678" s="219" t="e">
        <f ca="1">IF(ISNUMBER(OFFSET(INDIRECT("'"&amp;'DATA for charts'!K$5&amp;"'!$r1"),$A1678-1,0)),OFFSET(INDIRECT("'"&amp;'DATA for charts'!K$5&amp;"'!$r1"),$A1678-1,0),NA())</f>
        <v>#N/A</v>
      </c>
      <c r="L1678" s="219" t="e">
        <f ca="1">IF(ISNUMBER(OFFSET(INDIRECT("'"&amp;'DATA for charts'!L$5&amp;"'!$r1"),$A1678-1,0)),OFFSET(INDIRECT("'"&amp;'DATA for charts'!L$5&amp;"'!$r1"),$A1678-1,0),NA())</f>
        <v>#N/A</v>
      </c>
      <c r="M1678" s="219" t="e">
        <f ca="1">IF(ISNUMBER(OFFSET(INDIRECT("'"&amp;'DATA for charts'!M$5&amp;"'!$r1"),$A1678-1,0)),OFFSET(INDIRECT("'"&amp;'DATA for charts'!M$5&amp;"'!$r1"),$A1678-1,0),NA())</f>
        <v>#N/A</v>
      </c>
      <c r="N1678" s="219" t="e">
        <f ca="1">IF(ISNUMBER(OFFSET(INDIRECT("'"&amp;'DATA for charts'!N$5&amp;"'!$r1"),$A1678-1,0)),OFFSET(INDIRECT("'"&amp;'DATA for charts'!N$5&amp;"'!$r1"),$A1678-1,0),NA())</f>
        <v>#N/A</v>
      </c>
      <c r="O1678" s="219" t="e">
        <f ca="1">IF(ISNUMBER(OFFSET(INDIRECT("'"&amp;'DATA for charts'!O$5&amp;"'!$r1"),$A1678-1,0)),OFFSET(INDIRECT("'"&amp;'DATA for charts'!O$5&amp;"'!$r1"),$A1678-1,0),NA())</f>
        <v>#N/A</v>
      </c>
      <c r="P1678" s="219" t="e">
        <f ca="1">IF(ISNUMBER(OFFSET(INDIRECT("'"&amp;'DATA for charts'!P$5&amp;"'!$r1"),$A1678-1,0)),OFFSET(INDIRECT("'"&amp;'DATA for charts'!P$5&amp;"'!$r1"),$A1678-1,0),NA())</f>
        <v>#N/A</v>
      </c>
      <c r="Q1678" s="219" t="e">
        <f ca="1">IF(ISNUMBER(OFFSET(INDIRECT("'"&amp;'DATA for charts'!Q$5&amp;"'!$r1"),$A1678-1,0)),OFFSET(INDIRECT("'"&amp;'DATA for charts'!Q$5&amp;"'!$r1"),$A1678-1,0),NA())</f>
        <v>#N/A</v>
      </c>
      <c r="R1678" s="219" t="e">
        <f ca="1">IF(ISNUMBER(OFFSET(INDIRECT("'"&amp;'DATA for charts'!R$5&amp;"'!$r1"),$A1678-1,0)),OFFSET(INDIRECT("'"&amp;'DATA for charts'!R$5&amp;"'!$r1"),$A1678-1,0),NA())</f>
        <v>#N/A</v>
      </c>
      <c r="S1678" s="219" t="e">
        <f ca="1">IF(ISNUMBER(OFFSET(INDIRECT("'"&amp;'DATA for charts'!S$5&amp;"'!$r1"),$A1678-1,0)),OFFSET(INDIRECT("'"&amp;'DATA for charts'!S$5&amp;"'!$r1"),$A1678-1,0),NA())</f>
        <v>#N/A</v>
      </c>
      <c r="T1678" s="34"/>
      <c r="U1678" s="34"/>
      <c r="V1678" s="34"/>
      <c r="W1678" s="8"/>
      <c r="X1678" s="8"/>
      <c r="Y1678" s="8"/>
      <c r="Z1678" s="8"/>
      <c r="AA1678" s="8"/>
    </row>
    <row r="1679" spans="1:27">
      <c r="A1679" s="226">
        <f t="shared" si="1484"/>
        <v>274</v>
      </c>
      <c r="B1679" s="8">
        <v>13</v>
      </c>
      <c r="C1679" s="219">
        <f ca="1">IF(ISNUMBER(OFFSET(INDIRECT("'"&amp;'DATA for charts'!C$5&amp;"'!$r1"),$A1679-1,0)),OFFSET(INDIRECT("'"&amp;'DATA for charts'!C$5&amp;"'!$r1"),$A1679-1,0),NA())</f>
        <v>-2.0179999999999998</v>
      </c>
      <c r="D1679" s="219">
        <f ca="1">IF(ISNUMBER(OFFSET(INDIRECT("'"&amp;'DATA for charts'!D$5&amp;"'!$r1"),$A1679-1,0)),OFFSET(INDIRECT("'"&amp;'DATA for charts'!D$5&amp;"'!$r1"),$A1679-1,0),NA())</f>
        <v>-2.406622</v>
      </c>
      <c r="E1679" s="219">
        <f ca="1">IF(ISNUMBER(OFFSET(INDIRECT("'"&amp;'DATA for charts'!E$5&amp;"'!$r1"),$A1679-1,0)),OFFSET(INDIRECT("'"&amp;'DATA for charts'!E$5&amp;"'!$r1"),$A1679-1,0),NA())</f>
        <v>-2.0009999999999999</v>
      </c>
      <c r="F1679" s="219">
        <f ca="1">IF(ISNUMBER(OFFSET(INDIRECT("'"&amp;'DATA for charts'!F$5&amp;"'!$r1"),$A1679-1,0)),OFFSET(INDIRECT("'"&amp;'DATA for charts'!F$5&amp;"'!$r1"),$A1679-1,0),NA())</f>
        <v>-2.5061673081161198</v>
      </c>
      <c r="G1679" s="219">
        <f ca="1">IF(ISNUMBER(OFFSET(INDIRECT("'"&amp;'DATA for charts'!G$5&amp;"'!$r1"),$A1679-1,0)),OFFSET(INDIRECT("'"&amp;'DATA for charts'!G$5&amp;"'!$r1"),$A1679-1,0),NA())</f>
        <v>-2.42</v>
      </c>
      <c r="H1679" s="219">
        <f ca="1">IF(ISNUMBER(OFFSET(INDIRECT("'"&amp;'DATA for charts'!H$5&amp;"'!$r1"),$A1679-1,0)),OFFSET(INDIRECT("'"&amp;'DATA for charts'!H$5&amp;"'!$r1"),$A1679-1,0),NA())</f>
        <v>-2.3762799999999999</v>
      </c>
      <c r="I1679" s="219" t="e">
        <f ca="1">IF(ISNUMBER(OFFSET(INDIRECT("'"&amp;'DATA for charts'!I$5&amp;"'!$r1"),$A1679-1,0)),OFFSET(INDIRECT("'"&amp;'DATA for charts'!I$5&amp;"'!$r1"),$A1679-1,0),NA())</f>
        <v>#N/A</v>
      </c>
      <c r="J1679" s="219" t="e">
        <f ca="1">IF(ISNUMBER(OFFSET(INDIRECT("'"&amp;'DATA for charts'!J$5&amp;"'!$r1"),$A1679-1,0)),OFFSET(INDIRECT("'"&amp;'DATA for charts'!J$5&amp;"'!$r1"),$A1679-1,0),NA())</f>
        <v>#N/A</v>
      </c>
      <c r="K1679" s="219" t="e">
        <f ca="1">IF(ISNUMBER(OFFSET(INDIRECT("'"&amp;'DATA for charts'!K$5&amp;"'!$r1"),$A1679-1,0)),OFFSET(INDIRECT("'"&amp;'DATA for charts'!K$5&amp;"'!$r1"),$A1679-1,0),NA())</f>
        <v>#N/A</v>
      </c>
      <c r="L1679" s="219" t="e">
        <f ca="1">IF(ISNUMBER(OFFSET(INDIRECT("'"&amp;'DATA for charts'!L$5&amp;"'!$r1"),$A1679-1,0)),OFFSET(INDIRECT("'"&amp;'DATA for charts'!L$5&amp;"'!$r1"),$A1679-1,0),NA())</f>
        <v>#N/A</v>
      </c>
      <c r="M1679" s="219" t="e">
        <f ca="1">IF(ISNUMBER(OFFSET(INDIRECT("'"&amp;'DATA for charts'!M$5&amp;"'!$r1"),$A1679-1,0)),OFFSET(INDIRECT("'"&amp;'DATA for charts'!M$5&amp;"'!$r1"),$A1679-1,0),NA())</f>
        <v>#N/A</v>
      </c>
      <c r="N1679" s="219" t="e">
        <f ca="1">IF(ISNUMBER(OFFSET(INDIRECT("'"&amp;'DATA for charts'!N$5&amp;"'!$r1"),$A1679-1,0)),OFFSET(INDIRECT("'"&amp;'DATA for charts'!N$5&amp;"'!$r1"),$A1679-1,0),NA())</f>
        <v>#N/A</v>
      </c>
      <c r="O1679" s="219" t="e">
        <f ca="1">IF(ISNUMBER(OFFSET(INDIRECT("'"&amp;'DATA for charts'!O$5&amp;"'!$r1"),$A1679-1,0)),OFFSET(INDIRECT("'"&amp;'DATA for charts'!O$5&amp;"'!$r1"),$A1679-1,0),NA())</f>
        <v>#N/A</v>
      </c>
      <c r="P1679" s="219" t="e">
        <f ca="1">IF(ISNUMBER(OFFSET(INDIRECT("'"&amp;'DATA for charts'!P$5&amp;"'!$r1"),$A1679-1,0)),OFFSET(INDIRECT("'"&amp;'DATA for charts'!P$5&amp;"'!$r1"),$A1679-1,0),NA())</f>
        <v>#N/A</v>
      </c>
      <c r="Q1679" s="219" t="e">
        <f ca="1">IF(ISNUMBER(OFFSET(INDIRECT("'"&amp;'DATA for charts'!Q$5&amp;"'!$r1"),$A1679-1,0)),OFFSET(INDIRECT("'"&amp;'DATA for charts'!Q$5&amp;"'!$r1"),$A1679-1,0),NA())</f>
        <v>#N/A</v>
      </c>
      <c r="R1679" s="219" t="e">
        <f ca="1">IF(ISNUMBER(OFFSET(INDIRECT("'"&amp;'DATA for charts'!R$5&amp;"'!$r1"),$A1679-1,0)),OFFSET(INDIRECT("'"&amp;'DATA for charts'!R$5&amp;"'!$r1"),$A1679-1,0),NA())</f>
        <v>#N/A</v>
      </c>
      <c r="S1679" s="219" t="e">
        <f ca="1">IF(ISNUMBER(OFFSET(INDIRECT("'"&amp;'DATA for charts'!S$5&amp;"'!$r1"),$A1679-1,0)),OFFSET(INDIRECT("'"&amp;'DATA for charts'!S$5&amp;"'!$r1"),$A1679-1,0),NA())</f>
        <v>#N/A</v>
      </c>
      <c r="T1679" s="34"/>
      <c r="U1679" s="34"/>
      <c r="V1679" s="34"/>
      <c r="W1679" s="8"/>
      <c r="X1679" s="8"/>
      <c r="Y1679" s="8"/>
      <c r="Z1679" s="8"/>
      <c r="AA1679" s="8"/>
    </row>
    <row r="1680" spans="1:27">
      <c r="A1680" s="226">
        <f t="shared" si="1484"/>
        <v>275</v>
      </c>
      <c r="B1680" s="8">
        <v>14</v>
      </c>
      <c r="C1680" s="219">
        <f ca="1">IF(ISNUMBER(OFFSET(INDIRECT("'"&amp;'DATA for charts'!C$5&amp;"'!$r1"),$A1680-1,0)),OFFSET(INDIRECT("'"&amp;'DATA for charts'!C$5&amp;"'!$r1"),$A1680-1,0),NA())</f>
        <v>-2.1890000000000001</v>
      </c>
      <c r="D1680" s="219">
        <f ca="1">IF(ISNUMBER(OFFSET(INDIRECT("'"&amp;'DATA for charts'!D$5&amp;"'!$r1"),$A1680-1,0)),OFFSET(INDIRECT("'"&amp;'DATA for charts'!D$5&amp;"'!$r1"),$A1680-1,0),NA())</f>
        <v>-2.475171</v>
      </c>
      <c r="E1680" s="219">
        <f ca="1">IF(ISNUMBER(OFFSET(INDIRECT("'"&amp;'DATA for charts'!E$5&amp;"'!$r1"),$A1680-1,0)),OFFSET(INDIRECT("'"&amp;'DATA for charts'!E$5&amp;"'!$r1"),$A1680-1,0),NA())</f>
        <v>-2.2639999999999998</v>
      </c>
      <c r="F1680" s="219">
        <f ca="1">IF(ISNUMBER(OFFSET(INDIRECT("'"&amp;'DATA for charts'!F$5&amp;"'!$r1"),$A1680-1,0)),OFFSET(INDIRECT("'"&amp;'DATA for charts'!F$5&amp;"'!$r1"),$A1680-1,0),NA())</f>
        <v>-2.6048011203077057</v>
      </c>
      <c r="G1680" s="219">
        <f ca="1">IF(ISNUMBER(OFFSET(INDIRECT("'"&amp;'DATA for charts'!G$5&amp;"'!$r1"),$A1680-1,0)),OFFSET(INDIRECT("'"&amp;'DATA for charts'!G$5&amp;"'!$r1"),$A1680-1,0),NA())</f>
        <v>-2.61</v>
      </c>
      <c r="H1680" s="219">
        <f ca="1">IF(ISNUMBER(OFFSET(INDIRECT("'"&amp;'DATA for charts'!H$5&amp;"'!$r1"),$A1680-1,0)),OFFSET(INDIRECT("'"&amp;'DATA for charts'!H$5&amp;"'!$r1"),$A1680-1,0),NA())</f>
        <v>-2.4930400000000001</v>
      </c>
      <c r="I1680" s="219" t="e">
        <f ca="1">IF(ISNUMBER(OFFSET(INDIRECT("'"&amp;'DATA for charts'!I$5&amp;"'!$r1"),$A1680-1,0)),OFFSET(INDIRECT("'"&amp;'DATA for charts'!I$5&amp;"'!$r1"),$A1680-1,0),NA())</f>
        <v>#N/A</v>
      </c>
      <c r="J1680" s="219" t="e">
        <f ca="1">IF(ISNUMBER(OFFSET(INDIRECT("'"&amp;'DATA for charts'!J$5&amp;"'!$r1"),$A1680-1,0)),OFFSET(INDIRECT("'"&amp;'DATA for charts'!J$5&amp;"'!$r1"),$A1680-1,0),NA())</f>
        <v>#N/A</v>
      </c>
      <c r="K1680" s="219" t="e">
        <f ca="1">IF(ISNUMBER(OFFSET(INDIRECT("'"&amp;'DATA for charts'!K$5&amp;"'!$r1"),$A1680-1,0)),OFFSET(INDIRECT("'"&amp;'DATA for charts'!K$5&amp;"'!$r1"),$A1680-1,0),NA())</f>
        <v>#N/A</v>
      </c>
      <c r="L1680" s="219" t="e">
        <f ca="1">IF(ISNUMBER(OFFSET(INDIRECT("'"&amp;'DATA for charts'!L$5&amp;"'!$r1"),$A1680-1,0)),OFFSET(INDIRECT("'"&amp;'DATA for charts'!L$5&amp;"'!$r1"),$A1680-1,0),NA())</f>
        <v>#N/A</v>
      </c>
      <c r="M1680" s="219" t="e">
        <f ca="1">IF(ISNUMBER(OFFSET(INDIRECT("'"&amp;'DATA for charts'!M$5&amp;"'!$r1"),$A1680-1,0)),OFFSET(INDIRECT("'"&amp;'DATA for charts'!M$5&amp;"'!$r1"),$A1680-1,0),NA())</f>
        <v>#N/A</v>
      </c>
      <c r="N1680" s="219" t="e">
        <f ca="1">IF(ISNUMBER(OFFSET(INDIRECT("'"&amp;'DATA for charts'!N$5&amp;"'!$r1"),$A1680-1,0)),OFFSET(INDIRECT("'"&amp;'DATA for charts'!N$5&amp;"'!$r1"),$A1680-1,0),NA())</f>
        <v>#N/A</v>
      </c>
      <c r="O1680" s="219" t="e">
        <f ca="1">IF(ISNUMBER(OFFSET(INDIRECT("'"&amp;'DATA for charts'!O$5&amp;"'!$r1"),$A1680-1,0)),OFFSET(INDIRECT("'"&amp;'DATA for charts'!O$5&amp;"'!$r1"),$A1680-1,0),NA())</f>
        <v>#N/A</v>
      </c>
      <c r="P1680" s="219" t="e">
        <f ca="1">IF(ISNUMBER(OFFSET(INDIRECT("'"&amp;'DATA for charts'!P$5&amp;"'!$r1"),$A1680-1,0)),OFFSET(INDIRECT("'"&amp;'DATA for charts'!P$5&amp;"'!$r1"),$A1680-1,0),NA())</f>
        <v>#N/A</v>
      </c>
      <c r="Q1680" s="219" t="e">
        <f ca="1">IF(ISNUMBER(OFFSET(INDIRECT("'"&amp;'DATA for charts'!Q$5&amp;"'!$r1"),$A1680-1,0)),OFFSET(INDIRECT("'"&amp;'DATA for charts'!Q$5&amp;"'!$r1"),$A1680-1,0),NA())</f>
        <v>#N/A</v>
      </c>
      <c r="R1680" s="219" t="e">
        <f ca="1">IF(ISNUMBER(OFFSET(INDIRECT("'"&amp;'DATA for charts'!R$5&amp;"'!$r1"),$A1680-1,0)),OFFSET(INDIRECT("'"&amp;'DATA for charts'!R$5&amp;"'!$r1"),$A1680-1,0),NA())</f>
        <v>#N/A</v>
      </c>
      <c r="S1680" s="219" t="e">
        <f ca="1">IF(ISNUMBER(OFFSET(INDIRECT("'"&amp;'DATA for charts'!S$5&amp;"'!$r1"),$A1680-1,0)),OFFSET(INDIRECT("'"&amp;'DATA for charts'!S$5&amp;"'!$r1"),$A1680-1,0),NA())</f>
        <v>#N/A</v>
      </c>
      <c r="T1680" s="34"/>
      <c r="U1680" s="34"/>
      <c r="V1680" s="34"/>
      <c r="W1680" s="8"/>
      <c r="X1680" s="8"/>
      <c r="Y1680" s="8"/>
      <c r="Z1680" s="8"/>
      <c r="AA1680" s="8"/>
    </row>
    <row r="1681" spans="1:27">
      <c r="A1681" s="226">
        <f t="shared" si="1484"/>
        <v>276</v>
      </c>
      <c r="B1681" s="8">
        <v>15</v>
      </c>
      <c r="C1681" s="219">
        <f ca="1">IF(ISNUMBER(OFFSET(INDIRECT("'"&amp;'DATA for charts'!C$5&amp;"'!$r1"),$A1681-1,0)),OFFSET(INDIRECT("'"&amp;'DATA for charts'!C$5&amp;"'!$r1"),$A1681-1,0),NA())</f>
        <v>-2.1240000000000001</v>
      </c>
      <c r="D1681" s="219">
        <f ca="1">IF(ISNUMBER(OFFSET(INDIRECT("'"&amp;'DATA for charts'!D$5&amp;"'!$r1"),$A1681-1,0)),OFFSET(INDIRECT("'"&amp;'DATA for charts'!D$5&amp;"'!$r1"),$A1681-1,0),NA())</f>
        <v>-2.1674790000000002</v>
      </c>
      <c r="E1681" s="219">
        <f ca="1">IF(ISNUMBER(OFFSET(INDIRECT("'"&amp;'DATA for charts'!E$5&amp;"'!$r1"),$A1681-1,0)),OFFSET(INDIRECT("'"&amp;'DATA for charts'!E$5&amp;"'!$r1"),$A1681-1,0),NA())</f>
        <v>-2.242</v>
      </c>
      <c r="F1681" s="219">
        <f ca="1">IF(ISNUMBER(OFFSET(INDIRECT("'"&amp;'DATA for charts'!F$5&amp;"'!$r1"),$A1681-1,0)),OFFSET(INDIRECT("'"&amp;'DATA for charts'!F$5&amp;"'!$r1"),$A1681-1,0),NA())</f>
        <v>-2.3480313857249113</v>
      </c>
      <c r="G1681" s="219">
        <f ca="1">IF(ISNUMBER(OFFSET(INDIRECT("'"&amp;'DATA for charts'!G$5&amp;"'!$r1"),$A1681-1,0)),OFFSET(INDIRECT("'"&amp;'DATA for charts'!G$5&amp;"'!$r1"),$A1681-1,0),NA())</f>
        <v>-2.42</v>
      </c>
      <c r="H1681" s="219">
        <f ca="1">IF(ISNUMBER(OFFSET(INDIRECT("'"&amp;'DATA for charts'!H$5&amp;"'!$r1"),$A1681-1,0)),OFFSET(INDIRECT("'"&amp;'DATA for charts'!H$5&amp;"'!$r1"),$A1681-1,0),NA())</f>
        <v>-2.2637499999999999</v>
      </c>
      <c r="I1681" s="219" t="e">
        <f ca="1">IF(ISNUMBER(OFFSET(INDIRECT("'"&amp;'DATA for charts'!I$5&amp;"'!$r1"),$A1681-1,0)),OFFSET(INDIRECT("'"&amp;'DATA for charts'!I$5&amp;"'!$r1"),$A1681-1,0),NA())</f>
        <v>#N/A</v>
      </c>
      <c r="J1681" s="219" t="e">
        <f ca="1">IF(ISNUMBER(OFFSET(INDIRECT("'"&amp;'DATA for charts'!J$5&amp;"'!$r1"),$A1681-1,0)),OFFSET(INDIRECT("'"&amp;'DATA for charts'!J$5&amp;"'!$r1"),$A1681-1,0),NA())</f>
        <v>#N/A</v>
      </c>
      <c r="K1681" s="219" t="e">
        <f ca="1">IF(ISNUMBER(OFFSET(INDIRECT("'"&amp;'DATA for charts'!K$5&amp;"'!$r1"),$A1681-1,0)),OFFSET(INDIRECT("'"&amp;'DATA for charts'!K$5&amp;"'!$r1"),$A1681-1,0),NA())</f>
        <v>#N/A</v>
      </c>
      <c r="L1681" s="219" t="e">
        <f ca="1">IF(ISNUMBER(OFFSET(INDIRECT("'"&amp;'DATA for charts'!L$5&amp;"'!$r1"),$A1681-1,0)),OFFSET(INDIRECT("'"&amp;'DATA for charts'!L$5&amp;"'!$r1"),$A1681-1,0),NA())</f>
        <v>#N/A</v>
      </c>
      <c r="M1681" s="219" t="e">
        <f ca="1">IF(ISNUMBER(OFFSET(INDIRECT("'"&amp;'DATA for charts'!M$5&amp;"'!$r1"),$A1681-1,0)),OFFSET(INDIRECT("'"&amp;'DATA for charts'!M$5&amp;"'!$r1"),$A1681-1,0),NA())</f>
        <v>#N/A</v>
      </c>
      <c r="N1681" s="219" t="e">
        <f ca="1">IF(ISNUMBER(OFFSET(INDIRECT("'"&amp;'DATA for charts'!N$5&amp;"'!$r1"),$A1681-1,0)),OFFSET(INDIRECT("'"&amp;'DATA for charts'!N$5&amp;"'!$r1"),$A1681-1,0),NA())</f>
        <v>#N/A</v>
      </c>
      <c r="O1681" s="219" t="e">
        <f ca="1">IF(ISNUMBER(OFFSET(INDIRECT("'"&amp;'DATA for charts'!O$5&amp;"'!$r1"),$A1681-1,0)),OFFSET(INDIRECT("'"&amp;'DATA for charts'!O$5&amp;"'!$r1"),$A1681-1,0),NA())</f>
        <v>#N/A</v>
      </c>
      <c r="P1681" s="219" t="e">
        <f ca="1">IF(ISNUMBER(OFFSET(INDIRECT("'"&amp;'DATA for charts'!P$5&amp;"'!$r1"),$A1681-1,0)),OFFSET(INDIRECT("'"&amp;'DATA for charts'!P$5&amp;"'!$r1"),$A1681-1,0),NA())</f>
        <v>#N/A</v>
      </c>
      <c r="Q1681" s="219" t="e">
        <f ca="1">IF(ISNUMBER(OFFSET(INDIRECT("'"&amp;'DATA for charts'!Q$5&amp;"'!$r1"),$A1681-1,0)),OFFSET(INDIRECT("'"&amp;'DATA for charts'!Q$5&amp;"'!$r1"),$A1681-1,0),NA())</f>
        <v>#N/A</v>
      </c>
      <c r="R1681" s="219" t="e">
        <f ca="1">IF(ISNUMBER(OFFSET(INDIRECT("'"&amp;'DATA for charts'!R$5&amp;"'!$r1"),$A1681-1,0)),OFFSET(INDIRECT("'"&amp;'DATA for charts'!R$5&amp;"'!$r1"),$A1681-1,0),NA())</f>
        <v>#N/A</v>
      </c>
      <c r="S1681" s="219" t="e">
        <f ca="1">IF(ISNUMBER(OFFSET(INDIRECT("'"&amp;'DATA for charts'!S$5&amp;"'!$r1"),$A1681-1,0)),OFFSET(INDIRECT("'"&amp;'DATA for charts'!S$5&amp;"'!$r1"),$A1681-1,0),NA())</f>
        <v>#N/A</v>
      </c>
      <c r="T1681" s="34"/>
      <c r="U1681" s="34"/>
      <c r="V1681" s="34"/>
      <c r="W1681" s="8"/>
      <c r="X1681" s="8"/>
      <c r="Y1681" s="8"/>
      <c r="Z1681" s="8"/>
      <c r="AA1681" s="8"/>
    </row>
    <row r="1682" spans="1:27">
      <c r="A1682" s="226">
        <f t="shared" si="1484"/>
        <v>277</v>
      </c>
      <c r="B1682" s="8">
        <v>16</v>
      </c>
      <c r="C1682" s="219">
        <f ca="1">IF(ISNUMBER(OFFSET(INDIRECT("'"&amp;'DATA for charts'!C$5&amp;"'!$r1"),$A1682-1,0)),OFFSET(INDIRECT("'"&amp;'DATA for charts'!C$5&amp;"'!$r1"),$A1682-1,0),NA())</f>
        <v>-1.8959999999999999</v>
      </c>
      <c r="D1682" s="219">
        <f ca="1">IF(ISNUMBER(OFFSET(INDIRECT("'"&amp;'DATA for charts'!D$5&amp;"'!$r1"),$A1682-1,0)),OFFSET(INDIRECT("'"&amp;'DATA for charts'!D$5&amp;"'!$r1"),$A1682-1,0),NA())</f>
        <v>-1.6634230000000001</v>
      </c>
      <c r="E1682" s="219">
        <f ca="1">IF(ISNUMBER(OFFSET(INDIRECT("'"&amp;'DATA for charts'!E$5&amp;"'!$r1"),$A1682-1,0)),OFFSET(INDIRECT("'"&amp;'DATA for charts'!E$5&amp;"'!$r1"),$A1682-1,0),NA())</f>
        <v>-1.9810000000000001</v>
      </c>
      <c r="F1682" s="219">
        <f ca="1">IF(ISNUMBER(OFFSET(INDIRECT("'"&amp;'DATA for charts'!F$5&amp;"'!$r1"),$A1682-1,0)),OFFSET(INDIRECT("'"&amp;'DATA for charts'!F$5&amp;"'!$r1"),$A1682-1,0),NA())</f>
        <v>-1.8956580736129973</v>
      </c>
      <c r="G1682" s="219">
        <f ca="1">IF(ISNUMBER(OFFSET(INDIRECT("'"&amp;'DATA for charts'!G$5&amp;"'!$r1"),$A1682-1,0)),OFFSET(INDIRECT("'"&amp;'DATA for charts'!G$5&amp;"'!$r1"),$A1682-1,0),NA())</f>
        <v>-2</v>
      </c>
      <c r="H1682" s="219">
        <f ca="1">IF(ISNUMBER(OFFSET(INDIRECT("'"&amp;'DATA for charts'!H$5&amp;"'!$r1"),$A1682-1,0)),OFFSET(INDIRECT("'"&amp;'DATA for charts'!H$5&amp;"'!$r1"),$A1682-1,0),NA())</f>
        <v>-1.81995</v>
      </c>
      <c r="I1682" s="219" t="e">
        <f ca="1">IF(ISNUMBER(OFFSET(INDIRECT("'"&amp;'DATA for charts'!I$5&amp;"'!$r1"),$A1682-1,0)),OFFSET(INDIRECT("'"&amp;'DATA for charts'!I$5&amp;"'!$r1"),$A1682-1,0),NA())</f>
        <v>#N/A</v>
      </c>
      <c r="J1682" s="219" t="e">
        <f ca="1">IF(ISNUMBER(OFFSET(INDIRECT("'"&amp;'DATA for charts'!J$5&amp;"'!$r1"),$A1682-1,0)),OFFSET(INDIRECT("'"&amp;'DATA for charts'!J$5&amp;"'!$r1"),$A1682-1,0),NA())</f>
        <v>#N/A</v>
      </c>
      <c r="K1682" s="219" t="e">
        <f ca="1">IF(ISNUMBER(OFFSET(INDIRECT("'"&amp;'DATA for charts'!K$5&amp;"'!$r1"),$A1682-1,0)),OFFSET(INDIRECT("'"&amp;'DATA for charts'!K$5&amp;"'!$r1"),$A1682-1,0),NA())</f>
        <v>#N/A</v>
      </c>
      <c r="L1682" s="219" t="e">
        <f ca="1">IF(ISNUMBER(OFFSET(INDIRECT("'"&amp;'DATA for charts'!L$5&amp;"'!$r1"),$A1682-1,0)),OFFSET(INDIRECT("'"&amp;'DATA for charts'!L$5&amp;"'!$r1"),$A1682-1,0),NA())</f>
        <v>#N/A</v>
      </c>
      <c r="M1682" s="219" t="e">
        <f ca="1">IF(ISNUMBER(OFFSET(INDIRECT("'"&amp;'DATA for charts'!M$5&amp;"'!$r1"),$A1682-1,0)),OFFSET(INDIRECT("'"&amp;'DATA for charts'!M$5&amp;"'!$r1"),$A1682-1,0),NA())</f>
        <v>#N/A</v>
      </c>
      <c r="N1682" s="219" t="e">
        <f ca="1">IF(ISNUMBER(OFFSET(INDIRECT("'"&amp;'DATA for charts'!N$5&amp;"'!$r1"),$A1682-1,0)),OFFSET(INDIRECT("'"&amp;'DATA for charts'!N$5&amp;"'!$r1"),$A1682-1,0),NA())</f>
        <v>#N/A</v>
      </c>
      <c r="O1682" s="219" t="e">
        <f ca="1">IF(ISNUMBER(OFFSET(INDIRECT("'"&amp;'DATA for charts'!O$5&amp;"'!$r1"),$A1682-1,0)),OFFSET(INDIRECT("'"&amp;'DATA for charts'!O$5&amp;"'!$r1"),$A1682-1,0),NA())</f>
        <v>#N/A</v>
      </c>
      <c r="P1682" s="219" t="e">
        <f ca="1">IF(ISNUMBER(OFFSET(INDIRECT("'"&amp;'DATA for charts'!P$5&amp;"'!$r1"),$A1682-1,0)),OFFSET(INDIRECT("'"&amp;'DATA for charts'!P$5&amp;"'!$r1"),$A1682-1,0),NA())</f>
        <v>#N/A</v>
      </c>
      <c r="Q1682" s="219" t="e">
        <f ca="1">IF(ISNUMBER(OFFSET(INDIRECT("'"&amp;'DATA for charts'!Q$5&amp;"'!$r1"),$A1682-1,0)),OFFSET(INDIRECT("'"&amp;'DATA for charts'!Q$5&amp;"'!$r1"),$A1682-1,0),NA())</f>
        <v>#N/A</v>
      </c>
      <c r="R1682" s="219" t="e">
        <f ca="1">IF(ISNUMBER(OFFSET(INDIRECT("'"&amp;'DATA for charts'!R$5&amp;"'!$r1"),$A1682-1,0)),OFFSET(INDIRECT("'"&amp;'DATA for charts'!R$5&amp;"'!$r1"),$A1682-1,0),NA())</f>
        <v>#N/A</v>
      </c>
      <c r="S1682" s="219" t="e">
        <f ca="1">IF(ISNUMBER(OFFSET(INDIRECT("'"&amp;'DATA for charts'!S$5&amp;"'!$r1"),$A1682-1,0)),OFFSET(INDIRECT("'"&amp;'DATA for charts'!S$5&amp;"'!$r1"),$A1682-1,0),NA())</f>
        <v>#N/A</v>
      </c>
      <c r="T1682" s="34"/>
      <c r="U1682" s="34"/>
      <c r="V1682" s="34"/>
      <c r="W1682" s="8"/>
      <c r="X1682" s="8"/>
      <c r="Y1682" s="8"/>
      <c r="Z1682" s="8"/>
      <c r="AA1682" s="8"/>
    </row>
    <row r="1683" spans="1:27">
      <c r="A1683" s="226">
        <f t="shared" si="1484"/>
        <v>278</v>
      </c>
      <c r="B1683" s="8">
        <v>17</v>
      </c>
      <c r="C1683" s="219">
        <f ca="1">IF(ISNUMBER(OFFSET(INDIRECT("'"&amp;'DATA for charts'!C$5&amp;"'!$r1"),$A1683-1,0)),OFFSET(INDIRECT("'"&amp;'DATA for charts'!C$5&amp;"'!$r1"),$A1683-1,0),NA())</f>
        <v>-1.645</v>
      </c>
      <c r="D1683" s="219">
        <f ca="1">IF(ISNUMBER(OFFSET(INDIRECT("'"&amp;'DATA for charts'!D$5&amp;"'!$r1"),$A1683-1,0)),OFFSET(INDIRECT("'"&amp;'DATA for charts'!D$5&amp;"'!$r1"),$A1683-1,0),NA())</f>
        <v>-1.2613270000000001</v>
      </c>
      <c r="E1683" s="219">
        <f ca="1">IF(ISNUMBER(OFFSET(INDIRECT("'"&amp;'DATA for charts'!E$5&amp;"'!$r1"),$A1683-1,0)),OFFSET(INDIRECT("'"&amp;'DATA for charts'!E$5&amp;"'!$r1"),$A1683-1,0),NA())</f>
        <v>-1.6419999999999999</v>
      </c>
      <c r="F1683" s="219">
        <f ca="1">IF(ISNUMBER(OFFSET(INDIRECT("'"&amp;'DATA for charts'!F$5&amp;"'!$r1"),$A1683-1,0)),OFFSET(INDIRECT("'"&amp;'DATA for charts'!F$5&amp;"'!$r1"),$A1683-1,0),NA())</f>
        <v>-1.5050457385389917</v>
      </c>
      <c r="G1683" s="219">
        <f ca="1">IF(ISNUMBER(OFFSET(INDIRECT("'"&amp;'DATA for charts'!G$5&amp;"'!$r1"),$A1683-1,0)),OFFSET(INDIRECT("'"&amp;'DATA for charts'!G$5&amp;"'!$r1"),$A1683-1,0),NA())</f>
        <v>-1.59</v>
      </c>
      <c r="H1683" s="219">
        <f ca="1">IF(ISNUMBER(OFFSET(INDIRECT("'"&amp;'DATA for charts'!H$5&amp;"'!$r1"),$A1683-1,0)),OFFSET(INDIRECT("'"&amp;'DATA for charts'!H$5&amp;"'!$r1"),$A1683-1,0),NA())</f>
        <v>-1.4618800000000001</v>
      </c>
      <c r="I1683" s="219" t="e">
        <f ca="1">IF(ISNUMBER(OFFSET(INDIRECT("'"&amp;'DATA for charts'!I$5&amp;"'!$r1"),$A1683-1,0)),OFFSET(INDIRECT("'"&amp;'DATA for charts'!I$5&amp;"'!$r1"),$A1683-1,0),NA())</f>
        <v>#N/A</v>
      </c>
      <c r="J1683" s="219" t="e">
        <f ca="1">IF(ISNUMBER(OFFSET(INDIRECT("'"&amp;'DATA for charts'!J$5&amp;"'!$r1"),$A1683-1,0)),OFFSET(INDIRECT("'"&amp;'DATA for charts'!J$5&amp;"'!$r1"),$A1683-1,0),NA())</f>
        <v>#N/A</v>
      </c>
      <c r="K1683" s="219" t="e">
        <f ca="1">IF(ISNUMBER(OFFSET(INDIRECT("'"&amp;'DATA for charts'!K$5&amp;"'!$r1"),$A1683-1,0)),OFFSET(INDIRECT("'"&amp;'DATA for charts'!K$5&amp;"'!$r1"),$A1683-1,0),NA())</f>
        <v>#N/A</v>
      </c>
      <c r="L1683" s="219" t="e">
        <f ca="1">IF(ISNUMBER(OFFSET(INDIRECT("'"&amp;'DATA for charts'!L$5&amp;"'!$r1"),$A1683-1,0)),OFFSET(INDIRECT("'"&amp;'DATA for charts'!L$5&amp;"'!$r1"),$A1683-1,0),NA())</f>
        <v>#N/A</v>
      </c>
      <c r="M1683" s="219" t="e">
        <f ca="1">IF(ISNUMBER(OFFSET(INDIRECT("'"&amp;'DATA for charts'!M$5&amp;"'!$r1"),$A1683-1,0)),OFFSET(INDIRECT("'"&amp;'DATA for charts'!M$5&amp;"'!$r1"),$A1683-1,0),NA())</f>
        <v>#N/A</v>
      </c>
      <c r="N1683" s="219" t="e">
        <f ca="1">IF(ISNUMBER(OFFSET(INDIRECT("'"&amp;'DATA for charts'!N$5&amp;"'!$r1"),$A1683-1,0)),OFFSET(INDIRECT("'"&amp;'DATA for charts'!N$5&amp;"'!$r1"),$A1683-1,0),NA())</f>
        <v>#N/A</v>
      </c>
      <c r="O1683" s="219" t="e">
        <f ca="1">IF(ISNUMBER(OFFSET(INDIRECT("'"&amp;'DATA for charts'!O$5&amp;"'!$r1"),$A1683-1,0)),OFFSET(INDIRECT("'"&amp;'DATA for charts'!O$5&amp;"'!$r1"),$A1683-1,0),NA())</f>
        <v>#N/A</v>
      </c>
      <c r="P1683" s="219" t="e">
        <f ca="1">IF(ISNUMBER(OFFSET(INDIRECT("'"&amp;'DATA for charts'!P$5&amp;"'!$r1"),$A1683-1,0)),OFFSET(INDIRECT("'"&amp;'DATA for charts'!P$5&amp;"'!$r1"),$A1683-1,0),NA())</f>
        <v>#N/A</v>
      </c>
      <c r="Q1683" s="219" t="e">
        <f ca="1">IF(ISNUMBER(OFFSET(INDIRECT("'"&amp;'DATA for charts'!Q$5&amp;"'!$r1"),$A1683-1,0)),OFFSET(INDIRECT("'"&amp;'DATA for charts'!Q$5&amp;"'!$r1"),$A1683-1,0),NA())</f>
        <v>#N/A</v>
      </c>
      <c r="R1683" s="219" t="e">
        <f ca="1">IF(ISNUMBER(OFFSET(INDIRECT("'"&amp;'DATA for charts'!R$5&amp;"'!$r1"),$A1683-1,0)),OFFSET(INDIRECT("'"&amp;'DATA for charts'!R$5&amp;"'!$r1"),$A1683-1,0),NA())</f>
        <v>#N/A</v>
      </c>
      <c r="S1683" s="219" t="e">
        <f ca="1">IF(ISNUMBER(OFFSET(INDIRECT("'"&amp;'DATA for charts'!S$5&amp;"'!$r1"),$A1683-1,0)),OFFSET(INDIRECT("'"&amp;'DATA for charts'!S$5&amp;"'!$r1"),$A1683-1,0),NA())</f>
        <v>#N/A</v>
      </c>
      <c r="T1683" s="34"/>
      <c r="U1683" s="34"/>
      <c r="V1683" s="34"/>
      <c r="W1683" s="8"/>
      <c r="X1683" s="8"/>
      <c r="Y1683" s="8"/>
      <c r="Z1683" s="8"/>
      <c r="AA1683" s="8"/>
    </row>
    <row r="1684" spans="1:27">
      <c r="A1684" s="226">
        <f t="shared" si="1484"/>
        <v>279</v>
      </c>
      <c r="B1684" s="8">
        <v>18</v>
      </c>
      <c r="C1684" s="219">
        <f ca="1">IF(ISNUMBER(OFFSET(INDIRECT("'"&amp;'DATA for charts'!C$5&amp;"'!$r1"),$A1684-1,0)),OFFSET(INDIRECT("'"&amp;'DATA for charts'!C$5&amp;"'!$r1"),$A1684-1,0),NA())</f>
        <v>-1.403</v>
      </c>
      <c r="D1684" s="219">
        <f ca="1">IF(ISNUMBER(OFFSET(INDIRECT("'"&amp;'DATA for charts'!D$5&amp;"'!$r1"),$A1684-1,0)),OFFSET(INDIRECT("'"&amp;'DATA for charts'!D$5&amp;"'!$r1"),$A1684-1,0),NA())</f>
        <v>-0.97604409999999997</v>
      </c>
      <c r="E1684" s="219">
        <f ca="1">IF(ISNUMBER(OFFSET(INDIRECT("'"&amp;'DATA for charts'!E$5&amp;"'!$r1"),$A1684-1,0)),OFFSET(INDIRECT("'"&amp;'DATA for charts'!E$5&amp;"'!$r1"),$A1684-1,0),NA())</f>
        <v>-1.3109999999999999</v>
      </c>
      <c r="F1684" s="219">
        <f ca="1">IF(ISNUMBER(OFFSET(INDIRECT("'"&amp;'DATA for charts'!F$5&amp;"'!$r1"),$A1684-1,0)),OFFSET(INDIRECT("'"&amp;'DATA for charts'!F$5&amp;"'!$r1"),$A1684-1,0),NA())</f>
        <v>-1.1869050173952471</v>
      </c>
      <c r="G1684" s="219">
        <f ca="1">IF(ISNUMBER(OFFSET(INDIRECT("'"&amp;'DATA for charts'!G$5&amp;"'!$r1"),$A1684-1,0)),OFFSET(INDIRECT("'"&amp;'DATA for charts'!G$5&amp;"'!$r1"),$A1684-1,0),NA())</f>
        <v>-1.27</v>
      </c>
      <c r="H1684" s="219">
        <f ca="1">IF(ISNUMBER(OFFSET(INDIRECT("'"&amp;'DATA for charts'!H$5&amp;"'!$r1"),$A1684-1,0)),OFFSET(INDIRECT("'"&amp;'DATA for charts'!H$5&amp;"'!$r1"),$A1684-1,0),NA())</f>
        <v>-1.1511499999999999</v>
      </c>
      <c r="I1684" s="219" t="e">
        <f ca="1">IF(ISNUMBER(OFFSET(INDIRECT("'"&amp;'DATA for charts'!I$5&amp;"'!$r1"),$A1684-1,0)),OFFSET(INDIRECT("'"&amp;'DATA for charts'!I$5&amp;"'!$r1"),$A1684-1,0),NA())</f>
        <v>#N/A</v>
      </c>
      <c r="J1684" s="219" t="e">
        <f ca="1">IF(ISNUMBER(OFFSET(INDIRECT("'"&amp;'DATA for charts'!J$5&amp;"'!$r1"),$A1684-1,0)),OFFSET(INDIRECT("'"&amp;'DATA for charts'!J$5&amp;"'!$r1"),$A1684-1,0),NA())</f>
        <v>#N/A</v>
      </c>
      <c r="K1684" s="219" t="e">
        <f ca="1">IF(ISNUMBER(OFFSET(INDIRECT("'"&amp;'DATA for charts'!K$5&amp;"'!$r1"),$A1684-1,0)),OFFSET(INDIRECT("'"&amp;'DATA for charts'!K$5&amp;"'!$r1"),$A1684-1,0),NA())</f>
        <v>#N/A</v>
      </c>
      <c r="L1684" s="219" t="e">
        <f ca="1">IF(ISNUMBER(OFFSET(INDIRECT("'"&amp;'DATA for charts'!L$5&amp;"'!$r1"),$A1684-1,0)),OFFSET(INDIRECT("'"&amp;'DATA for charts'!L$5&amp;"'!$r1"),$A1684-1,0),NA())</f>
        <v>#N/A</v>
      </c>
      <c r="M1684" s="219" t="e">
        <f ca="1">IF(ISNUMBER(OFFSET(INDIRECT("'"&amp;'DATA for charts'!M$5&amp;"'!$r1"),$A1684-1,0)),OFFSET(INDIRECT("'"&amp;'DATA for charts'!M$5&amp;"'!$r1"),$A1684-1,0),NA())</f>
        <v>#N/A</v>
      </c>
      <c r="N1684" s="219" t="e">
        <f ca="1">IF(ISNUMBER(OFFSET(INDIRECT("'"&amp;'DATA for charts'!N$5&amp;"'!$r1"),$A1684-1,0)),OFFSET(INDIRECT("'"&amp;'DATA for charts'!N$5&amp;"'!$r1"),$A1684-1,0),NA())</f>
        <v>#N/A</v>
      </c>
      <c r="O1684" s="219" t="e">
        <f ca="1">IF(ISNUMBER(OFFSET(INDIRECT("'"&amp;'DATA for charts'!O$5&amp;"'!$r1"),$A1684-1,0)),OFFSET(INDIRECT("'"&amp;'DATA for charts'!O$5&amp;"'!$r1"),$A1684-1,0),NA())</f>
        <v>#N/A</v>
      </c>
      <c r="P1684" s="219" t="e">
        <f ca="1">IF(ISNUMBER(OFFSET(INDIRECT("'"&amp;'DATA for charts'!P$5&amp;"'!$r1"),$A1684-1,0)),OFFSET(INDIRECT("'"&amp;'DATA for charts'!P$5&amp;"'!$r1"),$A1684-1,0),NA())</f>
        <v>#N/A</v>
      </c>
      <c r="Q1684" s="219" t="e">
        <f ca="1">IF(ISNUMBER(OFFSET(INDIRECT("'"&amp;'DATA for charts'!Q$5&amp;"'!$r1"),$A1684-1,0)),OFFSET(INDIRECT("'"&amp;'DATA for charts'!Q$5&amp;"'!$r1"),$A1684-1,0),NA())</f>
        <v>#N/A</v>
      </c>
      <c r="R1684" s="219" t="e">
        <f ca="1">IF(ISNUMBER(OFFSET(INDIRECT("'"&amp;'DATA for charts'!R$5&amp;"'!$r1"),$A1684-1,0)),OFFSET(INDIRECT("'"&amp;'DATA for charts'!R$5&amp;"'!$r1"),$A1684-1,0),NA())</f>
        <v>#N/A</v>
      </c>
      <c r="S1684" s="219" t="e">
        <f ca="1">IF(ISNUMBER(OFFSET(INDIRECT("'"&amp;'DATA for charts'!S$5&amp;"'!$r1"),$A1684-1,0)),OFFSET(INDIRECT("'"&amp;'DATA for charts'!S$5&amp;"'!$r1"),$A1684-1,0),NA())</f>
        <v>#N/A</v>
      </c>
      <c r="T1684" s="34"/>
      <c r="U1684" s="34"/>
      <c r="V1684" s="34"/>
      <c r="W1684" s="8"/>
      <c r="X1684" s="8"/>
      <c r="Y1684" s="8"/>
      <c r="Z1684" s="8"/>
      <c r="AA1684" s="8"/>
    </row>
    <row r="1685" spans="1:27">
      <c r="A1685" s="226">
        <f t="shared" si="1484"/>
        <v>280</v>
      </c>
      <c r="B1685" s="8">
        <v>19</v>
      </c>
      <c r="C1685" s="219">
        <f ca="1">IF(ISNUMBER(OFFSET(INDIRECT("'"&amp;'DATA for charts'!C$5&amp;"'!$r1"),$A1685-1,0)),OFFSET(INDIRECT("'"&amp;'DATA for charts'!C$5&amp;"'!$r1"),$A1685-1,0),NA())</f>
        <v>-1.131</v>
      </c>
      <c r="D1685" s="219">
        <f ca="1">IF(ISNUMBER(OFFSET(INDIRECT("'"&amp;'DATA for charts'!D$5&amp;"'!$r1"),$A1685-1,0)),OFFSET(INDIRECT("'"&amp;'DATA for charts'!D$5&amp;"'!$r1"),$A1685-1,0),NA())</f>
        <v>-0.72020249999999997</v>
      </c>
      <c r="E1685" s="219">
        <f ca="1">IF(ISNUMBER(OFFSET(INDIRECT("'"&amp;'DATA for charts'!E$5&amp;"'!$r1"),$A1685-1,0)),OFFSET(INDIRECT("'"&amp;'DATA for charts'!E$5&amp;"'!$r1"),$A1685-1,0),NA())</f>
        <v>-1.0029999999999999</v>
      </c>
      <c r="F1685" s="219">
        <f ca="1">IF(ISNUMBER(OFFSET(INDIRECT("'"&amp;'DATA for charts'!F$5&amp;"'!$r1"),$A1685-1,0)),OFFSET(INDIRECT("'"&amp;'DATA for charts'!F$5&amp;"'!$r1"),$A1685-1,0),NA())</f>
        <v>-0.876527790104914</v>
      </c>
      <c r="G1685" s="219">
        <f ca="1">IF(ISNUMBER(OFFSET(INDIRECT("'"&amp;'DATA for charts'!G$5&amp;"'!$r1"),$A1685-1,0)),OFFSET(INDIRECT("'"&amp;'DATA for charts'!G$5&amp;"'!$r1"),$A1685-1,0),NA())</f>
        <v>-0.95</v>
      </c>
      <c r="H1685" s="219">
        <f ca="1">IF(ISNUMBER(OFFSET(INDIRECT("'"&amp;'DATA for charts'!H$5&amp;"'!$r1"),$A1685-1,0)),OFFSET(INDIRECT("'"&amp;'DATA for charts'!H$5&amp;"'!$r1"),$A1685-1,0),NA())</f>
        <v>-0.83960299999999999</v>
      </c>
      <c r="I1685" s="219" t="e">
        <f ca="1">IF(ISNUMBER(OFFSET(INDIRECT("'"&amp;'DATA for charts'!I$5&amp;"'!$r1"),$A1685-1,0)),OFFSET(INDIRECT("'"&amp;'DATA for charts'!I$5&amp;"'!$r1"),$A1685-1,0),NA())</f>
        <v>#N/A</v>
      </c>
      <c r="J1685" s="219" t="e">
        <f ca="1">IF(ISNUMBER(OFFSET(INDIRECT("'"&amp;'DATA for charts'!J$5&amp;"'!$r1"),$A1685-1,0)),OFFSET(INDIRECT("'"&amp;'DATA for charts'!J$5&amp;"'!$r1"),$A1685-1,0),NA())</f>
        <v>#N/A</v>
      </c>
      <c r="K1685" s="219" t="e">
        <f ca="1">IF(ISNUMBER(OFFSET(INDIRECT("'"&amp;'DATA for charts'!K$5&amp;"'!$r1"),$A1685-1,0)),OFFSET(INDIRECT("'"&amp;'DATA for charts'!K$5&amp;"'!$r1"),$A1685-1,0),NA())</f>
        <v>#N/A</v>
      </c>
      <c r="L1685" s="219" t="e">
        <f ca="1">IF(ISNUMBER(OFFSET(INDIRECT("'"&amp;'DATA for charts'!L$5&amp;"'!$r1"),$A1685-1,0)),OFFSET(INDIRECT("'"&amp;'DATA for charts'!L$5&amp;"'!$r1"),$A1685-1,0),NA())</f>
        <v>#N/A</v>
      </c>
      <c r="M1685" s="219" t="e">
        <f ca="1">IF(ISNUMBER(OFFSET(INDIRECT("'"&amp;'DATA for charts'!M$5&amp;"'!$r1"),$A1685-1,0)),OFFSET(INDIRECT("'"&amp;'DATA for charts'!M$5&amp;"'!$r1"),$A1685-1,0),NA())</f>
        <v>#N/A</v>
      </c>
      <c r="N1685" s="219" t="e">
        <f ca="1">IF(ISNUMBER(OFFSET(INDIRECT("'"&amp;'DATA for charts'!N$5&amp;"'!$r1"),$A1685-1,0)),OFFSET(INDIRECT("'"&amp;'DATA for charts'!N$5&amp;"'!$r1"),$A1685-1,0),NA())</f>
        <v>#N/A</v>
      </c>
      <c r="O1685" s="219" t="e">
        <f ca="1">IF(ISNUMBER(OFFSET(INDIRECT("'"&amp;'DATA for charts'!O$5&amp;"'!$r1"),$A1685-1,0)),OFFSET(INDIRECT("'"&amp;'DATA for charts'!O$5&amp;"'!$r1"),$A1685-1,0),NA())</f>
        <v>#N/A</v>
      </c>
      <c r="P1685" s="219" t="e">
        <f ca="1">IF(ISNUMBER(OFFSET(INDIRECT("'"&amp;'DATA for charts'!P$5&amp;"'!$r1"),$A1685-1,0)),OFFSET(INDIRECT("'"&amp;'DATA for charts'!P$5&amp;"'!$r1"),$A1685-1,0),NA())</f>
        <v>#N/A</v>
      </c>
      <c r="Q1685" s="219" t="e">
        <f ca="1">IF(ISNUMBER(OFFSET(INDIRECT("'"&amp;'DATA for charts'!Q$5&amp;"'!$r1"),$A1685-1,0)),OFFSET(INDIRECT("'"&amp;'DATA for charts'!Q$5&amp;"'!$r1"),$A1685-1,0),NA())</f>
        <v>#N/A</v>
      </c>
      <c r="R1685" s="219" t="e">
        <f ca="1">IF(ISNUMBER(OFFSET(INDIRECT("'"&amp;'DATA for charts'!R$5&amp;"'!$r1"),$A1685-1,0)),OFFSET(INDIRECT("'"&amp;'DATA for charts'!R$5&amp;"'!$r1"),$A1685-1,0),NA())</f>
        <v>#N/A</v>
      </c>
      <c r="S1685" s="219" t="e">
        <f ca="1">IF(ISNUMBER(OFFSET(INDIRECT("'"&amp;'DATA for charts'!S$5&amp;"'!$r1"),$A1685-1,0)),OFFSET(INDIRECT("'"&amp;'DATA for charts'!S$5&amp;"'!$r1"),$A1685-1,0),NA())</f>
        <v>#N/A</v>
      </c>
      <c r="T1685" s="34"/>
      <c r="U1685" s="34"/>
      <c r="V1685" s="34"/>
      <c r="W1685" s="8"/>
      <c r="X1685" s="8"/>
      <c r="Y1685" s="8"/>
      <c r="Z1685" s="8"/>
      <c r="AA1685" s="8"/>
    </row>
    <row r="1686" spans="1:27">
      <c r="A1686" s="226">
        <f t="shared" si="1484"/>
        <v>281</v>
      </c>
      <c r="B1686" s="8">
        <v>20</v>
      </c>
      <c r="C1686" s="219">
        <f ca="1">IF(ISNUMBER(OFFSET(INDIRECT("'"&amp;'DATA for charts'!C$5&amp;"'!$r1"),$A1686-1,0)),OFFSET(INDIRECT("'"&amp;'DATA for charts'!C$5&amp;"'!$r1"),$A1686-1,0),NA())</f>
        <v>-0.83199999999999996</v>
      </c>
      <c r="D1686" s="219">
        <f ca="1">IF(ISNUMBER(OFFSET(INDIRECT("'"&amp;'DATA for charts'!D$5&amp;"'!$r1"),$A1686-1,0)),OFFSET(INDIRECT("'"&amp;'DATA for charts'!D$5&amp;"'!$r1"),$A1686-1,0),NA())</f>
        <v>-0.47809620000000003</v>
      </c>
      <c r="E1686" s="219">
        <f ca="1">IF(ISNUMBER(OFFSET(INDIRECT("'"&amp;'DATA for charts'!E$5&amp;"'!$r1"),$A1686-1,0)),OFFSET(INDIRECT("'"&amp;'DATA for charts'!E$5&amp;"'!$r1"),$A1686-1,0),NA())</f>
        <v>-0.69399999999999995</v>
      </c>
      <c r="F1686" s="219">
        <f ca="1">IF(ISNUMBER(OFFSET(INDIRECT("'"&amp;'DATA for charts'!F$5&amp;"'!$r1"),$A1686-1,0)),OFFSET(INDIRECT("'"&amp;'DATA for charts'!F$5&amp;"'!$r1"),$A1686-1,0),NA())</f>
        <v>-0.57281697994024716</v>
      </c>
      <c r="G1686" s="219">
        <f ca="1">IF(ISNUMBER(OFFSET(INDIRECT("'"&amp;'DATA for charts'!G$5&amp;"'!$r1"),$A1686-1,0)),OFFSET(INDIRECT("'"&amp;'DATA for charts'!G$5&amp;"'!$r1"),$A1686-1,0),NA())</f>
        <v>-0.63</v>
      </c>
      <c r="H1686" s="219">
        <f ca="1">IF(ISNUMBER(OFFSET(INDIRECT("'"&amp;'DATA for charts'!H$5&amp;"'!$r1"),$A1686-1,0)),OFFSET(INDIRECT("'"&amp;'DATA for charts'!H$5&amp;"'!$r1"),$A1686-1,0),NA())</f>
        <v>-0.54058499999999998</v>
      </c>
      <c r="I1686" s="219" t="e">
        <f ca="1">IF(ISNUMBER(OFFSET(INDIRECT("'"&amp;'DATA for charts'!I$5&amp;"'!$r1"),$A1686-1,0)),OFFSET(INDIRECT("'"&amp;'DATA for charts'!I$5&amp;"'!$r1"),$A1686-1,0),NA())</f>
        <v>#N/A</v>
      </c>
      <c r="J1686" s="219" t="e">
        <f ca="1">IF(ISNUMBER(OFFSET(INDIRECT("'"&amp;'DATA for charts'!J$5&amp;"'!$r1"),$A1686-1,0)),OFFSET(INDIRECT("'"&amp;'DATA for charts'!J$5&amp;"'!$r1"),$A1686-1,0),NA())</f>
        <v>#N/A</v>
      </c>
      <c r="K1686" s="219" t="e">
        <f ca="1">IF(ISNUMBER(OFFSET(INDIRECT("'"&amp;'DATA for charts'!K$5&amp;"'!$r1"),$A1686-1,0)),OFFSET(INDIRECT("'"&amp;'DATA for charts'!K$5&amp;"'!$r1"),$A1686-1,0),NA())</f>
        <v>#N/A</v>
      </c>
      <c r="L1686" s="219" t="e">
        <f ca="1">IF(ISNUMBER(OFFSET(INDIRECT("'"&amp;'DATA for charts'!L$5&amp;"'!$r1"),$A1686-1,0)),OFFSET(INDIRECT("'"&amp;'DATA for charts'!L$5&amp;"'!$r1"),$A1686-1,0),NA())</f>
        <v>#N/A</v>
      </c>
      <c r="M1686" s="219" t="e">
        <f ca="1">IF(ISNUMBER(OFFSET(INDIRECT("'"&amp;'DATA for charts'!M$5&amp;"'!$r1"),$A1686-1,0)),OFFSET(INDIRECT("'"&amp;'DATA for charts'!M$5&amp;"'!$r1"),$A1686-1,0),NA())</f>
        <v>#N/A</v>
      </c>
      <c r="N1686" s="219" t="e">
        <f ca="1">IF(ISNUMBER(OFFSET(INDIRECT("'"&amp;'DATA for charts'!N$5&amp;"'!$r1"),$A1686-1,0)),OFFSET(INDIRECT("'"&amp;'DATA for charts'!N$5&amp;"'!$r1"),$A1686-1,0),NA())</f>
        <v>#N/A</v>
      </c>
      <c r="O1686" s="219" t="e">
        <f ca="1">IF(ISNUMBER(OFFSET(INDIRECT("'"&amp;'DATA for charts'!O$5&amp;"'!$r1"),$A1686-1,0)),OFFSET(INDIRECT("'"&amp;'DATA for charts'!O$5&amp;"'!$r1"),$A1686-1,0),NA())</f>
        <v>#N/A</v>
      </c>
      <c r="P1686" s="219" t="e">
        <f ca="1">IF(ISNUMBER(OFFSET(INDIRECT("'"&amp;'DATA for charts'!P$5&amp;"'!$r1"),$A1686-1,0)),OFFSET(INDIRECT("'"&amp;'DATA for charts'!P$5&amp;"'!$r1"),$A1686-1,0),NA())</f>
        <v>#N/A</v>
      </c>
      <c r="Q1686" s="219" t="e">
        <f ca="1">IF(ISNUMBER(OFFSET(INDIRECT("'"&amp;'DATA for charts'!Q$5&amp;"'!$r1"),$A1686-1,0)),OFFSET(INDIRECT("'"&amp;'DATA for charts'!Q$5&amp;"'!$r1"),$A1686-1,0),NA())</f>
        <v>#N/A</v>
      </c>
      <c r="R1686" s="219" t="e">
        <f ca="1">IF(ISNUMBER(OFFSET(INDIRECT("'"&amp;'DATA for charts'!R$5&amp;"'!$r1"),$A1686-1,0)),OFFSET(INDIRECT("'"&amp;'DATA for charts'!R$5&amp;"'!$r1"),$A1686-1,0),NA())</f>
        <v>#N/A</v>
      </c>
      <c r="S1686" s="219" t="e">
        <f ca="1">IF(ISNUMBER(OFFSET(INDIRECT("'"&amp;'DATA for charts'!S$5&amp;"'!$r1"),$A1686-1,0)),OFFSET(INDIRECT("'"&amp;'DATA for charts'!S$5&amp;"'!$r1"),$A1686-1,0),NA())</f>
        <v>#N/A</v>
      </c>
      <c r="T1686" s="34"/>
      <c r="U1686" s="34"/>
      <c r="V1686" s="34"/>
      <c r="W1686" s="8"/>
      <c r="X1686" s="8"/>
      <c r="Y1686" s="8"/>
      <c r="Z1686" s="8"/>
      <c r="AA1686" s="8"/>
    </row>
    <row r="1687" spans="1:27">
      <c r="A1687" s="226">
        <f t="shared" si="1484"/>
        <v>282</v>
      </c>
      <c r="B1687" s="8">
        <v>21</v>
      </c>
      <c r="C1687" s="219">
        <f ca="1">IF(ISNUMBER(OFFSET(INDIRECT("'"&amp;'DATA for charts'!C$5&amp;"'!$r1"),$A1687-1,0)),OFFSET(INDIRECT("'"&amp;'DATA for charts'!C$5&amp;"'!$r1"),$A1687-1,0),NA())</f>
        <v>-0.55500000000000005</v>
      </c>
      <c r="D1687" s="219">
        <f ca="1">IF(ISNUMBER(OFFSET(INDIRECT("'"&amp;'DATA for charts'!D$5&amp;"'!$r1"),$A1687-1,0)),OFFSET(INDIRECT("'"&amp;'DATA for charts'!D$5&amp;"'!$r1"),$A1687-1,0),NA())</f>
        <v>-0.27107009999999998</v>
      </c>
      <c r="E1687" s="219">
        <f ca="1">IF(ISNUMBER(OFFSET(INDIRECT("'"&amp;'DATA for charts'!E$5&amp;"'!$r1"),$A1687-1,0)),OFFSET(INDIRECT("'"&amp;'DATA for charts'!E$5&amp;"'!$r1"),$A1687-1,0),NA())</f>
        <v>-0.41499999999999998</v>
      </c>
      <c r="F1687" s="219">
        <f ca="1">IF(ISNUMBER(OFFSET(INDIRECT("'"&amp;'DATA for charts'!F$5&amp;"'!$r1"),$A1687-1,0)),OFFSET(INDIRECT("'"&amp;'DATA for charts'!F$5&amp;"'!$r1"),$A1687-1,0),NA())</f>
        <v>-0.33075252777580827</v>
      </c>
      <c r="G1687" s="219">
        <f ca="1">IF(ISNUMBER(OFFSET(INDIRECT("'"&amp;'DATA for charts'!G$5&amp;"'!$r1"),$A1687-1,0)),OFFSET(INDIRECT("'"&amp;'DATA for charts'!G$5&amp;"'!$r1"),$A1687-1,0),NA())</f>
        <v>-0.37</v>
      </c>
      <c r="H1687" s="219">
        <f ca="1">IF(ISNUMBER(OFFSET(INDIRECT("'"&amp;'DATA for charts'!H$5&amp;"'!$r1"),$A1687-1,0)),OFFSET(INDIRECT("'"&amp;'DATA for charts'!H$5&amp;"'!$r1"),$A1687-1,0),NA())</f>
        <v>-0.30721799999999999</v>
      </c>
      <c r="I1687" s="219" t="e">
        <f ca="1">IF(ISNUMBER(OFFSET(INDIRECT("'"&amp;'DATA for charts'!I$5&amp;"'!$r1"),$A1687-1,0)),OFFSET(INDIRECT("'"&amp;'DATA for charts'!I$5&amp;"'!$r1"),$A1687-1,0),NA())</f>
        <v>#N/A</v>
      </c>
      <c r="J1687" s="219" t="e">
        <f ca="1">IF(ISNUMBER(OFFSET(INDIRECT("'"&amp;'DATA for charts'!J$5&amp;"'!$r1"),$A1687-1,0)),OFFSET(INDIRECT("'"&amp;'DATA for charts'!J$5&amp;"'!$r1"),$A1687-1,0),NA())</f>
        <v>#N/A</v>
      </c>
      <c r="K1687" s="219" t="e">
        <f ca="1">IF(ISNUMBER(OFFSET(INDIRECT("'"&amp;'DATA for charts'!K$5&amp;"'!$r1"),$A1687-1,0)),OFFSET(INDIRECT("'"&amp;'DATA for charts'!K$5&amp;"'!$r1"),$A1687-1,0),NA())</f>
        <v>#N/A</v>
      </c>
      <c r="L1687" s="219" t="e">
        <f ca="1">IF(ISNUMBER(OFFSET(INDIRECT("'"&amp;'DATA for charts'!L$5&amp;"'!$r1"),$A1687-1,0)),OFFSET(INDIRECT("'"&amp;'DATA for charts'!L$5&amp;"'!$r1"),$A1687-1,0),NA())</f>
        <v>#N/A</v>
      </c>
      <c r="M1687" s="219" t="e">
        <f ca="1">IF(ISNUMBER(OFFSET(INDIRECT("'"&amp;'DATA for charts'!M$5&amp;"'!$r1"),$A1687-1,0)),OFFSET(INDIRECT("'"&amp;'DATA for charts'!M$5&amp;"'!$r1"),$A1687-1,0),NA())</f>
        <v>#N/A</v>
      </c>
      <c r="N1687" s="219" t="e">
        <f ca="1">IF(ISNUMBER(OFFSET(INDIRECT("'"&amp;'DATA for charts'!N$5&amp;"'!$r1"),$A1687-1,0)),OFFSET(INDIRECT("'"&amp;'DATA for charts'!N$5&amp;"'!$r1"),$A1687-1,0),NA())</f>
        <v>#N/A</v>
      </c>
      <c r="O1687" s="219" t="e">
        <f ca="1">IF(ISNUMBER(OFFSET(INDIRECT("'"&amp;'DATA for charts'!O$5&amp;"'!$r1"),$A1687-1,0)),OFFSET(INDIRECT("'"&amp;'DATA for charts'!O$5&amp;"'!$r1"),$A1687-1,0),NA())</f>
        <v>#N/A</v>
      </c>
      <c r="P1687" s="219" t="e">
        <f ca="1">IF(ISNUMBER(OFFSET(INDIRECT("'"&amp;'DATA for charts'!P$5&amp;"'!$r1"),$A1687-1,0)),OFFSET(INDIRECT("'"&amp;'DATA for charts'!P$5&amp;"'!$r1"),$A1687-1,0),NA())</f>
        <v>#N/A</v>
      </c>
      <c r="Q1687" s="219" t="e">
        <f ca="1">IF(ISNUMBER(OFFSET(INDIRECT("'"&amp;'DATA for charts'!Q$5&amp;"'!$r1"),$A1687-1,0)),OFFSET(INDIRECT("'"&amp;'DATA for charts'!Q$5&amp;"'!$r1"),$A1687-1,0),NA())</f>
        <v>#N/A</v>
      </c>
      <c r="R1687" s="219" t="e">
        <f ca="1">IF(ISNUMBER(OFFSET(INDIRECT("'"&amp;'DATA for charts'!R$5&amp;"'!$r1"),$A1687-1,0)),OFFSET(INDIRECT("'"&amp;'DATA for charts'!R$5&amp;"'!$r1"),$A1687-1,0),NA())</f>
        <v>#N/A</v>
      </c>
      <c r="S1687" s="219" t="e">
        <f ca="1">IF(ISNUMBER(OFFSET(INDIRECT("'"&amp;'DATA for charts'!S$5&amp;"'!$r1"),$A1687-1,0)),OFFSET(INDIRECT("'"&amp;'DATA for charts'!S$5&amp;"'!$r1"),$A1687-1,0),NA())</f>
        <v>#N/A</v>
      </c>
      <c r="T1687" s="34"/>
      <c r="U1687" s="34"/>
      <c r="V1687" s="34"/>
      <c r="W1687" s="8"/>
      <c r="X1687" s="8"/>
      <c r="Y1687" s="8"/>
      <c r="Z1687" s="8"/>
      <c r="AA1687" s="8"/>
    </row>
    <row r="1688" spans="1:27">
      <c r="A1688" s="226">
        <f t="shared" si="1484"/>
        <v>283</v>
      </c>
      <c r="B1688" s="8">
        <v>22</v>
      </c>
      <c r="C1688" s="219">
        <f ca="1">IF(ISNUMBER(OFFSET(INDIRECT("'"&amp;'DATA for charts'!C$5&amp;"'!$r1"),$A1688-1,0)),OFFSET(INDIRECT("'"&amp;'DATA for charts'!C$5&amp;"'!$r1"),$A1688-1,0),NA())</f>
        <v>-0.36299999999999999</v>
      </c>
      <c r="D1688" s="219">
        <f ca="1">IF(ISNUMBER(OFFSET(INDIRECT("'"&amp;'DATA for charts'!D$5&amp;"'!$r1"),$A1688-1,0)),OFFSET(INDIRECT("'"&amp;'DATA for charts'!D$5&amp;"'!$r1"),$A1688-1,0),NA())</f>
        <v>-0.12548544</v>
      </c>
      <c r="E1688" s="219">
        <f ca="1">IF(ISNUMBER(OFFSET(INDIRECT("'"&amp;'DATA for charts'!E$5&amp;"'!$r1"),$A1688-1,0)),OFFSET(INDIRECT("'"&amp;'DATA for charts'!E$5&amp;"'!$r1"),$A1688-1,0),NA())</f>
        <v>-0.215</v>
      </c>
      <c r="F1688" s="219">
        <f ca="1">IF(ISNUMBER(OFFSET(INDIRECT("'"&amp;'DATA for charts'!F$5&amp;"'!$r1"),$A1688-1,0)),OFFSET(INDIRECT("'"&amp;'DATA for charts'!F$5&amp;"'!$r1"),$A1688-1,0),NA())</f>
        <v>-0.16754840466129389</v>
      </c>
      <c r="G1688" s="219">
        <f ca="1">IF(ISNUMBER(OFFSET(INDIRECT("'"&amp;'DATA for charts'!G$5&amp;"'!$r1"),$A1688-1,0)),OFFSET(INDIRECT("'"&amp;'DATA for charts'!G$5&amp;"'!$r1"),$A1688-1,0),NA())</f>
        <v>-0.18</v>
      </c>
      <c r="H1688" s="219">
        <f ca="1">IF(ISNUMBER(OFFSET(INDIRECT("'"&amp;'DATA for charts'!H$5&amp;"'!$r1"),$A1688-1,0)),OFFSET(INDIRECT("'"&amp;'DATA for charts'!H$5&amp;"'!$r1"),$A1688-1,0),NA())</f>
        <v>-0.14208999999999999</v>
      </c>
      <c r="I1688" s="219" t="e">
        <f ca="1">IF(ISNUMBER(OFFSET(INDIRECT("'"&amp;'DATA for charts'!I$5&amp;"'!$r1"),$A1688-1,0)),OFFSET(INDIRECT("'"&amp;'DATA for charts'!I$5&amp;"'!$r1"),$A1688-1,0),NA())</f>
        <v>#N/A</v>
      </c>
      <c r="J1688" s="219" t="e">
        <f ca="1">IF(ISNUMBER(OFFSET(INDIRECT("'"&amp;'DATA for charts'!J$5&amp;"'!$r1"),$A1688-1,0)),OFFSET(INDIRECT("'"&amp;'DATA for charts'!J$5&amp;"'!$r1"),$A1688-1,0),NA())</f>
        <v>#N/A</v>
      </c>
      <c r="K1688" s="219" t="e">
        <f ca="1">IF(ISNUMBER(OFFSET(INDIRECT("'"&amp;'DATA for charts'!K$5&amp;"'!$r1"),$A1688-1,0)),OFFSET(INDIRECT("'"&amp;'DATA for charts'!K$5&amp;"'!$r1"),$A1688-1,0),NA())</f>
        <v>#N/A</v>
      </c>
      <c r="L1688" s="219" t="e">
        <f ca="1">IF(ISNUMBER(OFFSET(INDIRECT("'"&amp;'DATA for charts'!L$5&amp;"'!$r1"),$A1688-1,0)),OFFSET(INDIRECT("'"&amp;'DATA for charts'!L$5&amp;"'!$r1"),$A1688-1,0),NA())</f>
        <v>#N/A</v>
      </c>
      <c r="M1688" s="219" t="e">
        <f ca="1">IF(ISNUMBER(OFFSET(INDIRECT("'"&amp;'DATA for charts'!M$5&amp;"'!$r1"),$A1688-1,0)),OFFSET(INDIRECT("'"&amp;'DATA for charts'!M$5&amp;"'!$r1"),$A1688-1,0),NA())</f>
        <v>#N/A</v>
      </c>
      <c r="N1688" s="219" t="e">
        <f ca="1">IF(ISNUMBER(OFFSET(INDIRECT("'"&amp;'DATA for charts'!N$5&amp;"'!$r1"),$A1688-1,0)),OFFSET(INDIRECT("'"&amp;'DATA for charts'!N$5&amp;"'!$r1"),$A1688-1,0),NA())</f>
        <v>#N/A</v>
      </c>
      <c r="O1688" s="219" t="e">
        <f ca="1">IF(ISNUMBER(OFFSET(INDIRECT("'"&amp;'DATA for charts'!O$5&amp;"'!$r1"),$A1688-1,0)),OFFSET(INDIRECT("'"&amp;'DATA for charts'!O$5&amp;"'!$r1"),$A1688-1,0),NA())</f>
        <v>#N/A</v>
      </c>
      <c r="P1688" s="219" t="e">
        <f ca="1">IF(ISNUMBER(OFFSET(INDIRECT("'"&amp;'DATA for charts'!P$5&amp;"'!$r1"),$A1688-1,0)),OFFSET(INDIRECT("'"&amp;'DATA for charts'!P$5&amp;"'!$r1"),$A1688-1,0),NA())</f>
        <v>#N/A</v>
      </c>
      <c r="Q1688" s="219" t="e">
        <f ca="1">IF(ISNUMBER(OFFSET(INDIRECT("'"&amp;'DATA for charts'!Q$5&amp;"'!$r1"),$A1688-1,0)),OFFSET(INDIRECT("'"&amp;'DATA for charts'!Q$5&amp;"'!$r1"),$A1688-1,0),NA())</f>
        <v>#N/A</v>
      </c>
      <c r="R1688" s="219" t="e">
        <f ca="1">IF(ISNUMBER(OFFSET(INDIRECT("'"&amp;'DATA for charts'!R$5&amp;"'!$r1"),$A1688-1,0)),OFFSET(INDIRECT("'"&amp;'DATA for charts'!R$5&amp;"'!$r1"),$A1688-1,0),NA())</f>
        <v>#N/A</v>
      </c>
      <c r="S1688" s="219" t="e">
        <f ca="1">IF(ISNUMBER(OFFSET(INDIRECT("'"&amp;'DATA for charts'!S$5&amp;"'!$r1"),$A1688-1,0)),OFFSET(INDIRECT("'"&amp;'DATA for charts'!S$5&amp;"'!$r1"),$A1688-1,0),NA())</f>
        <v>#N/A</v>
      </c>
      <c r="T1688" s="34"/>
      <c r="U1688" s="34"/>
      <c r="V1688" s="34"/>
      <c r="W1688" s="8"/>
      <c r="X1688" s="8"/>
      <c r="Y1688" s="8"/>
      <c r="Z1688" s="8"/>
      <c r="AA1688" s="8"/>
    </row>
    <row r="1689" spans="1:27">
      <c r="A1689" s="226">
        <f t="shared" si="1484"/>
        <v>284</v>
      </c>
      <c r="B1689" s="8">
        <v>23</v>
      </c>
      <c r="C1689" s="219">
        <f ca="1">IF(ISNUMBER(OFFSET(INDIRECT("'"&amp;'DATA for charts'!C$5&amp;"'!$r1"),$A1689-1,0)),OFFSET(INDIRECT("'"&amp;'DATA for charts'!C$5&amp;"'!$r1"),$A1689-1,0),NA())</f>
        <v>-0.224</v>
      </c>
      <c r="D1689" s="219">
        <f ca="1">IF(ISNUMBER(OFFSET(INDIRECT("'"&amp;'DATA for charts'!D$5&amp;"'!$r1"),$A1689-1,0)),OFFSET(INDIRECT("'"&amp;'DATA for charts'!D$5&amp;"'!$r1"),$A1689-1,0),NA())</f>
        <v>-2.5990731159999999E-2</v>
      </c>
      <c r="E1689" s="219">
        <f ca="1">IF(ISNUMBER(OFFSET(INDIRECT("'"&amp;'DATA for charts'!E$5&amp;"'!$r1"),$A1689-1,0)),OFFSET(INDIRECT("'"&amp;'DATA for charts'!E$5&amp;"'!$r1"),$A1689-1,0),NA())</f>
        <v>-6.4000000000000001E-2</v>
      </c>
      <c r="F1689" s="219">
        <f ca="1">IF(ISNUMBER(OFFSET(INDIRECT("'"&amp;'DATA for charts'!F$5&amp;"'!$r1"),$A1689-1,0)),OFFSET(INDIRECT("'"&amp;'DATA for charts'!F$5&amp;"'!$r1"),$A1689-1,0),NA())</f>
        <v>-5.3704130419085838E-2</v>
      </c>
      <c r="G1689" s="219">
        <f ca="1">IF(ISNUMBER(OFFSET(INDIRECT("'"&amp;'DATA for charts'!G$5&amp;"'!$r1"),$A1689-1,0)),OFFSET(INDIRECT("'"&amp;'DATA for charts'!G$5&amp;"'!$r1"),$A1689-1,0),NA())</f>
        <v>-0.05</v>
      </c>
      <c r="H1689" s="219">
        <f ca="1">IF(ISNUMBER(OFFSET(INDIRECT("'"&amp;'DATA for charts'!H$5&amp;"'!$r1"),$A1689-1,0)),OFFSET(INDIRECT("'"&amp;'DATA for charts'!H$5&amp;"'!$r1"),$A1689-1,0),NA())</f>
        <v>-2.2857200000000001E-2</v>
      </c>
      <c r="I1689" s="219" t="e">
        <f ca="1">IF(ISNUMBER(OFFSET(INDIRECT("'"&amp;'DATA for charts'!I$5&amp;"'!$r1"),$A1689-1,0)),OFFSET(INDIRECT("'"&amp;'DATA for charts'!I$5&amp;"'!$r1"),$A1689-1,0),NA())</f>
        <v>#N/A</v>
      </c>
      <c r="J1689" s="219" t="e">
        <f ca="1">IF(ISNUMBER(OFFSET(INDIRECT("'"&amp;'DATA for charts'!J$5&amp;"'!$r1"),$A1689-1,0)),OFFSET(INDIRECT("'"&amp;'DATA for charts'!J$5&amp;"'!$r1"),$A1689-1,0),NA())</f>
        <v>#N/A</v>
      </c>
      <c r="K1689" s="219" t="e">
        <f ca="1">IF(ISNUMBER(OFFSET(INDIRECT("'"&amp;'DATA for charts'!K$5&amp;"'!$r1"),$A1689-1,0)),OFFSET(INDIRECT("'"&amp;'DATA for charts'!K$5&amp;"'!$r1"),$A1689-1,0),NA())</f>
        <v>#N/A</v>
      </c>
      <c r="L1689" s="219" t="e">
        <f ca="1">IF(ISNUMBER(OFFSET(INDIRECT("'"&amp;'DATA for charts'!L$5&amp;"'!$r1"),$A1689-1,0)),OFFSET(INDIRECT("'"&amp;'DATA for charts'!L$5&amp;"'!$r1"),$A1689-1,0),NA())</f>
        <v>#N/A</v>
      </c>
      <c r="M1689" s="219" t="e">
        <f ca="1">IF(ISNUMBER(OFFSET(INDIRECT("'"&amp;'DATA for charts'!M$5&amp;"'!$r1"),$A1689-1,0)),OFFSET(INDIRECT("'"&amp;'DATA for charts'!M$5&amp;"'!$r1"),$A1689-1,0),NA())</f>
        <v>#N/A</v>
      </c>
      <c r="N1689" s="219" t="e">
        <f ca="1">IF(ISNUMBER(OFFSET(INDIRECT("'"&amp;'DATA for charts'!N$5&amp;"'!$r1"),$A1689-1,0)),OFFSET(INDIRECT("'"&amp;'DATA for charts'!N$5&amp;"'!$r1"),$A1689-1,0),NA())</f>
        <v>#N/A</v>
      </c>
      <c r="O1689" s="219" t="e">
        <f ca="1">IF(ISNUMBER(OFFSET(INDIRECT("'"&amp;'DATA for charts'!O$5&amp;"'!$r1"),$A1689-1,0)),OFFSET(INDIRECT("'"&amp;'DATA for charts'!O$5&amp;"'!$r1"),$A1689-1,0),NA())</f>
        <v>#N/A</v>
      </c>
      <c r="P1689" s="219" t="e">
        <f ca="1">IF(ISNUMBER(OFFSET(INDIRECT("'"&amp;'DATA for charts'!P$5&amp;"'!$r1"),$A1689-1,0)),OFFSET(INDIRECT("'"&amp;'DATA for charts'!P$5&amp;"'!$r1"),$A1689-1,0),NA())</f>
        <v>#N/A</v>
      </c>
      <c r="Q1689" s="219" t="e">
        <f ca="1">IF(ISNUMBER(OFFSET(INDIRECT("'"&amp;'DATA for charts'!Q$5&amp;"'!$r1"),$A1689-1,0)),OFFSET(INDIRECT("'"&amp;'DATA for charts'!Q$5&amp;"'!$r1"),$A1689-1,0),NA())</f>
        <v>#N/A</v>
      </c>
      <c r="R1689" s="219" t="e">
        <f ca="1">IF(ISNUMBER(OFFSET(INDIRECT("'"&amp;'DATA for charts'!R$5&amp;"'!$r1"),$A1689-1,0)),OFFSET(INDIRECT("'"&amp;'DATA for charts'!R$5&amp;"'!$r1"),$A1689-1,0),NA())</f>
        <v>#N/A</v>
      </c>
      <c r="S1689" s="219" t="e">
        <f ca="1">IF(ISNUMBER(OFFSET(INDIRECT("'"&amp;'DATA for charts'!S$5&amp;"'!$r1"),$A1689-1,0)),OFFSET(INDIRECT("'"&amp;'DATA for charts'!S$5&amp;"'!$r1"),$A1689-1,0),NA())</f>
        <v>#N/A</v>
      </c>
      <c r="T1689" s="34"/>
      <c r="U1689" s="34"/>
      <c r="V1689" s="34"/>
      <c r="W1689" s="8"/>
      <c r="X1689" s="8"/>
      <c r="Y1689" s="8"/>
      <c r="Z1689" s="8"/>
      <c r="AA1689" s="8"/>
    </row>
    <row r="1690" spans="1:27">
      <c r="A1690" s="226">
        <f t="shared" si="1484"/>
        <v>285</v>
      </c>
      <c r="B1690" s="8">
        <v>24</v>
      </c>
      <c r="C1690" s="219">
        <f ca="1">IF(ISNUMBER(OFFSET(INDIRECT("'"&amp;'DATA for charts'!C$5&amp;"'!$r1"),$A1690-1,0)),OFFSET(INDIRECT("'"&amp;'DATA for charts'!C$5&amp;"'!$r1"),$A1690-1,0),NA())</f>
        <v>-9.7000000000000003E-2</v>
      </c>
      <c r="D1690" s="219">
        <f ca="1">IF(ISNUMBER(OFFSET(INDIRECT("'"&amp;'DATA for charts'!D$5&amp;"'!$r1"),$A1690-1,0)),OFFSET(INDIRECT("'"&amp;'DATA for charts'!D$5&amp;"'!$r1"),$A1690-1,0),NA())</f>
        <v>0</v>
      </c>
      <c r="E1690" s="219">
        <f ca="1">IF(ISNUMBER(OFFSET(INDIRECT("'"&amp;'DATA for charts'!E$5&amp;"'!$r1"),$A1690-1,0)),OFFSET(INDIRECT("'"&amp;'DATA for charts'!E$5&amp;"'!$r1"),$A1690-1,0),NA())</f>
        <v>0</v>
      </c>
      <c r="F1690" s="219">
        <f ca="1">IF(ISNUMBER(OFFSET(INDIRECT("'"&amp;'DATA for charts'!F$5&amp;"'!$r1"),$A1690-1,0)),OFFSET(INDIRECT("'"&amp;'DATA for charts'!F$5&amp;"'!$r1"),$A1690-1,0),NA())</f>
        <v>0</v>
      </c>
      <c r="G1690" s="219">
        <f ca="1">IF(ISNUMBER(OFFSET(INDIRECT("'"&amp;'DATA for charts'!G$5&amp;"'!$r1"),$A1690-1,0)),OFFSET(INDIRECT("'"&amp;'DATA for charts'!G$5&amp;"'!$r1"),$A1690-1,0),NA())</f>
        <v>0</v>
      </c>
      <c r="H1690" s="219">
        <f ca="1">IF(ISNUMBER(OFFSET(INDIRECT("'"&amp;'DATA for charts'!H$5&amp;"'!$r1"),$A1690-1,0)),OFFSET(INDIRECT("'"&amp;'DATA for charts'!H$5&amp;"'!$r1"),$A1690-1,0),NA())</f>
        <v>0</v>
      </c>
      <c r="I1690" s="219" t="e">
        <f ca="1">IF(ISNUMBER(OFFSET(INDIRECT("'"&amp;'DATA for charts'!I$5&amp;"'!$r1"),$A1690-1,0)),OFFSET(INDIRECT("'"&amp;'DATA for charts'!I$5&amp;"'!$r1"),$A1690-1,0),NA())</f>
        <v>#N/A</v>
      </c>
      <c r="J1690" s="219" t="e">
        <f ca="1">IF(ISNUMBER(OFFSET(INDIRECT("'"&amp;'DATA for charts'!J$5&amp;"'!$r1"),$A1690-1,0)),OFFSET(INDIRECT("'"&amp;'DATA for charts'!J$5&amp;"'!$r1"),$A1690-1,0),NA())</f>
        <v>#N/A</v>
      </c>
      <c r="K1690" s="219" t="e">
        <f ca="1">IF(ISNUMBER(OFFSET(INDIRECT("'"&amp;'DATA for charts'!K$5&amp;"'!$r1"),$A1690-1,0)),OFFSET(INDIRECT("'"&amp;'DATA for charts'!K$5&amp;"'!$r1"),$A1690-1,0),NA())</f>
        <v>#N/A</v>
      </c>
      <c r="L1690" s="219" t="e">
        <f ca="1">IF(ISNUMBER(OFFSET(INDIRECT("'"&amp;'DATA for charts'!L$5&amp;"'!$r1"),$A1690-1,0)),OFFSET(INDIRECT("'"&amp;'DATA for charts'!L$5&amp;"'!$r1"),$A1690-1,0),NA())</f>
        <v>#N/A</v>
      </c>
      <c r="M1690" s="219" t="e">
        <f ca="1">IF(ISNUMBER(OFFSET(INDIRECT("'"&amp;'DATA for charts'!M$5&amp;"'!$r1"),$A1690-1,0)),OFFSET(INDIRECT("'"&amp;'DATA for charts'!M$5&amp;"'!$r1"),$A1690-1,0),NA())</f>
        <v>#N/A</v>
      </c>
      <c r="N1690" s="219" t="e">
        <f ca="1">IF(ISNUMBER(OFFSET(INDIRECT("'"&amp;'DATA for charts'!N$5&amp;"'!$r1"),$A1690-1,0)),OFFSET(INDIRECT("'"&amp;'DATA for charts'!N$5&amp;"'!$r1"),$A1690-1,0),NA())</f>
        <v>#N/A</v>
      </c>
      <c r="O1690" s="219" t="e">
        <f ca="1">IF(ISNUMBER(OFFSET(INDIRECT("'"&amp;'DATA for charts'!O$5&amp;"'!$r1"),$A1690-1,0)),OFFSET(INDIRECT("'"&amp;'DATA for charts'!O$5&amp;"'!$r1"),$A1690-1,0),NA())</f>
        <v>#N/A</v>
      </c>
      <c r="P1690" s="219" t="e">
        <f ca="1">IF(ISNUMBER(OFFSET(INDIRECT("'"&amp;'DATA for charts'!P$5&amp;"'!$r1"),$A1690-1,0)),OFFSET(INDIRECT("'"&amp;'DATA for charts'!P$5&amp;"'!$r1"),$A1690-1,0),NA())</f>
        <v>#N/A</v>
      </c>
      <c r="Q1690" s="219" t="e">
        <f ca="1">IF(ISNUMBER(OFFSET(INDIRECT("'"&amp;'DATA for charts'!Q$5&amp;"'!$r1"),$A1690-1,0)),OFFSET(INDIRECT("'"&amp;'DATA for charts'!Q$5&amp;"'!$r1"),$A1690-1,0),NA())</f>
        <v>#N/A</v>
      </c>
      <c r="R1690" s="219" t="e">
        <f ca="1">IF(ISNUMBER(OFFSET(INDIRECT("'"&amp;'DATA for charts'!R$5&amp;"'!$r1"),$A1690-1,0)),OFFSET(INDIRECT("'"&amp;'DATA for charts'!R$5&amp;"'!$r1"),$A1690-1,0),NA())</f>
        <v>#N/A</v>
      </c>
      <c r="S1690" s="219" t="e">
        <f ca="1">IF(ISNUMBER(OFFSET(INDIRECT("'"&amp;'DATA for charts'!S$5&amp;"'!$r1"),$A1690-1,0)),OFFSET(INDIRECT("'"&amp;'DATA for charts'!S$5&amp;"'!$r1"),$A1690-1,0),NA())</f>
        <v>#N/A</v>
      </c>
      <c r="T1690" s="34"/>
      <c r="U1690" s="34"/>
      <c r="V1690" s="34"/>
      <c r="W1690" s="8"/>
      <c r="X1690" s="8"/>
      <c r="Y1690" s="8"/>
      <c r="Z1690" s="8"/>
      <c r="AA1690" s="8"/>
    </row>
    <row r="1691" spans="1:27">
      <c r="A1691" s="216"/>
      <c r="B1691" s="37" t="s">
        <v>85</v>
      </c>
      <c r="C1691" s="37" t="s">
        <v>85</v>
      </c>
      <c r="D1691" s="37" t="s">
        <v>85</v>
      </c>
      <c r="E1691" s="37" t="s">
        <v>85</v>
      </c>
      <c r="F1691" s="37" t="s">
        <v>85</v>
      </c>
      <c r="G1691" s="37" t="s">
        <v>85</v>
      </c>
      <c r="H1691" s="37" t="s">
        <v>85</v>
      </c>
      <c r="I1691" s="37" t="s">
        <v>85</v>
      </c>
      <c r="J1691" s="37" t="s">
        <v>85</v>
      </c>
      <c r="K1691" s="37"/>
      <c r="L1691" s="37"/>
      <c r="M1691" s="37"/>
      <c r="N1691" s="37"/>
      <c r="O1691" s="37"/>
      <c r="P1691" s="37"/>
      <c r="Q1691" s="37"/>
      <c r="R1691" s="37"/>
      <c r="S1691" s="37" t="s">
        <v>85</v>
      </c>
      <c r="T1691" s="34"/>
      <c r="U1691" s="34"/>
      <c r="V1691" s="34"/>
      <c r="W1691" s="8"/>
      <c r="X1691" s="8"/>
      <c r="Y1691" s="8"/>
      <c r="Z1691" s="8"/>
      <c r="AA1691" s="8"/>
    </row>
    <row r="1692" spans="1:27">
      <c r="A1692" s="2"/>
      <c r="B1692" s="2"/>
      <c r="C1692" s="2"/>
      <c r="D1692" s="2"/>
      <c r="E1692" s="2"/>
      <c r="F1692" s="2"/>
      <c r="G1692" s="2"/>
      <c r="H1692" s="2"/>
      <c r="I1692" s="2"/>
      <c r="J1692" s="2"/>
      <c r="K1692" s="2"/>
      <c r="L1692" s="2"/>
      <c r="M1692" s="2"/>
      <c r="N1692" s="2"/>
      <c r="O1692" s="2"/>
      <c r="P1692" s="2"/>
      <c r="Q1692" s="2"/>
      <c r="R1692" s="2"/>
      <c r="S1692" s="2"/>
      <c r="T1692" s="34"/>
      <c r="U1692" s="34"/>
      <c r="V1692" s="34"/>
      <c r="W1692" s="8"/>
      <c r="X1692" s="8"/>
      <c r="Y1692" s="8"/>
      <c r="Z1692" s="8"/>
      <c r="AA1692" s="8"/>
    </row>
    <row r="1693" spans="1:27">
      <c r="A1693" s="2"/>
      <c r="B1693" s="2"/>
      <c r="C1693" s="2"/>
      <c r="D1693" s="2"/>
      <c r="E1693" s="2"/>
      <c r="F1693" s="2"/>
      <c r="G1693" s="2"/>
      <c r="H1693" s="2"/>
      <c r="I1693" s="2"/>
      <c r="J1693" s="2"/>
      <c r="K1693" s="2"/>
      <c r="L1693" s="2"/>
      <c r="M1693" s="2"/>
      <c r="N1693" s="2"/>
      <c r="O1693" s="2"/>
      <c r="P1693" s="2"/>
      <c r="Q1693" s="2"/>
      <c r="R1693" s="2"/>
      <c r="S1693" s="2"/>
      <c r="T1693" s="34"/>
      <c r="U1693" s="34"/>
      <c r="V1693" s="34"/>
      <c r="W1693" s="8"/>
      <c r="X1693" s="8"/>
      <c r="Y1693" s="8"/>
      <c r="Z1693" s="8"/>
      <c r="AA1693" s="8"/>
    </row>
    <row r="1694" spans="1:27">
      <c r="A1694" s="2"/>
      <c r="B1694" s="2"/>
      <c r="C1694" s="2"/>
      <c r="D1694" s="2"/>
      <c r="E1694" s="2"/>
      <c r="F1694" s="2"/>
      <c r="G1694" s="2"/>
      <c r="H1694" s="2"/>
      <c r="I1694" s="2"/>
      <c r="J1694" s="2"/>
      <c r="K1694" s="2"/>
      <c r="L1694" s="2"/>
      <c r="M1694" s="2"/>
      <c r="N1694" s="2"/>
      <c r="O1694" s="2"/>
      <c r="P1694" s="2"/>
      <c r="Q1694" s="2"/>
      <c r="R1694" s="2"/>
      <c r="S1694" s="2"/>
      <c r="T1694" s="34"/>
      <c r="U1694" s="34"/>
      <c r="V1694" s="34"/>
      <c r="W1694" s="8"/>
      <c r="X1694" s="8"/>
      <c r="Y1694" s="8"/>
      <c r="Z1694" s="8"/>
      <c r="AA1694" s="8"/>
    </row>
    <row r="1695" spans="1:27">
      <c r="A1695" s="2"/>
      <c r="B1695" s="2"/>
      <c r="C1695" s="2"/>
      <c r="D1695" s="2"/>
      <c r="E1695" s="2"/>
      <c r="F1695" s="2"/>
      <c r="G1695" s="2"/>
      <c r="H1695" s="2"/>
      <c r="I1695" s="2"/>
      <c r="J1695" s="2"/>
      <c r="K1695" s="2"/>
      <c r="L1695" s="2"/>
      <c r="M1695" s="2"/>
      <c r="N1695" s="2"/>
      <c r="O1695" s="2"/>
      <c r="P1695" s="2"/>
      <c r="Q1695" s="2"/>
      <c r="R1695" s="2"/>
      <c r="S1695" s="2"/>
      <c r="T1695" s="34"/>
      <c r="U1695" s="34"/>
      <c r="V1695" s="34"/>
      <c r="W1695" s="8"/>
      <c r="X1695" s="8"/>
      <c r="Y1695" s="8"/>
      <c r="Z1695" s="8"/>
      <c r="AA1695" s="8"/>
    </row>
    <row r="1696" spans="1:27">
      <c r="A1696" s="2"/>
      <c r="B1696" s="2"/>
      <c r="C1696" s="2"/>
      <c r="D1696" s="2"/>
      <c r="E1696" s="2"/>
      <c r="F1696" s="2"/>
      <c r="G1696" s="2"/>
      <c r="H1696" s="2"/>
      <c r="I1696" s="2"/>
      <c r="J1696" s="2"/>
      <c r="K1696" s="2"/>
      <c r="L1696" s="2"/>
      <c r="M1696" s="2"/>
      <c r="N1696" s="2"/>
      <c r="O1696" s="2"/>
      <c r="P1696" s="2"/>
      <c r="Q1696" s="2"/>
      <c r="R1696" s="2"/>
      <c r="S1696" s="2"/>
      <c r="T1696" s="34"/>
      <c r="U1696" s="34"/>
      <c r="V1696" s="34"/>
      <c r="W1696" s="8"/>
      <c r="X1696" s="8"/>
      <c r="Y1696" s="8"/>
      <c r="Z1696" s="8"/>
      <c r="AA1696" s="8"/>
    </row>
    <row r="1697" spans="1:27">
      <c r="A1697" s="2"/>
      <c r="B1697" s="2"/>
      <c r="C1697" s="2"/>
      <c r="D1697" s="2"/>
      <c r="E1697" s="2"/>
      <c r="F1697" s="2"/>
      <c r="G1697" s="2"/>
      <c r="H1697" s="2"/>
      <c r="I1697" s="2"/>
      <c r="J1697" s="2"/>
      <c r="K1697" s="2"/>
      <c r="L1697" s="2"/>
      <c r="M1697" s="2"/>
      <c r="N1697" s="2"/>
      <c r="O1697" s="2"/>
      <c r="P1697" s="2"/>
      <c r="Q1697" s="2"/>
      <c r="R1697" s="2"/>
      <c r="S1697" s="2"/>
      <c r="T1697" s="34"/>
      <c r="U1697" s="34"/>
      <c r="V1697" s="34"/>
      <c r="W1697" s="8"/>
      <c r="X1697" s="8"/>
      <c r="Y1697" s="8"/>
      <c r="Z1697" s="8"/>
      <c r="AA1697" s="8"/>
    </row>
    <row r="1698" spans="1:27">
      <c r="A1698" s="2"/>
      <c r="B1698" s="2"/>
      <c r="C1698" s="2"/>
      <c r="D1698" s="2"/>
      <c r="E1698" s="2"/>
      <c r="F1698" s="2"/>
      <c r="G1698" s="2"/>
      <c r="H1698" s="2"/>
      <c r="I1698" s="2"/>
      <c r="J1698" s="2"/>
      <c r="K1698" s="2"/>
      <c r="L1698" s="2"/>
      <c r="M1698" s="2"/>
      <c r="N1698" s="2"/>
      <c r="O1698" s="2"/>
      <c r="P1698" s="2"/>
      <c r="Q1698" s="2"/>
      <c r="R1698" s="2"/>
      <c r="S1698" s="2"/>
      <c r="T1698" s="34"/>
      <c r="U1698" s="34"/>
      <c r="V1698" s="34"/>
      <c r="W1698" s="8"/>
      <c r="X1698" s="8"/>
      <c r="Y1698" s="8"/>
      <c r="Z1698" s="8"/>
      <c r="AA1698" s="8"/>
    </row>
    <row r="1699" spans="1:27">
      <c r="A1699" s="216"/>
      <c r="B1699" s="464" t="s">
        <v>126</v>
      </c>
      <c r="T1699" s="34"/>
      <c r="U1699" s="34"/>
      <c r="V1699" s="34"/>
      <c r="W1699" s="8"/>
      <c r="X1699" s="8"/>
      <c r="Y1699" s="8"/>
      <c r="Z1699" s="8"/>
      <c r="AA1699" s="8"/>
    </row>
    <row r="1700" spans="1:27">
      <c r="A1700" s="216"/>
      <c r="B1700" s="464" t="s">
        <v>870</v>
      </c>
      <c r="T1700" s="34"/>
      <c r="U1700" s="34"/>
      <c r="V1700" s="34"/>
      <c r="W1700" s="8"/>
      <c r="X1700" s="8"/>
      <c r="Y1700" s="8"/>
      <c r="Z1700" s="8"/>
      <c r="AA1700" s="8"/>
    </row>
    <row r="1701" spans="1:27">
      <c r="A1701" s="216"/>
      <c r="B1701" s="32" t="s">
        <v>127</v>
      </c>
      <c r="T1701" s="34"/>
      <c r="U1701" s="34"/>
      <c r="V1701" s="34"/>
      <c r="W1701" s="8"/>
      <c r="X1701" s="8"/>
      <c r="Y1701" s="8"/>
      <c r="Z1701" s="8"/>
      <c r="AA1701" s="8"/>
    </row>
    <row r="1702" spans="1:27">
      <c r="A1702" s="216">
        <f t="shared" ref="A1702" si="1485">A$8</f>
        <v>0</v>
      </c>
      <c r="B1702" s="32" t="s">
        <v>65</v>
      </c>
      <c r="C1702" s="33" t="str">
        <f t="shared" ref="C1702:S1702" ca="1" si="1486">C$8</f>
        <v>BSIMAC</v>
      </c>
      <c r="D1702" s="33" t="str">
        <f t="shared" ca="1" si="1486"/>
        <v>CSE</v>
      </c>
      <c r="E1702" s="33" t="str">
        <f t="shared" ca="1" si="1486"/>
        <v>DeST</v>
      </c>
      <c r="F1702" s="33" t="str">
        <f t="shared" ca="1" si="1486"/>
        <v>EnergyPlus</v>
      </c>
      <c r="G1702" s="33" t="str">
        <f t="shared" ca="1" si="1486"/>
        <v>ESP-r</v>
      </c>
      <c r="H1702" s="33" t="str">
        <f t="shared" ca="1" si="1486"/>
        <v>TRNSYS</v>
      </c>
      <c r="I1702" s="33" t="str">
        <f t="shared" ca="1" si="1486"/>
        <v>TestSpec-Alt</v>
      </c>
      <c r="J1702" s="33">
        <f t="shared" ca="1" si="1486"/>
        <v>0</v>
      </c>
      <c r="K1702" s="33">
        <f t="shared" ca="1" si="1486"/>
        <v>0</v>
      </c>
      <c r="L1702" s="33">
        <f t="shared" ca="1" si="1486"/>
        <v>0</v>
      </c>
      <c r="M1702" s="33">
        <f t="shared" ca="1" si="1486"/>
        <v>0</v>
      </c>
      <c r="N1702" s="33">
        <f t="shared" ca="1" si="1486"/>
        <v>0</v>
      </c>
      <c r="O1702" s="33">
        <f t="shared" ca="1" si="1486"/>
        <v>0</v>
      </c>
      <c r="P1702" s="33">
        <f t="shared" ca="1" si="1486"/>
        <v>0</v>
      </c>
      <c r="Q1702" s="33">
        <f t="shared" ca="1" si="1486"/>
        <v>0</v>
      </c>
      <c r="R1702" s="33">
        <f t="shared" ca="1" si="1486"/>
        <v>0</v>
      </c>
      <c r="S1702" s="33" t="str">
        <f t="shared" ca="1" si="1486"/>
        <v>Tested Prg</v>
      </c>
      <c r="T1702" s="34"/>
      <c r="U1702" s="34"/>
      <c r="V1702" s="34"/>
      <c r="W1702" s="8"/>
      <c r="X1702" s="8"/>
      <c r="Y1702" s="8"/>
      <c r="Z1702" s="8"/>
      <c r="AA1702" s="8"/>
    </row>
    <row r="1703" spans="1:27">
      <c r="A1703" s="216">
        <f t="shared" ref="A1703" si="1487">A$7</f>
        <v>0</v>
      </c>
      <c r="B1703" s="32" t="s">
        <v>66</v>
      </c>
      <c r="C1703" s="33" t="str">
        <f t="shared" ref="C1703:S1703" ca="1" si="1488">C$7</f>
        <v/>
      </c>
      <c r="D1703" s="33" t="str">
        <f t="shared" ca="1" si="1488"/>
        <v/>
      </c>
      <c r="E1703" s="33" t="str">
        <f t="shared" ca="1" si="1488"/>
        <v/>
      </c>
      <c r="F1703" s="33" t="str">
        <f t="shared" ca="1" si="1488"/>
        <v/>
      </c>
      <c r="G1703" s="33" t="str">
        <f t="shared" ca="1" si="1488"/>
        <v/>
      </c>
      <c r="H1703" s="33" t="str">
        <f t="shared" ca="1" si="1488"/>
        <v/>
      </c>
      <c r="I1703" s="33" t="str">
        <f t="shared" ca="1" si="1488"/>
        <v/>
      </c>
      <c r="J1703" s="33" t="str">
        <f t="shared" ca="1" si="1488"/>
        <v/>
      </c>
      <c r="K1703" s="33" t="str">
        <f t="shared" ca="1" si="1488"/>
        <v/>
      </c>
      <c r="L1703" s="33" t="str">
        <f t="shared" ca="1" si="1488"/>
        <v/>
      </c>
      <c r="M1703" s="33" t="str">
        <f t="shared" ca="1" si="1488"/>
        <v/>
      </c>
      <c r="N1703" s="33" t="str">
        <f t="shared" ca="1" si="1488"/>
        <v/>
      </c>
      <c r="O1703" s="33" t="str">
        <f t="shared" ca="1" si="1488"/>
        <v/>
      </c>
      <c r="P1703" s="33" t="str">
        <f t="shared" ca="1" si="1488"/>
        <v/>
      </c>
      <c r="Q1703" s="33" t="str">
        <f t="shared" ca="1" si="1488"/>
        <v/>
      </c>
      <c r="R1703" s="33" t="str">
        <f t="shared" ca="1" si="1488"/>
        <v/>
      </c>
      <c r="S1703" s="33" t="str">
        <f t="shared" ca="1" si="1488"/>
        <v/>
      </c>
      <c r="T1703" s="34"/>
      <c r="U1703" s="34"/>
      <c r="V1703" s="34"/>
      <c r="W1703" s="8"/>
      <c r="X1703" s="8"/>
      <c r="Y1703" s="8"/>
      <c r="Z1703" s="8"/>
      <c r="AA1703" s="8"/>
    </row>
    <row r="1704" spans="1:27">
      <c r="A1704" s="216" t="s">
        <v>128</v>
      </c>
      <c r="B1704" s="32" t="s">
        <v>83</v>
      </c>
      <c r="C1704" s="34" t="s">
        <v>128</v>
      </c>
      <c r="D1704" s="34" t="s">
        <v>128</v>
      </c>
      <c r="E1704" s="34" t="s">
        <v>128</v>
      </c>
      <c r="F1704" s="34" t="s">
        <v>128</v>
      </c>
      <c r="G1704" s="34" t="s">
        <v>128</v>
      </c>
      <c r="H1704" s="34" t="s">
        <v>128</v>
      </c>
      <c r="I1704" s="34" t="s">
        <v>128</v>
      </c>
      <c r="J1704" s="34" t="s">
        <v>128</v>
      </c>
      <c r="K1704" s="34" t="s">
        <v>128</v>
      </c>
      <c r="L1704" s="34" t="s">
        <v>128</v>
      </c>
      <c r="M1704" s="34" t="s">
        <v>128</v>
      </c>
      <c r="N1704" s="34" t="s">
        <v>128</v>
      </c>
      <c r="O1704" s="34" t="s">
        <v>128</v>
      </c>
      <c r="P1704" s="34" t="s">
        <v>128</v>
      </c>
      <c r="Q1704" s="34" t="s">
        <v>128</v>
      </c>
      <c r="R1704" s="34" t="s">
        <v>128</v>
      </c>
      <c r="S1704" s="34" t="s">
        <v>128</v>
      </c>
      <c r="T1704" s="34"/>
      <c r="U1704" s="34"/>
      <c r="V1704" s="34"/>
      <c r="W1704" s="8"/>
      <c r="X1704" s="8"/>
      <c r="Y1704" s="8"/>
      <c r="Z1704" s="8"/>
      <c r="AA1704" s="8"/>
    </row>
    <row r="1705" spans="1:27">
      <c r="A1705" s="216" t="s">
        <v>85</v>
      </c>
      <c r="B1705" s="37" t="s">
        <v>85</v>
      </c>
      <c r="C1705" s="38" t="s">
        <v>85</v>
      </c>
      <c r="D1705" s="38" t="s">
        <v>85</v>
      </c>
      <c r="E1705" s="38" t="s">
        <v>85</v>
      </c>
      <c r="F1705" s="38" t="s">
        <v>85</v>
      </c>
      <c r="G1705" s="38" t="s">
        <v>85</v>
      </c>
      <c r="H1705" s="38" t="s">
        <v>85</v>
      </c>
      <c r="I1705" s="38" t="s">
        <v>85</v>
      </c>
      <c r="J1705" s="38" t="s">
        <v>85</v>
      </c>
      <c r="K1705" s="38" t="s">
        <v>85</v>
      </c>
      <c r="L1705" s="38" t="s">
        <v>85</v>
      </c>
      <c r="M1705" s="38" t="s">
        <v>85</v>
      </c>
      <c r="N1705" s="38" t="s">
        <v>85</v>
      </c>
      <c r="O1705" s="38" t="s">
        <v>85</v>
      </c>
      <c r="P1705" s="38" t="s">
        <v>85</v>
      </c>
      <c r="Q1705" s="38" t="s">
        <v>85</v>
      </c>
      <c r="R1705" s="38" t="s">
        <v>85</v>
      </c>
      <c r="S1705" s="38" t="s">
        <v>85</v>
      </c>
      <c r="T1705" s="34"/>
      <c r="U1705" s="34"/>
      <c r="V1705" s="34"/>
      <c r="W1705" s="8"/>
      <c r="X1705" s="8"/>
      <c r="Y1705" s="8"/>
      <c r="Z1705" s="8"/>
      <c r="AA1705" s="8"/>
    </row>
    <row r="1706" spans="1:27">
      <c r="A1706" s="216">
        <f t="shared" ref="A1706" si="1489">A$8</f>
        <v>0</v>
      </c>
      <c r="B1706" s="37"/>
      <c r="C1706" s="33" t="str">
        <f t="shared" ref="C1706:S1706" ca="1" si="1490">C$8</f>
        <v>BSIMAC</v>
      </c>
      <c r="D1706" s="33" t="str">
        <f t="shared" ca="1" si="1490"/>
        <v>CSE</v>
      </c>
      <c r="E1706" s="33" t="str">
        <f t="shared" ca="1" si="1490"/>
        <v>DeST</v>
      </c>
      <c r="F1706" s="33" t="str">
        <f t="shared" ca="1" si="1490"/>
        <v>EnergyPlus</v>
      </c>
      <c r="G1706" s="33" t="str">
        <f t="shared" ca="1" si="1490"/>
        <v>ESP-r</v>
      </c>
      <c r="H1706" s="33" t="str">
        <f t="shared" ca="1" si="1490"/>
        <v>TRNSYS</v>
      </c>
      <c r="I1706" s="33" t="str">
        <f t="shared" ca="1" si="1490"/>
        <v>TestSpec-Alt</v>
      </c>
      <c r="J1706" s="33">
        <f t="shared" ca="1" si="1490"/>
        <v>0</v>
      </c>
      <c r="K1706" s="33">
        <f t="shared" ca="1" si="1490"/>
        <v>0</v>
      </c>
      <c r="L1706" s="33">
        <f t="shared" ca="1" si="1490"/>
        <v>0</v>
      </c>
      <c r="M1706" s="33">
        <f t="shared" ca="1" si="1490"/>
        <v>0</v>
      </c>
      <c r="N1706" s="33">
        <f t="shared" ca="1" si="1490"/>
        <v>0</v>
      </c>
      <c r="O1706" s="33">
        <f t="shared" ca="1" si="1490"/>
        <v>0</v>
      </c>
      <c r="P1706" s="33">
        <f t="shared" ca="1" si="1490"/>
        <v>0</v>
      </c>
      <c r="Q1706" s="33">
        <f t="shared" ca="1" si="1490"/>
        <v>0</v>
      </c>
      <c r="R1706" s="33">
        <f t="shared" ca="1" si="1490"/>
        <v>0</v>
      </c>
      <c r="S1706" s="33" t="str">
        <f t="shared" ca="1" si="1490"/>
        <v>Tested Prg</v>
      </c>
      <c r="T1706" s="34"/>
      <c r="U1706" s="34"/>
      <c r="V1706" s="34"/>
      <c r="W1706" s="8"/>
      <c r="X1706" s="8"/>
      <c r="Y1706" s="8"/>
      <c r="Z1706" s="8"/>
      <c r="AA1706" s="8"/>
    </row>
    <row r="1707" spans="1:27">
      <c r="A1707" s="226">
        <v>262</v>
      </c>
      <c r="B1707" s="8">
        <v>1</v>
      </c>
      <c r="C1707" s="219">
        <f ca="1">IF(ISNUMBER(OFFSET(INDIRECT("'"&amp;'DATA for charts'!C$5&amp;"'!$h1"),$A1707-1,0)),OFFSET(INDIRECT("'"&amp;'DATA for charts'!C$5&amp;"'!$h1"),$A1707-1,0),NA())</f>
        <v>2.0499999999999998</v>
      </c>
      <c r="D1707" s="219">
        <f ca="1">IF(ISNUMBER(OFFSET(INDIRECT("'"&amp;'DATA for charts'!D$5&amp;"'!$h1"),$A1707-1,0)),OFFSET(INDIRECT("'"&amp;'DATA for charts'!D$5&amp;"'!$h1"),$A1707-1,0),NA())</f>
        <v>1.921198</v>
      </c>
      <c r="E1707" s="219">
        <f ca="1">IF(ISNUMBER(OFFSET(INDIRECT("'"&amp;'DATA for charts'!E$5&amp;"'!$h1"),$A1707-1,0)),OFFSET(INDIRECT("'"&amp;'DATA for charts'!E$5&amp;"'!$h1"),$A1707-1,0),NA())</f>
        <v>2.0329999999999999</v>
      </c>
      <c r="F1707" s="219">
        <f ca="1">IF(ISNUMBER(OFFSET(INDIRECT("'"&amp;'DATA for charts'!F$5&amp;"'!$h1"),$A1707-1,0)),OFFSET(INDIRECT("'"&amp;'DATA for charts'!F$5&amp;"'!$h1"),$A1707-1,0),NA())</f>
        <v>2.1860624219230749</v>
      </c>
      <c r="G1707" s="219">
        <f ca="1">IF(ISNUMBER(OFFSET(INDIRECT("'"&amp;'DATA for charts'!G$5&amp;"'!$h1"),$A1707-1,0)),OFFSET(INDIRECT("'"&amp;'DATA for charts'!G$5&amp;"'!$h1"),$A1707-1,0),NA())</f>
        <v>2.12</v>
      </c>
      <c r="H1707" s="219">
        <f ca="1">IF(ISNUMBER(OFFSET(INDIRECT("'"&amp;'DATA for charts'!H$5&amp;"'!$h1"),$A1707-1,0)),OFFSET(INDIRECT("'"&amp;'DATA for charts'!H$5&amp;"'!$h1"),$A1707-1,0),NA())</f>
        <v>2.2164199999999998</v>
      </c>
      <c r="I1707" s="219" t="e">
        <f ca="1">IF(ISNUMBER(OFFSET(INDIRECT("'"&amp;'DATA for charts'!I$5&amp;"'!$h1"),$A1707-1,0)),OFFSET(INDIRECT("'"&amp;'DATA for charts'!I$5&amp;"'!$h1"),$A1707-1,0),NA())</f>
        <v>#N/A</v>
      </c>
      <c r="J1707" s="219" t="e">
        <f ca="1">IF(ISNUMBER(OFFSET(INDIRECT("'"&amp;'DATA for charts'!J$5&amp;"'!$h1"),$A1707-1,0)),OFFSET(INDIRECT("'"&amp;'DATA for charts'!J$5&amp;"'!$h1"),$A1707-1,0),NA())</f>
        <v>#N/A</v>
      </c>
      <c r="K1707" s="219" t="e">
        <f ca="1">IF(ISNUMBER(OFFSET(INDIRECT("'"&amp;'DATA for charts'!K$5&amp;"'!$h1"),$A1707-1,0)),OFFSET(INDIRECT("'"&amp;'DATA for charts'!K$5&amp;"'!$h1"),$A1707-1,0),NA())</f>
        <v>#N/A</v>
      </c>
      <c r="L1707" s="219" t="e">
        <f ca="1">IF(ISNUMBER(OFFSET(INDIRECT("'"&amp;'DATA for charts'!L$5&amp;"'!$h1"),$A1707-1,0)),OFFSET(INDIRECT("'"&amp;'DATA for charts'!L$5&amp;"'!$h1"),$A1707-1,0),NA())</f>
        <v>#N/A</v>
      </c>
      <c r="M1707" s="219" t="e">
        <f ca="1">IF(ISNUMBER(OFFSET(INDIRECT("'"&amp;'DATA for charts'!M$5&amp;"'!$h1"),$A1707-1,0)),OFFSET(INDIRECT("'"&amp;'DATA for charts'!M$5&amp;"'!$h1"),$A1707-1,0),NA())</f>
        <v>#N/A</v>
      </c>
      <c r="N1707" s="219" t="e">
        <f ca="1">IF(ISNUMBER(OFFSET(INDIRECT("'"&amp;'DATA for charts'!N$5&amp;"'!$h1"),$A1707-1,0)),OFFSET(INDIRECT("'"&amp;'DATA for charts'!N$5&amp;"'!$h1"),$A1707-1,0),NA())</f>
        <v>#N/A</v>
      </c>
      <c r="O1707" s="219" t="e">
        <f ca="1">IF(ISNUMBER(OFFSET(INDIRECT("'"&amp;'DATA for charts'!O$5&amp;"'!$h1"),$A1707-1,0)),OFFSET(INDIRECT("'"&amp;'DATA for charts'!O$5&amp;"'!$h1"),$A1707-1,0),NA())</f>
        <v>#N/A</v>
      </c>
      <c r="P1707" s="219" t="e">
        <f ca="1">IF(ISNUMBER(OFFSET(INDIRECT("'"&amp;'DATA for charts'!P$5&amp;"'!$h1"),$A1707-1,0)),OFFSET(INDIRECT("'"&amp;'DATA for charts'!P$5&amp;"'!$h1"),$A1707-1,0),NA())</f>
        <v>#N/A</v>
      </c>
      <c r="Q1707" s="219" t="e">
        <f ca="1">IF(ISNUMBER(OFFSET(INDIRECT("'"&amp;'DATA for charts'!Q$5&amp;"'!$h1"),$A1707-1,0)),OFFSET(INDIRECT("'"&amp;'DATA for charts'!Q$5&amp;"'!$h1"),$A1707-1,0),NA())</f>
        <v>#N/A</v>
      </c>
      <c r="R1707" s="219" t="e">
        <f ca="1">IF(ISNUMBER(OFFSET(INDIRECT("'"&amp;'DATA for charts'!R$5&amp;"'!$h1"),$A1707-1,0)),OFFSET(INDIRECT("'"&amp;'DATA for charts'!R$5&amp;"'!$h1"),$A1707-1,0),NA())</f>
        <v>#N/A</v>
      </c>
      <c r="S1707" s="219" t="e">
        <f ca="1">IF(ISNUMBER(OFFSET(INDIRECT("'"&amp;'DATA for charts'!S$5&amp;"'!$h1"),$A1707-1,0)),OFFSET(INDIRECT("'"&amp;'DATA for charts'!S$5&amp;"'!$h1"),$A1707-1,0),NA())</f>
        <v>#N/A</v>
      </c>
      <c r="T1707" s="34"/>
      <c r="U1707" s="34"/>
      <c r="V1707" s="34"/>
      <c r="W1707" s="8"/>
      <c r="X1707" s="8"/>
      <c r="Y1707" s="8"/>
      <c r="Z1707" s="8"/>
      <c r="AA1707" s="8"/>
    </row>
    <row r="1708" spans="1:27">
      <c r="A1708" s="226">
        <f t="shared" ref="A1708:A1730" si="1491">A1707+1</f>
        <v>263</v>
      </c>
      <c r="B1708" s="8">
        <v>2</v>
      </c>
      <c r="C1708" s="219">
        <f ca="1">IF(ISNUMBER(OFFSET(INDIRECT("'"&amp;'DATA for charts'!C$5&amp;"'!$h1"),$A1708-1,0)),OFFSET(INDIRECT("'"&amp;'DATA for charts'!C$5&amp;"'!$h1"),$A1708-1,0),NA())</f>
        <v>2.0590000000000002</v>
      </c>
      <c r="D1708" s="219">
        <f ca="1">IF(ISNUMBER(OFFSET(INDIRECT("'"&amp;'DATA for charts'!D$5&amp;"'!$h1"),$A1708-1,0)),OFFSET(INDIRECT("'"&amp;'DATA for charts'!D$5&amp;"'!$h1"),$A1708-1,0),NA())</f>
        <v>2.0146160000000002</v>
      </c>
      <c r="E1708" s="219">
        <f ca="1">IF(ISNUMBER(OFFSET(INDIRECT("'"&amp;'DATA for charts'!E$5&amp;"'!$h1"),$A1708-1,0)),OFFSET(INDIRECT("'"&amp;'DATA for charts'!E$5&amp;"'!$h1"),$A1708-1,0),NA())</f>
        <v>2.0960000000000001</v>
      </c>
      <c r="F1708" s="219">
        <f ca="1">IF(ISNUMBER(OFFSET(INDIRECT("'"&amp;'DATA for charts'!F$5&amp;"'!$h1"),$A1708-1,0)),OFFSET(INDIRECT("'"&amp;'DATA for charts'!F$5&amp;"'!$h1"),$A1708-1,0),NA())</f>
        <v>2.2405960395091027</v>
      </c>
      <c r="G1708" s="219">
        <f ca="1">IF(ISNUMBER(OFFSET(INDIRECT("'"&amp;'DATA for charts'!G$5&amp;"'!$h1"),$A1708-1,0)),OFFSET(INDIRECT("'"&amp;'DATA for charts'!G$5&amp;"'!$h1"),$A1708-1,0),NA())</f>
        <v>2.25</v>
      </c>
      <c r="H1708" s="219">
        <f ca="1">IF(ISNUMBER(OFFSET(INDIRECT("'"&amp;'DATA for charts'!H$5&amp;"'!$h1"),$A1708-1,0)),OFFSET(INDIRECT("'"&amp;'DATA for charts'!H$5&amp;"'!$h1"),$A1708-1,0),NA())</f>
        <v>2.2966099999999998</v>
      </c>
      <c r="I1708" s="219" t="e">
        <f ca="1">IF(ISNUMBER(OFFSET(INDIRECT("'"&amp;'DATA for charts'!I$5&amp;"'!$h1"),$A1708-1,0)),OFFSET(INDIRECT("'"&amp;'DATA for charts'!I$5&amp;"'!$h1"),$A1708-1,0),NA())</f>
        <v>#N/A</v>
      </c>
      <c r="J1708" s="219" t="e">
        <f ca="1">IF(ISNUMBER(OFFSET(INDIRECT("'"&amp;'DATA for charts'!J$5&amp;"'!$h1"),$A1708-1,0)),OFFSET(INDIRECT("'"&amp;'DATA for charts'!J$5&amp;"'!$h1"),$A1708-1,0),NA())</f>
        <v>#N/A</v>
      </c>
      <c r="K1708" s="219" t="e">
        <f ca="1">IF(ISNUMBER(OFFSET(INDIRECT("'"&amp;'DATA for charts'!K$5&amp;"'!$h1"),$A1708-1,0)),OFFSET(INDIRECT("'"&amp;'DATA for charts'!K$5&amp;"'!$h1"),$A1708-1,0),NA())</f>
        <v>#N/A</v>
      </c>
      <c r="L1708" s="219" t="e">
        <f ca="1">IF(ISNUMBER(OFFSET(INDIRECT("'"&amp;'DATA for charts'!L$5&amp;"'!$h1"),$A1708-1,0)),OFFSET(INDIRECT("'"&amp;'DATA for charts'!L$5&amp;"'!$h1"),$A1708-1,0),NA())</f>
        <v>#N/A</v>
      </c>
      <c r="M1708" s="219" t="e">
        <f ca="1">IF(ISNUMBER(OFFSET(INDIRECT("'"&amp;'DATA for charts'!M$5&amp;"'!$h1"),$A1708-1,0)),OFFSET(INDIRECT("'"&amp;'DATA for charts'!M$5&amp;"'!$h1"),$A1708-1,0),NA())</f>
        <v>#N/A</v>
      </c>
      <c r="N1708" s="219" t="e">
        <f ca="1">IF(ISNUMBER(OFFSET(INDIRECT("'"&amp;'DATA for charts'!N$5&amp;"'!$h1"),$A1708-1,0)),OFFSET(INDIRECT("'"&amp;'DATA for charts'!N$5&amp;"'!$h1"),$A1708-1,0),NA())</f>
        <v>#N/A</v>
      </c>
      <c r="O1708" s="219" t="e">
        <f ca="1">IF(ISNUMBER(OFFSET(INDIRECT("'"&amp;'DATA for charts'!O$5&amp;"'!$h1"),$A1708-1,0)),OFFSET(INDIRECT("'"&amp;'DATA for charts'!O$5&amp;"'!$h1"),$A1708-1,0),NA())</f>
        <v>#N/A</v>
      </c>
      <c r="P1708" s="219" t="e">
        <f ca="1">IF(ISNUMBER(OFFSET(INDIRECT("'"&amp;'DATA for charts'!P$5&amp;"'!$h1"),$A1708-1,0)),OFFSET(INDIRECT("'"&amp;'DATA for charts'!P$5&amp;"'!$h1"),$A1708-1,0),NA())</f>
        <v>#N/A</v>
      </c>
      <c r="Q1708" s="219" t="e">
        <f ca="1">IF(ISNUMBER(OFFSET(INDIRECT("'"&amp;'DATA for charts'!Q$5&amp;"'!$h1"),$A1708-1,0)),OFFSET(INDIRECT("'"&amp;'DATA for charts'!Q$5&amp;"'!$h1"),$A1708-1,0),NA())</f>
        <v>#N/A</v>
      </c>
      <c r="R1708" s="219" t="e">
        <f ca="1">IF(ISNUMBER(OFFSET(INDIRECT("'"&amp;'DATA for charts'!R$5&amp;"'!$h1"),$A1708-1,0)),OFFSET(INDIRECT("'"&amp;'DATA for charts'!R$5&amp;"'!$h1"),$A1708-1,0),NA())</f>
        <v>#N/A</v>
      </c>
      <c r="S1708" s="219" t="e">
        <f ca="1">IF(ISNUMBER(OFFSET(INDIRECT("'"&amp;'DATA for charts'!S$5&amp;"'!$h1"),$A1708-1,0)),OFFSET(INDIRECT("'"&amp;'DATA for charts'!S$5&amp;"'!$h1"),$A1708-1,0),NA())</f>
        <v>#N/A</v>
      </c>
      <c r="T1708" s="34"/>
      <c r="U1708" s="34"/>
      <c r="V1708" s="34"/>
      <c r="W1708" s="8"/>
      <c r="X1708" s="8"/>
      <c r="Y1708" s="8"/>
      <c r="Z1708" s="8"/>
      <c r="AA1708" s="8"/>
    </row>
    <row r="1709" spans="1:27">
      <c r="A1709" s="226">
        <f t="shared" si="1491"/>
        <v>264</v>
      </c>
      <c r="B1709" s="8">
        <v>3</v>
      </c>
      <c r="C1709" s="219">
        <f ca="1">IF(ISNUMBER(OFFSET(INDIRECT("'"&amp;'DATA for charts'!C$5&amp;"'!$h1"),$A1709-1,0)),OFFSET(INDIRECT("'"&amp;'DATA for charts'!C$5&amp;"'!$h1"),$A1709-1,0),NA())</f>
        <v>2.1389999999999998</v>
      </c>
      <c r="D1709" s="219">
        <f ca="1">IF(ISNUMBER(OFFSET(INDIRECT("'"&amp;'DATA for charts'!D$5&amp;"'!$h1"),$A1709-1,0)),OFFSET(INDIRECT("'"&amp;'DATA for charts'!D$5&amp;"'!$h1"),$A1709-1,0),NA())</f>
        <v>2.0665520000000002</v>
      </c>
      <c r="E1709" s="219">
        <f ca="1">IF(ISNUMBER(OFFSET(INDIRECT("'"&amp;'DATA for charts'!E$5&amp;"'!$h1"),$A1709-1,0)),OFFSET(INDIRECT("'"&amp;'DATA for charts'!E$5&amp;"'!$h1"),$A1709-1,0),NA())</f>
        <v>2.145</v>
      </c>
      <c r="F1709" s="219">
        <f ca="1">IF(ISNUMBER(OFFSET(INDIRECT("'"&amp;'DATA for charts'!F$5&amp;"'!$h1"),$A1709-1,0)),OFFSET(INDIRECT("'"&amp;'DATA for charts'!F$5&amp;"'!$h1"),$A1709-1,0),NA())</f>
        <v>2.2855047834972444</v>
      </c>
      <c r="G1709" s="219">
        <f ca="1">IF(ISNUMBER(OFFSET(INDIRECT("'"&amp;'DATA for charts'!G$5&amp;"'!$h1"),$A1709-1,0)),OFFSET(INDIRECT("'"&amp;'DATA for charts'!G$5&amp;"'!$h1"),$A1709-1,0),NA())</f>
        <v>2.3199999999999998</v>
      </c>
      <c r="H1709" s="219">
        <f ca="1">IF(ISNUMBER(OFFSET(INDIRECT("'"&amp;'DATA for charts'!H$5&amp;"'!$h1"),$A1709-1,0)),OFFSET(INDIRECT("'"&amp;'DATA for charts'!H$5&amp;"'!$h1"),$A1709-1,0),NA())</f>
        <v>2.3561299999999998</v>
      </c>
      <c r="I1709" s="219" t="e">
        <f ca="1">IF(ISNUMBER(OFFSET(INDIRECT("'"&amp;'DATA for charts'!I$5&amp;"'!$h1"),$A1709-1,0)),OFFSET(INDIRECT("'"&amp;'DATA for charts'!I$5&amp;"'!$h1"),$A1709-1,0),NA())</f>
        <v>#N/A</v>
      </c>
      <c r="J1709" s="219" t="e">
        <f ca="1">IF(ISNUMBER(OFFSET(INDIRECT("'"&amp;'DATA for charts'!J$5&amp;"'!$h1"),$A1709-1,0)),OFFSET(INDIRECT("'"&amp;'DATA for charts'!J$5&amp;"'!$h1"),$A1709-1,0),NA())</f>
        <v>#N/A</v>
      </c>
      <c r="K1709" s="219" t="e">
        <f ca="1">IF(ISNUMBER(OFFSET(INDIRECT("'"&amp;'DATA for charts'!K$5&amp;"'!$h1"),$A1709-1,0)),OFFSET(INDIRECT("'"&amp;'DATA for charts'!K$5&amp;"'!$h1"),$A1709-1,0),NA())</f>
        <v>#N/A</v>
      </c>
      <c r="L1709" s="219" t="e">
        <f ca="1">IF(ISNUMBER(OFFSET(INDIRECT("'"&amp;'DATA for charts'!L$5&amp;"'!$h1"),$A1709-1,0)),OFFSET(INDIRECT("'"&amp;'DATA for charts'!L$5&amp;"'!$h1"),$A1709-1,0),NA())</f>
        <v>#N/A</v>
      </c>
      <c r="M1709" s="219" t="e">
        <f ca="1">IF(ISNUMBER(OFFSET(INDIRECT("'"&amp;'DATA for charts'!M$5&amp;"'!$h1"),$A1709-1,0)),OFFSET(INDIRECT("'"&amp;'DATA for charts'!M$5&amp;"'!$h1"),$A1709-1,0),NA())</f>
        <v>#N/A</v>
      </c>
      <c r="N1709" s="219" t="e">
        <f ca="1">IF(ISNUMBER(OFFSET(INDIRECT("'"&amp;'DATA for charts'!N$5&amp;"'!$h1"),$A1709-1,0)),OFFSET(INDIRECT("'"&amp;'DATA for charts'!N$5&amp;"'!$h1"),$A1709-1,0),NA())</f>
        <v>#N/A</v>
      </c>
      <c r="O1709" s="219" t="e">
        <f ca="1">IF(ISNUMBER(OFFSET(INDIRECT("'"&amp;'DATA for charts'!O$5&amp;"'!$h1"),$A1709-1,0)),OFFSET(INDIRECT("'"&amp;'DATA for charts'!O$5&amp;"'!$h1"),$A1709-1,0),NA())</f>
        <v>#N/A</v>
      </c>
      <c r="P1709" s="219" t="e">
        <f ca="1">IF(ISNUMBER(OFFSET(INDIRECT("'"&amp;'DATA for charts'!P$5&amp;"'!$h1"),$A1709-1,0)),OFFSET(INDIRECT("'"&amp;'DATA for charts'!P$5&amp;"'!$h1"),$A1709-1,0),NA())</f>
        <v>#N/A</v>
      </c>
      <c r="Q1709" s="219" t="e">
        <f ca="1">IF(ISNUMBER(OFFSET(INDIRECT("'"&amp;'DATA for charts'!Q$5&amp;"'!$h1"),$A1709-1,0)),OFFSET(INDIRECT("'"&amp;'DATA for charts'!Q$5&amp;"'!$h1"),$A1709-1,0),NA())</f>
        <v>#N/A</v>
      </c>
      <c r="R1709" s="219" t="e">
        <f ca="1">IF(ISNUMBER(OFFSET(INDIRECT("'"&amp;'DATA for charts'!R$5&amp;"'!$h1"),$A1709-1,0)),OFFSET(INDIRECT("'"&amp;'DATA for charts'!R$5&amp;"'!$h1"),$A1709-1,0),NA())</f>
        <v>#N/A</v>
      </c>
      <c r="S1709" s="219" t="e">
        <f ca="1">IF(ISNUMBER(OFFSET(INDIRECT("'"&amp;'DATA for charts'!S$5&amp;"'!$h1"),$A1709-1,0)),OFFSET(INDIRECT("'"&amp;'DATA for charts'!S$5&amp;"'!$h1"),$A1709-1,0),NA())</f>
        <v>#N/A</v>
      </c>
      <c r="T1709" s="34"/>
      <c r="U1709" s="34"/>
      <c r="V1709" s="34"/>
      <c r="W1709" s="8"/>
      <c r="X1709" s="8"/>
      <c r="Y1709" s="8"/>
      <c r="Z1709" s="8"/>
      <c r="AA1709" s="8"/>
    </row>
    <row r="1710" spans="1:27">
      <c r="A1710" s="226">
        <f t="shared" si="1491"/>
        <v>265</v>
      </c>
      <c r="B1710" s="8">
        <v>4</v>
      </c>
      <c r="C1710" s="219">
        <f ca="1">IF(ISNUMBER(OFFSET(INDIRECT("'"&amp;'DATA for charts'!C$5&amp;"'!$h1"),$A1710-1,0)),OFFSET(INDIRECT("'"&amp;'DATA for charts'!C$5&amp;"'!$h1"),$A1710-1,0),NA())</f>
        <v>2.2429999999999999</v>
      </c>
      <c r="D1710" s="219">
        <f ca="1">IF(ISNUMBER(OFFSET(INDIRECT("'"&amp;'DATA for charts'!D$5&amp;"'!$h1"),$A1710-1,0)),OFFSET(INDIRECT("'"&amp;'DATA for charts'!D$5&amp;"'!$h1"),$A1710-1,0),NA())</f>
        <v>2.1267749999999999</v>
      </c>
      <c r="E1710" s="219">
        <f ca="1">IF(ISNUMBER(OFFSET(INDIRECT("'"&amp;'DATA for charts'!E$5&amp;"'!$h1"),$A1710-1,0)),OFFSET(INDIRECT("'"&amp;'DATA for charts'!E$5&amp;"'!$h1"),$A1710-1,0),NA())</f>
        <v>2.2160000000000002</v>
      </c>
      <c r="F1710" s="219">
        <f ca="1">IF(ISNUMBER(OFFSET(INDIRECT("'"&amp;'DATA for charts'!F$5&amp;"'!$h1"),$A1710-1,0)),OFFSET(INDIRECT("'"&amp;'DATA for charts'!F$5&amp;"'!$h1"),$A1710-1,0),NA())</f>
        <v>2.3336052569210111</v>
      </c>
      <c r="G1710" s="219">
        <f ca="1">IF(ISNUMBER(OFFSET(INDIRECT("'"&amp;'DATA for charts'!G$5&amp;"'!$h1"),$A1710-1,0)),OFFSET(INDIRECT("'"&amp;'DATA for charts'!G$5&amp;"'!$h1"),$A1710-1,0),NA())</f>
        <v>2.39</v>
      </c>
      <c r="H1710" s="219">
        <f ca="1">IF(ISNUMBER(OFFSET(INDIRECT("'"&amp;'DATA for charts'!H$5&amp;"'!$h1"),$A1710-1,0)),OFFSET(INDIRECT("'"&amp;'DATA for charts'!H$5&amp;"'!$h1"),$A1710-1,0),NA())</f>
        <v>2.4195500000000001</v>
      </c>
      <c r="I1710" s="219" t="e">
        <f ca="1">IF(ISNUMBER(OFFSET(INDIRECT("'"&amp;'DATA for charts'!I$5&amp;"'!$h1"),$A1710-1,0)),OFFSET(INDIRECT("'"&amp;'DATA for charts'!I$5&amp;"'!$h1"),$A1710-1,0),NA())</f>
        <v>#N/A</v>
      </c>
      <c r="J1710" s="219" t="e">
        <f ca="1">IF(ISNUMBER(OFFSET(INDIRECT("'"&amp;'DATA for charts'!J$5&amp;"'!$h1"),$A1710-1,0)),OFFSET(INDIRECT("'"&amp;'DATA for charts'!J$5&amp;"'!$h1"),$A1710-1,0),NA())</f>
        <v>#N/A</v>
      </c>
      <c r="K1710" s="219" t="e">
        <f ca="1">IF(ISNUMBER(OFFSET(INDIRECT("'"&amp;'DATA for charts'!K$5&amp;"'!$h1"),$A1710-1,0)),OFFSET(INDIRECT("'"&amp;'DATA for charts'!K$5&amp;"'!$h1"),$A1710-1,0),NA())</f>
        <v>#N/A</v>
      </c>
      <c r="L1710" s="219" t="e">
        <f ca="1">IF(ISNUMBER(OFFSET(INDIRECT("'"&amp;'DATA for charts'!L$5&amp;"'!$h1"),$A1710-1,0)),OFFSET(INDIRECT("'"&amp;'DATA for charts'!L$5&amp;"'!$h1"),$A1710-1,0),NA())</f>
        <v>#N/A</v>
      </c>
      <c r="M1710" s="219" t="e">
        <f ca="1">IF(ISNUMBER(OFFSET(INDIRECT("'"&amp;'DATA for charts'!M$5&amp;"'!$h1"),$A1710-1,0)),OFFSET(INDIRECT("'"&amp;'DATA for charts'!M$5&amp;"'!$h1"),$A1710-1,0),NA())</f>
        <v>#N/A</v>
      </c>
      <c r="N1710" s="219" t="e">
        <f ca="1">IF(ISNUMBER(OFFSET(INDIRECT("'"&amp;'DATA for charts'!N$5&amp;"'!$h1"),$A1710-1,0)),OFFSET(INDIRECT("'"&amp;'DATA for charts'!N$5&amp;"'!$h1"),$A1710-1,0),NA())</f>
        <v>#N/A</v>
      </c>
      <c r="O1710" s="219" t="e">
        <f ca="1">IF(ISNUMBER(OFFSET(INDIRECT("'"&amp;'DATA for charts'!O$5&amp;"'!$h1"),$A1710-1,0)),OFFSET(INDIRECT("'"&amp;'DATA for charts'!O$5&amp;"'!$h1"),$A1710-1,0),NA())</f>
        <v>#N/A</v>
      </c>
      <c r="P1710" s="219" t="e">
        <f ca="1">IF(ISNUMBER(OFFSET(INDIRECT("'"&amp;'DATA for charts'!P$5&amp;"'!$h1"),$A1710-1,0)),OFFSET(INDIRECT("'"&amp;'DATA for charts'!P$5&amp;"'!$h1"),$A1710-1,0),NA())</f>
        <v>#N/A</v>
      </c>
      <c r="Q1710" s="219" t="e">
        <f ca="1">IF(ISNUMBER(OFFSET(INDIRECT("'"&amp;'DATA for charts'!Q$5&amp;"'!$h1"),$A1710-1,0)),OFFSET(INDIRECT("'"&amp;'DATA for charts'!Q$5&amp;"'!$h1"),$A1710-1,0),NA())</f>
        <v>#N/A</v>
      </c>
      <c r="R1710" s="219" t="e">
        <f ca="1">IF(ISNUMBER(OFFSET(INDIRECT("'"&amp;'DATA for charts'!R$5&amp;"'!$h1"),$A1710-1,0)),OFFSET(INDIRECT("'"&amp;'DATA for charts'!R$5&amp;"'!$h1"),$A1710-1,0),NA())</f>
        <v>#N/A</v>
      </c>
      <c r="S1710" s="219" t="e">
        <f ca="1">IF(ISNUMBER(OFFSET(INDIRECT("'"&amp;'DATA for charts'!S$5&amp;"'!$h1"),$A1710-1,0)),OFFSET(INDIRECT("'"&amp;'DATA for charts'!S$5&amp;"'!$h1"),$A1710-1,0),NA())</f>
        <v>#N/A</v>
      </c>
      <c r="T1710" s="34"/>
      <c r="U1710" s="34"/>
      <c r="V1710" s="34"/>
      <c r="W1710" s="8"/>
      <c r="X1710" s="8"/>
      <c r="Y1710" s="8"/>
      <c r="Z1710" s="8"/>
      <c r="AA1710" s="8"/>
    </row>
    <row r="1711" spans="1:27">
      <c r="A1711" s="226">
        <f t="shared" si="1491"/>
        <v>266</v>
      </c>
      <c r="B1711" s="8">
        <v>5</v>
      </c>
      <c r="C1711" s="219">
        <f ca="1">IF(ISNUMBER(OFFSET(INDIRECT("'"&amp;'DATA for charts'!C$5&amp;"'!$h1"),$A1711-1,0)),OFFSET(INDIRECT("'"&amp;'DATA for charts'!C$5&amp;"'!$h1"),$A1711-1,0),NA())</f>
        <v>2.3210000000000002</v>
      </c>
      <c r="D1711" s="219">
        <f ca="1">IF(ISNUMBER(OFFSET(INDIRECT("'"&amp;'DATA for charts'!D$5&amp;"'!$h1"),$A1711-1,0)),OFFSET(INDIRECT("'"&amp;'DATA for charts'!D$5&amp;"'!$h1"),$A1711-1,0),NA())</f>
        <v>2.1568890000000001</v>
      </c>
      <c r="E1711" s="219">
        <f ca="1">IF(ISNUMBER(OFFSET(INDIRECT("'"&amp;'DATA for charts'!E$5&amp;"'!$h1"),$A1711-1,0)),OFFSET(INDIRECT("'"&amp;'DATA for charts'!E$5&amp;"'!$h1"),$A1711-1,0),NA())</f>
        <v>2.2490000000000001</v>
      </c>
      <c r="F1711" s="219">
        <f ca="1">IF(ISNUMBER(OFFSET(INDIRECT("'"&amp;'DATA for charts'!F$5&amp;"'!$h1"),$A1711-1,0)),OFFSET(INDIRECT("'"&amp;'DATA for charts'!F$5&amp;"'!$h1"),$A1711-1,0),NA())</f>
        <v>2.3537971932320696</v>
      </c>
      <c r="G1711" s="219">
        <f ca="1">IF(ISNUMBER(OFFSET(INDIRECT("'"&amp;'DATA for charts'!G$5&amp;"'!$h1"),$A1711-1,0)),OFFSET(INDIRECT("'"&amp;'DATA for charts'!G$5&amp;"'!$h1"),$A1711-1,0),NA())</f>
        <v>2.4300000000000002</v>
      </c>
      <c r="H1711" s="219">
        <f ca="1">IF(ISNUMBER(OFFSET(INDIRECT("'"&amp;'DATA for charts'!H$5&amp;"'!$h1"),$A1711-1,0)),OFFSET(INDIRECT("'"&amp;'DATA for charts'!H$5&amp;"'!$h1"),$A1711-1,0),NA())</f>
        <v>2.4441899999999999</v>
      </c>
      <c r="I1711" s="219" t="e">
        <f ca="1">IF(ISNUMBER(OFFSET(INDIRECT("'"&amp;'DATA for charts'!I$5&amp;"'!$h1"),$A1711-1,0)),OFFSET(INDIRECT("'"&amp;'DATA for charts'!I$5&amp;"'!$h1"),$A1711-1,0),NA())</f>
        <v>#N/A</v>
      </c>
      <c r="J1711" s="219" t="e">
        <f ca="1">IF(ISNUMBER(OFFSET(INDIRECT("'"&amp;'DATA for charts'!J$5&amp;"'!$h1"),$A1711-1,0)),OFFSET(INDIRECT("'"&amp;'DATA for charts'!J$5&amp;"'!$h1"),$A1711-1,0),NA())</f>
        <v>#N/A</v>
      </c>
      <c r="K1711" s="219" t="e">
        <f ca="1">IF(ISNUMBER(OFFSET(INDIRECT("'"&amp;'DATA for charts'!K$5&amp;"'!$h1"),$A1711-1,0)),OFFSET(INDIRECT("'"&amp;'DATA for charts'!K$5&amp;"'!$h1"),$A1711-1,0),NA())</f>
        <v>#N/A</v>
      </c>
      <c r="L1711" s="219" t="e">
        <f ca="1">IF(ISNUMBER(OFFSET(INDIRECT("'"&amp;'DATA for charts'!L$5&amp;"'!$h1"),$A1711-1,0)),OFFSET(INDIRECT("'"&amp;'DATA for charts'!L$5&amp;"'!$h1"),$A1711-1,0),NA())</f>
        <v>#N/A</v>
      </c>
      <c r="M1711" s="219" t="e">
        <f ca="1">IF(ISNUMBER(OFFSET(INDIRECT("'"&amp;'DATA for charts'!M$5&amp;"'!$h1"),$A1711-1,0)),OFFSET(INDIRECT("'"&amp;'DATA for charts'!M$5&amp;"'!$h1"),$A1711-1,0),NA())</f>
        <v>#N/A</v>
      </c>
      <c r="N1711" s="219" t="e">
        <f ca="1">IF(ISNUMBER(OFFSET(INDIRECT("'"&amp;'DATA for charts'!N$5&amp;"'!$h1"),$A1711-1,0)),OFFSET(INDIRECT("'"&amp;'DATA for charts'!N$5&amp;"'!$h1"),$A1711-1,0),NA())</f>
        <v>#N/A</v>
      </c>
      <c r="O1711" s="219" t="e">
        <f ca="1">IF(ISNUMBER(OFFSET(INDIRECT("'"&amp;'DATA for charts'!O$5&amp;"'!$h1"),$A1711-1,0)),OFFSET(INDIRECT("'"&amp;'DATA for charts'!O$5&amp;"'!$h1"),$A1711-1,0),NA())</f>
        <v>#N/A</v>
      </c>
      <c r="P1711" s="219" t="e">
        <f ca="1">IF(ISNUMBER(OFFSET(INDIRECT("'"&amp;'DATA for charts'!P$5&amp;"'!$h1"),$A1711-1,0)),OFFSET(INDIRECT("'"&amp;'DATA for charts'!P$5&amp;"'!$h1"),$A1711-1,0),NA())</f>
        <v>#N/A</v>
      </c>
      <c r="Q1711" s="219" t="e">
        <f ca="1">IF(ISNUMBER(OFFSET(INDIRECT("'"&amp;'DATA for charts'!Q$5&amp;"'!$h1"),$A1711-1,0)),OFFSET(INDIRECT("'"&amp;'DATA for charts'!Q$5&amp;"'!$h1"),$A1711-1,0),NA())</f>
        <v>#N/A</v>
      </c>
      <c r="R1711" s="219" t="e">
        <f ca="1">IF(ISNUMBER(OFFSET(INDIRECT("'"&amp;'DATA for charts'!R$5&amp;"'!$h1"),$A1711-1,0)),OFFSET(INDIRECT("'"&amp;'DATA for charts'!R$5&amp;"'!$h1"),$A1711-1,0),NA())</f>
        <v>#N/A</v>
      </c>
      <c r="S1711" s="219" t="e">
        <f ca="1">IF(ISNUMBER(OFFSET(INDIRECT("'"&amp;'DATA for charts'!S$5&amp;"'!$h1"),$A1711-1,0)),OFFSET(INDIRECT("'"&amp;'DATA for charts'!S$5&amp;"'!$h1"),$A1711-1,0),NA())</f>
        <v>#N/A</v>
      </c>
      <c r="T1711" s="34"/>
      <c r="U1711" s="34"/>
      <c r="V1711" s="34"/>
      <c r="W1711" s="8"/>
      <c r="X1711" s="8"/>
      <c r="Y1711" s="8"/>
      <c r="Z1711" s="8"/>
      <c r="AA1711" s="8"/>
    </row>
    <row r="1712" spans="1:27">
      <c r="A1712" s="226">
        <f t="shared" si="1491"/>
        <v>267</v>
      </c>
      <c r="B1712" s="8">
        <v>6</v>
      </c>
      <c r="C1712" s="219">
        <f ca="1">IF(ISNUMBER(OFFSET(INDIRECT("'"&amp;'DATA for charts'!C$5&amp;"'!$h1"),$A1712-1,0)),OFFSET(INDIRECT("'"&amp;'DATA for charts'!C$5&amp;"'!$h1"),$A1712-1,0),NA())</f>
        <v>2.3730000000000002</v>
      </c>
      <c r="D1712" s="219">
        <f ca="1">IF(ISNUMBER(OFFSET(INDIRECT("'"&amp;'DATA for charts'!D$5&amp;"'!$h1"),$A1712-1,0)),OFFSET(INDIRECT("'"&amp;'DATA for charts'!D$5&amp;"'!$h1"),$A1712-1,0),NA())</f>
        <v>2.165149</v>
      </c>
      <c r="E1712" s="219">
        <f ca="1">IF(ISNUMBER(OFFSET(INDIRECT("'"&amp;'DATA for charts'!E$5&amp;"'!$h1"),$A1712-1,0)),OFFSET(INDIRECT("'"&amp;'DATA for charts'!E$5&amp;"'!$h1"),$A1712-1,0),NA())</f>
        <v>2.2709999999999999</v>
      </c>
      <c r="F1712" s="219">
        <f ca="1">IF(ISNUMBER(OFFSET(INDIRECT("'"&amp;'DATA for charts'!F$5&amp;"'!$h1"),$A1712-1,0)),OFFSET(INDIRECT("'"&amp;'DATA for charts'!F$5&amp;"'!$h1"),$A1712-1,0),NA())</f>
        <v>2.3529780869880663</v>
      </c>
      <c r="G1712" s="219">
        <f ca="1">IF(ISNUMBER(OFFSET(INDIRECT("'"&amp;'DATA for charts'!G$5&amp;"'!$h1"),$A1712-1,0)),OFFSET(INDIRECT("'"&amp;'DATA for charts'!G$5&amp;"'!$h1"),$A1712-1,0),NA())</f>
        <v>2.44</v>
      </c>
      <c r="H1712" s="219">
        <f ca="1">IF(ISNUMBER(OFFSET(INDIRECT("'"&amp;'DATA for charts'!H$5&amp;"'!$h1"),$A1712-1,0)),OFFSET(INDIRECT("'"&amp;'DATA for charts'!H$5&amp;"'!$h1"),$A1712-1,0),NA())</f>
        <v>2.4533299999999998</v>
      </c>
      <c r="I1712" s="219" t="e">
        <f ca="1">IF(ISNUMBER(OFFSET(INDIRECT("'"&amp;'DATA for charts'!I$5&amp;"'!$h1"),$A1712-1,0)),OFFSET(INDIRECT("'"&amp;'DATA for charts'!I$5&amp;"'!$h1"),$A1712-1,0),NA())</f>
        <v>#N/A</v>
      </c>
      <c r="J1712" s="219" t="e">
        <f ca="1">IF(ISNUMBER(OFFSET(INDIRECT("'"&amp;'DATA for charts'!J$5&amp;"'!$h1"),$A1712-1,0)),OFFSET(INDIRECT("'"&amp;'DATA for charts'!J$5&amp;"'!$h1"),$A1712-1,0),NA())</f>
        <v>#N/A</v>
      </c>
      <c r="K1712" s="219" t="e">
        <f ca="1">IF(ISNUMBER(OFFSET(INDIRECT("'"&amp;'DATA for charts'!K$5&amp;"'!$h1"),$A1712-1,0)),OFFSET(INDIRECT("'"&amp;'DATA for charts'!K$5&amp;"'!$h1"),$A1712-1,0),NA())</f>
        <v>#N/A</v>
      </c>
      <c r="L1712" s="219" t="e">
        <f ca="1">IF(ISNUMBER(OFFSET(INDIRECT("'"&amp;'DATA for charts'!L$5&amp;"'!$h1"),$A1712-1,0)),OFFSET(INDIRECT("'"&amp;'DATA for charts'!L$5&amp;"'!$h1"),$A1712-1,0),NA())</f>
        <v>#N/A</v>
      </c>
      <c r="M1712" s="219" t="e">
        <f ca="1">IF(ISNUMBER(OFFSET(INDIRECT("'"&amp;'DATA for charts'!M$5&amp;"'!$h1"),$A1712-1,0)),OFFSET(INDIRECT("'"&amp;'DATA for charts'!M$5&amp;"'!$h1"),$A1712-1,0),NA())</f>
        <v>#N/A</v>
      </c>
      <c r="N1712" s="219" t="e">
        <f ca="1">IF(ISNUMBER(OFFSET(INDIRECT("'"&amp;'DATA for charts'!N$5&amp;"'!$h1"),$A1712-1,0)),OFFSET(INDIRECT("'"&amp;'DATA for charts'!N$5&amp;"'!$h1"),$A1712-1,0),NA())</f>
        <v>#N/A</v>
      </c>
      <c r="O1712" s="219" t="e">
        <f ca="1">IF(ISNUMBER(OFFSET(INDIRECT("'"&amp;'DATA for charts'!O$5&amp;"'!$h1"),$A1712-1,0)),OFFSET(INDIRECT("'"&amp;'DATA for charts'!O$5&amp;"'!$h1"),$A1712-1,0),NA())</f>
        <v>#N/A</v>
      </c>
      <c r="P1712" s="219" t="e">
        <f ca="1">IF(ISNUMBER(OFFSET(INDIRECT("'"&amp;'DATA for charts'!P$5&amp;"'!$h1"),$A1712-1,0)),OFFSET(INDIRECT("'"&amp;'DATA for charts'!P$5&amp;"'!$h1"),$A1712-1,0),NA())</f>
        <v>#N/A</v>
      </c>
      <c r="Q1712" s="219" t="e">
        <f ca="1">IF(ISNUMBER(OFFSET(INDIRECT("'"&amp;'DATA for charts'!Q$5&amp;"'!$h1"),$A1712-1,0)),OFFSET(INDIRECT("'"&amp;'DATA for charts'!Q$5&amp;"'!$h1"),$A1712-1,0),NA())</f>
        <v>#N/A</v>
      </c>
      <c r="R1712" s="219" t="e">
        <f ca="1">IF(ISNUMBER(OFFSET(INDIRECT("'"&amp;'DATA for charts'!R$5&amp;"'!$h1"),$A1712-1,0)),OFFSET(INDIRECT("'"&amp;'DATA for charts'!R$5&amp;"'!$h1"),$A1712-1,0),NA())</f>
        <v>#N/A</v>
      </c>
      <c r="S1712" s="219" t="e">
        <f ca="1">IF(ISNUMBER(OFFSET(INDIRECT("'"&amp;'DATA for charts'!S$5&amp;"'!$h1"),$A1712-1,0)),OFFSET(INDIRECT("'"&amp;'DATA for charts'!S$5&amp;"'!$h1"),$A1712-1,0),NA())</f>
        <v>#N/A</v>
      </c>
      <c r="T1712" s="34"/>
      <c r="U1712" s="34"/>
      <c r="V1712" s="34"/>
      <c r="W1712" s="8"/>
      <c r="X1712" s="8"/>
      <c r="Y1712" s="8"/>
      <c r="Z1712" s="8"/>
      <c r="AA1712" s="8"/>
    </row>
    <row r="1713" spans="1:27">
      <c r="A1713" s="226">
        <f t="shared" si="1491"/>
        <v>268</v>
      </c>
      <c r="B1713" s="8">
        <v>7</v>
      </c>
      <c r="C1713" s="219">
        <f ca="1">IF(ISNUMBER(OFFSET(INDIRECT("'"&amp;'DATA for charts'!C$5&amp;"'!$h1"),$A1713-1,0)),OFFSET(INDIRECT("'"&amp;'DATA for charts'!C$5&amp;"'!$h1"),$A1713-1,0),NA())</f>
        <v>2.4009999999999998</v>
      </c>
      <c r="D1713" s="219">
        <f ca="1">IF(ISNUMBER(OFFSET(INDIRECT("'"&amp;'DATA for charts'!D$5&amp;"'!$h1"),$A1713-1,0)),OFFSET(INDIRECT("'"&amp;'DATA for charts'!D$5&amp;"'!$h1"),$A1713-1,0),NA())</f>
        <v>2.1854279999999999</v>
      </c>
      <c r="E1713" s="219">
        <f ca="1">IF(ISNUMBER(OFFSET(INDIRECT("'"&amp;'DATA for charts'!E$5&amp;"'!$h1"),$A1713-1,0)),OFFSET(INDIRECT("'"&amp;'DATA for charts'!E$5&amp;"'!$h1"),$A1713-1,0),NA())</f>
        <v>2.2799999999999998</v>
      </c>
      <c r="F1713" s="219">
        <f ca="1">IF(ISNUMBER(OFFSET(INDIRECT("'"&amp;'DATA for charts'!F$5&amp;"'!$h1"),$A1713-1,0)),OFFSET(INDIRECT("'"&amp;'DATA for charts'!F$5&amp;"'!$h1"),$A1713-1,0),NA())</f>
        <v>2.355943857173683</v>
      </c>
      <c r="G1713" s="219">
        <f ca="1">IF(ISNUMBER(OFFSET(INDIRECT("'"&amp;'DATA for charts'!G$5&amp;"'!$h1"),$A1713-1,0)),OFFSET(INDIRECT("'"&amp;'DATA for charts'!G$5&amp;"'!$h1"),$A1713-1,0),NA())</f>
        <v>2.46</v>
      </c>
      <c r="H1713" s="219">
        <f ca="1">IF(ISNUMBER(OFFSET(INDIRECT("'"&amp;'DATA for charts'!H$5&amp;"'!$h1"),$A1713-1,0)),OFFSET(INDIRECT("'"&amp;'DATA for charts'!H$5&amp;"'!$h1"),$A1713-1,0),NA())</f>
        <v>2.4667699999999999</v>
      </c>
      <c r="I1713" s="219" t="e">
        <f ca="1">IF(ISNUMBER(OFFSET(INDIRECT("'"&amp;'DATA for charts'!I$5&amp;"'!$h1"),$A1713-1,0)),OFFSET(INDIRECT("'"&amp;'DATA for charts'!I$5&amp;"'!$h1"),$A1713-1,0),NA())</f>
        <v>#N/A</v>
      </c>
      <c r="J1713" s="219" t="e">
        <f ca="1">IF(ISNUMBER(OFFSET(INDIRECT("'"&amp;'DATA for charts'!J$5&amp;"'!$h1"),$A1713-1,0)),OFFSET(INDIRECT("'"&amp;'DATA for charts'!J$5&amp;"'!$h1"),$A1713-1,0),NA())</f>
        <v>#N/A</v>
      </c>
      <c r="K1713" s="219" t="e">
        <f ca="1">IF(ISNUMBER(OFFSET(INDIRECT("'"&amp;'DATA for charts'!K$5&amp;"'!$h1"),$A1713-1,0)),OFFSET(INDIRECT("'"&amp;'DATA for charts'!K$5&amp;"'!$h1"),$A1713-1,0),NA())</f>
        <v>#N/A</v>
      </c>
      <c r="L1713" s="219" t="e">
        <f ca="1">IF(ISNUMBER(OFFSET(INDIRECT("'"&amp;'DATA for charts'!L$5&amp;"'!$h1"),$A1713-1,0)),OFFSET(INDIRECT("'"&amp;'DATA for charts'!L$5&amp;"'!$h1"),$A1713-1,0),NA())</f>
        <v>#N/A</v>
      </c>
      <c r="M1713" s="219" t="e">
        <f ca="1">IF(ISNUMBER(OFFSET(INDIRECT("'"&amp;'DATA for charts'!M$5&amp;"'!$h1"),$A1713-1,0)),OFFSET(INDIRECT("'"&amp;'DATA for charts'!M$5&amp;"'!$h1"),$A1713-1,0),NA())</f>
        <v>#N/A</v>
      </c>
      <c r="N1713" s="219" t="e">
        <f ca="1">IF(ISNUMBER(OFFSET(INDIRECT("'"&amp;'DATA for charts'!N$5&amp;"'!$h1"),$A1713-1,0)),OFFSET(INDIRECT("'"&amp;'DATA for charts'!N$5&amp;"'!$h1"),$A1713-1,0),NA())</f>
        <v>#N/A</v>
      </c>
      <c r="O1713" s="219" t="e">
        <f ca="1">IF(ISNUMBER(OFFSET(INDIRECT("'"&amp;'DATA for charts'!O$5&amp;"'!$h1"),$A1713-1,0)),OFFSET(INDIRECT("'"&amp;'DATA for charts'!O$5&amp;"'!$h1"),$A1713-1,0),NA())</f>
        <v>#N/A</v>
      </c>
      <c r="P1713" s="219" t="e">
        <f ca="1">IF(ISNUMBER(OFFSET(INDIRECT("'"&amp;'DATA for charts'!P$5&amp;"'!$h1"),$A1713-1,0)),OFFSET(INDIRECT("'"&amp;'DATA for charts'!P$5&amp;"'!$h1"),$A1713-1,0),NA())</f>
        <v>#N/A</v>
      </c>
      <c r="Q1713" s="219" t="e">
        <f ca="1">IF(ISNUMBER(OFFSET(INDIRECT("'"&amp;'DATA for charts'!Q$5&amp;"'!$h1"),$A1713-1,0)),OFFSET(INDIRECT("'"&amp;'DATA for charts'!Q$5&amp;"'!$h1"),$A1713-1,0),NA())</f>
        <v>#N/A</v>
      </c>
      <c r="R1713" s="219" t="e">
        <f ca="1">IF(ISNUMBER(OFFSET(INDIRECT("'"&amp;'DATA for charts'!R$5&amp;"'!$h1"),$A1713-1,0)),OFFSET(INDIRECT("'"&amp;'DATA for charts'!R$5&amp;"'!$h1"),$A1713-1,0),NA())</f>
        <v>#N/A</v>
      </c>
      <c r="S1713" s="219" t="e">
        <f ca="1">IF(ISNUMBER(OFFSET(INDIRECT("'"&amp;'DATA for charts'!S$5&amp;"'!$h1"),$A1713-1,0)),OFFSET(INDIRECT("'"&amp;'DATA for charts'!S$5&amp;"'!$h1"),$A1713-1,0),NA())</f>
        <v>#N/A</v>
      </c>
      <c r="T1713" s="34"/>
      <c r="U1713" s="34"/>
      <c r="V1713" s="34"/>
      <c r="W1713" s="8"/>
      <c r="X1713" s="8"/>
      <c r="Y1713" s="8"/>
      <c r="Z1713" s="8"/>
      <c r="AA1713" s="8"/>
    </row>
    <row r="1714" spans="1:27">
      <c r="A1714" s="226">
        <f t="shared" si="1491"/>
        <v>269</v>
      </c>
      <c r="B1714" s="8">
        <v>8</v>
      </c>
      <c r="C1714" s="219">
        <f ca="1">IF(ISNUMBER(OFFSET(INDIRECT("'"&amp;'DATA for charts'!C$5&amp;"'!$h1"),$A1714-1,0)),OFFSET(INDIRECT("'"&amp;'DATA for charts'!C$5&amp;"'!$h1"),$A1714-1,0),NA())</f>
        <v>2.1179999999999999</v>
      </c>
      <c r="D1714" s="219">
        <f ca="1">IF(ISNUMBER(OFFSET(INDIRECT("'"&amp;'DATA for charts'!D$5&amp;"'!$h1"),$A1714-1,0)),OFFSET(INDIRECT("'"&amp;'DATA for charts'!D$5&amp;"'!$h1"),$A1714-1,0),NA())</f>
        <v>1.777047</v>
      </c>
      <c r="E1714" s="219">
        <f ca="1">IF(ISNUMBER(OFFSET(INDIRECT("'"&amp;'DATA for charts'!E$5&amp;"'!$h1"),$A1714-1,0)),OFFSET(INDIRECT("'"&amp;'DATA for charts'!E$5&amp;"'!$h1"),$A1714-1,0),NA())</f>
        <v>2.121</v>
      </c>
      <c r="F1714" s="219">
        <f ca="1">IF(ISNUMBER(OFFSET(INDIRECT("'"&amp;'DATA for charts'!F$5&amp;"'!$h1"),$A1714-1,0)),OFFSET(INDIRECT("'"&amp;'DATA for charts'!F$5&amp;"'!$h1"),$A1714-1,0),NA())</f>
        <v>1.8835854333020083</v>
      </c>
      <c r="G1714" s="219">
        <f ca="1">IF(ISNUMBER(OFFSET(INDIRECT("'"&amp;'DATA for charts'!G$5&amp;"'!$h1"),$A1714-1,0)),OFFSET(INDIRECT("'"&amp;'DATA for charts'!G$5&amp;"'!$h1"),$A1714-1,0),NA())</f>
        <v>2.09</v>
      </c>
      <c r="H1714" s="219">
        <f ca="1">IF(ISNUMBER(OFFSET(INDIRECT("'"&amp;'DATA for charts'!H$5&amp;"'!$h1"),$A1714-1,0)),OFFSET(INDIRECT("'"&amp;'DATA for charts'!H$5&amp;"'!$h1"),$A1714-1,0),NA())</f>
        <v>1.74861</v>
      </c>
      <c r="I1714" s="219" t="e">
        <f ca="1">IF(ISNUMBER(OFFSET(INDIRECT("'"&amp;'DATA for charts'!I$5&amp;"'!$h1"),$A1714-1,0)),OFFSET(INDIRECT("'"&amp;'DATA for charts'!I$5&amp;"'!$h1"),$A1714-1,0),NA())</f>
        <v>#N/A</v>
      </c>
      <c r="J1714" s="219" t="e">
        <f ca="1">IF(ISNUMBER(OFFSET(INDIRECT("'"&amp;'DATA for charts'!J$5&amp;"'!$h1"),$A1714-1,0)),OFFSET(INDIRECT("'"&amp;'DATA for charts'!J$5&amp;"'!$h1"),$A1714-1,0),NA())</f>
        <v>#N/A</v>
      </c>
      <c r="K1714" s="219" t="e">
        <f ca="1">IF(ISNUMBER(OFFSET(INDIRECT("'"&amp;'DATA for charts'!K$5&amp;"'!$h1"),$A1714-1,0)),OFFSET(INDIRECT("'"&amp;'DATA for charts'!K$5&amp;"'!$h1"),$A1714-1,0),NA())</f>
        <v>#N/A</v>
      </c>
      <c r="L1714" s="219" t="e">
        <f ca="1">IF(ISNUMBER(OFFSET(INDIRECT("'"&amp;'DATA for charts'!L$5&amp;"'!$h1"),$A1714-1,0)),OFFSET(INDIRECT("'"&amp;'DATA for charts'!L$5&amp;"'!$h1"),$A1714-1,0),NA())</f>
        <v>#N/A</v>
      </c>
      <c r="M1714" s="219" t="e">
        <f ca="1">IF(ISNUMBER(OFFSET(INDIRECT("'"&amp;'DATA for charts'!M$5&amp;"'!$h1"),$A1714-1,0)),OFFSET(INDIRECT("'"&amp;'DATA for charts'!M$5&amp;"'!$h1"),$A1714-1,0),NA())</f>
        <v>#N/A</v>
      </c>
      <c r="N1714" s="219" t="e">
        <f ca="1">IF(ISNUMBER(OFFSET(INDIRECT("'"&amp;'DATA for charts'!N$5&amp;"'!$h1"),$A1714-1,0)),OFFSET(INDIRECT("'"&amp;'DATA for charts'!N$5&amp;"'!$h1"),$A1714-1,0),NA())</f>
        <v>#N/A</v>
      </c>
      <c r="O1714" s="219" t="e">
        <f ca="1">IF(ISNUMBER(OFFSET(INDIRECT("'"&amp;'DATA for charts'!O$5&amp;"'!$h1"),$A1714-1,0)),OFFSET(INDIRECT("'"&amp;'DATA for charts'!O$5&amp;"'!$h1"),$A1714-1,0),NA())</f>
        <v>#N/A</v>
      </c>
      <c r="P1714" s="219" t="e">
        <f ca="1">IF(ISNUMBER(OFFSET(INDIRECT("'"&amp;'DATA for charts'!P$5&amp;"'!$h1"),$A1714-1,0)),OFFSET(INDIRECT("'"&amp;'DATA for charts'!P$5&amp;"'!$h1"),$A1714-1,0),NA())</f>
        <v>#N/A</v>
      </c>
      <c r="Q1714" s="219" t="e">
        <f ca="1">IF(ISNUMBER(OFFSET(INDIRECT("'"&amp;'DATA for charts'!Q$5&amp;"'!$h1"),$A1714-1,0)),OFFSET(INDIRECT("'"&amp;'DATA for charts'!Q$5&amp;"'!$h1"),$A1714-1,0),NA())</f>
        <v>#N/A</v>
      </c>
      <c r="R1714" s="219" t="e">
        <f ca="1">IF(ISNUMBER(OFFSET(INDIRECT("'"&amp;'DATA for charts'!R$5&amp;"'!$h1"),$A1714-1,0)),OFFSET(INDIRECT("'"&amp;'DATA for charts'!R$5&amp;"'!$h1"),$A1714-1,0),NA())</f>
        <v>#N/A</v>
      </c>
      <c r="S1714" s="219" t="e">
        <f ca="1">IF(ISNUMBER(OFFSET(INDIRECT("'"&amp;'DATA for charts'!S$5&amp;"'!$h1"),$A1714-1,0)),OFFSET(INDIRECT("'"&amp;'DATA for charts'!S$5&amp;"'!$h1"),$A1714-1,0),NA())</f>
        <v>#N/A</v>
      </c>
      <c r="T1714" s="34"/>
      <c r="U1714" s="34"/>
      <c r="V1714" s="34"/>
      <c r="W1714" s="8"/>
      <c r="X1714" s="8"/>
      <c r="Y1714" s="8"/>
      <c r="Z1714" s="8"/>
      <c r="AA1714" s="8"/>
    </row>
    <row r="1715" spans="1:27">
      <c r="A1715" s="226">
        <f t="shared" si="1491"/>
        <v>270</v>
      </c>
      <c r="B1715" s="8">
        <v>9</v>
      </c>
      <c r="C1715" s="219">
        <f ca="1">IF(ISNUMBER(OFFSET(INDIRECT("'"&amp;'DATA for charts'!C$5&amp;"'!$h1"),$A1715-1,0)),OFFSET(INDIRECT("'"&amp;'DATA for charts'!C$5&amp;"'!$h1"),$A1715-1,0),NA())</f>
        <v>1.0680000000000001</v>
      </c>
      <c r="D1715" s="219">
        <f ca="1">IF(ISNUMBER(OFFSET(INDIRECT("'"&amp;'DATA for charts'!D$5&amp;"'!$h1"),$A1715-1,0)),OFFSET(INDIRECT("'"&amp;'DATA for charts'!D$5&amp;"'!$h1"),$A1715-1,0),NA())</f>
        <v>0.54801370000000005</v>
      </c>
      <c r="E1715" s="219">
        <f ca="1">IF(ISNUMBER(OFFSET(INDIRECT("'"&amp;'DATA for charts'!E$5&amp;"'!$h1"),$A1715-1,0)),OFFSET(INDIRECT("'"&amp;'DATA for charts'!E$5&amp;"'!$h1"),$A1715-1,0),NA())</f>
        <v>1.204</v>
      </c>
      <c r="F1715" s="219">
        <f ca="1">IF(ISNUMBER(OFFSET(INDIRECT("'"&amp;'DATA for charts'!F$5&amp;"'!$h1"),$A1715-1,0)),OFFSET(INDIRECT("'"&amp;'DATA for charts'!F$5&amp;"'!$h1"),$A1715-1,0),NA())</f>
        <v>0.46458634135764754</v>
      </c>
      <c r="G1715" s="219">
        <f ca="1">IF(ISNUMBER(OFFSET(INDIRECT("'"&amp;'DATA for charts'!G$5&amp;"'!$h1"),$A1715-1,0)),OFFSET(INDIRECT("'"&amp;'DATA for charts'!G$5&amp;"'!$h1"),$A1715-1,0),NA())</f>
        <v>0.77</v>
      </c>
      <c r="H1715" s="219">
        <f ca="1">IF(ISNUMBER(OFFSET(INDIRECT("'"&amp;'DATA for charts'!H$5&amp;"'!$h1"),$A1715-1,0)),OFFSET(INDIRECT("'"&amp;'DATA for charts'!H$5&amp;"'!$h1"),$A1715-1,0),NA())</f>
        <v>0.29652299999999998</v>
      </c>
      <c r="I1715" s="219" t="e">
        <f ca="1">IF(ISNUMBER(OFFSET(INDIRECT("'"&amp;'DATA for charts'!I$5&amp;"'!$h1"),$A1715-1,0)),OFFSET(INDIRECT("'"&amp;'DATA for charts'!I$5&amp;"'!$h1"),$A1715-1,0),NA())</f>
        <v>#N/A</v>
      </c>
      <c r="J1715" s="219" t="e">
        <f ca="1">IF(ISNUMBER(OFFSET(INDIRECT("'"&amp;'DATA for charts'!J$5&amp;"'!$h1"),$A1715-1,0)),OFFSET(INDIRECT("'"&amp;'DATA for charts'!J$5&amp;"'!$h1"),$A1715-1,0),NA())</f>
        <v>#N/A</v>
      </c>
      <c r="K1715" s="219" t="e">
        <f ca="1">IF(ISNUMBER(OFFSET(INDIRECT("'"&amp;'DATA for charts'!K$5&amp;"'!$h1"),$A1715-1,0)),OFFSET(INDIRECT("'"&amp;'DATA for charts'!K$5&amp;"'!$h1"),$A1715-1,0),NA())</f>
        <v>#N/A</v>
      </c>
      <c r="L1715" s="219" t="e">
        <f ca="1">IF(ISNUMBER(OFFSET(INDIRECT("'"&amp;'DATA for charts'!L$5&amp;"'!$h1"),$A1715-1,0)),OFFSET(INDIRECT("'"&amp;'DATA for charts'!L$5&amp;"'!$h1"),$A1715-1,0),NA())</f>
        <v>#N/A</v>
      </c>
      <c r="M1715" s="219" t="e">
        <f ca="1">IF(ISNUMBER(OFFSET(INDIRECT("'"&amp;'DATA for charts'!M$5&amp;"'!$h1"),$A1715-1,0)),OFFSET(INDIRECT("'"&amp;'DATA for charts'!M$5&amp;"'!$h1"),$A1715-1,0),NA())</f>
        <v>#N/A</v>
      </c>
      <c r="N1715" s="219" t="e">
        <f ca="1">IF(ISNUMBER(OFFSET(INDIRECT("'"&amp;'DATA for charts'!N$5&amp;"'!$h1"),$A1715-1,0)),OFFSET(INDIRECT("'"&amp;'DATA for charts'!N$5&amp;"'!$h1"),$A1715-1,0),NA())</f>
        <v>#N/A</v>
      </c>
      <c r="O1715" s="219" t="e">
        <f ca="1">IF(ISNUMBER(OFFSET(INDIRECT("'"&amp;'DATA for charts'!O$5&amp;"'!$h1"),$A1715-1,0)),OFFSET(INDIRECT("'"&amp;'DATA for charts'!O$5&amp;"'!$h1"),$A1715-1,0),NA())</f>
        <v>#N/A</v>
      </c>
      <c r="P1715" s="219" t="e">
        <f ca="1">IF(ISNUMBER(OFFSET(INDIRECT("'"&amp;'DATA for charts'!P$5&amp;"'!$h1"),$A1715-1,0)),OFFSET(INDIRECT("'"&amp;'DATA for charts'!P$5&amp;"'!$h1"),$A1715-1,0),NA())</f>
        <v>#N/A</v>
      </c>
      <c r="Q1715" s="219" t="e">
        <f ca="1">IF(ISNUMBER(OFFSET(INDIRECT("'"&amp;'DATA for charts'!Q$5&amp;"'!$h1"),$A1715-1,0)),OFFSET(INDIRECT("'"&amp;'DATA for charts'!Q$5&amp;"'!$h1"),$A1715-1,0),NA())</f>
        <v>#N/A</v>
      </c>
      <c r="R1715" s="219" t="e">
        <f ca="1">IF(ISNUMBER(OFFSET(INDIRECT("'"&amp;'DATA for charts'!R$5&amp;"'!$h1"),$A1715-1,0)),OFFSET(INDIRECT("'"&amp;'DATA for charts'!R$5&amp;"'!$h1"),$A1715-1,0),NA())</f>
        <v>#N/A</v>
      </c>
      <c r="S1715" s="219" t="e">
        <f ca="1">IF(ISNUMBER(OFFSET(INDIRECT("'"&amp;'DATA for charts'!S$5&amp;"'!$h1"),$A1715-1,0)),OFFSET(INDIRECT("'"&amp;'DATA for charts'!S$5&amp;"'!$h1"),$A1715-1,0),NA())</f>
        <v>#N/A</v>
      </c>
      <c r="T1715" s="34"/>
      <c r="U1715" s="34"/>
      <c r="V1715" s="34"/>
      <c r="W1715" s="8"/>
      <c r="X1715" s="8"/>
      <c r="Y1715" s="8"/>
      <c r="Z1715" s="8"/>
      <c r="AA1715" s="8"/>
    </row>
    <row r="1716" spans="1:27">
      <c r="A1716" s="226">
        <f t="shared" si="1491"/>
        <v>271</v>
      </c>
      <c r="B1716" s="8">
        <v>10</v>
      </c>
      <c r="C1716" s="219">
        <f ca="1">IF(ISNUMBER(OFFSET(INDIRECT("'"&amp;'DATA for charts'!C$5&amp;"'!$h1"),$A1716-1,0)),OFFSET(INDIRECT("'"&amp;'DATA for charts'!C$5&amp;"'!$h1"),$A1716-1,0),NA())</f>
        <v>-0.47899999999999998</v>
      </c>
      <c r="D1716" s="219">
        <f ca="1">IF(ISNUMBER(OFFSET(INDIRECT("'"&amp;'DATA for charts'!D$5&amp;"'!$h1"),$A1716-1,0)),OFFSET(INDIRECT("'"&amp;'DATA for charts'!D$5&amp;"'!$h1"),$A1716-1,0),NA())</f>
        <v>-0.95761120000000011</v>
      </c>
      <c r="E1716" s="219">
        <f ca="1">IF(ISNUMBER(OFFSET(INDIRECT("'"&amp;'DATA for charts'!E$5&amp;"'!$h1"),$A1716-1,0)),OFFSET(INDIRECT("'"&amp;'DATA for charts'!E$5&amp;"'!$h1"),$A1716-1,0),NA())</f>
        <v>-0.39900000000000002</v>
      </c>
      <c r="F1716" s="219">
        <f ca="1">IF(ISNUMBER(OFFSET(INDIRECT("'"&amp;'DATA for charts'!F$5&amp;"'!$h1"),$A1716-1,0)),OFFSET(INDIRECT("'"&amp;'DATA for charts'!F$5&amp;"'!$h1"),$A1716-1,0),NA())</f>
        <v>-1.3367435581017639</v>
      </c>
      <c r="G1716" s="219">
        <f ca="1">IF(ISNUMBER(OFFSET(INDIRECT("'"&amp;'DATA for charts'!G$5&amp;"'!$h1"),$A1716-1,0)),OFFSET(INDIRECT("'"&amp;'DATA for charts'!G$5&amp;"'!$h1"),$A1716-1,0),NA())</f>
        <v>-1.1100000000000001</v>
      </c>
      <c r="H1716" s="219">
        <f ca="1">IF(ISNUMBER(OFFSET(INDIRECT("'"&amp;'DATA for charts'!H$5&amp;"'!$h1"),$A1716-1,0)),OFFSET(INDIRECT("'"&amp;'DATA for charts'!H$5&amp;"'!$h1"),$A1716-1,0),NA())</f>
        <v>-1.3526899999999999</v>
      </c>
      <c r="I1716" s="219" t="e">
        <f ca="1">IF(ISNUMBER(OFFSET(INDIRECT("'"&amp;'DATA for charts'!I$5&amp;"'!$h1"),$A1716-1,0)),OFFSET(INDIRECT("'"&amp;'DATA for charts'!I$5&amp;"'!$h1"),$A1716-1,0),NA())</f>
        <v>#N/A</v>
      </c>
      <c r="J1716" s="219" t="e">
        <f ca="1">IF(ISNUMBER(OFFSET(INDIRECT("'"&amp;'DATA for charts'!J$5&amp;"'!$h1"),$A1716-1,0)),OFFSET(INDIRECT("'"&amp;'DATA for charts'!J$5&amp;"'!$h1"),$A1716-1,0),NA())</f>
        <v>#N/A</v>
      </c>
      <c r="K1716" s="219" t="e">
        <f ca="1">IF(ISNUMBER(OFFSET(INDIRECT("'"&amp;'DATA for charts'!K$5&amp;"'!$h1"),$A1716-1,0)),OFFSET(INDIRECT("'"&amp;'DATA for charts'!K$5&amp;"'!$h1"),$A1716-1,0),NA())</f>
        <v>#N/A</v>
      </c>
      <c r="L1716" s="219" t="e">
        <f ca="1">IF(ISNUMBER(OFFSET(INDIRECT("'"&amp;'DATA for charts'!L$5&amp;"'!$h1"),$A1716-1,0)),OFFSET(INDIRECT("'"&amp;'DATA for charts'!L$5&amp;"'!$h1"),$A1716-1,0),NA())</f>
        <v>#N/A</v>
      </c>
      <c r="M1716" s="219" t="e">
        <f ca="1">IF(ISNUMBER(OFFSET(INDIRECT("'"&amp;'DATA for charts'!M$5&amp;"'!$h1"),$A1716-1,0)),OFFSET(INDIRECT("'"&amp;'DATA for charts'!M$5&amp;"'!$h1"),$A1716-1,0),NA())</f>
        <v>#N/A</v>
      </c>
      <c r="N1716" s="219" t="e">
        <f ca="1">IF(ISNUMBER(OFFSET(INDIRECT("'"&amp;'DATA for charts'!N$5&amp;"'!$h1"),$A1716-1,0)),OFFSET(INDIRECT("'"&amp;'DATA for charts'!N$5&amp;"'!$h1"),$A1716-1,0),NA())</f>
        <v>#N/A</v>
      </c>
      <c r="O1716" s="219" t="e">
        <f ca="1">IF(ISNUMBER(OFFSET(INDIRECT("'"&amp;'DATA for charts'!O$5&amp;"'!$h1"),$A1716-1,0)),OFFSET(INDIRECT("'"&amp;'DATA for charts'!O$5&amp;"'!$h1"),$A1716-1,0),NA())</f>
        <v>#N/A</v>
      </c>
      <c r="P1716" s="219" t="e">
        <f ca="1">IF(ISNUMBER(OFFSET(INDIRECT("'"&amp;'DATA for charts'!P$5&amp;"'!$h1"),$A1716-1,0)),OFFSET(INDIRECT("'"&amp;'DATA for charts'!P$5&amp;"'!$h1"),$A1716-1,0),NA())</f>
        <v>#N/A</v>
      </c>
      <c r="Q1716" s="219" t="e">
        <f ca="1">IF(ISNUMBER(OFFSET(INDIRECT("'"&amp;'DATA for charts'!Q$5&amp;"'!$h1"),$A1716-1,0)),OFFSET(INDIRECT("'"&amp;'DATA for charts'!Q$5&amp;"'!$h1"),$A1716-1,0),NA())</f>
        <v>#N/A</v>
      </c>
      <c r="R1716" s="219" t="e">
        <f ca="1">IF(ISNUMBER(OFFSET(INDIRECT("'"&amp;'DATA for charts'!R$5&amp;"'!$h1"),$A1716-1,0)),OFFSET(INDIRECT("'"&amp;'DATA for charts'!R$5&amp;"'!$h1"),$A1716-1,0),NA())</f>
        <v>#N/A</v>
      </c>
      <c r="S1716" s="219" t="e">
        <f ca="1">IF(ISNUMBER(OFFSET(INDIRECT("'"&amp;'DATA for charts'!S$5&amp;"'!$h1"),$A1716-1,0)),OFFSET(INDIRECT("'"&amp;'DATA for charts'!S$5&amp;"'!$h1"),$A1716-1,0),NA())</f>
        <v>#N/A</v>
      </c>
      <c r="T1716" s="34"/>
      <c r="U1716" s="34"/>
      <c r="V1716" s="34"/>
      <c r="W1716" s="8"/>
      <c r="X1716" s="8"/>
      <c r="Y1716" s="8"/>
      <c r="Z1716" s="8"/>
      <c r="AA1716" s="8"/>
    </row>
    <row r="1717" spans="1:27">
      <c r="A1717" s="226">
        <f t="shared" si="1491"/>
        <v>272</v>
      </c>
      <c r="B1717" s="8">
        <v>11</v>
      </c>
      <c r="C1717" s="219">
        <f ca="1">IF(ISNUMBER(OFFSET(INDIRECT("'"&amp;'DATA for charts'!C$5&amp;"'!$h1"),$A1717-1,0)),OFFSET(INDIRECT("'"&amp;'DATA for charts'!C$5&amp;"'!$h1"),$A1717-1,0),NA())</f>
        <v>-1.956</v>
      </c>
      <c r="D1717" s="219">
        <f ca="1">IF(ISNUMBER(OFFSET(INDIRECT("'"&amp;'DATA for charts'!D$5&amp;"'!$h1"),$A1717-1,0)),OFFSET(INDIRECT("'"&amp;'DATA for charts'!D$5&amp;"'!$h1"),$A1717-1,0),NA())</f>
        <v>-2.8606029999999998</v>
      </c>
      <c r="E1717" s="219">
        <f ca="1">IF(ISNUMBER(OFFSET(INDIRECT("'"&amp;'DATA for charts'!E$5&amp;"'!$h1"),$A1717-1,0)),OFFSET(INDIRECT("'"&amp;'DATA for charts'!E$5&amp;"'!$h1"),$A1717-1,0),NA())</f>
        <v>-2.012</v>
      </c>
      <c r="F1717" s="219">
        <f ca="1">IF(ISNUMBER(OFFSET(INDIRECT("'"&amp;'DATA for charts'!F$5&amp;"'!$h1"),$A1717-1,0)),OFFSET(INDIRECT("'"&amp;'DATA for charts'!F$5&amp;"'!$h1"),$A1717-1,0),NA())</f>
        <v>-3.2585190424101391</v>
      </c>
      <c r="G1717" s="219">
        <f ca="1">IF(ISNUMBER(OFFSET(INDIRECT("'"&amp;'DATA for charts'!G$5&amp;"'!$h1"),$A1717-1,0)),OFFSET(INDIRECT("'"&amp;'DATA for charts'!G$5&amp;"'!$h1"),$A1717-1,0),NA())</f>
        <v>-3.12</v>
      </c>
      <c r="H1717" s="219">
        <f ca="1">IF(ISNUMBER(OFFSET(INDIRECT("'"&amp;'DATA for charts'!H$5&amp;"'!$h1"),$A1717-1,0)),OFFSET(INDIRECT("'"&amp;'DATA for charts'!H$5&amp;"'!$h1"),$A1717-1,0),NA())</f>
        <v>-3.11619</v>
      </c>
      <c r="I1717" s="219" t="e">
        <f ca="1">IF(ISNUMBER(OFFSET(INDIRECT("'"&amp;'DATA for charts'!I$5&amp;"'!$h1"),$A1717-1,0)),OFFSET(INDIRECT("'"&amp;'DATA for charts'!I$5&amp;"'!$h1"),$A1717-1,0),NA())</f>
        <v>#N/A</v>
      </c>
      <c r="J1717" s="219" t="e">
        <f ca="1">IF(ISNUMBER(OFFSET(INDIRECT("'"&amp;'DATA for charts'!J$5&amp;"'!$h1"),$A1717-1,0)),OFFSET(INDIRECT("'"&amp;'DATA for charts'!J$5&amp;"'!$h1"),$A1717-1,0),NA())</f>
        <v>#N/A</v>
      </c>
      <c r="K1717" s="219" t="e">
        <f ca="1">IF(ISNUMBER(OFFSET(INDIRECT("'"&amp;'DATA for charts'!K$5&amp;"'!$h1"),$A1717-1,0)),OFFSET(INDIRECT("'"&amp;'DATA for charts'!K$5&amp;"'!$h1"),$A1717-1,0),NA())</f>
        <v>#N/A</v>
      </c>
      <c r="L1717" s="219" t="e">
        <f ca="1">IF(ISNUMBER(OFFSET(INDIRECT("'"&amp;'DATA for charts'!L$5&amp;"'!$h1"),$A1717-1,0)),OFFSET(INDIRECT("'"&amp;'DATA for charts'!L$5&amp;"'!$h1"),$A1717-1,0),NA())</f>
        <v>#N/A</v>
      </c>
      <c r="M1717" s="219" t="e">
        <f ca="1">IF(ISNUMBER(OFFSET(INDIRECT("'"&amp;'DATA for charts'!M$5&amp;"'!$h1"),$A1717-1,0)),OFFSET(INDIRECT("'"&amp;'DATA for charts'!M$5&amp;"'!$h1"),$A1717-1,0),NA())</f>
        <v>#N/A</v>
      </c>
      <c r="N1717" s="219" t="e">
        <f ca="1">IF(ISNUMBER(OFFSET(INDIRECT("'"&amp;'DATA for charts'!N$5&amp;"'!$h1"),$A1717-1,0)),OFFSET(INDIRECT("'"&amp;'DATA for charts'!N$5&amp;"'!$h1"),$A1717-1,0),NA())</f>
        <v>#N/A</v>
      </c>
      <c r="O1717" s="219" t="e">
        <f ca="1">IF(ISNUMBER(OFFSET(INDIRECT("'"&amp;'DATA for charts'!O$5&amp;"'!$h1"),$A1717-1,0)),OFFSET(INDIRECT("'"&amp;'DATA for charts'!O$5&amp;"'!$h1"),$A1717-1,0),NA())</f>
        <v>#N/A</v>
      </c>
      <c r="P1717" s="219" t="e">
        <f ca="1">IF(ISNUMBER(OFFSET(INDIRECT("'"&amp;'DATA for charts'!P$5&amp;"'!$h1"),$A1717-1,0)),OFFSET(INDIRECT("'"&amp;'DATA for charts'!P$5&amp;"'!$h1"),$A1717-1,0),NA())</f>
        <v>#N/A</v>
      </c>
      <c r="Q1717" s="219" t="e">
        <f ca="1">IF(ISNUMBER(OFFSET(INDIRECT("'"&amp;'DATA for charts'!Q$5&amp;"'!$h1"),$A1717-1,0)),OFFSET(INDIRECT("'"&amp;'DATA for charts'!Q$5&amp;"'!$h1"),$A1717-1,0),NA())</f>
        <v>#N/A</v>
      </c>
      <c r="R1717" s="219" t="e">
        <f ca="1">IF(ISNUMBER(OFFSET(INDIRECT("'"&amp;'DATA for charts'!R$5&amp;"'!$h1"),$A1717-1,0)),OFFSET(INDIRECT("'"&amp;'DATA for charts'!R$5&amp;"'!$h1"),$A1717-1,0),NA())</f>
        <v>#N/A</v>
      </c>
      <c r="S1717" s="219" t="e">
        <f ca="1">IF(ISNUMBER(OFFSET(INDIRECT("'"&amp;'DATA for charts'!S$5&amp;"'!$h1"),$A1717-1,0)),OFFSET(INDIRECT("'"&amp;'DATA for charts'!S$5&amp;"'!$h1"),$A1717-1,0),NA())</f>
        <v>#N/A</v>
      </c>
      <c r="T1717" s="34"/>
      <c r="U1717" s="34"/>
      <c r="V1717" s="34"/>
      <c r="W1717" s="8"/>
      <c r="X1717" s="8"/>
      <c r="Y1717" s="8"/>
      <c r="Z1717" s="8"/>
      <c r="AA1717" s="8"/>
    </row>
    <row r="1718" spans="1:27">
      <c r="A1718" s="226">
        <f t="shared" si="1491"/>
        <v>273</v>
      </c>
      <c r="B1718" s="8">
        <v>12</v>
      </c>
      <c r="C1718" s="219">
        <f ca="1">IF(ISNUMBER(OFFSET(INDIRECT("'"&amp;'DATA for charts'!C$5&amp;"'!$h1"),$A1718-1,0)),OFFSET(INDIRECT("'"&amp;'DATA for charts'!C$5&amp;"'!$h1"),$A1718-1,0),NA())</f>
        <v>-3.25</v>
      </c>
      <c r="D1718" s="219">
        <f ca="1">IF(ISNUMBER(OFFSET(INDIRECT("'"&amp;'DATA for charts'!D$5&amp;"'!$h1"),$A1718-1,0)),OFFSET(INDIRECT("'"&amp;'DATA for charts'!D$5&amp;"'!$h1"),$A1718-1,0),NA())</f>
        <v>-4.3350350000000004</v>
      </c>
      <c r="E1718" s="219">
        <f ca="1">IF(ISNUMBER(OFFSET(INDIRECT("'"&amp;'DATA for charts'!E$5&amp;"'!$h1"),$A1718-1,0)),OFFSET(INDIRECT("'"&amp;'DATA for charts'!E$5&amp;"'!$h1"),$A1718-1,0),NA())</f>
        <v>-3.3849999999999998</v>
      </c>
      <c r="F1718" s="219">
        <f ca="1">IF(ISNUMBER(OFFSET(INDIRECT("'"&amp;'DATA for charts'!F$5&amp;"'!$h1"),$A1718-1,0)),OFFSET(INDIRECT("'"&amp;'DATA for charts'!F$5&amp;"'!$h1"),$A1718-1,0),NA())</f>
        <v>-4.6823362871324168</v>
      </c>
      <c r="G1718" s="219">
        <f ca="1">IF(ISNUMBER(OFFSET(INDIRECT("'"&amp;'DATA for charts'!G$5&amp;"'!$h1"),$A1718-1,0)),OFFSET(INDIRECT("'"&amp;'DATA for charts'!G$5&amp;"'!$h1"),$A1718-1,0),NA())</f>
        <v>-4.62</v>
      </c>
      <c r="H1718" s="219">
        <f ca="1">IF(ISNUMBER(OFFSET(INDIRECT("'"&amp;'DATA for charts'!H$5&amp;"'!$h1"),$A1718-1,0)),OFFSET(INDIRECT("'"&amp;'DATA for charts'!H$5&amp;"'!$h1"),$A1718-1,0),NA())</f>
        <v>-4.5191400000000002</v>
      </c>
      <c r="I1718" s="219" t="e">
        <f ca="1">IF(ISNUMBER(OFFSET(INDIRECT("'"&amp;'DATA for charts'!I$5&amp;"'!$h1"),$A1718-1,0)),OFFSET(INDIRECT("'"&amp;'DATA for charts'!I$5&amp;"'!$h1"),$A1718-1,0),NA())</f>
        <v>#N/A</v>
      </c>
      <c r="J1718" s="219" t="e">
        <f ca="1">IF(ISNUMBER(OFFSET(INDIRECT("'"&amp;'DATA for charts'!J$5&amp;"'!$h1"),$A1718-1,0)),OFFSET(INDIRECT("'"&amp;'DATA for charts'!J$5&amp;"'!$h1"),$A1718-1,0),NA())</f>
        <v>#N/A</v>
      </c>
      <c r="K1718" s="219" t="e">
        <f ca="1">IF(ISNUMBER(OFFSET(INDIRECT("'"&amp;'DATA for charts'!K$5&amp;"'!$h1"),$A1718-1,0)),OFFSET(INDIRECT("'"&amp;'DATA for charts'!K$5&amp;"'!$h1"),$A1718-1,0),NA())</f>
        <v>#N/A</v>
      </c>
      <c r="L1718" s="219" t="e">
        <f ca="1">IF(ISNUMBER(OFFSET(INDIRECT("'"&amp;'DATA for charts'!L$5&amp;"'!$h1"),$A1718-1,0)),OFFSET(INDIRECT("'"&amp;'DATA for charts'!L$5&amp;"'!$h1"),$A1718-1,0),NA())</f>
        <v>#N/A</v>
      </c>
      <c r="M1718" s="219" t="e">
        <f ca="1">IF(ISNUMBER(OFFSET(INDIRECT("'"&amp;'DATA for charts'!M$5&amp;"'!$h1"),$A1718-1,0)),OFFSET(INDIRECT("'"&amp;'DATA for charts'!M$5&amp;"'!$h1"),$A1718-1,0),NA())</f>
        <v>#N/A</v>
      </c>
      <c r="N1718" s="219" t="e">
        <f ca="1">IF(ISNUMBER(OFFSET(INDIRECT("'"&amp;'DATA for charts'!N$5&amp;"'!$h1"),$A1718-1,0)),OFFSET(INDIRECT("'"&amp;'DATA for charts'!N$5&amp;"'!$h1"),$A1718-1,0),NA())</f>
        <v>#N/A</v>
      </c>
      <c r="O1718" s="219" t="e">
        <f ca="1">IF(ISNUMBER(OFFSET(INDIRECT("'"&amp;'DATA for charts'!O$5&amp;"'!$h1"),$A1718-1,0)),OFFSET(INDIRECT("'"&amp;'DATA for charts'!O$5&amp;"'!$h1"),$A1718-1,0),NA())</f>
        <v>#N/A</v>
      </c>
      <c r="P1718" s="219" t="e">
        <f ca="1">IF(ISNUMBER(OFFSET(INDIRECT("'"&amp;'DATA for charts'!P$5&amp;"'!$h1"),$A1718-1,0)),OFFSET(INDIRECT("'"&amp;'DATA for charts'!P$5&amp;"'!$h1"),$A1718-1,0),NA())</f>
        <v>#N/A</v>
      </c>
      <c r="Q1718" s="219" t="e">
        <f ca="1">IF(ISNUMBER(OFFSET(INDIRECT("'"&amp;'DATA for charts'!Q$5&amp;"'!$h1"),$A1718-1,0)),OFFSET(INDIRECT("'"&amp;'DATA for charts'!Q$5&amp;"'!$h1"),$A1718-1,0),NA())</f>
        <v>#N/A</v>
      </c>
      <c r="R1718" s="219" t="e">
        <f ca="1">IF(ISNUMBER(OFFSET(INDIRECT("'"&amp;'DATA for charts'!R$5&amp;"'!$h1"),$A1718-1,0)),OFFSET(INDIRECT("'"&amp;'DATA for charts'!R$5&amp;"'!$h1"),$A1718-1,0),NA())</f>
        <v>#N/A</v>
      </c>
      <c r="S1718" s="219" t="e">
        <f ca="1">IF(ISNUMBER(OFFSET(INDIRECT("'"&amp;'DATA for charts'!S$5&amp;"'!$h1"),$A1718-1,0)),OFFSET(INDIRECT("'"&amp;'DATA for charts'!S$5&amp;"'!$h1"),$A1718-1,0),NA())</f>
        <v>#N/A</v>
      </c>
    </row>
    <row r="1719" spans="1:27">
      <c r="A1719" s="226">
        <f t="shared" si="1491"/>
        <v>274</v>
      </c>
      <c r="B1719" s="8">
        <v>13</v>
      </c>
      <c r="C1719" s="219">
        <f ca="1">IF(ISNUMBER(OFFSET(INDIRECT("'"&amp;'DATA for charts'!C$5&amp;"'!$h1"),$A1719-1,0)),OFFSET(INDIRECT("'"&amp;'DATA for charts'!C$5&amp;"'!$h1"),$A1719-1,0),NA())</f>
        <v>-4.2889999999999997</v>
      </c>
      <c r="D1719" s="219">
        <f ca="1">IF(ISNUMBER(OFFSET(INDIRECT("'"&amp;'DATA for charts'!D$5&amp;"'!$h1"),$A1719-1,0)),OFFSET(INDIRECT("'"&amp;'DATA for charts'!D$5&amp;"'!$h1"),$A1719-1,0),NA())</f>
        <v>-5.2496990000000006</v>
      </c>
      <c r="E1719" s="219">
        <f ca="1">IF(ISNUMBER(OFFSET(INDIRECT("'"&amp;'DATA for charts'!E$5&amp;"'!$h1"),$A1719-1,0)),OFFSET(INDIRECT("'"&amp;'DATA for charts'!E$5&amp;"'!$h1"),$A1719-1,0),NA())</f>
        <v>-4.3819999999999997</v>
      </c>
      <c r="F1719" s="219">
        <f ca="1">IF(ISNUMBER(OFFSET(INDIRECT("'"&amp;'DATA for charts'!F$5&amp;"'!$h1"),$A1719-1,0)),OFFSET(INDIRECT("'"&amp;'DATA for charts'!F$5&amp;"'!$h1"),$A1719-1,0),NA())</f>
        <v>-5.6081676469835005</v>
      </c>
      <c r="G1719" s="219">
        <f ca="1">IF(ISNUMBER(OFFSET(INDIRECT("'"&amp;'DATA for charts'!G$5&amp;"'!$h1"),$A1719-1,0)),OFFSET(INDIRECT("'"&amp;'DATA for charts'!G$5&amp;"'!$h1"),$A1719-1,0),NA())</f>
        <v>-5.6</v>
      </c>
      <c r="H1719" s="219">
        <f ca="1">IF(ISNUMBER(OFFSET(INDIRECT("'"&amp;'DATA for charts'!H$5&amp;"'!$h1"),$A1719-1,0)),OFFSET(INDIRECT("'"&amp;'DATA for charts'!H$5&amp;"'!$h1"),$A1719-1,0),NA())</f>
        <v>-5.4071100000000003</v>
      </c>
      <c r="I1719" s="219" t="e">
        <f ca="1">IF(ISNUMBER(OFFSET(INDIRECT("'"&amp;'DATA for charts'!I$5&amp;"'!$h1"),$A1719-1,0)),OFFSET(INDIRECT("'"&amp;'DATA for charts'!I$5&amp;"'!$h1"),$A1719-1,0),NA())</f>
        <v>#N/A</v>
      </c>
      <c r="J1719" s="219" t="e">
        <f ca="1">IF(ISNUMBER(OFFSET(INDIRECT("'"&amp;'DATA for charts'!J$5&amp;"'!$h1"),$A1719-1,0)),OFFSET(INDIRECT("'"&amp;'DATA for charts'!J$5&amp;"'!$h1"),$A1719-1,0),NA())</f>
        <v>#N/A</v>
      </c>
      <c r="K1719" s="219" t="e">
        <f ca="1">IF(ISNUMBER(OFFSET(INDIRECT("'"&amp;'DATA for charts'!K$5&amp;"'!$h1"),$A1719-1,0)),OFFSET(INDIRECT("'"&amp;'DATA for charts'!K$5&amp;"'!$h1"),$A1719-1,0),NA())</f>
        <v>#N/A</v>
      </c>
      <c r="L1719" s="219" t="e">
        <f ca="1">IF(ISNUMBER(OFFSET(INDIRECT("'"&amp;'DATA for charts'!L$5&amp;"'!$h1"),$A1719-1,0)),OFFSET(INDIRECT("'"&amp;'DATA for charts'!L$5&amp;"'!$h1"),$A1719-1,0),NA())</f>
        <v>#N/A</v>
      </c>
      <c r="M1719" s="219" t="e">
        <f ca="1">IF(ISNUMBER(OFFSET(INDIRECT("'"&amp;'DATA for charts'!M$5&amp;"'!$h1"),$A1719-1,0)),OFFSET(INDIRECT("'"&amp;'DATA for charts'!M$5&amp;"'!$h1"),$A1719-1,0),NA())</f>
        <v>#N/A</v>
      </c>
      <c r="N1719" s="219" t="e">
        <f ca="1">IF(ISNUMBER(OFFSET(INDIRECT("'"&amp;'DATA for charts'!N$5&amp;"'!$h1"),$A1719-1,0)),OFFSET(INDIRECT("'"&amp;'DATA for charts'!N$5&amp;"'!$h1"),$A1719-1,0),NA())</f>
        <v>#N/A</v>
      </c>
      <c r="O1719" s="219" t="e">
        <f ca="1">IF(ISNUMBER(OFFSET(INDIRECT("'"&amp;'DATA for charts'!O$5&amp;"'!$h1"),$A1719-1,0)),OFFSET(INDIRECT("'"&amp;'DATA for charts'!O$5&amp;"'!$h1"),$A1719-1,0),NA())</f>
        <v>#N/A</v>
      </c>
      <c r="P1719" s="219" t="e">
        <f ca="1">IF(ISNUMBER(OFFSET(INDIRECT("'"&amp;'DATA for charts'!P$5&amp;"'!$h1"),$A1719-1,0)),OFFSET(INDIRECT("'"&amp;'DATA for charts'!P$5&amp;"'!$h1"),$A1719-1,0),NA())</f>
        <v>#N/A</v>
      </c>
      <c r="Q1719" s="219" t="e">
        <f ca="1">IF(ISNUMBER(OFFSET(INDIRECT("'"&amp;'DATA for charts'!Q$5&amp;"'!$h1"),$A1719-1,0)),OFFSET(INDIRECT("'"&amp;'DATA for charts'!Q$5&amp;"'!$h1"),$A1719-1,0),NA())</f>
        <v>#N/A</v>
      </c>
      <c r="R1719" s="219" t="e">
        <f ca="1">IF(ISNUMBER(OFFSET(INDIRECT("'"&amp;'DATA for charts'!R$5&amp;"'!$h1"),$A1719-1,0)),OFFSET(INDIRECT("'"&amp;'DATA for charts'!R$5&amp;"'!$h1"),$A1719-1,0),NA())</f>
        <v>#N/A</v>
      </c>
      <c r="S1719" s="219" t="e">
        <f ca="1">IF(ISNUMBER(OFFSET(INDIRECT("'"&amp;'DATA for charts'!S$5&amp;"'!$h1"),$A1719-1,0)),OFFSET(INDIRECT("'"&amp;'DATA for charts'!S$5&amp;"'!$h1"),$A1719-1,0),NA())</f>
        <v>#N/A</v>
      </c>
    </row>
    <row r="1720" spans="1:27">
      <c r="A1720" s="226">
        <f t="shared" si="1491"/>
        <v>275</v>
      </c>
      <c r="B1720" s="8">
        <v>14</v>
      </c>
      <c r="C1720" s="219">
        <f ca="1">IF(ISNUMBER(OFFSET(INDIRECT("'"&amp;'DATA for charts'!C$5&amp;"'!$h1"),$A1720-1,0)),OFFSET(INDIRECT("'"&amp;'DATA for charts'!C$5&amp;"'!$h1"),$A1720-1,0),NA())</f>
        <v>-4.7309999999999999</v>
      </c>
      <c r="D1720" s="219">
        <f ca="1">IF(ISNUMBER(OFFSET(INDIRECT("'"&amp;'DATA for charts'!D$5&amp;"'!$h1"),$A1720-1,0)),OFFSET(INDIRECT("'"&amp;'DATA for charts'!D$5&amp;"'!$h1"),$A1720-1,0),NA())</f>
        <v>-5.3817569999999986</v>
      </c>
      <c r="E1720" s="219">
        <f ca="1">IF(ISNUMBER(OFFSET(INDIRECT("'"&amp;'DATA for charts'!E$5&amp;"'!$h1"),$A1720-1,0)),OFFSET(INDIRECT("'"&amp;'DATA for charts'!E$5&amp;"'!$h1"),$A1720-1,0),NA())</f>
        <v>-4.7830000000000004</v>
      </c>
      <c r="F1720" s="219">
        <f ca="1">IF(ISNUMBER(OFFSET(INDIRECT("'"&amp;'DATA for charts'!F$5&amp;"'!$h1"),$A1720-1,0)),OFFSET(INDIRECT("'"&amp;'DATA for charts'!F$5&amp;"'!$h1"),$A1720-1,0),NA())</f>
        <v>-5.7135161264804442</v>
      </c>
      <c r="G1720" s="219">
        <f ca="1">IF(ISNUMBER(OFFSET(INDIRECT("'"&amp;'DATA for charts'!G$5&amp;"'!$h1"),$A1720-1,0)),OFFSET(INDIRECT("'"&amp;'DATA for charts'!G$5&amp;"'!$h1"),$A1720-1,0),NA())</f>
        <v>-5.83</v>
      </c>
      <c r="H1720" s="219">
        <f ca="1">IF(ISNUMBER(OFFSET(INDIRECT("'"&amp;'DATA for charts'!H$5&amp;"'!$h1"),$A1720-1,0)),OFFSET(INDIRECT("'"&amp;'DATA for charts'!H$5&amp;"'!$h1"),$A1720-1,0),NA())</f>
        <v>-5.42591</v>
      </c>
      <c r="I1720" s="219" t="e">
        <f ca="1">IF(ISNUMBER(OFFSET(INDIRECT("'"&amp;'DATA for charts'!I$5&amp;"'!$h1"),$A1720-1,0)),OFFSET(INDIRECT("'"&amp;'DATA for charts'!I$5&amp;"'!$h1"),$A1720-1,0),NA())</f>
        <v>#N/A</v>
      </c>
      <c r="J1720" s="219" t="e">
        <f ca="1">IF(ISNUMBER(OFFSET(INDIRECT("'"&amp;'DATA for charts'!J$5&amp;"'!$h1"),$A1720-1,0)),OFFSET(INDIRECT("'"&amp;'DATA for charts'!J$5&amp;"'!$h1"),$A1720-1,0),NA())</f>
        <v>#N/A</v>
      </c>
      <c r="K1720" s="219" t="e">
        <f ca="1">IF(ISNUMBER(OFFSET(INDIRECT("'"&amp;'DATA for charts'!K$5&amp;"'!$h1"),$A1720-1,0)),OFFSET(INDIRECT("'"&amp;'DATA for charts'!K$5&amp;"'!$h1"),$A1720-1,0),NA())</f>
        <v>#N/A</v>
      </c>
      <c r="L1720" s="219" t="e">
        <f ca="1">IF(ISNUMBER(OFFSET(INDIRECT("'"&amp;'DATA for charts'!L$5&amp;"'!$h1"),$A1720-1,0)),OFFSET(INDIRECT("'"&amp;'DATA for charts'!L$5&amp;"'!$h1"),$A1720-1,0),NA())</f>
        <v>#N/A</v>
      </c>
      <c r="M1720" s="219" t="e">
        <f ca="1">IF(ISNUMBER(OFFSET(INDIRECT("'"&amp;'DATA for charts'!M$5&amp;"'!$h1"),$A1720-1,0)),OFFSET(INDIRECT("'"&amp;'DATA for charts'!M$5&amp;"'!$h1"),$A1720-1,0),NA())</f>
        <v>#N/A</v>
      </c>
      <c r="N1720" s="219" t="e">
        <f ca="1">IF(ISNUMBER(OFFSET(INDIRECT("'"&amp;'DATA for charts'!N$5&amp;"'!$h1"),$A1720-1,0)),OFFSET(INDIRECT("'"&amp;'DATA for charts'!N$5&amp;"'!$h1"),$A1720-1,0),NA())</f>
        <v>#N/A</v>
      </c>
      <c r="O1720" s="219" t="e">
        <f ca="1">IF(ISNUMBER(OFFSET(INDIRECT("'"&amp;'DATA for charts'!O$5&amp;"'!$h1"),$A1720-1,0)),OFFSET(INDIRECT("'"&amp;'DATA for charts'!O$5&amp;"'!$h1"),$A1720-1,0),NA())</f>
        <v>#N/A</v>
      </c>
      <c r="P1720" s="219" t="e">
        <f ca="1">IF(ISNUMBER(OFFSET(INDIRECT("'"&amp;'DATA for charts'!P$5&amp;"'!$h1"),$A1720-1,0)),OFFSET(INDIRECT("'"&amp;'DATA for charts'!P$5&amp;"'!$h1"),$A1720-1,0),NA())</f>
        <v>#N/A</v>
      </c>
      <c r="Q1720" s="219" t="e">
        <f ca="1">IF(ISNUMBER(OFFSET(INDIRECT("'"&amp;'DATA for charts'!Q$5&amp;"'!$h1"),$A1720-1,0)),OFFSET(INDIRECT("'"&amp;'DATA for charts'!Q$5&amp;"'!$h1"),$A1720-1,0),NA())</f>
        <v>#N/A</v>
      </c>
      <c r="R1720" s="219" t="e">
        <f ca="1">IF(ISNUMBER(OFFSET(INDIRECT("'"&amp;'DATA for charts'!R$5&amp;"'!$h1"),$A1720-1,0)),OFFSET(INDIRECT("'"&amp;'DATA for charts'!R$5&amp;"'!$h1"),$A1720-1,0),NA())</f>
        <v>#N/A</v>
      </c>
      <c r="S1720" s="219" t="e">
        <f ca="1">IF(ISNUMBER(OFFSET(INDIRECT("'"&amp;'DATA for charts'!S$5&amp;"'!$h1"),$A1720-1,0)),OFFSET(INDIRECT("'"&amp;'DATA for charts'!S$5&amp;"'!$h1"),$A1720-1,0),NA())</f>
        <v>#N/A</v>
      </c>
    </row>
    <row r="1721" spans="1:27">
      <c r="A1721" s="226">
        <f t="shared" si="1491"/>
        <v>276</v>
      </c>
      <c r="B1721" s="8">
        <v>15</v>
      </c>
      <c r="C1721" s="219">
        <f ca="1">IF(ISNUMBER(OFFSET(INDIRECT("'"&amp;'DATA for charts'!C$5&amp;"'!$h1"),$A1721-1,0)),OFFSET(INDIRECT("'"&amp;'DATA for charts'!C$5&amp;"'!$h1"),$A1721-1,0),NA())</f>
        <v>-4.5449999999999999</v>
      </c>
      <c r="D1721" s="219">
        <f ca="1">IF(ISNUMBER(OFFSET(INDIRECT("'"&amp;'DATA for charts'!D$5&amp;"'!$h1"),$A1721-1,0)),OFFSET(INDIRECT("'"&amp;'DATA for charts'!D$5&amp;"'!$h1"),$A1721-1,0),NA())</f>
        <v>-4.6925929999999996</v>
      </c>
      <c r="E1721" s="219">
        <f ca="1">IF(ISNUMBER(OFFSET(INDIRECT("'"&amp;'DATA for charts'!E$5&amp;"'!$h1"),$A1721-1,0)),OFFSET(INDIRECT("'"&amp;'DATA for charts'!E$5&amp;"'!$h1"),$A1721-1,0),NA())</f>
        <v>-4.6980000000000004</v>
      </c>
      <c r="F1721" s="219">
        <f ca="1">IF(ISNUMBER(OFFSET(INDIRECT("'"&amp;'DATA for charts'!F$5&amp;"'!$h1"),$A1721-1,0)),OFFSET(INDIRECT("'"&amp;'DATA for charts'!F$5&amp;"'!$h1"),$A1721-1,0),NA())</f>
        <v>-4.8809638985712773</v>
      </c>
      <c r="G1721" s="219">
        <f ca="1">IF(ISNUMBER(OFFSET(INDIRECT("'"&amp;'DATA for charts'!G$5&amp;"'!$h1"),$A1721-1,0)),OFFSET(INDIRECT("'"&amp;'DATA for charts'!G$5&amp;"'!$h1"),$A1721-1,0),NA())</f>
        <v>-5.07</v>
      </c>
      <c r="H1721" s="219">
        <f ca="1">IF(ISNUMBER(OFFSET(INDIRECT("'"&amp;'DATA for charts'!H$5&amp;"'!$h1"),$A1721-1,0)),OFFSET(INDIRECT("'"&amp;'DATA for charts'!H$5&amp;"'!$h1"),$A1721-1,0),NA())</f>
        <v>-4.6951900000000002</v>
      </c>
      <c r="I1721" s="219" t="e">
        <f ca="1">IF(ISNUMBER(OFFSET(INDIRECT("'"&amp;'DATA for charts'!I$5&amp;"'!$h1"),$A1721-1,0)),OFFSET(INDIRECT("'"&amp;'DATA for charts'!I$5&amp;"'!$h1"),$A1721-1,0),NA())</f>
        <v>#N/A</v>
      </c>
      <c r="J1721" s="219" t="e">
        <f ca="1">IF(ISNUMBER(OFFSET(INDIRECT("'"&amp;'DATA for charts'!J$5&amp;"'!$h1"),$A1721-1,0)),OFFSET(INDIRECT("'"&amp;'DATA for charts'!J$5&amp;"'!$h1"),$A1721-1,0),NA())</f>
        <v>#N/A</v>
      </c>
      <c r="K1721" s="219" t="e">
        <f ca="1">IF(ISNUMBER(OFFSET(INDIRECT("'"&amp;'DATA for charts'!K$5&amp;"'!$h1"),$A1721-1,0)),OFFSET(INDIRECT("'"&amp;'DATA for charts'!K$5&amp;"'!$h1"),$A1721-1,0),NA())</f>
        <v>#N/A</v>
      </c>
      <c r="L1721" s="219" t="e">
        <f ca="1">IF(ISNUMBER(OFFSET(INDIRECT("'"&amp;'DATA for charts'!L$5&amp;"'!$h1"),$A1721-1,0)),OFFSET(INDIRECT("'"&amp;'DATA for charts'!L$5&amp;"'!$h1"),$A1721-1,0),NA())</f>
        <v>#N/A</v>
      </c>
      <c r="M1721" s="219" t="e">
        <f ca="1">IF(ISNUMBER(OFFSET(INDIRECT("'"&amp;'DATA for charts'!M$5&amp;"'!$h1"),$A1721-1,0)),OFFSET(INDIRECT("'"&amp;'DATA for charts'!M$5&amp;"'!$h1"),$A1721-1,0),NA())</f>
        <v>#N/A</v>
      </c>
      <c r="N1721" s="219" t="e">
        <f ca="1">IF(ISNUMBER(OFFSET(INDIRECT("'"&amp;'DATA for charts'!N$5&amp;"'!$h1"),$A1721-1,0)),OFFSET(INDIRECT("'"&amp;'DATA for charts'!N$5&amp;"'!$h1"),$A1721-1,0),NA())</f>
        <v>#N/A</v>
      </c>
      <c r="O1721" s="219" t="e">
        <f ca="1">IF(ISNUMBER(OFFSET(INDIRECT("'"&amp;'DATA for charts'!O$5&amp;"'!$h1"),$A1721-1,0)),OFFSET(INDIRECT("'"&amp;'DATA for charts'!O$5&amp;"'!$h1"),$A1721-1,0),NA())</f>
        <v>#N/A</v>
      </c>
      <c r="P1721" s="219" t="e">
        <f ca="1">IF(ISNUMBER(OFFSET(INDIRECT("'"&amp;'DATA for charts'!P$5&amp;"'!$h1"),$A1721-1,0)),OFFSET(INDIRECT("'"&amp;'DATA for charts'!P$5&amp;"'!$h1"),$A1721-1,0),NA())</f>
        <v>#N/A</v>
      </c>
      <c r="Q1721" s="219" t="e">
        <f ca="1">IF(ISNUMBER(OFFSET(INDIRECT("'"&amp;'DATA for charts'!Q$5&amp;"'!$h1"),$A1721-1,0)),OFFSET(INDIRECT("'"&amp;'DATA for charts'!Q$5&amp;"'!$h1"),$A1721-1,0),NA())</f>
        <v>#N/A</v>
      </c>
      <c r="R1721" s="219" t="e">
        <f ca="1">IF(ISNUMBER(OFFSET(INDIRECT("'"&amp;'DATA for charts'!R$5&amp;"'!$h1"),$A1721-1,0)),OFFSET(INDIRECT("'"&amp;'DATA for charts'!R$5&amp;"'!$h1"),$A1721-1,0),NA())</f>
        <v>#N/A</v>
      </c>
      <c r="S1721" s="219" t="e">
        <f ca="1">IF(ISNUMBER(OFFSET(INDIRECT("'"&amp;'DATA for charts'!S$5&amp;"'!$h1"),$A1721-1,0)),OFFSET(INDIRECT("'"&amp;'DATA for charts'!S$5&amp;"'!$h1"),$A1721-1,0),NA())</f>
        <v>#N/A</v>
      </c>
    </row>
    <row r="1722" spans="1:27">
      <c r="A1722" s="226">
        <f t="shared" si="1491"/>
        <v>277</v>
      </c>
      <c r="B1722" s="8">
        <v>16</v>
      </c>
      <c r="C1722" s="219">
        <f ca="1">IF(ISNUMBER(OFFSET(INDIRECT("'"&amp;'DATA for charts'!C$5&amp;"'!$h1"),$A1722-1,0)),OFFSET(INDIRECT("'"&amp;'DATA for charts'!C$5&amp;"'!$h1"),$A1722-1,0),NA())</f>
        <v>-3.952</v>
      </c>
      <c r="D1722" s="219">
        <f ca="1">IF(ISNUMBER(OFFSET(INDIRECT("'"&amp;'DATA for charts'!D$5&amp;"'!$h1"),$A1722-1,0)),OFFSET(INDIRECT("'"&amp;'DATA for charts'!D$5&amp;"'!$h1"),$A1722-1,0),NA())</f>
        <v>-3.48604</v>
      </c>
      <c r="E1722" s="219">
        <f ca="1">IF(ISNUMBER(OFFSET(INDIRECT("'"&amp;'DATA for charts'!E$5&amp;"'!$h1"),$A1722-1,0)),OFFSET(INDIRECT("'"&amp;'DATA for charts'!E$5&amp;"'!$h1"),$A1722-1,0),NA())</f>
        <v>-4.0990000000000002</v>
      </c>
      <c r="F1722" s="219">
        <f ca="1">IF(ISNUMBER(OFFSET(INDIRECT("'"&amp;'DATA for charts'!F$5&amp;"'!$h1"),$A1722-1,0)),OFFSET(INDIRECT("'"&amp;'DATA for charts'!F$5&amp;"'!$h1"),$A1722-1,0),NA())</f>
        <v>-3.5937447432135277</v>
      </c>
      <c r="G1722" s="219">
        <f ca="1">IF(ISNUMBER(OFFSET(INDIRECT("'"&amp;'DATA for charts'!G$5&amp;"'!$h1"),$A1722-1,0)),OFFSET(INDIRECT("'"&amp;'DATA for charts'!G$5&amp;"'!$h1"),$A1722-1,0),NA())</f>
        <v>-3.87</v>
      </c>
      <c r="H1722" s="219">
        <f ca="1">IF(ISNUMBER(OFFSET(INDIRECT("'"&amp;'DATA for charts'!H$5&amp;"'!$h1"),$A1722-1,0)),OFFSET(INDIRECT("'"&amp;'DATA for charts'!H$5&amp;"'!$h1"),$A1722-1,0),NA())</f>
        <v>-3.5094599999999998</v>
      </c>
      <c r="I1722" s="219" t="e">
        <f ca="1">IF(ISNUMBER(OFFSET(INDIRECT("'"&amp;'DATA for charts'!I$5&amp;"'!$h1"),$A1722-1,0)),OFFSET(INDIRECT("'"&amp;'DATA for charts'!I$5&amp;"'!$h1"),$A1722-1,0),NA())</f>
        <v>#N/A</v>
      </c>
      <c r="J1722" s="219" t="e">
        <f ca="1">IF(ISNUMBER(OFFSET(INDIRECT("'"&amp;'DATA for charts'!J$5&amp;"'!$h1"),$A1722-1,0)),OFFSET(INDIRECT("'"&amp;'DATA for charts'!J$5&amp;"'!$h1"),$A1722-1,0),NA())</f>
        <v>#N/A</v>
      </c>
      <c r="K1722" s="219" t="e">
        <f ca="1">IF(ISNUMBER(OFFSET(INDIRECT("'"&amp;'DATA for charts'!K$5&amp;"'!$h1"),$A1722-1,0)),OFFSET(INDIRECT("'"&amp;'DATA for charts'!K$5&amp;"'!$h1"),$A1722-1,0),NA())</f>
        <v>#N/A</v>
      </c>
      <c r="L1722" s="219" t="e">
        <f ca="1">IF(ISNUMBER(OFFSET(INDIRECT("'"&amp;'DATA for charts'!L$5&amp;"'!$h1"),$A1722-1,0)),OFFSET(INDIRECT("'"&amp;'DATA for charts'!L$5&amp;"'!$h1"),$A1722-1,0),NA())</f>
        <v>#N/A</v>
      </c>
      <c r="M1722" s="219" t="e">
        <f ca="1">IF(ISNUMBER(OFFSET(INDIRECT("'"&amp;'DATA for charts'!M$5&amp;"'!$h1"),$A1722-1,0)),OFFSET(INDIRECT("'"&amp;'DATA for charts'!M$5&amp;"'!$h1"),$A1722-1,0),NA())</f>
        <v>#N/A</v>
      </c>
      <c r="N1722" s="219" t="e">
        <f ca="1">IF(ISNUMBER(OFFSET(INDIRECT("'"&amp;'DATA for charts'!N$5&amp;"'!$h1"),$A1722-1,0)),OFFSET(INDIRECT("'"&amp;'DATA for charts'!N$5&amp;"'!$h1"),$A1722-1,0),NA())</f>
        <v>#N/A</v>
      </c>
      <c r="O1722" s="219" t="e">
        <f ca="1">IF(ISNUMBER(OFFSET(INDIRECT("'"&amp;'DATA for charts'!O$5&amp;"'!$h1"),$A1722-1,0)),OFFSET(INDIRECT("'"&amp;'DATA for charts'!O$5&amp;"'!$h1"),$A1722-1,0),NA())</f>
        <v>#N/A</v>
      </c>
      <c r="P1722" s="219" t="e">
        <f ca="1">IF(ISNUMBER(OFFSET(INDIRECT("'"&amp;'DATA for charts'!P$5&amp;"'!$h1"),$A1722-1,0)),OFFSET(INDIRECT("'"&amp;'DATA for charts'!P$5&amp;"'!$h1"),$A1722-1,0),NA())</f>
        <v>#N/A</v>
      </c>
      <c r="Q1722" s="219" t="e">
        <f ca="1">IF(ISNUMBER(OFFSET(INDIRECT("'"&amp;'DATA for charts'!Q$5&amp;"'!$h1"),$A1722-1,0)),OFFSET(INDIRECT("'"&amp;'DATA for charts'!Q$5&amp;"'!$h1"),$A1722-1,0),NA())</f>
        <v>#N/A</v>
      </c>
      <c r="R1722" s="219" t="e">
        <f ca="1">IF(ISNUMBER(OFFSET(INDIRECT("'"&amp;'DATA for charts'!R$5&amp;"'!$h1"),$A1722-1,0)),OFFSET(INDIRECT("'"&amp;'DATA for charts'!R$5&amp;"'!$h1"),$A1722-1,0),NA())</f>
        <v>#N/A</v>
      </c>
      <c r="S1722" s="219" t="e">
        <f ca="1">IF(ISNUMBER(OFFSET(INDIRECT("'"&amp;'DATA for charts'!S$5&amp;"'!$h1"),$A1722-1,0)),OFFSET(INDIRECT("'"&amp;'DATA for charts'!S$5&amp;"'!$h1"),$A1722-1,0),NA())</f>
        <v>#N/A</v>
      </c>
    </row>
    <row r="1723" spans="1:27">
      <c r="A1723" s="226">
        <f t="shared" si="1491"/>
        <v>278</v>
      </c>
      <c r="B1723" s="8">
        <v>17</v>
      </c>
      <c r="C1723" s="219">
        <f ca="1">IF(ISNUMBER(OFFSET(INDIRECT("'"&amp;'DATA for charts'!C$5&amp;"'!$h1"),$A1723-1,0)),OFFSET(INDIRECT("'"&amp;'DATA for charts'!C$5&amp;"'!$h1"),$A1723-1,0),NA())</f>
        <v>-2.9039999999999999</v>
      </c>
      <c r="D1723" s="219">
        <f ca="1">IF(ISNUMBER(OFFSET(INDIRECT("'"&amp;'DATA for charts'!D$5&amp;"'!$h1"),$A1723-1,0)),OFFSET(INDIRECT("'"&amp;'DATA for charts'!D$5&amp;"'!$h1"),$A1723-1,0),NA())</f>
        <v>-1.8707499999999999</v>
      </c>
      <c r="E1723" s="219">
        <f ca="1">IF(ISNUMBER(OFFSET(INDIRECT("'"&amp;'DATA for charts'!E$5&amp;"'!$h1"),$A1723-1,0)),OFFSET(INDIRECT("'"&amp;'DATA for charts'!E$5&amp;"'!$h1"),$A1723-1,0),NA())</f>
        <v>-2.915</v>
      </c>
      <c r="F1723" s="219">
        <f ca="1">IF(ISNUMBER(OFFSET(INDIRECT("'"&amp;'DATA for charts'!F$5&amp;"'!$h1"),$A1723-1,0)),OFFSET(INDIRECT("'"&amp;'DATA for charts'!F$5&amp;"'!$h1"),$A1723-1,0),NA())</f>
        <v>-1.8759764814556861</v>
      </c>
      <c r="G1723" s="219">
        <f ca="1">IF(ISNUMBER(OFFSET(INDIRECT("'"&amp;'DATA for charts'!G$5&amp;"'!$h1"),$A1723-1,0)),OFFSET(INDIRECT("'"&amp;'DATA for charts'!G$5&amp;"'!$h1"),$A1723-1,0),NA())</f>
        <v>-2.21</v>
      </c>
      <c r="H1723" s="219">
        <f ca="1">IF(ISNUMBER(OFFSET(INDIRECT("'"&amp;'DATA for charts'!H$5&amp;"'!$h1"),$A1723-1,0)),OFFSET(INDIRECT("'"&amp;'DATA for charts'!H$5&amp;"'!$h1"),$A1723-1,0),NA())</f>
        <v>-1.82477</v>
      </c>
      <c r="I1723" s="219" t="e">
        <f ca="1">IF(ISNUMBER(OFFSET(INDIRECT("'"&amp;'DATA for charts'!I$5&amp;"'!$h1"),$A1723-1,0)),OFFSET(INDIRECT("'"&amp;'DATA for charts'!I$5&amp;"'!$h1"),$A1723-1,0),NA())</f>
        <v>#N/A</v>
      </c>
      <c r="J1723" s="219" t="e">
        <f ca="1">IF(ISNUMBER(OFFSET(INDIRECT("'"&amp;'DATA for charts'!J$5&amp;"'!$h1"),$A1723-1,0)),OFFSET(INDIRECT("'"&amp;'DATA for charts'!J$5&amp;"'!$h1"),$A1723-1,0),NA())</f>
        <v>#N/A</v>
      </c>
      <c r="K1723" s="219" t="e">
        <f ca="1">IF(ISNUMBER(OFFSET(INDIRECT("'"&amp;'DATA for charts'!K$5&amp;"'!$h1"),$A1723-1,0)),OFFSET(INDIRECT("'"&amp;'DATA for charts'!K$5&amp;"'!$h1"),$A1723-1,0),NA())</f>
        <v>#N/A</v>
      </c>
      <c r="L1723" s="219" t="e">
        <f ca="1">IF(ISNUMBER(OFFSET(INDIRECT("'"&amp;'DATA for charts'!L$5&amp;"'!$h1"),$A1723-1,0)),OFFSET(INDIRECT("'"&amp;'DATA for charts'!L$5&amp;"'!$h1"),$A1723-1,0),NA())</f>
        <v>#N/A</v>
      </c>
      <c r="M1723" s="219" t="e">
        <f ca="1">IF(ISNUMBER(OFFSET(INDIRECT("'"&amp;'DATA for charts'!M$5&amp;"'!$h1"),$A1723-1,0)),OFFSET(INDIRECT("'"&amp;'DATA for charts'!M$5&amp;"'!$h1"),$A1723-1,0),NA())</f>
        <v>#N/A</v>
      </c>
      <c r="N1723" s="219" t="e">
        <f ca="1">IF(ISNUMBER(OFFSET(INDIRECT("'"&amp;'DATA for charts'!N$5&amp;"'!$h1"),$A1723-1,0)),OFFSET(INDIRECT("'"&amp;'DATA for charts'!N$5&amp;"'!$h1"),$A1723-1,0),NA())</f>
        <v>#N/A</v>
      </c>
      <c r="O1723" s="219" t="e">
        <f ca="1">IF(ISNUMBER(OFFSET(INDIRECT("'"&amp;'DATA for charts'!O$5&amp;"'!$h1"),$A1723-1,0)),OFFSET(INDIRECT("'"&amp;'DATA for charts'!O$5&amp;"'!$h1"),$A1723-1,0),NA())</f>
        <v>#N/A</v>
      </c>
      <c r="P1723" s="219" t="e">
        <f ca="1">IF(ISNUMBER(OFFSET(INDIRECT("'"&amp;'DATA for charts'!P$5&amp;"'!$h1"),$A1723-1,0)),OFFSET(INDIRECT("'"&amp;'DATA for charts'!P$5&amp;"'!$h1"),$A1723-1,0),NA())</f>
        <v>#N/A</v>
      </c>
      <c r="Q1723" s="219" t="e">
        <f ca="1">IF(ISNUMBER(OFFSET(INDIRECT("'"&amp;'DATA for charts'!Q$5&amp;"'!$h1"),$A1723-1,0)),OFFSET(INDIRECT("'"&amp;'DATA for charts'!Q$5&amp;"'!$h1"),$A1723-1,0),NA())</f>
        <v>#N/A</v>
      </c>
      <c r="R1723" s="219" t="e">
        <f ca="1">IF(ISNUMBER(OFFSET(INDIRECT("'"&amp;'DATA for charts'!R$5&amp;"'!$h1"),$A1723-1,0)),OFFSET(INDIRECT("'"&amp;'DATA for charts'!R$5&amp;"'!$h1"),$A1723-1,0),NA())</f>
        <v>#N/A</v>
      </c>
      <c r="S1723" s="219" t="e">
        <f ca="1">IF(ISNUMBER(OFFSET(INDIRECT("'"&amp;'DATA for charts'!S$5&amp;"'!$h1"),$A1723-1,0)),OFFSET(INDIRECT("'"&amp;'DATA for charts'!S$5&amp;"'!$h1"),$A1723-1,0),NA())</f>
        <v>#N/A</v>
      </c>
    </row>
    <row r="1724" spans="1:27">
      <c r="A1724" s="226">
        <f t="shared" si="1491"/>
        <v>279</v>
      </c>
      <c r="B1724" s="8">
        <v>18</v>
      </c>
      <c r="C1724" s="219">
        <f ca="1">IF(ISNUMBER(OFFSET(INDIRECT("'"&amp;'DATA for charts'!C$5&amp;"'!$h1"),$A1724-1,0)),OFFSET(INDIRECT("'"&amp;'DATA for charts'!C$5&amp;"'!$h1"),$A1724-1,0),NA())</f>
        <v>-1.365</v>
      </c>
      <c r="D1724" s="219">
        <f ca="1">IF(ISNUMBER(OFFSET(INDIRECT("'"&amp;'DATA for charts'!D$5&amp;"'!$h1"),$A1724-1,0)),OFFSET(INDIRECT("'"&amp;'DATA for charts'!D$5&amp;"'!$h1"),$A1724-1,0),NA())</f>
        <v>-6.2131840000000008E-2</v>
      </c>
      <c r="E1724" s="219">
        <f ca="1">IF(ISNUMBER(OFFSET(INDIRECT("'"&amp;'DATA for charts'!E$5&amp;"'!$h1"),$A1724-1,0)),OFFSET(INDIRECT("'"&amp;'DATA for charts'!E$5&amp;"'!$h1"),$A1724-1,0),NA())</f>
        <v>-1.224</v>
      </c>
      <c r="F1724" s="219">
        <f ca="1">IF(ISNUMBER(OFFSET(INDIRECT("'"&amp;'DATA for charts'!F$5&amp;"'!$h1"),$A1724-1,0)),OFFSET(INDIRECT("'"&amp;'DATA for charts'!F$5&amp;"'!$h1"),$A1724-1,0),NA())</f>
        <v>3.6898630540152501E-2</v>
      </c>
      <c r="G1724" s="219">
        <f ca="1">IF(ISNUMBER(OFFSET(INDIRECT("'"&amp;'DATA for charts'!G$5&amp;"'!$h1"),$A1724-1,0)),OFFSET(INDIRECT("'"&amp;'DATA for charts'!G$5&amp;"'!$h1"),$A1724-1,0),NA())</f>
        <v>-0.2</v>
      </c>
      <c r="H1724" s="219">
        <f ca="1">IF(ISNUMBER(OFFSET(INDIRECT("'"&amp;'DATA for charts'!H$5&amp;"'!$h1"),$A1724-1,0)),OFFSET(INDIRECT("'"&amp;'DATA for charts'!H$5&amp;"'!$h1"),$A1724-1,0),NA())</f>
        <v>0.128358</v>
      </c>
      <c r="I1724" s="219" t="e">
        <f ca="1">IF(ISNUMBER(OFFSET(INDIRECT("'"&amp;'DATA for charts'!I$5&amp;"'!$h1"),$A1724-1,0)),OFFSET(INDIRECT("'"&amp;'DATA for charts'!I$5&amp;"'!$h1"),$A1724-1,0),NA())</f>
        <v>#N/A</v>
      </c>
      <c r="J1724" s="219" t="e">
        <f ca="1">IF(ISNUMBER(OFFSET(INDIRECT("'"&amp;'DATA for charts'!J$5&amp;"'!$h1"),$A1724-1,0)),OFFSET(INDIRECT("'"&amp;'DATA for charts'!J$5&amp;"'!$h1"),$A1724-1,0),NA())</f>
        <v>#N/A</v>
      </c>
      <c r="K1724" s="219" t="e">
        <f ca="1">IF(ISNUMBER(OFFSET(INDIRECT("'"&amp;'DATA for charts'!K$5&amp;"'!$h1"),$A1724-1,0)),OFFSET(INDIRECT("'"&amp;'DATA for charts'!K$5&amp;"'!$h1"),$A1724-1,0),NA())</f>
        <v>#N/A</v>
      </c>
      <c r="L1724" s="219" t="e">
        <f ca="1">IF(ISNUMBER(OFFSET(INDIRECT("'"&amp;'DATA for charts'!L$5&amp;"'!$h1"),$A1724-1,0)),OFFSET(INDIRECT("'"&amp;'DATA for charts'!L$5&amp;"'!$h1"),$A1724-1,0),NA())</f>
        <v>#N/A</v>
      </c>
      <c r="M1724" s="219" t="e">
        <f ca="1">IF(ISNUMBER(OFFSET(INDIRECT("'"&amp;'DATA for charts'!M$5&amp;"'!$h1"),$A1724-1,0)),OFFSET(INDIRECT("'"&amp;'DATA for charts'!M$5&amp;"'!$h1"),$A1724-1,0),NA())</f>
        <v>#N/A</v>
      </c>
      <c r="N1724" s="219" t="e">
        <f ca="1">IF(ISNUMBER(OFFSET(INDIRECT("'"&amp;'DATA for charts'!N$5&amp;"'!$h1"),$A1724-1,0)),OFFSET(INDIRECT("'"&amp;'DATA for charts'!N$5&amp;"'!$h1"),$A1724-1,0),NA())</f>
        <v>#N/A</v>
      </c>
      <c r="O1724" s="219" t="e">
        <f ca="1">IF(ISNUMBER(OFFSET(INDIRECT("'"&amp;'DATA for charts'!O$5&amp;"'!$h1"),$A1724-1,0)),OFFSET(INDIRECT("'"&amp;'DATA for charts'!O$5&amp;"'!$h1"),$A1724-1,0),NA())</f>
        <v>#N/A</v>
      </c>
      <c r="P1724" s="219" t="e">
        <f ca="1">IF(ISNUMBER(OFFSET(INDIRECT("'"&amp;'DATA for charts'!P$5&amp;"'!$h1"),$A1724-1,0)),OFFSET(INDIRECT("'"&amp;'DATA for charts'!P$5&amp;"'!$h1"),$A1724-1,0),NA())</f>
        <v>#N/A</v>
      </c>
      <c r="Q1724" s="219" t="e">
        <f ca="1">IF(ISNUMBER(OFFSET(INDIRECT("'"&amp;'DATA for charts'!Q$5&amp;"'!$h1"),$A1724-1,0)),OFFSET(INDIRECT("'"&amp;'DATA for charts'!Q$5&amp;"'!$h1"),$A1724-1,0),NA())</f>
        <v>#N/A</v>
      </c>
      <c r="R1724" s="219" t="e">
        <f ca="1">IF(ISNUMBER(OFFSET(INDIRECT("'"&amp;'DATA for charts'!R$5&amp;"'!$h1"),$A1724-1,0)),OFFSET(INDIRECT("'"&amp;'DATA for charts'!R$5&amp;"'!$h1"),$A1724-1,0),NA())</f>
        <v>#N/A</v>
      </c>
      <c r="S1724" s="219" t="e">
        <f ca="1">IF(ISNUMBER(OFFSET(INDIRECT("'"&amp;'DATA for charts'!S$5&amp;"'!$h1"),$A1724-1,0)),OFFSET(INDIRECT("'"&amp;'DATA for charts'!S$5&amp;"'!$h1"),$A1724-1,0),NA())</f>
        <v>#N/A</v>
      </c>
    </row>
    <row r="1725" spans="1:27">
      <c r="A1725" s="226">
        <f t="shared" si="1491"/>
        <v>280</v>
      </c>
      <c r="B1725" s="8">
        <v>19</v>
      </c>
      <c r="C1725" s="219">
        <f ca="1">IF(ISNUMBER(OFFSET(INDIRECT("'"&amp;'DATA for charts'!C$5&amp;"'!$h1"),$A1725-1,0)),OFFSET(INDIRECT("'"&amp;'DATA for charts'!C$5&amp;"'!$h1"),$A1725-1,0),NA())</f>
        <v>8.9999999999999993E-3</v>
      </c>
      <c r="D1725" s="219">
        <f ca="1">IF(ISNUMBER(OFFSET(INDIRECT("'"&amp;'DATA for charts'!D$5&amp;"'!$h1"),$A1725-1,0)),OFFSET(INDIRECT("'"&amp;'DATA for charts'!D$5&amp;"'!$h1"),$A1725-1,0),NA())</f>
        <v>1.022248</v>
      </c>
      <c r="E1725" s="219">
        <f ca="1">IF(ISNUMBER(OFFSET(INDIRECT("'"&amp;'DATA for charts'!E$5&amp;"'!$h1"),$A1725-1,0)),OFFSET(INDIRECT("'"&amp;'DATA for charts'!E$5&amp;"'!$h1"),$A1725-1,0),NA())</f>
        <v>0.25700000000000001</v>
      </c>
      <c r="F1725" s="219">
        <f ca="1">IF(ISNUMBER(OFFSET(INDIRECT("'"&amp;'DATA for charts'!F$5&amp;"'!$h1"),$A1725-1,0)),OFFSET(INDIRECT("'"&amp;'DATA for charts'!F$5&amp;"'!$h1"),$A1725-1,0),NA())</f>
        <v>1.1009303386939666</v>
      </c>
      <c r="G1725" s="219">
        <f ca="1">IF(ISNUMBER(OFFSET(INDIRECT("'"&amp;'DATA for charts'!G$5&amp;"'!$h1"),$A1725-1,0)),OFFSET(INDIRECT("'"&amp;'DATA for charts'!G$5&amp;"'!$h1"),$A1725-1,0),NA())</f>
        <v>1.07</v>
      </c>
      <c r="H1725" s="219">
        <f ca="1">IF(ISNUMBER(OFFSET(INDIRECT("'"&amp;'DATA for charts'!H$5&amp;"'!$h1"),$A1725-1,0)),OFFSET(INDIRECT("'"&amp;'DATA for charts'!H$5&amp;"'!$h1"),$A1725-1,0),NA())</f>
        <v>1.0762100000000001</v>
      </c>
      <c r="I1725" s="219" t="e">
        <f ca="1">IF(ISNUMBER(OFFSET(INDIRECT("'"&amp;'DATA for charts'!I$5&amp;"'!$h1"),$A1725-1,0)),OFFSET(INDIRECT("'"&amp;'DATA for charts'!I$5&amp;"'!$h1"),$A1725-1,0),NA())</f>
        <v>#N/A</v>
      </c>
      <c r="J1725" s="219" t="e">
        <f ca="1">IF(ISNUMBER(OFFSET(INDIRECT("'"&amp;'DATA for charts'!J$5&amp;"'!$h1"),$A1725-1,0)),OFFSET(INDIRECT("'"&amp;'DATA for charts'!J$5&amp;"'!$h1"),$A1725-1,0),NA())</f>
        <v>#N/A</v>
      </c>
      <c r="K1725" s="219" t="e">
        <f ca="1">IF(ISNUMBER(OFFSET(INDIRECT("'"&amp;'DATA for charts'!K$5&amp;"'!$h1"),$A1725-1,0)),OFFSET(INDIRECT("'"&amp;'DATA for charts'!K$5&amp;"'!$h1"),$A1725-1,0),NA())</f>
        <v>#N/A</v>
      </c>
      <c r="L1725" s="219" t="e">
        <f ca="1">IF(ISNUMBER(OFFSET(INDIRECT("'"&amp;'DATA for charts'!L$5&amp;"'!$h1"),$A1725-1,0)),OFFSET(INDIRECT("'"&amp;'DATA for charts'!L$5&amp;"'!$h1"),$A1725-1,0),NA())</f>
        <v>#N/A</v>
      </c>
      <c r="M1725" s="219" t="e">
        <f ca="1">IF(ISNUMBER(OFFSET(INDIRECT("'"&amp;'DATA for charts'!M$5&amp;"'!$h1"),$A1725-1,0)),OFFSET(INDIRECT("'"&amp;'DATA for charts'!M$5&amp;"'!$h1"),$A1725-1,0),NA())</f>
        <v>#N/A</v>
      </c>
      <c r="N1725" s="219" t="e">
        <f ca="1">IF(ISNUMBER(OFFSET(INDIRECT("'"&amp;'DATA for charts'!N$5&amp;"'!$h1"),$A1725-1,0)),OFFSET(INDIRECT("'"&amp;'DATA for charts'!N$5&amp;"'!$h1"),$A1725-1,0),NA())</f>
        <v>#N/A</v>
      </c>
      <c r="O1725" s="219" t="e">
        <f ca="1">IF(ISNUMBER(OFFSET(INDIRECT("'"&amp;'DATA for charts'!O$5&amp;"'!$h1"),$A1725-1,0)),OFFSET(INDIRECT("'"&amp;'DATA for charts'!O$5&amp;"'!$h1"),$A1725-1,0),NA())</f>
        <v>#N/A</v>
      </c>
      <c r="P1725" s="219" t="e">
        <f ca="1">IF(ISNUMBER(OFFSET(INDIRECT("'"&amp;'DATA for charts'!P$5&amp;"'!$h1"),$A1725-1,0)),OFFSET(INDIRECT("'"&amp;'DATA for charts'!P$5&amp;"'!$h1"),$A1725-1,0),NA())</f>
        <v>#N/A</v>
      </c>
      <c r="Q1725" s="219" t="e">
        <f ca="1">IF(ISNUMBER(OFFSET(INDIRECT("'"&amp;'DATA for charts'!Q$5&amp;"'!$h1"),$A1725-1,0)),OFFSET(INDIRECT("'"&amp;'DATA for charts'!Q$5&amp;"'!$h1"),$A1725-1,0),NA())</f>
        <v>#N/A</v>
      </c>
      <c r="R1725" s="219" t="e">
        <f ca="1">IF(ISNUMBER(OFFSET(INDIRECT("'"&amp;'DATA for charts'!R$5&amp;"'!$h1"),$A1725-1,0)),OFFSET(INDIRECT("'"&amp;'DATA for charts'!R$5&amp;"'!$h1"),$A1725-1,0),NA())</f>
        <v>#N/A</v>
      </c>
      <c r="S1725" s="219" t="e">
        <f ca="1">IF(ISNUMBER(OFFSET(INDIRECT("'"&amp;'DATA for charts'!S$5&amp;"'!$h1"),$A1725-1,0)),OFFSET(INDIRECT("'"&amp;'DATA for charts'!S$5&amp;"'!$h1"),$A1725-1,0),NA())</f>
        <v>#N/A</v>
      </c>
    </row>
    <row r="1726" spans="1:27">
      <c r="A1726" s="226">
        <f t="shared" si="1491"/>
        <v>281</v>
      </c>
      <c r="B1726" s="8">
        <v>20</v>
      </c>
      <c r="C1726" s="219">
        <f ca="1">IF(ISNUMBER(OFFSET(INDIRECT("'"&amp;'DATA for charts'!C$5&amp;"'!$h1"),$A1726-1,0)),OFFSET(INDIRECT("'"&amp;'DATA for charts'!C$5&amp;"'!$h1"),$A1726-1,0),NA())</f>
        <v>0.76700000000000002</v>
      </c>
      <c r="D1726" s="219">
        <f ca="1">IF(ISNUMBER(OFFSET(INDIRECT("'"&amp;'DATA for charts'!D$5&amp;"'!$h1"),$A1726-1,0)),OFFSET(INDIRECT("'"&amp;'DATA for charts'!D$5&amp;"'!$h1"),$A1726-1,0),NA())</f>
        <v>1.601207</v>
      </c>
      <c r="E1726" s="219">
        <f ca="1">IF(ISNUMBER(OFFSET(INDIRECT("'"&amp;'DATA for charts'!E$5&amp;"'!$h1"),$A1726-1,0)),OFFSET(INDIRECT("'"&amp;'DATA for charts'!E$5&amp;"'!$h1"),$A1726-1,0),NA())</f>
        <v>1.1160000000000001</v>
      </c>
      <c r="F1726" s="219">
        <f ca="1">IF(ISNUMBER(OFFSET(INDIRECT("'"&amp;'DATA for charts'!F$5&amp;"'!$h1"),$A1726-1,0)),OFFSET(INDIRECT("'"&amp;'DATA for charts'!F$5&amp;"'!$h1"),$A1726-1,0),NA())</f>
        <v>1.6904785438454639</v>
      </c>
      <c r="G1726" s="219">
        <f ca="1">IF(ISNUMBER(OFFSET(INDIRECT("'"&amp;'DATA for charts'!G$5&amp;"'!$h1"),$A1726-1,0)),OFFSET(INDIRECT("'"&amp;'DATA for charts'!G$5&amp;"'!$h1"),$A1726-1,0),NA())</f>
        <v>1.71</v>
      </c>
      <c r="H1726" s="219">
        <f ca="1">IF(ISNUMBER(OFFSET(INDIRECT("'"&amp;'DATA for charts'!H$5&amp;"'!$h1"),$A1726-1,0)),OFFSET(INDIRECT("'"&amp;'DATA for charts'!H$5&amp;"'!$h1"),$A1726-1,0),NA())</f>
        <v>1.6726700000000001</v>
      </c>
      <c r="I1726" s="219" t="e">
        <f ca="1">IF(ISNUMBER(OFFSET(INDIRECT("'"&amp;'DATA for charts'!I$5&amp;"'!$h1"),$A1726-1,0)),OFFSET(INDIRECT("'"&amp;'DATA for charts'!I$5&amp;"'!$h1"),$A1726-1,0),NA())</f>
        <v>#N/A</v>
      </c>
      <c r="J1726" s="219" t="e">
        <f ca="1">IF(ISNUMBER(OFFSET(INDIRECT("'"&amp;'DATA for charts'!J$5&amp;"'!$h1"),$A1726-1,0)),OFFSET(INDIRECT("'"&amp;'DATA for charts'!J$5&amp;"'!$h1"),$A1726-1,0),NA())</f>
        <v>#N/A</v>
      </c>
      <c r="K1726" s="219" t="e">
        <f ca="1">IF(ISNUMBER(OFFSET(INDIRECT("'"&amp;'DATA for charts'!K$5&amp;"'!$h1"),$A1726-1,0)),OFFSET(INDIRECT("'"&amp;'DATA for charts'!K$5&amp;"'!$h1"),$A1726-1,0),NA())</f>
        <v>#N/A</v>
      </c>
      <c r="L1726" s="219" t="e">
        <f ca="1">IF(ISNUMBER(OFFSET(INDIRECT("'"&amp;'DATA for charts'!L$5&amp;"'!$h1"),$A1726-1,0)),OFFSET(INDIRECT("'"&amp;'DATA for charts'!L$5&amp;"'!$h1"),$A1726-1,0),NA())</f>
        <v>#N/A</v>
      </c>
      <c r="M1726" s="219" t="e">
        <f ca="1">IF(ISNUMBER(OFFSET(INDIRECT("'"&amp;'DATA for charts'!M$5&amp;"'!$h1"),$A1726-1,0)),OFFSET(INDIRECT("'"&amp;'DATA for charts'!M$5&amp;"'!$h1"),$A1726-1,0),NA())</f>
        <v>#N/A</v>
      </c>
      <c r="N1726" s="219" t="e">
        <f ca="1">IF(ISNUMBER(OFFSET(INDIRECT("'"&amp;'DATA for charts'!N$5&amp;"'!$h1"),$A1726-1,0)),OFFSET(INDIRECT("'"&amp;'DATA for charts'!N$5&amp;"'!$h1"),$A1726-1,0),NA())</f>
        <v>#N/A</v>
      </c>
      <c r="O1726" s="219" t="e">
        <f ca="1">IF(ISNUMBER(OFFSET(INDIRECT("'"&amp;'DATA for charts'!O$5&amp;"'!$h1"),$A1726-1,0)),OFFSET(INDIRECT("'"&amp;'DATA for charts'!O$5&amp;"'!$h1"),$A1726-1,0),NA())</f>
        <v>#N/A</v>
      </c>
      <c r="P1726" s="219" t="e">
        <f ca="1">IF(ISNUMBER(OFFSET(INDIRECT("'"&amp;'DATA for charts'!P$5&amp;"'!$h1"),$A1726-1,0)),OFFSET(INDIRECT("'"&amp;'DATA for charts'!P$5&amp;"'!$h1"),$A1726-1,0),NA())</f>
        <v>#N/A</v>
      </c>
      <c r="Q1726" s="219" t="e">
        <f ca="1">IF(ISNUMBER(OFFSET(INDIRECT("'"&amp;'DATA for charts'!Q$5&amp;"'!$h1"),$A1726-1,0)),OFFSET(INDIRECT("'"&amp;'DATA for charts'!Q$5&amp;"'!$h1"),$A1726-1,0),NA())</f>
        <v>#N/A</v>
      </c>
      <c r="R1726" s="219" t="e">
        <f ca="1">IF(ISNUMBER(OFFSET(INDIRECT("'"&amp;'DATA for charts'!R$5&amp;"'!$h1"),$A1726-1,0)),OFFSET(INDIRECT("'"&amp;'DATA for charts'!R$5&amp;"'!$h1"),$A1726-1,0),NA())</f>
        <v>#N/A</v>
      </c>
      <c r="S1726" s="219" t="e">
        <f ca="1">IF(ISNUMBER(OFFSET(INDIRECT("'"&amp;'DATA for charts'!S$5&amp;"'!$h1"),$A1726-1,0)),OFFSET(INDIRECT("'"&amp;'DATA for charts'!S$5&amp;"'!$h1"),$A1726-1,0),NA())</f>
        <v>#N/A</v>
      </c>
    </row>
    <row r="1727" spans="1:27">
      <c r="A1727" s="226">
        <f t="shared" si="1491"/>
        <v>282</v>
      </c>
      <c r="B1727" s="8">
        <v>21</v>
      </c>
      <c r="C1727" s="219">
        <f ca="1">IF(ISNUMBER(OFFSET(INDIRECT("'"&amp;'DATA for charts'!C$5&amp;"'!$h1"),$A1727-1,0)),OFFSET(INDIRECT("'"&amp;'DATA for charts'!C$5&amp;"'!$h1"),$A1727-1,0),NA())</f>
        <v>1.2390000000000001</v>
      </c>
      <c r="D1727" s="219">
        <f ca="1">IF(ISNUMBER(OFFSET(INDIRECT("'"&amp;'DATA for charts'!D$5&amp;"'!$h1"),$A1727-1,0)),OFFSET(INDIRECT("'"&amp;'DATA for charts'!D$5&amp;"'!$h1"),$A1727-1,0),NA())</f>
        <v>1.9178850000000001</v>
      </c>
      <c r="E1727" s="219">
        <f ca="1">IF(ISNUMBER(OFFSET(INDIRECT("'"&amp;'DATA for charts'!E$5&amp;"'!$h1"),$A1727-1,0)),OFFSET(INDIRECT("'"&amp;'DATA for charts'!E$5&amp;"'!$h1"),$A1727-1,0),NA())</f>
        <v>1.645</v>
      </c>
      <c r="F1727" s="219">
        <f ca="1">IF(ISNUMBER(OFFSET(INDIRECT("'"&amp;'DATA for charts'!F$5&amp;"'!$h1"),$A1727-1,0)),OFFSET(INDIRECT("'"&amp;'DATA for charts'!F$5&amp;"'!$h1"),$A1727-1,0),NA())</f>
        <v>2.030684440521997</v>
      </c>
      <c r="G1727" s="219">
        <f ca="1">IF(ISNUMBER(OFFSET(INDIRECT("'"&amp;'DATA for charts'!G$5&amp;"'!$h1"),$A1727-1,0)),OFFSET(INDIRECT("'"&amp;'DATA for charts'!G$5&amp;"'!$h1"),$A1727-1,0),NA())</f>
        <v>2.0499999999999998</v>
      </c>
      <c r="H1727" s="219">
        <f ca="1">IF(ISNUMBER(OFFSET(INDIRECT("'"&amp;'DATA for charts'!H$5&amp;"'!$h1"),$A1727-1,0)),OFFSET(INDIRECT("'"&amp;'DATA for charts'!H$5&amp;"'!$h1"),$A1727-1,0),NA())</f>
        <v>2.06006</v>
      </c>
      <c r="I1727" s="219" t="e">
        <f ca="1">IF(ISNUMBER(OFFSET(INDIRECT("'"&amp;'DATA for charts'!I$5&amp;"'!$h1"),$A1727-1,0)),OFFSET(INDIRECT("'"&amp;'DATA for charts'!I$5&amp;"'!$h1"),$A1727-1,0),NA())</f>
        <v>#N/A</v>
      </c>
      <c r="J1727" s="219" t="e">
        <f ca="1">IF(ISNUMBER(OFFSET(INDIRECT("'"&amp;'DATA for charts'!J$5&amp;"'!$h1"),$A1727-1,0)),OFFSET(INDIRECT("'"&amp;'DATA for charts'!J$5&amp;"'!$h1"),$A1727-1,0),NA())</f>
        <v>#N/A</v>
      </c>
      <c r="K1727" s="219" t="e">
        <f ca="1">IF(ISNUMBER(OFFSET(INDIRECT("'"&amp;'DATA for charts'!K$5&amp;"'!$h1"),$A1727-1,0)),OFFSET(INDIRECT("'"&amp;'DATA for charts'!K$5&amp;"'!$h1"),$A1727-1,0),NA())</f>
        <v>#N/A</v>
      </c>
      <c r="L1727" s="219" t="e">
        <f ca="1">IF(ISNUMBER(OFFSET(INDIRECT("'"&amp;'DATA for charts'!L$5&amp;"'!$h1"),$A1727-1,0)),OFFSET(INDIRECT("'"&amp;'DATA for charts'!L$5&amp;"'!$h1"),$A1727-1,0),NA())</f>
        <v>#N/A</v>
      </c>
      <c r="M1727" s="219" t="e">
        <f ca="1">IF(ISNUMBER(OFFSET(INDIRECT("'"&amp;'DATA for charts'!M$5&amp;"'!$h1"),$A1727-1,0)),OFFSET(INDIRECT("'"&amp;'DATA for charts'!M$5&amp;"'!$h1"),$A1727-1,0),NA())</f>
        <v>#N/A</v>
      </c>
      <c r="N1727" s="219" t="e">
        <f ca="1">IF(ISNUMBER(OFFSET(INDIRECT("'"&amp;'DATA for charts'!N$5&amp;"'!$h1"),$A1727-1,0)),OFFSET(INDIRECT("'"&amp;'DATA for charts'!N$5&amp;"'!$h1"),$A1727-1,0),NA())</f>
        <v>#N/A</v>
      </c>
      <c r="O1727" s="219" t="e">
        <f ca="1">IF(ISNUMBER(OFFSET(INDIRECT("'"&amp;'DATA for charts'!O$5&amp;"'!$h1"),$A1727-1,0)),OFFSET(INDIRECT("'"&amp;'DATA for charts'!O$5&amp;"'!$h1"),$A1727-1,0),NA())</f>
        <v>#N/A</v>
      </c>
      <c r="P1727" s="219" t="e">
        <f ca="1">IF(ISNUMBER(OFFSET(INDIRECT("'"&amp;'DATA for charts'!P$5&amp;"'!$h1"),$A1727-1,0)),OFFSET(INDIRECT("'"&amp;'DATA for charts'!P$5&amp;"'!$h1"),$A1727-1,0),NA())</f>
        <v>#N/A</v>
      </c>
      <c r="Q1727" s="219" t="e">
        <f ca="1">IF(ISNUMBER(OFFSET(INDIRECT("'"&amp;'DATA for charts'!Q$5&amp;"'!$h1"),$A1727-1,0)),OFFSET(INDIRECT("'"&amp;'DATA for charts'!Q$5&amp;"'!$h1"),$A1727-1,0),NA())</f>
        <v>#N/A</v>
      </c>
      <c r="R1727" s="219" t="e">
        <f ca="1">IF(ISNUMBER(OFFSET(INDIRECT("'"&amp;'DATA for charts'!R$5&amp;"'!$h1"),$A1727-1,0)),OFFSET(INDIRECT("'"&amp;'DATA for charts'!R$5&amp;"'!$h1"),$A1727-1,0),NA())</f>
        <v>#N/A</v>
      </c>
      <c r="S1727" s="219" t="e">
        <f ca="1">IF(ISNUMBER(OFFSET(INDIRECT("'"&amp;'DATA for charts'!S$5&amp;"'!$h1"),$A1727-1,0)),OFFSET(INDIRECT("'"&amp;'DATA for charts'!S$5&amp;"'!$h1"),$A1727-1,0),NA())</f>
        <v>#N/A</v>
      </c>
    </row>
    <row r="1728" spans="1:27">
      <c r="A1728" s="226">
        <f t="shared" si="1491"/>
        <v>283</v>
      </c>
      <c r="B1728" s="8">
        <v>22</v>
      </c>
      <c r="C1728" s="219">
        <f ca="1">IF(ISNUMBER(OFFSET(INDIRECT("'"&amp;'DATA for charts'!C$5&amp;"'!$h1"),$A1728-1,0)),OFFSET(INDIRECT("'"&amp;'DATA for charts'!C$5&amp;"'!$h1"),$A1728-1,0),NA())</f>
        <v>1.583</v>
      </c>
      <c r="D1728" s="219">
        <f ca="1">IF(ISNUMBER(OFFSET(INDIRECT("'"&amp;'DATA for charts'!D$5&amp;"'!$h1"),$A1728-1,0)),OFFSET(INDIRECT("'"&amp;'DATA for charts'!D$5&amp;"'!$h1"),$A1728-1,0),NA())</f>
        <v>2.1437110000000001</v>
      </c>
      <c r="E1728" s="219">
        <f ca="1">IF(ISNUMBER(OFFSET(INDIRECT("'"&amp;'DATA for charts'!E$5&amp;"'!$h1"),$A1728-1,0)),OFFSET(INDIRECT("'"&amp;'DATA for charts'!E$5&amp;"'!$h1"),$A1728-1,0),NA())</f>
        <v>1.9930000000000001</v>
      </c>
      <c r="F1728" s="219">
        <f ca="1">IF(ISNUMBER(OFFSET(INDIRECT("'"&amp;'DATA for charts'!F$5&amp;"'!$h1"),$A1728-1,0)),OFFSET(INDIRECT("'"&amp;'DATA for charts'!F$5&amp;"'!$h1"),$A1728-1,0),NA())</f>
        <v>2.2766124619802945</v>
      </c>
      <c r="G1728" s="219">
        <f ca="1">IF(ISNUMBER(OFFSET(INDIRECT("'"&amp;'DATA for charts'!G$5&amp;"'!$h1"),$A1728-1,0)),OFFSET(INDIRECT("'"&amp;'DATA for charts'!G$5&amp;"'!$h1"),$A1728-1,0),NA())</f>
        <v>2.2999999999999998</v>
      </c>
      <c r="H1728" s="219">
        <f ca="1">IF(ISNUMBER(OFFSET(INDIRECT("'"&amp;'DATA for charts'!H$5&amp;"'!$h1"),$A1728-1,0)),OFFSET(INDIRECT("'"&amp;'DATA for charts'!H$5&amp;"'!$h1"),$A1728-1,0),NA())</f>
        <v>2.3471600000000001</v>
      </c>
      <c r="I1728" s="219" t="e">
        <f ca="1">IF(ISNUMBER(OFFSET(INDIRECT("'"&amp;'DATA for charts'!I$5&amp;"'!$h1"),$A1728-1,0)),OFFSET(INDIRECT("'"&amp;'DATA for charts'!I$5&amp;"'!$h1"),$A1728-1,0),NA())</f>
        <v>#N/A</v>
      </c>
      <c r="J1728" s="219" t="e">
        <f ca="1">IF(ISNUMBER(OFFSET(INDIRECT("'"&amp;'DATA for charts'!J$5&amp;"'!$h1"),$A1728-1,0)),OFFSET(INDIRECT("'"&amp;'DATA for charts'!J$5&amp;"'!$h1"),$A1728-1,0),NA())</f>
        <v>#N/A</v>
      </c>
      <c r="K1728" s="219" t="e">
        <f ca="1">IF(ISNUMBER(OFFSET(INDIRECT("'"&amp;'DATA for charts'!K$5&amp;"'!$h1"),$A1728-1,0)),OFFSET(INDIRECT("'"&amp;'DATA for charts'!K$5&amp;"'!$h1"),$A1728-1,0),NA())</f>
        <v>#N/A</v>
      </c>
      <c r="L1728" s="219" t="e">
        <f ca="1">IF(ISNUMBER(OFFSET(INDIRECT("'"&amp;'DATA for charts'!L$5&amp;"'!$h1"),$A1728-1,0)),OFFSET(INDIRECT("'"&amp;'DATA for charts'!L$5&amp;"'!$h1"),$A1728-1,0),NA())</f>
        <v>#N/A</v>
      </c>
      <c r="M1728" s="219" t="e">
        <f ca="1">IF(ISNUMBER(OFFSET(INDIRECT("'"&amp;'DATA for charts'!M$5&amp;"'!$h1"),$A1728-1,0)),OFFSET(INDIRECT("'"&amp;'DATA for charts'!M$5&amp;"'!$h1"),$A1728-1,0),NA())</f>
        <v>#N/A</v>
      </c>
      <c r="N1728" s="219" t="e">
        <f ca="1">IF(ISNUMBER(OFFSET(INDIRECT("'"&amp;'DATA for charts'!N$5&amp;"'!$h1"),$A1728-1,0)),OFFSET(INDIRECT("'"&amp;'DATA for charts'!N$5&amp;"'!$h1"),$A1728-1,0),NA())</f>
        <v>#N/A</v>
      </c>
      <c r="O1728" s="219" t="e">
        <f ca="1">IF(ISNUMBER(OFFSET(INDIRECT("'"&amp;'DATA for charts'!O$5&amp;"'!$h1"),$A1728-1,0)),OFFSET(INDIRECT("'"&amp;'DATA for charts'!O$5&amp;"'!$h1"),$A1728-1,0),NA())</f>
        <v>#N/A</v>
      </c>
      <c r="P1728" s="219" t="e">
        <f ca="1">IF(ISNUMBER(OFFSET(INDIRECT("'"&amp;'DATA for charts'!P$5&amp;"'!$h1"),$A1728-1,0)),OFFSET(INDIRECT("'"&amp;'DATA for charts'!P$5&amp;"'!$h1"),$A1728-1,0),NA())</f>
        <v>#N/A</v>
      </c>
      <c r="Q1728" s="219" t="e">
        <f ca="1">IF(ISNUMBER(OFFSET(INDIRECT("'"&amp;'DATA for charts'!Q$5&amp;"'!$h1"),$A1728-1,0)),OFFSET(INDIRECT("'"&amp;'DATA for charts'!Q$5&amp;"'!$h1"),$A1728-1,0),NA())</f>
        <v>#N/A</v>
      </c>
      <c r="R1728" s="219" t="e">
        <f ca="1">IF(ISNUMBER(OFFSET(INDIRECT("'"&amp;'DATA for charts'!R$5&amp;"'!$h1"),$A1728-1,0)),OFFSET(INDIRECT("'"&amp;'DATA for charts'!R$5&amp;"'!$h1"),$A1728-1,0),NA())</f>
        <v>#N/A</v>
      </c>
      <c r="S1728" s="219" t="e">
        <f ca="1">IF(ISNUMBER(OFFSET(INDIRECT("'"&amp;'DATA for charts'!S$5&amp;"'!$h1"),$A1728-1,0)),OFFSET(INDIRECT("'"&amp;'DATA for charts'!S$5&amp;"'!$h1"),$A1728-1,0),NA())</f>
        <v>#N/A</v>
      </c>
    </row>
    <row r="1729" spans="1:19">
      <c r="A1729" s="226">
        <f t="shared" si="1491"/>
        <v>284</v>
      </c>
      <c r="B1729" s="8">
        <v>23</v>
      </c>
      <c r="C1729" s="219">
        <f ca="1">IF(ISNUMBER(OFFSET(INDIRECT("'"&amp;'DATA for charts'!C$5&amp;"'!$h1"),$A1729-1,0)),OFFSET(INDIRECT("'"&amp;'DATA for charts'!C$5&amp;"'!$h1"),$A1729-1,0),NA())</f>
        <v>1.841</v>
      </c>
      <c r="D1729" s="219">
        <f ca="1">IF(ISNUMBER(OFFSET(INDIRECT("'"&amp;'DATA for charts'!D$5&amp;"'!$h1"),$A1729-1,0)),OFFSET(INDIRECT("'"&amp;'DATA for charts'!D$5&amp;"'!$h1"),$A1729-1,0),NA())</f>
        <v>2.288103</v>
      </c>
      <c r="E1729" s="219">
        <f ca="1">IF(ISNUMBER(OFFSET(INDIRECT("'"&amp;'DATA for charts'!E$5&amp;"'!$h1"),$A1729-1,0)),OFFSET(INDIRECT("'"&amp;'DATA for charts'!E$5&amp;"'!$h1"),$A1729-1,0),NA())</f>
        <v>2.2029999999999998</v>
      </c>
      <c r="F1729" s="219">
        <f ca="1">IF(ISNUMBER(OFFSET(INDIRECT("'"&amp;'DATA for charts'!F$5&amp;"'!$h1"),$A1729-1,0)),OFFSET(INDIRECT("'"&amp;'DATA for charts'!F$5&amp;"'!$h1"),$A1729-1,0),NA())</f>
        <v>2.4412008807719054</v>
      </c>
      <c r="G1729" s="219">
        <f ca="1">IF(ISNUMBER(OFFSET(INDIRECT("'"&amp;'DATA for charts'!G$5&amp;"'!$h1"),$A1729-1,0)),OFFSET(INDIRECT("'"&amp;'DATA for charts'!G$5&amp;"'!$h1"),$A1729-1,0),NA())</f>
        <v>2.48</v>
      </c>
      <c r="H1729" s="219">
        <f ca="1">IF(ISNUMBER(OFFSET(INDIRECT("'"&amp;'DATA for charts'!H$5&amp;"'!$h1"),$A1729-1,0)),OFFSET(INDIRECT("'"&amp;'DATA for charts'!H$5&amp;"'!$h1"),$A1729-1,0),NA())</f>
        <v>2.53342</v>
      </c>
      <c r="I1729" s="219" t="e">
        <f ca="1">IF(ISNUMBER(OFFSET(INDIRECT("'"&amp;'DATA for charts'!I$5&amp;"'!$h1"),$A1729-1,0)),OFFSET(INDIRECT("'"&amp;'DATA for charts'!I$5&amp;"'!$h1"),$A1729-1,0),NA())</f>
        <v>#N/A</v>
      </c>
      <c r="J1729" s="219" t="e">
        <f ca="1">IF(ISNUMBER(OFFSET(INDIRECT("'"&amp;'DATA for charts'!J$5&amp;"'!$h1"),$A1729-1,0)),OFFSET(INDIRECT("'"&amp;'DATA for charts'!J$5&amp;"'!$h1"),$A1729-1,0),NA())</f>
        <v>#N/A</v>
      </c>
      <c r="K1729" s="219" t="e">
        <f ca="1">IF(ISNUMBER(OFFSET(INDIRECT("'"&amp;'DATA for charts'!K$5&amp;"'!$h1"),$A1729-1,0)),OFFSET(INDIRECT("'"&amp;'DATA for charts'!K$5&amp;"'!$h1"),$A1729-1,0),NA())</f>
        <v>#N/A</v>
      </c>
      <c r="L1729" s="219" t="e">
        <f ca="1">IF(ISNUMBER(OFFSET(INDIRECT("'"&amp;'DATA for charts'!L$5&amp;"'!$h1"),$A1729-1,0)),OFFSET(INDIRECT("'"&amp;'DATA for charts'!L$5&amp;"'!$h1"),$A1729-1,0),NA())</f>
        <v>#N/A</v>
      </c>
      <c r="M1729" s="219" t="e">
        <f ca="1">IF(ISNUMBER(OFFSET(INDIRECT("'"&amp;'DATA for charts'!M$5&amp;"'!$h1"),$A1729-1,0)),OFFSET(INDIRECT("'"&amp;'DATA for charts'!M$5&amp;"'!$h1"),$A1729-1,0),NA())</f>
        <v>#N/A</v>
      </c>
      <c r="N1729" s="219" t="e">
        <f ca="1">IF(ISNUMBER(OFFSET(INDIRECT("'"&amp;'DATA for charts'!N$5&amp;"'!$h1"),$A1729-1,0)),OFFSET(INDIRECT("'"&amp;'DATA for charts'!N$5&amp;"'!$h1"),$A1729-1,0),NA())</f>
        <v>#N/A</v>
      </c>
      <c r="O1729" s="219" t="e">
        <f ca="1">IF(ISNUMBER(OFFSET(INDIRECT("'"&amp;'DATA for charts'!O$5&amp;"'!$h1"),$A1729-1,0)),OFFSET(INDIRECT("'"&amp;'DATA for charts'!O$5&amp;"'!$h1"),$A1729-1,0),NA())</f>
        <v>#N/A</v>
      </c>
      <c r="P1729" s="219" t="e">
        <f ca="1">IF(ISNUMBER(OFFSET(INDIRECT("'"&amp;'DATA for charts'!P$5&amp;"'!$h1"),$A1729-1,0)),OFFSET(INDIRECT("'"&amp;'DATA for charts'!P$5&amp;"'!$h1"),$A1729-1,0),NA())</f>
        <v>#N/A</v>
      </c>
      <c r="Q1729" s="219" t="e">
        <f ca="1">IF(ISNUMBER(OFFSET(INDIRECT("'"&amp;'DATA for charts'!Q$5&amp;"'!$h1"),$A1729-1,0)),OFFSET(INDIRECT("'"&amp;'DATA for charts'!Q$5&amp;"'!$h1"),$A1729-1,0),NA())</f>
        <v>#N/A</v>
      </c>
      <c r="R1729" s="219" t="e">
        <f ca="1">IF(ISNUMBER(OFFSET(INDIRECT("'"&amp;'DATA for charts'!R$5&amp;"'!$h1"),$A1729-1,0)),OFFSET(INDIRECT("'"&amp;'DATA for charts'!R$5&amp;"'!$h1"),$A1729-1,0),NA())</f>
        <v>#N/A</v>
      </c>
      <c r="S1729" s="219" t="e">
        <f ca="1">IF(ISNUMBER(OFFSET(INDIRECT("'"&amp;'DATA for charts'!S$5&amp;"'!$h1"),$A1729-1,0)),OFFSET(INDIRECT("'"&amp;'DATA for charts'!S$5&amp;"'!$h1"),$A1729-1,0),NA())</f>
        <v>#N/A</v>
      </c>
    </row>
    <row r="1730" spans="1:19">
      <c r="A1730" s="226">
        <f t="shared" si="1491"/>
        <v>285</v>
      </c>
      <c r="B1730" s="8">
        <v>24</v>
      </c>
      <c r="C1730" s="219">
        <f ca="1">IF(ISNUMBER(OFFSET(INDIRECT("'"&amp;'DATA for charts'!C$5&amp;"'!$h1"),$A1730-1,0)),OFFSET(INDIRECT("'"&amp;'DATA for charts'!C$5&amp;"'!$h1"),$A1730-1,0),NA())</f>
        <v>2.0070000000000001</v>
      </c>
      <c r="D1730" s="219">
        <f ca="1">IF(ISNUMBER(OFFSET(INDIRECT("'"&amp;'DATA for charts'!D$5&amp;"'!$h1"),$A1730-1,0)),OFFSET(INDIRECT("'"&amp;'DATA for charts'!D$5&amp;"'!$h1"),$A1730-1,0),NA())</f>
        <v>2.3327239999999998</v>
      </c>
      <c r="E1730" s="219">
        <f ca="1">IF(ISNUMBER(OFFSET(INDIRECT("'"&amp;'DATA for charts'!E$5&amp;"'!$h1"),$A1730-1,0)),OFFSET(INDIRECT("'"&amp;'DATA for charts'!E$5&amp;"'!$h1"),$A1730-1,0),NA())</f>
        <v>2.3069999999999999</v>
      </c>
      <c r="F1730" s="219">
        <f ca="1">IF(ISNUMBER(OFFSET(INDIRECT("'"&amp;'DATA for charts'!F$5&amp;"'!$h1"),$A1730-1,0)),OFFSET(INDIRECT("'"&amp;'DATA for charts'!F$5&amp;"'!$h1"),$A1730-1,0),NA())</f>
        <v>2.4983510271189746</v>
      </c>
      <c r="G1730" s="219">
        <f ca="1">IF(ISNUMBER(OFFSET(INDIRECT("'"&amp;'DATA for charts'!G$5&amp;"'!$h1"),$A1730-1,0)),OFFSET(INDIRECT("'"&amp;'DATA for charts'!G$5&amp;"'!$h1"),$A1730-1,0),NA())</f>
        <v>2.54</v>
      </c>
      <c r="H1730" s="219">
        <f ca="1">IF(ISNUMBER(OFFSET(INDIRECT("'"&amp;'DATA for charts'!H$5&amp;"'!$h1"),$A1730-1,0)),OFFSET(INDIRECT("'"&amp;'DATA for charts'!H$5&amp;"'!$h1"),$A1730-1,0),NA())</f>
        <v>2.6038800000000002</v>
      </c>
      <c r="I1730" s="219" t="e">
        <f ca="1">IF(ISNUMBER(OFFSET(INDIRECT("'"&amp;'DATA for charts'!I$5&amp;"'!$h1"),$A1730-1,0)),OFFSET(INDIRECT("'"&amp;'DATA for charts'!I$5&amp;"'!$h1"),$A1730-1,0),NA())</f>
        <v>#N/A</v>
      </c>
      <c r="J1730" s="219" t="e">
        <f ca="1">IF(ISNUMBER(OFFSET(INDIRECT("'"&amp;'DATA for charts'!J$5&amp;"'!$h1"),$A1730-1,0)),OFFSET(INDIRECT("'"&amp;'DATA for charts'!J$5&amp;"'!$h1"),$A1730-1,0),NA())</f>
        <v>#N/A</v>
      </c>
      <c r="K1730" s="219" t="e">
        <f ca="1">IF(ISNUMBER(OFFSET(INDIRECT("'"&amp;'DATA for charts'!K$5&amp;"'!$h1"),$A1730-1,0)),OFFSET(INDIRECT("'"&amp;'DATA for charts'!K$5&amp;"'!$h1"),$A1730-1,0),NA())</f>
        <v>#N/A</v>
      </c>
      <c r="L1730" s="219" t="e">
        <f ca="1">IF(ISNUMBER(OFFSET(INDIRECT("'"&amp;'DATA for charts'!L$5&amp;"'!$h1"),$A1730-1,0)),OFFSET(INDIRECT("'"&amp;'DATA for charts'!L$5&amp;"'!$h1"),$A1730-1,0),NA())</f>
        <v>#N/A</v>
      </c>
      <c r="M1730" s="219" t="e">
        <f ca="1">IF(ISNUMBER(OFFSET(INDIRECT("'"&amp;'DATA for charts'!M$5&amp;"'!$h1"),$A1730-1,0)),OFFSET(INDIRECT("'"&amp;'DATA for charts'!M$5&amp;"'!$h1"),$A1730-1,0),NA())</f>
        <v>#N/A</v>
      </c>
      <c r="N1730" s="219" t="e">
        <f ca="1">IF(ISNUMBER(OFFSET(INDIRECT("'"&amp;'DATA for charts'!N$5&amp;"'!$h1"),$A1730-1,0)),OFFSET(INDIRECT("'"&amp;'DATA for charts'!N$5&amp;"'!$h1"),$A1730-1,0),NA())</f>
        <v>#N/A</v>
      </c>
      <c r="O1730" s="219" t="e">
        <f ca="1">IF(ISNUMBER(OFFSET(INDIRECT("'"&amp;'DATA for charts'!O$5&amp;"'!$h1"),$A1730-1,0)),OFFSET(INDIRECT("'"&amp;'DATA for charts'!O$5&amp;"'!$h1"),$A1730-1,0),NA())</f>
        <v>#N/A</v>
      </c>
      <c r="P1730" s="219" t="e">
        <f ca="1">IF(ISNUMBER(OFFSET(INDIRECT("'"&amp;'DATA for charts'!P$5&amp;"'!$h1"),$A1730-1,0)),OFFSET(INDIRECT("'"&amp;'DATA for charts'!P$5&amp;"'!$h1"),$A1730-1,0),NA())</f>
        <v>#N/A</v>
      </c>
      <c r="Q1730" s="219" t="e">
        <f ca="1">IF(ISNUMBER(OFFSET(INDIRECT("'"&amp;'DATA for charts'!Q$5&amp;"'!$h1"),$A1730-1,0)),OFFSET(INDIRECT("'"&amp;'DATA for charts'!Q$5&amp;"'!$h1"),$A1730-1,0),NA())</f>
        <v>#N/A</v>
      </c>
      <c r="R1730" s="219" t="e">
        <f ca="1">IF(ISNUMBER(OFFSET(INDIRECT("'"&amp;'DATA for charts'!R$5&amp;"'!$h1"),$A1730-1,0)),OFFSET(INDIRECT("'"&amp;'DATA for charts'!R$5&amp;"'!$h1"),$A1730-1,0),NA())</f>
        <v>#N/A</v>
      </c>
      <c r="S1730" s="219" t="e">
        <f ca="1">IF(ISNUMBER(OFFSET(INDIRECT("'"&amp;'DATA for charts'!S$5&amp;"'!$h1"),$A1730-1,0)),OFFSET(INDIRECT("'"&amp;'DATA for charts'!S$5&amp;"'!$h1"),$A1730-1,0),NA())</f>
        <v>#N/A</v>
      </c>
    </row>
    <row r="1731" spans="1:19">
      <c r="A1731" s="216"/>
      <c r="B1731" s="37" t="s">
        <v>85</v>
      </c>
      <c r="C1731" s="37" t="s">
        <v>85</v>
      </c>
      <c r="D1731" s="37" t="s">
        <v>85</v>
      </c>
      <c r="E1731" s="37" t="s">
        <v>85</v>
      </c>
      <c r="F1731" s="37" t="s">
        <v>85</v>
      </c>
      <c r="G1731" s="37" t="s">
        <v>85</v>
      </c>
      <c r="H1731" s="37" t="s">
        <v>85</v>
      </c>
      <c r="I1731" s="37" t="s">
        <v>85</v>
      </c>
      <c r="J1731" s="37" t="s">
        <v>85</v>
      </c>
      <c r="K1731" s="37"/>
      <c r="L1731" s="37"/>
      <c r="M1731" s="37"/>
      <c r="N1731" s="37"/>
      <c r="O1731" s="37"/>
      <c r="P1731" s="37"/>
      <c r="Q1731" s="37"/>
      <c r="R1731" s="37"/>
      <c r="S1731" s="37" t="s">
        <v>85</v>
      </c>
    </row>
    <row r="1732" spans="1:19">
      <c r="A1732" s="216"/>
    </row>
    <row r="1733" spans="1:19">
      <c r="A1733" s="216"/>
    </row>
    <row r="1734" spans="1:19">
      <c r="A1734" s="216"/>
      <c r="S1734" s="34"/>
    </row>
    <row r="1735" spans="1:19">
      <c r="A1735" s="216"/>
      <c r="S1735" s="34"/>
    </row>
    <row r="1736" spans="1:19">
      <c r="A1736" s="216"/>
      <c r="S1736" s="34"/>
    </row>
    <row r="1737" spans="1:19">
      <c r="A1737" s="216"/>
      <c r="S1737" s="37"/>
    </row>
    <row r="1738" spans="1:19">
      <c r="A1738" s="216"/>
    </row>
    <row r="1739" spans="1:19">
      <c r="A1739" s="216"/>
      <c r="B1739" s="464" t="s">
        <v>126</v>
      </c>
    </row>
    <row r="1740" spans="1:19">
      <c r="A1740" s="216"/>
      <c r="B1740" s="464" t="s">
        <v>871</v>
      </c>
    </row>
    <row r="1741" spans="1:19">
      <c r="A1741" s="216"/>
      <c r="B1741" s="32" t="s">
        <v>127</v>
      </c>
    </row>
    <row r="1742" spans="1:19">
      <c r="A1742" s="216">
        <f t="shared" ref="A1742" si="1492">A$8</f>
        <v>0</v>
      </c>
      <c r="B1742" s="32" t="s">
        <v>65</v>
      </c>
      <c r="C1742" s="33" t="str">
        <f t="shared" ref="C1742:S1742" ca="1" si="1493">C$8</f>
        <v>BSIMAC</v>
      </c>
      <c r="D1742" s="33" t="str">
        <f t="shared" ca="1" si="1493"/>
        <v>CSE</v>
      </c>
      <c r="E1742" s="33" t="str">
        <f t="shared" ca="1" si="1493"/>
        <v>DeST</v>
      </c>
      <c r="F1742" s="33" t="str">
        <f t="shared" ca="1" si="1493"/>
        <v>EnergyPlus</v>
      </c>
      <c r="G1742" s="33" t="str">
        <f t="shared" ca="1" si="1493"/>
        <v>ESP-r</v>
      </c>
      <c r="H1742" s="33" t="str">
        <f t="shared" ca="1" si="1493"/>
        <v>TRNSYS</v>
      </c>
      <c r="I1742" s="33" t="str">
        <f t="shared" ca="1" si="1493"/>
        <v>TestSpec-Alt</v>
      </c>
      <c r="J1742" s="33">
        <f t="shared" ca="1" si="1493"/>
        <v>0</v>
      </c>
      <c r="K1742" s="33">
        <f t="shared" ca="1" si="1493"/>
        <v>0</v>
      </c>
      <c r="L1742" s="33">
        <f t="shared" ca="1" si="1493"/>
        <v>0</v>
      </c>
      <c r="M1742" s="33">
        <f t="shared" ca="1" si="1493"/>
        <v>0</v>
      </c>
      <c r="N1742" s="33">
        <f t="shared" ca="1" si="1493"/>
        <v>0</v>
      </c>
      <c r="O1742" s="33">
        <f t="shared" ca="1" si="1493"/>
        <v>0</v>
      </c>
      <c r="P1742" s="33">
        <f t="shared" ca="1" si="1493"/>
        <v>0</v>
      </c>
      <c r="Q1742" s="33">
        <f t="shared" ca="1" si="1493"/>
        <v>0</v>
      </c>
      <c r="R1742" s="33">
        <f t="shared" ca="1" si="1493"/>
        <v>0</v>
      </c>
      <c r="S1742" s="33" t="str">
        <f t="shared" ca="1" si="1493"/>
        <v>Tested Prg</v>
      </c>
    </row>
    <row r="1743" spans="1:19">
      <c r="A1743" s="216">
        <f t="shared" ref="A1743" si="1494">A$7</f>
        <v>0</v>
      </c>
      <c r="B1743" s="32" t="s">
        <v>66</v>
      </c>
      <c r="C1743" s="33" t="str">
        <f t="shared" ref="C1743:S1743" ca="1" si="1495">C$7</f>
        <v/>
      </c>
      <c r="D1743" s="33" t="str">
        <f t="shared" ca="1" si="1495"/>
        <v/>
      </c>
      <c r="E1743" s="33" t="str">
        <f t="shared" ca="1" si="1495"/>
        <v/>
      </c>
      <c r="F1743" s="33" t="str">
        <f t="shared" ca="1" si="1495"/>
        <v/>
      </c>
      <c r="G1743" s="33" t="str">
        <f t="shared" ca="1" si="1495"/>
        <v/>
      </c>
      <c r="H1743" s="33" t="str">
        <f t="shared" ca="1" si="1495"/>
        <v/>
      </c>
      <c r="I1743" s="33" t="str">
        <f t="shared" ca="1" si="1495"/>
        <v/>
      </c>
      <c r="J1743" s="33" t="str">
        <f t="shared" ca="1" si="1495"/>
        <v/>
      </c>
      <c r="K1743" s="33" t="str">
        <f t="shared" ca="1" si="1495"/>
        <v/>
      </c>
      <c r="L1743" s="33" t="str">
        <f t="shared" ca="1" si="1495"/>
        <v/>
      </c>
      <c r="M1743" s="33" t="str">
        <f t="shared" ca="1" si="1495"/>
        <v/>
      </c>
      <c r="N1743" s="33" t="str">
        <f t="shared" ca="1" si="1495"/>
        <v/>
      </c>
      <c r="O1743" s="33" t="str">
        <f t="shared" ca="1" si="1495"/>
        <v/>
      </c>
      <c r="P1743" s="33" t="str">
        <f t="shared" ca="1" si="1495"/>
        <v/>
      </c>
      <c r="Q1743" s="33" t="str">
        <f t="shared" ca="1" si="1495"/>
        <v/>
      </c>
      <c r="R1743" s="33" t="str">
        <f t="shared" ca="1" si="1495"/>
        <v/>
      </c>
      <c r="S1743" s="33" t="str">
        <f t="shared" ca="1" si="1495"/>
        <v/>
      </c>
    </row>
    <row r="1744" spans="1:19">
      <c r="A1744" s="216" t="s">
        <v>128</v>
      </c>
      <c r="B1744" s="32" t="s">
        <v>83</v>
      </c>
      <c r="C1744" s="34" t="s">
        <v>128</v>
      </c>
      <c r="D1744" s="34" t="s">
        <v>128</v>
      </c>
      <c r="E1744" s="34" t="s">
        <v>128</v>
      </c>
      <c r="F1744" s="34" t="s">
        <v>128</v>
      </c>
      <c r="G1744" s="34" t="s">
        <v>128</v>
      </c>
      <c r="H1744" s="34" t="s">
        <v>128</v>
      </c>
      <c r="I1744" s="34" t="s">
        <v>128</v>
      </c>
      <c r="J1744" s="34" t="s">
        <v>128</v>
      </c>
      <c r="K1744" s="34" t="s">
        <v>128</v>
      </c>
      <c r="L1744" s="34" t="s">
        <v>128</v>
      </c>
      <c r="M1744" s="34" t="s">
        <v>128</v>
      </c>
      <c r="N1744" s="34" t="s">
        <v>128</v>
      </c>
      <c r="O1744" s="34" t="s">
        <v>128</v>
      </c>
      <c r="P1744" s="34" t="s">
        <v>128</v>
      </c>
      <c r="Q1744" s="34" t="s">
        <v>128</v>
      </c>
      <c r="R1744" s="34" t="s">
        <v>128</v>
      </c>
      <c r="S1744" s="34" t="s">
        <v>128</v>
      </c>
    </row>
    <row r="1745" spans="1:19">
      <c r="A1745" s="216" t="s">
        <v>85</v>
      </c>
      <c r="B1745" s="37" t="s">
        <v>85</v>
      </c>
      <c r="C1745" s="38" t="s">
        <v>85</v>
      </c>
      <c r="D1745" s="38" t="s">
        <v>85</v>
      </c>
      <c r="E1745" s="38" t="s">
        <v>85</v>
      </c>
      <c r="F1745" s="38" t="s">
        <v>85</v>
      </c>
      <c r="G1745" s="38" t="s">
        <v>85</v>
      </c>
      <c r="H1745" s="38" t="s">
        <v>85</v>
      </c>
      <c r="I1745" s="38" t="s">
        <v>85</v>
      </c>
      <c r="J1745" s="38" t="s">
        <v>85</v>
      </c>
      <c r="K1745" s="38" t="s">
        <v>85</v>
      </c>
      <c r="L1745" s="38" t="s">
        <v>85</v>
      </c>
      <c r="M1745" s="38" t="s">
        <v>85</v>
      </c>
      <c r="N1745" s="38" t="s">
        <v>85</v>
      </c>
      <c r="O1745" s="38" t="s">
        <v>85</v>
      </c>
      <c r="P1745" s="38" t="s">
        <v>85</v>
      </c>
      <c r="Q1745" s="38" t="s">
        <v>85</v>
      </c>
      <c r="R1745" s="38" t="s">
        <v>85</v>
      </c>
      <c r="S1745" s="38" t="s">
        <v>85</v>
      </c>
    </row>
    <row r="1746" spans="1:19">
      <c r="A1746" s="216">
        <f t="shared" ref="A1746" si="1496">A$8</f>
        <v>0</v>
      </c>
      <c r="B1746" s="37"/>
      <c r="C1746" s="33" t="str">
        <f t="shared" ref="C1746:S1746" ca="1" si="1497">C$8</f>
        <v>BSIMAC</v>
      </c>
      <c r="D1746" s="33" t="str">
        <f t="shared" ca="1" si="1497"/>
        <v>CSE</v>
      </c>
      <c r="E1746" s="33" t="str">
        <f t="shared" ca="1" si="1497"/>
        <v>DeST</v>
      </c>
      <c r="F1746" s="33" t="str">
        <f t="shared" ca="1" si="1497"/>
        <v>EnergyPlus</v>
      </c>
      <c r="G1746" s="33" t="str">
        <f t="shared" ca="1" si="1497"/>
        <v>ESP-r</v>
      </c>
      <c r="H1746" s="33" t="str">
        <f t="shared" ca="1" si="1497"/>
        <v>TRNSYS</v>
      </c>
      <c r="I1746" s="33" t="str">
        <f t="shared" ca="1" si="1497"/>
        <v>TestSpec-Alt</v>
      </c>
      <c r="J1746" s="33">
        <f t="shared" ca="1" si="1497"/>
        <v>0</v>
      </c>
      <c r="K1746" s="33">
        <f t="shared" ca="1" si="1497"/>
        <v>0</v>
      </c>
      <c r="L1746" s="33">
        <f t="shared" ca="1" si="1497"/>
        <v>0</v>
      </c>
      <c r="M1746" s="33">
        <f t="shared" ca="1" si="1497"/>
        <v>0</v>
      </c>
      <c r="N1746" s="33">
        <f t="shared" ca="1" si="1497"/>
        <v>0</v>
      </c>
      <c r="O1746" s="33">
        <f t="shared" ca="1" si="1497"/>
        <v>0</v>
      </c>
      <c r="P1746" s="33">
        <f t="shared" ca="1" si="1497"/>
        <v>0</v>
      </c>
      <c r="Q1746" s="33">
        <f t="shared" ca="1" si="1497"/>
        <v>0</v>
      </c>
      <c r="R1746" s="33">
        <f t="shared" ca="1" si="1497"/>
        <v>0</v>
      </c>
      <c r="S1746" s="33" t="str">
        <f t="shared" ca="1" si="1497"/>
        <v>Tested Prg</v>
      </c>
    </row>
    <row r="1747" spans="1:19">
      <c r="A1747" s="226">
        <v>262</v>
      </c>
      <c r="B1747" s="8">
        <v>1</v>
      </c>
      <c r="C1747" s="219">
        <f ca="1">IF(ISNUMBER(OFFSET(INDIRECT("'"&amp;'DATA for charts'!C$5&amp;"'!$s1"),$A1747-1,0)),OFFSET(INDIRECT("'"&amp;'DATA for charts'!C$5&amp;"'!$s1"),$A1747-1,0),NA())</f>
        <v>-0.44900000000000001</v>
      </c>
      <c r="D1747" s="219">
        <f ca="1">IF(ISNUMBER(OFFSET(INDIRECT("'"&amp;'DATA for charts'!D$5&amp;"'!$s1"),$A1747-1,0)),OFFSET(INDIRECT("'"&amp;'DATA for charts'!D$5&amp;"'!$s1"),$A1747-1,0),NA())</f>
        <v>-4.9027370000000001E-2</v>
      </c>
      <c r="E1747" s="219">
        <f ca="1">IF(ISNUMBER(OFFSET(INDIRECT("'"&amp;'DATA for charts'!E$5&amp;"'!$s1"),$A1747-1,0)),OFFSET(INDIRECT("'"&amp;'DATA for charts'!E$5&amp;"'!$s1"),$A1747-1,0),NA())</f>
        <v>0</v>
      </c>
      <c r="F1747" s="219">
        <f ca="1">IF(ISNUMBER(OFFSET(INDIRECT("'"&amp;'DATA for charts'!F$5&amp;"'!$s1"),$A1747-1,0)),OFFSET(INDIRECT("'"&amp;'DATA for charts'!F$5&amp;"'!$s1"),$A1747-1,0),NA())</f>
        <v>-8.4479356463098329E-2</v>
      </c>
      <c r="G1747" s="219">
        <f ca="1">IF(ISNUMBER(OFFSET(INDIRECT("'"&amp;'DATA for charts'!G$5&amp;"'!$s1"),$A1747-1,0)),OFFSET(INDIRECT("'"&amp;'DATA for charts'!G$5&amp;"'!$s1"),$A1747-1,0),NA())</f>
        <v>-0.04</v>
      </c>
      <c r="H1747" s="219">
        <f ca="1">IF(ISNUMBER(OFFSET(INDIRECT("'"&amp;'DATA for charts'!H$5&amp;"'!$s1"),$A1747-1,0)),OFFSET(INDIRECT("'"&amp;'DATA for charts'!H$5&amp;"'!$s1"),$A1747-1,0),NA())</f>
        <v>-5.2033500000000003E-2</v>
      </c>
      <c r="I1747" s="219" t="e">
        <f ca="1">IF(ISNUMBER(OFFSET(INDIRECT("'"&amp;'DATA for charts'!I$5&amp;"'!$s1"),$A1747-1,0)),OFFSET(INDIRECT("'"&amp;'DATA for charts'!I$5&amp;"'!$s1"),$A1747-1,0),NA())</f>
        <v>#N/A</v>
      </c>
      <c r="J1747" s="219" t="e">
        <f ca="1">IF(ISNUMBER(OFFSET(INDIRECT("'"&amp;'DATA for charts'!J$5&amp;"'!$s1"),$A1747-1,0)),OFFSET(INDIRECT("'"&amp;'DATA for charts'!J$5&amp;"'!$s1"),$A1747-1,0),NA())</f>
        <v>#N/A</v>
      </c>
      <c r="K1747" s="219" t="e">
        <f ca="1">IF(ISNUMBER(OFFSET(INDIRECT("'"&amp;'DATA for charts'!K$5&amp;"'!$s1"),$A1747-1,0)),OFFSET(INDIRECT("'"&amp;'DATA for charts'!K$5&amp;"'!$s1"),$A1747-1,0),NA())</f>
        <v>#N/A</v>
      </c>
      <c r="L1747" s="219" t="e">
        <f ca="1">IF(ISNUMBER(OFFSET(INDIRECT("'"&amp;'DATA for charts'!L$5&amp;"'!$s1"),$A1747-1,0)),OFFSET(INDIRECT("'"&amp;'DATA for charts'!L$5&amp;"'!$s1"),$A1747-1,0),NA())</f>
        <v>#N/A</v>
      </c>
      <c r="M1747" s="219" t="e">
        <f ca="1">IF(ISNUMBER(OFFSET(INDIRECT("'"&amp;'DATA for charts'!M$5&amp;"'!$s1"),$A1747-1,0)),OFFSET(INDIRECT("'"&amp;'DATA for charts'!M$5&amp;"'!$s1"),$A1747-1,0),NA())</f>
        <v>#N/A</v>
      </c>
      <c r="N1747" s="219" t="e">
        <f ca="1">IF(ISNUMBER(OFFSET(INDIRECT("'"&amp;'DATA for charts'!N$5&amp;"'!$s1"),$A1747-1,0)),OFFSET(INDIRECT("'"&amp;'DATA for charts'!N$5&amp;"'!$s1"),$A1747-1,0),NA())</f>
        <v>#N/A</v>
      </c>
      <c r="O1747" s="219" t="e">
        <f ca="1">IF(ISNUMBER(OFFSET(INDIRECT("'"&amp;'DATA for charts'!O$5&amp;"'!$s1"),$A1747-1,0)),OFFSET(INDIRECT("'"&amp;'DATA for charts'!O$5&amp;"'!$s1"),$A1747-1,0),NA())</f>
        <v>#N/A</v>
      </c>
      <c r="P1747" s="219" t="e">
        <f ca="1">IF(ISNUMBER(OFFSET(INDIRECT("'"&amp;'DATA for charts'!P$5&amp;"'!$s1"),$A1747-1,0)),OFFSET(INDIRECT("'"&amp;'DATA for charts'!P$5&amp;"'!$s1"),$A1747-1,0),NA())</f>
        <v>#N/A</v>
      </c>
      <c r="Q1747" s="219" t="e">
        <f ca="1">IF(ISNUMBER(OFFSET(INDIRECT("'"&amp;'DATA for charts'!Q$5&amp;"'!$s1"),$A1747-1,0)),OFFSET(INDIRECT("'"&amp;'DATA for charts'!Q$5&amp;"'!$s1"),$A1747-1,0),NA())</f>
        <v>#N/A</v>
      </c>
      <c r="R1747" s="219" t="e">
        <f ca="1">IF(ISNUMBER(OFFSET(INDIRECT("'"&amp;'DATA for charts'!R$5&amp;"'!$s1"),$A1747-1,0)),OFFSET(INDIRECT("'"&amp;'DATA for charts'!R$5&amp;"'!$s1"),$A1747-1,0),NA())</f>
        <v>#N/A</v>
      </c>
      <c r="S1747" s="219" t="e">
        <f ca="1">IF(ISNUMBER(OFFSET(INDIRECT("'"&amp;'DATA for charts'!S$5&amp;"'!$s1"),$A1747-1,0)),OFFSET(INDIRECT("'"&amp;'DATA for charts'!S$5&amp;"'!$s1"),$A1747-1,0),NA())</f>
        <v>#N/A</v>
      </c>
    </row>
    <row r="1748" spans="1:19">
      <c r="A1748" s="226">
        <f t="shared" ref="A1748:A1770" si="1498">A1747+1</f>
        <v>263</v>
      </c>
      <c r="B1748" s="8">
        <v>2</v>
      </c>
      <c r="C1748" s="219">
        <f ca="1">IF(ISNUMBER(OFFSET(INDIRECT("'"&amp;'DATA for charts'!C$5&amp;"'!$s1"),$A1748-1,0)),OFFSET(INDIRECT("'"&amp;'DATA for charts'!C$5&amp;"'!$s1"),$A1748-1,0),NA())</f>
        <v>-0.28599999999999998</v>
      </c>
      <c r="D1748" s="219">
        <f ca="1">IF(ISNUMBER(OFFSET(INDIRECT("'"&amp;'DATA for charts'!D$5&amp;"'!$s1"),$A1748-1,0)),OFFSET(INDIRECT("'"&amp;'DATA for charts'!D$5&amp;"'!$s1"),$A1748-1,0),NA())</f>
        <v>2.6920214000000001E-2</v>
      </c>
      <c r="E1748" s="219">
        <f ca="1">IF(ISNUMBER(OFFSET(INDIRECT("'"&amp;'DATA for charts'!E$5&amp;"'!$s1"),$A1748-1,0)),OFFSET(INDIRECT("'"&amp;'DATA for charts'!E$5&amp;"'!$s1"),$A1748-1,0),NA())</f>
        <v>7.8E-2</v>
      </c>
      <c r="F1748" s="219">
        <f ca="1">IF(ISNUMBER(OFFSET(INDIRECT("'"&amp;'DATA for charts'!F$5&amp;"'!$s1"),$A1748-1,0)),OFFSET(INDIRECT("'"&amp;'DATA for charts'!F$5&amp;"'!$s1"),$A1748-1,0),NA())</f>
        <v>-2.5064263387481064E-2</v>
      </c>
      <c r="G1748" s="219">
        <f ca="1">IF(ISNUMBER(OFFSET(INDIRECT("'"&amp;'DATA for charts'!G$5&amp;"'!$s1"),$A1748-1,0)),OFFSET(INDIRECT("'"&amp;'DATA for charts'!G$5&amp;"'!$s1"),$A1748-1,0),NA())</f>
        <v>0.05</v>
      </c>
      <c r="H1748" s="219">
        <f ca="1">IF(ISNUMBER(OFFSET(INDIRECT("'"&amp;'DATA for charts'!H$5&amp;"'!$s1"),$A1748-1,0)),OFFSET(INDIRECT("'"&amp;'DATA for charts'!H$5&amp;"'!$s1"),$A1748-1,0),NA())</f>
        <v>2.52537E-2</v>
      </c>
      <c r="I1748" s="219" t="e">
        <f ca="1">IF(ISNUMBER(OFFSET(INDIRECT("'"&amp;'DATA for charts'!I$5&amp;"'!$s1"),$A1748-1,0)),OFFSET(INDIRECT("'"&amp;'DATA for charts'!I$5&amp;"'!$s1"),$A1748-1,0),NA())</f>
        <v>#N/A</v>
      </c>
      <c r="J1748" s="219" t="e">
        <f ca="1">IF(ISNUMBER(OFFSET(INDIRECT("'"&amp;'DATA for charts'!J$5&amp;"'!$s1"),$A1748-1,0)),OFFSET(INDIRECT("'"&amp;'DATA for charts'!J$5&amp;"'!$s1"),$A1748-1,0),NA())</f>
        <v>#N/A</v>
      </c>
      <c r="K1748" s="219" t="e">
        <f ca="1">IF(ISNUMBER(OFFSET(INDIRECT("'"&amp;'DATA for charts'!K$5&amp;"'!$s1"),$A1748-1,0)),OFFSET(INDIRECT("'"&amp;'DATA for charts'!K$5&amp;"'!$s1"),$A1748-1,0),NA())</f>
        <v>#N/A</v>
      </c>
      <c r="L1748" s="219" t="e">
        <f ca="1">IF(ISNUMBER(OFFSET(INDIRECT("'"&amp;'DATA for charts'!L$5&amp;"'!$s1"),$A1748-1,0)),OFFSET(INDIRECT("'"&amp;'DATA for charts'!L$5&amp;"'!$s1"),$A1748-1,0),NA())</f>
        <v>#N/A</v>
      </c>
      <c r="M1748" s="219" t="e">
        <f ca="1">IF(ISNUMBER(OFFSET(INDIRECT("'"&amp;'DATA for charts'!M$5&amp;"'!$s1"),$A1748-1,0)),OFFSET(INDIRECT("'"&amp;'DATA for charts'!M$5&amp;"'!$s1"),$A1748-1,0),NA())</f>
        <v>#N/A</v>
      </c>
      <c r="N1748" s="219" t="e">
        <f ca="1">IF(ISNUMBER(OFFSET(INDIRECT("'"&amp;'DATA for charts'!N$5&amp;"'!$s1"),$A1748-1,0)),OFFSET(INDIRECT("'"&amp;'DATA for charts'!N$5&amp;"'!$s1"),$A1748-1,0),NA())</f>
        <v>#N/A</v>
      </c>
      <c r="O1748" s="219" t="e">
        <f ca="1">IF(ISNUMBER(OFFSET(INDIRECT("'"&amp;'DATA for charts'!O$5&amp;"'!$s1"),$A1748-1,0)),OFFSET(INDIRECT("'"&amp;'DATA for charts'!O$5&amp;"'!$s1"),$A1748-1,0),NA())</f>
        <v>#N/A</v>
      </c>
      <c r="P1748" s="219" t="e">
        <f ca="1">IF(ISNUMBER(OFFSET(INDIRECT("'"&amp;'DATA for charts'!P$5&amp;"'!$s1"),$A1748-1,0)),OFFSET(INDIRECT("'"&amp;'DATA for charts'!P$5&amp;"'!$s1"),$A1748-1,0),NA())</f>
        <v>#N/A</v>
      </c>
      <c r="Q1748" s="219" t="e">
        <f ca="1">IF(ISNUMBER(OFFSET(INDIRECT("'"&amp;'DATA for charts'!Q$5&amp;"'!$s1"),$A1748-1,0)),OFFSET(INDIRECT("'"&amp;'DATA for charts'!Q$5&amp;"'!$s1"),$A1748-1,0),NA())</f>
        <v>#N/A</v>
      </c>
      <c r="R1748" s="219" t="e">
        <f ca="1">IF(ISNUMBER(OFFSET(INDIRECT("'"&amp;'DATA for charts'!R$5&amp;"'!$s1"),$A1748-1,0)),OFFSET(INDIRECT("'"&amp;'DATA for charts'!R$5&amp;"'!$s1"),$A1748-1,0),NA())</f>
        <v>#N/A</v>
      </c>
      <c r="S1748" s="219" t="e">
        <f ca="1">IF(ISNUMBER(OFFSET(INDIRECT("'"&amp;'DATA for charts'!S$5&amp;"'!$s1"),$A1748-1,0)),OFFSET(INDIRECT("'"&amp;'DATA for charts'!S$5&amp;"'!$s1"),$A1748-1,0),NA())</f>
        <v>#N/A</v>
      </c>
    </row>
    <row r="1749" spans="1:19">
      <c r="A1749" s="226">
        <f t="shared" si="1498"/>
        <v>264</v>
      </c>
      <c r="B1749" s="8">
        <v>3</v>
      </c>
      <c r="C1749" s="219">
        <f ca="1">IF(ISNUMBER(OFFSET(INDIRECT("'"&amp;'DATA for charts'!C$5&amp;"'!$s1"),$A1749-1,0)),OFFSET(INDIRECT("'"&amp;'DATA for charts'!C$5&amp;"'!$s1"),$A1749-1,0),NA())</f>
        <v>-0.155</v>
      </c>
      <c r="D1749" s="219">
        <f ca="1">IF(ISNUMBER(OFFSET(INDIRECT("'"&amp;'DATA for charts'!D$5&amp;"'!$s1"),$A1749-1,0)),OFFSET(INDIRECT("'"&amp;'DATA for charts'!D$5&amp;"'!$s1"),$A1749-1,0),NA())</f>
        <v>0.11975474999999999</v>
      </c>
      <c r="E1749" s="219">
        <f ca="1">IF(ISNUMBER(OFFSET(INDIRECT("'"&amp;'DATA for charts'!E$5&amp;"'!$s1"),$A1749-1,0)),OFFSET(INDIRECT("'"&amp;'DATA for charts'!E$5&amp;"'!$s1"),$A1749-1,0),NA())</f>
        <v>0.158</v>
      </c>
      <c r="F1749" s="219">
        <f ca="1">IF(ISNUMBER(OFFSET(INDIRECT("'"&amp;'DATA for charts'!F$5&amp;"'!$s1"),$A1749-1,0)),OFFSET(INDIRECT("'"&amp;'DATA for charts'!F$5&amp;"'!$s1"),$A1749-1,0),NA())</f>
        <v>5.6451568540869169E-2</v>
      </c>
      <c r="G1749" s="219">
        <f ca="1">IF(ISNUMBER(OFFSET(INDIRECT("'"&amp;'DATA for charts'!G$5&amp;"'!$s1"),$A1749-1,0)),OFFSET(INDIRECT("'"&amp;'DATA for charts'!G$5&amp;"'!$s1"),$A1749-1,0),NA())</f>
        <v>0.13</v>
      </c>
      <c r="H1749" s="219">
        <f ca="1">IF(ISNUMBER(OFFSET(INDIRECT("'"&amp;'DATA for charts'!H$5&amp;"'!$s1"),$A1749-1,0)),OFFSET(INDIRECT("'"&amp;'DATA for charts'!H$5&amp;"'!$s1"),$A1749-1,0),NA())</f>
        <v>0.14499999999999999</v>
      </c>
      <c r="I1749" s="219" t="e">
        <f ca="1">IF(ISNUMBER(OFFSET(INDIRECT("'"&amp;'DATA for charts'!I$5&amp;"'!$s1"),$A1749-1,0)),OFFSET(INDIRECT("'"&amp;'DATA for charts'!I$5&amp;"'!$s1"),$A1749-1,0),NA())</f>
        <v>#N/A</v>
      </c>
      <c r="J1749" s="219" t="e">
        <f ca="1">IF(ISNUMBER(OFFSET(INDIRECT("'"&amp;'DATA for charts'!J$5&amp;"'!$s1"),$A1749-1,0)),OFFSET(INDIRECT("'"&amp;'DATA for charts'!J$5&amp;"'!$s1"),$A1749-1,0),NA())</f>
        <v>#N/A</v>
      </c>
      <c r="K1749" s="219" t="e">
        <f ca="1">IF(ISNUMBER(OFFSET(INDIRECT("'"&amp;'DATA for charts'!K$5&amp;"'!$s1"),$A1749-1,0)),OFFSET(INDIRECT("'"&amp;'DATA for charts'!K$5&amp;"'!$s1"),$A1749-1,0),NA())</f>
        <v>#N/A</v>
      </c>
      <c r="L1749" s="219" t="e">
        <f ca="1">IF(ISNUMBER(OFFSET(INDIRECT("'"&amp;'DATA for charts'!L$5&amp;"'!$s1"),$A1749-1,0)),OFFSET(INDIRECT("'"&amp;'DATA for charts'!L$5&amp;"'!$s1"),$A1749-1,0),NA())</f>
        <v>#N/A</v>
      </c>
      <c r="M1749" s="219" t="e">
        <f ca="1">IF(ISNUMBER(OFFSET(INDIRECT("'"&amp;'DATA for charts'!M$5&amp;"'!$s1"),$A1749-1,0)),OFFSET(INDIRECT("'"&amp;'DATA for charts'!M$5&amp;"'!$s1"),$A1749-1,0),NA())</f>
        <v>#N/A</v>
      </c>
      <c r="N1749" s="219" t="e">
        <f ca="1">IF(ISNUMBER(OFFSET(INDIRECT("'"&amp;'DATA for charts'!N$5&amp;"'!$s1"),$A1749-1,0)),OFFSET(INDIRECT("'"&amp;'DATA for charts'!N$5&amp;"'!$s1"),$A1749-1,0),NA())</f>
        <v>#N/A</v>
      </c>
      <c r="O1749" s="219" t="e">
        <f ca="1">IF(ISNUMBER(OFFSET(INDIRECT("'"&amp;'DATA for charts'!O$5&amp;"'!$s1"),$A1749-1,0)),OFFSET(INDIRECT("'"&amp;'DATA for charts'!O$5&amp;"'!$s1"),$A1749-1,0),NA())</f>
        <v>#N/A</v>
      </c>
      <c r="P1749" s="219" t="e">
        <f ca="1">IF(ISNUMBER(OFFSET(INDIRECT("'"&amp;'DATA for charts'!P$5&amp;"'!$s1"),$A1749-1,0)),OFFSET(INDIRECT("'"&amp;'DATA for charts'!P$5&amp;"'!$s1"),$A1749-1,0),NA())</f>
        <v>#N/A</v>
      </c>
      <c r="Q1749" s="219" t="e">
        <f ca="1">IF(ISNUMBER(OFFSET(INDIRECT("'"&amp;'DATA for charts'!Q$5&amp;"'!$s1"),$A1749-1,0)),OFFSET(INDIRECT("'"&amp;'DATA for charts'!Q$5&amp;"'!$s1"),$A1749-1,0),NA())</f>
        <v>#N/A</v>
      </c>
      <c r="R1749" s="219" t="e">
        <f ca="1">IF(ISNUMBER(OFFSET(INDIRECT("'"&amp;'DATA for charts'!R$5&amp;"'!$s1"),$A1749-1,0)),OFFSET(INDIRECT("'"&amp;'DATA for charts'!R$5&amp;"'!$s1"),$A1749-1,0),NA())</f>
        <v>#N/A</v>
      </c>
      <c r="S1749" s="219" t="e">
        <f ca="1">IF(ISNUMBER(OFFSET(INDIRECT("'"&amp;'DATA for charts'!S$5&amp;"'!$s1"),$A1749-1,0)),OFFSET(INDIRECT("'"&amp;'DATA for charts'!S$5&amp;"'!$s1"),$A1749-1,0),NA())</f>
        <v>#N/A</v>
      </c>
    </row>
    <row r="1750" spans="1:19">
      <c r="A1750" s="226">
        <f t="shared" si="1498"/>
        <v>265</v>
      </c>
      <c r="B1750" s="8">
        <v>4</v>
      </c>
      <c r="C1750" s="219">
        <f ca="1">IF(ISNUMBER(OFFSET(INDIRECT("'"&amp;'DATA for charts'!C$5&amp;"'!$s1"),$A1750-1,0)),OFFSET(INDIRECT("'"&amp;'DATA for charts'!C$5&amp;"'!$s1"),$A1750-1,0),NA())</f>
        <v>-1.7000000000000001E-2</v>
      </c>
      <c r="D1750" s="219">
        <f ca="1">IF(ISNUMBER(OFFSET(INDIRECT("'"&amp;'DATA for charts'!D$5&amp;"'!$s1"),$A1750-1,0)),OFFSET(INDIRECT("'"&amp;'DATA for charts'!D$5&amp;"'!$s1"),$A1750-1,0),NA())</f>
        <v>0.2494103</v>
      </c>
      <c r="E1750" s="219">
        <f ca="1">IF(ISNUMBER(OFFSET(INDIRECT("'"&amp;'DATA for charts'!E$5&amp;"'!$s1"),$A1750-1,0)),OFFSET(INDIRECT("'"&amp;'DATA for charts'!E$5&amp;"'!$s1"),$A1750-1,0),NA())</f>
        <v>0.24399999999999999</v>
      </c>
      <c r="F1750" s="219">
        <f ca="1">IF(ISNUMBER(OFFSET(INDIRECT("'"&amp;'DATA for charts'!F$5&amp;"'!$s1"),$A1750-1,0)),OFFSET(INDIRECT("'"&amp;'DATA for charts'!F$5&amp;"'!$s1"),$A1750-1,0),NA())</f>
        <v>0.17528555625863723</v>
      </c>
      <c r="G1750" s="219">
        <f ca="1">IF(ISNUMBER(OFFSET(INDIRECT("'"&amp;'DATA for charts'!G$5&amp;"'!$s1"),$A1750-1,0)),OFFSET(INDIRECT("'"&amp;'DATA for charts'!G$5&amp;"'!$s1"),$A1750-1,0),NA())</f>
        <v>0.26</v>
      </c>
      <c r="H1750" s="219">
        <f ca="1">IF(ISNUMBER(OFFSET(INDIRECT("'"&amp;'DATA for charts'!H$5&amp;"'!$s1"),$A1750-1,0)),OFFSET(INDIRECT("'"&amp;'DATA for charts'!H$5&amp;"'!$s1"),$A1750-1,0),NA())</f>
        <v>0.27949299999999999</v>
      </c>
      <c r="I1750" s="219" t="e">
        <f ca="1">IF(ISNUMBER(OFFSET(INDIRECT("'"&amp;'DATA for charts'!I$5&amp;"'!$s1"),$A1750-1,0)),OFFSET(INDIRECT("'"&amp;'DATA for charts'!I$5&amp;"'!$s1"),$A1750-1,0),NA())</f>
        <v>#N/A</v>
      </c>
      <c r="J1750" s="219" t="e">
        <f ca="1">IF(ISNUMBER(OFFSET(INDIRECT("'"&amp;'DATA for charts'!J$5&amp;"'!$s1"),$A1750-1,0)),OFFSET(INDIRECT("'"&amp;'DATA for charts'!J$5&amp;"'!$s1"),$A1750-1,0),NA())</f>
        <v>#N/A</v>
      </c>
      <c r="K1750" s="219" t="e">
        <f ca="1">IF(ISNUMBER(OFFSET(INDIRECT("'"&amp;'DATA for charts'!K$5&amp;"'!$s1"),$A1750-1,0)),OFFSET(INDIRECT("'"&amp;'DATA for charts'!K$5&amp;"'!$s1"),$A1750-1,0),NA())</f>
        <v>#N/A</v>
      </c>
      <c r="L1750" s="219" t="e">
        <f ca="1">IF(ISNUMBER(OFFSET(INDIRECT("'"&amp;'DATA for charts'!L$5&amp;"'!$s1"),$A1750-1,0)),OFFSET(INDIRECT("'"&amp;'DATA for charts'!L$5&amp;"'!$s1"),$A1750-1,0),NA())</f>
        <v>#N/A</v>
      </c>
      <c r="M1750" s="219" t="e">
        <f ca="1">IF(ISNUMBER(OFFSET(INDIRECT("'"&amp;'DATA for charts'!M$5&amp;"'!$s1"),$A1750-1,0)),OFFSET(INDIRECT("'"&amp;'DATA for charts'!M$5&amp;"'!$s1"),$A1750-1,0),NA())</f>
        <v>#N/A</v>
      </c>
      <c r="N1750" s="219" t="e">
        <f ca="1">IF(ISNUMBER(OFFSET(INDIRECT("'"&amp;'DATA for charts'!N$5&amp;"'!$s1"),$A1750-1,0)),OFFSET(INDIRECT("'"&amp;'DATA for charts'!N$5&amp;"'!$s1"),$A1750-1,0),NA())</f>
        <v>#N/A</v>
      </c>
      <c r="O1750" s="219" t="e">
        <f ca="1">IF(ISNUMBER(OFFSET(INDIRECT("'"&amp;'DATA for charts'!O$5&amp;"'!$s1"),$A1750-1,0)),OFFSET(INDIRECT("'"&amp;'DATA for charts'!O$5&amp;"'!$s1"),$A1750-1,0),NA())</f>
        <v>#N/A</v>
      </c>
      <c r="P1750" s="219" t="e">
        <f ca="1">IF(ISNUMBER(OFFSET(INDIRECT("'"&amp;'DATA for charts'!P$5&amp;"'!$s1"),$A1750-1,0)),OFFSET(INDIRECT("'"&amp;'DATA for charts'!P$5&amp;"'!$s1"),$A1750-1,0),NA())</f>
        <v>#N/A</v>
      </c>
      <c r="Q1750" s="219" t="e">
        <f ca="1">IF(ISNUMBER(OFFSET(INDIRECT("'"&amp;'DATA for charts'!Q$5&amp;"'!$s1"),$A1750-1,0)),OFFSET(INDIRECT("'"&amp;'DATA for charts'!Q$5&amp;"'!$s1"),$A1750-1,0),NA())</f>
        <v>#N/A</v>
      </c>
      <c r="R1750" s="219" t="e">
        <f ca="1">IF(ISNUMBER(OFFSET(INDIRECT("'"&amp;'DATA for charts'!R$5&amp;"'!$s1"),$A1750-1,0)),OFFSET(INDIRECT("'"&amp;'DATA for charts'!R$5&amp;"'!$s1"),$A1750-1,0),NA())</f>
        <v>#N/A</v>
      </c>
      <c r="S1750" s="219" t="e">
        <f ca="1">IF(ISNUMBER(OFFSET(INDIRECT("'"&amp;'DATA for charts'!S$5&amp;"'!$s1"),$A1750-1,0)),OFFSET(INDIRECT("'"&amp;'DATA for charts'!S$5&amp;"'!$s1"),$A1750-1,0),NA())</f>
        <v>#N/A</v>
      </c>
    </row>
    <row r="1751" spans="1:19">
      <c r="A1751" s="226">
        <f t="shared" si="1498"/>
        <v>266</v>
      </c>
      <c r="B1751" s="8">
        <v>5</v>
      </c>
      <c r="C1751" s="219">
        <f ca="1">IF(ISNUMBER(OFFSET(INDIRECT("'"&amp;'DATA for charts'!C$5&amp;"'!$s1"),$A1751-1,0)),OFFSET(INDIRECT("'"&amp;'DATA for charts'!C$5&amp;"'!$s1"),$A1751-1,0),NA())</f>
        <v>0.11</v>
      </c>
      <c r="D1751" s="219">
        <f ca="1">IF(ISNUMBER(OFFSET(INDIRECT("'"&amp;'DATA for charts'!D$5&amp;"'!$s1"),$A1751-1,0)),OFFSET(INDIRECT("'"&amp;'DATA for charts'!D$5&amp;"'!$s1"),$A1751-1,0),NA())</f>
        <v>0.34005069999999998</v>
      </c>
      <c r="E1751" s="219">
        <f ca="1">IF(ISNUMBER(OFFSET(INDIRECT("'"&amp;'DATA for charts'!E$5&amp;"'!$s1"),$A1751-1,0)),OFFSET(INDIRECT("'"&amp;'DATA for charts'!E$5&amp;"'!$s1"),$A1751-1,0),NA())</f>
        <v>0.33200000000000002</v>
      </c>
      <c r="F1751" s="219">
        <f ca="1">IF(ISNUMBER(OFFSET(INDIRECT("'"&amp;'DATA for charts'!F$5&amp;"'!$s1"),$A1751-1,0)),OFFSET(INDIRECT("'"&amp;'DATA for charts'!F$5&amp;"'!$s1"),$A1751-1,0),NA())</f>
        <v>0.27165136610541496</v>
      </c>
      <c r="G1751" s="219">
        <f ca="1">IF(ISNUMBER(OFFSET(INDIRECT("'"&amp;'DATA for charts'!G$5&amp;"'!$s1"),$A1751-1,0)),OFFSET(INDIRECT("'"&amp;'DATA for charts'!G$5&amp;"'!$s1"),$A1751-1,0),NA())</f>
        <v>0.35</v>
      </c>
      <c r="H1751" s="219">
        <f ca="1">IF(ISNUMBER(OFFSET(INDIRECT("'"&amp;'DATA for charts'!H$5&amp;"'!$s1"),$A1751-1,0)),OFFSET(INDIRECT("'"&amp;'DATA for charts'!H$5&amp;"'!$s1"),$A1751-1,0),NA())</f>
        <v>0.37362200000000001</v>
      </c>
      <c r="I1751" s="219" t="e">
        <f ca="1">IF(ISNUMBER(OFFSET(INDIRECT("'"&amp;'DATA for charts'!I$5&amp;"'!$s1"),$A1751-1,0)),OFFSET(INDIRECT("'"&amp;'DATA for charts'!I$5&amp;"'!$s1"),$A1751-1,0),NA())</f>
        <v>#N/A</v>
      </c>
      <c r="J1751" s="219" t="e">
        <f ca="1">IF(ISNUMBER(OFFSET(INDIRECT("'"&amp;'DATA for charts'!J$5&amp;"'!$s1"),$A1751-1,0)),OFFSET(INDIRECT("'"&amp;'DATA for charts'!J$5&amp;"'!$s1"),$A1751-1,0),NA())</f>
        <v>#N/A</v>
      </c>
      <c r="K1751" s="219" t="e">
        <f ca="1">IF(ISNUMBER(OFFSET(INDIRECT("'"&amp;'DATA for charts'!K$5&amp;"'!$s1"),$A1751-1,0)),OFFSET(INDIRECT("'"&amp;'DATA for charts'!K$5&amp;"'!$s1"),$A1751-1,0),NA())</f>
        <v>#N/A</v>
      </c>
      <c r="L1751" s="219" t="e">
        <f ca="1">IF(ISNUMBER(OFFSET(INDIRECT("'"&amp;'DATA for charts'!L$5&amp;"'!$s1"),$A1751-1,0)),OFFSET(INDIRECT("'"&amp;'DATA for charts'!L$5&amp;"'!$s1"),$A1751-1,0),NA())</f>
        <v>#N/A</v>
      </c>
      <c r="M1751" s="219" t="e">
        <f ca="1">IF(ISNUMBER(OFFSET(INDIRECT("'"&amp;'DATA for charts'!M$5&amp;"'!$s1"),$A1751-1,0)),OFFSET(INDIRECT("'"&amp;'DATA for charts'!M$5&amp;"'!$s1"),$A1751-1,0),NA())</f>
        <v>#N/A</v>
      </c>
      <c r="N1751" s="219" t="e">
        <f ca="1">IF(ISNUMBER(OFFSET(INDIRECT("'"&amp;'DATA for charts'!N$5&amp;"'!$s1"),$A1751-1,0)),OFFSET(INDIRECT("'"&amp;'DATA for charts'!N$5&amp;"'!$s1"),$A1751-1,0),NA())</f>
        <v>#N/A</v>
      </c>
      <c r="O1751" s="219" t="e">
        <f ca="1">IF(ISNUMBER(OFFSET(INDIRECT("'"&amp;'DATA for charts'!O$5&amp;"'!$s1"),$A1751-1,0)),OFFSET(INDIRECT("'"&amp;'DATA for charts'!O$5&amp;"'!$s1"),$A1751-1,0),NA())</f>
        <v>#N/A</v>
      </c>
      <c r="P1751" s="219" t="e">
        <f ca="1">IF(ISNUMBER(OFFSET(INDIRECT("'"&amp;'DATA for charts'!P$5&amp;"'!$s1"),$A1751-1,0)),OFFSET(INDIRECT("'"&amp;'DATA for charts'!P$5&amp;"'!$s1"),$A1751-1,0),NA())</f>
        <v>#N/A</v>
      </c>
      <c r="Q1751" s="219" t="e">
        <f ca="1">IF(ISNUMBER(OFFSET(INDIRECT("'"&amp;'DATA for charts'!Q$5&amp;"'!$s1"),$A1751-1,0)),OFFSET(INDIRECT("'"&amp;'DATA for charts'!Q$5&amp;"'!$s1"),$A1751-1,0),NA())</f>
        <v>#N/A</v>
      </c>
      <c r="R1751" s="219" t="e">
        <f ca="1">IF(ISNUMBER(OFFSET(INDIRECT("'"&amp;'DATA for charts'!R$5&amp;"'!$s1"),$A1751-1,0)),OFFSET(INDIRECT("'"&amp;'DATA for charts'!R$5&amp;"'!$s1"),$A1751-1,0),NA())</f>
        <v>#N/A</v>
      </c>
      <c r="S1751" s="219" t="e">
        <f ca="1">IF(ISNUMBER(OFFSET(INDIRECT("'"&amp;'DATA for charts'!S$5&amp;"'!$s1"),$A1751-1,0)),OFFSET(INDIRECT("'"&amp;'DATA for charts'!S$5&amp;"'!$s1"),$A1751-1,0),NA())</f>
        <v>#N/A</v>
      </c>
    </row>
    <row r="1752" spans="1:19">
      <c r="A1752" s="226">
        <f t="shared" si="1498"/>
        <v>267</v>
      </c>
      <c r="B1752" s="8">
        <v>6</v>
      </c>
      <c r="C1752" s="219">
        <f ca="1">IF(ISNUMBER(OFFSET(INDIRECT("'"&amp;'DATA for charts'!C$5&amp;"'!$s1"),$A1752-1,0)),OFFSET(INDIRECT("'"&amp;'DATA for charts'!C$5&amp;"'!$s1"),$A1752-1,0),NA())</f>
        <v>4.8000000000000001E-2</v>
      </c>
      <c r="D1752" s="219">
        <f ca="1">IF(ISNUMBER(OFFSET(INDIRECT("'"&amp;'DATA for charts'!D$5&amp;"'!$s1"),$A1752-1,0)),OFFSET(INDIRECT("'"&amp;'DATA for charts'!D$5&amp;"'!$s1"),$A1752-1,0),NA())</f>
        <v>0.23558265</v>
      </c>
      <c r="E1752" s="219">
        <f ca="1">IF(ISNUMBER(OFFSET(INDIRECT("'"&amp;'DATA for charts'!E$5&amp;"'!$s1"),$A1752-1,0)),OFFSET(INDIRECT("'"&amp;'DATA for charts'!E$5&amp;"'!$s1"),$A1752-1,0),NA())</f>
        <v>0.247</v>
      </c>
      <c r="F1752" s="219">
        <f ca="1">IF(ISNUMBER(OFFSET(INDIRECT("'"&amp;'DATA for charts'!F$5&amp;"'!$s1"),$A1752-1,0)),OFFSET(INDIRECT("'"&amp;'DATA for charts'!F$5&amp;"'!$s1"),$A1752-1,0),NA())</f>
        <v>0.16083638220867749</v>
      </c>
      <c r="G1752" s="219">
        <f ca="1">IF(ISNUMBER(OFFSET(INDIRECT("'"&amp;'DATA for charts'!G$5&amp;"'!$s1"),$A1752-1,0)),OFFSET(INDIRECT("'"&amp;'DATA for charts'!G$5&amp;"'!$s1"),$A1752-1,0),NA())</f>
        <v>0.26</v>
      </c>
      <c r="H1752" s="219">
        <f ca="1">IF(ISNUMBER(OFFSET(INDIRECT("'"&amp;'DATA for charts'!H$5&amp;"'!$s1"),$A1752-1,0)),OFFSET(INDIRECT("'"&amp;'DATA for charts'!H$5&amp;"'!$s1"),$A1752-1,0),NA())</f>
        <v>0.210871</v>
      </c>
      <c r="I1752" s="219" t="e">
        <f ca="1">IF(ISNUMBER(OFFSET(INDIRECT("'"&amp;'DATA for charts'!I$5&amp;"'!$s1"),$A1752-1,0)),OFFSET(INDIRECT("'"&amp;'DATA for charts'!I$5&amp;"'!$s1"),$A1752-1,0),NA())</f>
        <v>#N/A</v>
      </c>
      <c r="J1752" s="219" t="e">
        <f ca="1">IF(ISNUMBER(OFFSET(INDIRECT("'"&amp;'DATA for charts'!J$5&amp;"'!$s1"),$A1752-1,0)),OFFSET(INDIRECT("'"&amp;'DATA for charts'!J$5&amp;"'!$s1"),$A1752-1,0),NA())</f>
        <v>#N/A</v>
      </c>
      <c r="K1752" s="219" t="e">
        <f ca="1">IF(ISNUMBER(OFFSET(INDIRECT("'"&amp;'DATA for charts'!K$5&amp;"'!$s1"),$A1752-1,0)),OFFSET(INDIRECT("'"&amp;'DATA for charts'!K$5&amp;"'!$s1"),$A1752-1,0),NA())</f>
        <v>#N/A</v>
      </c>
      <c r="L1752" s="219" t="e">
        <f ca="1">IF(ISNUMBER(OFFSET(INDIRECT("'"&amp;'DATA for charts'!L$5&amp;"'!$s1"),$A1752-1,0)),OFFSET(INDIRECT("'"&amp;'DATA for charts'!L$5&amp;"'!$s1"),$A1752-1,0),NA())</f>
        <v>#N/A</v>
      </c>
      <c r="M1752" s="219" t="e">
        <f ca="1">IF(ISNUMBER(OFFSET(INDIRECT("'"&amp;'DATA for charts'!M$5&amp;"'!$s1"),$A1752-1,0)),OFFSET(INDIRECT("'"&amp;'DATA for charts'!M$5&amp;"'!$s1"),$A1752-1,0),NA())</f>
        <v>#N/A</v>
      </c>
      <c r="N1752" s="219" t="e">
        <f ca="1">IF(ISNUMBER(OFFSET(INDIRECT("'"&amp;'DATA for charts'!N$5&amp;"'!$s1"),$A1752-1,0)),OFFSET(INDIRECT("'"&amp;'DATA for charts'!N$5&amp;"'!$s1"),$A1752-1,0),NA())</f>
        <v>#N/A</v>
      </c>
      <c r="O1752" s="219" t="e">
        <f ca="1">IF(ISNUMBER(OFFSET(INDIRECT("'"&amp;'DATA for charts'!O$5&amp;"'!$s1"),$A1752-1,0)),OFFSET(INDIRECT("'"&amp;'DATA for charts'!O$5&amp;"'!$s1"),$A1752-1,0),NA())</f>
        <v>#N/A</v>
      </c>
      <c r="P1752" s="219" t="e">
        <f ca="1">IF(ISNUMBER(OFFSET(INDIRECT("'"&amp;'DATA for charts'!P$5&amp;"'!$s1"),$A1752-1,0)),OFFSET(INDIRECT("'"&amp;'DATA for charts'!P$5&amp;"'!$s1"),$A1752-1,0),NA())</f>
        <v>#N/A</v>
      </c>
      <c r="Q1752" s="219" t="e">
        <f ca="1">IF(ISNUMBER(OFFSET(INDIRECT("'"&amp;'DATA for charts'!Q$5&amp;"'!$s1"),$A1752-1,0)),OFFSET(INDIRECT("'"&amp;'DATA for charts'!Q$5&amp;"'!$s1"),$A1752-1,0),NA())</f>
        <v>#N/A</v>
      </c>
      <c r="R1752" s="219" t="e">
        <f ca="1">IF(ISNUMBER(OFFSET(INDIRECT("'"&amp;'DATA for charts'!R$5&amp;"'!$s1"),$A1752-1,0)),OFFSET(INDIRECT("'"&amp;'DATA for charts'!R$5&amp;"'!$s1"),$A1752-1,0),NA())</f>
        <v>#N/A</v>
      </c>
      <c r="S1752" s="219" t="e">
        <f ca="1">IF(ISNUMBER(OFFSET(INDIRECT("'"&amp;'DATA for charts'!S$5&amp;"'!$s1"),$A1752-1,0)),OFFSET(INDIRECT("'"&amp;'DATA for charts'!S$5&amp;"'!$s1"),$A1752-1,0),NA())</f>
        <v>#N/A</v>
      </c>
    </row>
    <row r="1753" spans="1:19">
      <c r="A1753" s="226">
        <f t="shared" si="1498"/>
        <v>268</v>
      </c>
      <c r="B1753" s="8">
        <v>7</v>
      </c>
      <c r="C1753" s="219">
        <f ca="1">IF(ISNUMBER(OFFSET(INDIRECT("'"&amp;'DATA for charts'!C$5&amp;"'!$s1"),$A1753-1,0)),OFFSET(INDIRECT("'"&amp;'DATA for charts'!C$5&amp;"'!$s1"),$A1753-1,0),NA())</f>
        <v>-0.27400000000000002</v>
      </c>
      <c r="D1753" s="219">
        <f ca="1">IF(ISNUMBER(OFFSET(INDIRECT("'"&amp;'DATA for charts'!D$5&amp;"'!$s1"),$A1753-1,0)),OFFSET(INDIRECT("'"&amp;'DATA for charts'!D$5&amp;"'!$s1"),$A1753-1,0),NA())</f>
        <v>-0.113096109</v>
      </c>
      <c r="E1753" s="219">
        <f ca="1">IF(ISNUMBER(OFFSET(INDIRECT("'"&amp;'DATA for charts'!E$5&amp;"'!$s1"),$A1753-1,0)),OFFSET(INDIRECT("'"&amp;'DATA for charts'!E$5&amp;"'!$s1"),$A1753-1,0),NA())</f>
        <v>-6.9000000000000006E-2</v>
      </c>
      <c r="F1753" s="219">
        <f ca="1">IF(ISNUMBER(OFFSET(INDIRECT("'"&amp;'DATA for charts'!F$5&amp;"'!$s1"),$A1753-1,0)),OFFSET(INDIRECT("'"&amp;'DATA for charts'!F$5&amp;"'!$s1"),$A1753-1,0),NA())</f>
        <v>-0.13512180146388278</v>
      </c>
      <c r="G1753" s="219">
        <f ca="1">IF(ISNUMBER(OFFSET(INDIRECT("'"&amp;'DATA for charts'!G$5&amp;"'!$s1"),$A1753-1,0)),OFFSET(INDIRECT("'"&amp;'DATA for charts'!G$5&amp;"'!$s1"),$A1753-1,0),NA())</f>
        <v>-0.09</v>
      </c>
      <c r="H1753" s="219">
        <f ca="1">IF(ISNUMBER(OFFSET(INDIRECT("'"&amp;'DATA for charts'!H$5&amp;"'!$s1"),$A1753-1,0)),OFFSET(INDIRECT("'"&amp;'DATA for charts'!H$5&amp;"'!$s1"),$A1753-1,0),NA())</f>
        <v>-9.9432900000000005E-2</v>
      </c>
      <c r="I1753" s="219" t="e">
        <f ca="1">IF(ISNUMBER(OFFSET(INDIRECT("'"&amp;'DATA for charts'!I$5&amp;"'!$s1"),$A1753-1,0)),OFFSET(INDIRECT("'"&amp;'DATA for charts'!I$5&amp;"'!$s1"),$A1753-1,0),NA())</f>
        <v>#N/A</v>
      </c>
      <c r="J1753" s="219" t="e">
        <f ca="1">IF(ISNUMBER(OFFSET(INDIRECT("'"&amp;'DATA for charts'!J$5&amp;"'!$s1"),$A1753-1,0)),OFFSET(INDIRECT("'"&amp;'DATA for charts'!J$5&amp;"'!$s1"),$A1753-1,0),NA())</f>
        <v>#N/A</v>
      </c>
      <c r="K1753" s="219" t="e">
        <f ca="1">IF(ISNUMBER(OFFSET(INDIRECT("'"&amp;'DATA for charts'!K$5&amp;"'!$s1"),$A1753-1,0)),OFFSET(INDIRECT("'"&amp;'DATA for charts'!K$5&amp;"'!$s1"),$A1753-1,0),NA())</f>
        <v>#N/A</v>
      </c>
      <c r="L1753" s="219" t="e">
        <f ca="1">IF(ISNUMBER(OFFSET(INDIRECT("'"&amp;'DATA for charts'!L$5&amp;"'!$s1"),$A1753-1,0)),OFFSET(INDIRECT("'"&amp;'DATA for charts'!L$5&amp;"'!$s1"),$A1753-1,0),NA())</f>
        <v>#N/A</v>
      </c>
      <c r="M1753" s="219" t="e">
        <f ca="1">IF(ISNUMBER(OFFSET(INDIRECT("'"&amp;'DATA for charts'!M$5&amp;"'!$s1"),$A1753-1,0)),OFFSET(INDIRECT("'"&amp;'DATA for charts'!M$5&amp;"'!$s1"),$A1753-1,0),NA())</f>
        <v>#N/A</v>
      </c>
      <c r="N1753" s="219" t="e">
        <f ca="1">IF(ISNUMBER(OFFSET(INDIRECT("'"&amp;'DATA for charts'!N$5&amp;"'!$s1"),$A1753-1,0)),OFFSET(INDIRECT("'"&amp;'DATA for charts'!N$5&amp;"'!$s1"),$A1753-1,0),NA())</f>
        <v>#N/A</v>
      </c>
      <c r="O1753" s="219" t="e">
        <f ca="1">IF(ISNUMBER(OFFSET(INDIRECT("'"&amp;'DATA for charts'!O$5&amp;"'!$s1"),$A1753-1,0)),OFFSET(INDIRECT("'"&amp;'DATA for charts'!O$5&amp;"'!$s1"),$A1753-1,0),NA())</f>
        <v>#N/A</v>
      </c>
      <c r="P1753" s="219" t="e">
        <f ca="1">IF(ISNUMBER(OFFSET(INDIRECT("'"&amp;'DATA for charts'!P$5&amp;"'!$s1"),$A1753-1,0)),OFFSET(INDIRECT("'"&amp;'DATA for charts'!P$5&amp;"'!$s1"),$A1753-1,0),NA())</f>
        <v>#N/A</v>
      </c>
      <c r="Q1753" s="219" t="e">
        <f ca="1">IF(ISNUMBER(OFFSET(INDIRECT("'"&amp;'DATA for charts'!Q$5&amp;"'!$s1"),$A1753-1,0)),OFFSET(INDIRECT("'"&amp;'DATA for charts'!Q$5&amp;"'!$s1"),$A1753-1,0),NA())</f>
        <v>#N/A</v>
      </c>
      <c r="R1753" s="219" t="e">
        <f ca="1">IF(ISNUMBER(OFFSET(INDIRECT("'"&amp;'DATA for charts'!R$5&amp;"'!$s1"),$A1753-1,0)),OFFSET(INDIRECT("'"&amp;'DATA for charts'!R$5&amp;"'!$s1"),$A1753-1,0),NA())</f>
        <v>#N/A</v>
      </c>
      <c r="S1753" s="219" t="e">
        <f ca="1">IF(ISNUMBER(OFFSET(INDIRECT("'"&amp;'DATA for charts'!S$5&amp;"'!$s1"),$A1753-1,0)),OFFSET(INDIRECT("'"&amp;'DATA for charts'!S$5&amp;"'!$s1"),$A1753-1,0),NA())</f>
        <v>#N/A</v>
      </c>
    </row>
    <row r="1754" spans="1:19">
      <c r="A1754" s="226">
        <f t="shared" si="1498"/>
        <v>269</v>
      </c>
      <c r="B1754" s="8">
        <v>8</v>
      </c>
      <c r="C1754" s="219">
        <f ca="1">IF(ISNUMBER(OFFSET(INDIRECT("'"&amp;'DATA for charts'!C$5&amp;"'!$s1"),$A1754-1,0)),OFFSET(INDIRECT("'"&amp;'DATA for charts'!C$5&amp;"'!$s1"),$A1754-1,0),NA())</f>
        <v>-0.66400000000000003</v>
      </c>
      <c r="D1754" s="219">
        <f ca="1">IF(ISNUMBER(OFFSET(INDIRECT("'"&amp;'DATA for charts'!D$5&amp;"'!$s1"),$A1754-1,0)),OFFSET(INDIRECT("'"&amp;'DATA for charts'!D$5&amp;"'!$s1"),$A1754-1,0),NA())</f>
        <v>-0.47919810000000002</v>
      </c>
      <c r="E1754" s="219">
        <f ca="1">IF(ISNUMBER(OFFSET(INDIRECT("'"&amp;'DATA for charts'!E$5&amp;"'!$s1"),$A1754-1,0)),OFFSET(INDIRECT("'"&amp;'DATA for charts'!E$5&amp;"'!$s1"),$A1754-1,0),NA())</f>
        <v>-0.45700000000000002</v>
      </c>
      <c r="F1754" s="219">
        <f ca="1">IF(ISNUMBER(OFFSET(INDIRECT("'"&amp;'DATA for charts'!F$5&amp;"'!$s1"),$A1754-1,0)),OFFSET(INDIRECT("'"&amp;'DATA for charts'!F$5&amp;"'!$s1"),$A1754-1,0),NA())</f>
        <v>-0.53511118936356117</v>
      </c>
      <c r="G1754" s="219">
        <f ca="1">IF(ISNUMBER(OFFSET(INDIRECT("'"&amp;'DATA for charts'!G$5&amp;"'!$s1"),$A1754-1,0)),OFFSET(INDIRECT("'"&amp;'DATA for charts'!G$5&amp;"'!$s1"),$A1754-1,0),NA())</f>
        <v>-0.45</v>
      </c>
      <c r="H1754" s="219">
        <f ca="1">IF(ISNUMBER(OFFSET(INDIRECT("'"&amp;'DATA for charts'!H$5&amp;"'!$s1"),$A1754-1,0)),OFFSET(INDIRECT("'"&amp;'DATA for charts'!H$5&amp;"'!$s1"),$A1754-1,0),NA())</f>
        <v>-0.45575100000000002</v>
      </c>
      <c r="I1754" s="219" t="e">
        <f ca="1">IF(ISNUMBER(OFFSET(INDIRECT("'"&amp;'DATA for charts'!I$5&amp;"'!$s1"),$A1754-1,0)),OFFSET(INDIRECT("'"&amp;'DATA for charts'!I$5&amp;"'!$s1"),$A1754-1,0),NA())</f>
        <v>#N/A</v>
      </c>
      <c r="J1754" s="219" t="e">
        <f ca="1">IF(ISNUMBER(OFFSET(INDIRECT("'"&amp;'DATA for charts'!J$5&amp;"'!$s1"),$A1754-1,0)),OFFSET(INDIRECT("'"&amp;'DATA for charts'!J$5&amp;"'!$s1"),$A1754-1,0),NA())</f>
        <v>#N/A</v>
      </c>
      <c r="K1754" s="219" t="e">
        <f ca="1">IF(ISNUMBER(OFFSET(INDIRECT("'"&amp;'DATA for charts'!K$5&amp;"'!$s1"),$A1754-1,0)),OFFSET(INDIRECT("'"&amp;'DATA for charts'!K$5&amp;"'!$s1"),$A1754-1,0),NA())</f>
        <v>#N/A</v>
      </c>
      <c r="L1754" s="219" t="e">
        <f ca="1">IF(ISNUMBER(OFFSET(INDIRECT("'"&amp;'DATA for charts'!L$5&amp;"'!$s1"),$A1754-1,0)),OFFSET(INDIRECT("'"&amp;'DATA for charts'!L$5&amp;"'!$s1"),$A1754-1,0),NA())</f>
        <v>#N/A</v>
      </c>
      <c r="M1754" s="219" t="e">
        <f ca="1">IF(ISNUMBER(OFFSET(INDIRECT("'"&amp;'DATA for charts'!M$5&amp;"'!$s1"),$A1754-1,0)),OFFSET(INDIRECT("'"&amp;'DATA for charts'!M$5&amp;"'!$s1"),$A1754-1,0),NA())</f>
        <v>#N/A</v>
      </c>
      <c r="N1754" s="219" t="e">
        <f ca="1">IF(ISNUMBER(OFFSET(INDIRECT("'"&amp;'DATA for charts'!N$5&amp;"'!$s1"),$A1754-1,0)),OFFSET(INDIRECT("'"&amp;'DATA for charts'!N$5&amp;"'!$s1"),$A1754-1,0),NA())</f>
        <v>#N/A</v>
      </c>
      <c r="O1754" s="219" t="e">
        <f ca="1">IF(ISNUMBER(OFFSET(INDIRECT("'"&amp;'DATA for charts'!O$5&amp;"'!$s1"),$A1754-1,0)),OFFSET(INDIRECT("'"&amp;'DATA for charts'!O$5&amp;"'!$s1"),$A1754-1,0),NA())</f>
        <v>#N/A</v>
      </c>
      <c r="P1754" s="219" t="e">
        <f ca="1">IF(ISNUMBER(OFFSET(INDIRECT("'"&amp;'DATA for charts'!P$5&amp;"'!$s1"),$A1754-1,0)),OFFSET(INDIRECT("'"&amp;'DATA for charts'!P$5&amp;"'!$s1"),$A1754-1,0),NA())</f>
        <v>#N/A</v>
      </c>
      <c r="Q1754" s="219" t="e">
        <f ca="1">IF(ISNUMBER(OFFSET(INDIRECT("'"&amp;'DATA for charts'!Q$5&amp;"'!$s1"),$A1754-1,0)),OFFSET(INDIRECT("'"&amp;'DATA for charts'!Q$5&amp;"'!$s1"),$A1754-1,0),NA())</f>
        <v>#N/A</v>
      </c>
      <c r="R1754" s="219" t="e">
        <f ca="1">IF(ISNUMBER(OFFSET(INDIRECT("'"&amp;'DATA for charts'!R$5&amp;"'!$s1"),$A1754-1,0)),OFFSET(INDIRECT("'"&amp;'DATA for charts'!R$5&amp;"'!$s1"),$A1754-1,0),NA())</f>
        <v>#N/A</v>
      </c>
      <c r="S1754" s="219" t="e">
        <f ca="1">IF(ISNUMBER(OFFSET(INDIRECT("'"&amp;'DATA for charts'!S$5&amp;"'!$s1"),$A1754-1,0)),OFFSET(INDIRECT("'"&amp;'DATA for charts'!S$5&amp;"'!$s1"),$A1754-1,0),NA())</f>
        <v>#N/A</v>
      </c>
    </row>
    <row r="1755" spans="1:19">
      <c r="A1755" s="226">
        <f t="shared" si="1498"/>
        <v>270</v>
      </c>
      <c r="B1755" s="8">
        <v>9</v>
      </c>
      <c r="C1755" s="219">
        <f ca="1">IF(ISNUMBER(OFFSET(INDIRECT("'"&amp;'DATA for charts'!C$5&amp;"'!$s1"),$A1755-1,0)),OFFSET(INDIRECT("'"&amp;'DATA for charts'!C$5&amp;"'!$s1"),$A1755-1,0),NA())</f>
        <v>-1.032</v>
      </c>
      <c r="D1755" s="219">
        <f ca="1">IF(ISNUMBER(OFFSET(INDIRECT("'"&amp;'DATA for charts'!D$5&amp;"'!$s1"),$A1755-1,0)),OFFSET(INDIRECT("'"&amp;'DATA for charts'!D$5&amp;"'!$s1"),$A1755-1,0),NA())</f>
        <v>-0.89804570000000017</v>
      </c>
      <c r="E1755" s="219">
        <f ca="1">IF(ISNUMBER(OFFSET(INDIRECT("'"&amp;'DATA for charts'!E$5&amp;"'!$s1"),$A1755-1,0)),OFFSET(INDIRECT("'"&amp;'DATA for charts'!E$5&amp;"'!$s1"),$A1755-1,0),NA())</f>
        <v>-0.86099999999999999</v>
      </c>
      <c r="F1755" s="219">
        <f ca="1">IF(ISNUMBER(OFFSET(INDIRECT("'"&amp;'DATA for charts'!F$5&amp;"'!$s1"),$A1755-1,0)),OFFSET(INDIRECT("'"&amp;'DATA for charts'!F$5&amp;"'!$s1"),$A1755-1,0),NA())</f>
        <v>-1.019391296990336</v>
      </c>
      <c r="G1755" s="219">
        <f ca="1">IF(ISNUMBER(OFFSET(INDIRECT("'"&amp;'DATA for charts'!G$5&amp;"'!$s1"),$A1755-1,0)),OFFSET(INDIRECT("'"&amp;'DATA for charts'!G$5&amp;"'!$s1"),$A1755-1,0),NA())</f>
        <v>-0.91</v>
      </c>
      <c r="H1755" s="219">
        <f ca="1">IF(ISNUMBER(OFFSET(INDIRECT("'"&amp;'DATA for charts'!H$5&amp;"'!$s1"),$A1755-1,0)),OFFSET(INDIRECT("'"&amp;'DATA for charts'!H$5&amp;"'!$s1"),$A1755-1,0),NA())</f>
        <v>-0.92638600000000004</v>
      </c>
      <c r="I1755" s="219" t="e">
        <f ca="1">IF(ISNUMBER(OFFSET(INDIRECT("'"&amp;'DATA for charts'!I$5&amp;"'!$s1"),$A1755-1,0)),OFFSET(INDIRECT("'"&amp;'DATA for charts'!I$5&amp;"'!$s1"),$A1755-1,0),NA())</f>
        <v>#N/A</v>
      </c>
      <c r="J1755" s="219" t="e">
        <f ca="1">IF(ISNUMBER(OFFSET(INDIRECT("'"&amp;'DATA for charts'!J$5&amp;"'!$s1"),$A1755-1,0)),OFFSET(INDIRECT("'"&amp;'DATA for charts'!J$5&amp;"'!$s1"),$A1755-1,0),NA())</f>
        <v>#N/A</v>
      </c>
      <c r="K1755" s="219" t="e">
        <f ca="1">IF(ISNUMBER(OFFSET(INDIRECT("'"&amp;'DATA for charts'!K$5&amp;"'!$s1"),$A1755-1,0)),OFFSET(INDIRECT("'"&amp;'DATA for charts'!K$5&amp;"'!$s1"),$A1755-1,0),NA())</f>
        <v>#N/A</v>
      </c>
      <c r="L1755" s="219" t="e">
        <f ca="1">IF(ISNUMBER(OFFSET(INDIRECT("'"&amp;'DATA for charts'!L$5&amp;"'!$s1"),$A1755-1,0)),OFFSET(INDIRECT("'"&amp;'DATA for charts'!L$5&amp;"'!$s1"),$A1755-1,0),NA())</f>
        <v>#N/A</v>
      </c>
      <c r="M1755" s="219" t="e">
        <f ca="1">IF(ISNUMBER(OFFSET(INDIRECT("'"&amp;'DATA for charts'!M$5&amp;"'!$s1"),$A1755-1,0)),OFFSET(INDIRECT("'"&amp;'DATA for charts'!M$5&amp;"'!$s1"),$A1755-1,0),NA())</f>
        <v>#N/A</v>
      </c>
      <c r="N1755" s="219" t="e">
        <f ca="1">IF(ISNUMBER(OFFSET(INDIRECT("'"&amp;'DATA for charts'!N$5&amp;"'!$s1"),$A1755-1,0)),OFFSET(INDIRECT("'"&amp;'DATA for charts'!N$5&amp;"'!$s1"),$A1755-1,0),NA())</f>
        <v>#N/A</v>
      </c>
      <c r="O1755" s="219" t="e">
        <f ca="1">IF(ISNUMBER(OFFSET(INDIRECT("'"&amp;'DATA for charts'!O$5&amp;"'!$s1"),$A1755-1,0)),OFFSET(INDIRECT("'"&amp;'DATA for charts'!O$5&amp;"'!$s1"),$A1755-1,0),NA())</f>
        <v>#N/A</v>
      </c>
      <c r="P1755" s="219" t="e">
        <f ca="1">IF(ISNUMBER(OFFSET(INDIRECT("'"&amp;'DATA for charts'!P$5&amp;"'!$s1"),$A1755-1,0)),OFFSET(INDIRECT("'"&amp;'DATA for charts'!P$5&amp;"'!$s1"),$A1755-1,0),NA())</f>
        <v>#N/A</v>
      </c>
      <c r="Q1755" s="219" t="e">
        <f ca="1">IF(ISNUMBER(OFFSET(INDIRECT("'"&amp;'DATA for charts'!Q$5&amp;"'!$s1"),$A1755-1,0)),OFFSET(INDIRECT("'"&amp;'DATA for charts'!Q$5&amp;"'!$s1"),$A1755-1,0),NA())</f>
        <v>#N/A</v>
      </c>
      <c r="R1755" s="219" t="e">
        <f ca="1">IF(ISNUMBER(OFFSET(INDIRECT("'"&amp;'DATA for charts'!R$5&amp;"'!$s1"),$A1755-1,0)),OFFSET(INDIRECT("'"&amp;'DATA for charts'!R$5&amp;"'!$s1"),$A1755-1,0),NA())</f>
        <v>#N/A</v>
      </c>
      <c r="S1755" s="219" t="e">
        <f ca="1">IF(ISNUMBER(OFFSET(INDIRECT("'"&amp;'DATA for charts'!S$5&amp;"'!$s1"),$A1755-1,0)),OFFSET(INDIRECT("'"&amp;'DATA for charts'!S$5&amp;"'!$s1"),$A1755-1,0),NA())</f>
        <v>#N/A</v>
      </c>
    </row>
    <row r="1756" spans="1:19">
      <c r="A1756" s="226">
        <f t="shared" si="1498"/>
        <v>271</v>
      </c>
      <c r="B1756" s="8">
        <v>10</v>
      </c>
      <c r="C1756" s="219">
        <f ca="1">IF(ISNUMBER(OFFSET(INDIRECT("'"&amp;'DATA for charts'!C$5&amp;"'!$s1"),$A1756-1,0)),OFFSET(INDIRECT("'"&amp;'DATA for charts'!C$5&amp;"'!$s1"),$A1756-1,0),NA())</f>
        <v>-1.4990000000000001</v>
      </c>
      <c r="D1756" s="219">
        <f ca="1">IF(ISNUMBER(OFFSET(INDIRECT("'"&amp;'DATA for charts'!D$5&amp;"'!$s1"),$A1756-1,0)),OFFSET(INDIRECT("'"&amp;'DATA for charts'!D$5&amp;"'!$s1"),$A1756-1,0),NA())</f>
        <v>-1.5517540000000001</v>
      </c>
      <c r="E1756" s="219">
        <f ca="1">IF(ISNUMBER(OFFSET(INDIRECT("'"&amp;'DATA for charts'!E$5&amp;"'!$s1"),$A1756-1,0)),OFFSET(INDIRECT("'"&amp;'DATA for charts'!E$5&amp;"'!$s1"),$A1756-1,0),NA())</f>
        <v>-1.365</v>
      </c>
      <c r="F1756" s="219">
        <f ca="1">IF(ISNUMBER(OFFSET(INDIRECT("'"&amp;'DATA for charts'!F$5&amp;"'!$s1"),$A1756-1,0)),OFFSET(INDIRECT("'"&amp;'DATA for charts'!F$5&amp;"'!$s1"),$A1756-1,0),NA())</f>
        <v>-1.7042618241767526</v>
      </c>
      <c r="G1756" s="219">
        <f ca="1">IF(ISNUMBER(OFFSET(INDIRECT("'"&amp;'DATA for charts'!G$5&amp;"'!$s1"),$A1756-1,0)),OFFSET(INDIRECT("'"&amp;'DATA for charts'!G$5&amp;"'!$s1"),$A1756-1,0),NA())</f>
        <v>-1.55</v>
      </c>
      <c r="H1756" s="219">
        <f ca="1">IF(ISNUMBER(OFFSET(INDIRECT("'"&amp;'DATA for charts'!H$5&amp;"'!$s1"),$A1756-1,0)),OFFSET(INDIRECT("'"&amp;'DATA for charts'!H$5&amp;"'!$s1"),$A1756-1,0),NA())</f>
        <v>-1.6327499999999999</v>
      </c>
      <c r="I1756" s="219" t="e">
        <f ca="1">IF(ISNUMBER(OFFSET(INDIRECT("'"&amp;'DATA for charts'!I$5&amp;"'!$s1"),$A1756-1,0)),OFFSET(INDIRECT("'"&amp;'DATA for charts'!I$5&amp;"'!$s1"),$A1756-1,0),NA())</f>
        <v>#N/A</v>
      </c>
      <c r="J1756" s="219" t="e">
        <f ca="1">IF(ISNUMBER(OFFSET(INDIRECT("'"&amp;'DATA for charts'!J$5&amp;"'!$s1"),$A1756-1,0)),OFFSET(INDIRECT("'"&amp;'DATA for charts'!J$5&amp;"'!$s1"),$A1756-1,0),NA())</f>
        <v>#N/A</v>
      </c>
      <c r="K1756" s="219" t="e">
        <f ca="1">IF(ISNUMBER(OFFSET(INDIRECT("'"&amp;'DATA for charts'!K$5&amp;"'!$s1"),$A1756-1,0)),OFFSET(INDIRECT("'"&amp;'DATA for charts'!K$5&amp;"'!$s1"),$A1756-1,0),NA())</f>
        <v>#N/A</v>
      </c>
      <c r="L1756" s="219" t="e">
        <f ca="1">IF(ISNUMBER(OFFSET(INDIRECT("'"&amp;'DATA for charts'!L$5&amp;"'!$s1"),$A1756-1,0)),OFFSET(INDIRECT("'"&amp;'DATA for charts'!L$5&amp;"'!$s1"),$A1756-1,0),NA())</f>
        <v>#N/A</v>
      </c>
      <c r="M1756" s="219" t="e">
        <f ca="1">IF(ISNUMBER(OFFSET(INDIRECT("'"&amp;'DATA for charts'!M$5&amp;"'!$s1"),$A1756-1,0)),OFFSET(INDIRECT("'"&amp;'DATA for charts'!M$5&amp;"'!$s1"),$A1756-1,0),NA())</f>
        <v>#N/A</v>
      </c>
      <c r="N1756" s="219" t="e">
        <f ca="1">IF(ISNUMBER(OFFSET(INDIRECT("'"&amp;'DATA for charts'!N$5&amp;"'!$s1"),$A1756-1,0)),OFFSET(INDIRECT("'"&amp;'DATA for charts'!N$5&amp;"'!$s1"),$A1756-1,0),NA())</f>
        <v>#N/A</v>
      </c>
      <c r="O1756" s="219" t="e">
        <f ca="1">IF(ISNUMBER(OFFSET(INDIRECT("'"&amp;'DATA for charts'!O$5&amp;"'!$s1"),$A1756-1,0)),OFFSET(INDIRECT("'"&amp;'DATA for charts'!O$5&amp;"'!$s1"),$A1756-1,0),NA())</f>
        <v>#N/A</v>
      </c>
      <c r="P1756" s="219" t="e">
        <f ca="1">IF(ISNUMBER(OFFSET(INDIRECT("'"&amp;'DATA for charts'!P$5&amp;"'!$s1"),$A1756-1,0)),OFFSET(INDIRECT("'"&amp;'DATA for charts'!P$5&amp;"'!$s1"),$A1756-1,0),NA())</f>
        <v>#N/A</v>
      </c>
      <c r="Q1756" s="219" t="e">
        <f ca="1">IF(ISNUMBER(OFFSET(INDIRECT("'"&amp;'DATA for charts'!Q$5&amp;"'!$s1"),$A1756-1,0)),OFFSET(INDIRECT("'"&amp;'DATA for charts'!Q$5&amp;"'!$s1"),$A1756-1,0),NA())</f>
        <v>#N/A</v>
      </c>
      <c r="R1756" s="219" t="e">
        <f ca="1">IF(ISNUMBER(OFFSET(INDIRECT("'"&amp;'DATA for charts'!R$5&amp;"'!$s1"),$A1756-1,0)),OFFSET(INDIRECT("'"&amp;'DATA for charts'!R$5&amp;"'!$s1"),$A1756-1,0),NA())</f>
        <v>#N/A</v>
      </c>
      <c r="S1756" s="219" t="e">
        <f ca="1">IF(ISNUMBER(OFFSET(INDIRECT("'"&amp;'DATA for charts'!S$5&amp;"'!$s1"),$A1756-1,0)),OFFSET(INDIRECT("'"&amp;'DATA for charts'!S$5&amp;"'!$s1"),$A1756-1,0),NA())</f>
        <v>#N/A</v>
      </c>
    </row>
    <row r="1757" spans="1:19">
      <c r="A1757" s="226">
        <f t="shared" si="1498"/>
        <v>272</v>
      </c>
      <c r="B1757" s="8">
        <v>11</v>
      </c>
      <c r="C1757" s="219">
        <f ca="1">IF(ISNUMBER(OFFSET(INDIRECT("'"&amp;'DATA for charts'!C$5&amp;"'!$s1"),$A1757-1,0)),OFFSET(INDIRECT("'"&amp;'DATA for charts'!C$5&amp;"'!$s1"),$A1757-1,0),NA())</f>
        <v>-2.125</v>
      </c>
      <c r="D1757" s="219">
        <f ca="1">IF(ISNUMBER(OFFSET(INDIRECT("'"&amp;'DATA for charts'!D$5&amp;"'!$s1"),$A1757-1,0)),OFFSET(INDIRECT("'"&amp;'DATA for charts'!D$5&amp;"'!$s1"),$A1757-1,0),NA())</f>
        <v>-2.3959030000000001</v>
      </c>
      <c r="E1757" s="219">
        <f ca="1">IF(ISNUMBER(OFFSET(INDIRECT("'"&amp;'DATA for charts'!E$5&amp;"'!$s1"),$A1757-1,0)),OFFSET(INDIRECT("'"&amp;'DATA for charts'!E$5&amp;"'!$s1"),$A1757-1,0),NA())</f>
        <v>-1.9790000000000001</v>
      </c>
      <c r="F1757" s="219">
        <f ca="1">IF(ISNUMBER(OFFSET(INDIRECT("'"&amp;'DATA for charts'!F$5&amp;"'!$s1"),$A1757-1,0)),OFFSET(INDIRECT("'"&amp;'DATA for charts'!F$5&amp;"'!$s1"),$A1757-1,0),NA())</f>
        <v>-2.5672283427782641</v>
      </c>
      <c r="G1757" s="219">
        <f ca="1">IF(ISNUMBER(OFFSET(INDIRECT("'"&amp;'DATA for charts'!G$5&amp;"'!$s1"),$A1757-1,0)),OFFSET(INDIRECT("'"&amp;'DATA for charts'!G$5&amp;"'!$s1"),$A1757-1,0),NA())</f>
        <v>-2.36</v>
      </c>
      <c r="H1757" s="219">
        <f ca="1">IF(ISNUMBER(OFFSET(INDIRECT("'"&amp;'DATA for charts'!H$5&amp;"'!$s1"),$A1757-1,0)),OFFSET(INDIRECT("'"&amp;'DATA for charts'!H$5&amp;"'!$s1"),$A1757-1,0),NA())</f>
        <v>-2.4663900000000001</v>
      </c>
      <c r="I1757" s="219" t="e">
        <f ca="1">IF(ISNUMBER(OFFSET(INDIRECT("'"&amp;'DATA for charts'!I$5&amp;"'!$s1"),$A1757-1,0)),OFFSET(INDIRECT("'"&amp;'DATA for charts'!I$5&amp;"'!$s1"),$A1757-1,0),NA())</f>
        <v>#N/A</v>
      </c>
      <c r="J1757" s="219" t="e">
        <f ca="1">IF(ISNUMBER(OFFSET(INDIRECT("'"&amp;'DATA for charts'!J$5&amp;"'!$s1"),$A1757-1,0)),OFFSET(INDIRECT("'"&amp;'DATA for charts'!J$5&amp;"'!$s1"),$A1757-1,0),NA())</f>
        <v>#N/A</v>
      </c>
      <c r="K1757" s="219" t="e">
        <f ca="1">IF(ISNUMBER(OFFSET(INDIRECT("'"&amp;'DATA for charts'!K$5&amp;"'!$s1"),$A1757-1,0)),OFFSET(INDIRECT("'"&amp;'DATA for charts'!K$5&amp;"'!$s1"),$A1757-1,0),NA())</f>
        <v>#N/A</v>
      </c>
      <c r="L1757" s="219" t="e">
        <f ca="1">IF(ISNUMBER(OFFSET(INDIRECT("'"&amp;'DATA for charts'!L$5&amp;"'!$s1"),$A1757-1,0)),OFFSET(INDIRECT("'"&amp;'DATA for charts'!L$5&amp;"'!$s1"),$A1757-1,0),NA())</f>
        <v>#N/A</v>
      </c>
      <c r="M1757" s="219" t="e">
        <f ca="1">IF(ISNUMBER(OFFSET(INDIRECT("'"&amp;'DATA for charts'!M$5&amp;"'!$s1"),$A1757-1,0)),OFFSET(INDIRECT("'"&amp;'DATA for charts'!M$5&amp;"'!$s1"),$A1757-1,0),NA())</f>
        <v>#N/A</v>
      </c>
      <c r="N1757" s="219" t="e">
        <f ca="1">IF(ISNUMBER(OFFSET(INDIRECT("'"&amp;'DATA for charts'!N$5&amp;"'!$s1"),$A1757-1,0)),OFFSET(INDIRECT("'"&amp;'DATA for charts'!N$5&amp;"'!$s1"),$A1757-1,0),NA())</f>
        <v>#N/A</v>
      </c>
      <c r="O1757" s="219" t="e">
        <f ca="1">IF(ISNUMBER(OFFSET(INDIRECT("'"&amp;'DATA for charts'!O$5&amp;"'!$s1"),$A1757-1,0)),OFFSET(INDIRECT("'"&amp;'DATA for charts'!O$5&amp;"'!$s1"),$A1757-1,0),NA())</f>
        <v>#N/A</v>
      </c>
      <c r="P1757" s="219" t="e">
        <f ca="1">IF(ISNUMBER(OFFSET(INDIRECT("'"&amp;'DATA for charts'!P$5&amp;"'!$s1"),$A1757-1,0)),OFFSET(INDIRECT("'"&amp;'DATA for charts'!P$5&amp;"'!$s1"),$A1757-1,0),NA())</f>
        <v>#N/A</v>
      </c>
      <c r="Q1757" s="219" t="e">
        <f ca="1">IF(ISNUMBER(OFFSET(INDIRECT("'"&amp;'DATA for charts'!Q$5&amp;"'!$s1"),$A1757-1,0)),OFFSET(INDIRECT("'"&amp;'DATA for charts'!Q$5&amp;"'!$s1"),$A1757-1,0),NA())</f>
        <v>#N/A</v>
      </c>
      <c r="R1757" s="219" t="e">
        <f ca="1">IF(ISNUMBER(OFFSET(INDIRECT("'"&amp;'DATA for charts'!R$5&amp;"'!$s1"),$A1757-1,0)),OFFSET(INDIRECT("'"&amp;'DATA for charts'!R$5&amp;"'!$s1"),$A1757-1,0),NA())</f>
        <v>#N/A</v>
      </c>
      <c r="S1757" s="219" t="e">
        <f ca="1">IF(ISNUMBER(OFFSET(INDIRECT("'"&amp;'DATA for charts'!S$5&amp;"'!$s1"),$A1757-1,0)),OFFSET(INDIRECT("'"&amp;'DATA for charts'!S$5&amp;"'!$s1"),$A1757-1,0),NA())</f>
        <v>#N/A</v>
      </c>
    </row>
    <row r="1758" spans="1:19">
      <c r="A1758" s="226">
        <f t="shared" si="1498"/>
        <v>273</v>
      </c>
      <c r="B1758" s="8">
        <v>12</v>
      </c>
      <c r="C1758" s="219">
        <f ca="1">IF(ISNUMBER(OFFSET(INDIRECT("'"&amp;'DATA for charts'!C$5&amp;"'!$s1"),$A1758-1,0)),OFFSET(INDIRECT("'"&amp;'DATA for charts'!C$5&amp;"'!$s1"),$A1758-1,0),NA())</f>
        <v>-2.7090000000000001</v>
      </c>
      <c r="D1758" s="219">
        <f ca="1">IF(ISNUMBER(OFFSET(INDIRECT("'"&amp;'DATA for charts'!D$5&amp;"'!$s1"),$A1758-1,0)),OFFSET(INDIRECT("'"&amp;'DATA for charts'!D$5&amp;"'!$s1"),$A1758-1,0),NA())</f>
        <v>-3.1327050000000001</v>
      </c>
      <c r="E1758" s="219">
        <f ca="1">IF(ISNUMBER(OFFSET(INDIRECT("'"&amp;'DATA for charts'!E$5&amp;"'!$s1"),$A1758-1,0)),OFFSET(INDIRECT("'"&amp;'DATA for charts'!E$5&amp;"'!$s1"),$A1758-1,0),NA())</f>
        <v>-2.56</v>
      </c>
      <c r="F1758" s="219">
        <f ca="1">IF(ISNUMBER(OFFSET(INDIRECT("'"&amp;'DATA for charts'!F$5&amp;"'!$s1"),$A1758-1,0)),OFFSET(INDIRECT("'"&amp;'DATA for charts'!F$5&amp;"'!$s1"),$A1758-1,0),NA())</f>
        <v>-3.3159550937956666</v>
      </c>
      <c r="G1758" s="219">
        <f ca="1">IF(ISNUMBER(OFFSET(INDIRECT("'"&amp;'DATA for charts'!G$5&amp;"'!$s1"),$A1758-1,0)),OFFSET(INDIRECT("'"&amp;'DATA for charts'!G$5&amp;"'!$s1"),$A1758-1,0),NA())</f>
        <v>-3.14</v>
      </c>
      <c r="H1758" s="219">
        <f ca="1">IF(ISNUMBER(OFFSET(INDIRECT("'"&amp;'DATA for charts'!H$5&amp;"'!$s1"),$A1758-1,0)),OFFSET(INDIRECT("'"&amp;'DATA for charts'!H$5&amp;"'!$s1"),$A1758-1,0),NA())</f>
        <v>-3.1510500000000001</v>
      </c>
      <c r="I1758" s="219" t="e">
        <f ca="1">IF(ISNUMBER(OFFSET(INDIRECT("'"&amp;'DATA for charts'!I$5&amp;"'!$s1"),$A1758-1,0)),OFFSET(INDIRECT("'"&amp;'DATA for charts'!I$5&amp;"'!$s1"),$A1758-1,0),NA())</f>
        <v>#N/A</v>
      </c>
      <c r="J1758" s="219" t="e">
        <f ca="1">IF(ISNUMBER(OFFSET(INDIRECT("'"&amp;'DATA for charts'!J$5&amp;"'!$s1"),$A1758-1,0)),OFFSET(INDIRECT("'"&amp;'DATA for charts'!J$5&amp;"'!$s1"),$A1758-1,0),NA())</f>
        <v>#N/A</v>
      </c>
      <c r="K1758" s="219" t="e">
        <f ca="1">IF(ISNUMBER(OFFSET(INDIRECT("'"&amp;'DATA for charts'!K$5&amp;"'!$s1"),$A1758-1,0)),OFFSET(INDIRECT("'"&amp;'DATA for charts'!K$5&amp;"'!$s1"),$A1758-1,0),NA())</f>
        <v>#N/A</v>
      </c>
      <c r="L1758" s="219" t="e">
        <f ca="1">IF(ISNUMBER(OFFSET(INDIRECT("'"&amp;'DATA for charts'!L$5&amp;"'!$s1"),$A1758-1,0)),OFFSET(INDIRECT("'"&amp;'DATA for charts'!L$5&amp;"'!$s1"),$A1758-1,0),NA())</f>
        <v>#N/A</v>
      </c>
      <c r="M1758" s="219" t="e">
        <f ca="1">IF(ISNUMBER(OFFSET(INDIRECT("'"&amp;'DATA for charts'!M$5&amp;"'!$s1"),$A1758-1,0)),OFFSET(INDIRECT("'"&amp;'DATA for charts'!M$5&amp;"'!$s1"),$A1758-1,0),NA())</f>
        <v>#N/A</v>
      </c>
      <c r="N1758" s="219" t="e">
        <f ca="1">IF(ISNUMBER(OFFSET(INDIRECT("'"&amp;'DATA for charts'!N$5&amp;"'!$s1"),$A1758-1,0)),OFFSET(INDIRECT("'"&amp;'DATA for charts'!N$5&amp;"'!$s1"),$A1758-1,0),NA())</f>
        <v>#N/A</v>
      </c>
      <c r="O1758" s="219" t="e">
        <f ca="1">IF(ISNUMBER(OFFSET(INDIRECT("'"&amp;'DATA for charts'!O$5&amp;"'!$s1"),$A1758-1,0)),OFFSET(INDIRECT("'"&amp;'DATA for charts'!O$5&amp;"'!$s1"),$A1758-1,0),NA())</f>
        <v>#N/A</v>
      </c>
      <c r="P1758" s="219" t="e">
        <f ca="1">IF(ISNUMBER(OFFSET(INDIRECT("'"&amp;'DATA for charts'!P$5&amp;"'!$s1"),$A1758-1,0)),OFFSET(INDIRECT("'"&amp;'DATA for charts'!P$5&amp;"'!$s1"),$A1758-1,0),NA())</f>
        <v>#N/A</v>
      </c>
      <c r="Q1758" s="219" t="e">
        <f ca="1">IF(ISNUMBER(OFFSET(INDIRECT("'"&amp;'DATA for charts'!Q$5&amp;"'!$s1"),$A1758-1,0)),OFFSET(INDIRECT("'"&amp;'DATA for charts'!Q$5&amp;"'!$s1"),$A1758-1,0),NA())</f>
        <v>#N/A</v>
      </c>
      <c r="R1758" s="219" t="e">
        <f ca="1">IF(ISNUMBER(OFFSET(INDIRECT("'"&amp;'DATA for charts'!R$5&amp;"'!$s1"),$A1758-1,0)),OFFSET(INDIRECT("'"&amp;'DATA for charts'!R$5&amp;"'!$s1"),$A1758-1,0),NA())</f>
        <v>#N/A</v>
      </c>
      <c r="S1758" s="219" t="e">
        <f ca="1">IF(ISNUMBER(OFFSET(INDIRECT("'"&amp;'DATA for charts'!S$5&amp;"'!$s1"),$A1758-1,0)),OFFSET(INDIRECT("'"&amp;'DATA for charts'!S$5&amp;"'!$s1"),$A1758-1,0),NA())</f>
        <v>#N/A</v>
      </c>
    </row>
    <row r="1759" spans="1:19">
      <c r="A1759" s="226">
        <f t="shared" si="1498"/>
        <v>274</v>
      </c>
      <c r="B1759" s="8">
        <v>13</v>
      </c>
      <c r="C1759" s="219">
        <f ca="1">IF(ISNUMBER(OFFSET(INDIRECT("'"&amp;'DATA for charts'!C$5&amp;"'!$s1"),$A1759-1,0)),OFFSET(INDIRECT("'"&amp;'DATA for charts'!C$5&amp;"'!$s1"),$A1759-1,0),NA())</f>
        <v>-3.08</v>
      </c>
      <c r="D1759" s="219">
        <f ca="1">IF(ISNUMBER(OFFSET(INDIRECT("'"&amp;'DATA for charts'!D$5&amp;"'!$s1"),$A1759-1,0)),OFFSET(INDIRECT("'"&amp;'DATA for charts'!D$5&amp;"'!$s1"),$A1759-1,0),NA())</f>
        <v>-3.4278309999999999</v>
      </c>
      <c r="E1759" s="219">
        <f ca="1">IF(ISNUMBER(OFFSET(INDIRECT("'"&amp;'DATA for charts'!E$5&amp;"'!$s1"),$A1759-1,0)),OFFSET(INDIRECT("'"&amp;'DATA for charts'!E$5&amp;"'!$s1"),$A1759-1,0),NA())</f>
        <v>-3.004</v>
      </c>
      <c r="F1759" s="219">
        <f ca="1">IF(ISNUMBER(OFFSET(INDIRECT("'"&amp;'DATA for charts'!F$5&amp;"'!$s1"),$A1759-1,0)),OFFSET(INDIRECT("'"&amp;'DATA for charts'!F$5&amp;"'!$s1"),$A1759-1,0),NA())</f>
        <v>-3.6139801073012778</v>
      </c>
      <c r="G1759" s="219">
        <f ca="1">IF(ISNUMBER(OFFSET(INDIRECT("'"&amp;'DATA for charts'!G$5&amp;"'!$s1"),$A1759-1,0)),OFFSET(INDIRECT("'"&amp;'DATA for charts'!G$5&amp;"'!$s1"),$A1759-1,0),NA())</f>
        <v>-3.55</v>
      </c>
      <c r="H1759" s="219">
        <f ca="1">IF(ISNUMBER(OFFSET(INDIRECT("'"&amp;'DATA for charts'!H$5&amp;"'!$s1"),$A1759-1,0)),OFFSET(INDIRECT("'"&amp;'DATA for charts'!H$5&amp;"'!$s1"),$A1759-1,0),NA())</f>
        <v>-3.4890699999999999</v>
      </c>
      <c r="I1759" s="219" t="e">
        <f ca="1">IF(ISNUMBER(OFFSET(INDIRECT("'"&amp;'DATA for charts'!I$5&amp;"'!$s1"),$A1759-1,0)),OFFSET(INDIRECT("'"&amp;'DATA for charts'!I$5&amp;"'!$s1"),$A1759-1,0),NA())</f>
        <v>#N/A</v>
      </c>
      <c r="J1759" s="219" t="e">
        <f ca="1">IF(ISNUMBER(OFFSET(INDIRECT("'"&amp;'DATA for charts'!J$5&amp;"'!$s1"),$A1759-1,0)),OFFSET(INDIRECT("'"&amp;'DATA for charts'!J$5&amp;"'!$s1"),$A1759-1,0),NA())</f>
        <v>#N/A</v>
      </c>
      <c r="K1759" s="219" t="e">
        <f ca="1">IF(ISNUMBER(OFFSET(INDIRECT("'"&amp;'DATA for charts'!K$5&amp;"'!$s1"),$A1759-1,0)),OFFSET(INDIRECT("'"&amp;'DATA for charts'!K$5&amp;"'!$s1"),$A1759-1,0),NA())</f>
        <v>#N/A</v>
      </c>
      <c r="L1759" s="219" t="e">
        <f ca="1">IF(ISNUMBER(OFFSET(INDIRECT("'"&amp;'DATA for charts'!L$5&amp;"'!$s1"),$A1759-1,0)),OFFSET(INDIRECT("'"&amp;'DATA for charts'!L$5&amp;"'!$s1"),$A1759-1,0),NA())</f>
        <v>#N/A</v>
      </c>
      <c r="M1759" s="219" t="e">
        <f ca="1">IF(ISNUMBER(OFFSET(INDIRECT("'"&amp;'DATA for charts'!M$5&amp;"'!$s1"),$A1759-1,0)),OFFSET(INDIRECT("'"&amp;'DATA for charts'!M$5&amp;"'!$s1"),$A1759-1,0),NA())</f>
        <v>#N/A</v>
      </c>
      <c r="N1759" s="219" t="e">
        <f ca="1">IF(ISNUMBER(OFFSET(INDIRECT("'"&amp;'DATA for charts'!N$5&amp;"'!$s1"),$A1759-1,0)),OFFSET(INDIRECT("'"&amp;'DATA for charts'!N$5&amp;"'!$s1"),$A1759-1,0),NA())</f>
        <v>#N/A</v>
      </c>
      <c r="O1759" s="219" t="e">
        <f ca="1">IF(ISNUMBER(OFFSET(INDIRECT("'"&amp;'DATA for charts'!O$5&amp;"'!$s1"),$A1759-1,0)),OFFSET(INDIRECT("'"&amp;'DATA for charts'!O$5&amp;"'!$s1"),$A1759-1,0),NA())</f>
        <v>#N/A</v>
      </c>
      <c r="P1759" s="219" t="e">
        <f ca="1">IF(ISNUMBER(OFFSET(INDIRECT("'"&amp;'DATA for charts'!P$5&amp;"'!$s1"),$A1759-1,0)),OFFSET(INDIRECT("'"&amp;'DATA for charts'!P$5&amp;"'!$s1"),$A1759-1,0),NA())</f>
        <v>#N/A</v>
      </c>
      <c r="Q1759" s="219" t="e">
        <f ca="1">IF(ISNUMBER(OFFSET(INDIRECT("'"&amp;'DATA for charts'!Q$5&amp;"'!$s1"),$A1759-1,0)),OFFSET(INDIRECT("'"&amp;'DATA for charts'!Q$5&amp;"'!$s1"),$A1759-1,0),NA())</f>
        <v>#N/A</v>
      </c>
      <c r="R1759" s="219" t="e">
        <f ca="1">IF(ISNUMBER(OFFSET(INDIRECT("'"&amp;'DATA for charts'!R$5&amp;"'!$s1"),$A1759-1,0)),OFFSET(INDIRECT("'"&amp;'DATA for charts'!R$5&amp;"'!$s1"),$A1759-1,0),NA())</f>
        <v>#N/A</v>
      </c>
      <c r="S1759" s="219" t="e">
        <f ca="1">IF(ISNUMBER(OFFSET(INDIRECT("'"&amp;'DATA for charts'!S$5&amp;"'!$s1"),$A1759-1,0)),OFFSET(INDIRECT("'"&amp;'DATA for charts'!S$5&amp;"'!$s1"),$A1759-1,0),NA())</f>
        <v>#N/A</v>
      </c>
    </row>
    <row r="1760" spans="1:19">
      <c r="A1760" s="226">
        <f t="shared" si="1498"/>
        <v>275</v>
      </c>
      <c r="B1760" s="8">
        <v>14</v>
      </c>
      <c r="C1760" s="219">
        <f ca="1">IF(ISNUMBER(OFFSET(INDIRECT("'"&amp;'DATA for charts'!C$5&amp;"'!$s1"),$A1760-1,0)),OFFSET(INDIRECT("'"&amp;'DATA for charts'!C$5&amp;"'!$s1"),$A1760-1,0),NA())</f>
        <v>-3.24</v>
      </c>
      <c r="D1760" s="219">
        <f ca="1">IF(ISNUMBER(OFFSET(INDIRECT("'"&amp;'DATA for charts'!D$5&amp;"'!$s1"),$A1760-1,0)),OFFSET(INDIRECT("'"&amp;'DATA for charts'!D$5&amp;"'!$s1"),$A1760-1,0),NA())</f>
        <v>-3.4049489999999998</v>
      </c>
      <c r="E1760" s="219">
        <f ca="1">IF(ISNUMBER(OFFSET(INDIRECT("'"&amp;'DATA for charts'!E$5&amp;"'!$s1"),$A1760-1,0)),OFFSET(INDIRECT("'"&amp;'DATA for charts'!E$5&amp;"'!$s1"),$A1760-1,0),NA())</f>
        <v>-3.2309999999999999</v>
      </c>
      <c r="F1760" s="219">
        <f ca="1">IF(ISNUMBER(OFFSET(INDIRECT("'"&amp;'DATA for charts'!F$5&amp;"'!$s1"),$A1760-1,0)),OFFSET(INDIRECT("'"&amp;'DATA for charts'!F$5&amp;"'!$s1"),$A1760-1,0),NA())</f>
        <v>-3.6137665205315828</v>
      </c>
      <c r="G1760" s="219">
        <f ca="1">IF(ISNUMBER(OFFSET(INDIRECT("'"&amp;'DATA for charts'!G$5&amp;"'!$s1"),$A1760-1,0)),OFFSET(INDIRECT("'"&amp;'DATA for charts'!G$5&amp;"'!$s1"),$A1760-1,0),NA())</f>
        <v>-3.63</v>
      </c>
      <c r="H1760" s="219">
        <f ca="1">IF(ISNUMBER(OFFSET(INDIRECT("'"&amp;'DATA for charts'!H$5&amp;"'!$s1"),$A1760-1,0)),OFFSET(INDIRECT("'"&amp;'DATA for charts'!H$5&amp;"'!$s1"),$A1760-1,0),NA())</f>
        <v>-3.5104299999999999</v>
      </c>
      <c r="I1760" s="219" t="e">
        <f ca="1">IF(ISNUMBER(OFFSET(INDIRECT("'"&amp;'DATA for charts'!I$5&amp;"'!$s1"),$A1760-1,0)),OFFSET(INDIRECT("'"&amp;'DATA for charts'!I$5&amp;"'!$s1"),$A1760-1,0),NA())</f>
        <v>#N/A</v>
      </c>
      <c r="J1760" s="219" t="e">
        <f ca="1">IF(ISNUMBER(OFFSET(INDIRECT("'"&amp;'DATA for charts'!J$5&amp;"'!$s1"),$A1760-1,0)),OFFSET(INDIRECT("'"&amp;'DATA for charts'!J$5&amp;"'!$s1"),$A1760-1,0),NA())</f>
        <v>#N/A</v>
      </c>
      <c r="K1760" s="219" t="e">
        <f ca="1">IF(ISNUMBER(OFFSET(INDIRECT("'"&amp;'DATA for charts'!K$5&amp;"'!$s1"),$A1760-1,0)),OFFSET(INDIRECT("'"&amp;'DATA for charts'!K$5&amp;"'!$s1"),$A1760-1,0),NA())</f>
        <v>#N/A</v>
      </c>
      <c r="L1760" s="219" t="e">
        <f ca="1">IF(ISNUMBER(OFFSET(INDIRECT("'"&amp;'DATA for charts'!L$5&amp;"'!$s1"),$A1760-1,0)),OFFSET(INDIRECT("'"&amp;'DATA for charts'!L$5&amp;"'!$s1"),$A1760-1,0),NA())</f>
        <v>#N/A</v>
      </c>
      <c r="M1760" s="219" t="e">
        <f ca="1">IF(ISNUMBER(OFFSET(INDIRECT("'"&amp;'DATA for charts'!M$5&amp;"'!$s1"),$A1760-1,0)),OFFSET(INDIRECT("'"&amp;'DATA for charts'!M$5&amp;"'!$s1"),$A1760-1,0),NA())</f>
        <v>#N/A</v>
      </c>
      <c r="N1760" s="219" t="e">
        <f ca="1">IF(ISNUMBER(OFFSET(INDIRECT("'"&amp;'DATA for charts'!N$5&amp;"'!$s1"),$A1760-1,0)),OFFSET(INDIRECT("'"&amp;'DATA for charts'!N$5&amp;"'!$s1"),$A1760-1,0),NA())</f>
        <v>#N/A</v>
      </c>
      <c r="O1760" s="219" t="e">
        <f ca="1">IF(ISNUMBER(OFFSET(INDIRECT("'"&amp;'DATA for charts'!O$5&amp;"'!$s1"),$A1760-1,0)),OFFSET(INDIRECT("'"&amp;'DATA for charts'!O$5&amp;"'!$s1"),$A1760-1,0),NA())</f>
        <v>#N/A</v>
      </c>
      <c r="P1760" s="219" t="e">
        <f ca="1">IF(ISNUMBER(OFFSET(INDIRECT("'"&amp;'DATA for charts'!P$5&amp;"'!$s1"),$A1760-1,0)),OFFSET(INDIRECT("'"&amp;'DATA for charts'!P$5&amp;"'!$s1"),$A1760-1,0),NA())</f>
        <v>#N/A</v>
      </c>
      <c r="Q1760" s="219" t="e">
        <f ca="1">IF(ISNUMBER(OFFSET(INDIRECT("'"&amp;'DATA for charts'!Q$5&amp;"'!$s1"),$A1760-1,0)),OFFSET(INDIRECT("'"&amp;'DATA for charts'!Q$5&amp;"'!$s1"),$A1760-1,0),NA())</f>
        <v>#N/A</v>
      </c>
      <c r="R1760" s="219" t="e">
        <f ca="1">IF(ISNUMBER(OFFSET(INDIRECT("'"&amp;'DATA for charts'!R$5&amp;"'!$s1"),$A1760-1,0)),OFFSET(INDIRECT("'"&amp;'DATA for charts'!R$5&amp;"'!$s1"),$A1760-1,0),NA())</f>
        <v>#N/A</v>
      </c>
      <c r="S1760" s="219" t="e">
        <f ca="1">IF(ISNUMBER(OFFSET(INDIRECT("'"&amp;'DATA for charts'!S$5&amp;"'!$s1"),$A1760-1,0)),OFFSET(INDIRECT("'"&amp;'DATA for charts'!S$5&amp;"'!$s1"),$A1760-1,0),NA())</f>
        <v>#N/A</v>
      </c>
    </row>
    <row r="1761" spans="1:19">
      <c r="A1761" s="226">
        <f t="shared" si="1498"/>
        <v>276</v>
      </c>
      <c r="B1761" s="8">
        <v>15</v>
      </c>
      <c r="C1761" s="219">
        <f ca="1">IF(ISNUMBER(OFFSET(INDIRECT("'"&amp;'DATA for charts'!C$5&amp;"'!$s1"),$A1761-1,0)),OFFSET(INDIRECT("'"&amp;'DATA for charts'!C$5&amp;"'!$s1"),$A1761-1,0),NA())</f>
        <v>-3.2080000000000002</v>
      </c>
      <c r="D1761" s="219">
        <f ca="1">IF(ISNUMBER(OFFSET(INDIRECT("'"&amp;'DATA for charts'!D$5&amp;"'!$s1"),$A1761-1,0)),OFFSET(INDIRECT("'"&amp;'DATA for charts'!D$5&amp;"'!$s1"),$A1761-1,0),NA())</f>
        <v>-3.0702229999999999</v>
      </c>
      <c r="E1761" s="219">
        <f ca="1">IF(ISNUMBER(OFFSET(INDIRECT("'"&amp;'DATA for charts'!E$5&amp;"'!$s1"),$A1761-1,0)),OFFSET(INDIRECT("'"&amp;'DATA for charts'!E$5&amp;"'!$s1"),$A1761-1,0),NA())</f>
        <v>-3.1920000000000002</v>
      </c>
      <c r="F1761" s="219">
        <f ca="1">IF(ISNUMBER(OFFSET(INDIRECT("'"&amp;'DATA for charts'!F$5&amp;"'!$s1"),$A1761-1,0)),OFFSET(INDIRECT("'"&amp;'DATA for charts'!F$5&amp;"'!$s1"),$A1761-1,0),NA())</f>
        <v>-3.3078208891734442</v>
      </c>
      <c r="G1761" s="219">
        <f ca="1">IF(ISNUMBER(OFFSET(INDIRECT("'"&amp;'DATA for charts'!G$5&amp;"'!$s1"),$A1761-1,0)),OFFSET(INDIRECT("'"&amp;'DATA for charts'!G$5&amp;"'!$s1"),$A1761-1,0),NA())</f>
        <v>-3.37</v>
      </c>
      <c r="H1761" s="219">
        <f ca="1">IF(ISNUMBER(OFFSET(INDIRECT("'"&amp;'DATA for charts'!H$5&amp;"'!$s1"),$A1761-1,0)),OFFSET(INDIRECT("'"&amp;'DATA for charts'!H$5&amp;"'!$s1"),$A1761-1,0),NA())</f>
        <v>-3.2319800000000001</v>
      </c>
      <c r="I1761" s="219" t="e">
        <f ca="1">IF(ISNUMBER(OFFSET(INDIRECT("'"&amp;'DATA for charts'!I$5&amp;"'!$s1"),$A1761-1,0)),OFFSET(INDIRECT("'"&amp;'DATA for charts'!I$5&amp;"'!$s1"),$A1761-1,0),NA())</f>
        <v>#N/A</v>
      </c>
      <c r="J1761" s="219" t="e">
        <f ca="1">IF(ISNUMBER(OFFSET(INDIRECT("'"&amp;'DATA for charts'!J$5&amp;"'!$s1"),$A1761-1,0)),OFFSET(INDIRECT("'"&amp;'DATA for charts'!J$5&amp;"'!$s1"),$A1761-1,0),NA())</f>
        <v>#N/A</v>
      </c>
      <c r="K1761" s="219" t="e">
        <f ca="1">IF(ISNUMBER(OFFSET(INDIRECT("'"&amp;'DATA for charts'!K$5&amp;"'!$s1"),$A1761-1,0)),OFFSET(INDIRECT("'"&amp;'DATA for charts'!K$5&amp;"'!$s1"),$A1761-1,0),NA())</f>
        <v>#N/A</v>
      </c>
      <c r="L1761" s="219" t="e">
        <f ca="1">IF(ISNUMBER(OFFSET(INDIRECT("'"&amp;'DATA for charts'!L$5&amp;"'!$s1"),$A1761-1,0)),OFFSET(INDIRECT("'"&amp;'DATA for charts'!L$5&amp;"'!$s1"),$A1761-1,0),NA())</f>
        <v>#N/A</v>
      </c>
      <c r="M1761" s="219" t="e">
        <f ca="1">IF(ISNUMBER(OFFSET(INDIRECT("'"&amp;'DATA for charts'!M$5&amp;"'!$s1"),$A1761-1,0)),OFFSET(INDIRECT("'"&amp;'DATA for charts'!M$5&amp;"'!$s1"),$A1761-1,0),NA())</f>
        <v>#N/A</v>
      </c>
      <c r="N1761" s="219" t="e">
        <f ca="1">IF(ISNUMBER(OFFSET(INDIRECT("'"&amp;'DATA for charts'!N$5&amp;"'!$s1"),$A1761-1,0)),OFFSET(INDIRECT("'"&amp;'DATA for charts'!N$5&amp;"'!$s1"),$A1761-1,0),NA())</f>
        <v>#N/A</v>
      </c>
      <c r="O1761" s="219" t="e">
        <f ca="1">IF(ISNUMBER(OFFSET(INDIRECT("'"&amp;'DATA for charts'!O$5&amp;"'!$s1"),$A1761-1,0)),OFFSET(INDIRECT("'"&amp;'DATA for charts'!O$5&amp;"'!$s1"),$A1761-1,0),NA())</f>
        <v>#N/A</v>
      </c>
      <c r="P1761" s="219" t="e">
        <f ca="1">IF(ISNUMBER(OFFSET(INDIRECT("'"&amp;'DATA for charts'!P$5&amp;"'!$s1"),$A1761-1,0)),OFFSET(INDIRECT("'"&amp;'DATA for charts'!P$5&amp;"'!$s1"),$A1761-1,0),NA())</f>
        <v>#N/A</v>
      </c>
      <c r="Q1761" s="219" t="e">
        <f ca="1">IF(ISNUMBER(OFFSET(INDIRECT("'"&amp;'DATA for charts'!Q$5&amp;"'!$s1"),$A1761-1,0)),OFFSET(INDIRECT("'"&amp;'DATA for charts'!Q$5&amp;"'!$s1"),$A1761-1,0),NA())</f>
        <v>#N/A</v>
      </c>
      <c r="R1761" s="219" t="e">
        <f ca="1">IF(ISNUMBER(OFFSET(INDIRECT("'"&amp;'DATA for charts'!R$5&amp;"'!$s1"),$A1761-1,0)),OFFSET(INDIRECT("'"&amp;'DATA for charts'!R$5&amp;"'!$s1"),$A1761-1,0),NA())</f>
        <v>#N/A</v>
      </c>
      <c r="S1761" s="219" t="e">
        <f ca="1">IF(ISNUMBER(OFFSET(INDIRECT("'"&amp;'DATA for charts'!S$5&amp;"'!$s1"),$A1761-1,0)),OFFSET(INDIRECT("'"&amp;'DATA for charts'!S$5&amp;"'!$s1"),$A1761-1,0),NA())</f>
        <v>#N/A</v>
      </c>
    </row>
    <row r="1762" spans="1:19">
      <c r="A1762" s="226">
        <f t="shared" si="1498"/>
        <v>277</v>
      </c>
      <c r="B1762" s="8">
        <v>16</v>
      </c>
      <c r="C1762" s="219">
        <f ca="1">IF(ISNUMBER(OFFSET(INDIRECT("'"&amp;'DATA for charts'!C$5&amp;"'!$s1"),$A1762-1,0)),OFFSET(INDIRECT("'"&amp;'DATA for charts'!C$5&amp;"'!$s1"),$A1762-1,0),NA())</f>
        <v>-3.0059999999999998</v>
      </c>
      <c r="D1762" s="219">
        <f ca="1">IF(ISNUMBER(OFFSET(INDIRECT("'"&amp;'DATA for charts'!D$5&amp;"'!$s1"),$A1762-1,0)),OFFSET(INDIRECT("'"&amp;'DATA for charts'!D$5&amp;"'!$s1"),$A1762-1,0),NA())</f>
        <v>-2.5638519999999998</v>
      </c>
      <c r="E1762" s="219">
        <f ca="1">IF(ISNUMBER(OFFSET(INDIRECT("'"&amp;'DATA for charts'!E$5&amp;"'!$s1"),$A1762-1,0)),OFFSET(INDIRECT("'"&amp;'DATA for charts'!E$5&amp;"'!$s1"),$A1762-1,0),NA())</f>
        <v>-2.9049999999999998</v>
      </c>
      <c r="F1762" s="219">
        <f ca="1">IF(ISNUMBER(OFFSET(INDIRECT("'"&amp;'DATA for charts'!F$5&amp;"'!$s1"),$A1762-1,0)),OFFSET(INDIRECT("'"&amp;'DATA for charts'!F$5&amp;"'!$s1"),$A1762-1,0),NA())</f>
        <v>-2.8517480103011668</v>
      </c>
      <c r="G1762" s="219">
        <f ca="1">IF(ISNUMBER(OFFSET(INDIRECT("'"&amp;'DATA for charts'!G$5&amp;"'!$s1"),$A1762-1,0)),OFFSET(INDIRECT("'"&amp;'DATA for charts'!G$5&amp;"'!$s1"),$A1762-1,0),NA())</f>
        <v>-2.95</v>
      </c>
      <c r="H1762" s="219">
        <f ca="1">IF(ISNUMBER(OFFSET(INDIRECT("'"&amp;'DATA for charts'!H$5&amp;"'!$s1"),$A1762-1,0)),OFFSET(INDIRECT("'"&amp;'DATA for charts'!H$5&amp;"'!$s1"),$A1762-1,0),NA())</f>
        <v>-2.7482099999999998</v>
      </c>
      <c r="I1762" s="219" t="e">
        <f ca="1">IF(ISNUMBER(OFFSET(INDIRECT("'"&amp;'DATA for charts'!I$5&amp;"'!$s1"),$A1762-1,0)),OFFSET(INDIRECT("'"&amp;'DATA for charts'!I$5&amp;"'!$s1"),$A1762-1,0),NA())</f>
        <v>#N/A</v>
      </c>
      <c r="J1762" s="219" t="e">
        <f ca="1">IF(ISNUMBER(OFFSET(INDIRECT("'"&amp;'DATA for charts'!J$5&amp;"'!$s1"),$A1762-1,0)),OFFSET(INDIRECT("'"&amp;'DATA for charts'!J$5&amp;"'!$s1"),$A1762-1,0),NA())</f>
        <v>#N/A</v>
      </c>
      <c r="K1762" s="219" t="e">
        <f ca="1">IF(ISNUMBER(OFFSET(INDIRECT("'"&amp;'DATA for charts'!K$5&amp;"'!$s1"),$A1762-1,0)),OFFSET(INDIRECT("'"&amp;'DATA for charts'!K$5&amp;"'!$s1"),$A1762-1,0),NA())</f>
        <v>#N/A</v>
      </c>
      <c r="L1762" s="219" t="e">
        <f ca="1">IF(ISNUMBER(OFFSET(INDIRECT("'"&amp;'DATA for charts'!L$5&amp;"'!$s1"),$A1762-1,0)),OFFSET(INDIRECT("'"&amp;'DATA for charts'!L$5&amp;"'!$s1"),$A1762-1,0),NA())</f>
        <v>#N/A</v>
      </c>
      <c r="M1762" s="219" t="e">
        <f ca="1">IF(ISNUMBER(OFFSET(INDIRECT("'"&amp;'DATA for charts'!M$5&amp;"'!$s1"),$A1762-1,0)),OFFSET(INDIRECT("'"&amp;'DATA for charts'!M$5&amp;"'!$s1"),$A1762-1,0),NA())</f>
        <v>#N/A</v>
      </c>
      <c r="N1762" s="219" t="e">
        <f ca="1">IF(ISNUMBER(OFFSET(INDIRECT("'"&amp;'DATA for charts'!N$5&amp;"'!$s1"),$A1762-1,0)),OFFSET(INDIRECT("'"&amp;'DATA for charts'!N$5&amp;"'!$s1"),$A1762-1,0),NA())</f>
        <v>#N/A</v>
      </c>
      <c r="O1762" s="219" t="e">
        <f ca="1">IF(ISNUMBER(OFFSET(INDIRECT("'"&amp;'DATA for charts'!O$5&amp;"'!$s1"),$A1762-1,0)),OFFSET(INDIRECT("'"&amp;'DATA for charts'!O$5&amp;"'!$s1"),$A1762-1,0),NA())</f>
        <v>#N/A</v>
      </c>
      <c r="P1762" s="219" t="e">
        <f ca="1">IF(ISNUMBER(OFFSET(INDIRECT("'"&amp;'DATA for charts'!P$5&amp;"'!$s1"),$A1762-1,0)),OFFSET(INDIRECT("'"&amp;'DATA for charts'!P$5&amp;"'!$s1"),$A1762-1,0),NA())</f>
        <v>#N/A</v>
      </c>
      <c r="Q1762" s="219" t="e">
        <f ca="1">IF(ISNUMBER(OFFSET(INDIRECT("'"&amp;'DATA for charts'!Q$5&amp;"'!$s1"),$A1762-1,0)),OFFSET(INDIRECT("'"&amp;'DATA for charts'!Q$5&amp;"'!$s1"),$A1762-1,0),NA())</f>
        <v>#N/A</v>
      </c>
      <c r="R1762" s="219" t="e">
        <f ca="1">IF(ISNUMBER(OFFSET(INDIRECT("'"&amp;'DATA for charts'!R$5&amp;"'!$s1"),$A1762-1,0)),OFFSET(INDIRECT("'"&amp;'DATA for charts'!R$5&amp;"'!$s1"),$A1762-1,0),NA())</f>
        <v>#N/A</v>
      </c>
      <c r="S1762" s="219" t="e">
        <f ca="1">IF(ISNUMBER(OFFSET(INDIRECT("'"&amp;'DATA for charts'!S$5&amp;"'!$s1"),$A1762-1,0)),OFFSET(INDIRECT("'"&amp;'DATA for charts'!S$5&amp;"'!$s1"),$A1762-1,0),NA())</f>
        <v>#N/A</v>
      </c>
    </row>
    <row r="1763" spans="1:19">
      <c r="A1763" s="226">
        <f t="shared" si="1498"/>
        <v>278</v>
      </c>
      <c r="B1763" s="8">
        <v>17</v>
      </c>
      <c r="C1763" s="219">
        <f ca="1">IF(ISNUMBER(OFFSET(INDIRECT("'"&amp;'DATA for charts'!C$5&amp;"'!$s1"),$A1763-1,0)),OFFSET(INDIRECT("'"&amp;'DATA for charts'!C$5&amp;"'!$s1"),$A1763-1,0),NA())</f>
        <v>-2.7160000000000002</v>
      </c>
      <c r="D1763" s="219">
        <f ca="1">IF(ISNUMBER(OFFSET(INDIRECT("'"&amp;'DATA for charts'!D$5&amp;"'!$s1"),$A1763-1,0)),OFFSET(INDIRECT("'"&amp;'DATA for charts'!D$5&amp;"'!$s1"),$A1763-1,0),NA())</f>
        <v>-2.1010420000000001</v>
      </c>
      <c r="E1763" s="219">
        <f ca="1">IF(ISNUMBER(OFFSET(INDIRECT("'"&amp;'DATA for charts'!E$5&amp;"'!$s1"),$A1763-1,0)),OFFSET(INDIRECT("'"&amp;'DATA for charts'!E$5&amp;"'!$s1"),$A1763-1,0),NA())</f>
        <v>-2.5179999999999998</v>
      </c>
      <c r="F1763" s="219">
        <f ca="1">IF(ISNUMBER(OFFSET(INDIRECT("'"&amp;'DATA for charts'!F$5&amp;"'!$s1"),$A1763-1,0)),OFFSET(INDIRECT("'"&amp;'DATA for charts'!F$5&amp;"'!$s1"),$A1763-1,0),NA())</f>
        <v>-2.3953997158968559</v>
      </c>
      <c r="G1763" s="219">
        <f ca="1">IF(ISNUMBER(OFFSET(INDIRECT("'"&amp;'DATA for charts'!G$5&amp;"'!$s1"),$A1763-1,0)),OFFSET(INDIRECT("'"&amp;'DATA for charts'!G$5&amp;"'!$s1"),$A1763-1,0),NA())</f>
        <v>-2.4900000000000002</v>
      </c>
      <c r="H1763" s="219">
        <f ca="1">IF(ISNUMBER(OFFSET(INDIRECT("'"&amp;'DATA for charts'!H$5&amp;"'!$s1"),$A1763-1,0)),OFFSET(INDIRECT("'"&amp;'DATA for charts'!H$5&amp;"'!$s1"),$A1763-1,0),NA())</f>
        <v>-2.3305899999999999</v>
      </c>
      <c r="I1763" s="219" t="e">
        <f ca="1">IF(ISNUMBER(OFFSET(INDIRECT("'"&amp;'DATA for charts'!I$5&amp;"'!$s1"),$A1763-1,0)),OFFSET(INDIRECT("'"&amp;'DATA for charts'!I$5&amp;"'!$s1"),$A1763-1,0),NA())</f>
        <v>#N/A</v>
      </c>
      <c r="J1763" s="219" t="e">
        <f ca="1">IF(ISNUMBER(OFFSET(INDIRECT("'"&amp;'DATA for charts'!J$5&amp;"'!$s1"),$A1763-1,0)),OFFSET(INDIRECT("'"&amp;'DATA for charts'!J$5&amp;"'!$s1"),$A1763-1,0),NA())</f>
        <v>#N/A</v>
      </c>
      <c r="K1763" s="219" t="e">
        <f ca="1">IF(ISNUMBER(OFFSET(INDIRECT("'"&amp;'DATA for charts'!K$5&amp;"'!$s1"),$A1763-1,0)),OFFSET(INDIRECT("'"&amp;'DATA for charts'!K$5&amp;"'!$s1"),$A1763-1,0),NA())</f>
        <v>#N/A</v>
      </c>
      <c r="L1763" s="219" t="e">
        <f ca="1">IF(ISNUMBER(OFFSET(INDIRECT("'"&amp;'DATA for charts'!L$5&amp;"'!$s1"),$A1763-1,0)),OFFSET(INDIRECT("'"&amp;'DATA for charts'!L$5&amp;"'!$s1"),$A1763-1,0),NA())</f>
        <v>#N/A</v>
      </c>
      <c r="M1763" s="219" t="e">
        <f ca="1">IF(ISNUMBER(OFFSET(INDIRECT("'"&amp;'DATA for charts'!M$5&amp;"'!$s1"),$A1763-1,0)),OFFSET(INDIRECT("'"&amp;'DATA for charts'!M$5&amp;"'!$s1"),$A1763-1,0),NA())</f>
        <v>#N/A</v>
      </c>
      <c r="N1763" s="219" t="e">
        <f ca="1">IF(ISNUMBER(OFFSET(INDIRECT("'"&amp;'DATA for charts'!N$5&amp;"'!$s1"),$A1763-1,0)),OFFSET(INDIRECT("'"&amp;'DATA for charts'!N$5&amp;"'!$s1"),$A1763-1,0),NA())</f>
        <v>#N/A</v>
      </c>
      <c r="O1763" s="219" t="e">
        <f ca="1">IF(ISNUMBER(OFFSET(INDIRECT("'"&amp;'DATA for charts'!O$5&amp;"'!$s1"),$A1763-1,0)),OFFSET(INDIRECT("'"&amp;'DATA for charts'!O$5&amp;"'!$s1"),$A1763-1,0),NA())</f>
        <v>#N/A</v>
      </c>
      <c r="P1763" s="219" t="e">
        <f ca="1">IF(ISNUMBER(OFFSET(INDIRECT("'"&amp;'DATA for charts'!P$5&amp;"'!$s1"),$A1763-1,0)),OFFSET(INDIRECT("'"&amp;'DATA for charts'!P$5&amp;"'!$s1"),$A1763-1,0),NA())</f>
        <v>#N/A</v>
      </c>
      <c r="Q1763" s="219" t="e">
        <f ca="1">IF(ISNUMBER(OFFSET(INDIRECT("'"&amp;'DATA for charts'!Q$5&amp;"'!$s1"),$A1763-1,0)),OFFSET(INDIRECT("'"&amp;'DATA for charts'!Q$5&amp;"'!$s1"),$A1763-1,0),NA())</f>
        <v>#N/A</v>
      </c>
      <c r="R1763" s="219" t="e">
        <f ca="1">IF(ISNUMBER(OFFSET(INDIRECT("'"&amp;'DATA for charts'!R$5&amp;"'!$s1"),$A1763-1,0)),OFFSET(INDIRECT("'"&amp;'DATA for charts'!R$5&amp;"'!$s1"),$A1763-1,0),NA())</f>
        <v>#N/A</v>
      </c>
      <c r="S1763" s="219" t="e">
        <f ca="1">IF(ISNUMBER(OFFSET(INDIRECT("'"&amp;'DATA for charts'!S$5&amp;"'!$s1"),$A1763-1,0)),OFFSET(INDIRECT("'"&amp;'DATA for charts'!S$5&amp;"'!$s1"),$A1763-1,0),NA())</f>
        <v>#N/A</v>
      </c>
    </row>
    <row r="1764" spans="1:19">
      <c r="A1764" s="226">
        <f t="shared" si="1498"/>
        <v>279</v>
      </c>
      <c r="B1764" s="8">
        <v>18</v>
      </c>
      <c r="C1764" s="219">
        <f ca="1">IF(ISNUMBER(OFFSET(INDIRECT("'"&amp;'DATA for charts'!C$5&amp;"'!$s1"),$A1764-1,0)),OFFSET(INDIRECT("'"&amp;'DATA for charts'!C$5&amp;"'!$s1"),$A1764-1,0),NA())</f>
        <v>-2.3889999999999998</v>
      </c>
      <c r="D1764" s="219">
        <f ca="1">IF(ISNUMBER(OFFSET(INDIRECT("'"&amp;'DATA for charts'!D$5&amp;"'!$s1"),$A1764-1,0)),OFFSET(INDIRECT("'"&amp;'DATA for charts'!D$5&amp;"'!$s1"),$A1764-1,0),NA())</f>
        <v>-1.747528</v>
      </c>
      <c r="E1764" s="219">
        <f ca="1">IF(ISNUMBER(OFFSET(INDIRECT("'"&amp;'DATA for charts'!E$5&amp;"'!$s1"),$A1764-1,0)),OFFSET(INDIRECT("'"&amp;'DATA for charts'!E$5&amp;"'!$s1"),$A1764-1,0),NA())</f>
        <v>-2.1259999999999999</v>
      </c>
      <c r="F1764" s="219">
        <f ca="1">IF(ISNUMBER(OFFSET(INDIRECT("'"&amp;'DATA for charts'!F$5&amp;"'!$s1"),$A1764-1,0)),OFFSET(INDIRECT("'"&amp;'DATA for charts'!F$5&amp;"'!$s1"),$A1764-1,0),NA())</f>
        <v>-1.9942627233305696</v>
      </c>
      <c r="G1764" s="219">
        <f ca="1">IF(ISNUMBER(OFFSET(INDIRECT("'"&amp;'DATA for charts'!G$5&amp;"'!$s1"),$A1764-1,0)),OFFSET(INDIRECT("'"&amp;'DATA for charts'!G$5&amp;"'!$s1"),$A1764-1,0),NA())</f>
        <v>-2.09</v>
      </c>
      <c r="H1764" s="219">
        <f ca="1">IF(ISNUMBER(OFFSET(INDIRECT("'"&amp;'DATA for charts'!H$5&amp;"'!$s1"),$A1764-1,0)),OFFSET(INDIRECT("'"&amp;'DATA for charts'!H$5&amp;"'!$s1"),$A1764-1,0),NA())</f>
        <v>-1.9487000000000001</v>
      </c>
      <c r="I1764" s="219" t="e">
        <f ca="1">IF(ISNUMBER(OFFSET(INDIRECT("'"&amp;'DATA for charts'!I$5&amp;"'!$s1"),$A1764-1,0)),OFFSET(INDIRECT("'"&amp;'DATA for charts'!I$5&amp;"'!$s1"),$A1764-1,0),NA())</f>
        <v>#N/A</v>
      </c>
      <c r="J1764" s="219" t="e">
        <f ca="1">IF(ISNUMBER(OFFSET(INDIRECT("'"&amp;'DATA for charts'!J$5&amp;"'!$s1"),$A1764-1,0)),OFFSET(INDIRECT("'"&amp;'DATA for charts'!J$5&amp;"'!$s1"),$A1764-1,0),NA())</f>
        <v>#N/A</v>
      </c>
      <c r="K1764" s="219" t="e">
        <f ca="1">IF(ISNUMBER(OFFSET(INDIRECT("'"&amp;'DATA for charts'!K$5&amp;"'!$s1"),$A1764-1,0)),OFFSET(INDIRECT("'"&amp;'DATA for charts'!K$5&amp;"'!$s1"),$A1764-1,0),NA())</f>
        <v>#N/A</v>
      </c>
      <c r="L1764" s="219" t="e">
        <f ca="1">IF(ISNUMBER(OFFSET(INDIRECT("'"&amp;'DATA for charts'!L$5&amp;"'!$s1"),$A1764-1,0)),OFFSET(INDIRECT("'"&amp;'DATA for charts'!L$5&amp;"'!$s1"),$A1764-1,0),NA())</f>
        <v>#N/A</v>
      </c>
      <c r="M1764" s="219" t="e">
        <f ca="1">IF(ISNUMBER(OFFSET(INDIRECT("'"&amp;'DATA for charts'!M$5&amp;"'!$s1"),$A1764-1,0)),OFFSET(INDIRECT("'"&amp;'DATA for charts'!M$5&amp;"'!$s1"),$A1764-1,0),NA())</f>
        <v>#N/A</v>
      </c>
      <c r="N1764" s="219" t="e">
        <f ca="1">IF(ISNUMBER(OFFSET(INDIRECT("'"&amp;'DATA for charts'!N$5&amp;"'!$s1"),$A1764-1,0)),OFFSET(INDIRECT("'"&amp;'DATA for charts'!N$5&amp;"'!$s1"),$A1764-1,0),NA())</f>
        <v>#N/A</v>
      </c>
      <c r="O1764" s="219" t="e">
        <f ca="1">IF(ISNUMBER(OFFSET(INDIRECT("'"&amp;'DATA for charts'!O$5&amp;"'!$s1"),$A1764-1,0)),OFFSET(INDIRECT("'"&amp;'DATA for charts'!O$5&amp;"'!$s1"),$A1764-1,0),NA())</f>
        <v>#N/A</v>
      </c>
      <c r="P1764" s="219" t="e">
        <f ca="1">IF(ISNUMBER(OFFSET(INDIRECT("'"&amp;'DATA for charts'!P$5&amp;"'!$s1"),$A1764-1,0)),OFFSET(INDIRECT("'"&amp;'DATA for charts'!P$5&amp;"'!$s1"),$A1764-1,0),NA())</f>
        <v>#N/A</v>
      </c>
      <c r="Q1764" s="219" t="e">
        <f ca="1">IF(ISNUMBER(OFFSET(INDIRECT("'"&amp;'DATA for charts'!Q$5&amp;"'!$s1"),$A1764-1,0)),OFFSET(INDIRECT("'"&amp;'DATA for charts'!Q$5&amp;"'!$s1"),$A1764-1,0),NA())</f>
        <v>#N/A</v>
      </c>
      <c r="R1764" s="219" t="e">
        <f ca="1">IF(ISNUMBER(OFFSET(INDIRECT("'"&amp;'DATA for charts'!R$5&amp;"'!$s1"),$A1764-1,0)),OFFSET(INDIRECT("'"&amp;'DATA for charts'!R$5&amp;"'!$s1"),$A1764-1,0),NA())</f>
        <v>#N/A</v>
      </c>
      <c r="S1764" s="219" t="e">
        <f ca="1">IF(ISNUMBER(OFFSET(INDIRECT("'"&amp;'DATA for charts'!S$5&amp;"'!$s1"),$A1764-1,0)),OFFSET(INDIRECT("'"&amp;'DATA for charts'!S$5&amp;"'!$s1"),$A1764-1,0),NA())</f>
        <v>#N/A</v>
      </c>
    </row>
    <row r="1765" spans="1:19">
      <c r="A1765" s="226">
        <f t="shared" si="1498"/>
        <v>280</v>
      </c>
      <c r="B1765" s="8">
        <v>19</v>
      </c>
      <c r="C1765" s="219">
        <f ca="1">IF(ISNUMBER(OFFSET(INDIRECT("'"&amp;'DATA for charts'!C$5&amp;"'!$s1"),$A1765-1,0)),OFFSET(INDIRECT("'"&amp;'DATA for charts'!C$5&amp;"'!$s1"),$A1765-1,0),NA())</f>
        <v>-2.036</v>
      </c>
      <c r="D1765" s="219">
        <f ca="1">IF(ISNUMBER(OFFSET(INDIRECT("'"&amp;'DATA for charts'!D$5&amp;"'!$s1"),$A1765-1,0)),OFFSET(INDIRECT("'"&amp;'DATA for charts'!D$5&amp;"'!$s1"),$A1765-1,0),NA())</f>
        <v>-1.4175599999999999</v>
      </c>
      <c r="E1765" s="219">
        <f ca="1">IF(ISNUMBER(OFFSET(INDIRECT("'"&amp;'DATA for charts'!E$5&amp;"'!$s1"),$A1765-1,0)),OFFSET(INDIRECT("'"&amp;'DATA for charts'!E$5&amp;"'!$s1"),$A1765-1,0),NA())</f>
        <v>-1.7310000000000001</v>
      </c>
      <c r="F1765" s="219">
        <f ca="1">IF(ISNUMBER(OFFSET(INDIRECT("'"&amp;'DATA for charts'!F$5&amp;"'!$s1"),$A1765-1,0)),OFFSET(INDIRECT("'"&amp;'DATA for charts'!F$5&amp;"'!$s1"),$A1765-1,0),NA())</f>
        <v>-1.592563102917453</v>
      </c>
      <c r="G1765" s="219">
        <f ca="1">IF(ISNUMBER(OFFSET(INDIRECT("'"&amp;'DATA for charts'!G$5&amp;"'!$s1"),$A1765-1,0)),OFFSET(INDIRECT("'"&amp;'DATA for charts'!G$5&amp;"'!$s1"),$A1765-1,0),NA())</f>
        <v>-1.68</v>
      </c>
      <c r="H1765" s="219">
        <f ca="1">IF(ISNUMBER(OFFSET(INDIRECT("'"&amp;'DATA for charts'!H$5&amp;"'!$s1"),$A1765-1,0)),OFFSET(INDIRECT("'"&amp;'DATA for charts'!H$5&amp;"'!$s1"),$A1765-1,0),NA())</f>
        <v>-1.5441800000000001</v>
      </c>
      <c r="I1765" s="219" t="e">
        <f ca="1">IF(ISNUMBER(OFFSET(INDIRECT("'"&amp;'DATA for charts'!I$5&amp;"'!$s1"),$A1765-1,0)),OFFSET(INDIRECT("'"&amp;'DATA for charts'!I$5&amp;"'!$s1"),$A1765-1,0),NA())</f>
        <v>#N/A</v>
      </c>
      <c r="J1765" s="219" t="e">
        <f ca="1">IF(ISNUMBER(OFFSET(INDIRECT("'"&amp;'DATA for charts'!J$5&amp;"'!$s1"),$A1765-1,0)),OFFSET(INDIRECT("'"&amp;'DATA for charts'!J$5&amp;"'!$s1"),$A1765-1,0),NA())</f>
        <v>#N/A</v>
      </c>
      <c r="K1765" s="219" t="e">
        <f ca="1">IF(ISNUMBER(OFFSET(INDIRECT("'"&amp;'DATA for charts'!K$5&amp;"'!$s1"),$A1765-1,0)),OFFSET(INDIRECT("'"&amp;'DATA for charts'!K$5&amp;"'!$s1"),$A1765-1,0),NA())</f>
        <v>#N/A</v>
      </c>
      <c r="L1765" s="219" t="e">
        <f ca="1">IF(ISNUMBER(OFFSET(INDIRECT("'"&amp;'DATA for charts'!L$5&amp;"'!$s1"),$A1765-1,0)),OFFSET(INDIRECT("'"&amp;'DATA for charts'!L$5&amp;"'!$s1"),$A1765-1,0),NA())</f>
        <v>#N/A</v>
      </c>
      <c r="M1765" s="219" t="e">
        <f ca="1">IF(ISNUMBER(OFFSET(INDIRECT("'"&amp;'DATA for charts'!M$5&amp;"'!$s1"),$A1765-1,0)),OFFSET(INDIRECT("'"&amp;'DATA for charts'!M$5&amp;"'!$s1"),$A1765-1,0),NA())</f>
        <v>#N/A</v>
      </c>
      <c r="N1765" s="219" t="e">
        <f ca="1">IF(ISNUMBER(OFFSET(INDIRECT("'"&amp;'DATA for charts'!N$5&amp;"'!$s1"),$A1765-1,0)),OFFSET(INDIRECT("'"&amp;'DATA for charts'!N$5&amp;"'!$s1"),$A1765-1,0),NA())</f>
        <v>#N/A</v>
      </c>
      <c r="O1765" s="219" t="e">
        <f ca="1">IF(ISNUMBER(OFFSET(INDIRECT("'"&amp;'DATA for charts'!O$5&amp;"'!$s1"),$A1765-1,0)),OFFSET(INDIRECT("'"&amp;'DATA for charts'!O$5&amp;"'!$s1"),$A1765-1,0),NA())</f>
        <v>#N/A</v>
      </c>
      <c r="P1765" s="219" t="e">
        <f ca="1">IF(ISNUMBER(OFFSET(INDIRECT("'"&amp;'DATA for charts'!P$5&amp;"'!$s1"),$A1765-1,0)),OFFSET(INDIRECT("'"&amp;'DATA for charts'!P$5&amp;"'!$s1"),$A1765-1,0),NA())</f>
        <v>#N/A</v>
      </c>
      <c r="Q1765" s="219" t="e">
        <f ca="1">IF(ISNUMBER(OFFSET(INDIRECT("'"&amp;'DATA for charts'!Q$5&amp;"'!$s1"),$A1765-1,0)),OFFSET(INDIRECT("'"&amp;'DATA for charts'!Q$5&amp;"'!$s1"),$A1765-1,0),NA())</f>
        <v>#N/A</v>
      </c>
      <c r="R1765" s="219" t="e">
        <f ca="1">IF(ISNUMBER(OFFSET(INDIRECT("'"&amp;'DATA for charts'!R$5&amp;"'!$s1"),$A1765-1,0)),OFFSET(INDIRECT("'"&amp;'DATA for charts'!R$5&amp;"'!$s1"),$A1765-1,0),NA())</f>
        <v>#N/A</v>
      </c>
      <c r="S1765" s="219" t="e">
        <f ca="1">IF(ISNUMBER(OFFSET(INDIRECT("'"&amp;'DATA for charts'!S$5&amp;"'!$s1"),$A1765-1,0)),OFFSET(INDIRECT("'"&amp;'DATA for charts'!S$5&amp;"'!$s1"),$A1765-1,0),NA())</f>
        <v>#N/A</v>
      </c>
    </row>
    <row r="1766" spans="1:19">
      <c r="A1766" s="226">
        <f t="shared" si="1498"/>
        <v>281</v>
      </c>
      <c r="B1766" s="8">
        <v>20</v>
      </c>
      <c r="C1766" s="219">
        <f ca="1">IF(ISNUMBER(OFFSET(INDIRECT("'"&amp;'DATA for charts'!C$5&amp;"'!$s1"),$A1766-1,0)),OFFSET(INDIRECT("'"&amp;'DATA for charts'!C$5&amp;"'!$s1"),$A1766-1,0),NA())</f>
        <v>-1.631</v>
      </c>
      <c r="D1766" s="219">
        <f ca="1">IF(ISNUMBER(OFFSET(INDIRECT("'"&amp;'DATA for charts'!D$5&amp;"'!$s1"),$A1766-1,0)),OFFSET(INDIRECT("'"&amp;'DATA for charts'!D$5&amp;"'!$s1"),$A1766-1,0),NA())</f>
        <v>-1.0308812000000001</v>
      </c>
      <c r="E1766" s="219">
        <f ca="1">IF(ISNUMBER(OFFSET(INDIRECT("'"&amp;'DATA for charts'!E$5&amp;"'!$s1"),$A1766-1,0)),OFFSET(INDIRECT("'"&amp;'DATA for charts'!E$5&amp;"'!$s1"),$A1766-1,0),NA())</f>
        <v>-1.2849999999999999</v>
      </c>
      <c r="F1766" s="219">
        <f ca="1">IF(ISNUMBER(OFFSET(INDIRECT("'"&amp;'DATA for charts'!F$5&amp;"'!$s1"),$A1766-1,0)),OFFSET(INDIRECT("'"&amp;'DATA for charts'!F$5&amp;"'!$s1"),$A1766-1,0),NA())</f>
        <v>-1.1478865115014723</v>
      </c>
      <c r="G1766" s="219">
        <f ca="1">IF(ISNUMBER(OFFSET(INDIRECT("'"&amp;'DATA for charts'!G$5&amp;"'!$s1"),$A1766-1,0)),OFFSET(INDIRECT("'"&amp;'DATA for charts'!G$5&amp;"'!$s1"),$A1766-1,0),NA())</f>
        <v>-1.19</v>
      </c>
      <c r="H1766" s="219">
        <f ca="1">IF(ISNUMBER(OFFSET(INDIRECT("'"&amp;'DATA for charts'!H$5&amp;"'!$s1"),$A1766-1,0)),OFFSET(INDIRECT("'"&amp;'DATA for charts'!H$5&amp;"'!$s1"),$A1766-1,0),NA())</f>
        <v>-1.0889899999999999</v>
      </c>
      <c r="I1766" s="219" t="e">
        <f ca="1">IF(ISNUMBER(OFFSET(INDIRECT("'"&amp;'DATA for charts'!I$5&amp;"'!$s1"),$A1766-1,0)),OFFSET(INDIRECT("'"&amp;'DATA for charts'!I$5&amp;"'!$s1"),$A1766-1,0),NA())</f>
        <v>#N/A</v>
      </c>
      <c r="J1766" s="219" t="e">
        <f ca="1">IF(ISNUMBER(OFFSET(INDIRECT("'"&amp;'DATA for charts'!J$5&amp;"'!$s1"),$A1766-1,0)),OFFSET(INDIRECT("'"&amp;'DATA for charts'!J$5&amp;"'!$s1"),$A1766-1,0),NA())</f>
        <v>#N/A</v>
      </c>
      <c r="K1766" s="219" t="e">
        <f ca="1">IF(ISNUMBER(OFFSET(INDIRECT("'"&amp;'DATA for charts'!K$5&amp;"'!$s1"),$A1766-1,0)),OFFSET(INDIRECT("'"&amp;'DATA for charts'!K$5&amp;"'!$s1"),$A1766-1,0),NA())</f>
        <v>#N/A</v>
      </c>
      <c r="L1766" s="219" t="e">
        <f ca="1">IF(ISNUMBER(OFFSET(INDIRECT("'"&amp;'DATA for charts'!L$5&amp;"'!$s1"),$A1766-1,0)),OFFSET(INDIRECT("'"&amp;'DATA for charts'!L$5&amp;"'!$s1"),$A1766-1,0),NA())</f>
        <v>#N/A</v>
      </c>
      <c r="M1766" s="219" t="e">
        <f ca="1">IF(ISNUMBER(OFFSET(INDIRECT("'"&amp;'DATA for charts'!M$5&amp;"'!$s1"),$A1766-1,0)),OFFSET(INDIRECT("'"&amp;'DATA for charts'!M$5&amp;"'!$s1"),$A1766-1,0),NA())</f>
        <v>#N/A</v>
      </c>
      <c r="N1766" s="219" t="e">
        <f ca="1">IF(ISNUMBER(OFFSET(INDIRECT("'"&amp;'DATA for charts'!N$5&amp;"'!$s1"),$A1766-1,0)),OFFSET(INDIRECT("'"&amp;'DATA for charts'!N$5&amp;"'!$s1"),$A1766-1,0),NA())</f>
        <v>#N/A</v>
      </c>
      <c r="O1766" s="219" t="e">
        <f ca="1">IF(ISNUMBER(OFFSET(INDIRECT("'"&amp;'DATA for charts'!O$5&amp;"'!$s1"),$A1766-1,0)),OFFSET(INDIRECT("'"&amp;'DATA for charts'!O$5&amp;"'!$s1"),$A1766-1,0),NA())</f>
        <v>#N/A</v>
      </c>
      <c r="P1766" s="219" t="e">
        <f ca="1">IF(ISNUMBER(OFFSET(INDIRECT("'"&amp;'DATA for charts'!P$5&amp;"'!$s1"),$A1766-1,0)),OFFSET(INDIRECT("'"&amp;'DATA for charts'!P$5&amp;"'!$s1"),$A1766-1,0),NA())</f>
        <v>#N/A</v>
      </c>
      <c r="Q1766" s="219" t="e">
        <f ca="1">IF(ISNUMBER(OFFSET(INDIRECT("'"&amp;'DATA for charts'!Q$5&amp;"'!$s1"),$A1766-1,0)),OFFSET(INDIRECT("'"&amp;'DATA for charts'!Q$5&amp;"'!$s1"),$A1766-1,0),NA())</f>
        <v>#N/A</v>
      </c>
      <c r="R1766" s="219" t="e">
        <f ca="1">IF(ISNUMBER(OFFSET(INDIRECT("'"&amp;'DATA for charts'!R$5&amp;"'!$s1"),$A1766-1,0)),OFFSET(INDIRECT("'"&amp;'DATA for charts'!R$5&amp;"'!$s1"),$A1766-1,0),NA())</f>
        <v>#N/A</v>
      </c>
      <c r="S1766" s="219" t="e">
        <f ca="1">IF(ISNUMBER(OFFSET(INDIRECT("'"&amp;'DATA for charts'!S$5&amp;"'!$s1"),$A1766-1,0)),OFFSET(INDIRECT("'"&amp;'DATA for charts'!S$5&amp;"'!$s1"),$A1766-1,0),NA())</f>
        <v>#N/A</v>
      </c>
    </row>
    <row r="1767" spans="1:19">
      <c r="A1767" s="226">
        <f t="shared" si="1498"/>
        <v>282</v>
      </c>
      <c r="B1767" s="8">
        <v>21</v>
      </c>
      <c r="C1767" s="219">
        <f ca="1">IF(ISNUMBER(OFFSET(INDIRECT("'"&amp;'DATA for charts'!C$5&amp;"'!$s1"),$A1767-1,0)),OFFSET(INDIRECT("'"&amp;'DATA for charts'!C$5&amp;"'!$s1"),$A1767-1,0),NA())</f>
        <v>-1.2370000000000001</v>
      </c>
      <c r="D1767" s="219">
        <f ca="1">IF(ISNUMBER(OFFSET(INDIRECT("'"&amp;'DATA for charts'!D$5&amp;"'!$s1"),$A1767-1,0)),OFFSET(INDIRECT("'"&amp;'DATA for charts'!D$5&amp;"'!$s1"),$A1767-1,0),NA())</f>
        <v>-0.69085920000000001</v>
      </c>
      <c r="E1767" s="219">
        <f ca="1">IF(ISNUMBER(OFFSET(INDIRECT("'"&amp;'DATA for charts'!E$5&amp;"'!$s1"),$A1767-1,0)),OFFSET(INDIRECT("'"&amp;'DATA for charts'!E$5&amp;"'!$s1"),$A1767-1,0),NA())</f>
        <v>-0.84899999999999998</v>
      </c>
      <c r="F1767" s="219">
        <f ca="1">IF(ISNUMBER(OFFSET(INDIRECT("'"&amp;'DATA for charts'!F$5&amp;"'!$s1"),$A1767-1,0)),OFFSET(INDIRECT("'"&amp;'DATA for charts'!F$5&amp;"'!$s1"),$A1767-1,0),NA())</f>
        <v>-0.78159062551447223</v>
      </c>
      <c r="G1767" s="219">
        <f ca="1">IF(ISNUMBER(OFFSET(INDIRECT("'"&amp;'DATA for charts'!G$5&amp;"'!$s1"),$A1767-1,0)),OFFSET(INDIRECT("'"&amp;'DATA for charts'!G$5&amp;"'!$s1"),$A1767-1,0),NA())</f>
        <v>-0.76</v>
      </c>
      <c r="H1767" s="219">
        <f ca="1">IF(ISNUMBER(OFFSET(INDIRECT("'"&amp;'DATA for charts'!H$5&amp;"'!$s1"),$A1767-1,0)),OFFSET(INDIRECT("'"&amp;'DATA for charts'!H$5&amp;"'!$s1"),$A1767-1,0),NA())</f>
        <v>-0.75478500000000004</v>
      </c>
      <c r="I1767" s="219" t="e">
        <f ca="1">IF(ISNUMBER(OFFSET(INDIRECT("'"&amp;'DATA for charts'!I$5&amp;"'!$s1"),$A1767-1,0)),OFFSET(INDIRECT("'"&amp;'DATA for charts'!I$5&amp;"'!$s1"),$A1767-1,0),NA())</f>
        <v>#N/A</v>
      </c>
      <c r="J1767" s="219" t="e">
        <f ca="1">IF(ISNUMBER(OFFSET(INDIRECT("'"&amp;'DATA for charts'!J$5&amp;"'!$s1"),$A1767-1,0)),OFFSET(INDIRECT("'"&amp;'DATA for charts'!J$5&amp;"'!$s1"),$A1767-1,0),NA())</f>
        <v>#N/A</v>
      </c>
      <c r="K1767" s="219" t="e">
        <f ca="1">IF(ISNUMBER(OFFSET(INDIRECT("'"&amp;'DATA for charts'!K$5&amp;"'!$s1"),$A1767-1,0)),OFFSET(INDIRECT("'"&amp;'DATA for charts'!K$5&amp;"'!$s1"),$A1767-1,0),NA())</f>
        <v>#N/A</v>
      </c>
      <c r="L1767" s="219" t="e">
        <f ca="1">IF(ISNUMBER(OFFSET(INDIRECT("'"&amp;'DATA for charts'!L$5&amp;"'!$s1"),$A1767-1,0)),OFFSET(INDIRECT("'"&amp;'DATA for charts'!L$5&amp;"'!$s1"),$A1767-1,0),NA())</f>
        <v>#N/A</v>
      </c>
      <c r="M1767" s="219" t="e">
        <f ca="1">IF(ISNUMBER(OFFSET(INDIRECT("'"&amp;'DATA for charts'!M$5&amp;"'!$s1"),$A1767-1,0)),OFFSET(INDIRECT("'"&amp;'DATA for charts'!M$5&amp;"'!$s1"),$A1767-1,0),NA())</f>
        <v>#N/A</v>
      </c>
      <c r="N1767" s="219" t="e">
        <f ca="1">IF(ISNUMBER(OFFSET(INDIRECT("'"&amp;'DATA for charts'!N$5&amp;"'!$s1"),$A1767-1,0)),OFFSET(INDIRECT("'"&amp;'DATA for charts'!N$5&amp;"'!$s1"),$A1767-1,0),NA())</f>
        <v>#N/A</v>
      </c>
      <c r="O1767" s="219" t="e">
        <f ca="1">IF(ISNUMBER(OFFSET(INDIRECT("'"&amp;'DATA for charts'!O$5&amp;"'!$s1"),$A1767-1,0)),OFFSET(INDIRECT("'"&amp;'DATA for charts'!O$5&amp;"'!$s1"),$A1767-1,0),NA())</f>
        <v>#N/A</v>
      </c>
      <c r="P1767" s="219" t="e">
        <f ca="1">IF(ISNUMBER(OFFSET(INDIRECT("'"&amp;'DATA for charts'!P$5&amp;"'!$s1"),$A1767-1,0)),OFFSET(INDIRECT("'"&amp;'DATA for charts'!P$5&amp;"'!$s1"),$A1767-1,0),NA())</f>
        <v>#N/A</v>
      </c>
      <c r="Q1767" s="219" t="e">
        <f ca="1">IF(ISNUMBER(OFFSET(INDIRECT("'"&amp;'DATA for charts'!Q$5&amp;"'!$s1"),$A1767-1,0)),OFFSET(INDIRECT("'"&amp;'DATA for charts'!Q$5&amp;"'!$s1"),$A1767-1,0),NA())</f>
        <v>#N/A</v>
      </c>
      <c r="R1767" s="219" t="e">
        <f ca="1">IF(ISNUMBER(OFFSET(INDIRECT("'"&amp;'DATA for charts'!R$5&amp;"'!$s1"),$A1767-1,0)),OFFSET(INDIRECT("'"&amp;'DATA for charts'!R$5&amp;"'!$s1"),$A1767-1,0),NA())</f>
        <v>#N/A</v>
      </c>
      <c r="S1767" s="219" t="e">
        <f ca="1">IF(ISNUMBER(OFFSET(INDIRECT("'"&amp;'DATA for charts'!S$5&amp;"'!$s1"),$A1767-1,0)),OFFSET(INDIRECT("'"&amp;'DATA for charts'!S$5&amp;"'!$s1"),$A1767-1,0),NA())</f>
        <v>#N/A</v>
      </c>
    </row>
    <row r="1768" spans="1:19">
      <c r="A1768" s="226">
        <f t="shared" si="1498"/>
        <v>283</v>
      </c>
      <c r="B1768" s="8">
        <v>22</v>
      </c>
      <c r="C1768" s="219">
        <f ca="1">IF(ISNUMBER(OFFSET(INDIRECT("'"&amp;'DATA for charts'!C$5&amp;"'!$s1"),$A1768-1,0)),OFFSET(INDIRECT("'"&amp;'DATA for charts'!C$5&amp;"'!$s1"),$A1768-1,0),NA())</f>
        <v>-0.97399999999999998</v>
      </c>
      <c r="D1768" s="219">
        <f ca="1">IF(ISNUMBER(OFFSET(INDIRECT("'"&amp;'DATA for charts'!D$5&amp;"'!$s1"),$A1768-1,0)),OFFSET(INDIRECT("'"&amp;'DATA for charts'!D$5&amp;"'!$s1"),$A1768-1,0),NA())</f>
        <v>-0.49742059999999999</v>
      </c>
      <c r="E1768" s="219">
        <f ca="1">IF(ISNUMBER(OFFSET(INDIRECT("'"&amp;'DATA for charts'!E$5&amp;"'!$s1"),$A1768-1,0)),OFFSET(INDIRECT("'"&amp;'DATA for charts'!E$5&amp;"'!$s1"),$A1768-1,0),NA())</f>
        <v>-0.56899999999999995</v>
      </c>
      <c r="F1768" s="219">
        <f ca="1">IF(ISNUMBER(OFFSET(INDIRECT("'"&amp;'DATA for charts'!F$5&amp;"'!$s1"),$A1768-1,0)),OFFSET(INDIRECT("'"&amp;'DATA for charts'!F$5&amp;"'!$s1"),$A1768-1,0),NA())</f>
        <v>-0.5734968328150889</v>
      </c>
      <c r="G1768" s="219">
        <f ca="1">IF(ISNUMBER(OFFSET(INDIRECT("'"&amp;'DATA for charts'!G$5&amp;"'!$s1"),$A1768-1,0)),OFFSET(INDIRECT("'"&amp;'DATA for charts'!G$5&amp;"'!$s1"),$A1768-1,0),NA())</f>
        <v>-0.51</v>
      </c>
      <c r="H1768" s="219">
        <f ca="1">IF(ISNUMBER(OFFSET(INDIRECT("'"&amp;'DATA for charts'!H$5&amp;"'!$s1"),$A1768-1,0)),OFFSET(INDIRECT("'"&amp;'DATA for charts'!H$5&amp;"'!$s1"),$A1768-1,0),NA())</f>
        <v>-0.54993800000000004</v>
      </c>
      <c r="I1768" s="219" t="e">
        <f ca="1">IF(ISNUMBER(OFFSET(INDIRECT("'"&amp;'DATA for charts'!I$5&amp;"'!$s1"),$A1768-1,0)),OFFSET(INDIRECT("'"&amp;'DATA for charts'!I$5&amp;"'!$s1"),$A1768-1,0),NA())</f>
        <v>#N/A</v>
      </c>
      <c r="J1768" s="219" t="e">
        <f ca="1">IF(ISNUMBER(OFFSET(INDIRECT("'"&amp;'DATA for charts'!J$5&amp;"'!$s1"),$A1768-1,0)),OFFSET(INDIRECT("'"&amp;'DATA for charts'!J$5&amp;"'!$s1"),$A1768-1,0),NA())</f>
        <v>#N/A</v>
      </c>
      <c r="K1768" s="219" t="e">
        <f ca="1">IF(ISNUMBER(OFFSET(INDIRECT("'"&amp;'DATA for charts'!K$5&amp;"'!$s1"),$A1768-1,0)),OFFSET(INDIRECT("'"&amp;'DATA for charts'!K$5&amp;"'!$s1"),$A1768-1,0),NA())</f>
        <v>#N/A</v>
      </c>
      <c r="L1768" s="219" t="e">
        <f ca="1">IF(ISNUMBER(OFFSET(INDIRECT("'"&amp;'DATA for charts'!L$5&amp;"'!$s1"),$A1768-1,0)),OFFSET(INDIRECT("'"&amp;'DATA for charts'!L$5&amp;"'!$s1"),$A1768-1,0),NA())</f>
        <v>#N/A</v>
      </c>
      <c r="M1768" s="219" t="e">
        <f ca="1">IF(ISNUMBER(OFFSET(INDIRECT("'"&amp;'DATA for charts'!M$5&amp;"'!$s1"),$A1768-1,0)),OFFSET(INDIRECT("'"&amp;'DATA for charts'!M$5&amp;"'!$s1"),$A1768-1,0),NA())</f>
        <v>#N/A</v>
      </c>
      <c r="N1768" s="219" t="e">
        <f ca="1">IF(ISNUMBER(OFFSET(INDIRECT("'"&amp;'DATA for charts'!N$5&amp;"'!$s1"),$A1768-1,0)),OFFSET(INDIRECT("'"&amp;'DATA for charts'!N$5&amp;"'!$s1"),$A1768-1,0),NA())</f>
        <v>#N/A</v>
      </c>
      <c r="O1768" s="219" t="e">
        <f ca="1">IF(ISNUMBER(OFFSET(INDIRECT("'"&amp;'DATA for charts'!O$5&amp;"'!$s1"),$A1768-1,0)),OFFSET(INDIRECT("'"&amp;'DATA for charts'!O$5&amp;"'!$s1"),$A1768-1,0),NA())</f>
        <v>#N/A</v>
      </c>
      <c r="P1768" s="219" t="e">
        <f ca="1">IF(ISNUMBER(OFFSET(INDIRECT("'"&amp;'DATA for charts'!P$5&amp;"'!$s1"),$A1768-1,0)),OFFSET(INDIRECT("'"&amp;'DATA for charts'!P$5&amp;"'!$s1"),$A1768-1,0),NA())</f>
        <v>#N/A</v>
      </c>
      <c r="Q1768" s="219" t="e">
        <f ca="1">IF(ISNUMBER(OFFSET(INDIRECT("'"&amp;'DATA for charts'!Q$5&amp;"'!$s1"),$A1768-1,0)),OFFSET(INDIRECT("'"&amp;'DATA for charts'!Q$5&amp;"'!$s1"),$A1768-1,0),NA())</f>
        <v>#N/A</v>
      </c>
      <c r="R1768" s="219" t="e">
        <f ca="1">IF(ISNUMBER(OFFSET(INDIRECT("'"&amp;'DATA for charts'!R$5&amp;"'!$s1"),$A1768-1,0)),OFFSET(INDIRECT("'"&amp;'DATA for charts'!R$5&amp;"'!$s1"),$A1768-1,0),NA())</f>
        <v>#N/A</v>
      </c>
      <c r="S1768" s="219" t="e">
        <f ca="1">IF(ISNUMBER(OFFSET(INDIRECT("'"&amp;'DATA for charts'!S$5&amp;"'!$s1"),$A1768-1,0)),OFFSET(INDIRECT("'"&amp;'DATA for charts'!S$5&amp;"'!$s1"),$A1768-1,0),NA())</f>
        <v>#N/A</v>
      </c>
    </row>
    <row r="1769" spans="1:19">
      <c r="A1769" s="226">
        <f t="shared" si="1498"/>
        <v>284</v>
      </c>
      <c r="B1769" s="8">
        <v>23</v>
      </c>
      <c r="C1769" s="219">
        <f ca="1">IF(ISNUMBER(OFFSET(INDIRECT("'"&amp;'DATA for charts'!C$5&amp;"'!$s1"),$A1769-1,0)),OFFSET(INDIRECT("'"&amp;'DATA for charts'!C$5&amp;"'!$s1"),$A1769-1,0),NA())</f>
        <v>-0.79800000000000004</v>
      </c>
      <c r="D1769" s="219">
        <f ca="1">IF(ISNUMBER(OFFSET(INDIRECT("'"&amp;'DATA for charts'!D$5&amp;"'!$s1"),$A1769-1,0)),OFFSET(INDIRECT("'"&amp;'DATA for charts'!D$5&amp;"'!$s1"),$A1769-1,0),NA())</f>
        <v>-0.37087900000000001</v>
      </c>
      <c r="E1769" s="219">
        <f ca="1">IF(ISNUMBER(OFFSET(INDIRECT("'"&amp;'DATA for charts'!E$5&amp;"'!$s1"),$A1769-1,0)),OFFSET(INDIRECT("'"&amp;'DATA for charts'!E$5&amp;"'!$s1"),$A1769-1,0),NA())</f>
        <v>-0.38300000000000001</v>
      </c>
      <c r="F1769" s="219">
        <f ca="1">IF(ISNUMBER(OFFSET(INDIRECT("'"&amp;'DATA for charts'!F$5&amp;"'!$s1"),$A1769-1,0)),OFFSET(INDIRECT("'"&amp;'DATA for charts'!F$5&amp;"'!$s1"),$A1769-1,0),NA())</f>
        <v>-0.43593271576412224</v>
      </c>
      <c r="G1769" s="219">
        <f ca="1">IF(ISNUMBER(OFFSET(INDIRECT("'"&amp;'DATA for charts'!G$5&amp;"'!$s1"),$A1769-1,0)),OFFSET(INDIRECT("'"&amp;'DATA for charts'!G$5&amp;"'!$s1"),$A1769-1,0),NA())</f>
        <v>-0.35</v>
      </c>
      <c r="H1769" s="219">
        <f ca="1">IF(ISNUMBER(OFFSET(INDIRECT("'"&amp;'DATA for charts'!H$5&amp;"'!$s1"),$A1769-1,0)),OFFSET(INDIRECT("'"&amp;'DATA for charts'!H$5&amp;"'!$s1"),$A1769-1,0),NA())</f>
        <v>-0.40267999999999998</v>
      </c>
      <c r="I1769" s="219" t="e">
        <f ca="1">IF(ISNUMBER(OFFSET(INDIRECT("'"&amp;'DATA for charts'!I$5&amp;"'!$s1"),$A1769-1,0)),OFFSET(INDIRECT("'"&amp;'DATA for charts'!I$5&amp;"'!$s1"),$A1769-1,0),NA())</f>
        <v>#N/A</v>
      </c>
      <c r="J1769" s="219" t="e">
        <f ca="1">IF(ISNUMBER(OFFSET(INDIRECT("'"&amp;'DATA for charts'!J$5&amp;"'!$s1"),$A1769-1,0)),OFFSET(INDIRECT("'"&amp;'DATA for charts'!J$5&amp;"'!$s1"),$A1769-1,0),NA())</f>
        <v>#N/A</v>
      </c>
      <c r="K1769" s="219" t="e">
        <f ca="1">IF(ISNUMBER(OFFSET(INDIRECT("'"&amp;'DATA for charts'!K$5&amp;"'!$s1"),$A1769-1,0)),OFFSET(INDIRECT("'"&amp;'DATA for charts'!K$5&amp;"'!$s1"),$A1769-1,0),NA())</f>
        <v>#N/A</v>
      </c>
      <c r="L1769" s="219" t="e">
        <f ca="1">IF(ISNUMBER(OFFSET(INDIRECT("'"&amp;'DATA for charts'!L$5&amp;"'!$s1"),$A1769-1,0)),OFFSET(INDIRECT("'"&amp;'DATA for charts'!L$5&amp;"'!$s1"),$A1769-1,0),NA())</f>
        <v>#N/A</v>
      </c>
      <c r="M1769" s="219" t="e">
        <f ca="1">IF(ISNUMBER(OFFSET(INDIRECT("'"&amp;'DATA for charts'!M$5&amp;"'!$s1"),$A1769-1,0)),OFFSET(INDIRECT("'"&amp;'DATA for charts'!M$5&amp;"'!$s1"),$A1769-1,0),NA())</f>
        <v>#N/A</v>
      </c>
      <c r="N1769" s="219" t="e">
        <f ca="1">IF(ISNUMBER(OFFSET(INDIRECT("'"&amp;'DATA for charts'!N$5&amp;"'!$s1"),$A1769-1,0)),OFFSET(INDIRECT("'"&amp;'DATA for charts'!N$5&amp;"'!$s1"),$A1769-1,0),NA())</f>
        <v>#N/A</v>
      </c>
      <c r="O1769" s="219" t="e">
        <f ca="1">IF(ISNUMBER(OFFSET(INDIRECT("'"&amp;'DATA for charts'!O$5&amp;"'!$s1"),$A1769-1,0)),OFFSET(INDIRECT("'"&amp;'DATA for charts'!O$5&amp;"'!$s1"),$A1769-1,0),NA())</f>
        <v>#N/A</v>
      </c>
      <c r="P1769" s="219" t="e">
        <f ca="1">IF(ISNUMBER(OFFSET(INDIRECT("'"&amp;'DATA for charts'!P$5&amp;"'!$s1"),$A1769-1,0)),OFFSET(INDIRECT("'"&amp;'DATA for charts'!P$5&amp;"'!$s1"),$A1769-1,0),NA())</f>
        <v>#N/A</v>
      </c>
      <c r="Q1769" s="219" t="e">
        <f ca="1">IF(ISNUMBER(OFFSET(INDIRECT("'"&amp;'DATA for charts'!Q$5&amp;"'!$s1"),$A1769-1,0)),OFFSET(INDIRECT("'"&amp;'DATA for charts'!Q$5&amp;"'!$s1"),$A1769-1,0),NA())</f>
        <v>#N/A</v>
      </c>
      <c r="R1769" s="219" t="e">
        <f ca="1">IF(ISNUMBER(OFFSET(INDIRECT("'"&amp;'DATA for charts'!R$5&amp;"'!$s1"),$A1769-1,0)),OFFSET(INDIRECT("'"&amp;'DATA for charts'!R$5&amp;"'!$s1"),$A1769-1,0),NA())</f>
        <v>#N/A</v>
      </c>
      <c r="S1769" s="219" t="e">
        <f ca="1">IF(ISNUMBER(OFFSET(INDIRECT("'"&amp;'DATA for charts'!S$5&amp;"'!$s1"),$A1769-1,0)),OFFSET(INDIRECT("'"&amp;'DATA for charts'!S$5&amp;"'!$s1"),$A1769-1,0),NA())</f>
        <v>#N/A</v>
      </c>
    </row>
    <row r="1770" spans="1:19">
      <c r="A1770" s="226">
        <f t="shared" si="1498"/>
        <v>285</v>
      </c>
      <c r="B1770" s="8">
        <v>24</v>
      </c>
      <c r="C1770" s="219">
        <f ca="1">IF(ISNUMBER(OFFSET(INDIRECT("'"&amp;'DATA for charts'!C$5&amp;"'!$s1"),$A1770-1,0)),OFFSET(INDIRECT("'"&amp;'DATA for charts'!C$5&amp;"'!$s1"),$A1770-1,0),NA())</f>
        <v>-0.63400000000000001</v>
      </c>
      <c r="D1770" s="219">
        <f ca="1">IF(ISNUMBER(OFFSET(INDIRECT("'"&amp;'DATA for charts'!D$5&amp;"'!$s1"),$A1770-1,0)),OFFSET(INDIRECT("'"&amp;'DATA for charts'!D$5&amp;"'!$s1"),$A1770-1,0),NA())</f>
        <v>-0.25271130000000003</v>
      </c>
      <c r="E1770" s="219">
        <f ca="1">IF(ISNUMBER(OFFSET(INDIRECT("'"&amp;'DATA for charts'!E$5&amp;"'!$s1"),$A1770-1,0)),OFFSET(INDIRECT("'"&amp;'DATA for charts'!E$5&amp;"'!$s1"),$A1770-1,0),NA())</f>
        <v>-0.22800000000000001</v>
      </c>
      <c r="F1770" s="219">
        <f ca="1">IF(ISNUMBER(OFFSET(INDIRECT("'"&amp;'DATA for charts'!F$5&amp;"'!$s1"),$A1770-1,0)),OFFSET(INDIRECT("'"&amp;'DATA for charts'!F$5&amp;"'!$s1"),$A1770-1,0),NA())</f>
        <v>-0.30737866268246944</v>
      </c>
      <c r="G1770" s="219">
        <f ca="1">IF(ISNUMBER(OFFSET(INDIRECT("'"&amp;'DATA for charts'!G$5&amp;"'!$s1"),$A1770-1,0)),OFFSET(INDIRECT("'"&amp;'DATA for charts'!G$5&amp;"'!$s1"),$A1770-1,0),NA())</f>
        <v>-0.23</v>
      </c>
      <c r="H1770" s="219">
        <f ca="1">IF(ISNUMBER(OFFSET(INDIRECT("'"&amp;'DATA for charts'!H$5&amp;"'!$s1"),$A1770-1,0)),OFFSET(INDIRECT("'"&amp;'DATA for charts'!H$5&amp;"'!$s1"),$A1770-1,0),NA())</f>
        <v>-0.26193300000000003</v>
      </c>
      <c r="I1770" s="219" t="e">
        <f ca="1">IF(ISNUMBER(OFFSET(INDIRECT("'"&amp;'DATA for charts'!I$5&amp;"'!$s1"),$A1770-1,0)),OFFSET(INDIRECT("'"&amp;'DATA for charts'!I$5&amp;"'!$s1"),$A1770-1,0),NA())</f>
        <v>#N/A</v>
      </c>
      <c r="J1770" s="219" t="e">
        <f ca="1">IF(ISNUMBER(OFFSET(INDIRECT("'"&amp;'DATA for charts'!J$5&amp;"'!$s1"),$A1770-1,0)),OFFSET(INDIRECT("'"&amp;'DATA for charts'!J$5&amp;"'!$s1"),$A1770-1,0),NA())</f>
        <v>#N/A</v>
      </c>
      <c r="K1770" s="219" t="e">
        <f ca="1">IF(ISNUMBER(OFFSET(INDIRECT("'"&amp;'DATA for charts'!K$5&amp;"'!$s1"),$A1770-1,0)),OFFSET(INDIRECT("'"&amp;'DATA for charts'!K$5&amp;"'!$s1"),$A1770-1,0),NA())</f>
        <v>#N/A</v>
      </c>
      <c r="L1770" s="219" t="e">
        <f ca="1">IF(ISNUMBER(OFFSET(INDIRECT("'"&amp;'DATA for charts'!L$5&amp;"'!$s1"),$A1770-1,0)),OFFSET(INDIRECT("'"&amp;'DATA for charts'!L$5&amp;"'!$s1"),$A1770-1,0),NA())</f>
        <v>#N/A</v>
      </c>
      <c r="M1770" s="219" t="e">
        <f ca="1">IF(ISNUMBER(OFFSET(INDIRECT("'"&amp;'DATA for charts'!M$5&amp;"'!$s1"),$A1770-1,0)),OFFSET(INDIRECT("'"&amp;'DATA for charts'!M$5&amp;"'!$s1"),$A1770-1,0),NA())</f>
        <v>#N/A</v>
      </c>
      <c r="N1770" s="219" t="e">
        <f ca="1">IF(ISNUMBER(OFFSET(INDIRECT("'"&amp;'DATA for charts'!N$5&amp;"'!$s1"),$A1770-1,0)),OFFSET(INDIRECT("'"&amp;'DATA for charts'!N$5&amp;"'!$s1"),$A1770-1,0),NA())</f>
        <v>#N/A</v>
      </c>
      <c r="O1770" s="219" t="e">
        <f ca="1">IF(ISNUMBER(OFFSET(INDIRECT("'"&amp;'DATA for charts'!O$5&amp;"'!$s1"),$A1770-1,0)),OFFSET(INDIRECT("'"&amp;'DATA for charts'!O$5&amp;"'!$s1"),$A1770-1,0),NA())</f>
        <v>#N/A</v>
      </c>
      <c r="P1770" s="219" t="e">
        <f ca="1">IF(ISNUMBER(OFFSET(INDIRECT("'"&amp;'DATA for charts'!P$5&amp;"'!$s1"),$A1770-1,0)),OFFSET(INDIRECT("'"&amp;'DATA for charts'!P$5&amp;"'!$s1"),$A1770-1,0),NA())</f>
        <v>#N/A</v>
      </c>
      <c r="Q1770" s="219" t="e">
        <f ca="1">IF(ISNUMBER(OFFSET(INDIRECT("'"&amp;'DATA for charts'!Q$5&amp;"'!$s1"),$A1770-1,0)),OFFSET(INDIRECT("'"&amp;'DATA for charts'!Q$5&amp;"'!$s1"),$A1770-1,0),NA())</f>
        <v>#N/A</v>
      </c>
      <c r="R1770" s="219" t="e">
        <f ca="1">IF(ISNUMBER(OFFSET(INDIRECT("'"&amp;'DATA for charts'!R$5&amp;"'!$s1"),$A1770-1,0)),OFFSET(INDIRECT("'"&amp;'DATA for charts'!R$5&amp;"'!$s1"),$A1770-1,0),NA())</f>
        <v>#N/A</v>
      </c>
      <c r="S1770" s="219" t="e">
        <f ca="1">IF(ISNUMBER(OFFSET(INDIRECT("'"&amp;'DATA for charts'!S$5&amp;"'!$s1"),$A1770-1,0)),OFFSET(INDIRECT("'"&amp;'DATA for charts'!S$5&amp;"'!$s1"),$A1770-1,0),NA())</f>
        <v>#N/A</v>
      </c>
    </row>
    <row r="1771" spans="1:19">
      <c r="A1771" s="216"/>
      <c r="B1771" s="37" t="s">
        <v>85</v>
      </c>
      <c r="C1771" s="37" t="s">
        <v>85</v>
      </c>
      <c r="D1771" s="37" t="s">
        <v>85</v>
      </c>
      <c r="E1771" s="37" t="s">
        <v>85</v>
      </c>
      <c r="F1771" s="37" t="s">
        <v>85</v>
      </c>
      <c r="G1771" s="37" t="s">
        <v>85</v>
      </c>
      <c r="H1771" s="37" t="s">
        <v>85</v>
      </c>
      <c r="I1771" s="37" t="s">
        <v>85</v>
      </c>
      <c r="J1771" s="37" t="s">
        <v>85</v>
      </c>
      <c r="K1771" s="37"/>
      <c r="L1771" s="37"/>
      <c r="M1771" s="37"/>
      <c r="N1771" s="37"/>
      <c r="O1771" s="37"/>
      <c r="P1771" s="37"/>
      <c r="Q1771" s="37"/>
      <c r="R1771" s="37"/>
      <c r="S1771" s="37" t="s">
        <v>85</v>
      </c>
    </row>
    <row r="1779" spans="1:19">
      <c r="A1779" s="216"/>
      <c r="B1779" s="464" t="s">
        <v>126</v>
      </c>
    </row>
    <row r="1780" spans="1:19">
      <c r="A1780" s="216"/>
      <c r="B1780" s="464" t="s">
        <v>872</v>
      </c>
    </row>
    <row r="1781" spans="1:19">
      <c r="A1781" s="216"/>
      <c r="B1781" s="32" t="s">
        <v>127</v>
      </c>
    </row>
    <row r="1782" spans="1:19">
      <c r="A1782" s="216">
        <f t="shared" ref="A1782" si="1499">A$8</f>
        <v>0</v>
      </c>
      <c r="B1782" s="32" t="s">
        <v>65</v>
      </c>
      <c r="C1782" s="33" t="str">
        <f t="shared" ref="C1782:S1782" ca="1" si="1500">C$8</f>
        <v>BSIMAC</v>
      </c>
      <c r="D1782" s="33" t="str">
        <f t="shared" ca="1" si="1500"/>
        <v>CSE</v>
      </c>
      <c r="E1782" s="33" t="str">
        <f t="shared" ca="1" si="1500"/>
        <v>DeST</v>
      </c>
      <c r="F1782" s="33" t="str">
        <f t="shared" ca="1" si="1500"/>
        <v>EnergyPlus</v>
      </c>
      <c r="G1782" s="33" t="str">
        <f t="shared" ca="1" si="1500"/>
        <v>ESP-r</v>
      </c>
      <c r="H1782" s="33" t="str">
        <f t="shared" ca="1" si="1500"/>
        <v>TRNSYS</v>
      </c>
      <c r="I1782" s="33" t="str">
        <f t="shared" ca="1" si="1500"/>
        <v>TestSpec-Alt</v>
      </c>
      <c r="J1782" s="33">
        <f t="shared" ca="1" si="1500"/>
        <v>0</v>
      </c>
      <c r="K1782" s="33">
        <f t="shared" ca="1" si="1500"/>
        <v>0</v>
      </c>
      <c r="L1782" s="33">
        <f t="shared" ca="1" si="1500"/>
        <v>0</v>
      </c>
      <c r="M1782" s="33">
        <f t="shared" ca="1" si="1500"/>
        <v>0</v>
      </c>
      <c r="N1782" s="33">
        <f t="shared" ca="1" si="1500"/>
        <v>0</v>
      </c>
      <c r="O1782" s="33">
        <f t="shared" ca="1" si="1500"/>
        <v>0</v>
      </c>
      <c r="P1782" s="33">
        <f t="shared" ca="1" si="1500"/>
        <v>0</v>
      </c>
      <c r="Q1782" s="33">
        <f t="shared" ca="1" si="1500"/>
        <v>0</v>
      </c>
      <c r="R1782" s="33">
        <f t="shared" ca="1" si="1500"/>
        <v>0</v>
      </c>
      <c r="S1782" s="33" t="str">
        <f t="shared" ca="1" si="1500"/>
        <v>Tested Prg</v>
      </c>
    </row>
    <row r="1783" spans="1:19">
      <c r="A1783" s="216">
        <f t="shared" ref="A1783" si="1501">A$7</f>
        <v>0</v>
      </c>
      <c r="B1783" s="32" t="s">
        <v>66</v>
      </c>
      <c r="C1783" s="33" t="str">
        <f t="shared" ref="C1783:S1783" ca="1" si="1502">C$7</f>
        <v/>
      </c>
      <c r="D1783" s="33" t="str">
        <f t="shared" ca="1" si="1502"/>
        <v/>
      </c>
      <c r="E1783" s="33" t="str">
        <f t="shared" ca="1" si="1502"/>
        <v/>
      </c>
      <c r="F1783" s="33" t="str">
        <f t="shared" ca="1" si="1502"/>
        <v/>
      </c>
      <c r="G1783" s="33" t="str">
        <f t="shared" ca="1" si="1502"/>
        <v/>
      </c>
      <c r="H1783" s="33" t="str">
        <f t="shared" ca="1" si="1502"/>
        <v/>
      </c>
      <c r="I1783" s="33" t="str">
        <f t="shared" ca="1" si="1502"/>
        <v/>
      </c>
      <c r="J1783" s="33" t="str">
        <f t="shared" ca="1" si="1502"/>
        <v/>
      </c>
      <c r="K1783" s="33" t="str">
        <f t="shared" ca="1" si="1502"/>
        <v/>
      </c>
      <c r="L1783" s="33" t="str">
        <f t="shared" ca="1" si="1502"/>
        <v/>
      </c>
      <c r="M1783" s="33" t="str">
        <f t="shared" ca="1" si="1502"/>
        <v/>
      </c>
      <c r="N1783" s="33" t="str">
        <f t="shared" ca="1" si="1502"/>
        <v/>
      </c>
      <c r="O1783" s="33" t="str">
        <f t="shared" ca="1" si="1502"/>
        <v/>
      </c>
      <c r="P1783" s="33" t="str">
        <f t="shared" ca="1" si="1502"/>
        <v/>
      </c>
      <c r="Q1783" s="33" t="str">
        <f t="shared" ca="1" si="1502"/>
        <v/>
      </c>
      <c r="R1783" s="33" t="str">
        <f t="shared" ca="1" si="1502"/>
        <v/>
      </c>
      <c r="S1783" s="33" t="str">
        <f t="shared" ca="1" si="1502"/>
        <v/>
      </c>
    </row>
    <row r="1784" spans="1:19">
      <c r="A1784" s="216" t="s">
        <v>128</v>
      </c>
      <c r="B1784" s="32" t="s">
        <v>83</v>
      </c>
      <c r="C1784" s="34" t="s">
        <v>128</v>
      </c>
      <c r="D1784" s="34" t="s">
        <v>128</v>
      </c>
      <c r="E1784" s="34" t="s">
        <v>128</v>
      </c>
      <c r="F1784" s="34" t="s">
        <v>128</v>
      </c>
      <c r="G1784" s="34" t="s">
        <v>128</v>
      </c>
      <c r="H1784" s="34" t="s">
        <v>128</v>
      </c>
      <c r="I1784" s="34" t="s">
        <v>128</v>
      </c>
      <c r="J1784" s="34" t="s">
        <v>128</v>
      </c>
      <c r="K1784" s="34" t="s">
        <v>128</v>
      </c>
      <c r="L1784" s="34" t="s">
        <v>128</v>
      </c>
      <c r="M1784" s="34" t="s">
        <v>128</v>
      </c>
      <c r="N1784" s="34" t="s">
        <v>128</v>
      </c>
      <c r="O1784" s="34" t="s">
        <v>128</v>
      </c>
      <c r="P1784" s="34" t="s">
        <v>128</v>
      </c>
      <c r="Q1784" s="34" t="s">
        <v>128</v>
      </c>
      <c r="R1784" s="34" t="s">
        <v>128</v>
      </c>
      <c r="S1784" s="34" t="s">
        <v>128</v>
      </c>
    </row>
    <row r="1785" spans="1:19">
      <c r="A1785" s="216" t="s">
        <v>85</v>
      </c>
      <c r="B1785" s="37" t="s">
        <v>85</v>
      </c>
      <c r="C1785" s="38" t="s">
        <v>85</v>
      </c>
      <c r="D1785" s="38" t="s">
        <v>85</v>
      </c>
      <c r="E1785" s="38" t="s">
        <v>85</v>
      </c>
      <c r="F1785" s="38" t="s">
        <v>85</v>
      </c>
      <c r="G1785" s="38" t="s">
        <v>85</v>
      </c>
      <c r="H1785" s="38" t="s">
        <v>85</v>
      </c>
      <c r="I1785" s="38" t="s">
        <v>85</v>
      </c>
      <c r="J1785" s="38" t="s">
        <v>85</v>
      </c>
      <c r="K1785" s="38" t="s">
        <v>85</v>
      </c>
      <c r="L1785" s="38" t="s">
        <v>85</v>
      </c>
      <c r="M1785" s="38" t="s">
        <v>85</v>
      </c>
      <c r="N1785" s="38" t="s">
        <v>85</v>
      </c>
      <c r="O1785" s="38" t="s">
        <v>85</v>
      </c>
      <c r="P1785" s="38" t="s">
        <v>85</v>
      </c>
      <c r="Q1785" s="38" t="s">
        <v>85</v>
      </c>
      <c r="R1785" s="38" t="s">
        <v>85</v>
      </c>
      <c r="S1785" s="38" t="s">
        <v>85</v>
      </c>
    </row>
    <row r="1786" spans="1:19">
      <c r="A1786" s="216">
        <f t="shared" ref="A1786" si="1503">A$8</f>
        <v>0</v>
      </c>
      <c r="B1786" s="37"/>
      <c r="C1786" s="33" t="str">
        <f t="shared" ref="C1786:S1786" ca="1" si="1504">C$8</f>
        <v>BSIMAC</v>
      </c>
      <c r="D1786" s="33" t="str">
        <f t="shared" ca="1" si="1504"/>
        <v>CSE</v>
      </c>
      <c r="E1786" s="33" t="str">
        <f t="shared" ca="1" si="1504"/>
        <v>DeST</v>
      </c>
      <c r="F1786" s="33" t="str">
        <f t="shared" ca="1" si="1504"/>
        <v>EnergyPlus</v>
      </c>
      <c r="G1786" s="33" t="str">
        <f t="shared" ca="1" si="1504"/>
        <v>ESP-r</v>
      </c>
      <c r="H1786" s="33" t="str">
        <f t="shared" ca="1" si="1504"/>
        <v>TRNSYS</v>
      </c>
      <c r="I1786" s="33" t="str">
        <f t="shared" ca="1" si="1504"/>
        <v>TestSpec-Alt</v>
      </c>
      <c r="J1786" s="33">
        <f t="shared" ca="1" si="1504"/>
        <v>0</v>
      </c>
      <c r="K1786" s="33">
        <f t="shared" ca="1" si="1504"/>
        <v>0</v>
      </c>
      <c r="L1786" s="33">
        <f t="shared" ca="1" si="1504"/>
        <v>0</v>
      </c>
      <c r="M1786" s="33">
        <f t="shared" ca="1" si="1504"/>
        <v>0</v>
      </c>
      <c r="N1786" s="33">
        <f t="shared" ca="1" si="1504"/>
        <v>0</v>
      </c>
      <c r="O1786" s="33">
        <f t="shared" ca="1" si="1504"/>
        <v>0</v>
      </c>
      <c r="P1786" s="33">
        <f t="shared" ca="1" si="1504"/>
        <v>0</v>
      </c>
      <c r="Q1786" s="33">
        <f t="shared" ca="1" si="1504"/>
        <v>0</v>
      </c>
      <c r="R1786" s="33">
        <f t="shared" ca="1" si="1504"/>
        <v>0</v>
      </c>
      <c r="S1786" s="33" t="str">
        <f t="shared" ca="1" si="1504"/>
        <v>Tested Prg</v>
      </c>
    </row>
    <row r="1787" spans="1:19">
      <c r="A1787" s="226">
        <v>262</v>
      </c>
      <c r="B1787" s="8">
        <v>1</v>
      </c>
      <c r="C1787" s="219">
        <f ca="1">IF(ISNUMBER(OFFSET(INDIRECT("'"&amp;'DATA for charts'!C$5&amp;"'!$i1"),$A1787-1,0)),OFFSET(INDIRECT("'"&amp;'DATA for charts'!C$5&amp;"'!$i1"),$A1787-1,0),NA())</f>
        <v>1.2250000000000001</v>
      </c>
      <c r="D1787" s="219">
        <f ca="1">IF(ISNUMBER(OFFSET(INDIRECT("'"&amp;'DATA for charts'!D$5&amp;"'!$i1"),$A1787-1,0)),OFFSET(INDIRECT("'"&amp;'DATA for charts'!D$5&amp;"'!$i1"),$A1787-1,0),NA())</f>
        <v>1.144965</v>
      </c>
      <c r="E1787" s="219">
        <f ca="1">IF(ISNUMBER(OFFSET(INDIRECT("'"&amp;'DATA for charts'!E$5&amp;"'!$i1"),$A1787-1,0)),OFFSET(INDIRECT("'"&amp;'DATA for charts'!E$5&amp;"'!$i1"),$A1787-1,0),NA())</f>
        <v>1.202</v>
      </c>
      <c r="F1787" s="219">
        <f ca="1">IF(ISNUMBER(OFFSET(INDIRECT("'"&amp;'DATA for charts'!F$5&amp;"'!$i1"),$A1787-1,0)),OFFSET(INDIRECT("'"&amp;'DATA for charts'!F$5&amp;"'!$i1"),$A1787-1,0),NA())</f>
        <v>1.3840417726613112</v>
      </c>
      <c r="G1787" s="219">
        <f ca="1">IF(ISNUMBER(OFFSET(INDIRECT("'"&amp;'DATA for charts'!G$5&amp;"'!$i1"),$A1787-1,0)),OFFSET(INDIRECT("'"&amp;'DATA for charts'!G$5&amp;"'!$i1"),$A1787-1,0),NA())</f>
        <v>1.31</v>
      </c>
      <c r="H1787" s="219">
        <f ca="1">IF(ISNUMBER(OFFSET(INDIRECT("'"&amp;'DATA for charts'!H$5&amp;"'!$i1"),$A1787-1,0)),OFFSET(INDIRECT("'"&amp;'DATA for charts'!H$5&amp;"'!$i1"),$A1787-1,0),NA())</f>
        <v>1.3876999999999999</v>
      </c>
      <c r="I1787" s="219" t="e">
        <f ca="1">IF(ISNUMBER(OFFSET(INDIRECT("'"&amp;'DATA for charts'!I$5&amp;"'!$i1"),$A1787-1,0)),OFFSET(INDIRECT("'"&amp;'DATA for charts'!I$5&amp;"'!$i1"),$A1787-1,0),NA())</f>
        <v>#N/A</v>
      </c>
      <c r="J1787" s="219" t="e">
        <f ca="1">IF(ISNUMBER(OFFSET(INDIRECT("'"&amp;'DATA for charts'!J$5&amp;"'!$i1"),$A1787-1,0)),OFFSET(INDIRECT("'"&amp;'DATA for charts'!J$5&amp;"'!$i1"),$A1787-1,0),NA())</f>
        <v>#N/A</v>
      </c>
      <c r="K1787" s="219" t="e">
        <f ca="1">IF(ISNUMBER(OFFSET(INDIRECT("'"&amp;'DATA for charts'!K$5&amp;"'!$i1"),$A1787-1,0)),OFFSET(INDIRECT("'"&amp;'DATA for charts'!K$5&amp;"'!$i1"),$A1787-1,0),NA())</f>
        <v>#N/A</v>
      </c>
      <c r="L1787" s="219" t="e">
        <f ca="1">IF(ISNUMBER(OFFSET(INDIRECT("'"&amp;'DATA for charts'!L$5&amp;"'!$i1"),$A1787-1,0)),OFFSET(INDIRECT("'"&amp;'DATA for charts'!L$5&amp;"'!$i1"),$A1787-1,0),NA())</f>
        <v>#N/A</v>
      </c>
      <c r="M1787" s="219" t="e">
        <f ca="1">IF(ISNUMBER(OFFSET(INDIRECT("'"&amp;'DATA for charts'!M$5&amp;"'!$i1"),$A1787-1,0)),OFFSET(INDIRECT("'"&amp;'DATA for charts'!M$5&amp;"'!$i1"),$A1787-1,0),NA())</f>
        <v>#N/A</v>
      </c>
      <c r="N1787" s="219" t="e">
        <f ca="1">IF(ISNUMBER(OFFSET(INDIRECT("'"&amp;'DATA for charts'!N$5&amp;"'!$i1"),$A1787-1,0)),OFFSET(INDIRECT("'"&amp;'DATA for charts'!N$5&amp;"'!$i1"),$A1787-1,0),NA())</f>
        <v>#N/A</v>
      </c>
      <c r="O1787" s="219" t="e">
        <f ca="1">IF(ISNUMBER(OFFSET(INDIRECT("'"&amp;'DATA for charts'!O$5&amp;"'!$i1"),$A1787-1,0)),OFFSET(INDIRECT("'"&amp;'DATA for charts'!O$5&amp;"'!$i1"),$A1787-1,0),NA())</f>
        <v>#N/A</v>
      </c>
      <c r="P1787" s="219" t="e">
        <f ca="1">IF(ISNUMBER(OFFSET(INDIRECT("'"&amp;'DATA for charts'!P$5&amp;"'!$i1"),$A1787-1,0)),OFFSET(INDIRECT("'"&amp;'DATA for charts'!P$5&amp;"'!$i1"),$A1787-1,0),NA())</f>
        <v>#N/A</v>
      </c>
      <c r="Q1787" s="219" t="e">
        <f ca="1">IF(ISNUMBER(OFFSET(INDIRECT("'"&amp;'DATA for charts'!Q$5&amp;"'!$i1"),$A1787-1,0)),OFFSET(INDIRECT("'"&amp;'DATA for charts'!Q$5&amp;"'!$i1"),$A1787-1,0),NA())</f>
        <v>#N/A</v>
      </c>
      <c r="R1787" s="219" t="e">
        <f ca="1">IF(ISNUMBER(OFFSET(INDIRECT("'"&amp;'DATA for charts'!R$5&amp;"'!$i1"),$A1787-1,0)),OFFSET(INDIRECT("'"&amp;'DATA for charts'!R$5&amp;"'!$i1"),$A1787-1,0),NA())</f>
        <v>#N/A</v>
      </c>
      <c r="S1787" s="219" t="e">
        <f ca="1">IF(ISNUMBER(OFFSET(INDIRECT("'"&amp;'DATA for charts'!S$5&amp;"'!$i1"),$A1787-1,0)),OFFSET(INDIRECT("'"&amp;'DATA for charts'!S$5&amp;"'!$i1"),$A1787-1,0),NA())</f>
        <v>#N/A</v>
      </c>
    </row>
    <row r="1788" spans="1:19">
      <c r="A1788" s="226">
        <f t="shared" ref="A1788:A1810" si="1505">A1787+1</f>
        <v>263</v>
      </c>
      <c r="B1788" s="8">
        <v>2</v>
      </c>
      <c r="C1788" s="219">
        <f ca="1">IF(ISNUMBER(OFFSET(INDIRECT("'"&amp;'DATA for charts'!C$5&amp;"'!$i1"),$A1788-1,0)),OFFSET(INDIRECT("'"&amp;'DATA for charts'!C$5&amp;"'!$i1"),$A1788-1,0),NA())</f>
        <v>1.264</v>
      </c>
      <c r="D1788" s="219">
        <f ca="1">IF(ISNUMBER(OFFSET(INDIRECT("'"&amp;'DATA for charts'!D$5&amp;"'!$i1"),$A1788-1,0)),OFFSET(INDIRECT("'"&amp;'DATA for charts'!D$5&amp;"'!$i1"),$A1788-1,0),NA())</f>
        <v>1.204691</v>
      </c>
      <c r="E1788" s="219">
        <f ca="1">IF(ISNUMBER(OFFSET(INDIRECT("'"&amp;'DATA for charts'!E$5&amp;"'!$i1"),$A1788-1,0)),OFFSET(INDIRECT("'"&amp;'DATA for charts'!E$5&amp;"'!$i1"),$A1788-1,0),NA())</f>
        <v>1.2529999999999999</v>
      </c>
      <c r="F1788" s="219">
        <f ca="1">IF(ISNUMBER(OFFSET(INDIRECT("'"&amp;'DATA for charts'!F$5&amp;"'!$i1"),$A1788-1,0)),OFFSET(INDIRECT("'"&amp;'DATA for charts'!F$5&amp;"'!$i1"),$A1788-1,0),NA())</f>
        <v>1.4443018605337916</v>
      </c>
      <c r="G1788" s="219">
        <f ca="1">IF(ISNUMBER(OFFSET(INDIRECT("'"&amp;'DATA for charts'!G$5&amp;"'!$i1"),$A1788-1,0)),OFFSET(INDIRECT("'"&amp;'DATA for charts'!G$5&amp;"'!$i1"),$A1788-1,0),NA())</f>
        <v>1.41</v>
      </c>
      <c r="H1788" s="219">
        <f ca="1">IF(ISNUMBER(OFFSET(INDIRECT("'"&amp;'DATA for charts'!H$5&amp;"'!$i1"),$A1788-1,0)),OFFSET(INDIRECT("'"&amp;'DATA for charts'!H$5&amp;"'!$i1"),$A1788-1,0),NA())</f>
        <v>1.4640500000000001</v>
      </c>
      <c r="I1788" s="219" t="e">
        <f ca="1">IF(ISNUMBER(OFFSET(INDIRECT("'"&amp;'DATA for charts'!I$5&amp;"'!$i1"),$A1788-1,0)),OFFSET(INDIRECT("'"&amp;'DATA for charts'!I$5&amp;"'!$i1"),$A1788-1,0),NA())</f>
        <v>#N/A</v>
      </c>
      <c r="J1788" s="219" t="e">
        <f ca="1">IF(ISNUMBER(OFFSET(INDIRECT("'"&amp;'DATA for charts'!J$5&amp;"'!$i1"),$A1788-1,0)),OFFSET(INDIRECT("'"&amp;'DATA for charts'!J$5&amp;"'!$i1"),$A1788-1,0),NA())</f>
        <v>#N/A</v>
      </c>
      <c r="K1788" s="219" t="e">
        <f ca="1">IF(ISNUMBER(OFFSET(INDIRECT("'"&amp;'DATA for charts'!K$5&amp;"'!$i1"),$A1788-1,0)),OFFSET(INDIRECT("'"&amp;'DATA for charts'!K$5&amp;"'!$i1"),$A1788-1,0),NA())</f>
        <v>#N/A</v>
      </c>
      <c r="L1788" s="219" t="e">
        <f ca="1">IF(ISNUMBER(OFFSET(INDIRECT("'"&amp;'DATA for charts'!L$5&amp;"'!$i1"),$A1788-1,0)),OFFSET(INDIRECT("'"&amp;'DATA for charts'!L$5&amp;"'!$i1"),$A1788-1,0),NA())</f>
        <v>#N/A</v>
      </c>
      <c r="M1788" s="219" t="e">
        <f ca="1">IF(ISNUMBER(OFFSET(INDIRECT("'"&amp;'DATA for charts'!M$5&amp;"'!$i1"),$A1788-1,0)),OFFSET(INDIRECT("'"&amp;'DATA for charts'!M$5&amp;"'!$i1"),$A1788-1,0),NA())</f>
        <v>#N/A</v>
      </c>
      <c r="N1788" s="219" t="e">
        <f ca="1">IF(ISNUMBER(OFFSET(INDIRECT("'"&amp;'DATA for charts'!N$5&amp;"'!$i1"),$A1788-1,0)),OFFSET(INDIRECT("'"&amp;'DATA for charts'!N$5&amp;"'!$i1"),$A1788-1,0),NA())</f>
        <v>#N/A</v>
      </c>
      <c r="O1788" s="219" t="e">
        <f ca="1">IF(ISNUMBER(OFFSET(INDIRECT("'"&amp;'DATA for charts'!O$5&amp;"'!$i1"),$A1788-1,0)),OFFSET(INDIRECT("'"&amp;'DATA for charts'!O$5&amp;"'!$i1"),$A1788-1,0),NA())</f>
        <v>#N/A</v>
      </c>
      <c r="P1788" s="219" t="e">
        <f ca="1">IF(ISNUMBER(OFFSET(INDIRECT("'"&amp;'DATA for charts'!P$5&amp;"'!$i1"),$A1788-1,0)),OFFSET(INDIRECT("'"&amp;'DATA for charts'!P$5&amp;"'!$i1"),$A1788-1,0),NA())</f>
        <v>#N/A</v>
      </c>
      <c r="Q1788" s="219" t="e">
        <f ca="1">IF(ISNUMBER(OFFSET(INDIRECT("'"&amp;'DATA for charts'!Q$5&amp;"'!$i1"),$A1788-1,0)),OFFSET(INDIRECT("'"&amp;'DATA for charts'!Q$5&amp;"'!$i1"),$A1788-1,0),NA())</f>
        <v>#N/A</v>
      </c>
      <c r="R1788" s="219" t="e">
        <f ca="1">IF(ISNUMBER(OFFSET(INDIRECT("'"&amp;'DATA for charts'!R$5&amp;"'!$i1"),$A1788-1,0)),OFFSET(INDIRECT("'"&amp;'DATA for charts'!R$5&amp;"'!$i1"),$A1788-1,0),NA())</f>
        <v>#N/A</v>
      </c>
      <c r="S1788" s="219" t="e">
        <f ca="1">IF(ISNUMBER(OFFSET(INDIRECT("'"&amp;'DATA for charts'!S$5&amp;"'!$i1"),$A1788-1,0)),OFFSET(INDIRECT("'"&amp;'DATA for charts'!S$5&amp;"'!$i1"),$A1788-1,0),NA())</f>
        <v>#N/A</v>
      </c>
    </row>
    <row r="1789" spans="1:19">
      <c r="A1789" s="226">
        <f t="shared" si="1505"/>
        <v>264</v>
      </c>
      <c r="B1789" s="8">
        <v>3</v>
      </c>
      <c r="C1789" s="219">
        <f ca="1">IF(ISNUMBER(OFFSET(INDIRECT("'"&amp;'DATA for charts'!C$5&amp;"'!$i1"),$A1789-1,0)),OFFSET(INDIRECT("'"&amp;'DATA for charts'!C$5&amp;"'!$i1"),$A1789-1,0),NA())</f>
        <v>1.3560000000000001</v>
      </c>
      <c r="D1789" s="219">
        <f ca="1">IF(ISNUMBER(OFFSET(INDIRECT("'"&amp;'DATA for charts'!D$5&amp;"'!$i1"),$A1789-1,0)),OFFSET(INDIRECT("'"&amp;'DATA for charts'!D$5&amp;"'!$i1"),$A1789-1,0),NA())</f>
        <v>1.251822</v>
      </c>
      <c r="E1789" s="219">
        <f ca="1">IF(ISNUMBER(OFFSET(INDIRECT("'"&amp;'DATA for charts'!E$5&amp;"'!$i1"),$A1789-1,0)),OFFSET(INDIRECT("'"&amp;'DATA for charts'!E$5&amp;"'!$i1"),$A1789-1,0),NA())</f>
        <v>1.2929999999999999</v>
      </c>
      <c r="F1789" s="219">
        <f ca="1">IF(ISNUMBER(OFFSET(INDIRECT("'"&amp;'DATA for charts'!F$5&amp;"'!$i1"),$A1789-1,0)),OFFSET(INDIRECT("'"&amp;'DATA for charts'!F$5&amp;"'!$i1"),$A1789-1,0),NA())</f>
        <v>1.4903447731554889</v>
      </c>
      <c r="G1789" s="219">
        <f ca="1">IF(ISNUMBER(OFFSET(INDIRECT("'"&amp;'DATA for charts'!G$5&amp;"'!$i1"),$A1789-1,0)),OFFSET(INDIRECT("'"&amp;'DATA for charts'!G$5&amp;"'!$i1"),$A1789-1,0),NA())</f>
        <v>1.48</v>
      </c>
      <c r="H1789" s="219">
        <f ca="1">IF(ISNUMBER(OFFSET(INDIRECT("'"&amp;'DATA for charts'!H$5&amp;"'!$i1"),$A1789-1,0)),OFFSET(INDIRECT("'"&amp;'DATA for charts'!H$5&amp;"'!$i1"),$A1789-1,0),NA())</f>
        <v>1.5223199999999999</v>
      </c>
      <c r="I1789" s="219" t="e">
        <f ca="1">IF(ISNUMBER(OFFSET(INDIRECT("'"&amp;'DATA for charts'!I$5&amp;"'!$i1"),$A1789-1,0)),OFFSET(INDIRECT("'"&amp;'DATA for charts'!I$5&amp;"'!$i1"),$A1789-1,0),NA())</f>
        <v>#N/A</v>
      </c>
      <c r="J1789" s="219" t="e">
        <f ca="1">IF(ISNUMBER(OFFSET(INDIRECT("'"&amp;'DATA for charts'!J$5&amp;"'!$i1"),$A1789-1,0)),OFFSET(INDIRECT("'"&amp;'DATA for charts'!J$5&amp;"'!$i1"),$A1789-1,0),NA())</f>
        <v>#N/A</v>
      </c>
      <c r="K1789" s="219" t="e">
        <f ca="1">IF(ISNUMBER(OFFSET(INDIRECT("'"&amp;'DATA for charts'!K$5&amp;"'!$i1"),$A1789-1,0)),OFFSET(INDIRECT("'"&amp;'DATA for charts'!K$5&amp;"'!$i1"),$A1789-1,0),NA())</f>
        <v>#N/A</v>
      </c>
      <c r="L1789" s="219" t="e">
        <f ca="1">IF(ISNUMBER(OFFSET(INDIRECT("'"&amp;'DATA for charts'!L$5&amp;"'!$i1"),$A1789-1,0)),OFFSET(INDIRECT("'"&amp;'DATA for charts'!L$5&amp;"'!$i1"),$A1789-1,0),NA())</f>
        <v>#N/A</v>
      </c>
      <c r="M1789" s="219" t="e">
        <f ca="1">IF(ISNUMBER(OFFSET(INDIRECT("'"&amp;'DATA for charts'!M$5&amp;"'!$i1"),$A1789-1,0)),OFFSET(INDIRECT("'"&amp;'DATA for charts'!M$5&amp;"'!$i1"),$A1789-1,0),NA())</f>
        <v>#N/A</v>
      </c>
      <c r="N1789" s="219" t="e">
        <f ca="1">IF(ISNUMBER(OFFSET(INDIRECT("'"&amp;'DATA for charts'!N$5&amp;"'!$i1"),$A1789-1,0)),OFFSET(INDIRECT("'"&amp;'DATA for charts'!N$5&amp;"'!$i1"),$A1789-1,0),NA())</f>
        <v>#N/A</v>
      </c>
      <c r="O1789" s="219" t="e">
        <f ca="1">IF(ISNUMBER(OFFSET(INDIRECT("'"&amp;'DATA for charts'!O$5&amp;"'!$i1"),$A1789-1,0)),OFFSET(INDIRECT("'"&amp;'DATA for charts'!O$5&amp;"'!$i1"),$A1789-1,0),NA())</f>
        <v>#N/A</v>
      </c>
      <c r="P1789" s="219" t="e">
        <f ca="1">IF(ISNUMBER(OFFSET(INDIRECT("'"&amp;'DATA for charts'!P$5&amp;"'!$i1"),$A1789-1,0)),OFFSET(INDIRECT("'"&amp;'DATA for charts'!P$5&amp;"'!$i1"),$A1789-1,0),NA())</f>
        <v>#N/A</v>
      </c>
      <c r="Q1789" s="219" t="e">
        <f ca="1">IF(ISNUMBER(OFFSET(INDIRECT("'"&amp;'DATA for charts'!Q$5&amp;"'!$i1"),$A1789-1,0)),OFFSET(INDIRECT("'"&amp;'DATA for charts'!Q$5&amp;"'!$i1"),$A1789-1,0),NA())</f>
        <v>#N/A</v>
      </c>
      <c r="R1789" s="219" t="e">
        <f ca="1">IF(ISNUMBER(OFFSET(INDIRECT("'"&amp;'DATA for charts'!R$5&amp;"'!$i1"),$A1789-1,0)),OFFSET(INDIRECT("'"&amp;'DATA for charts'!R$5&amp;"'!$i1"),$A1789-1,0),NA())</f>
        <v>#N/A</v>
      </c>
      <c r="S1789" s="219" t="e">
        <f ca="1">IF(ISNUMBER(OFFSET(INDIRECT("'"&amp;'DATA for charts'!S$5&amp;"'!$i1"),$A1789-1,0)),OFFSET(INDIRECT("'"&amp;'DATA for charts'!S$5&amp;"'!$i1"),$A1789-1,0),NA())</f>
        <v>#N/A</v>
      </c>
    </row>
    <row r="1790" spans="1:19">
      <c r="A1790" s="226">
        <f t="shared" si="1505"/>
        <v>265</v>
      </c>
      <c r="B1790" s="8">
        <v>4</v>
      </c>
      <c r="C1790" s="219">
        <f ca="1">IF(ISNUMBER(OFFSET(INDIRECT("'"&amp;'DATA for charts'!C$5&amp;"'!$i1"),$A1790-1,0)),OFFSET(INDIRECT("'"&amp;'DATA for charts'!C$5&amp;"'!$i1"),$A1790-1,0),NA())</f>
        <v>1.4530000000000001</v>
      </c>
      <c r="D1790" s="219">
        <f ca="1">IF(ISNUMBER(OFFSET(INDIRECT("'"&amp;'DATA for charts'!D$5&amp;"'!$i1"),$A1790-1,0)),OFFSET(INDIRECT("'"&amp;'DATA for charts'!D$5&amp;"'!$i1"),$A1790-1,0),NA())</f>
        <v>1.3012360000000001</v>
      </c>
      <c r="E1790" s="219">
        <f ca="1">IF(ISNUMBER(OFFSET(INDIRECT("'"&amp;'DATA for charts'!E$5&amp;"'!$i1"),$A1790-1,0)),OFFSET(INDIRECT("'"&amp;'DATA for charts'!E$5&amp;"'!$i1"),$A1790-1,0),NA())</f>
        <v>1.34</v>
      </c>
      <c r="F1790" s="219">
        <f ca="1">IF(ISNUMBER(OFFSET(INDIRECT("'"&amp;'DATA for charts'!F$5&amp;"'!$i1"),$A1790-1,0)),OFFSET(INDIRECT("'"&amp;'DATA for charts'!F$5&amp;"'!$i1"),$A1790-1,0),NA())</f>
        <v>1.5333969581679054</v>
      </c>
      <c r="G1790" s="219">
        <f ca="1">IF(ISNUMBER(OFFSET(INDIRECT("'"&amp;'DATA for charts'!G$5&amp;"'!$i1"),$A1790-1,0)),OFFSET(INDIRECT("'"&amp;'DATA for charts'!G$5&amp;"'!$i1"),$A1790-1,0),NA())</f>
        <v>1.54</v>
      </c>
      <c r="H1790" s="219">
        <f ca="1">IF(ISNUMBER(OFFSET(INDIRECT("'"&amp;'DATA for charts'!H$5&amp;"'!$i1"),$A1790-1,0)),OFFSET(INDIRECT("'"&amp;'DATA for charts'!H$5&amp;"'!$i1"),$A1790-1,0),NA())</f>
        <v>1.5779799999999999</v>
      </c>
      <c r="I1790" s="219" t="e">
        <f ca="1">IF(ISNUMBER(OFFSET(INDIRECT("'"&amp;'DATA for charts'!I$5&amp;"'!$i1"),$A1790-1,0)),OFFSET(INDIRECT("'"&amp;'DATA for charts'!I$5&amp;"'!$i1"),$A1790-1,0),NA())</f>
        <v>#N/A</v>
      </c>
      <c r="J1790" s="219" t="e">
        <f ca="1">IF(ISNUMBER(OFFSET(INDIRECT("'"&amp;'DATA for charts'!J$5&amp;"'!$i1"),$A1790-1,0)),OFFSET(INDIRECT("'"&amp;'DATA for charts'!J$5&amp;"'!$i1"),$A1790-1,0),NA())</f>
        <v>#N/A</v>
      </c>
      <c r="K1790" s="219" t="e">
        <f ca="1">IF(ISNUMBER(OFFSET(INDIRECT("'"&amp;'DATA for charts'!K$5&amp;"'!$i1"),$A1790-1,0)),OFFSET(INDIRECT("'"&amp;'DATA for charts'!K$5&amp;"'!$i1"),$A1790-1,0),NA())</f>
        <v>#N/A</v>
      </c>
      <c r="L1790" s="219" t="e">
        <f ca="1">IF(ISNUMBER(OFFSET(INDIRECT("'"&amp;'DATA for charts'!L$5&amp;"'!$i1"),$A1790-1,0)),OFFSET(INDIRECT("'"&amp;'DATA for charts'!L$5&amp;"'!$i1"),$A1790-1,0),NA())</f>
        <v>#N/A</v>
      </c>
      <c r="M1790" s="219" t="e">
        <f ca="1">IF(ISNUMBER(OFFSET(INDIRECT("'"&amp;'DATA for charts'!M$5&amp;"'!$i1"),$A1790-1,0)),OFFSET(INDIRECT("'"&amp;'DATA for charts'!M$5&amp;"'!$i1"),$A1790-1,0),NA())</f>
        <v>#N/A</v>
      </c>
      <c r="N1790" s="219" t="e">
        <f ca="1">IF(ISNUMBER(OFFSET(INDIRECT("'"&amp;'DATA for charts'!N$5&amp;"'!$i1"),$A1790-1,0)),OFFSET(INDIRECT("'"&amp;'DATA for charts'!N$5&amp;"'!$i1"),$A1790-1,0),NA())</f>
        <v>#N/A</v>
      </c>
      <c r="O1790" s="219" t="e">
        <f ca="1">IF(ISNUMBER(OFFSET(INDIRECT("'"&amp;'DATA for charts'!O$5&amp;"'!$i1"),$A1790-1,0)),OFFSET(INDIRECT("'"&amp;'DATA for charts'!O$5&amp;"'!$i1"),$A1790-1,0),NA())</f>
        <v>#N/A</v>
      </c>
      <c r="P1790" s="219" t="e">
        <f ca="1">IF(ISNUMBER(OFFSET(INDIRECT("'"&amp;'DATA for charts'!P$5&amp;"'!$i1"),$A1790-1,0)),OFFSET(INDIRECT("'"&amp;'DATA for charts'!P$5&amp;"'!$i1"),$A1790-1,0),NA())</f>
        <v>#N/A</v>
      </c>
      <c r="Q1790" s="219" t="e">
        <f ca="1">IF(ISNUMBER(OFFSET(INDIRECT("'"&amp;'DATA for charts'!Q$5&amp;"'!$i1"),$A1790-1,0)),OFFSET(INDIRECT("'"&amp;'DATA for charts'!Q$5&amp;"'!$i1"),$A1790-1,0),NA())</f>
        <v>#N/A</v>
      </c>
      <c r="R1790" s="219" t="e">
        <f ca="1">IF(ISNUMBER(OFFSET(INDIRECT("'"&amp;'DATA for charts'!R$5&amp;"'!$i1"),$A1790-1,0)),OFFSET(INDIRECT("'"&amp;'DATA for charts'!R$5&amp;"'!$i1"),$A1790-1,0),NA())</f>
        <v>#N/A</v>
      </c>
      <c r="S1790" s="219" t="e">
        <f ca="1">IF(ISNUMBER(OFFSET(INDIRECT("'"&amp;'DATA for charts'!S$5&amp;"'!$i1"),$A1790-1,0)),OFFSET(INDIRECT("'"&amp;'DATA for charts'!S$5&amp;"'!$i1"),$A1790-1,0),NA())</f>
        <v>#N/A</v>
      </c>
    </row>
    <row r="1791" spans="1:19">
      <c r="A1791" s="226">
        <f t="shared" si="1505"/>
        <v>266</v>
      </c>
      <c r="B1791" s="8">
        <v>5</v>
      </c>
      <c r="C1791" s="219">
        <f ca="1">IF(ISNUMBER(OFFSET(INDIRECT("'"&amp;'DATA for charts'!C$5&amp;"'!$i1"),$A1791-1,0)),OFFSET(INDIRECT("'"&amp;'DATA for charts'!C$5&amp;"'!$i1"),$A1791-1,0),NA())</f>
        <v>1.526</v>
      </c>
      <c r="D1791" s="219">
        <f ca="1">IF(ISNUMBER(OFFSET(INDIRECT("'"&amp;'DATA for charts'!D$5&amp;"'!$i1"),$A1791-1,0)),OFFSET(INDIRECT("'"&amp;'DATA for charts'!D$5&amp;"'!$i1"),$A1791-1,0),NA())</f>
        <v>1.3204119999999999</v>
      </c>
      <c r="E1791" s="219">
        <f ca="1">IF(ISNUMBER(OFFSET(INDIRECT("'"&amp;'DATA for charts'!E$5&amp;"'!$i1"),$A1791-1,0)),OFFSET(INDIRECT("'"&amp;'DATA for charts'!E$5&amp;"'!$i1"),$A1791-1,0),NA())</f>
        <v>1.3560000000000001</v>
      </c>
      <c r="F1791" s="219">
        <f ca="1">IF(ISNUMBER(OFFSET(INDIRECT("'"&amp;'DATA for charts'!F$5&amp;"'!$i1"),$A1791-1,0)),OFFSET(INDIRECT("'"&amp;'DATA for charts'!F$5&amp;"'!$i1"),$A1791-1,0),NA())</f>
        <v>1.5490704231216805</v>
      </c>
      <c r="G1791" s="219">
        <f ca="1">IF(ISNUMBER(OFFSET(INDIRECT("'"&amp;'DATA for charts'!G$5&amp;"'!$i1"),$A1791-1,0)),OFFSET(INDIRECT("'"&amp;'DATA for charts'!G$5&amp;"'!$i1"),$A1791-1,0),NA())</f>
        <v>1.57</v>
      </c>
      <c r="H1791" s="219">
        <f ca="1">IF(ISNUMBER(OFFSET(INDIRECT("'"&amp;'DATA for charts'!H$5&amp;"'!$i1"),$A1791-1,0)),OFFSET(INDIRECT("'"&amp;'DATA for charts'!H$5&amp;"'!$i1"),$A1791-1,0),NA())</f>
        <v>1.6014699999999999</v>
      </c>
      <c r="I1791" s="219" t="e">
        <f ca="1">IF(ISNUMBER(OFFSET(INDIRECT("'"&amp;'DATA for charts'!I$5&amp;"'!$i1"),$A1791-1,0)),OFFSET(INDIRECT("'"&amp;'DATA for charts'!I$5&amp;"'!$i1"),$A1791-1,0),NA())</f>
        <v>#N/A</v>
      </c>
      <c r="J1791" s="219" t="e">
        <f ca="1">IF(ISNUMBER(OFFSET(INDIRECT("'"&amp;'DATA for charts'!J$5&amp;"'!$i1"),$A1791-1,0)),OFFSET(INDIRECT("'"&amp;'DATA for charts'!J$5&amp;"'!$i1"),$A1791-1,0),NA())</f>
        <v>#N/A</v>
      </c>
      <c r="K1791" s="219" t="e">
        <f ca="1">IF(ISNUMBER(OFFSET(INDIRECT("'"&amp;'DATA for charts'!K$5&amp;"'!$i1"),$A1791-1,0)),OFFSET(INDIRECT("'"&amp;'DATA for charts'!K$5&amp;"'!$i1"),$A1791-1,0),NA())</f>
        <v>#N/A</v>
      </c>
      <c r="L1791" s="219" t="e">
        <f ca="1">IF(ISNUMBER(OFFSET(INDIRECT("'"&amp;'DATA for charts'!L$5&amp;"'!$i1"),$A1791-1,0)),OFFSET(INDIRECT("'"&amp;'DATA for charts'!L$5&amp;"'!$i1"),$A1791-1,0),NA())</f>
        <v>#N/A</v>
      </c>
      <c r="M1791" s="219" t="e">
        <f ca="1">IF(ISNUMBER(OFFSET(INDIRECT("'"&amp;'DATA for charts'!M$5&amp;"'!$i1"),$A1791-1,0)),OFFSET(INDIRECT("'"&amp;'DATA for charts'!M$5&amp;"'!$i1"),$A1791-1,0),NA())</f>
        <v>#N/A</v>
      </c>
      <c r="N1791" s="219" t="e">
        <f ca="1">IF(ISNUMBER(OFFSET(INDIRECT("'"&amp;'DATA for charts'!N$5&amp;"'!$i1"),$A1791-1,0)),OFFSET(INDIRECT("'"&amp;'DATA for charts'!N$5&amp;"'!$i1"),$A1791-1,0),NA())</f>
        <v>#N/A</v>
      </c>
      <c r="O1791" s="219" t="e">
        <f ca="1">IF(ISNUMBER(OFFSET(INDIRECT("'"&amp;'DATA for charts'!O$5&amp;"'!$i1"),$A1791-1,0)),OFFSET(INDIRECT("'"&amp;'DATA for charts'!O$5&amp;"'!$i1"),$A1791-1,0),NA())</f>
        <v>#N/A</v>
      </c>
      <c r="P1791" s="219" t="e">
        <f ca="1">IF(ISNUMBER(OFFSET(INDIRECT("'"&amp;'DATA for charts'!P$5&amp;"'!$i1"),$A1791-1,0)),OFFSET(INDIRECT("'"&amp;'DATA for charts'!P$5&amp;"'!$i1"),$A1791-1,0),NA())</f>
        <v>#N/A</v>
      </c>
      <c r="Q1791" s="219" t="e">
        <f ca="1">IF(ISNUMBER(OFFSET(INDIRECT("'"&amp;'DATA for charts'!Q$5&amp;"'!$i1"),$A1791-1,0)),OFFSET(INDIRECT("'"&amp;'DATA for charts'!Q$5&amp;"'!$i1"),$A1791-1,0),NA())</f>
        <v>#N/A</v>
      </c>
      <c r="R1791" s="219" t="e">
        <f ca="1">IF(ISNUMBER(OFFSET(INDIRECT("'"&amp;'DATA for charts'!R$5&amp;"'!$i1"),$A1791-1,0)),OFFSET(INDIRECT("'"&amp;'DATA for charts'!R$5&amp;"'!$i1"),$A1791-1,0),NA())</f>
        <v>#N/A</v>
      </c>
      <c r="S1791" s="219" t="e">
        <f ca="1">IF(ISNUMBER(OFFSET(INDIRECT("'"&amp;'DATA for charts'!S$5&amp;"'!$i1"),$A1791-1,0)),OFFSET(INDIRECT("'"&amp;'DATA for charts'!S$5&amp;"'!$i1"),$A1791-1,0),NA())</f>
        <v>#N/A</v>
      </c>
    </row>
    <row r="1792" spans="1:19">
      <c r="A1792" s="226">
        <f t="shared" si="1505"/>
        <v>267</v>
      </c>
      <c r="B1792" s="8">
        <v>6</v>
      </c>
      <c r="C1792" s="219">
        <f ca="1">IF(ISNUMBER(OFFSET(INDIRECT("'"&amp;'DATA for charts'!C$5&amp;"'!$i1"),$A1792-1,0)),OFFSET(INDIRECT("'"&amp;'DATA for charts'!C$5&amp;"'!$i1"),$A1792-1,0),NA())</f>
        <v>1.577</v>
      </c>
      <c r="D1792" s="219">
        <f ca="1">IF(ISNUMBER(OFFSET(INDIRECT("'"&amp;'DATA for charts'!D$5&amp;"'!$i1"),$A1792-1,0)),OFFSET(INDIRECT("'"&amp;'DATA for charts'!D$5&amp;"'!$i1"),$A1792-1,0),NA())</f>
        <v>1.3354649999999999</v>
      </c>
      <c r="E1792" s="219">
        <f ca="1">IF(ISNUMBER(OFFSET(INDIRECT("'"&amp;'DATA for charts'!E$5&amp;"'!$i1"),$A1792-1,0)),OFFSET(INDIRECT("'"&amp;'DATA for charts'!E$5&amp;"'!$i1"),$A1792-1,0),NA())</f>
        <v>1.381</v>
      </c>
      <c r="F1792" s="219">
        <f ca="1">IF(ISNUMBER(OFFSET(INDIRECT("'"&amp;'DATA for charts'!F$5&amp;"'!$i1"),$A1792-1,0)),OFFSET(INDIRECT("'"&amp;'DATA for charts'!F$5&amp;"'!$i1"),$A1792-1,0),NA())</f>
        <v>1.5567153588098499</v>
      </c>
      <c r="G1792" s="219">
        <f ca="1">IF(ISNUMBER(OFFSET(INDIRECT("'"&amp;'DATA for charts'!G$5&amp;"'!$i1"),$A1792-1,0)),OFFSET(INDIRECT("'"&amp;'DATA for charts'!G$5&amp;"'!$i1"),$A1792-1,0),NA())</f>
        <v>1.59</v>
      </c>
      <c r="H1792" s="219">
        <f ca="1">IF(ISNUMBER(OFFSET(INDIRECT("'"&amp;'DATA for charts'!H$5&amp;"'!$i1"),$A1792-1,0)),OFFSET(INDIRECT("'"&amp;'DATA for charts'!H$5&amp;"'!$i1"),$A1792-1,0),NA())</f>
        <v>1.61199</v>
      </c>
      <c r="I1792" s="219" t="e">
        <f ca="1">IF(ISNUMBER(OFFSET(INDIRECT("'"&amp;'DATA for charts'!I$5&amp;"'!$i1"),$A1792-1,0)),OFFSET(INDIRECT("'"&amp;'DATA for charts'!I$5&amp;"'!$i1"),$A1792-1,0),NA())</f>
        <v>#N/A</v>
      </c>
      <c r="J1792" s="219" t="e">
        <f ca="1">IF(ISNUMBER(OFFSET(INDIRECT("'"&amp;'DATA for charts'!J$5&amp;"'!$i1"),$A1792-1,0)),OFFSET(INDIRECT("'"&amp;'DATA for charts'!J$5&amp;"'!$i1"),$A1792-1,0),NA())</f>
        <v>#N/A</v>
      </c>
      <c r="K1792" s="219" t="e">
        <f ca="1">IF(ISNUMBER(OFFSET(INDIRECT("'"&amp;'DATA for charts'!K$5&amp;"'!$i1"),$A1792-1,0)),OFFSET(INDIRECT("'"&amp;'DATA for charts'!K$5&amp;"'!$i1"),$A1792-1,0),NA())</f>
        <v>#N/A</v>
      </c>
      <c r="L1792" s="219" t="e">
        <f ca="1">IF(ISNUMBER(OFFSET(INDIRECT("'"&amp;'DATA for charts'!L$5&amp;"'!$i1"),$A1792-1,0)),OFFSET(INDIRECT("'"&amp;'DATA for charts'!L$5&amp;"'!$i1"),$A1792-1,0),NA())</f>
        <v>#N/A</v>
      </c>
      <c r="M1792" s="219" t="e">
        <f ca="1">IF(ISNUMBER(OFFSET(INDIRECT("'"&amp;'DATA for charts'!M$5&amp;"'!$i1"),$A1792-1,0)),OFFSET(INDIRECT("'"&amp;'DATA for charts'!M$5&amp;"'!$i1"),$A1792-1,0),NA())</f>
        <v>#N/A</v>
      </c>
      <c r="N1792" s="219" t="e">
        <f ca="1">IF(ISNUMBER(OFFSET(INDIRECT("'"&amp;'DATA for charts'!N$5&amp;"'!$i1"),$A1792-1,0)),OFFSET(INDIRECT("'"&amp;'DATA for charts'!N$5&amp;"'!$i1"),$A1792-1,0),NA())</f>
        <v>#N/A</v>
      </c>
      <c r="O1792" s="219" t="e">
        <f ca="1">IF(ISNUMBER(OFFSET(INDIRECT("'"&amp;'DATA for charts'!O$5&amp;"'!$i1"),$A1792-1,0)),OFFSET(INDIRECT("'"&amp;'DATA for charts'!O$5&amp;"'!$i1"),$A1792-1,0),NA())</f>
        <v>#N/A</v>
      </c>
      <c r="P1792" s="219" t="e">
        <f ca="1">IF(ISNUMBER(OFFSET(INDIRECT("'"&amp;'DATA for charts'!P$5&amp;"'!$i1"),$A1792-1,0)),OFFSET(INDIRECT("'"&amp;'DATA for charts'!P$5&amp;"'!$i1"),$A1792-1,0),NA())</f>
        <v>#N/A</v>
      </c>
      <c r="Q1792" s="219" t="e">
        <f ca="1">IF(ISNUMBER(OFFSET(INDIRECT("'"&amp;'DATA for charts'!Q$5&amp;"'!$i1"),$A1792-1,0)),OFFSET(INDIRECT("'"&amp;'DATA for charts'!Q$5&amp;"'!$i1"),$A1792-1,0),NA())</f>
        <v>#N/A</v>
      </c>
      <c r="R1792" s="219" t="e">
        <f ca="1">IF(ISNUMBER(OFFSET(INDIRECT("'"&amp;'DATA for charts'!R$5&amp;"'!$i1"),$A1792-1,0)),OFFSET(INDIRECT("'"&amp;'DATA for charts'!R$5&amp;"'!$i1"),$A1792-1,0),NA())</f>
        <v>#N/A</v>
      </c>
      <c r="S1792" s="219" t="e">
        <f ca="1">IF(ISNUMBER(OFFSET(INDIRECT("'"&amp;'DATA for charts'!S$5&amp;"'!$i1"),$A1792-1,0)),OFFSET(INDIRECT("'"&amp;'DATA for charts'!S$5&amp;"'!$i1"),$A1792-1,0),NA())</f>
        <v>#N/A</v>
      </c>
    </row>
    <row r="1793" spans="1:19">
      <c r="A1793" s="226">
        <f t="shared" si="1505"/>
        <v>268</v>
      </c>
      <c r="B1793" s="8">
        <v>7</v>
      </c>
      <c r="C1793" s="219">
        <f ca="1">IF(ISNUMBER(OFFSET(INDIRECT("'"&amp;'DATA for charts'!C$5&amp;"'!$i1"),$A1793-1,0)),OFFSET(INDIRECT("'"&amp;'DATA for charts'!C$5&amp;"'!$i1"),$A1793-1,0),NA())</f>
        <v>1.6040000000000001</v>
      </c>
      <c r="D1793" s="219">
        <f ca="1">IF(ISNUMBER(OFFSET(INDIRECT("'"&amp;'DATA for charts'!D$5&amp;"'!$i1"),$A1793-1,0)),OFFSET(INDIRECT("'"&amp;'DATA for charts'!D$5&amp;"'!$i1"),$A1793-1,0),NA())</f>
        <v>1.3458650000000001</v>
      </c>
      <c r="E1793" s="219">
        <f ca="1">IF(ISNUMBER(OFFSET(INDIRECT("'"&amp;'DATA for charts'!E$5&amp;"'!$i1"),$A1793-1,0)),OFFSET(INDIRECT("'"&amp;'DATA for charts'!E$5&amp;"'!$i1"),$A1793-1,0),NA())</f>
        <v>1.385</v>
      </c>
      <c r="F1793" s="219">
        <f ca="1">IF(ISNUMBER(OFFSET(INDIRECT("'"&amp;'DATA for charts'!F$5&amp;"'!$i1"),$A1793-1,0)),OFFSET(INDIRECT("'"&amp;'DATA for charts'!F$5&amp;"'!$i1"),$A1793-1,0),NA())</f>
        <v>1.5530781332468666</v>
      </c>
      <c r="G1793" s="219">
        <f ca="1">IF(ISNUMBER(OFFSET(INDIRECT("'"&amp;'DATA for charts'!G$5&amp;"'!$i1"),$A1793-1,0)),OFFSET(INDIRECT("'"&amp;'DATA for charts'!G$5&amp;"'!$i1"),$A1793-1,0),NA())</f>
        <v>1.6</v>
      </c>
      <c r="H1793" s="219">
        <f ca="1">IF(ISNUMBER(OFFSET(INDIRECT("'"&amp;'DATA for charts'!H$5&amp;"'!$i1"),$A1793-1,0)),OFFSET(INDIRECT("'"&amp;'DATA for charts'!H$5&amp;"'!$i1"),$A1793-1,0),NA())</f>
        <v>1.61832</v>
      </c>
      <c r="I1793" s="219" t="e">
        <f ca="1">IF(ISNUMBER(OFFSET(INDIRECT("'"&amp;'DATA for charts'!I$5&amp;"'!$i1"),$A1793-1,0)),OFFSET(INDIRECT("'"&amp;'DATA for charts'!I$5&amp;"'!$i1"),$A1793-1,0),NA())</f>
        <v>#N/A</v>
      </c>
      <c r="J1793" s="219" t="e">
        <f ca="1">IF(ISNUMBER(OFFSET(INDIRECT("'"&amp;'DATA for charts'!J$5&amp;"'!$i1"),$A1793-1,0)),OFFSET(INDIRECT("'"&amp;'DATA for charts'!J$5&amp;"'!$i1"),$A1793-1,0),NA())</f>
        <v>#N/A</v>
      </c>
      <c r="K1793" s="219" t="e">
        <f ca="1">IF(ISNUMBER(OFFSET(INDIRECT("'"&amp;'DATA for charts'!K$5&amp;"'!$i1"),$A1793-1,0)),OFFSET(INDIRECT("'"&amp;'DATA for charts'!K$5&amp;"'!$i1"),$A1793-1,0),NA())</f>
        <v>#N/A</v>
      </c>
      <c r="L1793" s="219" t="e">
        <f ca="1">IF(ISNUMBER(OFFSET(INDIRECT("'"&amp;'DATA for charts'!L$5&amp;"'!$i1"),$A1793-1,0)),OFFSET(INDIRECT("'"&amp;'DATA for charts'!L$5&amp;"'!$i1"),$A1793-1,0),NA())</f>
        <v>#N/A</v>
      </c>
      <c r="M1793" s="219" t="e">
        <f ca="1">IF(ISNUMBER(OFFSET(INDIRECT("'"&amp;'DATA for charts'!M$5&amp;"'!$i1"),$A1793-1,0)),OFFSET(INDIRECT("'"&amp;'DATA for charts'!M$5&amp;"'!$i1"),$A1793-1,0),NA())</f>
        <v>#N/A</v>
      </c>
      <c r="N1793" s="219" t="e">
        <f ca="1">IF(ISNUMBER(OFFSET(INDIRECT("'"&amp;'DATA for charts'!N$5&amp;"'!$i1"),$A1793-1,0)),OFFSET(INDIRECT("'"&amp;'DATA for charts'!N$5&amp;"'!$i1"),$A1793-1,0),NA())</f>
        <v>#N/A</v>
      </c>
      <c r="O1793" s="219" t="e">
        <f ca="1">IF(ISNUMBER(OFFSET(INDIRECT("'"&amp;'DATA for charts'!O$5&amp;"'!$i1"),$A1793-1,0)),OFFSET(INDIRECT("'"&amp;'DATA for charts'!O$5&amp;"'!$i1"),$A1793-1,0),NA())</f>
        <v>#N/A</v>
      </c>
      <c r="P1793" s="219" t="e">
        <f ca="1">IF(ISNUMBER(OFFSET(INDIRECT("'"&amp;'DATA for charts'!P$5&amp;"'!$i1"),$A1793-1,0)),OFFSET(INDIRECT("'"&amp;'DATA for charts'!P$5&amp;"'!$i1"),$A1793-1,0),NA())</f>
        <v>#N/A</v>
      </c>
      <c r="Q1793" s="219" t="e">
        <f ca="1">IF(ISNUMBER(OFFSET(INDIRECT("'"&amp;'DATA for charts'!Q$5&amp;"'!$i1"),$A1793-1,0)),OFFSET(INDIRECT("'"&amp;'DATA for charts'!Q$5&amp;"'!$i1"),$A1793-1,0),NA())</f>
        <v>#N/A</v>
      </c>
      <c r="R1793" s="219" t="e">
        <f ca="1">IF(ISNUMBER(OFFSET(INDIRECT("'"&amp;'DATA for charts'!R$5&amp;"'!$i1"),$A1793-1,0)),OFFSET(INDIRECT("'"&amp;'DATA for charts'!R$5&amp;"'!$i1"),$A1793-1,0),NA())</f>
        <v>#N/A</v>
      </c>
      <c r="S1793" s="219" t="e">
        <f ca="1">IF(ISNUMBER(OFFSET(INDIRECT("'"&amp;'DATA for charts'!S$5&amp;"'!$i1"),$A1793-1,0)),OFFSET(INDIRECT("'"&amp;'DATA for charts'!S$5&amp;"'!$i1"),$A1793-1,0),NA())</f>
        <v>#N/A</v>
      </c>
    </row>
    <row r="1794" spans="1:19">
      <c r="A1794" s="226">
        <f t="shared" si="1505"/>
        <v>269</v>
      </c>
      <c r="B1794" s="8">
        <v>8</v>
      </c>
      <c r="C1794" s="219">
        <f ca="1">IF(ISNUMBER(OFFSET(INDIRECT("'"&amp;'DATA for charts'!C$5&amp;"'!$i1"),$A1794-1,0)),OFFSET(INDIRECT("'"&amp;'DATA for charts'!C$5&amp;"'!$i1"),$A1794-1,0),NA())</f>
        <v>1.34</v>
      </c>
      <c r="D1794" s="219">
        <f ca="1">IF(ISNUMBER(OFFSET(INDIRECT("'"&amp;'DATA for charts'!D$5&amp;"'!$i1"),$A1794-1,0)),OFFSET(INDIRECT("'"&amp;'DATA for charts'!D$5&amp;"'!$i1"),$A1794-1,0),NA())</f>
        <v>1.0098178</v>
      </c>
      <c r="E1794" s="219">
        <f ca="1">IF(ISNUMBER(OFFSET(INDIRECT("'"&amp;'DATA for charts'!E$5&amp;"'!$i1"),$A1794-1,0)),OFFSET(INDIRECT("'"&amp;'DATA for charts'!E$5&amp;"'!$i1"),$A1794-1,0),NA())</f>
        <v>1.2430000000000001</v>
      </c>
      <c r="F1794" s="219">
        <f ca="1">IF(ISNUMBER(OFFSET(INDIRECT("'"&amp;'DATA for charts'!F$5&amp;"'!$i1"),$A1794-1,0)),OFFSET(INDIRECT("'"&amp;'DATA for charts'!F$5&amp;"'!$i1"),$A1794-1,0),NA())</f>
        <v>1.1643615912703082</v>
      </c>
      <c r="G1794" s="219">
        <f ca="1">IF(ISNUMBER(OFFSET(INDIRECT("'"&amp;'DATA for charts'!G$5&amp;"'!$i1"),$A1794-1,0)),OFFSET(INDIRECT("'"&amp;'DATA for charts'!G$5&amp;"'!$i1"),$A1794-1,0),NA())</f>
        <v>1.31</v>
      </c>
      <c r="H1794" s="219">
        <f ca="1">IF(ISNUMBER(OFFSET(INDIRECT("'"&amp;'DATA for charts'!H$5&amp;"'!$i1"),$A1794-1,0)),OFFSET(INDIRECT("'"&amp;'DATA for charts'!H$5&amp;"'!$i1"),$A1794-1,0),NA())</f>
        <v>1.0378499999999999</v>
      </c>
      <c r="I1794" s="219" t="e">
        <f ca="1">IF(ISNUMBER(OFFSET(INDIRECT("'"&amp;'DATA for charts'!I$5&amp;"'!$i1"),$A1794-1,0)),OFFSET(INDIRECT("'"&amp;'DATA for charts'!I$5&amp;"'!$i1"),$A1794-1,0),NA())</f>
        <v>#N/A</v>
      </c>
      <c r="J1794" s="219" t="e">
        <f ca="1">IF(ISNUMBER(OFFSET(INDIRECT("'"&amp;'DATA for charts'!J$5&amp;"'!$i1"),$A1794-1,0)),OFFSET(INDIRECT("'"&amp;'DATA for charts'!J$5&amp;"'!$i1"),$A1794-1,0),NA())</f>
        <v>#N/A</v>
      </c>
      <c r="K1794" s="219" t="e">
        <f ca="1">IF(ISNUMBER(OFFSET(INDIRECT("'"&amp;'DATA for charts'!K$5&amp;"'!$i1"),$A1794-1,0)),OFFSET(INDIRECT("'"&amp;'DATA for charts'!K$5&amp;"'!$i1"),$A1794-1,0),NA())</f>
        <v>#N/A</v>
      </c>
      <c r="L1794" s="219" t="e">
        <f ca="1">IF(ISNUMBER(OFFSET(INDIRECT("'"&amp;'DATA for charts'!L$5&amp;"'!$i1"),$A1794-1,0)),OFFSET(INDIRECT("'"&amp;'DATA for charts'!L$5&amp;"'!$i1"),$A1794-1,0),NA())</f>
        <v>#N/A</v>
      </c>
      <c r="M1794" s="219" t="e">
        <f ca="1">IF(ISNUMBER(OFFSET(INDIRECT("'"&amp;'DATA for charts'!M$5&amp;"'!$i1"),$A1794-1,0)),OFFSET(INDIRECT("'"&amp;'DATA for charts'!M$5&amp;"'!$i1"),$A1794-1,0),NA())</f>
        <v>#N/A</v>
      </c>
      <c r="N1794" s="219" t="e">
        <f ca="1">IF(ISNUMBER(OFFSET(INDIRECT("'"&amp;'DATA for charts'!N$5&amp;"'!$i1"),$A1794-1,0)),OFFSET(INDIRECT("'"&amp;'DATA for charts'!N$5&amp;"'!$i1"),$A1794-1,0),NA())</f>
        <v>#N/A</v>
      </c>
      <c r="O1794" s="219" t="e">
        <f ca="1">IF(ISNUMBER(OFFSET(INDIRECT("'"&amp;'DATA for charts'!O$5&amp;"'!$i1"),$A1794-1,0)),OFFSET(INDIRECT("'"&amp;'DATA for charts'!O$5&amp;"'!$i1"),$A1794-1,0),NA())</f>
        <v>#N/A</v>
      </c>
      <c r="P1794" s="219" t="e">
        <f ca="1">IF(ISNUMBER(OFFSET(INDIRECT("'"&amp;'DATA for charts'!P$5&amp;"'!$i1"),$A1794-1,0)),OFFSET(INDIRECT("'"&amp;'DATA for charts'!P$5&amp;"'!$i1"),$A1794-1,0),NA())</f>
        <v>#N/A</v>
      </c>
      <c r="Q1794" s="219" t="e">
        <f ca="1">IF(ISNUMBER(OFFSET(INDIRECT("'"&amp;'DATA for charts'!Q$5&amp;"'!$i1"),$A1794-1,0)),OFFSET(INDIRECT("'"&amp;'DATA for charts'!Q$5&amp;"'!$i1"),$A1794-1,0),NA())</f>
        <v>#N/A</v>
      </c>
      <c r="R1794" s="219" t="e">
        <f ca="1">IF(ISNUMBER(OFFSET(INDIRECT("'"&amp;'DATA for charts'!R$5&amp;"'!$i1"),$A1794-1,0)),OFFSET(INDIRECT("'"&amp;'DATA for charts'!R$5&amp;"'!$i1"),$A1794-1,0),NA())</f>
        <v>#N/A</v>
      </c>
      <c r="S1794" s="219" t="e">
        <f ca="1">IF(ISNUMBER(OFFSET(INDIRECT("'"&amp;'DATA for charts'!S$5&amp;"'!$i1"),$A1794-1,0)),OFFSET(INDIRECT("'"&amp;'DATA for charts'!S$5&amp;"'!$i1"),$A1794-1,0),NA())</f>
        <v>#N/A</v>
      </c>
    </row>
    <row r="1795" spans="1:19">
      <c r="A1795" s="226">
        <f t="shared" si="1505"/>
        <v>270</v>
      </c>
      <c r="B1795" s="8">
        <v>9</v>
      </c>
      <c r="C1795" s="219">
        <f ca="1">IF(ISNUMBER(OFFSET(INDIRECT("'"&amp;'DATA for charts'!C$5&amp;"'!$i1"),$A1795-1,0)),OFFSET(INDIRECT("'"&amp;'DATA for charts'!C$5&amp;"'!$i1"),$A1795-1,0),NA())</f>
        <v>0.36299999999999999</v>
      </c>
      <c r="D1795" s="219">
        <f ca="1">IF(ISNUMBER(OFFSET(INDIRECT("'"&amp;'DATA for charts'!D$5&amp;"'!$i1"),$A1795-1,0)),OFFSET(INDIRECT("'"&amp;'DATA for charts'!D$5&amp;"'!$i1"),$A1795-1,0),NA())</f>
        <v>5.9474039999999999E-2</v>
      </c>
      <c r="E1795" s="219">
        <f ca="1">IF(ISNUMBER(OFFSET(INDIRECT("'"&amp;'DATA for charts'!E$5&amp;"'!$i1"),$A1795-1,0)),OFFSET(INDIRECT("'"&amp;'DATA for charts'!E$5&amp;"'!$i1"),$A1795-1,0),NA())</f>
        <v>0.42</v>
      </c>
      <c r="F1795" s="219">
        <f ca="1">IF(ISNUMBER(OFFSET(INDIRECT("'"&amp;'DATA for charts'!F$5&amp;"'!$i1"),$A1795-1,0)),OFFSET(INDIRECT("'"&amp;'DATA for charts'!F$5&amp;"'!$i1"),$A1795-1,0),NA())</f>
        <v>-7.8065368151803621E-2</v>
      </c>
      <c r="G1795" s="219">
        <f ca="1">IF(ISNUMBER(OFFSET(INDIRECT("'"&amp;'DATA for charts'!G$5&amp;"'!$i1"),$A1795-1,0)),OFFSET(INDIRECT("'"&amp;'DATA for charts'!G$5&amp;"'!$i1"),$A1795-1,0),NA())</f>
        <v>0.25</v>
      </c>
      <c r="H1795" s="219">
        <f ca="1">IF(ISNUMBER(OFFSET(INDIRECT("'"&amp;'DATA for charts'!H$5&amp;"'!$i1"),$A1795-1,0)),OFFSET(INDIRECT("'"&amp;'DATA for charts'!H$5&amp;"'!$i1"),$A1795-1,0),NA())</f>
        <v>-0.27649200000000002</v>
      </c>
      <c r="I1795" s="219" t="e">
        <f ca="1">IF(ISNUMBER(OFFSET(INDIRECT("'"&amp;'DATA for charts'!I$5&amp;"'!$i1"),$A1795-1,0)),OFFSET(INDIRECT("'"&amp;'DATA for charts'!I$5&amp;"'!$i1"),$A1795-1,0),NA())</f>
        <v>#N/A</v>
      </c>
      <c r="J1795" s="219" t="e">
        <f ca="1">IF(ISNUMBER(OFFSET(INDIRECT("'"&amp;'DATA for charts'!J$5&amp;"'!$i1"),$A1795-1,0)),OFFSET(INDIRECT("'"&amp;'DATA for charts'!J$5&amp;"'!$i1"),$A1795-1,0),NA())</f>
        <v>#N/A</v>
      </c>
      <c r="K1795" s="219" t="e">
        <f ca="1">IF(ISNUMBER(OFFSET(INDIRECT("'"&amp;'DATA for charts'!K$5&amp;"'!$i1"),$A1795-1,0)),OFFSET(INDIRECT("'"&amp;'DATA for charts'!K$5&amp;"'!$i1"),$A1795-1,0),NA())</f>
        <v>#N/A</v>
      </c>
      <c r="L1795" s="219" t="e">
        <f ca="1">IF(ISNUMBER(OFFSET(INDIRECT("'"&amp;'DATA for charts'!L$5&amp;"'!$i1"),$A1795-1,0)),OFFSET(INDIRECT("'"&amp;'DATA for charts'!L$5&amp;"'!$i1"),$A1795-1,0),NA())</f>
        <v>#N/A</v>
      </c>
      <c r="M1795" s="219" t="e">
        <f ca="1">IF(ISNUMBER(OFFSET(INDIRECT("'"&amp;'DATA for charts'!M$5&amp;"'!$i1"),$A1795-1,0)),OFFSET(INDIRECT("'"&amp;'DATA for charts'!M$5&amp;"'!$i1"),$A1795-1,0),NA())</f>
        <v>#N/A</v>
      </c>
      <c r="N1795" s="219" t="e">
        <f ca="1">IF(ISNUMBER(OFFSET(INDIRECT("'"&amp;'DATA for charts'!N$5&amp;"'!$i1"),$A1795-1,0)),OFFSET(INDIRECT("'"&amp;'DATA for charts'!N$5&amp;"'!$i1"),$A1795-1,0),NA())</f>
        <v>#N/A</v>
      </c>
      <c r="O1795" s="219" t="e">
        <f ca="1">IF(ISNUMBER(OFFSET(INDIRECT("'"&amp;'DATA for charts'!O$5&amp;"'!$i1"),$A1795-1,0)),OFFSET(INDIRECT("'"&amp;'DATA for charts'!O$5&amp;"'!$i1"),$A1795-1,0),NA())</f>
        <v>#N/A</v>
      </c>
      <c r="P1795" s="219" t="e">
        <f ca="1">IF(ISNUMBER(OFFSET(INDIRECT("'"&amp;'DATA for charts'!P$5&amp;"'!$i1"),$A1795-1,0)),OFFSET(INDIRECT("'"&amp;'DATA for charts'!P$5&amp;"'!$i1"),$A1795-1,0),NA())</f>
        <v>#N/A</v>
      </c>
      <c r="Q1795" s="219" t="e">
        <f ca="1">IF(ISNUMBER(OFFSET(INDIRECT("'"&amp;'DATA for charts'!Q$5&amp;"'!$i1"),$A1795-1,0)),OFFSET(INDIRECT("'"&amp;'DATA for charts'!Q$5&amp;"'!$i1"),$A1795-1,0),NA())</f>
        <v>#N/A</v>
      </c>
      <c r="R1795" s="219" t="e">
        <f ca="1">IF(ISNUMBER(OFFSET(INDIRECT("'"&amp;'DATA for charts'!R$5&amp;"'!$i1"),$A1795-1,0)),OFFSET(INDIRECT("'"&amp;'DATA for charts'!R$5&amp;"'!$i1"),$A1795-1,0),NA())</f>
        <v>#N/A</v>
      </c>
      <c r="S1795" s="219" t="e">
        <f ca="1">IF(ISNUMBER(OFFSET(INDIRECT("'"&amp;'DATA for charts'!S$5&amp;"'!$i1"),$A1795-1,0)),OFFSET(INDIRECT("'"&amp;'DATA for charts'!S$5&amp;"'!$i1"),$A1795-1,0),NA())</f>
        <v>#N/A</v>
      </c>
    </row>
    <row r="1796" spans="1:19">
      <c r="A1796" s="226">
        <f t="shared" si="1505"/>
        <v>271</v>
      </c>
      <c r="B1796" s="8">
        <v>10</v>
      </c>
      <c r="C1796" s="219">
        <f ca="1">IF(ISNUMBER(OFFSET(INDIRECT("'"&amp;'DATA for charts'!C$5&amp;"'!$i1"),$A1796-1,0)),OFFSET(INDIRECT("'"&amp;'DATA for charts'!C$5&amp;"'!$i1"),$A1796-1,0),NA())</f>
        <v>-1.0880000000000001</v>
      </c>
      <c r="D1796" s="219">
        <f ca="1">IF(ISNUMBER(OFFSET(INDIRECT("'"&amp;'DATA for charts'!D$5&amp;"'!$i1"),$A1796-1,0)),OFFSET(INDIRECT("'"&amp;'DATA for charts'!D$5&amp;"'!$i1"),$A1796-1,0),NA())</f>
        <v>-1.6659533</v>
      </c>
      <c r="E1796" s="219">
        <f ca="1">IF(ISNUMBER(OFFSET(INDIRECT("'"&amp;'DATA for charts'!E$5&amp;"'!$i1"),$A1796-1,0)),OFFSET(INDIRECT("'"&amp;'DATA for charts'!E$5&amp;"'!$i1"),$A1796-1,0),NA())</f>
        <v>-1.046</v>
      </c>
      <c r="F1796" s="219">
        <f ca="1">IF(ISNUMBER(OFFSET(INDIRECT("'"&amp;'DATA for charts'!F$5&amp;"'!$i1"),$A1796-1,0)),OFFSET(INDIRECT("'"&amp;'DATA for charts'!F$5&amp;"'!$i1"),$A1796-1,0),NA())</f>
        <v>-2.0065634786714974</v>
      </c>
      <c r="G1796" s="219">
        <f ca="1">IF(ISNUMBER(OFFSET(INDIRECT("'"&amp;'DATA for charts'!G$5&amp;"'!$i1"),$A1796-1,0)),OFFSET(INDIRECT("'"&amp;'DATA for charts'!G$5&amp;"'!$i1"),$A1796-1,0),NA())</f>
        <v>-1.63</v>
      </c>
      <c r="H1796" s="219">
        <f ca="1">IF(ISNUMBER(OFFSET(INDIRECT("'"&amp;'DATA for charts'!H$5&amp;"'!$i1"),$A1796-1,0)),OFFSET(INDIRECT("'"&amp;'DATA for charts'!H$5&amp;"'!$i1"),$A1796-1,0),NA())</f>
        <v>-2.0859399999999999</v>
      </c>
      <c r="I1796" s="219" t="e">
        <f ca="1">IF(ISNUMBER(OFFSET(INDIRECT("'"&amp;'DATA for charts'!I$5&amp;"'!$i1"),$A1796-1,0)),OFFSET(INDIRECT("'"&amp;'DATA for charts'!I$5&amp;"'!$i1"),$A1796-1,0),NA())</f>
        <v>#N/A</v>
      </c>
      <c r="J1796" s="219" t="e">
        <f ca="1">IF(ISNUMBER(OFFSET(INDIRECT("'"&amp;'DATA for charts'!J$5&amp;"'!$i1"),$A1796-1,0)),OFFSET(INDIRECT("'"&amp;'DATA for charts'!J$5&amp;"'!$i1"),$A1796-1,0),NA())</f>
        <v>#N/A</v>
      </c>
      <c r="K1796" s="219" t="e">
        <f ca="1">IF(ISNUMBER(OFFSET(INDIRECT("'"&amp;'DATA for charts'!K$5&amp;"'!$i1"),$A1796-1,0)),OFFSET(INDIRECT("'"&amp;'DATA for charts'!K$5&amp;"'!$i1"),$A1796-1,0),NA())</f>
        <v>#N/A</v>
      </c>
      <c r="L1796" s="219" t="e">
        <f ca="1">IF(ISNUMBER(OFFSET(INDIRECT("'"&amp;'DATA for charts'!L$5&amp;"'!$i1"),$A1796-1,0)),OFFSET(INDIRECT("'"&amp;'DATA for charts'!L$5&amp;"'!$i1"),$A1796-1,0),NA())</f>
        <v>#N/A</v>
      </c>
      <c r="M1796" s="219" t="e">
        <f ca="1">IF(ISNUMBER(OFFSET(INDIRECT("'"&amp;'DATA for charts'!M$5&amp;"'!$i1"),$A1796-1,0)),OFFSET(INDIRECT("'"&amp;'DATA for charts'!M$5&amp;"'!$i1"),$A1796-1,0),NA())</f>
        <v>#N/A</v>
      </c>
      <c r="N1796" s="219" t="e">
        <f ca="1">IF(ISNUMBER(OFFSET(INDIRECT("'"&amp;'DATA for charts'!N$5&amp;"'!$i1"),$A1796-1,0)),OFFSET(INDIRECT("'"&amp;'DATA for charts'!N$5&amp;"'!$i1"),$A1796-1,0),NA())</f>
        <v>#N/A</v>
      </c>
      <c r="O1796" s="219" t="e">
        <f ca="1">IF(ISNUMBER(OFFSET(INDIRECT("'"&amp;'DATA for charts'!O$5&amp;"'!$i1"),$A1796-1,0)),OFFSET(INDIRECT("'"&amp;'DATA for charts'!O$5&amp;"'!$i1"),$A1796-1,0),NA())</f>
        <v>#N/A</v>
      </c>
      <c r="P1796" s="219" t="e">
        <f ca="1">IF(ISNUMBER(OFFSET(INDIRECT("'"&amp;'DATA for charts'!P$5&amp;"'!$i1"),$A1796-1,0)),OFFSET(INDIRECT("'"&amp;'DATA for charts'!P$5&amp;"'!$i1"),$A1796-1,0),NA())</f>
        <v>#N/A</v>
      </c>
      <c r="Q1796" s="219" t="e">
        <f ca="1">IF(ISNUMBER(OFFSET(INDIRECT("'"&amp;'DATA for charts'!Q$5&amp;"'!$i1"),$A1796-1,0)),OFFSET(INDIRECT("'"&amp;'DATA for charts'!Q$5&amp;"'!$i1"),$A1796-1,0),NA())</f>
        <v>#N/A</v>
      </c>
      <c r="R1796" s="219" t="e">
        <f ca="1">IF(ISNUMBER(OFFSET(INDIRECT("'"&amp;'DATA for charts'!R$5&amp;"'!$i1"),$A1796-1,0)),OFFSET(INDIRECT("'"&amp;'DATA for charts'!R$5&amp;"'!$i1"),$A1796-1,0),NA())</f>
        <v>#N/A</v>
      </c>
      <c r="S1796" s="219" t="e">
        <f ca="1">IF(ISNUMBER(OFFSET(INDIRECT("'"&amp;'DATA for charts'!S$5&amp;"'!$i1"),$A1796-1,0)),OFFSET(INDIRECT("'"&amp;'DATA for charts'!S$5&amp;"'!$i1"),$A1796-1,0),NA())</f>
        <v>#N/A</v>
      </c>
    </row>
    <row r="1797" spans="1:19">
      <c r="A1797" s="226">
        <f t="shared" si="1505"/>
        <v>272</v>
      </c>
      <c r="B1797" s="8">
        <v>11</v>
      </c>
      <c r="C1797" s="219">
        <f ca="1">IF(ISNUMBER(OFFSET(INDIRECT("'"&amp;'DATA for charts'!C$5&amp;"'!$i1"),$A1797-1,0)),OFFSET(INDIRECT("'"&amp;'DATA for charts'!C$5&amp;"'!$i1"),$A1797-1,0),NA())</f>
        <v>-2.496</v>
      </c>
      <c r="D1797" s="219">
        <f ca="1">IF(ISNUMBER(OFFSET(INDIRECT("'"&amp;'DATA for charts'!D$5&amp;"'!$i1"),$A1797-1,0)),OFFSET(INDIRECT("'"&amp;'DATA for charts'!D$5&amp;"'!$i1"),$A1797-1,0),NA())</f>
        <v>-3.5885220000000002</v>
      </c>
      <c r="E1797" s="219">
        <f ca="1">IF(ISNUMBER(OFFSET(INDIRECT("'"&amp;'DATA for charts'!E$5&amp;"'!$i1"),$A1797-1,0)),OFFSET(INDIRECT("'"&amp;'DATA for charts'!E$5&amp;"'!$i1"),$A1797-1,0),NA())</f>
        <v>-2.585</v>
      </c>
      <c r="F1797" s="219">
        <f ca="1">IF(ISNUMBER(OFFSET(INDIRECT("'"&amp;'DATA for charts'!F$5&amp;"'!$i1"),$A1797-1,0)),OFFSET(INDIRECT("'"&amp;'DATA for charts'!F$5&amp;"'!$i1"),$A1797-1,0),NA())</f>
        <v>-3.9354158793343608</v>
      </c>
      <c r="G1797" s="219">
        <f ca="1">IF(ISNUMBER(OFFSET(INDIRECT("'"&amp;'DATA for charts'!G$5&amp;"'!$i1"),$A1797-1,0)),OFFSET(INDIRECT("'"&amp;'DATA for charts'!G$5&amp;"'!$i1"),$A1797-1,0),NA())</f>
        <v>-3.67</v>
      </c>
      <c r="H1797" s="219">
        <f ca="1">IF(ISNUMBER(OFFSET(INDIRECT("'"&amp;'DATA for charts'!H$5&amp;"'!$i1"),$A1797-1,0)),OFFSET(INDIRECT("'"&amp;'DATA for charts'!H$5&amp;"'!$i1"),$A1797-1,0),NA())</f>
        <v>-3.86225</v>
      </c>
      <c r="I1797" s="219" t="e">
        <f ca="1">IF(ISNUMBER(OFFSET(INDIRECT("'"&amp;'DATA for charts'!I$5&amp;"'!$i1"),$A1797-1,0)),OFFSET(INDIRECT("'"&amp;'DATA for charts'!I$5&amp;"'!$i1"),$A1797-1,0),NA())</f>
        <v>#N/A</v>
      </c>
      <c r="J1797" s="219" t="e">
        <f ca="1">IF(ISNUMBER(OFFSET(INDIRECT("'"&amp;'DATA for charts'!J$5&amp;"'!$i1"),$A1797-1,0)),OFFSET(INDIRECT("'"&amp;'DATA for charts'!J$5&amp;"'!$i1"),$A1797-1,0),NA())</f>
        <v>#N/A</v>
      </c>
      <c r="K1797" s="219" t="e">
        <f ca="1">IF(ISNUMBER(OFFSET(INDIRECT("'"&amp;'DATA for charts'!K$5&amp;"'!$i1"),$A1797-1,0)),OFFSET(INDIRECT("'"&amp;'DATA for charts'!K$5&amp;"'!$i1"),$A1797-1,0),NA())</f>
        <v>#N/A</v>
      </c>
      <c r="L1797" s="219" t="e">
        <f ca="1">IF(ISNUMBER(OFFSET(INDIRECT("'"&amp;'DATA for charts'!L$5&amp;"'!$i1"),$A1797-1,0)),OFFSET(INDIRECT("'"&amp;'DATA for charts'!L$5&amp;"'!$i1"),$A1797-1,0),NA())</f>
        <v>#N/A</v>
      </c>
      <c r="M1797" s="219" t="e">
        <f ca="1">IF(ISNUMBER(OFFSET(INDIRECT("'"&amp;'DATA for charts'!M$5&amp;"'!$i1"),$A1797-1,0)),OFFSET(INDIRECT("'"&amp;'DATA for charts'!M$5&amp;"'!$i1"),$A1797-1,0),NA())</f>
        <v>#N/A</v>
      </c>
      <c r="N1797" s="219" t="e">
        <f ca="1">IF(ISNUMBER(OFFSET(INDIRECT("'"&amp;'DATA for charts'!N$5&amp;"'!$i1"),$A1797-1,0)),OFFSET(INDIRECT("'"&amp;'DATA for charts'!N$5&amp;"'!$i1"),$A1797-1,0),NA())</f>
        <v>#N/A</v>
      </c>
      <c r="O1797" s="219" t="e">
        <f ca="1">IF(ISNUMBER(OFFSET(INDIRECT("'"&amp;'DATA for charts'!O$5&amp;"'!$i1"),$A1797-1,0)),OFFSET(INDIRECT("'"&amp;'DATA for charts'!O$5&amp;"'!$i1"),$A1797-1,0),NA())</f>
        <v>#N/A</v>
      </c>
      <c r="P1797" s="219" t="e">
        <f ca="1">IF(ISNUMBER(OFFSET(INDIRECT("'"&amp;'DATA for charts'!P$5&amp;"'!$i1"),$A1797-1,0)),OFFSET(INDIRECT("'"&amp;'DATA for charts'!P$5&amp;"'!$i1"),$A1797-1,0),NA())</f>
        <v>#N/A</v>
      </c>
      <c r="Q1797" s="219" t="e">
        <f ca="1">IF(ISNUMBER(OFFSET(INDIRECT("'"&amp;'DATA for charts'!Q$5&amp;"'!$i1"),$A1797-1,0)),OFFSET(INDIRECT("'"&amp;'DATA for charts'!Q$5&amp;"'!$i1"),$A1797-1,0),NA())</f>
        <v>#N/A</v>
      </c>
      <c r="R1797" s="219" t="e">
        <f ca="1">IF(ISNUMBER(OFFSET(INDIRECT("'"&amp;'DATA for charts'!R$5&amp;"'!$i1"),$A1797-1,0)),OFFSET(INDIRECT("'"&amp;'DATA for charts'!R$5&amp;"'!$i1"),$A1797-1,0),NA())</f>
        <v>#N/A</v>
      </c>
      <c r="S1797" s="219" t="e">
        <f ca="1">IF(ISNUMBER(OFFSET(INDIRECT("'"&amp;'DATA for charts'!S$5&amp;"'!$i1"),$A1797-1,0)),OFFSET(INDIRECT("'"&amp;'DATA for charts'!S$5&amp;"'!$i1"),$A1797-1,0),NA())</f>
        <v>#N/A</v>
      </c>
    </row>
    <row r="1798" spans="1:19">
      <c r="A1798" s="226">
        <f t="shared" si="1505"/>
        <v>273</v>
      </c>
      <c r="B1798" s="8">
        <v>12</v>
      </c>
      <c r="C1798" s="219">
        <f ca="1">IF(ISNUMBER(OFFSET(INDIRECT("'"&amp;'DATA for charts'!C$5&amp;"'!$i1"),$A1798-1,0)),OFFSET(INDIRECT("'"&amp;'DATA for charts'!C$5&amp;"'!$i1"),$A1798-1,0),NA())</f>
        <v>-3.726</v>
      </c>
      <c r="D1798" s="219">
        <f ca="1">IF(ISNUMBER(OFFSET(INDIRECT("'"&amp;'DATA for charts'!D$5&amp;"'!$i1"),$A1798-1,0)),OFFSET(INDIRECT("'"&amp;'DATA for charts'!D$5&amp;"'!$i1"),$A1798-1,0),NA())</f>
        <v>-5.084878999999999</v>
      </c>
      <c r="E1798" s="219">
        <f ca="1">IF(ISNUMBER(OFFSET(INDIRECT("'"&amp;'DATA for charts'!E$5&amp;"'!$i1"),$A1798-1,0)),OFFSET(INDIRECT("'"&amp;'DATA for charts'!E$5&amp;"'!$i1"),$A1798-1,0),NA())</f>
        <v>-3.9409999999999998</v>
      </c>
      <c r="F1798" s="219">
        <f ca="1">IF(ISNUMBER(OFFSET(INDIRECT("'"&amp;'DATA for charts'!F$5&amp;"'!$i1"),$A1798-1,0)),OFFSET(INDIRECT("'"&amp;'DATA for charts'!F$5&amp;"'!$i1"),$A1798-1,0),NA())</f>
        <v>-5.3725691457904992</v>
      </c>
      <c r="G1798" s="219">
        <f ca="1">IF(ISNUMBER(OFFSET(INDIRECT("'"&amp;'DATA for charts'!G$5&amp;"'!$i1"),$A1798-1,0)),OFFSET(INDIRECT("'"&amp;'DATA for charts'!G$5&amp;"'!$i1"),$A1798-1,0),NA())</f>
        <v>-5.21</v>
      </c>
      <c r="H1798" s="219">
        <f ca="1">IF(ISNUMBER(OFFSET(INDIRECT("'"&amp;'DATA for charts'!H$5&amp;"'!$i1"),$A1798-1,0)),OFFSET(INDIRECT("'"&amp;'DATA for charts'!H$5&amp;"'!$i1"),$A1798-1,0),NA())</f>
        <v>-5.25467</v>
      </c>
      <c r="I1798" s="219" t="e">
        <f ca="1">IF(ISNUMBER(OFFSET(INDIRECT("'"&amp;'DATA for charts'!I$5&amp;"'!$i1"),$A1798-1,0)),OFFSET(INDIRECT("'"&amp;'DATA for charts'!I$5&amp;"'!$i1"),$A1798-1,0),NA())</f>
        <v>#N/A</v>
      </c>
      <c r="J1798" s="219" t="e">
        <f ca="1">IF(ISNUMBER(OFFSET(INDIRECT("'"&amp;'DATA for charts'!J$5&amp;"'!$i1"),$A1798-1,0)),OFFSET(INDIRECT("'"&amp;'DATA for charts'!J$5&amp;"'!$i1"),$A1798-1,0),NA())</f>
        <v>#N/A</v>
      </c>
      <c r="K1798" s="219" t="e">
        <f ca="1">IF(ISNUMBER(OFFSET(INDIRECT("'"&amp;'DATA for charts'!K$5&amp;"'!$i1"),$A1798-1,0)),OFFSET(INDIRECT("'"&amp;'DATA for charts'!K$5&amp;"'!$i1"),$A1798-1,0),NA())</f>
        <v>#N/A</v>
      </c>
      <c r="L1798" s="219" t="e">
        <f ca="1">IF(ISNUMBER(OFFSET(INDIRECT("'"&amp;'DATA for charts'!L$5&amp;"'!$i1"),$A1798-1,0)),OFFSET(INDIRECT("'"&amp;'DATA for charts'!L$5&amp;"'!$i1"),$A1798-1,0),NA())</f>
        <v>#N/A</v>
      </c>
      <c r="M1798" s="219" t="e">
        <f ca="1">IF(ISNUMBER(OFFSET(INDIRECT("'"&amp;'DATA for charts'!M$5&amp;"'!$i1"),$A1798-1,0)),OFFSET(INDIRECT("'"&amp;'DATA for charts'!M$5&amp;"'!$i1"),$A1798-1,0),NA())</f>
        <v>#N/A</v>
      </c>
      <c r="N1798" s="219" t="e">
        <f ca="1">IF(ISNUMBER(OFFSET(INDIRECT("'"&amp;'DATA for charts'!N$5&amp;"'!$i1"),$A1798-1,0)),OFFSET(INDIRECT("'"&amp;'DATA for charts'!N$5&amp;"'!$i1"),$A1798-1,0),NA())</f>
        <v>#N/A</v>
      </c>
      <c r="O1798" s="219" t="e">
        <f ca="1">IF(ISNUMBER(OFFSET(INDIRECT("'"&amp;'DATA for charts'!O$5&amp;"'!$i1"),$A1798-1,0)),OFFSET(INDIRECT("'"&amp;'DATA for charts'!O$5&amp;"'!$i1"),$A1798-1,0),NA())</f>
        <v>#N/A</v>
      </c>
      <c r="P1798" s="219" t="e">
        <f ca="1">IF(ISNUMBER(OFFSET(INDIRECT("'"&amp;'DATA for charts'!P$5&amp;"'!$i1"),$A1798-1,0)),OFFSET(INDIRECT("'"&amp;'DATA for charts'!P$5&amp;"'!$i1"),$A1798-1,0),NA())</f>
        <v>#N/A</v>
      </c>
      <c r="Q1798" s="219" t="e">
        <f ca="1">IF(ISNUMBER(OFFSET(INDIRECT("'"&amp;'DATA for charts'!Q$5&amp;"'!$i1"),$A1798-1,0)),OFFSET(INDIRECT("'"&amp;'DATA for charts'!Q$5&amp;"'!$i1"),$A1798-1,0),NA())</f>
        <v>#N/A</v>
      </c>
      <c r="R1798" s="219" t="e">
        <f ca="1">IF(ISNUMBER(OFFSET(INDIRECT("'"&amp;'DATA for charts'!R$5&amp;"'!$i1"),$A1798-1,0)),OFFSET(INDIRECT("'"&amp;'DATA for charts'!R$5&amp;"'!$i1"),$A1798-1,0),NA())</f>
        <v>#N/A</v>
      </c>
      <c r="S1798" s="219" t="e">
        <f ca="1">IF(ISNUMBER(OFFSET(INDIRECT("'"&amp;'DATA for charts'!S$5&amp;"'!$i1"),$A1798-1,0)),OFFSET(INDIRECT("'"&amp;'DATA for charts'!S$5&amp;"'!$i1"),$A1798-1,0),NA())</f>
        <v>#N/A</v>
      </c>
    </row>
    <row r="1799" spans="1:19">
      <c r="A1799" s="226">
        <f t="shared" si="1505"/>
        <v>274</v>
      </c>
      <c r="B1799" s="8">
        <v>13</v>
      </c>
      <c r="C1799" s="219">
        <f ca="1">IF(ISNUMBER(OFFSET(INDIRECT("'"&amp;'DATA for charts'!C$5&amp;"'!$i1"),$A1799-1,0)),OFFSET(INDIRECT("'"&amp;'DATA for charts'!C$5&amp;"'!$i1"),$A1799-1,0),NA())</f>
        <v>-4.673</v>
      </c>
      <c r="D1799" s="219">
        <f ca="1">IF(ISNUMBER(OFFSET(INDIRECT("'"&amp;'DATA for charts'!D$5&amp;"'!$i1"),$A1799-1,0)),OFFSET(INDIRECT("'"&amp;'DATA for charts'!D$5&amp;"'!$i1"),$A1799-1,0),NA())</f>
        <v>-5.9930309999999993</v>
      </c>
      <c r="E1799" s="219">
        <f ca="1">IF(ISNUMBER(OFFSET(INDIRECT("'"&amp;'DATA for charts'!E$5&amp;"'!$i1"),$A1799-1,0)),OFFSET(INDIRECT("'"&amp;'DATA for charts'!E$5&amp;"'!$i1"),$A1799-1,0),NA())</f>
        <v>-4.9619999999999997</v>
      </c>
      <c r="F1799" s="219">
        <f ca="1">IF(ISNUMBER(OFFSET(INDIRECT("'"&amp;'DATA for charts'!F$5&amp;"'!$i1"),$A1799-1,0)),OFFSET(INDIRECT("'"&amp;'DATA for charts'!F$5&amp;"'!$i1"),$A1799-1,0),NA())</f>
        <v>-6.2586055753208054</v>
      </c>
      <c r="G1799" s="219">
        <f ca="1">IF(ISNUMBER(OFFSET(INDIRECT("'"&amp;'DATA for charts'!G$5&amp;"'!$i1"),$A1799-1,0)),OFFSET(INDIRECT("'"&amp;'DATA for charts'!G$5&amp;"'!$i1"),$A1799-1,0),NA())</f>
        <v>-6.22</v>
      </c>
      <c r="H1799" s="219">
        <f ca="1">IF(ISNUMBER(OFFSET(INDIRECT("'"&amp;'DATA for charts'!H$5&amp;"'!$i1"),$A1799-1,0)),OFFSET(INDIRECT("'"&amp;'DATA for charts'!H$5&amp;"'!$i1"),$A1799-1,0),NA())</f>
        <v>-6.1054500000000003</v>
      </c>
      <c r="I1799" s="219" t="e">
        <f ca="1">IF(ISNUMBER(OFFSET(INDIRECT("'"&amp;'DATA for charts'!I$5&amp;"'!$i1"),$A1799-1,0)),OFFSET(INDIRECT("'"&amp;'DATA for charts'!I$5&amp;"'!$i1"),$A1799-1,0),NA())</f>
        <v>#N/A</v>
      </c>
      <c r="J1799" s="219" t="e">
        <f ca="1">IF(ISNUMBER(OFFSET(INDIRECT("'"&amp;'DATA for charts'!J$5&amp;"'!$i1"),$A1799-1,0)),OFFSET(INDIRECT("'"&amp;'DATA for charts'!J$5&amp;"'!$i1"),$A1799-1,0),NA())</f>
        <v>#N/A</v>
      </c>
      <c r="K1799" s="219" t="e">
        <f ca="1">IF(ISNUMBER(OFFSET(INDIRECT("'"&amp;'DATA for charts'!K$5&amp;"'!$i1"),$A1799-1,0)),OFFSET(INDIRECT("'"&amp;'DATA for charts'!K$5&amp;"'!$i1"),$A1799-1,0),NA())</f>
        <v>#N/A</v>
      </c>
      <c r="L1799" s="219" t="e">
        <f ca="1">IF(ISNUMBER(OFFSET(INDIRECT("'"&amp;'DATA for charts'!L$5&amp;"'!$i1"),$A1799-1,0)),OFFSET(INDIRECT("'"&amp;'DATA for charts'!L$5&amp;"'!$i1"),$A1799-1,0),NA())</f>
        <v>#N/A</v>
      </c>
      <c r="M1799" s="219" t="e">
        <f ca="1">IF(ISNUMBER(OFFSET(INDIRECT("'"&amp;'DATA for charts'!M$5&amp;"'!$i1"),$A1799-1,0)),OFFSET(INDIRECT("'"&amp;'DATA for charts'!M$5&amp;"'!$i1"),$A1799-1,0),NA())</f>
        <v>#N/A</v>
      </c>
      <c r="N1799" s="219" t="e">
        <f ca="1">IF(ISNUMBER(OFFSET(INDIRECT("'"&amp;'DATA for charts'!N$5&amp;"'!$i1"),$A1799-1,0)),OFFSET(INDIRECT("'"&amp;'DATA for charts'!N$5&amp;"'!$i1"),$A1799-1,0),NA())</f>
        <v>#N/A</v>
      </c>
      <c r="O1799" s="219" t="e">
        <f ca="1">IF(ISNUMBER(OFFSET(INDIRECT("'"&amp;'DATA for charts'!O$5&amp;"'!$i1"),$A1799-1,0)),OFFSET(INDIRECT("'"&amp;'DATA for charts'!O$5&amp;"'!$i1"),$A1799-1,0),NA())</f>
        <v>#N/A</v>
      </c>
      <c r="P1799" s="219" t="e">
        <f ca="1">IF(ISNUMBER(OFFSET(INDIRECT("'"&amp;'DATA for charts'!P$5&amp;"'!$i1"),$A1799-1,0)),OFFSET(INDIRECT("'"&amp;'DATA for charts'!P$5&amp;"'!$i1"),$A1799-1,0),NA())</f>
        <v>#N/A</v>
      </c>
      <c r="Q1799" s="219" t="e">
        <f ca="1">IF(ISNUMBER(OFFSET(INDIRECT("'"&amp;'DATA for charts'!Q$5&amp;"'!$i1"),$A1799-1,0)),OFFSET(INDIRECT("'"&amp;'DATA for charts'!Q$5&amp;"'!$i1"),$A1799-1,0),NA())</f>
        <v>#N/A</v>
      </c>
      <c r="R1799" s="219" t="e">
        <f ca="1">IF(ISNUMBER(OFFSET(INDIRECT("'"&amp;'DATA for charts'!R$5&amp;"'!$i1"),$A1799-1,0)),OFFSET(INDIRECT("'"&amp;'DATA for charts'!R$5&amp;"'!$i1"),$A1799-1,0),NA())</f>
        <v>#N/A</v>
      </c>
      <c r="S1799" s="219" t="e">
        <f ca="1">IF(ISNUMBER(OFFSET(INDIRECT("'"&amp;'DATA for charts'!S$5&amp;"'!$i1"),$A1799-1,0)),OFFSET(INDIRECT("'"&amp;'DATA for charts'!S$5&amp;"'!$i1"),$A1799-1,0),NA())</f>
        <v>#N/A</v>
      </c>
    </row>
    <row r="1800" spans="1:19">
      <c r="A1800" s="226">
        <f t="shared" si="1505"/>
        <v>275</v>
      </c>
      <c r="B1800" s="8">
        <v>14</v>
      </c>
      <c r="C1800" s="219">
        <f ca="1">IF(ISNUMBER(OFFSET(INDIRECT("'"&amp;'DATA for charts'!C$5&amp;"'!$i1"),$A1800-1,0)),OFFSET(INDIRECT("'"&amp;'DATA for charts'!C$5&amp;"'!$i1"),$A1800-1,0),NA())</f>
        <v>-5.0659999999999998</v>
      </c>
      <c r="D1800" s="219">
        <f ca="1">IF(ISNUMBER(OFFSET(INDIRECT("'"&amp;'DATA for charts'!D$5&amp;"'!$i1"),$A1800-1,0)),OFFSET(INDIRECT("'"&amp;'DATA for charts'!D$5&amp;"'!$i1"),$A1800-1,0),NA())</f>
        <v>-6.0918520000000012</v>
      </c>
      <c r="E1800" s="219">
        <f ca="1">IF(ISNUMBER(OFFSET(INDIRECT("'"&amp;'DATA for charts'!E$5&amp;"'!$i1"),$A1800-1,0)),OFFSET(INDIRECT("'"&amp;'DATA for charts'!E$5&amp;"'!$i1"),$A1800-1,0),NA())</f>
        <v>-5.4180000000000001</v>
      </c>
      <c r="F1800" s="219">
        <f ca="1">IF(ISNUMBER(OFFSET(INDIRECT("'"&amp;'DATA for charts'!F$5&amp;"'!$i1"),$A1800-1,0)),OFFSET(INDIRECT("'"&amp;'DATA for charts'!F$5&amp;"'!$i1"),$A1800-1,0),NA())</f>
        <v>-6.2994569679221382</v>
      </c>
      <c r="G1800" s="219">
        <f ca="1">IF(ISNUMBER(OFFSET(INDIRECT("'"&amp;'DATA for charts'!G$5&amp;"'!$i1"),$A1800-1,0)),OFFSET(INDIRECT("'"&amp;'DATA for charts'!G$5&amp;"'!$i1"),$A1800-1,0),NA())</f>
        <v>-6.42</v>
      </c>
      <c r="H1800" s="219">
        <f ca="1">IF(ISNUMBER(OFFSET(INDIRECT("'"&amp;'DATA for charts'!H$5&amp;"'!$i1"),$A1800-1,0)),OFFSET(INDIRECT("'"&amp;'DATA for charts'!H$5&amp;"'!$i1"),$A1800-1,0),NA())</f>
        <v>-6.1336000000000004</v>
      </c>
      <c r="I1800" s="219" t="e">
        <f ca="1">IF(ISNUMBER(OFFSET(INDIRECT("'"&amp;'DATA for charts'!I$5&amp;"'!$i1"),$A1800-1,0)),OFFSET(INDIRECT("'"&amp;'DATA for charts'!I$5&amp;"'!$i1"),$A1800-1,0),NA())</f>
        <v>#N/A</v>
      </c>
      <c r="J1800" s="219" t="e">
        <f ca="1">IF(ISNUMBER(OFFSET(INDIRECT("'"&amp;'DATA for charts'!J$5&amp;"'!$i1"),$A1800-1,0)),OFFSET(INDIRECT("'"&amp;'DATA for charts'!J$5&amp;"'!$i1"),$A1800-1,0),NA())</f>
        <v>#N/A</v>
      </c>
      <c r="K1800" s="219" t="e">
        <f ca="1">IF(ISNUMBER(OFFSET(INDIRECT("'"&amp;'DATA for charts'!K$5&amp;"'!$i1"),$A1800-1,0)),OFFSET(INDIRECT("'"&amp;'DATA for charts'!K$5&amp;"'!$i1"),$A1800-1,0),NA())</f>
        <v>#N/A</v>
      </c>
      <c r="L1800" s="219" t="e">
        <f ca="1">IF(ISNUMBER(OFFSET(INDIRECT("'"&amp;'DATA for charts'!L$5&amp;"'!$i1"),$A1800-1,0)),OFFSET(INDIRECT("'"&amp;'DATA for charts'!L$5&amp;"'!$i1"),$A1800-1,0),NA())</f>
        <v>#N/A</v>
      </c>
      <c r="M1800" s="219" t="e">
        <f ca="1">IF(ISNUMBER(OFFSET(INDIRECT("'"&amp;'DATA for charts'!M$5&amp;"'!$i1"),$A1800-1,0)),OFFSET(INDIRECT("'"&amp;'DATA for charts'!M$5&amp;"'!$i1"),$A1800-1,0),NA())</f>
        <v>#N/A</v>
      </c>
      <c r="N1800" s="219" t="e">
        <f ca="1">IF(ISNUMBER(OFFSET(INDIRECT("'"&amp;'DATA for charts'!N$5&amp;"'!$i1"),$A1800-1,0)),OFFSET(INDIRECT("'"&amp;'DATA for charts'!N$5&amp;"'!$i1"),$A1800-1,0),NA())</f>
        <v>#N/A</v>
      </c>
      <c r="O1800" s="219" t="e">
        <f ca="1">IF(ISNUMBER(OFFSET(INDIRECT("'"&amp;'DATA for charts'!O$5&amp;"'!$i1"),$A1800-1,0)),OFFSET(INDIRECT("'"&amp;'DATA for charts'!O$5&amp;"'!$i1"),$A1800-1,0),NA())</f>
        <v>#N/A</v>
      </c>
      <c r="P1800" s="219" t="e">
        <f ca="1">IF(ISNUMBER(OFFSET(INDIRECT("'"&amp;'DATA for charts'!P$5&amp;"'!$i1"),$A1800-1,0)),OFFSET(INDIRECT("'"&amp;'DATA for charts'!P$5&amp;"'!$i1"),$A1800-1,0),NA())</f>
        <v>#N/A</v>
      </c>
      <c r="Q1800" s="219" t="e">
        <f ca="1">IF(ISNUMBER(OFFSET(INDIRECT("'"&amp;'DATA for charts'!Q$5&amp;"'!$i1"),$A1800-1,0)),OFFSET(INDIRECT("'"&amp;'DATA for charts'!Q$5&amp;"'!$i1"),$A1800-1,0),NA())</f>
        <v>#N/A</v>
      </c>
      <c r="R1800" s="219" t="e">
        <f ca="1">IF(ISNUMBER(OFFSET(INDIRECT("'"&amp;'DATA for charts'!R$5&amp;"'!$i1"),$A1800-1,0)),OFFSET(INDIRECT("'"&amp;'DATA for charts'!R$5&amp;"'!$i1"),$A1800-1,0),NA())</f>
        <v>#N/A</v>
      </c>
      <c r="S1800" s="219" t="e">
        <f ca="1">IF(ISNUMBER(OFFSET(INDIRECT("'"&amp;'DATA for charts'!S$5&amp;"'!$i1"),$A1800-1,0)),OFFSET(INDIRECT("'"&amp;'DATA for charts'!S$5&amp;"'!$i1"),$A1800-1,0),NA())</f>
        <v>#N/A</v>
      </c>
    </row>
    <row r="1801" spans="1:19">
      <c r="A1801" s="226">
        <f t="shared" si="1505"/>
        <v>276</v>
      </c>
      <c r="B1801" s="8">
        <v>15</v>
      </c>
      <c r="C1801" s="219">
        <f ca="1">IF(ISNUMBER(OFFSET(INDIRECT("'"&amp;'DATA for charts'!C$5&amp;"'!$i1"),$A1801-1,0)),OFFSET(INDIRECT("'"&amp;'DATA for charts'!C$5&amp;"'!$i1"),$A1801-1,0),NA())</f>
        <v>-4.931</v>
      </c>
      <c r="D1801" s="219">
        <f ca="1">IF(ISNUMBER(OFFSET(INDIRECT("'"&amp;'DATA for charts'!D$5&amp;"'!$i1"),$A1801-1,0)),OFFSET(INDIRECT("'"&amp;'DATA for charts'!D$5&amp;"'!$i1"),$A1801-1,0),NA())</f>
        <v>-5.5054470000000002</v>
      </c>
      <c r="E1801" s="219">
        <f ca="1">IF(ISNUMBER(OFFSET(INDIRECT("'"&amp;'DATA for charts'!E$5&amp;"'!$i1"),$A1801-1,0)),OFFSET(INDIRECT("'"&amp;'DATA for charts'!E$5&amp;"'!$i1"),$A1801-1,0),NA())</f>
        <v>-5.4269999999999996</v>
      </c>
      <c r="F1801" s="219">
        <f ca="1">IF(ISNUMBER(OFFSET(INDIRECT("'"&amp;'DATA for charts'!F$5&amp;"'!$i1"),$A1801-1,0)),OFFSET(INDIRECT("'"&amp;'DATA for charts'!F$5&amp;"'!$i1"),$A1801-1,0),NA())</f>
        <v>-5.6030709927059439</v>
      </c>
      <c r="G1801" s="219">
        <f ca="1">IF(ISNUMBER(OFFSET(INDIRECT("'"&amp;'DATA for charts'!G$5&amp;"'!$i1"),$A1801-1,0)),OFFSET(INDIRECT("'"&amp;'DATA for charts'!G$5&amp;"'!$i1"),$A1801-1,0),NA())</f>
        <v>-5.73</v>
      </c>
      <c r="H1801" s="219">
        <f ca="1">IF(ISNUMBER(OFFSET(INDIRECT("'"&amp;'DATA for charts'!H$5&amp;"'!$i1"),$A1801-1,0)),OFFSET(INDIRECT("'"&amp;'DATA for charts'!H$5&amp;"'!$i1"),$A1801-1,0),NA())</f>
        <v>-5.4801099999999998</v>
      </c>
      <c r="I1801" s="219" t="e">
        <f ca="1">IF(ISNUMBER(OFFSET(INDIRECT("'"&amp;'DATA for charts'!I$5&amp;"'!$i1"),$A1801-1,0)),OFFSET(INDIRECT("'"&amp;'DATA for charts'!I$5&amp;"'!$i1"),$A1801-1,0),NA())</f>
        <v>#N/A</v>
      </c>
      <c r="J1801" s="219" t="e">
        <f ca="1">IF(ISNUMBER(OFFSET(INDIRECT("'"&amp;'DATA for charts'!J$5&amp;"'!$i1"),$A1801-1,0)),OFFSET(INDIRECT("'"&amp;'DATA for charts'!J$5&amp;"'!$i1"),$A1801-1,0),NA())</f>
        <v>#N/A</v>
      </c>
      <c r="K1801" s="219" t="e">
        <f ca="1">IF(ISNUMBER(OFFSET(INDIRECT("'"&amp;'DATA for charts'!K$5&amp;"'!$i1"),$A1801-1,0)),OFFSET(INDIRECT("'"&amp;'DATA for charts'!K$5&amp;"'!$i1"),$A1801-1,0),NA())</f>
        <v>#N/A</v>
      </c>
      <c r="L1801" s="219" t="e">
        <f ca="1">IF(ISNUMBER(OFFSET(INDIRECT("'"&amp;'DATA for charts'!L$5&amp;"'!$i1"),$A1801-1,0)),OFFSET(INDIRECT("'"&amp;'DATA for charts'!L$5&amp;"'!$i1"),$A1801-1,0),NA())</f>
        <v>#N/A</v>
      </c>
      <c r="M1801" s="219" t="e">
        <f ca="1">IF(ISNUMBER(OFFSET(INDIRECT("'"&amp;'DATA for charts'!M$5&amp;"'!$i1"),$A1801-1,0)),OFFSET(INDIRECT("'"&amp;'DATA for charts'!M$5&amp;"'!$i1"),$A1801-1,0),NA())</f>
        <v>#N/A</v>
      </c>
      <c r="N1801" s="219" t="e">
        <f ca="1">IF(ISNUMBER(OFFSET(INDIRECT("'"&amp;'DATA for charts'!N$5&amp;"'!$i1"),$A1801-1,0)),OFFSET(INDIRECT("'"&amp;'DATA for charts'!N$5&amp;"'!$i1"),$A1801-1,0),NA())</f>
        <v>#N/A</v>
      </c>
      <c r="O1801" s="219" t="e">
        <f ca="1">IF(ISNUMBER(OFFSET(INDIRECT("'"&amp;'DATA for charts'!O$5&amp;"'!$i1"),$A1801-1,0)),OFFSET(INDIRECT("'"&amp;'DATA for charts'!O$5&amp;"'!$i1"),$A1801-1,0),NA())</f>
        <v>#N/A</v>
      </c>
      <c r="P1801" s="219" t="e">
        <f ca="1">IF(ISNUMBER(OFFSET(INDIRECT("'"&amp;'DATA for charts'!P$5&amp;"'!$i1"),$A1801-1,0)),OFFSET(INDIRECT("'"&amp;'DATA for charts'!P$5&amp;"'!$i1"),$A1801-1,0),NA())</f>
        <v>#N/A</v>
      </c>
      <c r="Q1801" s="219" t="e">
        <f ca="1">IF(ISNUMBER(OFFSET(INDIRECT("'"&amp;'DATA for charts'!Q$5&amp;"'!$i1"),$A1801-1,0)),OFFSET(INDIRECT("'"&amp;'DATA for charts'!Q$5&amp;"'!$i1"),$A1801-1,0),NA())</f>
        <v>#N/A</v>
      </c>
      <c r="R1801" s="219" t="e">
        <f ca="1">IF(ISNUMBER(OFFSET(INDIRECT("'"&amp;'DATA for charts'!R$5&amp;"'!$i1"),$A1801-1,0)),OFFSET(INDIRECT("'"&amp;'DATA for charts'!R$5&amp;"'!$i1"),$A1801-1,0),NA())</f>
        <v>#N/A</v>
      </c>
      <c r="S1801" s="219" t="e">
        <f ca="1">IF(ISNUMBER(OFFSET(INDIRECT("'"&amp;'DATA for charts'!S$5&amp;"'!$i1"),$A1801-1,0)),OFFSET(INDIRECT("'"&amp;'DATA for charts'!S$5&amp;"'!$i1"),$A1801-1,0),NA())</f>
        <v>#N/A</v>
      </c>
    </row>
    <row r="1802" spans="1:19">
      <c r="A1802" s="226">
        <f t="shared" si="1505"/>
        <v>277</v>
      </c>
      <c r="B1802" s="8">
        <v>16</v>
      </c>
      <c r="C1802" s="219">
        <f ca="1">IF(ISNUMBER(OFFSET(INDIRECT("'"&amp;'DATA for charts'!C$5&amp;"'!$i1"),$A1802-1,0)),OFFSET(INDIRECT("'"&amp;'DATA for charts'!C$5&amp;"'!$i1"),$A1802-1,0),NA())</f>
        <v>-4.4050000000000002</v>
      </c>
      <c r="D1802" s="219">
        <f ca="1">IF(ISNUMBER(OFFSET(INDIRECT("'"&amp;'DATA for charts'!D$5&amp;"'!$i1"),$A1802-1,0)),OFFSET(INDIRECT("'"&amp;'DATA for charts'!D$5&amp;"'!$i1"),$A1802-1,0),NA())</f>
        <v>-4.3565100000000001</v>
      </c>
      <c r="E1802" s="219">
        <f ca="1">IF(ISNUMBER(OFFSET(INDIRECT("'"&amp;'DATA for charts'!E$5&amp;"'!$i1"),$A1802-1,0)),OFFSET(INDIRECT("'"&amp;'DATA for charts'!E$5&amp;"'!$i1"),$A1802-1,0),NA())</f>
        <v>-4.9050000000000002</v>
      </c>
      <c r="F1802" s="219">
        <f ca="1">IF(ISNUMBER(OFFSET(INDIRECT("'"&amp;'DATA for charts'!F$5&amp;"'!$i1"),$A1802-1,0)),OFFSET(INDIRECT("'"&amp;'DATA for charts'!F$5&amp;"'!$i1"),$A1802-1,0),NA())</f>
        <v>-4.3995270038014169</v>
      </c>
      <c r="G1802" s="219">
        <f ca="1">IF(ISNUMBER(OFFSET(INDIRECT("'"&amp;'DATA for charts'!G$5&amp;"'!$i1"),$A1802-1,0)),OFFSET(INDIRECT("'"&amp;'DATA for charts'!G$5&amp;"'!$i1"),$A1802-1,0),NA())</f>
        <v>-4.5999999999999996</v>
      </c>
      <c r="H1802" s="219">
        <f ca="1">IF(ISNUMBER(OFFSET(INDIRECT("'"&amp;'DATA for charts'!H$5&amp;"'!$i1"),$A1802-1,0)),OFFSET(INDIRECT("'"&amp;'DATA for charts'!H$5&amp;"'!$i1"),$A1802-1,0),NA())</f>
        <v>-4.3483000000000001</v>
      </c>
      <c r="I1802" s="219" t="e">
        <f ca="1">IF(ISNUMBER(OFFSET(INDIRECT("'"&amp;'DATA for charts'!I$5&amp;"'!$i1"),$A1802-1,0)),OFFSET(INDIRECT("'"&amp;'DATA for charts'!I$5&amp;"'!$i1"),$A1802-1,0),NA())</f>
        <v>#N/A</v>
      </c>
      <c r="J1802" s="219" t="e">
        <f ca="1">IF(ISNUMBER(OFFSET(INDIRECT("'"&amp;'DATA for charts'!J$5&amp;"'!$i1"),$A1802-1,0)),OFFSET(INDIRECT("'"&amp;'DATA for charts'!J$5&amp;"'!$i1"),$A1802-1,0),NA())</f>
        <v>#N/A</v>
      </c>
      <c r="K1802" s="219" t="e">
        <f ca="1">IF(ISNUMBER(OFFSET(INDIRECT("'"&amp;'DATA for charts'!K$5&amp;"'!$i1"),$A1802-1,0)),OFFSET(INDIRECT("'"&amp;'DATA for charts'!K$5&amp;"'!$i1"),$A1802-1,0),NA())</f>
        <v>#N/A</v>
      </c>
      <c r="L1802" s="219" t="e">
        <f ca="1">IF(ISNUMBER(OFFSET(INDIRECT("'"&amp;'DATA for charts'!L$5&amp;"'!$i1"),$A1802-1,0)),OFFSET(INDIRECT("'"&amp;'DATA for charts'!L$5&amp;"'!$i1"),$A1802-1,0),NA())</f>
        <v>#N/A</v>
      </c>
      <c r="M1802" s="219" t="e">
        <f ca="1">IF(ISNUMBER(OFFSET(INDIRECT("'"&amp;'DATA for charts'!M$5&amp;"'!$i1"),$A1802-1,0)),OFFSET(INDIRECT("'"&amp;'DATA for charts'!M$5&amp;"'!$i1"),$A1802-1,0),NA())</f>
        <v>#N/A</v>
      </c>
      <c r="N1802" s="219" t="e">
        <f ca="1">IF(ISNUMBER(OFFSET(INDIRECT("'"&amp;'DATA for charts'!N$5&amp;"'!$i1"),$A1802-1,0)),OFFSET(INDIRECT("'"&amp;'DATA for charts'!N$5&amp;"'!$i1"),$A1802-1,0),NA())</f>
        <v>#N/A</v>
      </c>
      <c r="O1802" s="219" t="e">
        <f ca="1">IF(ISNUMBER(OFFSET(INDIRECT("'"&amp;'DATA for charts'!O$5&amp;"'!$i1"),$A1802-1,0)),OFFSET(INDIRECT("'"&amp;'DATA for charts'!O$5&amp;"'!$i1"),$A1802-1,0),NA())</f>
        <v>#N/A</v>
      </c>
      <c r="P1802" s="219" t="e">
        <f ca="1">IF(ISNUMBER(OFFSET(INDIRECT("'"&amp;'DATA for charts'!P$5&amp;"'!$i1"),$A1802-1,0)),OFFSET(INDIRECT("'"&amp;'DATA for charts'!P$5&amp;"'!$i1"),$A1802-1,0),NA())</f>
        <v>#N/A</v>
      </c>
      <c r="Q1802" s="219" t="e">
        <f ca="1">IF(ISNUMBER(OFFSET(INDIRECT("'"&amp;'DATA for charts'!Q$5&amp;"'!$i1"),$A1802-1,0)),OFFSET(INDIRECT("'"&amp;'DATA for charts'!Q$5&amp;"'!$i1"),$A1802-1,0),NA())</f>
        <v>#N/A</v>
      </c>
      <c r="R1802" s="219" t="e">
        <f ca="1">IF(ISNUMBER(OFFSET(INDIRECT("'"&amp;'DATA for charts'!R$5&amp;"'!$i1"),$A1802-1,0)),OFFSET(INDIRECT("'"&amp;'DATA for charts'!R$5&amp;"'!$i1"),$A1802-1,0),NA())</f>
        <v>#N/A</v>
      </c>
      <c r="S1802" s="219" t="e">
        <f ca="1">IF(ISNUMBER(OFFSET(INDIRECT("'"&amp;'DATA for charts'!S$5&amp;"'!$i1"),$A1802-1,0)),OFFSET(INDIRECT("'"&amp;'DATA for charts'!S$5&amp;"'!$i1"),$A1802-1,0),NA())</f>
        <v>#N/A</v>
      </c>
    </row>
    <row r="1803" spans="1:19">
      <c r="A1803" s="226">
        <f t="shared" si="1505"/>
        <v>278</v>
      </c>
      <c r="B1803" s="8">
        <v>17</v>
      </c>
      <c r="C1803" s="219">
        <f ca="1">IF(ISNUMBER(OFFSET(INDIRECT("'"&amp;'DATA for charts'!C$5&amp;"'!$i1"),$A1803-1,0)),OFFSET(INDIRECT("'"&amp;'DATA for charts'!C$5&amp;"'!$i1"),$A1803-1,0),NA())</f>
        <v>-3.3919999999999999</v>
      </c>
      <c r="D1803" s="219">
        <f ca="1">IF(ISNUMBER(OFFSET(INDIRECT("'"&amp;'DATA for charts'!D$5&amp;"'!$i1"),$A1803-1,0)),OFFSET(INDIRECT("'"&amp;'DATA for charts'!D$5&amp;"'!$i1"),$A1803-1,0),NA())</f>
        <v>-2.7252890000000001</v>
      </c>
      <c r="E1803" s="219">
        <f ca="1">IF(ISNUMBER(OFFSET(INDIRECT("'"&amp;'DATA for charts'!E$5&amp;"'!$i1"),$A1803-1,0)),OFFSET(INDIRECT("'"&amp;'DATA for charts'!E$5&amp;"'!$i1"),$A1803-1,0),NA())</f>
        <v>-3.8109999999999999</v>
      </c>
      <c r="F1803" s="219">
        <f ca="1">IF(ISNUMBER(OFFSET(INDIRECT("'"&amp;'DATA for charts'!F$5&amp;"'!$i1"),$A1803-1,0)),OFFSET(INDIRECT("'"&amp;'DATA for charts'!F$5&amp;"'!$i1"),$A1803-1,0),NA())</f>
        <v>-2.7038189478399501</v>
      </c>
      <c r="G1803" s="219">
        <f ca="1">IF(ISNUMBER(OFFSET(INDIRECT("'"&amp;'DATA for charts'!G$5&amp;"'!$i1"),$A1803-1,0)),OFFSET(INDIRECT("'"&amp;'DATA for charts'!G$5&amp;"'!$i1"),$A1803-1,0),NA())</f>
        <v>-3</v>
      </c>
      <c r="H1803" s="219">
        <f ca="1">IF(ISNUMBER(OFFSET(INDIRECT("'"&amp;'DATA for charts'!H$5&amp;"'!$i1"),$A1803-1,0)),OFFSET(INDIRECT("'"&amp;'DATA for charts'!H$5&amp;"'!$i1"),$A1803-1,0),NA())</f>
        <v>-2.6911200000000002</v>
      </c>
      <c r="I1803" s="219" t="e">
        <f ca="1">IF(ISNUMBER(OFFSET(INDIRECT("'"&amp;'DATA for charts'!I$5&amp;"'!$i1"),$A1803-1,0)),OFFSET(INDIRECT("'"&amp;'DATA for charts'!I$5&amp;"'!$i1"),$A1803-1,0),NA())</f>
        <v>#N/A</v>
      </c>
      <c r="J1803" s="219" t="e">
        <f ca="1">IF(ISNUMBER(OFFSET(INDIRECT("'"&amp;'DATA for charts'!J$5&amp;"'!$i1"),$A1803-1,0)),OFFSET(INDIRECT("'"&amp;'DATA for charts'!J$5&amp;"'!$i1"),$A1803-1,0),NA())</f>
        <v>#N/A</v>
      </c>
      <c r="K1803" s="219" t="e">
        <f ca="1">IF(ISNUMBER(OFFSET(INDIRECT("'"&amp;'DATA for charts'!K$5&amp;"'!$i1"),$A1803-1,0)),OFFSET(INDIRECT("'"&amp;'DATA for charts'!K$5&amp;"'!$i1"),$A1803-1,0),NA())</f>
        <v>#N/A</v>
      </c>
      <c r="L1803" s="219" t="e">
        <f ca="1">IF(ISNUMBER(OFFSET(INDIRECT("'"&amp;'DATA for charts'!L$5&amp;"'!$i1"),$A1803-1,0)),OFFSET(INDIRECT("'"&amp;'DATA for charts'!L$5&amp;"'!$i1"),$A1803-1,0),NA())</f>
        <v>#N/A</v>
      </c>
      <c r="M1803" s="219" t="e">
        <f ca="1">IF(ISNUMBER(OFFSET(INDIRECT("'"&amp;'DATA for charts'!M$5&amp;"'!$i1"),$A1803-1,0)),OFFSET(INDIRECT("'"&amp;'DATA for charts'!M$5&amp;"'!$i1"),$A1803-1,0),NA())</f>
        <v>#N/A</v>
      </c>
      <c r="N1803" s="219" t="e">
        <f ca="1">IF(ISNUMBER(OFFSET(INDIRECT("'"&amp;'DATA for charts'!N$5&amp;"'!$i1"),$A1803-1,0)),OFFSET(INDIRECT("'"&amp;'DATA for charts'!N$5&amp;"'!$i1"),$A1803-1,0),NA())</f>
        <v>#N/A</v>
      </c>
      <c r="O1803" s="219" t="e">
        <f ca="1">IF(ISNUMBER(OFFSET(INDIRECT("'"&amp;'DATA for charts'!O$5&amp;"'!$i1"),$A1803-1,0)),OFFSET(INDIRECT("'"&amp;'DATA for charts'!O$5&amp;"'!$i1"),$A1803-1,0),NA())</f>
        <v>#N/A</v>
      </c>
      <c r="P1803" s="219" t="e">
        <f ca="1">IF(ISNUMBER(OFFSET(INDIRECT("'"&amp;'DATA for charts'!P$5&amp;"'!$i1"),$A1803-1,0)),OFFSET(INDIRECT("'"&amp;'DATA for charts'!P$5&amp;"'!$i1"),$A1803-1,0),NA())</f>
        <v>#N/A</v>
      </c>
      <c r="Q1803" s="219" t="e">
        <f ca="1">IF(ISNUMBER(OFFSET(INDIRECT("'"&amp;'DATA for charts'!Q$5&amp;"'!$i1"),$A1803-1,0)),OFFSET(INDIRECT("'"&amp;'DATA for charts'!Q$5&amp;"'!$i1"),$A1803-1,0),NA())</f>
        <v>#N/A</v>
      </c>
      <c r="R1803" s="219" t="e">
        <f ca="1">IF(ISNUMBER(OFFSET(INDIRECT("'"&amp;'DATA for charts'!R$5&amp;"'!$i1"),$A1803-1,0)),OFFSET(INDIRECT("'"&amp;'DATA for charts'!R$5&amp;"'!$i1"),$A1803-1,0),NA())</f>
        <v>#N/A</v>
      </c>
      <c r="S1803" s="219" t="e">
        <f ca="1">IF(ISNUMBER(OFFSET(INDIRECT("'"&amp;'DATA for charts'!S$5&amp;"'!$i1"),$A1803-1,0)),OFFSET(INDIRECT("'"&amp;'DATA for charts'!S$5&amp;"'!$i1"),$A1803-1,0),NA())</f>
        <v>#N/A</v>
      </c>
    </row>
    <row r="1804" spans="1:19">
      <c r="A1804" s="226">
        <f t="shared" si="1505"/>
        <v>279</v>
      </c>
      <c r="B1804" s="8">
        <v>18</v>
      </c>
      <c r="C1804" s="219">
        <f ca="1">IF(ISNUMBER(OFFSET(INDIRECT("'"&amp;'DATA for charts'!C$5&amp;"'!$i1"),$A1804-1,0)),OFFSET(INDIRECT("'"&amp;'DATA for charts'!C$5&amp;"'!$i1"),$A1804-1,0),NA())</f>
        <v>-1.92</v>
      </c>
      <c r="D1804" s="219">
        <f ca="1">IF(ISNUMBER(OFFSET(INDIRECT("'"&amp;'DATA for charts'!D$5&amp;"'!$i1"),$A1804-1,0)),OFFSET(INDIRECT("'"&amp;'DATA for charts'!D$5&amp;"'!$i1"),$A1804-1,0),NA())</f>
        <v>-0.87522849999999996</v>
      </c>
      <c r="E1804" s="219">
        <f ca="1">IF(ISNUMBER(OFFSET(INDIRECT("'"&amp;'DATA for charts'!E$5&amp;"'!$i1"),$A1804-1,0)),OFFSET(INDIRECT("'"&amp;'DATA for charts'!E$5&amp;"'!$i1"),$A1804-1,0),NA())</f>
        <v>-2.2400000000000002</v>
      </c>
      <c r="F1804" s="219">
        <f ca="1">IF(ISNUMBER(OFFSET(INDIRECT("'"&amp;'DATA for charts'!F$5&amp;"'!$i1"),$A1804-1,0)),OFFSET(INDIRECT("'"&amp;'DATA for charts'!F$5&amp;"'!$i1"),$A1804-1,0),NA())</f>
        <v>-0.72677645215022779</v>
      </c>
      <c r="G1804" s="219">
        <f ca="1">IF(ISNUMBER(OFFSET(INDIRECT("'"&amp;'DATA for charts'!G$5&amp;"'!$i1"),$A1804-1,0)),OFFSET(INDIRECT("'"&amp;'DATA for charts'!G$5&amp;"'!$i1"),$A1804-1,0),NA())</f>
        <v>-1.02</v>
      </c>
      <c r="H1804" s="219">
        <f ca="1">IF(ISNUMBER(OFFSET(INDIRECT("'"&amp;'DATA for charts'!H$5&amp;"'!$i1"),$A1804-1,0)),OFFSET(INDIRECT("'"&amp;'DATA for charts'!H$5&amp;"'!$i1"),$A1804-1,0),NA())</f>
        <v>-0.723159</v>
      </c>
      <c r="I1804" s="219" t="e">
        <f ca="1">IF(ISNUMBER(OFFSET(INDIRECT("'"&amp;'DATA for charts'!I$5&amp;"'!$i1"),$A1804-1,0)),OFFSET(INDIRECT("'"&amp;'DATA for charts'!I$5&amp;"'!$i1"),$A1804-1,0),NA())</f>
        <v>#N/A</v>
      </c>
      <c r="J1804" s="219" t="e">
        <f ca="1">IF(ISNUMBER(OFFSET(INDIRECT("'"&amp;'DATA for charts'!J$5&amp;"'!$i1"),$A1804-1,0)),OFFSET(INDIRECT("'"&amp;'DATA for charts'!J$5&amp;"'!$i1"),$A1804-1,0),NA())</f>
        <v>#N/A</v>
      </c>
      <c r="K1804" s="219" t="e">
        <f ca="1">IF(ISNUMBER(OFFSET(INDIRECT("'"&amp;'DATA for charts'!K$5&amp;"'!$i1"),$A1804-1,0)),OFFSET(INDIRECT("'"&amp;'DATA for charts'!K$5&amp;"'!$i1"),$A1804-1,0),NA())</f>
        <v>#N/A</v>
      </c>
      <c r="L1804" s="219" t="e">
        <f ca="1">IF(ISNUMBER(OFFSET(INDIRECT("'"&amp;'DATA for charts'!L$5&amp;"'!$i1"),$A1804-1,0)),OFFSET(INDIRECT("'"&amp;'DATA for charts'!L$5&amp;"'!$i1"),$A1804-1,0),NA())</f>
        <v>#N/A</v>
      </c>
      <c r="M1804" s="219" t="e">
        <f ca="1">IF(ISNUMBER(OFFSET(INDIRECT("'"&amp;'DATA for charts'!M$5&amp;"'!$i1"),$A1804-1,0)),OFFSET(INDIRECT("'"&amp;'DATA for charts'!M$5&amp;"'!$i1"),$A1804-1,0),NA())</f>
        <v>#N/A</v>
      </c>
      <c r="N1804" s="219" t="e">
        <f ca="1">IF(ISNUMBER(OFFSET(INDIRECT("'"&amp;'DATA for charts'!N$5&amp;"'!$i1"),$A1804-1,0)),OFFSET(INDIRECT("'"&amp;'DATA for charts'!N$5&amp;"'!$i1"),$A1804-1,0),NA())</f>
        <v>#N/A</v>
      </c>
      <c r="O1804" s="219" t="e">
        <f ca="1">IF(ISNUMBER(OFFSET(INDIRECT("'"&amp;'DATA for charts'!O$5&amp;"'!$i1"),$A1804-1,0)),OFFSET(INDIRECT("'"&amp;'DATA for charts'!O$5&amp;"'!$i1"),$A1804-1,0),NA())</f>
        <v>#N/A</v>
      </c>
      <c r="P1804" s="219" t="e">
        <f ca="1">IF(ISNUMBER(OFFSET(INDIRECT("'"&amp;'DATA for charts'!P$5&amp;"'!$i1"),$A1804-1,0)),OFFSET(INDIRECT("'"&amp;'DATA for charts'!P$5&amp;"'!$i1"),$A1804-1,0),NA())</f>
        <v>#N/A</v>
      </c>
      <c r="Q1804" s="219" t="e">
        <f ca="1">IF(ISNUMBER(OFFSET(INDIRECT("'"&amp;'DATA for charts'!Q$5&amp;"'!$i1"),$A1804-1,0)),OFFSET(INDIRECT("'"&amp;'DATA for charts'!Q$5&amp;"'!$i1"),$A1804-1,0),NA())</f>
        <v>#N/A</v>
      </c>
      <c r="R1804" s="219" t="e">
        <f ca="1">IF(ISNUMBER(OFFSET(INDIRECT("'"&amp;'DATA for charts'!R$5&amp;"'!$i1"),$A1804-1,0)),OFFSET(INDIRECT("'"&amp;'DATA for charts'!R$5&amp;"'!$i1"),$A1804-1,0),NA())</f>
        <v>#N/A</v>
      </c>
      <c r="S1804" s="219" t="e">
        <f ca="1">IF(ISNUMBER(OFFSET(INDIRECT("'"&amp;'DATA for charts'!S$5&amp;"'!$i1"),$A1804-1,0)),OFFSET(INDIRECT("'"&amp;'DATA for charts'!S$5&amp;"'!$i1"),$A1804-1,0),NA())</f>
        <v>#N/A</v>
      </c>
    </row>
    <row r="1805" spans="1:19">
      <c r="A1805" s="226">
        <f t="shared" si="1505"/>
        <v>280</v>
      </c>
      <c r="B1805" s="8">
        <v>19</v>
      </c>
      <c r="C1805" s="219">
        <f ca="1">IF(ISNUMBER(OFFSET(INDIRECT("'"&amp;'DATA for charts'!C$5&amp;"'!$i1"),$A1805-1,0)),OFFSET(INDIRECT("'"&amp;'DATA for charts'!C$5&amp;"'!$i1"),$A1805-1,0),NA())</f>
        <v>-0.65</v>
      </c>
      <c r="D1805" s="219">
        <f ca="1">IF(ISNUMBER(OFFSET(INDIRECT("'"&amp;'DATA for charts'!D$5&amp;"'!$i1"),$A1805-1,0)),OFFSET(INDIRECT("'"&amp;'DATA for charts'!D$5&amp;"'!$i1"),$A1805-1,0),NA())</f>
        <v>0.15842862599999999</v>
      </c>
      <c r="E1805" s="219">
        <f ca="1">IF(ISNUMBER(OFFSET(INDIRECT("'"&amp;'DATA for charts'!E$5&amp;"'!$i1"),$A1805-1,0)),OFFSET(INDIRECT("'"&amp;'DATA for charts'!E$5&amp;"'!$i1"),$A1805-1,0),NA())</f>
        <v>-0.86299999999999999</v>
      </c>
      <c r="F1805" s="219">
        <f ca="1">IF(ISNUMBER(OFFSET(INDIRECT("'"&amp;'DATA for charts'!F$5&amp;"'!$i1"),$A1805-1,0)),OFFSET(INDIRECT("'"&amp;'DATA for charts'!F$5&amp;"'!$i1"),$A1805-1,0),NA())</f>
        <v>0.31916436421590555</v>
      </c>
      <c r="G1805" s="219">
        <f ca="1">IF(ISNUMBER(OFFSET(INDIRECT("'"&amp;'DATA for charts'!G$5&amp;"'!$i1"),$A1805-1,0)),OFFSET(INDIRECT("'"&amp;'DATA for charts'!G$5&amp;"'!$i1"),$A1805-1,0),NA())</f>
        <v>0.18</v>
      </c>
      <c r="H1805" s="219">
        <f ca="1">IF(ISNUMBER(OFFSET(INDIRECT("'"&amp;'DATA for charts'!H$5&amp;"'!$i1"),$A1805-1,0)),OFFSET(INDIRECT("'"&amp;'DATA for charts'!H$5&amp;"'!$i1"),$A1805-1,0),NA())</f>
        <v>0.26565699999999998</v>
      </c>
      <c r="I1805" s="219" t="e">
        <f ca="1">IF(ISNUMBER(OFFSET(INDIRECT("'"&amp;'DATA for charts'!I$5&amp;"'!$i1"),$A1805-1,0)),OFFSET(INDIRECT("'"&amp;'DATA for charts'!I$5&amp;"'!$i1"),$A1805-1,0),NA())</f>
        <v>#N/A</v>
      </c>
      <c r="J1805" s="219" t="e">
        <f ca="1">IF(ISNUMBER(OFFSET(INDIRECT("'"&amp;'DATA for charts'!J$5&amp;"'!$i1"),$A1805-1,0)),OFFSET(INDIRECT("'"&amp;'DATA for charts'!J$5&amp;"'!$i1"),$A1805-1,0),NA())</f>
        <v>#N/A</v>
      </c>
      <c r="K1805" s="219" t="e">
        <f ca="1">IF(ISNUMBER(OFFSET(INDIRECT("'"&amp;'DATA for charts'!K$5&amp;"'!$i1"),$A1805-1,0)),OFFSET(INDIRECT("'"&amp;'DATA for charts'!K$5&amp;"'!$i1"),$A1805-1,0),NA())</f>
        <v>#N/A</v>
      </c>
      <c r="L1805" s="219" t="e">
        <f ca="1">IF(ISNUMBER(OFFSET(INDIRECT("'"&amp;'DATA for charts'!L$5&amp;"'!$i1"),$A1805-1,0)),OFFSET(INDIRECT("'"&amp;'DATA for charts'!L$5&amp;"'!$i1"),$A1805-1,0),NA())</f>
        <v>#N/A</v>
      </c>
      <c r="M1805" s="219" t="e">
        <f ca="1">IF(ISNUMBER(OFFSET(INDIRECT("'"&amp;'DATA for charts'!M$5&amp;"'!$i1"),$A1805-1,0)),OFFSET(INDIRECT("'"&amp;'DATA for charts'!M$5&amp;"'!$i1"),$A1805-1,0),NA())</f>
        <v>#N/A</v>
      </c>
      <c r="N1805" s="219" t="e">
        <f ca="1">IF(ISNUMBER(OFFSET(INDIRECT("'"&amp;'DATA for charts'!N$5&amp;"'!$i1"),$A1805-1,0)),OFFSET(INDIRECT("'"&amp;'DATA for charts'!N$5&amp;"'!$i1"),$A1805-1,0),NA())</f>
        <v>#N/A</v>
      </c>
      <c r="O1805" s="219" t="e">
        <f ca="1">IF(ISNUMBER(OFFSET(INDIRECT("'"&amp;'DATA for charts'!O$5&amp;"'!$i1"),$A1805-1,0)),OFFSET(INDIRECT("'"&amp;'DATA for charts'!O$5&amp;"'!$i1"),$A1805-1,0),NA())</f>
        <v>#N/A</v>
      </c>
      <c r="P1805" s="219" t="e">
        <f ca="1">IF(ISNUMBER(OFFSET(INDIRECT("'"&amp;'DATA for charts'!P$5&amp;"'!$i1"),$A1805-1,0)),OFFSET(INDIRECT("'"&amp;'DATA for charts'!P$5&amp;"'!$i1"),$A1805-1,0),NA())</f>
        <v>#N/A</v>
      </c>
      <c r="Q1805" s="219" t="e">
        <f ca="1">IF(ISNUMBER(OFFSET(INDIRECT("'"&amp;'DATA for charts'!Q$5&amp;"'!$i1"),$A1805-1,0)),OFFSET(INDIRECT("'"&amp;'DATA for charts'!Q$5&amp;"'!$i1"),$A1805-1,0),NA())</f>
        <v>#N/A</v>
      </c>
      <c r="R1805" s="219" t="e">
        <f ca="1">IF(ISNUMBER(OFFSET(INDIRECT("'"&amp;'DATA for charts'!R$5&amp;"'!$i1"),$A1805-1,0)),OFFSET(INDIRECT("'"&amp;'DATA for charts'!R$5&amp;"'!$i1"),$A1805-1,0),NA())</f>
        <v>#N/A</v>
      </c>
      <c r="S1805" s="219" t="e">
        <f ca="1">IF(ISNUMBER(OFFSET(INDIRECT("'"&amp;'DATA for charts'!S$5&amp;"'!$i1"),$A1805-1,0)),OFFSET(INDIRECT("'"&amp;'DATA for charts'!S$5&amp;"'!$i1"),$A1805-1,0),NA())</f>
        <v>#N/A</v>
      </c>
    </row>
    <row r="1806" spans="1:19">
      <c r="A1806" s="226">
        <f t="shared" si="1505"/>
        <v>281</v>
      </c>
      <c r="B1806" s="8">
        <v>20</v>
      </c>
      <c r="C1806" s="219">
        <f ca="1">IF(ISNUMBER(OFFSET(INDIRECT("'"&amp;'DATA for charts'!C$5&amp;"'!$i1"),$A1806-1,0)),OFFSET(INDIRECT("'"&amp;'DATA for charts'!C$5&amp;"'!$i1"),$A1806-1,0),NA())</f>
        <v>3.6999999999999998E-2</v>
      </c>
      <c r="D1806" s="219">
        <f ca="1">IF(ISNUMBER(OFFSET(INDIRECT("'"&amp;'DATA for charts'!D$5&amp;"'!$i1"),$A1806-1,0)),OFFSET(INDIRECT("'"&amp;'DATA for charts'!D$5&amp;"'!$i1"),$A1806-1,0),NA())</f>
        <v>0.60708170000000006</v>
      </c>
      <c r="E1806" s="219">
        <f ca="1">IF(ISNUMBER(OFFSET(INDIRECT("'"&amp;'DATA for charts'!E$5&amp;"'!$i1"),$A1806-1,0)),OFFSET(INDIRECT("'"&amp;'DATA for charts'!E$5&amp;"'!$i1"),$A1806-1,0),NA())</f>
        <v>-3.0000000000000001E-3</v>
      </c>
      <c r="F1806" s="219">
        <f ca="1">IF(ISNUMBER(OFFSET(INDIRECT("'"&amp;'DATA for charts'!F$5&amp;"'!$i1"),$A1806-1,0)),OFFSET(INDIRECT("'"&amp;'DATA for charts'!F$5&amp;"'!$i1"),$A1806-1,0),NA())</f>
        <v>0.74894199512660842</v>
      </c>
      <c r="G1806" s="219">
        <f ca="1">IF(ISNUMBER(OFFSET(INDIRECT("'"&amp;'DATA for charts'!G$5&amp;"'!$i1"),$A1806-1,0)),OFFSET(INDIRECT("'"&amp;'DATA for charts'!G$5&amp;"'!$i1"),$A1806-1,0),NA())</f>
        <v>0.67</v>
      </c>
      <c r="H1806" s="219">
        <f ca="1">IF(ISNUMBER(OFFSET(INDIRECT("'"&amp;'DATA for charts'!H$5&amp;"'!$i1"),$A1806-1,0)),OFFSET(INDIRECT("'"&amp;'DATA for charts'!H$5&amp;"'!$i1"),$A1806-1,0),NA())</f>
        <v>0.73538400000000004</v>
      </c>
      <c r="I1806" s="219" t="e">
        <f ca="1">IF(ISNUMBER(OFFSET(INDIRECT("'"&amp;'DATA for charts'!I$5&amp;"'!$i1"),$A1806-1,0)),OFFSET(INDIRECT("'"&amp;'DATA for charts'!I$5&amp;"'!$i1"),$A1806-1,0),NA())</f>
        <v>#N/A</v>
      </c>
      <c r="J1806" s="219" t="e">
        <f ca="1">IF(ISNUMBER(OFFSET(INDIRECT("'"&amp;'DATA for charts'!J$5&amp;"'!$i1"),$A1806-1,0)),OFFSET(INDIRECT("'"&amp;'DATA for charts'!J$5&amp;"'!$i1"),$A1806-1,0),NA())</f>
        <v>#N/A</v>
      </c>
      <c r="K1806" s="219" t="e">
        <f ca="1">IF(ISNUMBER(OFFSET(INDIRECT("'"&amp;'DATA for charts'!K$5&amp;"'!$i1"),$A1806-1,0)),OFFSET(INDIRECT("'"&amp;'DATA for charts'!K$5&amp;"'!$i1"),$A1806-1,0),NA())</f>
        <v>#N/A</v>
      </c>
      <c r="L1806" s="219" t="e">
        <f ca="1">IF(ISNUMBER(OFFSET(INDIRECT("'"&amp;'DATA for charts'!L$5&amp;"'!$i1"),$A1806-1,0)),OFFSET(INDIRECT("'"&amp;'DATA for charts'!L$5&amp;"'!$i1"),$A1806-1,0),NA())</f>
        <v>#N/A</v>
      </c>
      <c r="M1806" s="219" t="e">
        <f ca="1">IF(ISNUMBER(OFFSET(INDIRECT("'"&amp;'DATA for charts'!M$5&amp;"'!$i1"),$A1806-1,0)),OFFSET(INDIRECT("'"&amp;'DATA for charts'!M$5&amp;"'!$i1"),$A1806-1,0),NA())</f>
        <v>#N/A</v>
      </c>
      <c r="N1806" s="219" t="e">
        <f ca="1">IF(ISNUMBER(OFFSET(INDIRECT("'"&amp;'DATA for charts'!N$5&amp;"'!$i1"),$A1806-1,0)),OFFSET(INDIRECT("'"&amp;'DATA for charts'!N$5&amp;"'!$i1"),$A1806-1,0),NA())</f>
        <v>#N/A</v>
      </c>
      <c r="O1806" s="219" t="e">
        <f ca="1">IF(ISNUMBER(OFFSET(INDIRECT("'"&amp;'DATA for charts'!O$5&amp;"'!$i1"),$A1806-1,0)),OFFSET(INDIRECT("'"&amp;'DATA for charts'!O$5&amp;"'!$i1"),$A1806-1,0),NA())</f>
        <v>#N/A</v>
      </c>
      <c r="P1806" s="219" t="e">
        <f ca="1">IF(ISNUMBER(OFFSET(INDIRECT("'"&amp;'DATA for charts'!P$5&amp;"'!$i1"),$A1806-1,0)),OFFSET(INDIRECT("'"&amp;'DATA for charts'!P$5&amp;"'!$i1"),$A1806-1,0),NA())</f>
        <v>#N/A</v>
      </c>
      <c r="Q1806" s="219" t="e">
        <f ca="1">IF(ISNUMBER(OFFSET(INDIRECT("'"&amp;'DATA for charts'!Q$5&amp;"'!$i1"),$A1806-1,0)),OFFSET(INDIRECT("'"&amp;'DATA for charts'!Q$5&amp;"'!$i1"),$A1806-1,0),NA())</f>
        <v>#N/A</v>
      </c>
      <c r="R1806" s="219" t="e">
        <f ca="1">IF(ISNUMBER(OFFSET(INDIRECT("'"&amp;'DATA for charts'!R$5&amp;"'!$i1"),$A1806-1,0)),OFFSET(INDIRECT("'"&amp;'DATA for charts'!R$5&amp;"'!$i1"),$A1806-1,0),NA())</f>
        <v>#N/A</v>
      </c>
      <c r="S1806" s="219" t="e">
        <f ca="1">IF(ISNUMBER(OFFSET(INDIRECT("'"&amp;'DATA for charts'!S$5&amp;"'!$i1"),$A1806-1,0)),OFFSET(INDIRECT("'"&amp;'DATA for charts'!S$5&amp;"'!$i1"),$A1806-1,0),NA())</f>
        <v>#N/A</v>
      </c>
    </row>
    <row r="1807" spans="1:19">
      <c r="A1807" s="226">
        <f t="shared" si="1505"/>
        <v>282</v>
      </c>
      <c r="B1807" s="8">
        <v>21</v>
      </c>
      <c r="C1807" s="219">
        <f ca="1">IF(ISNUMBER(OFFSET(INDIRECT("'"&amp;'DATA for charts'!C$5&amp;"'!$i1"),$A1807-1,0)),OFFSET(INDIRECT("'"&amp;'DATA for charts'!C$5&amp;"'!$i1"),$A1807-1,0),NA())</f>
        <v>0.47399999999999998</v>
      </c>
      <c r="D1807" s="219">
        <f ca="1">IF(ISNUMBER(OFFSET(INDIRECT("'"&amp;'DATA for charts'!D$5&amp;"'!$i1"),$A1807-1,0)),OFFSET(INDIRECT("'"&amp;'DATA for charts'!D$5&amp;"'!$i1"),$A1807-1,0),NA())</f>
        <v>0.89914260000000001</v>
      </c>
      <c r="E1807" s="219">
        <f ca="1">IF(ISNUMBER(OFFSET(INDIRECT("'"&amp;'DATA for charts'!E$5&amp;"'!$i1"),$A1807-1,0)),OFFSET(INDIRECT("'"&amp;'DATA for charts'!E$5&amp;"'!$i1"),$A1807-1,0),NA())</f>
        <v>0.55600000000000005</v>
      </c>
      <c r="F1807" s="219">
        <f ca="1">IF(ISNUMBER(OFFSET(INDIRECT("'"&amp;'DATA for charts'!F$5&amp;"'!$i1"),$A1807-1,0)),OFFSET(INDIRECT("'"&amp;'DATA for charts'!F$5&amp;"'!$i1"),$A1807-1,0),NA())</f>
        <v>1.0410754391323609</v>
      </c>
      <c r="G1807" s="219">
        <f ca="1">IF(ISNUMBER(OFFSET(INDIRECT("'"&amp;'DATA for charts'!G$5&amp;"'!$i1"),$A1807-1,0)),OFFSET(INDIRECT("'"&amp;'DATA for charts'!G$5&amp;"'!$i1"),$A1807-1,0),NA())</f>
        <v>1</v>
      </c>
      <c r="H1807" s="219">
        <f ca="1">IF(ISNUMBER(OFFSET(INDIRECT("'"&amp;'DATA for charts'!H$5&amp;"'!$i1"),$A1807-1,0)),OFFSET(INDIRECT("'"&amp;'DATA for charts'!H$5&amp;"'!$i1"),$A1807-1,0),NA())</f>
        <v>1.0331600000000001</v>
      </c>
      <c r="I1807" s="219" t="e">
        <f ca="1">IF(ISNUMBER(OFFSET(INDIRECT("'"&amp;'DATA for charts'!I$5&amp;"'!$i1"),$A1807-1,0)),OFFSET(INDIRECT("'"&amp;'DATA for charts'!I$5&amp;"'!$i1"),$A1807-1,0),NA())</f>
        <v>#N/A</v>
      </c>
      <c r="J1807" s="219" t="e">
        <f ca="1">IF(ISNUMBER(OFFSET(INDIRECT("'"&amp;'DATA for charts'!J$5&amp;"'!$i1"),$A1807-1,0)),OFFSET(INDIRECT("'"&amp;'DATA for charts'!J$5&amp;"'!$i1"),$A1807-1,0),NA())</f>
        <v>#N/A</v>
      </c>
      <c r="K1807" s="219" t="e">
        <f ca="1">IF(ISNUMBER(OFFSET(INDIRECT("'"&amp;'DATA for charts'!K$5&amp;"'!$i1"),$A1807-1,0)),OFFSET(INDIRECT("'"&amp;'DATA for charts'!K$5&amp;"'!$i1"),$A1807-1,0),NA())</f>
        <v>#N/A</v>
      </c>
      <c r="L1807" s="219" t="e">
        <f ca="1">IF(ISNUMBER(OFFSET(INDIRECT("'"&amp;'DATA for charts'!L$5&amp;"'!$i1"),$A1807-1,0)),OFFSET(INDIRECT("'"&amp;'DATA for charts'!L$5&amp;"'!$i1"),$A1807-1,0),NA())</f>
        <v>#N/A</v>
      </c>
      <c r="M1807" s="219" t="e">
        <f ca="1">IF(ISNUMBER(OFFSET(INDIRECT("'"&amp;'DATA for charts'!M$5&amp;"'!$i1"),$A1807-1,0)),OFFSET(INDIRECT("'"&amp;'DATA for charts'!M$5&amp;"'!$i1"),$A1807-1,0),NA())</f>
        <v>#N/A</v>
      </c>
      <c r="N1807" s="219" t="e">
        <f ca="1">IF(ISNUMBER(OFFSET(INDIRECT("'"&amp;'DATA for charts'!N$5&amp;"'!$i1"),$A1807-1,0)),OFFSET(INDIRECT("'"&amp;'DATA for charts'!N$5&amp;"'!$i1"),$A1807-1,0),NA())</f>
        <v>#N/A</v>
      </c>
      <c r="O1807" s="219" t="e">
        <f ca="1">IF(ISNUMBER(OFFSET(INDIRECT("'"&amp;'DATA for charts'!O$5&amp;"'!$i1"),$A1807-1,0)),OFFSET(INDIRECT("'"&amp;'DATA for charts'!O$5&amp;"'!$i1"),$A1807-1,0),NA())</f>
        <v>#N/A</v>
      </c>
      <c r="P1807" s="219" t="e">
        <f ca="1">IF(ISNUMBER(OFFSET(INDIRECT("'"&amp;'DATA for charts'!P$5&amp;"'!$i1"),$A1807-1,0)),OFFSET(INDIRECT("'"&amp;'DATA for charts'!P$5&amp;"'!$i1"),$A1807-1,0),NA())</f>
        <v>#N/A</v>
      </c>
      <c r="Q1807" s="219" t="e">
        <f ca="1">IF(ISNUMBER(OFFSET(INDIRECT("'"&amp;'DATA for charts'!Q$5&amp;"'!$i1"),$A1807-1,0)),OFFSET(INDIRECT("'"&amp;'DATA for charts'!Q$5&amp;"'!$i1"),$A1807-1,0),NA())</f>
        <v>#N/A</v>
      </c>
      <c r="R1807" s="219" t="e">
        <f ca="1">IF(ISNUMBER(OFFSET(INDIRECT("'"&amp;'DATA for charts'!R$5&amp;"'!$i1"),$A1807-1,0)),OFFSET(INDIRECT("'"&amp;'DATA for charts'!R$5&amp;"'!$i1"),$A1807-1,0),NA())</f>
        <v>#N/A</v>
      </c>
      <c r="S1807" s="219" t="e">
        <f ca="1">IF(ISNUMBER(OFFSET(INDIRECT("'"&amp;'DATA for charts'!S$5&amp;"'!$i1"),$A1807-1,0)),OFFSET(INDIRECT("'"&amp;'DATA for charts'!S$5&amp;"'!$i1"),$A1807-1,0),NA())</f>
        <v>#N/A</v>
      </c>
    </row>
    <row r="1808" spans="1:19">
      <c r="A1808" s="226">
        <f t="shared" si="1505"/>
        <v>283</v>
      </c>
      <c r="B1808" s="8">
        <v>22</v>
      </c>
      <c r="C1808" s="219">
        <f ca="1">IF(ISNUMBER(OFFSET(INDIRECT("'"&amp;'DATA for charts'!C$5&amp;"'!$i1"),$A1808-1,0)),OFFSET(INDIRECT("'"&amp;'DATA for charts'!C$5&amp;"'!$i1"),$A1808-1,0),NA())</f>
        <v>0.78300000000000003</v>
      </c>
      <c r="D1808" s="219">
        <f ca="1">IF(ISNUMBER(OFFSET(INDIRECT("'"&amp;'DATA for charts'!D$5&amp;"'!$i1"),$A1808-1,0)),OFFSET(INDIRECT("'"&amp;'DATA for charts'!D$5&amp;"'!$i1"),$A1808-1,0),NA())</f>
        <v>1.1067579999999999</v>
      </c>
      <c r="E1808" s="219">
        <f ca="1">IF(ISNUMBER(OFFSET(INDIRECT("'"&amp;'DATA for charts'!E$5&amp;"'!$i1"),$A1808-1,0)),OFFSET(INDIRECT("'"&amp;'DATA for charts'!E$5&amp;"'!$i1"),$A1808-1,0),NA())</f>
        <v>0.92600000000000005</v>
      </c>
      <c r="F1808" s="219">
        <f ca="1">IF(ISNUMBER(OFFSET(INDIRECT("'"&amp;'DATA for charts'!F$5&amp;"'!$i1"),$A1808-1,0)),OFFSET(INDIRECT("'"&amp;'DATA for charts'!F$5&amp;"'!$i1"),$A1808-1,0),NA())</f>
        <v>1.2788068244724835</v>
      </c>
      <c r="G1808" s="219">
        <f ca="1">IF(ISNUMBER(OFFSET(INDIRECT("'"&amp;'DATA for charts'!G$5&amp;"'!$i1"),$A1808-1,0)),OFFSET(INDIRECT("'"&amp;'DATA for charts'!G$5&amp;"'!$i1"),$A1808-1,0),NA())</f>
        <v>1.24</v>
      </c>
      <c r="H1808" s="219">
        <f ca="1">IF(ISNUMBER(OFFSET(INDIRECT("'"&amp;'DATA for charts'!H$5&amp;"'!$i1"),$A1808-1,0)),OFFSET(INDIRECT("'"&amp;'DATA for charts'!H$5&amp;"'!$i1"),$A1808-1,0),NA())</f>
        <v>1.2824899999999999</v>
      </c>
      <c r="I1808" s="219" t="e">
        <f ca="1">IF(ISNUMBER(OFFSET(INDIRECT("'"&amp;'DATA for charts'!I$5&amp;"'!$i1"),$A1808-1,0)),OFFSET(INDIRECT("'"&amp;'DATA for charts'!I$5&amp;"'!$i1"),$A1808-1,0),NA())</f>
        <v>#N/A</v>
      </c>
      <c r="J1808" s="219" t="e">
        <f ca="1">IF(ISNUMBER(OFFSET(INDIRECT("'"&amp;'DATA for charts'!J$5&amp;"'!$i1"),$A1808-1,0)),OFFSET(INDIRECT("'"&amp;'DATA for charts'!J$5&amp;"'!$i1"),$A1808-1,0),NA())</f>
        <v>#N/A</v>
      </c>
      <c r="K1808" s="219" t="e">
        <f ca="1">IF(ISNUMBER(OFFSET(INDIRECT("'"&amp;'DATA for charts'!K$5&amp;"'!$i1"),$A1808-1,0)),OFFSET(INDIRECT("'"&amp;'DATA for charts'!K$5&amp;"'!$i1"),$A1808-1,0),NA())</f>
        <v>#N/A</v>
      </c>
      <c r="L1808" s="219" t="e">
        <f ca="1">IF(ISNUMBER(OFFSET(INDIRECT("'"&amp;'DATA for charts'!L$5&amp;"'!$i1"),$A1808-1,0)),OFFSET(INDIRECT("'"&amp;'DATA for charts'!L$5&amp;"'!$i1"),$A1808-1,0),NA())</f>
        <v>#N/A</v>
      </c>
      <c r="M1808" s="219" t="e">
        <f ca="1">IF(ISNUMBER(OFFSET(INDIRECT("'"&amp;'DATA for charts'!M$5&amp;"'!$i1"),$A1808-1,0)),OFFSET(INDIRECT("'"&amp;'DATA for charts'!M$5&amp;"'!$i1"),$A1808-1,0),NA())</f>
        <v>#N/A</v>
      </c>
      <c r="N1808" s="219" t="e">
        <f ca="1">IF(ISNUMBER(OFFSET(INDIRECT("'"&amp;'DATA for charts'!N$5&amp;"'!$i1"),$A1808-1,0)),OFFSET(INDIRECT("'"&amp;'DATA for charts'!N$5&amp;"'!$i1"),$A1808-1,0),NA())</f>
        <v>#N/A</v>
      </c>
      <c r="O1808" s="219" t="e">
        <f ca="1">IF(ISNUMBER(OFFSET(INDIRECT("'"&amp;'DATA for charts'!O$5&amp;"'!$i1"),$A1808-1,0)),OFFSET(INDIRECT("'"&amp;'DATA for charts'!O$5&amp;"'!$i1"),$A1808-1,0),NA())</f>
        <v>#N/A</v>
      </c>
      <c r="P1808" s="219" t="e">
        <f ca="1">IF(ISNUMBER(OFFSET(INDIRECT("'"&amp;'DATA for charts'!P$5&amp;"'!$i1"),$A1808-1,0)),OFFSET(INDIRECT("'"&amp;'DATA for charts'!P$5&amp;"'!$i1"),$A1808-1,0),NA())</f>
        <v>#N/A</v>
      </c>
      <c r="Q1808" s="219" t="e">
        <f ca="1">IF(ISNUMBER(OFFSET(INDIRECT("'"&amp;'DATA for charts'!Q$5&amp;"'!$i1"),$A1808-1,0)),OFFSET(INDIRECT("'"&amp;'DATA for charts'!Q$5&amp;"'!$i1"),$A1808-1,0),NA())</f>
        <v>#N/A</v>
      </c>
      <c r="R1808" s="219" t="e">
        <f ca="1">IF(ISNUMBER(OFFSET(INDIRECT("'"&amp;'DATA for charts'!R$5&amp;"'!$i1"),$A1808-1,0)),OFFSET(INDIRECT("'"&amp;'DATA for charts'!R$5&amp;"'!$i1"),$A1808-1,0),NA())</f>
        <v>#N/A</v>
      </c>
      <c r="S1808" s="219" t="e">
        <f ca="1">IF(ISNUMBER(OFFSET(INDIRECT("'"&amp;'DATA for charts'!S$5&amp;"'!$i1"),$A1808-1,0)),OFFSET(INDIRECT("'"&amp;'DATA for charts'!S$5&amp;"'!$i1"),$A1808-1,0),NA())</f>
        <v>#N/A</v>
      </c>
    </row>
    <row r="1809" spans="1:19">
      <c r="A1809" s="226">
        <f t="shared" si="1505"/>
        <v>284</v>
      </c>
      <c r="B1809" s="8">
        <v>23</v>
      </c>
      <c r="C1809" s="219">
        <f ca="1">IF(ISNUMBER(OFFSET(INDIRECT("'"&amp;'DATA for charts'!C$5&amp;"'!$i1"),$A1809-1,0)),OFFSET(INDIRECT("'"&amp;'DATA for charts'!C$5&amp;"'!$i1"),$A1809-1,0),NA())</f>
        <v>1.0109999999999999</v>
      </c>
      <c r="D1809" s="219">
        <f ca="1">IF(ISNUMBER(OFFSET(INDIRECT("'"&amp;'DATA for charts'!D$5&amp;"'!$i1"),$A1809-1,0)),OFFSET(INDIRECT("'"&amp;'DATA for charts'!D$5&amp;"'!$i1"),$A1809-1,0),NA())</f>
        <v>1.255884</v>
      </c>
      <c r="E1809" s="219">
        <f ca="1">IF(ISNUMBER(OFFSET(INDIRECT("'"&amp;'DATA for charts'!E$5&amp;"'!$i1"),$A1809-1,0)),OFFSET(INDIRECT("'"&amp;'DATA for charts'!E$5&amp;"'!$i1"),$A1809-1,0),NA())</f>
        <v>1.153</v>
      </c>
      <c r="F1809" s="219">
        <f ca="1">IF(ISNUMBER(OFFSET(INDIRECT("'"&amp;'DATA for charts'!F$5&amp;"'!$i1"),$A1809-1,0)),OFFSET(INDIRECT("'"&amp;'DATA for charts'!F$5&amp;"'!$i1"),$A1809-1,0),NA())</f>
        <v>1.4530685517497723</v>
      </c>
      <c r="G1809" s="219">
        <f ca="1">IF(ISNUMBER(OFFSET(INDIRECT("'"&amp;'DATA for charts'!G$5&amp;"'!$i1"),$A1809-1,0)),OFFSET(INDIRECT("'"&amp;'DATA for charts'!G$5&amp;"'!$i1"),$A1809-1,0),NA())</f>
        <v>1.42</v>
      </c>
      <c r="H1809" s="219">
        <f ca="1">IF(ISNUMBER(OFFSET(INDIRECT("'"&amp;'DATA for charts'!H$5&amp;"'!$i1"),$A1809-1,0)),OFFSET(INDIRECT("'"&amp;'DATA for charts'!H$5&amp;"'!$i1"),$A1809-1,0),NA())</f>
        <v>1.47163</v>
      </c>
      <c r="I1809" s="219" t="e">
        <f ca="1">IF(ISNUMBER(OFFSET(INDIRECT("'"&amp;'DATA for charts'!I$5&amp;"'!$i1"),$A1809-1,0)),OFFSET(INDIRECT("'"&amp;'DATA for charts'!I$5&amp;"'!$i1"),$A1809-1,0),NA())</f>
        <v>#N/A</v>
      </c>
      <c r="J1809" s="219" t="e">
        <f ca="1">IF(ISNUMBER(OFFSET(INDIRECT("'"&amp;'DATA for charts'!J$5&amp;"'!$i1"),$A1809-1,0)),OFFSET(INDIRECT("'"&amp;'DATA for charts'!J$5&amp;"'!$i1"),$A1809-1,0),NA())</f>
        <v>#N/A</v>
      </c>
      <c r="K1809" s="219" t="e">
        <f ca="1">IF(ISNUMBER(OFFSET(INDIRECT("'"&amp;'DATA for charts'!K$5&amp;"'!$i1"),$A1809-1,0)),OFFSET(INDIRECT("'"&amp;'DATA for charts'!K$5&amp;"'!$i1"),$A1809-1,0),NA())</f>
        <v>#N/A</v>
      </c>
      <c r="L1809" s="219" t="e">
        <f ca="1">IF(ISNUMBER(OFFSET(INDIRECT("'"&amp;'DATA for charts'!L$5&amp;"'!$i1"),$A1809-1,0)),OFFSET(INDIRECT("'"&amp;'DATA for charts'!L$5&amp;"'!$i1"),$A1809-1,0),NA())</f>
        <v>#N/A</v>
      </c>
      <c r="M1809" s="219" t="e">
        <f ca="1">IF(ISNUMBER(OFFSET(INDIRECT("'"&amp;'DATA for charts'!M$5&amp;"'!$i1"),$A1809-1,0)),OFFSET(INDIRECT("'"&amp;'DATA for charts'!M$5&amp;"'!$i1"),$A1809-1,0),NA())</f>
        <v>#N/A</v>
      </c>
      <c r="N1809" s="219" t="e">
        <f ca="1">IF(ISNUMBER(OFFSET(INDIRECT("'"&amp;'DATA for charts'!N$5&amp;"'!$i1"),$A1809-1,0)),OFFSET(INDIRECT("'"&amp;'DATA for charts'!N$5&amp;"'!$i1"),$A1809-1,0),NA())</f>
        <v>#N/A</v>
      </c>
      <c r="O1809" s="219" t="e">
        <f ca="1">IF(ISNUMBER(OFFSET(INDIRECT("'"&amp;'DATA for charts'!O$5&amp;"'!$i1"),$A1809-1,0)),OFFSET(INDIRECT("'"&amp;'DATA for charts'!O$5&amp;"'!$i1"),$A1809-1,0),NA())</f>
        <v>#N/A</v>
      </c>
      <c r="P1809" s="219" t="e">
        <f ca="1">IF(ISNUMBER(OFFSET(INDIRECT("'"&amp;'DATA for charts'!P$5&amp;"'!$i1"),$A1809-1,0)),OFFSET(INDIRECT("'"&amp;'DATA for charts'!P$5&amp;"'!$i1"),$A1809-1,0),NA())</f>
        <v>#N/A</v>
      </c>
      <c r="Q1809" s="219" t="e">
        <f ca="1">IF(ISNUMBER(OFFSET(INDIRECT("'"&amp;'DATA for charts'!Q$5&amp;"'!$i1"),$A1809-1,0)),OFFSET(INDIRECT("'"&amp;'DATA for charts'!Q$5&amp;"'!$i1"),$A1809-1,0),NA())</f>
        <v>#N/A</v>
      </c>
      <c r="R1809" s="219" t="e">
        <f ca="1">IF(ISNUMBER(OFFSET(INDIRECT("'"&amp;'DATA for charts'!R$5&amp;"'!$i1"),$A1809-1,0)),OFFSET(INDIRECT("'"&amp;'DATA for charts'!R$5&amp;"'!$i1"),$A1809-1,0),NA())</f>
        <v>#N/A</v>
      </c>
      <c r="S1809" s="219" t="e">
        <f ca="1">IF(ISNUMBER(OFFSET(INDIRECT("'"&amp;'DATA for charts'!S$5&amp;"'!$i1"),$A1809-1,0)),OFFSET(INDIRECT("'"&amp;'DATA for charts'!S$5&amp;"'!$i1"),$A1809-1,0),NA())</f>
        <v>#N/A</v>
      </c>
    </row>
    <row r="1810" spans="1:19">
      <c r="A1810" s="226">
        <f t="shared" si="1505"/>
        <v>285</v>
      </c>
      <c r="B1810" s="8">
        <v>24</v>
      </c>
      <c r="C1810" s="219">
        <f ca="1">IF(ISNUMBER(OFFSET(INDIRECT("'"&amp;'DATA for charts'!C$5&amp;"'!$i1"),$A1810-1,0)),OFFSET(INDIRECT("'"&amp;'DATA for charts'!C$5&amp;"'!$i1"),$A1810-1,0),NA())</f>
        <v>1.167</v>
      </c>
      <c r="D1810" s="219">
        <f ca="1">IF(ISNUMBER(OFFSET(INDIRECT("'"&amp;'DATA for charts'!D$5&amp;"'!$i1"),$A1810-1,0)),OFFSET(INDIRECT("'"&amp;'DATA for charts'!D$5&amp;"'!$i1"),$A1810-1,0),NA())</f>
        <v>1.3348930000000001</v>
      </c>
      <c r="E1810" s="219">
        <f ca="1">IF(ISNUMBER(OFFSET(INDIRECT("'"&amp;'DATA for charts'!E$5&amp;"'!$i1"),$A1810-1,0)),OFFSET(INDIRECT("'"&amp;'DATA for charts'!E$5&amp;"'!$i1"),$A1810-1,0),NA())</f>
        <v>1.2829999999999999</v>
      </c>
      <c r="F1810" s="219">
        <f ca="1">IF(ISNUMBER(OFFSET(INDIRECT("'"&amp;'DATA for charts'!F$5&amp;"'!$i1"),$A1810-1,0)),OFFSET(INDIRECT("'"&amp;'DATA for charts'!F$5&amp;"'!$i1"),$A1810-1,0),NA())</f>
        <v>1.5445096232625222</v>
      </c>
      <c r="G1810" s="219">
        <f ca="1">IF(ISNUMBER(OFFSET(INDIRECT("'"&amp;'DATA for charts'!G$5&amp;"'!$i1"),$A1810-1,0)),OFFSET(INDIRECT("'"&amp;'DATA for charts'!G$5&amp;"'!$i1"),$A1810-1,0),NA())</f>
        <v>1.52</v>
      </c>
      <c r="H1810" s="219">
        <f ca="1">IF(ISNUMBER(OFFSET(INDIRECT("'"&amp;'DATA for charts'!H$5&amp;"'!$i1"),$A1810-1,0)),OFFSET(INDIRECT("'"&amp;'DATA for charts'!H$5&amp;"'!$i1"),$A1810-1,0),NA())</f>
        <v>1.5777000000000001</v>
      </c>
      <c r="I1810" s="219" t="e">
        <f ca="1">IF(ISNUMBER(OFFSET(INDIRECT("'"&amp;'DATA for charts'!I$5&amp;"'!$i1"),$A1810-1,0)),OFFSET(INDIRECT("'"&amp;'DATA for charts'!I$5&amp;"'!$i1"),$A1810-1,0),NA())</f>
        <v>#N/A</v>
      </c>
      <c r="J1810" s="219" t="e">
        <f ca="1">IF(ISNUMBER(OFFSET(INDIRECT("'"&amp;'DATA for charts'!J$5&amp;"'!$i1"),$A1810-1,0)),OFFSET(INDIRECT("'"&amp;'DATA for charts'!J$5&amp;"'!$i1"),$A1810-1,0),NA())</f>
        <v>#N/A</v>
      </c>
      <c r="K1810" s="219" t="e">
        <f ca="1">IF(ISNUMBER(OFFSET(INDIRECT("'"&amp;'DATA for charts'!K$5&amp;"'!$i1"),$A1810-1,0)),OFFSET(INDIRECT("'"&amp;'DATA for charts'!K$5&amp;"'!$i1"),$A1810-1,0),NA())</f>
        <v>#N/A</v>
      </c>
      <c r="L1810" s="219" t="e">
        <f ca="1">IF(ISNUMBER(OFFSET(INDIRECT("'"&amp;'DATA for charts'!L$5&amp;"'!$i1"),$A1810-1,0)),OFFSET(INDIRECT("'"&amp;'DATA for charts'!L$5&amp;"'!$i1"),$A1810-1,0),NA())</f>
        <v>#N/A</v>
      </c>
      <c r="M1810" s="219" t="e">
        <f ca="1">IF(ISNUMBER(OFFSET(INDIRECT("'"&amp;'DATA for charts'!M$5&amp;"'!$i1"),$A1810-1,0)),OFFSET(INDIRECT("'"&amp;'DATA for charts'!M$5&amp;"'!$i1"),$A1810-1,0),NA())</f>
        <v>#N/A</v>
      </c>
      <c r="N1810" s="219" t="e">
        <f ca="1">IF(ISNUMBER(OFFSET(INDIRECT("'"&amp;'DATA for charts'!N$5&amp;"'!$i1"),$A1810-1,0)),OFFSET(INDIRECT("'"&amp;'DATA for charts'!N$5&amp;"'!$i1"),$A1810-1,0),NA())</f>
        <v>#N/A</v>
      </c>
      <c r="O1810" s="219" t="e">
        <f ca="1">IF(ISNUMBER(OFFSET(INDIRECT("'"&amp;'DATA for charts'!O$5&amp;"'!$i1"),$A1810-1,0)),OFFSET(INDIRECT("'"&amp;'DATA for charts'!O$5&amp;"'!$i1"),$A1810-1,0),NA())</f>
        <v>#N/A</v>
      </c>
      <c r="P1810" s="219" t="e">
        <f ca="1">IF(ISNUMBER(OFFSET(INDIRECT("'"&amp;'DATA for charts'!P$5&amp;"'!$i1"),$A1810-1,0)),OFFSET(INDIRECT("'"&amp;'DATA for charts'!P$5&amp;"'!$i1"),$A1810-1,0),NA())</f>
        <v>#N/A</v>
      </c>
      <c r="Q1810" s="219" t="e">
        <f ca="1">IF(ISNUMBER(OFFSET(INDIRECT("'"&amp;'DATA for charts'!Q$5&amp;"'!$i1"),$A1810-1,0)),OFFSET(INDIRECT("'"&amp;'DATA for charts'!Q$5&amp;"'!$i1"),$A1810-1,0),NA())</f>
        <v>#N/A</v>
      </c>
      <c r="R1810" s="219" t="e">
        <f ca="1">IF(ISNUMBER(OFFSET(INDIRECT("'"&amp;'DATA for charts'!R$5&amp;"'!$i1"),$A1810-1,0)),OFFSET(INDIRECT("'"&amp;'DATA for charts'!R$5&amp;"'!$i1"),$A1810-1,0),NA())</f>
        <v>#N/A</v>
      </c>
      <c r="S1810" s="219" t="e">
        <f ca="1">IF(ISNUMBER(OFFSET(INDIRECT("'"&amp;'DATA for charts'!S$5&amp;"'!$i1"),$A1810-1,0)),OFFSET(INDIRECT("'"&amp;'DATA for charts'!S$5&amp;"'!$i1"),$A1810-1,0),NA())</f>
        <v>#N/A</v>
      </c>
    </row>
    <row r="1811" spans="1:19">
      <c r="A1811" s="216"/>
      <c r="B1811" s="37" t="s">
        <v>85</v>
      </c>
      <c r="C1811" s="37" t="s">
        <v>85</v>
      </c>
      <c r="D1811" s="37" t="s">
        <v>85</v>
      </c>
      <c r="E1811" s="37" t="s">
        <v>85</v>
      </c>
      <c r="F1811" s="37" t="s">
        <v>85</v>
      </c>
      <c r="G1811" s="37" t="s">
        <v>85</v>
      </c>
      <c r="H1811" s="37" t="s">
        <v>85</v>
      </c>
      <c r="I1811" s="37" t="s">
        <v>85</v>
      </c>
      <c r="J1811" s="37" t="s">
        <v>85</v>
      </c>
      <c r="K1811" s="37"/>
      <c r="L1811" s="37"/>
      <c r="M1811" s="37"/>
      <c r="N1811" s="37"/>
      <c r="O1811" s="37"/>
      <c r="P1811" s="37"/>
      <c r="Q1811" s="37"/>
      <c r="R1811" s="37"/>
      <c r="S1811" s="37" t="s">
        <v>85</v>
      </c>
    </row>
    <row r="1812" spans="1:19">
      <c r="A1812" s="216"/>
    </row>
    <row r="1813" spans="1:19">
      <c r="A1813" s="216"/>
    </row>
    <row r="1814" spans="1:19">
      <c r="A1814" s="216"/>
      <c r="S1814" s="34"/>
    </row>
    <row r="1815" spans="1:19">
      <c r="A1815" s="216"/>
      <c r="S1815" s="34"/>
    </row>
    <row r="1816" spans="1:19">
      <c r="A1816" s="216"/>
      <c r="S1816" s="34"/>
    </row>
    <row r="1817" spans="1:19">
      <c r="A1817" s="216"/>
      <c r="S1817" s="37"/>
    </row>
    <row r="1818" spans="1:19">
      <c r="A1818" s="216"/>
    </row>
    <row r="1819" spans="1:19">
      <c r="A1819" s="216"/>
      <c r="B1819" s="464" t="s">
        <v>126</v>
      </c>
    </row>
    <row r="1820" spans="1:19">
      <c r="A1820" s="216"/>
      <c r="B1820" s="464" t="s">
        <v>873</v>
      </c>
    </row>
    <row r="1821" spans="1:19">
      <c r="A1821" s="216"/>
      <c r="B1821" s="32" t="s">
        <v>127</v>
      </c>
    </row>
    <row r="1822" spans="1:19">
      <c r="A1822" s="216">
        <f t="shared" ref="A1822" si="1506">A$8</f>
        <v>0</v>
      </c>
      <c r="B1822" s="32" t="s">
        <v>65</v>
      </c>
      <c r="C1822" s="33" t="str">
        <f t="shared" ref="C1822:S1822" ca="1" si="1507">C$8</f>
        <v>BSIMAC</v>
      </c>
      <c r="D1822" s="33" t="str">
        <f t="shared" ca="1" si="1507"/>
        <v>CSE</v>
      </c>
      <c r="E1822" s="33" t="str">
        <f t="shared" ca="1" si="1507"/>
        <v>DeST</v>
      </c>
      <c r="F1822" s="33" t="str">
        <f t="shared" ca="1" si="1507"/>
        <v>EnergyPlus</v>
      </c>
      <c r="G1822" s="33" t="str">
        <f t="shared" ca="1" si="1507"/>
        <v>ESP-r</v>
      </c>
      <c r="H1822" s="33" t="str">
        <f t="shared" ca="1" si="1507"/>
        <v>TRNSYS</v>
      </c>
      <c r="I1822" s="33" t="str">
        <f t="shared" ca="1" si="1507"/>
        <v>TestSpec-Alt</v>
      </c>
      <c r="J1822" s="33">
        <f t="shared" ca="1" si="1507"/>
        <v>0</v>
      </c>
      <c r="K1822" s="33">
        <f t="shared" ca="1" si="1507"/>
        <v>0</v>
      </c>
      <c r="L1822" s="33">
        <f t="shared" ca="1" si="1507"/>
        <v>0</v>
      </c>
      <c r="M1822" s="33">
        <f t="shared" ca="1" si="1507"/>
        <v>0</v>
      </c>
      <c r="N1822" s="33">
        <f t="shared" ca="1" si="1507"/>
        <v>0</v>
      </c>
      <c r="O1822" s="33">
        <f t="shared" ca="1" si="1507"/>
        <v>0</v>
      </c>
      <c r="P1822" s="33">
        <f t="shared" ca="1" si="1507"/>
        <v>0</v>
      </c>
      <c r="Q1822" s="33">
        <f t="shared" ca="1" si="1507"/>
        <v>0</v>
      </c>
      <c r="R1822" s="33">
        <f t="shared" ca="1" si="1507"/>
        <v>0</v>
      </c>
      <c r="S1822" s="33" t="str">
        <f t="shared" ca="1" si="1507"/>
        <v>Tested Prg</v>
      </c>
    </row>
    <row r="1823" spans="1:19">
      <c r="A1823" s="216">
        <f t="shared" ref="A1823" si="1508">A$7</f>
        <v>0</v>
      </c>
      <c r="B1823" s="32" t="s">
        <v>66</v>
      </c>
      <c r="C1823" s="33" t="str">
        <f t="shared" ref="C1823:S1823" ca="1" si="1509">C$7</f>
        <v/>
      </c>
      <c r="D1823" s="33" t="str">
        <f t="shared" ca="1" si="1509"/>
        <v/>
      </c>
      <c r="E1823" s="33" t="str">
        <f t="shared" ca="1" si="1509"/>
        <v/>
      </c>
      <c r="F1823" s="33" t="str">
        <f t="shared" ca="1" si="1509"/>
        <v/>
      </c>
      <c r="G1823" s="33" t="str">
        <f t="shared" ca="1" si="1509"/>
        <v/>
      </c>
      <c r="H1823" s="33" t="str">
        <f t="shared" ca="1" si="1509"/>
        <v/>
      </c>
      <c r="I1823" s="33" t="str">
        <f t="shared" ca="1" si="1509"/>
        <v/>
      </c>
      <c r="J1823" s="33" t="str">
        <f t="shared" ca="1" si="1509"/>
        <v/>
      </c>
      <c r="K1823" s="33" t="str">
        <f t="shared" ca="1" si="1509"/>
        <v/>
      </c>
      <c r="L1823" s="33" t="str">
        <f t="shared" ca="1" si="1509"/>
        <v/>
      </c>
      <c r="M1823" s="33" t="str">
        <f t="shared" ca="1" si="1509"/>
        <v/>
      </c>
      <c r="N1823" s="33" t="str">
        <f t="shared" ca="1" si="1509"/>
        <v/>
      </c>
      <c r="O1823" s="33" t="str">
        <f t="shared" ca="1" si="1509"/>
        <v/>
      </c>
      <c r="P1823" s="33" t="str">
        <f t="shared" ca="1" si="1509"/>
        <v/>
      </c>
      <c r="Q1823" s="33" t="str">
        <f t="shared" ca="1" si="1509"/>
        <v/>
      </c>
      <c r="R1823" s="33" t="str">
        <f t="shared" ca="1" si="1509"/>
        <v/>
      </c>
      <c r="S1823" s="33" t="str">
        <f t="shared" ca="1" si="1509"/>
        <v/>
      </c>
    </row>
    <row r="1824" spans="1:19">
      <c r="A1824" s="216" t="s">
        <v>128</v>
      </c>
      <c r="B1824" s="32" t="s">
        <v>83</v>
      </c>
      <c r="C1824" s="34" t="s">
        <v>128</v>
      </c>
      <c r="D1824" s="34" t="s">
        <v>128</v>
      </c>
      <c r="E1824" s="34" t="s">
        <v>128</v>
      </c>
      <c r="F1824" s="34" t="s">
        <v>128</v>
      </c>
      <c r="G1824" s="34" t="s">
        <v>128</v>
      </c>
      <c r="H1824" s="34" t="s">
        <v>128</v>
      </c>
      <c r="I1824" s="34" t="s">
        <v>128</v>
      </c>
      <c r="J1824" s="34" t="s">
        <v>128</v>
      </c>
      <c r="K1824" s="34" t="s">
        <v>128</v>
      </c>
      <c r="L1824" s="34" t="s">
        <v>128</v>
      </c>
      <c r="M1824" s="34" t="s">
        <v>128</v>
      </c>
      <c r="N1824" s="34" t="s">
        <v>128</v>
      </c>
      <c r="O1824" s="34" t="s">
        <v>128</v>
      </c>
      <c r="P1824" s="34" t="s">
        <v>128</v>
      </c>
      <c r="Q1824" s="34" t="s">
        <v>128</v>
      </c>
      <c r="R1824" s="34" t="s">
        <v>128</v>
      </c>
      <c r="S1824" s="34" t="s">
        <v>128</v>
      </c>
    </row>
    <row r="1825" spans="1:19">
      <c r="A1825" s="216" t="s">
        <v>85</v>
      </c>
      <c r="B1825" s="37" t="s">
        <v>85</v>
      </c>
      <c r="C1825" s="38" t="s">
        <v>85</v>
      </c>
      <c r="D1825" s="38" t="s">
        <v>85</v>
      </c>
      <c r="E1825" s="38" t="s">
        <v>85</v>
      </c>
      <c r="F1825" s="38" t="s">
        <v>85</v>
      </c>
      <c r="G1825" s="38" t="s">
        <v>85</v>
      </c>
      <c r="H1825" s="38" t="s">
        <v>85</v>
      </c>
      <c r="I1825" s="38" t="s">
        <v>85</v>
      </c>
      <c r="J1825" s="38" t="s">
        <v>85</v>
      </c>
      <c r="K1825" s="38" t="s">
        <v>85</v>
      </c>
      <c r="L1825" s="38" t="s">
        <v>85</v>
      </c>
      <c r="M1825" s="38" t="s">
        <v>85</v>
      </c>
      <c r="N1825" s="38" t="s">
        <v>85</v>
      </c>
      <c r="O1825" s="38" t="s">
        <v>85</v>
      </c>
      <c r="P1825" s="38" t="s">
        <v>85</v>
      </c>
      <c r="Q1825" s="38" t="s">
        <v>85</v>
      </c>
      <c r="R1825" s="38" t="s">
        <v>85</v>
      </c>
      <c r="S1825" s="38" t="s">
        <v>85</v>
      </c>
    </row>
    <row r="1826" spans="1:19">
      <c r="A1826" s="216">
        <f t="shared" ref="A1826" si="1510">A$8</f>
        <v>0</v>
      </c>
      <c r="B1826" s="37"/>
      <c r="C1826" s="33" t="str">
        <f t="shared" ref="C1826:S1826" ca="1" si="1511">C$8</f>
        <v>BSIMAC</v>
      </c>
      <c r="D1826" s="33" t="str">
        <f t="shared" ca="1" si="1511"/>
        <v>CSE</v>
      </c>
      <c r="E1826" s="33" t="str">
        <f t="shared" ca="1" si="1511"/>
        <v>DeST</v>
      </c>
      <c r="F1826" s="33" t="str">
        <f t="shared" ca="1" si="1511"/>
        <v>EnergyPlus</v>
      </c>
      <c r="G1826" s="33" t="str">
        <f t="shared" ca="1" si="1511"/>
        <v>ESP-r</v>
      </c>
      <c r="H1826" s="33" t="str">
        <f t="shared" ca="1" si="1511"/>
        <v>TRNSYS</v>
      </c>
      <c r="I1826" s="33" t="str">
        <f t="shared" ca="1" si="1511"/>
        <v>TestSpec-Alt</v>
      </c>
      <c r="J1826" s="33">
        <f t="shared" ca="1" si="1511"/>
        <v>0</v>
      </c>
      <c r="K1826" s="33">
        <f t="shared" ca="1" si="1511"/>
        <v>0</v>
      </c>
      <c r="L1826" s="33">
        <f t="shared" ca="1" si="1511"/>
        <v>0</v>
      </c>
      <c r="M1826" s="33">
        <f t="shared" ca="1" si="1511"/>
        <v>0</v>
      </c>
      <c r="N1826" s="33">
        <f t="shared" ca="1" si="1511"/>
        <v>0</v>
      </c>
      <c r="O1826" s="33">
        <f t="shared" ca="1" si="1511"/>
        <v>0</v>
      </c>
      <c r="P1826" s="33">
        <f t="shared" ca="1" si="1511"/>
        <v>0</v>
      </c>
      <c r="Q1826" s="33">
        <f t="shared" ca="1" si="1511"/>
        <v>0</v>
      </c>
      <c r="R1826" s="33">
        <f t="shared" ca="1" si="1511"/>
        <v>0</v>
      </c>
      <c r="S1826" s="33" t="str">
        <f t="shared" ca="1" si="1511"/>
        <v>Tested Prg</v>
      </c>
    </row>
    <row r="1827" spans="1:19">
      <c r="A1827" s="226">
        <v>262</v>
      </c>
      <c r="B1827" s="8">
        <v>1</v>
      </c>
      <c r="C1827" s="219">
        <f ca="1">IF(ISNUMBER(OFFSET(INDIRECT("'"&amp;'DATA for charts'!C$5&amp;"'!$t1"),$A1827-1,0)),OFFSET(INDIRECT("'"&amp;'DATA for charts'!C$5&amp;"'!$t1"),$A1827-1,0),NA())</f>
        <v>-0.42199999999999999</v>
      </c>
      <c r="D1827" s="219">
        <f ca="1">IF(ISNUMBER(OFFSET(INDIRECT("'"&amp;'DATA for charts'!D$5&amp;"'!$t1"),$A1827-1,0)),OFFSET(INDIRECT("'"&amp;'DATA for charts'!D$5&amp;"'!$t1"),$A1827-1,0),NA())</f>
        <v>-0.13417670000000001</v>
      </c>
      <c r="E1827" s="219">
        <f ca="1">IF(ISNUMBER(OFFSET(INDIRECT("'"&amp;'DATA for charts'!E$5&amp;"'!$t1"),$A1827-1,0)),OFFSET(INDIRECT("'"&amp;'DATA for charts'!E$5&amp;"'!$t1"),$A1827-1,0),NA())</f>
        <v>-0.13900000000000001</v>
      </c>
      <c r="F1827" s="219">
        <f ca="1">IF(ISNUMBER(OFFSET(INDIRECT("'"&amp;'DATA for charts'!F$5&amp;"'!$t1"),$A1827-1,0)),OFFSET(INDIRECT("'"&amp;'DATA for charts'!F$5&amp;"'!$t1"),$A1827-1,0),NA())</f>
        <v>-0.15692981436524914</v>
      </c>
      <c r="G1827" s="219">
        <f ca="1">IF(ISNUMBER(OFFSET(INDIRECT("'"&amp;'DATA for charts'!G$5&amp;"'!$t1"),$A1827-1,0)),OFFSET(INDIRECT("'"&amp;'DATA for charts'!G$5&amp;"'!$t1"),$A1827-1,0),NA())</f>
        <v>-0.14000000000000001</v>
      </c>
      <c r="H1827" s="219">
        <f ca="1">IF(ISNUMBER(OFFSET(INDIRECT("'"&amp;'DATA for charts'!H$5&amp;"'!$t1"),$A1827-1,0)),OFFSET(INDIRECT("'"&amp;'DATA for charts'!H$5&amp;"'!$t1"),$A1827-1,0),NA())</f>
        <v>-0.13755000000000001</v>
      </c>
      <c r="I1827" s="219" t="e">
        <f ca="1">IF(ISNUMBER(OFFSET(INDIRECT("'"&amp;'DATA for charts'!I$5&amp;"'!$t1"),$A1827-1,0)),OFFSET(INDIRECT("'"&amp;'DATA for charts'!I$5&amp;"'!$t1"),$A1827-1,0),NA())</f>
        <v>#N/A</v>
      </c>
      <c r="J1827" s="219" t="e">
        <f ca="1">IF(ISNUMBER(OFFSET(INDIRECT("'"&amp;'DATA for charts'!J$5&amp;"'!$t1"),$A1827-1,0)),OFFSET(INDIRECT("'"&amp;'DATA for charts'!J$5&amp;"'!$t1"),$A1827-1,0),NA())</f>
        <v>#N/A</v>
      </c>
      <c r="K1827" s="219" t="e">
        <f ca="1">IF(ISNUMBER(OFFSET(INDIRECT("'"&amp;'DATA for charts'!K$5&amp;"'!$t1"),$A1827-1,0)),OFFSET(INDIRECT("'"&amp;'DATA for charts'!K$5&amp;"'!$t1"),$A1827-1,0),NA())</f>
        <v>#N/A</v>
      </c>
      <c r="L1827" s="219" t="e">
        <f ca="1">IF(ISNUMBER(OFFSET(INDIRECT("'"&amp;'DATA for charts'!L$5&amp;"'!$t1"),$A1827-1,0)),OFFSET(INDIRECT("'"&amp;'DATA for charts'!L$5&amp;"'!$t1"),$A1827-1,0),NA())</f>
        <v>#N/A</v>
      </c>
      <c r="M1827" s="219" t="e">
        <f ca="1">IF(ISNUMBER(OFFSET(INDIRECT("'"&amp;'DATA for charts'!M$5&amp;"'!$t1"),$A1827-1,0)),OFFSET(INDIRECT("'"&amp;'DATA for charts'!M$5&amp;"'!$t1"),$A1827-1,0),NA())</f>
        <v>#N/A</v>
      </c>
      <c r="N1827" s="219" t="e">
        <f ca="1">IF(ISNUMBER(OFFSET(INDIRECT("'"&amp;'DATA for charts'!N$5&amp;"'!$t1"),$A1827-1,0)),OFFSET(INDIRECT("'"&amp;'DATA for charts'!N$5&amp;"'!$t1"),$A1827-1,0),NA())</f>
        <v>#N/A</v>
      </c>
      <c r="O1827" s="219" t="e">
        <f ca="1">IF(ISNUMBER(OFFSET(INDIRECT("'"&amp;'DATA for charts'!O$5&amp;"'!$t1"),$A1827-1,0)),OFFSET(INDIRECT("'"&amp;'DATA for charts'!O$5&amp;"'!$t1"),$A1827-1,0),NA())</f>
        <v>#N/A</v>
      </c>
      <c r="P1827" s="219" t="e">
        <f ca="1">IF(ISNUMBER(OFFSET(INDIRECT("'"&amp;'DATA for charts'!P$5&amp;"'!$t1"),$A1827-1,0)),OFFSET(INDIRECT("'"&amp;'DATA for charts'!P$5&amp;"'!$t1"),$A1827-1,0),NA())</f>
        <v>#N/A</v>
      </c>
      <c r="Q1827" s="219" t="e">
        <f ca="1">IF(ISNUMBER(OFFSET(INDIRECT("'"&amp;'DATA for charts'!Q$5&amp;"'!$t1"),$A1827-1,0)),OFFSET(INDIRECT("'"&amp;'DATA for charts'!Q$5&amp;"'!$t1"),$A1827-1,0),NA())</f>
        <v>#N/A</v>
      </c>
      <c r="R1827" s="219" t="e">
        <f ca="1">IF(ISNUMBER(OFFSET(INDIRECT("'"&amp;'DATA for charts'!R$5&amp;"'!$t1"),$A1827-1,0)),OFFSET(INDIRECT("'"&amp;'DATA for charts'!R$5&amp;"'!$t1"),$A1827-1,0),NA())</f>
        <v>#N/A</v>
      </c>
      <c r="S1827" s="219" t="e">
        <f ca="1">IF(ISNUMBER(OFFSET(INDIRECT("'"&amp;'DATA for charts'!S$5&amp;"'!$t1"),$A1827-1,0)),OFFSET(INDIRECT("'"&amp;'DATA for charts'!S$5&amp;"'!$t1"),$A1827-1,0),NA())</f>
        <v>#N/A</v>
      </c>
    </row>
    <row r="1828" spans="1:19">
      <c r="A1828" s="226">
        <f t="shared" ref="A1828:A1850" si="1512">A1827+1</f>
        <v>263</v>
      </c>
      <c r="B1828" s="8">
        <v>2</v>
      </c>
      <c r="C1828" s="219">
        <f ca="1">IF(ISNUMBER(OFFSET(INDIRECT("'"&amp;'DATA for charts'!C$5&amp;"'!$t1"),$A1828-1,0)),OFFSET(INDIRECT("'"&amp;'DATA for charts'!C$5&amp;"'!$t1"),$A1828-1,0),NA())</f>
        <v>-0.30199999999999999</v>
      </c>
      <c r="D1828" s="219">
        <f ca="1">IF(ISNUMBER(OFFSET(INDIRECT("'"&amp;'DATA for charts'!D$5&amp;"'!$t1"),$A1828-1,0)),OFFSET(INDIRECT("'"&amp;'DATA for charts'!D$5&amp;"'!$t1"),$A1828-1,0),NA())</f>
        <v>-8.1538400000000011E-2</v>
      </c>
      <c r="E1828" s="219">
        <f ca="1">IF(ISNUMBER(OFFSET(INDIRECT("'"&amp;'DATA for charts'!E$5&amp;"'!$t1"),$A1828-1,0)),OFFSET(INDIRECT("'"&amp;'DATA for charts'!E$5&amp;"'!$t1"),$A1828-1,0),NA())</f>
        <v>-7.3999999999999996E-2</v>
      </c>
      <c r="F1828" s="219">
        <f ca="1">IF(ISNUMBER(OFFSET(INDIRECT("'"&amp;'DATA for charts'!F$5&amp;"'!$t1"),$A1828-1,0)),OFFSET(INDIRECT("'"&amp;'DATA for charts'!F$5&amp;"'!$t1"),$A1828-1,0),NA())</f>
        <v>-0.1005677021000336</v>
      </c>
      <c r="G1828" s="219">
        <f ca="1">IF(ISNUMBER(OFFSET(INDIRECT("'"&amp;'DATA for charts'!G$5&amp;"'!$t1"),$A1828-1,0)),OFFSET(INDIRECT("'"&amp;'DATA for charts'!G$5&amp;"'!$t1"),$A1828-1,0),NA())</f>
        <v>-7.0000000000000007E-2</v>
      </c>
      <c r="H1828" s="219">
        <f ca="1">IF(ISNUMBER(OFFSET(INDIRECT("'"&amp;'DATA for charts'!H$5&amp;"'!$t1"),$A1828-1,0)),OFFSET(INDIRECT("'"&amp;'DATA for charts'!H$5&amp;"'!$t1"),$A1828-1,0),NA())</f>
        <v>-7.3528800000000005E-2</v>
      </c>
      <c r="I1828" s="219" t="e">
        <f ca="1">IF(ISNUMBER(OFFSET(INDIRECT("'"&amp;'DATA for charts'!I$5&amp;"'!$t1"),$A1828-1,0)),OFFSET(INDIRECT("'"&amp;'DATA for charts'!I$5&amp;"'!$t1"),$A1828-1,0),NA())</f>
        <v>#N/A</v>
      </c>
      <c r="J1828" s="219" t="e">
        <f ca="1">IF(ISNUMBER(OFFSET(INDIRECT("'"&amp;'DATA for charts'!J$5&amp;"'!$t1"),$A1828-1,0)),OFFSET(INDIRECT("'"&amp;'DATA for charts'!J$5&amp;"'!$t1"),$A1828-1,0),NA())</f>
        <v>#N/A</v>
      </c>
      <c r="K1828" s="219" t="e">
        <f ca="1">IF(ISNUMBER(OFFSET(INDIRECT("'"&amp;'DATA for charts'!K$5&amp;"'!$t1"),$A1828-1,0)),OFFSET(INDIRECT("'"&amp;'DATA for charts'!K$5&amp;"'!$t1"),$A1828-1,0),NA())</f>
        <v>#N/A</v>
      </c>
      <c r="L1828" s="219" t="e">
        <f ca="1">IF(ISNUMBER(OFFSET(INDIRECT("'"&amp;'DATA for charts'!L$5&amp;"'!$t1"),$A1828-1,0)),OFFSET(INDIRECT("'"&amp;'DATA for charts'!L$5&amp;"'!$t1"),$A1828-1,0),NA())</f>
        <v>#N/A</v>
      </c>
      <c r="M1828" s="219" t="e">
        <f ca="1">IF(ISNUMBER(OFFSET(INDIRECT("'"&amp;'DATA for charts'!M$5&amp;"'!$t1"),$A1828-1,0)),OFFSET(INDIRECT("'"&amp;'DATA for charts'!M$5&amp;"'!$t1"),$A1828-1,0),NA())</f>
        <v>#N/A</v>
      </c>
      <c r="N1828" s="219" t="e">
        <f ca="1">IF(ISNUMBER(OFFSET(INDIRECT("'"&amp;'DATA for charts'!N$5&amp;"'!$t1"),$A1828-1,0)),OFFSET(INDIRECT("'"&amp;'DATA for charts'!N$5&amp;"'!$t1"),$A1828-1,0),NA())</f>
        <v>#N/A</v>
      </c>
      <c r="O1828" s="219" t="e">
        <f ca="1">IF(ISNUMBER(OFFSET(INDIRECT("'"&amp;'DATA for charts'!O$5&amp;"'!$t1"),$A1828-1,0)),OFFSET(INDIRECT("'"&amp;'DATA for charts'!O$5&amp;"'!$t1"),$A1828-1,0),NA())</f>
        <v>#N/A</v>
      </c>
      <c r="P1828" s="219" t="e">
        <f ca="1">IF(ISNUMBER(OFFSET(INDIRECT("'"&amp;'DATA for charts'!P$5&amp;"'!$t1"),$A1828-1,0)),OFFSET(INDIRECT("'"&amp;'DATA for charts'!P$5&amp;"'!$t1"),$A1828-1,0),NA())</f>
        <v>#N/A</v>
      </c>
      <c r="Q1828" s="219" t="e">
        <f ca="1">IF(ISNUMBER(OFFSET(INDIRECT("'"&amp;'DATA for charts'!Q$5&amp;"'!$t1"),$A1828-1,0)),OFFSET(INDIRECT("'"&amp;'DATA for charts'!Q$5&amp;"'!$t1"),$A1828-1,0),NA())</f>
        <v>#N/A</v>
      </c>
      <c r="R1828" s="219" t="e">
        <f ca="1">IF(ISNUMBER(OFFSET(INDIRECT("'"&amp;'DATA for charts'!R$5&amp;"'!$t1"),$A1828-1,0)),OFFSET(INDIRECT("'"&amp;'DATA for charts'!R$5&amp;"'!$t1"),$A1828-1,0),NA())</f>
        <v>#N/A</v>
      </c>
      <c r="S1828" s="219" t="e">
        <f ca="1">IF(ISNUMBER(OFFSET(INDIRECT("'"&amp;'DATA for charts'!S$5&amp;"'!$t1"),$A1828-1,0)),OFFSET(INDIRECT("'"&amp;'DATA for charts'!S$5&amp;"'!$t1"),$A1828-1,0),NA())</f>
        <v>#N/A</v>
      </c>
    </row>
    <row r="1829" spans="1:19">
      <c r="A1829" s="226">
        <f t="shared" si="1512"/>
        <v>264</v>
      </c>
      <c r="B1829" s="8">
        <v>3</v>
      </c>
      <c r="C1829" s="219">
        <f ca="1">IF(ISNUMBER(OFFSET(INDIRECT("'"&amp;'DATA for charts'!C$5&amp;"'!$t1"),$A1829-1,0)),OFFSET(INDIRECT("'"&amp;'DATA for charts'!C$5&amp;"'!$t1"),$A1829-1,0),NA())</f>
        <v>-0.20899999999999999</v>
      </c>
      <c r="D1829" s="219">
        <f ca="1">IF(ISNUMBER(OFFSET(INDIRECT("'"&amp;'DATA for charts'!D$5&amp;"'!$t1"),$A1829-1,0)),OFFSET(INDIRECT("'"&amp;'DATA for charts'!D$5&amp;"'!$t1"),$A1829-1,0),NA())</f>
        <v>-2.6795106999999999E-2</v>
      </c>
      <c r="E1829" s="219">
        <f ca="1">IF(ISNUMBER(OFFSET(INDIRECT("'"&amp;'DATA for charts'!E$5&amp;"'!$t1"),$A1829-1,0)),OFFSET(INDIRECT("'"&amp;'DATA for charts'!E$5&amp;"'!$t1"),$A1829-1,0),NA())</f>
        <v>-8.9999999999999993E-3</v>
      </c>
      <c r="F1829" s="219">
        <f ca="1">IF(ISNUMBER(OFFSET(INDIRECT("'"&amp;'DATA for charts'!F$5&amp;"'!$t1"),$A1829-1,0)),OFFSET(INDIRECT("'"&amp;'DATA for charts'!F$5&amp;"'!$t1"),$A1829-1,0),NA())</f>
        <v>-4.1090819863763339E-2</v>
      </c>
      <c r="G1829" s="219">
        <f ca="1">IF(ISNUMBER(OFFSET(INDIRECT("'"&amp;'DATA for charts'!G$5&amp;"'!$t1"),$A1829-1,0)),OFFSET(INDIRECT("'"&amp;'DATA for charts'!G$5&amp;"'!$t1"),$A1829-1,0),NA())</f>
        <v>-0.02</v>
      </c>
      <c r="H1829" s="219">
        <f ca="1">IF(ISNUMBER(OFFSET(INDIRECT("'"&amp;'DATA for charts'!H$5&amp;"'!$t1"),$A1829-1,0)),OFFSET(INDIRECT("'"&amp;'DATA for charts'!H$5&amp;"'!$t1"),$A1829-1,0),NA())</f>
        <v>-8.7618500000000003E-4</v>
      </c>
      <c r="I1829" s="219" t="e">
        <f ca="1">IF(ISNUMBER(OFFSET(INDIRECT("'"&amp;'DATA for charts'!I$5&amp;"'!$t1"),$A1829-1,0)),OFFSET(INDIRECT("'"&amp;'DATA for charts'!I$5&amp;"'!$t1"),$A1829-1,0),NA())</f>
        <v>#N/A</v>
      </c>
      <c r="J1829" s="219" t="e">
        <f ca="1">IF(ISNUMBER(OFFSET(INDIRECT("'"&amp;'DATA for charts'!J$5&amp;"'!$t1"),$A1829-1,0)),OFFSET(INDIRECT("'"&amp;'DATA for charts'!J$5&amp;"'!$t1"),$A1829-1,0),NA())</f>
        <v>#N/A</v>
      </c>
      <c r="K1829" s="219" t="e">
        <f ca="1">IF(ISNUMBER(OFFSET(INDIRECT("'"&amp;'DATA for charts'!K$5&amp;"'!$t1"),$A1829-1,0)),OFFSET(INDIRECT("'"&amp;'DATA for charts'!K$5&amp;"'!$t1"),$A1829-1,0),NA())</f>
        <v>#N/A</v>
      </c>
      <c r="L1829" s="219" t="e">
        <f ca="1">IF(ISNUMBER(OFFSET(INDIRECT("'"&amp;'DATA for charts'!L$5&amp;"'!$t1"),$A1829-1,0)),OFFSET(INDIRECT("'"&amp;'DATA for charts'!L$5&amp;"'!$t1"),$A1829-1,0),NA())</f>
        <v>#N/A</v>
      </c>
      <c r="M1829" s="219" t="e">
        <f ca="1">IF(ISNUMBER(OFFSET(INDIRECT("'"&amp;'DATA for charts'!M$5&amp;"'!$t1"),$A1829-1,0)),OFFSET(INDIRECT("'"&amp;'DATA for charts'!M$5&amp;"'!$t1"),$A1829-1,0),NA())</f>
        <v>#N/A</v>
      </c>
      <c r="N1829" s="219" t="e">
        <f ca="1">IF(ISNUMBER(OFFSET(INDIRECT("'"&amp;'DATA for charts'!N$5&amp;"'!$t1"),$A1829-1,0)),OFFSET(INDIRECT("'"&amp;'DATA for charts'!N$5&amp;"'!$t1"),$A1829-1,0),NA())</f>
        <v>#N/A</v>
      </c>
      <c r="O1829" s="219" t="e">
        <f ca="1">IF(ISNUMBER(OFFSET(INDIRECT("'"&amp;'DATA for charts'!O$5&amp;"'!$t1"),$A1829-1,0)),OFFSET(INDIRECT("'"&amp;'DATA for charts'!O$5&amp;"'!$t1"),$A1829-1,0),NA())</f>
        <v>#N/A</v>
      </c>
      <c r="P1829" s="219" t="e">
        <f ca="1">IF(ISNUMBER(OFFSET(INDIRECT("'"&amp;'DATA for charts'!P$5&amp;"'!$t1"),$A1829-1,0)),OFFSET(INDIRECT("'"&amp;'DATA for charts'!P$5&amp;"'!$t1"),$A1829-1,0),NA())</f>
        <v>#N/A</v>
      </c>
      <c r="Q1829" s="219" t="e">
        <f ca="1">IF(ISNUMBER(OFFSET(INDIRECT("'"&amp;'DATA for charts'!Q$5&amp;"'!$t1"),$A1829-1,0)),OFFSET(INDIRECT("'"&amp;'DATA for charts'!Q$5&amp;"'!$t1"),$A1829-1,0),NA())</f>
        <v>#N/A</v>
      </c>
      <c r="R1829" s="219" t="e">
        <f ca="1">IF(ISNUMBER(OFFSET(INDIRECT("'"&amp;'DATA for charts'!R$5&amp;"'!$t1"),$A1829-1,0)),OFFSET(INDIRECT("'"&amp;'DATA for charts'!R$5&amp;"'!$t1"),$A1829-1,0),NA())</f>
        <v>#N/A</v>
      </c>
      <c r="S1829" s="219" t="e">
        <f ca="1">IF(ISNUMBER(OFFSET(INDIRECT("'"&amp;'DATA for charts'!S$5&amp;"'!$t1"),$A1829-1,0)),OFFSET(INDIRECT("'"&amp;'DATA for charts'!S$5&amp;"'!$t1"),$A1829-1,0),NA())</f>
        <v>#N/A</v>
      </c>
    </row>
    <row r="1830" spans="1:19">
      <c r="A1830" s="226">
        <f t="shared" si="1512"/>
        <v>265</v>
      </c>
      <c r="B1830" s="8">
        <v>4</v>
      </c>
      <c r="C1830" s="219">
        <f ca="1">IF(ISNUMBER(OFFSET(INDIRECT("'"&amp;'DATA for charts'!C$5&amp;"'!$t1"),$A1830-1,0)),OFFSET(INDIRECT("'"&amp;'DATA for charts'!C$5&amp;"'!$t1"),$A1830-1,0),NA())</f>
        <v>-0.115</v>
      </c>
      <c r="D1830" s="219">
        <f ca="1">IF(ISNUMBER(OFFSET(INDIRECT("'"&amp;'DATA for charts'!D$5&amp;"'!$t1"),$A1830-1,0)),OFFSET(INDIRECT("'"&amp;'DATA for charts'!D$5&amp;"'!$t1"),$A1830-1,0),NA())</f>
        <v>3.4874302000000003E-2</v>
      </c>
      <c r="E1830" s="219">
        <f ca="1">IF(ISNUMBER(OFFSET(INDIRECT("'"&amp;'DATA for charts'!E$5&amp;"'!$t1"),$A1830-1,0)),OFFSET(INDIRECT("'"&amp;'DATA for charts'!E$5&amp;"'!$t1"),$A1830-1,0),NA())</f>
        <v>5.2999999999999999E-2</v>
      </c>
      <c r="F1830" s="219">
        <f ca="1">IF(ISNUMBER(OFFSET(INDIRECT("'"&amp;'DATA for charts'!F$5&amp;"'!$t1"),$A1830-1,0)),OFFSET(INDIRECT("'"&amp;'DATA for charts'!F$5&amp;"'!$t1"),$A1830-1,0),NA())</f>
        <v>1.7247416569962367E-2</v>
      </c>
      <c r="G1830" s="219">
        <f ca="1">IF(ISNUMBER(OFFSET(INDIRECT("'"&amp;'DATA for charts'!G$5&amp;"'!$t1"),$A1830-1,0)),OFFSET(INDIRECT("'"&amp;'DATA for charts'!G$5&amp;"'!$t1"),$A1830-1,0),NA())</f>
        <v>0.04</v>
      </c>
      <c r="H1830" s="219">
        <f ca="1">IF(ISNUMBER(OFFSET(INDIRECT("'"&amp;'DATA for charts'!H$5&amp;"'!$t1"),$A1830-1,0)),OFFSET(INDIRECT("'"&amp;'DATA for charts'!H$5&amp;"'!$t1"),$A1830-1,0),NA())</f>
        <v>7.1602799999999994E-2</v>
      </c>
      <c r="I1830" s="219" t="e">
        <f ca="1">IF(ISNUMBER(OFFSET(INDIRECT("'"&amp;'DATA for charts'!I$5&amp;"'!$t1"),$A1830-1,0)),OFFSET(INDIRECT("'"&amp;'DATA for charts'!I$5&amp;"'!$t1"),$A1830-1,0),NA())</f>
        <v>#N/A</v>
      </c>
      <c r="J1830" s="219" t="e">
        <f ca="1">IF(ISNUMBER(OFFSET(INDIRECT("'"&amp;'DATA for charts'!J$5&amp;"'!$t1"),$A1830-1,0)),OFFSET(INDIRECT("'"&amp;'DATA for charts'!J$5&amp;"'!$t1"),$A1830-1,0),NA())</f>
        <v>#N/A</v>
      </c>
      <c r="K1830" s="219" t="e">
        <f ca="1">IF(ISNUMBER(OFFSET(INDIRECT("'"&amp;'DATA for charts'!K$5&amp;"'!$t1"),$A1830-1,0)),OFFSET(INDIRECT("'"&amp;'DATA for charts'!K$5&amp;"'!$t1"),$A1830-1,0),NA())</f>
        <v>#N/A</v>
      </c>
      <c r="L1830" s="219" t="e">
        <f ca="1">IF(ISNUMBER(OFFSET(INDIRECT("'"&amp;'DATA for charts'!L$5&amp;"'!$t1"),$A1830-1,0)),OFFSET(INDIRECT("'"&amp;'DATA for charts'!L$5&amp;"'!$t1"),$A1830-1,0),NA())</f>
        <v>#N/A</v>
      </c>
      <c r="M1830" s="219" t="e">
        <f ca="1">IF(ISNUMBER(OFFSET(INDIRECT("'"&amp;'DATA for charts'!M$5&amp;"'!$t1"),$A1830-1,0)),OFFSET(INDIRECT("'"&amp;'DATA for charts'!M$5&amp;"'!$t1"),$A1830-1,0),NA())</f>
        <v>#N/A</v>
      </c>
      <c r="N1830" s="219" t="e">
        <f ca="1">IF(ISNUMBER(OFFSET(INDIRECT("'"&amp;'DATA for charts'!N$5&amp;"'!$t1"),$A1830-1,0)),OFFSET(INDIRECT("'"&amp;'DATA for charts'!N$5&amp;"'!$t1"),$A1830-1,0),NA())</f>
        <v>#N/A</v>
      </c>
      <c r="O1830" s="219" t="e">
        <f ca="1">IF(ISNUMBER(OFFSET(INDIRECT("'"&amp;'DATA for charts'!O$5&amp;"'!$t1"),$A1830-1,0)),OFFSET(INDIRECT("'"&amp;'DATA for charts'!O$5&amp;"'!$t1"),$A1830-1,0),NA())</f>
        <v>#N/A</v>
      </c>
      <c r="P1830" s="219" t="e">
        <f ca="1">IF(ISNUMBER(OFFSET(INDIRECT("'"&amp;'DATA for charts'!P$5&amp;"'!$t1"),$A1830-1,0)),OFFSET(INDIRECT("'"&amp;'DATA for charts'!P$5&amp;"'!$t1"),$A1830-1,0),NA())</f>
        <v>#N/A</v>
      </c>
      <c r="Q1830" s="219" t="e">
        <f ca="1">IF(ISNUMBER(OFFSET(INDIRECT("'"&amp;'DATA for charts'!Q$5&amp;"'!$t1"),$A1830-1,0)),OFFSET(INDIRECT("'"&amp;'DATA for charts'!Q$5&amp;"'!$t1"),$A1830-1,0),NA())</f>
        <v>#N/A</v>
      </c>
      <c r="R1830" s="219" t="e">
        <f ca="1">IF(ISNUMBER(OFFSET(INDIRECT("'"&amp;'DATA for charts'!R$5&amp;"'!$t1"),$A1830-1,0)),OFFSET(INDIRECT("'"&amp;'DATA for charts'!R$5&amp;"'!$t1"),$A1830-1,0),NA())</f>
        <v>#N/A</v>
      </c>
      <c r="S1830" s="219" t="e">
        <f ca="1">IF(ISNUMBER(OFFSET(INDIRECT("'"&amp;'DATA for charts'!S$5&amp;"'!$t1"),$A1830-1,0)),OFFSET(INDIRECT("'"&amp;'DATA for charts'!S$5&amp;"'!$t1"),$A1830-1,0),NA())</f>
        <v>#N/A</v>
      </c>
    </row>
    <row r="1831" spans="1:19">
      <c r="A1831" s="226">
        <f t="shared" si="1512"/>
        <v>266</v>
      </c>
      <c r="B1831" s="8">
        <v>5</v>
      </c>
      <c r="C1831" s="219">
        <f ca="1">IF(ISNUMBER(OFFSET(INDIRECT("'"&amp;'DATA for charts'!C$5&amp;"'!$t1"),$A1831-1,0)),OFFSET(INDIRECT("'"&amp;'DATA for charts'!C$5&amp;"'!$t1"),$A1831-1,0),NA())</f>
        <v>-2.3E-2</v>
      </c>
      <c r="D1831" s="219">
        <f ca="1">IF(ISNUMBER(OFFSET(INDIRECT("'"&amp;'DATA for charts'!D$5&amp;"'!$t1"),$A1831-1,0)),OFFSET(INDIRECT("'"&amp;'DATA for charts'!D$5&amp;"'!$t1"),$A1831-1,0),NA())</f>
        <v>9.8044199999999998E-2</v>
      </c>
      <c r="E1831" s="219">
        <f ca="1">IF(ISNUMBER(OFFSET(INDIRECT("'"&amp;'DATA for charts'!E$5&amp;"'!$t1"),$A1831-1,0)),OFFSET(INDIRECT("'"&amp;'DATA for charts'!E$5&amp;"'!$t1"),$A1831-1,0),NA())</f>
        <v>0.115</v>
      </c>
      <c r="F1831" s="219">
        <f ca="1">IF(ISNUMBER(OFFSET(INDIRECT("'"&amp;'DATA for charts'!F$5&amp;"'!$t1"),$A1831-1,0)),OFFSET(INDIRECT("'"&amp;'DATA for charts'!F$5&amp;"'!$t1"),$A1831-1,0),NA())</f>
        <v>7.1384548110825272E-2</v>
      </c>
      <c r="G1831" s="219">
        <f ca="1">IF(ISNUMBER(OFFSET(INDIRECT("'"&amp;'DATA for charts'!G$5&amp;"'!$t1"),$A1831-1,0)),OFFSET(INDIRECT("'"&amp;'DATA for charts'!G$5&amp;"'!$t1"),$A1831-1,0),NA())</f>
        <v>0.11</v>
      </c>
      <c r="H1831" s="219">
        <f ca="1">IF(ISNUMBER(OFFSET(INDIRECT("'"&amp;'DATA for charts'!H$5&amp;"'!$t1"),$A1831-1,0)),OFFSET(INDIRECT("'"&amp;'DATA for charts'!H$5&amp;"'!$t1"),$A1831-1,0),NA())</f>
        <v>0.13714100000000001</v>
      </c>
      <c r="I1831" s="219" t="e">
        <f ca="1">IF(ISNUMBER(OFFSET(INDIRECT("'"&amp;'DATA for charts'!I$5&amp;"'!$t1"),$A1831-1,0)),OFFSET(INDIRECT("'"&amp;'DATA for charts'!I$5&amp;"'!$t1"),$A1831-1,0),NA())</f>
        <v>#N/A</v>
      </c>
      <c r="J1831" s="219" t="e">
        <f ca="1">IF(ISNUMBER(OFFSET(INDIRECT("'"&amp;'DATA for charts'!J$5&amp;"'!$t1"),$A1831-1,0)),OFFSET(INDIRECT("'"&amp;'DATA for charts'!J$5&amp;"'!$t1"),$A1831-1,0),NA())</f>
        <v>#N/A</v>
      </c>
      <c r="K1831" s="219" t="e">
        <f ca="1">IF(ISNUMBER(OFFSET(INDIRECT("'"&amp;'DATA for charts'!K$5&amp;"'!$t1"),$A1831-1,0)),OFFSET(INDIRECT("'"&amp;'DATA for charts'!K$5&amp;"'!$t1"),$A1831-1,0),NA())</f>
        <v>#N/A</v>
      </c>
      <c r="L1831" s="219" t="e">
        <f ca="1">IF(ISNUMBER(OFFSET(INDIRECT("'"&amp;'DATA for charts'!L$5&amp;"'!$t1"),$A1831-1,0)),OFFSET(INDIRECT("'"&amp;'DATA for charts'!L$5&amp;"'!$t1"),$A1831-1,0),NA())</f>
        <v>#N/A</v>
      </c>
      <c r="M1831" s="219" t="e">
        <f ca="1">IF(ISNUMBER(OFFSET(INDIRECT("'"&amp;'DATA for charts'!M$5&amp;"'!$t1"),$A1831-1,0)),OFFSET(INDIRECT("'"&amp;'DATA for charts'!M$5&amp;"'!$t1"),$A1831-1,0),NA())</f>
        <v>#N/A</v>
      </c>
      <c r="N1831" s="219" t="e">
        <f ca="1">IF(ISNUMBER(OFFSET(INDIRECT("'"&amp;'DATA for charts'!N$5&amp;"'!$t1"),$A1831-1,0)),OFFSET(INDIRECT("'"&amp;'DATA for charts'!N$5&amp;"'!$t1"),$A1831-1,0),NA())</f>
        <v>#N/A</v>
      </c>
      <c r="O1831" s="219" t="e">
        <f ca="1">IF(ISNUMBER(OFFSET(INDIRECT("'"&amp;'DATA for charts'!O$5&amp;"'!$t1"),$A1831-1,0)),OFFSET(INDIRECT("'"&amp;'DATA for charts'!O$5&amp;"'!$t1"),$A1831-1,0),NA())</f>
        <v>#N/A</v>
      </c>
      <c r="P1831" s="219" t="e">
        <f ca="1">IF(ISNUMBER(OFFSET(INDIRECT("'"&amp;'DATA for charts'!P$5&amp;"'!$t1"),$A1831-1,0)),OFFSET(INDIRECT("'"&amp;'DATA for charts'!P$5&amp;"'!$t1"),$A1831-1,0),NA())</f>
        <v>#N/A</v>
      </c>
      <c r="Q1831" s="219" t="e">
        <f ca="1">IF(ISNUMBER(OFFSET(INDIRECT("'"&amp;'DATA for charts'!Q$5&amp;"'!$t1"),$A1831-1,0)),OFFSET(INDIRECT("'"&amp;'DATA for charts'!Q$5&amp;"'!$t1"),$A1831-1,0),NA())</f>
        <v>#N/A</v>
      </c>
      <c r="R1831" s="219" t="e">
        <f ca="1">IF(ISNUMBER(OFFSET(INDIRECT("'"&amp;'DATA for charts'!R$5&amp;"'!$t1"),$A1831-1,0)),OFFSET(INDIRECT("'"&amp;'DATA for charts'!R$5&amp;"'!$t1"),$A1831-1,0),NA())</f>
        <v>#N/A</v>
      </c>
      <c r="S1831" s="219" t="e">
        <f ca="1">IF(ISNUMBER(OFFSET(INDIRECT("'"&amp;'DATA for charts'!S$5&amp;"'!$t1"),$A1831-1,0)),OFFSET(INDIRECT("'"&amp;'DATA for charts'!S$5&amp;"'!$t1"),$A1831-1,0),NA())</f>
        <v>#N/A</v>
      </c>
    </row>
    <row r="1832" spans="1:19">
      <c r="A1832" s="226">
        <f t="shared" si="1512"/>
        <v>267</v>
      </c>
      <c r="B1832" s="8">
        <v>6</v>
      </c>
      <c r="C1832" s="219">
        <f ca="1">IF(ISNUMBER(OFFSET(INDIRECT("'"&amp;'DATA for charts'!C$5&amp;"'!$t1"),$A1832-1,0)),OFFSET(INDIRECT("'"&amp;'DATA for charts'!C$5&amp;"'!$t1"),$A1832-1,0),NA())</f>
        <v>-0.05</v>
      </c>
      <c r="D1832" s="219">
        <f ca="1">IF(ISNUMBER(OFFSET(INDIRECT("'"&amp;'DATA for charts'!D$5&amp;"'!$t1"),$A1832-1,0)),OFFSET(INDIRECT("'"&amp;'DATA for charts'!D$5&amp;"'!$t1"),$A1832-1,0),NA())</f>
        <v>6.4405009999999999E-2</v>
      </c>
      <c r="E1832" s="219">
        <f ca="1">IF(ISNUMBER(OFFSET(INDIRECT("'"&amp;'DATA for charts'!E$5&amp;"'!$t1"),$A1832-1,0)),OFFSET(INDIRECT("'"&amp;'DATA for charts'!E$5&amp;"'!$t1"),$A1832-1,0),NA())</f>
        <v>5.7000000000000002E-2</v>
      </c>
      <c r="F1832" s="219">
        <f ca="1">IF(ISNUMBER(OFFSET(INDIRECT("'"&amp;'DATA for charts'!F$5&amp;"'!$t1"),$A1832-1,0)),OFFSET(INDIRECT("'"&amp;'DATA for charts'!F$5&amp;"'!$t1"),$A1832-1,0),NA())</f>
        <v>3.2137169443464904E-2</v>
      </c>
      <c r="G1832" s="219">
        <f ca="1">IF(ISNUMBER(OFFSET(INDIRECT("'"&amp;'DATA for charts'!G$5&amp;"'!$t1"),$A1832-1,0)),OFFSET(INDIRECT("'"&amp;'DATA for charts'!G$5&amp;"'!$t1"),$A1832-1,0),NA())</f>
        <v>0.09</v>
      </c>
      <c r="H1832" s="219">
        <f ca="1">IF(ISNUMBER(OFFSET(INDIRECT("'"&amp;'DATA for charts'!H$5&amp;"'!$t1"),$A1832-1,0)),OFFSET(INDIRECT("'"&amp;'DATA for charts'!H$5&amp;"'!$t1"),$A1832-1,0),NA())</f>
        <v>8.2760399999999998E-2</v>
      </c>
      <c r="I1832" s="219" t="e">
        <f ca="1">IF(ISNUMBER(OFFSET(INDIRECT("'"&amp;'DATA for charts'!I$5&amp;"'!$t1"),$A1832-1,0)),OFFSET(INDIRECT("'"&amp;'DATA for charts'!I$5&amp;"'!$t1"),$A1832-1,0),NA())</f>
        <v>#N/A</v>
      </c>
      <c r="J1832" s="219" t="e">
        <f ca="1">IF(ISNUMBER(OFFSET(INDIRECT("'"&amp;'DATA for charts'!J$5&amp;"'!$t1"),$A1832-1,0)),OFFSET(INDIRECT("'"&amp;'DATA for charts'!J$5&amp;"'!$t1"),$A1832-1,0),NA())</f>
        <v>#N/A</v>
      </c>
      <c r="K1832" s="219" t="e">
        <f ca="1">IF(ISNUMBER(OFFSET(INDIRECT("'"&amp;'DATA for charts'!K$5&amp;"'!$t1"),$A1832-1,0)),OFFSET(INDIRECT("'"&amp;'DATA for charts'!K$5&amp;"'!$t1"),$A1832-1,0),NA())</f>
        <v>#N/A</v>
      </c>
      <c r="L1832" s="219" t="e">
        <f ca="1">IF(ISNUMBER(OFFSET(INDIRECT("'"&amp;'DATA for charts'!L$5&amp;"'!$t1"),$A1832-1,0)),OFFSET(INDIRECT("'"&amp;'DATA for charts'!L$5&amp;"'!$t1"),$A1832-1,0),NA())</f>
        <v>#N/A</v>
      </c>
      <c r="M1832" s="219" t="e">
        <f ca="1">IF(ISNUMBER(OFFSET(INDIRECT("'"&amp;'DATA for charts'!M$5&amp;"'!$t1"),$A1832-1,0)),OFFSET(INDIRECT("'"&amp;'DATA for charts'!M$5&amp;"'!$t1"),$A1832-1,0),NA())</f>
        <v>#N/A</v>
      </c>
      <c r="N1832" s="219" t="e">
        <f ca="1">IF(ISNUMBER(OFFSET(INDIRECT("'"&amp;'DATA for charts'!N$5&amp;"'!$t1"),$A1832-1,0)),OFFSET(INDIRECT("'"&amp;'DATA for charts'!N$5&amp;"'!$t1"),$A1832-1,0),NA())</f>
        <v>#N/A</v>
      </c>
      <c r="O1832" s="219" t="e">
        <f ca="1">IF(ISNUMBER(OFFSET(INDIRECT("'"&amp;'DATA for charts'!O$5&amp;"'!$t1"),$A1832-1,0)),OFFSET(INDIRECT("'"&amp;'DATA for charts'!O$5&amp;"'!$t1"),$A1832-1,0),NA())</f>
        <v>#N/A</v>
      </c>
      <c r="P1832" s="219" t="e">
        <f ca="1">IF(ISNUMBER(OFFSET(INDIRECT("'"&amp;'DATA for charts'!P$5&amp;"'!$t1"),$A1832-1,0)),OFFSET(INDIRECT("'"&amp;'DATA for charts'!P$5&amp;"'!$t1"),$A1832-1,0),NA())</f>
        <v>#N/A</v>
      </c>
      <c r="Q1832" s="219" t="e">
        <f ca="1">IF(ISNUMBER(OFFSET(INDIRECT("'"&amp;'DATA for charts'!Q$5&amp;"'!$t1"),$A1832-1,0)),OFFSET(INDIRECT("'"&amp;'DATA for charts'!Q$5&amp;"'!$t1"),$A1832-1,0),NA())</f>
        <v>#N/A</v>
      </c>
      <c r="R1832" s="219" t="e">
        <f ca="1">IF(ISNUMBER(OFFSET(INDIRECT("'"&amp;'DATA for charts'!R$5&amp;"'!$t1"),$A1832-1,0)),OFFSET(INDIRECT("'"&amp;'DATA for charts'!R$5&amp;"'!$t1"),$A1832-1,0),NA())</f>
        <v>#N/A</v>
      </c>
      <c r="S1832" s="219" t="e">
        <f ca="1">IF(ISNUMBER(OFFSET(INDIRECT("'"&amp;'DATA for charts'!S$5&amp;"'!$t1"),$A1832-1,0)),OFFSET(INDIRECT("'"&amp;'DATA for charts'!S$5&amp;"'!$t1"),$A1832-1,0),NA())</f>
        <v>#N/A</v>
      </c>
    </row>
    <row r="1833" spans="1:19">
      <c r="A1833" s="226">
        <f t="shared" si="1512"/>
        <v>268</v>
      </c>
      <c r="B1833" s="8">
        <v>7</v>
      </c>
      <c r="C1833" s="219">
        <f ca="1">IF(ISNUMBER(OFFSET(INDIRECT("'"&amp;'DATA for charts'!C$5&amp;"'!$t1"),$A1833-1,0)),OFFSET(INDIRECT("'"&amp;'DATA for charts'!C$5&amp;"'!$t1"),$A1833-1,0),NA())</f>
        <v>-0.24199999999999999</v>
      </c>
      <c r="D1833" s="219">
        <f ca="1">IF(ISNUMBER(OFFSET(INDIRECT("'"&amp;'DATA for charts'!D$5&amp;"'!$t1"),$A1833-1,0)),OFFSET(INDIRECT("'"&amp;'DATA for charts'!D$5&amp;"'!$t1"),$A1833-1,0),NA())</f>
        <v>-8.940476E-2</v>
      </c>
      <c r="E1833" s="219">
        <f ca="1">IF(ISNUMBER(OFFSET(INDIRECT("'"&amp;'DATA for charts'!E$5&amp;"'!$t1"),$A1833-1,0)),OFFSET(INDIRECT("'"&amp;'DATA for charts'!E$5&amp;"'!$t1"),$A1833-1,0),NA())</f>
        <v>-0.106</v>
      </c>
      <c r="F1833" s="219">
        <f ca="1">IF(ISNUMBER(OFFSET(INDIRECT("'"&amp;'DATA for charts'!F$5&amp;"'!$t1"),$A1833-1,0)),OFFSET(INDIRECT("'"&amp;'DATA for charts'!F$5&amp;"'!$t1"),$A1833-1,0),NA())</f>
        <v>-0.12310018289221696</v>
      </c>
      <c r="G1833" s="219">
        <f ca="1">IF(ISNUMBER(OFFSET(INDIRECT("'"&amp;'DATA for charts'!G$5&amp;"'!$t1"),$A1833-1,0)),OFFSET(INDIRECT("'"&amp;'DATA for charts'!G$5&amp;"'!$t1"),$A1833-1,0),NA())</f>
        <v>-0.06</v>
      </c>
      <c r="H1833" s="219">
        <f ca="1">IF(ISNUMBER(OFFSET(INDIRECT("'"&amp;'DATA for charts'!H$5&amp;"'!$t1"),$A1833-1,0)),OFFSET(INDIRECT("'"&amp;'DATA for charts'!H$5&amp;"'!$t1"),$A1833-1,0),NA())</f>
        <v>-9.6296800000000002E-2</v>
      </c>
      <c r="I1833" s="219" t="e">
        <f ca="1">IF(ISNUMBER(OFFSET(INDIRECT("'"&amp;'DATA for charts'!I$5&amp;"'!$t1"),$A1833-1,0)),OFFSET(INDIRECT("'"&amp;'DATA for charts'!I$5&amp;"'!$t1"),$A1833-1,0),NA())</f>
        <v>#N/A</v>
      </c>
      <c r="J1833" s="219" t="e">
        <f ca="1">IF(ISNUMBER(OFFSET(INDIRECT("'"&amp;'DATA for charts'!J$5&amp;"'!$t1"),$A1833-1,0)),OFFSET(INDIRECT("'"&amp;'DATA for charts'!J$5&amp;"'!$t1"),$A1833-1,0),NA())</f>
        <v>#N/A</v>
      </c>
      <c r="K1833" s="219" t="e">
        <f ca="1">IF(ISNUMBER(OFFSET(INDIRECT("'"&amp;'DATA for charts'!K$5&amp;"'!$t1"),$A1833-1,0)),OFFSET(INDIRECT("'"&amp;'DATA for charts'!K$5&amp;"'!$t1"),$A1833-1,0),NA())</f>
        <v>#N/A</v>
      </c>
      <c r="L1833" s="219" t="e">
        <f ca="1">IF(ISNUMBER(OFFSET(INDIRECT("'"&amp;'DATA for charts'!L$5&amp;"'!$t1"),$A1833-1,0)),OFFSET(INDIRECT("'"&amp;'DATA for charts'!L$5&amp;"'!$t1"),$A1833-1,0),NA())</f>
        <v>#N/A</v>
      </c>
      <c r="M1833" s="219" t="e">
        <f ca="1">IF(ISNUMBER(OFFSET(INDIRECT("'"&amp;'DATA for charts'!M$5&amp;"'!$t1"),$A1833-1,0)),OFFSET(INDIRECT("'"&amp;'DATA for charts'!M$5&amp;"'!$t1"),$A1833-1,0),NA())</f>
        <v>#N/A</v>
      </c>
      <c r="N1833" s="219" t="e">
        <f ca="1">IF(ISNUMBER(OFFSET(INDIRECT("'"&amp;'DATA for charts'!N$5&amp;"'!$t1"),$A1833-1,0)),OFFSET(INDIRECT("'"&amp;'DATA for charts'!N$5&amp;"'!$t1"),$A1833-1,0),NA())</f>
        <v>#N/A</v>
      </c>
      <c r="O1833" s="219" t="e">
        <f ca="1">IF(ISNUMBER(OFFSET(INDIRECT("'"&amp;'DATA for charts'!O$5&amp;"'!$t1"),$A1833-1,0)),OFFSET(INDIRECT("'"&amp;'DATA for charts'!O$5&amp;"'!$t1"),$A1833-1,0),NA())</f>
        <v>#N/A</v>
      </c>
      <c r="P1833" s="219" t="e">
        <f ca="1">IF(ISNUMBER(OFFSET(INDIRECT("'"&amp;'DATA for charts'!P$5&amp;"'!$t1"),$A1833-1,0)),OFFSET(INDIRECT("'"&amp;'DATA for charts'!P$5&amp;"'!$t1"),$A1833-1,0),NA())</f>
        <v>#N/A</v>
      </c>
      <c r="Q1833" s="219" t="e">
        <f ca="1">IF(ISNUMBER(OFFSET(INDIRECT("'"&amp;'DATA for charts'!Q$5&amp;"'!$t1"),$A1833-1,0)),OFFSET(INDIRECT("'"&amp;'DATA for charts'!Q$5&amp;"'!$t1"),$A1833-1,0),NA())</f>
        <v>#N/A</v>
      </c>
      <c r="R1833" s="219" t="e">
        <f ca="1">IF(ISNUMBER(OFFSET(INDIRECT("'"&amp;'DATA for charts'!R$5&amp;"'!$t1"),$A1833-1,0)),OFFSET(INDIRECT("'"&amp;'DATA for charts'!R$5&amp;"'!$t1"),$A1833-1,0),NA())</f>
        <v>#N/A</v>
      </c>
      <c r="S1833" s="219" t="e">
        <f ca="1">IF(ISNUMBER(OFFSET(INDIRECT("'"&amp;'DATA for charts'!S$5&amp;"'!$t1"),$A1833-1,0)),OFFSET(INDIRECT("'"&amp;'DATA for charts'!S$5&amp;"'!$t1"),$A1833-1,0),NA())</f>
        <v>#N/A</v>
      </c>
    </row>
    <row r="1834" spans="1:19">
      <c r="A1834" s="226">
        <f t="shared" si="1512"/>
        <v>269</v>
      </c>
      <c r="B1834" s="8">
        <v>8</v>
      </c>
      <c r="C1834" s="219">
        <f ca="1">IF(ISNUMBER(OFFSET(INDIRECT("'"&amp;'DATA for charts'!C$5&amp;"'!$t1"),$A1834-1,0)),OFFSET(INDIRECT("'"&amp;'DATA for charts'!C$5&amp;"'!$t1"),$A1834-1,0),NA())</f>
        <v>-0.499</v>
      </c>
      <c r="D1834" s="219">
        <f ca="1">IF(ISNUMBER(OFFSET(INDIRECT("'"&amp;'DATA for charts'!D$5&amp;"'!$t1"),$A1834-1,0)),OFFSET(INDIRECT("'"&amp;'DATA for charts'!D$5&amp;"'!$t1"),$A1834-1,0),NA())</f>
        <v>-0.31160169999999998</v>
      </c>
      <c r="E1834" s="219">
        <f ca="1">IF(ISNUMBER(OFFSET(INDIRECT("'"&amp;'DATA for charts'!E$5&amp;"'!$t1"),$A1834-1,0)),OFFSET(INDIRECT("'"&amp;'DATA for charts'!E$5&amp;"'!$t1"),$A1834-1,0),NA())</f>
        <v>-0.33100000000000002</v>
      </c>
      <c r="F1834" s="219">
        <f ca="1">IF(ISNUMBER(OFFSET(INDIRECT("'"&amp;'DATA for charts'!F$5&amp;"'!$t1"),$A1834-1,0)),OFFSET(INDIRECT("'"&amp;'DATA for charts'!F$5&amp;"'!$t1"),$A1834-1,0),NA())</f>
        <v>-0.3817468105375833</v>
      </c>
      <c r="G1834" s="219">
        <f ca="1">IF(ISNUMBER(OFFSET(INDIRECT("'"&amp;'DATA for charts'!G$5&amp;"'!$t1"),$A1834-1,0)),OFFSET(INDIRECT("'"&amp;'DATA for charts'!G$5&amp;"'!$t1"),$A1834-1,0),NA())</f>
        <v>-0.3</v>
      </c>
      <c r="H1834" s="219">
        <f ca="1">IF(ISNUMBER(OFFSET(INDIRECT("'"&amp;'DATA for charts'!H$5&amp;"'!$t1"),$A1834-1,0)),OFFSET(INDIRECT("'"&amp;'DATA for charts'!H$5&amp;"'!$t1"),$A1834-1,0),NA())</f>
        <v>-0.34346900000000002</v>
      </c>
      <c r="I1834" s="219" t="e">
        <f ca="1">IF(ISNUMBER(OFFSET(INDIRECT("'"&amp;'DATA for charts'!I$5&amp;"'!$t1"),$A1834-1,0)),OFFSET(INDIRECT("'"&amp;'DATA for charts'!I$5&amp;"'!$t1"),$A1834-1,0),NA())</f>
        <v>#N/A</v>
      </c>
      <c r="J1834" s="219" t="e">
        <f ca="1">IF(ISNUMBER(OFFSET(INDIRECT("'"&amp;'DATA for charts'!J$5&amp;"'!$t1"),$A1834-1,0)),OFFSET(INDIRECT("'"&amp;'DATA for charts'!J$5&amp;"'!$t1"),$A1834-1,0),NA())</f>
        <v>#N/A</v>
      </c>
      <c r="K1834" s="219" t="e">
        <f ca="1">IF(ISNUMBER(OFFSET(INDIRECT("'"&amp;'DATA for charts'!K$5&amp;"'!$t1"),$A1834-1,0)),OFFSET(INDIRECT("'"&amp;'DATA for charts'!K$5&amp;"'!$t1"),$A1834-1,0),NA())</f>
        <v>#N/A</v>
      </c>
      <c r="L1834" s="219" t="e">
        <f ca="1">IF(ISNUMBER(OFFSET(INDIRECT("'"&amp;'DATA for charts'!L$5&amp;"'!$t1"),$A1834-1,0)),OFFSET(INDIRECT("'"&amp;'DATA for charts'!L$5&amp;"'!$t1"),$A1834-1,0),NA())</f>
        <v>#N/A</v>
      </c>
      <c r="M1834" s="219" t="e">
        <f ca="1">IF(ISNUMBER(OFFSET(INDIRECT("'"&amp;'DATA for charts'!M$5&amp;"'!$t1"),$A1834-1,0)),OFFSET(INDIRECT("'"&amp;'DATA for charts'!M$5&amp;"'!$t1"),$A1834-1,0),NA())</f>
        <v>#N/A</v>
      </c>
      <c r="N1834" s="219" t="e">
        <f ca="1">IF(ISNUMBER(OFFSET(INDIRECT("'"&amp;'DATA for charts'!N$5&amp;"'!$t1"),$A1834-1,0)),OFFSET(INDIRECT("'"&amp;'DATA for charts'!N$5&amp;"'!$t1"),$A1834-1,0),NA())</f>
        <v>#N/A</v>
      </c>
      <c r="O1834" s="219" t="e">
        <f ca="1">IF(ISNUMBER(OFFSET(INDIRECT("'"&amp;'DATA for charts'!O$5&amp;"'!$t1"),$A1834-1,0)),OFFSET(INDIRECT("'"&amp;'DATA for charts'!O$5&amp;"'!$t1"),$A1834-1,0),NA())</f>
        <v>#N/A</v>
      </c>
      <c r="P1834" s="219" t="e">
        <f ca="1">IF(ISNUMBER(OFFSET(INDIRECT("'"&amp;'DATA for charts'!P$5&amp;"'!$t1"),$A1834-1,0)),OFFSET(INDIRECT("'"&amp;'DATA for charts'!P$5&amp;"'!$t1"),$A1834-1,0),NA())</f>
        <v>#N/A</v>
      </c>
      <c r="Q1834" s="219" t="e">
        <f ca="1">IF(ISNUMBER(OFFSET(INDIRECT("'"&amp;'DATA for charts'!Q$5&amp;"'!$t1"),$A1834-1,0)),OFFSET(INDIRECT("'"&amp;'DATA for charts'!Q$5&amp;"'!$t1"),$A1834-1,0),NA())</f>
        <v>#N/A</v>
      </c>
      <c r="R1834" s="219" t="e">
        <f ca="1">IF(ISNUMBER(OFFSET(INDIRECT("'"&amp;'DATA for charts'!R$5&amp;"'!$t1"),$A1834-1,0)),OFFSET(INDIRECT("'"&amp;'DATA for charts'!R$5&amp;"'!$t1"),$A1834-1,0),NA())</f>
        <v>#N/A</v>
      </c>
      <c r="S1834" s="219" t="e">
        <f ca="1">IF(ISNUMBER(OFFSET(INDIRECT("'"&amp;'DATA for charts'!S$5&amp;"'!$t1"),$A1834-1,0)),OFFSET(INDIRECT("'"&amp;'DATA for charts'!S$5&amp;"'!$t1"),$A1834-1,0),NA())</f>
        <v>#N/A</v>
      </c>
    </row>
    <row r="1835" spans="1:19">
      <c r="A1835" s="226">
        <f t="shared" si="1512"/>
        <v>270</v>
      </c>
      <c r="B1835" s="8">
        <v>9</v>
      </c>
      <c r="C1835" s="219">
        <f ca="1">IF(ISNUMBER(OFFSET(INDIRECT("'"&amp;'DATA for charts'!C$5&amp;"'!$t1"),$A1835-1,0)),OFFSET(INDIRECT("'"&amp;'DATA for charts'!C$5&amp;"'!$t1"),$A1835-1,0),NA())</f>
        <v>-0.77300000000000002</v>
      </c>
      <c r="D1835" s="219">
        <f ca="1">IF(ISNUMBER(OFFSET(INDIRECT("'"&amp;'DATA for charts'!D$5&amp;"'!$t1"),$A1835-1,0)),OFFSET(INDIRECT("'"&amp;'DATA for charts'!D$5&amp;"'!$t1"),$A1835-1,0),NA())</f>
        <v>-0.61455910000000002</v>
      </c>
      <c r="E1835" s="219">
        <f ca="1">IF(ISNUMBER(OFFSET(INDIRECT("'"&amp;'DATA for charts'!E$5&amp;"'!$t1"),$A1835-1,0)),OFFSET(INDIRECT("'"&amp;'DATA for charts'!E$5&amp;"'!$t1"),$A1835-1,0),NA())</f>
        <v>-0.60299999999999998</v>
      </c>
      <c r="F1835" s="219">
        <f ca="1">IF(ISNUMBER(OFFSET(INDIRECT("'"&amp;'DATA for charts'!F$5&amp;"'!$t1"),$A1835-1,0)),OFFSET(INDIRECT("'"&amp;'DATA for charts'!F$5&amp;"'!$t1"),$A1835-1,0),NA())</f>
        <v>-0.73520778810781939</v>
      </c>
      <c r="G1835" s="219">
        <f ca="1">IF(ISNUMBER(OFFSET(INDIRECT("'"&amp;'DATA for charts'!G$5&amp;"'!$t1"),$A1835-1,0)),OFFSET(INDIRECT("'"&amp;'DATA for charts'!G$5&amp;"'!$t1"),$A1835-1,0),NA())</f>
        <v>-0.63</v>
      </c>
      <c r="H1835" s="219">
        <f ca="1">IF(ISNUMBER(OFFSET(INDIRECT("'"&amp;'DATA for charts'!H$5&amp;"'!$t1"),$A1835-1,0)),OFFSET(INDIRECT("'"&amp;'DATA for charts'!H$5&amp;"'!$t1"),$A1835-1,0),NA())</f>
        <v>-0.68893199999999999</v>
      </c>
      <c r="I1835" s="219" t="e">
        <f ca="1">IF(ISNUMBER(OFFSET(INDIRECT("'"&amp;'DATA for charts'!I$5&amp;"'!$t1"),$A1835-1,0)),OFFSET(INDIRECT("'"&amp;'DATA for charts'!I$5&amp;"'!$t1"),$A1835-1,0),NA())</f>
        <v>#N/A</v>
      </c>
      <c r="J1835" s="219" t="e">
        <f ca="1">IF(ISNUMBER(OFFSET(INDIRECT("'"&amp;'DATA for charts'!J$5&amp;"'!$t1"),$A1835-1,0)),OFFSET(INDIRECT("'"&amp;'DATA for charts'!J$5&amp;"'!$t1"),$A1835-1,0),NA())</f>
        <v>#N/A</v>
      </c>
      <c r="K1835" s="219" t="e">
        <f ca="1">IF(ISNUMBER(OFFSET(INDIRECT("'"&amp;'DATA for charts'!K$5&amp;"'!$t1"),$A1835-1,0)),OFFSET(INDIRECT("'"&amp;'DATA for charts'!K$5&amp;"'!$t1"),$A1835-1,0),NA())</f>
        <v>#N/A</v>
      </c>
      <c r="L1835" s="219" t="e">
        <f ca="1">IF(ISNUMBER(OFFSET(INDIRECT("'"&amp;'DATA for charts'!L$5&amp;"'!$t1"),$A1835-1,0)),OFFSET(INDIRECT("'"&amp;'DATA for charts'!L$5&amp;"'!$t1"),$A1835-1,0),NA())</f>
        <v>#N/A</v>
      </c>
      <c r="M1835" s="219" t="e">
        <f ca="1">IF(ISNUMBER(OFFSET(INDIRECT("'"&amp;'DATA for charts'!M$5&amp;"'!$t1"),$A1835-1,0)),OFFSET(INDIRECT("'"&amp;'DATA for charts'!M$5&amp;"'!$t1"),$A1835-1,0),NA())</f>
        <v>#N/A</v>
      </c>
      <c r="N1835" s="219" t="e">
        <f ca="1">IF(ISNUMBER(OFFSET(INDIRECT("'"&amp;'DATA for charts'!N$5&amp;"'!$t1"),$A1835-1,0)),OFFSET(INDIRECT("'"&amp;'DATA for charts'!N$5&amp;"'!$t1"),$A1835-1,0),NA())</f>
        <v>#N/A</v>
      </c>
      <c r="O1835" s="219" t="e">
        <f ca="1">IF(ISNUMBER(OFFSET(INDIRECT("'"&amp;'DATA for charts'!O$5&amp;"'!$t1"),$A1835-1,0)),OFFSET(INDIRECT("'"&amp;'DATA for charts'!O$5&amp;"'!$t1"),$A1835-1,0),NA())</f>
        <v>#N/A</v>
      </c>
      <c r="P1835" s="219" t="e">
        <f ca="1">IF(ISNUMBER(OFFSET(INDIRECT("'"&amp;'DATA for charts'!P$5&amp;"'!$t1"),$A1835-1,0)),OFFSET(INDIRECT("'"&amp;'DATA for charts'!P$5&amp;"'!$t1"),$A1835-1,0),NA())</f>
        <v>#N/A</v>
      </c>
      <c r="Q1835" s="219" t="e">
        <f ca="1">IF(ISNUMBER(OFFSET(INDIRECT("'"&amp;'DATA for charts'!Q$5&amp;"'!$t1"),$A1835-1,0)),OFFSET(INDIRECT("'"&amp;'DATA for charts'!Q$5&amp;"'!$t1"),$A1835-1,0),NA())</f>
        <v>#N/A</v>
      </c>
      <c r="R1835" s="219" t="e">
        <f ca="1">IF(ISNUMBER(OFFSET(INDIRECT("'"&amp;'DATA for charts'!R$5&amp;"'!$t1"),$A1835-1,0)),OFFSET(INDIRECT("'"&amp;'DATA for charts'!R$5&amp;"'!$t1"),$A1835-1,0),NA())</f>
        <v>#N/A</v>
      </c>
      <c r="S1835" s="219" t="e">
        <f ca="1">IF(ISNUMBER(OFFSET(INDIRECT("'"&amp;'DATA for charts'!S$5&amp;"'!$t1"),$A1835-1,0)),OFFSET(INDIRECT("'"&amp;'DATA for charts'!S$5&amp;"'!$t1"),$A1835-1,0),NA())</f>
        <v>#N/A</v>
      </c>
    </row>
    <row r="1836" spans="1:19">
      <c r="A1836" s="226">
        <f t="shared" si="1512"/>
        <v>271</v>
      </c>
      <c r="B1836" s="8">
        <v>10</v>
      </c>
      <c r="C1836" s="219">
        <f ca="1">IF(ISNUMBER(OFFSET(INDIRECT("'"&amp;'DATA for charts'!C$5&amp;"'!$t1"),$A1836-1,0)),OFFSET(INDIRECT("'"&amp;'DATA for charts'!C$5&amp;"'!$t1"),$A1836-1,0),NA())</f>
        <v>-1.133</v>
      </c>
      <c r="D1836" s="219">
        <f ca="1">IF(ISNUMBER(OFFSET(INDIRECT("'"&amp;'DATA for charts'!D$5&amp;"'!$t1"),$A1836-1,0)),OFFSET(INDIRECT("'"&amp;'DATA for charts'!D$5&amp;"'!$t1"),$A1836-1,0),NA())</f>
        <v>-1.1480661999999999</v>
      </c>
      <c r="E1836" s="219">
        <f ca="1">IF(ISNUMBER(OFFSET(INDIRECT("'"&amp;'DATA for charts'!E$5&amp;"'!$t1"),$A1836-1,0)),OFFSET(INDIRECT("'"&amp;'DATA for charts'!E$5&amp;"'!$t1"),$A1836-1,0),NA())</f>
        <v>-0.98899999999999999</v>
      </c>
      <c r="F1836" s="219">
        <f ca="1">IF(ISNUMBER(OFFSET(INDIRECT("'"&amp;'DATA for charts'!F$5&amp;"'!$t1"),$A1836-1,0)),OFFSET(INDIRECT("'"&amp;'DATA for charts'!F$5&amp;"'!$t1"),$A1836-1,0),NA())</f>
        <v>-1.2891640043583612</v>
      </c>
      <c r="G1836" s="219">
        <f ca="1">IF(ISNUMBER(OFFSET(INDIRECT("'"&amp;'DATA for charts'!G$5&amp;"'!$t1"),$A1836-1,0)),OFFSET(INDIRECT("'"&amp;'DATA for charts'!G$5&amp;"'!$t1"),$A1836-1,0),NA())</f>
        <v>-1.1399999999999999</v>
      </c>
      <c r="H1836" s="219">
        <f ca="1">IF(ISNUMBER(OFFSET(INDIRECT("'"&amp;'DATA for charts'!H$5&amp;"'!$t1"),$A1836-1,0)),OFFSET(INDIRECT("'"&amp;'DATA for charts'!H$5&amp;"'!$t1"),$A1836-1,0),NA())</f>
        <v>-1.2695099999999999</v>
      </c>
      <c r="I1836" s="219" t="e">
        <f ca="1">IF(ISNUMBER(OFFSET(INDIRECT("'"&amp;'DATA for charts'!I$5&amp;"'!$t1"),$A1836-1,0)),OFFSET(INDIRECT("'"&amp;'DATA for charts'!I$5&amp;"'!$t1"),$A1836-1,0),NA())</f>
        <v>#N/A</v>
      </c>
      <c r="J1836" s="219" t="e">
        <f ca="1">IF(ISNUMBER(OFFSET(INDIRECT("'"&amp;'DATA for charts'!J$5&amp;"'!$t1"),$A1836-1,0)),OFFSET(INDIRECT("'"&amp;'DATA for charts'!J$5&amp;"'!$t1"),$A1836-1,0),NA())</f>
        <v>#N/A</v>
      </c>
      <c r="K1836" s="219" t="e">
        <f ca="1">IF(ISNUMBER(OFFSET(INDIRECT("'"&amp;'DATA for charts'!K$5&amp;"'!$t1"),$A1836-1,0)),OFFSET(INDIRECT("'"&amp;'DATA for charts'!K$5&amp;"'!$t1"),$A1836-1,0),NA())</f>
        <v>#N/A</v>
      </c>
      <c r="L1836" s="219" t="e">
        <f ca="1">IF(ISNUMBER(OFFSET(INDIRECT("'"&amp;'DATA for charts'!L$5&amp;"'!$t1"),$A1836-1,0)),OFFSET(INDIRECT("'"&amp;'DATA for charts'!L$5&amp;"'!$t1"),$A1836-1,0),NA())</f>
        <v>#N/A</v>
      </c>
      <c r="M1836" s="219" t="e">
        <f ca="1">IF(ISNUMBER(OFFSET(INDIRECT("'"&amp;'DATA for charts'!M$5&amp;"'!$t1"),$A1836-1,0)),OFFSET(INDIRECT("'"&amp;'DATA for charts'!M$5&amp;"'!$t1"),$A1836-1,0),NA())</f>
        <v>#N/A</v>
      </c>
      <c r="N1836" s="219" t="e">
        <f ca="1">IF(ISNUMBER(OFFSET(INDIRECT("'"&amp;'DATA for charts'!N$5&amp;"'!$t1"),$A1836-1,0)),OFFSET(INDIRECT("'"&amp;'DATA for charts'!N$5&amp;"'!$t1"),$A1836-1,0),NA())</f>
        <v>#N/A</v>
      </c>
      <c r="O1836" s="219" t="e">
        <f ca="1">IF(ISNUMBER(OFFSET(INDIRECT("'"&amp;'DATA for charts'!O$5&amp;"'!$t1"),$A1836-1,0)),OFFSET(INDIRECT("'"&amp;'DATA for charts'!O$5&amp;"'!$t1"),$A1836-1,0),NA())</f>
        <v>#N/A</v>
      </c>
      <c r="P1836" s="219" t="e">
        <f ca="1">IF(ISNUMBER(OFFSET(INDIRECT("'"&amp;'DATA for charts'!P$5&amp;"'!$t1"),$A1836-1,0)),OFFSET(INDIRECT("'"&amp;'DATA for charts'!P$5&amp;"'!$t1"),$A1836-1,0),NA())</f>
        <v>#N/A</v>
      </c>
      <c r="Q1836" s="219" t="e">
        <f ca="1">IF(ISNUMBER(OFFSET(INDIRECT("'"&amp;'DATA for charts'!Q$5&amp;"'!$t1"),$A1836-1,0)),OFFSET(INDIRECT("'"&amp;'DATA for charts'!Q$5&amp;"'!$t1"),$A1836-1,0),NA())</f>
        <v>#N/A</v>
      </c>
      <c r="R1836" s="219" t="e">
        <f ca="1">IF(ISNUMBER(OFFSET(INDIRECT("'"&amp;'DATA for charts'!R$5&amp;"'!$t1"),$A1836-1,0)),OFFSET(INDIRECT("'"&amp;'DATA for charts'!R$5&amp;"'!$t1"),$A1836-1,0),NA())</f>
        <v>#N/A</v>
      </c>
      <c r="S1836" s="219" t="e">
        <f ca="1">IF(ISNUMBER(OFFSET(INDIRECT("'"&amp;'DATA for charts'!S$5&amp;"'!$t1"),$A1836-1,0)),OFFSET(INDIRECT("'"&amp;'DATA for charts'!S$5&amp;"'!$t1"),$A1836-1,0),NA())</f>
        <v>#N/A</v>
      </c>
    </row>
    <row r="1837" spans="1:19">
      <c r="A1837" s="226">
        <f t="shared" si="1512"/>
        <v>272</v>
      </c>
      <c r="B1837" s="8">
        <v>11</v>
      </c>
      <c r="C1837" s="219">
        <f ca="1">IF(ISNUMBER(OFFSET(INDIRECT("'"&amp;'DATA for charts'!C$5&amp;"'!$t1"),$A1837-1,0)),OFFSET(INDIRECT("'"&amp;'DATA for charts'!C$5&amp;"'!$t1"),$A1837-1,0),NA())</f>
        <v>-1.62</v>
      </c>
      <c r="D1837" s="219">
        <f ca="1">IF(ISNUMBER(OFFSET(INDIRECT("'"&amp;'DATA for charts'!D$5&amp;"'!$t1"),$A1837-1,0)),OFFSET(INDIRECT("'"&amp;'DATA for charts'!D$5&amp;"'!$t1"),$A1837-1,0),NA())</f>
        <v>-1.8677779999999999</v>
      </c>
      <c r="E1837" s="219">
        <f ca="1">IF(ISNUMBER(OFFSET(INDIRECT("'"&amp;'DATA for charts'!E$5&amp;"'!$t1"),$A1837-1,0)),OFFSET(INDIRECT("'"&amp;'DATA for charts'!E$5&amp;"'!$t1"),$A1837-1,0),NA())</f>
        <v>-1.4990000000000001</v>
      </c>
      <c r="F1837" s="219">
        <f ca="1">IF(ISNUMBER(OFFSET(INDIRECT("'"&amp;'DATA for charts'!F$5&amp;"'!$t1"),$A1837-1,0)),OFFSET(INDIRECT("'"&amp;'DATA for charts'!F$5&amp;"'!$t1"),$A1837-1,0),NA())</f>
        <v>-2.0147607768901779</v>
      </c>
      <c r="G1837" s="219">
        <f ca="1">IF(ISNUMBER(OFFSET(INDIRECT("'"&amp;'DATA for charts'!G$5&amp;"'!$t1"),$A1837-1,0)),OFFSET(INDIRECT("'"&amp;'DATA for charts'!G$5&amp;"'!$t1"),$A1837-1,0),NA())</f>
        <v>-1.84</v>
      </c>
      <c r="H1837" s="219">
        <f ca="1">IF(ISNUMBER(OFFSET(INDIRECT("'"&amp;'DATA for charts'!H$5&amp;"'!$t1"),$A1837-1,0)),OFFSET(INDIRECT("'"&amp;'DATA for charts'!H$5&amp;"'!$t1"),$A1837-1,0),NA())</f>
        <v>-1.9764900000000001</v>
      </c>
      <c r="I1837" s="219" t="e">
        <f ca="1">IF(ISNUMBER(OFFSET(INDIRECT("'"&amp;'DATA for charts'!I$5&amp;"'!$t1"),$A1837-1,0)),OFFSET(INDIRECT("'"&amp;'DATA for charts'!I$5&amp;"'!$t1"),$A1837-1,0),NA())</f>
        <v>#N/A</v>
      </c>
      <c r="J1837" s="219" t="e">
        <f ca="1">IF(ISNUMBER(OFFSET(INDIRECT("'"&amp;'DATA for charts'!J$5&amp;"'!$t1"),$A1837-1,0)),OFFSET(INDIRECT("'"&amp;'DATA for charts'!J$5&amp;"'!$t1"),$A1837-1,0),NA())</f>
        <v>#N/A</v>
      </c>
      <c r="K1837" s="219" t="e">
        <f ca="1">IF(ISNUMBER(OFFSET(INDIRECT("'"&amp;'DATA for charts'!K$5&amp;"'!$t1"),$A1837-1,0)),OFFSET(INDIRECT("'"&amp;'DATA for charts'!K$5&amp;"'!$t1"),$A1837-1,0),NA())</f>
        <v>#N/A</v>
      </c>
      <c r="L1837" s="219" t="e">
        <f ca="1">IF(ISNUMBER(OFFSET(INDIRECT("'"&amp;'DATA for charts'!L$5&amp;"'!$t1"),$A1837-1,0)),OFFSET(INDIRECT("'"&amp;'DATA for charts'!L$5&amp;"'!$t1"),$A1837-1,0),NA())</f>
        <v>#N/A</v>
      </c>
      <c r="M1837" s="219" t="e">
        <f ca="1">IF(ISNUMBER(OFFSET(INDIRECT("'"&amp;'DATA for charts'!M$5&amp;"'!$t1"),$A1837-1,0)),OFFSET(INDIRECT("'"&amp;'DATA for charts'!M$5&amp;"'!$t1"),$A1837-1,0),NA())</f>
        <v>#N/A</v>
      </c>
      <c r="N1837" s="219" t="e">
        <f ca="1">IF(ISNUMBER(OFFSET(INDIRECT("'"&amp;'DATA for charts'!N$5&amp;"'!$t1"),$A1837-1,0)),OFFSET(INDIRECT("'"&amp;'DATA for charts'!N$5&amp;"'!$t1"),$A1837-1,0),NA())</f>
        <v>#N/A</v>
      </c>
      <c r="O1837" s="219" t="e">
        <f ca="1">IF(ISNUMBER(OFFSET(INDIRECT("'"&amp;'DATA for charts'!O$5&amp;"'!$t1"),$A1837-1,0)),OFFSET(INDIRECT("'"&amp;'DATA for charts'!O$5&amp;"'!$t1"),$A1837-1,0),NA())</f>
        <v>#N/A</v>
      </c>
      <c r="P1837" s="219" t="e">
        <f ca="1">IF(ISNUMBER(OFFSET(INDIRECT("'"&amp;'DATA for charts'!P$5&amp;"'!$t1"),$A1837-1,0)),OFFSET(INDIRECT("'"&amp;'DATA for charts'!P$5&amp;"'!$t1"),$A1837-1,0),NA())</f>
        <v>#N/A</v>
      </c>
      <c r="Q1837" s="219" t="e">
        <f ca="1">IF(ISNUMBER(OFFSET(INDIRECT("'"&amp;'DATA for charts'!Q$5&amp;"'!$t1"),$A1837-1,0)),OFFSET(INDIRECT("'"&amp;'DATA for charts'!Q$5&amp;"'!$t1"),$A1837-1,0),NA())</f>
        <v>#N/A</v>
      </c>
      <c r="R1837" s="219" t="e">
        <f ca="1">IF(ISNUMBER(OFFSET(INDIRECT("'"&amp;'DATA for charts'!R$5&amp;"'!$t1"),$A1837-1,0)),OFFSET(INDIRECT("'"&amp;'DATA for charts'!R$5&amp;"'!$t1"),$A1837-1,0),NA())</f>
        <v>#N/A</v>
      </c>
      <c r="S1837" s="219" t="e">
        <f ca="1">IF(ISNUMBER(OFFSET(INDIRECT("'"&amp;'DATA for charts'!S$5&amp;"'!$t1"),$A1837-1,0)),OFFSET(INDIRECT("'"&amp;'DATA for charts'!S$5&amp;"'!$t1"),$A1837-1,0),NA())</f>
        <v>#N/A</v>
      </c>
    </row>
    <row r="1838" spans="1:19">
      <c r="A1838" s="226">
        <f t="shared" si="1512"/>
        <v>273</v>
      </c>
      <c r="B1838" s="8">
        <v>12</v>
      </c>
      <c r="C1838" s="219">
        <f ca="1">IF(ISNUMBER(OFFSET(INDIRECT("'"&amp;'DATA for charts'!C$5&amp;"'!$t1"),$A1838-1,0)),OFFSET(INDIRECT("'"&amp;'DATA for charts'!C$5&amp;"'!$t1"),$A1838-1,0),NA())</f>
        <v>-2.1080000000000001</v>
      </c>
      <c r="D1838" s="219">
        <f ca="1">IF(ISNUMBER(OFFSET(INDIRECT("'"&amp;'DATA for charts'!D$5&amp;"'!$t1"),$A1838-1,0)),OFFSET(INDIRECT("'"&amp;'DATA for charts'!D$5&amp;"'!$t1"),$A1838-1,0),NA())</f>
        <v>-2.5370780000000002</v>
      </c>
      <c r="E1838" s="219">
        <f ca="1">IF(ISNUMBER(OFFSET(INDIRECT("'"&amp;'DATA for charts'!E$5&amp;"'!$t1"),$A1838-1,0)),OFFSET(INDIRECT("'"&amp;'DATA for charts'!E$5&amp;"'!$t1"),$A1838-1,0),NA())</f>
        <v>-2.0299999999999998</v>
      </c>
      <c r="F1838" s="219">
        <f ca="1">IF(ISNUMBER(OFFSET(INDIRECT("'"&amp;'DATA for charts'!F$5&amp;"'!$t1"),$A1838-1,0)),OFFSET(INDIRECT("'"&amp;'DATA for charts'!F$5&amp;"'!$t1"),$A1838-1,0),NA())</f>
        <v>-2.6747084662125693</v>
      </c>
      <c r="G1838" s="219">
        <f ca="1">IF(ISNUMBER(OFFSET(INDIRECT("'"&amp;'DATA for charts'!G$5&amp;"'!$t1"),$A1838-1,0)),OFFSET(INDIRECT("'"&amp;'DATA for charts'!G$5&amp;"'!$t1"),$A1838-1,0),NA())</f>
        <v>-2.5299999999999998</v>
      </c>
      <c r="H1838" s="219">
        <f ca="1">IF(ISNUMBER(OFFSET(INDIRECT("'"&amp;'DATA for charts'!H$5&amp;"'!$t1"),$A1838-1,0)),OFFSET(INDIRECT("'"&amp;'DATA for charts'!H$5&amp;"'!$t1"),$A1838-1,0),NA())</f>
        <v>-2.6265999999999998</v>
      </c>
      <c r="I1838" s="219" t="e">
        <f ca="1">IF(ISNUMBER(OFFSET(INDIRECT("'"&amp;'DATA for charts'!I$5&amp;"'!$t1"),$A1838-1,0)),OFFSET(INDIRECT("'"&amp;'DATA for charts'!I$5&amp;"'!$t1"),$A1838-1,0),NA())</f>
        <v>#N/A</v>
      </c>
      <c r="J1838" s="219" t="e">
        <f ca="1">IF(ISNUMBER(OFFSET(INDIRECT("'"&amp;'DATA for charts'!J$5&amp;"'!$t1"),$A1838-1,0)),OFFSET(INDIRECT("'"&amp;'DATA for charts'!J$5&amp;"'!$t1"),$A1838-1,0),NA())</f>
        <v>#N/A</v>
      </c>
      <c r="K1838" s="219" t="e">
        <f ca="1">IF(ISNUMBER(OFFSET(INDIRECT("'"&amp;'DATA for charts'!K$5&amp;"'!$t1"),$A1838-1,0)),OFFSET(INDIRECT("'"&amp;'DATA for charts'!K$5&amp;"'!$t1"),$A1838-1,0),NA())</f>
        <v>#N/A</v>
      </c>
      <c r="L1838" s="219" t="e">
        <f ca="1">IF(ISNUMBER(OFFSET(INDIRECT("'"&amp;'DATA for charts'!L$5&amp;"'!$t1"),$A1838-1,0)),OFFSET(INDIRECT("'"&amp;'DATA for charts'!L$5&amp;"'!$t1"),$A1838-1,0),NA())</f>
        <v>#N/A</v>
      </c>
      <c r="M1838" s="219" t="e">
        <f ca="1">IF(ISNUMBER(OFFSET(INDIRECT("'"&amp;'DATA for charts'!M$5&amp;"'!$t1"),$A1838-1,0)),OFFSET(INDIRECT("'"&amp;'DATA for charts'!M$5&amp;"'!$t1"),$A1838-1,0),NA())</f>
        <v>#N/A</v>
      </c>
      <c r="N1838" s="219" t="e">
        <f ca="1">IF(ISNUMBER(OFFSET(INDIRECT("'"&amp;'DATA for charts'!N$5&amp;"'!$t1"),$A1838-1,0)),OFFSET(INDIRECT("'"&amp;'DATA for charts'!N$5&amp;"'!$t1"),$A1838-1,0),NA())</f>
        <v>#N/A</v>
      </c>
      <c r="O1838" s="219" t="e">
        <f ca="1">IF(ISNUMBER(OFFSET(INDIRECT("'"&amp;'DATA for charts'!O$5&amp;"'!$t1"),$A1838-1,0)),OFFSET(INDIRECT("'"&amp;'DATA for charts'!O$5&amp;"'!$t1"),$A1838-1,0),NA())</f>
        <v>#N/A</v>
      </c>
      <c r="P1838" s="219" t="e">
        <f ca="1">IF(ISNUMBER(OFFSET(INDIRECT("'"&amp;'DATA for charts'!P$5&amp;"'!$t1"),$A1838-1,0)),OFFSET(INDIRECT("'"&amp;'DATA for charts'!P$5&amp;"'!$t1"),$A1838-1,0),NA())</f>
        <v>#N/A</v>
      </c>
      <c r="Q1838" s="219" t="e">
        <f ca="1">IF(ISNUMBER(OFFSET(INDIRECT("'"&amp;'DATA for charts'!Q$5&amp;"'!$t1"),$A1838-1,0)),OFFSET(INDIRECT("'"&amp;'DATA for charts'!Q$5&amp;"'!$t1"),$A1838-1,0),NA())</f>
        <v>#N/A</v>
      </c>
      <c r="R1838" s="219" t="e">
        <f ca="1">IF(ISNUMBER(OFFSET(INDIRECT("'"&amp;'DATA for charts'!R$5&amp;"'!$t1"),$A1838-1,0)),OFFSET(INDIRECT("'"&amp;'DATA for charts'!R$5&amp;"'!$t1"),$A1838-1,0),NA())</f>
        <v>#N/A</v>
      </c>
      <c r="S1838" s="219" t="e">
        <f ca="1">IF(ISNUMBER(OFFSET(INDIRECT("'"&amp;'DATA for charts'!S$5&amp;"'!$t1"),$A1838-1,0)),OFFSET(INDIRECT("'"&amp;'DATA for charts'!S$5&amp;"'!$t1"),$A1838-1,0),NA())</f>
        <v>#N/A</v>
      </c>
    </row>
    <row r="1839" spans="1:19">
      <c r="A1839" s="226">
        <f t="shared" si="1512"/>
        <v>274</v>
      </c>
      <c r="B1839" s="8">
        <v>13</v>
      </c>
      <c r="C1839" s="219">
        <f ca="1">IF(ISNUMBER(OFFSET(INDIRECT("'"&amp;'DATA for charts'!C$5&amp;"'!$t1"),$A1839-1,0)),OFFSET(INDIRECT("'"&amp;'DATA for charts'!C$5&amp;"'!$t1"),$A1839-1,0),NA())</f>
        <v>-2.48</v>
      </c>
      <c r="D1839" s="219">
        <f ca="1">IF(ISNUMBER(OFFSET(INDIRECT("'"&amp;'DATA for charts'!D$5&amp;"'!$t1"),$A1839-1,0)),OFFSET(INDIRECT("'"&amp;'DATA for charts'!D$5&amp;"'!$t1"),$A1839-1,0),NA())</f>
        <v>-2.9109379999999998</v>
      </c>
      <c r="E1839" s="219">
        <f ca="1">IF(ISNUMBER(OFFSET(INDIRECT("'"&amp;'DATA for charts'!E$5&amp;"'!$t1"),$A1839-1,0)),OFFSET(INDIRECT("'"&amp;'DATA for charts'!E$5&amp;"'!$t1"),$A1839-1,0),NA())</f>
        <v>-2.4689999999999999</v>
      </c>
      <c r="F1839" s="219">
        <f ca="1">IF(ISNUMBER(OFFSET(INDIRECT("'"&amp;'DATA for charts'!F$5&amp;"'!$t1"),$A1839-1,0)),OFFSET(INDIRECT("'"&amp;'DATA for charts'!F$5&amp;"'!$t1"),$A1839-1,0),NA())</f>
        <v>-3.0711099660165555</v>
      </c>
      <c r="G1839" s="219">
        <f ca="1">IF(ISNUMBER(OFFSET(INDIRECT("'"&amp;'DATA for charts'!G$5&amp;"'!$t1"),$A1839-1,0)),OFFSET(INDIRECT("'"&amp;'DATA for charts'!G$5&amp;"'!$t1"),$A1839-1,0),NA())</f>
        <v>-3</v>
      </c>
      <c r="H1839" s="219">
        <f ca="1">IF(ISNUMBER(OFFSET(INDIRECT("'"&amp;'DATA for charts'!H$5&amp;"'!$t1"),$A1839-1,0)),OFFSET(INDIRECT("'"&amp;'DATA for charts'!H$5&amp;"'!$t1"),$A1839-1,0),NA())</f>
        <v>-3.0055399999999999</v>
      </c>
      <c r="I1839" s="219" t="e">
        <f ca="1">IF(ISNUMBER(OFFSET(INDIRECT("'"&amp;'DATA for charts'!I$5&amp;"'!$t1"),$A1839-1,0)),OFFSET(INDIRECT("'"&amp;'DATA for charts'!I$5&amp;"'!$t1"),$A1839-1,0),NA())</f>
        <v>#N/A</v>
      </c>
      <c r="J1839" s="219" t="e">
        <f ca="1">IF(ISNUMBER(OFFSET(INDIRECT("'"&amp;'DATA for charts'!J$5&amp;"'!$t1"),$A1839-1,0)),OFFSET(INDIRECT("'"&amp;'DATA for charts'!J$5&amp;"'!$t1"),$A1839-1,0),NA())</f>
        <v>#N/A</v>
      </c>
      <c r="K1839" s="219" t="e">
        <f ca="1">IF(ISNUMBER(OFFSET(INDIRECT("'"&amp;'DATA for charts'!K$5&amp;"'!$t1"),$A1839-1,0)),OFFSET(INDIRECT("'"&amp;'DATA for charts'!K$5&amp;"'!$t1"),$A1839-1,0),NA())</f>
        <v>#N/A</v>
      </c>
      <c r="L1839" s="219" t="e">
        <f ca="1">IF(ISNUMBER(OFFSET(INDIRECT("'"&amp;'DATA for charts'!L$5&amp;"'!$t1"),$A1839-1,0)),OFFSET(INDIRECT("'"&amp;'DATA for charts'!L$5&amp;"'!$t1"),$A1839-1,0),NA())</f>
        <v>#N/A</v>
      </c>
      <c r="M1839" s="219" t="e">
        <f ca="1">IF(ISNUMBER(OFFSET(INDIRECT("'"&amp;'DATA for charts'!M$5&amp;"'!$t1"),$A1839-1,0)),OFFSET(INDIRECT("'"&amp;'DATA for charts'!M$5&amp;"'!$t1"),$A1839-1,0),NA())</f>
        <v>#N/A</v>
      </c>
      <c r="N1839" s="219" t="e">
        <f ca="1">IF(ISNUMBER(OFFSET(INDIRECT("'"&amp;'DATA for charts'!N$5&amp;"'!$t1"),$A1839-1,0)),OFFSET(INDIRECT("'"&amp;'DATA for charts'!N$5&amp;"'!$t1"),$A1839-1,0),NA())</f>
        <v>#N/A</v>
      </c>
      <c r="O1839" s="219" t="e">
        <f ca="1">IF(ISNUMBER(OFFSET(INDIRECT("'"&amp;'DATA for charts'!O$5&amp;"'!$t1"),$A1839-1,0)),OFFSET(INDIRECT("'"&amp;'DATA for charts'!O$5&amp;"'!$t1"),$A1839-1,0),NA())</f>
        <v>#N/A</v>
      </c>
      <c r="P1839" s="219" t="e">
        <f ca="1">IF(ISNUMBER(OFFSET(INDIRECT("'"&amp;'DATA for charts'!P$5&amp;"'!$t1"),$A1839-1,0)),OFFSET(INDIRECT("'"&amp;'DATA for charts'!P$5&amp;"'!$t1"),$A1839-1,0),NA())</f>
        <v>#N/A</v>
      </c>
      <c r="Q1839" s="219" t="e">
        <f ca="1">IF(ISNUMBER(OFFSET(INDIRECT("'"&amp;'DATA for charts'!Q$5&amp;"'!$t1"),$A1839-1,0)),OFFSET(INDIRECT("'"&amp;'DATA for charts'!Q$5&amp;"'!$t1"),$A1839-1,0),NA())</f>
        <v>#N/A</v>
      </c>
      <c r="R1839" s="219" t="e">
        <f ca="1">IF(ISNUMBER(OFFSET(INDIRECT("'"&amp;'DATA for charts'!R$5&amp;"'!$t1"),$A1839-1,0)),OFFSET(INDIRECT("'"&amp;'DATA for charts'!R$5&amp;"'!$t1"),$A1839-1,0),NA())</f>
        <v>#N/A</v>
      </c>
      <c r="S1839" s="219" t="e">
        <f ca="1">IF(ISNUMBER(OFFSET(INDIRECT("'"&amp;'DATA for charts'!S$5&amp;"'!$t1"),$A1839-1,0)),OFFSET(INDIRECT("'"&amp;'DATA for charts'!S$5&amp;"'!$t1"),$A1839-1,0),NA())</f>
        <v>#N/A</v>
      </c>
    </row>
    <row r="1840" spans="1:19">
      <c r="A1840" s="226">
        <f t="shared" si="1512"/>
        <v>275</v>
      </c>
      <c r="B1840" s="8">
        <v>14</v>
      </c>
      <c r="C1840" s="219">
        <f ca="1">IF(ISNUMBER(OFFSET(INDIRECT("'"&amp;'DATA for charts'!C$5&amp;"'!$t1"),$A1840-1,0)),OFFSET(INDIRECT("'"&amp;'DATA for charts'!C$5&amp;"'!$t1"),$A1840-1,0),NA())</f>
        <v>-2.649</v>
      </c>
      <c r="D1840" s="219">
        <f ca="1">IF(ISNUMBER(OFFSET(INDIRECT("'"&amp;'DATA for charts'!D$5&amp;"'!$t1"),$A1840-1,0)),OFFSET(INDIRECT("'"&amp;'DATA for charts'!D$5&amp;"'!$t1"),$A1840-1,0),NA())</f>
        <v>-2.9258479999999989</v>
      </c>
      <c r="E1840" s="219">
        <f ca="1">IF(ISNUMBER(OFFSET(INDIRECT("'"&amp;'DATA for charts'!E$5&amp;"'!$t1"),$A1840-1,0)),OFFSET(INDIRECT("'"&amp;'DATA for charts'!E$5&amp;"'!$t1"),$A1840-1,0),NA())</f>
        <v>-2.6920000000000002</v>
      </c>
      <c r="F1840" s="219">
        <f ca="1">IF(ISNUMBER(OFFSET(INDIRECT("'"&amp;'DATA for charts'!F$5&amp;"'!$t1"),$A1840-1,0)),OFFSET(INDIRECT("'"&amp;'DATA for charts'!F$5&amp;"'!$t1"),$A1840-1,0),NA())</f>
        <v>-3.1133165154412494</v>
      </c>
      <c r="G1840" s="219">
        <f ca="1">IF(ISNUMBER(OFFSET(INDIRECT("'"&amp;'DATA for charts'!G$5&amp;"'!$t1"),$A1840-1,0)),OFFSET(INDIRECT("'"&amp;'DATA for charts'!G$5&amp;"'!$t1"),$A1840-1,0),NA())</f>
        <v>-3.12</v>
      </c>
      <c r="H1840" s="219">
        <f ca="1">IF(ISNUMBER(OFFSET(INDIRECT("'"&amp;'DATA for charts'!H$5&amp;"'!$t1"),$A1840-1,0)),OFFSET(INDIRECT("'"&amp;'DATA for charts'!H$5&amp;"'!$t1"),$A1840-1,0),NA())</f>
        <v>-3.0534500000000002</v>
      </c>
      <c r="I1840" s="219" t="e">
        <f ca="1">IF(ISNUMBER(OFFSET(INDIRECT("'"&amp;'DATA for charts'!I$5&amp;"'!$t1"),$A1840-1,0)),OFFSET(INDIRECT("'"&amp;'DATA for charts'!I$5&amp;"'!$t1"),$A1840-1,0),NA())</f>
        <v>#N/A</v>
      </c>
      <c r="J1840" s="219" t="e">
        <f ca="1">IF(ISNUMBER(OFFSET(INDIRECT("'"&amp;'DATA for charts'!J$5&amp;"'!$t1"),$A1840-1,0)),OFFSET(INDIRECT("'"&amp;'DATA for charts'!J$5&amp;"'!$t1"),$A1840-1,0),NA())</f>
        <v>#N/A</v>
      </c>
      <c r="K1840" s="219" t="e">
        <f ca="1">IF(ISNUMBER(OFFSET(INDIRECT("'"&amp;'DATA for charts'!K$5&amp;"'!$t1"),$A1840-1,0)),OFFSET(INDIRECT("'"&amp;'DATA for charts'!K$5&amp;"'!$t1"),$A1840-1,0),NA())</f>
        <v>#N/A</v>
      </c>
      <c r="L1840" s="219" t="e">
        <f ca="1">IF(ISNUMBER(OFFSET(INDIRECT("'"&amp;'DATA for charts'!L$5&amp;"'!$t1"),$A1840-1,0)),OFFSET(INDIRECT("'"&amp;'DATA for charts'!L$5&amp;"'!$t1"),$A1840-1,0),NA())</f>
        <v>#N/A</v>
      </c>
      <c r="M1840" s="219" t="e">
        <f ca="1">IF(ISNUMBER(OFFSET(INDIRECT("'"&amp;'DATA for charts'!M$5&amp;"'!$t1"),$A1840-1,0)),OFFSET(INDIRECT("'"&amp;'DATA for charts'!M$5&amp;"'!$t1"),$A1840-1,0),NA())</f>
        <v>#N/A</v>
      </c>
      <c r="N1840" s="219" t="e">
        <f ca="1">IF(ISNUMBER(OFFSET(INDIRECT("'"&amp;'DATA for charts'!N$5&amp;"'!$t1"),$A1840-1,0)),OFFSET(INDIRECT("'"&amp;'DATA for charts'!N$5&amp;"'!$t1"),$A1840-1,0),NA())</f>
        <v>#N/A</v>
      </c>
      <c r="O1840" s="219" t="e">
        <f ca="1">IF(ISNUMBER(OFFSET(INDIRECT("'"&amp;'DATA for charts'!O$5&amp;"'!$t1"),$A1840-1,0)),OFFSET(INDIRECT("'"&amp;'DATA for charts'!O$5&amp;"'!$t1"),$A1840-1,0),NA())</f>
        <v>#N/A</v>
      </c>
      <c r="P1840" s="219" t="e">
        <f ca="1">IF(ISNUMBER(OFFSET(INDIRECT("'"&amp;'DATA for charts'!P$5&amp;"'!$t1"),$A1840-1,0)),OFFSET(INDIRECT("'"&amp;'DATA for charts'!P$5&amp;"'!$t1"),$A1840-1,0),NA())</f>
        <v>#N/A</v>
      </c>
      <c r="Q1840" s="219" t="e">
        <f ca="1">IF(ISNUMBER(OFFSET(INDIRECT("'"&amp;'DATA for charts'!Q$5&amp;"'!$t1"),$A1840-1,0)),OFFSET(INDIRECT("'"&amp;'DATA for charts'!Q$5&amp;"'!$t1"),$A1840-1,0),NA())</f>
        <v>#N/A</v>
      </c>
      <c r="R1840" s="219" t="e">
        <f ca="1">IF(ISNUMBER(OFFSET(INDIRECT("'"&amp;'DATA for charts'!R$5&amp;"'!$t1"),$A1840-1,0)),OFFSET(INDIRECT("'"&amp;'DATA for charts'!R$5&amp;"'!$t1"),$A1840-1,0),NA())</f>
        <v>#N/A</v>
      </c>
      <c r="S1840" s="219" t="e">
        <f ca="1">IF(ISNUMBER(OFFSET(INDIRECT("'"&amp;'DATA for charts'!S$5&amp;"'!$t1"),$A1840-1,0)),OFFSET(INDIRECT("'"&amp;'DATA for charts'!S$5&amp;"'!$t1"),$A1840-1,0),NA())</f>
        <v>#N/A</v>
      </c>
    </row>
    <row r="1841" spans="1:19">
      <c r="A1841" s="226">
        <f t="shared" si="1512"/>
        <v>276</v>
      </c>
      <c r="B1841" s="8">
        <v>15</v>
      </c>
      <c r="C1841" s="219">
        <f ca="1">IF(ISNUMBER(OFFSET(INDIRECT("'"&amp;'DATA for charts'!C$5&amp;"'!$t1"),$A1841-1,0)),OFFSET(INDIRECT("'"&amp;'DATA for charts'!C$5&amp;"'!$t1"),$A1841-1,0),NA())</f>
        <v>-2.5819999999999999</v>
      </c>
      <c r="D1841" s="219">
        <f ca="1">IF(ISNUMBER(OFFSET(INDIRECT("'"&amp;'DATA for charts'!D$5&amp;"'!$t1"),$A1841-1,0)),OFFSET(INDIRECT("'"&amp;'DATA for charts'!D$5&amp;"'!$t1"),$A1841-1,0),NA())</f>
        <v>-2.5908910000000001</v>
      </c>
      <c r="E1841" s="219">
        <f ca="1">IF(ISNUMBER(OFFSET(INDIRECT("'"&amp;'DATA for charts'!E$5&amp;"'!$t1"),$A1841-1,0)),OFFSET(INDIRECT("'"&amp;'DATA for charts'!E$5&amp;"'!$t1"),$A1841-1,0),NA())</f>
        <v>-2.645</v>
      </c>
      <c r="F1841" s="219">
        <f ca="1">IF(ISNUMBER(OFFSET(INDIRECT("'"&amp;'DATA for charts'!F$5&amp;"'!$t1"),$A1841-1,0)),OFFSET(INDIRECT("'"&amp;'DATA for charts'!F$5&amp;"'!$t1"),$A1841-1,0),NA())</f>
        <v>-2.8203471746446942</v>
      </c>
      <c r="G1841" s="219">
        <f ca="1">IF(ISNUMBER(OFFSET(INDIRECT("'"&amp;'DATA for charts'!G$5&amp;"'!$t1"),$A1841-1,0)),OFFSET(INDIRECT("'"&amp;'DATA for charts'!G$5&amp;"'!$t1"),$A1841-1,0),NA())</f>
        <v>-2.88</v>
      </c>
      <c r="H1841" s="219">
        <f ca="1">IF(ISNUMBER(OFFSET(INDIRECT("'"&amp;'DATA for charts'!H$5&amp;"'!$t1"),$A1841-1,0)),OFFSET(INDIRECT("'"&amp;'DATA for charts'!H$5&amp;"'!$t1"),$A1841-1,0),NA())</f>
        <v>-2.7772600000000001</v>
      </c>
      <c r="I1841" s="219" t="e">
        <f ca="1">IF(ISNUMBER(OFFSET(INDIRECT("'"&amp;'DATA for charts'!I$5&amp;"'!$t1"),$A1841-1,0)),OFFSET(INDIRECT("'"&amp;'DATA for charts'!I$5&amp;"'!$t1"),$A1841-1,0),NA())</f>
        <v>#N/A</v>
      </c>
      <c r="J1841" s="219" t="e">
        <f ca="1">IF(ISNUMBER(OFFSET(INDIRECT("'"&amp;'DATA for charts'!J$5&amp;"'!$t1"),$A1841-1,0)),OFFSET(INDIRECT("'"&amp;'DATA for charts'!J$5&amp;"'!$t1"),$A1841-1,0),NA())</f>
        <v>#N/A</v>
      </c>
      <c r="K1841" s="219" t="e">
        <f ca="1">IF(ISNUMBER(OFFSET(INDIRECT("'"&amp;'DATA for charts'!K$5&amp;"'!$t1"),$A1841-1,0)),OFFSET(INDIRECT("'"&amp;'DATA for charts'!K$5&amp;"'!$t1"),$A1841-1,0),NA())</f>
        <v>#N/A</v>
      </c>
      <c r="L1841" s="219" t="e">
        <f ca="1">IF(ISNUMBER(OFFSET(INDIRECT("'"&amp;'DATA for charts'!L$5&amp;"'!$t1"),$A1841-1,0)),OFFSET(INDIRECT("'"&amp;'DATA for charts'!L$5&amp;"'!$t1"),$A1841-1,0),NA())</f>
        <v>#N/A</v>
      </c>
      <c r="M1841" s="219" t="e">
        <f ca="1">IF(ISNUMBER(OFFSET(INDIRECT("'"&amp;'DATA for charts'!M$5&amp;"'!$t1"),$A1841-1,0)),OFFSET(INDIRECT("'"&amp;'DATA for charts'!M$5&amp;"'!$t1"),$A1841-1,0),NA())</f>
        <v>#N/A</v>
      </c>
      <c r="N1841" s="219" t="e">
        <f ca="1">IF(ISNUMBER(OFFSET(INDIRECT("'"&amp;'DATA for charts'!N$5&amp;"'!$t1"),$A1841-1,0)),OFFSET(INDIRECT("'"&amp;'DATA for charts'!N$5&amp;"'!$t1"),$A1841-1,0),NA())</f>
        <v>#N/A</v>
      </c>
      <c r="O1841" s="219" t="e">
        <f ca="1">IF(ISNUMBER(OFFSET(INDIRECT("'"&amp;'DATA for charts'!O$5&amp;"'!$t1"),$A1841-1,0)),OFFSET(INDIRECT("'"&amp;'DATA for charts'!O$5&amp;"'!$t1"),$A1841-1,0),NA())</f>
        <v>#N/A</v>
      </c>
      <c r="P1841" s="219" t="e">
        <f ca="1">IF(ISNUMBER(OFFSET(INDIRECT("'"&amp;'DATA for charts'!P$5&amp;"'!$t1"),$A1841-1,0)),OFFSET(INDIRECT("'"&amp;'DATA for charts'!P$5&amp;"'!$t1"),$A1841-1,0),NA())</f>
        <v>#N/A</v>
      </c>
      <c r="Q1841" s="219" t="e">
        <f ca="1">IF(ISNUMBER(OFFSET(INDIRECT("'"&amp;'DATA for charts'!Q$5&amp;"'!$t1"),$A1841-1,0)),OFFSET(INDIRECT("'"&amp;'DATA for charts'!Q$5&amp;"'!$t1"),$A1841-1,0),NA())</f>
        <v>#N/A</v>
      </c>
      <c r="R1841" s="219" t="e">
        <f ca="1">IF(ISNUMBER(OFFSET(INDIRECT("'"&amp;'DATA for charts'!R$5&amp;"'!$t1"),$A1841-1,0)),OFFSET(INDIRECT("'"&amp;'DATA for charts'!R$5&amp;"'!$t1"),$A1841-1,0),NA())</f>
        <v>#N/A</v>
      </c>
      <c r="S1841" s="219" t="e">
        <f ca="1">IF(ISNUMBER(OFFSET(INDIRECT("'"&amp;'DATA for charts'!S$5&amp;"'!$t1"),$A1841-1,0)),OFFSET(INDIRECT("'"&amp;'DATA for charts'!S$5&amp;"'!$t1"),$A1841-1,0),NA())</f>
        <v>#N/A</v>
      </c>
    </row>
    <row r="1842" spans="1:19">
      <c r="A1842" s="226">
        <f t="shared" si="1512"/>
        <v>277</v>
      </c>
      <c r="B1842" s="8">
        <v>16</v>
      </c>
      <c r="C1842" s="219">
        <f ca="1">IF(ISNUMBER(OFFSET(INDIRECT("'"&amp;'DATA for charts'!C$5&amp;"'!$t1"),$A1842-1,0)),OFFSET(INDIRECT("'"&amp;'DATA for charts'!C$5&amp;"'!$t1"),$A1842-1,0),NA())</f>
        <v>-2.3540000000000001</v>
      </c>
      <c r="D1842" s="219">
        <f ca="1">IF(ISNUMBER(OFFSET(INDIRECT("'"&amp;'DATA for charts'!D$5&amp;"'!$t1"),$A1842-1,0)),OFFSET(INDIRECT("'"&amp;'DATA for charts'!D$5&amp;"'!$t1"),$A1842-1,0),NA())</f>
        <v>-2.0687820000000001</v>
      </c>
      <c r="E1842" s="219">
        <f ca="1">IF(ISNUMBER(OFFSET(INDIRECT("'"&amp;'DATA for charts'!E$5&amp;"'!$t1"),$A1842-1,0)),OFFSET(INDIRECT("'"&amp;'DATA for charts'!E$5&amp;"'!$t1"),$A1842-1,0),NA())</f>
        <v>-2.3679999999999999</v>
      </c>
      <c r="F1842" s="219">
        <f ca="1">IF(ISNUMBER(OFFSET(INDIRECT("'"&amp;'DATA for charts'!F$5&amp;"'!$t1"),$A1842-1,0)),OFFSET(INDIRECT("'"&amp;'DATA for charts'!F$5&amp;"'!$t1"),$A1842-1,0),NA())</f>
        <v>-2.3444616139520722</v>
      </c>
      <c r="G1842" s="219">
        <f ca="1">IF(ISNUMBER(OFFSET(INDIRECT("'"&amp;'DATA for charts'!G$5&amp;"'!$t1"),$A1842-1,0)),OFFSET(INDIRECT("'"&amp;'DATA for charts'!G$5&amp;"'!$t1"),$A1842-1,0),NA())</f>
        <v>-2.44</v>
      </c>
      <c r="H1842" s="219">
        <f ca="1">IF(ISNUMBER(OFFSET(INDIRECT("'"&amp;'DATA for charts'!H$5&amp;"'!$t1"),$A1842-1,0)),OFFSET(INDIRECT("'"&amp;'DATA for charts'!H$5&amp;"'!$t1"),$A1842-1,0),NA())</f>
        <v>-2.30132</v>
      </c>
      <c r="I1842" s="219" t="e">
        <f ca="1">IF(ISNUMBER(OFFSET(INDIRECT("'"&amp;'DATA for charts'!I$5&amp;"'!$t1"),$A1842-1,0)),OFFSET(INDIRECT("'"&amp;'DATA for charts'!I$5&amp;"'!$t1"),$A1842-1,0),NA())</f>
        <v>#N/A</v>
      </c>
      <c r="J1842" s="219" t="e">
        <f ca="1">IF(ISNUMBER(OFFSET(INDIRECT("'"&amp;'DATA for charts'!J$5&amp;"'!$t1"),$A1842-1,0)),OFFSET(INDIRECT("'"&amp;'DATA for charts'!J$5&amp;"'!$t1"),$A1842-1,0),NA())</f>
        <v>#N/A</v>
      </c>
      <c r="K1842" s="219" t="e">
        <f ca="1">IF(ISNUMBER(OFFSET(INDIRECT("'"&amp;'DATA for charts'!K$5&amp;"'!$t1"),$A1842-1,0)),OFFSET(INDIRECT("'"&amp;'DATA for charts'!K$5&amp;"'!$t1"),$A1842-1,0),NA())</f>
        <v>#N/A</v>
      </c>
      <c r="L1842" s="219" t="e">
        <f ca="1">IF(ISNUMBER(OFFSET(INDIRECT("'"&amp;'DATA for charts'!L$5&amp;"'!$t1"),$A1842-1,0)),OFFSET(INDIRECT("'"&amp;'DATA for charts'!L$5&amp;"'!$t1"),$A1842-1,0),NA())</f>
        <v>#N/A</v>
      </c>
      <c r="M1842" s="219" t="e">
        <f ca="1">IF(ISNUMBER(OFFSET(INDIRECT("'"&amp;'DATA for charts'!M$5&amp;"'!$t1"),$A1842-1,0)),OFFSET(INDIRECT("'"&amp;'DATA for charts'!M$5&amp;"'!$t1"),$A1842-1,0),NA())</f>
        <v>#N/A</v>
      </c>
      <c r="N1842" s="219" t="e">
        <f ca="1">IF(ISNUMBER(OFFSET(INDIRECT("'"&amp;'DATA for charts'!N$5&amp;"'!$t1"),$A1842-1,0)),OFFSET(INDIRECT("'"&amp;'DATA for charts'!N$5&amp;"'!$t1"),$A1842-1,0),NA())</f>
        <v>#N/A</v>
      </c>
      <c r="O1842" s="219" t="e">
        <f ca="1">IF(ISNUMBER(OFFSET(INDIRECT("'"&amp;'DATA for charts'!O$5&amp;"'!$t1"),$A1842-1,0)),OFFSET(INDIRECT("'"&amp;'DATA for charts'!O$5&amp;"'!$t1"),$A1842-1,0),NA())</f>
        <v>#N/A</v>
      </c>
      <c r="P1842" s="219" t="e">
        <f ca="1">IF(ISNUMBER(OFFSET(INDIRECT("'"&amp;'DATA for charts'!P$5&amp;"'!$t1"),$A1842-1,0)),OFFSET(INDIRECT("'"&amp;'DATA for charts'!P$5&amp;"'!$t1"),$A1842-1,0),NA())</f>
        <v>#N/A</v>
      </c>
      <c r="Q1842" s="219" t="e">
        <f ca="1">IF(ISNUMBER(OFFSET(INDIRECT("'"&amp;'DATA for charts'!Q$5&amp;"'!$t1"),$A1842-1,0)),OFFSET(INDIRECT("'"&amp;'DATA for charts'!Q$5&amp;"'!$t1"),$A1842-1,0),NA())</f>
        <v>#N/A</v>
      </c>
      <c r="R1842" s="219" t="e">
        <f ca="1">IF(ISNUMBER(OFFSET(INDIRECT("'"&amp;'DATA for charts'!R$5&amp;"'!$t1"),$A1842-1,0)),OFFSET(INDIRECT("'"&amp;'DATA for charts'!R$5&amp;"'!$t1"),$A1842-1,0),NA())</f>
        <v>#N/A</v>
      </c>
      <c r="S1842" s="219" t="e">
        <f ca="1">IF(ISNUMBER(OFFSET(INDIRECT("'"&amp;'DATA for charts'!S$5&amp;"'!$t1"),$A1842-1,0)),OFFSET(INDIRECT("'"&amp;'DATA for charts'!S$5&amp;"'!$t1"),$A1842-1,0),NA())</f>
        <v>#N/A</v>
      </c>
    </row>
    <row r="1843" spans="1:19">
      <c r="A1843" s="226">
        <f t="shared" si="1512"/>
        <v>278</v>
      </c>
      <c r="B1843" s="8">
        <v>17</v>
      </c>
      <c r="C1843" s="219">
        <f ca="1">IF(ISNUMBER(OFFSET(INDIRECT("'"&amp;'DATA for charts'!C$5&amp;"'!$t1"),$A1843-1,0)),OFFSET(INDIRECT("'"&amp;'DATA for charts'!C$5&amp;"'!$t1"),$A1843-1,0),NA())</f>
        <v>-2.1059999999999999</v>
      </c>
      <c r="D1843" s="219">
        <f ca="1">IF(ISNUMBER(OFFSET(INDIRECT("'"&amp;'DATA for charts'!D$5&amp;"'!$t1"),$A1843-1,0)),OFFSET(INDIRECT("'"&amp;'DATA for charts'!D$5&amp;"'!$t1"),$A1843-1,0),NA())</f>
        <v>-1.6541980000000001</v>
      </c>
      <c r="E1843" s="219">
        <f ca="1">IF(ISNUMBER(OFFSET(INDIRECT("'"&amp;'DATA for charts'!E$5&amp;"'!$t1"),$A1843-1,0)),OFFSET(INDIRECT("'"&amp;'DATA for charts'!E$5&amp;"'!$t1"),$A1843-1,0),NA())</f>
        <v>-2.0190000000000001</v>
      </c>
      <c r="F1843" s="219">
        <f ca="1">IF(ISNUMBER(OFFSET(INDIRECT("'"&amp;'DATA for charts'!F$5&amp;"'!$t1"),$A1843-1,0)),OFFSET(INDIRECT("'"&amp;'DATA for charts'!F$5&amp;"'!$t1"),$A1843-1,0),NA())</f>
        <v>-1.9470493690839972</v>
      </c>
      <c r="G1843" s="219">
        <f ca="1">IF(ISNUMBER(OFFSET(INDIRECT("'"&amp;'DATA for charts'!G$5&amp;"'!$t1"),$A1843-1,0)),OFFSET(INDIRECT("'"&amp;'DATA for charts'!G$5&amp;"'!$t1"),$A1843-1,0),NA())</f>
        <v>-2.02</v>
      </c>
      <c r="H1843" s="219">
        <f ca="1">IF(ISNUMBER(OFFSET(INDIRECT("'"&amp;'DATA for charts'!H$5&amp;"'!$t1"),$A1843-1,0)),OFFSET(INDIRECT("'"&amp;'DATA for charts'!H$5&amp;"'!$t1"),$A1843-1,0),NA())</f>
        <v>-1.9322600000000001</v>
      </c>
      <c r="I1843" s="219" t="e">
        <f ca="1">IF(ISNUMBER(OFFSET(INDIRECT("'"&amp;'DATA for charts'!I$5&amp;"'!$t1"),$A1843-1,0)),OFFSET(INDIRECT("'"&amp;'DATA for charts'!I$5&amp;"'!$t1"),$A1843-1,0),NA())</f>
        <v>#N/A</v>
      </c>
      <c r="J1843" s="219" t="e">
        <f ca="1">IF(ISNUMBER(OFFSET(INDIRECT("'"&amp;'DATA for charts'!J$5&amp;"'!$t1"),$A1843-1,0)),OFFSET(INDIRECT("'"&amp;'DATA for charts'!J$5&amp;"'!$t1"),$A1843-1,0),NA())</f>
        <v>#N/A</v>
      </c>
      <c r="K1843" s="219" t="e">
        <f ca="1">IF(ISNUMBER(OFFSET(INDIRECT("'"&amp;'DATA for charts'!K$5&amp;"'!$t1"),$A1843-1,0)),OFFSET(INDIRECT("'"&amp;'DATA for charts'!K$5&amp;"'!$t1"),$A1843-1,0),NA())</f>
        <v>#N/A</v>
      </c>
      <c r="L1843" s="219" t="e">
        <f ca="1">IF(ISNUMBER(OFFSET(INDIRECT("'"&amp;'DATA for charts'!L$5&amp;"'!$t1"),$A1843-1,0)),OFFSET(INDIRECT("'"&amp;'DATA for charts'!L$5&amp;"'!$t1"),$A1843-1,0),NA())</f>
        <v>#N/A</v>
      </c>
      <c r="M1843" s="219" t="e">
        <f ca="1">IF(ISNUMBER(OFFSET(INDIRECT("'"&amp;'DATA for charts'!M$5&amp;"'!$t1"),$A1843-1,0)),OFFSET(INDIRECT("'"&amp;'DATA for charts'!M$5&amp;"'!$t1"),$A1843-1,0),NA())</f>
        <v>#N/A</v>
      </c>
      <c r="N1843" s="219" t="e">
        <f ca="1">IF(ISNUMBER(OFFSET(INDIRECT("'"&amp;'DATA for charts'!N$5&amp;"'!$t1"),$A1843-1,0)),OFFSET(INDIRECT("'"&amp;'DATA for charts'!N$5&amp;"'!$t1"),$A1843-1,0),NA())</f>
        <v>#N/A</v>
      </c>
      <c r="O1843" s="219" t="e">
        <f ca="1">IF(ISNUMBER(OFFSET(INDIRECT("'"&amp;'DATA for charts'!O$5&amp;"'!$t1"),$A1843-1,0)),OFFSET(INDIRECT("'"&amp;'DATA for charts'!O$5&amp;"'!$t1"),$A1843-1,0),NA())</f>
        <v>#N/A</v>
      </c>
      <c r="P1843" s="219" t="e">
        <f ca="1">IF(ISNUMBER(OFFSET(INDIRECT("'"&amp;'DATA for charts'!P$5&amp;"'!$t1"),$A1843-1,0)),OFFSET(INDIRECT("'"&amp;'DATA for charts'!P$5&amp;"'!$t1"),$A1843-1,0),NA())</f>
        <v>#N/A</v>
      </c>
      <c r="Q1843" s="219" t="e">
        <f ca="1">IF(ISNUMBER(OFFSET(INDIRECT("'"&amp;'DATA for charts'!Q$5&amp;"'!$t1"),$A1843-1,0)),OFFSET(INDIRECT("'"&amp;'DATA for charts'!Q$5&amp;"'!$t1"),$A1843-1,0),NA())</f>
        <v>#N/A</v>
      </c>
      <c r="R1843" s="219" t="e">
        <f ca="1">IF(ISNUMBER(OFFSET(INDIRECT("'"&amp;'DATA for charts'!R$5&amp;"'!$t1"),$A1843-1,0)),OFFSET(INDIRECT("'"&amp;'DATA for charts'!R$5&amp;"'!$t1"),$A1843-1,0),NA())</f>
        <v>#N/A</v>
      </c>
      <c r="S1843" s="219" t="e">
        <f ca="1">IF(ISNUMBER(OFFSET(INDIRECT("'"&amp;'DATA for charts'!S$5&amp;"'!$t1"),$A1843-1,0)),OFFSET(INDIRECT("'"&amp;'DATA for charts'!S$5&amp;"'!$t1"),$A1843-1,0),NA())</f>
        <v>#N/A</v>
      </c>
    </row>
    <row r="1844" spans="1:19">
      <c r="A1844" s="226">
        <f t="shared" si="1512"/>
        <v>279</v>
      </c>
      <c r="B1844" s="8">
        <v>18</v>
      </c>
      <c r="C1844" s="219">
        <f ca="1">IF(ISNUMBER(OFFSET(INDIRECT("'"&amp;'DATA for charts'!C$5&amp;"'!$t1"),$A1844-1,0)),OFFSET(INDIRECT("'"&amp;'DATA for charts'!C$5&amp;"'!$t1"),$A1844-1,0),NA())</f>
        <v>-1.8640000000000001</v>
      </c>
      <c r="D1844" s="219">
        <f ca="1">IF(ISNUMBER(OFFSET(INDIRECT("'"&amp;'DATA for charts'!D$5&amp;"'!$t1"),$A1844-1,0)),OFFSET(INDIRECT("'"&amp;'DATA for charts'!D$5&amp;"'!$t1"),$A1844-1,0),NA())</f>
        <v>-1.3654809999999999</v>
      </c>
      <c r="E1844" s="219">
        <f ca="1">IF(ISNUMBER(OFFSET(INDIRECT("'"&amp;'DATA for charts'!E$5&amp;"'!$t1"),$A1844-1,0)),OFFSET(INDIRECT("'"&amp;'DATA for charts'!E$5&amp;"'!$t1"),$A1844-1,0),NA())</f>
        <v>-1.681</v>
      </c>
      <c r="F1844" s="219">
        <f ca="1">IF(ISNUMBER(OFFSET(INDIRECT("'"&amp;'DATA for charts'!F$5&amp;"'!$t1"),$A1844-1,0)),OFFSET(INDIRECT("'"&amp;'DATA for charts'!F$5&amp;"'!$t1"),$A1844-1,0),NA())</f>
        <v>-1.6239457421226526</v>
      </c>
      <c r="G1844" s="219">
        <f ca="1">IF(ISNUMBER(OFFSET(INDIRECT("'"&amp;'DATA for charts'!G$5&amp;"'!$t1"),$A1844-1,0)),OFFSET(INDIRECT("'"&amp;'DATA for charts'!G$5&amp;"'!$t1"),$A1844-1,0),NA())</f>
        <v>-1.69</v>
      </c>
      <c r="H1844" s="219">
        <f ca="1">IF(ISNUMBER(OFFSET(INDIRECT("'"&amp;'DATA for charts'!H$5&amp;"'!$t1"),$A1844-1,0)),OFFSET(INDIRECT("'"&amp;'DATA for charts'!H$5&amp;"'!$t1"),$A1844-1,0),NA())</f>
        <v>-1.6119699999999999</v>
      </c>
      <c r="I1844" s="219" t="e">
        <f ca="1">IF(ISNUMBER(OFFSET(INDIRECT("'"&amp;'DATA for charts'!I$5&amp;"'!$t1"),$A1844-1,0)),OFFSET(INDIRECT("'"&amp;'DATA for charts'!I$5&amp;"'!$t1"),$A1844-1,0),NA())</f>
        <v>#N/A</v>
      </c>
      <c r="J1844" s="219" t="e">
        <f ca="1">IF(ISNUMBER(OFFSET(INDIRECT("'"&amp;'DATA for charts'!J$5&amp;"'!$t1"),$A1844-1,0)),OFFSET(INDIRECT("'"&amp;'DATA for charts'!J$5&amp;"'!$t1"),$A1844-1,0),NA())</f>
        <v>#N/A</v>
      </c>
      <c r="K1844" s="219" t="e">
        <f ca="1">IF(ISNUMBER(OFFSET(INDIRECT("'"&amp;'DATA for charts'!K$5&amp;"'!$t1"),$A1844-1,0)),OFFSET(INDIRECT("'"&amp;'DATA for charts'!K$5&amp;"'!$t1"),$A1844-1,0),NA())</f>
        <v>#N/A</v>
      </c>
      <c r="L1844" s="219" t="e">
        <f ca="1">IF(ISNUMBER(OFFSET(INDIRECT("'"&amp;'DATA for charts'!L$5&amp;"'!$t1"),$A1844-1,0)),OFFSET(INDIRECT("'"&amp;'DATA for charts'!L$5&amp;"'!$t1"),$A1844-1,0),NA())</f>
        <v>#N/A</v>
      </c>
      <c r="M1844" s="219" t="e">
        <f ca="1">IF(ISNUMBER(OFFSET(INDIRECT("'"&amp;'DATA for charts'!M$5&amp;"'!$t1"),$A1844-1,0)),OFFSET(INDIRECT("'"&amp;'DATA for charts'!M$5&amp;"'!$t1"),$A1844-1,0),NA())</f>
        <v>#N/A</v>
      </c>
      <c r="N1844" s="219" t="e">
        <f ca="1">IF(ISNUMBER(OFFSET(INDIRECT("'"&amp;'DATA for charts'!N$5&amp;"'!$t1"),$A1844-1,0)),OFFSET(INDIRECT("'"&amp;'DATA for charts'!N$5&amp;"'!$t1"),$A1844-1,0),NA())</f>
        <v>#N/A</v>
      </c>
      <c r="O1844" s="219" t="e">
        <f ca="1">IF(ISNUMBER(OFFSET(INDIRECT("'"&amp;'DATA for charts'!O$5&amp;"'!$t1"),$A1844-1,0)),OFFSET(INDIRECT("'"&amp;'DATA for charts'!O$5&amp;"'!$t1"),$A1844-1,0),NA())</f>
        <v>#N/A</v>
      </c>
      <c r="P1844" s="219" t="e">
        <f ca="1">IF(ISNUMBER(OFFSET(INDIRECT("'"&amp;'DATA for charts'!P$5&amp;"'!$t1"),$A1844-1,0)),OFFSET(INDIRECT("'"&amp;'DATA for charts'!P$5&amp;"'!$t1"),$A1844-1,0),NA())</f>
        <v>#N/A</v>
      </c>
      <c r="Q1844" s="219" t="e">
        <f ca="1">IF(ISNUMBER(OFFSET(INDIRECT("'"&amp;'DATA for charts'!Q$5&amp;"'!$t1"),$A1844-1,0)),OFFSET(INDIRECT("'"&amp;'DATA for charts'!Q$5&amp;"'!$t1"),$A1844-1,0),NA())</f>
        <v>#N/A</v>
      </c>
      <c r="R1844" s="219" t="e">
        <f ca="1">IF(ISNUMBER(OFFSET(INDIRECT("'"&amp;'DATA for charts'!R$5&amp;"'!$t1"),$A1844-1,0)),OFFSET(INDIRECT("'"&amp;'DATA for charts'!R$5&amp;"'!$t1"),$A1844-1,0),NA())</f>
        <v>#N/A</v>
      </c>
      <c r="S1844" s="219" t="e">
        <f ca="1">IF(ISNUMBER(OFFSET(INDIRECT("'"&amp;'DATA for charts'!S$5&amp;"'!$t1"),$A1844-1,0)),OFFSET(INDIRECT("'"&amp;'DATA for charts'!S$5&amp;"'!$t1"),$A1844-1,0),NA())</f>
        <v>#N/A</v>
      </c>
    </row>
    <row r="1845" spans="1:19">
      <c r="A1845" s="226">
        <f t="shared" si="1512"/>
        <v>280</v>
      </c>
      <c r="B1845" s="8">
        <v>19</v>
      </c>
      <c r="C1845" s="219">
        <f ca="1">IF(ISNUMBER(OFFSET(INDIRECT("'"&amp;'DATA for charts'!C$5&amp;"'!$t1"),$A1845-1,0)),OFFSET(INDIRECT("'"&amp;'DATA for charts'!C$5&amp;"'!$t1"),$A1845-1,0),NA())</f>
        <v>-1.593</v>
      </c>
      <c r="D1845" s="219">
        <f ca="1">IF(ISNUMBER(OFFSET(INDIRECT("'"&amp;'DATA for charts'!D$5&amp;"'!$t1"),$A1845-1,0)),OFFSET(INDIRECT("'"&amp;'DATA for charts'!D$5&amp;"'!$t1"),$A1845-1,0),NA())</f>
        <v>-1.1029108000000001</v>
      </c>
      <c r="E1845" s="219">
        <f ca="1">IF(ISNUMBER(OFFSET(INDIRECT("'"&amp;'DATA for charts'!E$5&amp;"'!$t1"),$A1845-1,0)),OFFSET(INDIRECT("'"&amp;'DATA for charts'!E$5&amp;"'!$t1"),$A1845-1,0),NA())</f>
        <v>-1.37</v>
      </c>
      <c r="F1845" s="219">
        <f ca="1">IF(ISNUMBER(OFFSET(INDIRECT("'"&amp;'DATA for charts'!F$5&amp;"'!$t1"),$A1845-1,0)),OFFSET(INDIRECT("'"&amp;'DATA for charts'!F$5&amp;"'!$t1"),$A1845-1,0),NA())</f>
        <v>-1.304417947577575</v>
      </c>
      <c r="G1845" s="219">
        <f ca="1">IF(ISNUMBER(OFFSET(INDIRECT("'"&amp;'DATA for charts'!G$5&amp;"'!$t1"),$A1845-1,0)),OFFSET(INDIRECT("'"&amp;'DATA for charts'!G$5&amp;"'!$t1"),$A1845-1,0),NA())</f>
        <v>-1.36</v>
      </c>
      <c r="H1845" s="219">
        <f ca="1">IF(ISNUMBER(OFFSET(INDIRECT("'"&amp;'DATA for charts'!H$5&amp;"'!$t1"),$A1845-1,0)),OFFSET(INDIRECT("'"&amp;'DATA for charts'!H$5&amp;"'!$t1"),$A1845-1,0),NA())</f>
        <v>-1.28593</v>
      </c>
      <c r="I1845" s="219" t="e">
        <f ca="1">IF(ISNUMBER(OFFSET(INDIRECT("'"&amp;'DATA for charts'!I$5&amp;"'!$t1"),$A1845-1,0)),OFFSET(INDIRECT("'"&amp;'DATA for charts'!I$5&amp;"'!$t1"),$A1845-1,0),NA())</f>
        <v>#N/A</v>
      </c>
      <c r="J1845" s="219" t="e">
        <f ca="1">IF(ISNUMBER(OFFSET(INDIRECT("'"&amp;'DATA for charts'!J$5&amp;"'!$t1"),$A1845-1,0)),OFFSET(INDIRECT("'"&amp;'DATA for charts'!J$5&amp;"'!$t1"),$A1845-1,0),NA())</f>
        <v>#N/A</v>
      </c>
      <c r="K1845" s="219" t="e">
        <f ca="1">IF(ISNUMBER(OFFSET(INDIRECT("'"&amp;'DATA for charts'!K$5&amp;"'!$t1"),$A1845-1,0)),OFFSET(INDIRECT("'"&amp;'DATA for charts'!K$5&amp;"'!$t1"),$A1845-1,0),NA())</f>
        <v>#N/A</v>
      </c>
      <c r="L1845" s="219" t="e">
        <f ca="1">IF(ISNUMBER(OFFSET(INDIRECT("'"&amp;'DATA for charts'!L$5&amp;"'!$t1"),$A1845-1,0)),OFFSET(INDIRECT("'"&amp;'DATA for charts'!L$5&amp;"'!$t1"),$A1845-1,0),NA())</f>
        <v>#N/A</v>
      </c>
      <c r="M1845" s="219" t="e">
        <f ca="1">IF(ISNUMBER(OFFSET(INDIRECT("'"&amp;'DATA for charts'!M$5&amp;"'!$t1"),$A1845-1,0)),OFFSET(INDIRECT("'"&amp;'DATA for charts'!M$5&amp;"'!$t1"),$A1845-1,0),NA())</f>
        <v>#N/A</v>
      </c>
      <c r="N1845" s="219" t="e">
        <f ca="1">IF(ISNUMBER(OFFSET(INDIRECT("'"&amp;'DATA for charts'!N$5&amp;"'!$t1"),$A1845-1,0)),OFFSET(INDIRECT("'"&amp;'DATA for charts'!N$5&amp;"'!$t1"),$A1845-1,0),NA())</f>
        <v>#N/A</v>
      </c>
      <c r="O1845" s="219" t="e">
        <f ca="1">IF(ISNUMBER(OFFSET(INDIRECT("'"&amp;'DATA for charts'!O$5&amp;"'!$t1"),$A1845-1,0)),OFFSET(INDIRECT("'"&amp;'DATA for charts'!O$5&amp;"'!$t1"),$A1845-1,0),NA())</f>
        <v>#N/A</v>
      </c>
      <c r="P1845" s="219" t="e">
        <f ca="1">IF(ISNUMBER(OFFSET(INDIRECT("'"&amp;'DATA for charts'!P$5&amp;"'!$t1"),$A1845-1,0)),OFFSET(INDIRECT("'"&amp;'DATA for charts'!P$5&amp;"'!$t1"),$A1845-1,0),NA())</f>
        <v>#N/A</v>
      </c>
      <c r="Q1845" s="219" t="e">
        <f ca="1">IF(ISNUMBER(OFFSET(INDIRECT("'"&amp;'DATA for charts'!Q$5&amp;"'!$t1"),$A1845-1,0)),OFFSET(INDIRECT("'"&amp;'DATA for charts'!Q$5&amp;"'!$t1"),$A1845-1,0),NA())</f>
        <v>#N/A</v>
      </c>
      <c r="R1845" s="219" t="e">
        <f ca="1">IF(ISNUMBER(OFFSET(INDIRECT("'"&amp;'DATA for charts'!R$5&amp;"'!$t1"),$A1845-1,0)),OFFSET(INDIRECT("'"&amp;'DATA for charts'!R$5&amp;"'!$t1"),$A1845-1,0),NA())</f>
        <v>#N/A</v>
      </c>
      <c r="S1845" s="219" t="e">
        <f ca="1">IF(ISNUMBER(OFFSET(INDIRECT("'"&amp;'DATA for charts'!S$5&amp;"'!$t1"),$A1845-1,0)),OFFSET(INDIRECT("'"&amp;'DATA for charts'!S$5&amp;"'!$t1"),$A1845-1,0),NA())</f>
        <v>#N/A</v>
      </c>
    </row>
    <row r="1846" spans="1:19">
      <c r="A1846" s="226">
        <f t="shared" si="1512"/>
        <v>281</v>
      </c>
      <c r="B1846" s="8">
        <v>20</v>
      </c>
      <c r="C1846" s="219">
        <f ca="1">IF(ISNUMBER(OFFSET(INDIRECT("'"&amp;'DATA for charts'!C$5&amp;"'!$t1"),$A1846-1,0)),OFFSET(INDIRECT("'"&amp;'DATA for charts'!C$5&amp;"'!$t1"),$A1846-1,0),NA())</f>
        <v>-1.2949999999999999</v>
      </c>
      <c r="D1846" s="219">
        <f ca="1">IF(ISNUMBER(OFFSET(INDIRECT("'"&amp;'DATA for charts'!D$5&amp;"'!$t1"),$A1846-1,0)),OFFSET(INDIRECT("'"&amp;'DATA for charts'!D$5&amp;"'!$t1"),$A1846-1,0),NA())</f>
        <v>-0.84840719999999992</v>
      </c>
      <c r="E1846" s="219">
        <f ca="1">IF(ISNUMBER(OFFSET(INDIRECT("'"&amp;'DATA for charts'!E$5&amp;"'!$t1"),$A1846-1,0)),OFFSET(INDIRECT("'"&amp;'DATA for charts'!E$5&amp;"'!$t1"),$A1846-1,0),NA())</f>
        <v>-1.0580000000000001</v>
      </c>
      <c r="F1846" s="219">
        <f ca="1">IF(ISNUMBER(OFFSET(INDIRECT("'"&amp;'DATA for charts'!F$5&amp;"'!$t1"),$A1846-1,0)),OFFSET(INDIRECT("'"&amp;'DATA for charts'!F$5&amp;"'!$t1"),$A1846-1,0),NA())</f>
        <v>-0.98545332944571939</v>
      </c>
      <c r="G1846" s="219">
        <f ca="1">IF(ISNUMBER(OFFSET(INDIRECT("'"&amp;'DATA for charts'!G$5&amp;"'!$t1"),$A1846-1,0)),OFFSET(INDIRECT("'"&amp;'DATA for charts'!G$5&amp;"'!$t1"),$A1846-1,0),NA())</f>
        <v>-1.03</v>
      </c>
      <c r="H1846" s="219">
        <f ca="1">IF(ISNUMBER(OFFSET(INDIRECT("'"&amp;'DATA for charts'!H$5&amp;"'!$t1"),$A1846-1,0)),OFFSET(INDIRECT("'"&amp;'DATA for charts'!H$5&amp;"'!$t1"),$A1846-1,0),NA())</f>
        <v>-0.96141500000000002</v>
      </c>
      <c r="I1846" s="219" t="e">
        <f ca="1">IF(ISNUMBER(OFFSET(INDIRECT("'"&amp;'DATA for charts'!I$5&amp;"'!$t1"),$A1846-1,0)),OFFSET(INDIRECT("'"&amp;'DATA for charts'!I$5&amp;"'!$t1"),$A1846-1,0),NA())</f>
        <v>#N/A</v>
      </c>
      <c r="J1846" s="219" t="e">
        <f ca="1">IF(ISNUMBER(OFFSET(INDIRECT("'"&amp;'DATA for charts'!J$5&amp;"'!$t1"),$A1846-1,0)),OFFSET(INDIRECT("'"&amp;'DATA for charts'!J$5&amp;"'!$t1"),$A1846-1,0),NA())</f>
        <v>#N/A</v>
      </c>
      <c r="K1846" s="219" t="e">
        <f ca="1">IF(ISNUMBER(OFFSET(INDIRECT("'"&amp;'DATA for charts'!K$5&amp;"'!$t1"),$A1846-1,0)),OFFSET(INDIRECT("'"&amp;'DATA for charts'!K$5&amp;"'!$t1"),$A1846-1,0),NA())</f>
        <v>#N/A</v>
      </c>
      <c r="L1846" s="219" t="e">
        <f ca="1">IF(ISNUMBER(OFFSET(INDIRECT("'"&amp;'DATA for charts'!L$5&amp;"'!$t1"),$A1846-1,0)),OFFSET(INDIRECT("'"&amp;'DATA for charts'!L$5&amp;"'!$t1"),$A1846-1,0),NA())</f>
        <v>#N/A</v>
      </c>
      <c r="M1846" s="219" t="e">
        <f ca="1">IF(ISNUMBER(OFFSET(INDIRECT("'"&amp;'DATA for charts'!M$5&amp;"'!$t1"),$A1846-1,0)),OFFSET(INDIRECT("'"&amp;'DATA for charts'!M$5&amp;"'!$t1"),$A1846-1,0),NA())</f>
        <v>#N/A</v>
      </c>
      <c r="N1846" s="219" t="e">
        <f ca="1">IF(ISNUMBER(OFFSET(INDIRECT("'"&amp;'DATA for charts'!N$5&amp;"'!$t1"),$A1846-1,0)),OFFSET(INDIRECT("'"&amp;'DATA for charts'!N$5&amp;"'!$t1"),$A1846-1,0),NA())</f>
        <v>#N/A</v>
      </c>
      <c r="O1846" s="219" t="e">
        <f ca="1">IF(ISNUMBER(OFFSET(INDIRECT("'"&amp;'DATA for charts'!O$5&amp;"'!$t1"),$A1846-1,0)),OFFSET(INDIRECT("'"&amp;'DATA for charts'!O$5&amp;"'!$t1"),$A1846-1,0),NA())</f>
        <v>#N/A</v>
      </c>
      <c r="P1846" s="219" t="e">
        <f ca="1">IF(ISNUMBER(OFFSET(INDIRECT("'"&amp;'DATA for charts'!P$5&amp;"'!$t1"),$A1846-1,0)),OFFSET(INDIRECT("'"&amp;'DATA for charts'!P$5&amp;"'!$t1"),$A1846-1,0),NA())</f>
        <v>#N/A</v>
      </c>
      <c r="Q1846" s="219" t="e">
        <f ca="1">IF(ISNUMBER(OFFSET(INDIRECT("'"&amp;'DATA for charts'!Q$5&amp;"'!$t1"),$A1846-1,0)),OFFSET(INDIRECT("'"&amp;'DATA for charts'!Q$5&amp;"'!$t1"),$A1846-1,0),NA())</f>
        <v>#N/A</v>
      </c>
      <c r="R1846" s="219" t="e">
        <f ca="1">IF(ISNUMBER(OFFSET(INDIRECT("'"&amp;'DATA for charts'!R$5&amp;"'!$t1"),$A1846-1,0)),OFFSET(INDIRECT("'"&amp;'DATA for charts'!R$5&amp;"'!$t1"),$A1846-1,0),NA())</f>
        <v>#N/A</v>
      </c>
      <c r="S1846" s="219" t="e">
        <f ca="1">IF(ISNUMBER(OFFSET(INDIRECT("'"&amp;'DATA for charts'!S$5&amp;"'!$t1"),$A1846-1,0)),OFFSET(INDIRECT("'"&amp;'DATA for charts'!S$5&amp;"'!$t1"),$A1846-1,0),NA())</f>
        <v>#N/A</v>
      </c>
    </row>
    <row r="1847" spans="1:19">
      <c r="A1847" s="226">
        <f t="shared" si="1512"/>
        <v>282</v>
      </c>
      <c r="B1847" s="8">
        <v>21</v>
      </c>
      <c r="C1847" s="219">
        <f ca="1">IF(ISNUMBER(OFFSET(INDIRECT("'"&amp;'DATA for charts'!C$5&amp;"'!$t1"),$A1847-1,0)),OFFSET(INDIRECT("'"&amp;'DATA for charts'!C$5&amp;"'!$t1"),$A1847-1,0),NA())</f>
        <v>-1.02</v>
      </c>
      <c r="D1847" s="219">
        <f ca="1">IF(ISNUMBER(OFFSET(INDIRECT("'"&amp;'DATA for charts'!D$5&amp;"'!$t1"),$A1847-1,0)),OFFSET(INDIRECT("'"&amp;'DATA for charts'!D$5&amp;"'!$t1"),$A1847-1,0),NA())</f>
        <v>-0.63671299999999997</v>
      </c>
      <c r="E1847" s="219">
        <f ca="1">IF(ISNUMBER(OFFSET(INDIRECT("'"&amp;'DATA for charts'!E$5&amp;"'!$t1"),$A1847-1,0)),OFFSET(INDIRECT("'"&amp;'DATA for charts'!E$5&amp;"'!$t1"),$A1847-1,0),NA())</f>
        <v>-0.77800000000000002</v>
      </c>
      <c r="F1847" s="219">
        <f ca="1">IF(ISNUMBER(OFFSET(INDIRECT("'"&amp;'DATA for charts'!F$5&amp;"'!$t1"),$A1847-1,0)),OFFSET(INDIRECT("'"&amp;'DATA for charts'!F$5&amp;"'!$t1"),$A1847-1,0),NA())</f>
        <v>-0.73213612936844441</v>
      </c>
      <c r="G1847" s="219">
        <f ca="1">IF(ISNUMBER(OFFSET(INDIRECT("'"&amp;'DATA for charts'!G$5&amp;"'!$t1"),$A1847-1,0)),OFFSET(INDIRECT("'"&amp;'DATA for charts'!G$5&amp;"'!$t1"),$A1847-1,0),NA())</f>
        <v>-0.75</v>
      </c>
      <c r="H1847" s="219">
        <f ca="1">IF(ISNUMBER(OFFSET(INDIRECT("'"&amp;'DATA for charts'!H$5&amp;"'!$t1"),$A1847-1,0)),OFFSET(INDIRECT("'"&amp;'DATA for charts'!H$5&amp;"'!$t1"),$A1847-1,0),NA())</f>
        <v>-0.71543800000000002</v>
      </c>
      <c r="I1847" s="219" t="e">
        <f ca="1">IF(ISNUMBER(OFFSET(INDIRECT("'"&amp;'DATA for charts'!I$5&amp;"'!$t1"),$A1847-1,0)),OFFSET(INDIRECT("'"&amp;'DATA for charts'!I$5&amp;"'!$t1"),$A1847-1,0),NA())</f>
        <v>#N/A</v>
      </c>
      <c r="J1847" s="219" t="e">
        <f ca="1">IF(ISNUMBER(OFFSET(INDIRECT("'"&amp;'DATA for charts'!J$5&amp;"'!$t1"),$A1847-1,0)),OFFSET(INDIRECT("'"&amp;'DATA for charts'!J$5&amp;"'!$t1"),$A1847-1,0),NA())</f>
        <v>#N/A</v>
      </c>
      <c r="K1847" s="219" t="e">
        <f ca="1">IF(ISNUMBER(OFFSET(INDIRECT("'"&amp;'DATA for charts'!K$5&amp;"'!$t1"),$A1847-1,0)),OFFSET(INDIRECT("'"&amp;'DATA for charts'!K$5&amp;"'!$t1"),$A1847-1,0),NA())</f>
        <v>#N/A</v>
      </c>
      <c r="L1847" s="219" t="e">
        <f ca="1">IF(ISNUMBER(OFFSET(INDIRECT("'"&amp;'DATA for charts'!L$5&amp;"'!$t1"),$A1847-1,0)),OFFSET(INDIRECT("'"&amp;'DATA for charts'!L$5&amp;"'!$t1"),$A1847-1,0),NA())</f>
        <v>#N/A</v>
      </c>
      <c r="M1847" s="219" t="e">
        <f ca="1">IF(ISNUMBER(OFFSET(INDIRECT("'"&amp;'DATA for charts'!M$5&amp;"'!$t1"),$A1847-1,0)),OFFSET(INDIRECT("'"&amp;'DATA for charts'!M$5&amp;"'!$t1"),$A1847-1,0),NA())</f>
        <v>#N/A</v>
      </c>
      <c r="N1847" s="219" t="e">
        <f ca="1">IF(ISNUMBER(OFFSET(INDIRECT("'"&amp;'DATA for charts'!N$5&amp;"'!$t1"),$A1847-1,0)),OFFSET(INDIRECT("'"&amp;'DATA for charts'!N$5&amp;"'!$t1"),$A1847-1,0),NA())</f>
        <v>#N/A</v>
      </c>
      <c r="O1847" s="219" t="e">
        <f ca="1">IF(ISNUMBER(OFFSET(INDIRECT("'"&amp;'DATA for charts'!O$5&amp;"'!$t1"),$A1847-1,0)),OFFSET(INDIRECT("'"&amp;'DATA for charts'!O$5&amp;"'!$t1"),$A1847-1,0),NA())</f>
        <v>#N/A</v>
      </c>
      <c r="P1847" s="219" t="e">
        <f ca="1">IF(ISNUMBER(OFFSET(INDIRECT("'"&amp;'DATA for charts'!P$5&amp;"'!$t1"),$A1847-1,0)),OFFSET(INDIRECT("'"&amp;'DATA for charts'!P$5&amp;"'!$t1"),$A1847-1,0),NA())</f>
        <v>#N/A</v>
      </c>
      <c r="Q1847" s="219" t="e">
        <f ca="1">IF(ISNUMBER(OFFSET(INDIRECT("'"&amp;'DATA for charts'!Q$5&amp;"'!$t1"),$A1847-1,0)),OFFSET(INDIRECT("'"&amp;'DATA for charts'!Q$5&amp;"'!$t1"),$A1847-1,0),NA())</f>
        <v>#N/A</v>
      </c>
      <c r="R1847" s="219" t="e">
        <f ca="1">IF(ISNUMBER(OFFSET(INDIRECT("'"&amp;'DATA for charts'!R$5&amp;"'!$t1"),$A1847-1,0)),OFFSET(INDIRECT("'"&amp;'DATA for charts'!R$5&amp;"'!$t1"),$A1847-1,0),NA())</f>
        <v>#N/A</v>
      </c>
      <c r="S1847" s="219" t="e">
        <f ca="1">IF(ISNUMBER(OFFSET(INDIRECT("'"&amp;'DATA for charts'!S$5&amp;"'!$t1"),$A1847-1,0)),OFFSET(INDIRECT("'"&amp;'DATA for charts'!S$5&amp;"'!$t1"),$A1847-1,0),NA())</f>
        <v>#N/A</v>
      </c>
    </row>
    <row r="1848" spans="1:19">
      <c r="A1848" s="226">
        <f t="shared" si="1512"/>
        <v>283</v>
      </c>
      <c r="B1848" s="8">
        <v>22</v>
      </c>
      <c r="C1848" s="219">
        <f ca="1">IF(ISNUMBER(OFFSET(INDIRECT("'"&amp;'DATA for charts'!C$5&amp;"'!$t1"),$A1848-1,0)),OFFSET(INDIRECT("'"&amp;'DATA for charts'!C$5&amp;"'!$t1"),$A1848-1,0),NA())</f>
        <v>-0.83</v>
      </c>
      <c r="D1848" s="219">
        <f ca="1">IF(ISNUMBER(OFFSET(INDIRECT("'"&amp;'DATA for charts'!D$5&amp;"'!$t1"),$A1848-1,0)),OFFSET(INDIRECT("'"&amp;'DATA for charts'!D$5&amp;"'!$t1"),$A1848-1,0),NA())</f>
        <v>-0.49022339999999998</v>
      </c>
      <c r="E1848" s="219">
        <f ca="1">IF(ISNUMBER(OFFSET(INDIRECT("'"&amp;'DATA for charts'!E$5&amp;"'!$t1"),$A1848-1,0)),OFFSET(INDIRECT("'"&amp;'DATA for charts'!E$5&amp;"'!$t1"),$A1848-1,0),NA())</f>
        <v>-0.57699999999999996</v>
      </c>
      <c r="F1848" s="219">
        <f ca="1">IF(ISNUMBER(OFFSET(INDIRECT("'"&amp;'DATA for charts'!F$5&amp;"'!$t1"),$A1848-1,0)),OFFSET(INDIRECT("'"&amp;'DATA for charts'!F$5&amp;"'!$t1"),$A1848-1,0),NA())</f>
        <v>-0.56394015845658052</v>
      </c>
      <c r="G1848" s="219">
        <f ca="1">IF(ISNUMBER(OFFSET(INDIRECT("'"&amp;'DATA for charts'!G$5&amp;"'!$t1"),$A1848-1,0)),OFFSET(INDIRECT("'"&amp;'DATA for charts'!G$5&amp;"'!$t1"),$A1848-1,0),NA())</f>
        <v>-0.55000000000000004</v>
      </c>
      <c r="H1848" s="219">
        <f ca="1">IF(ISNUMBER(OFFSET(INDIRECT("'"&amp;'DATA for charts'!H$5&amp;"'!$t1"),$A1848-1,0)),OFFSET(INDIRECT("'"&amp;'DATA for charts'!H$5&amp;"'!$t1"),$A1848-1,0),NA())</f>
        <v>-0.55005300000000001</v>
      </c>
      <c r="I1848" s="219" t="e">
        <f ca="1">IF(ISNUMBER(OFFSET(INDIRECT("'"&amp;'DATA for charts'!I$5&amp;"'!$t1"),$A1848-1,0)),OFFSET(INDIRECT("'"&amp;'DATA for charts'!I$5&amp;"'!$t1"),$A1848-1,0),NA())</f>
        <v>#N/A</v>
      </c>
      <c r="J1848" s="219" t="e">
        <f ca="1">IF(ISNUMBER(OFFSET(INDIRECT("'"&amp;'DATA for charts'!J$5&amp;"'!$t1"),$A1848-1,0)),OFFSET(INDIRECT("'"&amp;'DATA for charts'!J$5&amp;"'!$t1"),$A1848-1,0),NA())</f>
        <v>#N/A</v>
      </c>
      <c r="K1848" s="219" t="e">
        <f ca="1">IF(ISNUMBER(OFFSET(INDIRECT("'"&amp;'DATA for charts'!K$5&amp;"'!$t1"),$A1848-1,0)),OFFSET(INDIRECT("'"&amp;'DATA for charts'!K$5&amp;"'!$t1"),$A1848-1,0),NA())</f>
        <v>#N/A</v>
      </c>
      <c r="L1848" s="219" t="e">
        <f ca="1">IF(ISNUMBER(OFFSET(INDIRECT("'"&amp;'DATA for charts'!L$5&amp;"'!$t1"),$A1848-1,0)),OFFSET(INDIRECT("'"&amp;'DATA for charts'!L$5&amp;"'!$t1"),$A1848-1,0),NA())</f>
        <v>#N/A</v>
      </c>
      <c r="M1848" s="219" t="e">
        <f ca="1">IF(ISNUMBER(OFFSET(INDIRECT("'"&amp;'DATA for charts'!M$5&amp;"'!$t1"),$A1848-1,0)),OFFSET(INDIRECT("'"&amp;'DATA for charts'!M$5&amp;"'!$t1"),$A1848-1,0),NA())</f>
        <v>#N/A</v>
      </c>
      <c r="N1848" s="219" t="e">
        <f ca="1">IF(ISNUMBER(OFFSET(INDIRECT("'"&amp;'DATA for charts'!N$5&amp;"'!$t1"),$A1848-1,0)),OFFSET(INDIRECT("'"&amp;'DATA for charts'!N$5&amp;"'!$t1"),$A1848-1,0),NA())</f>
        <v>#N/A</v>
      </c>
      <c r="O1848" s="219" t="e">
        <f ca="1">IF(ISNUMBER(OFFSET(INDIRECT("'"&amp;'DATA for charts'!O$5&amp;"'!$t1"),$A1848-1,0)),OFFSET(INDIRECT("'"&amp;'DATA for charts'!O$5&amp;"'!$t1"),$A1848-1,0),NA())</f>
        <v>#N/A</v>
      </c>
      <c r="P1848" s="219" t="e">
        <f ca="1">IF(ISNUMBER(OFFSET(INDIRECT("'"&amp;'DATA for charts'!P$5&amp;"'!$t1"),$A1848-1,0)),OFFSET(INDIRECT("'"&amp;'DATA for charts'!P$5&amp;"'!$t1"),$A1848-1,0),NA())</f>
        <v>#N/A</v>
      </c>
      <c r="Q1848" s="219" t="e">
        <f ca="1">IF(ISNUMBER(OFFSET(INDIRECT("'"&amp;'DATA for charts'!Q$5&amp;"'!$t1"),$A1848-1,0)),OFFSET(INDIRECT("'"&amp;'DATA for charts'!Q$5&amp;"'!$t1"),$A1848-1,0),NA())</f>
        <v>#N/A</v>
      </c>
      <c r="R1848" s="219" t="e">
        <f ca="1">IF(ISNUMBER(OFFSET(INDIRECT("'"&amp;'DATA for charts'!R$5&amp;"'!$t1"),$A1848-1,0)),OFFSET(INDIRECT("'"&amp;'DATA for charts'!R$5&amp;"'!$t1"),$A1848-1,0),NA())</f>
        <v>#N/A</v>
      </c>
      <c r="S1848" s="219" t="e">
        <f ca="1">IF(ISNUMBER(OFFSET(INDIRECT("'"&amp;'DATA for charts'!S$5&amp;"'!$t1"),$A1848-1,0)),OFFSET(INDIRECT("'"&amp;'DATA for charts'!S$5&amp;"'!$t1"),$A1848-1,0),NA())</f>
        <v>#N/A</v>
      </c>
    </row>
    <row r="1849" spans="1:19">
      <c r="A1849" s="226">
        <f t="shared" si="1512"/>
        <v>284</v>
      </c>
      <c r="B1849" s="8">
        <v>23</v>
      </c>
      <c r="C1849" s="219">
        <f ca="1">IF(ISNUMBER(OFFSET(INDIRECT("'"&amp;'DATA for charts'!C$5&amp;"'!$t1"),$A1849-1,0)),OFFSET(INDIRECT("'"&amp;'DATA for charts'!C$5&amp;"'!$t1"),$A1849-1,0),NA())</f>
        <v>-0.69099999999999995</v>
      </c>
      <c r="D1849" s="219">
        <f ca="1">IF(ISNUMBER(OFFSET(INDIRECT("'"&amp;'DATA for charts'!D$5&amp;"'!$t1"),$A1849-1,0)),OFFSET(INDIRECT("'"&amp;'DATA for charts'!D$5&amp;"'!$t1"),$A1849-1,0),NA())</f>
        <v>-0.38406810000000002</v>
      </c>
      <c r="E1849" s="219">
        <f ca="1">IF(ISNUMBER(OFFSET(INDIRECT("'"&amp;'DATA for charts'!E$5&amp;"'!$t1"),$A1849-1,0)),OFFSET(INDIRECT("'"&amp;'DATA for charts'!E$5&amp;"'!$t1"),$A1849-1,0),NA())</f>
        <v>-0.42499999999999999</v>
      </c>
      <c r="F1849" s="219">
        <f ca="1">IF(ISNUMBER(OFFSET(INDIRECT("'"&amp;'DATA for charts'!F$5&amp;"'!$t1"),$A1849-1,0)),OFFSET(INDIRECT("'"&amp;'DATA for charts'!F$5&amp;"'!$t1"),$A1849-1,0),NA())</f>
        <v>-0.4432353753597611</v>
      </c>
      <c r="G1849" s="219">
        <f ca="1">IF(ISNUMBER(OFFSET(INDIRECT("'"&amp;'DATA for charts'!G$5&amp;"'!$t1"),$A1849-1,0)),OFFSET(INDIRECT("'"&amp;'DATA for charts'!G$5&amp;"'!$t1"),$A1849-1,0),NA())</f>
        <v>-0.41</v>
      </c>
      <c r="H1849" s="219">
        <f ca="1">IF(ISNUMBER(OFFSET(INDIRECT("'"&amp;'DATA for charts'!H$5&amp;"'!$t1"),$A1849-1,0)),OFFSET(INDIRECT("'"&amp;'DATA for charts'!H$5&amp;"'!$t1"),$A1849-1,0),NA())</f>
        <v>-0.426616</v>
      </c>
      <c r="I1849" s="219" t="e">
        <f ca="1">IF(ISNUMBER(OFFSET(INDIRECT("'"&amp;'DATA for charts'!I$5&amp;"'!$t1"),$A1849-1,0)),OFFSET(INDIRECT("'"&amp;'DATA for charts'!I$5&amp;"'!$t1"),$A1849-1,0),NA())</f>
        <v>#N/A</v>
      </c>
      <c r="J1849" s="219" t="e">
        <f ca="1">IF(ISNUMBER(OFFSET(INDIRECT("'"&amp;'DATA for charts'!J$5&amp;"'!$t1"),$A1849-1,0)),OFFSET(INDIRECT("'"&amp;'DATA for charts'!J$5&amp;"'!$t1"),$A1849-1,0),NA())</f>
        <v>#N/A</v>
      </c>
      <c r="K1849" s="219" t="e">
        <f ca="1">IF(ISNUMBER(OFFSET(INDIRECT("'"&amp;'DATA for charts'!K$5&amp;"'!$t1"),$A1849-1,0)),OFFSET(INDIRECT("'"&amp;'DATA for charts'!K$5&amp;"'!$t1"),$A1849-1,0),NA())</f>
        <v>#N/A</v>
      </c>
      <c r="L1849" s="219" t="e">
        <f ca="1">IF(ISNUMBER(OFFSET(INDIRECT("'"&amp;'DATA for charts'!L$5&amp;"'!$t1"),$A1849-1,0)),OFFSET(INDIRECT("'"&amp;'DATA for charts'!L$5&amp;"'!$t1"),$A1849-1,0),NA())</f>
        <v>#N/A</v>
      </c>
      <c r="M1849" s="219" t="e">
        <f ca="1">IF(ISNUMBER(OFFSET(INDIRECT("'"&amp;'DATA for charts'!M$5&amp;"'!$t1"),$A1849-1,0)),OFFSET(INDIRECT("'"&amp;'DATA for charts'!M$5&amp;"'!$t1"),$A1849-1,0),NA())</f>
        <v>#N/A</v>
      </c>
      <c r="N1849" s="219" t="e">
        <f ca="1">IF(ISNUMBER(OFFSET(INDIRECT("'"&amp;'DATA for charts'!N$5&amp;"'!$t1"),$A1849-1,0)),OFFSET(INDIRECT("'"&amp;'DATA for charts'!N$5&amp;"'!$t1"),$A1849-1,0),NA())</f>
        <v>#N/A</v>
      </c>
      <c r="O1849" s="219" t="e">
        <f ca="1">IF(ISNUMBER(OFFSET(INDIRECT("'"&amp;'DATA for charts'!O$5&amp;"'!$t1"),$A1849-1,0)),OFFSET(INDIRECT("'"&amp;'DATA for charts'!O$5&amp;"'!$t1"),$A1849-1,0),NA())</f>
        <v>#N/A</v>
      </c>
      <c r="P1849" s="219" t="e">
        <f ca="1">IF(ISNUMBER(OFFSET(INDIRECT("'"&amp;'DATA for charts'!P$5&amp;"'!$t1"),$A1849-1,0)),OFFSET(INDIRECT("'"&amp;'DATA for charts'!P$5&amp;"'!$t1"),$A1849-1,0),NA())</f>
        <v>#N/A</v>
      </c>
      <c r="Q1849" s="219" t="e">
        <f ca="1">IF(ISNUMBER(OFFSET(INDIRECT("'"&amp;'DATA for charts'!Q$5&amp;"'!$t1"),$A1849-1,0)),OFFSET(INDIRECT("'"&amp;'DATA for charts'!Q$5&amp;"'!$t1"),$A1849-1,0),NA())</f>
        <v>#N/A</v>
      </c>
      <c r="R1849" s="219" t="e">
        <f ca="1">IF(ISNUMBER(OFFSET(INDIRECT("'"&amp;'DATA for charts'!R$5&amp;"'!$t1"),$A1849-1,0)),OFFSET(INDIRECT("'"&amp;'DATA for charts'!R$5&amp;"'!$t1"),$A1849-1,0),NA())</f>
        <v>#N/A</v>
      </c>
      <c r="S1849" s="219" t="e">
        <f ca="1">IF(ISNUMBER(OFFSET(INDIRECT("'"&amp;'DATA for charts'!S$5&amp;"'!$t1"),$A1849-1,0)),OFFSET(INDIRECT("'"&amp;'DATA for charts'!S$5&amp;"'!$t1"),$A1849-1,0),NA())</f>
        <v>#N/A</v>
      </c>
    </row>
    <row r="1850" spans="1:19">
      <c r="A1850" s="226">
        <f t="shared" si="1512"/>
        <v>285</v>
      </c>
      <c r="B1850" s="8">
        <v>24</v>
      </c>
      <c r="C1850" s="219">
        <f ca="1">IF(ISNUMBER(OFFSET(INDIRECT("'"&amp;'DATA for charts'!C$5&amp;"'!$t1"),$A1850-1,0)),OFFSET(INDIRECT("'"&amp;'DATA for charts'!C$5&amp;"'!$t1"),$A1850-1,0),NA())</f>
        <v>-0.56200000000000006</v>
      </c>
      <c r="D1850" s="219">
        <f ca="1">IF(ISNUMBER(OFFSET(INDIRECT("'"&amp;'DATA for charts'!D$5&amp;"'!$t1"),$A1850-1,0)),OFFSET(INDIRECT("'"&amp;'DATA for charts'!D$5&amp;"'!$t1"),$A1850-1,0),NA())</f>
        <v>-0.28879199999999999</v>
      </c>
      <c r="E1850" s="219">
        <f ca="1">IF(ISNUMBER(OFFSET(INDIRECT("'"&amp;'DATA for charts'!E$5&amp;"'!$t1"),$A1850-1,0)),OFFSET(INDIRECT("'"&amp;'DATA for charts'!E$5&amp;"'!$t1"),$A1850-1,0),NA())</f>
        <v>-0.29699999999999999</v>
      </c>
      <c r="F1850" s="219">
        <f ca="1">IF(ISNUMBER(OFFSET(INDIRECT("'"&amp;'DATA for charts'!F$5&amp;"'!$t1"),$A1850-1,0)),OFFSET(INDIRECT("'"&amp;'DATA for charts'!F$5&amp;"'!$t1"),$A1850-1,0),NA())</f>
        <v>-0.33410011601923334</v>
      </c>
      <c r="G1850" s="219">
        <f ca="1">IF(ISNUMBER(OFFSET(INDIRECT("'"&amp;'DATA for charts'!G$5&amp;"'!$t1"),$A1850-1,0)),OFFSET(INDIRECT("'"&amp;'DATA for charts'!G$5&amp;"'!$t1"),$A1850-1,0),NA())</f>
        <v>-0.31</v>
      </c>
      <c r="H1850" s="219">
        <f ca="1">IF(ISNUMBER(OFFSET(INDIRECT("'"&amp;'DATA for charts'!H$5&amp;"'!$t1"),$A1850-1,0)),OFFSET(INDIRECT("'"&amp;'DATA for charts'!H$5&amp;"'!$t1"),$A1850-1,0),NA())</f>
        <v>-0.31198999999999999</v>
      </c>
      <c r="I1850" s="219" t="e">
        <f ca="1">IF(ISNUMBER(OFFSET(INDIRECT("'"&amp;'DATA for charts'!I$5&amp;"'!$t1"),$A1850-1,0)),OFFSET(INDIRECT("'"&amp;'DATA for charts'!I$5&amp;"'!$t1"),$A1850-1,0),NA())</f>
        <v>#N/A</v>
      </c>
      <c r="J1850" s="219" t="e">
        <f ca="1">IF(ISNUMBER(OFFSET(INDIRECT("'"&amp;'DATA for charts'!J$5&amp;"'!$t1"),$A1850-1,0)),OFFSET(INDIRECT("'"&amp;'DATA for charts'!J$5&amp;"'!$t1"),$A1850-1,0),NA())</f>
        <v>#N/A</v>
      </c>
      <c r="K1850" s="219" t="e">
        <f ca="1">IF(ISNUMBER(OFFSET(INDIRECT("'"&amp;'DATA for charts'!K$5&amp;"'!$t1"),$A1850-1,0)),OFFSET(INDIRECT("'"&amp;'DATA for charts'!K$5&amp;"'!$t1"),$A1850-1,0),NA())</f>
        <v>#N/A</v>
      </c>
      <c r="L1850" s="219" t="e">
        <f ca="1">IF(ISNUMBER(OFFSET(INDIRECT("'"&amp;'DATA for charts'!L$5&amp;"'!$t1"),$A1850-1,0)),OFFSET(INDIRECT("'"&amp;'DATA for charts'!L$5&amp;"'!$t1"),$A1850-1,0),NA())</f>
        <v>#N/A</v>
      </c>
      <c r="M1850" s="219" t="e">
        <f ca="1">IF(ISNUMBER(OFFSET(INDIRECT("'"&amp;'DATA for charts'!M$5&amp;"'!$t1"),$A1850-1,0)),OFFSET(INDIRECT("'"&amp;'DATA for charts'!M$5&amp;"'!$t1"),$A1850-1,0),NA())</f>
        <v>#N/A</v>
      </c>
      <c r="N1850" s="219" t="e">
        <f ca="1">IF(ISNUMBER(OFFSET(INDIRECT("'"&amp;'DATA for charts'!N$5&amp;"'!$t1"),$A1850-1,0)),OFFSET(INDIRECT("'"&amp;'DATA for charts'!N$5&amp;"'!$t1"),$A1850-1,0),NA())</f>
        <v>#N/A</v>
      </c>
      <c r="O1850" s="219" t="e">
        <f ca="1">IF(ISNUMBER(OFFSET(INDIRECT("'"&amp;'DATA for charts'!O$5&amp;"'!$t1"),$A1850-1,0)),OFFSET(INDIRECT("'"&amp;'DATA for charts'!O$5&amp;"'!$t1"),$A1850-1,0),NA())</f>
        <v>#N/A</v>
      </c>
      <c r="P1850" s="219" t="e">
        <f ca="1">IF(ISNUMBER(OFFSET(INDIRECT("'"&amp;'DATA for charts'!P$5&amp;"'!$t1"),$A1850-1,0)),OFFSET(INDIRECT("'"&amp;'DATA for charts'!P$5&amp;"'!$t1"),$A1850-1,0),NA())</f>
        <v>#N/A</v>
      </c>
      <c r="Q1850" s="219" t="e">
        <f ca="1">IF(ISNUMBER(OFFSET(INDIRECT("'"&amp;'DATA for charts'!Q$5&amp;"'!$t1"),$A1850-1,0)),OFFSET(INDIRECT("'"&amp;'DATA for charts'!Q$5&amp;"'!$t1"),$A1850-1,0),NA())</f>
        <v>#N/A</v>
      </c>
      <c r="R1850" s="219" t="e">
        <f ca="1">IF(ISNUMBER(OFFSET(INDIRECT("'"&amp;'DATA for charts'!R$5&amp;"'!$t1"),$A1850-1,0)),OFFSET(INDIRECT("'"&amp;'DATA for charts'!R$5&amp;"'!$t1"),$A1850-1,0),NA())</f>
        <v>#N/A</v>
      </c>
      <c r="S1850" s="219" t="e">
        <f ca="1">IF(ISNUMBER(OFFSET(INDIRECT("'"&amp;'DATA for charts'!S$5&amp;"'!$t1"),$A1850-1,0)),OFFSET(INDIRECT("'"&amp;'DATA for charts'!S$5&amp;"'!$t1"),$A1850-1,0),NA())</f>
        <v>#N/A</v>
      </c>
    </row>
    <row r="1851" spans="1:19">
      <c r="A1851" s="216"/>
      <c r="B1851" s="37" t="s">
        <v>85</v>
      </c>
      <c r="C1851" s="37" t="s">
        <v>85</v>
      </c>
      <c r="D1851" s="37" t="s">
        <v>85</v>
      </c>
      <c r="E1851" s="37" t="s">
        <v>85</v>
      </c>
      <c r="F1851" s="37" t="s">
        <v>85</v>
      </c>
      <c r="G1851" s="37" t="s">
        <v>85</v>
      </c>
      <c r="H1851" s="37" t="s">
        <v>85</v>
      </c>
      <c r="I1851" s="37" t="s">
        <v>85</v>
      </c>
      <c r="J1851" s="37" t="s">
        <v>85</v>
      </c>
      <c r="K1851" s="37"/>
      <c r="L1851" s="37"/>
      <c r="M1851" s="37"/>
      <c r="N1851" s="37"/>
      <c r="O1851" s="37"/>
      <c r="P1851" s="37"/>
      <c r="Q1851" s="37"/>
      <c r="R1851" s="37"/>
      <c r="S1851" s="37" t="s">
        <v>85</v>
      </c>
    </row>
    <row r="1859" spans="1:19">
      <c r="A1859" s="216"/>
      <c r="B1859" s="464" t="s">
        <v>126</v>
      </c>
    </row>
    <row r="1860" spans="1:19">
      <c r="A1860" s="216"/>
      <c r="B1860" s="464" t="s">
        <v>947</v>
      </c>
    </row>
    <row r="1861" spans="1:19">
      <c r="A1861" s="216"/>
      <c r="B1861" s="32" t="s">
        <v>127</v>
      </c>
    </row>
    <row r="1862" spans="1:19">
      <c r="A1862" s="216">
        <f t="shared" ref="A1862" si="1513">A$8</f>
        <v>0</v>
      </c>
      <c r="B1862" s="32" t="s">
        <v>65</v>
      </c>
      <c r="C1862" s="33" t="str">
        <f t="shared" ref="C1862:S1862" ca="1" si="1514">C$8</f>
        <v>BSIMAC</v>
      </c>
      <c r="D1862" s="33" t="str">
        <f t="shared" ca="1" si="1514"/>
        <v>CSE</v>
      </c>
      <c r="E1862" s="33" t="str">
        <f t="shared" ca="1" si="1514"/>
        <v>DeST</v>
      </c>
      <c r="F1862" s="33" t="str">
        <f t="shared" ca="1" si="1514"/>
        <v>EnergyPlus</v>
      </c>
      <c r="G1862" s="33" t="str">
        <f t="shared" ca="1" si="1514"/>
        <v>ESP-r</v>
      </c>
      <c r="H1862" s="33" t="str">
        <f t="shared" ca="1" si="1514"/>
        <v>TRNSYS</v>
      </c>
      <c r="I1862" s="33" t="str">
        <f t="shared" ca="1" si="1514"/>
        <v>TestSpec-Alt</v>
      </c>
      <c r="J1862" s="33">
        <f t="shared" ca="1" si="1514"/>
        <v>0</v>
      </c>
      <c r="K1862" s="33">
        <f t="shared" ca="1" si="1514"/>
        <v>0</v>
      </c>
      <c r="L1862" s="33">
        <f t="shared" ca="1" si="1514"/>
        <v>0</v>
      </c>
      <c r="M1862" s="33">
        <f t="shared" ca="1" si="1514"/>
        <v>0</v>
      </c>
      <c r="N1862" s="33">
        <f t="shared" ca="1" si="1514"/>
        <v>0</v>
      </c>
      <c r="O1862" s="33">
        <f t="shared" ca="1" si="1514"/>
        <v>0</v>
      </c>
      <c r="P1862" s="33">
        <f t="shared" ca="1" si="1514"/>
        <v>0</v>
      </c>
      <c r="Q1862" s="33">
        <f t="shared" ca="1" si="1514"/>
        <v>0</v>
      </c>
      <c r="R1862" s="33">
        <f t="shared" ca="1" si="1514"/>
        <v>0</v>
      </c>
      <c r="S1862" s="33" t="str">
        <f t="shared" ca="1" si="1514"/>
        <v>Tested Prg</v>
      </c>
    </row>
    <row r="1863" spans="1:19">
      <c r="A1863" s="216">
        <f t="shared" ref="A1863" si="1515">A$7</f>
        <v>0</v>
      </c>
      <c r="B1863" s="32" t="s">
        <v>66</v>
      </c>
      <c r="C1863" s="33" t="str">
        <f t="shared" ref="C1863:S1863" ca="1" si="1516">C$7</f>
        <v/>
      </c>
      <c r="D1863" s="33" t="str">
        <f t="shared" ca="1" si="1516"/>
        <v/>
      </c>
      <c r="E1863" s="33" t="str">
        <f t="shared" ca="1" si="1516"/>
        <v/>
      </c>
      <c r="F1863" s="33" t="str">
        <f t="shared" ca="1" si="1516"/>
        <v/>
      </c>
      <c r="G1863" s="33" t="str">
        <f t="shared" ca="1" si="1516"/>
        <v/>
      </c>
      <c r="H1863" s="33" t="str">
        <f t="shared" ca="1" si="1516"/>
        <v/>
      </c>
      <c r="I1863" s="33" t="str">
        <f t="shared" ca="1" si="1516"/>
        <v/>
      </c>
      <c r="J1863" s="33" t="str">
        <f t="shared" ca="1" si="1516"/>
        <v/>
      </c>
      <c r="K1863" s="33" t="str">
        <f t="shared" ca="1" si="1516"/>
        <v/>
      </c>
      <c r="L1863" s="33" t="str">
        <f t="shared" ca="1" si="1516"/>
        <v/>
      </c>
      <c r="M1863" s="33" t="str">
        <f t="shared" ca="1" si="1516"/>
        <v/>
      </c>
      <c r="N1863" s="33" t="str">
        <f t="shared" ca="1" si="1516"/>
        <v/>
      </c>
      <c r="O1863" s="33" t="str">
        <f t="shared" ca="1" si="1516"/>
        <v/>
      </c>
      <c r="P1863" s="33" t="str">
        <f t="shared" ca="1" si="1516"/>
        <v/>
      </c>
      <c r="Q1863" s="33" t="str">
        <f t="shared" ca="1" si="1516"/>
        <v/>
      </c>
      <c r="R1863" s="33" t="str">
        <f t="shared" ca="1" si="1516"/>
        <v/>
      </c>
      <c r="S1863" s="33" t="str">
        <f t="shared" ca="1" si="1516"/>
        <v/>
      </c>
    </row>
    <row r="1864" spans="1:19">
      <c r="A1864" s="216" t="s">
        <v>128</v>
      </c>
      <c r="B1864" s="32" t="s">
        <v>83</v>
      </c>
      <c r="C1864" s="34" t="s">
        <v>128</v>
      </c>
      <c r="D1864" s="34" t="s">
        <v>128</v>
      </c>
      <c r="E1864" s="34" t="s">
        <v>128</v>
      </c>
      <c r="F1864" s="34" t="s">
        <v>128</v>
      </c>
      <c r="G1864" s="34" t="s">
        <v>128</v>
      </c>
      <c r="H1864" s="34" t="s">
        <v>128</v>
      </c>
      <c r="I1864" s="34" t="s">
        <v>128</v>
      </c>
      <c r="J1864" s="34" t="s">
        <v>128</v>
      </c>
      <c r="K1864" s="34" t="s">
        <v>128</v>
      </c>
      <c r="L1864" s="34" t="s">
        <v>128</v>
      </c>
      <c r="M1864" s="34" t="s">
        <v>128</v>
      </c>
      <c r="N1864" s="34" t="s">
        <v>128</v>
      </c>
      <c r="O1864" s="34" t="s">
        <v>128</v>
      </c>
      <c r="P1864" s="34" t="s">
        <v>128</v>
      </c>
      <c r="Q1864" s="34" t="s">
        <v>128</v>
      </c>
      <c r="R1864" s="34" t="s">
        <v>128</v>
      </c>
      <c r="S1864" s="34" t="s">
        <v>128</v>
      </c>
    </row>
    <row r="1865" spans="1:19">
      <c r="A1865" s="216" t="s">
        <v>85</v>
      </c>
      <c r="B1865" s="37" t="s">
        <v>85</v>
      </c>
      <c r="C1865" s="38" t="s">
        <v>85</v>
      </c>
      <c r="D1865" s="38" t="s">
        <v>85</v>
      </c>
      <c r="E1865" s="38" t="s">
        <v>85</v>
      </c>
      <c r="F1865" s="38" t="s">
        <v>85</v>
      </c>
      <c r="G1865" s="38" t="s">
        <v>85</v>
      </c>
      <c r="H1865" s="38" t="s">
        <v>85</v>
      </c>
      <c r="I1865" s="38" t="s">
        <v>85</v>
      </c>
      <c r="J1865" s="38" t="s">
        <v>85</v>
      </c>
      <c r="K1865" s="38" t="s">
        <v>85</v>
      </c>
      <c r="L1865" s="38" t="s">
        <v>85</v>
      </c>
      <c r="M1865" s="38" t="s">
        <v>85</v>
      </c>
      <c r="N1865" s="38" t="s">
        <v>85</v>
      </c>
      <c r="O1865" s="38" t="s">
        <v>85</v>
      </c>
      <c r="P1865" s="38" t="s">
        <v>85</v>
      </c>
      <c r="Q1865" s="38" t="s">
        <v>85</v>
      </c>
      <c r="R1865" s="38" t="s">
        <v>85</v>
      </c>
      <c r="S1865" s="38" t="s">
        <v>85</v>
      </c>
    </row>
    <row r="1866" spans="1:19">
      <c r="A1866" s="216">
        <f t="shared" ref="A1866" si="1517">A$8</f>
        <v>0</v>
      </c>
      <c r="B1866" s="37"/>
      <c r="C1866" s="33" t="str">
        <f t="shared" ref="C1866:S1866" ca="1" si="1518">C$8</f>
        <v>BSIMAC</v>
      </c>
      <c r="D1866" s="33" t="str">
        <f t="shared" ca="1" si="1518"/>
        <v>CSE</v>
      </c>
      <c r="E1866" s="33" t="str">
        <f t="shared" ca="1" si="1518"/>
        <v>DeST</v>
      </c>
      <c r="F1866" s="33" t="str">
        <f t="shared" ca="1" si="1518"/>
        <v>EnergyPlus</v>
      </c>
      <c r="G1866" s="33" t="str">
        <f t="shared" ca="1" si="1518"/>
        <v>ESP-r</v>
      </c>
      <c r="H1866" s="33" t="str">
        <f t="shared" ca="1" si="1518"/>
        <v>TRNSYS</v>
      </c>
      <c r="I1866" s="33" t="str">
        <f t="shared" ca="1" si="1518"/>
        <v>TestSpec-Alt</v>
      </c>
      <c r="J1866" s="33">
        <f t="shared" ca="1" si="1518"/>
        <v>0</v>
      </c>
      <c r="K1866" s="33">
        <f t="shared" ca="1" si="1518"/>
        <v>0</v>
      </c>
      <c r="L1866" s="33">
        <f t="shared" ca="1" si="1518"/>
        <v>0</v>
      </c>
      <c r="M1866" s="33">
        <f t="shared" ca="1" si="1518"/>
        <v>0</v>
      </c>
      <c r="N1866" s="33">
        <f t="shared" ca="1" si="1518"/>
        <v>0</v>
      </c>
      <c r="O1866" s="33">
        <f t="shared" ca="1" si="1518"/>
        <v>0</v>
      </c>
      <c r="P1866" s="33">
        <f t="shared" ca="1" si="1518"/>
        <v>0</v>
      </c>
      <c r="Q1866" s="33">
        <f t="shared" ca="1" si="1518"/>
        <v>0</v>
      </c>
      <c r="R1866" s="33">
        <f t="shared" ca="1" si="1518"/>
        <v>0</v>
      </c>
      <c r="S1866" s="33" t="str">
        <f t="shared" ca="1" si="1518"/>
        <v>Tested Prg</v>
      </c>
    </row>
    <row r="1867" spans="1:19">
      <c r="A1867" s="226">
        <v>262</v>
      </c>
      <c r="B1867" s="8">
        <v>1</v>
      </c>
      <c r="C1867" s="219">
        <f ca="1">IF(ISNUMBER(OFFSET(INDIRECT("'"&amp;'DATA for charts'!C$5&amp;"'!$k1"),$A1867-1,0)),OFFSET(INDIRECT("'"&amp;'DATA for charts'!C$5&amp;"'!$k1"),$A1867-1,0),NA())</f>
        <v>0</v>
      </c>
      <c r="D1867" s="219">
        <f ca="1">IF(ISNUMBER(OFFSET(INDIRECT("'"&amp;'DATA for charts'!D$5&amp;"'!$k1"),$A1867-1,0)),OFFSET(INDIRECT("'"&amp;'DATA for charts'!D$5&amp;"'!$k1"),$A1867-1,0),NA())</f>
        <v>0</v>
      </c>
      <c r="E1867" s="219">
        <f ca="1">IF(ISNUMBER(OFFSET(INDIRECT("'"&amp;'DATA for charts'!E$5&amp;"'!$k1"),$A1867-1,0)),OFFSET(INDIRECT("'"&amp;'DATA for charts'!E$5&amp;"'!$k1"),$A1867-1,0),NA())</f>
        <v>0</v>
      </c>
      <c r="F1867" s="219">
        <f ca="1">IF(ISNUMBER(OFFSET(INDIRECT("'"&amp;'DATA for charts'!F$5&amp;"'!$k1"),$A1867-1,0)),OFFSET(INDIRECT("'"&amp;'DATA for charts'!F$5&amp;"'!$k1"),$A1867-1,0),NA())</f>
        <v>0</v>
      </c>
      <c r="G1867" s="219">
        <f ca="1">IF(ISNUMBER(OFFSET(INDIRECT("'"&amp;'DATA for charts'!G$5&amp;"'!$k1"),$A1867-1,0)),OFFSET(INDIRECT("'"&amp;'DATA for charts'!G$5&amp;"'!$k1"),$A1867-1,0),NA())</f>
        <v>0</v>
      </c>
      <c r="H1867" s="219">
        <f ca="1">IF(ISNUMBER(OFFSET(INDIRECT("'"&amp;'DATA for charts'!H$5&amp;"'!$k1"),$A1867-1,0)),OFFSET(INDIRECT("'"&amp;'DATA for charts'!H$5&amp;"'!$k1"),$A1867-1,0),NA())</f>
        <v>0</v>
      </c>
      <c r="I1867" s="219" t="e">
        <f ca="1">IF(ISNUMBER(OFFSET(INDIRECT("'"&amp;'DATA for charts'!I$5&amp;"'!$k1"),$A1867-1,0)),OFFSET(INDIRECT("'"&amp;'DATA for charts'!I$5&amp;"'!$k1"),$A1867-1,0),NA())</f>
        <v>#N/A</v>
      </c>
      <c r="J1867" s="219" t="e">
        <f ca="1">IF(ISNUMBER(OFFSET(INDIRECT("'"&amp;'DATA for charts'!J$5&amp;"'!$k1"),$A1867-1,0)),OFFSET(INDIRECT("'"&amp;'DATA for charts'!J$5&amp;"'!$k1"),$A1867-1,0),NA())</f>
        <v>#N/A</v>
      </c>
      <c r="K1867" s="219" t="e">
        <f ca="1">IF(ISNUMBER(OFFSET(INDIRECT("'"&amp;'DATA for charts'!K$5&amp;"'!$k1"),$A1867-1,0)),OFFSET(INDIRECT("'"&amp;'DATA for charts'!K$5&amp;"'!$k1"),$A1867-1,0),NA())</f>
        <v>#N/A</v>
      </c>
      <c r="L1867" s="219" t="e">
        <f ca="1">IF(ISNUMBER(OFFSET(INDIRECT("'"&amp;'DATA for charts'!L$5&amp;"'!$k1"),$A1867-1,0)),OFFSET(INDIRECT("'"&amp;'DATA for charts'!L$5&amp;"'!$k1"),$A1867-1,0),NA())</f>
        <v>#N/A</v>
      </c>
      <c r="M1867" s="219" t="e">
        <f ca="1">IF(ISNUMBER(OFFSET(INDIRECT("'"&amp;'DATA for charts'!M$5&amp;"'!$k1"),$A1867-1,0)),OFFSET(INDIRECT("'"&amp;'DATA for charts'!M$5&amp;"'!$k1"),$A1867-1,0),NA())</f>
        <v>#N/A</v>
      </c>
      <c r="N1867" s="219" t="e">
        <f ca="1">IF(ISNUMBER(OFFSET(INDIRECT("'"&amp;'DATA for charts'!N$5&amp;"'!$k1"),$A1867-1,0)),OFFSET(INDIRECT("'"&amp;'DATA for charts'!N$5&amp;"'!$k1"),$A1867-1,0),NA())</f>
        <v>#N/A</v>
      </c>
      <c r="O1867" s="219" t="e">
        <f ca="1">IF(ISNUMBER(OFFSET(INDIRECT("'"&amp;'DATA for charts'!O$5&amp;"'!$k1"),$A1867-1,0)),OFFSET(INDIRECT("'"&amp;'DATA for charts'!O$5&amp;"'!$k1"),$A1867-1,0),NA())</f>
        <v>#N/A</v>
      </c>
      <c r="P1867" s="219" t="e">
        <f ca="1">IF(ISNUMBER(OFFSET(INDIRECT("'"&amp;'DATA for charts'!P$5&amp;"'!$k1"),$A1867-1,0)),OFFSET(INDIRECT("'"&amp;'DATA for charts'!P$5&amp;"'!$k1"),$A1867-1,0),NA())</f>
        <v>#N/A</v>
      </c>
      <c r="Q1867" s="219" t="e">
        <f ca="1">IF(ISNUMBER(OFFSET(INDIRECT("'"&amp;'DATA for charts'!Q$5&amp;"'!$k1"),$A1867-1,0)),OFFSET(INDIRECT("'"&amp;'DATA for charts'!Q$5&amp;"'!$k1"),$A1867-1,0),NA())</f>
        <v>#N/A</v>
      </c>
      <c r="R1867" s="219" t="e">
        <f ca="1">IF(ISNUMBER(OFFSET(INDIRECT("'"&amp;'DATA for charts'!R$5&amp;"'!$k1"),$A1867-1,0)),OFFSET(INDIRECT("'"&amp;'DATA for charts'!R$5&amp;"'!$k1"),$A1867-1,0),NA())</f>
        <v>#N/A</v>
      </c>
      <c r="S1867" s="219" t="e">
        <f ca="1">IF(ISNUMBER(OFFSET(INDIRECT("'"&amp;'DATA for charts'!S$5&amp;"'!$k1"),$A1867-1,0)),OFFSET(INDIRECT("'"&amp;'DATA for charts'!S$5&amp;"'!$k1"),$A1867-1,0),NA())</f>
        <v>#N/A</v>
      </c>
    </row>
    <row r="1868" spans="1:19">
      <c r="A1868" s="226">
        <f t="shared" ref="A1868:A1890" si="1519">A1867+1</f>
        <v>263</v>
      </c>
      <c r="B1868" s="8">
        <v>2</v>
      </c>
      <c r="C1868" s="219">
        <f ca="1">IF(ISNUMBER(OFFSET(INDIRECT("'"&amp;'DATA for charts'!C$5&amp;"'!$k1"),$A1868-1,0)),OFFSET(INDIRECT("'"&amp;'DATA for charts'!C$5&amp;"'!$k1"),$A1868-1,0),NA())</f>
        <v>0</v>
      </c>
      <c r="D1868" s="219">
        <f ca="1">IF(ISNUMBER(OFFSET(INDIRECT("'"&amp;'DATA for charts'!D$5&amp;"'!$k1"),$A1868-1,0)),OFFSET(INDIRECT("'"&amp;'DATA for charts'!D$5&amp;"'!$k1"),$A1868-1,0),NA())</f>
        <v>0</v>
      </c>
      <c r="E1868" s="219">
        <f ca="1">IF(ISNUMBER(OFFSET(INDIRECT("'"&amp;'DATA for charts'!E$5&amp;"'!$k1"),$A1868-1,0)),OFFSET(INDIRECT("'"&amp;'DATA for charts'!E$5&amp;"'!$k1"),$A1868-1,0),NA())</f>
        <v>0</v>
      </c>
      <c r="F1868" s="219">
        <f ca="1">IF(ISNUMBER(OFFSET(INDIRECT("'"&amp;'DATA for charts'!F$5&amp;"'!$k1"),$A1868-1,0)),OFFSET(INDIRECT("'"&amp;'DATA for charts'!F$5&amp;"'!$k1"),$A1868-1,0),NA())</f>
        <v>0</v>
      </c>
      <c r="G1868" s="219">
        <f ca="1">IF(ISNUMBER(OFFSET(INDIRECT("'"&amp;'DATA for charts'!G$5&amp;"'!$k1"),$A1868-1,0)),OFFSET(INDIRECT("'"&amp;'DATA for charts'!G$5&amp;"'!$k1"),$A1868-1,0),NA())</f>
        <v>0</v>
      </c>
      <c r="H1868" s="219">
        <f ca="1">IF(ISNUMBER(OFFSET(INDIRECT("'"&amp;'DATA for charts'!H$5&amp;"'!$k1"),$A1868-1,0)),OFFSET(INDIRECT("'"&amp;'DATA for charts'!H$5&amp;"'!$k1"),$A1868-1,0),NA())</f>
        <v>0</v>
      </c>
      <c r="I1868" s="219" t="e">
        <f ca="1">IF(ISNUMBER(OFFSET(INDIRECT("'"&amp;'DATA for charts'!I$5&amp;"'!$k1"),$A1868-1,0)),OFFSET(INDIRECT("'"&amp;'DATA for charts'!I$5&amp;"'!$k1"),$A1868-1,0),NA())</f>
        <v>#N/A</v>
      </c>
      <c r="J1868" s="219" t="e">
        <f ca="1">IF(ISNUMBER(OFFSET(INDIRECT("'"&amp;'DATA for charts'!J$5&amp;"'!$k1"),$A1868-1,0)),OFFSET(INDIRECT("'"&amp;'DATA for charts'!J$5&amp;"'!$k1"),$A1868-1,0),NA())</f>
        <v>#N/A</v>
      </c>
      <c r="K1868" s="219" t="e">
        <f ca="1">IF(ISNUMBER(OFFSET(INDIRECT("'"&amp;'DATA for charts'!K$5&amp;"'!$k1"),$A1868-1,0)),OFFSET(INDIRECT("'"&amp;'DATA for charts'!K$5&amp;"'!$k1"),$A1868-1,0),NA())</f>
        <v>#N/A</v>
      </c>
      <c r="L1868" s="219" t="e">
        <f ca="1">IF(ISNUMBER(OFFSET(INDIRECT("'"&amp;'DATA for charts'!L$5&amp;"'!$k1"),$A1868-1,0)),OFFSET(INDIRECT("'"&amp;'DATA for charts'!L$5&amp;"'!$k1"),$A1868-1,0),NA())</f>
        <v>#N/A</v>
      </c>
      <c r="M1868" s="219" t="e">
        <f ca="1">IF(ISNUMBER(OFFSET(INDIRECT("'"&amp;'DATA for charts'!M$5&amp;"'!$k1"),$A1868-1,0)),OFFSET(INDIRECT("'"&amp;'DATA for charts'!M$5&amp;"'!$k1"),$A1868-1,0),NA())</f>
        <v>#N/A</v>
      </c>
      <c r="N1868" s="219" t="e">
        <f ca="1">IF(ISNUMBER(OFFSET(INDIRECT("'"&amp;'DATA for charts'!N$5&amp;"'!$k1"),$A1868-1,0)),OFFSET(INDIRECT("'"&amp;'DATA for charts'!N$5&amp;"'!$k1"),$A1868-1,0),NA())</f>
        <v>#N/A</v>
      </c>
      <c r="O1868" s="219" t="e">
        <f ca="1">IF(ISNUMBER(OFFSET(INDIRECT("'"&amp;'DATA for charts'!O$5&amp;"'!$k1"),$A1868-1,0)),OFFSET(INDIRECT("'"&amp;'DATA for charts'!O$5&amp;"'!$k1"),$A1868-1,0),NA())</f>
        <v>#N/A</v>
      </c>
      <c r="P1868" s="219" t="e">
        <f ca="1">IF(ISNUMBER(OFFSET(INDIRECT("'"&amp;'DATA for charts'!P$5&amp;"'!$k1"),$A1868-1,0)),OFFSET(INDIRECT("'"&amp;'DATA for charts'!P$5&amp;"'!$k1"),$A1868-1,0),NA())</f>
        <v>#N/A</v>
      </c>
      <c r="Q1868" s="219" t="e">
        <f ca="1">IF(ISNUMBER(OFFSET(INDIRECT("'"&amp;'DATA for charts'!Q$5&amp;"'!$k1"),$A1868-1,0)),OFFSET(INDIRECT("'"&amp;'DATA for charts'!Q$5&amp;"'!$k1"),$A1868-1,0),NA())</f>
        <v>#N/A</v>
      </c>
      <c r="R1868" s="219" t="e">
        <f ca="1">IF(ISNUMBER(OFFSET(INDIRECT("'"&amp;'DATA for charts'!R$5&amp;"'!$k1"),$A1868-1,0)),OFFSET(INDIRECT("'"&amp;'DATA for charts'!R$5&amp;"'!$k1"),$A1868-1,0),NA())</f>
        <v>#N/A</v>
      </c>
      <c r="S1868" s="219" t="e">
        <f ca="1">IF(ISNUMBER(OFFSET(INDIRECT("'"&amp;'DATA for charts'!S$5&amp;"'!$k1"),$A1868-1,0)),OFFSET(INDIRECT("'"&amp;'DATA for charts'!S$5&amp;"'!$k1"),$A1868-1,0),NA())</f>
        <v>#N/A</v>
      </c>
    </row>
    <row r="1869" spans="1:19">
      <c r="A1869" s="226">
        <f t="shared" si="1519"/>
        <v>264</v>
      </c>
      <c r="B1869" s="8">
        <v>3</v>
      </c>
      <c r="C1869" s="219">
        <f ca="1">IF(ISNUMBER(OFFSET(INDIRECT("'"&amp;'DATA for charts'!C$5&amp;"'!$k1"),$A1869-1,0)),OFFSET(INDIRECT("'"&amp;'DATA for charts'!C$5&amp;"'!$k1"),$A1869-1,0),NA())</f>
        <v>0</v>
      </c>
      <c r="D1869" s="219">
        <f ca="1">IF(ISNUMBER(OFFSET(INDIRECT("'"&amp;'DATA for charts'!D$5&amp;"'!$k1"),$A1869-1,0)),OFFSET(INDIRECT("'"&amp;'DATA for charts'!D$5&amp;"'!$k1"),$A1869-1,0),NA())</f>
        <v>0</v>
      </c>
      <c r="E1869" s="219">
        <f ca="1">IF(ISNUMBER(OFFSET(INDIRECT("'"&amp;'DATA for charts'!E$5&amp;"'!$k1"),$A1869-1,0)),OFFSET(INDIRECT("'"&amp;'DATA for charts'!E$5&amp;"'!$k1"),$A1869-1,0),NA())</f>
        <v>0</v>
      </c>
      <c r="F1869" s="219">
        <f ca="1">IF(ISNUMBER(OFFSET(INDIRECT("'"&amp;'DATA for charts'!F$5&amp;"'!$k1"),$A1869-1,0)),OFFSET(INDIRECT("'"&amp;'DATA for charts'!F$5&amp;"'!$k1"),$A1869-1,0),NA())</f>
        <v>0</v>
      </c>
      <c r="G1869" s="219">
        <f ca="1">IF(ISNUMBER(OFFSET(INDIRECT("'"&amp;'DATA for charts'!G$5&amp;"'!$k1"),$A1869-1,0)),OFFSET(INDIRECT("'"&amp;'DATA for charts'!G$5&amp;"'!$k1"),$A1869-1,0),NA())</f>
        <v>0</v>
      </c>
      <c r="H1869" s="219">
        <f ca="1">IF(ISNUMBER(OFFSET(INDIRECT("'"&amp;'DATA for charts'!H$5&amp;"'!$k1"),$A1869-1,0)),OFFSET(INDIRECT("'"&amp;'DATA for charts'!H$5&amp;"'!$k1"),$A1869-1,0),NA())</f>
        <v>0</v>
      </c>
      <c r="I1869" s="219" t="e">
        <f ca="1">IF(ISNUMBER(OFFSET(INDIRECT("'"&amp;'DATA for charts'!I$5&amp;"'!$k1"),$A1869-1,0)),OFFSET(INDIRECT("'"&amp;'DATA for charts'!I$5&amp;"'!$k1"),$A1869-1,0),NA())</f>
        <v>#N/A</v>
      </c>
      <c r="J1869" s="219" t="e">
        <f ca="1">IF(ISNUMBER(OFFSET(INDIRECT("'"&amp;'DATA for charts'!J$5&amp;"'!$k1"),$A1869-1,0)),OFFSET(INDIRECT("'"&amp;'DATA for charts'!J$5&amp;"'!$k1"),$A1869-1,0),NA())</f>
        <v>#N/A</v>
      </c>
      <c r="K1869" s="219" t="e">
        <f ca="1">IF(ISNUMBER(OFFSET(INDIRECT("'"&amp;'DATA for charts'!K$5&amp;"'!$k1"),$A1869-1,0)),OFFSET(INDIRECT("'"&amp;'DATA for charts'!K$5&amp;"'!$k1"),$A1869-1,0),NA())</f>
        <v>#N/A</v>
      </c>
      <c r="L1869" s="219" t="e">
        <f ca="1">IF(ISNUMBER(OFFSET(INDIRECT("'"&amp;'DATA for charts'!L$5&amp;"'!$k1"),$A1869-1,0)),OFFSET(INDIRECT("'"&amp;'DATA for charts'!L$5&amp;"'!$k1"),$A1869-1,0),NA())</f>
        <v>#N/A</v>
      </c>
      <c r="M1869" s="219" t="e">
        <f ca="1">IF(ISNUMBER(OFFSET(INDIRECT("'"&amp;'DATA for charts'!M$5&amp;"'!$k1"),$A1869-1,0)),OFFSET(INDIRECT("'"&amp;'DATA for charts'!M$5&amp;"'!$k1"),$A1869-1,0),NA())</f>
        <v>#N/A</v>
      </c>
      <c r="N1869" s="219" t="e">
        <f ca="1">IF(ISNUMBER(OFFSET(INDIRECT("'"&amp;'DATA for charts'!N$5&amp;"'!$k1"),$A1869-1,0)),OFFSET(INDIRECT("'"&amp;'DATA for charts'!N$5&amp;"'!$k1"),$A1869-1,0),NA())</f>
        <v>#N/A</v>
      </c>
      <c r="O1869" s="219" t="e">
        <f ca="1">IF(ISNUMBER(OFFSET(INDIRECT("'"&amp;'DATA for charts'!O$5&amp;"'!$k1"),$A1869-1,0)),OFFSET(INDIRECT("'"&amp;'DATA for charts'!O$5&amp;"'!$k1"),$A1869-1,0),NA())</f>
        <v>#N/A</v>
      </c>
      <c r="P1869" s="219" t="e">
        <f ca="1">IF(ISNUMBER(OFFSET(INDIRECT("'"&amp;'DATA for charts'!P$5&amp;"'!$k1"),$A1869-1,0)),OFFSET(INDIRECT("'"&amp;'DATA for charts'!P$5&amp;"'!$k1"),$A1869-1,0),NA())</f>
        <v>#N/A</v>
      </c>
      <c r="Q1869" s="219" t="e">
        <f ca="1">IF(ISNUMBER(OFFSET(INDIRECT("'"&amp;'DATA for charts'!Q$5&amp;"'!$k1"),$A1869-1,0)),OFFSET(INDIRECT("'"&amp;'DATA for charts'!Q$5&amp;"'!$k1"),$A1869-1,0),NA())</f>
        <v>#N/A</v>
      </c>
      <c r="R1869" s="219" t="e">
        <f ca="1">IF(ISNUMBER(OFFSET(INDIRECT("'"&amp;'DATA for charts'!R$5&amp;"'!$k1"),$A1869-1,0)),OFFSET(INDIRECT("'"&amp;'DATA for charts'!R$5&amp;"'!$k1"),$A1869-1,0),NA())</f>
        <v>#N/A</v>
      </c>
      <c r="S1869" s="219" t="e">
        <f ca="1">IF(ISNUMBER(OFFSET(INDIRECT("'"&amp;'DATA for charts'!S$5&amp;"'!$k1"),$A1869-1,0)),OFFSET(INDIRECT("'"&amp;'DATA for charts'!S$5&amp;"'!$k1"),$A1869-1,0),NA())</f>
        <v>#N/A</v>
      </c>
    </row>
    <row r="1870" spans="1:19">
      <c r="A1870" s="226">
        <f t="shared" si="1519"/>
        <v>265</v>
      </c>
      <c r="B1870" s="8">
        <v>4</v>
      </c>
      <c r="C1870" s="219">
        <f ca="1">IF(ISNUMBER(OFFSET(INDIRECT("'"&amp;'DATA for charts'!C$5&amp;"'!$k1"),$A1870-1,0)),OFFSET(INDIRECT("'"&amp;'DATA for charts'!C$5&amp;"'!$k1"),$A1870-1,0),NA())</f>
        <v>0</v>
      </c>
      <c r="D1870" s="219">
        <f ca="1">IF(ISNUMBER(OFFSET(INDIRECT("'"&amp;'DATA for charts'!D$5&amp;"'!$k1"),$A1870-1,0)),OFFSET(INDIRECT("'"&amp;'DATA for charts'!D$5&amp;"'!$k1"),$A1870-1,0),NA())</f>
        <v>0</v>
      </c>
      <c r="E1870" s="219">
        <f ca="1">IF(ISNUMBER(OFFSET(INDIRECT("'"&amp;'DATA for charts'!E$5&amp;"'!$k1"),$A1870-1,0)),OFFSET(INDIRECT("'"&amp;'DATA for charts'!E$5&amp;"'!$k1"),$A1870-1,0),NA())</f>
        <v>0</v>
      </c>
      <c r="F1870" s="219">
        <f ca="1">IF(ISNUMBER(OFFSET(INDIRECT("'"&amp;'DATA for charts'!F$5&amp;"'!$k1"),$A1870-1,0)),OFFSET(INDIRECT("'"&amp;'DATA for charts'!F$5&amp;"'!$k1"),$A1870-1,0),NA())</f>
        <v>0</v>
      </c>
      <c r="G1870" s="219">
        <f ca="1">IF(ISNUMBER(OFFSET(INDIRECT("'"&amp;'DATA for charts'!G$5&amp;"'!$k1"),$A1870-1,0)),OFFSET(INDIRECT("'"&amp;'DATA for charts'!G$5&amp;"'!$k1"),$A1870-1,0),NA())</f>
        <v>0</v>
      </c>
      <c r="H1870" s="219">
        <f ca="1">IF(ISNUMBER(OFFSET(INDIRECT("'"&amp;'DATA for charts'!H$5&amp;"'!$k1"),$A1870-1,0)),OFFSET(INDIRECT("'"&amp;'DATA for charts'!H$5&amp;"'!$k1"),$A1870-1,0),NA())</f>
        <v>0</v>
      </c>
      <c r="I1870" s="219" t="e">
        <f ca="1">IF(ISNUMBER(OFFSET(INDIRECT("'"&amp;'DATA for charts'!I$5&amp;"'!$k1"),$A1870-1,0)),OFFSET(INDIRECT("'"&amp;'DATA for charts'!I$5&amp;"'!$k1"),$A1870-1,0),NA())</f>
        <v>#N/A</v>
      </c>
      <c r="J1870" s="219" t="e">
        <f ca="1">IF(ISNUMBER(OFFSET(INDIRECT("'"&amp;'DATA for charts'!J$5&amp;"'!$k1"),$A1870-1,0)),OFFSET(INDIRECT("'"&amp;'DATA for charts'!J$5&amp;"'!$k1"),$A1870-1,0),NA())</f>
        <v>#N/A</v>
      </c>
      <c r="K1870" s="219" t="e">
        <f ca="1">IF(ISNUMBER(OFFSET(INDIRECT("'"&amp;'DATA for charts'!K$5&amp;"'!$k1"),$A1870-1,0)),OFFSET(INDIRECT("'"&amp;'DATA for charts'!K$5&amp;"'!$k1"),$A1870-1,0),NA())</f>
        <v>#N/A</v>
      </c>
      <c r="L1870" s="219" t="e">
        <f ca="1">IF(ISNUMBER(OFFSET(INDIRECT("'"&amp;'DATA for charts'!L$5&amp;"'!$k1"),$A1870-1,0)),OFFSET(INDIRECT("'"&amp;'DATA for charts'!L$5&amp;"'!$k1"),$A1870-1,0),NA())</f>
        <v>#N/A</v>
      </c>
      <c r="M1870" s="219" t="e">
        <f ca="1">IF(ISNUMBER(OFFSET(INDIRECT("'"&amp;'DATA for charts'!M$5&amp;"'!$k1"),$A1870-1,0)),OFFSET(INDIRECT("'"&amp;'DATA for charts'!M$5&amp;"'!$k1"),$A1870-1,0),NA())</f>
        <v>#N/A</v>
      </c>
      <c r="N1870" s="219" t="e">
        <f ca="1">IF(ISNUMBER(OFFSET(INDIRECT("'"&amp;'DATA for charts'!N$5&amp;"'!$k1"),$A1870-1,0)),OFFSET(INDIRECT("'"&amp;'DATA for charts'!N$5&amp;"'!$k1"),$A1870-1,0),NA())</f>
        <v>#N/A</v>
      </c>
      <c r="O1870" s="219" t="e">
        <f ca="1">IF(ISNUMBER(OFFSET(INDIRECT("'"&amp;'DATA for charts'!O$5&amp;"'!$k1"),$A1870-1,0)),OFFSET(INDIRECT("'"&amp;'DATA for charts'!O$5&amp;"'!$k1"),$A1870-1,0),NA())</f>
        <v>#N/A</v>
      </c>
      <c r="P1870" s="219" t="e">
        <f ca="1">IF(ISNUMBER(OFFSET(INDIRECT("'"&amp;'DATA for charts'!P$5&amp;"'!$k1"),$A1870-1,0)),OFFSET(INDIRECT("'"&amp;'DATA for charts'!P$5&amp;"'!$k1"),$A1870-1,0),NA())</f>
        <v>#N/A</v>
      </c>
      <c r="Q1870" s="219" t="e">
        <f ca="1">IF(ISNUMBER(OFFSET(INDIRECT("'"&amp;'DATA for charts'!Q$5&amp;"'!$k1"),$A1870-1,0)),OFFSET(INDIRECT("'"&amp;'DATA for charts'!Q$5&amp;"'!$k1"),$A1870-1,0),NA())</f>
        <v>#N/A</v>
      </c>
      <c r="R1870" s="219" t="e">
        <f ca="1">IF(ISNUMBER(OFFSET(INDIRECT("'"&amp;'DATA for charts'!R$5&amp;"'!$k1"),$A1870-1,0)),OFFSET(INDIRECT("'"&amp;'DATA for charts'!R$5&amp;"'!$k1"),$A1870-1,0),NA())</f>
        <v>#N/A</v>
      </c>
      <c r="S1870" s="219" t="e">
        <f ca="1">IF(ISNUMBER(OFFSET(INDIRECT("'"&amp;'DATA for charts'!S$5&amp;"'!$k1"),$A1870-1,0)),OFFSET(INDIRECT("'"&amp;'DATA for charts'!S$5&amp;"'!$k1"),$A1870-1,0),NA())</f>
        <v>#N/A</v>
      </c>
    </row>
    <row r="1871" spans="1:19">
      <c r="A1871" s="226">
        <f t="shared" si="1519"/>
        <v>266</v>
      </c>
      <c r="B1871" s="8">
        <v>5</v>
      </c>
      <c r="C1871" s="219">
        <f ca="1">IF(ISNUMBER(OFFSET(INDIRECT("'"&amp;'DATA for charts'!C$5&amp;"'!$k1"),$A1871-1,0)),OFFSET(INDIRECT("'"&amp;'DATA for charts'!C$5&amp;"'!$k1"),$A1871-1,0),NA())</f>
        <v>0</v>
      </c>
      <c r="D1871" s="219">
        <f ca="1">IF(ISNUMBER(OFFSET(INDIRECT("'"&amp;'DATA for charts'!D$5&amp;"'!$k1"),$A1871-1,0)),OFFSET(INDIRECT("'"&amp;'DATA for charts'!D$5&amp;"'!$k1"),$A1871-1,0),NA())</f>
        <v>0</v>
      </c>
      <c r="E1871" s="219">
        <f ca="1">IF(ISNUMBER(OFFSET(INDIRECT("'"&amp;'DATA for charts'!E$5&amp;"'!$k1"),$A1871-1,0)),OFFSET(INDIRECT("'"&amp;'DATA for charts'!E$5&amp;"'!$k1"),$A1871-1,0),NA())</f>
        <v>0</v>
      </c>
      <c r="F1871" s="219">
        <f ca="1">IF(ISNUMBER(OFFSET(INDIRECT("'"&amp;'DATA for charts'!F$5&amp;"'!$k1"),$A1871-1,0)),OFFSET(INDIRECT("'"&amp;'DATA for charts'!F$5&amp;"'!$k1"),$A1871-1,0),NA())</f>
        <v>0</v>
      </c>
      <c r="G1871" s="219">
        <f ca="1">IF(ISNUMBER(OFFSET(INDIRECT("'"&amp;'DATA for charts'!G$5&amp;"'!$k1"),$A1871-1,0)),OFFSET(INDIRECT("'"&amp;'DATA for charts'!G$5&amp;"'!$k1"),$A1871-1,0),NA())</f>
        <v>0</v>
      </c>
      <c r="H1871" s="219">
        <f ca="1">IF(ISNUMBER(OFFSET(INDIRECT("'"&amp;'DATA for charts'!H$5&amp;"'!$k1"),$A1871-1,0)),OFFSET(INDIRECT("'"&amp;'DATA for charts'!H$5&amp;"'!$k1"),$A1871-1,0),NA())</f>
        <v>0</v>
      </c>
      <c r="I1871" s="219" t="e">
        <f ca="1">IF(ISNUMBER(OFFSET(INDIRECT("'"&amp;'DATA for charts'!I$5&amp;"'!$k1"),$A1871-1,0)),OFFSET(INDIRECT("'"&amp;'DATA for charts'!I$5&amp;"'!$k1"),$A1871-1,0),NA())</f>
        <v>#N/A</v>
      </c>
      <c r="J1871" s="219" t="e">
        <f ca="1">IF(ISNUMBER(OFFSET(INDIRECT("'"&amp;'DATA for charts'!J$5&amp;"'!$k1"),$A1871-1,0)),OFFSET(INDIRECT("'"&amp;'DATA for charts'!J$5&amp;"'!$k1"),$A1871-1,0),NA())</f>
        <v>#N/A</v>
      </c>
      <c r="K1871" s="219" t="e">
        <f ca="1">IF(ISNUMBER(OFFSET(INDIRECT("'"&amp;'DATA for charts'!K$5&amp;"'!$k1"),$A1871-1,0)),OFFSET(INDIRECT("'"&amp;'DATA for charts'!K$5&amp;"'!$k1"),$A1871-1,0),NA())</f>
        <v>#N/A</v>
      </c>
      <c r="L1871" s="219" t="e">
        <f ca="1">IF(ISNUMBER(OFFSET(INDIRECT("'"&amp;'DATA for charts'!L$5&amp;"'!$k1"),$A1871-1,0)),OFFSET(INDIRECT("'"&amp;'DATA for charts'!L$5&amp;"'!$k1"),$A1871-1,0),NA())</f>
        <v>#N/A</v>
      </c>
      <c r="M1871" s="219" t="e">
        <f ca="1">IF(ISNUMBER(OFFSET(INDIRECT("'"&amp;'DATA for charts'!M$5&amp;"'!$k1"),$A1871-1,0)),OFFSET(INDIRECT("'"&amp;'DATA for charts'!M$5&amp;"'!$k1"),$A1871-1,0),NA())</f>
        <v>#N/A</v>
      </c>
      <c r="N1871" s="219" t="e">
        <f ca="1">IF(ISNUMBER(OFFSET(INDIRECT("'"&amp;'DATA for charts'!N$5&amp;"'!$k1"),$A1871-1,0)),OFFSET(INDIRECT("'"&amp;'DATA for charts'!N$5&amp;"'!$k1"),$A1871-1,0),NA())</f>
        <v>#N/A</v>
      </c>
      <c r="O1871" s="219" t="e">
        <f ca="1">IF(ISNUMBER(OFFSET(INDIRECT("'"&amp;'DATA for charts'!O$5&amp;"'!$k1"),$A1871-1,0)),OFFSET(INDIRECT("'"&amp;'DATA for charts'!O$5&amp;"'!$k1"),$A1871-1,0),NA())</f>
        <v>#N/A</v>
      </c>
      <c r="P1871" s="219" t="e">
        <f ca="1">IF(ISNUMBER(OFFSET(INDIRECT("'"&amp;'DATA for charts'!P$5&amp;"'!$k1"),$A1871-1,0)),OFFSET(INDIRECT("'"&amp;'DATA for charts'!P$5&amp;"'!$k1"),$A1871-1,0),NA())</f>
        <v>#N/A</v>
      </c>
      <c r="Q1871" s="219" t="e">
        <f ca="1">IF(ISNUMBER(OFFSET(INDIRECT("'"&amp;'DATA for charts'!Q$5&amp;"'!$k1"),$A1871-1,0)),OFFSET(INDIRECT("'"&amp;'DATA for charts'!Q$5&amp;"'!$k1"),$A1871-1,0),NA())</f>
        <v>#N/A</v>
      </c>
      <c r="R1871" s="219" t="e">
        <f ca="1">IF(ISNUMBER(OFFSET(INDIRECT("'"&amp;'DATA for charts'!R$5&amp;"'!$k1"),$A1871-1,0)),OFFSET(INDIRECT("'"&amp;'DATA for charts'!R$5&amp;"'!$k1"),$A1871-1,0),NA())</f>
        <v>#N/A</v>
      </c>
      <c r="S1871" s="219" t="e">
        <f ca="1">IF(ISNUMBER(OFFSET(INDIRECT("'"&amp;'DATA for charts'!S$5&amp;"'!$k1"),$A1871-1,0)),OFFSET(INDIRECT("'"&amp;'DATA for charts'!S$5&amp;"'!$k1"),$A1871-1,0),NA())</f>
        <v>#N/A</v>
      </c>
    </row>
    <row r="1872" spans="1:19">
      <c r="A1872" s="226">
        <f t="shared" si="1519"/>
        <v>267</v>
      </c>
      <c r="B1872" s="8">
        <v>6</v>
      </c>
      <c r="C1872" s="219">
        <f ca="1">IF(ISNUMBER(OFFSET(INDIRECT("'"&amp;'DATA for charts'!C$5&amp;"'!$k1"),$A1872-1,0)),OFFSET(INDIRECT("'"&amp;'DATA for charts'!C$5&amp;"'!$k1"),$A1872-1,0),NA())</f>
        <v>0</v>
      </c>
      <c r="D1872" s="219">
        <f ca="1">IF(ISNUMBER(OFFSET(INDIRECT("'"&amp;'DATA for charts'!D$5&amp;"'!$k1"),$A1872-1,0)),OFFSET(INDIRECT("'"&amp;'DATA for charts'!D$5&amp;"'!$k1"),$A1872-1,0),NA())</f>
        <v>0</v>
      </c>
      <c r="E1872" s="219">
        <f ca="1">IF(ISNUMBER(OFFSET(INDIRECT("'"&amp;'DATA for charts'!E$5&amp;"'!$k1"),$A1872-1,0)),OFFSET(INDIRECT("'"&amp;'DATA for charts'!E$5&amp;"'!$k1"),$A1872-1,0),NA())</f>
        <v>0</v>
      </c>
      <c r="F1872" s="219">
        <f ca="1">IF(ISNUMBER(OFFSET(INDIRECT("'"&amp;'DATA for charts'!F$5&amp;"'!$k1"),$A1872-1,0)),OFFSET(INDIRECT("'"&amp;'DATA for charts'!F$5&amp;"'!$k1"),$A1872-1,0),NA())</f>
        <v>0</v>
      </c>
      <c r="G1872" s="219">
        <f ca="1">IF(ISNUMBER(OFFSET(INDIRECT("'"&amp;'DATA for charts'!G$5&amp;"'!$k1"),$A1872-1,0)),OFFSET(INDIRECT("'"&amp;'DATA for charts'!G$5&amp;"'!$k1"),$A1872-1,0),NA())</f>
        <v>0</v>
      </c>
      <c r="H1872" s="219">
        <f ca="1">IF(ISNUMBER(OFFSET(INDIRECT("'"&amp;'DATA for charts'!H$5&amp;"'!$k1"),$A1872-1,0)),OFFSET(INDIRECT("'"&amp;'DATA for charts'!H$5&amp;"'!$k1"),$A1872-1,0),NA())</f>
        <v>0</v>
      </c>
      <c r="I1872" s="219" t="e">
        <f ca="1">IF(ISNUMBER(OFFSET(INDIRECT("'"&amp;'DATA for charts'!I$5&amp;"'!$k1"),$A1872-1,0)),OFFSET(INDIRECT("'"&amp;'DATA for charts'!I$5&amp;"'!$k1"),$A1872-1,0),NA())</f>
        <v>#N/A</v>
      </c>
      <c r="J1872" s="219" t="e">
        <f ca="1">IF(ISNUMBER(OFFSET(INDIRECT("'"&amp;'DATA for charts'!J$5&amp;"'!$k1"),$A1872-1,0)),OFFSET(INDIRECT("'"&amp;'DATA for charts'!J$5&amp;"'!$k1"),$A1872-1,0),NA())</f>
        <v>#N/A</v>
      </c>
      <c r="K1872" s="219" t="e">
        <f ca="1">IF(ISNUMBER(OFFSET(INDIRECT("'"&amp;'DATA for charts'!K$5&amp;"'!$k1"),$A1872-1,0)),OFFSET(INDIRECT("'"&amp;'DATA for charts'!K$5&amp;"'!$k1"),$A1872-1,0),NA())</f>
        <v>#N/A</v>
      </c>
      <c r="L1872" s="219" t="e">
        <f ca="1">IF(ISNUMBER(OFFSET(INDIRECT("'"&amp;'DATA for charts'!L$5&amp;"'!$k1"),$A1872-1,0)),OFFSET(INDIRECT("'"&amp;'DATA for charts'!L$5&amp;"'!$k1"),$A1872-1,0),NA())</f>
        <v>#N/A</v>
      </c>
      <c r="M1872" s="219" t="e">
        <f ca="1">IF(ISNUMBER(OFFSET(INDIRECT("'"&amp;'DATA for charts'!M$5&amp;"'!$k1"),$A1872-1,0)),OFFSET(INDIRECT("'"&amp;'DATA for charts'!M$5&amp;"'!$k1"),$A1872-1,0),NA())</f>
        <v>#N/A</v>
      </c>
      <c r="N1872" s="219" t="e">
        <f ca="1">IF(ISNUMBER(OFFSET(INDIRECT("'"&amp;'DATA for charts'!N$5&amp;"'!$k1"),$A1872-1,0)),OFFSET(INDIRECT("'"&amp;'DATA for charts'!N$5&amp;"'!$k1"),$A1872-1,0),NA())</f>
        <v>#N/A</v>
      </c>
      <c r="O1872" s="219" t="e">
        <f ca="1">IF(ISNUMBER(OFFSET(INDIRECT("'"&amp;'DATA for charts'!O$5&amp;"'!$k1"),$A1872-1,0)),OFFSET(INDIRECT("'"&amp;'DATA for charts'!O$5&amp;"'!$k1"),$A1872-1,0),NA())</f>
        <v>#N/A</v>
      </c>
      <c r="P1872" s="219" t="e">
        <f ca="1">IF(ISNUMBER(OFFSET(INDIRECT("'"&amp;'DATA for charts'!P$5&amp;"'!$k1"),$A1872-1,0)),OFFSET(INDIRECT("'"&amp;'DATA for charts'!P$5&amp;"'!$k1"),$A1872-1,0),NA())</f>
        <v>#N/A</v>
      </c>
      <c r="Q1872" s="219" t="e">
        <f ca="1">IF(ISNUMBER(OFFSET(INDIRECT("'"&amp;'DATA for charts'!Q$5&amp;"'!$k1"),$A1872-1,0)),OFFSET(INDIRECT("'"&amp;'DATA for charts'!Q$5&amp;"'!$k1"),$A1872-1,0),NA())</f>
        <v>#N/A</v>
      </c>
      <c r="R1872" s="219" t="e">
        <f ca="1">IF(ISNUMBER(OFFSET(INDIRECT("'"&amp;'DATA for charts'!R$5&amp;"'!$k1"),$A1872-1,0)),OFFSET(INDIRECT("'"&amp;'DATA for charts'!R$5&amp;"'!$k1"),$A1872-1,0),NA())</f>
        <v>#N/A</v>
      </c>
      <c r="S1872" s="219" t="e">
        <f ca="1">IF(ISNUMBER(OFFSET(INDIRECT("'"&amp;'DATA for charts'!S$5&amp;"'!$k1"),$A1872-1,0)),OFFSET(INDIRECT("'"&amp;'DATA for charts'!S$5&amp;"'!$k1"),$A1872-1,0),NA())</f>
        <v>#N/A</v>
      </c>
    </row>
    <row r="1873" spans="1:19">
      <c r="A1873" s="226">
        <f t="shared" si="1519"/>
        <v>268</v>
      </c>
      <c r="B1873" s="8">
        <v>7</v>
      </c>
      <c r="C1873" s="219">
        <f ca="1">IF(ISNUMBER(OFFSET(INDIRECT("'"&amp;'DATA for charts'!C$5&amp;"'!$k1"),$A1873-1,0)),OFFSET(INDIRECT("'"&amp;'DATA for charts'!C$5&amp;"'!$k1"),$A1873-1,0),NA())</f>
        <v>0</v>
      </c>
      <c r="D1873" s="219">
        <f ca="1">IF(ISNUMBER(OFFSET(INDIRECT("'"&amp;'DATA for charts'!D$5&amp;"'!$k1"),$A1873-1,0)),OFFSET(INDIRECT("'"&amp;'DATA for charts'!D$5&amp;"'!$k1"),$A1873-1,0),NA())</f>
        <v>0</v>
      </c>
      <c r="E1873" s="219">
        <f ca="1">IF(ISNUMBER(OFFSET(INDIRECT("'"&amp;'DATA for charts'!E$5&amp;"'!$k1"),$A1873-1,0)),OFFSET(INDIRECT("'"&amp;'DATA for charts'!E$5&amp;"'!$k1"),$A1873-1,0),NA())</f>
        <v>0</v>
      </c>
      <c r="F1873" s="219">
        <f ca="1">IF(ISNUMBER(OFFSET(INDIRECT("'"&amp;'DATA for charts'!F$5&amp;"'!$k1"),$A1873-1,0)),OFFSET(INDIRECT("'"&amp;'DATA for charts'!F$5&amp;"'!$k1"),$A1873-1,0),NA())</f>
        <v>0</v>
      </c>
      <c r="G1873" s="219">
        <f ca="1">IF(ISNUMBER(OFFSET(INDIRECT("'"&amp;'DATA for charts'!G$5&amp;"'!$k1"),$A1873-1,0)),OFFSET(INDIRECT("'"&amp;'DATA for charts'!G$5&amp;"'!$k1"),$A1873-1,0),NA())</f>
        <v>0</v>
      </c>
      <c r="H1873" s="219">
        <f ca="1">IF(ISNUMBER(OFFSET(INDIRECT("'"&amp;'DATA for charts'!H$5&amp;"'!$k1"),$A1873-1,0)),OFFSET(INDIRECT("'"&amp;'DATA for charts'!H$5&amp;"'!$k1"),$A1873-1,0),NA())</f>
        <v>0</v>
      </c>
      <c r="I1873" s="219" t="e">
        <f ca="1">IF(ISNUMBER(OFFSET(INDIRECT("'"&amp;'DATA for charts'!I$5&amp;"'!$k1"),$A1873-1,0)),OFFSET(INDIRECT("'"&amp;'DATA for charts'!I$5&amp;"'!$k1"),$A1873-1,0),NA())</f>
        <v>#N/A</v>
      </c>
      <c r="J1873" s="219" t="e">
        <f ca="1">IF(ISNUMBER(OFFSET(INDIRECT("'"&amp;'DATA for charts'!J$5&amp;"'!$k1"),$A1873-1,0)),OFFSET(INDIRECT("'"&amp;'DATA for charts'!J$5&amp;"'!$k1"),$A1873-1,0),NA())</f>
        <v>#N/A</v>
      </c>
      <c r="K1873" s="219" t="e">
        <f ca="1">IF(ISNUMBER(OFFSET(INDIRECT("'"&amp;'DATA for charts'!K$5&amp;"'!$k1"),$A1873-1,0)),OFFSET(INDIRECT("'"&amp;'DATA for charts'!K$5&amp;"'!$k1"),$A1873-1,0),NA())</f>
        <v>#N/A</v>
      </c>
      <c r="L1873" s="219" t="e">
        <f ca="1">IF(ISNUMBER(OFFSET(INDIRECT("'"&amp;'DATA for charts'!L$5&amp;"'!$k1"),$A1873-1,0)),OFFSET(INDIRECT("'"&amp;'DATA for charts'!L$5&amp;"'!$k1"),$A1873-1,0),NA())</f>
        <v>#N/A</v>
      </c>
      <c r="M1873" s="219" t="e">
        <f ca="1">IF(ISNUMBER(OFFSET(INDIRECT("'"&amp;'DATA for charts'!M$5&amp;"'!$k1"),$A1873-1,0)),OFFSET(INDIRECT("'"&amp;'DATA for charts'!M$5&amp;"'!$k1"),$A1873-1,0),NA())</f>
        <v>#N/A</v>
      </c>
      <c r="N1873" s="219" t="e">
        <f ca="1">IF(ISNUMBER(OFFSET(INDIRECT("'"&amp;'DATA for charts'!N$5&amp;"'!$k1"),$A1873-1,0)),OFFSET(INDIRECT("'"&amp;'DATA for charts'!N$5&amp;"'!$k1"),$A1873-1,0),NA())</f>
        <v>#N/A</v>
      </c>
      <c r="O1873" s="219" t="e">
        <f ca="1">IF(ISNUMBER(OFFSET(INDIRECT("'"&amp;'DATA for charts'!O$5&amp;"'!$k1"),$A1873-1,0)),OFFSET(INDIRECT("'"&amp;'DATA for charts'!O$5&amp;"'!$k1"),$A1873-1,0),NA())</f>
        <v>#N/A</v>
      </c>
      <c r="P1873" s="219" t="e">
        <f ca="1">IF(ISNUMBER(OFFSET(INDIRECT("'"&amp;'DATA for charts'!P$5&amp;"'!$k1"),$A1873-1,0)),OFFSET(INDIRECT("'"&amp;'DATA for charts'!P$5&amp;"'!$k1"),$A1873-1,0),NA())</f>
        <v>#N/A</v>
      </c>
      <c r="Q1873" s="219" t="e">
        <f ca="1">IF(ISNUMBER(OFFSET(INDIRECT("'"&amp;'DATA for charts'!Q$5&amp;"'!$k1"),$A1873-1,0)),OFFSET(INDIRECT("'"&amp;'DATA for charts'!Q$5&amp;"'!$k1"),$A1873-1,0),NA())</f>
        <v>#N/A</v>
      </c>
      <c r="R1873" s="219" t="e">
        <f ca="1">IF(ISNUMBER(OFFSET(INDIRECT("'"&amp;'DATA for charts'!R$5&amp;"'!$k1"),$A1873-1,0)),OFFSET(INDIRECT("'"&amp;'DATA for charts'!R$5&amp;"'!$k1"),$A1873-1,0),NA())</f>
        <v>#N/A</v>
      </c>
      <c r="S1873" s="219" t="e">
        <f ca="1">IF(ISNUMBER(OFFSET(INDIRECT("'"&amp;'DATA for charts'!S$5&amp;"'!$k1"),$A1873-1,0)),OFFSET(INDIRECT("'"&amp;'DATA for charts'!S$5&amp;"'!$k1"),$A1873-1,0),NA())</f>
        <v>#N/A</v>
      </c>
    </row>
    <row r="1874" spans="1:19">
      <c r="A1874" s="226">
        <f t="shared" si="1519"/>
        <v>269</v>
      </c>
      <c r="B1874" s="8">
        <v>8</v>
      </c>
      <c r="C1874" s="219">
        <f ca="1">IF(ISNUMBER(OFFSET(INDIRECT("'"&amp;'DATA for charts'!C$5&amp;"'!$k1"),$A1874-1,0)),OFFSET(INDIRECT("'"&amp;'DATA for charts'!C$5&amp;"'!$k1"),$A1874-1,0),NA())</f>
        <v>1.097</v>
      </c>
      <c r="D1874" s="219">
        <f ca="1">IF(ISNUMBER(OFFSET(INDIRECT("'"&amp;'DATA for charts'!D$5&amp;"'!$k1"),$A1874-1,0)),OFFSET(INDIRECT("'"&amp;'DATA for charts'!D$5&amp;"'!$k1"),$A1874-1,0),NA())</f>
        <v>0.90176520000000004</v>
      </c>
      <c r="E1874" s="219">
        <f ca="1">IF(ISNUMBER(OFFSET(INDIRECT("'"&amp;'DATA for charts'!E$5&amp;"'!$k1"),$A1874-1,0)),OFFSET(INDIRECT("'"&amp;'DATA for charts'!E$5&amp;"'!$k1"),$A1874-1,0),NA())</f>
        <v>2.4441220000000001</v>
      </c>
      <c r="F1874" s="219">
        <f ca="1">IF(ISNUMBER(OFFSET(INDIRECT("'"&amp;'DATA for charts'!F$5&amp;"'!$k1"),$A1874-1,0)),OFFSET(INDIRECT("'"&amp;'DATA for charts'!F$5&amp;"'!$k1"),$A1874-1,0),NA())</f>
        <v>1.2639430896999306</v>
      </c>
      <c r="G1874" s="219">
        <f ca="1">IF(ISNUMBER(OFFSET(INDIRECT("'"&amp;'DATA for charts'!G$5&amp;"'!$k1"),$A1874-1,0)),OFFSET(INDIRECT("'"&amp;'DATA for charts'!G$5&amp;"'!$k1"),$A1874-1,0),NA())</f>
        <v>1.1299999999999999</v>
      </c>
      <c r="H1874" s="219">
        <f ca="1">IF(ISNUMBER(OFFSET(INDIRECT("'"&amp;'DATA for charts'!H$5&amp;"'!$k1"),$A1874-1,0)),OFFSET(INDIRECT("'"&amp;'DATA for charts'!H$5&amp;"'!$k1"),$A1874-1,0),NA())</f>
        <v>1.27857</v>
      </c>
      <c r="I1874" s="219" t="e">
        <f ca="1">IF(ISNUMBER(OFFSET(INDIRECT("'"&amp;'DATA for charts'!I$5&amp;"'!$k1"),$A1874-1,0)),OFFSET(INDIRECT("'"&amp;'DATA for charts'!I$5&amp;"'!$k1"),$A1874-1,0),NA())</f>
        <v>#N/A</v>
      </c>
      <c r="J1874" s="219" t="e">
        <f ca="1">IF(ISNUMBER(OFFSET(INDIRECT("'"&amp;'DATA for charts'!J$5&amp;"'!$k1"),$A1874-1,0)),OFFSET(INDIRECT("'"&amp;'DATA for charts'!J$5&amp;"'!$k1"),$A1874-1,0),NA())</f>
        <v>#N/A</v>
      </c>
      <c r="K1874" s="219" t="e">
        <f ca="1">IF(ISNUMBER(OFFSET(INDIRECT("'"&amp;'DATA for charts'!K$5&amp;"'!$k1"),$A1874-1,0)),OFFSET(INDIRECT("'"&amp;'DATA for charts'!K$5&amp;"'!$k1"),$A1874-1,0),NA())</f>
        <v>#N/A</v>
      </c>
      <c r="L1874" s="219" t="e">
        <f ca="1">IF(ISNUMBER(OFFSET(INDIRECT("'"&amp;'DATA for charts'!L$5&amp;"'!$k1"),$A1874-1,0)),OFFSET(INDIRECT("'"&amp;'DATA for charts'!L$5&amp;"'!$k1"),$A1874-1,0),NA())</f>
        <v>#N/A</v>
      </c>
      <c r="M1874" s="219" t="e">
        <f ca="1">IF(ISNUMBER(OFFSET(INDIRECT("'"&amp;'DATA for charts'!M$5&amp;"'!$k1"),$A1874-1,0)),OFFSET(INDIRECT("'"&amp;'DATA for charts'!M$5&amp;"'!$k1"),$A1874-1,0),NA())</f>
        <v>#N/A</v>
      </c>
      <c r="N1874" s="219" t="e">
        <f ca="1">IF(ISNUMBER(OFFSET(INDIRECT("'"&amp;'DATA for charts'!N$5&amp;"'!$k1"),$A1874-1,0)),OFFSET(INDIRECT("'"&amp;'DATA for charts'!N$5&amp;"'!$k1"),$A1874-1,0),NA())</f>
        <v>#N/A</v>
      </c>
      <c r="O1874" s="219" t="e">
        <f ca="1">IF(ISNUMBER(OFFSET(INDIRECT("'"&amp;'DATA for charts'!O$5&amp;"'!$k1"),$A1874-1,0)),OFFSET(INDIRECT("'"&amp;'DATA for charts'!O$5&amp;"'!$k1"),$A1874-1,0),NA())</f>
        <v>#N/A</v>
      </c>
      <c r="P1874" s="219" t="e">
        <f ca="1">IF(ISNUMBER(OFFSET(INDIRECT("'"&amp;'DATA for charts'!P$5&amp;"'!$k1"),$A1874-1,0)),OFFSET(INDIRECT("'"&amp;'DATA for charts'!P$5&amp;"'!$k1"),$A1874-1,0),NA())</f>
        <v>#N/A</v>
      </c>
      <c r="Q1874" s="219" t="e">
        <f ca="1">IF(ISNUMBER(OFFSET(INDIRECT("'"&amp;'DATA for charts'!Q$5&amp;"'!$k1"),$A1874-1,0)),OFFSET(INDIRECT("'"&amp;'DATA for charts'!Q$5&amp;"'!$k1"),$A1874-1,0),NA())</f>
        <v>#N/A</v>
      </c>
      <c r="R1874" s="219" t="e">
        <f ca="1">IF(ISNUMBER(OFFSET(INDIRECT("'"&amp;'DATA for charts'!R$5&amp;"'!$k1"),$A1874-1,0)),OFFSET(INDIRECT("'"&amp;'DATA for charts'!R$5&amp;"'!$k1"),$A1874-1,0),NA())</f>
        <v>#N/A</v>
      </c>
      <c r="S1874" s="219" t="e">
        <f ca="1">IF(ISNUMBER(OFFSET(INDIRECT("'"&amp;'DATA for charts'!S$5&amp;"'!$k1"),$A1874-1,0)),OFFSET(INDIRECT("'"&amp;'DATA for charts'!S$5&amp;"'!$k1"),$A1874-1,0),NA())</f>
        <v>#N/A</v>
      </c>
    </row>
    <row r="1875" spans="1:19">
      <c r="A1875" s="226">
        <f t="shared" si="1519"/>
        <v>270</v>
      </c>
      <c r="B1875" s="8">
        <v>9</v>
      </c>
      <c r="C1875" s="219">
        <f ca="1">IF(ISNUMBER(OFFSET(INDIRECT("'"&amp;'DATA for charts'!C$5&amp;"'!$k1"),$A1875-1,0)),OFFSET(INDIRECT("'"&amp;'DATA for charts'!C$5&amp;"'!$k1"),$A1875-1,0),NA())</f>
        <v>1.669</v>
      </c>
      <c r="D1875" s="219">
        <f ca="1">IF(ISNUMBER(OFFSET(INDIRECT("'"&amp;'DATA for charts'!D$5&amp;"'!$k1"),$A1875-1,0)),OFFSET(INDIRECT("'"&amp;'DATA for charts'!D$5&amp;"'!$k1"),$A1875-1,0),NA())</f>
        <v>1.1161261</v>
      </c>
      <c r="E1875" s="219">
        <f ca="1">IF(ISNUMBER(OFFSET(INDIRECT("'"&amp;'DATA for charts'!E$5&amp;"'!$k1"),$A1875-1,0)),OFFSET(INDIRECT("'"&amp;'DATA for charts'!E$5&amp;"'!$k1"),$A1875-1,0),NA())</f>
        <v>1.932121</v>
      </c>
      <c r="F1875" s="219">
        <f ca="1">IF(ISNUMBER(OFFSET(INDIRECT("'"&amp;'DATA for charts'!F$5&amp;"'!$k1"),$A1875-1,0)),OFFSET(INDIRECT("'"&amp;'DATA for charts'!F$5&amp;"'!$k1"),$A1875-1,0),NA())</f>
        <v>1.5508185632600693</v>
      </c>
      <c r="G1875" s="219">
        <f ca="1">IF(ISNUMBER(OFFSET(INDIRECT("'"&amp;'DATA for charts'!G$5&amp;"'!$k1"),$A1875-1,0)),OFFSET(INDIRECT("'"&amp;'DATA for charts'!G$5&amp;"'!$k1"),$A1875-1,0),NA())</f>
        <v>1.7</v>
      </c>
      <c r="H1875" s="219">
        <f ca="1">IF(ISNUMBER(OFFSET(INDIRECT("'"&amp;'DATA for charts'!H$5&amp;"'!$k1"),$A1875-1,0)),OFFSET(INDIRECT("'"&amp;'DATA for charts'!H$5&amp;"'!$k1"),$A1875-1,0),NA())</f>
        <v>1.5793600000000001</v>
      </c>
      <c r="I1875" s="219" t="e">
        <f ca="1">IF(ISNUMBER(OFFSET(INDIRECT("'"&amp;'DATA for charts'!I$5&amp;"'!$k1"),$A1875-1,0)),OFFSET(INDIRECT("'"&amp;'DATA for charts'!I$5&amp;"'!$k1"),$A1875-1,0),NA())</f>
        <v>#N/A</v>
      </c>
      <c r="J1875" s="219" t="e">
        <f ca="1">IF(ISNUMBER(OFFSET(INDIRECT("'"&amp;'DATA for charts'!J$5&amp;"'!$k1"),$A1875-1,0)),OFFSET(INDIRECT("'"&amp;'DATA for charts'!J$5&amp;"'!$k1"),$A1875-1,0),NA())</f>
        <v>#N/A</v>
      </c>
      <c r="K1875" s="219" t="e">
        <f ca="1">IF(ISNUMBER(OFFSET(INDIRECT("'"&amp;'DATA for charts'!K$5&amp;"'!$k1"),$A1875-1,0)),OFFSET(INDIRECT("'"&amp;'DATA for charts'!K$5&amp;"'!$k1"),$A1875-1,0),NA())</f>
        <v>#N/A</v>
      </c>
      <c r="L1875" s="219" t="e">
        <f ca="1">IF(ISNUMBER(OFFSET(INDIRECT("'"&amp;'DATA for charts'!L$5&amp;"'!$k1"),$A1875-1,0)),OFFSET(INDIRECT("'"&amp;'DATA for charts'!L$5&amp;"'!$k1"),$A1875-1,0),NA())</f>
        <v>#N/A</v>
      </c>
      <c r="M1875" s="219" t="e">
        <f ca="1">IF(ISNUMBER(OFFSET(INDIRECT("'"&amp;'DATA for charts'!M$5&amp;"'!$k1"),$A1875-1,0)),OFFSET(INDIRECT("'"&amp;'DATA for charts'!M$5&amp;"'!$k1"),$A1875-1,0),NA())</f>
        <v>#N/A</v>
      </c>
      <c r="N1875" s="219" t="e">
        <f ca="1">IF(ISNUMBER(OFFSET(INDIRECT("'"&amp;'DATA for charts'!N$5&amp;"'!$k1"),$A1875-1,0)),OFFSET(INDIRECT("'"&amp;'DATA for charts'!N$5&amp;"'!$k1"),$A1875-1,0),NA())</f>
        <v>#N/A</v>
      </c>
      <c r="O1875" s="219" t="e">
        <f ca="1">IF(ISNUMBER(OFFSET(INDIRECT("'"&amp;'DATA for charts'!O$5&amp;"'!$k1"),$A1875-1,0)),OFFSET(INDIRECT("'"&amp;'DATA for charts'!O$5&amp;"'!$k1"),$A1875-1,0),NA())</f>
        <v>#N/A</v>
      </c>
      <c r="P1875" s="219" t="e">
        <f ca="1">IF(ISNUMBER(OFFSET(INDIRECT("'"&amp;'DATA for charts'!P$5&amp;"'!$k1"),$A1875-1,0)),OFFSET(INDIRECT("'"&amp;'DATA for charts'!P$5&amp;"'!$k1"),$A1875-1,0),NA())</f>
        <v>#N/A</v>
      </c>
      <c r="Q1875" s="219" t="e">
        <f ca="1">IF(ISNUMBER(OFFSET(INDIRECT("'"&amp;'DATA for charts'!Q$5&amp;"'!$k1"),$A1875-1,0)),OFFSET(INDIRECT("'"&amp;'DATA for charts'!Q$5&amp;"'!$k1"),$A1875-1,0),NA())</f>
        <v>#N/A</v>
      </c>
      <c r="R1875" s="219" t="e">
        <f ca="1">IF(ISNUMBER(OFFSET(INDIRECT("'"&amp;'DATA for charts'!R$5&amp;"'!$k1"),$A1875-1,0)),OFFSET(INDIRECT("'"&amp;'DATA for charts'!R$5&amp;"'!$k1"),$A1875-1,0),NA())</f>
        <v>#N/A</v>
      </c>
      <c r="S1875" s="219" t="e">
        <f ca="1">IF(ISNUMBER(OFFSET(INDIRECT("'"&amp;'DATA for charts'!S$5&amp;"'!$k1"),$A1875-1,0)),OFFSET(INDIRECT("'"&amp;'DATA for charts'!S$5&amp;"'!$k1"),$A1875-1,0),NA())</f>
        <v>#N/A</v>
      </c>
    </row>
    <row r="1876" spans="1:19">
      <c r="A1876" s="226">
        <f t="shared" si="1519"/>
        <v>271</v>
      </c>
      <c r="B1876" s="8">
        <v>10</v>
      </c>
      <c r="C1876" s="219">
        <f ca="1">IF(ISNUMBER(OFFSET(INDIRECT("'"&amp;'DATA for charts'!C$5&amp;"'!$k1"),$A1876-1,0)),OFFSET(INDIRECT("'"&amp;'DATA for charts'!C$5&amp;"'!$k1"),$A1876-1,0),NA())</f>
        <v>0.62</v>
      </c>
      <c r="D1876" s="219">
        <f ca="1">IF(ISNUMBER(OFFSET(INDIRECT("'"&amp;'DATA for charts'!D$5&amp;"'!$k1"),$A1876-1,0)),OFFSET(INDIRECT("'"&amp;'DATA for charts'!D$5&amp;"'!$k1"),$A1876-1,0),NA())</f>
        <v>0.49385359999999989</v>
      </c>
      <c r="E1876" s="219">
        <f ca="1">IF(ISNUMBER(OFFSET(INDIRECT("'"&amp;'DATA for charts'!E$5&amp;"'!$k1"),$A1876-1,0)),OFFSET(INDIRECT("'"&amp;'DATA for charts'!E$5&amp;"'!$k1"),$A1876-1,0),NA())</f>
        <v>1.2397050000000001</v>
      </c>
      <c r="F1876" s="219">
        <f ca="1">IF(ISNUMBER(OFFSET(INDIRECT("'"&amp;'DATA for charts'!F$5&amp;"'!$k1"),$A1876-1,0)),OFFSET(INDIRECT("'"&amp;'DATA for charts'!F$5&amp;"'!$k1"),$A1876-1,0),NA())</f>
        <v>0.8225582964639917</v>
      </c>
      <c r="G1876" s="219">
        <f ca="1">IF(ISNUMBER(OFFSET(INDIRECT("'"&amp;'DATA for charts'!G$5&amp;"'!$k1"),$A1876-1,0)),OFFSET(INDIRECT("'"&amp;'DATA for charts'!G$5&amp;"'!$k1"),$A1876-1,0),NA())</f>
        <v>0.91</v>
      </c>
      <c r="H1876" s="219">
        <f ca="1">IF(ISNUMBER(OFFSET(INDIRECT("'"&amp;'DATA for charts'!H$5&amp;"'!$k1"),$A1876-1,0)),OFFSET(INDIRECT("'"&amp;'DATA for charts'!H$5&amp;"'!$k1"),$A1876-1,0),NA())</f>
        <v>0.84182999999999997</v>
      </c>
      <c r="I1876" s="219" t="e">
        <f ca="1">IF(ISNUMBER(OFFSET(INDIRECT("'"&amp;'DATA for charts'!I$5&amp;"'!$k1"),$A1876-1,0)),OFFSET(INDIRECT("'"&amp;'DATA for charts'!I$5&amp;"'!$k1"),$A1876-1,0),NA())</f>
        <v>#N/A</v>
      </c>
      <c r="J1876" s="219" t="e">
        <f ca="1">IF(ISNUMBER(OFFSET(INDIRECT("'"&amp;'DATA for charts'!J$5&amp;"'!$k1"),$A1876-1,0)),OFFSET(INDIRECT("'"&amp;'DATA for charts'!J$5&amp;"'!$k1"),$A1876-1,0),NA())</f>
        <v>#N/A</v>
      </c>
      <c r="K1876" s="219" t="e">
        <f ca="1">IF(ISNUMBER(OFFSET(INDIRECT("'"&amp;'DATA for charts'!K$5&amp;"'!$k1"),$A1876-1,0)),OFFSET(INDIRECT("'"&amp;'DATA for charts'!K$5&amp;"'!$k1"),$A1876-1,0),NA())</f>
        <v>#N/A</v>
      </c>
      <c r="L1876" s="219" t="e">
        <f ca="1">IF(ISNUMBER(OFFSET(INDIRECT("'"&amp;'DATA for charts'!L$5&amp;"'!$k1"),$A1876-1,0)),OFFSET(INDIRECT("'"&amp;'DATA for charts'!L$5&amp;"'!$k1"),$A1876-1,0),NA())</f>
        <v>#N/A</v>
      </c>
      <c r="M1876" s="219" t="e">
        <f ca="1">IF(ISNUMBER(OFFSET(INDIRECT("'"&amp;'DATA for charts'!M$5&amp;"'!$k1"),$A1876-1,0)),OFFSET(INDIRECT("'"&amp;'DATA for charts'!M$5&amp;"'!$k1"),$A1876-1,0),NA())</f>
        <v>#N/A</v>
      </c>
      <c r="N1876" s="219" t="e">
        <f ca="1">IF(ISNUMBER(OFFSET(INDIRECT("'"&amp;'DATA for charts'!N$5&amp;"'!$k1"),$A1876-1,0)),OFFSET(INDIRECT("'"&amp;'DATA for charts'!N$5&amp;"'!$k1"),$A1876-1,0),NA())</f>
        <v>#N/A</v>
      </c>
      <c r="O1876" s="219" t="e">
        <f ca="1">IF(ISNUMBER(OFFSET(INDIRECT("'"&amp;'DATA for charts'!O$5&amp;"'!$k1"),$A1876-1,0)),OFFSET(INDIRECT("'"&amp;'DATA for charts'!O$5&amp;"'!$k1"),$A1876-1,0),NA())</f>
        <v>#N/A</v>
      </c>
      <c r="P1876" s="219" t="e">
        <f ca="1">IF(ISNUMBER(OFFSET(INDIRECT("'"&amp;'DATA for charts'!P$5&amp;"'!$k1"),$A1876-1,0)),OFFSET(INDIRECT("'"&amp;'DATA for charts'!P$5&amp;"'!$k1"),$A1876-1,0),NA())</f>
        <v>#N/A</v>
      </c>
      <c r="Q1876" s="219" t="e">
        <f ca="1">IF(ISNUMBER(OFFSET(INDIRECT("'"&amp;'DATA for charts'!Q$5&amp;"'!$k1"),$A1876-1,0)),OFFSET(INDIRECT("'"&amp;'DATA for charts'!Q$5&amp;"'!$k1"),$A1876-1,0),NA())</f>
        <v>#N/A</v>
      </c>
      <c r="R1876" s="219" t="e">
        <f ca="1">IF(ISNUMBER(OFFSET(INDIRECT("'"&amp;'DATA for charts'!R$5&amp;"'!$k1"),$A1876-1,0)),OFFSET(INDIRECT("'"&amp;'DATA for charts'!R$5&amp;"'!$k1"),$A1876-1,0),NA())</f>
        <v>#N/A</v>
      </c>
      <c r="S1876" s="219" t="e">
        <f ca="1">IF(ISNUMBER(OFFSET(INDIRECT("'"&amp;'DATA for charts'!S$5&amp;"'!$k1"),$A1876-1,0)),OFFSET(INDIRECT("'"&amp;'DATA for charts'!S$5&amp;"'!$k1"),$A1876-1,0),NA())</f>
        <v>#N/A</v>
      </c>
    </row>
    <row r="1877" spans="1:19">
      <c r="A1877" s="226">
        <f t="shared" si="1519"/>
        <v>272</v>
      </c>
      <c r="B1877" s="8">
        <v>11</v>
      </c>
      <c r="C1877" s="219">
        <f ca="1">IF(ISNUMBER(OFFSET(INDIRECT("'"&amp;'DATA for charts'!C$5&amp;"'!$k1"),$A1877-1,0)),OFFSET(INDIRECT("'"&amp;'DATA for charts'!C$5&amp;"'!$k1"),$A1877-1,0),NA())</f>
        <v>4.7E-2</v>
      </c>
      <c r="D1877" s="219">
        <f ca="1">IF(ISNUMBER(OFFSET(INDIRECT("'"&amp;'DATA for charts'!D$5&amp;"'!$k1"),$A1877-1,0)),OFFSET(INDIRECT("'"&amp;'DATA for charts'!D$5&amp;"'!$k1"),$A1877-1,0),NA())</f>
        <v>6.661534999999999E-2</v>
      </c>
      <c r="E1877" s="219">
        <f ca="1">IF(ISNUMBER(OFFSET(INDIRECT("'"&amp;'DATA for charts'!E$5&amp;"'!$k1"),$A1877-1,0)),OFFSET(INDIRECT("'"&amp;'DATA for charts'!E$5&amp;"'!$k1"),$A1877-1,0),NA())</f>
        <v>0.51559100000000002</v>
      </c>
      <c r="F1877" s="219">
        <f ca="1">IF(ISNUMBER(OFFSET(INDIRECT("'"&amp;'DATA for charts'!F$5&amp;"'!$k1"),$A1877-1,0)),OFFSET(INDIRECT("'"&amp;'DATA for charts'!F$5&amp;"'!$k1"),$A1877-1,0),NA())</f>
        <v>0.29741351247276943</v>
      </c>
      <c r="G1877" s="219">
        <f ca="1">IF(ISNUMBER(OFFSET(INDIRECT("'"&amp;'DATA for charts'!G$5&amp;"'!$k1"),$A1877-1,0)),OFFSET(INDIRECT("'"&amp;'DATA for charts'!G$5&amp;"'!$k1"),$A1877-1,0),NA())</f>
        <v>0.44</v>
      </c>
      <c r="H1877" s="219">
        <f ca="1">IF(ISNUMBER(OFFSET(INDIRECT("'"&amp;'DATA for charts'!H$5&amp;"'!$k1"),$A1877-1,0)),OFFSET(INDIRECT("'"&amp;'DATA for charts'!H$5&amp;"'!$k1"),$A1877-1,0),NA())</f>
        <v>0.30365599999999998</v>
      </c>
      <c r="I1877" s="219" t="e">
        <f ca="1">IF(ISNUMBER(OFFSET(INDIRECT("'"&amp;'DATA for charts'!I$5&amp;"'!$k1"),$A1877-1,0)),OFFSET(INDIRECT("'"&amp;'DATA for charts'!I$5&amp;"'!$k1"),$A1877-1,0),NA())</f>
        <v>#N/A</v>
      </c>
      <c r="J1877" s="219" t="e">
        <f ca="1">IF(ISNUMBER(OFFSET(INDIRECT("'"&amp;'DATA for charts'!J$5&amp;"'!$k1"),$A1877-1,0)),OFFSET(INDIRECT("'"&amp;'DATA for charts'!J$5&amp;"'!$k1"),$A1877-1,0),NA())</f>
        <v>#N/A</v>
      </c>
      <c r="K1877" s="219" t="e">
        <f ca="1">IF(ISNUMBER(OFFSET(INDIRECT("'"&amp;'DATA for charts'!K$5&amp;"'!$k1"),$A1877-1,0)),OFFSET(INDIRECT("'"&amp;'DATA for charts'!K$5&amp;"'!$k1"),$A1877-1,0),NA())</f>
        <v>#N/A</v>
      </c>
      <c r="L1877" s="219" t="e">
        <f ca="1">IF(ISNUMBER(OFFSET(INDIRECT("'"&amp;'DATA for charts'!L$5&amp;"'!$k1"),$A1877-1,0)),OFFSET(INDIRECT("'"&amp;'DATA for charts'!L$5&amp;"'!$k1"),$A1877-1,0),NA())</f>
        <v>#N/A</v>
      </c>
      <c r="M1877" s="219" t="e">
        <f ca="1">IF(ISNUMBER(OFFSET(INDIRECT("'"&amp;'DATA for charts'!M$5&amp;"'!$k1"),$A1877-1,0)),OFFSET(INDIRECT("'"&amp;'DATA for charts'!M$5&amp;"'!$k1"),$A1877-1,0),NA())</f>
        <v>#N/A</v>
      </c>
      <c r="N1877" s="219" t="e">
        <f ca="1">IF(ISNUMBER(OFFSET(INDIRECT("'"&amp;'DATA for charts'!N$5&amp;"'!$k1"),$A1877-1,0)),OFFSET(INDIRECT("'"&amp;'DATA for charts'!N$5&amp;"'!$k1"),$A1877-1,0),NA())</f>
        <v>#N/A</v>
      </c>
      <c r="O1877" s="219" t="e">
        <f ca="1">IF(ISNUMBER(OFFSET(INDIRECT("'"&amp;'DATA for charts'!O$5&amp;"'!$k1"),$A1877-1,0)),OFFSET(INDIRECT("'"&amp;'DATA for charts'!O$5&amp;"'!$k1"),$A1877-1,0),NA())</f>
        <v>#N/A</v>
      </c>
      <c r="P1877" s="219" t="e">
        <f ca="1">IF(ISNUMBER(OFFSET(INDIRECT("'"&amp;'DATA for charts'!P$5&amp;"'!$k1"),$A1877-1,0)),OFFSET(INDIRECT("'"&amp;'DATA for charts'!P$5&amp;"'!$k1"),$A1877-1,0),NA())</f>
        <v>#N/A</v>
      </c>
      <c r="Q1877" s="219" t="e">
        <f ca="1">IF(ISNUMBER(OFFSET(INDIRECT("'"&amp;'DATA for charts'!Q$5&amp;"'!$k1"),$A1877-1,0)),OFFSET(INDIRECT("'"&amp;'DATA for charts'!Q$5&amp;"'!$k1"),$A1877-1,0),NA())</f>
        <v>#N/A</v>
      </c>
      <c r="R1877" s="219" t="e">
        <f ca="1">IF(ISNUMBER(OFFSET(INDIRECT("'"&amp;'DATA for charts'!R$5&amp;"'!$k1"),$A1877-1,0)),OFFSET(INDIRECT("'"&amp;'DATA for charts'!R$5&amp;"'!$k1"),$A1877-1,0),NA())</f>
        <v>#N/A</v>
      </c>
      <c r="S1877" s="219" t="e">
        <f ca="1">IF(ISNUMBER(OFFSET(INDIRECT("'"&amp;'DATA for charts'!S$5&amp;"'!$k1"),$A1877-1,0)),OFFSET(INDIRECT("'"&amp;'DATA for charts'!S$5&amp;"'!$k1"),$A1877-1,0),NA())</f>
        <v>#N/A</v>
      </c>
    </row>
    <row r="1878" spans="1:19">
      <c r="A1878" s="226">
        <f t="shared" si="1519"/>
        <v>273</v>
      </c>
      <c r="B1878" s="8">
        <v>12</v>
      </c>
      <c r="C1878" s="219">
        <f ca="1">IF(ISNUMBER(OFFSET(INDIRECT("'"&amp;'DATA for charts'!C$5&amp;"'!$k1"),$A1878-1,0)),OFFSET(INDIRECT("'"&amp;'DATA for charts'!C$5&amp;"'!$k1"),$A1878-1,0),NA())</f>
        <v>0</v>
      </c>
      <c r="D1878" s="219">
        <f ca="1">IF(ISNUMBER(OFFSET(INDIRECT("'"&amp;'DATA for charts'!D$5&amp;"'!$k1"),$A1878-1,0)),OFFSET(INDIRECT("'"&amp;'DATA for charts'!D$5&amp;"'!$k1"),$A1878-1,0),NA())</f>
        <v>0</v>
      </c>
      <c r="E1878" s="219">
        <f ca="1">IF(ISNUMBER(OFFSET(INDIRECT("'"&amp;'DATA for charts'!E$5&amp;"'!$k1"),$A1878-1,0)),OFFSET(INDIRECT("'"&amp;'DATA for charts'!E$5&amp;"'!$k1"),$A1878-1,0),NA())</f>
        <v>0</v>
      </c>
      <c r="F1878" s="219">
        <f ca="1">IF(ISNUMBER(OFFSET(INDIRECT("'"&amp;'DATA for charts'!F$5&amp;"'!$k1"),$A1878-1,0)),OFFSET(INDIRECT("'"&amp;'DATA for charts'!F$5&amp;"'!$k1"),$A1878-1,0),NA())</f>
        <v>0</v>
      </c>
      <c r="G1878" s="219">
        <f ca="1">IF(ISNUMBER(OFFSET(INDIRECT("'"&amp;'DATA for charts'!G$5&amp;"'!$k1"),$A1878-1,0)),OFFSET(INDIRECT("'"&amp;'DATA for charts'!G$5&amp;"'!$k1"),$A1878-1,0),NA())</f>
        <v>0.04</v>
      </c>
      <c r="H1878" s="219">
        <f ca="1">IF(ISNUMBER(OFFSET(INDIRECT("'"&amp;'DATA for charts'!H$5&amp;"'!$k1"),$A1878-1,0)),OFFSET(INDIRECT("'"&amp;'DATA for charts'!H$5&amp;"'!$k1"),$A1878-1,0),NA())</f>
        <v>0</v>
      </c>
      <c r="I1878" s="219" t="e">
        <f ca="1">IF(ISNUMBER(OFFSET(INDIRECT("'"&amp;'DATA for charts'!I$5&amp;"'!$k1"),$A1878-1,0)),OFFSET(INDIRECT("'"&amp;'DATA for charts'!I$5&amp;"'!$k1"),$A1878-1,0),NA())</f>
        <v>#N/A</v>
      </c>
      <c r="J1878" s="219" t="e">
        <f ca="1">IF(ISNUMBER(OFFSET(INDIRECT("'"&amp;'DATA for charts'!J$5&amp;"'!$k1"),$A1878-1,0)),OFFSET(INDIRECT("'"&amp;'DATA for charts'!J$5&amp;"'!$k1"),$A1878-1,0),NA())</f>
        <v>#N/A</v>
      </c>
      <c r="K1878" s="219" t="e">
        <f ca="1">IF(ISNUMBER(OFFSET(INDIRECT("'"&amp;'DATA for charts'!K$5&amp;"'!$k1"),$A1878-1,0)),OFFSET(INDIRECT("'"&amp;'DATA for charts'!K$5&amp;"'!$k1"),$A1878-1,0),NA())</f>
        <v>#N/A</v>
      </c>
      <c r="L1878" s="219" t="e">
        <f ca="1">IF(ISNUMBER(OFFSET(INDIRECT("'"&amp;'DATA for charts'!L$5&amp;"'!$k1"),$A1878-1,0)),OFFSET(INDIRECT("'"&amp;'DATA for charts'!L$5&amp;"'!$k1"),$A1878-1,0),NA())</f>
        <v>#N/A</v>
      </c>
      <c r="M1878" s="219" t="e">
        <f ca="1">IF(ISNUMBER(OFFSET(INDIRECT("'"&amp;'DATA for charts'!M$5&amp;"'!$k1"),$A1878-1,0)),OFFSET(INDIRECT("'"&amp;'DATA for charts'!M$5&amp;"'!$k1"),$A1878-1,0),NA())</f>
        <v>#N/A</v>
      </c>
      <c r="N1878" s="219" t="e">
        <f ca="1">IF(ISNUMBER(OFFSET(INDIRECT("'"&amp;'DATA for charts'!N$5&amp;"'!$k1"),$A1878-1,0)),OFFSET(INDIRECT("'"&amp;'DATA for charts'!N$5&amp;"'!$k1"),$A1878-1,0),NA())</f>
        <v>#N/A</v>
      </c>
      <c r="O1878" s="219" t="e">
        <f ca="1">IF(ISNUMBER(OFFSET(INDIRECT("'"&amp;'DATA for charts'!O$5&amp;"'!$k1"),$A1878-1,0)),OFFSET(INDIRECT("'"&amp;'DATA for charts'!O$5&amp;"'!$k1"),$A1878-1,0),NA())</f>
        <v>#N/A</v>
      </c>
      <c r="P1878" s="219" t="e">
        <f ca="1">IF(ISNUMBER(OFFSET(INDIRECT("'"&amp;'DATA for charts'!P$5&amp;"'!$k1"),$A1878-1,0)),OFFSET(INDIRECT("'"&amp;'DATA for charts'!P$5&amp;"'!$k1"),$A1878-1,0),NA())</f>
        <v>#N/A</v>
      </c>
      <c r="Q1878" s="219" t="e">
        <f ca="1">IF(ISNUMBER(OFFSET(INDIRECT("'"&amp;'DATA for charts'!Q$5&amp;"'!$k1"),$A1878-1,0)),OFFSET(INDIRECT("'"&amp;'DATA for charts'!Q$5&amp;"'!$k1"),$A1878-1,0),NA())</f>
        <v>#N/A</v>
      </c>
      <c r="R1878" s="219" t="e">
        <f ca="1">IF(ISNUMBER(OFFSET(INDIRECT("'"&amp;'DATA for charts'!R$5&amp;"'!$k1"),$A1878-1,0)),OFFSET(INDIRECT("'"&amp;'DATA for charts'!R$5&amp;"'!$k1"),$A1878-1,0),NA())</f>
        <v>#N/A</v>
      </c>
      <c r="S1878" s="219" t="e">
        <f ca="1">IF(ISNUMBER(OFFSET(INDIRECT("'"&amp;'DATA for charts'!S$5&amp;"'!$k1"),$A1878-1,0)),OFFSET(INDIRECT("'"&amp;'DATA for charts'!S$5&amp;"'!$k1"),$A1878-1,0),NA())</f>
        <v>#N/A</v>
      </c>
    </row>
    <row r="1879" spans="1:19">
      <c r="A1879" s="226">
        <f t="shared" si="1519"/>
        <v>274</v>
      </c>
      <c r="B1879" s="8">
        <v>13</v>
      </c>
      <c r="C1879" s="219">
        <f ca="1">IF(ISNUMBER(OFFSET(INDIRECT("'"&amp;'DATA for charts'!C$5&amp;"'!$k1"),$A1879-1,0)),OFFSET(INDIRECT("'"&amp;'DATA for charts'!C$5&amp;"'!$k1"),$A1879-1,0),NA())</f>
        <v>0</v>
      </c>
      <c r="D1879" s="219">
        <f ca="1">IF(ISNUMBER(OFFSET(INDIRECT("'"&amp;'DATA for charts'!D$5&amp;"'!$k1"),$A1879-1,0)),OFFSET(INDIRECT("'"&amp;'DATA for charts'!D$5&amp;"'!$k1"),$A1879-1,0),NA())</f>
        <v>0</v>
      </c>
      <c r="E1879" s="219">
        <f ca="1">IF(ISNUMBER(OFFSET(INDIRECT("'"&amp;'DATA for charts'!E$5&amp;"'!$k1"),$A1879-1,0)),OFFSET(INDIRECT("'"&amp;'DATA for charts'!E$5&amp;"'!$k1"),$A1879-1,0),NA())</f>
        <v>0</v>
      </c>
      <c r="F1879" s="219">
        <f ca="1">IF(ISNUMBER(OFFSET(INDIRECT("'"&amp;'DATA for charts'!F$5&amp;"'!$k1"),$A1879-1,0)),OFFSET(INDIRECT("'"&amp;'DATA for charts'!F$5&amp;"'!$k1"),$A1879-1,0),NA())</f>
        <v>0</v>
      </c>
      <c r="G1879" s="219">
        <f ca="1">IF(ISNUMBER(OFFSET(INDIRECT("'"&amp;'DATA for charts'!G$5&amp;"'!$k1"),$A1879-1,0)),OFFSET(INDIRECT("'"&amp;'DATA for charts'!G$5&amp;"'!$k1"),$A1879-1,0),NA())</f>
        <v>0</v>
      </c>
      <c r="H1879" s="219">
        <f ca="1">IF(ISNUMBER(OFFSET(INDIRECT("'"&amp;'DATA for charts'!H$5&amp;"'!$k1"),$A1879-1,0)),OFFSET(INDIRECT("'"&amp;'DATA for charts'!H$5&amp;"'!$k1"),$A1879-1,0),NA())</f>
        <v>0</v>
      </c>
      <c r="I1879" s="219" t="e">
        <f ca="1">IF(ISNUMBER(OFFSET(INDIRECT("'"&amp;'DATA for charts'!I$5&amp;"'!$k1"),$A1879-1,0)),OFFSET(INDIRECT("'"&amp;'DATA for charts'!I$5&amp;"'!$k1"),$A1879-1,0),NA())</f>
        <v>#N/A</v>
      </c>
      <c r="J1879" s="219" t="e">
        <f ca="1">IF(ISNUMBER(OFFSET(INDIRECT("'"&amp;'DATA for charts'!J$5&amp;"'!$k1"),$A1879-1,0)),OFFSET(INDIRECT("'"&amp;'DATA for charts'!J$5&amp;"'!$k1"),$A1879-1,0),NA())</f>
        <v>#N/A</v>
      </c>
      <c r="K1879" s="219" t="e">
        <f ca="1">IF(ISNUMBER(OFFSET(INDIRECT("'"&amp;'DATA for charts'!K$5&amp;"'!$k1"),$A1879-1,0)),OFFSET(INDIRECT("'"&amp;'DATA for charts'!K$5&amp;"'!$k1"),$A1879-1,0),NA())</f>
        <v>#N/A</v>
      </c>
      <c r="L1879" s="219" t="e">
        <f ca="1">IF(ISNUMBER(OFFSET(INDIRECT("'"&amp;'DATA for charts'!L$5&amp;"'!$k1"),$A1879-1,0)),OFFSET(INDIRECT("'"&amp;'DATA for charts'!L$5&amp;"'!$k1"),$A1879-1,0),NA())</f>
        <v>#N/A</v>
      </c>
      <c r="M1879" s="219" t="e">
        <f ca="1">IF(ISNUMBER(OFFSET(INDIRECT("'"&amp;'DATA for charts'!M$5&amp;"'!$k1"),$A1879-1,0)),OFFSET(INDIRECT("'"&amp;'DATA for charts'!M$5&amp;"'!$k1"),$A1879-1,0),NA())</f>
        <v>#N/A</v>
      </c>
      <c r="N1879" s="219" t="e">
        <f ca="1">IF(ISNUMBER(OFFSET(INDIRECT("'"&amp;'DATA for charts'!N$5&amp;"'!$k1"),$A1879-1,0)),OFFSET(INDIRECT("'"&amp;'DATA for charts'!N$5&amp;"'!$k1"),$A1879-1,0),NA())</f>
        <v>#N/A</v>
      </c>
      <c r="O1879" s="219" t="e">
        <f ca="1">IF(ISNUMBER(OFFSET(INDIRECT("'"&amp;'DATA for charts'!O$5&amp;"'!$k1"),$A1879-1,0)),OFFSET(INDIRECT("'"&amp;'DATA for charts'!O$5&amp;"'!$k1"),$A1879-1,0),NA())</f>
        <v>#N/A</v>
      </c>
      <c r="P1879" s="219" t="e">
        <f ca="1">IF(ISNUMBER(OFFSET(INDIRECT("'"&amp;'DATA for charts'!P$5&amp;"'!$k1"),$A1879-1,0)),OFFSET(INDIRECT("'"&amp;'DATA for charts'!P$5&amp;"'!$k1"),$A1879-1,0),NA())</f>
        <v>#N/A</v>
      </c>
      <c r="Q1879" s="219" t="e">
        <f ca="1">IF(ISNUMBER(OFFSET(INDIRECT("'"&amp;'DATA for charts'!Q$5&amp;"'!$k1"),$A1879-1,0)),OFFSET(INDIRECT("'"&amp;'DATA for charts'!Q$5&amp;"'!$k1"),$A1879-1,0),NA())</f>
        <v>#N/A</v>
      </c>
      <c r="R1879" s="219" t="e">
        <f ca="1">IF(ISNUMBER(OFFSET(INDIRECT("'"&amp;'DATA for charts'!R$5&amp;"'!$k1"),$A1879-1,0)),OFFSET(INDIRECT("'"&amp;'DATA for charts'!R$5&amp;"'!$k1"),$A1879-1,0),NA())</f>
        <v>#N/A</v>
      </c>
      <c r="S1879" s="219" t="e">
        <f ca="1">IF(ISNUMBER(OFFSET(INDIRECT("'"&amp;'DATA for charts'!S$5&amp;"'!$k1"),$A1879-1,0)),OFFSET(INDIRECT("'"&amp;'DATA for charts'!S$5&amp;"'!$k1"),$A1879-1,0),NA())</f>
        <v>#N/A</v>
      </c>
    </row>
    <row r="1880" spans="1:19">
      <c r="A1880" s="226">
        <f t="shared" si="1519"/>
        <v>275</v>
      </c>
      <c r="B1880" s="8">
        <v>14</v>
      </c>
      <c r="C1880" s="219">
        <f ca="1">IF(ISNUMBER(OFFSET(INDIRECT("'"&amp;'DATA for charts'!C$5&amp;"'!$k1"),$A1880-1,0)),OFFSET(INDIRECT("'"&amp;'DATA for charts'!C$5&amp;"'!$k1"),$A1880-1,0),NA())</f>
        <v>0</v>
      </c>
      <c r="D1880" s="219">
        <f ca="1">IF(ISNUMBER(OFFSET(INDIRECT("'"&amp;'DATA for charts'!D$5&amp;"'!$k1"),$A1880-1,0)),OFFSET(INDIRECT("'"&amp;'DATA for charts'!D$5&amp;"'!$k1"),$A1880-1,0),NA())</f>
        <v>0</v>
      </c>
      <c r="E1880" s="219">
        <f ca="1">IF(ISNUMBER(OFFSET(INDIRECT("'"&amp;'DATA for charts'!E$5&amp;"'!$k1"),$A1880-1,0)),OFFSET(INDIRECT("'"&amp;'DATA for charts'!E$5&amp;"'!$k1"),$A1880-1,0),NA())</f>
        <v>0</v>
      </c>
      <c r="F1880" s="219">
        <f ca="1">IF(ISNUMBER(OFFSET(INDIRECT("'"&amp;'DATA for charts'!F$5&amp;"'!$k1"),$A1880-1,0)),OFFSET(INDIRECT("'"&amp;'DATA for charts'!F$5&amp;"'!$k1"),$A1880-1,0),NA())</f>
        <v>0</v>
      </c>
      <c r="G1880" s="219">
        <f ca="1">IF(ISNUMBER(OFFSET(INDIRECT("'"&amp;'DATA for charts'!G$5&amp;"'!$k1"),$A1880-1,0)),OFFSET(INDIRECT("'"&amp;'DATA for charts'!G$5&amp;"'!$k1"),$A1880-1,0),NA())</f>
        <v>0</v>
      </c>
      <c r="H1880" s="219">
        <f ca="1">IF(ISNUMBER(OFFSET(INDIRECT("'"&amp;'DATA for charts'!H$5&amp;"'!$k1"),$A1880-1,0)),OFFSET(INDIRECT("'"&amp;'DATA for charts'!H$5&amp;"'!$k1"),$A1880-1,0),NA())</f>
        <v>0</v>
      </c>
      <c r="I1880" s="219" t="e">
        <f ca="1">IF(ISNUMBER(OFFSET(INDIRECT("'"&amp;'DATA for charts'!I$5&amp;"'!$k1"),$A1880-1,0)),OFFSET(INDIRECT("'"&amp;'DATA for charts'!I$5&amp;"'!$k1"),$A1880-1,0),NA())</f>
        <v>#N/A</v>
      </c>
      <c r="J1880" s="219" t="e">
        <f ca="1">IF(ISNUMBER(OFFSET(INDIRECT("'"&amp;'DATA for charts'!J$5&amp;"'!$k1"),$A1880-1,0)),OFFSET(INDIRECT("'"&amp;'DATA for charts'!J$5&amp;"'!$k1"),$A1880-1,0),NA())</f>
        <v>#N/A</v>
      </c>
      <c r="K1880" s="219" t="e">
        <f ca="1">IF(ISNUMBER(OFFSET(INDIRECT("'"&amp;'DATA for charts'!K$5&amp;"'!$k1"),$A1880-1,0)),OFFSET(INDIRECT("'"&amp;'DATA for charts'!K$5&amp;"'!$k1"),$A1880-1,0),NA())</f>
        <v>#N/A</v>
      </c>
      <c r="L1880" s="219" t="e">
        <f ca="1">IF(ISNUMBER(OFFSET(INDIRECT("'"&amp;'DATA for charts'!L$5&amp;"'!$k1"),$A1880-1,0)),OFFSET(INDIRECT("'"&amp;'DATA for charts'!L$5&amp;"'!$k1"),$A1880-1,0),NA())</f>
        <v>#N/A</v>
      </c>
      <c r="M1880" s="219" t="e">
        <f ca="1">IF(ISNUMBER(OFFSET(INDIRECT("'"&amp;'DATA for charts'!M$5&amp;"'!$k1"),$A1880-1,0)),OFFSET(INDIRECT("'"&amp;'DATA for charts'!M$5&amp;"'!$k1"),$A1880-1,0),NA())</f>
        <v>#N/A</v>
      </c>
      <c r="N1880" s="219" t="e">
        <f ca="1">IF(ISNUMBER(OFFSET(INDIRECT("'"&amp;'DATA for charts'!N$5&amp;"'!$k1"),$A1880-1,0)),OFFSET(INDIRECT("'"&amp;'DATA for charts'!N$5&amp;"'!$k1"),$A1880-1,0),NA())</f>
        <v>#N/A</v>
      </c>
      <c r="O1880" s="219" t="e">
        <f ca="1">IF(ISNUMBER(OFFSET(INDIRECT("'"&amp;'DATA for charts'!O$5&amp;"'!$k1"),$A1880-1,0)),OFFSET(INDIRECT("'"&amp;'DATA for charts'!O$5&amp;"'!$k1"),$A1880-1,0),NA())</f>
        <v>#N/A</v>
      </c>
      <c r="P1880" s="219" t="e">
        <f ca="1">IF(ISNUMBER(OFFSET(INDIRECT("'"&amp;'DATA for charts'!P$5&amp;"'!$k1"),$A1880-1,0)),OFFSET(INDIRECT("'"&amp;'DATA for charts'!P$5&amp;"'!$k1"),$A1880-1,0),NA())</f>
        <v>#N/A</v>
      </c>
      <c r="Q1880" s="219" t="e">
        <f ca="1">IF(ISNUMBER(OFFSET(INDIRECT("'"&amp;'DATA for charts'!Q$5&amp;"'!$k1"),$A1880-1,0)),OFFSET(INDIRECT("'"&amp;'DATA for charts'!Q$5&amp;"'!$k1"),$A1880-1,0),NA())</f>
        <v>#N/A</v>
      </c>
      <c r="R1880" s="219" t="e">
        <f ca="1">IF(ISNUMBER(OFFSET(INDIRECT("'"&amp;'DATA for charts'!R$5&amp;"'!$k1"),$A1880-1,0)),OFFSET(INDIRECT("'"&amp;'DATA for charts'!R$5&amp;"'!$k1"),$A1880-1,0),NA())</f>
        <v>#N/A</v>
      </c>
      <c r="S1880" s="219" t="e">
        <f ca="1">IF(ISNUMBER(OFFSET(INDIRECT("'"&amp;'DATA for charts'!S$5&amp;"'!$k1"),$A1880-1,0)),OFFSET(INDIRECT("'"&amp;'DATA for charts'!S$5&amp;"'!$k1"),$A1880-1,0),NA())</f>
        <v>#N/A</v>
      </c>
    </row>
    <row r="1881" spans="1:19">
      <c r="A1881" s="226">
        <f t="shared" si="1519"/>
        <v>276</v>
      </c>
      <c r="B1881" s="8">
        <v>15</v>
      </c>
      <c r="C1881" s="219">
        <f ca="1">IF(ISNUMBER(OFFSET(INDIRECT("'"&amp;'DATA for charts'!C$5&amp;"'!$k1"),$A1881-1,0)),OFFSET(INDIRECT("'"&amp;'DATA for charts'!C$5&amp;"'!$k1"),$A1881-1,0),NA())</f>
        <v>0</v>
      </c>
      <c r="D1881" s="219">
        <f ca="1">IF(ISNUMBER(OFFSET(INDIRECT("'"&amp;'DATA for charts'!D$5&amp;"'!$k1"),$A1881-1,0)),OFFSET(INDIRECT("'"&amp;'DATA for charts'!D$5&amp;"'!$k1"),$A1881-1,0),NA())</f>
        <v>0</v>
      </c>
      <c r="E1881" s="219">
        <f ca="1">IF(ISNUMBER(OFFSET(INDIRECT("'"&amp;'DATA for charts'!E$5&amp;"'!$k1"),$A1881-1,0)),OFFSET(INDIRECT("'"&amp;'DATA for charts'!E$5&amp;"'!$k1"),$A1881-1,0),NA())</f>
        <v>0</v>
      </c>
      <c r="F1881" s="219">
        <f ca="1">IF(ISNUMBER(OFFSET(INDIRECT("'"&amp;'DATA for charts'!F$5&amp;"'!$k1"),$A1881-1,0)),OFFSET(INDIRECT("'"&amp;'DATA for charts'!F$5&amp;"'!$k1"),$A1881-1,0),NA())</f>
        <v>0</v>
      </c>
      <c r="G1881" s="219">
        <f ca="1">IF(ISNUMBER(OFFSET(INDIRECT("'"&amp;'DATA for charts'!G$5&amp;"'!$k1"),$A1881-1,0)),OFFSET(INDIRECT("'"&amp;'DATA for charts'!G$5&amp;"'!$k1"),$A1881-1,0),NA())</f>
        <v>0</v>
      </c>
      <c r="H1881" s="219">
        <f ca="1">IF(ISNUMBER(OFFSET(INDIRECT("'"&amp;'DATA for charts'!H$5&amp;"'!$k1"),$A1881-1,0)),OFFSET(INDIRECT("'"&amp;'DATA for charts'!H$5&amp;"'!$k1"),$A1881-1,0),NA())</f>
        <v>0</v>
      </c>
      <c r="I1881" s="219" t="e">
        <f ca="1">IF(ISNUMBER(OFFSET(INDIRECT("'"&amp;'DATA for charts'!I$5&amp;"'!$k1"),$A1881-1,0)),OFFSET(INDIRECT("'"&amp;'DATA for charts'!I$5&amp;"'!$k1"),$A1881-1,0),NA())</f>
        <v>#N/A</v>
      </c>
      <c r="J1881" s="219" t="e">
        <f ca="1">IF(ISNUMBER(OFFSET(INDIRECT("'"&amp;'DATA for charts'!J$5&amp;"'!$k1"),$A1881-1,0)),OFFSET(INDIRECT("'"&amp;'DATA for charts'!J$5&amp;"'!$k1"),$A1881-1,0),NA())</f>
        <v>#N/A</v>
      </c>
      <c r="K1881" s="219" t="e">
        <f ca="1">IF(ISNUMBER(OFFSET(INDIRECT("'"&amp;'DATA for charts'!K$5&amp;"'!$k1"),$A1881-1,0)),OFFSET(INDIRECT("'"&amp;'DATA for charts'!K$5&amp;"'!$k1"),$A1881-1,0),NA())</f>
        <v>#N/A</v>
      </c>
      <c r="L1881" s="219" t="e">
        <f ca="1">IF(ISNUMBER(OFFSET(INDIRECT("'"&amp;'DATA for charts'!L$5&amp;"'!$k1"),$A1881-1,0)),OFFSET(INDIRECT("'"&amp;'DATA for charts'!L$5&amp;"'!$k1"),$A1881-1,0),NA())</f>
        <v>#N/A</v>
      </c>
      <c r="M1881" s="219" t="e">
        <f ca="1">IF(ISNUMBER(OFFSET(INDIRECT("'"&amp;'DATA for charts'!M$5&amp;"'!$k1"),$A1881-1,0)),OFFSET(INDIRECT("'"&amp;'DATA for charts'!M$5&amp;"'!$k1"),$A1881-1,0),NA())</f>
        <v>#N/A</v>
      </c>
      <c r="N1881" s="219" t="e">
        <f ca="1">IF(ISNUMBER(OFFSET(INDIRECT("'"&amp;'DATA for charts'!N$5&amp;"'!$k1"),$A1881-1,0)),OFFSET(INDIRECT("'"&amp;'DATA for charts'!N$5&amp;"'!$k1"),$A1881-1,0),NA())</f>
        <v>#N/A</v>
      </c>
      <c r="O1881" s="219" t="e">
        <f ca="1">IF(ISNUMBER(OFFSET(INDIRECT("'"&amp;'DATA for charts'!O$5&amp;"'!$k1"),$A1881-1,0)),OFFSET(INDIRECT("'"&amp;'DATA for charts'!O$5&amp;"'!$k1"),$A1881-1,0),NA())</f>
        <v>#N/A</v>
      </c>
      <c r="P1881" s="219" t="e">
        <f ca="1">IF(ISNUMBER(OFFSET(INDIRECT("'"&amp;'DATA for charts'!P$5&amp;"'!$k1"),$A1881-1,0)),OFFSET(INDIRECT("'"&amp;'DATA for charts'!P$5&amp;"'!$k1"),$A1881-1,0),NA())</f>
        <v>#N/A</v>
      </c>
      <c r="Q1881" s="219" t="e">
        <f ca="1">IF(ISNUMBER(OFFSET(INDIRECT("'"&amp;'DATA for charts'!Q$5&amp;"'!$k1"),$A1881-1,0)),OFFSET(INDIRECT("'"&amp;'DATA for charts'!Q$5&amp;"'!$k1"),$A1881-1,0),NA())</f>
        <v>#N/A</v>
      </c>
      <c r="R1881" s="219" t="e">
        <f ca="1">IF(ISNUMBER(OFFSET(INDIRECT("'"&amp;'DATA for charts'!R$5&amp;"'!$k1"),$A1881-1,0)),OFFSET(INDIRECT("'"&amp;'DATA for charts'!R$5&amp;"'!$k1"),$A1881-1,0),NA())</f>
        <v>#N/A</v>
      </c>
      <c r="S1881" s="219" t="e">
        <f ca="1">IF(ISNUMBER(OFFSET(INDIRECT("'"&amp;'DATA for charts'!S$5&amp;"'!$k1"),$A1881-1,0)),OFFSET(INDIRECT("'"&amp;'DATA for charts'!S$5&amp;"'!$k1"),$A1881-1,0),NA())</f>
        <v>#N/A</v>
      </c>
    </row>
    <row r="1882" spans="1:19">
      <c r="A1882" s="226">
        <f t="shared" si="1519"/>
        <v>277</v>
      </c>
      <c r="B1882" s="8">
        <v>16</v>
      </c>
      <c r="C1882" s="219">
        <f ca="1">IF(ISNUMBER(OFFSET(INDIRECT("'"&amp;'DATA for charts'!C$5&amp;"'!$k1"),$A1882-1,0)),OFFSET(INDIRECT("'"&amp;'DATA for charts'!C$5&amp;"'!$k1"),$A1882-1,0),NA())</f>
        <v>0</v>
      </c>
      <c r="D1882" s="219">
        <f ca="1">IF(ISNUMBER(OFFSET(INDIRECT("'"&amp;'DATA for charts'!D$5&amp;"'!$k1"),$A1882-1,0)),OFFSET(INDIRECT("'"&amp;'DATA for charts'!D$5&amp;"'!$k1"),$A1882-1,0),NA())</f>
        <v>0</v>
      </c>
      <c r="E1882" s="219">
        <f ca="1">IF(ISNUMBER(OFFSET(INDIRECT("'"&amp;'DATA for charts'!E$5&amp;"'!$k1"),$A1882-1,0)),OFFSET(INDIRECT("'"&amp;'DATA for charts'!E$5&amp;"'!$k1"),$A1882-1,0),NA())</f>
        <v>0</v>
      </c>
      <c r="F1882" s="219">
        <f ca="1">IF(ISNUMBER(OFFSET(INDIRECT("'"&amp;'DATA for charts'!F$5&amp;"'!$k1"),$A1882-1,0)),OFFSET(INDIRECT("'"&amp;'DATA for charts'!F$5&amp;"'!$k1"),$A1882-1,0),NA())</f>
        <v>0</v>
      </c>
      <c r="G1882" s="219">
        <f ca="1">IF(ISNUMBER(OFFSET(INDIRECT("'"&amp;'DATA for charts'!G$5&amp;"'!$k1"),$A1882-1,0)),OFFSET(INDIRECT("'"&amp;'DATA for charts'!G$5&amp;"'!$k1"),$A1882-1,0),NA())</f>
        <v>0</v>
      </c>
      <c r="H1882" s="219">
        <f ca="1">IF(ISNUMBER(OFFSET(INDIRECT("'"&amp;'DATA for charts'!H$5&amp;"'!$k1"),$A1882-1,0)),OFFSET(INDIRECT("'"&amp;'DATA for charts'!H$5&amp;"'!$k1"),$A1882-1,0),NA())</f>
        <v>0</v>
      </c>
      <c r="I1882" s="219" t="e">
        <f ca="1">IF(ISNUMBER(OFFSET(INDIRECT("'"&amp;'DATA for charts'!I$5&amp;"'!$k1"),$A1882-1,0)),OFFSET(INDIRECT("'"&amp;'DATA for charts'!I$5&amp;"'!$k1"),$A1882-1,0),NA())</f>
        <v>#N/A</v>
      </c>
      <c r="J1882" s="219" t="e">
        <f ca="1">IF(ISNUMBER(OFFSET(INDIRECT("'"&amp;'DATA for charts'!J$5&amp;"'!$k1"),$A1882-1,0)),OFFSET(INDIRECT("'"&amp;'DATA for charts'!J$5&amp;"'!$k1"),$A1882-1,0),NA())</f>
        <v>#N/A</v>
      </c>
      <c r="K1882" s="219" t="e">
        <f ca="1">IF(ISNUMBER(OFFSET(INDIRECT("'"&amp;'DATA for charts'!K$5&amp;"'!$k1"),$A1882-1,0)),OFFSET(INDIRECT("'"&amp;'DATA for charts'!K$5&amp;"'!$k1"),$A1882-1,0),NA())</f>
        <v>#N/A</v>
      </c>
      <c r="L1882" s="219" t="e">
        <f ca="1">IF(ISNUMBER(OFFSET(INDIRECT("'"&amp;'DATA for charts'!L$5&amp;"'!$k1"),$A1882-1,0)),OFFSET(INDIRECT("'"&amp;'DATA for charts'!L$5&amp;"'!$k1"),$A1882-1,0),NA())</f>
        <v>#N/A</v>
      </c>
      <c r="M1882" s="219" t="e">
        <f ca="1">IF(ISNUMBER(OFFSET(INDIRECT("'"&amp;'DATA for charts'!M$5&amp;"'!$k1"),$A1882-1,0)),OFFSET(INDIRECT("'"&amp;'DATA for charts'!M$5&amp;"'!$k1"),$A1882-1,0),NA())</f>
        <v>#N/A</v>
      </c>
      <c r="N1882" s="219" t="e">
        <f ca="1">IF(ISNUMBER(OFFSET(INDIRECT("'"&amp;'DATA for charts'!N$5&amp;"'!$k1"),$A1882-1,0)),OFFSET(INDIRECT("'"&amp;'DATA for charts'!N$5&amp;"'!$k1"),$A1882-1,0),NA())</f>
        <v>#N/A</v>
      </c>
      <c r="O1882" s="219" t="e">
        <f ca="1">IF(ISNUMBER(OFFSET(INDIRECT("'"&amp;'DATA for charts'!O$5&amp;"'!$k1"),$A1882-1,0)),OFFSET(INDIRECT("'"&amp;'DATA for charts'!O$5&amp;"'!$k1"),$A1882-1,0),NA())</f>
        <v>#N/A</v>
      </c>
      <c r="P1882" s="219" t="e">
        <f ca="1">IF(ISNUMBER(OFFSET(INDIRECT("'"&amp;'DATA for charts'!P$5&amp;"'!$k1"),$A1882-1,0)),OFFSET(INDIRECT("'"&amp;'DATA for charts'!P$5&amp;"'!$k1"),$A1882-1,0),NA())</f>
        <v>#N/A</v>
      </c>
      <c r="Q1882" s="219" t="e">
        <f ca="1">IF(ISNUMBER(OFFSET(INDIRECT("'"&amp;'DATA for charts'!Q$5&amp;"'!$k1"),$A1882-1,0)),OFFSET(INDIRECT("'"&amp;'DATA for charts'!Q$5&amp;"'!$k1"),$A1882-1,0),NA())</f>
        <v>#N/A</v>
      </c>
      <c r="R1882" s="219" t="e">
        <f ca="1">IF(ISNUMBER(OFFSET(INDIRECT("'"&amp;'DATA for charts'!R$5&amp;"'!$k1"),$A1882-1,0)),OFFSET(INDIRECT("'"&amp;'DATA for charts'!R$5&amp;"'!$k1"),$A1882-1,0),NA())</f>
        <v>#N/A</v>
      </c>
      <c r="S1882" s="219" t="e">
        <f ca="1">IF(ISNUMBER(OFFSET(INDIRECT("'"&amp;'DATA for charts'!S$5&amp;"'!$k1"),$A1882-1,0)),OFFSET(INDIRECT("'"&amp;'DATA for charts'!S$5&amp;"'!$k1"),$A1882-1,0),NA())</f>
        <v>#N/A</v>
      </c>
    </row>
    <row r="1883" spans="1:19">
      <c r="A1883" s="226">
        <f t="shared" si="1519"/>
        <v>278</v>
      </c>
      <c r="B1883" s="8">
        <v>17</v>
      </c>
      <c r="C1883" s="219">
        <f ca="1">IF(ISNUMBER(OFFSET(INDIRECT("'"&amp;'DATA for charts'!C$5&amp;"'!$k1"),$A1883-1,0)),OFFSET(INDIRECT("'"&amp;'DATA for charts'!C$5&amp;"'!$k1"),$A1883-1,0),NA())</f>
        <v>0</v>
      </c>
      <c r="D1883" s="219">
        <f ca="1">IF(ISNUMBER(OFFSET(INDIRECT("'"&amp;'DATA for charts'!D$5&amp;"'!$k1"),$A1883-1,0)),OFFSET(INDIRECT("'"&amp;'DATA for charts'!D$5&amp;"'!$k1"),$A1883-1,0),NA())</f>
        <v>0</v>
      </c>
      <c r="E1883" s="219">
        <f ca="1">IF(ISNUMBER(OFFSET(INDIRECT("'"&amp;'DATA for charts'!E$5&amp;"'!$k1"),$A1883-1,0)),OFFSET(INDIRECT("'"&amp;'DATA for charts'!E$5&amp;"'!$k1"),$A1883-1,0),NA())</f>
        <v>0</v>
      </c>
      <c r="F1883" s="219">
        <f ca="1">IF(ISNUMBER(OFFSET(INDIRECT("'"&amp;'DATA for charts'!F$5&amp;"'!$k1"),$A1883-1,0)),OFFSET(INDIRECT("'"&amp;'DATA for charts'!F$5&amp;"'!$k1"),$A1883-1,0),NA())</f>
        <v>0</v>
      </c>
      <c r="G1883" s="219">
        <f ca="1">IF(ISNUMBER(OFFSET(INDIRECT("'"&amp;'DATA for charts'!G$5&amp;"'!$k1"),$A1883-1,0)),OFFSET(INDIRECT("'"&amp;'DATA for charts'!G$5&amp;"'!$k1"),$A1883-1,0),NA())</f>
        <v>0</v>
      </c>
      <c r="H1883" s="219">
        <f ca="1">IF(ISNUMBER(OFFSET(INDIRECT("'"&amp;'DATA for charts'!H$5&amp;"'!$k1"),$A1883-1,0)),OFFSET(INDIRECT("'"&amp;'DATA for charts'!H$5&amp;"'!$k1"),$A1883-1,0),NA())</f>
        <v>0</v>
      </c>
      <c r="I1883" s="219" t="e">
        <f ca="1">IF(ISNUMBER(OFFSET(INDIRECT("'"&amp;'DATA for charts'!I$5&amp;"'!$k1"),$A1883-1,0)),OFFSET(INDIRECT("'"&amp;'DATA for charts'!I$5&amp;"'!$k1"),$A1883-1,0),NA())</f>
        <v>#N/A</v>
      </c>
      <c r="J1883" s="219" t="e">
        <f ca="1">IF(ISNUMBER(OFFSET(INDIRECT("'"&amp;'DATA for charts'!J$5&amp;"'!$k1"),$A1883-1,0)),OFFSET(INDIRECT("'"&amp;'DATA for charts'!J$5&amp;"'!$k1"),$A1883-1,0),NA())</f>
        <v>#N/A</v>
      </c>
      <c r="K1883" s="219" t="e">
        <f ca="1">IF(ISNUMBER(OFFSET(INDIRECT("'"&amp;'DATA for charts'!K$5&amp;"'!$k1"),$A1883-1,0)),OFFSET(INDIRECT("'"&amp;'DATA for charts'!K$5&amp;"'!$k1"),$A1883-1,0),NA())</f>
        <v>#N/A</v>
      </c>
      <c r="L1883" s="219" t="e">
        <f ca="1">IF(ISNUMBER(OFFSET(INDIRECT("'"&amp;'DATA for charts'!L$5&amp;"'!$k1"),$A1883-1,0)),OFFSET(INDIRECT("'"&amp;'DATA for charts'!L$5&amp;"'!$k1"),$A1883-1,0),NA())</f>
        <v>#N/A</v>
      </c>
      <c r="M1883" s="219" t="e">
        <f ca="1">IF(ISNUMBER(OFFSET(INDIRECT("'"&amp;'DATA for charts'!M$5&amp;"'!$k1"),$A1883-1,0)),OFFSET(INDIRECT("'"&amp;'DATA for charts'!M$5&amp;"'!$k1"),$A1883-1,0),NA())</f>
        <v>#N/A</v>
      </c>
      <c r="N1883" s="219" t="e">
        <f ca="1">IF(ISNUMBER(OFFSET(INDIRECT("'"&amp;'DATA for charts'!N$5&amp;"'!$k1"),$A1883-1,0)),OFFSET(INDIRECT("'"&amp;'DATA for charts'!N$5&amp;"'!$k1"),$A1883-1,0),NA())</f>
        <v>#N/A</v>
      </c>
      <c r="O1883" s="219" t="e">
        <f ca="1">IF(ISNUMBER(OFFSET(INDIRECT("'"&amp;'DATA for charts'!O$5&amp;"'!$k1"),$A1883-1,0)),OFFSET(INDIRECT("'"&amp;'DATA for charts'!O$5&amp;"'!$k1"),$A1883-1,0),NA())</f>
        <v>#N/A</v>
      </c>
      <c r="P1883" s="219" t="e">
        <f ca="1">IF(ISNUMBER(OFFSET(INDIRECT("'"&amp;'DATA for charts'!P$5&amp;"'!$k1"),$A1883-1,0)),OFFSET(INDIRECT("'"&amp;'DATA for charts'!P$5&amp;"'!$k1"),$A1883-1,0),NA())</f>
        <v>#N/A</v>
      </c>
      <c r="Q1883" s="219" t="e">
        <f ca="1">IF(ISNUMBER(OFFSET(INDIRECT("'"&amp;'DATA for charts'!Q$5&amp;"'!$k1"),$A1883-1,0)),OFFSET(INDIRECT("'"&amp;'DATA for charts'!Q$5&amp;"'!$k1"),$A1883-1,0),NA())</f>
        <v>#N/A</v>
      </c>
      <c r="R1883" s="219" t="e">
        <f ca="1">IF(ISNUMBER(OFFSET(INDIRECT("'"&amp;'DATA for charts'!R$5&amp;"'!$k1"),$A1883-1,0)),OFFSET(INDIRECT("'"&amp;'DATA for charts'!R$5&amp;"'!$k1"),$A1883-1,0),NA())</f>
        <v>#N/A</v>
      </c>
      <c r="S1883" s="219" t="e">
        <f ca="1">IF(ISNUMBER(OFFSET(INDIRECT("'"&amp;'DATA for charts'!S$5&amp;"'!$k1"),$A1883-1,0)),OFFSET(INDIRECT("'"&amp;'DATA for charts'!S$5&amp;"'!$k1"),$A1883-1,0),NA())</f>
        <v>#N/A</v>
      </c>
    </row>
    <row r="1884" spans="1:19">
      <c r="A1884" s="226">
        <f t="shared" si="1519"/>
        <v>279</v>
      </c>
      <c r="B1884" s="8">
        <v>18</v>
      </c>
      <c r="C1884" s="219">
        <f ca="1">IF(ISNUMBER(OFFSET(INDIRECT("'"&amp;'DATA for charts'!C$5&amp;"'!$k1"),$A1884-1,0)),OFFSET(INDIRECT("'"&amp;'DATA for charts'!C$5&amp;"'!$k1"),$A1884-1,0),NA())</f>
        <v>0</v>
      </c>
      <c r="D1884" s="219">
        <f ca="1">IF(ISNUMBER(OFFSET(INDIRECT("'"&amp;'DATA for charts'!D$5&amp;"'!$k1"),$A1884-1,0)),OFFSET(INDIRECT("'"&amp;'DATA for charts'!D$5&amp;"'!$k1"),$A1884-1,0),NA())</f>
        <v>0</v>
      </c>
      <c r="E1884" s="219">
        <f ca="1">IF(ISNUMBER(OFFSET(INDIRECT("'"&amp;'DATA for charts'!E$5&amp;"'!$k1"),$A1884-1,0)),OFFSET(INDIRECT("'"&amp;'DATA for charts'!E$5&amp;"'!$k1"),$A1884-1,0),NA())</f>
        <v>0</v>
      </c>
      <c r="F1884" s="219">
        <f ca="1">IF(ISNUMBER(OFFSET(INDIRECT("'"&amp;'DATA for charts'!F$5&amp;"'!$k1"),$A1884-1,0)),OFFSET(INDIRECT("'"&amp;'DATA for charts'!F$5&amp;"'!$k1"),$A1884-1,0),NA())</f>
        <v>0</v>
      </c>
      <c r="G1884" s="219">
        <f ca="1">IF(ISNUMBER(OFFSET(INDIRECT("'"&amp;'DATA for charts'!G$5&amp;"'!$k1"),$A1884-1,0)),OFFSET(INDIRECT("'"&amp;'DATA for charts'!G$5&amp;"'!$k1"),$A1884-1,0),NA())</f>
        <v>0</v>
      </c>
      <c r="H1884" s="219">
        <f ca="1">IF(ISNUMBER(OFFSET(INDIRECT("'"&amp;'DATA for charts'!H$5&amp;"'!$k1"),$A1884-1,0)),OFFSET(INDIRECT("'"&amp;'DATA for charts'!H$5&amp;"'!$k1"),$A1884-1,0),NA())</f>
        <v>0</v>
      </c>
      <c r="I1884" s="219" t="e">
        <f ca="1">IF(ISNUMBER(OFFSET(INDIRECT("'"&amp;'DATA for charts'!I$5&amp;"'!$k1"),$A1884-1,0)),OFFSET(INDIRECT("'"&amp;'DATA for charts'!I$5&amp;"'!$k1"),$A1884-1,0),NA())</f>
        <v>#N/A</v>
      </c>
      <c r="J1884" s="219" t="e">
        <f ca="1">IF(ISNUMBER(OFFSET(INDIRECT("'"&amp;'DATA for charts'!J$5&amp;"'!$k1"),$A1884-1,0)),OFFSET(INDIRECT("'"&amp;'DATA for charts'!J$5&amp;"'!$k1"),$A1884-1,0),NA())</f>
        <v>#N/A</v>
      </c>
      <c r="K1884" s="219" t="e">
        <f ca="1">IF(ISNUMBER(OFFSET(INDIRECT("'"&amp;'DATA for charts'!K$5&amp;"'!$k1"),$A1884-1,0)),OFFSET(INDIRECT("'"&amp;'DATA for charts'!K$5&amp;"'!$k1"),$A1884-1,0),NA())</f>
        <v>#N/A</v>
      </c>
      <c r="L1884" s="219" t="e">
        <f ca="1">IF(ISNUMBER(OFFSET(INDIRECT("'"&amp;'DATA for charts'!L$5&amp;"'!$k1"),$A1884-1,0)),OFFSET(INDIRECT("'"&amp;'DATA for charts'!L$5&amp;"'!$k1"),$A1884-1,0),NA())</f>
        <v>#N/A</v>
      </c>
      <c r="M1884" s="219" t="e">
        <f ca="1">IF(ISNUMBER(OFFSET(INDIRECT("'"&amp;'DATA for charts'!M$5&amp;"'!$k1"),$A1884-1,0)),OFFSET(INDIRECT("'"&amp;'DATA for charts'!M$5&amp;"'!$k1"),$A1884-1,0),NA())</f>
        <v>#N/A</v>
      </c>
      <c r="N1884" s="219" t="e">
        <f ca="1">IF(ISNUMBER(OFFSET(INDIRECT("'"&amp;'DATA for charts'!N$5&amp;"'!$k1"),$A1884-1,0)),OFFSET(INDIRECT("'"&amp;'DATA for charts'!N$5&amp;"'!$k1"),$A1884-1,0),NA())</f>
        <v>#N/A</v>
      </c>
      <c r="O1884" s="219" t="e">
        <f ca="1">IF(ISNUMBER(OFFSET(INDIRECT("'"&amp;'DATA for charts'!O$5&amp;"'!$k1"),$A1884-1,0)),OFFSET(INDIRECT("'"&amp;'DATA for charts'!O$5&amp;"'!$k1"),$A1884-1,0),NA())</f>
        <v>#N/A</v>
      </c>
      <c r="P1884" s="219" t="e">
        <f ca="1">IF(ISNUMBER(OFFSET(INDIRECT("'"&amp;'DATA for charts'!P$5&amp;"'!$k1"),$A1884-1,0)),OFFSET(INDIRECT("'"&amp;'DATA for charts'!P$5&amp;"'!$k1"),$A1884-1,0),NA())</f>
        <v>#N/A</v>
      </c>
      <c r="Q1884" s="219" t="e">
        <f ca="1">IF(ISNUMBER(OFFSET(INDIRECT("'"&amp;'DATA for charts'!Q$5&amp;"'!$k1"),$A1884-1,0)),OFFSET(INDIRECT("'"&amp;'DATA for charts'!Q$5&amp;"'!$k1"),$A1884-1,0),NA())</f>
        <v>#N/A</v>
      </c>
      <c r="R1884" s="219" t="e">
        <f ca="1">IF(ISNUMBER(OFFSET(INDIRECT("'"&amp;'DATA for charts'!R$5&amp;"'!$k1"),$A1884-1,0)),OFFSET(INDIRECT("'"&amp;'DATA for charts'!R$5&amp;"'!$k1"),$A1884-1,0),NA())</f>
        <v>#N/A</v>
      </c>
      <c r="S1884" s="219" t="e">
        <f ca="1">IF(ISNUMBER(OFFSET(INDIRECT("'"&amp;'DATA for charts'!S$5&amp;"'!$k1"),$A1884-1,0)),OFFSET(INDIRECT("'"&amp;'DATA for charts'!S$5&amp;"'!$k1"),$A1884-1,0),NA())</f>
        <v>#N/A</v>
      </c>
    </row>
    <row r="1885" spans="1:19">
      <c r="A1885" s="226">
        <f t="shared" si="1519"/>
        <v>280</v>
      </c>
      <c r="B1885" s="8">
        <v>19</v>
      </c>
      <c r="C1885" s="219">
        <f ca="1">IF(ISNUMBER(OFFSET(INDIRECT("'"&amp;'DATA for charts'!C$5&amp;"'!$k1"),$A1885-1,0)),OFFSET(INDIRECT("'"&amp;'DATA for charts'!C$5&amp;"'!$k1"),$A1885-1,0),NA())</f>
        <v>0</v>
      </c>
      <c r="D1885" s="219">
        <f ca="1">IF(ISNUMBER(OFFSET(INDIRECT("'"&amp;'DATA for charts'!D$5&amp;"'!$k1"),$A1885-1,0)),OFFSET(INDIRECT("'"&amp;'DATA for charts'!D$5&amp;"'!$k1"),$A1885-1,0),NA())</f>
        <v>0</v>
      </c>
      <c r="E1885" s="219">
        <f ca="1">IF(ISNUMBER(OFFSET(INDIRECT("'"&amp;'DATA for charts'!E$5&amp;"'!$k1"),$A1885-1,0)),OFFSET(INDIRECT("'"&amp;'DATA for charts'!E$5&amp;"'!$k1"),$A1885-1,0),NA())</f>
        <v>0</v>
      </c>
      <c r="F1885" s="219">
        <f ca="1">IF(ISNUMBER(OFFSET(INDIRECT("'"&amp;'DATA for charts'!F$5&amp;"'!$k1"),$A1885-1,0)),OFFSET(INDIRECT("'"&amp;'DATA for charts'!F$5&amp;"'!$k1"),$A1885-1,0),NA())</f>
        <v>0</v>
      </c>
      <c r="G1885" s="219">
        <f ca="1">IF(ISNUMBER(OFFSET(INDIRECT("'"&amp;'DATA for charts'!G$5&amp;"'!$k1"),$A1885-1,0)),OFFSET(INDIRECT("'"&amp;'DATA for charts'!G$5&amp;"'!$k1"),$A1885-1,0),NA())</f>
        <v>0</v>
      </c>
      <c r="H1885" s="219">
        <f ca="1">IF(ISNUMBER(OFFSET(INDIRECT("'"&amp;'DATA for charts'!H$5&amp;"'!$k1"),$A1885-1,0)),OFFSET(INDIRECT("'"&amp;'DATA for charts'!H$5&amp;"'!$k1"),$A1885-1,0),NA())</f>
        <v>0</v>
      </c>
      <c r="I1885" s="219" t="e">
        <f ca="1">IF(ISNUMBER(OFFSET(INDIRECT("'"&amp;'DATA for charts'!I$5&amp;"'!$k1"),$A1885-1,0)),OFFSET(INDIRECT("'"&amp;'DATA for charts'!I$5&amp;"'!$k1"),$A1885-1,0),NA())</f>
        <v>#N/A</v>
      </c>
      <c r="J1885" s="219" t="e">
        <f ca="1">IF(ISNUMBER(OFFSET(INDIRECT("'"&amp;'DATA for charts'!J$5&amp;"'!$k1"),$A1885-1,0)),OFFSET(INDIRECT("'"&amp;'DATA for charts'!J$5&amp;"'!$k1"),$A1885-1,0),NA())</f>
        <v>#N/A</v>
      </c>
      <c r="K1885" s="219" t="e">
        <f ca="1">IF(ISNUMBER(OFFSET(INDIRECT("'"&amp;'DATA for charts'!K$5&amp;"'!$k1"),$A1885-1,0)),OFFSET(INDIRECT("'"&amp;'DATA for charts'!K$5&amp;"'!$k1"),$A1885-1,0),NA())</f>
        <v>#N/A</v>
      </c>
      <c r="L1885" s="219" t="e">
        <f ca="1">IF(ISNUMBER(OFFSET(INDIRECT("'"&amp;'DATA for charts'!L$5&amp;"'!$k1"),$A1885-1,0)),OFFSET(INDIRECT("'"&amp;'DATA for charts'!L$5&amp;"'!$k1"),$A1885-1,0),NA())</f>
        <v>#N/A</v>
      </c>
      <c r="M1885" s="219" t="e">
        <f ca="1">IF(ISNUMBER(OFFSET(INDIRECT("'"&amp;'DATA for charts'!M$5&amp;"'!$k1"),$A1885-1,0)),OFFSET(INDIRECT("'"&amp;'DATA for charts'!M$5&amp;"'!$k1"),$A1885-1,0),NA())</f>
        <v>#N/A</v>
      </c>
      <c r="N1885" s="219" t="e">
        <f ca="1">IF(ISNUMBER(OFFSET(INDIRECT("'"&amp;'DATA for charts'!N$5&amp;"'!$k1"),$A1885-1,0)),OFFSET(INDIRECT("'"&amp;'DATA for charts'!N$5&amp;"'!$k1"),$A1885-1,0),NA())</f>
        <v>#N/A</v>
      </c>
      <c r="O1885" s="219" t="e">
        <f ca="1">IF(ISNUMBER(OFFSET(INDIRECT("'"&amp;'DATA for charts'!O$5&amp;"'!$k1"),$A1885-1,0)),OFFSET(INDIRECT("'"&amp;'DATA for charts'!O$5&amp;"'!$k1"),$A1885-1,0),NA())</f>
        <v>#N/A</v>
      </c>
      <c r="P1885" s="219" t="e">
        <f ca="1">IF(ISNUMBER(OFFSET(INDIRECT("'"&amp;'DATA for charts'!P$5&amp;"'!$k1"),$A1885-1,0)),OFFSET(INDIRECT("'"&amp;'DATA for charts'!P$5&amp;"'!$k1"),$A1885-1,0),NA())</f>
        <v>#N/A</v>
      </c>
      <c r="Q1885" s="219" t="e">
        <f ca="1">IF(ISNUMBER(OFFSET(INDIRECT("'"&amp;'DATA for charts'!Q$5&amp;"'!$k1"),$A1885-1,0)),OFFSET(INDIRECT("'"&amp;'DATA for charts'!Q$5&amp;"'!$k1"),$A1885-1,0),NA())</f>
        <v>#N/A</v>
      </c>
      <c r="R1885" s="219" t="e">
        <f ca="1">IF(ISNUMBER(OFFSET(INDIRECT("'"&amp;'DATA for charts'!R$5&amp;"'!$k1"),$A1885-1,0)),OFFSET(INDIRECT("'"&amp;'DATA for charts'!R$5&amp;"'!$k1"),$A1885-1,0),NA())</f>
        <v>#N/A</v>
      </c>
      <c r="S1885" s="219" t="e">
        <f ca="1">IF(ISNUMBER(OFFSET(INDIRECT("'"&amp;'DATA for charts'!S$5&amp;"'!$k1"),$A1885-1,0)),OFFSET(INDIRECT("'"&amp;'DATA for charts'!S$5&amp;"'!$k1"),$A1885-1,0),NA())</f>
        <v>#N/A</v>
      </c>
    </row>
    <row r="1886" spans="1:19">
      <c r="A1886" s="226">
        <f t="shared" si="1519"/>
        <v>281</v>
      </c>
      <c r="B1886" s="8">
        <v>20</v>
      </c>
      <c r="C1886" s="219">
        <f ca="1">IF(ISNUMBER(OFFSET(INDIRECT("'"&amp;'DATA for charts'!C$5&amp;"'!$k1"),$A1886-1,0)),OFFSET(INDIRECT("'"&amp;'DATA for charts'!C$5&amp;"'!$k1"),$A1886-1,0),NA())</f>
        <v>0</v>
      </c>
      <c r="D1886" s="219">
        <f ca="1">IF(ISNUMBER(OFFSET(INDIRECT("'"&amp;'DATA for charts'!D$5&amp;"'!$k1"),$A1886-1,0)),OFFSET(INDIRECT("'"&amp;'DATA for charts'!D$5&amp;"'!$k1"),$A1886-1,0),NA())</f>
        <v>0</v>
      </c>
      <c r="E1886" s="219">
        <f ca="1">IF(ISNUMBER(OFFSET(INDIRECT("'"&amp;'DATA for charts'!E$5&amp;"'!$k1"),$A1886-1,0)),OFFSET(INDIRECT("'"&amp;'DATA for charts'!E$5&amp;"'!$k1"),$A1886-1,0),NA())</f>
        <v>0</v>
      </c>
      <c r="F1886" s="219">
        <f ca="1">IF(ISNUMBER(OFFSET(INDIRECT("'"&amp;'DATA for charts'!F$5&amp;"'!$k1"),$A1886-1,0)),OFFSET(INDIRECT("'"&amp;'DATA for charts'!F$5&amp;"'!$k1"),$A1886-1,0),NA())</f>
        <v>0</v>
      </c>
      <c r="G1886" s="219">
        <f ca="1">IF(ISNUMBER(OFFSET(INDIRECT("'"&amp;'DATA for charts'!G$5&amp;"'!$k1"),$A1886-1,0)),OFFSET(INDIRECT("'"&amp;'DATA for charts'!G$5&amp;"'!$k1"),$A1886-1,0),NA())</f>
        <v>0</v>
      </c>
      <c r="H1886" s="219">
        <f ca="1">IF(ISNUMBER(OFFSET(INDIRECT("'"&amp;'DATA for charts'!H$5&amp;"'!$k1"),$A1886-1,0)),OFFSET(INDIRECT("'"&amp;'DATA for charts'!H$5&amp;"'!$k1"),$A1886-1,0),NA())</f>
        <v>9.1749899999999995E-2</v>
      </c>
      <c r="I1886" s="219" t="e">
        <f ca="1">IF(ISNUMBER(OFFSET(INDIRECT("'"&amp;'DATA for charts'!I$5&amp;"'!$k1"),$A1886-1,0)),OFFSET(INDIRECT("'"&amp;'DATA for charts'!I$5&amp;"'!$k1"),$A1886-1,0),NA())</f>
        <v>#N/A</v>
      </c>
      <c r="J1886" s="219" t="e">
        <f ca="1">IF(ISNUMBER(OFFSET(INDIRECT("'"&amp;'DATA for charts'!J$5&amp;"'!$k1"),$A1886-1,0)),OFFSET(INDIRECT("'"&amp;'DATA for charts'!J$5&amp;"'!$k1"),$A1886-1,0),NA())</f>
        <v>#N/A</v>
      </c>
      <c r="K1886" s="219" t="e">
        <f ca="1">IF(ISNUMBER(OFFSET(INDIRECT("'"&amp;'DATA for charts'!K$5&amp;"'!$k1"),$A1886-1,0)),OFFSET(INDIRECT("'"&amp;'DATA for charts'!K$5&amp;"'!$k1"),$A1886-1,0),NA())</f>
        <v>#N/A</v>
      </c>
      <c r="L1886" s="219" t="e">
        <f ca="1">IF(ISNUMBER(OFFSET(INDIRECT("'"&amp;'DATA for charts'!L$5&amp;"'!$k1"),$A1886-1,0)),OFFSET(INDIRECT("'"&amp;'DATA for charts'!L$5&amp;"'!$k1"),$A1886-1,0),NA())</f>
        <v>#N/A</v>
      </c>
      <c r="M1886" s="219" t="e">
        <f ca="1">IF(ISNUMBER(OFFSET(INDIRECT("'"&amp;'DATA for charts'!M$5&amp;"'!$k1"),$A1886-1,0)),OFFSET(INDIRECT("'"&amp;'DATA for charts'!M$5&amp;"'!$k1"),$A1886-1,0),NA())</f>
        <v>#N/A</v>
      </c>
      <c r="N1886" s="219" t="e">
        <f ca="1">IF(ISNUMBER(OFFSET(INDIRECT("'"&amp;'DATA for charts'!N$5&amp;"'!$k1"),$A1886-1,0)),OFFSET(INDIRECT("'"&amp;'DATA for charts'!N$5&amp;"'!$k1"),$A1886-1,0),NA())</f>
        <v>#N/A</v>
      </c>
      <c r="O1886" s="219" t="e">
        <f ca="1">IF(ISNUMBER(OFFSET(INDIRECT("'"&amp;'DATA for charts'!O$5&amp;"'!$k1"),$A1886-1,0)),OFFSET(INDIRECT("'"&amp;'DATA for charts'!O$5&amp;"'!$k1"),$A1886-1,0),NA())</f>
        <v>#N/A</v>
      </c>
      <c r="P1886" s="219" t="e">
        <f ca="1">IF(ISNUMBER(OFFSET(INDIRECT("'"&amp;'DATA for charts'!P$5&amp;"'!$k1"),$A1886-1,0)),OFFSET(INDIRECT("'"&amp;'DATA for charts'!P$5&amp;"'!$k1"),$A1886-1,0),NA())</f>
        <v>#N/A</v>
      </c>
      <c r="Q1886" s="219" t="e">
        <f ca="1">IF(ISNUMBER(OFFSET(INDIRECT("'"&amp;'DATA for charts'!Q$5&amp;"'!$k1"),$A1886-1,0)),OFFSET(INDIRECT("'"&amp;'DATA for charts'!Q$5&amp;"'!$k1"),$A1886-1,0),NA())</f>
        <v>#N/A</v>
      </c>
      <c r="R1886" s="219" t="e">
        <f ca="1">IF(ISNUMBER(OFFSET(INDIRECT("'"&amp;'DATA for charts'!R$5&amp;"'!$k1"),$A1886-1,0)),OFFSET(INDIRECT("'"&amp;'DATA for charts'!R$5&amp;"'!$k1"),$A1886-1,0),NA())</f>
        <v>#N/A</v>
      </c>
      <c r="S1886" s="219" t="e">
        <f ca="1">IF(ISNUMBER(OFFSET(INDIRECT("'"&amp;'DATA for charts'!S$5&amp;"'!$k1"),$A1886-1,0)),OFFSET(INDIRECT("'"&amp;'DATA for charts'!S$5&amp;"'!$k1"),$A1886-1,0),NA())</f>
        <v>#N/A</v>
      </c>
    </row>
    <row r="1887" spans="1:19">
      <c r="A1887" s="226">
        <f t="shared" si="1519"/>
        <v>282</v>
      </c>
      <c r="B1887" s="8">
        <v>21</v>
      </c>
      <c r="C1887" s="219">
        <f ca="1">IF(ISNUMBER(OFFSET(INDIRECT("'"&amp;'DATA for charts'!C$5&amp;"'!$k1"),$A1887-1,0)),OFFSET(INDIRECT("'"&amp;'DATA for charts'!C$5&amp;"'!$k1"),$A1887-1,0),NA())</f>
        <v>0</v>
      </c>
      <c r="D1887" s="219">
        <f ca="1">IF(ISNUMBER(OFFSET(INDIRECT("'"&amp;'DATA for charts'!D$5&amp;"'!$k1"),$A1887-1,0)),OFFSET(INDIRECT("'"&amp;'DATA for charts'!D$5&amp;"'!$k1"),$A1887-1,0),NA())</f>
        <v>8.6614509999999992E-2</v>
      </c>
      <c r="E1887" s="219">
        <f ca="1">IF(ISNUMBER(OFFSET(INDIRECT("'"&amp;'DATA for charts'!E$5&amp;"'!$k1"),$A1887-1,0)),OFFSET(INDIRECT("'"&amp;'DATA for charts'!E$5&amp;"'!$k1"),$A1887-1,0),NA())</f>
        <v>1.7989999999999999E-2</v>
      </c>
      <c r="F1887" s="219">
        <f ca="1">IF(ISNUMBER(OFFSET(INDIRECT("'"&amp;'DATA for charts'!F$5&amp;"'!$k1"),$A1887-1,0)),OFFSET(INDIRECT("'"&amp;'DATA for charts'!F$5&amp;"'!$k1"),$A1887-1,0),NA())</f>
        <v>0.1209514816462875</v>
      </c>
      <c r="G1887" s="219">
        <f ca="1">IF(ISNUMBER(OFFSET(INDIRECT("'"&amp;'DATA for charts'!G$5&amp;"'!$k1"),$A1887-1,0)),OFFSET(INDIRECT("'"&amp;'DATA for charts'!G$5&amp;"'!$k1"),$A1887-1,0),NA())</f>
        <v>0.02</v>
      </c>
      <c r="H1887" s="219">
        <f ca="1">IF(ISNUMBER(OFFSET(INDIRECT("'"&amp;'DATA for charts'!H$5&amp;"'!$k1"),$A1887-1,0)),OFFSET(INDIRECT("'"&amp;'DATA for charts'!H$5&amp;"'!$k1"),$A1887-1,0),NA())</f>
        <v>0.27158900000000002</v>
      </c>
      <c r="I1887" s="219" t="e">
        <f ca="1">IF(ISNUMBER(OFFSET(INDIRECT("'"&amp;'DATA for charts'!I$5&amp;"'!$k1"),$A1887-1,0)),OFFSET(INDIRECT("'"&amp;'DATA for charts'!I$5&amp;"'!$k1"),$A1887-1,0),NA())</f>
        <v>#N/A</v>
      </c>
      <c r="J1887" s="219" t="e">
        <f ca="1">IF(ISNUMBER(OFFSET(INDIRECT("'"&amp;'DATA for charts'!J$5&amp;"'!$k1"),$A1887-1,0)),OFFSET(INDIRECT("'"&amp;'DATA for charts'!J$5&amp;"'!$k1"),$A1887-1,0),NA())</f>
        <v>#N/A</v>
      </c>
      <c r="K1887" s="219" t="e">
        <f ca="1">IF(ISNUMBER(OFFSET(INDIRECT("'"&amp;'DATA for charts'!K$5&amp;"'!$k1"),$A1887-1,0)),OFFSET(INDIRECT("'"&amp;'DATA for charts'!K$5&amp;"'!$k1"),$A1887-1,0),NA())</f>
        <v>#N/A</v>
      </c>
      <c r="L1887" s="219" t="e">
        <f ca="1">IF(ISNUMBER(OFFSET(INDIRECT("'"&amp;'DATA for charts'!L$5&amp;"'!$k1"),$A1887-1,0)),OFFSET(INDIRECT("'"&amp;'DATA for charts'!L$5&amp;"'!$k1"),$A1887-1,0),NA())</f>
        <v>#N/A</v>
      </c>
      <c r="M1887" s="219" t="e">
        <f ca="1">IF(ISNUMBER(OFFSET(INDIRECT("'"&amp;'DATA for charts'!M$5&amp;"'!$k1"),$A1887-1,0)),OFFSET(INDIRECT("'"&amp;'DATA for charts'!M$5&amp;"'!$k1"),$A1887-1,0),NA())</f>
        <v>#N/A</v>
      </c>
      <c r="N1887" s="219" t="e">
        <f ca="1">IF(ISNUMBER(OFFSET(INDIRECT("'"&amp;'DATA for charts'!N$5&amp;"'!$k1"),$A1887-1,0)),OFFSET(INDIRECT("'"&amp;'DATA for charts'!N$5&amp;"'!$k1"),$A1887-1,0),NA())</f>
        <v>#N/A</v>
      </c>
      <c r="O1887" s="219" t="e">
        <f ca="1">IF(ISNUMBER(OFFSET(INDIRECT("'"&amp;'DATA for charts'!O$5&amp;"'!$k1"),$A1887-1,0)),OFFSET(INDIRECT("'"&amp;'DATA for charts'!O$5&amp;"'!$k1"),$A1887-1,0),NA())</f>
        <v>#N/A</v>
      </c>
      <c r="P1887" s="219" t="e">
        <f ca="1">IF(ISNUMBER(OFFSET(INDIRECT("'"&amp;'DATA for charts'!P$5&amp;"'!$k1"),$A1887-1,0)),OFFSET(INDIRECT("'"&amp;'DATA for charts'!P$5&amp;"'!$k1"),$A1887-1,0),NA())</f>
        <v>#N/A</v>
      </c>
      <c r="Q1887" s="219" t="e">
        <f ca="1">IF(ISNUMBER(OFFSET(INDIRECT("'"&amp;'DATA for charts'!Q$5&amp;"'!$k1"),$A1887-1,0)),OFFSET(INDIRECT("'"&amp;'DATA for charts'!Q$5&amp;"'!$k1"),$A1887-1,0),NA())</f>
        <v>#N/A</v>
      </c>
      <c r="R1887" s="219" t="e">
        <f ca="1">IF(ISNUMBER(OFFSET(INDIRECT("'"&amp;'DATA for charts'!R$5&amp;"'!$k1"),$A1887-1,0)),OFFSET(INDIRECT("'"&amp;'DATA for charts'!R$5&amp;"'!$k1"),$A1887-1,0),NA())</f>
        <v>#N/A</v>
      </c>
      <c r="S1887" s="219" t="e">
        <f ca="1">IF(ISNUMBER(OFFSET(INDIRECT("'"&amp;'DATA for charts'!S$5&amp;"'!$k1"),$A1887-1,0)),OFFSET(INDIRECT("'"&amp;'DATA for charts'!S$5&amp;"'!$k1"),$A1887-1,0),NA())</f>
        <v>#N/A</v>
      </c>
    </row>
    <row r="1888" spans="1:19">
      <c r="A1888" s="226">
        <f t="shared" si="1519"/>
        <v>283</v>
      </c>
      <c r="B1888" s="8">
        <v>22</v>
      </c>
      <c r="C1888" s="219">
        <f ca="1">IF(ISNUMBER(OFFSET(INDIRECT("'"&amp;'DATA for charts'!C$5&amp;"'!$k1"),$A1888-1,0)),OFFSET(INDIRECT("'"&amp;'DATA for charts'!C$5&amp;"'!$k1"),$A1888-1,0),NA())</f>
        <v>4.1000000000000002E-2</v>
      </c>
      <c r="D1888" s="219">
        <f ca="1">IF(ISNUMBER(OFFSET(INDIRECT("'"&amp;'DATA for charts'!D$5&amp;"'!$k1"),$A1888-1,0)),OFFSET(INDIRECT("'"&amp;'DATA for charts'!D$5&amp;"'!$k1"),$A1888-1,0),NA())</f>
        <v>0.33451530000000002</v>
      </c>
      <c r="E1888" s="219">
        <f ca="1">IF(ISNUMBER(OFFSET(INDIRECT("'"&amp;'DATA for charts'!E$5&amp;"'!$k1"),$A1888-1,0)),OFFSET(INDIRECT("'"&amp;'DATA for charts'!E$5&amp;"'!$k1"),$A1888-1,0),NA())</f>
        <v>0.26924900000000002</v>
      </c>
      <c r="F1888" s="219">
        <f ca="1">IF(ISNUMBER(OFFSET(INDIRECT("'"&amp;'DATA for charts'!F$5&amp;"'!$k1"),$A1888-1,0)),OFFSET(INDIRECT("'"&amp;'DATA for charts'!F$5&amp;"'!$k1"),$A1888-1,0),NA())</f>
        <v>0.38542165413388058</v>
      </c>
      <c r="G1888" s="219">
        <f ca="1">IF(ISNUMBER(OFFSET(INDIRECT("'"&amp;'DATA for charts'!G$5&amp;"'!$k1"),$A1888-1,0)),OFFSET(INDIRECT("'"&amp;'DATA for charts'!G$5&amp;"'!$k1"),$A1888-1,0),NA())</f>
        <v>0.25</v>
      </c>
      <c r="H1888" s="219">
        <f ca="1">IF(ISNUMBER(OFFSET(INDIRECT("'"&amp;'DATA for charts'!H$5&amp;"'!$k1"),$A1888-1,0)),OFFSET(INDIRECT("'"&amp;'DATA for charts'!H$5&amp;"'!$k1"),$A1888-1,0),NA())</f>
        <v>0.52154299999999998</v>
      </c>
      <c r="I1888" s="219" t="e">
        <f ca="1">IF(ISNUMBER(OFFSET(INDIRECT("'"&amp;'DATA for charts'!I$5&amp;"'!$k1"),$A1888-1,0)),OFFSET(INDIRECT("'"&amp;'DATA for charts'!I$5&amp;"'!$k1"),$A1888-1,0),NA())</f>
        <v>#N/A</v>
      </c>
      <c r="J1888" s="219" t="e">
        <f ca="1">IF(ISNUMBER(OFFSET(INDIRECT("'"&amp;'DATA for charts'!J$5&amp;"'!$k1"),$A1888-1,0)),OFFSET(INDIRECT("'"&amp;'DATA for charts'!J$5&amp;"'!$k1"),$A1888-1,0),NA())</f>
        <v>#N/A</v>
      </c>
      <c r="K1888" s="219" t="e">
        <f ca="1">IF(ISNUMBER(OFFSET(INDIRECT("'"&amp;'DATA for charts'!K$5&amp;"'!$k1"),$A1888-1,0)),OFFSET(INDIRECT("'"&amp;'DATA for charts'!K$5&amp;"'!$k1"),$A1888-1,0),NA())</f>
        <v>#N/A</v>
      </c>
      <c r="L1888" s="219" t="e">
        <f ca="1">IF(ISNUMBER(OFFSET(INDIRECT("'"&amp;'DATA for charts'!L$5&amp;"'!$k1"),$A1888-1,0)),OFFSET(INDIRECT("'"&amp;'DATA for charts'!L$5&amp;"'!$k1"),$A1888-1,0),NA())</f>
        <v>#N/A</v>
      </c>
      <c r="M1888" s="219" t="e">
        <f ca="1">IF(ISNUMBER(OFFSET(INDIRECT("'"&amp;'DATA for charts'!M$5&amp;"'!$k1"),$A1888-1,0)),OFFSET(INDIRECT("'"&amp;'DATA for charts'!M$5&amp;"'!$k1"),$A1888-1,0),NA())</f>
        <v>#N/A</v>
      </c>
      <c r="N1888" s="219" t="e">
        <f ca="1">IF(ISNUMBER(OFFSET(INDIRECT("'"&amp;'DATA for charts'!N$5&amp;"'!$k1"),$A1888-1,0)),OFFSET(INDIRECT("'"&amp;'DATA for charts'!N$5&amp;"'!$k1"),$A1888-1,0),NA())</f>
        <v>#N/A</v>
      </c>
      <c r="O1888" s="219" t="e">
        <f ca="1">IF(ISNUMBER(OFFSET(INDIRECT("'"&amp;'DATA for charts'!O$5&amp;"'!$k1"),$A1888-1,0)),OFFSET(INDIRECT("'"&amp;'DATA for charts'!O$5&amp;"'!$k1"),$A1888-1,0),NA())</f>
        <v>#N/A</v>
      </c>
      <c r="P1888" s="219" t="e">
        <f ca="1">IF(ISNUMBER(OFFSET(INDIRECT("'"&amp;'DATA for charts'!P$5&amp;"'!$k1"),$A1888-1,0)),OFFSET(INDIRECT("'"&amp;'DATA for charts'!P$5&amp;"'!$k1"),$A1888-1,0),NA())</f>
        <v>#N/A</v>
      </c>
      <c r="Q1888" s="219" t="e">
        <f ca="1">IF(ISNUMBER(OFFSET(INDIRECT("'"&amp;'DATA for charts'!Q$5&amp;"'!$k1"),$A1888-1,0)),OFFSET(INDIRECT("'"&amp;'DATA for charts'!Q$5&amp;"'!$k1"),$A1888-1,0),NA())</f>
        <v>#N/A</v>
      </c>
      <c r="R1888" s="219" t="e">
        <f ca="1">IF(ISNUMBER(OFFSET(INDIRECT("'"&amp;'DATA for charts'!R$5&amp;"'!$k1"),$A1888-1,0)),OFFSET(INDIRECT("'"&amp;'DATA for charts'!R$5&amp;"'!$k1"),$A1888-1,0),NA())</f>
        <v>#N/A</v>
      </c>
      <c r="S1888" s="219" t="e">
        <f ca="1">IF(ISNUMBER(OFFSET(INDIRECT("'"&amp;'DATA for charts'!S$5&amp;"'!$k1"),$A1888-1,0)),OFFSET(INDIRECT("'"&amp;'DATA for charts'!S$5&amp;"'!$k1"),$A1888-1,0),NA())</f>
        <v>#N/A</v>
      </c>
    </row>
    <row r="1889" spans="1:19">
      <c r="A1889" s="226">
        <f t="shared" si="1519"/>
        <v>284</v>
      </c>
      <c r="B1889" s="8">
        <v>23</v>
      </c>
      <c r="C1889" s="219">
        <f ca="1">IF(ISNUMBER(OFFSET(INDIRECT("'"&amp;'DATA for charts'!C$5&amp;"'!$k1"),$A1889-1,0)),OFFSET(INDIRECT("'"&amp;'DATA for charts'!C$5&amp;"'!$k1"),$A1889-1,0),NA())</f>
        <v>0.24299999999999999</v>
      </c>
      <c r="D1889" s="219">
        <f ca="1">IF(ISNUMBER(OFFSET(INDIRECT("'"&amp;'DATA for charts'!D$5&amp;"'!$k1"),$A1889-1,0)),OFFSET(INDIRECT("'"&amp;'DATA for charts'!D$5&amp;"'!$k1"),$A1889-1,0),NA())</f>
        <v>0.54164940000000006</v>
      </c>
      <c r="E1889" s="219">
        <f ca="1">IF(ISNUMBER(OFFSET(INDIRECT("'"&amp;'DATA for charts'!E$5&amp;"'!$k1"),$A1889-1,0)),OFFSET(INDIRECT("'"&amp;'DATA for charts'!E$5&amp;"'!$k1"),$A1889-1,0),NA())</f>
        <v>0.46844999999999998</v>
      </c>
      <c r="F1889" s="219">
        <f ca="1">IF(ISNUMBER(OFFSET(INDIRECT("'"&amp;'DATA for charts'!F$5&amp;"'!$k1"),$A1889-1,0)),OFFSET(INDIRECT("'"&amp;'DATA for charts'!F$5&amp;"'!$k1"),$A1889-1,0),NA())</f>
        <v>0.61003342197996668</v>
      </c>
      <c r="G1889" s="219">
        <f ca="1">IF(ISNUMBER(OFFSET(INDIRECT("'"&amp;'DATA for charts'!G$5&amp;"'!$k1"),$A1889-1,0)),OFFSET(INDIRECT("'"&amp;'DATA for charts'!G$5&amp;"'!$k1"),$A1889-1,0),NA())</f>
        <v>0.52</v>
      </c>
      <c r="H1889" s="219">
        <f ca="1">IF(ISNUMBER(OFFSET(INDIRECT("'"&amp;'DATA for charts'!H$5&amp;"'!$k1"),$A1889-1,0)),OFFSET(INDIRECT("'"&amp;'DATA for charts'!H$5&amp;"'!$k1"),$A1889-1,0),NA())</f>
        <v>0.73878900000000003</v>
      </c>
      <c r="I1889" s="219" t="e">
        <f ca="1">IF(ISNUMBER(OFFSET(INDIRECT("'"&amp;'DATA for charts'!I$5&amp;"'!$k1"),$A1889-1,0)),OFFSET(INDIRECT("'"&amp;'DATA for charts'!I$5&amp;"'!$k1"),$A1889-1,0),NA())</f>
        <v>#N/A</v>
      </c>
      <c r="J1889" s="219" t="e">
        <f ca="1">IF(ISNUMBER(OFFSET(INDIRECT("'"&amp;'DATA for charts'!J$5&amp;"'!$k1"),$A1889-1,0)),OFFSET(INDIRECT("'"&amp;'DATA for charts'!J$5&amp;"'!$k1"),$A1889-1,0),NA())</f>
        <v>#N/A</v>
      </c>
      <c r="K1889" s="219" t="e">
        <f ca="1">IF(ISNUMBER(OFFSET(INDIRECT("'"&amp;'DATA for charts'!K$5&amp;"'!$k1"),$A1889-1,0)),OFFSET(INDIRECT("'"&amp;'DATA for charts'!K$5&amp;"'!$k1"),$A1889-1,0),NA())</f>
        <v>#N/A</v>
      </c>
      <c r="L1889" s="219" t="e">
        <f ca="1">IF(ISNUMBER(OFFSET(INDIRECT("'"&amp;'DATA for charts'!L$5&amp;"'!$k1"),$A1889-1,0)),OFFSET(INDIRECT("'"&amp;'DATA for charts'!L$5&amp;"'!$k1"),$A1889-1,0),NA())</f>
        <v>#N/A</v>
      </c>
      <c r="M1889" s="219" t="e">
        <f ca="1">IF(ISNUMBER(OFFSET(INDIRECT("'"&amp;'DATA for charts'!M$5&amp;"'!$k1"),$A1889-1,0)),OFFSET(INDIRECT("'"&amp;'DATA for charts'!M$5&amp;"'!$k1"),$A1889-1,0),NA())</f>
        <v>#N/A</v>
      </c>
      <c r="N1889" s="219" t="e">
        <f ca="1">IF(ISNUMBER(OFFSET(INDIRECT("'"&amp;'DATA for charts'!N$5&amp;"'!$k1"),$A1889-1,0)),OFFSET(INDIRECT("'"&amp;'DATA for charts'!N$5&amp;"'!$k1"),$A1889-1,0),NA())</f>
        <v>#N/A</v>
      </c>
      <c r="O1889" s="219" t="e">
        <f ca="1">IF(ISNUMBER(OFFSET(INDIRECT("'"&amp;'DATA for charts'!O$5&amp;"'!$k1"),$A1889-1,0)),OFFSET(INDIRECT("'"&amp;'DATA for charts'!O$5&amp;"'!$k1"),$A1889-1,0),NA())</f>
        <v>#N/A</v>
      </c>
      <c r="P1889" s="219" t="e">
        <f ca="1">IF(ISNUMBER(OFFSET(INDIRECT("'"&amp;'DATA for charts'!P$5&amp;"'!$k1"),$A1889-1,0)),OFFSET(INDIRECT("'"&amp;'DATA for charts'!P$5&amp;"'!$k1"),$A1889-1,0),NA())</f>
        <v>#N/A</v>
      </c>
      <c r="Q1889" s="219" t="e">
        <f ca="1">IF(ISNUMBER(OFFSET(INDIRECT("'"&amp;'DATA for charts'!Q$5&amp;"'!$k1"),$A1889-1,0)),OFFSET(INDIRECT("'"&amp;'DATA for charts'!Q$5&amp;"'!$k1"),$A1889-1,0),NA())</f>
        <v>#N/A</v>
      </c>
      <c r="R1889" s="219" t="e">
        <f ca="1">IF(ISNUMBER(OFFSET(INDIRECT("'"&amp;'DATA for charts'!R$5&amp;"'!$k1"),$A1889-1,0)),OFFSET(INDIRECT("'"&amp;'DATA for charts'!R$5&amp;"'!$k1"),$A1889-1,0),NA())</f>
        <v>#N/A</v>
      </c>
      <c r="S1889" s="219" t="e">
        <f ca="1">IF(ISNUMBER(OFFSET(INDIRECT("'"&amp;'DATA for charts'!S$5&amp;"'!$k1"),$A1889-1,0)),OFFSET(INDIRECT("'"&amp;'DATA for charts'!S$5&amp;"'!$k1"),$A1889-1,0),NA())</f>
        <v>#N/A</v>
      </c>
    </row>
    <row r="1890" spans="1:19">
      <c r="A1890" s="226">
        <f t="shared" si="1519"/>
        <v>285</v>
      </c>
      <c r="B1890" s="8">
        <v>24</v>
      </c>
      <c r="C1890" s="219">
        <f ca="1">IF(ISNUMBER(OFFSET(INDIRECT("'"&amp;'DATA for charts'!C$5&amp;"'!$k1"),$A1890-1,0)),OFFSET(INDIRECT("'"&amp;'DATA for charts'!C$5&amp;"'!$k1"),$A1890-1,0),NA())</f>
        <v>0.20200000000000001</v>
      </c>
      <c r="D1890" s="219">
        <f ca="1">IF(ISNUMBER(OFFSET(INDIRECT("'"&amp;'DATA for charts'!D$5&amp;"'!$k1"),$A1890-1,0)),OFFSET(INDIRECT("'"&amp;'DATA for charts'!D$5&amp;"'!$k1"),$A1890-1,0),NA())</f>
        <v>0</v>
      </c>
      <c r="E1890" s="219">
        <f ca="1">IF(ISNUMBER(OFFSET(INDIRECT("'"&amp;'DATA for charts'!E$5&amp;"'!$k1"),$A1890-1,0)),OFFSET(INDIRECT("'"&amp;'DATA for charts'!E$5&amp;"'!$k1"),$A1890-1,0),NA())</f>
        <v>0</v>
      </c>
      <c r="F1890" s="219">
        <f ca="1">IF(ISNUMBER(OFFSET(INDIRECT("'"&amp;'DATA for charts'!F$5&amp;"'!$k1"),$A1890-1,0)),OFFSET(INDIRECT("'"&amp;'DATA for charts'!F$5&amp;"'!$k1"),$A1890-1,0),NA())</f>
        <v>0</v>
      </c>
      <c r="G1890" s="219">
        <f ca="1">IF(ISNUMBER(OFFSET(INDIRECT("'"&amp;'DATA for charts'!G$5&amp;"'!$k1"),$A1890-1,0)),OFFSET(INDIRECT("'"&amp;'DATA for charts'!G$5&amp;"'!$k1"),$A1890-1,0),NA())</f>
        <v>0.08</v>
      </c>
      <c r="H1890" s="219">
        <f ca="1">IF(ISNUMBER(OFFSET(INDIRECT("'"&amp;'DATA for charts'!H$5&amp;"'!$k1"),$A1890-1,0)),OFFSET(INDIRECT("'"&amp;'DATA for charts'!H$5&amp;"'!$k1"),$A1890-1,0),NA())</f>
        <v>0</v>
      </c>
      <c r="I1890" s="219" t="e">
        <f ca="1">IF(ISNUMBER(OFFSET(INDIRECT("'"&amp;'DATA for charts'!I$5&amp;"'!$k1"),$A1890-1,0)),OFFSET(INDIRECT("'"&amp;'DATA for charts'!I$5&amp;"'!$k1"),$A1890-1,0),NA())</f>
        <v>#N/A</v>
      </c>
      <c r="J1890" s="219" t="e">
        <f ca="1">IF(ISNUMBER(OFFSET(INDIRECT("'"&amp;'DATA for charts'!J$5&amp;"'!$k1"),$A1890-1,0)),OFFSET(INDIRECT("'"&amp;'DATA for charts'!J$5&amp;"'!$k1"),$A1890-1,0),NA())</f>
        <v>#N/A</v>
      </c>
      <c r="K1890" s="219" t="e">
        <f ca="1">IF(ISNUMBER(OFFSET(INDIRECT("'"&amp;'DATA for charts'!K$5&amp;"'!$k1"),$A1890-1,0)),OFFSET(INDIRECT("'"&amp;'DATA for charts'!K$5&amp;"'!$k1"),$A1890-1,0),NA())</f>
        <v>#N/A</v>
      </c>
      <c r="L1890" s="219" t="e">
        <f ca="1">IF(ISNUMBER(OFFSET(INDIRECT("'"&amp;'DATA for charts'!L$5&amp;"'!$k1"),$A1890-1,0)),OFFSET(INDIRECT("'"&amp;'DATA for charts'!L$5&amp;"'!$k1"),$A1890-1,0),NA())</f>
        <v>#N/A</v>
      </c>
      <c r="M1890" s="219" t="e">
        <f ca="1">IF(ISNUMBER(OFFSET(INDIRECT("'"&amp;'DATA for charts'!M$5&amp;"'!$k1"),$A1890-1,0)),OFFSET(INDIRECT("'"&amp;'DATA for charts'!M$5&amp;"'!$k1"),$A1890-1,0),NA())</f>
        <v>#N/A</v>
      </c>
      <c r="N1890" s="219" t="e">
        <f ca="1">IF(ISNUMBER(OFFSET(INDIRECT("'"&amp;'DATA for charts'!N$5&amp;"'!$k1"),$A1890-1,0)),OFFSET(INDIRECT("'"&amp;'DATA for charts'!N$5&amp;"'!$k1"),$A1890-1,0),NA())</f>
        <v>#N/A</v>
      </c>
      <c r="O1890" s="219" t="e">
        <f ca="1">IF(ISNUMBER(OFFSET(INDIRECT("'"&amp;'DATA for charts'!O$5&amp;"'!$k1"),$A1890-1,0)),OFFSET(INDIRECT("'"&amp;'DATA for charts'!O$5&amp;"'!$k1"),$A1890-1,0),NA())</f>
        <v>#N/A</v>
      </c>
      <c r="P1890" s="219" t="e">
        <f ca="1">IF(ISNUMBER(OFFSET(INDIRECT("'"&amp;'DATA for charts'!P$5&amp;"'!$k1"),$A1890-1,0)),OFFSET(INDIRECT("'"&amp;'DATA for charts'!P$5&amp;"'!$k1"),$A1890-1,0),NA())</f>
        <v>#N/A</v>
      </c>
      <c r="Q1890" s="219" t="e">
        <f ca="1">IF(ISNUMBER(OFFSET(INDIRECT("'"&amp;'DATA for charts'!Q$5&amp;"'!$k1"),$A1890-1,0)),OFFSET(INDIRECT("'"&amp;'DATA for charts'!Q$5&amp;"'!$k1"),$A1890-1,0),NA())</f>
        <v>#N/A</v>
      </c>
      <c r="R1890" s="219" t="e">
        <f ca="1">IF(ISNUMBER(OFFSET(INDIRECT("'"&amp;'DATA for charts'!R$5&amp;"'!$k1"),$A1890-1,0)),OFFSET(INDIRECT("'"&amp;'DATA for charts'!R$5&amp;"'!$k1"),$A1890-1,0),NA())</f>
        <v>#N/A</v>
      </c>
      <c r="S1890" s="219" t="e">
        <f ca="1">IF(ISNUMBER(OFFSET(INDIRECT("'"&amp;'DATA for charts'!S$5&amp;"'!$k1"),$A1890-1,0)),OFFSET(INDIRECT("'"&amp;'DATA for charts'!S$5&amp;"'!$k1"),$A1890-1,0),NA())</f>
        <v>#N/A</v>
      </c>
    </row>
    <row r="1891" spans="1:19">
      <c r="A1891" s="216"/>
      <c r="B1891" s="37" t="s">
        <v>85</v>
      </c>
      <c r="C1891" s="37" t="s">
        <v>85</v>
      </c>
      <c r="D1891" s="37" t="s">
        <v>85</v>
      </c>
      <c r="E1891" s="37" t="s">
        <v>85</v>
      </c>
      <c r="F1891" s="37" t="s">
        <v>85</v>
      </c>
      <c r="G1891" s="37" t="s">
        <v>85</v>
      </c>
      <c r="H1891" s="37" t="s">
        <v>85</v>
      </c>
      <c r="I1891" s="37" t="s">
        <v>85</v>
      </c>
      <c r="J1891" s="37" t="s">
        <v>85</v>
      </c>
      <c r="K1891" s="37"/>
      <c r="L1891" s="37"/>
      <c r="M1891" s="37"/>
      <c r="N1891" s="37"/>
      <c r="O1891" s="37"/>
      <c r="P1891" s="37"/>
      <c r="Q1891" s="37"/>
      <c r="R1891" s="37"/>
      <c r="S1891" s="37" t="s">
        <v>85</v>
      </c>
    </row>
    <row r="1899" spans="1:19">
      <c r="A1899" s="216"/>
      <c r="B1899" s="464" t="s">
        <v>126</v>
      </c>
    </row>
    <row r="1900" spans="1:19">
      <c r="A1900" s="216"/>
      <c r="B1900" s="464" t="s">
        <v>874</v>
      </c>
    </row>
    <row r="1901" spans="1:19">
      <c r="A1901" s="216"/>
      <c r="B1901" s="32" t="s">
        <v>127</v>
      </c>
    </row>
    <row r="1902" spans="1:19">
      <c r="A1902" s="216">
        <f t="shared" ref="A1902" si="1520">A$8</f>
        <v>0</v>
      </c>
      <c r="B1902" s="32" t="s">
        <v>65</v>
      </c>
      <c r="C1902" s="33" t="str">
        <f t="shared" ref="C1902:S1902" ca="1" si="1521">C$8</f>
        <v>BSIMAC</v>
      </c>
      <c r="D1902" s="33" t="str">
        <f t="shared" ca="1" si="1521"/>
        <v>CSE</v>
      </c>
      <c r="E1902" s="33" t="str">
        <f t="shared" ca="1" si="1521"/>
        <v>DeST</v>
      </c>
      <c r="F1902" s="33" t="str">
        <f t="shared" ca="1" si="1521"/>
        <v>EnergyPlus</v>
      </c>
      <c r="G1902" s="33" t="str">
        <f t="shared" ca="1" si="1521"/>
        <v>ESP-r</v>
      </c>
      <c r="H1902" s="33" t="str">
        <f t="shared" ca="1" si="1521"/>
        <v>TRNSYS</v>
      </c>
      <c r="I1902" s="33" t="str">
        <f t="shared" ca="1" si="1521"/>
        <v>TestSpec-Alt</v>
      </c>
      <c r="J1902" s="33">
        <f t="shared" ca="1" si="1521"/>
        <v>0</v>
      </c>
      <c r="K1902" s="33">
        <f t="shared" ca="1" si="1521"/>
        <v>0</v>
      </c>
      <c r="L1902" s="33">
        <f t="shared" ca="1" si="1521"/>
        <v>0</v>
      </c>
      <c r="M1902" s="33">
        <f t="shared" ca="1" si="1521"/>
        <v>0</v>
      </c>
      <c r="N1902" s="33">
        <f t="shared" ca="1" si="1521"/>
        <v>0</v>
      </c>
      <c r="O1902" s="33">
        <f t="shared" ca="1" si="1521"/>
        <v>0</v>
      </c>
      <c r="P1902" s="33">
        <f t="shared" ca="1" si="1521"/>
        <v>0</v>
      </c>
      <c r="Q1902" s="33">
        <f t="shared" ca="1" si="1521"/>
        <v>0</v>
      </c>
      <c r="R1902" s="33">
        <f t="shared" ca="1" si="1521"/>
        <v>0</v>
      </c>
      <c r="S1902" s="33" t="str">
        <f t="shared" ca="1" si="1521"/>
        <v>Tested Prg</v>
      </c>
    </row>
    <row r="1903" spans="1:19">
      <c r="A1903" s="216">
        <f t="shared" ref="A1903" si="1522">A$7</f>
        <v>0</v>
      </c>
      <c r="B1903" s="32" t="s">
        <v>66</v>
      </c>
      <c r="C1903" s="33" t="str">
        <f t="shared" ref="C1903:S1903" ca="1" si="1523">C$7</f>
        <v/>
      </c>
      <c r="D1903" s="33" t="str">
        <f t="shared" ca="1" si="1523"/>
        <v/>
      </c>
      <c r="E1903" s="33" t="str">
        <f t="shared" ca="1" si="1523"/>
        <v/>
      </c>
      <c r="F1903" s="33" t="str">
        <f t="shared" ca="1" si="1523"/>
        <v/>
      </c>
      <c r="G1903" s="33" t="str">
        <f t="shared" ca="1" si="1523"/>
        <v/>
      </c>
      <c r="H1903" s="33" t="str">
        <f t="shared" ca="1" si="1523"/>
        <v/>
      </c>
      <c r="I1903" s="33" t="str">
        <f t="shared" ca="1" si="1523"/>
        <v/>
      </c>
      <c r="J1903" s="33" t="str">
        <f t="shared" ca="1" si="1523"/>
        <v/>
      </c>
      <c r="K1903" s="33" t="str">
        <f t="shared" ca="1" si="1523"/>
        <v/>
      </c>
      <c r="L1903" s="33" t="str">
        <f t="shared" ca="1" si="1523"/>
        <v/>
      </c>
      <c r="M1903" s="33" t="str">
        <f t="shared" ca="1" si="1523"/>
        <v/>
      </c>
      <c r="N1903" s="33" t="str">
        <f t="shared" ca="1" si="1523"/>
        <v/>
      </c>
      <c r="O1903" s="33" t="str">
        <f t="shared" ca="1" si="1523"/>
        <v/>
      </c>
      <c r="P1903" s="33" t="str">
        <f t="shared" ca="1" si="1523"/>
        <v/>
      </c>
      <c r="Q1903" s="33" t="str">
        <f t="shared" ca="1" si="1523"/>
        <v/>
      </c>
      <c r="R1903" s="33" t="str">
        <f t="shared" ca="1" si="1523"/>
        <v/>
      </c>
      <c r="S1903" s="33" t="str">
        <f t="shared" ca="1" si="1523"/>
        <v/>
      </c>
    </row>
    <row r="1904" spans="1:19">
      <c r="A1904" s="216" t="s">
        <v>128</v>
      </c>
      <c r="B1904" s="32" t="s">
        <v>83</v>
      </c>
      <c r="C1904" s="34" t="s">
        <v>128</v>
      </c>
      <c r="D1904" s="34" t="s">
        <v>128</v>
      </c>
      <c r="E1904" s="34" t="s">
        <v>128</v>
      </c>
      <c r="F1904" s="34" t="s">
        <v>128</v>
      </c>
      <c r="G1904" s="34" t="s">
        <v>128</v>
      </c>
      <c r="H1904" s="34" t="s">
        <v>128</v>
      </c>
      <c r="I1904" s="34" t="s">
        <v>128</v>
      </c>
      <c r="J1904" s="34" t="s">
        <v>128</v>
      </c>
      <c r="K1904" s="34" t="s">
        <v>128</v>
      </c>
      <c r="L1904" s="34" t="s">
        <v>128</v>
      </c>
      <c r="M1904" s="34" t="s">
        <v>128</v>
      </c>
      <c r="N1904" s="34" t="s">
        <v>128</v>
      </c>
      <c r="O1904" s="34" t="s">
        <v>128</v>
      </c>
      <c r="P1904" s="34" t="s">
        <v>128</v>
      </c>
      <c r="Q1904" s="34" t="s">
        <v>128</v>
      </c>
      <c r="R1904" s="34" t="s">
        <v>128</v>
      </c>
      <c r="S1904" s="34" t="s">
        <v>128</v>
      </c>
    </row>
    <row r="1905" spans="1:19">
      <c r="A1905" s="216" t="s">
        <v>85</v>
      </c>
      <c r="B1905" s="37" t="s">
        <v>85</v>
      </c>
      <c r="C1905" s="38" t="s">
        <v>85</v>
      </c>
      <c r="D1905" s="38" t="s">
        <v>85</v>
      </c>
      <c r="E1905" s="38" t="s">
        <v>85</v>
      </c>
      <c r="F1905" s="38" t="s">
        <v>85</v>
      </c>
      <c r="G1905" s="38" t="s">
        <v>85</v>
      </c>
      <c r="H1905" s="38" t="s">
        <v>85</v>
      </c>
      <c r="I1905" s="38" t="s">
        <v>85</v>
      </c>
      <c r="J1905" s="38" t="s">
        <v>85</v>
      </c>
      <c r="K1905" s="38" t="s">
        <v>85</v>
      </c>
      <c r="L1905" s="38" t="s">
        <v>85</v>
      </c>
      <c r="M1905" s="38" t="s">
        <v>85</v>
      </c>
      <c r="N1905" s="38" t="s">
        <v>85</v>
      </c>
      <c r="O1905" s="38" t="s">
        <v>85</v>
      </c>
      <c r="P1905" s="38" t="s">
        <v>85</v>
      </c>
      <c r="Q1905" s="38" t="s">
        <v>85</v>
      </c>
      <c r="R1905" s="38" t="s">
        <v>85</v>
      </c>
      <c r="S1905" s="38" t="s">
        <v>85</v>
      </c>
    </row>
    <row r="1906" spans="1:19">
      <c r="A1906" s="216">
        <f t="shared" ref="A1906" si="1524">A$8</f>
        <v>0</v>
      </c>
      <c r="B1906" s="37"/>
      <c r="C1906" s="33" t="str">
        <f t="shared" ref="C1906:S1906" ca="1" si="1525">C$8</f>
        <v>BSIMAC</v>
      </c>
      <c r="D1906" s="33" t="str">
        <f t="shared" ca="1" si="1525"/>
        <v>CSE</v>
      </c>
      <c r="E1906" s="33" t="str">
        <f t="shared" ca="1" si="1525"/>
        <v>DeST</v>
      </c>
      <c r="F1906" s="33" t="str">
        <f t="shared" ca="1" si="1525"/>
        <v>EnergyPlus</v>
      </c>
      <c r="G1906" s="33" t="str">
        <f t="shared" ca="1" si="1525"/>
        <v>ESP-r</v>
      </c>
      <c r="H1906" s="33" t="str">
        <f t="shared" ca="1" si="1525"/>
        <v>TRNSYS</v>
      </c>
      <c r="I1906" s="33" t="str">
        <f t="shared" ca="1" si="1525"/>
        <v>TestSpec-Alt</v>
      </c>
      <c r="J1906" s="33">
        <f t="shared" ca="1" si="1525"/>
        <v>0</v>
      </c>
      <c r="K1906" s="33">
        <f t="shared" ca="1" si="1525"/>
        <v>0</v>
      </c>
      <c r="L1906" s="33">
        <f t="shared" ca="1" si="1525"/>
        <v>0</v>
      </c>
      <c r="M1906" s="33">
        <f t="shared" ca="1" si="1525"/>
        <v>0</v>
      </c>
      <c r="N1906" s="33">
        <f t="shared" ca="1" si="1525"/>
        <v>0</v>
      </c>
      <c r="O1906" s="33">
        <f t="shared" ca="1" si="1525"/>
        <v>0</v>
      </c>
      <c r="P1906" s="33">
        <f t="shared" ca="1" si="1525"/>
        <v>0</v>
      </c>
      <c r="Q1906" s="33">
        <f t="shared" ca="1" si="1525"/>
        <v>0</v>
      </c>
      <c r="R1906" s="33">
        <f t="shared" ca="1" si="1525"/>
        <v>0</v>
      </c>
      <c r="S1906" s="33" t="str">
        <f t="shared" ca="1" si="1525"/>
        <v>Tested Prg</v>
      </c>
    </row>
    <row r="1907" spans="1:19">
      <c r="A1907" s="226">
        <v>262</v>
      </c>
      <c r="B1907" s="8">
        <v>1</v>
      </c>
      <c r="C1907" s="219" t="e">
        <f ca="1">IF(ISNUMBER(OFFSET(INDIRECT("'"&amp;'DATA for charts'!C$5&amp;"'!$l1"),$A1907-1,0)),OFFSET(INDIRECT("'"&amp;'DATA for charts'!C$5&amp;"'!$l1"),$A1907-1,0),NA())</f>
        <v>#N/A</v>
      </c>
      <c r="D1907" s="219">
        <f ca="1">IF(ISNUMBER(OFFSET(INDIRECT("'"&amp;'DATA for charts'!D$5&amp;"'!$l1"),$A1907-1,0)),OFFSET(INDIRECT("'"&amp;'DATA for charts'!D$5&amp;"'!$l1"),$A1907-1,0),NA())</f>
        <v>0</v>
      </c>
      <c r="E1907" s="219">
        <f ca="1">IF(ISNUMBER(OFFSET(INDIRECT("'"&amp;'DATA for charts'!E$5&amp;"'!$l1"),$A1907-1,0)),OFFSET(INDIRECT("'"&amp;'DATA for charts'!E$5&amp;"'!$l1"),$A1907-1,0),NA())</f>
        <v>0</v>
      </c>
      <c r="F1907" s="219">
        <f ca="1">IF(ISNUMBER(OFFSET(INDIRECT("'"&amp;'DATA for charts'!F$5&amp;"'!$l1"),$A1907-1,0)),OFFSET(INDIRECT("'"&amp;'DATA for charts'!F$5&amp;"'!$l1"),$A1907-1,0),NA())</f>
        <v>0</v>
      </c>
      <c r="G1907" s="219">
        <f ca="1">IF(ISNUMBER(OFFSET(INDIRECT("'"&amp;'DATA for charts'!G$5&amp;"'!$l1"),$A1907-1,0)),OFFSET(INDIRECT("'"&amp;'DATA for charts'!G$5&amp;"'!$l1"),$A1907-1,0),NA())</f>
        <v>0</v>
      </c>
      <c r="H1907" s="219">
        <f ca="1">IF(ISNUMBER(OFFSET(INDIRECT("'"&amp;'DATA for charts'!H$5&amp;"'!$l1"),$A1907-1,0)),OFFSET(INDIRECT("'"&amp;'DATA for charts'!H$5&amp;"'!$l1"),$A1907-1,0),NA())</f>
        <v>0</v>
      </c>
      <c r="I1907" s="219" t="e">
        <f ca="1">IF(ISNUMBER(OFFSET(INDIRECT("'"&amp;'DATA for charts'!I$5&amp;"'!$l1"),$A1907-1,0)),OFFSET(INDIRECT("'"&amp;'DATA for charts'!I$5&amp;"'!$l1"),$A1907-1,0),NA())</f>
        <v>#N/A</v>
      </c>
      <c r="J1907" s="219" t="e">
        <f ca="1">IF(ISNUMBER(OFFSET(INDIRECT("'"&amp;'DATA for charts'!J$5&amp;"'!$l1"),$A1907-1,0)),OFFSET(INDIRECT("'"&amp;'DATA for charts'!J$5&amp;"'!$l1"),$A1907-1,0),NA())</f>
        <v>#N/A</v>
      </c>
      <c r="K1907" s="219" t="e">
        <f ca="1">IF(ISNUMBER(OFFSET(INDIRECT("'"&amp;'DATA for charts'!K$5&amp;"'!$l1"),$A1907-1,0)),OFFSET(INDIRECT("'"&amp;'DATA for charts'!K$5&amp;"'!$l1"),$A1907-1,0),NA())</f>
        <v>#N/A</v>
      </c>
      <c r="L1907" s="219" t="e">
        <f ca="1">IF(ISNUMBER(OFFSET(INDIRECT("'"&amp;'DATA for charts'!L$5&amp;"'!$l1"),$A1907-1,0)),OFFSET(INDIRECT("'"&amp;'DATA for charts'!L$5&amp;"'!$l1"),$A1907-1,0),NA())</f>
        <v>#N/A</v>
      </c>
      <c r="M1907" s="219" t="e">
        <f ca="1">IF(ISNUMBER(OFFSET(INDIRECT("'"&amp;'DATA for charts'!M$5&amp;"'!$l1"),$A1907-1,0)),OFFSET(INDIRECT("'"&amp;'DATA for charts'!M$5&amp;"'!$l1"),$A1907-1,0),NA())</f>
        <v>#N/A</v>
      </c>
      <c r="N1907" s="219" t="e">
        <f ca="1">IF(ISNUMBER(OFFSET(INDIRECT("'"&amp;'DATA for charts'!N$5&amp;"'!$l1"),$A1907-1,0)),OFFSET(INDIRECT("'"&amp;'DATA for charts'!N$5&amp;"'!$l1"),$A1907-1,0),NA())</f>
        <v>#N/A</v>
      </c>
      <c r="O1907" s="219" t="e">
        <f ca="1">IF(ISNUMBER(OFFSET(INDIRECT("'"&amp;'DATA for charts'!O$5&amp;"'!$l1"),$A1907-1,0)),OFFSET(INDIRECT("'"&amp;'DATA for charts'!O$5&amp;"'!$l1"),$A1907-1,0),NA())</f>
        <v>#N/A</v>
      </c>
      <c r="P1907" s="219" t="e">
        <f ca="1">IF(ISNUMBER(OFFSET(INDIRECT("'"&amp;'DATA for charts'!P$5&amp;"'!$l1"),$A1907-1,0)),OFFSET(INDIRECT("'"&amp;'DATA for charts'!P$5&amp;"'!$l1"),$A1907-1,0),NA())</f>
        <v>#N/A</v>
      </c>
      <c r="Q1907" s="219" t="e">
        <f ca="1">IF(ISNUMBER(OFFSET(INDIRECT("'"&amp;'DATA for charts'!Q$5&amp;"'!$l1"),$A1907-1,0)),OFFSET(INDIRECT("'"&amp;'DATA for charts'!Q$5&amp;"'!$l1"),$A1907-1,0),NA())</f>
        <v>#N/A</v>
      </c>
      <c r="R1907" s="219" t="e">
        <f ca="1">IF(ISNUMBER(OFFSET(INDIRECT("'"&amp;'DATA for charts'!R$5&amp;"'!$l1"),$A1907-1,0)),OFFSET(INDIRECT("'"&amp;'DATA for charts'!R$5&amp;"'!$l1"),$A1907-1,0),NA())</f>
        <v>#N/A</v>
      </c>
      <c r="S1907" s="219" t="e">
        <f ca="1">IF(ISNUMBER(OFFSET(INDIRECT("'"&amp;'DATA for charts'!S$5&amp;"'!$l1"),$A1907-1,0)),OFFSET(INDIRECT("'"&amp;'DATA for charts'!S$5&amp;"'!$l1"),$A1907-1,0),NA())</f>
        <v>#N/A</v>
      </c>
    </row>
    <row r="1908" spans="1:19">
      <c r="A1908" s="226">
        <f t="shared" ref="A1908:A1930" si="1526">A1907+1</f>
        <v>263</v>
      </c>
      <c r="B1908" s="8">
        <v>2</v>
      </c>
      <c r="C1908" s="219" t="e">
        <f ca="1">IF(ISNUMBER(OFFSET(INDIRECT("'"&amp;'DATA for charts'!C$5&amp;"'!$l1"),$A1908-1,0)),OFFSET(INDIRECT("'"&amp;'DATA for charts'!C$5&amp;"'!$l1"),$A1908-1,0),NA())</f>
        <v>#N/A</v>
      </c>
      <c r="D1908" s="219">
        <f ca="1">IF(ISNUMBER(OFFSET(INDIRECT("'"&amp;'DATA for charts'!D$5&amp;"'!$l1"),$A1908-1,0)),OFFSET(INDIRECT("'"&amp;'DATA for charts'!D$5&amp;"'!$l1"),$A1908-1,0),NA())</f>
        <v>0</v>
      </c>
      <c r="E1908" s="219">
        <f ca="1">IF(ISNUMBER(OFFSET(INDIRECT("'"&amp;'DATA for charts'!E$5&amp;"'!$l1"),$A1908-1,0)),OFFSET(INDIRECT("'"&amp;'DATA for charts'!E$5&amp;"'!$l1"),$A1908-1,0),NA())</f>
        <v>0</v>
      </c>
      <c r="F1908" s="219">
        <f ca="1">IF(ISNUMBER(OFFSET(INDIRECT("'"&amp;'DATA for charts'!F$5&amp;"'!$l1"),$A1908-1,0)),OFFSET(INDIRECT("'"&amp;'DATA for charts'!F$5&amp;"'!$l1"),$A1908-1,0),NA())</f>
        <v>0</v>
      </c>
      <c r="G1908" s="219">
        <f ca="1">IF(ISNUMBER(OFFSET(INDIRECT("'"&amp;'DATA for charts'!G$5&amp;"'!$l1"),$A1908-1,0)),OFFSET(INDIRECT("'"&amp;'DATA for charts'!G$5&amp;"'!$l1"),$A1908-1,0),NA())</f>
        <v>0</v>
      </c>
      <c r="H1908" s="219">
        <f ca="1">IF(ISNUMBER(OFFSET(INDIRECT("'"&amp;'DATA for charts'!H$5&amp;"'!$l1"),$A1908-1,0)),OFFSET(INDIRECT("'"&amp;'DATA for charts'!H$5&amp;"'!$l1"),$A1908-1,0),NA())</f>
        <v>0</v>
      </c>
      <c r="I1908" s="219" t="e">
        <f ca="1">IF(ISNUMBER(OFFSET(INDIRECT("'"&amp;'DATA for charts'!I$5&amp;"'!$l1"),$A1908-1,0)),OFFSET(INDIRECT("'"&amp;'DATA for charts'!I$5&amp;"'!$l1"),$A1908-1,0),NA())</f>
        <v>#N/A</v>
      </c>
      <c r="J1908" s="219" t="e">
        <f ca="1">IF(ISNUMBER(OFFSET(INDIRECT("'"&amp;'DATA for charts'!J$5&amp;"'!$l1"),$A1908-1,0)),OFFSET(INDIRECT("'"&amp;'DATA for charts'!J$5&amp;"'!$l1"),$A1908-1,0),NA())</f>
        <v>#N/A</v>
      </c>
      <c r="K1908" s="219" t="e">
        <f ca="1">IF(ISNUMBER(OFFSET(INDIRECT("'"&amp;'DATA for charts'!K$5&amp;"'!$l1"),$A1908-1,0)),OFFSET(INDIRECT("'"&amp;'DATA for charts'!K$5&amp;"'!$l1"),$A1908-1,0),NA())</f>
        <v>#N/A</v>
      </c>
      <c r="L1908" s="219" t="e">
        <f ca="1">IF(ISNUMBER(OFFSET(INDIRECT("'"&amp;'DATA for charts'!L$5&amp;"'!$l1"),$A1908-1,0)),OFFSET(INDIRECT("'"&amp;'DATA for charts'!L$5&amp;"'!$l1"),$A1908-1,0),NA())</f>
        <v>#N/A</v>
      </c>
      <c r="M1908" s="219" t="e">
        <f ca="1">IF(ISNUMBER(OFFSET(INDIRECT("'"&amp;'DATA for charts'!M$5&amp;"'!$l1"),$A1908-1,0)),OFFSET(INDIRECT("'"&amp;'DATA for charts'!M$5&amp;"'!$l1"),$A1908-1,0),NA())</f>
        <v>#N/A</v>
      </c>
      <c r="N1908" s="219" t="e">
        <f ca="1">IF(ISNUMBER(OFFSET(INDIRECT("'"&amp;'DATA for charts'!N$5&amp;"'!$l1"),$A1908-1,0)),OFFSET(INDIRECT("'"&amp;'DATA for charts'!N$5&amp;"'!$l1"),$A1908-1,0),NA())</f>
        <v>#N/A</v>
      </c>
      <c r="O1908" s="219" t="e">
        <f ca="1">IF(ISNUMBER(OFFSET(INDIRECT("'"&amp;'DATA for charts'!O$5&amp;"'!$l1"),$A1908-1,0)),OFFSET(INDIRECT("'"&amp;'DATA for charts'!O$5&amp;"'!$l1"),$A1908-1,0),NA())</f>
        <v>#N/A</v>
      </c>
      <c r="P1908" s="219" t="e">
        <f ca="1">IF(ISNUMBER(OFFSET(INDIRECT("'"&amp;'DATA for charts'!P$5&amp;"'!$l1"),$A1908-1,0)),OFFSET(INDIRECT("'"&amp;'DATA for charts'!P$5&amp;"'!$l1"),$A1908-1,0),NA())</f>
        <v>#N/A</v>
      </c>
      <c r="Q1908" s="219" t="e">
        <f ca="1">IF(ISNUMBER(OFFSET(INDIRECT("'"&amp;'DATA for charts'!Q$5&amp;"'!$l1"),$A1908-1,0)),OFFSET(INDIRECT("'"&amp;'DATA for charts'!Q$5&amp;"'!$l1"),$A1908-1,0),NA())</f>
        <v>#N/A</v>
      </c>
      <c r="R1908" s="219" t="e">
        <f ca="1">IF(ISNUMBER(OFFSET(INDIRECT("'"&amp;'DATA for charts'!R$5&amp;"'!$l1"),$A1908-1,0)),OFFSET(INDIRECT("'"&amp;'DATA for charts'!R$5&amp;"'!$l1"),$A1908-1,0),NA())</f>
        <v>#N/A</v>
      </c>
      <c r="S1908" s="219" t="e">
        <f ca="1">IF(ISNUMBER(OFFSET(INDIRECT("'"&amp;'DATA for charts'!S$5&amp;"'!$l1"),$A1908-1,0)),OFFSET(INDIRECT("'"&amp;'DATA for charts'!S$5&amp;"'!$l1"),$A1908-1,0),NA())</f>
        <v>#N/A</v>
      </c>
    </row>
    <row r="1909" spans="1:19">
      <c r="A1909" s="226">
        <f t="shared" si="1526"/>
        <v>264</v>
      </c>
      <c r="B1909" s="8">
        <v>3</v>
      </c>
      <c r="C1909" s="219" t="e">
        <f ca="1">IF(ISNUMBER(OFFSET(INDIRECT("'"&amp;'DATA for charts'!C$5&amp;"'!$l1"),$A1909-1,0)),OFFSET(INDIRECT("'"&amp;'DATA for charts'!C$5&amp;"'!$l1"),$A1909-1,0),NA())</f>
        <v>#N/A</v>
      </c>
      <c r="D1909" s="219">
        <f ca="1">IF(ISNUMBER(OFFSET(INDIRECT("'"&amp;'DATA for charts'!D$5&amp;"'!$l1"),$A1909-1,0)),OFFSET(INDIRECT("'"&amp;'DATA for charts'!D$5&amp;"'!$l1"),$A1909-1,0),NA())</f>
        <v>0</v>
      </c>
      <c r="E1909" s="219">
        <f ca="1">IF(ISNUMBER(OFFSET(INDIRECT("'"&amp;'DATA for charts'!E$5&amp;"'!$l1"),$A1909-1,0)),OFFSET(INDIRECT("'"&amp;'DATA for charts'!E$5&amp;"'!$l1"),$A1909-1,0),NA())</f>
        <v>0</v>
      </c>
      <c r="F1909" s="219">
        <f ca="1">IF(ISNUMBER(OFFSET(INDIRECT("'"&amp;'DATA for charts'!F$5&amp;"'!$l1"),$A1909-1,0)),OFFSET(INDIRECT("'"&amp;'DATA for charts'!F$5&amp;"'!$l1"),$A1909-1,0),NA())</f>
        <v>0</v>
      </c>
      <c r="G1909" s="219">
        <f ca="1">IF(ISNUMBER(OFFSET(INDIRECT("'"&amp;'DATA for charts'!G$5&amp;"'!$l1"),$A1909-1,0)),OFFSET(INDIRECT("'"&amp;'DATA for charts'!G$5&amp;"'!$l1"),$A1909-1,0),NA())</f>
        <v>0</v>
      </c>
      <c r="H1909" s="219">
        <f ca="1">IF(ISNUMBER(OFFSET(INDIRECT("'"&amp;'DATA for charts'!H$5&amp;"'!$l1"),$A1909-1,0)),OFFSET(INDIRECT("'"&amp;'DATA for charts'!H$5&amp;"'!$l1"),$A1909-1,0),NA())</f>
        <v>0</v>
      </c>
      <c r="I1909" s="219" t="e">
        <f ca="1">IF(ISNUMBER(OFFSET(INDIRECT("'"&amp;'DATA for charts'!I$5&amp;"'!$l1"),$A1909-1,0)),OFFSET(INDIRECT("'"&amp;'DATA for charts'!I$5&amp;"'!$l1"),$A1909-1,0),NA())</f>
        <v>#N/A</v>
      </c>
      <c r="J1909" s="219" t="e">
        <f ca="1">IF(ISNUMBER(OFFSET(INDIRECT("'"&amp;'DATA for charts'!J$5&amp;"'!$l1"),$A1909-1,0)),OFFSET(INDIRECT("'"&amp;'DATA for charts'!J$5&amp;"'!$l1"),$A1909-1,0),NA())</f>
        <v>#N/A</v>
      </c>
      <c r="K1909" s="219" t="e">
        <f ca="1">IF(ISNUMBER(OFFSET(INDIRECT("'"&amp;'DATA for charts'!K$5&amp;"'!$l1"),$A1909-1,0)),OFFSET(INDIRECT("'"&amp;'DATA for charts'!K$5&amp;"'!$l1"),$A1909-1,0),NA())</f>
        <v>#N/A</v>
      </c>
      <c r="L1909" s="219" t="e">
        <f ca="1">IF(ISNUMBER(OFFSET(INDIRECT("'"&amp;'DATA for charts'!L$5&amp;"'!$l1"),$A1909-1,0)),OFFSET(INDIRECT("'"&amp;'DATA for charts'!L$5&amp;"'!$l1"),$A1909-1,0),NA())</f>
        <v>#N/A</v>
      </c>
      <c r="M1909" s="219" t="e">
        <f ca="1">IF(ISNUMBER(OFFSET(INDIRECT("'"&amp;'DATA for charts'!M$5&amp;"'!$l1"),$A1909-1,0)),OFFSET(INDIRECT("'"&amp;'DATA for charts'!M$5&amp;"'!$l1"),$A1909-1,0),NA())</f>
        <v>#N/A</v>
      </c>
      <c r="N1909" s="219" t="e">
        <f ca="1">IF(ISNUMBER(OFFSET(INDIRECT("'"&amp;'DATA for charts'!N$5&amp;"'!$l1"),$A1909-1,0)),OFFSET(INDIRECT("'"&amp;'DATA for charts'!N$5&amp;"'!$l1"),$A1909-1,0),NA())</f>
        <v>#N/A</v>
      </c>
      <c r="O1909" s="219" t="e">
        <f ca="1">IF(ISNUMBER(OFFSET(INDIRECT("'"&amp;'DATA for charts'!O$5&amp;"'!$l1"),$A1909-1,0)),OFFSET(INDIRECT("'"&amp;'DATA for charts'!O$5&amp;"'!$l1"),$A1909-1,0),NA())</f>
        <v>#N/A</v>
      </c>
      <c r="P1909" s="219" t="e">
        <f ca="1">IF(ISNUMBER(OFFSET(INDIRECT("'"&amp;'DATA for charts'!P$5&amp;"'!$l1"),$A1909-1,0)),OFFSET(INDIRECT("'"&amp;'DATA for charts'!P$5&amp;"'!$l1"),$A1909-1,0),NA())</f>
        <v>#N/A</v>
      </c>
      <c r="Q1909" s="219" t="e">
        <f ca="1">IF(ISNUMBER(OFFSET(INDIRECT("'"&amp;'DATA for charts'!Q$5&amp;"'!$l1"),$A1909-1,0)),OFFSET(INDIRECT("'"&amp;'DATA for charts'!Q$5&amp;"'!$l1"),$A1909-1,0),NA())</f>
        <v>#N/A</v>
      </c>
      <c r="R1909" s="219" t="e">
        <f ca="1">IF(ISNUMBER(OFFSET(INDIRECT("'"&amp;'DATA for charts'!R$5&amp;"'!$l1"),$A1909-1,0)),OFFSET(INDIRECT("'"&amp;'DATA for charts'!R$5&amp;"'!$l1"),$A1909-1,0),NA())</f>
        <v>#N/A</v>
      </c>
      <c r="S1909" s="219" t="e">
        <f ca="1">IF(ISNUMBER(OFFSET(INDIRECT("'"&amp;'DATA for charts'!S$5&amp;"'!$l1"),$A1909-1,0)),OFFSET(INDIRECT("'"&amp;'DATA for charts'!S$5&amp;"'!$l1"),$A1909-1,0),NA())</f>
        <v>#N/A</v>
      </c>
    </row>
    <row r="1910" spans="1:19">
      <c r="A1910" s="226">
        <f t="shared" si="1526"/>
        <v>265</v>
      </c>
      <c r="B1910" s="8">
        <v>4</v>
      </c>
      <c r="C1910" s="219" t="e">
        <f ca="1">IF(ISNUMBER(OFFSET(INDIRECT("'"&amp;'DATA for charts'!C$5&amp;"'!$l1"),$A1910-1,0)),OFFSET(INDIRECT("'"&amp;'DATA for charts'!C$5&amp;"'!$l1"),$A1910-1,0),NA())</f>
        <v>#N/A</v>
      </c>
      <c r="D1910" s="219">
        <f ca="1">IF(ISNUMBER(OFFSET(INDIRECT("'"&amp;'DATA for charts'!D$5&amp;"'!$l1"),$A1910-1,0)),OFFSET(INDIRECT("'"&amp;'DATA for charts'!D$5&amp;"'!$l1"),$A1910-1,0),NA())</f>
        <v>0</v>
      </c>
      <c r="E1910" s="219">
        <f ca="1">IF(ISNUMBER(OFFSET(INDIRECT("'"&amp;'DATA for charts'!E$5&amp;"'!$l1"),$A1910-1,0)),OFFSET(INDIRECT("'"&amp;'DATA for charts'!E$5&amp;"'!$l1"),$A1910-1,0),NA())</f>
        <v>0</v>
      </c>
      <c r="F1910" s="219">
        <f ca="1">IF(ISNUMBER(OFFSET(INDIRECT("'"&amp;'DATA for charts'!F$5&amp;"'!$l1"),$A1910-1,0)),OFFSET(INDIRECT("'"&amp;'DATA for charts'!F$5&amp;"'!$l1"),$A1910-1,0),NA())</f>
        <v>1.0066829543411416E-2</v>
      </c>
      <c r="G1910" s="219">
        <f ca="1">IF(ISNUMBER(OFFSET(INDIRECT("'"&amp;'DATA for charts'!G$5&amp;"'!$l1"),$A1910-1,0)),OFFSET(INDIRECT("'"&amp;'DATA for charts'!G$5&amp;"'!$l1"),$A1910-1,0),NA())</f>
        <v>0</v>
      </c>
      <c r="H1910" s="219">
        <f ca="1">IF(ISNUMBER(OFFSET(INDIRECT("'"&amp;'DATA for charts'!H$5&amp;"'!$l1"),$A1910-1,0)),OFFSET(INDIRECT("'"&amp;'DATA for charts'!H$5&amp;"'!$l1"),$A1910-1,0),NA())</f>
        <v>9.2844399999999994E-2</v>
      </c>
      <c r="I1910" s="219" t="e">
        <f ca="1">IF(ISNUMBER(OFFSET(INDIRECT("'"&amp;'DATA for charts'!I$5&amp;"'!$l1"),$A1910-1,0)),OFFSET(INDIRECT("'"&amp;'DATA for charts'!I$5&amp;"'!$l1"),$A1910-1,0),NA())</f>
        <v>#N/A</v>
      </c>
      <c r="J1910" s="219" t="e">
        <f ca="1">IF(ISNUMBER(OFFSET(INDIRECT("'"&amp;'DATA for charts'!J$5&amp;"'!$l1"),$A1910-1,0)),OFFSET(INDIRECT("'"&amp;'DATA for charts'!J$5&amp;"'!$l1"),$A1910-1,0),NA())</f>
        <v>#N/A</v>
      </c>
      <c r="K1910" s="219" t="e">
        <f ca="1">IF(ISNUMBER(OFFSET(INDIRECT("'"&amp;'DATA for charts'!K$5&amp;"'!$l1"),$A1910-1,0)),OFFSET(INDIRECT("'"&amp;'DATA for charts'!K$5&amp;"'!$l1"),$A1910-1,0),NA())</f>
        <v>#N/A</v>
      </c>
      <c r="L1910" s="219" t="e">
        <f ca="1">IF(ISNUMBER(OFFSET(INDIRECT("'"&amp;'DATA for charts'!L$5&amp;"'!$l1"),$A1910-1,0)),OFFSET(INDIRECT("'"&amp;'DATA for charts'!L$5&amp;"'!$l1"),$A1910-1,0),NA())</f>
        <v>#N/A</v>
      </c>
      <c r="M1910" s="219" t="e">
        <f ca="1">IF(ISNUMBER(OFFSET(INDIRECT("'"&amp;'DATA for charts'!M$5&amp;"'!$l1"),$A1910-1,0)),OFFSET(INDIRECT("'"&amp;'DATA for charts'!M$5&amp;"'!$l1"),$A1910-1,0),NA())</f>
        <v>#N/A</v>
      </c>
      <c r="N1910" s="219" t="e">
        <f ca="1">IF(ISNUMBER(OFFSET(INDIRECT("'"&amp;'DATA for charts'!N$5&amp;"'!$l1"),$A1910-1,0)),OFFSET(INDIRECT("'"&amp;'DATA for charts'!N$5&amp;"'!$l1"),$A1910-1,0),NA())</f>
        <v>#N/A</v>
      </c>
      <c r="O1910" s="219" t="e">
        <f ca="1">IF(ISNUMBER(OFFSET(INDIRECT("'"&amp;'DATA for charts'!O$5&amp;"'!$l1"),$A1910-1,0)),OFFSET(INDIRECT("'"&amp;'DATA for charts'!O$5&amp;"'!$l1"),$A1910-1,0),NA())</f>
        <v>#N/A</v>
      </c>
      <c r="P1910" s="219" t="e">
        <f ca="1">IF(ISNUMBER(OFFSET(INDIRECT("'"&amp;'DATA for charts'!P$5&amp;"'!$l1"),$A1910-1,0)),OFFSET(INDIRECT("'"&amp;'DATA for charts'!P$5&amp;"'!$l1"),$A1910-1,0),NA())</f>
        <v>#N/A</v>
      </c>
      <c r="Q1910" s="219" t="e">
        <f ca="1">IF(ISNUMBER(OFFSET(INDIRECT("'"&amp;'DATA for charts'!Q$5&amp;"'!$l1"),$A1910-1,0)),OFFSET(INDIRECT("'"&amp;'DATA for charts'!Q$5&amp;"'!$l1"),$A1910-1,0),NA())</f>
        <v>#N/A</v>
      </c>
      <c r="R1910" s="219" t="e">
        <f ca="1">IF(ISNUMBER(OFFSET(INDIRECT("'"&amp;'DATA for charts'!R$5&amp;"'!$l1"),$A1910-1,0)),OFFSET(INDIRECT("'"&amp;'DATA for charts'!R$5&amp;"'!$l1"),$A1910-1,0),NA())</f>
        <v>#N/A</v>
      </c>
      <c r="S1910" s="219" t="e">
        <f ca="1">IF(ISNUMBER(OFFSET(INDIRECT("'"&amp;'DATA for charts'!S$5&amp;"'!$l1"),$A1910-1,0)),OFFSET(INDIRECT("'"&amp;'DATA for charts'!S$5&amp;"'!$l1"),$A1910-1,0),NA())</f>
        <v>#N/A</v>
      </c>
    </row>
    <row r="1911" spans="1:19">
      <c r="A1911" s="226">
        <f t="shared" si="1526"/>
        <v>266</v>
      </c>
      <c r="B1911" s="8">
        <v>5</v>
      </c>
      <c r="C1911" s="219" t="e">
        <f ca="1">IF(ISNUMBER(OFFSET(INDIRECT("'"&amp;'DATA for charts'!C$5&amp;"'!$l1"),$A1911-1,0)),OFFSET(INDIRECT("'"&amp;'DATA for charts'!C$5&amp;"'!$l1"),$A1911-1,0),NA())</f>
        <v>#N/A</v>
      </c>
      <c r="D1911" s="219">
        <f ca="1">IF(ISNUMBER(OFFSET(INDIRECT("'"&amp;'DATA for charts'!D$5&amp;"'!$l1"),$A1911-1,0)),OFFSET(INDIRECT("'"&amp;'DATA for charts'!D$5&amp;"'!$l1"),$A1911-1,0),NA())</f>
        <v>0</v>
      </c>
      <c r="E1911" s="219">
        <f ca="1">IF(ISNUMBER(OFFSET(INDIRECT("'"&amp;'DATA for charts'!E$5&amp;"'!$l1"),$A1911-1,0)),OFFSET(INDIRECT("'"&amp;'DATA for charts'!E$5&amp;"'!$l1"),$A1911-1,0),NA())</f>
        <v>0</v>
      </c>
      <c r="F1911" s="219">
        <f ca="1">IF(ISNUMBER(OFFSET(INDIRECT("'"&amp;'DATA for charts'!F$5&amp;"'!$l1"),$A1911-1,0)),OFFSET(INDIRECT("'"&amp;'DATA for charts'!F$5&amp;"'!$l1"),$A1911-1,0),NA())</f>
        <v>0.11176078718938418</v>
      </c>
      <c r="G1911" s="219">
        <f ca="1">IF(ISNUMBER(OFFSET(INDIRECT("'"&amp;'DATA for charts'!G$5&amp;"'!$l1"),$A1911-1,0)),OFFSET(INDIRECT("'"&amp;'DATA for charts'!G$5&amp;"'!$l1"),$A1911-1,0),NA())</f>
        <v>0</v>
      </c>
      <c r="H1911" s="219">
        <f ca="1">IF(ISNUMBER(OFFSET(INDIRECT("'"&amp;'DATA for charts'!H$5&amp;"'!$l1"),$A1911-1,0)),OFFSET(INDIRECT("'"&amp;'DATA for charts'!H$5&amp;"'!$l1"),$A1911-1,0),NA())</f>
        <v>0.21749199999999999</v>
      </c>
      <c r="I1911" s="219" t="e">
        <f ca="1">IF(ISNUMBER(OFFSET(INDIRECT("'"&amp;'DATA for charts'!I$5&amp;"'!$l1"),$A1911-1,0)),OFFSET(INDIRECT("'"&amp;'DATA for charts'!I$5&amp;"'!$l1"),$A1911-1,0),NA())</f>
        <v>#N/A</v>
      </c>
      <c r="J1911" s="219" t="e">
        <f ca="1">IF(ISNUMBER(OFFSET(INDIRECT("'"&amp;'DATA for charts'!J$5&amp;"'!$l1"),$A1911-1,0)),OFFSET(INDIRECT("'"&amp;'DATA for charts'!J$5&amp;"'!$l1"),$A1911-1,0),NA())</f>
        <v>#N/A</v>
      </c>
      <c r="K1911" s="219" t="e">
        <f ca="1">IF(ISNUMBER(OFFSET(INDIRECT("'"&amp;'DATA for charts'!K$5&amp;"'!$l1"),$A1911-1,0)),OFFSET(INDIRECT("'"&amp;'DATA for charts'!K$5&amp;"'!$l1"),$A1911-1,0),NA())</f>
        <v>#N/A</v>
      </c>
      <c r="L1911" s="219" t="e">
        <f ca="1">IF(ISNUMBER(OFFSET(INDIRECT("'"&amp;'DATA for charts'!L$5&amp;"'!$l1"),$A1911-1,0)),OFFSET(INDIRECT("'"&amp;'DATA for charts'!L$5&amp;"'!$l1"),$A1911-1,0),NA())</f>
        <v>#N/A</v>
      </c>
      <c r="M1911" s="219" t="e">
        <f ca="1">IF(ISNUMBER(OFFSET(INDIRECT("'"&amp;'DATA for charts'!M$5&amp;"'!$l1"),$A1911-1,0)),OFFSET(INDIRECT("'"&amp;'DATA for charts'!M$5&amp;"'!$l1"),$A1911-1,0),NA())</f>
        <v>#N/A</v>
      </c>
      <c r="N1911" s="219" t="e">
        <f ca="1">IF(ISNUMBER(OFFSET(INDIRECT("'"&amp;'DATA for charts'!N$5&amp;"'!$l1"),$A1911-1,0)),OFFSET(INDIRECT("'"&amp;'DATA for charts'!N$5&amp;"'!$l1"),$A1911-1,0),NA())</f>
        <v>#N/A</v>
      </c>
      <c r="O1911" s="219" t="e">
        <f ca="1">IF(ISNUMBER(OFFSET(INDIRECT("'"&amp;'DATA for charts'!O$5&amp;"'!$l1"),$A1911-1,0)),OFFSET(INDIRECT("'"&amp;'DATA for charts'!O$5&amp;"'!$l1"),$A1911-1,0),NA())</f>
        <v>#N/A</v>
      </c>
      <c r="P1911" s="219" t="e">
        <f ca="1">IF(ISNUMBER(OFFSET(INDIRECT("'"&amp;'DATA for charts'!P$5&amp;"'!$l1"),$A1911-1,0)),OFFSET(INDIRECT("'"&amp;'DATA for charts'!P$5&amp;"'!$l1"),$A1911-1,0),NA())</f>
        <v>#N/A</v>
      </c>
      <c r="Q1911" s="219" t="e">
        <f ca="1">IF(ISNUMBER(OFFSET(INDIRECT("'"&amp;'DATA for charts'!Q$5&amp;"'!$l1"),$A1911-1,0)),OFFSET(INDIRECT("'"&amp;'DATA for charts'!Q$5&amp;"'!$l1"),$A1911-1,0),NA())</f>
        <v>#N/A</v>
      </c>
      <c r="R1911" s="219" t="e">
        <f ca="1">IF(ISNUMBER(OFFSET(INDIRECT("'"&amp;'DATA for charts'!R$5&amp;"'!$l1"),$A1911-1,0)),OFFSET(INDIRECT("'"&amp;'DATA for charts'!R$5&amp;"'!$l1"),$A1911-1,0),NA())</f>
        <v>#N/A</v>
      </c>
      <c r="S1911" s="219" t="e">
        <f ca="1">IF(ISNUMBER(OFFSET(INDIRECT("'"&amp;'DATA for charts'!S$5&amp;"'!$l1"),$A1911-1,0)),OFFSET(INDIRECT("'"&amp;'DATA for charts'!S$5&amp;"'!$l1"),$A1911-1,0),NA())</f>
        <v>#N/A</v>
      </c>
    </row>
    <row r="1912" spans="1:19">
      <c r="A1912" s="226">
        <f t="shared" si="1526"/>
        <v>267</v>
      </c>
      <c r="B1912" s="8">
        <v>6</v>
      </c>
      <c r="C1912" s="219">
        <f ca="1">IF(ISNUMBER(OFFSET(INDIRECT("'"&amp;'DATA for charts'!C$5&amp;"'!$l1"),$A1912-1,0)),OFFSET(INDIRECT("'"&amp;'DATA for charts'!C$5&amp;"'!$l1"),$A1912-1,0),NA())</f>
        <v>7.1999999999999995E-2</v>
      </c>
      <c r="D1912" s="219">
        <f ca="1">IF(ISNUMBER(OFFSET(INDIRECT("'"&amp;'DATA for charts'!D$5&amp;"'!$l1"),$A1912-1,0)),OFFSET(INDIRECT("'"&amp;'DATA for charts'!D$5&amp;"'!$l1"),$A1912-1,0),NA())</f>
        <v>0</v>
      </c>
      <c r="E1912" s="219">
        <f ca="1">IF(ISNUMBER(OFFSET(INDIRECT("'"&amp;'DATA for charts'!E$5&amp;"'!$l1"),$A1912-1,0)),OFFSET(INDIRECT("'"&amp;'DATA for charts'!E$5&amp;"'!$l1"),$A1912-1,0),NA())</f>
        <v>0</v>
      </c>
      <c r="F1912" s="219">
        <f ca="1">IF(ISNUMBER(OFFSET(INDIRECT("'"&amp;'DATA for charts'!F$5&amp;"'!$l1"),$A1912-1,0)),OFFSET(INDIRECT("'"&amp;'DATA for charts'!F$5&amp;"'!$l1"),$A1912-1,0),NA())</f>
        <v>0.22967622778229832</v>
      </c>
      <c r="G1912" s="219">
        <f ca="1">IF(ISNUMBER(OFFSET(INDIRECT("'"&amp;'DATA for charts'!G$5&amp;"'!$l1"),$A1912-1,0)),OFFSET(INDIRECT("'"&amp;'DATA for charts'!G$5&amp;"'!$l1"),$A1912-1,0),NA())</f>
        <v>0.1</v>
      </c>
      <c r="H1912" s="219">
        <f ca="1">IF(ISNUMBER(OFFSET(INDIRECT("'"&amp;'DATA for charts'!H$5&amp;"'!$l1"),$A1912-1,0)),OFFSET(INDIRECT("'"&amp;'DATA for charts'!H$5&amp;"'!$l1"),$A1912-1,0),NA())</f>
        <v>0.32563900000000001</v>
      </c>
      <c r="I1912" s="219" t="e">
        <f ca="1">IF(ISNUMBER(OFFSET(INDIRECT("'"&amp;'DATA for charts'!I$5&amp;"'!$l1"),$A1912-1,0)),OFFSET(INDIRECT("'"&amp;'DATA for charts'!I$5&amp;"'!$l1"),$A1912-1,0),NA())</f>
        <v>#N/A</v>
      </c>
      <c r="J1912" s="219" t="e">
        <f ca="1">IF(ISNUMBER(OFFSET(INDIRECT("'"&amp;'DATA for charts'!J$5&amp;"'!$l1"),$A1912-1,0)),OFFSET(INDIRECT("'"&amp;'DATA for charts'!J$5&amp;"'!$l1"),$A1912-1,0),NA())</f>
        <v>#N/A</v>
      </c>
      <c r="K1912" s="219" t="e">
        <f ca="1">IF(ISNUMBER(OFFSET(INDIRECT("'"&amp;'DATA for charts'!K$5&amp;"'!$l1"),$A1912-1,0)),OFFSET(INDIRECT("'"&amp;'DATA for charts'!K$5&amp;"'!$l1"),$A1912-1,0),NA())</f>
        <v>#N/A</v>
      </c>
      <c r="L1912" s="219" t="e">
        <f ca="1">IF(ISNUMBER(OFFSET(INDIRECT("'"&amp;'DATA for charts'!L$5&amp;"'!$l1"),$A1912-1,0)),OFFSET(INDIRECT("'"&amp;'DATA for charts'!L$5&amp;"'!$l1"),$A1912-1,0),NA())</f>
        <v>#N/A</v>
      </c>
      <c r="M1912" s="219" t="e">
        <f ca="1">IF(ISNUMBER(OFFSET(INDIRECT("'"&amp;'DATA for charts'!M$5&amp;"'!$l1"),$A1912-1,0)),OFFSET(INDIRECT("'"&amp;'DATA for charts'!M$5&amp;"'!$l1"),$A1912-1,0),NA())</f>
        <v>#N/A</v>
      </c>
      <c r="N1912" s="219" t="e">
        <f ca="1">IF(ISNUMBER(OFFSET(INDIRECT("'"&amp;'DATA for charts'!N$5&amp;"'!$l1"),$A1912-1,0)),OFFSET(INDIRECT("'"&amp;'DATA for charts'!N$5&amp;"'!$l1"),$A1912-1,0),NA())</f>
        <v>#N/A</v>
      </c>
      <c r="O1912" s="219" t="e">
        <f ca="1">IF(ISNUMBER(OFFSET(INDIRECT("'"&amp;'DATA for charts'!O$5&amp;"'!$l1"),$A1912-1,0)),OFFSET(INDIRECT("'"&amp;'DATA for charts'!O$5&amp;"'!$l1"),$A1912-1,0),NA())</f>
        <v>#N/A</v>
      </c>
      <c r="P1912" s="219" t="e">
        <f ca="1">IF(ISNUMBER(OFFSET(INDIRECT("'"&amp;'DATA for charts'!P$5&amp;"'!$l1"),$A1912-1,0)),OFFSET(INDIRECT("'"&amp;'DATA for charts'!P$5&amp;"'!$l1"),$A1912-1,0),NA())</f>
        <v>#N/A</v>
      </c>
      <c r="Q1912" s="219" t="e">
        <f ca="1">IF(ISNUMBER(OFFSET(INDIRECT("'"&amp;'DATA for charts'!Q$5&amp;"'!$l1"),$A1912-1,0)),OFFSET(INDIRECT("'"&amp;'DATA for charts'!Q$5&amp;"'!$l1"),$A1912-1,0),NA())</f>
        <v>#N/A</v>
      </c>
      <c r="R1912" s="219" t="e">
        <f ca="1">IF(ISNUMBER(OFFSET(INDIRECT("'"&amp;'DATA for charts'!R$5&amp;"'!$l1"),$A1912-1,0)),OFFSET(INDIRECT("'"&amp;'DATA for charts'!R$5&amp;"'!$l1"),$A1912-1,0),NA())</f>
        <v>#N/A</v>
      </c>
      <c r="S1912" s="219" t="e">
        <f ca="1">IF(ISNUMBER(OFFSET(INDIRECT("'"&amp;'DATA for charts'!S$5&amp;"'!$l1"),$A1912-1,0)),OFFSET(INDIRECT("'"&amp;'DATA for charts'!S$5&amp;"'!$l1"),$A1912-1,0),NA())</f>
        <v>#N/A</v>
      </c>
    </row>
    <row r="1913" spans="1:19">
      <c r="A1913" s="226">
        <f t="shared" si="1526"/>
        <v>268</v>
      </c>
      <c r="B1913" s="8">
        <v>7</v>
      </c>
      <c r="C1913" s="219">
        <f ca="1">IF(ISNUMBER(OFFSET(INDIRECT("'"&amp;'DATA for charts'!C$5&amp;"'!$l1"),$A1913-1,0)),OFFSET(INDIRECT("'"&amp;'DATA for charts'!C$5&amp;"'!$l1"),$A1913-1,0),NA())</f>
        <v>0.21099999999999999</v>
      </c>
      <c r="D1913" s="219">
        <f ca="1">IF(ISNUMBER(OFFSET(INDIRECT("'"&amp;'DATA for charts'!D$5&amp;"'!$l1"),$A1913-1,0)),OFFSET(INDIRECT("'"&amp;'DATA for charts'!D$5&amp;"'!$l1"),$A1913-1,0),NA())</f>
        <v>0</v>
      </c>
      <c r="E1913" s="219">
        <f ca="1">IF(ISNUMBER(OFFSET(INDIRECT("'"&amp;'DATA for charts'!E$5&amp;"'!$l1"),$A1913-1,0)),OFFSET(INDIRECT("'"&amp;'DATA for charts'!E$5&amp;"'!$l1"),$A1913-1,0),NA())</f>
        <v>1.8134000000000001E-2</v>
      </c>
      <c r="F1913" s="219">
        <f ca="1">IF(ISNUMBER(OFFSET(INDIRECT("'"&amp;'DATA for charts'!F$5&amp;"'!$l1"),$A1913-1,0)),OFFSET(INDIRECT("'"&amp;'DATA for charts'!F$5&amp;"'!$l1"),$A1913-1,0),NA())</f>
        <v>0.32251728593932771</v>
      </c>
      <c r="G1913" s="219">
        <f ca="1">IF(ISNUMBER(OFFSET(INDIRECT("'"&amp;'DATA for charts'!G$5&amp;"'!$l1"),$A1913-1,0)),OFFSET(INDIRECT("'"&amp;'DATA for charts'!G$5&amp;"'!$l1"),$A1913-1,0),NA())</f>
        <v>0.22</v>
      </c>
      <c r="H1913" s="219">
        <f ca="1">IF(ISNUMBER(OFFSET(INDIRECT("'"&amp;'DATA for charts'!H$5&amp;"'!$l1"),$A1913-1,0)),OFFSET(INDIRECT("'"&amp;'DATA for charts'!H$5&amp;"'!$l1"),$A1913-1,0),NA())</f>
        <v>0.41999199999999998</v>
      </c>
      <c r="I1913" s="219" t="e">
        <f ca="1">IF(ISNUMBER(OFFSET(INDIRECT("'"&amp;'DATA for charts'!I$5&amp;"'!$l1"),$A1913-1,0)),OFFSET(INDIRECT("'"&amp;'DATA for charts'!I$5&amp;"'!$l1"),$A1913-1,0),NA())</f>
        <v>#N/A</v>
      </c>
      <c r="J1913" s="219" t="e">
        <f ca="1">IF(ISNUMBER(OFFSET(INDIRECT("'"&amp;'DATA for charts'!J$5&amp;"'!$l1"),$A1913-1,0)),OFFSET(INDIRECT("'"&amp;'DATA for charts'!J$5&amp;"'!$l1"),$A1913-1,0),NA())</f>
        <v>#N/A</v>
      </c>
      <c r="K1913" s="219" t="e">
        <f ca="1">IF(ISNUMBER(OFFSET(INDIRECT("'"&amp;'DATA for charts'!K$5&amp;"'!$l1"),$A1913-1,0)),OFFSET(INDIRECT("'"&amp;'DATA for charts'!K$5&amp;"'!$l1"),$A1913-1,0),NA())</f>
        <v>#N/A</v>
      </c>
      <c r="L1913" s="219" t="e">
        <f ca="1">IF(ISNUMBER(OFFSET(INDIRECT("'"&amp;'DATA for charts'!L$5&amp;"'!$l1"),$A1913-1,0)),OFFSET(INDIRECT("'"&amp;'DATA for charts'!L$5&amp;"'!$l1"),$A1913-1,0),NA())</f>
        <v>#N/A</v>
      </c>
      <c r="M1913" s="219" t="e">
        <f ca="1">IF(ISNUMBER(OFFSET(INDIRECT("'"&amp;'DATA for charts'!M$5&amp;"'!$l1"),$A1913-1,0)),OFFSET(INDIRECT("'"&amp;'DATA for charts'!M$5&amp;"'!$l1"),$A1913-1,0),NA())</f>
        <v>#N/A</v>
      </c>
      <c r="N1913" s="219" t="e">
        <f ca="1">IF(ISNUMBER(OFFSET(INDIRECT("'"&amp;'DATA for charts'!N$5&amp;"'!$l1"),$A1913-1,0)),OFFSET(INDIRECT("'"&amp;'DATA for charts'!N$5&amp;"'!$l1"),$A1913-1,0),NA())</f>
        <v>#N/A</v>
      </c>
      <c r="O1913" s="219" t="e">
        <f ca="1">IF(ISNUMBER(OFFSET(INDIRECT("'"&amp;'DATA for charts'!O$5&amp;"'!$l1"),$A1913-1,0)),OFFSET(INDIRECT("'"&amp;'DATA for charts'!O$5&amp;"'!$l1"),$A1913-1,0),NA())</f>
        <v>#N/A</v>
      </c>
      <c r="P1913" s="219" t="e">
        <f ca="1">IF(ISNUMBER(OFFSET(INDIRECT("'"&amp;'DATA for charts'!P$5&amp;"'!$l1"),$A1913-1,0)),OFFSET(INDIRECT("'"&amp;'DATA for charts'!P$5&amp;"'!$l1"),$A1913-1,0),NA())</f>
        <v>#N/A</v>
      </c>
      <c r="Q1913" s="219" t="e">
        <f ca="1">IF(ISNUMBER(OFFSET(INDIRECT("'"&amp;'DATA for charts'!Q$5&amp;"'!$l1"),$A1913-1,0)),OFFSET(INDIRECT("'"&amp;'DATA for charts'!Q$5&amp;"'!$l1"),$A1913-1,0),NA())</f>
        <v>#N/A</v>
      </c>
      <c r="R1913" s="219" t="e">
        <f ca="1">IF(ISNUMBER(OFFSET(INDIRECT("'"&amp;'DATA for charts'!R$5&amp;"'!$l1"),$A1913-1,0)),OFFSET(INDIRECT("'"&amp;'DATA for charts'!R$5&amp;"'!$l1"),$A1913-1,0),NA())</f>
        <v>#N/A</v>
      </c>
      <c r="S1913" s="219" t="e">
        <f ca="1">IF(ISNUMBER(OFFSET(INDIRECT("'"&amp;'DATA for charts'!S$5&amp;"'!$l1"),$A1913-1,0)),OFFSET(INDIRECT("'"&amp;'DATA for charts'!S$5&amp;"'!$l1"),$A1913-1,0),NA())</f>
        <v>#N/A</v>
      </c>
    </row>
    <row r="1914" spans="1:19">
      <c r="A1914" s="226">
        <f t="shared" si="1526"/>
        <v>269</v>
      </c>
      <c r="B1914" s="8">
        <v>8</v>
      </c>
      <c r="C1914" s="219">
        <f ca="1">IF(ISNUMBER(OFFSET(INDIRECT("'"&amp;'DATA for charts'!C$5&amp;"'!$l1"),$A1914-1,0)),OFFSET(INDIRECT("'"&amp;'DATA for charts'!C$5&amp;"'!$l1"),$A1914-1,0),NA())</f>
        <v>7.8E-2</v>
      </c>
      <c r="D1914" s="219">
        <f ca="1">IF(ISNUMBER(OFFSET(INDIRECT("'"&amp;'DATA for charts'!D$5&amp;"'!$l1"),$A1914-1,0)),OFFSET(INDIRECT("'"&amp;'DATA for charts'!D$5&amp;"'!$l1"),$A1914-1,0),NA())</f>
        <v>0</v>
      </c>
      <c r="E1914" s="219">
        <f ca="1">IF(ISNUMBER(OFFSET(INDIRECT("'"&amp;'DATA for charts'!E$5&amp;"'!$l1"),$A1914-1,0)),OFFSET(INDIRECT("'"&amp;'DATA for charts'!E$5&amp;"'!$l1"),$A1914-1,0),NA())</f>
        <v>4.7822000000000003E-2</v>
      </c>
      <c r="F1914" s="219">
        <f ca="1">IF(ISNUMBER(OFFSET(INDIRECT("'"&amp;'DATA for charts'!F$5&amp;"'!$l1"),$A1914-1,0)),OFFSET(INDIRECT("'"&amp;'DATA for charts'!F$5&amp;"'!$l1"),$A1914-1,0),NA())</f>
        <v>0.19641927337524306</v>
      </c>
      <c r="G1914" s="219">
        <f ca="1">IF(ISNUMBER(OFFSET(INDIRECT("'"&amp;'DATA for charts'!G$5&amp;"'!$l1"),$A1914-1,0)),OFFSET(INDIRECT("'"&amp;'DATA for charts'!G$5&amp;"'!$l1"),$A1914-1,0),NA())</f>
        <v>0.19</v>
      </c>
      <c r="H1914" s="219">
        <f ca="1">IF(ISNUMBER(OFFSET(INDIRECT("'"&amp;'DATA for charts'!H$5&amp;"'!$l1"),$A1914-1,0)),OFFSET(INDIRECT("'"&amp;'DATA for charts'!H$5&amp;"'!$l1"),$A1914-1,0),NA())</f>
        <v>0.23403299999999999</v>
      </c>
      <c r="I1914" s="219" t="e">
        <f ca="1">IF(ISNUMBER(OFFSET(INDIRECT("'"&amp;'DATA for charts'!I$5&amp;"'!$l1"),$A1914-1,0)),OFFSET(INDIRECT("'"&amp;'DATA for charts'!I$5&amp;"'!$l1"),$A1914-1,0),NA())</f>
        <v>#N/A</v>
      </c>
      <c r="J1914" s="219" t="e">
        <f ca="1">IF(ISNUMBER(OFFSET(INDIRECT("'"&amp;'DATA for charts'!J$5&amp;"'!$l1"),$A1914-1,0)),OFFSET(INDIRECT("'"&amp;'DATA for charts'!J$5&amp;"'!$l1"),$A1914-1,0),NA())</f>
        <v>#N/A</v>
      </c>
      <c r="K1914" s="219" t="e">
        <f ca="1">IF(ISNUMBER(OFFSET(INDIRECT("'"&amp;'DATA for charts'!K$5&amp;"'!$l1"),$A1914-1,0)),OFFSET(INDIRECT("'"&amp;'DATA for charts'!K$5&amp;"'!$l1"),$A1914-1,0),NA())</f>
        <v>#N/A</v>
      </c>
      <c r="L1914" s="219" t="e">
        <f ca="1">IF(ISNUMBER(OFFSET(INDIRECT("'"&amp;'DATA for charts'!L$5&amp;"'!$l1"),$A1914-1,0)),OFFSET(INDIRECT("'"&amp;'DATA for charts'!L$5&amp;"'!$l1"),$A1914-1,0),NA())</f>
        <v>#N/A</v>
      </c>
      <c r="M1914" s="219" t="e">
        <f ca="1">IF(ISNUMBER(OFFSET(INDIRECT("'"&amp;'DATA for charts'!M$5&amp;"'!$l1"),$A1914-1,0)),OFFSET(INDIRECT("'"&amp;'DATA for charts'!M$5&amp;"'!$l1"),$A1914-1,0),NA())</f>
        <v>#N/A</v>
      </c>
      <c r="N1914" s="219" t="e">
        <f ca="1">IF(ISNUMBER(OFFSET(INDIRECT("'"&amp;'DATA for charts'!N$5&amp;"'!$l1"),$A1914-1,0)),OFFSET(INDIRECT("'"&amp;'DATA for charts'!N$5&amp;"'!$l1"),$A1914-1,0),NA())</f>
        <v>#N/A</v>
      </c>
      <c r="O1914" s="219" t="e">
        <f ca="1">IF(ISNUMBER(OFFSET(INDIRECT("'"&amp;'DATA for charts'!O$5&amp;"'!$l1"),$A1914-1,0)),OFFSET(INDIRECT("'"&amp;'DATA for charts'!O$5&amp;"'!$l1"),$A1914-1,0),NA())</f>
        <v>#N/A</v>
      </c>
      <c r="P1914" s="219" t="e">
        <f ca="1">IF(ISNUMBER(OFFSET(INDIRECT("'"&amp;'DATA for charts'!P$5&amp;"'!$l1"),$A1914-1,0)),OFFSET(INDIRECT("'"&amp;'DATA for charts'!P$5&amp;"'!$l1"),$A1914-1,0),NA())</f>
        <v>#N/A</v>
      </c>
      <c r="Q1914" s="219" t="e">
        <f ca="1">IF(ISNUMBER(OFFSET(INDIRECT("'"&amp;'DATA for charts'!Q$5&amp;"'!$l1"),$A1914-1,0)),OFFSET(INDIRECT("'"&amp;'DATA for charts'!Q$5&amp;"'!$l1"),$A1914-1,0),NA())</f>
        <v>#N/A</v>
      </c>
      <c r="R1914" s="219" t="e">
        <f ca="1">IF(ISNUMBER(OFFSET(INDIRECT("'"&amp;'DATA for charts'!R$5&amp;"'!$l1"),$A1914-1,0)),OFFSET(INDIRECT("'"&amp;'DATA for charts'!R$5&amp;"'!$l1"),$A1914-1,0),NA())</f>
        <v>#N/A</v>
      </c>
      <c r="S1914" s="219" t="e">
        <f ca="1">IF(ISNUMBER(OFFSET(INDIRECT("'"&amp;'DATA for charts'!S$5&amp;"'!$l1"),$A1914-1,0)),OFFSET(INDIRECT("'"&amp;'DATA for charts'!S$5&amp;"'!$l1"),$A1914-1,0),NA())</f>
        <v>#N/A</v>
      </c>
    </row>
    <row r="1915" spans="1:19">
      <c r="A1915" s="226">
        <f t="shared" si="1526"/>
        <v>270</v>
      </c>
      <c r="B1915" s="8">
        <v>9</v>
      </c>
      <c r="C1915" s="219" t="e">
        <f ca="1">IF(ISNUMBER(OFFSET(INDIRECT("'"&amp;'DATA for charts'!C$5&amp;"'!$l1"),$A1915-1,0)),OFFSET(INDIRECT("'"&amp;'DATA for charts'!C$5&amp;"'!$l1"),$A1915-1,0),NA())</f>
        <v>#N/A</v>
      </c>
      <c r="D1915" s="219">
        <f ca="1">IF(ISNUMBER(OFFSET(INDIRECT("'"&amp;'DATA for charts'!D$5&amp;"'!$l1"),$A1915-1,0)),OFFSET(INDIRECT("'"&amp;'DATA for charts'!D$5&amp;"'!$l1"),$A1915-1,0),NA())</f>
        <v>0</v>
      </c>
      <c r="E1915" s="219">
        <f ca="1">IF(ISNUMBER(OFFSET(INDIRECT("'"&amp;'DATA for charts'!E$5&amp;"'!$l1"),$A1915-1,0)),OFFSET(INDIRECT("'"&amp;'DATA for charts'!E$5&amp;"'!$l1"),$A1915-1,0),NA())</f>
        <v>0</v>
      </c>
      <c r="F1915" s="219">
        <f ca="1">IF(ISNUMBER(OFFSET(INDIRECT("'"&amp;'DATA for charts'!F$5&amp;"'!$l1"),$A1915-1,0)),OFFSET(INDIRECT("'"&amp;'DATA for charts'!F$5&amp;"'!$l1"),$A1915-1,0),NA())</f>
        <v>0</v>
      </c>
      <c r="G1915" s="219">
        <f ca="1">IF(ISNUMBER(OFFSET(INDIRECT("'"&amp;'DATA for charts'!G$5&amp;"'!$l1"),$A1915-1,0)),OFFSET(INDIRECT("'"&amp;'DATA for charts'!G$5&amp;"'!$l1"),$A1915-1,0),NA())</f>
        <v>0.01</v>
      </c>
      <c r="H1915" s="219">
        <f ca="1">IF(ISNUMBER(OFFSET(INDIRECT("'"&amp;'DATA for charts'!H$5&amp;"'!$l1"),$A1915-1,0)),OFFSET(INDIRECT("'"&amp;'DATA for charts'!H$5&amp;"'!$l1"),$A1915-1,0),NA())</f>
        <v>0</v>
      </c>
      <c r="I1915" s="219" t="e">
        <f ca="1">IF(ISNUMBER(OFFSET(INDIRECT("'"&amp;'DATA for charts'!I$5&amp;"'!$l1"),$A1915-1,0)),OFFSET(INDIRECT("'"&amp;'DATA for charts'!I$5&amp;"'!$l1"),$A1915-1,0),NA())</f>
        <v>#N/A</v>
      </c>
      <c r="J1915" s="219" t="e">
        <f ca="1">IF(ISNUMBER(OFFSET(INDIRECT("'"&amp;'DATA for charts'!J$5&amp;"'!$l1"),$A1915-1,0)),OFFSET(INDIRECT("'"&amp;'DATA for charts'!J$5&amp;"'!$l1"),$A1915-1,0),NA())</f>
        <v>#N/A</v>
      </c>
      <c r="K1915" s="219" t="e">
        <f ca="1">IF(ISNUMBER(OFFSET(INDIRECT("'"&amp;'DATA for charts'!K$5&amp;"'!$l1"),$A1915-1,0)),OFFSET(INDIRECT("'"&amp;'DATA for charts'!K$5&amp;"'!$l1"),$A1915-1,0),NA())</f>
        <v>#N/A</v>
      </c>
      <c r="L1915" s="219" t="e">
        <f ca="1">IF(ISNUMBER(OFFSET(INDIRECT("'"&amp;'DATA for charts'!L$5&amp;"'!$l1"),$A1915-1,0)),OFFSET(INDIRECT("'"&amp;'DATA for charts'!L$5&amp;"'!$l1"),$A1915-1,0),NA())</f>
        <v>#N/A</v>
      </c>
      <c r="M1915" s="219" t="e">
        <f ca="1">IF(ISNUMBER(OFFSET(INDIRECT("'"&amp;'DATA for charts'!M$5&amp;"'!$l1"),$A1915-1,0)),OFFSET(INDIRECT("'"&amp;'DATA for charts'!M$5&amp;"'!$l1"),$A1915-1,0),NA())</f>
        <v>#N/A</v>
      </c>
      <c r="N1915" s="219" t="e">
        <f ca="1">IF(ISNUMBER(OFFSET(INDIRECT("'"&amp;'DATA for charts'!N$5&amp;"'!$l1"),$A1915-1,0)),OFFSET(INDIRECT("'"&amp;'DATA for charts'!N$5&amp;"'!$l1"),$A1915-1,0),NA())</f>
        <v>#N/A</v>
      </c>
      <c r="O1915" s="219" t="e">
        <f ca="1">IF(ISNUMBER(OFFSET(INDIRECT("'"&amp;'DATA for charts'!O$5&amp;"'!$l1"),$A1915-1,0)),OFFSET(INDIRECT("'"&amp;'DATA for charts'!O$5&amp;"'!$l1"),$A1915-1,0),NA())</f>
        <v>#N/A</v>
      </c>
      <c r="P1915" s="219" t="e">
        <f ca="1">IF(ISNUMBER(OFFSET(INDIRECT("'"&amp;'DATA for charts'!P$5&amp;"'!$l1"),$A1915-1,0)),OFFSET(INDIRECT("'"&amp;'DATA for charts'!P$5&amp;"'!$l1"),$A1915-1,0),NA())</f>
        <v>#N/A</v>
      </c>
      <c r="Q1915" s="219" t="e">
        <f ca="1">IF(ISNUMBER(OFFSET(INDIRECT("'"&amp;'DATA for charts'!Q$5&amp;"'!$l1"),$A1915-1,0)),OFFSET(INDIRECT("'"&amp;'DATA for charts'!Q$5&amp;"'!$l1"),$A1915-1,0),NA())</f>
        <v>#N/A</v>
      </c>
      <c r="R1915" s="219" t="e">
        <f ca="1">IF(ISNUMBER(OFFSET(INDIRECT("'"&amp;'DATA for charts'!R$5&amp;"'!$l1"),$A1915-1,0)),OFFSET(INDIRECT("'"&amp;'DATA for charts'!R$5&amp;"'!$l1"),$A1915-1,0),NA())</f>
        <v>#N/A</v>
      </c>
      <c r="S1915" s="219" t="e">
        <f ca="1">IF(ISNUMBER(OFFSET(INDIRECT("'"&amp;'DATA for charts'!S$5&amp;"'!$l1"),$A1915-1,0)),OFFSET(INDIRECT("'"&amp;'DATA for charts'!S$5&amp;"'!$l1"),$A1915-1,0),NA())</f>
        <v>#N/A</v>
      </c>
    </row>
    <row r="1916" spans="1:19">
      <c r="A1916" s="226">
        <f t="shared" si="1526"/>
        <v>271</v>
      </c>
      <c r="B1916" s="8">
        <v>10</v>
      </c>
      <c r="C1916" s="219" t="e">
        <f ca="1">IF(ISNUMBER(OFFSET(INDIRECT("'"&amp;'DATA for charts'!C$5&amp;"'!$l1"),$A1916-1,0)),OFFSET(INDIRECT("'"&amp;'DATA for charts'!C$5&amp;"'!$l1"),$A1916-1,0),NA())</f>
        <v>#N/A</v>
      </c>
      <c r="D1916" s="219">
        <f ca="1">IF(ISNUMBER(OFFSET(INDIRECT("'"&amp;'DATA for charts'!D$5&amp;"'!$l1"),$A1916-1,0)),OFFSET(INDIRECT("'"&amp;'DATA for charts'!D$5&amp;"'!$l1"),$A1916-1,0),NA())</f>
        <v>0</v>
      </c>
      <c r="E1916" s="219">
        <f ca="1">IF(ISNUMBER(OFFSET(INDIRECT("'"&amp;'DATA for charts'!E$5&amp;"'!$l1"),$A1916-1,0)),OFFSET(INDIRECT("'"&amp;'DATA for charts'!E$5&amp;"'!$l1"),$A1916-1,0),NA())</f>
        <v>0</v>
      </c>
      <c r="F1916" s="219">
        <f ca="1">IF(ISNUMBER(OFFSET(INDIRECT("'"&amp;'DATA for charts'!F$5&amp;"'!$l1"),$A1916-1,0)),OFFSET(INDIRECT("'"&amp;'DATA for charts'!F$5&amp;"'!$l1"),$A1916-1,0),NA())</f>
        <v>0</v>
      </c>
      <c r="G1916" s="219">
        <f ca="1">IF(ISNUMBER(OFFSET(INDIRECT("'"&amp;'DATA for charts'!G$5&amp;"'!$l1"),$A1916-1,0)),OFFSET(INDIRECT("'"&amp;'DATA for charts'!G$5&amp;"'!$l1"),$A1916-1,0),NA())</f>
        <v>0</v>
      </c>
      <c r="H1916" s="219">
        <f ca="1">IF(ISNUMBER(OFFSET(INDIRECT("'"&amp;'DATA for charts'!H$5&amp;"'!$l1"),$A1916-1,0)),OFFSET(INDIRECT("'"&amp;'DATA for charts'!H$5&amp;"'!$l1"),$A1916-1,0),NA())</f>
        <v>0</v>
      </c>
      <c r="I1916" s="219" t="e">
        <f ca="1">IF(ISNUMBER(OFFSET(INDIRECT("'"&amp;'DATA for charts'!I$5&amp;"'!$l1"),$A1916-1,0)),OFFSET(INDIRECT("'"&amp;'DATA for charts'!I$5&amp;"'!$l1"),$A1916-1,0),NA())</f>
        <v>#N/A</v>
      </c>
      <c r="J1916" s="219" t="e">
        <f ca="1">IF(ISNUMBER(OFFSET(INDIRECT("'"&amp;'DATA for charts'!J$5&amp;"'!$l1"),$A1916-1,0)),OFFSET(INDIRECT("'"&amp;'DATA for charts'!J$5&amp;"'!$l1"),$A1916-1,0),NA())</f>
        <v>#N/A</v>
      </c>
      <c r="K1916" s="219" t="e">
        <f ca="1">IF(ISNUMBER(OFFSET(INDIRECT("'"&amp;'DATA for charts'!K$5&amp;"'!$l1"),$A1916-1,0)),OFFSET(INDIRECT("'"&amp;'DATA for charts'!K$5&amp;"'!$l1"),$A1916-1,0),NA())</f>
        <v>#N/A</v>
      </c>
      <c r="L1916" s="219" t="e">
        <f ca="1">IF(ISNUMBER(OFFSET(INDIRECT("'"&amp;'DATA for charts'!L$5&amp;"'!$l1"),$A1916-1,0)),OFFSET(INDIRECT("'"&amp;'DATA for charts'!L$5&amp;"'!$l1"),$A1916-1,0),NA())</f>
        <v>#N/A</v>
      </c>
      <c r="M1916" s="219" t="e">
        <f ca="1">IF(ISNUMBER(OFFSET(INDIRECT("'"&amp;'DATA for charts'!M$5&amp;"'!$l1"),$A1916-1,0)),OFFSET(INDIRECT("'"&amp;'DATA for charts'!M$5&amp;"'!$l1"),$A1916-1,0),NA())</f>
        <v>#N/A</v>
      </c>
      <c r="N1916" s="219" t="e">
        <f ca="1">IF(ISNUMBER(OFFSET(INDIRECT("'"&amp;'DATA for charts'!N$5&amp;"'!$l1"),$A1916-1,0)),OFFSET(INDIRECT("'"&amp;'DATA for charts'!N$5&amp;"'!$l1"),$A1916-1,0),NA())</f>
        <v>#N/A</v>
      </c>
      <c r="O1916" s="219" t="e">
        <f ca="1">IF(ISNUMBER(OFFSET(INDIRECT("'"&amp;'DATA for charts'!O$5&amp;"'!$l1"),$A1916-1,0)),OFFSET(INDIRECT("'"&amp;'DATA for charts'!O$5&amp;"'!$l1"),$A1916-1,0),NA())</f>
        <v>#N/A</v>
      </c>
      <c r="P1916" s="219" t="e">
        <f ca="1">IF(ISNUMBER(OFFSET(INDIRECT("'"&amp;'DATA for charts'!P$5&amp;"'!$l1"),$A1916-1,0)),OFFSET(INDIRECT("'"&amp;'DATA for charts'!P$5&amp;"'!$l1"),$A1916-1,0),NA())</f>
        <v>#N/A</v>
      </c>
      <c r="Q1916" s="219" t="e">
        <f ca="1">IF(ISNUMBER(OFFSET(INDIRECT("'"&amp;'DATA for charts'!Q$5&amp;"'!$l1"),$A1916-1,0)),OFFSET(INDIRECT("'"&amp;'DATA for charts'!Q$5&amp;"'!$l1"),$A1916-1,0),NA())</f>
        <v>#N/A</v>
      </c>
      <c r="R1916" s="219" t="e">
        <f ca="1">IF(ISNUMBER(OFFSET(INDIRECT("'"&amp;'DATA for charts'!R$5&amp;"'!$l1"),$A1916-1,0)),OFFSET(INDIRECT("'"&amp;'DATA for charts'!R$5&amp;"'!$l1"),$A1916-1,0),NA())</f>
        <v>#N/A</v>
      </c>
      <c r="S1916" s="219" t="e">
        <f ca="1">IF(ISNUMBER(OFFSET(INDIRECT("'"&amp;'DATA for charts'!S$5&amp;"'!$l1"),$A1916-1,0)),OFFSET(INDIRECT("'"&amp;'DATA for charts'!S$5&amp;"'!$l1"),$A1916-1,0),NA())</f>
        <v>#N/A</v>
      </c>
    </row>
    <row r="1917" spans="1:19">
      <c r="A1917" s="226">
        <f t="shared" si="1526"/>
        <v>272</v>
      </c>
      <c r="B1917" s="8">
        <v>11</v>
      </c>
      <c r="C1917" s="219" t="e">
        <f ca="1">IF(ISNUMBER(OFFSET(INDIRECT("'"&amp;'DATA for charts'!C$5&amp;"'!$l1"),$A1917-1,0)),OFFSET(INDIRECT("'"&amp;'DATA for charts'!C$5&amp;"'!$l1"),$A1917-1,0),NA())</f>
        <v>#N/A</v>
      </c>
      <c r="D1917" s="219">
        <f ca="1">IF(ISNUMBER(OFFSET(INDIRECT("'"&amp;'DATA for charts'!D$5&amp;"'!$l1"),$A1917-1,0)),OFFSET(INDIRECT("'"&amp;'DATA for charts'!D$5&amp;"'!$l1"),$A1917-1,0),NA())</f>
        <v>-2.8774299999999999E-2</v>
      </c>
      <c r="E1917" s="219">
        <f ca="1">IF(ISNUMBER(OFFSET(INDIRECT("'"&amp;'DATA for charts'!E$5&amp;"'!$l1"),$A1917-1,0)),OFFSET(INDIRECT("'"&amp;'DATA for charts'!E$5&amp;"'!$l1"),$A1917-1,0),NA())</f>
        <v>0</v>
      </c>
      <c r="F1917" s="219">
        <f ca="1">IF(ISNUMBER(OFFSET(INDIRECT("'"&amp;'DATA for charts'!F$5&amp;"'!$l1"),$A1917-1,0)),OFFSET(INDIRECT("'"&amp;'DATA for charts'!F$5&amp;"'!$l1"),$A1917-1,0),NA())</f>
        <v>0</v>
      </c>
      <c r="G1917" s="219">
        <f ca="1">IF(ISNUMBER(OFFSET(INDIRECT("'"&amp;'DATA for charts'!G$5&amp;"'!$l1"),$A1917-1,0)),OFFSET(INDIRECT("'"&amp;'DATA for charts'!G$5&amp;"'!$l1"),$A1917-1,0),NA())</f>
        <v>0</v>
      </c>
      <c r="H1917" s="219">
        <f ca="1">IF(ISNUMBER(OFFSET(INDIRECT("'"&amp;'DATA for charts'!H$5&amp;"'!$l1"),$A1917-1,0)),OFFSET(INDIRECT("'"&amp;'DATA for charts'!H$5&amp;"'!$l1"),$A1917-1,0),NA())</f>
        <v>0</v>
      </c>
      <c r="I1917" s="219" t="e">
        <f ca="1">IF(ISNUMBER(OFFSET(INDIRECT("'"&amp;'DATA for charts'!I$5&amp;"'!$l1"),$A1917-1,0)),OFFSET(INDIRECT("'"&amp;'DATA for charts'!I$5&amp;"'!$l1"),$A1917-1,0),NA())</f>
        <v>#N/A</v>
      </c>
      <c r="J1917" s="219" t="e">
        <f ca="1">IF(ISNUMBER(OFFSET(INDIRECT("'"&amp;'DATA for charts'!J$5&amp;"'!$l1"),$A1917-1,0)),OFFSET(INDIRECT("'"&amp;'DATA for charts'!J$5&amp;"'!$l1"),$A1917-1,0),NA())</f>
        <v>#N/A</v>
      </c>
      <c r="K1917" s="219" t="e">
        <f ca="1">IF(ISNUMBER(OFFSET(INDIRECT("'"&amp;'DATA for charts'!K$5&amp;"'!$l1"),$A1917-1,0)),OFFSET(INDIRECT("'"&amp;'DATA for charts'!K$5&amp;"'!$l1"),$A1917-1,0),NA())</f>
        <v>#N/A</v>
      </c>
      <c r="L1917" s="219" t="e">
        <f ca="1">IF(ISNUMBER(OFFSET(INDIRECT("'"&amp;'DATA for charts'!L$5&amp;"'!$l1"),$A1917-1,0)),OFFSET(INDIRECT("'"&amp;'DATA for charts'!L$5&amp;"'!$l1"),$A1917-1,0),NA())</f>
        <v>#N/A</v>
      </c>
      <c r="M1917" s="219" t="e">
        <f ca="1">IF(ISNUMBER(OFFSET(INDIRECT("'"&amp;'DATA for charts'!M$5&amp;"'!$l1"),$A1917-1,0)),OFFSET(INDIRECT("'"&amp;'DATA for charts'!M$5&amp;"'!$l1"),$A1917-1,0),NA())</f>
        <v>#N/A</v>
      </c>
      <c r="N1917" s="219" t="e">
        <f ca="1">IF(ISNUMBER(OFFSET(INDIRECT("'"&amp;'DATA for charts'!N$5&amp;"'!$l1"),$A1917-1,0)),OFFSET(INDIRECT("'"&amp;'DATA for charts'!N$5&amp;"'!$l1"),$A1917-1,0),NA())</f>
        <v>#N/A</v>
      </c>
      <c r="O1917" s="219" t="e">
        <f ca="1">IF(ISNUMBER(OFFSET(INDIRECT("'"&amp;'DATA for charts'!O$5&amp;"'!$l1"),$A1917-1,0)),OFFSET(INDIRECT("'"&amp;'DATA for charts'!O$5&amp;"'!$l1"),$A1917-1,0),NA())</f>
        <v>#N/A</v>
      </c>
      <c r="P1917" s="219" t="e">
        <f ca="1">IF(ISNUMBER(OFFSET(INDIRECT("'"&amp;'DATA for charts'!P$5&amp;"'!$l1"),$A1917-1,0)),OFFSET(INDIRECT("'"&amp;'DATA for charts'!P$5&amp;"'!$l1"),$A1917-1,0),NA())</f>
        <v>#N/A</v>
      </c>
      <c r="Q1917" s="219" t="e">
        <f ca="1">IF(ISNUMBER(OFFSET(INDIRECT("'"&amp;'DATA for charts'!Q$5&amp;"'!$l1"),$A1917-1,0)),OFFSET(INDIRECT("'"&amp;'DATA for charts'!Q$5&amp;"'!$l1"),$A1917-1,0),NA())</f>
        <v>#N/A</v>
      </c>
      <c r="R1917" s="219" t="e">
        <f ca="1">IF(ISNUMBER(OFFSET(INDIRECT("'"&amp;'DATA for charts'!R$5&amp;"'!$l1"),$A1917-1,0)),OFFSET(INDIRECT("'"&amp;'DATA for charts'!R$5&amp;"'!$l1"),$A1917-1,0),NA())</f>
        <v>#N/A</v>
      </c>
      <c r="S1917" s="219" t="e">
        <f ca="1">IF(ISNUMBER(OFFSET(INDIRECT("'"&amp;'DATA for charts'!S$5&amp;"'!$l1"),$A1917-1,0)),OFFSET(INDIRECT("'"&amp;'DATA for charts'!S$5&amp;"'!$l1"),$A1917-1,0),NA())</f>
        <v>#N/A</v>
      </c>
    </row>
    <row r="1918" spans="1:19">
      <c r="A1918" s="226">
        <f t="shared" si="1526"/>
        <v>273</v>
      </c>
      <c r="B1918" s="8">
        <v>12</v>
      </c>
      <c r="C1918" s="219">
        <f ca="1">IF(ISNUMBER(OFFSET(INDIRECT("'"&amp;'DATA for charts'!C$5&amp;"'!$l1"),$A1918-1,0)),OFFSET(INDIRECT("'"&amp;'DATA for charts'!C$5&amp;"'!$l1"),$A1918-1,0),NA())</f>
        <v>-6.8000000000000005E-2</v>
      </c>
      <c r="D1918" s="219">
        <f ca="1">IF(ISNUMBER(OFFSET(INDIRECT("'"&amp;'DATA for charts'!D$5&amp;"'!$l1"),$A1918-1,0)),OFFSET(INDIRECT("'"&amp;'DATA for charts'!D$5&amp;"'!$l1"),$A1918-1,0),NA())</f>
        <v>-0.56153520000000001</v>
      </c>
      <c r="E1918" s="219">
        <f ca="1">IF(ISNUMBER(OFFSET(INDIRECT("'"&amp;'DATA for charts'!E$5&amp;"'!$l1"),$A1918-1,0)),OFFSET(INDIRECT("'"&amp;'DATA for charts'!E$5&amp;"'!$l1"),$A1918-1,0),NA())</f>
        <v>0</v>
      </c>
      <c r="F1918" s="219">
        <f ca="1">IF(ISNUMBER(OFFSET(INDIRECT("'"&amp;'DATA for charts'!F$5&amp;"'!$l1"),$A1918-1,0)),OFFSET(INDIRECT("'"&amp;'DATA for charts'!F$5&amp;"'!$l1"),$A1918-1,0),NA())</f>
        <v>-0.11102230824373528</v>
      </c>
      <c r="G1918" s="219">
        <f ca="1">IF(ISNUMBER(OFFSET(INDIRECT("'"&amp;'DATA for charts'!G$5&amp;"'!$l1"),$A1918-1,0)),OFFSET(INDIRECT("'"&amp;'DATA for charts'!G$5&amp;"'!$l1"),$A1918-1,0),NA())</f>
        <v>-0.09</v>
      </c>
      <c r="H1918" s="219">
        <f ca="1">IF(ISNUMBER(OFFSET(INDIRECT("'"&amp;'DATA for charts'!H$5&amp;"'!$l1"),$A1918-1,0)),OFFSET(INDIRECT("'"&amp;'DATA for charts'!H$5&amp;"'!$l1"),$A1918-1,0),NA())</f>
        <v>-0.22350600000000001</v>
      </c>
      <c r="I1918" s="219" t="e">
        <f ca="1">IF(ISNUMBER(OFFSET(INDIRECT("'"&amp;'DATA for charts'!I$5&amp;"'!$l1"),$A1918-1,0)),OFFSET(INDIRECT("'"&amp;'DATA for charts'!I$5&amp;"'!$l1"),$A1918-1,0),NA())</f>
        <v>#N/A</v>
      </c>
      <c r="J1918" s="219" t="e">
        <f ca="1">IF(ISNUMBER(OFFSET(INDIRECT("'"&amp;'DATA for charts'!J$5&amp;"'!$l1"),$A1918-1,0)),OFFSET(INDIRECT("'"&amp;'DATA for charts'!J$5&amp;"'!$l1"),$A1918-1,0),NA())</f>
        <v>#N/A</v>
      </c>
      <c r="K1918" s="219" t="e">
        <f ca="1">IF(ISNUMBER(OFFSET(INDIRECT("'"&amp;'DATA for charts'!K$5&amp;"'!$l1"),$A1918-1,0)),OFFSET(INDIRECT("'"&amp;'DATA for charts'!K$5&amp;"'!$l1"),$A1918-1,0),NA())</f>
        <v>#N/A</v>
      </c>
      <c r="L1918" s="219" t="e">
        <f ca="1">IF(ISNUMBER(OFFSET(INDIRECT("'"&amp;'DATA for charts'!L$5&amp;"'!$l1"),$A1918-1,0)),OFFSET(INDIRECT("'"&amp;'DATA for charts'!L$5&amp;"'!$l1"),$A1918-1,0),NA())</f>
        <v>#N/A</v>
      </c>
      <c r="M1918" s="219" t="e">
        <f ca="1">IF(ISNUMBER(OFFSET(INDIRECT("'"&amp;'DATA for charts'!M$5&amp;"'!$l1"),$A1918-1,0)),OFFSET(INDIRECT("'"&amp;'DATA for charts'!M$5&amp;"'!$l1"),$A1918-1,0),NA())</f>
        <v>#N/A</v>
      </c>
      <c r="N1918" s="219" t="e">
        <f ca="1">IF(ISNUMBER(OFFSET(INDIRECT("'"&amp;'DATA for charts'!N$5&amp;"'!$l1"),$A1918-1,0)),OFFSET(INDIRECT("'"&amp;'DATA for charts'!N$5&amp;"'!$l1"),$A1918-1,0),NA())</f>
        <v>#N/A</v>
      </c>
      <c r="O1918" s="219" t="e">
        <f ca="1">IF(ISNUMBER(OFFSET(INDIRECT("'"&amp;'DATA for charts'!O$5&amp;"'!$l1"),$A1918-1,0)),OFFSET(INDIRECT("'"&amp;'DATA for charts'!O$5&amp;"'!$l1"),$A1918-1,0),NA())</f>
        <v>#N/A</v>
      </c>
      <c r="P1918" s="219" t="e">
        <f ca="1">IF(ISNUMBER(OFFSET(INDIRECT("'"&amp;'DATA for charts'!P$5&amp;"'!$l1"),$A1918-1,0)),OFFSET(INDIRECT("'"&amp;'DATA for charts'!P$5&amp;"'!$l1"),$A1918-1,0),NA())</f>
        <v>#N/A</v>
      </c>
      <c r="Q1918" s="219" t="e">
        <f ca="1">IF(ISNUMBER(OFFSET(INDIRECT("'"&amp;'DATA for charts'!Q$5&amp;"'!$l1"),$A1918-1,0)),OFFSET(INDIRECT("'"&amp;'DATA for charts'!Q$5&amp;"'!$l1"),$A1918-1,0),NA())</f>
        <v>#N/A</v>
      </c>
      <c r="R1918" s="219" t="e">
        <f ca="1">IF(ISNUMBER(OFFSET(INDIRECT("'"&amp;'DATA for charts'!R$5&amp;"'!$l1"),$A1918-1,0)),OFFSET(INDIRECT("'"&amp;'DATA for charts'!R$5&amp;"'!$l1"),$A1918-1,0),NA())</f>
        <v>#N/A</v>
      </c>
      <c r="S1918" s="219" t="e">
        <f ca="1">IF(ISNUMBER(OFFSET(INDIRECT("'"&amp;'DATA for charts'!S$5&amp;"'!$l1"),$A1918-1,0)),OFFSET(INDIRECT("'"&amp;'DATA for charts'!S$5&amp;"'!$l1"),$A1918-1,0),NA())</f>
        <v>#N/A</v>
      </c>
    </row>
    <row r="1919" spans="1:19">
      <c r="A1919" s="226">
        <f t="shared" si="1526"/>
        <v>274</v>
      </c>
      <c r="B1919" s="8">
        <v>13</v>
      </c>
      <c r="C1919" s="219">
        <f ca="1">IF(ISNUMBER(OFFSET(INDIRECT("'"&amp;'DATA for charts'!C$5&amp;"'!$l1"),$A1919-1,0)),OFFSET(INDIRECT("'"&amp;'DATA for charts'!C$5&amp;"'!$l1"),$A1919-1,0),NA())</f>
        <v>-0.66799999999999993</v>
      </c>
      <c r="D1919" s="219">
        <f ca="1">IF(ISNUMBER(OFFSET(INDIRECT("'"&amp;'DATA for charts'!D$5&amp;"'!$l1"),$A1919-1,0)),OFFSET(INDIRECT("'"&amp;'DATA for charts'!D$5&amp;"'!$l1"),$A1919-1,0),NA())</f>
        <v>-1.1919553000000001</v>
      </c>
      <c r="E1919" s="219">
        <f ca="1">IF(ISNUMBER(OFFSET(INDIRECT("'"&amp;'DATA for charts'!E$5&amp;"'!$l1"),$A1919-1,0)),OFFSET(INDIRECT("'"&amp;'DATA for charts'!E$5&amp;"'!$l1"),$A1919-1,0),NA())</f>
        <v>-0.56940000000000002</v>
      </c>
      <c r="F1919" s="219">
        <f ca="1">IF(ISNUMBER(OFFSET(INDIRECT("'"&amp;'DATA for charts'!F$5&amp;"'!$l1"),$A1919-1,0)),OFFSET(INDIRECT("'"&amp;'DATA for charts'!F$5&amp;"'!$l1"),$A1919-1,0),NA())</f>
        <v>-0.74762056986569725</v>
      </c>
      <c r="G1919" s="219">
        <f ca="1">IF(ISNUMBER(OFFSET(INDIRECT("'"&amp;'DATA for charts'!G$5&amp;"'!$l1"),$A1919-1,0)),OFFSET(INDIRECT("'"&amp;'DATA for charts'!G$5&amp;"'!$l1"),$A1919-1,0),NA())</f>
        <v>-0.69</v>
      </c>
      <c r="H1919" s="219">
        <f ca="1">IF(ISNUMBER(OFFSET(INDIRECT("'"&amp;'DATA for charts'!H$5&amp;"'!$l1"),$A1919-1,0)),OFFSET(INDIRECT("'"&amp;'DATA for charts'!H$5&amp;"'!$l1"),$A1919-1,0),NA())</f>
        <v>-0.73160899999999995</v>
      </c>
      <c r="I1919" s="219" t="e">
        <f ca="1">IF(ISNUMBER(OFFSET(INDIRECT("'"&amp;'DATA for charts'!I$5&amp;"'!$l1"),$A1919-1,0)),OFFSET(INDIRECT("'"&amp;'DATA for charts'!I$5&amp;"'!$l1"),$A1919-1,0),NA())</f>
        <v>#N/A</v>
      </c>
      <c r="J1919" s="219" t="e">
        <f ca="1">IF(ISNUMBER(OFFSET(INDIRECT("'"&amp;'DATA for charts'!J$5&amp;"'!$l1"),$A1919-1,0)),OFFSET(INDIRECT("'"&amp;'DATA for charts'!J$5&amp;"'!$l1"),$A1919-1,0),NA())</f>
        <v>#N/A</v>
      </c>
      <c r="K1919" s="219" t="e">
        <f ca="1">IF(ISNUMBER(OFFSET(INDIRECT("'"&amp;'DATA for charts'!K$5&amp;"'!$l1"),$A1919-1,0)),OFFSET(INDIRECT("'"&amp;'DATA for charts'!K$5&amp;"'!$l1"),$A1919-1,0),NA())</f>
        <v>#N/A</v>
      </c>
      <c r="L1919" s="219" t="e">
        <f ca="1">IF(ISNUMBER(OFFSET(INDIRECT("'"&amp;'DATA for charts'!L$5&amp;"'!$l1"),$A1919-1,0)),OFFSET(INDIRECT("'"&amp;'DATA for charts'!L$5&amp;"'!$l1"),$A1919-1,0),NA())</f>
        <v>#N/A</v>
      </c>
      <c r="M1919" s="219" t="e">
        <f ca="1">IF(ISNUMBER(OFFSET(INDIRECT("'"&amp;'DATA for charts'!M$5&amp;"'!$l1"),$A1919-1,0)),OFFSET(INDIRECT("'"&amp;'DATA for charts'!M$5&amp;"'!$l1"),$A1919-1,0),NA())</f>
        <v>#N/A</v>
      </c>
      <c r="N1919" s="219" t="e">
        <f ca="1">IF(ISNUMBER(OFFSET(INDIRECT("'"&amp;'DATA for charts'!N$5&amp;"'!$l1"),$A1919-1,0)),OFFSET(INDIRECT("'"&amp;'DATA for charts'!N$5&amp;"'!$l1"),$A1919-1,0),NA())</f>
        <v>#N/A</v>
      </c>
      <c r="O1919" s="219" t="e">
        <f ca="1">IF(ISNUMBER(OFFSET(INDIRECT("'"&amp;'DATA for charts'!O$5&amp;"'!$l1"),$A1919-1,0)),OFFSET(INDIRECT("'"&amp;'DATA for charts'!O$5&amp;"'!$l1"),$A1919-1,0),NA())</f>
        <v>#N/A</v>
      </c>
      <c r="P1919" s="219" t="e">
        <f ca="1">IF(ISNUMBER(OFFSET(INDIRECT("'"&amp;'DATA for charts'!P$5&amp;"'!$l1"),$A1919-1,0)),OFFSET(INDIRECT("'"&amp;'DATA for charts'!P$5&amp;"'!$l1"),$A1919-1,0),NA())</f>
        <v>#N/A</v>
      </c>
      <c r="Q1919" s="219" t="e">
        <f ca="1">IF(ISNUMBER(OFFSET(INDIRECT("'"&amp;'DATA for charts'!Q$5&amp;"'!$l1"),$A1919-1,0)),OFFSET(INDIRECT("'"&amp;'DATA for charts'!Q$5&amp;"'!$l1"),$A1919-1,0),NA())</f>
        <v>#N/A</v>
      </c>
      <c r="R1919" s="219" t="e">
        <f ca="1">IF(ISNUMBER(OFFSET(INDIRECT("'"&amp;'DATA for charts'!R$5&amp;"'!$l1"),$A1919-1,0)),OFFSET(INDIRECT("'"&amp;'DATA for charts'!R$5&amp;"'!$l1"),$A1919-1,0),NA())</f>
        <v>#N/A</v>
      </c>
      <c r="S1919" s="219" t="e">
        <f ca="1">IF(ISNUMBER(OFFSET(INDIRECT("'"&amp;'DATA for charts'!S$5&amp;"'!$l1"),$A1919-1,0)),OFFSET(INDIRECT("'"&amp;'DATA for charts'!S$5&amp;"'!$l1"),$A1919-1,0),NA())</f>
        <v>#N/A</v>
      </c>
    </row>
    <row r="1920" spans="1:19">
      <c r="A1920" s="226">
        <f t="shared" si="1526"/>
        <v>275</v>
      </c>
      <c r="B1920" s="8">
        <v>14</v>
      </c>
      <c r="C1920" s="219">
        <f ca="1">IF(ISNUMBER(OFFSET(INDIRECT("'"&amp;'DATA for charts'!C$5&amp;"'!$l1"),$A1920-1,0)),OFFSET(INDIRECT("'"&amp;'DATA for charts'!C$5&amp;"'!$l1"),$A1920-1,0),NA())</f>
        <v>-1.302</v>
      </c>
      <c r="D1920" s="219">
        <f ca="1">IF(ISNUMBER(OFFSET(INDIRECT("'"&amp;'DATA for charts'!D$5&amp;"'!$l1"),$A1920-1,0)),OFFSET(INDIRECT("'"&amp;'DATA for charts'!D$5&amp;"'!$l1"),$A1920-1,0),NA())</f>
        <v>-1.5454509999999999</v>
      </c>
      <c r="E1920" s="219">
        <f ca="1">IF(ISNUMBER(OFFSET(INDIRECT("'"&amp;'DATA for charts'!E$5&amp;"'!$l1"),$A1920-1,0)),OFFSET(INDIRECT("'"&amp;'DATA for charts'!E$5&amp;"'!$l1"),$A1920-1,0),NA())</f>
        <v>-0.92744000000000004</v>
      </c>
      <c r="F1920" s="219">
        <f ca="1">IF(ISNUMBER(OFFSET(INDIRECT("'"&amp;'DATA for charts'!F$5&amp;"'!$l1"),$A1920-1,0)),OFFSET(INDIRECT("'"&amp;'DATA for charts'!F$5&amp;"'!$l1"),$A1920-1,0),NA())</f>
        <v>-1.181083023832064</v>
      </c>
      <c r="G1920" s="219">
        <f ca="1">IF(ISNUMBER(OFFSET(INDIRECT("'"&amp;'DATA for charts'!G$5&amp;"'!$l1"),$A1920-1,0)),OFFSET(INDIRECT("'"&amp;'DATA for charts'!G$5&amp;"'!$l1"),$A1920-1,0),NA())</f>
        <v>-1.17</v>
      </c>
      <c r="H1920" s="219">
        <f ca="1">IF(ISNUMBER(OFFSET(INDIRECT("'"&amp;'DATA for charts'!H$5&amp;"'!$l1"),$A1920-1,0)),OFFSET(INDIRECT("'"&amp;'DATA for charts'!H$5&amp;"'!$l1"),$A1920-1,0),NA())</f>
        <v>-1.14551</v>
      </c>
      <c r="I1920" s="219" t="e">
        <f ca="1">IF(ISNUMBER(OFFSET(INDIRECT("'"&amp;'DATA for charts'!I$5&amp;"'!$l1"),$A1920-1,0)),OFFSET(INDIRECT("'"&amp;'DATA for charts'!I$5&amp;"'!$l1"),$A1920-1,0),NA())</f>
        <v>#N/A</v>
      </c>
      <c r="J1920" s="219" t="e">
        <f ca="1">IF(ISNUMBER(OFFSET(INDIRECT("'"&amp;'DATA for charts'!J$5&amp;"'!$l1"),$A1920-1,0)),OFFSET(INDIRECT("'"&amp;'DATA for charts'!J$5&amp;"'!$l1"),$A1920-1,0),NA())</f>
        <v>#N/A</v>
      </c>
      <c r="K1920" s="219" t="e">
        <f ca="1">IF(ISNUMBER(OFFSET(INDIRECT("'"&amp;'DATA for charts'!K$5&amp;"'!$l1"),$A1920-1,0)),OFFSET(INDIRECT("'"&amp;'DATA for charts'!K$5&amp;"'!$l1"),$A1920-1,0),NA())</f>
        <v>#N/A</v>
      </c>
      <c r="L1920" s="219" t="e">
        <f ca="1">IF(ISNUMBER(OFFSET(INDIRECT("'"&amp;'DATA for charts'!L$5&amp;"'!$l1"),$A1920-1,0)),OFFSET(INDIRECT("'"&amp;'DATA for charts'!L$5&amp;"'!$l1"),$A1920-1,0),NA())</f>
        <v>#N/A</v>
      </c>
      <c r="M1920" s="219" t="e">
        <f ca="1">IF(ISNUMBER(OFFSET(INDIRECT("'"&amp;'DATA for charts'!M$5&amp;"'!$l1"),$A1920-1,0)),OFFSET(INDIRECT("'"&amp;'DATA for charts'!M$5&amp;"'!$l1"),$A1920-1,0),NA())</f>
        <v>#N/A</v>
      </c>
      <c r="N1920" s="219" t="e">
        <f ca="1">IF(ISNUMBER(OFFSET(INDIRECT("'"&amp;'DATA for charts'!N$5&amp;"'!$l1"),$A1920-1,0)),OFFSET(INDIRECT("'"&amp;'DATA for charts'!N$5&amp;"'!$l1"),$A1920-1,0),NA())</f>
        <v>#N/A</v>
      </c>
      <c r="O1920" s="219" t="e">
        <f ca="1">IF(ISNUMBER(OFFSET(INDIRECT("'"&amp;'DATA for charts'!O$5&amp;"'!$l1"),$A1920-1,0)),OFFSET(INDIRECT("'"&amp;'DATA for charts'!O$5&amp;"'!$l1"),$A1920-1,0),NA())</f>
        <v>#N/A</v>
      </c>
      <c r="P1920" s="219" t="e">
        <f ca="1">IF(ISNUMBER(OFFSET(INDIRECT("'"&amp;'DATA for charts'!P$5&amp;"'!$l1"),$A1920-1,0)),OFFSET(INDIRECT("'"&amp;'DATA for charts'!P$5&amp;"'!$l1"),$A1920-1,0),NA())</f>
        <v>#N/A</v>
      </c>
      <c r="Q1920" s="219" t="e">
        <f ca="1">IF(ISNUMBER(OFFSET(INDIRECT("'"&amp;'DATA for charts'!Q$5&amp;"'!$l1"),$A1920-1,0)),OFFSET(INDIRECT("'"&amp;'DATA for charts'!Q$5&amp;"'!$l1"),$A1920-1,0),NA())</f>
        <v>#N/A</v>
      </c>
      <c r="R1920" s="219" t="e">
        <f ca="1">IF(ISNUMBER(OFFSET(INDIRECT("'"&amp;'DATA for charts'!R$5&amp;"'!$l1"),$A1920-1,0)),OFFSET(INDIRECT("'"&amp;'DATA for charts'!R$5&amp;"'!$l1"),$A1920-1,0),NA())</f>
        <v>#N/A</v>
      </c>
      <c r="S1920" s="219" t="e">
        <f ca="1">IF(ISNUMBER(OFFSET(INDIRECT("'"&amp;'DATA for charts'!S$5&amp;"'!$l1"),$A1920-1,0)),OFFSET(INDIRECT("'"&amp;'DATA for charts'!S$5&amp;"'!$l1"),$A1920-1,0),NA())</f>
        <v>#N/A</v>
      </c>
    </row>
    <row r="1921" spans="1:19">
      <c r="A1921" s="226">
        <f t="shared" si="1526"/>
        <v>276</v>
      </c>
      <c r="B1921" s="8">
        <v>15</v>
      </c>
      <c r="C1921" s="219">
        <f ca="1">IF(ISNUMBER(OFFSET(INDIRECT("'"&amp;'DATA for charts'!C$5&amp;"'!$l1"),$A1921-1,0)),OFFSET(INDIRECT("'"&amp;'DATA for charts'!C$5&amp;"'!$l1"),$A1921-1,0),NA())</f>
        <v>-1.5549999999999999</v>
      </c>
      <c r="D1921" s="219">
        <f ca="1">IF(ISNUMBER(OFFSET(INDIRECT("'"&amp;'DATA for charts'!D$5&amp;"'!$l1"),$A1921-1,0)),OFFSET(INDIRECT("'"&amp;'DATA for charts'!D$5&amp;"'!$l1"),$A1921-1,0),NA())</f>
        <v>-1.650649</v>
      </c>
      <c r="E1921" s="219">
        <f ca="1">IF(ISNUMBER(OFFSET(INDIRECT("'"&amp;'DATA for charts'!E$5&amp;"'!$l1"),$A1921-1,0)),OFFSET(INDIRECT("'"&amp;'DATA for charts'!E$5&amp;"'!$l1"),$A1921-1,0),NA())</f>
        <v>-1.1730499999999999</v>
      </c>
      <c r="F1921" s="219">
        <f ca="1">IF(ISNUMBER(OFFSET(INDIRECT("'"&amp;'DATA for charts'!F$5&amp;"'!$l1"),$A1921-1,0)),OFFSET(INDIRECT("'"&amp;'DATA for charts'!F$5&amp;"'!$l1"),$A1921-1,0),NA())</f>
        <v>-1.3475857602081471</v>
      </c>
      <c r="G1921" s="219">
        <f ca="1">IF(ISNUMBER(OFFSET(INDIRECT("'"&amp;'DATA for charts'!G$5&amp;"'!$l1"),$A1921-1,0)),OFFSET(INDIRECT("'"&amp;'DATA for charts'!G$5&amp;"'!$l1"),$A1921-1,0),NA())</f>
        <v>-1.35</v>
      </c>
      <c r="H1921" s="219">
        <f ca="1">IF(ISNUMBER(OFFSET(INDIRECT("'"&amp;'DATA for charts'!H$5&amp;"'!$l1"),$A1921-1,0)),OFFSET(INDIRECT("'"&amp;'DATA for charts'!H$5&amp;"'!$l1"),$A1921-1,0),NA())</f>
        <v>-1.2934000000000001</v>
      </c>
      <c r="I1921" s="219" t="e">
        <f ca="1">IF(ISNUMBER(OFFSET(INDIRECT("'"&amp;'DATA for charts'!I$5&amp;"'!$l1"),$A1921-1,0)),OFFSET(INDIRECT("'"&amp;'DATA for charts'!I$5&amp;"'!$l1"),$A1921-1,0),NA())</f>
        <v>#N/A</v>
      </c>
      <c r="J1921" s="219" t="e">
        <f ca="1">IF(ISNUMBER(OFFSET(INDIRECT("'"&amp;'DATA for charts'!J$5&amp;"'!$l1"),$A1921-1,0)),OFFSET(INDIRECT("'"&amp;'DATA for charts'!J$5&amp;"'!$l1"),$A1921-1,0),NA())</f>
        <v>#N/A</v>
      </c>
      <c r="K1921" s="219" t="e">
        <f ca="1">IF(ISNUMBER(OFFSET(INDIRECT("'"&amp;'DATA for charts'!K$5&amp;"'!$l1"),$A1921-1,0)),OFFSET(INDIRECT("'"&amp;'DATA for charts'!K$5&amp;"'!$l1"),$A1921-1,0),NA())</f>
        <v>#N/A</v>
      </c>
      <c r="L1921" s="219" t="e">
        <f ca="1">IF(ISNUMBER(OFFSET(INDIRECT("'"&amp;'DATA for charts'!L$5&amp;"'!$l1"),$A1921-1,0)),OFFSET(INDIRECT("'"&amp;'DATA for charts'!L$5&amp;"'!$l1"),$A1921-1,0),NA())</f>
        <v>#N/A</v>
      </c>
      <c r="M1921" s="219" t="e">
        <f ca="1">IF(ISNUMBER(OFFSET(INDIRECT("'"&amp;'DATA for charts'!M$5&amp;"'!$l1"),$A1921-1,0)),OFFSET(INDIRECT("'"&amp;'DATA for charts'!M$5&amp;"'!$l1"),$A1921-1,0),NA())</f>
        <v>#N/A</v>
      </c>
      <c r="N1921" s="219" t="e">
        <f ca="1">IF(ISNUMBER(OFFSET(INDIRECT("'"&amp;'DATA for charts'!N$5&amp;"'!$l1"),$A1921-1,0)),OFFSET(INDIRECT("'"&amp;'DATA for charts'!N$5&amp;"'!$l1"),$A1921-1,0),NA())</f>
        <v>#N/A</v>
      </c>
      <c r="O1921" s="219" t="e">
        <f ca="1">IF(ISNUMBER(OFFSET(INDIRECT("'"&amp;'DATA for charts'!O$5&amp;"'!$l1"),$A1921-1,0)),OFFSET(INDIRECT("'"&amp;'DATA for charts'!O$5&amp;"'!$l1"),$A1921-1,0),NA())</f>
        <v>#N/A</v>
      </c>
      <c r="P1921" s="219" t="e">
        <f ca="1">IF(ISNUMBER(OFFSET(INDIRECT("'"&amp;'DATA for charts'!P$5&amp;"'!$l1"),$A1921-1,0)),OFFSET(INDIRECT("'"&amp;'DATA for charts'!P$5&amp;"'!$l1"),$A1921-1,0),NA())</f>
        <v>#N/A</v>
      </c>
      <c r="Q1921" s="219" t="e">
        <f ca="1">IF(ISNUMBER(OFFSET(INDIRECT("'"&amp;'DATA for charts'!Q$5&amp;"'!$l1"),$A1921-1,0)),OFFSET(INDIRECT("'"&amp;'DATA for charts'!Q$5&amp;"'!$l1"),$A1921-1,0),NA())</f>
        <v>#N/A</v>
      </c>
      <c r="R1921" s="219" t="e">
        <f ca="1">IF(ISNUMBER(OFFSET(INDIRECT("'"&amp;'DATA for charts'!R$5&amp;"'!$l1"),$A1921-1,0)),OFFSET(INDIRECT("'"&amp;'DATA for charts'!R$5&amp;"'!$l1"),$A1921-1,0),NA())</f>
        <v>#N/A</v>
      </c>
      <c r="S1921" s="219" t="e">
        <f ca="1">IF(ISNUMBER(OFFSET(INDIRECT("'"&amp;'DATA for charts'!S$5&amp;"'!$l1"),$A1921-1,0)),OFFSET(INDIRECT("'"&amp;'DATA for charts'!S$5&amp;"'!$l1"),$A1921-1,0),NA())</f>
        <v>#N/A</v>
      </c>
    </row>
    <row r="1922" spans="1:19">
      <c r="A1922" s="226">
        <f t="shared" si="1526"/>
        <v>277</v>
      </c>
      <c r="B1922" s="8">
        <v>16</v>
      </c>
      <c r="C1922" s="219">
        <f ca="1">IF(ISNUMBER(OFFSET(INDIRECT("'"&amp;'DATA for charts'!C$5&amp;"'!$l1"),$A1922-1,0)),OFFSET(INDIRECT("'"&amp;'DATA for charts'!C$5&amp;"'!$l1"),$A1922-1,0),NA())</f>
        <v>-1.4530000000000001</v>
      </c>
      <c r="D1922" s="219">
        <f ca="1">IF(ISNUMBER(OFFSET(INDIRECT("'"&amp;'DATA for charts'!D$5&amp;"'!$l1"),$A1922-1,0)),OFFSET(INDIRECT("'"&amp;'DATA for charts'!D$5&amp;"'!$l1"),$A1922-1,0),NA())</f>
        <v>-1.5423720000000001</v>
      </c>
      <c r="E1922" s="219">
        <f ca="1">IF(ISNUMBER(OFFSET(INDIRECT("'"&amp;'DATA for charts'!E$5&amp;"'!$l1"),$A1922-1,0)),OFFSET(INDIRECT("'"&amp;'DATA for charts'!E$5&amp;"'!$l1"),$A1922-1,0),NA())</f>
        <v>-1.21139</v>
      </c>
      <c r="F1922" s="219">
        <f ca="1">IF(ISNUMBER(OFFSET(INDIRECT("'"&amp;'DATA for charts'!F$5&amp;"'!$l1"),$A1922-1,0)),OFFSET(INDIRECT("'"&amp;'DATA for charts'!F$5&amp;"'!$l1"),$A1922-1,0),NA())</f>
        <v>-1.2767807114115945</v>
      </c>
      <c r="G1922" s="219">
        <f ca="1">IF(ISNUMBER(OFFSET(INDIRECT("'"&amp;'DATA for charts'!G$5&amp;"'!$l1"),$A1922-1,0)),OFFSET(INDIRECT("'"&amp;'DATA for charts'!G$5&amp;"'!$l1"),$A1922-1,0),NA())</f>
        <v>-1.35</v>
      </c>
      <c r="H1922" s="219">
        <f ca="1">IF(ISNUMBER(OFFSET(INDIRECT("'"&amp;'DATA for charts'!H$5&amp;"'!$l1"),$A1922-1,0)),OFFSET(INDIRECT("'"&amp;'DATA for charts'!H$5&amp;"'!$l1"),$A1922-1,0),NA())</f>
        <v>-1.2148000000000001</v>
      </c>
      <c r="I1922" s="219" t="e">
        <f ca="1">IF(ISNUMBER(OFFSET(INDIRECT("'"&amp;'DATA for charts'!I$5&amp;"'!$l1"),$A1922-1,0)),OFFSET(INDIRECT("'"&amp;'DATA for charts'!I$5&amp;"'!$l1"),$A1922-1,0),NA())</f>
        <v>#N/A</v>
      </c>
      <c r="J1922" s="219" t="e">
        <f ca="1">IF(ISNUMBER(OFFSET(INDIRECT("'"&amp;'DATA for charts'!J$5&amp;"'!$l1"),$A1922-1,0)),OFFSET(INDIRECT("'"&amp;'DATA for charts'!J$5&amp;"'!$l1"),$A1922-1,0),NA())</f>
        <v>#N/A</v>
      </c>
      <c r="K1922" s="219" t="e">
        <f ca="1">IF(ISNUMBER(OFFSET(INDIRECT("'"&amp;'DATA for charts'!K$5&amp;"'!$l1"),$A1922-1,0)),OFFSET(INDIRECT("'"&amp;'DATA for charts'!K$5&amp;"'!$l1"),$A1922-1,0),NA())</f>
        <v>#N/A</v>
      </c>
      <c r="L1922" s="219" t="e">
        <f ca="1">IF(ISNUMBER(OFFSET(INDIRECT("'"&amp;'DATA for charts'!L$5&amp;"'!$l1"),$A1922-1,0)),OFFSET(INDIRECT("'"&amp;'DATA for charts'!L$5&amp;"'!$l1"),$A1922-1,0),NA())</f>
        <v>#N/A</v>
      </c>
      <c r="M1922" s="219" t="e">
        <f ca="1">IF(ISNUMBER(OFFSET(INDIRECT("'"&amp;'DATA for charts'!M$5&amp;"'!$l1"),$A1922-1,0)),OFFSET(INDIRECT("'"&amp;'DATA for charts'!M$5&amp;"'!$l1"),$A1922-1,0),NA())</f>
        <v>#N/A</v>
      </c>
      <c r="N1922" s="219" t="e">
        <f ca="1">IF(ISNUMBER(OFFSET(INDIRECT("'"&amp;'DATA for charts'!N$5&amp;"'!$l1"),$A1922-1,0)),OFFSET(INDIRECT("'"&amp;'DATA for charts'!N$5&amp;"'!$l1"),$A1922-1,0),NA())</f>
        <v>#N/A</v>
      </c>
      <c r="O1922" s="219" t="e">
        <f ca="1">IF(ISNUMBER(OFFSET(INDIRECT("'"&amp;'DATA for charts'!O$5&amp;"'!$l1"),$A1922-1,0)),OFFSET(INDIRECT("'"&amp;'DATA for charts'!O$5&amp;"'!$l1"),$A1922-1,0),NA())</f>
        <v>#N/A</v>
      </c>
      <c r="P1922" s="219" t="e">
        <f ca="1">IF(ISNUMBER(OFFSET(INDIRECT("'"&amp;'DATA for charts'!P$5&amp;"'!$l1"),$A1922-1,0)),OFFSET(INDIRECT("'"&amp;'DATA for charts'!P$5&amp;"'!$l1"),$A1922-1,0),NA())</f>
        <v>#N/A</v>
      </c>
      <c r="Q1922" s="219" t="e">
        <f ca="1">IF(ISNUMBER(OFFSET(INDIRECT("'"&amp;'DATA for charts'!Q$5&amp;"'!$l1"),$A1922-1,0)),OFFSET(INDIRECT("'"&amp;'DATA for charts'!Q$5&amp;"'!$l1"),$A1922-1,0),NA())</f>
        <v>#N/A</v>
      </c>
      <c r="R1922" s="219" t="e">
        <f ca="1">IF(ISNUMBER(OFFSET(INDIRECT("'"&amp;'DATA for charts'!R$5&amp;"'!$l1"),$A1922-1,0)),OFFSET(INDIRECT("'"&amp;'DATA for charts'!R$5&amp;"'!$l1"),$A1922-1,0),NA())</f>
        <v>#N/A</v>
      </c>
      <c r="S1922" s="219" t="e">
        <f ca="1">IF(ISNUMBER(OFFSET(INDIRECT("'"&amp;'DATA for charts'!S$5&amp;"'!$l1"),$A1922-1,0)),OFFSET(INDIRECT("'"&amp;'DATA for charts'!S$5&amp;"'!$l1"),$A1922-1,0),NA())</f>
        <v>#N/A</v>
      </c>
    </row>
    <row r="1923" spans="1:19">
      <c r="A1923" s="226">
        <f t="shared" si="1526"/>
        <v>278</v>
      </c>
      <c r="B1923" s="8">
        <v>17</v>
      </c>
      <c r="C1923" s="219">
        <f ca="1">IF(ISNUMBER(OFFSET(INDIRECT("'"&amp;'DATA for charts'!C$5&amp;"'!$l1"),$A1923-1,0)),OFFSET(INDIRECT("'"&amp;'DATA for charts'!C$5&amp;"'!$l1"),$A1923-1,0),NA())</f>
        <v>-0.73</v>
      </c>
      <c r="D1923" s="219">
        <f ca="1">IF(ISNUMBER(OFFSET(INDIRECT("'"&amp;'DATA for charts'!D$5&amp;"'!$l1"),$A1923-1,0)),OFFSET(INDIRECT("'"&amp;'DATA for charts'!D$5&amp;"'!$l1"),$A1923-1,0),NA())</f>
        <v>-1.1511404999999999</v>
      </c>
      <c r="E1923" s="219">
        <f ca="1">IF(ISNUMBER(OFFSET(INDIRECT("'"&amp;'DATA for charts'!E$5&amp;"'!$l1"),$A1923-1,0)),OFFSET(INDIRECT("'"&amp;'DATA for charts'!E$5&amp;"'!$l1"),$A1923-1,0),NA())</f>
        <v>-1.0054000000000001</v>
      </c>
      <c r="F1923" s="219">
        <f ca="1">IF(ISNUMBER(OFFSET(INDIRECT("'"&amp;'DATA for charts'!F$5&amp;"'!$l1"),$A1923-1,0)),OFFSET(INDIRECT("'"&amp;'DATA for charts'!F$5&amp;"'!$l1"),$A1923-1,0),NA())</f>
        <v>-0.87926495409687222</v>
      </c>
      <c r="G1923" s="219">
        <f ca="1">IF(ISNUMBER(OFFSET(INDIRECT("'"&amp;'DATA for charts'!G$5&amp;"'!$l1"),$A1923-1,0)),OFFSET(INDIRECT("'"&amp;'DATA for charts'!G$5&amp;"'!$l1"),$A1923-1,0),NA())</f>
        <v>-1.05</v>
      </c>
      <c r="H1923" s="219">
        <f ca="1">IF(ISNUMBER(OFFSET(INDIRECT("'"&amp;'DATA for charts'!H$5&amp;"'!$l1"),$A1923-1,0)),OFFSET(INDIRECT("'"&amp;'DATA for charts'!H$5&amp;"'!$l1"),$A1923-1,0),NA())</f>
        <v>-0.81079999999999997</v>
      </c>
      <c r="I1923" s="219" t="e">
        <f ca="1">IF(ISNUMBER(OFFSET(INDIRECT("'"&amp;'DATA for charts'!I$5&amp;"'!$l1"),$A1923-1,0)),OFFSET(INDIRECT("'"&amp;'DATA for charts'!I$5&amp;"'!$l1"),$A1923-1,0),NA())</f>
        <v>#N/A</v>
      </c>
      <c r="J1923" s="219" t="e">
        <f ca="1">IF(ISNUMBER(OFFSET(INDIRECT("'"&amp;'DATA for charts'!J$5&amp;"'!$l1"),$A1923-1,0)),OFFSET(INDIRECT("'"&amp;'DATA for charts'!J$5&amp;"'!$l1"),$A1923-1,0),NA())</f>
        <v>#N/A</v>
      </c>
      <c r="K1923" s="219" t="e">
        <f ca="1">IF(ISNUMBER(OFFSET(INDIRECT("'"&amp;'DATA for charts'!K$5&amp;"'!$l1"),$A1923-1,0)),OFFSET(INDIRECT("'"&amp;'DATA for charts'!K$5&amp;"'!$l1"),$A1923-1,0),NA())</f>
        <v>#N/A</v>
      </c>
      <c r="L1923" s="219" t="e">
        <f ca="1">IF(ISNUMBER(OFFSET(INDIRECT("'"&amp;'DATA for charts'!L$5&amp;"'!$l1"),$A1923-1,0)),OFFSET(INDIRECT("'"&amp;'DATA for charts'!L$5&amp;"'!$l1"),$A1923-1,0),NA())</f>
        <v>#N/A</v>
      </c>
      <c r="M1923" s="219" t="e">
        <f ca="1">IF(ISNUMBER(OFFSET(INDIRECT("'"&amp;'DATA for charts'!M$5&amp;"'!$l1"),$A1923-1,0)),OFFSET(INDIRECT("'"&amp;'DATA for charts'!M$5&amp;"'!$l1"),$A1923-1,0),NA())</f>
        <v>#N/A</v>
      </c>
      <c r="N1923" s="219" t="e">
        <f ca="1">IF(ISNUMBER(OFFSET(INDIRECT("'"&amp;'DATA for charts'!N$5&amp;"'!$l1"),$A1923-1,0)),OFFSET(INDIRECT("'"&amp;'DATA for charts'!N$5&amp;"'!$l1"),$A1923-1,0),NA())</f>
        <v>#N/A</v>
      </c>
      <c r="O1923" s="219" t="e">
        <f ca="1">IF(ISNUMBER(OFFSET(INDIRECT("'"&amp;'DATA for charts'!O$5&amp;"'!$l1"),$A1923-1,0)),OFFSET(INDIRECT("'"&amp;'DATA for charts'!O$5&amp;"'!$l1"),$A1923-1,0),NA())</f>
        <v>#N/A</v>
      </c>
      <c r="P1923" s="219" t="e">
        <f ca="1">IF(ISNUMBER(OFFSET(INDIRECT("'"&amp;'DATA for charts'!P$5&amp;"'!$l1"),$A1923-1,0)),OFFSET(INDIRECT("'"&amp;'DATA for charts'!P$5&amp;"'!$l1"),$A1923-1,0),NA())</f>
        <v>#N/A</v>
      </c>
      <c r="Q1923" s="219" t="e">
        <f ca="1">IF(ISNUMBER(OFFSET(INDIRECT("'"&amp;'DATA for charts'!Q$5&amp;"'!$l1"),$A1923-1,0)),OFFSET(INDIRECT("'"&amp;'DATA for charts'!Q$5&amp;"'!$l1"),$A1923-1,0),NA())</f>
        <v>#N/A</v>
      </c>
      <c r="R1923" s="219" t="e">
        <f ca="1">IF(ISNUMBER(OFFSET(INDIRECT("'"&amp;'DATA for charts'!R$5&amp;"'!$l1"),$A1923-1,0)),OFFSET(INDIRECT("'"&amp;'DATA for charts'!R$5&amp;"'!$l1"),$A1923-1,0),NA())</f>
        <v>#N/A</v>
      </c>
      <c r="S1923" s="219" t="e">
        <f ca="1">IF(ISNUMBER(OFFSET(INDIRECT("'"&amp;'DATA for charts'!S$5&amp;"'!$l1"),$A1923-1,0)),OFFSET(INDIRECT("'"&amp;'DATA for charts'!S$5&amp;"'!$l1"),$A1923-1,0),NA())</f>
        <v>#N/A</v>
      </c>
    </row>
    <row r="1924" spans="1:19">
      <c r="A1924" s="226">
        <f t="shared" si="1526"/>
        <v>279</v>
      </c>
      <c r="B1924" s="8">
        <v>18</v>
      </c>
      <c r="C1924" s="219">
        <f ca="1">IF(ISNUMBER(OFFSET(INDIRECT("'"&amp;'DATA for charts'!C$5&amp;"'!$l1"),$A1924-1,0)),OFFSET(INDIRECT("'"&amp;'DATA for charts'!C$5&amp;"'!$l1"),$A1924-1,0),NA())</f>
        <v>-9.1999999999999998E-2</v>
      </c>
      <c r="D1924" s="219">
        <f ca="1">IF(ISNUMBER(OFFSET(INDIRECT("'"&amp;'DATA for charts'!D$5&amp;"'!$l1"),$A1924-1,0)),OFFSET(INDIRECT("'"&amp;'DATA for charts'!D$5&amp;"'!$l1"),$A1924-1,0),NA())</f>
        <v>-0.4686479999999999</v>
      </c>
      <c r="E1924" s="219">
        <f ca="1">IF(ISNUMBER(OFFSET(INDIRECT("'"&amp;'DATA for charts'!E$5&amp;"'!$l1"),$A1924-1,0)),OFFSET(INDIRECT("'"&amp;'DATA for charts'!E$5&amp;"'!$l1"),$A1924-1,0),NA())</f>
        <v>-0.56113999999999997</v>
      </c>
      <c r="F1924" s="219">
        <f ca="1">IF(ISNUMBER(OFFSET(INDIRECT("'"&amp;'DATA for charts'!F$5&amp;"'!$l1"),$A1924-1,0)),OFFSET(INDIRECT("'"&amp;'DATA for charts'!F$5&amp;"'!$l1"),$A1924-1,0),NA())</f>
        <v>-0.21835637676766309</v>
      </c>
      <c r="G1924" s="219">
        <f ca="1">IF(ISNUMBER(OFFSET(INDIRECT("'"&amp;'DATA for charts'!G$5&amp;"'!$l1"),$A1924-1,0)),OFFSET(INDIRECT("'"&amp;'DATA for charts'!G$5&amp;"'!$l1"),$A1924-1,0),NA())</f>
        <v>-0.47</v>
      </c>
      <c r="H1924" s="219">
        <f ca="1">IF(ISNUMBER(OFFSET(INDIRECT("'"&amp;'DATA for charts'!H$5&amp;"'!$l1"),$A1924-1,0)),OFFSET(INDIRECT("'"&amp;'DATA for charts'!H$5&amp;"'!$l1"),$A1924-1,0),NA())</f>
        <v>-0.14796999999999999</v>
      </c>
      <c r="I1924" s="219" t="e">
        <f ca="1">IF(ISNUMBER(OFFSET(INDIRECT("'"&amp;'DATA for charts'!I$5&amp;"'!$l1"),$A1924-1,0)),OFFSET(INDIRECT("'"&amp;'DATA for charts'!I$5&amp;"'!$l1"),$A1924-1,0),NA())</f>
        <v>#N/A</v>
      </c>
      <c r="J1924" s="219" t="e">
        <f ca="1">IF(ISNUMBER(OFFSET(INDIRECT("'"&amp;'DATA for charts'!J$5&amp;"'!$l1"),$A1924-1,0)),OFFSET(INDIRECT("'"&amp;'DATA for charts'!J$5&amp;"'!$l1"),$A1924-1,0),NA())</f>
        <v>#N/A</v>
      </c>
      <c r="K1924" s="219" t="e">
        <f ca="1">IF(ISNUMBER(OFFSET(INDIRECT("'"&amp;'DATA for charts'!K$5&amp;"'!$l1"),$A1924-1,0)),OFFSET(INDIRECT("'"&amp;'DATA for charts'!K$5&amp;"'!$l1"),$A1924-1,0),NA())</f>
        <v>#N/A</v>
      </c>
      <c r="L1924" s="219" t="e">
        <f ca="1">IF(ISNUMBER(OFFSET(INDIRECT("'"&amp;'DATA for charts'!L$5&amp;"'!$l1"),$A1924-1,0)),OFFSET(INDIRECT("'"&amp;'DATA for charts'!L$5&amp;"'!$l1"),$A1924-1,0),NA())</f>
        <v>#N/A</v>
      </c>
      <c r="M1924" s="219" t="e">
        <f ca="1">IF(ISNUMBER(OFFSET(INDIRECT("'"&amp;'DATA for charts'!M$5&amp;"'!$l1"),$A1924-1,0)),OFFSET(INDIRECT("'"&amp;'DATA for charts'!M$5&amp;"'!$l1"),$A1924-1,0),NA())</f>
        <v>#N/A</v>
      </c>
      <c r="N1924" s="219" t="e">
        <f ca="1">IF(ISNUMBER(OFFSET(INDIRECT("'"&amp;'DATA for charts'!N$5&amp;"'!$l1"),$A1924-1,0)),OFFSET(INDIRECT("'"&amp;'DATA for charts'!N$5&amp;"'!$l1"),$A1924-1,0),NA())</f>
        <v>#N/A</v>
      </c>
      <c r="O1924" s="219" t="e">
        <f ca="1">IF(ISNUMBER(OFFSET(INDIRECT("'"&amp;'DATA for charts'!O$5&amp;"'!$l1"),$A1924-1,0)),OFFSET(INDIRECT("'"&amp;'DATA for charts'!O$5&amp;"'!$l1"),$A1924-1,0),NA())</f>
        <v>#N/A</v>
      </c>
      <c r="P1924" s="219" t="e">
        <f ca="1">IF(ISNUMBER(OFFSET(INDIRECT("'"&amp;'DATA for charts'!P$5&amp;"'!$l1"),$A1924-1,0)),OFFSET(INDIRECT("'"&amp;'DATA for charts'!P$5&amp;"'!$l1"),$A1924-1,0),NA())</f>
        <v>#N/A</v>
      </c>
      <c r="Q1924" s="219" t="e">
        <f ca="1">IF(ISNUMBER(OFFSET(INDIRECT("'"&amp;'DATA for charts'!Q$5&amp;"'!$l1"),$A1924-1,0)),OFFSET(INDIRECT("'"&amp;'DATA for charts'!Q$5&amp;"'!$l1"),$A1924-1,0),NA())</f>
        <v>#N/A</v>
      </c>
      <c r="R1924" s="219" t="e">
        <f ca="1">IF(ISNUMBER(OFFSET(INDIRECT("'"&amp;'DATA for charts'!R$5&amp;"'!$l1"),$A1924-1,0)),OFFSET(INDIRECT("'"&amp;'DATA for charts'!R$5&amp;"'!$l1"),$A1924-1,0),NA())</f>
        <v>#N/A</v>
      </c>
      <c r="S1924" s="219" t="e">
        <f ca="1">IF(ISNUMBER(OFFSET(INDIRECT("'"&amp;'DATA for charts'!S$5&amp;"'!$l1"),$A1924-1,0)),OFFSET(INDIRECT("'"&amp;'DATA for charts'!S$5&amp;"'!$l1"),$A1924-1,0),NA())</f>
        <v>#N/A</v>
      </c>
    </row>
    <row r="1925" spans="1:19">
      <c r="A1925" s="226">
        <f t="shared" si="1526"/>
        <v>280</v>
      </c>
      <c r="B1925" s="8">
        <v>19</v>
      </c>
      <c r="C1925" s="219" t="e">
        <f ca="1">IF(ISNUMBER(OFFSET(INDIRECT("'"&amp;'DATA for charts'!C$5&amp;"'!$l1"),$A1925-1,0)),OFFSET(INDIRECT("'"&amp;'DATA for charts'!C$5&amp;"'!$l1"),$A1925-1,0),NA())</f>
        <v>#N/A</v>
      </c>
      <c r="D1925" s="219">
        <f ca="1">IF(ISNUMBER(OFFSET(INDIRECT("'"&amp;'DATA for charts'!D$5&amp;"'!$l1"),$A1925-1,0)),OFFSET(INDIRECT("'"&amp;'DATA for charts'!D$5&amp;"'!$l1"),$A1925-1,0),NA())</f>
        <v>-0.107650972</v>
      </c>
      <c r="E1925" s="219">
        <f ca="1">IF(ISNUMBER(OFFSET(INDIRECT("'"&amp;'DATA for charts'!E$5&amp;"'!$l1"),$A1925-1,0)),OFFSET(INDIRECT("'"&amp;'DATA for charts'!E$5&amp;"'!$l1"),$A1925-1,0),NA())</f>
        <v>-0.19503999999999999</v>
      </c>
      <c r="F1925" s="219">
        <f ca="1">IF(ISNUMBER(OFFSET(INDIRECT("'"&amp;'DATA for charts'!F$5&amp;"'!$l1"),$A1925-1,0)),OFFSET(INDIRECT("'"&amp;'DATA for charts'!F$5&amp;"'!$l1"),$A1925-1,0),NA())</f>
        <v>0</v>
      </c>
      <c r="G1925" s="219">
        <f ca="1">IF(ISNUMBER(OFFSET(INDIRECT("'"&amp;'DATA for charts'!G$5&amp;"'!$l1"),$A1925-1,0)),OFFSET(INDIRECT("'"&amp;'DATA for charts'!G$5&amp;"'!$l1"),$A1925-1,0),NA())</f>
        <v>-0.05</v>
      </c>
      <c r="H1925" s="219">
        <f ca="1">IF(ISNUMBER(OFFSET(INDIRECT("'"&amp;'DATA for charts'!H$5&amp;"'!$l1"),$A1925-1,0)),OFFSET(INDIRECT("'"&amp;'DATA for charts'!H$5&amp;"'!$l1"),$A1925-1,0),NA())</f>
        <v>0</v>
      </c>
      <c r="I1925" s="219" t="e">
        <f ca="1">IF(ISNUMBER(OFFSET(INDIRECT("'"&amp;'DATA for charts'!I$5&amp;"'!$l1"),$A1925-1,0)),OFFSET(INDIRECT("'"&amp;'DATA for charts'!I$5&amp;"'!$l1"),$A1925-1,0),NA())</f>
        <v>#N/A</v>
      </c>
      <c r="J1925" s="219" t="e">
        <f ca="1">IF(ISNUMBER(OFFSET(INDIRECT("'"&amp;'DATA for charts'!J$5&amp;"'!$l1"),$A1925-1,0)),OFFSET(INDIRECT("'"&amp;'DATA for charts'!J$5&amp;"'!$l1"),$A1925-1,0),NA())</f>
        <v>#N/A</v>
      </c>
      <c r="K1925" s="219" t="e">
        <f ca="1">IF(ISNUMBER(OFFSET(INDIRECT("'"&amp;'DATA for charts'!K$5&amp;"'!$l1"),$A1925-1,0)),OFFSET(INDIRECT("'"&amp;'DATA for charts'!K$5&amp;"'!$l1"),$A1925-1,0),NA())</f>
        <v>#N/A</v>
      </c>
      <c r="L1925" s="219" t="e">
        <f ca="1">IF(ISNUMBER(OFFSET(INDIRECT("'"&amp;'DATA for charts'!L$5&amp;"'!$l1"),$A1925-1,0)),OFFSET(INDIRECT("'"&amp;'DATA for charts'!L$5&amp;"'!$l1"),$A1925-1,0),NA())</f>
        <v>#N/A</v>
      </c>
      <c r="M1925" s="219" t="e">
        <f ca="1">IF(ISNUMBER(OFFSET(INDIRECT("'"&amp;'DATA for charts'!M$5&amp;"'!$l1"),$A1925-1,0)),OFFSET(INDIRECT("'"&amp;'DATA for charts'!M$5&amp;"'!$l1"),$A1925-1,0),NA())</f>
        <v>#N/A</v>
      </c>
      <c r="N1925" s="219" t="e">
        <f ca="1">IF(ISNUMBER(OFFSET(INDIRECT("'"&amp;'DATA for charts'!N$5&amp;"'!$l1"),$A1925-1,0)),OFFSET(INDIRECT("'"&amp;'DATA for charts'!N$5&amp;"'!$l1"),$A1925-1,0),NA())</f>
        <v>#N/A</v>
      </c>
      <c r="O1925" s="219" t="e">
        <f ca="1">IF(ISNUMBER(OFFSET(INDIRECT("'"&amp;'DATA for charts'!O$5&amp;"'!$l1"),$A1925-1,0)),OFFSET(INDIRECT("'"&amp;'DATA for charts'!O$5&amp;"'!$l1"),$A1925-1,0),NA())</f>
        <v>#N/A</v>
      </c>
      <c r="P1925" s="219" t="e">
        <f ca="1">IF(ISNUMBER(OFFSET(INDIRECT("'"&amp;'DATA for charts'!P$5&amp;"'!$l1"),$A1925-1,0)),OFFSET(INDIRECT("'"&amp;'DATA for charts'!P$5&amp;"'!$l1"),$A1925-1,0),NA())</f>
        <v>#N/A</v>
      </c>
      <c r="Q1925" s="219" t="e">
        <f ca="1">IF(ISNUMBER(OFFSET(INDIRECT("'"&amp;'DATA for charts'!Q$5&amp;"'!$l1"),$A1925-1,0)),OFFSET(INDIRECT("'"&amp;'DATA for charts'!Q$5&amp;"'!$l1"),$A1925-1,0),NA())</f>
        <v>#N/A</v>
      </c>
      <c r="R1925" s="219" t="e">
        <f ca="1">IF(ISNUMBER(OFFSET(INDIRECT("'"&amp;'DATA for charts'!R$5&amp;"'!$l1"),$A1925-1,0)),OFFSET(INDIRECT("'"&amp;'DATA for charts'!R$5&amp;"'!$l1"),$A1925-1,0),NA())</f>
        <v>#N/A</v>
      </c>
      <c r="S1925" s="219" t="e">
        <f ca="1">IF(ISNUMBER(OFFSET(INDIRECT("'"&amp;'DATA for charts'!S$5&amp;"'!$l1"),$A1925-1,0)),OFFSET(INDIRECT("'"&amp;'DATA for charts'!S$5&amp;"'!$l1"),$A1925-1,0),NA())</f>
        <v>#N/A</v>
      </c>
    </row>
    <row r="1926" spans="1:19">
      <c r="A1926" s="226">
        <f t="shared" si="1526"/>
        <v>281</v>
      </c>
      <c r="B1926" s="8">
        <v>20</v>
      </c>
      <c r="C1926" s="219" t="e">
        <f ca="1">IF(ISNUMBER(OFFSET(INDIRECT("'"&amp;'DATA for charts'!C$5&amp;"'!$l1"),$A1926-1,0)),OFFSET(INDIRECT("'"&amp;'DATA for charts'!C$5&amp;"'!$l1"),$A1926-1,0),NA())</f>
        <v>#N/A</v>
      </c>
      <c r="D1926" s="219">
        <f ca="1">IF(ISNUMBER(OFFSET(INDIRECT("'"&amp;'DATA for charts'!D$5&amp;"'!$l1"),$A1926-1,0)),OFFSET(INDIRECT("'"&amp;'DATA for charts'!D$5&amp;"'!$l1"),$A1926-1,0),NA())</f>
        <v>0</v>
      </c>
      <c r="E1926" s="219">
        <f ca="1">IF(ISNUMBER(OFFSET(INDIRECT("'"&amp;'DATA for charts'!E$5&amp;"'!$l1"),$A1926-1,0)),OFFSET(INDIRECT("'"&amp;'DATA for charts'!E$5&amp;"'!$l1"),$A1926-1,0),NA())</f>
        <v>0</v>
      </c>
      <c r="F1926" s="219">
        <f ca="1">IF(ISNUMBER(OFFSET(INDIRECT("'"&amp;'DATA for charts'!F$5&amp;"'!$l1"),$A1926-1,0)),OFFSET(INDIRECT("'"&amp;'DATA for charts'!F$5&amp;"'!$l1"),$A1926-1,0),NA())</f>
        <v>0</v>
      </c>
      <c r="G1926" s="219">
        <f ca="1">IF(ISNUMBER(OFFSET(INDIRECT("'"&amp;'DATA for charts'!G$5&amp;"'!$l1"),$A1926-1,0)),OFFSET(INDIRECT("'"&amp;'DATA for charts'!G$5&amp;"'!$l1"),$A1926-1,0),NA())</f>
        <v>0</v>
      </c>
      <c r="H1926" s="219">
        <f ca="1">IF(ISNUMBER(OFFSET(INDIRECT("'"&amp;'DATA for charts'!H$5&amp;"'!$l1"),$A1926-1,0)),OFFSET(INDIRECT("'"&amp;'DATA for charts'!H$5&amp;"'!$l1"),$A1926-1,0),NA())</f>
        <v>0</v>
      </c>
      <c r="I1926" s="219" t="e">
        <f ca="1">IF(ISNUMBER(OFFSET(INDIRECT("'"&amp;'DATA for charts'!I$5&amp;"'!$l1"),$A1926-1,0)),OFFSET(INDIRECT("'"&amp;'DATA for charts'!I$5&amp;"'!$l1"),$A1926-1,0),NA())</f>
        <v>#N/A</v>
      </c>
      <c r="J1926" s="219" t="e">
        <f ca="1">IF(ISNUMBER(OFFSET(INDIRECT("'"&amp;'DATA for charts'!J$5&amp;"'!$l1"),$A1926-1,0)),OFFSET(INDIRECT("'"&amp;'DATA for charts'!J$5&amp;"'!$l1"),$A1926-1,0),NA())</f>
        <v>#N/A</v>
      </c>
      <c r="K1926" s="219" t="e">
        <f ca="1">IF(ISNUMBER(OFFSET(INDIRECT("'"&amp;'DATA for charts'!K$5&amp;"'!$l1"),$A1926-1,0)),OFFSET(INDIRECT("'"&amp;'DATA for charts'!K$5&amp;"'!$l1"),$A1926-1,0),NA())</f>
        <v>#N/A</v>
      </c>
      <c r="L1926" s="219" t="e">
        <f ca="1">IF(ISNUMBER(OFFSET(INDIRECT("'"&amp;'DATA for charts'!L$5&amp;"'!$l1"),$A1926-1,0)),OFFSET(INDIRECT("'"&amp;'DATA for charts'!L$5&amp;"'!$l1"),$A1926-1,0),NA())</f>
        <v>#N/A</v>
      </c>
      <c r="M1926" s="219" t="e">
        <f ca="1">IF(ISNUMBER(OFFSET(INDIRECT("'"&amp;'DATA for charts'!M$5&amp;"'!$l1"),$A1926-1,0)),OFFSET(INDIRECT("'"&amp;'DATA for charts'!M$5&amp;"'!$l1"),$A1926-1,0),NA())</f>
        <v>#N/A</v>
      </c>
      <c r="N1926" s="219" t="e">
        <f ca="1">IF(ISNUMBER(OFFSET(INDIRECT("'"&amp;'DATA for charts'!N$5&amp;"'!$l1"),$A1926-1,0)),OFFSET(INDIRECT("'"&amp;'DATA for charts'!N$5&amp;"'!$l1"),$A1926-1,0),NA())</f>
        <v>#N/A</v>
      </c>
      <c r="O1926" s="219" t="e">
        <f ca="1">IF(ISNUMBER(OFFSET(INDIRECT("'"&amp;'DATA for charts'!O$5&amp;"'!$l1"),$A1926-1,0)),OFFSET(INDIRECT("'"&amp;'DATA for charts'!O$5&amp;"'!$l1"),$A1926-1,0),NA())</f>
        <v>#N/A</v>
      </c>
      <c r="P1926" s="219" t="e">
        <f ca="1">IF(ISNUMBER(OFFSET(INDIRECT("'"&amp;'DATA for charts'!P$5&amp;"'!$l1"),$A1926-1,0)),OFFSET(INDIRECT("'"&amp;'DATA for charts'!P$5&amp;"'!$l1"),$A1926-1,0),NA())</f>
        <v>#N/A</v>
      </c>
      <c r="Q1926" s="219" t="e">
        <f ca="1">IF(ISNUMBER(OFFSET(INDIRECT("'"&amp;'DATA for charts'!Q$5&amp;"'!$l1"),$A1926-1,0)),OFFSET(INDIRECT("'"&amp;'DATA for charts'!Q$5&amp;"'!$l1"),$A1926-1,0),NA())</f>
        <v>#N/A</v>
      </c>
      <c r="R1926" s="219" t="e">
        <f ca="1">IF(ISNUMBER(OFFSET(INDIRECT("'"&amp;'DATA for charts'!R$5&amp;"'!$l1"),$A1926-1,0)),OFFSET(INDIRECT("'"&amp;'DATA for charts'!R$5&amp;"'!$l1"),$A1926-1,0),NA())</f>
        <v>#N/A</v>
      </c>
      <c r="S1926" s="219" t="e">
        <f ca="1">IF(ISNUMBER(OFFSET(INDIRECT("'"&amp;'DATA for charts'!S$5&amp;"'!$l1"),$A1926-1,0)),OFFSET(INDIRECT("'"&amp;'DATA for charts'!S$5&amp;"'!$l1"),$A1926-1,0),NA())</f>
        <v>#N/A</v>
      </c>
    </row>
    <row r="1927" spans="1:19">
      <c r="A1927" s="226">
        <f t="shared" si="1526"/>
        <v>282</v>
      </c>
      <c r="B1927" s="8">
        <v>21</v>
      </c>
      <c r="C1927" s="219" t="e">
        <f ca="1">IF(ISNUMBER(OFFSET(INDIRECT("'"&amp;'DATA for charts'!C$5&amp;"'!$l1"),$A1927-1,0)),OFFSET(INDIRECT("'"&amp;'DATA for charts'!C$5&amp;"'!$l1"),$A1927-1,0),NA())</f>
        <v>#N/A</v>
      </c>
      <c r="D1927" s="219">
        <f ca="1">IF(ISNUMBER(OFFSET(INDIRECT("'"&amp;'DATA for charts'!D$5&amp;"'!$l1"),$A1927-1,0)),OFFSET(INDIRECT("'"&amp;'DATA for charts'!D$5&amp;"'!$l1"),$A1927-1,0),NA())</f>
        <v>0</v>
      </c>
      <c r="E1927" s="219">
        <f ca="1">IF(ISNUMBER(OFFSET(INDIRECT("'"&amp;'DATA for charts'!E$5&amp;"'!$l1"),$A1927-1,0)),OFFSET(INDIRECT("'"&amp;'DATA for charts'!E$5&amp;"'!$l1"),$A1927-1,0),NA())</f>
        <v>0</v>
      </c>
      <c r="F1927" s="219">
        <f ca="1">IF(ISNUMBER(OFFSET(INDIRECT("'"&amp;'DATA for charts'!F$5&amp;"'!$l1"),$A1927-1,0)),OFFSET(INDIRECT("'"&amp;'DATA for charts'!F$5&amp;"'!$l1"),$A1927-1,0),NA())</f>
        <v>0</v>
      </c>
      <c r="G1927" s="219">
        <f ca="1">IF(ISNUMBER(OFFSET(INDIRECT("'"&amp;'DATA for charts'!G$5&amp;"'!$l1"),$A1927-1,0)),OFFSET(INDIRECT("'"&amp;'DATA for charts'!G$5&amp;"'!$l1"),$A1927-1,0),NA())</f>
        <v>0</v>
      </c>
      <c r="H1927" s="219">
        <f ca="1">IF(ISNUMBER(OFFSET(INDIRECT("'"&amp;'DATA for charts'!H$5&amp;"'!$l1"),$A1927-1,0)),OFFSET(INDIRECT("'"&amp;'DATA for charts'!H$5&amp;"'!$l1"),$A1927-1,0),NA())</f>
        <v>0</v>
      </c>
      <c r="I1927" s="219" t="e">
        <f ca="1">IF(ISNUMBER(OFFSET(INDIRECT("'"&amp;'DATA for charts'!I$5&amp;"'!$l1"),$A1927-1,0)),OFFSET(INDIRECT("'"&amp;'DATA for charts'!I$5&amp;"'!$l1"),$A1927-1,0),NA())</f>
        <v>#N/A</v>
      </c>
      <c r="J1927" s="219" t="e">
        <f ca="1">IF(ISNUMBER(OFFSET(INDIRECT("'"&amp;'DATA for charts'!J$5&amp;"'!$l1"),$A1927-1,0)),OFFSET(INDIRECT("'"&amp;'DATA for charts'!J$5&amp;"'!$l1"),$A1927-1,0),NA())</f>
        <v>#N/A</v>
      </c>
      <c r="K1927" s="219" t="e">
        <f ca="1">IF(ISNUMBER(OFFSET(INDIRECT("'"&amp;'DATA for charts'!K$5&amp;"'!$l1"),$A1927-1,0)),OFFSET(INDIRECT("'"&amp;'DATA for charts'!K$5&amp;"'!$l1"),$A1927-1,0),NA())</f>
        <v>#N/A</v>
      </c>
      <c r="L1927" s="219" t="e">
        <f ca="1">IF(ISNUMBER(OFFSET(INDIRECT("'"&amp;'DATA for charts'!L$5&amp;"'!$l1"),$A1927-1,0)),OFFSET(INDIRECT("'"&amp;'DATA for charts'!L$5&amp;"'!$l1"),$A1927-1,0),NA())</f>
        <v>#N/A</v>
      </c>
      <c r="M1927" s="219" t="e">
        <f ca="1">IF(ISNUMBER(OFFSET(INDIRECT("'"&amp;'DATA for charts'!M$5&amp;"'!$l1"),$A1927-1,0)),OFFSET(INDIRECT("'"&amp;'DATA for charts'!M$5&amp;"'!$l1"),$A1927-1,0),NA())</f>
        <v>#N/A</v>
      </c>
      <c r="N1927" s="219" t="e">
        <f ca="1">IF(ISNUMBER(OFFSET(INDIRECT("'"&amp;'DATA for charts'!N$5&amp;"'!$l1"),$A1927-1,0)),OFFSET(INDIRECT("'"&amp;'DATA for charts'!N$5&amp;"'!$l1"),$A1927-1,0),NA())</f>
        <v>#N/A</v>
      </c>
      <c r="O1927" s="219" t="e">
        <f ca="1">IF(ISNUMBER(OFFSET(INDIRECT("'"&amp;'DATA for charts'!O$5&amp;"'!$l1"),$A1927-1,0)),OFFSET(INDIRECT("'"&amp;'DATA for charts'!O$5&amp;"'!$l1"),$A1927-1,0),NA())</f>
        <v>#N/A</v>
      </c>
      <c r="P1927" s="219" t="e">
        <f ca="1">IF(ISNUMBER(OFFSET(INDIRECT("'"&amp;'DATA for charts'!P$5&amp;"'!$l1"),$A1927-1,0)),OFFSET(INDIRECT("'"&amp;'DATA for charts'!P$5&amp;"'!$l1"),$A1927-1,0),NA())</f>
        <v>#N/A</v>
      </c>
      <c r="Q1927" s="219" t="e">
        <f ca="1">IF(ISNUMBER(OFFSET(INDIRECT("'"&amp;'DATA for charts'!Q$5&amp;"'!$l1"),$A1927-1,0)),OFFSET(INDIRECT("'"&amp;'DATA for charts'!Q$5&amp;"'!$l1"),$A1927-1,0),NA())</f>
        <v>#N/A</v>
      </c>
      <c r="R1927" s="219" t="e">
        <f ca="1">IF(ISNUMBER(OFFSET(INDIRECT("'"&amp;'DATA for charts'!R$5&amp;"'!$l1"),$A1927-1,0)),OFFSET(INDIRECT("'"&amp;'DATA for charts'!R$5&amp;"'!$l1"),$A1927-1,0),NA())</f>
        <v>#N/A</v>
      </c>
      <c r="S1927" s="219" t="e">
        <f ca="1">IF(ISNUMBER(OFFSET(INDIRECT("'"&amp;'DATA for charts'!S$5&amp;"'!$l1"),$A1927-1,0)),OFFSET(INDIRECT("'"&amp;'DATA for charts'!S$5&amp;"'!$l1"),$A1927-1,0),NA())</f>
        <v>#N/A</v>
      </c>
    </row>
    <row r="1928" spans="1:19">
      <c r="A1928" s="226">
        <f t="shared" si="1526"/>
        <v>283</v>
      </c>
      <c r="B1928" s="8">
        <v>22</v>
      </c>
      <c r="C1928" s="219" t="e">
        <f ca="1">IF(ISNUMBER(OFFSET(INDIRECT("'"&amp;'DATA for charts'!C$5&amp;"'!$l1"),$A1928-1,0)),OFFSET(INDIRECT("'"&amp;'DATA for charts'!C$5&amp;"'!$l1"),$A1928-1,0),NA())</f>
        <v>#N/A</v>
      </c>
      <c r="D1928" s="219">
        <f ca="1">IF(ISNUMBER(OFFSET(INDIRECT("'"&amp;'DATA for charts'!D$5&amp;"'!$l1"),$A1928-1,0)),OFFSET(INDIRECT("'"&amp;'DATA for charts'!D$5&amp;"'!$l1"),$A1928-1,0),NA())</f>
        <v>0</v>
      </c>
      <c r="E1928" s="219">
        <f ca="1">IF(ISNUMBER(OFFSET(INDIRECT("'"&amp;'DATA for charts'!E$5&amp;"'!$l1"),$A1928-1,0)),OFFSET(INDIRECT("'"&amp;'DATA for charts'!E$5&amp;"'!$l1"),$A1928-1,0),NA())</f>
        <v>0</v>
      </c>
      <c r="F1928" s="219">
        <f ca="1">IF(ISNUMBER(OFFSET(INDIRECT("'"&amp;'DATA for charts'!F$5&amp;"'!$l1"),$A1928-1,0)),OFFSET(INDIRECT("'"&amp;'DATA for charts'!F$5&amp;"'!$l1"),$A1928-1,0),NA())</f>
        <v>0</v>
      </c>
      <c r="G1928" s="219">
        <f ca="1">IF(ISNUMBER(OFFSET(INDIRECT("'"&amp;'DATA for charts'!G$5&amp;"'!$l1"),$A1928-1,0)),OFFSET(INDIRECT("'"&amp;'DATA for charts'!G$5&amp;"'!$l1"),$A1928-1,0),NA())</f>
        <v>0</v>
      </c>
      <c r="H1928" s="219">
        <f ca="1">IF(ISNUMBER(OFFSET(INDIRECT("'"&amp;'DATA for charts'!H$5&amp;"'!$l1"),$A1928-1,0)),OFFSET(INDIRECT("'"&amp;'DATA for charts'!H$5&amp;"'!$l1"),$A1928-1,0),NA())</f>
        <v>0</v>
      </c>
      <c r="I1928" s="219" t="e">
        <f ca="1">IF(ISNUMBER(OFFSET(INDIRECT("'"&amp;'DATA for charts'!I$5&amp;"'!$l1"),$A1928-1,0)),OFFSET(INDIRECT("'"&amp;'DATA for charts'!I$5&amp;"'!$l1"),$A1928-1,0),NA())</f>
        <v>#N/A</v>
      </c>
      <c r="J1928" s="219" t="e">
        <f ca="1">IF(ISNUMBER(OFFSET(INDIRECT("'"&amp;'DATA for charts'!J$5&amp;"'!$l1"),$A1928-1,0)),OFFSET(INDIRECT("'"&amp;'DATA for charts'!J$5&amp;"'!$l1"),$A1928-1,0),NA())</f>
        <v>#N/A</v>
      </c>
      <c r="K1928" s="219" t="e">
        <f ca="1">IF(ISNUMBER(OFFSET(INDIRECT("'"&amp;'DATA for charts'!K$5&amp;"'!$l1"),$A1928-1,0)),OFFSET(INDIRECT("'"&amp;'DATA for charts'!K$5&amp;"'!$l1"),$A1928-1,0),NA())</f>
        <v>#N/A</v>
      </c>
      <c r="L1928" s="219" t="e">
        <f ca="1">IF(ISNUMBER(OFFSET(INDIRECT("'"&amp;'DATA for charts'!L$5&amp;"'!$l1"),$A1928-1,0)),OFFSET(INDIRECT("'"&amp;'DATA for charts'!L$5&amp;"'!$l1"),$A1928-1,0),NA())</f>
        <v>#N/A</v>
      </c>
      <c r="M1928" s="219" t="e">
        <f ca="1">IF(ISNUMBER(OFFSET(INDIRECT("'"&amp;'DATA for charts'!M$5&amp;"'!$l1"),$A1928-1,0)),OFFSET(INDIRECT("'"&amp;'DATA for charts'!M$5&amp;"'!$l1"),$A1928-1,0),NA())</f>
        <v>#N/A</v>
      </c>
      <c r="N1928" s="219" t="e">
        <f ca="1">IF(ISNUMBER(OFFSET(INDIRECT("'"&amp;'DATA for charts'!N$5&amp;"'!$l1"),$A1928-1,0)),OFFSET(INDIRECT("'"&amp;'DATA for charts'!N$5&amp;"'!$l1"),$A1928-1,0),NA())</f>
        <v>#N/A</v>
      </c>
      <c r="O1928" s="219" t="e">
        <f ca="1">IF(ISNUMBER(OFFSET(INDIRECT("'"&amp;'DATA for charts'!O$5&amp;"'!$l1"),$A1928-1,0)),OFFSET(INDIRECT("'"&amp;'DATA for charts'!O$5&amp;"'!$l1"),$A1928-1,0),NA())</f>
        <v>#N/A</v>
      </c>
      <c r="P1928" s="219" t="e">
        <f ca="1">IF(ISNUMBER(OFFSET(INDIRECT("'"&amp;'DATA for charts'!P$5&amp;"'!$l1"),$A1928-1,0)),OFFSET(INDIRECT("'"&amp;'DATA for charts'!P$5&amp;"'!$l1"),$A1928-1,0),NA())</f>
        <v>#N/A</v>
      </c>
      <c r="Q1928" s="219" t="e">
        <f ca="1">IF(ISNUMBER(OFFSET(INDIRECT("'"&amp;'DATA for charts'!Q$5&amp;"'!$l1"),$A1928-1,0)),OFFSET(INDIRECT("'"&amp;'DATA for charts'!Q$5&amp;"'!$l1"),$A1928-1,0),NA())</f>
        <v>#N/A</v>
      </c>
      <c r="R1928" s="219" t="e">
        <f ca="1">IF(ISNUMBER(OFFSET(INDIRECT("'"&amp;'DATA for charts'!R$5&amp;"'!$l1"),$A1928-1,0)),OFFSET(INDIRECT("'"&amp;'DATA for charts'!R$5&amp;"'!$l1"),$A1928-1,0),NA())</f>
        <v>#N/A</v>
      </c>
      <c r="S1928" s="219" t="e">
        <f ca="1">IF(ISNUMBER(OFFSET(INDIRECT("'"&amp;'DATA for charts'!S$5&amp;"'!$l1"),$A1928-1,0)),OFFSET(INDIRECT("'"&amp;'DATA for charts'!S$5&amp;"'!$l1"),$A1928-1,0),NA())</f>
        <v>#N/A</v>
      </c>
    </row>
    <row r="1929" spans="1:19">
      <c r="A1929" s="226">
        <f t="shared" si="1526"/>
        <v>284</v>
      </c>
      <c r="B1929" s="8">
        <v>23</v>
      </c>
      <c r="C1929" s="219" t="e">
        <f ca="1">IF(ISNUMBER(OFFSET(INDIRECT("'"&amp;'DATA for charts'!C$5&amp;"'!$l1"),$A1929-1,0)),OFFSET(INDIRECT("'"&amp;'DATA for charts'!C$5&amp;"'!$l1"),$A1929-1,0),NA())</f>
        <v>#N/A</v>
      </c>
      <c r="D1929" s="219">
        <f ca="1">IF(ISNUMBER(OFFSET(INDIRECT("'"&amp;'DATA for charts'!D$5&amp;"'!$l1"),$A1929-1,0)),OFFSET(INDIRECT("'"&amp;'DATA for charts'!D$5&amp;"'!$l1"),$A1929-1,0),NA())</f>
        <v>0</v>
      </c>
      <c r="E1929" s="219">
        <f ca="1">IF(ISNUMBER(OFFSET(INDIRECT("'"&amp;'DATA for charts'!E$5&amp;"'!$l1"),$A1929-1,0)),OFFSET(INDIRECT("'"&amp;'DATA for charts'!E$5&amp;"'!$l1"),$A1929-1,0),NA())</f>
        <v>0</v>
      </c>
      <c r="F1929" s="219">
        <f ca="1">IF(ISNUMBER(OFFSET(INDIRECT("'"&amp;'DATA for charts'!F$5&amp;"'!$l1"),$A1929-1,0)),OFFSET(INDIRECT("'"&amp;'DATA for charts'!F$5&amp;"'!$l1"),$A1929-1,0),NA())</f>
        <v>0</v>
      </c>
      <c r="G1929" s="219">
        <f ca="1">IF(ISNUMBER(OFFSET(INDIRECT("'"&amp;'DATA for charts'!G$5&amp;"'!$l1"),$A1929-1,0)),OFFSET(INDIRECT("'"&amp;'DATA for charts'!G$5&amp;"'!$l1"),$A1929-1,0),NA())</f>
        <v>0</v>
      </c>
      <c r="H1929" s="219">
        <f ca="1">IF(ISNUMBER(OFFSET(INDIRECT("'"&amp;'DATA for charts'!H$5&amp;"'!$l1"),$A1929-1,0)),OFFSET(INDIRECT("'"&amp;'DATA for charts'!H$5&amp;"'!$l1"),$A1929-1,0),NA())</f>
        <v>0</v>
      </c>
      <c r="I1929" s="219" t="e">
        <f ca="1">IF(ISNUMBER(OFFSET(INDIRECT("'"&amp;'DATA for charts'!I$5&amp;"'!$l1"),$A1929-1,0)),OFFSET(INDIRECT("'"&amp;'DATA for charts'!I$5&amp;"'!$l1"),$A1929-1,0),NA())</f>
        <v>#N/A</v>
      </c>
      <c r="J1929" s="219" t="e">
        <f ca="1">IF(ISNUMBER(OFFSET(INDIRECT("'"&amp;'DATA for charts'!J$5&amp;"'!$l1"),$A1929-1,0)),OFFSET(INDIRECT("'"&amp;'DATA for charts'!J$5&amp;"'!$l1"),$A1929-1,0),NA())</f>
        <v>#N/A</v>
      </c>
      <c r="K1929" s="219" t="e">
        <f ca="1">IF(ISNUMBER(OFFSET(INDIRECT("'"&amp;'DATA for charts'!K$5&amp;"'!$l1"),$A1929-1,0)),OFFSET(INDIRECT("'"&amp;'DATA for charts'!K$5&amp;"'!$l1"),$A1929-1,0),NA())</f>
        <v>#N/A</v>
      </c>
      <c r="L1929" s="219" t="e">
        <f ca="1">IF(ISNUMBER(OFFSET(INDIRECT("'"&amp;'DATA for charts'!L$5&amp;"'!$l1"),$A1929-1,0)),OFFSET(INDIRECT("'"&amp;'DATA for charts'!L$5&amp;"'!$l1"),$A1929-1,0),NA())</f>
        <v>#N/A</v>
      </c>
      <c r="M1929" s="219" t="e">
        <f ca="1">IF(ISNUMBER(OFFSET(INDIRECT("'"&amp;'DATA for charts'!M$5&amp;"'!$l1"),$A1929-1,0)),OFFSET(INDIRECT("'"&amp;'DATA for charts'!M$5&amp;"'!$l1"),$A1929-1,0),NA())</f>
        <v>#N/A</v>
      </c>
      <c r="N1929" s="219" t="e">
        <f ca="1">IF(ISNUMBER(OFFSET(INDIRECT("'"&amp;'DATA for charts'!N$5&amp;"'!$l1"),$A1929-1,0)),OFFSET(INDIRECT("'"&amp;'DATA for charts'!N$5&amp;"'!$l1"),$A1929-1,0),NA())</f>
        <v>#N/A</v>
      </c>
      <c r="O1929" s="219" t="e">
        <f ca="1">IF(ISNUMBER(OFFSET(INDIRECT("'"&amp;'DATA for charts'!O$5&amp;"'!$l1"),$A1929-1,0)),OFFSET(INDIRECT("'"&amp;'DATA for charts'!O$5&amp;"'!$l1"),$A1929-1,0),NA())</f>
        <v>#N/A</v>
      </c>
      <c r="P1929" s="219" t="e">
        <f ca="1">IF(ISNUMBER(OFFSET(INDIRECT("'"&amp;'DATA for charts'!P$5&amp;"'!$l1"),$A1929-1,0)),OFFSET(INDIRECT("'"&amp;'DATA for charts'!P$5&amp;"'!$l1"),$A1929-1,0),NA())</f>
        <v>#N/A</v>
      </c>
      <c r="Q1929" s="219" t="e">
        <f ca="1">IF(ISNUMBER(OFFSET(INDIRECT("'"&amp;'DATA for charts'!Q$5&amp;"'!$l1"),$A1929-1,0)),OFFSET(INDIRECT("'"&amp;'DATA for charts'!Q$5&amp;"'!$l1"),$A1929-1,0),NA())</f>
        <v>#N/A</v>
      </c>
      <c r="R1929" s="219" t="e">
        <f ca="1">IF(ISNUMBER(OFFSET(INDIRECT("'"&amp;'DATA for charts'!R$5&amp;"'!$l1"),$A1929-1,0)),OFFSET(INDIRECT("'"&amp;'DATA for charts'!R$5&amp;"'!$l1"),$A1929-1,0),NA())</f>
        <v>#N/A</v>
      </c>
      <c r="S1929" s="219" t="e">
        <f ca="1">IF(ISNUMBER(OFFSET(INDIRECT("'"&amp;'DATA for charts'!S$5&amp;"'!$l1"),$A1929-1,0)),OFFSET(INDIRECT("'"&amp;'DATA for charts'!S$5&amp;"'!$l1"),$A1929-1,0),NA())</f>
        <v>#N/A</v>
      </c>
    </row>
    <row r="1930" spans="1:19">
      <c r="A1930" s="226">
        <f t="shared" si="1526"/>
        <v>285</v>
      </c>
      <c r="B1930" s="8">
        <v>24</v>
      </c>
      <c r="C1930" s="219" t="e">
        <f ca="1">IF(ISNUMBER(OFFSET(INDIRECT("'"&amp;'DATA for charts'!C$5&amp;"'!$l1"),$A1930-1,0)),OFFSET(INDIRECT("'"&amp;'DATA for charts'!C$5&amp;"'!$l1"),$A1930-1,0),NA())</f>
        <v>#N/A</v>
      </c>
      <c r="D1930" s="219">
        <f ca="1">IF(ISNUMBER(OFFSET(INDIRECT("'"&amp;'DATA for charts'!D$5&amp;"'!$l1"),$A1930-1,0)),OFFSET(INDIRECT("'"&amp;'DATA for charts'!D$5&amp;"'!$l1"),$A1930-1,0),NA())</f>
        <v>0</v>
      </c>
      <c r="E1930" s="219">
        <f ca="1">IF(ISNUMBER(OFFSET(INDIRECT("'"&amp;'DATA for charts'!E$5&amp;"'!$l1"),$A1930-1,0)),OFFSET(INDIRECT("'"&amp;'DATA for charts'!E$5&amp;"'!$l1"),$A1930-1,0),NA())</f>
        <v>0</v>
      </c>
      <c r="F1930" s="219">
        <f ca="1">IF(ISNUMBER(OFFSET(INDIRECT("'"&amp;'DATA for charts'!F$5&amp;"'!$l1"),$A1930-1,0)),OFFSET(INDIRECT("'"&amp;'DATA for charts'!F$5&amp;"'!$l1"),$A1930-1,0),NA())</f>
        <v>0</v>
      </c>
      <c r="G1930" s="219">
        <f ca="1">IF(ISNUMBER(OFFSET(INDIRECT("'"&amp;'DATA for charts'!G$5&amp;"'!$l1"),$A1930-1,0)),OFFSET(INDIRECT("'"&amp;'DATA for charts'!G$5&amp;"'!$l1"),$A1930-1,0),NA())</f>
        <v>0</v>
      </c>
      <c r="H1930" s="219">
        <f ca="1">IF(ISNUMBER(OFFSET(INDIRECT("'"&amp;'DATA for charts'!H$5&amp;"'!$l1"),$A1930-1,0)),OFFSET(INDIRECT("'"&amp;'DATA for charts'!H$5&amp;"'!$l1"),$A1930-1,0),NA())</f>
        <v>0</v>
      </c>
      <c r="I1930" s="219" t="e">
        <f ca="1">IF(ISNUMBER(OFFSET(INDIRECT("'"&amp;'DATA for charts'!I$5&amp;"'!$l1"),$A1930-1,0)),OFFSET(INDIRECT("'"&amp;'DATA for charts'!I$5&amp;"'!$l1"),$A1930-1,0),NA())</f>
        <v>#N/A</v>
      </c>
      <c r="J1930" s="219" t="e">
        <f ca="1">IF(ISNUMBER(OFFSET(INDIRECT("'"&amp;'DATA for charts'!J$5&amp;"'!$l1"),$A1930-1,0)),OFFSET(INDIRECT("'"&amp;'DATA for charts'!J$5&amp;"'!$l1"),$A1930-1,0),NA())</f>
        <v>#N/A</v>
      </c>
      <c r="K1930" s="219" t="e">
        <f ca="1">IF(ISNUMBER(OFFSET(INDIRECT("'"&amp;'DATA for charts'!K$5&amp;"'!$l1"),$A1930-1,0)),OFFSET(INDIRECT("'"&amp;'DATA for charts'!K$5&amp;"'!$l1"),$A1930-1,0),NA())</f>
        <v>#N/A</v>
      </c>
      <c r="L1930" s="219" t="e">
        <f ca="1">IF(ISNUMBER(OFFSET(INDIRECT("'"&amp;'DATA for charts'!L$5&amp;"'!$l1"),$A1930-1,0)),OFFSET(INDIRECT("'"&amp;'DATA for charts'!L$5&amp;"'!$l1"),$A1930-1,0),NA())</f>
        <v>#N/A</v>
      </c>
      <c r="M1930" s="219" t="e">
        <f ca="1">IF(ISNUMBER(OFFSET(INDIRECT("'"&amp;'DATA for charts'!M$5&amp;"'!$l1"),$A1930-1,0)),OFFSET(INDIRECT("'"&amp;'DATA for charts'!M$5&amp;"'!$l1"),$A1930-1,0),NA())</f>
        <v>#N/A</v>
      </c>
      <c r="N1930" s="219" t="e">
        <f ca="1">IF(ISNUMBER(OFFSET(INDIRECT("'"&amp;'DATA for charts'!N$5&amp;"'!$l1"),$A1930-1,0)),OFFSET(INDIRECT("'"&amp;'DATA for charts'!N$5&amp;"'!$l1"),$A1930-1,0),NA())</f>
        <v>#N/A</v>
      </c>
      <c r="O1930" s="219" t="e">
        <f ca="1">IF(ISNUMBER(OFFSET(INDIRECT("'"&amp;'DATA for charts'!O$5&amp;"'!$l1"),$A1930-1,0)),OFFSET(INDIRECT("'"&amp;'DATA for charts'!O$5&amp;"'!$l1"),$A1930-1,0),NA())</f>
        <v>#N/A</v>
      </c>
      <c r="P1930" s="219" t="e">
        <f ca="1">IF(ISNUMBER(OFFSET(INDIRECT("'"&amp;'DATA for charts'!P$5&amp;"'!$l1"),$A1930-1,0)),OFFSET(INDIRECT("'"&amp;'DATA for charts'!P$5&amp;"'!$l1"),$A1930-1,0),NA())</f>
        <v>#N/A</v>
      </c>
      <c r="Q1930" s="219" t="e">
        <f ca="1">IF(ISNUMBER(OFFSET(INDIRECT("'"&amp;'DATA for charts'!Q$5&amp;"'!$l1"),$A1930-1,0)),OFFSET(INDIRECT("'"&amp;'DATA for charts'!Q$5&amp;"'!$l1"),$A1930-1,0),NA())</f>
        <v>#N/A</v>
      </c>
      <c r="R1930" s="219" t="e">
        <f ca="1">IF(ISNUMBER(OFFSET(INDIRECT("'"&amp;'DATA for charts'!R$5&amp;"'!$l1"),$A1930-1,0)),OFFSET(INDIRECT("'"&amp;'DATA for charts'!R$5&amp;"'!$l1"),$A1930-1,0),NA())</f>
        <v>#N/A</v>
      </c>
      <c r="S1930" s="219" t="e">
        <f ca="1">IF(ISNUMBER(OFFSET(INDIRECT("'"&amp;'DATA for charts'!S$5&amp;"'!$l1"),$A1930-1,0)),OFFSET(INDIRECT("'"&amp;'DATA for charts'!S$5&amp;"'!$l1"),$A1930-1,0),NA())</f>
        <v>#N/A</v>
      </c>
    </row>
    <row r="1931" spans="1:19">
      <c r="A1931" s="216"/>
      <c r="B1931" s="37" t="s">
        <v>85</v>
      </c>
      <c r="C1931" s="37" t="s">
        <v>85</v>
      </c>
      <c r="D1931" s="37" t="s">
        <v>85</v>
      </c>
      <c r="E1931" s="37" t="s">
        <v>85</v>
      </c>
      <c r="F1931" s="37" t="s">
        <v>85</v>
      </c>
      <c r="G1931" s="37" t="s">
        <v>85</v>
      </c>
      <c r="H1931" s="37" t="s">
        <v>85</v>
      </c>
      <c r="I1931" s="37" t="s">
        <v>85</v>
      </c>
      <c r="J1931" s="37" t="s">
        <v>85</v>
      </c>
      <c r="K1931" s="37"/>
      <c r="L1931" s="37"/>
      <c r="M1931" s="37"/>
      <c r="N1931" s="37"/>
      <c r="O1931" s="37"/>
      <c r="P1931" s="37"/>
      <c r="Q1931" s="37"/>
      <c r="R1931" s="37"/>
      <c r="S1931" s="37" t="s">
        <v>85</v>
      </c>
    </row>
    <row r="1932" spans="1:19">
      <c r="A1932" s="216"/>
    </row>
    <row r="1933" spans="1:19">
      <c r="A1933" s="216"/>
    </row>
    <row r="1934" spans="1:19">
      <c r="A1934" s="216"/>
      <c r="S1934" s="34"/>
    </row>
    <row r="1935" spans="1:19">
      <c r="A1935" s="216"/>
      <c r="S1935" s="34"/>
    </row>
    <row r="1936" spans="1:19">
      <c r="A1936" s="216"/>
      <c r="S1936" s="34"/>
    </row>
    <row r="1937" spans="1:19">
      <c r="A1937" s="216"/>
      <c r="S1937" s="37"/>
    </row>
    <row r="1938" spans="1:19">
      <c r="A1938" s="216"/>
    </row>
    <row r="1939" spans="1:19">
      <c r="A1939" s="216"/>
      <c r="B1939" s="464" t="s">
        <v>126</v>
      </c>
    </row>
    <row r="1940" spans="1:19">
      <c r="A1940" s="216"/>
      <c r="B1940" s="464" t="s">
        <v>875</v>
      </c>
    </row>
    <row r="1941" spans="1:19">
      <c r="A1941" s="216"/>
      <c r="B1941" s="32" t="s">
        <v>127</v>
      </c>
    </row>
    <row r="1942" spans="1:19">
      <c r="A1942" s="216">
        <f t="shared" ref="A1942" si="1527">A$8</f>
        <v>0</v>
      </c>
      <c r="B1942" s="32" t="s">
        <v>65</v>
      </c>
      <c r="C1942" s="33" t="str">
        <f t="shared" ref="C1942:S1942" ca="1" si="1528">C$8</f>
        <v>BSIMAC</v>
      </c>
      <c r="D1942" s="33" t="str">
        <f t="shared" ca="1" si="1528"/>
        <v>CSE</v>
      </c>
      <c r="E1942" s="33" t="str">
        <f t="shared" ca="1" si="1528"/>
        <v>DeST</v>
      </c>
      <c r="F1942" s="33" t="str">
        <f t="shared" ca="1" si="1528"/>
        <v>EnergyPlus</v>
      </c>
      <c r="G1942" s="33" t="str">
        <f t="shared" ca="1" si="1528"/>
        <v>ESP-r</v>
      </c>
      <c r="H1942" s="33" t="str">
        <f t="shared" ca="1" si="1528"/>
        <v>TRNSYS</v>
      </c>
      <c r="I1942" s="33" t="str">
        <f t="shared" ca="1" si="1528"/>
        <v>TestSpec-Alt</v>
      </c>
      <c r="J1942" s="33">
        <f t="shared" ca="1" si="1528"/>
        <v>0</v>
      </c>
      <c r="K1942" s="33">
        <f t="shared" ca="1" si="1528"/>
        <v>0</v>
      </c>
      <c r="L1942" s="33">
        <f t="shared" ca="1" si="1528"/>
        <v>0</v>
      </c>
      <c r="M1942" s="33">
        <f t="shared" ca="1" si="1528"/>
        <v>0</v>
      </c>
      <c r="N1942" s="33">
        <f t="shared" ca="1" si="1528"/>
        <v>0</v>
      </c>
      <c r="O1942" s="33">
        <f t="shared" ca="1" si="1528"/>
        <v>0</v>
      </c>
      <c r="P1942" s="33">
        <f t="shared" ca="1" si="1528"/>
        <v>0</v>
      </c>
      <c r="Q1942" s="33">
        <f t="shared" ca="1" si="1528"/>
        <v>0</v>
      </c>
      <c r="R1942" s="33">
        <f t="shared" ca="1" si="1528"/>
        <v>0</v>
      </c>
      <c r="S1942" s="33" t="str">
        <f t="shared" ca="1" si="1528"/>
        <v>Tested Prg</v>
      </c>
    </row>
    <row r="1943" spans="1:19">
      <c r="A1943" s="216">
        <f t="shared" ref="A1943" si="1529">A$7</f>
        <v>0</v>
      </c>
      <c r="B1943" s="32" t="s">
        <v>66</v>
      </c>
      <c r="C1943" s="33" t="str">
        <f t="shared" ref="C1943:S1943" ca="1" si="1530">C$7</f>
        <v/>
      </c>
      <c r="D1943" s="33" t="str">
        <f t="shared" ca="1" si="1530"/>
        <v/>
      </c>
      <c r="E1943" s="33" t="str">
        <f t="shared" ca="1" si="1530"/>
        <v/>
      </c>
      <c r="F1943" s="33" t="str">
        <f t="shared" ca="1" si="1530"/>
        <v/>
      </c>
      <c r="G1943" s="33" t="str">
        <f t="shared" ca="1" si="1530"/>
        <v/>
      </c>
      <c r="H1943" s="33" t="str">
        <f t="shared" ca="1" si="1530"/>
        <v/>
      </c>
      <c r="I1943" s="33" t="str">
        <f t="shared" ca="1" si="1530"/>
        <v/>
      </c>
      <c r="J1943" s="33" t="str">
        <f t="shared" ca="1" si="1530"/>
        <v/>
      </c>
      <c r="K1943" s="33" t="str">
        <f t="shared" ca="1" si="1530"/>
        <v/>
      </c>
      <c r="L1943" s="33" t="str">
        <f t="shared" ca="1" si="1530"/>
        <v/>
      </c>
      <c r="M1943" s="33" t="str">
        <f t="shared" ca="1" si="1530"/>
        <v/>
      </c>
      <c r="N1943" s="33" t="str">
        <f t="shared" ca="1" si="1530"/>
        <v/>
      </c>
      <c r="O1943" s="33" t="str">
        <f t="shared" ca="1" si="1530"/>
        <v/>
      </c>
      <c r="P1943" s="33" t="str">
        <f t="shared" ca="1" si="1530"/>
        <v/>
      </c>
      <c r="Q1943" s="33" t="str">
        <f t="shared" ca="1" si="1530"/>
        <v/>
      </c>
      <c r="R1943" s="33" t="str">
        <f t="shared" ca="1" si="1530"/>
        <v/>
      </c>
      <c r="S1943" s="33" t="str">
        <f t="shared" ca="1" si="1530"/>
        <v/>
      </c>
    </row>
    <row r="1944" spans="1:19">
      <c r="A1944" s="216" t="s">
        <v>128</v>
      </c>
      <c r="B1944" s="32" t="s">
        <v>83</v>
      </c>
      <c r="C1944" s="34" t="s">
        <v>128</v>
      </c>
      <c r="D1944" s="34" t="s">
        <v>128</v>
      </c>
      <c r="E1944" s="34" t="s">
        <v>128</v>
      </c>
      <c r="F1944" s="34" t="s">
        <v>128</v>
      </c>
      <c r="G1944" s="34" t="s">
        <v>128</v>
      </c>
      <c r="H1944" s="34" t="s">
        <v>128</v>
      </c>
      <c r="I1944" s="34" t="s">
        <v>128</v>
      </c>
      <c r="J1944" s="34" t="s">
        <v>128</v>
      </c>
      <c r="K1944" s="34" t="s">
        <v>128</v>
      </c>
      <c r="L1944" s="34" t="s">
        <v>128</v>
      </c>
      <c r="M1944" s="34" t="s">
        <v>128</v>
      </c>
      <c r="N1944" s="34" t="s">
        <v>128</v>
      </c>
      <c r="O1944" s="34" t="s">
        <v>128</v>
      </c>
      <c r="P1944" s="34" t="s">
        <v>128</v>
      </c>
      <c r="Q1944" s="34" t="s">
        <v>128</v>
      </c>
      <c r="R1944" s="34" t="s">
        <v>128</v>
      </c>
      <c r="S1944" s="34" t="s">
        <v>128</v>
      </c>
    </row>
    <row r="1945" spans="1:19">
      <c r="A1945" s="216" t="s">
        <v>85</v>
      </c>
      <c r="B1945" s="37" t="s">
        <v>85</v>
      </c>
      <c r="C1945" s="38" t="s">
        <v>85</v>
      </c>
      <c r="D1945" s="38" t="s">
        <v>85</v>
      </c>
      <c r="E1945" s="38" t="s">
        <v>85</v>
      </c>
      <c r="F1945" s="38" t="s">
        <v>85</v>
      </c>
      <c r="G1945" s="38" t="s">
        <v>85</v>
      </c>
      <c r="H1945" s="38" t="s">
        <v>85</v>
      </c>
      <c r="I1945" s="38" t="s">
        <v>85</v>
      </c>
      <c r="J1945" s="38" t="s">
        <v>85</v>
      </c>
      <c r="K1945" s="38" t="s">
        <v>85</v>
      </c>
      <c r="L1945" s="38" t="s">
        <v>85</v>
      </c>
      <c r="M1945" s="38" t="s">
        <v>85</v>
      </c>
      <c r="N1945" s="38" t="s">
        <v>85</v>
      </c>
      <c r="O1945" s="38" t="s">
        <v>85</v>
      </c>
      <c r="P1945" s="38" t="s">
        <v>85</v>
      </c>
      <c r="Q1945" s="38" t="s">
        <v>85</v>
      </c>
      <c r="R1945" s="38" t="s">
        <v>85</v>
      </c>
      <c r="S1945" s="38" t="s">
        <v>85</v>
      </c>
    </row>
    <row r="1946" spans="1:19">
      <c r="A1946" s="216">
        <f t="shared" ref="A1946" si="1531">A$8</f>
        <v>0</v>
      </c>
      <c r="B1946" s="37"/>
      <c r="C1946" s="33" t="str">
        <f t="shared" ref="C1946:S1946" ca="1" si="1532">C$8</f>
        <v>BSIMAC</v>
      </c>
      <c r="D1946" s="33" t="str">
        <f t="shared" ca="1" si="1532"/>
        <v>CSE</v>
      </c>
      <c r="E1946" s="33" t="str">
        <f t="shared" ca="1" si="1532"/>
        <v>DeST</v>
      </c>
      <c r="F1946" s="33" t="str">
        <f t="shared" ca="1" si="1532"/>
        <v>EnergyPlus</v>
      </c>
      <c r="G1946" s="33" t="str">
        <f t="shared" ca="1" si="1532"/>
        <v>ESP-r</v>
      </c>
      <c r="H1946" s="33" t="str">
        <f t="shared" ca="1" si="1532"/>
        <v>TRNSYS</v>
      </c>
      <c r="I1946" s="33" t="str">
        <f t="shared" ca="1" si="1532"/>
        <v>TestSpec-Alt</v>
      </c>
      <c r="J1946" s="33">
        <f t="shared" ca="1" si="1532"/>
        <v>0</v>
      </c>
      <c r="K1946" s="33">
        <f t="shared" ca="1" si="1532"/>
        <v>0</v>
      </c>
      <c r="L1946" s="33">
        <f t="shared" ca="1" si="1532"/>
        <v>0</v>
      </c>
      <c r="M1946" s="33">
        <f t="shared" ca="1" si="1532"/>
        <v>0</v>
      </c>
      <c r="N1946" s="33">
        <f t="shared" ca="1" si="1532"/>
        <v>0</v>
      </c>
      <c r="O1946" s="33">
        <f t="shared" ca="1" si="1532"/>
        <v>0</v>
      </c>
      <c r="P1946" s="33">
        <f t="shared" ca="1" si="1532"/>
        <v>0</v>
      </c>
      <c r="Q1946" s="33">
        <f t="shared" ca="1" si="1532"/>
        <v>0</v>
      </c>
      <c r="R1946" s="33">
        <f t="shared" ca="1" si="1532"/>
        <v>0</v>
      </c>
      <c r="S1946" s="33" t="str">
        <f t="shared" ca="1" si="1532"/>
        <v>Tested Prg</v>
      </c>
    </row>
    <row r="1947" spans="1:19">
      <c r="A1947" s="226">
        <v>262</v>
      </c>
      <c r="B1947" s="8">
        <v>1</v>
      </c>
      <c r="C1947" s="219">
        <f ca="1">IF(ISNUMBER(OFFSET(INDIRECT("'"&amp;'DATA for charts'!C$5&amp;"'!$v1"),$A1947-1,0)),OFFSET(INDIRECT("'"&amp;'DATA for charts'!C$5&amp;"'!$v1"),$A1947-1,0),NA())</f>
        <v>-0.24099999999999999</v>
      </c>
      <c r="D1947" s="219">
        <f ca="1">IF(ISNUMBER(OFFSET(INDIRECT("'"&amp;'DATA for charts'!D$5&amp;"'!$v1"),$A1947-1,0)),OFFSET(INDIRECT("'"&amp;'DATA for charts'!D$5&amp;"'!$v1"),$A1947-1,0),NA())</f>
        <v>-0.18841469999999999</v>
      </c>
      <c r="E1947" s="219">
        <f ca="1">IF(ISNUMBER(OFFSET(INDIRECT("'"&amp;'DATA for charts'!E$5&amp;"'!$v1"),$A1947-1,0)),OFFSET(INDIRECT("'"&amp;'DATA for charts'!E$5&amp;"'!$v1"),$A1947-1,0),NA())</f>
        <v>-0.28999000000000003</v>
      </c>
      <c r="F1947" s="219">
        <f ca="1">IF(ISNUMBER(OFFSET(INDIRECT("'"&amp;'DATA for charts'!F$5&amp;"'!$v1"),$A1947-1,0)),OFFSET(INDIRECT("'"&amp;'DATA for charts'!F$5&amp;"'!$v1"),$A1947-1,0),NA())</f>
        <v>-0.21575050852874805</v>
      </c>
      <c r="G1947" s="219">
        <f ca="1">IF(ISNUMBER(OFFSET(INDIRECT("'"&amp;'DATA for charts'!G$5&amp;"'!$v1"),$A1947-1,0)),OFFSET(INDIRECT("'"&amp;'DATA for charts'!G$5&amp;"'!$v1"),$A1947-1,0),NA())</f>
        <v>-0.27</v>
      </c>
      <c r="H1947" s="219">
        <f ca="1">IF(ISNUMBER(OFFSET(INDIRECT("'"&amp;'DATA for charts'!H$5&amp;"'!$v1"),$A1947-1,0)),OFFSET(INDIRECT("'"&amp;'DATA for charts'!H$5&amp;"'!$v1"),$A1947-1,0),NA())</f>
        <v>-0.17297599999999999</v>
      </c>
      <c r="I1947" s="219" t="e">
        <f ca="1">IF(ISNUMBER(OFFSET(INDIRECT("'"&amp;'DATA for charts'!I$5&amp;"'!$v1"),$A1947-1,0)),OFFSET(INDIRECT("'"&amp;'DATA for charts'!I$5&amp;"'!$v1"),$A1947-1,0),NA())</f>
        <v>#N/A</v>
      </c>
      <c r="J1947" s="219" t="e">
        <f ca="1">IF(ISNUMBER(OFFSET(INDIRECT("'"&amp;'DATA for charts'!J$5&amp;"'!$v1"),$A1947-1,0)),OFFSET(INDIRECT("'"&amp;'DATA for charts'!J$5&amp;"'!$v1"),$A1947-1,0),NA())</f>
        <v>#N/A</v>
      </c>
      <c r="K1947" s="219" t="e">
        <f ca="1">IF(ISNUMBER(OFFSET(INDIRECT("'"&amp;'DATA for charts'!K$5&amp;"'!$v1"),$A1947-1,0)),OFFSET(INDIRECT("'"&amp;'DATA for charts'!K$5&amp;"'!$v1"),$A1947-1,0),NA())</f>
        <v>#N/A</v>
      </c>
      <c r="L1947" s="219" t="e">
        <f ca="1">IF(ISNUMBER(OFFSET(INDIRECT("'"&amp;'DATA for charts'!L$5&amp;"'!$v1"),$A1947-1,0)),OFFSET(INDIRECT("'"&amp;'DATA for charts'!L$5&amp;"'!$v1"),$A1947-1,0),NA())</f>
        <v>#N/A</v>
      </c>
      <c r="M1947" s="219" t="e">
        <f ca="1">IF(ISNUMBER(OFFSET(INDIRECT("'"&amp;'DATA for charts'!M$5&amp;"'!$v1"),$A1947-1,0)),OFFSET(INDIRECT("'"&amp;'DATA for charts'!M$5&amp;"'!$v1"),$A1947-1,0),NA())</f>
        <v>#N/A</v>
      </c>
      <c r="N1947" s="219" t="e">
        <f ca="1">IF(ISNUMBER(OFFSET(INDIRECT("'"&amp;'DATA for charts'!N$5&amp;"'!$v1"),$A1947-1,0)),OFFSET(INDIRECT("'"&amp;'DATA for charts'!N$5&amp;"'!$v1"),$A1947-1,0),NA())</f>
        <v>#N/A</v>
      </c>
      <c r="O1947" s="219" t="e">
        <f ca="1">IF(ISNUMBER(OFFSET(INDIRECT("'"&amp;'DATA for charts'!O$5&amp;"'!$v1"),$A1947-1,0)),OFFSET(INDIRECT("'"&amp;'DATA for charts'!O$5&amp;"'!$v1"),$A1947-1,0),NA())</f>
        <v>#N/A</v>
      </c>
      <c r="P1947" s="219" t="e">
        <f ca="1">IF(ISNUMBER(OFFSET(INDIRECT("'"&amp;'DATA for charts'!P$5&amp;"'!$v1"),$A1947-1,0)),OFFSET(INDIRECT("'"&amp;'DATA for charts'!P$5&amp;"'!$v1"),$A1947-1,0),NA())</f>
        <v>#N/A</v>
      </c>
      <c r="Q1947" s="219" t="e">
        <f ca="1">IF(ISNUMBER(OFFSET(INDIRECT("'"&amp;'DATA for charts'!Q$5&amp;"'!$v1"),$A1947-1,0)),OFFSET(INDIRECT("'"&amp;'DATA for charts'!Q$5&amp;"'!$v1"),$A1947-1,0),NA())</f>
        <v>#N/A</v>
      </c>
      <c r="R1947" s="219" t="e">
        <f ca="1">IF(ISNUMBER(OFFSET(INDIRECT("'"&amp;'DATA for charts'!R$5&amp;"'!$v1"),$A1947-1,0)),OFFSET(INDIRECT("'"&amp;'DATA for charts'!R$5&amp;"'!$v1"),$A1947-1,0),NA())</f>
        <v>#N/A</v>
      </c>
      <c r="S1947" s="219" t="e">
        <f ca="1">IF(ISNUMBER(OFFSET(INDIRECT("'"&amp;'DATA for charts'!S$5&amp;"'!$v1"),$A1947-1,0)),OFFSET(INDIRECT("'"&amp;'DATA for charts'!S$5&amp;"'!$v1"),$A1947-1,0),NA())</f>
        <v>#N/A</v>
      </c>
    </row>
    <row r="1948" spans="1:19">
      <c r="A1948" s="226">
        <f t="shared" ref="A1948:A1970" si="1533">A1947+1</f>
        <v>263</v>
      </c>
      <c r="B1948" s="8">
        <v>2</v>
      </c>
      <c r="C1948" s="219">
        <f ca="1">IF(ISNUMBER(OFFSET(INDIRECT("'"&amp;'DATA for charts'!C$5&amp;"'!$v1"),$A1948-1,0)),OFFSET(INDIRECT("'"&amp;'DATA for charts'!C$5&amp;"'!$v1"),$A1948-1,0),NA())</f>
        <v>-0.11899999999999999</v>
      </c>
      <c r="D1948" s="219">
        <f ca="1">IF(ISNUMBER(OFFSET(INDIRECT("'"&amp;'DATA for charts'!D$5&amp;"'!$v1"),$A1948-1,0)),OFFSET(INDIRECT("'"&amp;'DATA for charts'!D$5&amp;"'!$v1"),$A1948-1,0),NA())</f>
        <v>-0.1302691</v>
      </c>
      <c r="E1948" s="219">
        <f ca="1">IF(ISNUMBER(OFFSET(INDIRECT("'"&amp;'DATA for charts'!E$5&amp;"'!$v1"),$A1948-1,0)),OFFSET(INDIRECT("'"&amp;'DATA for charts'!E$5&amp;"'!$v1"),$A1948-1,0),NA())</f>
        <v>-0.22559000000000001</v>
      </c>
      <c r="F1948" s="219">
        <f ca="1">IF(ISNUMBER(OFFSET(INDIRECT("'"&amp;'DATA for charts'!F$5&amp;"'!$v1"),$A1948-1,0)),OFFSET(INDIRECT("'"&amp;'DATA for charts'!F$5&amp;"'!$v1"),$A1948-1,0),NA())</f>
        <v>-0.15588235658540611</v>
      </c>
      <c r="G1948" s="219">
        <f ca="1">IF(ISNUMBER(OFFSET(INDIRECT("'"&amp;'DATA for charts'!G$5&amp;"'!$v1"),$A1948-1,0)),OFFSET(INDIRECT("'"&amp;'DATA for charts'!G$5&amp;"'!$v1"),$A1948-1,0),NA())</f>
        <v>-0.21</v>
      </c>
      <c r="H1948" s="219">
        <f ca="1">IF(ISNUMBER(OFFSET(INDIRECT("'"&amp;'DATA for charts'!H$5&amp;"'!$v1"),$A1948-1,0)),OFFSET(INDIRECT("'"&amp;'DATA for charts'!H$5&amp;"'!$v1"),$A1948-1,0),NA())</f>
        <v>-0.10897999999999999</v>
      </c>
      <c r="I1948" s="219" t="e">
        <f ca="1">IF(ISNUMBER(OFFSET(INDIRECT("'"&amp;'DATA for charts'!I$5&amp;"'!$v1"),$A1948-1,0)),OFFSET(INDIRECT("'"&amp;'DATA for charts'!I$5&amp;"'!$v1"),$A1948-1,0),NA())</f>
        <v>#N/A</v>
      </c>
      <c r="J1948" s="219" t="e">
        <f ca="1">IF(ISNUMBER(OFFSET(INDIRECT("'"&amp;'DATA for charts'!J$5&amp;"'!$v1"),$A1948-1,0)),OFFSET(INDIRECT("'"&amp;'DATA for charts'!J$5&amp;"'!$v1"),$A1948-1,0),NA())</f>
        <v>#N/A</v>
      </c>
      <c r="K1948" s="219" t="e">
        <f ca="1">IF(ISNUMBER(OFFSET(INDIRECT("'"&amp;'DATA for charts'!K$5&amp;"'!$v1"),$A1948-1,0)),OFFSET(INDIRECT("'"&amp;'DATA for charts'!K$5&amp;"'!$v1"),$A1948-1,0),NA())</f>
        <v>#N/A</v>
      </c>
      <c r="L1948" s="219" t="e">
        <f ca="1">IF(ISNUMBER(OFFSET(INDIRECT("'"&amp;'DATA for charts'!L$5&amp;"'!$v1"),$A1948-1,0)),OFFSET(INDIRECT("'"&amp;'DATA for charts'!L$5&amp;"'!$v1"),$A1948-1,0),NA())</f>
        <v>#N/A</v>
      </c>
      <c r="M1948" s="219" t="e">
        <f ca="1">IF(ISNUMBER(OFFSET(INDIRECT("'"&amp;'DATA for charts'!M$5&amp;"'!$v1"),$A1948-1,0)),OFFSET(INDIRECT("'"&amp;'DATA for charts'!M$5&amp;"'!$v1"),$A1948-1,0),NA())</f>
        <v>#N/A</v>
      </c>
      <c r="N1948" s="219" t="e">
        <f ca="1">IF(ISNUMBER(OFFSET(INDIRECT("'"&amp;'DATA for charts'!N$5&amp;"'!$v1"),$A1948-1,0)),OFFSET(INDIRECT("'"&amp;'DATA for charts'!N$5&amp;"'!$v1"),$A1948-1,0),NA())</f>
        <v>#N/A</v>
      </c>
      <c r="O1948" s="219" t="e">
        <f ca="1">IF(ISNUMBER(OFFSET(INDIRECT("'"&amp;'DATA for charts'!O$5&amp;"'!$v1"),$A1948-1,0)),OFFSET(INDIRECT("'"&amp;'DATA for charts'!O$5&amp;"'!$v1"),$A1948-1,0),NA())</f>
        <v>#N/A</v>
      </c>
      <c r="P1948" s="219" t="e">
        <f ca="1">IF(ISNUMBER(OFFSET(INDIRECT("'"&amp;'DATA for charts'!P$5&amp;"'!$v1"),$A1948-1,0)),OFFSET(INDIRECT("'"&amp;'DATA for charts'!P$5&amp;"'!$v1"),$A1948-1,0),NA())</f>
        <v>#N/A</v>
      </c>
      <c r="Q1948" s="219" t="e">
        <f ca="1">IF(ISNUMBER(OFFSET(INDIRECT("'"&amp;'DATA for charts'!Q$5&amp;"'!$v1"),$A1948-1,0)),OFFSET(INDIRECT("'"&amp;'DATA for charts'!Q$5&amp;"'!$v1"),$A1948-1,0),NA())</f>
        <v>#N/A</v>
      </c>
      <c r="R1948" s="219" t="e">
        <f ca="1">IF(ISNUMBER(OFFSET(INDIRECT("'"&amp;'DATA for charts'!R$5&amp;"'!$v1"),$A1948-1,0)),OFFSET(INDIRECT("'"&amp;'DATA for charts'!R$5&amp;"'!$v1"),$A1948-1,0),NA())</f>
        <v>#N/A</v>
      </c>
      <c r="S1948" s="219" t="e">
        <f ca="1">IF(ISNUMBER(OFFSET(INDIRECT("'"&amp;'DATA for charts'!S$5&amp;"'!$v1"),$A1948-1,0)),OFFSET(INDIRECT("'"&amp;'DATA for charts'!S$5&amp;"'!$v1"),$A1948-1,0),NA())</f>
        <v>#N/A</v>
      </c>
    </row>
    <row r="1949" spans="1:19">
      <c r="A1949" s="226">
        <f t="shared" si="1533"/>
        <v>264</v>
      </c>
      <c r="B1949" s="8">
        <v>3</v>
      </c>
      <c r="C1949" s="219">
        <f ca="1">IF(ISNUMBER(OFFSET(INDIRECT("'"&amp;'DATA for charts'!C$5&amp;"'!$v1"),$A1949-1,0)),OFFSET(INDIRECT("'"&amp;'DATA for charts'!C$5&amp;"'!$v1"),$A1949-1,0),NA())</f>
        <v>-3.6999999999999998E-2</v>
      </c>
      <c r="D1949" s="219">
        <f ca="1">IF(ISNUMBER(OFFSET(INDIRECT("'"&amp;'DATA for charts'!D$5&amp;"'!$v1"),$A1949-1,0)),OFFSET(INDIRECT("'"&amp;'DATA for charts'!D$5&amp;"'!$v1"),$A1949-1,0),NA())</f>
        <v>-6.8221240000000002E-2</v>
      </c>
      <c r="E1949" s="219">
        <f ca="1">IF(ISNUMBER(OFFSET(INDIRECT("'"&amp;'DATA for charts'!E$5&amp;"'!$v1"),$A1949-1,0)),OFFSET(INDIRECT("'"&amp;'DATA for charts'!E$5&amp;"'!$v1"),$A1949-1,0),NA())</f>
        <v>-0.15164</v>
      </c>
      <c r="F1949" s="219">
        <f ca="1">IF(ISNUMBER(OFFSET(INDIRECT("'"&amp;'DATA for charts'!F$5&amp;"'!$v1"),$A1949-1,0)),OFFSET(INDIRECT("'"&amp;'DATA for charts'!F$5&amp;"'!$v1"),$A1949-1,0),NA())</f>
        <v>-9.365153557258972E-2</v>
      </c>
      <c r="G1949" s="219">
        <f ca="1">IF(ISNUMBER(OFFSET(INDIRECT("'"&amp;'DATA for charts'!G$5&amp;"'!$v1"),$A1949-1,0)),OFFSET(INDIRECT("'"&amp;'DATA for charts'!G$5&amp;"'!$v1"),$A1949-1,0),NA())</f>
        <v>-0.14000000000000001</v>
      </c>
      <c r="H1949" s="219">
        <f ca="1">IF(ISNUMBER(OFFSET(INDIRECT("'"&amp;'DATA for charts'!H$5&amp;"'!$v1"),$A1949-1,0)),OFFSET(INDIRECT("'"&amp;'DATA for charts'!H$5&amp;"'!$v1"),$A1949-1,0),NA())</f>
        <v>-3.8741600000000001E-2</v>
      </c>
      <c r="I1949" s="219" t="e">
        <f ca="1">IF(ISNUMBER(OFFSET(INDIRECT("'"&amp;'DATA for charts'!I$5&amp;"'!$v1"),$A1949-1,0)),OFFSET(INDIRECT("'"&amp;'DATA for charts'!I$5&amp;"'!$v1"),$A1949-1,0),NA())</f>
        <v>#N/A</v>
      </c>
      <c r="J1949" s="219" t="e">
        <f ca="1">IF(ISNUMBER(OFFSET(INDIRECT("'"&amp;'DATA for charts'!J$5&amp;"'!$v1"),$A1949-1,0)),OFFSET(INDIRECT("'"&amp;'DATA for charts'!J$5&amp;"'!$v1"),$A1949-1,0),NA())</f>
        <v>#N/A</v>
      </c>
      <c r="K1949" s="219" t="e">
        <f ca="1">IF(ISNUMBER(OFFSET(INDIRECT("'"&amp;'DATA for charts'!K$5&amp;"'!$v1"),$A1949-1,0)),OFFSET(INDIRECT("'"&amp;'DATA for charts'!K$5&amp;"'!$v1"),$A1949-1,0),NA())</f>
        <v>#N/A</v>
      </c>
      <c r="L1949" s="219" t="e">
        <f ca="1">IF(ISNUMBER(OFFSET(INDIRECT("'"&amp;'DATA for charts'!L$5&amp;"'!$v1"),$A1949-1,0)),OFFSET(INDIRECT("'"&amp;'DATA for charts'!L$5&amp;"'!$v1"),$A1949-1,0),NA())</f>
        <v>#N/A</v>
      </c>
      <c r="M1949" s="219" t="e">
        <f ca="1">IF(ISNUMBER(OFFSET(INDIRECT("'"&amp;'DATA for charts'!M$5&amp;"'!$v1"),$A1949-1,0)),OFFSET(INDIRECT("'"&amp;'DATA for charts'!M$5&amp;"'!$v1"),$A1949-1,0),NA())</f>
        <v>#N/A</v>
      </c>
      <c r="N1949" s="219" t="e">
        <f ca="1">IF(ISNUMBER(OFFSET(INDIRECT("'"&amp;'DATA for charts'!N$5&amp;"'!$v1"),$A1949-1,0)),OFFSET(INDIRECT("'"&amp;'DATA for charts'!N$5&amp;"'!$v1"),$A1949-1,0),NA())</f>
        <v>#N/A</v>
      </c>
      <c r="O1949" s="219" t="e">
        <f ca="1">IF(ISNUMBER(OFFSET(INDIRECT("'"&amp;'DATA for charts'!O$5&amp;"'!$v1"),$A1949-1,0)),OFFSET(INDIRECT("'"&amp;'DATA for charts'!O$5&amp;"'!$v1"),$A1949-1,0),NA())</f>
        <v>#N/A</v>
      </c>
      <c r="P1949" s="219" t="e">
        <f ca="1">IF(ISNUMBER(OFFSET(INDIRECT("'"&amp;'DATA for charts'!P$5&amp;"'!$v1"),$A1949-1,0)),OFFSET(INDIRECT("'"&amp;'DATA for charts'!P$5&amp;"'!$v1"),$A1949-1,0),NA())</f>
        <v>#N/A</v>
      </c>
      <c r="Q1949" s="219" t="e">
        <f ca="1">IF(ISNUMBER(OFFSET(INDIRECT("'"&amp;'DATA for charts'!Q$5&amp;"'!$v1"),$A1949-1,0)),OFFSET(INDIRECT("'"&amp;'DATA for charts'!Q$5&amp;"'!$v1"),$A1949-1,0),NA())</f>
        <v>#N/A</v>
      </c>
      <c r="R1949" s="219" t="e">
        <f ca="1">IF(ISNUMBER(OFFSET(INDIRECT("'"&amp;'DATA for charts'!R$5&amp;"'!$v1"),$A1949-1,0)),OFFSET(INDIRECT("'"&amp;'DATA for charts'!R$5&amp;"'!$v1"),$A1949-1,0),NA())</f>
        <v>#N/A</v>
      </c>
      <c r="S1949" s="219" t="e">
        <f ca="1">IF(ISNUMBER(OFFSET(INDIRECT("'"&amp;'DATA for charts'!S$5&amp;"'!$v1"),$A1949-1,0)),OFFSET(INDIRECT("'"&amp;'DATA for charts'!S$5&amp;"'!$v1"),$A1949-1,0),NA())</f>
        <v>#N/A</v>
      </c>
    </row>
    <row r="1950" spans="1:19">
      <c r="A1950" s="226">
        <f t="shared" si="1533"/>
        <v>265</v>
      </c>
      <c r="B1950" s="8">
        <v>4</v>
      </c>
      <c r="C1950" s="219">
        <f ca="1">IF(ISNUMBER(OFFSET(INDIRECT("'"&amp;'DATA for charts'!C$5&amp;"'!$v1"),$A1950-1,0)),OFFSET(INDIRECT("'"&amp;'DATA for charts'!C$5&amp;"'!$v1"),$A1950-1,0),NA())</f>
        <v>0</v>
      </c>
      <c r="D1950" s="219">
        <f ca="1">IF(ISNUMBER(OFFSET(INDIRECT("'"&amp;'DATA for charts'!D$5&amp;"'!$v1"),$A1950-1,0)),OFFSET(INDIRECT("'"&amp;'DATA for charts'!D$5&amp;"'!$v1"),$A1950-1,0),NA())</f>
        <v>-8.6704920000000001E-3</v>
      </c>
      <c r="E1950" s="219">
        <f ca="1">IF(ISNUMBER(OFFSET(INDIRECT("'"&amp;'DATA for charts'!E$5&amp;"'!$v1"),$A1950-1,0)),OFFSET(INDIRECT("'"&amp;'DATA for charts'!E$5&amp;"'!$v1"),$A1950-1,0),NA())</f>
        <v>-7.7520000000000006E-2</v>
      </c>
      <c r="F1950" s="219">
        <f ca="1">IF(ISNUMBER(OFFSET(INDIRECT("'"&amp;'DATA for charts'!F$5&amp;"'!$v1"),$A1950-1,0)),OFFSET(INDIRECT("'"&amp;'DATA for charts'!F$5&amp;"'!$v1"),$A1950-1,0),NA())</f>
        <v>-2.4142858209565889E-2</v>
      </c>
      <c r="G1950" s="219">
        <f ca="1">IF(ISNUMBER(OFFSET(INDIRECT("'"&amp;'DATA for charts'!G$5&amp;"'!$v1"),$A1950-1,0)),OFFSET(INDIRECT("'"&amp;'DATA for charts'!G$5&amp;"'!$v1"),$A1950-1,0),NA())</f>
        <v>-0.06</v>
      </c>
      <c r="H1950" s="219">
        <f ca="1">IF(ISNUMBER(OFFSET(INDIRECT("'"&amp;'DATA for charts'!H$5&amp;"'!$v1"),$A1950-1,0)),OFFSET(INDIRECT("'"&amp;'DATA for charts'!H$5&amp;"'!$v1"),$A1950-1,0),NA())</f>
        <v>0</v>
      </c>
      <c r="I1950" s="219" t="e">
        <f ca="1">IF(ISNUMBER(OFFSET(INDIRECT("'"&amp;'DATA for charts'!I$5&amp;"'!$v1"),$A1950-1,0)),OFFSET(INDIRECT("'"&amp;'DATA for charts'!I$5&amp;"'!$v1"),$A1950-1,0),NA())</f>
        <v>#N/A</v>
      </c>
      <c r="J1950" s="219" t="e">
        <f ca="1">IF(ISNUMBER(OFFSET(INDIRECT("'"&amp;'DATA for charts'!J$5&amp;"'!$v1"),$A1950-1,0)),OFFSET(INDIRECT("'"&amp;'DATA for charts'!J$5&amp;"'!$v1"),$A1950-1,0),NA())</f>
        <v>#N/A</v>
      </c>
      <c r="K1950" s="219" t="e">
        <f ca="1">IF(ISNUMBER(OFFSET(INDIRECT("'"&amp;'DATA for charts'!K$5&amp;"'!$v1"),$A1950-1,0)),OFFSET(INDIRECT("'"&amp;'DATA for charts'!K$5&amp;"'!$v1"),$A1950-1,0),NA())</f>
        <v>#N/A</v>
      </c>
      <c r="L1950" s="219" t="e">
        <f ca="1">IF(ISNUMBER(OFFSET(INDIRECT("'"&amp;'DATA for charts'!L$5&amp;"'!$v1"),$A1950-1,0)),OFFSET(INDIRECT("'"&amp;'DATA for charts'!L$5&amp;"'!$v1"),$A1950-1,0),NA())</f>
        <v>#N/A</v>
      </c>
      <c r="M1950" s="219" t="e">
        <f ca="1">IF(ISNUMBER(OFFSET(INDIRECT("'"&amp;'DATA for charts'!M$5&amp;"'!$v1"),$A1950-1,0)),OFFSET(INDIRECT("'"&amp;'DATA for charts'!M$5&amp;"'!$v1"),$A1950-1,0),NA())</f>
        <v>#N/A</v>
      </c>
      <c r="N1950" s="219" t="e">
        <f ca="1">IF(ISNUMBER(OFFSET(INDIRECT("'"&amp;'DATA for charts'!N$5&amp;"'!$v1"),$A1950-1,0)),OFFSET(INDIRECT("'"&amp;'DATA for charts'!N$5&amp;"'!$v1"),$A1950-1,0),NA())</f>
        <v>#N/A</v>
      </c>
      <c r="O1950" s="219" t="e">
        <f ca="1">IF(ISNUMBER(OFFSET(INDIRECT("'"&amp;'DATA for charts'!O$5&amp;"'!$v1"),$A1950-1,0)),OFFSET(INDIRECT("'"&amp;'DATA for charts'!O$5&amp;"'!$v1"),$A1950-1,0),NA())</f>
        <v>#N/A</v>
      </c>
      <c r="P1950" s="219" t="e">
        <f ca="1">IF(ISNUMBER(OFFSET(INDIRECT("'"&amp;'DATA for charts'!P$5&amp;"'!$v1"),$A1950-1,0)),OFFSET(INDIRECT("'"&amp;'DATA for charts'!P$5&amp;"'!$v1"),$A1950-1,0),NA())</f>
        <v>#N/A</v>
      </c>
      <c r="Q1950" s="219" t="e">
        <f ca="1">IF(ISNUMBER(OFFSET(INDIRECT("'"&amp;'DATA for charts'!Q$5&amp;"'!$v1"),$A1950-1,0)),OFFSET(INDIRECT("'"&amp;'DATA for charts'!Q$5&amp;"'!$v1"),$A1950-1,0),NA())</f>
        <v>#N/A</v>
      </c>
      <c r="R1950" s="219" t="e">
        <f ca="1">IF(ISNUMBER(OFFSET(INDIRECT("'"&amp;'DATA for charts'!R$5&amp;"'!$v1"),$A1950-1,0)),OFFSET(INDIRECT("'"&amp;'DATA for charts'!R$5&amp;"'!$v1"),$A1950-1,0),NA())</f>
        <v>#N/A</v>
      </c>
      <c r="S1950" s="219" t="e">
        <f ca="1">IF(ISNUMBER(OFFSET(INDIRECT("'"&amp;'DATA for charts'!S$5&amp;"'!$v1"),$A1950-1,0)),OFFSET(INDIRECT("'"&amp;'DATA for charts'!S$5&amp;"'!$v1"),$A1950-1,0),NA())</f>
        <v>#N/A</v>
      </c>
    </row>
    <row r="1951" spans="1:19">
      <c r="A1951" s="226">
        <f t="shared" si="1533"/>
        <v>266</v>
      </c>
      <c r="B1951" s="8">
        <v>5</v>
      </c>
      <c r="C1951" s="219">
        <f ca="1">IF(ISNUMBER(OFFSET(INDIRECT("'"&amp;'DATA for charts'!C$5&amp;"'!$v1"),$A1951-1,0)),OFFSET(INDIRECT("'"&amp;'DATA for charts'!C$5&amp;"'!$v1"),$A1951-1,0),NA())</f>
        <v>0</v>
      </c>
      <c r="D1951" s="219">
        <f ca="1">IF(ISNUMBER(OFFSET(INDIRECT("'"&amp;'DATA for charts'!D$5&amp;"'!$v1"),$A1951-1,0)),OFFSET(INDIRECT("'"&amp;'DATA for charts'!D$5&amp;"'!$v1"),$A1951-1,0),NA())</f>
        <v>0</v>
      </c>
      <c r="E1951" s="219">
        <f ca="1">IF(ISNUMBER(OFFSET(INDIRECT("'"&amp;'DATA for charts'!E$5&amp;"'!$v1"),$A1951-1,0)),OFFSET(INDIRECT("'"&amp;'DATA for charts'!E$5&amp;"'!$v1"),$A1951-1,0),NA())</f>
        <v>-3.2200000000000002E-3</v>
      </c>
      <c r="F1951" s="219">
        <f ca="1">IF(ISNUMBER(OFFSET(INDIRECT("'"&amp;'DATA for charts'!F$5&amp;"'!$v1"),$A1951-1,0)),OFFSET(INDIRECT("'"&amp;'DATA for charts'!F$5&amp;"'!$v1"),$A1951-1,0),NA())</f>
        <v>0</v>
      </c>
      <c r="G1951" s="219">
        <f ca="1">IF(ISNUMBER(OFFSET(INDIRECT("'"&amp;'DATA for charts'!G$5&amp;"'!$v1"),$A1951-1,0)),OFFSET(INDIRECT("'"&amp;'DATA for charts'!G$5&amp;"'!$v1"),$A1951-1,0),NA())</f>
        <v>-0.01</v>
      </c>
      <c r="H1951" s="219">
        <f ca="1">IF(ISNUMBER(OFFSET(INDIRECT("'"&amp;'DATA for charts'!H$5&amp;"'!$v1"),$A1951-1,0)),OFFSET(INDIRECT("'"&amp;'DATA for charts'!H$5&amp;"'!$v1"),$A1951-1,0),NA())</f>
        <v>0</v>
      </c>
      <c r="I1951" s="219" t="e">
        <f ca="1">IF(ISNUMBER(OFFSET(INDIRECT("'"&amp;'DATA for charts'!I$5&amp;"'!$v1"),$A1951-1,0)),OFFSET(INDIRECT("'"&amp;'DATA for charts'!I$5&amp;"'!$v1"),$A1951-1,0),NA())</f>
        <v>#N/A</v>
      </c>
      <c r="J1951" s="219" t="e">
        <f ca="1">IF(ISNUMBER(OFFSET(INDIRECT("'"&amp;'DATA for charts'!J$5&amp;"'!$v1"),$A1951-1,0)),OFFSET(INDIRECT("'"&amp;'DATA for charts'!J$5&amp;"'!$v1"),$A1951-1,0),NA())</f>
        <v>#N/A</v>
      </c>
      <c r="K1951" s="219" t="e">
        <f ca="1">IF(ISNUMBER(OFFSET(INDIRECT("'"&amp;'DATA for charts'!K$5&amp;"'!$v1"),$A1951-1,0)),OFFSET(INDIRECT("'"&amp;'DATA for charts'!K$5&amp;"'!$v1"),$A1951-1,0),NA())</f>
        <v>#N/A</v>
      </c>
      <c r="L1951" s="219" t="e">
        <f ca="1">IF(ISNUMBER(OFFSET(INDIRECT("'"&amp;'DATA for charts'!L$5&amp;"'!$v1"),$A1951-1,0)),OFFSET(INDIRECT("'"&amp;'DATA for charts'!L$5&amp;"'!$v1"),$A1951-1,0),NA())</f>
        <v>#N/A</v>
      </c>
      <c r="M1951" s="219" t="e">
        <f ca="1">IF(ISNUMBER(OFFSET(INDIRECT("'"&amp;'DATA for charts'!M$5&amp;"'!$v1"),$A1951-1,0)),OFFSET(INDIRECT("'"&amp;'DATA for charts'!M$5&amp;"'!$v1"),$A1951-1,0),NA())</f>
        <v>#N/A</v>
      </c>
      <c r="N1951" s="219" t="e">
        <f ca="1">IF(ISNUMBER(OFFSET(INDIRECT("'"&amp;'DATA for charts'!N$5&amp;"'!$v1"),$A1951-1,0)),OFFSET(INDIRECT("'"&amp;'DATA for charts'!N$5&amp;"'!$v1"),$A1951-1,0),NA())</f>
        <v>#N/A</v>
      </c>
      <c r="O1951" s="219" t="e">
        <f ca="1">IF(ISNUMBER(OFFSET(INDIRECT("'"&amp;'DATA for charts'!O$5&amp;"'!$v1"),$A1951-1,0)),OFFSET(INDIRECT("'"&amp;'DATA for charts'!O$5&amp;"'!$v1"),$A1951-1,0),NA())</f>
        <v>#N/A</v>
      </c>
      <c r="P1951" s="219" t="e">
        <f ca="1">IF(ISNUMBER(OFFSET(INDIRECT("'"&amp;'DATA for charts'!P$5&amp;"'!$v1"),$A1951-1,0)),OFFSET(INDIRECT("'"&amp;'DATA for charts'!P$5&amp;"'!$v1"),$A1951-1,0),NA())</f>
        <v>#N/A</v>
      </c>
      <c r="Q1951" s="219" t="e">
        <f ca="1">IF(ISNUMBER(OFFSET(INDIRECT("'"&amp;'DATA for charts'!Q$5&amp;"'!$v1"),$A1951-1,0)),OFFSET(INDIRECT("'"&amp;'DATA for charts'!Q$5&amp;"'!$v1"),$A1951-1,0),NA())</f>
        <v>#N/A</v>
      </c>
      <c r="R1951" s="219" t="e">
        <f ca="1">IF(ISNUMBER(OFFSET(INDIRECT("'"&amp;'DATA for charts'!R$5&amp;"'!$v1"),$A1951-1,0)),OFFSET(INDIRECT("'"&amp;'DATA for charts'!R$5&amp;"'!$v1"),$A1951-1,0),NA())</f>
        <v>#N/A</v>
      </c>
      <c r="S1951" s="219" t="e">
        <f ca="1">IF(ISNUMBER(OFFSET(INDIRECT("'"&amp;'DATA for charts'!S$5&amp;"'!$v1"),$A1951-1,0)),OFFSET(INDIRECT("'"&amp;'DATA for charts'!S$5&amp;"'!$v1"),$A1951-1,0),NA())</f>
        <v>#N/A</v>
      </c>
    </row>
    <row r="1952" spans="1:19">
      <c r="A1952" s="226">
        <f t="shared" si="1533"/>
        <v>267</v>
      </c>
      <c r="B1952" s="8">
        <v>6</v>
      </c>
      <c r="C1952" s="219">
        <f ca="1">IF(ISNUMBER(OFFSET(INDIRECT("'"&amp;'DATA for charts'!C$5&amp;"'!$v1"),$A1952-1,0)),OFFSET(INDIRECT("'"&amp;'DATA for charts'!C$5&amp;"'!$v1"),$A1952-1,0),NA())</f>
        <v>0</v>
      </c>
      <c r="D1952" s="219">
        <f ca="1">IF(ISNUMBER(OFFSET(INDIRECT("'"&amp;'DATA for charts'!D$5&amp;"'!$v1"),$A1952-1,0)),OFFSET(INDIRECT("'"&amp;'DATA for charts'!D$5&amp;"'!$v1"),$A1952-1,0),NA())</f>
        <v>0</v>
      </c>
      <c r="E1952" s="219">
        <f ca="1">IF(ISNUMBER(OFFSET(INDIRECT("'"&amp;'DATA for charts'!E$5&amp;"'!$v1"),$A1952-1,0)),OFFSET(INDIRECT("'"&amp;'DATA for charts'!E$5&amp;"'!$v1"),$A1952-1,0),NA())</f>
        <v>-3.0110000000000001E-2</v>
      </c>
      <c r="F1952" s="219">
        <f ca="1">IF(ISNUMBER(OFFSET(INDIRECT("'"&amp;'DATA for charts'!F$5&amp;"'!$v1"),$A1952-1,0)),OFFSET(INDIRECT("'"&amp;'DATA for charts'!F$5&amp;"'!$v1"),$A1952-1,0),NA())</f>
        <v>0</v>
      </c>
      <c r="G1952" s="219">
        <f ca="1">IF(ISNUMBER(OFFSET(INDIRECT("'"&amp;'DATA for charts'!G$5&amp;"'!$v1"),$A1952-1,0)),OFFSET(INDIRECT("'"&amp;'DATA for charts'!G$5&amp;"'!$v1"),$A1952-1,0),NA())</f>
        <v>0</v>
      </c>
      <c r="H1952" s="219">
        <f ca="1">IF(ISNUMBER(OFFSET(INDIRECT("'"&amp;'DATA for charts'!H$5&amp;"'!$v1"),$A1952-1,0)),OFFSET(INDIRECT("'"&amp;'DATA for charts'!H$5&amp;"'!$v1"),$A1952-1,0),NA())</f>
        <v>0</v>
      </c>
      <c r="I1952" s="219" t="e">
        <f ca="1">IF(ISNUMBER(OFFSET(INDIRECT("'"&amp;'DATA for charts'!I$5&amp;"'!$v1"),$A1952-1,0)),OFFSET(INDIRECT("'"&amp;'DATA for charts'!I$5&amp;"'!$v1"),$A1952-1,0),NA())</f>
        <v>#N/A</v>
      </c>
      <c r="J1952" s="219" t="e">
        <f ca="1">IF(ISNUMBER(OFFSET(INDIRECT("'"&amp;'DATA for charts'!J$5&amp;"'!$v1"),$A1952-1,0)),OFFSET(INDIRECT("'"&amp;'DATA for charts'!J$5&amp;"'!$v1"),$A1952-1,0),NA())</f>
        <v>#N/A</v>
      </c>
      <c r="K1952" s="219" t="e">
        <f ca="1">IF(ISNUMBER(OFFSET(INDIRECT("'"&amp;'DATA for charts'!K$5&amp;"'!$v1"),$A1952-1,0)),OFFSET(INDIRECT("'"&amp;'DATA for charts'!K$5&amp;"'!$v1"),$A1952-1,0),NA())</f>
        <v>#N/A</v>
      </c>
      <c r="L1952" s="219" t="e">
        <f ca="1">IF(ISNUMBER(OFFSET(INDIRECT("'"&amp;'DATA for charts'!L$5&amp;"'!$v1"),$A1952-1,0)),OFFSET(INDIRECT("'"&amp;'DATA for charts'!L$5&amp;"'!$v1"),$A1952-1,0),NA())</f>
        <v>#N/A</v>
      </c>
      <c r="M1952" s="219" t="e">
        <f ca="1">IF(ISNUMBER(OFFSET(INDIRECT("'"&amp;'DATA for charts'!M$5&amp;"'!$v1"),$A1952-1,0)),OFFSET(INDIRECT("'"&amp;'DATA for charts'!M$5&amp;"'!$v1"),$A1952-1,0),NA())</f>
        <v>#N/A</v>
      </c>
      <c r="N1952" s="219" t="e">
        <f ca="1">IF(ISNUMBER(OFFSET(INDIRECT("'"&amp;'DATA for charts'!N$5&amp;"'!$v1"),$A1952-1,0)),OFFSET(INDIRECT("'"&amp;'DATA for charts'!N$5&amp;"'!$v1"),$A1952-1,0),NA())</f>
        <v>#N/A</v>
      </c>
      <c r="O1952" s="219" t="e">
        <f ca="1">IF(ISNUMBER(OFFSET(INDIRECT("'"&amp;'DATA for charts'!O$5&amp;"'!$v1"),$A1952-1,0)),OFFSET(INDIRECT("'"&amp;'DATA for charts'!O$5&amp;"'!$v1"),$A1952-1,0),NA())</f>
        <v>#N/A</v>
      </c>
      <c r="P1952" s="219" t="e">
        <f ca="1">IF(ISNUMBER(OFFSET(INDIRECT("'"&amp;'DATA for charts'!P$5&amp;"'!$v1"),$A1952-1,0)),OFFSET(INDIRECT("'"&amp;'DATA for charts'!P$5&amp;"'!$v1"),$A1952-1,0),NA())</f>
        <v>#N/A</v>
      </c>
      <c r="Q1952" s="219" t="e">
        <f ca="1">IF(ISNUMBER(OFFSET(INDIRECT("'"&amp;'DATA for charts'!Q$5&amp;"'!$v1"),$A1952-1,0)),OFFSET(INDIRECT("'"&amp;'DATA for charts'!Q$5&amp;"'!$v1"),$A1952-1,0),NA())</f>
        <v>#N/A</v>
      </c>
      <c r="R1952" s="219" t="e">
        <f ca="1">IF(ISNUMBER(OFFSET(INDIRECT("'"&amp;'DATA for charts'!R$5&amp;"'!$v1"),$A1952-1,0)),OFFSET(INDIRECT("'"&amp;'DATA for charts'!R$5&amp;"'!$v1"),$A1952-1,0),NA())</f>
        <v>#N/A</v>
      </c>
      <c r="S1952" s="219" t="e">
        <f ca="1">IF(ISNUMBER(OFFSET(INDIRECT("'"&amp;'DATA for charts'!S$5&amp;"'!$v1"),$A1952-1,0)),OFFSET(INDIRECT("'"&amp;'DATA for charts'!S$5&amp;"'!$v1"),$A1952-1,0),NA())</f>
        <v>#N/A</v>
      </c>
    </row>
    <row r="1953" spans="1:19">
      <c r="A1953" s="226">
        <f t="shared" si="1533"/>
        <v>268</v>
      </c>
      <c r="B1953" s="8">
        <v>7</v>
      </c>
      <c r="C1953" s="219">
        <f ca="1">IF(ISNUMBER(OFFSET(INDIRECT("'"&amp;'DATA for charts'!C$5&amp;"'!$v1"),$A1953-1,0)),OFFSET(INDIRECT("'"&amp;'DATA for charts'!C$5&amp;"'!$v1"),$A1953-1,0),NA())</f>
        <v>0</v>
      </c>
      <c r="D1953" s="219">
        <f ca="1">IF(ISNUMBER(OFFSET(INDIRECT("'"&amp;'DATA for charts'!D$5&amp;"'!$v1"),$A1953-1,0)),OFFSET(INDIRECT("'"&amp;'DATA for charts'!D$5&amp;"'!$v1"),$A1953-1,0),NA())</f>
        <v>-1.8269130000000001E-2</v>
      </c>
      <c r="E1953" s="219">
        <f ca="1">IF(ISNUMBER(OFFSET(INDIRECT("'"&amp;'DATA for charts'!E$5&amp;"'!$v1"),$A1953-1,0)),OFFSET(INDIRECT("'"&amp;'DATA for charts'!E$5&amp;"'!$v1"),$A1953-1,0),NA())</f>
        <v>-0.10082000000000001</v>
      </c>
      <c r="F1953" s="219">
        <f ca="1">IF(ISNUMBER(OFFSET(INDIRECT("'"&amp;'DATA for charts'!F$5&amp;"'!$v1"),$A1953-1,0)),OFFSET(INDIRECT("'"&amp;'DATA for charts'!F$5&amp;"'!$v1"),$A1953-1,0),NA())</f>
        <v>-6.2989304286409725E-2</v>
      </c>
      <c r="G1953" s="219">
        <f ca="1">IF(ISNUMBER(OFFSET(INDIRECT("'"&amp;'DATA for charts'!G$5&amp;"'!$v1"),$A1953-1,0)),OFFSET(INDIRECT("'"&amp;'DATA for charts'!G$5&amp;"'!$v1"),$A1953-1,0),NA())</f>
        <v>-0.06</v>
      </c>
      <c r="H1953" s="219">
        <f ca="1">IF(ISNUMBER(OFFSET(INDIRECT("'"&amp;'DATA for charts'!H$5&amp;"'!$v1"),$A1953-1,0)),OFFSET(INDIRECT("'"&amp;'DATA for charts'!H$5&amp;"'!$v1"),$A1953-1,0),NA())</f>
        <v>-2.3002999999999999E-2</v>
      </c>
      <c r="I1953" s="219" t="e">
        <f ca="1">IF(ISNUMBER(OFFSET(INDIRECT("'"&amp;'DATA for charts'!I$5&amp;"'!$v1"),$A1953-1,0)),OFFSET(INDIRECT("'"&amp;'DATA for charts'!I$5&amp;"'!$v1"),$A1953-1,0),NA())</f>
        <v>#N/A</v>
      </c>
      <c r="J1953" s="219" t="e">
        <f ca="1">IF(ISNUMBER(OFFSET(INDIRECT("'"&amp;'DATA for charts'!J$5&amp;"'!$v1"),$A1953-1,0)),OFFSET(INDIRECT("'"&amp;'DATA for charts'!J$5&amp;"'!$v1"),$A1953-1,0),NA())</f>
        <v>#N/A</v>
      </c>
      <c r="K1953" s="219" t="e">
        <f ca="1">IF(ISNUMBER(OFFSET(INDIRECT("'"&amp;'DATA for charts'!K$5&amp;"'!$v1"),$A1953-1,0)),OFFSET(INDIRECT("'"&amp;'DATA for charts'!K$5&amp;"'!$v1"),$A1953-1,0),NA())</f>
        <v>#N/A</v>
      </c>
      <c r="L1953" s="219" t="e">
        <f ca="1">IF(ISNUMBER(OFFSET(INDIRECT("'"&amp;'DATA for charts'!L$5&amp;"'!$v1"),$A1953-1,0)),OFFSET(INDIRECT("'"&amp;'DATA for charts'!L$5&amp;"'!$v1"),$A1953-1,0),NA())</f>
        <v>#N/A</v>
      </c>
      <c r="M1953" s="219" t="e">
        <f ca="1">IF(ISNUMBER(OFFSET(INDIRECT("'"&amp;'DATA for charts'!M$5&amp;"'!$v1"),$A1953-1,0)),OFFSET(INDIRECT("'"&amp;'DATA for charts'!M$5&amp;"'!$v1"),$A1953-1,0),NA())</f>
        <v>#N/A</v>
      </c>
      <c r="N1953" s="219" t="e">
        <f ca="1">IF(ISNUMBER(OFFSET(INDIRECT("'"&amp;'DATA for charts'!N$5&amp;"'!$v1"),$A1953-1,0)),OFFSET(INDIRECT("'"&amp;'DATA for charts'!N$5&amp;"'!$v1"),$A1953-1,0),NA())</f>
        <v>#N/A</v>
      </c>
      <c r="O1953" s="219" t="e">
        <f ca="1">IF(ISNUMBER(OFFSET(INDIRECT("'"&amp;'DATA for charts'!O$5&amp;"'!$v1"),$A1953-1,0)),OFFSET(INDIRECT("'"&amp;'DATA for charts'!O$5&amp;"'!$v1"),$A1953-1,0),NA())</f>
        <v>#N/A</v>
      </c>
      <c r="P1953" s="219" t="e">
        <f ca="1">IF(ISNUMBER(OFFSET(INDIRECT("'"&amp;'DATA for charts'!P$5&amp;"'!$v1"),$A1953-1,0)),OFFSET(INDIRECT("'"&amp;'DATA for charts'!P$5&amp;"'!$v1"),$A1953-1,0),NA())</f>
        <v>#N/A</v>
      </c>
      <c r="Q1953" s="219" t="e">
        <f ca="1">IF(ISNUMBER(OFFSET(INDIRECT("'"&amp;'DATA for charts'!Q$5&amp;"'!$v1"),$A1953-1,0)),OFFSET(INDIRECT("'"&amp;'DATA for charts'!Q$5&amp;"'!$v1"),$A1953-1,0),NA())</f>
        <v>#N/A</v>
      </c>
      <c r="R1953" s="219" t="e">
        <f ca="1">IF(ISNUMBER(OFFSET(INDIRECT("'"&amp;'DATA for charts'!R$5&amp;"'!$v1"),$A1953-1,0)),OFFSET(INDIRECT("'"&amp;'DATA for charts'!R$5&amp;"'!$v1"),$A1953-1,0),NA())</f>
        <v>#N/A</v>
      </c>
      <c r="S1953" s="219" t="e">
        <f ca="1">IF(ISNUMBER(OFFSET(INDIRECT("'"&amp;'DATA for charts'!S$5&amp;"'!$v1"),$A1953-1,0)),OFFSET(INDIRECT("'"&amp;'DATA for charts'!S$5&amp;"'!$v1"),$A1953-1,0),NA())</f>
        <v>#N/A</v>
      </c>
    </row>
    <row r="1954" spans="1:19">
      <c r="A1954" s="226">
        <f t="shared" si="1533"/>
        <v>269</v>
      </c>
      <c r="B1954" s="8">
        <v>8</v>
      </c>
      <c r="C1954" s="219">
        <f ca="1">IF(ISNUMBER(OFFSET(INDIRECT("'"&amp;'DATA for charts'!C$5&amp;"'!$v1"),$A1954-1,0)),OFFSET(INDIRECT("'"&amp;'DATA for charts'!C$5&amp;"'!$v1"),$A1954-1,0),NA())</f>
        <v>-7.0999999999999994E-2</v>
      </c>
      <c r="D1954" s="219">
        <f ca="1">IF(ISNUMBER(OFFSET(INDIRECT("'"&amp;'DATA for charts'!D$5&amp;"'!$v1"),$A1954-1,0)),OFFSET(INDIRECT("'"&amp;'DATA for charts'!D$5&amp;"'!$v1"),$A1954-1,0),NA())</f>
        <v>-0.11586404</v>
      </c>
      <c r="E1954" s="219">
        <f ca="1">IF(ISNUMBER(OFFSET(INDIRECT("'"&amp;'DATA for charts'!E$5&amp;"'!$v1"),$A1954-1,0)),OFFSET(INDIRECT("'"&amp;'DATA for charts'!E$5&amp;"'!$v1"),$A1954-1,0),NA())</f>
        <v>-0.18765999999999999</v>
      </c>
      <c r="F1954" s="219">
        <f ca="1">IF(ISNUMBER(OFFSET(INDIRECT("'"&amp;'DATA for charts'!F$5&amp;"'!$v1"),$A1954-1,0)),OFFSET(INDIRECT("'"&amp;'DATA for charts'!F$5&amp;"'!$v1"),$A1954-1,0),NA())</f>
        <v>-0.17090907589573945</v>
      </c>
      <c r="G1954" s="219">
        <f ca="1">IF(ISNUMBER(OFFSET(INDIRECT("'"&amp;'DATA for charts'!G$5&amp;"'!$v1"),$A1954-1,0)),OFFSET(INDIRECT("'"&amp;'DATA for charts'!G$5&amp;"'!$v1"),$A1954-1,0),NA())</f>
        <v>-0.16</v>
      </c>
      <c r="H1954" s="219">
        <f ca="1">IF(ISNUMBER(OFFSET(INDIRECT("'"&amp;'DATA for charts'!H$5&amp;"'!$v1"),$A1954-1,0)),OFFSET(INDIRECT("'"&amp;'DATA for charts'!H$5&amp;"'!$v1"),$A1954-1,0),NA())</f>
        <v>-0.109198</v>
      </c>
      <c r="I1954" s="219" t="e">
        <f ca="1">IF(ISNUMBER(OFFSET(INDIRECT("'"&amp;'DATA for charts'!I$5&amp;"'!$v1"),$A1954-1,0)),OFFSET(INDIRECT("'"&amp;'DATA for charts'!I$5&amp;"'!$v1"),$A1954-1,0),NA())</f>
        <v>#N/A</v>
      </c>
      <c r="J1954" s="219" t="e">
        <f ca="1">IF(ISNUMBER(OFFSET(INDIRECT("'"&amp;'DATA for charts'!J$5&amp;"'!$v1"),$A1954-1,0)),OFFSET(INDIRECT("'"&amp;'DATA for charts'!J$5&amp;"'!$v1"),$A1954-1,0),NA())</f>
        <v>#N/A</v>
      </c>
      <c r="K1954" s="219" t="e">
        <f ca="1">IF(ISNUMBER(OFFSET(INDIRECT("'"&amp;'DATA for charts'!K$5&amp;"'!$v1"),$A1954-1,0)),OFFSET(INDIRECT("'"&amp;'DATA for charts'!K$5&amp;"'!$v1"),$A1954-1,0),NA())</f>
        <v>#N/A</v>
      </c>
      <c r="L1954" s="219" t="e">
        <f ca="1">IF(ISNUMBER(OFFSET(INDIRECT("'"&amp;'DATA for charts'!L$5&amp;"'!$v1"),$A1954-1,0)),OFFSET(INDIRECT("'"&amp;'DATA for charts'!L$5&amp;"'!$v1"),$A1954-1,0),NA())</f>
        <v>#N/A</v>
      </c>
      <c r="M1954" s="219" t="e">
        <f ca="1">IF(ISNUMBER(OFFSET(INDIRECT("'"&amp;'DATA for charts'!M$5&amp;"'!$v1"),$A1954-1,0)),OFFSET(INDIRECT("'"&amp;'DATA for charts'!M$5&amp;"'!$v1"),$A1954-1,0),NA())</f>
        <v>#N/A</v>
      </c>
      <c r="N1954" s="219" t="e">
        <f ca="1">IF(ISNUMBER(OFFSET(INDIRECT("'"&amp;'DATA for charts'!N$5&amp;"'!$v1"),$A1954-1,0)),OFFSET(INDIRECT("'"&amp;'DATA for charts'!N$5&amp;"'!$v1"),$A1954-1,0),NA())</f>
        <v>#N/A</v>
      </c>
      <c r="O1954" s="219" t="e">
        <f ca="1">IF(ISNUMBER(OFFSET(INDIRECT("'"&amp;'DATA for charts'!O$5&amp;"'!$v1"),$A1954-1,0)),OFFSET(INDIRECT("'"&amp;'DATA for charts'!O$5&amp;"'!$v1"),$A1954-1,0),NA())</f>
        <v>#N/A</v>
      </c>
      <c r="P1954" s="219" t="e">
        <f ca="1">IF(ISNUMBER(OFFSET(INDIRECT("'"&amp;'DATA for charts'!P$5&amp;"'!$v1"),$A1954-1,0)),OFFSET(INDIRECT("'"&amp;'DATA for charts'!P$5&amp;"'!$v1"),$A1954-1,0),NA())</f>
        <v>#N/A</v>
      </c>
      <c r="Q1954" s="219" t="e">
        <f ca="1">IF(ISNUMBER(OFFSET(INDIRECT("'"&amp;'DATA for charts'!Q$5&amp;"'!$v1"),$A1954-1,0)),OFFSET(INDIRECT("'"&amp;'DATA for charts'!Q$5&amp;"'!$v1"),$A1954-1,0),NA())</f>
        <v>#N/A</v>
      </c>
      <c r="R1954" s="219" t="e">
        <f ca="1">IF(ISNUMBER(OFFSET(INDIRECT("'"&amp;'DATA for charts'!R$5&amp;"'!$v1"),$A1954-1,0)),OFFSET(INDIRECT("'"&amp;'DATA for charts'!R$5&amp;"'!$v1"),$A1954-1,0),NA())</f>
        <v>#N/A</v>
      </c>
      <c r="S1954" s="219" t="e">
        <f ca="1">IF(ISNUMBER(OFFSET(INDIRECT("'"&amp;'DATA for charts'!S$5&amp;"'!$v1"),$A1954-1,0)),OFFSET(INDIRECT("'"&amp;'DATA for charts'!S$5&amp;"'!$v1"),$A1954-1,0),NA())</f>
        <v>#N/A</v>
      </c>
    </row>
    <row r="1955" spans="1:19">
      <c r="A1955" s="226">
        <f t="shared" si="1533"/>
        <v>270</v>
      </c>
      <c r="B1955" s="8">
        <v>9</v>
      </c>
      <c r="C1955" s="219">
        <f ca="1">IF(ISNUMBER(OFFSET(INDIRECT("'"&amp;'DATA for charts'!C$5&amp;"'!$v1"),$A1955-1,0)),OFFSET(INDIRECT("'"&amp;'DATA for charts'!C$5&amp;"'!$v1"),$A1955-1,0),NA())</f>
        <v>-0.23599999999999999</v>
      </c>
      <c r="D1955" s="219">
        <f ca="1">IF(ISNUMBER(OFFSET(INDIRECT("'"&amp;'DATA for charts'!D$5&amp;"'!$v1"),$A1955-1,0)),OFFSET(INDIRECT("'"&amp;'DATA for charts'!D$5&amp;"'!$v1"),$A1955-1,0),NA())</f>
        <v>-0.24815409999999999</v>
      </c>
      <c r="E1955" s="219">
        <f ca="1">IF(ISNUMBER(OFFSET(INDIRECT("'"&amp;'DATA for charts'!E$5&amp;"'!$v1"),$A1955-1,0)),OFFSET(INDIRECT("'"&amp;'DATA for charts'!E$5&amp;"'!$v1"),$A1955-1,0),NA())</f>
        <v>-0.30235000000000001</v>
      </c>
      <c r="F1955" s="219">
        <f ca="1">IF(ISNUMBER(OFFSET(INDIRECT("'"&amp;'DATA for charts'!F$5&amp;"'!$v1"),$A1955-1,0)),OFFSET(INDIRECT("'"&amp;'DATA for charts'!F$5&amp;"'!$v1"),$A1955-1,0),NA())</f>
        <v>-0.30246244763568891</v>
      </c>
      <c r="G1955" s="219">
        <f ca="1">IF(ISNUMBER(OFFSET(INDIRECT("'"&amp;'DATA for charts'!G$5&amp;"'!$v1"),$A1955-1,0)),OFFSET(INDIRECT("'"&amp;'DATA for charts'!G$5&amp;"'!$v1"),$A1955-1,0),NA())</f>
        <v>-0.27</v>
      </c>
      <c r="H1955" s="219">
        <f ca="1">IF(ISNUMBER(OFFSET(INDIRECT("'"&amp;'DATA for charts'!H$5&amp;"'!$v1"),$A1955-1,0)),OFFSET(INDIRECT("'"&amp;'DATA for charts'!H$5&amp;"'!$v1"),$A1955-1,0),NA())</f>
        <v>-0.24879599999999999</v>
      </c>
      <c r="I1955" s="219" t="e">
        <f ca="1">IF(ISNUMBER(OFFSET(INDIRECT("'"&amp;'DATA for charts'!I$5&amp;"'!$v1"),$A1955-1,0)),OFFSET(INDIRECT("'"&amp;'DATA for charts'!I$5&amp;"'!$v1"),$A1955-1,0),NA())</f>
        <v>#N/A</v>
      </c>
      <c r="J1955" s="219" t="e">
        <f ca="1">IF(ISNUMBER(OFFSET(INDIRECT("'"&amp;'DATA for charts'!J$5&amp;"'!$v1"),$A1955-1,0)),OFFSET(INDIRECT("'"&amp;'DATA for charts'!J$5&amp;"'!$v1"),$A1955-1,0),NA())</f>
        <v>#N/A</v>
      </c>
      <c r="K1955" s="219" t="e">
        <f ca="1">IF(ISNUMBER(OFFSET(INDIRECT("'"&amp;'DATA for charts'!K$5&amp;"'!$v1"),$A1955-1,0)),OFFSET(INDIRECT("'"&amp;'DATA for charts'!K$5&amp;"'!$v1"),$A1955-1,0),NA())</f>
        <v>#N/A</v>
      </c>
      <c r="L1955" s="219" t="e">
        <f ca="1">IF(ISNUMBER(OFFSET(INDIRECT("'"&amp;'DATA for charts'!L$5&amp;"'!$v1"),$A1955-1,0)),OFFSET(INDIRECT("'"&amp;'DATA for charts'!L$5&amp;"'!$v1"),$A1955-1,0),NA())</f>
        <v>#N/A</v>
      </c>
      <c r="M1955" s="219" t="e">
        <f ca="1">IF(ISNUMBER(OFFSET(INDIRECT("'"&amp;'DATA for charts'!M$5&amp;"'!$v1"),$A1955-1,0)),OFFSET(INDIRECT("'"&amp;'DATA for charts'!M$5&amp;"'!$v1"),$A1955-1,0),NA())</f>
        <v>#N/A</v>
      </c>
      <c r="N1955" s="219" t="e">
        <f ca="1">IF(ISNUMBER(OFFSET(INDIRECT("'"&amp;'DATA for charts'!N$5&amp;"'!$v1"),$A1955-1,0)),OFFSET(INDIRECT("'"&amp;'DATA for charts'!N$5&amp;"'!$v1"),$A1955-1,0),NA())</f>
        <v>#N/A</v>
      </c>
      <c r="O1955" s="219" t="e">
        <f ca="1">IF(ISNUMBER(OFFSET(INDIRECT("'"&amp;'DATA for charts'!O$5&amp;"'!$v1"),$A1955-1,0)),OFFSET(INDIRECT("'"&amp;'DATA for charts'!O$5&amp;"'!$v1"),$A1955-1,0),NA())</f>
        <v>#N/A</v>
      </c>
      <c r="P1955" s="219" t="e">
        <f ca="1">IF(ISNUMBER(OFFSET(INDIRECT("'"&amp;'DATA for charts'!P$5&amp;"'!$v1"),$A1955-1,0)),OFFSET(INDIRECT("'"&amp;'DATA for charts'!P$5&amp;"'!$v1"),$A1955-1,0),NA())</f>
        <v>#N/A</v>
      </c>
      <c r="Q1955" s="219" t="e">
        <f ca="1">IF(ISNUMBER(OFFSET(INDIRECT("'"&amp;'DATA for charts'!Q$5&amp;"'!$v1"),$A1955-1,0)),OFFSET(INDIRECT("'"&amp;'DATA for charts'!Q$5&amp;"'!$v1"),$A1955-1,0),NA())</f>
        <v>#N/A</v>
      </c>
      <c r="R1955" s="219" t="e">
        <f ca="1">IF(ISNUMBER(OFFSET(INDIRECT("'"&amp;'DATA for charts'!R$5&amp;"'!$v1"),$A1955-1,0)),OFFSET(INDIRECT("'"&amp;'DATA for charts'!R$5&amp;"'!$v1"),$A1955-1,0),NA())</f>
        <v>#N/A</v>
      </c>
      <c r="S1955" s="219" t="e">
        <f ca="1">IF(ISNUMBER(OFFSET(INDIRECT("'"&amp;'DATA for charts'!S$5&amp;"'!$v1"),$A1955-1,0)),OFFSET(INDIRECT("'"&amp;'DATA for charts'!S$5&amp;"'!$v1"),$A1955-1,0),NA())</f>
        <v>#N/A</v>
      </c>
    </row>
    <row r="1956" spans="1:19">
      <c r="A1956" s="226">
        <f t="shared" si="1533"/>
        <v>271</v>
      </c>
      <c r="B1956" s="8">
        <v>10</v>
      </c>
      <c r="C1956" s="219">
        <f ca="1">IF(ISNUMBER(OFFSET(INDIRECT("'"&amp;'DATA for charts'!C$5&amp;"'!$v1"),$A1956-1,0)),OFFSET(INDIRECT("'"&amp;'DATA for charts'!C$5&amp;"'!$v1"),$A1956-1,0),NA())</f>
        <v>-0.48699999999999999</v>
      </c>
      <c r="D1956" s="219">
        <f ca="1">IF(ISNUMBER(OFFSET(INDIRECT("'"&amp;'DATA for charts'!D$5&amp;"'!$v1"),$A1956-1,0)),OFFSET(INDIRECT("'"&amp;'DATA for charts'!D$5&amp;"'!$v1"),$A1956-1,0),NA())</f>
        <v>-0.50732889999999997</v>
      </c>
      <c r="E1956" s="219">
        <f ca="1">IF(ISNUMBER(OFFSET(INDIRECT("'"&amp;'DATA for charts'!E$5&amp;"'!$v1"),$A1956-1,0)),OFFSET(INDIRECT("'"&amp;'DATA for charts'!E$5&amp;"'!$v1"),$A1956-1,0),NA())</f>
        <v>-0.48820000000000002</v>
      </c>
      <c r="F1956" s="219">
        <f ca="1">IF(ISNUMBER(OFFSET(INDIRECT("'"&amp;'DATA for charts'!F$5&amp;"'!$v1"),$A1956-1,0)),OFFSET(INDIRECT("'"&amp;'DATA for charts'!F$5&amp;"'!$v1"),$A1956-1,0),NA())</f>
        <v>-0.52914879250350277</v>
      </c>
      <c r="G1956" s="219">
        <f ca="1">IF(ISNUMBER(OFFSET(INDIRECT("'"&amp;'DATA for charts'!G$5&amp;"'!$v1"),$A1956-1,0)),OFFSET(INDIRECT("'"&amp;'DATA for charts'!G$5&amp;"'!$v1"),$A1956-1,0),NA())</f>
        <v>-0.45</v>
      </c>
      <c r="H1956" s="219">
        <f ca="1">IF(ISNUMBER(OFFSET(INDIRECT("'"&amp;'DATA for charts'!H$5&amp;"'!$v1"),$A1956-1,0)),OFFSET(INDIRECT("'"&amp;'DATA for charts'!H$5&amp;"'!$v1"),$A1956-1,0),NA())</f>
        <v>-0.46853699999999998</v>
      </c>
      <c r="I1956" s="219" t="e">
        <f ca="1">IF(ISNUMBER(OFFSET(INDIRECT("'"&amp;'DATA for charts'!I$5&amp;"'!$v1"),$A1956-1,0)),OFFSET(INDIRECT("'"&amp;'DATA for charts'!I$5&amp;"'!$v1"),$A1956-1,0),NA())</f>
        <v>#N/A</v>
      </c>
      <c r="J1956" s="219" t="e">
        <f ca="1">IF(ISNUMBER(OFFSET(INDIRECT("'"&amp;'DATA for charts'!J$5&amp;"'!$v1"),$A1956-1,0)),OFFSET(INDIRECT("'"&amp;'DATA for charts'!J$5&amp;"'!$v1"),$A1956-1,0),NA())</f>
        <v>#N/A</v>
      </c>
      <c r="K1956" s="219" t="e">
        <f ca="1">IF(ISNUMBER(OFFSET(INDIRECT("'"&amp;'DATA for charts'!K$5&amp;"'!$v1"),$A1956-1,0)),OFFSET(INDIRECT("'"&amp;'DATA for charts'!K$5&amp;"'!$v1"),$A1956-1,0),NA())</f>
        <v>#N/A</v>
      </c>
      <c r="L1956" s="219" t="e">
        <f ca="1">IF(ISNUMBER(OFFSET(INDIRECT("'"&amp;'DATA for charts'!L$5&amp;"'!$v1"),$A1956-1,0)),OFFSET(INDIRECT("'"&amp;'DATA for charts'!L$5&amp;"'!$v1"),$A1956-1,0),NA())</f>
        <v>#N/A</v>
      </c>
      <c r="M1956" s="219" t="e">
        <f ca="1">IF(ISNUMBER(OFFSET(INDIRECT("'"&amp;'DATA for charts'!M$5&amp;"'!$v1"),$A1956-1,0)),OFFSET(INDIRECT("'"&amp;'DATA for charts'!M$5&amp;"'!$v1"),$A1956-1,0),NA())</f>
        <v>#N/A</v>
      </c>
      <c r="N1956" s="219" t="e">
        <f ca="1">IF(ISNUMBER(OFFSET(INDIRECT("'"&amp;'DATA for charts'!N$5&amp;"'!$v1"),$A1956-1,0)),OFFSET(INDIRECT("'"&amp;'DATA for charts'!N$5&amp;"'!$v1"),$A1956-1,0),NA())</f>
        <v>#N/A</v>
      </c>
      <c r="O1956" s="219" t="e">
        <f ca="1">IF(ISNUMBER(OFFSET(INDIRECT("'"&amp;'DATA for charts'!O$5&amp;"'!$v1"),$A1956-1,0)),OFFSET(INDIRECT("'"&amp;'DATA for charts'!O$5&amp;"'!$v1"),$A1956-1,0),NA())</f>
        <v>#N/A</v>
      </c>
      <c r="P1956" s="219" t="e">
        <f ca="1">IF(ISNUMBER(OFFSET(INDIRECT("'"&amp;'DATA for charts'!P$5&amp;"'!$v1"),$A1956-1,0)),OFFSET(INDIRECT("'"&amp;'DATA for charts'!P$5&amp;"'!$v1"),$A1956-1,0),NA())</f>
        <v>#N/A</v>
      </c>
      <c r="Q1956" s="219" t="e">
        <f ca="1">IF(ISNUMBER(OFFSET(INDIRECT("'"&amp;'DATA for charts'!Q$5&amp;"'!$v1"),$A1956-1,0)),OFFSET(INDIRECT("'"&amp;'DATA for charts'!Q$5&amp;"'!$v1"),$A1956-1,0),NA())</f>
        <v>#N/A</v>
      </c>
      <c r="R1956" s="219" t="e">
        <f ca="1">IF(ISNUMBER(OFFSET(INDIRECT("'"&amp;'DATA for charts'!R$5&amp;"'!$v1"),$A1956-1,0)),OFFSET(INDIRECT("'"&amp;'DATA for charts'!R$5&amp;"'!$v1"),$A1956-1,0),NA())</f>
        <v>#N/A</v>
      </c>
      <c r="S1956" s="219" t="e">
        <f ca="1">IF(ISNUMBER(OFFSET(INDIRECT("'"&amp;'DATA for charts'!S$5&amp;"'!$v1"),$A1956-1,0)),OFFSET(INDIRECT("'"&amp;'DATA for charts'!S$5&amp;"'!$v1"),$A1956-1,0),NA())</f>
        <v>#N/A</v>
      </c>
    </row>
    <row r="1957" spans="1:19">
      <c r="A1957" s="226">
        <f t="shared" si="1533"/>
        <v>272</v>
      </c>
      <c r="B1957" s="8">
        <v>11</v>
      </c>
      <c r="C1957" s="219">
        <f ca="1">IF(ISNUMBER(OFFSET(INDIRECT("'"&amp;'DATA for charts'!C$5&amp;"'!$v1"),$A1957-1,0)),OFFSET(INDIRECT("'"&amp;'DATA for charts'!C$5&amp;"'!$v1"),$A1957-1,0),NA())</f>
        <v>-0.83199999999999996</v>
      </c>
      <c r="D1957" s="219">
        <f ca="1">IF(ISNUMBER(OFFSET(INDIRECT("'"&amp;'DATA for charts'!D$5&amp;"'!$v1"),$A1957-1,0)),OFFSET(INDIRECT("'"&amp;'DATA for charts'!D$5&amp;"'!$v1"),$A1957-1,0),NA())</f>
        <v>-0.8633888999999999</v>
      </c>
      <c r="E1957" s="219">
        <f ca="1">IF(ISNUMBER(OFFSET(INDIRECT("'"&amp;'DATA for charts'!E$5&amp;"'!$v1"),$A1957-1,0)),OFFSET(INDIRECT("'"&amp;'DATA for charts'!E$5&amp;"'!$v1"),$A1957-1,0),NA())</f>
        <v>-0.72194999999999998</v>
      </c>
      <c r="F1957" s="219">
        <f ca="1">IF(ISNUMBER(OFFSET(INDIRECT("'"&amp;'DATA for charts'!F$5&amp;"'!$v1"),$A1957-1,0)),OFFSET(INDIRECT("'"&amp;'DATA for charts'!F$5&amp;"'!$v1"),$A1957-1,0),NA())</f>
        <v>-0.82734929954269443</v>
      </c>
      <c r="G1957" s="219">
        <f ca="1">IF(ISNUMBER(OFFSET(INDIRECT("'"&amp;'DATA for charts'!G$5&amp;"'!$v1"),$A1957-1,0)),OFFSET(INDIRECT("'"&amp;'DATA for charts'!G$5&amp;"'!$v1"),$A1957-1,0),NA())</f>
        <v>-0.72</v>
      </c>
      <c r="H1957" s="219">
        <f ca="1">IF(ISNUMBER(OFFSET(INDIRECT("'"&amp;'DATA for charts'!H$5&amp;"'!$v1"),$A1957-1,0)),OFFSET(INDIRECT("'"&amp;'DATA for charts'!H$5&amp;"'!$v1"),$A1957-1,0),NA())</f>
        <v>-0.76821700000000004</v>
      </c>
      <c r="I1957" s="219" t="e">
        <f ca="1">IF(ISNUMBER(OFFSET(INDIRECT("'"&amp;'DATA for charts'!I$5&amp;"'!$v1"),$A1957-1,0)),OFFSET(INDIRECT("'"&amp;'DATA for charts'!I$5&amp;"'!$v1"),$A1957-1,0),NA())</f>
        <v>#N/A</v>
      </c>
      <c r="J1957" s="219" t="e">
        <f ca="1">IF(ISNUMBER(OFFSET(INDIRECT("'"&amp;'DATA for charts'!J$5&amp;"'!$v1"),$A1957-1,0)),OFFSET(INDIRECT("'"&amp;'DATA for charts'!J$5&amp;"'!$v1"),$A1957-1,0),NA())</f>
        <v>#N/A</v>
      </c>
      <c r="K1957" s="219" t="e">
        <f ca="1">IF(ISNUMBER(OFFSET(INDIRECT("'"&amp;'DATA for charts'!K$5&amp;"'!$v1"),$A1957-1,0)),OFFSET(INDIRECT("'"&amp;'DATA for charts'!K$5&amp;"'!$v1"),$A1957-1,0),NA())</f>
        <v>#N/A</v>
      </c>
      <c r="L1957" s="219" t="e">
        <f ca="1">IF(ISNUMBER(OFFSET(INDIRECT("'"&amp;'DATA for charts'!L$5&amp;"'!$v1"),$A1957-1,0)),OFFSET(INDIRECT("'"&amp;'DATA for charts'!L$5&amp;"'!$v1"),$A1957-1,0),NA())</f>
        <v>#N/A</v>
      </c>
      <c r="M1957" s="219" t="e">
        <f ca="1">IF(ISNUMBER(OFFSET(INDIRECT("'"&amp;'DATA for charts'!M$5&amp;"'!$v1"),$A1957-1,0)),OFFSET(INDIRECT("'"&amp;'DATA for charts'!M$5&amp;"'!$v1"),$A1957-1,0),NA())</f>
        <v>#N/A</v>
      </c>
      <c r="N1957" s="219" t="e">
        <f ca="1">IF(ISNUMBER(OFFSET(INDIRECT("'"&amp;'DATA for charts'!N$5&amp;"'!$v1"),$A1957-1,0)),OFFSET(INDIRECT("'"&amp;'DATA for charts'!N$5&amp;"'!$v1"),$A1957-1,0),NA())</f>
        <v>#N/A</v>
      </c>
      <c r="O1957" s="219" t="e">
        <f ca="1">IF(ISNUMBER(OFFSET(INDIRECT("'"&amp;'DATA for charts'!O$5&amp;"'!$v1"),$A1957-1,0)),OFFSET(INDIRECT("'"&amp;'DATA for charts'!O$5&amp;"'!$v1"),$A1957-1,0),NA())</f>
        <v>#N/A</v>
      </c>
      <c r="P1957" s="219" t="e">
        <f ca="1">IF(ISNUMBER(OFFSET(INDIRECT("'"&amp;'DATA for charts'!P$5&amp;"'!$v1"),$A1957-1,0)),OFFSET(INDIRECT("'"&amp;'DATA for charts'!P$5&amp;"'!$v1"),$A1957-1,0),NA())</f>
        <v>#N/A</v>
      </c>
      <c r="Q1957" s="219" t="e">
        <f ca="1">IF(ISNUMBER(OFFSET(INDIRECT("'"&amp;'DATA for charts'!Q$5&amp;"'!$v1"),$A1957-1,0)),OFFSET(INDIRECT("'"&amp;'DATA for charts'!Q$5&amp;"'!$v1"),$A1957-1,0),NA())</f>
        <v>#N/A</v>
      </c>
      <c r="R1957" s="219" t="e">
        <f ca="1">IF(ISNUMBER(OFFSET(INDIRECT("'"&amp;'DATA for charts'!R$5&amp;"'!$v1"),$A1957-1,0)),OFFSET(INDIRECT("'"&amp;'DATA for charts'!R$5&amp;"'!$v1"),$A1957-1,0),NA())</f>
        <v>#N/A</v>
      </c>
      <c r="S1957" s="219" t="e">
        <f ca="1">IF(ISNUMBER(OFFSET(INDIRECT("'"&amp;'DATA for charts'!S$5&amp;"'!$v1"),$A1957-1,0)),OFFSET(INDIRECT("'"&amp;'DATA for charts'!S$5&amp;"'!$v1"),$A1957-1,0),NA())</f>
        <v>#N/A</v>
      </c>
    </row>
    <row r="1958" spans="1:19">
      <c r="A1958" s="226">
        <f t="shared" si="1533"/>
        <v>273</v>
      </c>
      <c r="B1958" s="8">
        <v>12</v>
      </c>
      <c r="C1958" s="219">
        <f ca="1">IF(ISNUMBER(OFFSET(INDIRECT("'"&amp;'DATA for charts'!C$5&amp;"'!$v1"),$A1958-1,0)),OFFSET(INDIRECT("'"&amp;'DATA for charts'!C$5&amp;"'!$v1"),$A1958-1,0),NA())</f>
        <v>-1.1839999999999999</v>
      </c>
      <c r="D1958" s="219">
        <f ca="1">IF(ISNUMBER(OFFSET(INDIRECT("'"&amp;'DATA for charts'!D$5&amp;"'!$v1"),$A1958-1,0)),OFFSET(INDIRECT("'"&amp;'DATA for charts'!D$5&amp;"'!$v1"),$A1958-1,0),NA())</f>
        <v>-1.177789</v>
      </c>
      <c r="E1958" s="219">
        <f ca="1">IF(ISNUMBER(OFFSET(INDIRECT("'"&amp;'DATA for charts'!E$5&amp;"'!$v1"),$A1958-1,0)),OFFSET(INDIRECT("'"&amp;'DATA for charts'!E$5&amp;"'!$v1"),$A1958-1,0),NA())</f>
        <v>-0.95369999999999999</v>
      </c>
      <c r="F1958" s="219">
        <f ca="1">IF(ISNUMBER(OFFSET(INDIRECT("'"&amp;'DATA for charts'!F$5&amp;"'!$v1"),$A1958-1,0)),OFFSET(INDIRECT("'"&amp;'DATA for charts'!F$5&amp;"'!$v1"),$A1958-1,0),NA())</f>
        <v>-1.0994916287195862</v>
      </c>
      <c r="G1958" s="219">
        <f ca="1">IF(ISNUMBER(OFFSET(INDIRECT("'"&amp;'DATA for charts'!G$5&amp;"'!$v1"),$A1958-1,0)),OFFSET(INDIRECT("'"&amp;'DATA for charts'!G$5&amp;"'!$v1"),$A1958-1,0),NA())</f>
        <v>-1</v>
      </c>
      <c r="H1958" s="219">
        <f ca="1">IF(ISNUMBER(OFFSET(INDIRECT("'"&amp;'DATA for charts'!H$5&amp;"'!$v1"),$A1958-1,0)),OFFSET(INDIRECT("'"&amp;'DATA for charts'!H$5&amp;"'!$v1"),$A1958-1,0),NA())</f>
        <v>-1.05328</v>
      </c>
      <c r="I1958" s="219" t="e">
        <f ca="1">IF(ISNUMBER(OFFSET(INDIRECT("'"&amp;'DATA for charts'!I$5&amp;"'!$v1"),$A1958-1,0)),OFFSET(INDIRECT("'"&amp;'DATA for charts'!I$5&amp;"'!$v1"),$A1958-1,0),NA())</f>
        <v>#N/A</v>
      </c>
      <c r="J1958" s="219" t="e">
        <f ca="1">IF(ISNUMBER(OFFSET(INDIRECT("'"&amp;'DATA for charts'!J$5&amp;"'!$v1"),$A1958-1,0)),OFFSET(INDIRECT("'"&amp;'DATA for charts'!J$5&amp;"'!$v1"),$A1958-1,0),NA())</f>
        <v>#N/A</v>
      </c>
      <c r="K1958" s="219" t="e">
        <f ca="1">IF(ISNUMBER(OFFSET(INDIRECT("'"&amp;'DATA for charts'!K$5&amp;"'!$v1"),$A1958-1,0)),OFFSET(INDIRECT("'"&amp;'DATA for charts'!K$5&amp;"'!$v1"),$A1958-1,0),NA())</f>
        <v>#N/A</v>
      </c>
      <c r="L1958" s="219" t="e">
        <f ca="1">IF(ISNUMBER(OFFSET(INDIRECT("'"&amp;'DATA for charts'!L$5&amp;"'!$v1"),$A1958-1,0)),OFFSET(INDIRECT("'"&amp;'DATA for charts'!L$5&amp;"'!$v1"),$A1958-1,0),NA())</f>
        <v>#N/A</v>
      </c>
      <c r="M1958" s="219" t="e">
        <f ca="1">IF(ISNUMBER(OFFSET(INDIRECT("'"&amp;'DATA for charts'!M$5&amp;"'!$v1"),$A1958-1,0)),OFFSET(INDIRECT("'"&amp;'DATA for charts'!M$5&amp;"'!$v1"),$A1958-1,0),NA())</f>
        <v>#N/A</v>
      </c>
      <c r="N1958" s="219" t="e">
        <f ca="1">IF(ISNUMBER(OFFSET(INDIRECT("'"&amp;'DATA for charts'!N$5&amp;"'!$v1"),$A1958-1,0)),OFFSET(INDIRECT("'"&amp;'DATA for charts'!N$5&amp;"'!$v1"),$A1958-1,0),NA())</f>
        <v>#N/A</v>
      </c>
      <c r="O1958" s="219" t="e">
        <f ca="1">IF(ISNUMBER(OFFSET(INDIRECT("'"&amp;'DATA for charts'!O$5&amp;"'!$v1"),$A1958-1,0)),OFFSET(INDIRECT("'"&amp;'DATA for charts'!O$5&amp;"'!$v1"),$A1958-1,0),NA())</f>
        <v>#N/A</v>
      </c>
      <c r="P1958" s="219" t="e">
        <f ca="1">IF(ISNUMBER(OFFSET(INDIRECT("'"&amp;'DATA for charts'!P$5&amp;"'!$v1"),$A1958-1,0)),OFFSET(INDIRECT("'"&amp;'DATA for charts'!P$5&amp;"'!$v1"),$A1958-1,0),NA())</f>
        <v>#N/A</v>
      </c>
      <c r="Q1958" s="219" t="e">
        <f ca="1">IF(ISNUMBER(OFFSET(INDIRECT("'"&amp;'DATA for charts'!Q$5&amp;"'!$v1"),$A1958-1,0)),OFFSET(INDIRECT("'"&amp;'DATA for charts'!Q$5&amp;"'!$v1"),$A1958-1,0),NA())</f>
        <v>#N/A</v>
      </c>
      <c r="R1958" s="219" t="e">
        <f ca="1">IF(ISNUMBER(OFFSET(INDIRECT("'"&amp;'DATA for charts'!R$5&amp;"'!$v1"),$A1958-1,0)),OFFSET(INDIRECT("'"&amp;'DATA for charts'!R$5&amp;"'!$v1"),$A1958-1,0),NA())</f>
        <v>#N/A</v>
      </c>
      <c r="S1958" s="219" t="e">
        <f ca="1">IF(ISNUMBER(OFFSET(INDIRECT("'"&amp;'DATA for charts'!S$5&amp;"'!$v1"),$A1958-1,0)),OFFSET(INDIRECT("'"&amp;'DATA for charts'!S$5&amp;"'!$v1"),$A1958-1,0),NA())</f>
        <v>#N/A</v>
      </c>
    </row>
    <row r="1959" spans="1:19">
      <c r="A1959" s="226">
        <f t="shared" si="1533"/>
        <v>274</v>
      </c>
      <c r="B1959" s="8">
        <v>13</v>
      </c>
      <c r="C1959" s="219">
        <f ca="1">IF(ISNUMBER(OFFSET(INDIRECT("'"&amp;'DATA for charts'!C$5&amp;"'!$v1"),$A1959-1,0)),OFFSET(INDIRECT("'"&amp;'DATA for charts'!C$5&amp;"'!$v1"),$A1959-1,0),NA())</f>
        <v>-1.4219999999999999</v>
      </c>
      <c r="D1959" s="219">
        <f ca="1">IF(ISNUMBER(OFFSET(INDIRECT("'"&amp;'DATA for charts'!D$5&amp;"'!$v1"),$A1959-1,0)),OFFSET(INDIRECT("'"&amp;'DATA for charts'!D$5&amp;"'!$v1"),$A1959-1,0),NA())</f>
        <v>-1.3736060000000001</v>
      </c>
      <c r="E1959" s="219">
        <f ca="1">IF(ISNUMBER(OFFSET(INDIRECT("'"&amp;'DATA for charts'!E$5&amp;"'!$v1"),$A1959-1,0)),OFFSET(INDIRECT("'"&amp;'DATA for charts'!E$5&amp;"'!$v1"),$A1959-1,0),NA())</f>
        <v>-1.16753</v>
      </c>
      <c r="F1959" s="219">
        <f ca="1">IF(ISNUMBER(OFFSET(INDIRECT("'"&amp;'DATA for charts'!F$5&amp;"'!$v1"),$A1959-1,0)),OFFSET(INDIRECT("'"&amp;'DATA for charts'!F$5&amp;"'!$v1"),$A1959-1,0),NA())</f>
        <v>-1.3165304683575196</v>
      </c>
      <c r="G1959" s="219">
        <f ca="1">IF(ISNUMBER(OFFSET(INDIRECT("'"&amp;'DATA for charts'!G$5&amp;"'!$v1"),$A1959-1,0)),OFFSET(INDIRECT("'"&amp;'DATA for charts'!G$5&amp;"'!$v1"),$A1959-1,0),NA())</f>
        <v>-1.23</v>
      </c>
      <c r="H1959" s="219">
        <f ca="1">IF(ISNUMBER(OFFSET(INDIRECT("'"&amp;'DATA for charts'!H$5&amp;"'!$v1"),$A1959-1,0)),OFFSET(INDIRECT("'"&amp;'DATA for charts'!H$5&amp;"'!$v1"),$A1959-1,0),NA())</f>
        <v>-1.2706299999999999</v>
      </c>
      <c r="I1959" s="219" t="e">
        <f ca="1">IF(ISNUMBER(OFFSET(INDIRECT("'"&amp;'DATA for charts'!I$5&amp;"'!$v1"),$A1959-1,0)),OFFSET(INDIRECT("'"&amp;'DATA for charts'!I$5&amp;"'!$v1"),$A1959-1,0),NA())</f>
        <v>#N/A</v>
      </c>
      <c r="J1959" s="219" t="e">
        <f ca="1">IF(ISNUMBER(OFFSET(INDIRECT("'"&amp;'DATA for charts'!J$5&amp;"'!$v1"),$A1959-1,0)),OFFSET(INDIRECT("'"&amp;'DATA for charts'!J$5&amp;"'!$v1"),$A1959-1,0),NA())</f>
        <v>#N/A</v>
      </c>
      <c r="K1959" s="219" t="e">
        <f ca="1">IF(ISNUMBER(OFFSET(INDIRECT("'"&amp;'DATA for charts'!K$5&amp;"'!$v1"),$A1959-1,0)),OFFSET(INDIRECT("'"&amp;'DATA for charts'!K$5&amp;"'!$v1"),$A1959-1,0),NA())</f>
        <v>#N/A</v>
      </c>
      <c r="L1959" s="219" t="e">
        <f ca="1">IF(ISNUMBER(OFFSET(INDIRECT("'"&amp;'DATA for charts'!L$5&amp;"'!$v1"),$A1959-1,0)),OFFSET(INDIRECT("'"&amp;'DATA for charts'!L$5&amp;"'!$v1"),$A1959-1,0),NA())</f>
        <v>#N/A</v>
      </c>
      <c r="M1959" s="219" t="e">
        <f ca="1">IF(ISNUMBER(OFFSET(INDIRECT("'"&amp;'DATA for charts'!M$5&amp;"'!$v1"),$A1959-1,0)),OFFSET(INDIRECT("'"&amp;'DATA for charts'!M$5&amp;"'!$v1"),$A1959-1,0),NA())</f>
        <v>#N/A</v>
      </c>
      <c r="N1959" s="219" t="e">
        <f ca="1">IF(ISNUMBER(OFFSET(INDIRECT("'"&amp;'DATA for charts'!N$5&amp;"'!$v1"),$A1959-1,0)),OFFSET(INDIRECT("'"&amp;'DATA for charts'!N$5&amp;"'!$v1"),$A1959-1,0),NA())</f>
        <v>#N/A</v>
      </c>
      <c r="O1959" s="219" t="e">
        <f ca="1">IF(ISNUMBER(OFFSET(INDIRECT("'"&amp;'DATA for charts'!O$5&amp;"'!$v1"),$A1959-1,0)),OFFSET(INDIRECT("'"&amp;'DATA for charts'!O$5&amp;"'!$v1"),$A1959-1,0),NA())</f>
        <v>#N/A</v>
      </c>
      <c r="P1959" s="219" t="e">
        <f ca="1">IF(ISNUMBER(OFFSET(INDIRECT("'"&amp;'DATA for charts'!P$5&amp;"'!$v1"),$A1959-1,0)),OFFSET(INDIRECT("'"&amp;'DATA for charts'!P$5&amp;"'!$v1"),$A1959-1,0),NA())</f>
        <v>#N/A</v>
      </c>
      <c r="Q1959" s="219" t="e">
        <f ca="1">IF(ISNUMBER(OFFSET(INDIRECT("'"&amp;'DATA for charts'!Q$5&amp;"'!$v1"),$A1959-1,0)),OFFSET(INDIRECT("'"&amp;'DATA for charts'!Q$5&amp;"'!$v1"),$A1959-1,0),NA())</f>
        <v>#N/A</v>
      </c>
      <c r="R1959" s="219" t="e">
        <f ca="1">IF(ISNUMBER(OFFSET(INDIRECT("'"&amp;'DATA for charts'!R$5&amp;"'!$v1"),$A1959-1,0)),OFFSET(INDIRECT("'"&amp;'DATA for charts'!R$5&amp;"'!$v1"),$A1959-1,0),NA())</f>
        <v>#N/A</v>
      </c>
      <c r="S1959" s="219" t="e">
        <f ca="1">IF(ISNUMBER(OFFSET(INDIRECT("'"&amp;'DATA for charts'!S$5&amp;"'!$v1"),$A1959-1,0)),OFFSET(INDIRECT("'"&amp;'DATA for charts'!S$5&amp;"'!$v1"),$A1959-1,0),NA())</f>
        <v>#N/A</v>
      </c>
    </row>
    <row r="1960" spans="1:19">
      <c r="A1960" s="226">
        <f t="shared" si="1533"/>
        <v>275</v>
      </c>
      <c r="B1960" s="8">
        <v>14</v>
      </c>
      <c r="C1960" s="219">
        <f ca="1">IF(ISNUMBER(OFFSET(INDIRECT("'"&amp;'DATA for charts'!C$5&amp;"'!$v1"),$A1960-1,0)),OFFSET(INDIRECT("'"&amp;'DATA for charts'!C$5&amp;"'!$v1"),$A1960-1,0),NA())</f>
        <v>-1.5529999999999999</v>
      </c>
      <c r="D1960" s="219">
        <f ca="1">IF(ISNUMBER(OFFSET(INDIRECT("'"&amp;'DATA for charts'!D$5&amp;"'!$v1"),$A1960-1,0)),OFFSET(INDIRECT("'"&amp;'DATA for charts'!D$5&amp;"'!$v1"),$A1960-1,0),NA())</f>
        <v>-1.4516519999999999</v>
      </c>
      <c r="E1960" s="219">
        <f ca="1">IF(ISNUMBER(OFFSET(INDIRECT("'"&amp;'DATA for charts'!E$5&amp;"'!$v1"),$A1960-1,0)),OFFSET(INDIRECT("'"&amp;'DATA for charts'!E$5&amp;"'!$v1"),$A1960-1,0),NA())</f>
        <v>-1.3073900000000001</v>
      </c>
      <c r="F1960" s="219">
        <f ca="1">IF(ISNUMBER(OFFSET(INDIRECT("'"&amp;'DATA for charts'!F$5&amp;"'!$v1"),$A1960-1,0)),OFFSET(INDIRECT("'"&amp;'DATA for charts'!F$5&amp;"'!$v1"),$A1960-1,0),NA())</f>
        <v>-1.4416855982465944</v>
      </c>
      <c r="G1960" s="219">
        <f ca="1">IF(ISNUMBER(OFFSET(INDIRECT("'"&amp;'DATA for charts'!G$5&amp;"'!$v1"),$A1960-1,0)),OFFSET(INDIRECT("'"&amp;'DATA for charts'!G$5&amp;"'!$v1"),$A1960-1,0),NA())</f>
        <v>-1.39</v>
      </c>
      <c r="H1960" s="219">
        <f ca="1">IF(ISNUMBER(OFFSET(INDIRECT("'"&amp;'DATA for charts'!H$5&amp;"'!$v1"),$A1960-1,0)),OFFSET(INDIRECT("'"&amp;'DATA for charts'!H$5&amp;"'!$v1"),$A1960-1,0),NA())</f>
        <v>-1.3951899999999999</v>
      </c>
      <c r="I1960" s="219" t="e">
        <f ca="1">IF(ISNUMBER(OFFSET(INDIRECT("'"&amp;'DATA for charts'!I$5&amp;"'!$v1"),$A1960-1,0)),OFFSET(INDIRECT("'"&amp;'DATA for charts'!I$5&amp;"'!$v1"),$A1960-1,0),NA())</f>
        <v>#N/A</v>
      </c>
      <c r="J1960" s="219" t="e">
        <f ca="1">IF(ISNUMBER(OFFSET(INDIRECT("'"&amp;'DATA for charts'!J$5&amp;"'!$v1"),$A1960-1,0)),OFFSET(INDIRECT("'"&amp;'DATA for charts'!J$5&amp;"'!$v1"),$A1960-1,0),NA())</f>
        <v>#N/A</v>
      </c>
      <c r="K1960" s="219" t="e">
        <f ca="1">IF(ISNUMBER(OFFSET(INDIRECT("'"&amp;'DATA for charts'!K$5&amp;"'!$v1"),$A1960-1,0)),OFFSET(INDIRECT("'"&amp;'DATA for charts'!K$5&amp;"'!$v1"),$A1960-1,0),NA())</f>
        <v>#N/A</v>
      </c>
      <c r="L1960" s="219" t="e">
        <f ca="1">IF(ISNUMBER(OFFSET(INDIRECT("'"&amp;'DATA for charts'!L$5&amp;"'!$v1"),$A1960-1,0)),OFFSET(INDIRECT("'"&amp;'DATA for charts'!L$5&amp;"'!$v1"),$A1960-1,0),NA())</f>
        <v>#N/A</v>
      </c>
      <c r="M1960" s="219" t="e">
        <f ca="1">IF(ISNUMBER(OFFSET(INDIRECT("'"&amp;'DATA for charts'!M$5&amp;"'!$v1"),$A1960-1,0)),OFFSET(INDIRECT("'"&amp;'DATA for charts'!M$5&amp;"'!$v1"),$A1960-1,0),NA())</f>
        <v>#N/A</v>
      </c>
      <c r="N1960" s="219" t="e">
        <f ca="1">IF(ISNUMBER(OFFSET(INDIRECT("'"&amp;'DATA for charts'!N$5&amp;"'!$v1"),$A1960-1,0)),OFFSET(INDIRECT("'"&amp;'DATA for charts'!N$5&amp;"'!$v1"),$A1960-1,0),NA())</f>
        <v>#N/A</v>
      </c>
      <c r="O1960" s="219" t="e">
        <f ca="1">IF(ISNUMBER(OFFSET(INDIRECT("'"&amp;'DATA for charts'!O$5&amp;"'!$v1"),$A1960-1,0)),OFFSET(INDIRECT("'"&amp;'DATA for charts'!O$5&amp;"'!$v1"),$A1960-1,0),NA())</f>
        <v>#N/A</v>
      </c>
      <c r="P1960" s="219" t="e">
        <f ca="1">IF(ISNUMBER(OFFSET(INDIRECT("'"&amp;'DATA for charts'!P$5&amp;"'!$v1"),$A1960-1,0)),OFFSET(INDIRECT("'"&amp;'DATA for charts'!P$5&amp;"'!$v1"),$A1960-1,0),NA())</f>
        <v>#N/A</v>
      </c>
      <c r="Q1960" s="219" t="e">
        <f ca="1">IF(ISNUMBER(OFFSET(INDIRECT("'"&amp;'DATA for charts'!Q$5&amp;"'!$v1"),$A1960-1,0)),OFFSET(INDIRECT("'"&amp;'DATA for charts'!Q$5&amp;"'!$v1"),$A1960-1,0),NA())</f>
        <v>#N/A</v>
      </c>
      <c r="R1960" s="219" t="e">
        <f ca="1">IF(ISNUMBER(OFFSET(INDIRECT("'"&amp;'DATA for charts'!R$5&amp;"'!$v1"),$A1960-1,0)),OFFSET(INDIRECT("'"&amp;'DATA for charts'!R$5&amp;"'!$v1"),$A1960-1,0),NA())</f>
        <v>#N/A</v>
      </c>
      <c r="S1960" s="219" t="e">
        <f ca="1">IF(ISNUMBER(OFFSET(INDIRECT("'"&amp;'DATA for charts'!S$5&amp;"'!$v1"),$A1960-1,0)),OFFSET(INDIRECT("'"&amp;'DATA for charts'!S$5&amp;"'!$v1"),$A1960-1,0),NA())</f>
        <v>#N/A</v>
      </c>
    </row>
    <row r="1961" spans="1:19">
      <c r="A1961" s="226">
        <f t="shared" si="1533"/>
        <v>276</v>
      </c>
      <c r="B1961" s="8">
        <v>15</v>
      </c>
      <c r="C1961" s="219">
        <f ca="1">IF(ISNUMBER(OFFSET(INDIRECT("'"&amp;'DATA for charts'!C$5&amp;"'!$v1"),$A1961-1,0)),OFFSET(INDIRECT("'"&amp;'DATA for charts'!C$5&amp;"'!$v1"),$A1961-1,0),NA())</f>
        <v>-1.593</v>
      </c>
      <c r="D1961" s="219">
        <f ca="1">IF(ISNUMBER(OFFSET(INDIRECT("'"&amp;'DATA for charts'!D$5&amp;"'!$v1"),$A1961-1,0)),OFFSET(INDIRECT("'"&amp;'DATA for charts'!D$5&amp;"'!$v1"),$A1961-1,0),NA())</f>
        <v>-1.371289</v>
      </c>
      <c r="E1961" s="219">
        <f ca="1">IF(ISNUMBER(OFFSET(INDIRECT("'"&amp;'DATA for charts'!E$5&amp;"'!$v1"),$A1961-1,0)),OFFSET(INDIRECT("'"&amp;'DATA for charts'!E$5&amp;"'!$v1"),$A1961-1,0),NA())</f>
        <v>-1.3421400000000001</v>
      </c>
      <c r="F1961" s="219">
        <f ca="1">IF(ISNUMBER(OFFSET(INDIRECT("'"&amp;'DATA for charts'!F$5&amp;"'!$v1"),$A1961-1,0)),OFFSET(INDIRECT("'"&amp;'DATA for charts'!F$5&amp;"'!$v1"),$A1961-1,0),NA())</f>
        <v>-1.4379822047920805</v>
      </c>
      <c r="G1961" s="219">
        <f ca="1">IF(ISNUMBER(OFFSET(INDIRECT("'"&amp;'DATA for charts'!G$5&amp;"'!$v1"),$A1961-1,0)),OFFSET(INDIRECT("'"&amp;'DATA for charts'!G$5&amp;"'!$v1"),$A1961-1,0),NA())</f>
        <v>-1.42</v>
      </c>
      <c r="H1961" s="219">
        <f ca="1">IF(ISNUMBER(OFFSET(INDIRECT("'"&amp;'DATA for charts'!H$5&amp;"'!$v1"),$A1961-1,0)),OFFSET(INDIRECT("'"&amp;'DATA for charts'!H$5&amp;"'!$v1"),$A1961-1,0),NA())</f>
        <v>-1.3899900000000001</v>
      </c>
      <c r="I1961" s="219" t="e">
        <f ca="1">IF(ISNUMBER(OFFSET(INDIRECT("'"&amp;'DATA for charts'!I$5&amp;"'!$v1"),$A1961-1,0)),OFFSET(INDIRECT("'"&amp;'DATA for charts'!I$5&amp;"'!$v1"),$A1961-1,0),NA())</f>
        <v>#N/A</v>
      </c>
      <c r="J1961" s="219" t="e">
        <f ca="1">IF(ISNUMBER(OFFSET(INDIRECT("'"&amp;'DATA for charts'!J$5&amp;"'!$v1"),$A1961-1,0)),OFFSET(INDIRECT("'"&amp;'DATA for charts'!J$5&amp;"'!$v1"),$A1961-1,0),NA())</f>
        <v>#N/A</v>
      </c>
      <c r="K1961" s="219" t="e">
        <f ca="1">IF(ISNUMBER(OFFSET(INDIRECT("'"&amp;'DATA for charts'!K$5&amp;"'!$v1"),$A1961-1,0)),OFFSET(INDIRECT("'"&amp;'DATA for charts'!K$5&amp;"'!$v1"),$A1961-1,0),NA())</f>
        <v>#N/A</v>
      </c>
      <c r="L1961" s="219" t="e">
        <f ca="1">IF(ISNUMBER(OFFSET(INDIRECT("'"&amp;'DATA for charts'!L$5&amp;"'!$v1"),$A1961-1,0)),OFFSET(INDIRECT("'"&amp;'DATA for charts'!L$5&amp;"'!$v1"),$A1961-1,0),NA())</f>
        <v>#N/A</v>
      </c>
      <c r="M1961" s="219" t="e">
        <f ca="1">IF(ISNUMBER(OFFSET(INDIRECT("'"&amp;'DATA for charts'!M$5&amp;"'!$v1"),$A1961-1,0)),OFFSET(INDIRECT("'"&amp;'DATA for charts'!M$5&amp;"'!$v1"),$A1961-1,0),NA())</f>
        <v>#N/A</v>
      </c>
      <c r="N1961" s="219" t="e">
        <f ca="1">IF(ISNUMBER(OFFSET(INDIRECT("'"&amp;'DATA for charts'!N$5&amp;"'!$v1"),$A1961-1,0)),OFFSET(INDIRECT("'"&amp;'DATA for charts'!N$5&amp;"'!$v1"),$A1961-1,0),NA())</f>
        <v>#N/A</v>
      </c>
      <c r="O1961" s="219" t="e">
        <f ca="1">IF(ISNUMBER(OFFSET(INDIRECT("'"&amp;'DATA for charts'!O$5&amp;"'!$v1"),$A1961-1,0)),OFFSET(INDIRECT("'"&amp;'DATA for charts'!O$5&amp;"'!$v1"),$A1961-1,0),NA())</f>
        <v>#N/A</v>
      </c>
      <c r="P1961" s="219" t="e">
        <f ca="1">IF(ISNUMBER(OFFSET(INDIRECT("'"&amp;'DATA for charts'!P$5&amp;"'!$v1"),$A1961-1,0)),OFFSET(INDIRECT("'"&amp;'DATA for charts'!P$5&amp;"'!$v1"),$A1961-1,0),NA())</f>
        <v>#N/A</v>
      </c>
      <c r="Q1961" s="219" t="e">
        <f ca="1">IF(ISNUMBER(OFFSET(INDIRECT("'"&amp;'DATA for charts'!Q$5&amp;"'!$v1"),$A1961-1,0)),OFFSET(INDIRECT("'"&amp;'DATA for charts'!Q$5&amp;"'!$v1"),$A1961-1,0),NA())</f>
        <v>#N/A</v>
      </c>
      <c r="R1961" s="219" t="e">
        <f ca="1">IF(ISNUMBER(OFFSET(INDIRECT("'"&amp;'DATA for charts'!R$5&amp;"'!$v1"),$A1961-1,0)),OFFSET(INDIRECT("'"&amp;'DATA for charts'!R$5&amp;"'!$v1"),$A1961-1,0),NA())</f>
        <v>#N/A</v>
      </c>
      <c r="S1961" s="219" t="e">
        <f ca="1">IF(ISNUMBER(OFFSET(INDIRECT("'"&amp;'DATA for charts'!S$5&amp;"'!$v1"),$A1961-1,0)),OFFSET(INDIRECT("'"&amp;'DATA for charts'!S$5&amp;"'!$v1"),$A1961-1,0),NA())</f>
        <v>#N/A</v>
      </c>
    </row>
    <row r="1962" spans="1:19">
      <c r="A1962" s="226">
        <f t="shared" si="1533"/>
        <v>277</v>
      </c>
      <c r="B1962" s="8">
        <v>16</v>
      </c>
      <c r="C1962" s="219">
        <f ca="1">IF(ISNUMBER(OFFSET(INDIRECT("'"&amp;'DATA for charts'!C$5&amp;"'!$v1"),$A1962-1,0)),OFFSET(INDIRECT("'"&amp;'DATA for charts'!C$5&amp;"'!$v1"),$A1962-1,0),NA())</f>
        <v>-1.5169999999999999</v>
      </c>
      <c r="D1962" s="219">
        <f ca="1">IF(ISNUMBER(OFFSET(INDIRECT("'"&amp;'DATA for charts'!D$5&amp;"'!$v1"),$A1962-1,0)),OFFSET(INDIRECT("'"&amp;'DATA for charts'!D$5&amp;"'!$v1"),$A1962-1,0),NA())</f>
        <v>-1.179168</v>
      </c>
      <c r="E1962" s="219">
        <f ca="1">IF(ISNUMBER(OFFSET(INDIRECT("'"&amp;'DATA for charts'!E$5&amp;"'!$v1"),$A1962-1,0)),OFFSET(INDIRECT("'"&amp;'DATA for charts'!E$5&amp;"'!$v1"),$A1962-1,0),NA())</f>
        <v>-1.27827</v>
      </c>
      <c r="F1962" s="219">
        <f ca="1">IF(ISNUMBER(OFFSET(INDIRECT("'"&amp;'DATA for charts'!F$5&amp;"'!$v1"),$A1962-1,0)),OFFSET(INDIRECT("'"&amp;'DATA for charts'!F$5&amp;"'!$v1"),$A1962-1,0),NA())</f>
        <v>-1.3299748842015611</v>
      </c>
      <c r="G1962" s="219">
        <f ca="1">IF(ISNUMBER(OFFSET(INDIRECT("'"&amp;'DATA for charts'!G$5&amp;"'!$v1"),$A1962-1,0)),OFFSET(INDIRECT("'"&amp;'DATA for charts'!G$5&amp;"'!$v1"),$A1962-1,0),NA())</f>
        <v>-1.34</v>
      </c>
      <c r="H1962" s="219">
        <f ca="1">IF(ISNUMBER(OFFSET(INDIRECT("'"&amp;'DATA for charts'!H$5&amp;"'!$v1"),$A1962-1,0)),OFFSET(INDIRECT("'"&amp;'DATA for charts'!H$5&amp;"'!$v1"),$A1962-1,0),NA())</f>
        <v>-1.2714700000000001</v>
      </c>
      <c r="I1962" s="219" t="e">
        <f ca="1">IF(ISNUMBER(OFFSET(INDIRECT("'"&amp;'DATA for charts'!I$5&amp;"'!$v1"),$A1962-1,0)),OFFSET(INDIRECT("'"&amp;'DATA for charts'!I$5&amp;"'!$v1"),$A1962-1,0),NA())</f>
        <v>#N/A</v>
      </c>
      <c r="J1962" s="219" t="e">
        <f ca="1">IF(ISNUMBER(OFFSET(INDIRECT("'"&amp;'DATA for charts'!J$5&amp;"'!$v1"),$A1962-1,0)),OFFSET(INDIRECT("'"&amp;'DATA for charts'!J$5&amp;"'!$v1"),$A1962-1,0),NA())</f>
        <v>#N/A</v>
      </c>
      <c r="K1962" s="219" t="e">
        <f ca="1">IF(ISNUMBER(OFFSET(INDIRECT("'"&amp;'DATA for charts'!K$5&amp;"'!$v1"),$A1962-1,0)),OFFSET(INDIRECT("'"&amp;'DATA for charts'!K$5&amp;"'!$v1"),$A1962-1,0),NA())</f>
        <v>#N/A</v>
      </c>
      <c r="L1962" s="219" t="e">
        <f ca="1">IF(ISNUMBER(OFFSET(INDIRECT("'"&amp;'DATA for charts'!L$5&amp;"'!$v1"),$A1962-1,0)),OFFSET(INDIRECT("'"&amp;'DATA for charts'!L$5&amp;"'!$v1"),$A1962-1,0),NA())</f>
        <v>#N/A</v>
      </c>
      <c r="M1962" s="219" t="e">
        <f ca="1">IF(ISNUMBER(OFFSET(INDIRECT("'"&amp;'DATA for charts'!M$5&amp;"'!$v1"),$A1962-1,0)),OFFSET(INDIRECT("'"&amp;'DATA for charts'!M$5&amp;"'!$v1"),$A1962-1,0),NA())</f>
        <v>#N/A</v>
      </c>
      <c r="N1962" s="219" t="e">
        <f ca="1">IF(ISNUMBER(OFFSET(INDIRECT("'"&amp;'DATA for charts'!N$5&amp;"'!$v1"),$A1962-1,0)),OFFSET(INDIRECT("'"&amp;'DATA for charts'!N$5&amp;"'!$v1"),$A1962-1,0),NA())</f>
        <v>#N/A</v>
      </c>
      <c r="O1962" s="219" t="e">
        <f ca="1">IF(ISNUMBER(OFFSET(INDIRECT("'"&amp;'DATA for charts'!O$5&amp;"'!$v1"),$A1962-1,0)),OFFSET(INDIRECT("'"&amp;'DATA for charts'!O$5&amp;"'!$v1"),$A1962-1,0),NA())</f>
        <v>#N/A</v>
      </c>
      <c r="P1962" s="219" t="e">
        <f ca="1">IF(ISNUMBER(OFFSET(INDIRECT("'"&amp;'DATA for charts'!P$5&amp;"'!$v1"),$A1962-1,0)),OFFSET(INDIRECT("'"&amp;'DATA for charts'!P$5&amp;"'!$v1"),$A1962-1,0),NA())</f>
        <v>#N/A</v>
      </c>
      <c r="Q1962" s="219" t="e">
        <f ca="1">IF(ISNUMBER(OFFSET(INDIRECT("'"&amp;'DATA for charts'!Q$5&amp;"'!$v1"),$A1962-1,0)),OFFSET(INDIRECT("'"&amp;'DATA for charts'!Q$5&amp;"'!$v1"),$A1962-1,0),NA())</f>
        <v>#N/A</v>
      </c>
      <c r="R1962" s="219" t="e">
        <f ca="1">IF(ISNUMBER(OFFSET(INDIRECT("'"&amp;'DATA for charts'!R$5&amp;"'!$v1"),$A1962-1,0)),OFFSET(INDIRECT("'"&amp;'DATA for charts'!R$5&amp;"'!$v1"),$A1962-1,0),NA())</f>
        <v>#N/A</v>
      </c>
      <c r="S1962" s="219" t="e">
        <f ca="1">IF(ISNUMBER(OFFSET(INDIRECT("'"&amp;'DATA for charts'!S$5&amp;"'!$v1"),$A1962-1,0)),OFFSET(INDIRECT("'"&amp;'DATA for charts'!S$5&amp;"'!$v1"),$A1962-1,0),NA())</f>
        <v>#N/A</v>
      </c>
    </row>
    <row r="1963" spans="1:19">
      <c r="A1963" s="226">
        <f t="shared" si="1533"/>
        <v>278</v>
      </c>
      <c r="B1963" s="8">
        <v>17</v>
      </c>
      <c r="C1963" s="219">
        <f ca="1">IF(ISNUMBER(OFFSET(INDIRECT("'"&amp;'DATA for charts'!C$5&amp;"'!$v1"),$A1963-1,0)),OFFSET(INDIRECT("'"&amp;'DATA for charts'!C$5&amp;"'!$v1"),$A1963-1,0),NA())</f>
        <v>-1.417</v>
      </c>
      <c r="D1963" s="219">
        <f ca="1">IF(ISNUMBER(OFFSET(INDIRECT("'"&amp;'DATA for charts'!D$5&amp;"'!$v1"),$A1963-1,0)),OFFSET(INDIRECT("'"&amp;'DATA for charts'!D$5&amp;"'!$v1"),$A1963-1,0),NA())</f>
        <v>-1.0349440000000001</v>
      </c>
      <c r="E1963" s="219">
        <f ca="1">IF(ISNUMBER(OFFSET(INDIRECT("'"&amp;'DATA for charts'!E$5&amp;"'!$v1"),$A1963-1,0)),OFFSET(INDIRECT("'"&amp;'DATA for charts'!E$5&amp;"'!$v1"),$A1963-1,0),NA())</f>
        <v>-1.1854499999999999</v>
      </c>
      <c r="F1963" s="219">
        <f ca="1">IF(ISNUMBER(OFFSET(INDIRECT("'"&amp;'DATA for charts'!F$5&amp;"'!$v1"),$A1963-1,0)),OFFSET(INDIRECT("'"&amp;'DATA for charts'!F$5&amp;"'!$v1"),$A1963-1,0),NA())</f>
        <v>-1.2235603570892721</v>
      </c>
      <c r="G1963" s="219">
        <f ca="1">IF(ISNUMBER(OFFSET(INDIRECT("'"&amp;'DATA for charts'!G$5&amp;"'!$v1"),$A1963-1,0)),OFFSET(INDIRECT("'"&amp;'DATA for charts'!G$5&amp;"'!$v1"),$A1963-1,0),NA())</f>
        <v>-1.24</v>
      </c>
      <c r="H1963" s="219">
        <f ca="1">IF(ISNUMBER(OFFSET(INDIRECT("'"&amp;'DATA for charts'!H$5&amp;"'!$v1"),$A1963-1,0)),OFFSET(INDIRECT("'"&amp;'DATA for charts'!H$5&amp;"'!$v1"),$A1963-1,0),NA())</f>
        <v>-1.1726799999999999</v>
      </c>
      <c r="I1963" s="219" t="e">
        <f ca="1">IF(ISNUMBER(OFFSET(INDIRECT("'"&amp;'DATA for charts'!I$5&amp;"'!$v1"),$A1963-1,0)),OFFSET(INDIRECT("'"&amp;'DATA for charts'!I$5&amp;"'!$v1"),$A1963-1,0),NA())</f>
        <v>#N/A</v>
      </c>
      <c r="J1963" s="219" t="e">
        <f ca="1">IF(ISNUMBER(OFFSET(INDIRECT("'"&amp;'DATA for charts'!J$5&amp;"'!$v1"),$A1963-1,0)),OFFSET(INDIRECT("'"&amp;'DATA for charts'!J$5&amp;"'!$v1"),$A1963-1,0),NA())</f>
        <v>#N/A</v>
      </c>
      <c r="K1963" s="219" t="e">
        <f ca="1">IF(ISNUMBER(OFFSET(INDIRECT("'"&amp;'DATA for charts'!K$5&amp;"'!$v1"),$A1963-1,0)),OFFSET(INDIRECT("'"&amp;'DATA for charts'!K$5&amp;"'!$v1"),$A1963-1,0),NA())</f>
        <v>#N/A</v>
      </c>
      <c r="L1963" s="219" t="e">
        <f ca="1">IF(ISNUMBER(OFFSET(INDIRECT("'"&amp;'DATA for charts'!L$5&amp;"'!$v1"),$A1963-1,0)),OFFSET(INDIRECT("'"&amp;'DATA for charts'!L$5&amp;"'!$v1"),$A1963-1,0),NA())</f>
        <v>#N/A</v>
      </c>
      <c r="M1963" s="219" t="e">
        <f ca="1">IF(ISNUMBER(OFFSET(INDIRECT("'"&amp;'DATA for charts'!M$5&amp;"'!$v1"),$A1963-1,0)),OFFSET(INDIRECT("'"&amp;'DATA for charts'!M$5&amp;"'!$v1"),$A1963-1,0),NA())</f>
        <v>#N/A</v>
      </c>
      <c r="N1963" s="219" t="e">
        <f ca="1">IF(ISNUMBER(OFFSET(INDIRECT("'"&amp;'DATA for charts'!N$5&amp;"'!$v1"),$A1963-1,0)),OFFSET(INDIRECT("'"&amp;'DATA for charts'!N$5&amp;"'!$v1"),$A1963-1,0),NA())</f>
        <v>#N/A</v>
      </c>
      <c r="O1963" s="219" t="e">
        <f ca="1">IF(ISNUMBER(OFFSET(INDIRECT("'"&amp;'DATA for charts'!O$5&amp;"'!$v1"),$A1963-1,0)),OFFSET(INDIRECT("'"&amp;'DATA for charts'!O$5&amp;"'!$v1"),$A1963-1,0),NA())</f>
        <v>#N/A</v>
      </c>
      <c r="P1963" s="219" t="e">
        <f ca="1">IF(ISNUMBER(OFFSET(INDIRECT("'"&amp;'DATA for charts'!P$5&amp;"'!$v1"),$A1963-1,0)),OFFSET(INDIRECT("'"&amp;'DATA for charts'!P$5&amp;"'!$v1"),$A1963-1,0),NA())</f>
        <v>#N/A</v>
      </c>
      <c r="Q1963" s="219" t="e">
        <f ca="1">IF(ISNUMBER(OFFSET(INDIRECT("'"&amp;'DATA for charts'!Q$5&amp;"'!$v1"),$A1963-1,0)),OFFSET(INDIRECT("'"&amp;'DATA for charts'!Q$5&amp;"'!$v1"),$A1963-1,0),NA())</f>
        <v>#N/A</v>
      </c>
      <c r="R1963" s="219" t="e">
        <f ca="1">IF(ISNUMBER(OFFSET(INDIRECT("'"&amp;'DATA for charts'!R$5&amp;"'!$v1"),$A1963-1,0)),OFFSET(INDIRECT("'"&amp;'DATA for charts'!R$5&amp;"'!$v1"),$A1963-1,0),NA())</f>
        <v>#N/A</v>
      </c>
      <c r="S1963" s="219" t="e">
        <f ca="1">IF(ISNUMBER(OFFSET(INDIRECT("'"&amp;'DATA for charts'!S$5&amp;"'!$v1"),$A1963-1,0)),OFFSET(INDIRECT("'"&amp;'DATA for charts'!S$5&amp;"'!$v1"),$A1963-1,0),NA())</f>
        <v>#N/A</v>
      </c>
    </row>
    <row r="1964" spans="1:19">
      <c r="A1964" s="226">
        <f t="shared" si="1533"/>
        <v>279</v>
      </c>
      <c r="B1964" s="8">
        <v>18</v>
      </c>
      <c r="C1964" s="219">
        <f ca="1">IF(ISNUMBER(OFFSET(INDIRECT("'"&amp;'DATA for charts'!C$5&amp;"'!$v1"),$A1964-1,0)),OFFSET(INDIRECT("'"&amp;'DATA for charts'!C$5&amp;"'!$v1"),$A1964-1,0),NA())</f>
        <v>-1.284</v>
      </c>
      <c r="D1964" s="219">
        <f ca="1">IF(ISNUMBER(OFFSET(INDIRECT("'"&amp;'DATA for charts'!D$5&amp;"'!$v1"),$A1964-1,0)),OFFSET(INDIRECT("'"&amp;'DATA for charts'!D$5&amp;"'!$v1"),$A1964-1,0),NA())</f>
        <v>-0.93142010000000008</v>
      </c>
      <c r="E1964" s="219">
        <f ca="1">IF(ISNUMBER(OFFSET(INDIRECT("'"&amp;'DATA for charts'!E$5&amp;"'!$v1"),$A1964-1,0)),OFFSET(INDIRECT("'"&amp;'DATA for charts'!E$5&amp;"'!$v1"),$A1964-1,0),NA())</f>
        <v>-1.0758099999999999</v>
      </c>
      <c r="F1964" s="219">
        <f ca="1">IF(ISNUMBER(OFFSET(INDIRECT("'"&amp;'DATA for charts'!F$5&amp;"'!$v1"),$A1964-1,0)),OFFSET(INDIRECT("'"&amp;'DATA for charts'!F$5&amp;"'!$v1"),$A1964-1,0),NA())</f>
        <v>-1.1098036812228307</v>
      </c>
      <c r="G1964" s="219">
        <f ca="1">IF(ISNUMBER(OFFSET(INDIRECT("'"&amp;'DATA for charts'!G$5&amp;"'!$v1"),$A1964-1,0)),OFFSET(INDIRECT("'"&amp;'DATA for charts'!G$5&amp;"'!$v1"),$A1964-1,0),NA())</f>
        <v>-1.1299999999999999</v>
      </c>
      <c r="H1964" s="219">
        <f ca="1">IF(ISNUMBER(OFFSET(INDIRECT("'"&amp;'DATA for charts'!H$5&amp;"'!$v1"),$A1964-1,0)),OFFSET(INDIRECT("'"&amp;'DATA for charts'!H$5&amp;"'!$v1"),$A1964-1,0),NA())</f>
        <v>-1.06091</v>
      </c>
      <c r="I1964" s="219" t="e">
        <f ca="1">IF(ISNUMBER(OFFSET(INDIRECT("'"&amp;'DATA for charts'!I$5&amp;"'!$v1"),$A1964-1,0)),OFFSET(INDIRECT("'"&amp;'DATA for charts'!I$5&amp;"'!$v1"),$A1964-1,0),NA())</f>
        <v>#N/A</v>
      </c>
      <c r="J1964" s="219" t="e">
        <f ca="1">IF(ISNUMBER(OFFSET(INDIRECT("'"&amp;'DATA for charts'!J$5&amp;"'!$v1"),$A1964-1,0)),OFFSET(INDIRECT("'"&amp;'DATA for charts'!J$5&amp;"'!$v1"),$A1964-1,0),NA())</f>
        <v>#N/A</v>
      </c>
      <c r="K1964" s="219" t="e">
        <f ca="1">IF(ISNUMBER(OFFSET(INDIRECT("'"&amp;'DATA for charts'!K$5&amp;"'!$v1"),$A1964-1,0)),OFFSET(INDIRECT("'"&amp;'DATA for charts'!K$5&amp;"'!$v1"),$A1964-1,0),NA())</f>
        <v>#N/A</v>
      </c>
      <c r="L1964" s="219" t="e">
        <f ca="1">IF(ISNUMBER(OFFSET(INDIRECT("'"&amp;'DATA for charts'!L$5&amp;"'!$v1"),$A1964-1,0)),OFFSET(INDIRECT("'"&amp;'DATA for charts'!L$5&amp;"'!$v1"),$A1964-1,0),NA())</f>
        <v>#N/A</v>
      </c>
      <c r="M1964" s="219" t="e">
        <f ca="1">IF(ISNUMBER(OFFSET(INDIRECT("'"&amp;'DATA for charts'!M$5&amp;"'!$v1"),$A1964-1,0)),OFFSET(INDIRECT("'"&amp;'DATA for charts'!M$5&amp;"'!$v1"),$A1964-1,0),NA())</f>
        <v>#N/A</v>
      </c>
      <c r="N1964" s="219" t="e">
        <f ca="1">IF(ISNUMBER(OFFSET(INDIRECT("'"&amp;'DATA for charts'!N$5&amp;"'!$v1"),$A1964-1,0)),OFFSET(INDIRECT("'"&amp;'DATA for charts'!N$5&amp;"'!$v1"),$A1964-1,0),NA())</f>
        <v>#N/A</v>
      </c>
      <c r="O1964" s="219" t="e">
        <f ca="1">IF(ISNUMBER(OFFSET(INDIRECT("'"&amp;'DATA for charts'!O$5&amp;"'!$v1"),$A1964-1,0)),OFFSET(INDIRECT("'"&amp;'DATA for charts'!O$5&amp;"'!$v1"),$A1964-1,0),NA())</f>
        <v>#N/A</v>
      </c>
      <c r="P1964" s="219" t="e">
        <f ca="1">IF(ISNUMBER(OFFSET(INDIRECT("'"&amp;'DATA for charts'!P$5&amp;"'!$v1"),$A1964-1,0)),OFFSET(INDIRECT("'"&amp;'DATA for charts'!P$5&amp;"'!$v1"),$A1964-1,0),NA())</f>
        <v>#N/A</v>
      </c>
      <c r="Q1964" s="219" t="e">
        <f ca="1">IF(ISNUMBER(OFFSET(INDIRECT("'"&amp;'DATA for charts'!Q$5&amp;"'!$v1"),$A1964-1,0)),OFFSET(INDIRECT("'"&amp;'DATA for charts'!Q$5&amp;"'!$v1"),$A1964-1,0),NA())</f>
        <v>#N/A</v>
      </c>
      <c r="R1964" s="219" t="e">
        <f ca="1">IF(ISNUMBER(OFFSET(INDIRECT("'"&amp;'DATA for charts'!R$5&amp;"'!$v1"),$A1964-1,0)),OFFSET(INDIRECT("'"&amp;'DATA for charts'!R$5&amp;"'!$v1"),$A1964-1,0),NA())</f>
        <v>#N/A</v>
      </c>
      <c r="S1964" s="219" t="e">
        <f ca="1">IF(ISNUMBER(OFFSET(INDIRECT("'"&amp;'DATA for charts'!S$5&amp;"'!$v1"),$A1964-1,0)),OFFSET(INDIRECT("'"&amp;'DATA for charts'!S$5&amp;"'!$v1"),$A1964-1,0),NA())</f>
        <v>#N/A</v>
      </c>
    </row>
    <row r="1965" spans="1:19">
      <c r="A1965" s="226">
        <f t="shared" si="1533"/>
        <v>280</v>
      </c>
      <c r="B1965" s="8">
        <v>19</v>
      </c>
      <c r="C1965" s="219">
        <f ca="1">IF(ISNUMBER(OFFSET(INDIRECT("'"&amp;'DATA for charts'!C$5&amp;"'!$v1"),$A1965-1,0)),OFFSET(INDIRECT("'"&amp;'DATA for charts'!C$5&amp;"'!$v1"),$A1965-1,0),NA())</f>
        <v>-1.121</v>
      </c>
      <c r="D1965" s="219">
        <f ca="1">IF(ISNUMBER(OFFSET(INDIRECT("'"&amp;'DATA for charts'!D$5&amp;"'!$v1"),$A1965-1,0)),OFFSET(INDIRECT("'"&amp;'DATA for charts'!D$5&amp;"'!$v1"),$A1965-1,0),NA())</f>
        <v>-0.81521809999999995</v>
      </c>
      <c r="E1965" s="219">
        <f ca="1">IF(ISNUMBER(OFFSET(INDIRECT("'"&amp;'DATA for charts'!E$5&amp;"'!$v1"),$A1965-1,0)),OFFSET(INDIRECT("'"&amp;'DATA for charts'!E$5&amp;"'!$v1"),$A1965-1,0),NA())</f>
        <v>-0.96104000000000001</v>
      </c>
      <c r="F1965" s="219">
        <f ca="1">IF(ISNUMBER(OFFSET(INDIRECT("'"&amp;'DATA for charts'!F$5&amp;"'!$v1"),$A1965-1,0)),OFFSET(INDIRECT("'"&amp;'DATA for charts'!F$5&amp;"'!$v1"),$A1965-1,0),NA())</f>
        <v>-0.9689342516470667</v>
      </c>
      <c r="G1965" s="219">
        <f ca="1">IF(ISNUMBER(OFFSET(INDIRECT("'"&amp;'DATA for charts'!G$5&amp;"'!$v1"),$A1965-1,0)),OFFSET(INDIRECT("'"&amp;'DATA for charts'!G$5&amp;"'!$v1"),$A1965-1,0),NA())</f>
        <v>-1</v>
      </c>
      <c r="H1965" s="219">
        <f ca="1">IF(ISNUMBER(OFFSET(INDIRECT("'"&amp;'DATA for charts'!H$5&amp;"'!$v1"),$A1965-1,0)),OFFSET(INDIRECT("'"&amp;'DATA for charts'!H$5&amp;"'!$v1"),$A1965-1,0),NA())</f>
        <v>-0.91946499999999998</v>
      </c>
      <c r="I1965" s="219" t="e">
        <f ca="1">IF(ISNUMBER(OFFSET(INDIRECT("'"&amp;'DATA for charts'!I$5&amp;"'!$v1"),$A1965-1,0)),OFFSET(INDIRECT("'"&amp;'DATA for charts'!I$5&amp;"'!$v1"),$A1965-1,0),NA())</f>
        <v>#N/A</v>
      </c>
      <c r="J1965" s="219" t="e">
        <f ca="1">IF(ISNUMBER(OFFSET(INDIRECT("'"&amp;'DATA for charts'!J$5&amp;"'!$v1"),$A1965-1,0)),OFFSET(INDIRECT("'"&amp;'DATA for charts'!J$5&amp;"'!$v1"),$A1965-1,0),NA())</f>
        <v>#N/A</v>
      </c>
      <c r="K1965" s="219" t="e">
        <f ca="1">IF(ISNUMBER(OFFSET(INDIRECT("'"&amp;'DATA for charts'!K$5&amp;"'!$v1"),$A1965-1,0)),OFFSET(INDIRECT("'"&amp;'DATA for charts'!K$5&amp;"'!$v1"),$A1965-1,0),NA())</f>
        <v>#N/A</v>
      </c>
      <c r="L1965" s="219" t="e">
        <f ca="1">IF(ISNUMBER(OFFSET(INDIRECT("'"&amp;'DATA for charts'!L$5&amp;"'!$v1"),$A1965-1,0)),OFFSET(INDIRECT("'"&amp;'DATA for charts'!L$5&amp;"'!$v1"),$A1965-1,0),NA())</f>
        <v>#N/A</v>
      </c>
      <c r="M1965" s="219" t="e">
        <f ca="1">IF(ISNUMBER(OFFSET(INDIRECT("'"&amp;'DATA for charts'!M$5&amp;"'!$v1"),$A1965-1,0)),OFFSET(INDIRECT("'"&amp;'DATA for charts'!M$5&amp;"'!$v1"),$A1965-1,0),NA())</f>
        <v>#N/A</v>
      </c>
      <c r="N1965" s="219" t="e">
        <f ca="1">IF(ISNUMBER(OFFSET(INDIRECT("'"&amp;'DATA for charts'!N$5&amp;"'!$v1"),$A1965-1,0)),OFFSET(INDIRECT("'"&amp;'DATA for charts'!N$5&amp;"'!$v1"),$A1965-1,0),NA())</f>
        <v>#N/A</v>
      </c>
      <c r="O1965" s="219" t="e">
        <f ca="1">IF(ISNUMBER(OFFSET(INDIRECT("'"&amp;'DATA for charts'!O$5&amp;"'!$v1"),$A1965-1,0)),OFFSET(INDIRECT("'"&amp;'DATA for charts'!O$5&amp;"'!$v1"),$A1965-1,0),NA())</f>
        <v>#N/A</v>
      </c>
      <c r="P1965" s="219" t="e">
        <f ca="1">IF(ISNUMBER(OFFSET(INDIRECT("'"&amp;'DATA for charts'!P$5&amp;"'!$v1"),$A1965-1,0)),OFFSET(INDIRECT("'"&amp;'DATA for charts'!P$5&amp;"'!$v1"),$A1965-1,0),NA())</f>
        <v>#N/A</v>
      </c>
      <c r="Q1965" s="219" t="e">
        <f ca="1">IF(ISNUMBER(OFFSET(INDIRECT("'"&amp;'DATA for charts'!Q$5&amp;"'!$v1"),$A1965-1,0)),OFFSET(INDIRECT("'"&amp;'DATA for charts'!Q$5&amp;"'!$v1"),$A1965-1,0),NA())</f>
        <v>#N/A</v>
      </c>
      <c r="R1965" s="219" t="e">
        <f ca="1">IF(ISNUMBER(OFFSET(INDIRECT("'"&amp;'DATA for charts'!R$5&amp;"'!$v1"),$A1965-1,0)),OFFSET(INDIRECT("'"&amp;'DATA for charts'!R$5&amp;"'!$v1"),$A1965-1,0),NA())</f>
        <v>#N/A</v>
      </c>
      <c r="S1965" s="219" t="e">
        <f ca="1">IF(ISNUMBER(OFFSET(INDIRECT("'"&amp;'DATA for charts'!S$5&amp;"'!$v1"),$A1965-1,0)),OFFSET(INDIRECT("'"&amp;'DATA for charts'!S$5&amp;"'!$v1"),$A1965-1,0),NA())</f>
        <v>#N/A</v>
      </c>
    </row>
    <row r="1966" spans="1:19">
      <c r="A1966" s="226">
        <f t="shared" si="1533"/>
        <v>281</v>
      </c>
      <c r="B1966" s="8">
        <v>20</v>
      </c>
      <c r="C1966" s="219">
        <f ca="1">IF(ISNUMBER(OFFSET(INDIRECT("'"&amp;'DATA for charts'!C$5&amp;"'!$v1"),$A1966-1,0)),OFFSET(INDIRECT("'"&amp;'DATA for charts'!C$5&amp;"'!$v1"),$A1966-1,0),NA())</f>
        <v>-0.93799999999999994</v>
      </c>
      <c r="D1966" s="219">
        <f ca="1">IF(ISNUMBER(OFFSET(INDIRECT("'"&amp;'DATA for charts'!D$5&amp;"'!$v1"),$A1966-1,0)),OFFSET(INDIRECT("'"&amp;'DATA for charts'!D$5&amp;"'!$v1"),$A1966-1,0),NA())</f>
        <v>-0.69184620000000008</v>
      </c>
      <c r="E1966" s="219">
        <f ca="1">IF(ISNUMBER(OFFSET(INDIRECT("'"&amp;'DATA for charts'!E$5&amp;"'!$v1"),$A1966-1,0)),OFFSET(INDIRECT("'"&amp;'DATA for charts'!E$5&amp;"'!$v1"),$A1966-1,0),NA())</f>
        <v>-0.82628000000000001</v>
      </c>
      <c r="F1966" s="219">
        <f ca="1">IF(ISNUMBER(OFFSET(INDIRECT("'"&amp;'DATA for charts'!F$5&amp;"'!$v1"),$A1966-1,0)),OFFSET(INDIRECT("'"&amp;'DATA for charts'!F$5&amp;"'!$v1"),$A1966-1,0),NA())</f>
        <v>-0.81412355145172777</v>
      </c>
      <c r="G1966" s="219">
        <f ca="1">IF(ISNUMBER(OFFSET(INDIRECT("'"&amp;'DATA for charts'!G$5&amp;"'!$v1"),$A1966-1,0)),OFFSET(INDIRECT("'"&amp;'DATA for charts'!G$5&amp;"'!$v1"),$A1966-1,0),NA())</f>
        <v>-0.86</v>
      </c>
      <c r="H1966" s="219">
        <f ca="1">IF(ISNUMBER(OFFSET(INDIRECT("'"&amp;'DATA for charts'!H$5&amp;"'!$v1"),$A1966-1,0)),OFFSET(INDIRECT("'"&amp;'DATA for charts'!H$5&amp;"'!$v1"),$A1966-1,0),NA())</f>
        <v>-0.76864900000000003</v>
      </c>
      <c r="I1966" s="219" t="e">
        <f ca="1">IF(ISNUMBER(OFFSET(INDIRECT("'"&amp;'DATA for charts'!I$5&amp;"'!$v1"),$A1966-1,0)),OFFSET(INDIRECT("'"&amp;'DATA for charts'!I$5&amp;"'!$v1"),$A1966-1,0),NA())</f>
        <v>#N/A</v>
      </c>
      <c r="J1966" s="219" t="e">
        <f ca="1">IF(ISNUMBER(OFFSET(INDIRECT("'"&amp;'DATA for charts'!J$5&amp;"'!$v1"),$A1966-1,0)),OFFSET(INDIRECT("'"&amp;'DATA for charts'!J$5&amp;"'!$v1"),$A1966-1,0),NA())</f>
        <v>#N/A</v>
      </c>
      <c r="K1966" s="219" t="e">
        <f ca="1">IF(ISNUMBER(OFFSET(INDIRECT("'"&amp;'DATA for charts'!K$5&amp;"'!$v1"),$A1966-1,0)),OFFSET(INDIRECT("'"&amp;'DATA for charts'!K$5&amp;"'!$v1"),$A1966-1,0),NA())</f>
        <v>#N/A</v>
      </c>
      <c r="L1966" s="219" t="e">
        <f ca="1">IF(ISNUMBER(OFFSET(INDIRECT("'"&amp;'DATA for charts'!L$5&amp;"'!$v1"),$A1966-1,0)),OFFSET(INDIRECT("'"&amp;'DATA for charts'!L$5&amp;"'!$v1"),$A1966-1,0),NA())</f>
        <v>#N/A</v>
      </c>
      <c r="M1966" s="219" t="e">
        <f ca="1">IF(ISNUMBER(OFFSET(INDIRECT("'"&amp;'DATA for charts'!M$5&amp;"'!$v1"),$A1966-1,0)),OFFSET(INDIRECT("'"&amp;'DATA for charts'!M$5&amp;"'!$v1"),$A1966-1,0),NA())</f>
        <v>#N/A</v>
      </c>
      <c r="N1966" s="219" t="e">
        <f ca="1">IF(ISNUMBER(OFFSET(INDIRECT("'"&amp;'DATA for charts'!N$5&amp;"'!$v1"),$A1966-1,0)),OFFSET(INDIRECT("'"&amp;'DATA for charts'!N$5&amp;"'!$v1"),$A1966-1,0),NA())</f>
        <v>#N/A</v>
      </c>
      <c r="O1966" s="219" t="e">
        <f ca="1">IF(ISNUMBER(OFFSET(INDIRECT("'"&amp;'DATA for charts'!O$5&amp;"'!$v1"),$A1966-1,0)),OFFSET(INDIRECT("'"&amp;'DATA for charts'!O$5&amp;"'!$v1"),$A1966-1,0),NA())</f>
        <v>#N/A</v>
      </c>
      <c r="P1966" s="219" t="e">
        <f ca="1">IF(ISNUMBER(OFFSET(INDIRECT("'"&amp;'DATA for charts'!P$5&amp;"'!$v1"),$A1966-1,0)),OFFSET(INDIRECT("'"&amp;'DATA for charts'!P$5&amp;"'!$v1"),$A1966-1,0),NA())</f>
        <v>#N/A</v>
      </c>
      <c r="Q1966" s="219" t="e">
        <f ca="1">IF(ISNUMBER(OFFSET(INDIRECT("'"&amp;'DATA for charts'!Q$5&amp;"'!$v1"),$A1966-1,0)),OFFSET(INDIRECT("'"&amp;'DATA for charts'!Q$5&amp;"'!$v1"),$A1966-1,0),NA())</f>
        <v>#N/A</v>
      </c>
      <c r="R1966" s="219" t="e">
        <f ca="1">IF(ISNUMBER(OFFSET(INDIRECT("'"&amp;'DATA for charts'!R$5&amp;"'!$v1"),$A1966-1,0)),OFFSET(INDIRECT("'"&amp;'DATA for charts'!R$5&amp;"'!$v1"),$A1966-1,0),NA())</f>
        <v>#N/A</v>
      </c>
      <c r="S1966" s="219" t="e">
        <f ca="1">IF(ISNUMBER(OFFSET(INDIRECT("'"&amp;'DATA for charts'!S$5&amp;"'!$v1"),$A1966-1,0)),OFFSET(INDIRECT("'"&amp;'DATA for charts'!S$5&amp;"'!$v1"),$A1966-1,0),NA())</f>
        <v>#N/A</v>
      </c>
    </row>
    <row r="1967" spans="1:19">
      <c r="A1967" s="226">
        <f t="shared" si="1533"/>
        <v>282</v>
      </c>
      <c r="B1967" s="8">
        <v>21</v>
      </c>
      <c r="C1967" s="219">
        <f ca="1">IF(ISNUMBER(OFFSET(INDIRECT("'"&amp;'DATA for charts'!C$5&amp;"'!$v1"),$A1967-1,0)),OFFSET(INDIRECT("'"&amp;'DATA for charts'!C$5&amp;"'!$v1"),$A1967-1,0),NA())</f>
        <v>-0.78800000000000003</v>
      </c>
      <c r="D1967" s="219">
        <f ca="1">IF(ISNUMBER(OFFSET(INDIRECT("'"&amp;'DATA for charts'!D$5&amp;"'!$v1"),$A1967-1,0)),OFFSET(INDIRECT("'"&amp;'DATA for charts'!D$5&amp;"'!$v1"),$A1967-1,0),NA())</f>
        <v>-0.58322010000000002</v>
      </c>
      <c r="E1967" s="219">
        <f ca="1">IF(ISNUMBER(OFFSET(INDIRECT("'"&amp;'DATA for charts'!E$5&amp;"'!$v1"),$A1967-1,0)),OFFSET(INDIRECT("'"&amp;'DATA for charts'!E$5&amp;"'!$v1"),$A1967-1,0),NA())</f>
        <v>-0.70182</v>
      </c>
      <c r="F1967" s="219">
        <f ca="1">IF(ISNUMBER(OFFSET(INDIRECT("'"&amp;'DATA for charts'!F$5&amp;"'!$v1"),$A1967-1,0)),OFFSET(INDIRECT("'"&amp;'DATA for charts'!F$5&amp;"'!$v1"),$A1967-1,0),NA())</f>
        <v>-0.68625222446298062</v>
      </c>
      <c r="G1967" s="219">
        <f ca="1">IF(ISNUMBER(OFFSET(INDIRECT("'"&amp;'DATA for charts'!G$5&amp;"'!$v1"),$A1967-1,0)),OFFSET(INDIRECT("'"&amp;'DATA for charts'!G$5&amp;"'!$v1"),$A1967-1,0),NA())</f>
        <v>-0.73</v>
      </c>
      <c r="H1967" s="219">
        <f ca="1">IF(ISNUMBER(OFFSET(INDIRECT("'"&amp;'DATA for charts'!H$5&amp;"'!$v1"),$A1967-1,0)),OFFSET(INDIRECT("'"&amp;'DATA for charts'!H$5&amp;"'!$v1"),$A1967-1,0),NA())</f>
        <v>-0.64319800000000005</v>
      </c>
      <c r="I1967" s="219" t="e">
        <f ca="1">IF(ISNUMBER(OFFSET(INDIRECT("'"&amp;'DATA for charts'!I$5&amp;"'!$v1"),$A1967-1,0)),OFFSET(INDIRECT("'"&amp;'DATA for charts'!I$5&amp;"'!$v1"),$A1967-1,0),NA())</f>
        <v>#N/A</v>
      </c>
      <c r="J1967" s="219" t="e">
        <f ca="1">IF(ISNUMBER(OFFSET(INDIRECT("'"&amp;'DATA for charts'!J$5&amp;"'!$v1"),$A1967-1,0)),OFFSET(INDIRECT("'"&amp;'DATA for charts'!J$5&amp;"'!$v1"),$A1967-1,0),NA())</f>
        <v>#N/A</v>
      </c>
      <c r="K1967" s="219" t="e">
        <f ca="1">IF(ISNUMBER(OFFSET(INDIRECT("'"&amp;'DATA for charts'!K$5&amp;"'!$v1"),$A1967-1,0)),OFFSET(INDIRECT("'"&amp;'DATA for charts'!K$5&amp;"'!$v1"),$A1967-1,0),NA())</f>
        <v>#N/A</v>
      </c>
      <c r="L1967" s="219" t="e">
        <f ca="1">IF(ISNUMBER(OFFSET(INDIRECT("'"&amp;'DATA for charts'!L$5&amp;"'!$v1"),$A1967-1,0)),OFFSET(INDIRECT("'"&amp;'DATA for charts'!L$5&amp;"'!$v1"),$A1967-1,0),NA())</f>
        <v>#N/A</v>
      </c>
      <c r="M1967" s="219" t="e">
        <f ca="1">IF(ISNUMBER(OFFSET(INDIRECT("'"&amp;'DATA for charts'!M$5&amp;"'!$v1"),$A1967-1,0)),OFFSET(INDIRECT("'"&amp;'DATA for charts'!M$5&amp;"'!$v1"),$A1967-1,0),NA())</f>
        <v>#N/A</v>
      </c>
      <c r="N1967" s="219" t="e">
        <f ca="1">IF(ISNUMBER(OFFSET(INDIRECT("'"&amp;'DATA for charts'!N$5&amp;"'!$v1"),$A1967-1,0)),OFFSET(INDIRECT("'"&amp;'DATA for charts'!N$5&amp;"'!$v1"),$A1967-1,0),NA())</f>
        <v>#N/A</v>
      </c>
      <c r="O1967" s="219" t="e">
        <f ca="1">IF(ISNUMBER(OFFSET(INDIRECT("'"&amp;'DATA for charts'!O$5&amp;"'!$v1"),$A1967-1,0)),OFFSET(INDIRECT("'"&amp;'DATA for charts'!O$5&amp;"'!$v1"),$A1967-1,0),NA())</f>
        <v>#N/A</v>
      </c>
      <c r="P1967" s="219" t="e">
        <f ca="1">IF(ISNUMBER(OFFSET(INDIRECT("'"&amp;'DATA for charts'!P$5&amp;"'!$v1"),$A1967-1,0)),OFFSET(INDIRECT("'"&amp;'DATA for charts'!P$5&amp;"'!$v1"),$A1967-1,0),NA())</f>
        <v>#N/A</v>
      </c>
      <c r="Q1967" s="219" t="e">
        <f ca="1">IF(ISNUMBER(OFFSET(INDIRECT("'"&amp;'DATA for charts'!Q$5&amp;"'!$v1"),$A1967-1,0)),OFFSET(INDIRECT("'"&amp;'DATA for charts'!Q$5&amp;"'!$v1"),$A1967-1,0),NA())</f>
        <v>#N/A</v>
      </c>
      <c r="R1967" s="219" t="e">
        <f ca="1">IF(ISNUMBER(OFFSET(INDIRECT("'"&amp;'DATA for charts'!R$5&amp;"'!$v1"),$A1967-1,0)),OFFSET(INDIRECT("'"&amp;'DATA for charts'!R$5&amp;"'!$v1"),$A1967-1,0),NA())</f>
        <v>#N/A</v>
      </c>
      <c r="S1967" s="219" t="e">
        <f ca="1">IF(ISNUMBER(OFFSET(INDIRECT("'"&amp;'DATA for charts'!S$5&amp;"'!$v1"),$A1967-1,0)),OFFSET(INDIRECT("'"&amp;'DATA for charts'!S$5&amp;"'!$v1"),$A1967-1,0),NA())</f>
        <v>#N/A</v>
      </c>
    </row>
    <row r="1968" spans="1:19">
      <c r="A1968" s="226">
        <f t="shared" si="1533"/>
        <v>283</v>
      </c>
      <c r="B1968" s="8">
        <v>22</v>
      </c>
      <c r="C1968" s="219">
        <f ca="1">IF(ISNUMBER(OFFSET(INDIRECT("'"&amp;'DATA for charts'!C$5&amp;"'!$v1"),$A1968-1,0)),OFFSET(INDIRECT("'"&amp;'DATA for charts'!C$5&amp;"'!$v1"),$A1968-1,0),NA())</f>
        <v>-0.63800000000000001</v>
      </c>
      <c r="D1968" s="219">
        <f ca="1">IF(ISNUMBER(OFFSET(INDIRECT("'"&amp;'DATA for charts'!D$5&amp;"'!$v1"),$A1968-1,0)),OFFSET(INDIRECT("'"&amp;'DATA for charts'!D$5&amp;"'!$v1"),$A1968-1,0),NA())</f>
        <v>-0.4994789</v>
      </c>
      <c r="E1968" s="219">
        <f ca="1">IF(ISNUMBER(OFFSET(INDIRECT("'"&amp;'DATA for charts'!E$5&amp;"'!$v1"),$A1968-1,0)),OFFSET(INDIRECT("'"&amp;'DATA for charts'!E$5&amp;"'!$v1"),$A1968-1,0),NA())</f>
        <v>-0.61212999999999995</v>
      </c>
      <c r="F1968" s="219">
        <f ca="1">IF(ISNUMBER(OFFSET(INDIRECT("'"&amp;'DATA for charts'!F$5&amp;"'!$v1"),$A1968-1,0)),OFFSET(INDIRECT("'"&amp;'DATA for charts'!F$5&amp;"'!$v1"),$A1968-1,0),NA())</f>
        <v>-0.59067885388574726</v>
      </c>
      <c r="G1968" s="219">
        <f ca="1">IF(ISNUMBER(OFFSET(INDIRECT("'"&amp;'DATA for charts'!G$5&amp;"'!$v1"),$A1968-1,0)),OFFSET(INDIRECT("'"&amp;'DATA for charts'!G$5&amp;"'!$v1"),$A1968-1,0),NA())</f>
        <v>-0.63</v>
      </c>
      <c r="H1968" s="219">
        <f ca="1">IF(ISNUMBER(OFFSET(INDIRECT("'"&amp;'DATA for charts'!H$5&amp;"'!$v1"),$A1968-1,0)),OFFSET(INDIRECT("'"&amp;'DATA for charts'!H$5&amp;"'!$v1"),$A1968-1,0),NA())</f>
        <v>-0.54605300000000001</v>
      </c>
      <c r="I1968" s="219" t="e">
        <f ca="1">IF(ISNUMBER(OFFSET(INDIRECT("'"&amp;'DATA for charts'!I$5&amp;"'!$v1"),$A1968-1,0)),OFFSET(INDIRECT("'"&amp;'DATA for charts'!I$5&amp;"'!$v1"),$A1968-1,0),NA())</f>
        <v>#N/A</v>
      </c>
      <c r="J1968" s="219" t="e">
        <f ca="1">IF(ISNUMBER(OFFSET(INDIRECT("'"&amp;'DATA for charts'!J$5&amp;"'!$v1"),$A1968-1,0)),OFFSET(INDIRECT("'"&amp;'DATA for charts'!J$5&amp;"'!$v1"),$A1968-1,0),NA())</f>
        <v>#N/A</v>
      </c>
      <c r="K1968" s="219" t="e">
        <f ca="1">IF(ISNUMBER(OFFSET(INDIRECT("'"&amp;'DATA for charts'!K$5&amp;"'!$v1"),$A1968-1,0)),OFFSET(INDIRECT("'"&amp;'DATA for charts'!K$5&amp;"'!$v1"),$A1968-1,0),NA())</f>
        <v>#N/A</v>
      </c>
      <c r="L1968" s="219" t="e">
        <f ca="1">IF(ISNUMBER(OFFSET(INDIRECT("'"&amp;'DATA for charts'!L$5&amp;"'!$v1"),$A1968-1,0)),OFFSET(INDIRECT("'"&amp;'DATA for charts'!L$5&amp;"'!$v1"),$A1968-1,0),NA())</f>
        <v>#N/A</v>
      </c>
      <c r="M1968" s="219" t="e">
        <f ca="1">IF(ISNUMBER(OFFSET(INDIRECT("'"&amp;'DATA for charts'!M$5&amp;"'!$v1"),$A1968-1,0)),OFFSET(INDIRECT("'"&amp;'DATA for charts'!M$5&amp;"'!$v1"),$A1968-1,0),NA())</f>
        <v>#N/A</v>
      </c>
      <c r="N1968" s="219" t="e">
        <f ca="1">IF(ISNUMBER(OFFSET(INDIRECT("'"&amp;'DATA for charts'!N$5&amp;"'!$v1"),$A1968-1,0)),OFFSET(INDIRECT("'"&amp;'DATA for charts'!N$5&amp;"'!$v1"),$A1968-1,0),NA())</f>
        <v>#N/A</v>
      </c>
      <c r="O1968" s="219" t="e">
        <f ca="1">IF(ISNUMBER(OFFSET(INDIRECT("'"&amp;'DATA for charts'!O$5&amp;"'!$v1"),$A1968-1,0)),OFFSET(INDIRECT("'"&amp;'DATA for charts'!O$5&amp;"'!$v1"),$A1968-1,0),NA())</f>
        <v>#N/A</v>
      </c>
      <c r="P1968" s="219" t="e">
        <f ca="1">IF(ISNUMBER(OFFSET(INDIRECT("'"&amp;'DATA for charts'!P$5&amp;"'!$v1"),$A1968-1,0)),OFFSET(INDIRECT("'"&amp;'DATA for charts'!P$5&amp;"'!$v1"),$A1968-1,0),NA())</f>
        <v>#N/A</v>
      </c>
      <c r="Q1968" s="219" t="e">
        <f ca="1">IF(ISNUMBER(OFFSET(INDIRECT("'"&amp;'DATA for charts'!Q$5&amp;"'!$v1"),$A1968-1,0)),OFFSET(INDIRECT("'"&amp;'DATA for charts'!Q$5&amp;"'!$v1"),$A1968-1,0),NA())</f>
        <v>#N/A</v>
      </c>
      <c r="R1968" s="219" t="e">
        <f ca="1">IF(ISNUMBER(OFFSET(INDIRECT("'"&amp;'DATA for charts'!R$5&amp;"'!$v1"),$A1968-1,0)),OFFSET(INDIRECT("'"&amp;'DATA for charts'!R$5&amp;"'!$v1"),$A1968-1,0),NA())</f>
        <v>#N/A</v>
      </c>
      <c r="S1968" s="219" t="e">
        <f ca="1">IF(ISNUMBER(OFFSET(INDIRECT("'"&amp;'DATA for charts'!S$5&amp;"'!$v1"),$A1968-1,0)),OFFSET(INDIRECT("'"&amp;'DATA for charts'!S$5&amp;"'!$v1"),$A1968-1,0),NA())</f>
        <v>#N/A</v>
      </c>
    </row>
    <row r="1969" spans="1:19">
      <c r="A1969" s="226">
        <f t="shared" si="1533"/>
        <v>284</v>
      </c>
      <c r="B1969" s="8">
        <v>23</v>
      </c>
      <c r="C1969" s="219">
        <f ca="1">IF(ISNUMBER(OFFSET(INDIRECT("'"&amp;'DATA for charts'!C$5&amp;"'!$v1"),$A1969-1,0)),OFFSET(INDIRECT("'"&amp;'DATA for charts'!C$5&amp;"'!$v1"),$A1969-1,0),NA())</f>
        <v>-0.51200000000000001</v>
      </c>
      <c r="D1969" s="219">
        <f ca="1">IF(ISNUMBER(OFFSET(INDIRECT("'"&amp;'DATA for charts'!D$5&amp;"'!$v1"),$A1969-1,0)),OFFSET(INDIRECT("'"&amp;'DATA for charts'!D$5&amp;"'!$v1"),$A1969-1,0),NA())</f>
        <v>-0.42484149999999998</v>
      </c>
      <c r="E1969" s="219">
        <f ca="1">IF(ISNUMBER(OFFSET(INDIRECT("'"&amp;'DATA for charts'!E$5&amp;"'!$v1"),$A1969-1,0)),OFFSET(INDIRECT("'"&amp;'DATA for charts'!E$5&amp;"'!$v1"),$A1969-1,0),NA())</f>
        <v>-0.52449000000000001</v>
      </c>
      <c r="F1969" s="219">
        <f ca="1">IF(ISNUMBER(OFFSET(INDIRECT("'"&amp;'DATA for charts'!F$5&amp;"'!$v1"),$A1969-1,0)),OFFSET(INDIRECT("'"&amp;'DATA for charts'!F$5&amp;"'!$v1"),$A1969-1,0),NA())</f>
        <v>-0.50559503934870564</v>
      </c>
      <c r="G1969" s="219">
        <f ca="1">IF(ISNUMBER(OFFSET(INDIRECT("'"&amp;'DATA for charts'!G$5&amp;"'!$v1"),$A1969-1,0)),OFFSET(INDIRECT("'"&amp;'DATA for charts'!G$5&amp;"'!$v1"),$A1969-1,0),NA())</f>
        <v>-0.54</v>
      </c>
      <c r="H1969" s="219">
        <f ca="1">IF(ISNUMBER(OFFSET(INDIRECT("'"&amp;'DATA for charts'!H$5&amp;"'!$v1"),$A1969-1,0)),OFFSET(INDIRECT("'"&amp;'DATA for charts'!H$5&amp;"'!$v1"),$A1969-1,0),NA())</f>
        <v>-0.46032099999999998</v>
      </c>
      <c r="I1969" s="219" t="e">
        <f ca="1">IF(ISNUMBER(OFFSET(INDIRECT("'"&amp;'DATA for charts'!I$5&amp;"'!$v1"),$A1969-1,0)),OFFSET(INDIRECT("'"&amp;'DATA for charts'!I$5&amp;"'!$v1"),$A1969-1,0),NA())</f>
        <v>#N/A</v>
      </c>
      <c r="J1969" s="219" t="e">
        <f ca="1">IF(ISNUMBER(OFFSET(INDIRECT("'"&amp;'DATA for charts'!J$5&amp;"'!$v1"),$A1969-1,0)),OFFSET(INDIRECT("'"&amp;'DATA for charts'!J$5&amp;"'!$v1"),$A1969-1,0),NA())</f>
        <v>#N/A</v>
      </c>
      <c r="K1969" s="219" t="e">
        <f ca="1">IF(ISNUMBER(OFFSET(INDIRECT("'"&amp;'DATA for charts'!K$5&amp;"'!$v1"),$A1969-1,0)),OFFSET(INDIRECT("'"&amp;'DATA for charts'!K$5&amp;"'!$v1"),$A1969-1,0),NA())</f>
        <v>#N/A</v>
      </c>
      <c r="L1969" s="219" t="e">
        <f ca="1">IF(ISNUMBER(OFFSET(INDIRECT("'"&amp;'DATA for charts'!L$5&amp;"'!$v1"),$A1969-1,0)),OFFSET(INDIRECT("'"&amp;'DATA for charts'!L$5&amp;"'!$v1"),$A1969-1,0),NA())</f>
        <v>#N/A</v>
      </c>
      <c r="M1969" s="219" t="e">
        <f ca="1">IF(ISNUMBER(OFFSET(INDIRECT("'"&amp;'DATA for charts'!M$5&amp;"'!$v1"),$A1969-1,0)),OFFSET(INDIRECT("'"&amp;'DATA for charts'!M$5&amp;"'!$v1"),$A1969-1,0),NA())</f>
        <v>#N/A</v>
      </c>
      <c r="N1969" s="219" t="e">
        <f ca="1">IF(ISNUMBER(OFFSET(INDIRECT("'"&amp;'DATA for charts'!N$5&amp;"'!$v1"),$A1969-1,0)),OFFSET(INDIRECT("'"&amp;'DATA for charts'!N$5&amp;"'!$v1"),$A1969-1,0),NA())</f>
        <v>#N/A</v>
      </c>
      <c r="O1969" s="219" t="e">
        <f ca="1">IF(ISNUMBER(OFFSET(INDIRECT("'"&amp;'DATA for charts'!O$5&amp;"'!$v1"),$A1969-1,0)),OFFSET(INDIRECT("'"&amp;'DATA for charts'!O$5&amp;"'!$v1"),$A1969-1,0),NA())</f>
        <v>#N/A</v>
      </c>
      <c r="P1969" s="219" t="e">
        <f ca="1">IF(ISNUMBER(OFFSET(INDIRECT("'"&amp;'DATA for charts'!P$5&amp;"'!$v1"),$A1969-1,0)),OFFSET(INDIRECT("'"&amp;'DATA for charts'!P$5&amp;"'!$v1"),$A1969-1,0),NA())</f>
        <v>#N/A</v>
      </c>
      <c r="Q1969" s="219" t="e">
        <f ca="1">IF(ISNUMBER(OFFSET(INDIRECT("'"&amp;'DATA for charts'!Q$5&amp;"'!$v1"),$A1969-1,0)),OFFSET(INDIRECT("'"&amp;'DATA for charts'!Q$5&amp;"'!$v1"),$A1969-1,0),NA())</f>
        <v>#N/A</v>
      </c>
      <c r="R1969" s="219" t="e">
        <f ca="1">IF(ISNUMBER(OFFSET(INDIRECT("'"&amp;'DATA for charts'!R$5&amp;"'!$v1"),$A1969-1,0)),OFFSET(INDIRECT("'"&amp;'DATA for charts'!R$5&amp;"'!$v1"),$A1969-1,0),NA())</f>
        <v>#N/A</v>
      </c>
      <c r="S1969" s="219" t="e">
        <f ca="1">IF(ISNUMBER(OFFSET(INDIRECT("'"&amp;'DATA for charts'!S$5&amp;"'!$v1"),$A1969-1,0)),OFFSET(INDIRECT("'"&amp;'DATA for charts'!S$5&amp;"'!$v1"),$A1969-1,0),NA())</f>
        <v>#N/A</v>
      </c>
    </row>
    <row r="1970" spans="1:19">
      <c r="A1970" s="226">
        <f t="shared" si="1533"/>
        <v>285</v>
      </c>
      <c r="B1970" s="8">
        <v>24</v>
      </c>
      <c r="C1970" s="219">
        <f ca="1">IF(ISNUMBER(OFFSET(INDIRECT("'"&amp;'DATA for charts'!C$5&amp;"'!$v1"),$A1970-1,0)),OFFSET(INDIRECT("'"&amp;'DATA for charts'!C$5&amp;"'!$v1"),$A1970-1,0),NA())</f>
        <v>-0.38700000000000001</v>
      </c>
      <c r="D1970" s="219">
        <f ca="1">IF(ISNUMBER(OFFSET(INDIRECT("'"&amp;'DATA for charts'!D$5&amp;"'!$v1"),$A1970-1,0)),OFFSET(INDIRECT("'"&amp;'DATA for charts'!D$5&amp;"'!$v1"),$A1970-1,0),NA())</f>
        <v>-0.33991589999999988</v>
      </c>
      <c r="E1970" s="219">
        <f ca="1">IF(ISNUMBER(OFFSET(INDIRECT("'"&amp;'DATA for charts'!E$5&amp;"'!$v1"),$A1970-1,0)),OFFSET(INDIRECT("'"&amp;'DATA for charts'!E$5&amp;"'!$v1"),$A1970-1,0),NA())</f>
        <v>-0.42934</v>
      </c>
      <c r="F1970" s="219">
        <f ca="1">IF(ISNUMBER(OFFSET(INDIRECT("'"&amp;'DATA for charts'!F$5&amp;"'!$v1"),$A1970-1,0)),OFFSET(INDIRECT("'"&amp;'DATA for charts'!F$5&amp;"'!$v1"),$A1970-1,0),NA())</f>
        <v>-0.41088268386437776</v>
      </c>
      <c r="G1970" s="219">
        <f ca="1">IF(ISNUMBER(OFFSET(INDIRECT("'"&amp;'DATA for charts'!G$5&amp;"'!$v1"),$A1970-1,0)),OFFSET(INDIRECT("'"&amp;'DATA for charts'!G$5&amp;"'!$v1"),$A1970-1,0),NA())</f>
        <v>-0.45</v>
      </c>
      <c r="H1970" s="219">
        <f ca="1">IF(ISNUMBER(OFFSET(INDIRECT("'"&amp;'DATA for charts'!H$5&amp;"'!$v1"),$A1970-1,0)),OFFSET(INDIRECT("'"&amp;'DATA for charts'!H$5&amp;"'!$v1"),$A1970-1,0),NA())</f>
        <v>-0.36221300000000001</v>
      </c>
      <c r="I1970" s="219" t="e">
        <f ca="1">IF(ISNUMBER(OFFSET(INDIRECT("'"&amp;'DATA for charts'!I$5&amp;"'!$v1"),$A1970-1,0)),OFFSET(INDIRECT("'"&amp;'DATA for charts'!I$5&amp;"'!$v1"),$A1970-1,0),NA())</f>
        <v>#N/A</v>
      </c>
      <c r="J1970" s="219" t="e">
        <f ca="1">IF(ISNUMBER(OFFSET(INDIRECT("'"&amp;'DATA for charts'!J$5&amp;"'!$v1"),$A1970-1,0)),OFFSET(INDIRECT("'"&amp;'DATA for charts'!J$5&amp;"'!$v1"),$A1970-1,0),NA())</f>
        <v>#N/A</v>
      </c>
      <c r="K1970" s="219" t="e">
        <f ca="1">IF(ISNUMBER(OFFSET(INDIRECT("'"&amp;'DATA for charts'!K$5&amp;"'!$v1"),$A1970-1,0)),OFFSET(INDIRECT("'"&amp;'DATA for charts'!K$5&amp;"'!$v1"),$A1970-1,0),NA())</f>
        <v>#N/A</v>
      </c>
      <c r="L1970" s="219" t="e">
        <f ca="1">IF(ISNUMBER(OFFSET(INDIRECT("'"&amp;'DATA for charts'!L$5&amp;"'!$v1"),$A1970-1,0)),OFFSET(INDIRECT("'"&amp;'DATA for charts'!L$5&amp;"'!$v1"),$A1970-1,0),NA())</f>
        <v>#N/A</v>
      </c>
      <c r="M1970" s="219" t="e">
        <f ca="1">IF(ISNUMBER(OFFSET(INDIRECT("'"&amp;'DATA for charts'!M$5&amp;"'!$v1"),$A1970-1,0)),OFFSET(INDIRECT("'"&amp;'DATA for charts'!M$5&amp;"'!$v1"),$A1970-1,0),NA())</f>
        <v>#N/A</v>
      </c>
      <c r="N1970" s="219" t="e">
        <f ca="1">IF(ISNUMBER(OFFSET(INDIRECT("'"&amp;'DATA for charts'!N$5&amp;"'!$v1"),$A1970-1,0)),OFFSET(INDIRECT("'"&amp;'DATA for charts'!N$5&amp;"'!$v1"),$A1970-1,0),NA())</f>
        <v>#N/A</v>
      </c>
      <c r="O1970" s="219" t="e">
        <f ca="1">IF(ISNUMBER(OFFSET(INDIRECT("'"&amp;'DATA for charts'!O$5&amp;"'!$v1"),$A1970-1,0)),OFFSET(INDIRECT("'"&amp;'DATA for charts'!O$5&amp;"'!$v1"),$A1970-1,0),NA())</f>
        <v>#N/A</v>
      </c>
      <c r="P1970" s="219" t="e">
        <f ca="1">IF(ISNUMBER(OFFSET(INDIRECT("'"&amp;'DATA for charts'!P$5&amp;"'!$v1"),$A1970-1,0)),OFFSET(INDIRECT("'"&amp;'DATA for charts'!P$5&amp;"'!$v1"),$A1970-1,0),NA())</f>
        <v>#N/A</v>
      </c>
      <c r="Q1970" s="219" t="e">
        <f ca="1">IF(ISNUMBER(OFFSET(INDIRECT("'"&amp;'DATA for charts'!Q$5&amp;"'!$v1"),$A1970-1,0)),OFFSET(INDIRECT("'"&amp;'DATA for charts'!Q$5&amp;"'!$v1"),$A1970-1,0),NA())</f>
        <v>#N/A</v>
      </c>
      <c r="R1970" s="219" t="e">
        <f ca="1">IF(ISNUMBER(OFFSET(INDIRECT("'"&amp;'DATA for charts'!R$5&amp;"'!$v1"),$A1970-1,0)),OFFSET(INDIRECT("'"&amp;'DATA for charts'!R$5&amp;"'!$v1"),$A1970-1,0),NA())</f>
        <v>#N/A</v>
      </c>
      <c r="S1970" s="219" t="e">
        <f ca="1">IF(ISNUMBER(OFFSET(INDIRECT("'"&amp;'DATA for charts'!S$5&amp;"'!$v1"),$A1970-1,0)),OFFSET(INDIRECT("'"&amp;'DATA for charts'!S$5&amp;"'!$v1"),$A1970-1,0),NA())</f>
        <v>#N/A</v>
      </c>
    </row>
    <row r="1971" spans="1:19">
      <c r="A1971" s="216"/>
      <c r="B1971" s="37" t="s">
        <v>85</v>
      </c>
      <c r="C1971" s="37" t="s">
        <v>85</v>
      </c>
      <c r="D1971" s="37" t="s">
        <v>85</v>
      </c>
      <c r="E1971" s="37" t="s">
        <v>85</v>
      </c>
      <c r="F1971" s="37" t="s">
        <v>85</v>
      </c>
      <c r="G1971" s="37" t="s">
        <v>85</v>
      </c>
      <c r="H1971" s="37" t="s">
        <v>85</v>
      </c>
      <c r="I1971" s="37" t="s">
        <v>85</v>
      </c>
      <c r="J1971" s="37" t="s">
        <v>85</v>
      </c>
      <c r="K1971" s="37"/>
      <c r="L1971" s="37"/>
      <c r="M1971" s="37"/>
      <c r="N1971" s="37"/>
      <c r="O1971" s="37"/>
      <c r="P1971" s="37"/>
      <c r="Q1971" s="37"/>
      <c r="R1971" s="37"/>
      <c r="S1971" s="37" t="s">
        <v>85</v>
      </c>
    </row>
    <row r="1979" spans="1:19">
      <c r="A1979" s="216"/>
      <c r="B1979" s="464" t="s">
        <v>126</v>
      </c>
    </row>
    <row r="1980" spans="1:19">
      <c r="A1980" s="216"/>
      <c r="B1980" s="464" t="s">
        <v>876</v>
      </c>
    </row>
    <row r="1981" spans="1:19">
      <c r="A1981" s="216"/>
      <c r="B1981" s="32" t="s">
        <v>127</v>
      </c>
    </row>
    <row r="1982" spans="1:19">
      <c r="A1982" s="216">
        <f t="shared" ref="A1982" si="1534">A$8</f>
        <v>0</v>
      </c>
      <c r="B1982" s="32" t="s">
        <v>65</v>
      </c>
      <c r="C1982" s="33" t="str">
        <f t="shared" ref="C1982:S1982" ca="1" si="1535">C$8</f>
        <v>BSIMAC</v>
      </c>
      <c r="D1982" s="33" t="str">
        <f t="shared" ca="1" si="1535"/>
        <v>CSE</v>
      </c>
      <c r="E1982" s="33" t="str">
        <f t="shared" ca="1" si="1535"/>
        <v>DeST</v>
      </c>
      <c r="F1982" s="33" t="str">
        <f t="shared" ca="1" si="1535"/>
        <v>EnergyPlus</v>
      </c>
      <c r="G1982" s="33" t="str">
        <f t="shared" ca="1" si="1535"/>
        <v>ESP-r</v>
      </c>
      <c r="H1982" s="33" t="str">
        <f t="shared" ca="1" si="1535"/>
        <v>TRNSYS</v>
      </c>
      <c r="I1982" s="33" t="str">
        <f t="shared" ca="1" si="1535"/>
        <v>TestSpec-Alt</v>
      </c>
      <c r="J1982" s="33">
        <f t="shared" ca="1" si="1535"/>
        <v>0</v>
      </c>
      <c r="K1982" s="33">
        <f t="shared" ca="1" si="1535"/>
        <v>0</v>
      </c>
      <c r="L1982" s="33">
        <f t="shared" ca="1" si="1535"/>
        <v>0</v>
      </c>
      <c r="M1982" s="33">
        <f t="shared" ca="1" si="1535"/>
        <v>0</v>
      </c>
      <c r="N1982" s="33">
        <f t="shared" ca="1" si="1535"/>
        <v>0</v>
      </c>
      <c r="O1982" s="33">
        <f t="shared" ca="1" si="1535"/>
        <v>0</v>
      </c>
      <c r="P1982" s="33">
        <f t="shared" ca="1" si="1535"/>
        <v>0</v>
      </c>
      <c r="Q1982" s="33">
        <f t="shared" ca="1" si="1535"/>
        <v>0</v>
      </c>
      <c r="R1982" s="33">
        <f t="shared" ca="1" si="1535"/>
        <v>0</v>
      </c>
      <c r="S1982" s="33" t="str">
        <f t="shared" ca="1" si="1535"/>
        <v>Tested Prg</v>
      </c>
    </row>
    <row r="1983" spans="1:19">
      <c r="A1983" s="216">
        <f t="shared" ref="A1983" si="1536">A$7</f>
        <v>0</v>
      </c>
      <c r="B1983" s="32" t="s">
        <v>66</v>
      </c>
      <c r="C1983" s="33" t="str">
        <f t="shared" ref="C1983:S1983" ca="1" si="1537">C$7</f>
        <v/>
      </c>
      <c r="D1983" s="33" t="str">
        <f t="shared" ca="1" si="1537"/>
        <v/>
      </c>
      <c r="E1983" s="33" t="str">
        <f t="shared" ca="1" si="1537"/>
        <v/>
      </c>
      <c r="F1983" s="33" t="str">
        <f t="shared" ca="1" si="1537"/>
        <v/>
      </c>
      <c r="G1983" s="33" t="str">
        <f t="shared" ca="1" si="1537"/>
        <v/>
      </c>
      <c r="H1983" s="33" t="str">
        <f t="shared" ca="1" si="1537"/>
        <v/>
      </c>
      <c r="I1983" s="33" t="str">
        <f t="shared" ca="1" si="1537"/>
        <v/>
      </c>
      <c r="J1983" s="33" t="str">
        <f t="shared" ca="1" si="1537"/>
        <v/>
      </c>
      <c r="K1983" s="33" t="str">
        <f t="shared" ca="1" si="1537"/>
        <v/>
      </c>
      <c r="L1983" s="33" t="str">
        <f t="shared" ca="1" si="1537"/>
        <v/>
      </c>
      <c r="M1983" s="33" t="str">
        <f t="shared" ca="1" si="1537"/>
        <v/>
      </c>
      <c r="N1983" s="33" t="str">
        <f t="shared" ca="1" si="1537"/>
        <v/>
      </c>
      <c r="O1983" s="33" t="str">
        <f t="shared" ca="1" si="1537"/>
        <v/>
      </c>
      <c r="P1983" s="33" t="str">
        <f t="shared" ca="1" si="1537"/>
        <v/>
      </c>
      <c r="Q1983" s="33" t="str">
        <f t="shared" ca="1" si="1537"/>
        <v/>
      </c>
      <c r="R1983" s="33" t="str">
        <f t="shared" ca="1" si="1537"/>
        <v/>
      </c>
      <c r="S1983" s="33" t="str">
        <f t="shared" ca="1" si="1537"/>
        <v/>
      </c>
    </row>
    <row r="1984" spans="1:19">
      <c r="A1984" s="216" t="s">
        <v>128</v>
      </c>
      <c r="B1984" s="32" t="s">
        <v>83</v>
      </c>
      <c r="C1984" s="34" t="s">
        <v>128</v>
      </c>
      <c r="D1984" s="34" t="s">
        <v>128</v>
      </c>
      <c r="E1984" s="34" t="s">
        <v>128</v>
      </c>
      <c r="F1984" s="34" t="s">
        <v>128</v>
      </c>
      <c r="G1984" s="34" t="s">
        <v>128</v>
      </c>
      <c r="H1984" s="34" t="s">
        <v>128</v>
      </c>
      <c r="I1984" s="34" t="s">
        <v>128</v>
      </c>
      <c r="J1984" s="34" t="s">
        <v>128</v>
      </c>
      <c r="K1984" s="34" t="s">
        <v>128</v>
      </c>
      <c r="L1984" s="34" t="s">
        <v>128</v>
      </c>
      <c r="M1984" s="34" t="s">
        <v>128</v>
      </c>
      <c r="N1984" s="34" t="s">
        <v>128</v>
      </c>
      <c r="O1984" s="34" t="s">
        <v>128</v>
      </c>
      <c r="P1984" s="34" t="s">
        <v>128</v>
      </c>
      <c r="Q1984" s="34" t="s">
        <v>128</v>
      </c>
      <c r="R1984" s="34" t="s">
        <v>128</v>
      </c>
      <c r="S1984" s="34" t="s">
        <v>128</v>
      </c>
    </row>
    <row r="1985" spans="1:19">
      <c r="A1985" s="216" t="s">
        <v>85</v>
      </c>
      <c r="B1985" s="37" t="s">
        <v>85</v>
      </c>
      <c r="C1985" s="38" t="s">
        <v>85</v>
      </c>
      <c r="D1985" s="38" t="s">
        <v>85</v>
      </c>
      <c r="E1985" s="38" t="s">
        <v>85</v>
      </c>
      <c r="F1985" s="38" t="s">
        <v>85</v>
      </c>
      <c r="G1985" s="38" t="s">
        <v>85</v>
      </c>
      <c r="H1985" s="38" t="s">
        <v>85</v>
      </c>
      <c r="I1985" s="38" t="s">
        <v>85</v>
      </c>
      <c r="J1985" s="38" t="s">
        <v>85</v>
      </c>
      <c r="K1985" s="38" t="s">
        <v>85</v>
      </c>
      <c r="L1985" s="38" t="s">
        <v>85</v>
      </c>
      <c r="M1985" s="38" t="s">
        <v>85</v>
      </c>
      <c r="N1985" s="38" t="s">
        <v>85</v>
      </c>
      <c r="O1985" s="38" t="s">
        <v>85</v>
      </c>
      <c r="P1985" s="38" t="s">
        <v>85</v>
      </c>
      <c r="Q1985" s="38" t="s">
        <v>85</v>
      </c>
      <c r="R1985" s="38" t="s">
        <v>85</v>
      </c>
      <c r="S1985" s="38" t="s">
        <v>85</v>
      </c>
    </row>
    <row r="1986" spans="1:19">
      <c r="A1986" s="216">
        <f t="shared" ref="A1986" si="1538">A$8</f>
        <v>0</v>
      </c>
      <c r="B1986" s="37"/>
      <c r="C1986" s="33" t="str">
        <f t="shared" ref="C1986:S1986" ca="1" si="1539">C$8</f>
        <v>BSIMAC</v>
      </c>
      <c r="D1986" s="33" t="str">
        <f t="shared" ca="1" si="1539"/>
        <v>CSE</v>
      </c>
      <c r="E1986" s="33" t="str">
        <f t="shared" ca="1" si="1539"/>
        <v>DeST</v>
      </c>
      <c r="F1986" s="33" t="str">
        <f t="shared" ca="1" si="1539"/>
        <v>EnergyPlus</v>
      </c>
      <c r="G1986" s="33" t="str">
        <f t="shared" ca="1" si="1539"/>
        <v>ESP-r</v>
      </c>
      <c r="H1986" s="33" t="str">
        <f t="shared" ca="1" si="1539"/>
        <v>TRNSYS</v>
      </c>
      <c r="I1986" s="33" t="str">
        <f t="shared" ca="1" si="1539"/>
        <v>TestSpec-Alt</v>
      </c>
      <c r="J1986" s="33">
        <f t="shared" ca="1" si="1539"/>
        <v>0</v>
      </c>
      <c r="K1986" s="33">
        <f t="shared" ca="1" si="1539"/>
        <v>0</v>
      </c>
      <c r="L1986" s="33">
        <f t="shared" ca="1" si="1539"/>
        <v>0</v>
      </c>
      <c r="M1986" s="33">
        <f t="shared" ca="1" si="1539"/>
        <v>0</v>
      </c>
      <c r="N1986" s="33">
        <f t="shared" ca="1" si="1539"/>
        <v>0</v>
      </c>
      <c r="O1986" s="33">
        <f t="shared" ca="1" si="1539"/>
        <v>0</v>
      </c>
      <c r="P1986" s="33">
        <f t="shared" ca="1" si="1539"/>
        <v>0</v>
      </c>
      <c r="Q1986" s="33">
        <f t="shared" ca="1" si="1539"/>
        <v>0</v>
      </c>
      <c r="R1986" s="33">
        <f t="shared" ca="1" si="1539"/>
        <v>0</v>
      </c>
      <c r="S1986" s="33" t="str">
        <f t="shared" ca="1" si="1539"/>
        <v>Tested Prg</v>
      </c>
    </row>
    <row r="1987" spans="1:19">
      <c r="A1987" s="226">
        <v>262</v>
      </c>
      <c r="B1987" s="8">
        <v>1</v>
      </c>
      <c r="C1987" s="219">
        <f ca="1">IF(ISNUMBER(OFFSET(INDIRECT("'"&amp;'DATA for charts'!C$5&amp;"'!$m1"),$A1987-1,0)),OFFSET(INDIRECT("'"&amp;'DATA for charts'!C$5&amp;"'!$m1"),$A1987-1,0),NA())</f>
        <v>1.202</v>
      </c>
      <c r="D1987" s="219">
        <f ca="1">IF(ISNUMBER(OFFSET(INDIRECT("'"&amp;'DATA for charts'!D$5&amp;"'!$m1"),$A1987-1,0)),OFFSET(INDIRECT("'"&amp;'DATA for charts'!D$5&amp;"'!$m1"),$A1987-1,0),NA())</f>
        <v>0.94889699999999988</v>
      </c>
      <c r="E1987" s="219">
        <f ca="1">IF(ISNUMBER(OFFSET(INDIRECT("'"&amp;'DATA for charts'!E$5&amp;"'!$m1"),$A1987-1,0)),OFFSET(INDIRECT("'"&amp;'DATA for charts'!E$5&amp;"'!$m1"),$A1987-1,0),NA())</f>
        <v>1.1712800000000001</v>
      </c>
      <c r="F1987" s="219">
        <f ca="1">IF(ISNUMBER(OFFSET(INDIRECT("'"&amp;'DATA for charts'!F$5&amp;"'!$m1"),$A1987-1,0)),OFFSET(INDIRECT("'"&amp;'DATA for charts'!F$5&amp;"'!$m1"),$A1987-1,0),NA())</f>
        <v>1.1315626715508307</v>
      </c>
      <c r="G1987" s="219">
        <f ca="1">IF(ISNUMBER(OFFSET(INDIRECT("'"&amp;'DATA for charts'!G$5&amp;"'!$m1"),$A1987-1,0)),OFFSET(INDIRECT("'"&amp;'DATA for charts'!G$5&amp;"'!$m1"),$A1987-1,0),NA())</f>
        <v>1.07</v>
      </c>
      <c r="H1987" s="219">
        <f ca="1">IF(ISNUMBER(OFFSET(INDIRECT("'"&amp;'DATA for charts'!H$5&amp;"'!$m1"),$A1987-1,0)),OFFSET(INDIRECT("'"&amp;'DATA for charts'!H$5&amp;"'!$m1"),$A1987-1,0),NA())</f>
        <v>1.1817800000000001</v>
      </c>
      <c r="I1987" s="219" t="e">
        <f ca="1">IF(ISNUMBER(OFFSET(INDIRECT("'"&amp;'DATA for charts'!I$5&amp;"'!$m1"),$A1987-1,0)),OFFSET(INDIRECT("'"&amp;'DATA for charts'!I$5&amp;"'!$m1"),$A1987-1,0),NA())</f>
        <v>#N/A</v>
      </c>
      <c r="J1987" s="219" t="e">
        <f ca="1">IF(ISNUMBER(OFFSET(INDIRECT("'"&amp;'DATA for charts'!J$5&amp;"'!$m1"),$A1987-1,0)),OFFSET(INDIRECT("'"&amp;'DATA for charts'!J$5&amp;"'!$m1"),$A1987-1,0),NA())</f>
        <v>#N/A</v>
      </c>
      <c r="K1987" s="219" t="e">
        <f ca="1">IF(ISNUMBER(OFFSET(INDIRECT("'"&amp;'DATA for charts'!K$5&amp;"'!$m1"),$A1987-1,0)),OFFSET(INDIRECT("'"&amp;'DATA for charts'!K$5&amp;"'!$m1"),$A1987-1,0),NA())</f>
        <v>#N/A</v>
      </c>
      <c r="L1987" s="219" t="e">
        <f ca="1">IF(ISNUMBER(OFFSET(INDIRECT("'"&amp;'DATA for charts'!L$5&amp;"'!$m1"),$A1987-1,0)),OFFSET(INDIRECT("'"&amp;'DATA for charts'!L$5&amp;"'!$m1"),$A1987-1,0),NA())</f>
        <v>#N/A</v>
      </c>
      <c r="M1987" s="219" t="e">
        <f ca="1">IF(ISNUMBER(OFFSET(INDIRECT("'"&amp;'DATA for charts'!M$5&amp;"'!$m1"),$A1987-1,0)),OFFSET(INDIRECT("'"&amp;'DATA for charts'!M$5&amp;"'!$m1"),$A1987-1,0),NA())</f>
        <v>#N/A</v>
      </c>
      <c r="N1987" s="219" t="e">
        <f ca="1">IF(ISNUMBER(OFFSET(INDIRECT("'"&amp;'DATA for charts'!N$5&amp;"'!$m1"),$A1987-1,0)),OFFSET(INDIRECT("'"&amp;'DATA for charts'!N$5&amp;"'!$m1"),$A1987-1,0),NA())</f>
        <v>#N/A</v>
      </c>
      <c r="O1987" s="219" t="e">
        <f ca="1">IF(ISNUMBER(OFFSET(INDIRECT("'"&amp;'DATA for charts'!O$5&amp;"'!$m1"),$A1987-1,0)),OFFSET(INDIRECT("'"&amp;'DATA for charts'!O$5&amp;"'!$m1"),$A1987-1,0),NA())</f>
        <v>#N/A</v>
      </c>
      <c r="P1987" s="219" t="e">
        <f ca="1">IF(ISNUMBER(OFFSET(INDIRECT("'"&amp;'DATA for charts'!P$5&amp;"'!$m1"),$A1987-1,0)),OFFSET(INDIRECT("'"&amp;'DATA for charts'!P$5&amp;"'!$m1"),$A1987-1,0),NA())</f>
        <v>#N/A</v>
      </c>
      <c r="Q1987" s="219" t="e">
        <f ca="1">IF(ISNUMBER(OFFSET(INDIRECT("'"&amp;'DATA for charts'!Q$5&amp;"'!$m1"),$A1987-1,0)),OFFSET(INDIRECT("'"&amp;'DATA for charts'!Q$5&amp;"'!$m1"),$A1987-1,0),NA())</f>
        <v>#N/A</v>
      </c>
      <c r="R1987" s="219" t="e">
        <f ca="1">IF(ISNUMBER(OFFSET(INDIRECT("'"&amp;'DATA for charts'!R$5&amp;"'!$m1"),$A1987-1,0)),OFFSET(INDIRECT("'"&amp;'DATA for charts'!R$5&amp;"'!$m1"),$A1987-1,0),NA())</f>
        <v>#N/A</v>
      </c>
      <c r="S1987" s="219" t="e">
        <f ca="1">IF(ISNUMBER(OFFSET(INDIRECT("'"&amp;'DATA for charts'!S$5&amp;"'!$m1"),$A1987-1,0)),OFFSET(INDIRECT("'"&amp;'DATA for charts'!S$5&amp;"'!$m1"),$A1987-1,0),NA())</f>
        <v>#N/A</v>
      </c>
    </row>
    <row r="1988" spans="1:19">
      <c r="A1988" s="226">
        <f t="shared" ref="A1988:A2010" si="1540">A1987+1</f>
        <v>263</v>
      </c>
      <c r="B1988" s="8">
        <v>2</v>
      </c>
      <c r="C1988" s="219">
        <f ca="1">IF(ISNUMBER(OFFSET(INDIRECT("'"&amp;'DATA for charts'!C$5&amp;"'!$m1"),$A1988-1,0)),OFFSET(INDIRECT("'"&amp;'DATA for charts'!C$5&amp;"'!$m1"),$A1988-1,0),NA())</f>
        <v>1.224</v>
      </c>
      <c r="D1988" s="219">
        <f ca="1">IF(ISNUMBER(OFFSET(INDIRECT("'"&amp;'DATA for charts'!D$5&amp;"'!$m1"),$A1988-1,0)),OFFSET(INDIRECT("'"&amp;'DATA for charts'!D$5&amp;"'!$m1"),$A1988-1,0),NA())</f>
        <v>1.0473429999999999</v>
      </c>
      <c r="E1988" s="219">
        <f ca="1">IF(ISNUMBER(OFFSET(INDIRECT("'"&amp;'DATA for charts'!E$5&amp;"'!$m1"),$A1988-1,0)),OFFSET(INDIRECT("'"&amp;'DATA for charts'!E$5&amp;"'!$m1"),$A1988-1,0),NA())</f>
        <v>1.265978</v>
      </c>
      <c r="F1988" s="219">
        <f ca="1">IF(ISNUMBER(OFFSET(INDIRECT("'"&amp;'DATA for charts'!F$5&amp;"'!$m1"),$A1988-1,0)),OFFSET(INDIRECT("'"&amp;'DATA for charts'!F$5&amp;"'!$m1"),$A1988-1,0),NA())</f>
        <v>1.2332415666167138</v>
      </c>
      <c r="G1988" s="219">
        <f ca="1">IF(ISNUMBER(OFFSET(INDIRECT("'"&amp;'DATA for charts'!G$5&amp;"'!$m1"),$A1988-1,0)),OFFSET(INDIRECT("'"&amp;'DATA for charts'!G$5&amp;"'!$m1"),$A1988-1,0),NA())</f>
        <v>1.2</v>
      </c>
      <c r="H1988" s="219">
        <f ca="1">IF(ISNUMBER(OFFSET(INDIRECT("'"&amp;'DATA for charts'!H$5&amp;"'!$m1"),$A1988-1,0)),OFFSET(INDIRECT("'"&amp;'DATA for charts'!H$5&amp;"'!$m1"),$A1988-1,0),NA())</f>
        <v>1.2941800000000001</v>
      </c>
      <c r="I1988" s="219" t="e">
        <f ca="1">IF(ISNUMBER(OFFSET(INDIRECT("'"&amp;'DATA for charts'!I$5&amp;"'!$m1"),$A1988-1,0)),OFFSET(INDIRECT("'"&amp;'DATA for charts'!I$5&amp;"'!$m1"),$A1988-1,0),NA())</f>
        <v>#N/A</v>
      </c>
      <c r="J1988" s="219" t="e">
        <f ca="1">IF(ISNUMBER(OFFSET(INDIRECT("'"&amp;'DATA for charts'!J$5&amp;"'!$m1"),$A1988-1,0)),OFFSET(INDIRECT("'"&amp;'DATA for charts'!J$5&amp;"'!$m1"),$A1988-1,0),NA())</f>
        <v>#N/A</v>
      </c>
      <c r="K1988" s="219" t="e">
        <f ca="1">IF(ISNUMBER(OFFSET(INDIRECT("'"&amp;'DATA for charts'!K$5&amp;"'!$m1"),$A1988-1,0)),OFFSET(INDIRECT("'"&amp;'DATA for charts'!K$5&amp;"'!$m1"),$A1988-1,0),NA())</f>
        <v>#N/A</v>
      </c>
      <c r="L1988" s="219" t="e">
        <f ca="1">IF(ISNUMBER(OFFSET(INDIRECT("'"&amp;'DATA for charts'!L$5&amp;"'!$m1"),$A1988-1,0)),OFFSET(INDIRECT("'"&amp;'DATA for charts'!L$5&amp;"'!$m1"),$A1988-1,0),NA())</f>
        <v>#N/A</v>
      </c>
      <c r="M1988" s="219" t="e">
        <f ca="1">IF(ISNUMBER(OFFSET(INDIRECT("'"&amp;'DATA for charts'!M$5&amp;"'!$m1"),$A1988-1,0)),OFFSET(INDIRECT("'"&amp;'DATA for charts'!M$5&amp;"'!$m1"),$A1988-1,0),NA())</f>
        <v>#N/A</v>
      </c>
      <c r="N1988" s="219" t="e">
        <f ca="1">IF(ISNUMBER(OFFSET(INDIRECT("'"&amp;'DATA for charts'!N$5&amp;"'!$m1"),$A1988-1,0)),OFFSET(INDIRECT("'"&amp;'DATA for charts'!N$5&amp;"'!$m1"),$A1988-1,0),NA())</f>
        <v>#N/A</v>
      </c>
      <c r="O1988" s="219" t="e">
        <f ca="1">IF(ISNUMBER(OFFSET(INDIRECT("'"&amp;'DATA for charts'!O$5&amp;"'!$m1"),$A1988-1,0)),OFFSET(INDIRECT("'"&amp;'DATA for charts'!O$5&amp;"'!$m1"),$A1988-1,0),NA())</f>
        <v>#N/A</v>
      </c>
      <c r="P1988" s="219" t="e">
        <f ca="1">IF(ISNUMBER(OFFSET(INDIRECT("'"&amp;'DATA for charts'!P$5&amp;"'!$m1"),$A1988-1,0)),OFFSET(INDIRECT("'"&amp;'DATA for charts'!P$5&amp;"'!$m1"),$A1988-1,0),NA())</f>
        <v>#N/A</v>
      </c>
      <c r="Q1988" s="219" t="e">
        <f ca="1">IF(ISNUMBER(OFFSET(INDIRECT("'"&amp;'DATA for charts'!Q$5&amp;"'!$m1"),$A1988-1,0)),OFFSET(INDIRECT("'"&amp;'DATA for charts'!Q$5&amp;"'!$m1"),$A1988-1,0),NA())</f>
        <v>#N/A</v>
      </c>
      <c r="R1988" s="219" t="e">
        <f ca="1">IF(ISNUMBER(OFFSET(INDIRECT("'"&amp;'DATA for charts'!R$5&amp;"'!$m1"),$A1988-1,0)),OFFSET(INDIRECT("'"&amp;'DATA for charts'!R$5&amp;"'!$m1"),$A1988-1,0),NA())</f>
        <v>#N/A</v>
      </c>
      <c r="S1988" s="219" t="e">
        <f ca="1">IF(ISNUMBER(OFFSET(INDIRECT("'"&amp;'DATA for charts'!S$5&amp;"'!$m1"),$A1988-1,0)),OFFSET(INDIRECT("'"&amp;'DATA for charts'!S$5&amp;"'!$m1"),$A1988-1,0),NA())</f>
        <v>#N/A</v>
      </c>
    </row>
    <row r="1989" spans="1:19">
      <c r="A1989" s="226">
        <f t="shared" si="1540"/>
        <v>264</v>
      </c>
      <c r="B1989" s="8">
        <v>3</v>
      </c>
      <c r="C1989" s="219">
        <f ca="1">IF(ISNUMBER(OFFSET(INDIRECT("'"&amp;'DATA for charts'!C$5&amp;"'!$m1"),$A1989-1,0)),OFFSET(INDIRECT("'"&amp;'DATA for charts'!C$5&amp;"'!$m1"),$A1989-1,0),NA())</f>
        <v>1.323</v>
      </c>
      <c r="D1989" s="219">
        <f ca="1">IF(ISNUMBER(OFFSET(INDIRECT("'"&amp;'DATA for charts'!D$5&amp;"'!$m1"),$A1989-1,0)),OFFSET(INDIRECT("'"&amp;'DATA for charts'!D$5&amp;"'!$m1"),$A1989-1,0),NA())</f>
        <v>1.1317159999999999</v>
      </c>
      <c r="E1989" s="219">
        <f ca="1">IF(ISNUMBER(OFFSET(INDIRECT("'"&amp;'DATA for charts'!E$5&amp;"'!$m1"),$A1989-1,0)),OFFSET(INDIRECT("'"&amp;'DATA for charts'!E$5&amp;"'!$m1"),$A1989-1,0),NA())</f>
        <v>1.3543419999999999</v>
      </c>
      <c r="F1989" s="219">
        <f ca="1">IF(ISNUMBER(OFFSET(INDIRECT("'"&amp;'DATA for charts'!F$5&amp;"'!$m1"),$A1989-1,0)),OFFSET(INDIRECT("'"&amp;'DATA for charts'!F$5&amp;"'!$m1"),$A1989-1,0),NA())</f>
        <v>1.3297261645263307</v>
      </c>
      <c r="G1989" s="219">
        <f ca="1">IF(ISNUMBER(OFFSET(INDIRECT("'"&amp;'DATA for charts'!G$5&amp;"'!$m1"),$A1989-1,0)),OFFSET(INDIRECT("'"&amp;'DATA for charts'!G$5&amp;"'!$m1"),$A1989-1,0),NA())</f>
        <v>1.3</v>
      </c>
      <c r="H1989" s="219">
        <f ca="1">IF(ISNUMBER(OFFSET(INDIRECT("'"&amp;'DATA for charts'!H$5&amp;"'!$m1"),$A1989-1,0)),OFFSET(INDIRECT("'"&amp;'DATA for charts'!H$5&amp;"'!$m1"),$A1989-1,0),NA())</f>
        <v>1.3965799999999999</v>
      </c>
      <c r="I1989" s="219" t="e">
        <f ca="1">IF(ISNUMBER(OFFSET(INDIRECT("'"&amp;'DATA for charts'!I$5&amp;"'!$m1"),$A1989-1,0)),OFFSET(INDIRECT("'"&amp;'DATA for charts'!I$5&amp;"'!$m1"),$A1989-1,0),NA())</f>
        <v>#N/A</v>
      </c>
      <c r="J1989" s="219" t="e">
        <f ca="1">IF(ISNUMBER(OFFSET(INDIRECT("'"&amp;'DATA for charts'!J$5&amp;"'!$m1"),$A1989-1,0)),OFFSET(INDIRECT("'"&amp;'DATA for charts'!J$5&amp;"'!$m1"),$A1989-1,0),NA())</f>
        <v>#N/A</v>
      </c>
      <c r="K1989" s="219" t="e">
        <f ca="1">IF(ISNUMBER(OFFSET(INDIRECT("'"&amp;'DATA for charts'!K$5&amp;"'!$m1"),$A1989-1,0)),OFFSET(INDIRECT("'"&amp;'DATA for charts'!K$5&amp;"'!$m1"),$A1989-1,0),NA())</f>
        <v>#N/A</v>
      </c>
      <c r="L1989" s="219" t="e">
        <f ca="1">IF(ISNUMBER(OFFSET(INDIRECT("'"&amp;'DATA for charts'!L$5&amp;"'!$m1"),$A1989-1,0)),OFFSET(INDIRECT("'"&amp;'DATA for charts'!L$5&amp;"'!$m1"),$A1989-1,0),NA())</f>
        <v>#N/A</v>
      </c>
      <c r="M1989" s="219" t="e">
        <f ca="1">IF(ISNUMBER(OFFSET(INDIRECT("'"&amp;'DATA for charts'!M$5&amp;"'!$m1"),$A1989-1,0)),OFFSET(INDIRECT("'"&amp;'DATA for charts'!M$5&amp;"'!$m1"),$A1989-1,0),NA())</f>
        <v>#N/A</v>
      </c>
      <c r="N1989" s="219" t="e">
        <f ca="1">IF(ISNUMBER(OFFSET(INDIRECT("'"&amp;'DATA for charts'!N$5&amp;"'!$m1"),$A1989-1,0)),OFFSET(INDIRECT("'"&amp;'DATA for charts'!N$5&amp;"'!$m1"),$A1989-1,0),NA())</f>
        <v>#N/A</v>
      </c>
      <c r="O1989" s="219" t="e">
        <f ca="1">IF(ISNUMBER(OFFSET(INDIRECT("'"&amp;'DATA for charts'!O$5&amp;"'!$m1"),$A1989-1,0)),OFFSET(INDIRECT("'"&amp;'DATA for charts'!O$5&amp;"'!$m1"),$A1989-1,0),NA())</f>
        <v>#N/A</v>
      </c>
      <c r="P1989" s="219" t="e">
        <f ca="1">IF(ISNUMBER(OFFSET(INDIRECT("'"&amp;'DATA for charts'!P$5&amp;"'!$m1"),$A1989-1,0)),OFFSET(INDIRECT("'"&amp;'DATA for charts'!P$5&amp;"'!$m1"),$A1989-1,0),NA())</f>
        <v>#N/A</v>
      </c>
      <c r="Q1989" s="219" t="e">
        <f ca="1">IF(ISNUMBER(OFFSET(INDIRECT("'"&amp;'DATA for charts'!Q$5&amp;"'!$m1"),$A1989-1,0)),OFFSET(INDIRECT("'"&amp;'DATA for charts'!Q$5&amp;"'!$m1"),$A1989-1,0),NA())</f>
        <v>#N/A</v>
      </c>
      <c r="R1989" s="219" t="e">
        <f ca="1">IF(ISNUMBER(OFFSET(INDIRECT("'"&amp;'DATA for charts'!R$5&amp;"'!$m1"),$A1989-1,0)),OFFSET(INDIRECT("'"&amp;'DATA for charts'!R$5&amp;"'!$m1"),$A1989-1,0),NA())</f>
        <v>#N/A</v>
      </c>
      <c r="S1989" s="219" t="e">
        <f ca="1">IF(ISNUMBER(OFFSET(INDIRECT("'"&amp;'DATA for charts'!S$5&amp;"'!$m1"),$A1989-1,0)),OFFSET(INDIRECT("'"&amp;'DATA for charts'!S$5&amp;"'!$m1"),$A1989-1,0),NA())</f>
        <v>#N/A</v>
      </c>
    </row>
    <row r="1990" spans="1:19">
      <c r="A1990" s="226">
        <f t="shared" si="1540"/>
        <v>265</v>
      </c>
      <c r="B1990" s="8">
        <v>4</v>
      </c>
      <c r="C1990" s="219">
        <f ca="1">IF(ISNUMBER(OFFSET(INDIRECT("'"&amp;'DATA for charts'!C$5&amp;"'!$m1"),$A1990-1,0)),OFFSET(INDIRECT("'"&amp;'DATA for charts'!C$5&amp;"'!$m1"),$A1990-1,0),NA())</f>
        <v>1.4079999999999999</v>
      </c>
      <c r="D1990" s="219">
        <f ca="1">IF(ISNUMBER(OFFSET(INDIRECT("'"&amp;'DATA for charts'!D$5&amp;"'!$m1"),$A1990-1,0)),OFFSET(INDIRECT("'"&amp;'DATA for charts'!D$5&amp;"'!$m1"),$A1990-1,0),NA())</f>
        <v>1.2243409999999999</v>
      </c>
      <c r="E1990" s="219">
        <f ca="1">IF(ISNUMBER(OFFSET(INDIRECT("'"&amp;'DATA for charts'!E$5&amp;"'!$m1"),$A1990-1,0)),OFFSET(INDIRECT("'"&amp;'DATA for charts'!E$5&amp;"'!$m1"),$A1990-1,0),NA())</f>
        <v>1.4513290000000001</v>
      </c>
      <c r="F1990" s="219">
        <f ca="1">IF(ISNUMBER(OFFSET(INDIRECT("'"&amp;'DATA for charts'!F$5&amp;"'!$m1"),$A1990-1,0)),OFFSET(INDIRECT("'"&amp;'DATA for charts'!F$5&amp;"'!$m1"),$A1990-1,0),NA())</f>
        <v>1.4277116666192335</v>
      </c>
      <c r="G1990" s="219">
        <f ca="1">IF(ISNUMBER(OFFSET(INDIRECT("'"&amp;'DATA for charts'!G$5&amp;"'!$m1"),$A1990-1,0)),OFFSET(INDIRECT("'"&amp;'DATA for charts'!G$5&amp;"'!$m1"),$A1990-1,0),NA())</f>
        <v>1.4</v>
      </c>
      <c r="H1990" s="219">
        <f ca="1">IF(ISNUMBER(OFFSET(INDIRECT("'"&amp;'DATA for charts'!H$5&amp;"'!$m1"),$A1990-1,0)),OFFSET(INDIRECT("'"&amp;'DATA for charts'!H$5&amp;"'!$m1"),$A1990-1,0),NA())</f>
        <v>1.5014700000000001</v>
      </c>
      <c r="I1990" s="219" t="e">
        <f ca="1">IF(ISNUMBER(OFFSET(INDIRECT("'"&amp;'DATA for charts'!I$5&amp;"'!$m1"),$A1990-1,0)),OFFSET(INDIRECT("'"&amp;'DATA for charts'!I$5&amp;"'!$m1"),$A1990-1,0),NA())</f>
        <v>#N/A</v>
      </c>
      <c r="J1990" s="219" t="e">
        <f ca="1">IF(ISNUMBER(OFFSET(INDIRECT("'"&amp;'DATA for charts'!J$5&amp;"'!$m1"),$A1990-1,0)),OFFSET(INDIRECT("'"&amp;'DATA for charts'!J$5&amp;"'!$m1"),$A1990-1,0),NA())</f>
        <v>#N/A</v>
      </c>
      <c r="K1990" s="219" t="e">
        <f ca="1">IF(ISNUMBER(OFFSET(INDIRECT("'"&amp;'DATA for charts'!K$5&amp;"'!$m1"),$A1990-1,0)),OFFSET(INDIRECT("'"&amp;'DATA for charts'!K$5&amp;"'!$m1"),$A1990-1,0),NA())</f>
        <v>#N/A</v>
      </c>
      <c r="L1990" s="219" t="e">
        <f ca="1">IF(ISNUMBER(OFFSET(INDIRECT("'"&amp;'DATA for charts'!L$5&amp;"'!$m1"),$A1990-1,0)),OFFSET(INDIRECT("'"&amp;'DATA for charts'!L$5&amp;"'!$m1"),$A1990-1,0),NA())</f>
        <v>#N/A</v>
      </c>
      <c r="M1990" s="219" t="e">
        <f ca="1">IF(ISNUMBER(OFFSET(INDIRECT("'"&amp;'DATA for charts'!M$5&amp;"'!$m1"),$A1990-1,0)),OFFSET(INDIRECT("'"&amp;'DATA for charts'!M$5&amp;"'!$m1"),$A1990-1,0),NA())</f>
        <v>#N/A</v>
      </c>
      <c r="N1990" s="219" t="e">
        <f ca="1">IF(ISNUMBER(OFFSET(INDIRECT("'"&amp;'DATA for charts'!N$5&amp;"'!$m1"),$A1990-1,0)),OFFSET(INDIRECT("'"&amp;'DATA for charts'!N$5&amp;"'!$m1"),$A1990-1,0),NA())</f>
        <v>#N/A</v>
      </c>
      <c r="O1990" s="219" t="e">
        <f ca="1">IF(ISNUMBER(OFFSET(INDIRECT("'"&amp;'DATA for charts'!O$5&amp;"'!$m1"),$A1990-1,0)),OFFSET(INDIRECT("'"&amp;'DATA for charts'!O$5&amp;"'!$m1"),$A1990-1,0),NA())</f>
        <v>#N/A</v>
      </c>
      <c r="P1990" s="219" t="e">
        <f ca="1">IF(ISNUMBER(OFFSET(INDIRECT("'"&amp;'DATA for charts'!P$5&amp;"'!$m1"),$A1990-1,0)),OFFSET(INDIRECT("'"&amp;'DATA for charts'!P$5&amp;"'!$m1"),$A1990-1,0),NA())</f>
        <v>#N/A</v>
      </c>
      <c r="Q1990" s="219" t="e">
        <f ca="1">IF(ISNUMBER(OFFSET(INDIRECT("'"&amp;'DATA for charts'!Q$5&amp;"'!$m1"),$A1990-1,0)),OFFSET(INDIRECT("'"&amp;'DATA for charts'!Q$5&amp;"'!$m1"),$A1990-1,0),NA())</f>
        <v>#N/A</v>
      </c>
      <c r="R1990" s="219" t="e">
        <f ca="1">IF(ISNUMBER(OFFSET(INDIRECT("'"&amp;'DATA for charts'!R$5&amp;"'!$m1"),$A1990-1,0)),OFFSET(INDIRECT("'"&amp;'DATA for charts'!R$5&amp;"'!$m1"),$A1990-1,0),NA())</f>
        <v>#N/A</v>
      </c>
      <c r="S1990" s="219" t="e">
        <f ca="1">IF(ISNUMBER(OFFSET(INDIRECT("'"&amp;'DATA for charts'!S$5&amp;"'!$m1"),$A1990-1,0)),OFFSET(INDIRECT("'"&amp;'DATA for charts'!S$5&amp;"'!$m1"),$A1990-1,0),NA())</f>
        <v>#N/A</v>
      </c>
    </row>
    <row r="1991" spans="1:19">
      <c r="A1991" s="226">
        <f t="shared" si="1540"/>
        <v>266</v>
      </c>
      <c r="B1991" s="8">
        <v>5</v>
      </c>
      <c r="C1991" s="219">
        <f ca="1">IF(ISNUMBER(OFFSET(INDIRECT("'"&amp;'DATA for charts'!C$5&amp;"'!$m1"),$A1991-1,0)),OFFSET(INDIRECT("'"&amp;'DATA for charts'!C$5&amp;"'!$m1"),$A1991-1,0),NA())</f>
        <v>1.4390000000000001</v>
      </c>
      <c r="D1991" s="219">
        <f ca="1">IF(ISNUMBER(OFFSET(INDIRECT("'"&amp;'DATA for charts'!D$5&amp;"'!$m1"),$A1991-1,0)),OFFSET(INDIRECT("'"&amp;'DATA for charts'!D$5&amp;"'!$m1"),$A1991-1,0),NA())</f>
        <v>1.2901130000000001</v>
      </c>
      <c r="E1991" s="219">
        <f ca="1">IF(ISNUMBER(OFFSET(INDIRECT("'"&amp;'DATA for charts'!E$5&amp;"'!$m1"),$A1991-1,0)),OFFSET(INDIRECT("'"&amp;'DATA for charts'!E$5&amp;"'!$m1"),$A1991-1,0),NA())</f>
        <v>1.5133350000000001</v>
      </c>
      <c r="F1991" s="219">
        <f ca="1">IF(ISNUMBER(OFFSET(INDIRECT("'"&amp;'DATA for charts'!F$5&amp;"'!$m1"),$A1991-1,0)),OFFSET(INDIRECT("'"&amp;'DATA for charts'!F$5&amp;"'!$m1"),$A1991-1,0),NA())</f>
        <v>1.5004385045887609</v>
      </c>
      <c r="G1991" s="219">
        <f ca="1">IF(ISNUMBER(OFFSET(INDIRECT("'"&amp;'DATA for charts'!G$5&amp;"'!$m1"),$A1991-1,0)),OFFSET(INDIRECT("'"&amp;'DATA for charts'!G$5&amp;"'!$m1"),$A1991-1,0),NA())</f>
        <v>1.48</v>
      </c>
      <c r="H1991" s="219">
        <f ca="1">IF(ISNUMBER(OFFSET(INDIRECT("'"&amp;'DATA for charts'!H$5&amp;"'!$m1"),$A1991-1,0)),OFFSET(INDIRECT("'"&amp;'DATA for charts'!H$5&amp;"'!$m1"),$A1991-1,0),NA())</f>
        <v>1.57711</v>
      </c>
      <c r="I1991" s="219" t="e">
        <f ca="1">IF(ISNUMBER(OFFSET(INDIRECT("'"&amp;'DATA for charts'!I$5&amp;"'!$m1"),$A1991-1,0)),OFFSET(INDIRECT("'"&amp;'DATA for charts'!I$5&amp;"'!$m1"),$A1991-1,0),NA())</f>
        <v>#N/A</v>
      </c>
      <c r="J1991" s="219" t="e">
        <f ca="1">IF(ISNUMBER(OFFSET(INDIRECT("'"&amp;'DATA for charts'!J$5&amp;"'!$m1"),$A1991-1,0)),OFFSET(INDIRECT("'"&amp;'DATA for charts'!J$5&amp;"'!$m1"),$A1991-1,0),NA())</f>
        <v>#N/A</v>
      </c>
      <c r="K1991" s="219" t="e">
        <f ca="1">IF(ISNUMBER(OFFSET(INDIRECT("'"&amp;'DATA for charts'!K$5&amp;"'!$m1"),$A1991-1,0)),OFFSET(INDIRECT("'"&amp;'DATA for charts'!K$5&amp;"'!$m1"),$A1991-1,0),NA())</f>
        <v>#N/A</v>
      </c>
      <c r="L1991" s="219" t="e">
        <f ca="1">IF(ISNUMBER(OFFSET(INDIRECT("'"&amp;'DATA for charts'!L$5&amp;"'!$m1"),$A1991-1,0)),OFFSET(INDIRECT("'"&amp;'DATA for charts'!L$5&amp;"'!$m1"),$A1991-1,0),NA())</f>
        <v>#N/A</v>
      </c>
      <c r="M1991" s="219" t="e">
        <f ca="1">IF(ISNUMBER(OFFSET(INDIRECT("'"&amp;'DATA for charts'!M$5&amp;"'!$m1"),$A1991-1,0)),OFFSET(INDIRECT("'"&amp;'DATA for charts'!M$5&amp;"'!$m1"),$A1991-1,0),NA())</f>
        <v>#N/A</v>
      </c>
      <c r="N1991" s="219" t="e">
        <f ca="1">IF(ISNUMBER(OFFSET(INDIRECT("'"&amp;'DATA for charts'!N$5&amp;"'!$m1"),$A1991-1,0)),OFFSET(INDIRECT("'"&amp;'DATA for charts'!N$5&amp;"'!$m1"),$A1991-1,0),NA())</f>
        <v>#N/A</v>
      </c>
      <c r="O1991" s="219" t="e">
        <f ca="1">IF(ISNUMBER(OFFSET(INDIRECT("'"&amp;'DATA for charts'!O$5&amp;"'!$m1"),$A1991-1,0)),OFFSET(INDIRECT("'"&amp;'DATA for charts'!O$5&amp;"'!$m1"),$A1991-1,0),NA())</f>
        <v>#N/A</v>
      </c>
      <c r="P1991" s="219" t="e">
        <f ca="1">IF(ISNUMBER(OFFSET(INDIRECT("'"&amp;'DATA for charts'!P$5&amp;"'!$m1"),$A1991-1,0)),OFFSET(INDIRECT("'"&amp;'DATA for charts'!P$5&amp;"'!$m1"),$A1991-1,0),NA())</f>
        <v>#N/A</v>
      </c>
      <c r="Q1991" s="219" t="e">
        <f ca="1">IF(ISNUMBER(OFFSET(INDIRECT("'"&amp;'DATA for charts'!Q$5&amp;"'!$m1"),$A1991-1,0)),OFFSET(INDIRECT("'"&amp;'DATA for charts'!Q$5&amp;"'!$m1"),$A1991-1,0),NA())</f>
        <v>#N/A</v>
      </c>
      <c r="R1991" s="219" t="e">
        <f ca="1">IF(ISNUMBER(OFFSET(INDIRECT("'"&amp;'DATA for charts'!R$5&amp;"'!$m1"),$A1991-1,0)),OFFSET(INDIRECT("'"&amp;'DATA for charts'!R$5&amp;"'!$m1"),$A1991-1,0),NA())</f>
        <v>#N/A</v>
      </c>
      <c r="S1991" s="219" t="e">
        <f ca="1">IF(ISNUMBER(OFFSET(INDIRECT("'"&amp;'DATA for charts'!S$5&amp;"'!$m1"),$A1991-1,0)),OFFSET(INDIRECT("'"&amp;'DATA for charts'!S$5&amp;"'!$m1"),$A1991-1,0),NA())</f>
        <v>#N/A</v>
      </c>
    </row>
    <row r="1992" spans="1:19">
      <c r="A1992" s="226">
        <f t="shared" si="1540"/>
        <v>267</v>
      </c>
      <c r="B1992" s="8">
        <v>6</v>
      </c>
      <c r="C1992" s="219">
        <f ca="1">IF(ISNUMBER(OFFSET(INDIRECT("'"&amp;'DATA for charts'!C$5&amp;"'!$m1"),$A1992-1,0)),OFFSET(INDIRECT("'"&amp;'DATA for charts'!C$5&amp;"'!$m1"),$A1992-1,0),NA())</f>
        <v>1.4450000000000001</v>
      </c>
      <c r="D1992" s="219">
        <f ca="1">IF(ISNUMBER(OFFSET(INDIRECT("'"&amp;'DATA for charts'!D$5&amp;"'!$m1"),$A1992-1,0)),OFFSET(INDIRECT("'"&amp;'DATA for charts'!D$5&amp;"'!$m1"),$A1992-1,0),NA())</f>
        <v>1.3509739999999999</v>
      </c>
      <c r="E1992" s="219">
        <f ca="1">IF(ISNUMBER(OFFSET(INDIRECT("'"&amp;'DATA for charts'!E$5&amp;"'!$m1"),$A1992-1,0)),OFFSET(INDIRECT("'"&amp;'DATA for charts'!E$5&amp;"'!$m1"),$A1992-1,0),NA())</f>
        <v>1.5837239999999999</v>
      </c>
      <c r="F1992" s="219">
        <f ca="1">IF(ISNUMBER(OFFSET(INDIRECT("'"&amp;'DATA for charts'!F$5&amp;"'!$m1"),$A1992-1,0)),OFFSET(INDIRECT("'"&amp;'DATA for charts'!F$5&amp;"'!$m1"),$A1992-1,0),NA())</f>
        <v>1.5653249984194444</v>
      </c>
      <c r="G1992" s="219">
        <f ca="1">IF(ISNUMBER(OFFSET(INDIRECT("'"&amp;'DATA for charts'!G$5&amp;"'!$m1"),$A1992-1,0)),OFFSET(INDIRECT("'"&amp;'DATA for charts'!G$5&amp;"'!$m1"),$A1992-1,0),NA())</f>
        <v>1.55</v>
      </c>
      <c r="H1992" s="219">
        <f ca="1">IF(ISNUMBER(OFFSET(INDIRECT("'"&amp;'DATA for charts'!H$5&amp;"'!$m1"),$A1992-1,0)),OFFSET(INDIRECT("'"&amp;'DATA for charts'!H$5&amp;"'!$m1"),$A1992-1,0),NA())</f>
        <v>1.64279</v>
      </c>
      <c r="I1992" s="219" t="e">
        <f ca="1">IF(ISNUMBER(OFFSET(INDIRECT("'"&amp;'DATA for charts'!I$5&amp;"'!$m1"),$A1992-1,0)),OFFSET(INDIRECT("'"&amp;'DATA for charts'!I$5&amp;"'!$m1"),$A1992-1,0),NA())</f>
        <v>#N/A</v>
      </c>
      <c r="J1992" s="219" t="e">
        <f ca="1">IF(ISNUMBER(OFFSET(INDIRECT("'"&amp;'DATA for charts'!J$5&amp;"'!$m1"),$A1992-1,0)),OFFSET(INDIRECT("'"&amp;'DATA for charts'!J$5&amp;"'!$m1"),$A1992-1,0),NA())</f>
        <v>#N/A</v>
      </c>
      <c r="K1992" s="219" t="e">
        <f ca="1">IF(ISNUMBER(OFFSET(INDIRECT("'"&amp;'DATA for charts'!K$5&amp;"'!$m1"),$A1992-1,0)),OFFSET(INDIRECT("'"&amp;'DATA for charts'!K$5&amp;"'!$m1"),$A1992-1,0),NA())</f>
        <v>#N/A</v>
      </c>
      <c r="L1992" s="219" t="e">
        <f ca="1">IF(ISNUMBER(OFFSET(INDIRECT("'"&amp;'DATA for charts'!L$5&amp;"'!$m1"),$A1992-1,0)),OFFSET(INDIRECT("'"&amp;'DATA for charts'!L$5&amp;"'!$m1"),$A1992-1,0),NA())</f>
        <v>#N/A</v>
      </c>
      <c r="M1992" s="219" t="e">
        <f ca="1">IF(ISNUMBER(OFFSET(INDIRECT("'"&amp;'DATA for charts'!M$5&amp;"'!$m1"),$A1992-1,0)),OFFSET(INDIRECT("'"&amp;'DATA for charts'!M$5&amp;"'!$m1"),$A1992-1,0),NA())</f>
        <v>#N/A</v>
      </c>
      <c r="N1992" s="219" t="e">
        <f ca="1">IF(ISNUMBER(OFFSET(INDIRECT("'"&amp;'DATA for charts'!N$5&amp;"'!$m1"),$A1992-1,0)),OFFSET(INDIRECT("'"&amp;'DATA for charts'!N$5&amp;"'!$m1"),$A1992-1,0),NA())</f>
        <v>#N/A</v>
      </c>
      <c r="O1992" s="219" t="e">
        <f ca="1">IF(ISNUMBER(OFFSET(INDIRECT("'"&amp;'DATA for charts'!O$5&amp;"'!$m1"),$A1992-1,0)),OFFSET(INDIRECT("'"&amp;'DATA for charts'!O$5&amp;"'!$m1"),$A1992-1,0),NA())</f>
        <v>#N/A</v>
      </c>
      <c r="P1992" s="219" t="e">
        <f ca="1">IF(ISNUMBER(OFFSET(INDIRECT("'"&amp;'DATA for charts'!P$5&amp;"'!$m1"),$A1992-1,0)),OFFSET(INDIRECT("'"&amp;'DATA for charts'!P$5&amp;"'!$m1"),$A1992-1,0),NA())</f>
        <v>#N/A</v>
      </c>
      <c r="Q1992" s="219" t="e">
        <f ca="1">IF(ISNUMBER(OFFSET(INDIRECT("'"&amp;'DATA for charts'!Q$5&amp;"'!$m1"),$A1992-1,0)),OFFSET(INDIRECT("'"&amp;'DATA for charts'!Q$5&amp;"'!$m1"),$A1992-1,0),NA())</f>
        <v>#N/A</v>
      </c>
      <c r="R1992" s="219" t="e">
        <f ca="1">IF(ISNUMBER(OFFSET(INDIRECT("'"&amp;'DATA for charts'!R$5&amp;"'!$m1"),$A1992-1,0)),OFFSET(INDIRECT("'"&amp;'DATA for charts'!R$5&amp;"'!$m1"),$A1992-1,0),NA())</f>
        <v>#N/A</v>
      </c>
      <c r="S1992" s="219" t="e">
        <f ca="1">IF(ISNUMBER(OFFSET(INDIRECT("'"&amp;'DATA for charts'!S$5&amp;"'!$m1"),$A1992-1,0)),OFFSET(INDIRECT("'"&amp;'DATA for charts'!S$5&amp;"'!$m1"),$A1992-1,0),NA())</f>
        <v>#N/A</v>
      </c>
    </row>
    <row r="1993" spans="1:19">
      <c r="A1993" s="226">
        <f t="shared" si="1540"/>
        <v>268</v>
      </c>
      <c r="B1993" s="8">
        <v>7</v>
      </c>
      <c r="C1993" s="219">
        <f ca="1">IF(ISNUMBER(OFFSET(INDIRECT("'"&amp;'DATA for charts'!C$5&amp;"'!$m1"),$A1993-1,0)),OFFSET(INDIRECT("'"&amp;'DATA for charts'!C$5&amp;"'!$m1"),$A1993-1,0),NA())</f>
        <v>1.4590000000000001</v>
      </c>
      <c r="D1993" s="219">
        <f ca="1">IF(ISNUMBER(OFFSET(INDIRECT("'"&amp;'DATA for charts'!D$5&amp;"'!$m1"),$A1993-1,0)),OFFSET(INDIRECT("'"&amp;'DATA for charts'!D$5&amp;"'!$m1"),$A1993-1,0),NA())</f>
        <v>1.4134180000000001</v>
      </c>
      <c r="E1993" s="219">
        <f ca="1">IF(ISNUMBER(OFFSET(INDIRECT("'"&amp;'DATA for charts'!E$5&amp;"'!$m1"),$A1993-1,0)),OFFSET(INDIRECT("'"&amp;'DATA for charts'!E$5&amp;"'!$m1"),$A1993-1,0),NA())</f>
        <v>1.634385</v>
      </c>
      <c r="F1993" s="219">
        <f ca="1">IF(ISNUMBER(OFFSET(INDIRECT("'"&amp;'DATA for charts'!F$5&amp;"'!$m1"),$A1993-1,0)),OFFSET(INDIRECT("'"&amp;'DATA for charts'!F$5&amp;"'!$m1"),$A1993-1,0),NA())</f>
        <v>1.6239190126925722</v>
      </c>
      <c r="G1993" s="219">
        <f ca="1">IF(ISNUMBER(OFFSET(INDIRECT("'"&amp;'DATA for charts'!G$5&amp;"'!$m1"),$A1993-1,0)),OFFSET(INDIRECT("'"&amp;'DATA for charts'!G$5&amp;"'!$m1"),$A1993-1,0),NA())</f>
        <v>1.62</v>
      </c>
      <c r="H1993" s="219">
        <f ca="1">IF(ISNUMBER(OFFSET(INDIRECT("'"&amp;'DATA for charts'!H$5&amp;"'!$m1"),$A1993-1,0)),OFFSET(INDIRECT("'"&amp;'DATA for charts'!H$5&amp;"'!$m1"),$A1993-1,0),NA())</f>
        <v>1.7074</v>
      </c>
      <c r="I1993" s="219" t="e">
        <f ca="1">IF(ISNUMBER(OFFSET(INDIRECT("'"&amp;'DATA for charts'!I$5&amp;"'!$m1"),$A1993-1,0)),OFFSET(INDIRECT("'"&amp;'DATA for charts'!I$5&amp;"'!$m1"),$A1993-1,0),NA())</f>
        <v>#N/A</v>
      </c>
      <c r="J1993" s="219" t="e">
        <f ca="1">IF(ISNUMBER(OFFSET(INDIRECT("'"&amp;'DATA for charts'!J$5&amp;"'!$m1"),$A1993-1,0)),OFFSET(INDIRECT("'"&amp;'DATA for charts'!J$5&amp;"'!$m1"),$A1993-1,0),NA())</f>
        <v>#N/A</v>
      </c>
      <c r="K1993" s="219" t="e">
        <f ca="1">IF(ISNUMBER(OFFSET(INDIRECT("'"&amp;'DATA for charts'!K$5&amp;"'!$m1"),$A1993-1,0)),OFFSET(INDIRECT("'"&amp;'DATA for charts'!K$5&amp;"'!$m1"),$A1993-1,0),NA())</f>
        <v>#N/A</v>
      </c>
      <c r="L1993" s="219" t="e">
        <f ca="1">IF(ISNUMBER(OFFSET(INDIRECT("'"&amp;'DATA for charts'!L$5&amp;"'!$m1"),$A1993-1,0)),OFFSET(INDIRECT("'"&amp;'DATA for charts'!L$5&amp;"'!$m1"),$A1993-1,0),NA())</f>
        <v>#N/A</v>
      </c>
      <c r="M1993" s="219" t="e">
        <f ca="1">IF(ISNUMBER(OFFSET(INDIRECT("'"&amp;'DATA for charts'!M$5&amp;"'!$m1"),$A1993-1,0)),OFFSET(INDIRECT("'"&amp;'DATA for charts'!M$5&amp;"'!$m1"),$A1993-1,0),NA())</f>
        <v>#N/A</v>
      </c>
      <c r="N1993" s="219" t="e">
        <f ca="1">IF(ISNUMBER(OFFSET(INDIRECT("'"&amp;'DATA for charts'!N$5&amp;"'!$m1"),$A1993-1,0)),OFFSET(INDIRECT("'"&amp;'DATA for charts'!N$5&amp;"'!$m1"),$A1993-1,0),NA())</f>
        <v>#N/A</v>
      </c>
      <c r="O1993" s="219" t="e">
        <f ca="1">IF(ISNUMBER(OFFSET(INDIRECT("'"&amp;'DATA for charts'!O$5&amp;"'!$m1"),$A1993-1,0)),OFFSET(INDIRECT("'"&amp;'DATA for charts'!O$5&amp;"'!$m1"),$A1993-1,0),NA())</f>
        <v>#N/A</v>
      </c>
      <c r="P1993" s="219" t="e">
        <f ca="1">IF(ISNUMBER(OFFSET(INDIRECT("'"&amp;'DATA for charts'!P$5&amp;"'!$m1"),$A1993-1,0)),OFFSET(INDIRECT("'"&amp;'DATA for charts'!P$5&amp;"'!$m1"),$A1993-1,0),NA())</f>
        <v>#N/A</v>
      </c>
      <c r="Q1993" s="219" t="e">
        <f ca="1">IF(ISNUMBER(OFFSET(INDIRECT("'"&amp;'DATA for charts'!Q$5&amp;"'!$m1"),$A1993-1,0)),OFFSET(INDIRECT("'"&amp;'DATA for charts'!Q$5&amp;"'!$m1"),$A1993-1,0),NA())</f>
        <v>#N/A</v>
      </c>
      <c r="R1993" s="219" t="e">
        <f ca="1">IF(ISNUMBER(OFFSET(INDIRECT("'"&amp;'DATA for charts'!R$5&amp;"'!$m1"),$A1993-1,0)),OFFSET(INDIRECT("'"&amp;'DATA for charts'!R$5&amp;"'!$m1"),$A1993-1,0),NA())</f>
        <v>#N/A</v>
      </c>
      <c r="S1993" s="219" t="e">
        <f ca="1">IF(ISNUMBER(OFFSET(INDIRECT("'"&amp;'DATA for charts'!S$5&amp;"'!$m1"),$A1993-1,0)),OFFSET(INDIRECT("'"&amp;'DATA for charts'!S$5&amp;"'!$m1"),$A1993-1,0),NA())</f>
        <v>#N/A</v>
      </c>
    </row>
    <row r="1994" spans="1:19">
      <c r="A1994" s="226">
        <f t="shared" si="1540"/>
        <v>269</v>
      </c>
      <c r="B1994" s="8">
        <v>8</v>
      </c>
      <c r="C1994" s="219">
        <f ca="1">IF(ISNUMBER(OFFSET(INDIRECT("'"&amp;'DATA for charts'!C$5&amp;"'!$m1"),$A1994-1,0)),OFFSET(INDIRECT("'"&amp;'DATA for charts'!C$5&amp;"'!$m1"),$A1994-1,0),NA())</f>
        <v>1.294</v>
      </c>
      <c r="D1994" s="219">
        <f ca="1">IF(ISNUMBER(OFFSET(INDIRECT("'"&amp;'DATA for charts'!D$5&amp;"'!$m1"),$A1994-1,0)),OFFSET(INDIRECT("'"&amp;'DATA for charts'!D$5&amp;"'!$m1"),$A1994-1,0),NA())</f>
        <v>1.2259819999999999</v>
      </c>
      <c r="E1994" s="219">
        <f ca="1">IF(ISNUMBER(OFFSET(INDIRECT("'"&amp;'DATA for charts'!E$5&amp;"'!$m1"),$A1994-1,0)),OFFSET(INDIRECT("'"&amp;'DATA for charts'!E$5&amp;"'!$m1"),$A1994-1,0),NA())</f>
        <v>1.609137</v>
      </c>
      <c r="F1994" s="219">
        <f ca="1">IF(ISNUMBER(OFFSET(INDIRECT("'"&amp;'DATA for charts'!F$5&amp;"'!$m1"),$A1994-1,0)),OFFSET(INDIRECT("'"&amp;'DATA for charts'!F$5&amp;"'!$m1"),$A1994-1,0),NA())</f>
        <v>1.429577514330175</v>
      </c>
      <c r="G1994" s="219">
        <f ca="1">IF(ISNUMBER(OFFSET(INDIRECT("'"&amp;'DATA for charts'!G$5&amp;"'!$m1"),$A1994-1,0)),OFFSET(INDIRECT("'"&amp;'DATA for charts'!G$5&amp;"'!$m1"),$A1994-1,0),NA())</f>
        <v>1.52</v>
      </c>
      <c r="H1994" s="219">
        <f ca="1">IF(ISNUMBER(OFFSET(INDIRECT("'"&amp;'DATA for charts'!H$5&amp;"'!$m1"),$A1994-1,0)),OFFSET(INDIRECT("'"&amp;'DATA for charts'!H$5&amp;"'!$m1"),$A1994-1,0),NA())</f>
        <v>1.4464699999999999</v>
      </c>
      <c r="I1994" s="219" t="e">
        <f ca="1">IF(ISNUMBER(OFFSET(INDIRECT("'"&amp;'DATA for charts'!I$5&amp;"'!$m1"),$A1994-1,0)),OFFSET(INDIRECT("'"&amp;'DATA for charts'!I$5&amp;"'!$m1"),$A1994-1,0),NA())</f>
        <v>#N/A</v>
      </c>
      <c r="J1994" s="219" t="e">
        <f ca="1">IF(ISNUMBER(OFFSET(INDIRECT("'"&amp;'DATA for charts'!J$5&amp;"'!$m1"),$A1994-1,0)),OFFSET(INDIRECT("'"&amp;'DATA for charts'!J$5&amp;"'!$m1"),$A1994-1,0),NA())</f>
        <v>#N/A</v>
      </c>
      <c r="K1994" s="219" t="e">
        <f ca="1">IF(ISNUMBER(OFFSET(INDIRECT("'"&amp;'DATA for charts'!K$5&amp;"'!$m1"),$A1994-1,0)),OFFSET(INDIRECT("'"&amp;'DATA for charts'!K$5&amp;"'!$m1"),$A1994-1,0),NA())</f>
        <v>#N/A</v>
      </c>
      <c r="L1994" s="219" t="e">
        <f ca="1">IF(ISNUMBER(OFFSET(INDIRECT("'"&amp;'DATA for charts'!L$5&amp;"'!$m1"),$A1994-1,0)),OFFSET(INDIRECT("'"&amp;'DATA for charts'!L$5&amp;"'!$m1"),$A1994-1,0),NA())</f>
        <v>#N/A</v>
      </c>
      <c r="M1994" s="219" t="e">
        <f ca="1">IF(ISNUMBER(OFFSET(INDIRECT("'"&amp;'DATA for charts'!M$5&amp;"'!$m1"),$A1994-1,0)),OFFSET(INDIRECT("'"&amp;'DATA for charts'!M$5&amp;"'!$m1"),$A1994-1,0),NA())</f>
        <v>#N/A</v>
      </c>
      <c r="N1994" s="219" t="e">
        <f ca="1">IF(ISNUMBER(OFFSET(INDIRECT("'"&amp;'DATA for charts'!N$5&amp;"'!$m1"),$A1994-1,0)),OFFSET(INDIRECT("'"&amp;'DATA for charts'!N$5&amp;"'!$m1"),$A1994-1,0),NA())</f>
        <v>#N/A</v>
      </c>
      <c r="O1994" s="219" t="e">
        <f ca="1">IF(ISNUMBER(OFFSET(INDIRECT("'"&amp;'DATA for charts'!O$5&amp;"'!$m1"),$A1994-1,0)),OFFSET(INDIRECT("'"&amp;'DATA for charts'!O$5&amp;"'!$m1"),$A1994-1,0),NA())</f>
        <v>#N/A</v>
      </c>
      <c r="P1994" s="219" t="e">
        <f ca="1">IF(ISNUMBER(OFFSET(INDIRECT("'"&amp;'DATA for charts'!P$5&amp;"'!$m1"),$A1994-1,0)),OFFSET(INDIRECT("'"&amp;'DATA for charts'!P$5&amp;"'!$m1"),$A1994-1,0),NA())</f>
        <v>#N/A</v>
      </c>
      <c r="Q1994" s="219" t="e">
        <f ca="1">IF(ISNUMBER(OFFSET(INDIRECT("'"&amp;'DATA for charts'!Q$5&amp;"'!$m1"),$A1994-1,0)),OFFSET(INDIRECT("'"&amp;'DATA for charts'!Q$5&amp;"'!$m1"),$A1994-1,0),NA())</f>
        <v>#N/A</v>
      </c>
      <c r="R1994" s="219" t="e">
        <f ca="1">IF(ISNUMBER(OFFSET(INDIRECT("'"&amp;'DATA for charts'!R$5&amp;"'!$m1"),$A1994-1,0)),OFFSET(INDIRECT("'"&amp;'DATA for charts'!R$5&amp;"'!$m1"),$A1994-1,0),NA())</f>
        <v>#N/A</v>
      </c>
      <c r="S1994" s="219" t="e">
        <f ca="1">IF(ISNUMBER(OFFSET(INDIRECT("'"&amp;'DATA for charts'!S$5&amp;"'!$m1"),$A1994-1,0)),OFFSET(INDIRECT("'"&amp;'DATA for charts'!S$5&amp;"'!$m1"),$A1994-1,0),NA())</f>
        <v>#N/A</v>
      </c>
    </row>
    <row r="1995" spans="1:19">
      <c r="A1995" s="226">
        <f t="shared" si="1540"/>
        <v>270</v>
      </c>
      <c r="B1995" s="8">
        <v>9</v>
      </c>
      <c r="C1995" s="219">
        <f ca="1">IF(ISNUMBER(OFFSET(INDIRECT("'"&amp;'DATA for charts'!C$5&amp;"'!$m1"),$A1995-1,0)),OFFSET(INDIRECT("'"&amp;'DATA for charts'!C$5&amp;"'!$m1"),$A1995-1,0),NA())</f>
        <v>1.0285</v>
      </c>
      <c r="D1995" s="219">
        <f ca="1">IF(ISNUMBER(OFFSET(INDIRECT("'"&amp;'DATA for charts'!D$5&amp;"'!$m1"),$A1995-1,0)),OFFSET(INDIRECT("'"&amp;'DATA for charts'!D$5&amp;"'!$m1"),$A1995-1,0),NA())</f>
        <v>0.63567770000000001</v>
      </c>
      <c r="E1995" s="219">
        <f ca="1">IF(ISNUMBER(OFFSET(INDIRECT("'"&amp;'DATA for charts'!E$5&amp;"'!$m1"),$A1995-1,0)),OFFSET(INDIRECT("'"&amp;'DATA for charts'!E$5&amp;"'!$m1"),$A1995-1,0),NA())</f>
        <v>1.2522869999999999</v>
      </c>
      <c r="F1995" s="219">
        <f ca="1">IF(ISNUMBER(OFFSET(INDIRECT("'"&amp;'DATA for charts'!F$5&amp;"'!$m1"),$A1995-1,0)),OFFSET(INDIRECT("'"&amp;'DATA for charts'!F$5&amp;"'!$m1"),$A1995-1,0),NA())</f>
        <v>0.87468920951748608</v>
      </c>
      <c r="G1995" s="219">
        <f ca="1">IF(ISNUMBER(OFFSET(INDIRECT("'"&amp;'DATA for charts'!G$5&amp;"'!$m1"),$A1995-1,0)),OFFSET(INDIRECT("'"&amp;'DATA for charts'!G$5&amp;"'!$m1"),$A1995-1,0),NA())</f>
        <v>1.02</v>
      </c>
      <c r="H1995" s="219">
        <f ca="1">IF(ISNUMBER(OFFSET(INDIRECT("'"&amp;'DATA for charts'!H$5&amp;"'!$m1"),$A1995-1,0)),OFFSET(INDIRECT("'"&amp;'DATA for charts'!H$5&amp;"'!$m1"),$A1995-1,0),NA())</f>
        <v>0.85184700000000002</v>
      </c>
      <c r="I1995" s="219" t="e">
        <f ca="1">IF(ISNUMBER(OFFSET(INDIRECT("'"&amp;'DATA for charts'!I$5&amp;"'!$m1"),$A1995-1,0)),OFFSET(INDIRECT("'"&amp;'DATA for charts'!I$5&amp;"'!$m1"),$A1995-1,0),NA())</f>
        <v>#N/A</v>
      </c>
      <c r="J1995" s="219" t="e">
        <f ca="1">IF(ISNUMBER(OFFSET(INDIRECT("'"&amp;'DATA for charts'!J$5&amp;"'!$m1"),$A1995-1,0)),OFFSET(INDIRECT("'"&amp;'DATA for charts'!J$5&amp;"'!$m1"),$A1995-1,0),NA())</f>
        <v>#N/A</v>
      </c>
      <c r="K1995" s="219" t="e">
        <f ca="1">IF(ISNUMBER(OFFSET(INDIRECT("'"&amp;'DATA for charts'!K$5&amp;"'!$m1"),$A1995-1,0)),OFFSET(INDIRECT("'"&amp;'DATA for charts'!K$5&amp;"'!$m1"),$A1995-1,0),NA())</f>
        <v>#N/A</v>
      </c>
      <c r="L1995" s="219" t="e">
        <f ca="1">IF(ISNUMBER(OFFSET(INDIRECT("'"&amp;'DATA for charts'!L$5&amp;"'!$m1"),$A1995-1,0)),OFFSET(INDIRECT("'"&amp;'DATA for charts'!L$5&amp;"'!$m1"),$A1995-1,0),NA())</f>
        <v>#N/A</v>
      </c>
      <c r="M1995" s="219" t="e">
        <f ca="1">IF(ISNUMBER(OFFSET(INDIRECT("'"&amp;'DATA for charts'!M$5&amp;"'!$m1"),$A1995-1,0)),OFFSET(INDIRECT("'"&amp;'DATA for charts'!M$5&amp;"'!$m1"),$A1995-1,0),NA())</f>
        <v>#N/A</v>
      </c>
      <c r="N1995" s="219" t="e">
        <f ca="1">IF(ISNUMBER(OFFSET(INDIRECT("'"&amp;'DATA for charts'!N$5&amp;"'!$m1"),$A1995-1,0)),OFFSET(INDIRECT("'"&amp;'DATA for charts'!N$5&amp;"'!$m1"),$A1995-1,0),NA())</f>
        <v>#N/A</v>
      </c>
      <c r="O1995" s="219" t="e">
        <f ca="1">IF(ISNUMBER(OFFSET(INDIRECT("'"&amp;'DATA for charts'!O$5&amp;"'!$m1"),$A1995-1,0)),OFFSET(INDIRECT("'"&amp;'DATA for charts'!O$5&amp;"'!$m1"),$A1995-1,0),NA())</f>
        <v>#N/A</v>
      </c>
      <c r="P1995" s="219" t="e">
        <f ca="1">IF(ISNUMBER(OFFSET(INDIRECT("'"&amp;'DATA for charts'!P$5&amp;"'!$m1"),$A1995-1,0)),OFFSET(INDIRECT("'"&amp;'DATA for charts'!P$5&amp;"'!$m1"),$A1995-1,0),NA())</f>
        <v>#N/A</v>
      </c>
      <c r="Q1995" s="219" t="e">
        <f ca="1">IF(ISNUMBER(OFFSET(INDIRECT("'"&amp;'DATA for charts'!Q$5&amp;"'!$m1"),$A1995-1,0)),OFFSET(INDIRECT("'"&amp;'DATA for charts'!Q$5&amp;"'!$m1"),$A1995-1,0),NA())</f>
        <v>#N/A</v>
      </c>
      <c r="R1995" s="219" t="e">
        <f ca="1">IF(ISNUMBER(OFFSET(INDIRECT("'"&amp;'DATA for charts'!R$5&amp;"'!$m1"),$A1995-1,0)),OFFSET(INDIRECT("'"&amp;'DATA for charts'!R$5&amp;"'!$m1"),$A1995-1,0),NA())</f>
        <v>#N/A</v>
      </c>
      <c r="S1995" s="219" t="e">
        <f ca="1">IF(ISNUMBER(OFFSET(INDIRECT("'"&amp;'DATA for charts'!S$5&amp;"'!$m1"),$A1995-1,0)),OFFSET(INDIRECT("'"&amp;'DATA for charts'!S$5&amp;"'!$m1"),$A1995-1,0),NA())</f>
        <v>#N/A</v>
      </c>
    </row>
    <row r="1996" spans="1:19">
      <c r="A1996" s="226">
        <f t="shared" si="1540"/>
        <v>271</v>
      </c>
      <c r="B1996" s="8">
        <v>10</v>
      </c>
      <c r="C1996" s="219">
        <f ca="1">IF(ISNUMBER(OFFSET(INDIRECT("'"&amp;'DATA for charts'!C$5&amp;"'!$m1"),$A1996-1,0)),OFFSET(INDIRECT("'"&amp;'DATA for charts'!C$5&amp;"'!$m1"),$A1996-1,0),NA())</f>
        <v>0.10600000000000001</v>
      </c>
      <c r="D1996" s="219">
        <f ca="1">IF(ISNUMBER(OFFSET(INDIRECT("'"&amp;'DATA for charts'!D$5&amp;"'!$m1"),$A1996-1,0)),OFFSET(INDIRECT("'"&amp;'DATA for charts'!D$5&amp;"'!$m1"),$A1996-1,0),NA())</f>
        <v>0.19896986</v>
      </c>
      <c r="E1996" s="219">
        <f ca="1">IF(ISNUMBER(OFFSET(INDIRECT("'"&amp;'DATA for charts'!E$5&amp;"'!$m1"),$A1996-1,0)),OFFSET(INDIRECT("'"&amp;'DATA for charts'!E$5&amp;"'!$m1"),$A1996-1,0),NA())</f>
        <v>0.63557699999999995</v>
      </c>
      <c r="F1996" s="219">
        <f ca="1">IF(ISNUMBER(OFFSET(INDIRECT("'"&amp;'DATA for charts'!F$5&amp;"'!$m1"),$A1996-1,0)),OFFSET(INDIRECT("'"&amp;'DATA for charts'!F$5&amp;"'!$m1"),$A1996-1,0),NA())</f>
        <v>0.34914935011991388</v>
      </c>
      <c r="G1996" s="219">
        <f ca="1">IF(ISNUMBER(OFFSET(INDIRECT("'"&amp;'DATA for charts'!G$5&amp;"'!$m1"),$A1996-1,0)),OFFSET(INDIRECT("'"&amp;'DATA for charts'!G$5&amp;"'!$m1"),$A1996-1,0),NA())</f>
        <v>0.46</v>
      </c>
      <c r="H1996" s="219">
        <f ca="1">IF(ISNUMBER(OFFSET(INDIRECT("'"&amp;'DATA for charts'!H$5&amp;"'!$m1"),$A1996-1,0)),OFFSET(INDIRECT("'"&amp;'DATA for charts'!H$5&amp;"'!$m1"),$A1996-1,0),NA())</f>
        <v>0.32363700000000001</v>
      </c>
      <c r="I1996" s="219" t="e">
        <f ca="1">IF(ISNUMBER(OFFSET(INDIRECT("'"&amp;'DATA for charts'!I$5&amp;"'!$m1"),$A1996-1,0)),OFFSET(INDIRECT("'"&amp;'DATA for charts'!I$5&amp;"'!$m1"),$A1996-1,0),NA())</f>
        <v>#N/A</v>
      </c>
      <c r="J1996" s="219" t="e">
        <f ca="1">IF(ISNUMBER(OFFSET(INDIRECT("'"&amp;'DATA for charts'!J$5&amp;"'!$m1"),$A1996-1,0)),OFFSET(INDIRECT("'"&amp;'DATA for charts'!J$5&amp;"'!$m1"),$A1996-1,0),NA())</f>
        <v>#N/A</v>
      </c>
      <c r="K1996" s="219" t="e">
        <f ca="1">IF(ISNUMBER(OFFSET(INDIRECT("'"&amp;'DATA for charts'!K$5&amp;"'!$m1"),$A1996-1,0)),OFFSET(INDIRECT("'"&amp;'DATA for charts'!K$5&amp;"'!$m1"),$A1996-1,0),NA())</f>
        <v>#N/A</v>
      </c>
      <c r="L1996" s="219" t="e">
        <f ca="1">IF(ISNUMBER(OFFSET(INDIRECT("'"&amp;'DATA for charts'!L$5&amp;"'!$m1"),$A1996-1,0)),OFFSET(INDIRECT("'"&amp;'DATA for charts'!L$5&amp;"'!$m1"),$A1996-1,0),NA())</f>
        <v>#N/A</v>
      </c>
      <c r="M1996" s="219" t="e">
        <f ca="1">IF(ISNUMBER(OFFSET(INDIRECT("'"&amp;'DATA for charts'!M$5&amp;"'!$m1"),$A1996-1,0)),OFFSET(INDIRECT("'"&amp;'DATA for charts'!M$5&amp;"'!$m1"),$A1996-1,0),NA())</f>
        <v>#N/A</v>
      </c>
      <c r="N1996" s="219" t="e">
        <f ca="1">IF(ISNUMBER(OFFSET(INDIRECT("'"&amp;'DATA for charts'!N$5&amp;"'!$m1"),$A1996-1,0)),OFFSET(INDIRECT("'"&amp;'DATA for charts'!N$5&amp;"'!$m1"),$A1996-1,0),NA())</f>
        <v>#N/A</v>
      </c>
      <c r="O1996" s="219" t="e">
        <f ca="1">IF(ISNUMBER(OFFSET(INDIRECT("'"&amp;'DATA for charts'!O$5&amp;"'!$m1"),$A1996-1,0)),OFFSET(INDIRECT("'"&amp;'DATA for charts'!O$5&amp;"'!$m1"),$A1996-1,0),NA())</f>
        <v>#N/A</v>
      </c>
      <c r="P1996" s="219" t="e">
        <f ca="1">IF(ISNUMBER(OFFSET(INDIRECT("'"&amp;'DATA for charts'!P$5&amp;"'!$m1"),$A1996-1,0)),OFFSET(INDIRECT("'"&amp;'DATA for charts'!P$5&amp;"'!$m1"),$A1996-1,0),NA())</f>
        <v>#N/A</v>
      </c>
      <c r="Q1996" s="219" t="e">
        <f ca="1">IF(ISNUMBER(OFFSET(INDIRECT("'"&amp;'DATA for charts'!Q$5&amp;"'!$m1"),$A1996-1,0)),OFFSET(INDIRECT("'"&amp;'DATA for charts'!Q$5&amp;"'!$m1"),$A1996-1,0),NA())</f>
        <v>#N/A</v>
      </c>
      <c r="R1996" s="219" t="e">
        <f ca="1">IF(ISNUMBER(OFFSET(INDIRECT("'"&amp;'DATA for charts'!R$5&amp;"'!$m1"),$A1996-1,0)),OFFSET(INDIRECT("'"&amp;'DATA for charts'!R$5&amp;"'!$m1"),$A1996-1,0),NA())</f>
        <v>#N/A</v>
      </c>
      <c r="S1996" s="219" t="e">
        <f ca="1">IF(ISNUMBER(OFFSET(INDIRECT("'"&amp;'DATA for charts'!S$5&amp;"'!$m1"),$A1996-1,0)),OFFSET(INDIRECT("'"&amp;'DATA for charts'!S$5&amp;"'!$m1"),$A1996-1,0),NA())</f>
        <v>#N/A</v>
      </c>
    </row>
    <row r="1997" spans="1:19">
      <c r="A1997" s="226">
        <f t="shared" si="1540"/>
        <v>272</v>
      </c>
      <c r="B1997" s="8">
        <v>11</v>
      </c>
      <c r="C1997" s="219">
        <f ca="1">IF(ISNUMBER(OFFSET(INDIRECT("'"&amp;'DATA for charts'!C$5&amp;"'!$m1"),$A1997-1,0)),OFFSET(INDIRECT("'"&amp;'DATA for charts'!C$5&amp;"'!$m1"),$A1997-1,0),NA())</f>
        <v>-0.8214999999999999</v>
      </c>
      <c r="D1997" s="219">
        <f ca="1">IF(ISNUMBER(OFFSET(INDIRECT("'"&amp;'DATA for charts'!D$5&amp;"'!$m1"),$A1997-1,0)),OFFSET(INDIRECT("'"&amp;'DATA for charts'!D$5&amp;"'!$m1"),$A1997-1,0),NA())</f>
        <v>-0.34012548999999997</v>
      </c>
      <c r="E1997" s="219">
        <f ca="1">IF(ISNUMBER(OFFSET(INDIRECT("'"&amp;'DATA for charts'!E$5&amp;"'!$m1"),$A1997-1,0)),OFFSET(INDIRECT("'"&amp;'DATA for charts'!E$5&amp;"'!$m1"),$A1997-1,0),NA())</f>
        <v>-3.3529999999999997E-2</v>
      </c>
      <c r="F1997" s="219">
        <f ca="1">IF(ISNUMBER(OFFSET(INDIRECT("'"&amp;'DATA for charts'!F$5&amp;"'!$m1"),$A1997-1,0)),OFFSET(INDIRECT("'"&amp;'DATA for charts'!F$5&amp;"'!$m1"),$A1997-1,0),NA())</f>
        <v>-0.25362742961584578</v>
      </c>
      <c r="G1997" s="219">
        <f ca="1">IF(ISNUMBER(OFFSET(INDIRECT("'"&amp;'DATA for charts'!G$5&amp;"'!$m1"),$A1997-1,0)),OFFSET(INDIRECT("'"&amp;'DATA for charts'!G$5&amp;"'!$m1"),$A1997-1,0),NA())</f>
        <v>-0.12</v>
      </c>
      <c r="H1997" s="219">
        <f ca="1">IF(ISNUMBER(OFFSET(INDIRECT("'"&amp;'DATA for charts'!H$5&amp;"'!$m1"),$A1997-1,0)),OFFSET(INDIRECT("'"&amp;'DATA for charts'!H$5&amp;"'!$m1"),$A1997-1,0),NA())</f>
        <v>-0.288248</v>
      </c>
      <c r="I1997" s="219" t="e">
        <f ca="1">IF(ISNUMBER(OFFSET(INDIRECT("'"&amp;'DATA for charts'!I$5&amp;"'!$m1"),$A1997-1,0)),OFFSET(INDIRECT("'"&amp;'DATA for charts'!I$5&amp;"'!$m1"),$A1997-1,0),NA())</f>
        <v>#N/A</v>
      </c>
      <c r="J1997" s="219" t="e">
        <f ca="1">IF(ISNUMBER(OFFSET(INDIRECT("'"&amp;'DATA for charts'!J$5&amp;"'!$m1"),$A1997-1,0)),OFFSET(INDIRECT("'"&amp;'DATA for charts'!J$5&amp;"'!$m1"),$A1997-1,0),NA())</f>
        <v>#N/A</v>
      </c>
      <c r="K1997" s="219" t="e">
        <f ca="1">IF(ISNUMBER(OFFSET(INDIRECT("'"&amp;'DATA for charts'!K$5&amp;"'!$m1"),$A1997-1,0)),OFFSET(INDIRECT("'"&amp;'DATA for charts'!K$5&amp;"'!$m1"),$A1997-1,0),NA())</f>
        <v>#N/A</v>
      </c>
      <c r="L1997" s="219" t="e">
        <f ca="1">IF(ISNUMBER(OFFSET(INDIRECT("'"&amp;'DATA for charts'!L$5&amp;"'!$m1"),$A1997-1,0)),OFFSET(INDIRECT("'"&amp;'DATA for charts'!L$5&amp;"'!$m1"),$A1997-1,0),NA())</f>
        <v>#N/A</v>
      </c>
      <c r="M1997" s="219" t="e">
        <f ca="1">IF(ISNUMBER(OFFSET(INDIRECT("'"&amp;'DATA for charts'!M$5&amp;"'!$m1"),$A1997-1,0)),OFFSET(INDIRECT("'"&amp;'DATA for charts'!M$5&amp;"'!$m1"),$A1997-1,0),NA())</f>
        <v>#N/A</v>
      </c>
      <c r="N1997" s="219" t="e">
        <f ca="1">IF(ISNUMBER(OFFSET(INDIRECT("'"&amp;'DATA for charts'!N$5&amp;"'!$m1"),$A1997-1,0)),OFFSET(INDIRECT("'"&amp;'DATA for charts'!N$5&amp;"'!$m1"),$A1997-1,0),NA())</f>
        <v>#N/A</v>
      </c>
      <c r="O1997" s="219" t="e">
        <f ca="1">IF(ISNUMBER(OFFSET(INDIRECT("'"&amp;'DATA for charts'!O$5&amp;"'!$m1"),$A1997-1,0)),OFFSET(INDIRECT("'"&amp;'DATA for charts'!O$5&amp;"'!$m1"),$A1997-1,0),NA())</f>
        <v>#N/A</v>
      </c>
      <c r="P1997" s="219" t="e">
        <f ca="1">IF(ISNUMBER(OFFSET(INDIRECT("'"&amp;'DATA for charts'!P$5&amp;"'!$m1"),$A1997-1,0)),OFFSET(INDIRECT("'"&amp;'DATA for charts'!P$5&amp;"'!$m1"),$A1997-1,0),NA())</f>
        <v>#N/A</v>
      </c>
      <c r="Q1997" s="219" t="e">
        <f ca="1">IF(ISNUMBER(OFFSET(INDIRECT("'"&amp;'DATA for charts'!Q$5&amp;"'!$m1"),$A1997-1,0)),OFFSET(INDIRECT("'"&amp;'DATA for charts'!Q$5&amp;"'!$m1"),$A1997-1,0),NA())</f>
        <v>#N/A</v>
      </c>
      <c r="R1997" s="219" t="e">
        <f ca="1">IF(ISNUMBER(OFFSET(INDIRECT("'"&amp;'DATA for charts'!R$5&amp;"'!$m1"),$A1997-1,0)),OFFSET(INDIRECT("'"&amp;'DATA for charts'!R$5&amp;"'!$m1"),$A1997-1,0),NA())</f>
        <v>#N/A</v>
      </c>
      <c r="S1997" s="219" t="e">
        <f ca="1">IF(ISNUMBER(OFFSET(INDIRECT("'"&amp;'DATA for charts'!S$5&amp;"'!$m1"),$A1997-1,0)),OFFSET(INDIRECT("'"&amp;'DATA for charts'!S$5&amp;"'!$m1"),$A1997-1,0),NA())</f>
        <v>#N/A</v>
      </c>
    </row>
    <row r="1998" spans="1:19">
      <c r="A1998" s="226">
        <f t="shared" si="1540"/>
        <v>273</v>
      </c>
      <c r="B1998" s="8">
        <v>12</v>
      </c>
      <c r="C1998" s="219">
        <f ca="1">IF(ISNUMBER(OFFSET(INDIRECT("'"&amp;'DATA for charts'!C$5&amp;"'!$m1"),$A1998-1,0)),OFFSET(INDIRECT("'"&amp;'DATA for charts'!C$5&amp;"'!$m1"),$A1998-1,0),NA())</f>
        <v>-1.6695</v>
      </c>
      <c r="D1998" s="219">
        <f ca="1">IF(ISNUMBER(OFFSET(INDIRECT("'"&amp;'DATA for charts'!D$5&amp;"'!$m1"),$A1998-1,0)),OFFSET(INDIRECT("'"&amp;'DATA for charts'!D$5&amp;"'!$m1"),$A1998-1,0),NA())</f>
        <v>-0.9819599</v>
      </c>
      <c r="E1998" s="219">
        <f ca="1">IF(ISNUMBER(OFFSET(INDIRECT("'"&amp;'DATA for charts'!E$5&amp;"'!$m1"),$A1998-1,0)),OFFSET(INDIRECT("'"&amp;'DATA for charts'!E$5&amp;"'!$m1"),$A1998-1,0),NA())</f>
        <v>-0.67357</v>
      </c>
      <c r="F1998" s="219">
        <f ca="1">IF(ISNUMBER(OFFSET(INDIRECT("'"&amp;'DATA for charts'!F$5&amp;"'!$m1"),$A1998-1,0)),OFFSET(INDIRECT("'"&amp;'DATA for charts'!F$5&amp;"'!$m1"),$A1998-1,0),NA())</f>
        <v>-0.9363127652300306</v>
      </c>
      <c r="G1998" s="219">
        <f ca="1">IF(ISNUMBER(OFFSET(INDIRECT("'"&amp;'DATA for charts'!G$5&amp;"'!$m1"),$A1998-1,0)),OFFSET(INDIRECT("'"&amp;'DATA for charts'!G$5&amp;"'!$m1"),$A1998-1,0),NA())</f>
        <v>-0.77</v>
      </c>
      <c r="H1998" s="219">
        <f ca="1">IF(ISNUMBER(OFFSET(INDIRECT("'"&amp;'DATA for charts'!H$5&amp;"'!$m1"),$A1998-1,0)),OFFSET(INDIRECT("'"&amp;'DATA for charts'!H$5&amp;"'!$m1"),$A1998-1,0),NA())</f>
        <v>-0.96318099999999995</v>
      </c>
      <c r="I1998" s="219" t="e">
        <f ca="1">IF(ISNUMBER(OFFSET(INDIRECT("'"&amp;'DATA for charts'!I$5&amp;"'!$m1"),$A1998-1,0)),OFFSET(INDIRECT("'"&amp;'DATA for charts'!I$5&amp;"'!$m1"),$A1998-1,0),NA())</f>
        <v>#N/A</v>
      </c>
      <c r="J1998" s="219" t="e">
        <f ca="1">IF(ISNUMBER(OFFSET(INDIRECT("'"&amp;'DATA for charts'!J$5&amp;"'!$m1"),$A1998-1,0)),OFFSET(INDIRECT("'"&amp;'DATA for charts'!J$5&amp;"'!$m1"),$A1998-1,0),NA())</f>
        <v>#N/A</v>
      </c>
      <c r="K1998" s="219" t="e">
        <f ca="1">IF(ISNUMBER(OFFSET(INDIRECT("'"&amp;'DATA for charts'!K$5&amp;"'!$m1"),$A1998-1,0)),OFFSET(INDIRECT("'"&amp;'DATA for charts'!K$5&amp;"'!$m1"),$A1998-1,0),NA())</f>
        <v>#N/A</v>
      </c>
      <c r="L1998" s="219" t="e">
        <f ca="1">IF(ISNUMBER(OFFSET(INDIRECT("'"&amp;'DATA for charts'!L$5&amp;"'!$m1"),$A1998-1,0)),OFFSET(INDIRECT("'"&amp;'DATA for charts'!L$5&amp;"'!$m1"),$A1998-1,0),NA())</f>
        <v>#N/A</v>
      </c>
      <c r="M1998" s="219" t="e">
        <f ca="1">IF(ISNUMBER(OFFSET(INDIRECT("'"&amp;'DATA for charts'!M$5&amp;"'!$m1"),$A1998-1,0)),OFFSET(INDIRECT("'"&amp;'DATA for charts'!M$5&amp;"'!$m1"),$A1998-1,0),NA())</f>
        <v>#N/A</v>
      </c>
      <c r="N1998" s="219" t="e">
        <f ca="1">IF(ISNUMBER(OFFSET(INDIRECT("'"&amp;'DATA for charts'!N$5&amp;"'!$m1"),$A1998-1,0)),OFFSET(INDIRECT("'"&amp;'DATA for charts'!N$5&amp;"'!$m1"),$A1998-1,0),NA())</f>
        <v>#N/A</v>
      </c>
      <c r="O1998" s="219" t="e">
        <f ca="1">IF(ISNUMBER(OFFSET(INDIRECT("'"&amp;'DATA for charts'!O$5&amp;"'!$m1"),$A1998-1,0)),OFFSET(INDIRECT("'"&amp;'DATA for charts'!O$5&amp;"'!$m1"),$A1998-1,0),NA())</f>
        <v>#N/A</v>
      </c>
      <c r="P1998" s="219" t="e">
        <f ca="1">IF(ISNUMBER(OFFSET(INDIRECT("'"&amp;'DATA for charts'!P$5&amp;"'!$m1"),$A1998-1,0)),OFFSET(INDIRECT("'"&amp;'DATA for charts'!P$5&amp;"'!$m1"),$A1998-1,0),NA())</f>
        <v>#N/A</v>
      </c>
      <c r="Q1998" s="219" t="e">
        <f ca="1">IF(ISNUMBER(OFFSET(INDIRECT("'"&amp;'DATA for charts'!Q$5&amp;"'!$m1"),$A1998-1,0)),OFFSET(INDIRECT("'"&amp;'DATA for charts'!Q$5&amp;"'!$m1"),$A1998-1,0),NA())</f>
        <v>#N/A</v>
      </c>
      <c r="R1998" s="219" t="e">
        <f ca="1">IF(ISNUMBER(OFFSET(INDIRECT("'"&amp;'DATA for charts'!R$5&amp;"'!$m1"),$A1998-1,0)),OFFSET(INDIRECT("'"&amp;'DATA for charts'!R$5&amp;"'!$m1"),$A1998-1,0),NA())</f>
        <v>#N/A</v>
      </c>
      <c r="S1998" s="219" t="e">
        <f ca="1">IF(ISNUMBER(OFFSET(INDIRECT("'"&amp;'DATA for charts'!S$5&amp;"'!$m1"),$A1998-1,0)),OFFSET(INDIRECT("'"&amp;'DATA for charts'!S$5&amp;"'!$m1"),$A1998-1,0),NA())</f>
        <v>#N/A</v>
      </c>
    </row>
    <row r="1999" spans="1:19">
      <c r="A1999" s="226">
        <f t="shared" si="1540"/>
        <v>274</v>
      </c>
      <c r="B1999" s="8">
        <v>13</v>
      </c>
      <c r="C1999" s="219">
        <f ca="1">IF(ISNUMBER(OFFSET(INDIRECT("'"&amp;'DATA for charts'!C$5&amp;"'!$m1"),$A1999-1,0)),OFFSET(INDIRECT("'"&amp;'DATA for charts'!C$5&amp;"'!$m1"),$A1999-1,0),NA())</f>
        <v>-2.3804999999999996</v>
      </c>
      <c r="D1999" s="219">
        <f ca="1">IF(ISNUMBER(OFFSET(INDIRECT("'"&amp;'DATA for charts'!D$5&amp;"'!$m1"),$A1999-1,0)),OFFSET(INDIRECT("'"&amp;'DATA for charts'!D$5&amp;"'!$m1"),$A1999-1,0),NA())</f>
        <v>-1.587764</v>
      </c>
      <c r="E1999" s="219">
        <f ca="1">IF(ISNUMBER(OFFSET(INDIRECT("'"&amp;'DATA for charts'!E$5&amp;"'!$m1"),$A1999-1,0)),OFFSET(INDIRECT("'"&amp;'DATA for charts'!E$5&amp;"'!$m1"),$A1999-1,0),NA())</f>
        <v>-1.2303200000000001</v>
      </c>
      <c r="F1999" s="219">
        <f ca="1">IF(ISNUMBER(OFFSET(INDIRECT("'"&amp;'DATA for charts'!F$5&amp;"'!$m1"),$A1999-1,0)),OFFSET(INDIRECT("'"&amp;'DATA for charts'!F$5&amp;"'!$m1"),$A1999-1,0),NA())</f>
        <v>-1.6478375931439724</v>
      </c>
      <c r="G1999" s="219">
        <f ca="1">IF(ISNUMBER(OFFSET(INDIRECT("'"&amp;'DATA for charts'!G$5&amp;"'!$m1"),$A1999-1,0)),OFFSET(INDIRECT("'"&amp;'DATA for charts'!G$5&amp;"'!$m1"),$A1999-1,0),NA())</f>
        <v>-1.48</v>
      </c>
      <c r="H1999" s="219">
        <f ca="1">IF(ISNUMBER(OFFSET(INDIRECT("'"&amp;'DATA for charts'!H$5&amp;"'!$m1"),$A1999-1,0)),OFFSET(INDIRECT("'"&amp;'DATA for charts'!H$5&amp;"'!$m1"),$A1999-1,0),NA())</f>
        <v>-1.63157</v>
      </c>
      <c r="I1999" s="219" t="e">
        <f ca="1">IF(ISNUMBER(OFFSET(INDIRECT("'"&amp;'DATA for charts'!I$5&amp;"'!$m1"),$A1999-1,0)),OFFSET(INDIRECT("'"&amp;'DATA for charts'!I$5&amp;"'!$m1"),$A1999-1,0),NA())</f>
        <v>#N/A</v>
      </c>
      <c r="J1999" s="219" t="e">
        <f ca="1">IF(ISNUMBER(OFFSET(INDIRECT("'"&amp;'DATA for charts'!J$5&amp;"'!$m1"),$A1999-1,0)),OFFSET(INDIRECT("'"&amp;'DATA for charts'!J$5&amp;"'!$m1"),$A1999-1,0),NA())</f>
        <v>#N/A</v>
      </c>
      <c r="K1999" s="219" t="e">
        <f ca="1">IF(ISNUMBER(OFFSET(INDIRECT("'"&amp;'DATA for charts'!K$5&amp;"'!$m1"),$A1999-1,0)),OFFSET(INDIRECT("'"&amp;'DATA for charts'!K$5&amp;"'!$m1"),$A1999-1,0),NA())</f>
        <v>#N/A</v>
      </c>
      <c r="L1999" s="219" t="e">
        <f ca="1">IF(ISNUMBER(OFFSET(INDIRECT("'"&amp;'DATA for charts'!L$5&amp;"'!$m1"),$A1999-1,0)),OFFSET(INDIRECT("'"&amp;'DATA for charts'!L$5&amp;"'!$m1"),$A1999-1,0),NA())</f>
        <v>#N/A</v>
      </c>
      <c r="M1999" s="219" t="e">
        <f ca="1">IF(ISNUMBER(OFFSET(INDIRECT("'"&amp;'DATA for charts'!M$5&amp;"'!$m1"),$A1999-1,0)),OFFSET(INDIRECT("'"&amp;'DATA for charts'!M$5&amp;"'!$m1"),$A1999-1,0),NA())</f>
        <v>#N/A</v>
      </c>
      <c r="N1999" s="219" t="e">
        <f ca="1">IF(ISNUMBER(OFFSET(INDIRECT("'"&amp;'DATA for charts'!N$5&amp;"'!$m1"),$A1999-1,0)),OFFSET(INDIRECT("'"&amp;'DATA for charts'!N$5&amp;"'!$m1"),$A1999-1,0),NA())</f>
        <v>#N/A</v>
      </c>
      <c r="O1999" s="219" t="e">
        <f ca="1">IF(ISNUMBER(OFFSET(INDIRECT("'"&amp;'DATA for charts'!O$5&amp;"'!$m1"),$A1999-1,0)),OFFSET(INDIRECT("'"&amp;'DATA for charts'!O$5&amp;"'!$m1"),$A1999-1,0),NA())</f>
        <v>#N/A</v>
      </c>
      <c r="P1999" s="219" t="e">
        <f ca="1">IF(ISNUMBER(OFFSET(INDIRECT("'"&amp;'DATA for charts'!P$5&amp;"'!$m1"),$A1999-1,0)),OFFSET(INDIRECT("'"&amp;'DATA for charts'!P$5&amp;"'!$m1"),$A1999-1,0),NA())</f>
        <v>#N/A</v>
      </c>
      <c r="Q1999" s="219" t="e">
        <f ca="1">IF(ISNUMBER(OFFSET(INDIRECT("'"&amp;'DATA for charts'!Q$5&amp;"'!$m1"),$A1999-1,0)),OFFSET(INDIRECT("'"&amp;'DATA for charts'!Q$5&amp;"'!$m1"),$A1999-1,0),NA())</f>
        <v>#N/A</v>
      </c>
      <c r="R1999" s="219" t="e">
        <f ca="1">IF(ISNUMBER(OFFSET(INDIRECT("'"&amp;'DATA for charts'!R$5&amp;"'!$m1"),$A1999-1,0)),OFFSET(INDIRECT("'"&amp;'DATA for charts'!R$5&amp;"'!$m1"),$A1999-1,0),NA())</f>
        <v>#N/A</v>
      </c>
      <c r="S1999" s="219" t="e">
        <f ca="1">IF(ISNUMBER(OFFSET(INDIRECT("'"&amp;'DATA for charts'!S$5&amp;"'!$m1"),$A1999-1,0)),OFFSET(INDIRECT("'"&amp;'DATA for charts'!S$5&amp;"'!$m1"),$A1999-1,0),NA())</f>
        <v>#N/A</v>
      </c>
    </row>
    <row r="2000" spans="1:19">
      <c r="A2000" s="226">
        <f t="shared" si="1540"/>
        <v>275</v>
      </c>
      <c r="B2000" s="8">
        <v>14</v>
      </c>
      <c r="C2000" s="219">
        <f ca="1">IF(ISNUMBER(OFFSET(INDIRECT("'"&amp;'DATA for charts'!C$5&amp;"'!$m1"),$A2000-1,0)),OFFSET(INDIRECT("'"&amp;'DATA for charts'!C$5&amp;"'!$m1"),$A2000-1,0),NA())</f>
        <v>-2.5659999999999998</v>
      </c>
      <c r="D2000" s="219">
        <f ca="1">IF(ISNUMBER(OFFSET(INDIRECT("'"&amp;'DATA for charts'!D$5&amp;"'!$m1"),$A2000-1,0)),OFFSET(INDIRECT("'"&amp;'DATA for charts'!D$5&amp;"'!$m1"),$A2000-1,0),NA())</f>
        <v>-1.9022589999999999</v>
      </c>
      <c r="E2000" s="219">
        <f ca="1">IF(ISNUMBER(OFFSET(INDIRECT("'"&amp;'DATA for charts'!E$5&amp;"'!$m1"),$A2000-1,0)),OFFSET(INDIRECT("'"&amp;'DATA for charts'!E$5&amp;"'!$m1"),$A2000-1,0),NA())</f>
        <v>-1.5162500000000001</v>
      </c>
      <c r="F2000" s="219">
        <f ca="1">IF(ISNUMBER(OFFSET(INDIRECT("'"&amp;'DATA for charts'!F$5&amp;"'!$m1"),$A2000-1,0)),OFFSET(INDIRECT("'"&amp;'DATA for charts'!F$5&amp;"'!$m1"),$A2000-1,0),NA())</f>
        <v>-2.0379337674544082</v>
      </c>
      <c r="G2000" s="219">
        <f ca="1">IF(ISNUMBER(OFFSET(INDIRECT("'"&amp;'DATA for charts'!G$5&amp;"'!$m1"),$A2000-1,0)),OFFSET(INDIRECT("'"&amp;'DATA for charts'!G$5&amp;"'!$m1"),$A2000-1,0),NA())</f>
        <v>-1.94</v>
      </c>
      <c r="H2000" s="219">
        <f ca="1">IF(ISNUMBER(OFFSET(INDIRECT("'"&amp;'DATA for charts'!H$5&amp;"'!$m1"),$A2000-1,0)),OFFSET(INDIRECT("'"&amp;'DATA for charts'!H$5&amp;"'!$m1"),$A2000-1,0),NA())</f>
        <v>-1.9743999999999999</v>
      </c>
      <c r="I2000" s="219" t="e">
        <f ca="1">IF(ISNUMBER(OFFSET(INDIRECT("'"&amp;'DATA for charts'!I$5&amp;"'!$m1"),$A2000-1,0)),OFFSET(INDIRECT("'"&amp;'DATA for charts'!I$5&amp;"'!$m1"),$A2000-1,0),NA())</f>
        <v>#N/A</v>
      </c>
      <c r="J2000" s="219" t="e">
        <f ca="1">IF(ISNUMBER(OFFSET(INDIRECT("'"&amp;'DATA for charts'!J$5&amp;"'!$m1"),$A2000-1,0)),OFFSET(INDIRECT("'"&amp;'DATA for charts'!J$5&amp;"'!$m1"),$A2000-1,0),NA())</f>
        <v>#N/A</v>
      </c>
      <c r="K2000" s="219" t="e">
        <f ca="1">IF(ISNUMBER(OFFSET(INDIRECT("'"&amp;'DATA for charts'!K$5&amp;"'!$m1"),$A2000-1,0)),OFFSET(INDIRECT("'"&amp;'DATA for charts'!K$5&amp;"'!$m1"),$A2000-1,0),NA())</f>
        <v>#N/A</v>
      </c>
      <c r="L2000" s="219" t="e">
        <f ca="1">IF(ISNUMBER(OFFSET(INDIRECT("'"&amp;'DATA for charts'!L$5&amp;"'!$m1"),$A2000-1,0)),OFFSET(INDIRECT("'"&amp;'DATA for charts'!L$5&amp;"'!$m1"),$A2000-1,0),NA())</f>
        <v>#N/A</v>
      </c>
      <c r="M2000" s="219" t="e">
        <f ca="1">IF(ISNUMBER(OFFSET(INDIRECT("'"&amp;'DATA for charts'!M$5&amp;"'!$m1"),$A2000-1,0)),OFFSET(INDIRECT("'"&amp;'DATA for charts'!M$5&amp;"'!$m1"),$A2000-1,0),NA())</f>
        <v>#N/A</v>
      </c>
      <c r="N2000" s="219" t="e">
        <f ca="1">IF(ISNUMBER(OFFSET(INDIRECT("'"&amp;'DATA for charts'!N$5&amp;"'!$m1"),$A2000-1,0)),OFFSET(INDIRECT("'"&amp;'DATA for charts'!N$5&amp;"'!$m1"),$A2000-1,0),NA())</f>
        <v>#N/A</v>
      </c>
      <c r="O2000" s="219" t="e">
        <f ca="1">IF(ISNUMBER(OFFSET(INDIRECT("'"&amp;'DATA for charts'!O$5&amp;"'!$m1"),$A2000-1,0)),OFFSET(INDIRECT("'"&amp;'DATA for charts'!O$5&amp;"'!$m1"),$A2000-1,0),NA())</f>
        <v>#N/A</v>
      </c>
      <c r="P2000" s="219" t="e">
        <f ca="1">IF(ISNUMBER(OFFSET(INDIRECT("'"&amp;'DATA for charts'!P$5&amp;"'!$m1"),$A2000-1,0)),OFFSET(INDIRECT("'"&amp;'DATA for charts'!P$5&amp;"'!$m1"),$A2000-1,0),NA())</f>
        <v>#N/A</v>
      </c>
      <c r="Q2000" s="219" t="e">
        <f ca="1">IF(ISNUMBER(OFFSET(INDIRECT("'"&amp;'DATA for charts'!Q$5&amp;"'!$m1"),$A2000-1,0)),OFFSET(INDIRECT("'"&amp;'DATA for charts'!Q$5&amp;"'!$m1"),$A2000-1,0),NA())</f>
        <v>#N/A</v>
      </c>
      <c r="R2000" s="219" t="e">
        <f ca="1">IF(ISNUMBER(OFFSET(INDIRECT("'"&amp;'DATA for charts'!R$5&amp;"'!$m1"),$A2000-1,0)),OFFSET(INDIRECT("'"&amp;'DATA for charts'!R$5&amp;"'!$m1"),$A2000-1,0),NA())</f>
        <v>#N/A</v>
      </c>
      <c r="S2000" s="219" t="e">
        <f ca="1">IF(ISNUMBER(OFFSET(INDIRECT("'"&amp;'DATA for charts'!S$5&amp;"'!$m1"),$A2000-1,0)),OFFSET(INDIRECT("'"&amp;'DATA for charts'!S$5&amp;"'!$m1"),$A2000-1,0),NA())</f>
        <v>#N/A</v>
      </c>
    </row>
    <row r="2001" spans="1:19">
      <c r="A2001" s="226">
        <f t="shared" si="1540"/>
        <v>276</v>
      </c>
      <c r="B2001" s="8">
        <v>15</v>
      </c>
      <c r="C2001" s="219">
        <f ca="1">IF(ISNUMBER(OFFSET(INDIRECT("'"&amp;'DATA for charts'!C$5&amp;"'!$m1"),$A2001-1,0)),OFFSET(INDIRECT("'"&amp;'DATA for charts'!C$5&amp;"'!$m1"),$A2001-1,0),NA())</f>
        <v>-2.464</v>
      </c>
      <c r="D2001" s="219">
        <f ca="1">IF(ISNUMBER(OFFSET(INDIRECT("'"&amp;'DATA for charts'!D$5&amp;"'!$m1"),$A2001-1,0)),OFFSET(INDIRECT("'"&amp;'DATA for charts'!D$5&amp;"'!$m1"),$A2001-1,0),NA())</f>
        <v>-1.933101</v>
      </c>
      <c r="E2001" s="219">
        <f ca="1">IF(ISNUMBER(OFFSET(INDIRECT("'"&amp;'DATA for charts'!E$5&amp;"'!$m1"),$A2001-1,0)),OFFSET(INDIRECT("'"&amp;'DATA for charts'!E$5&amp;"'!$m1"),$A2001-1,0),NA())</f>
        <v>-1.6800600000000001</v>
      </c>
      <c r="F2001" s="219">
        <f ca="1">IF(ISNUMBER(OFFSET(INDIRECT("'"&amp;'DATA for charts'!F$5&amp;"'!$m1"),$A2001-1,0)),OFFSET(INDIRECT("'"&amp;'DATA for charts'!F$5&amp;"'!$m1"),$A2001-1,0),NA())</f>
        <v>-2.0819603037710834</v>
      </c>
      <c r="G2001" s="219">
        <f ca="1">IF(ISNUMBER(OFFSET(INDIRECT("'"&amp;'DATA for charts'!G$5&amp;"'!$m1"),$A2001-1,0)),OFFSET(INDIRECT("'"&amp;'DATA for charts'!G$5&amp;"'!$m1"),$A2001-1,0),NA())</f>
        <v>-2.02</v>
      </c>
      <c r="H2001" s="219">
        <f ca="1">IF(ISNUMBER(OFFSET(INDIRECT("'"&amp;'DATA for charts'!H$5&amp;"'!$m1"),$A2001-1,0)),OFFSET(INDIRECT("'"&amp;'DATA for charts'!H$5&amp;"'!$m1"),$A2001-1,0),NA())</f>
        <v>-2.0098600000000002</v>
      </c>
      <c r="I2001" s="219" t="e">
        <f ca="1">IF(ISNUMBER(OFFSET(INDIRECT("'"&amp;'DATA for charts'!I$5&amp;"'!$m1"),$A2001-1,0)),OFFSET(INDIRECT("'"&amp;'DATA for charts'!I$5&amp;"'!$m1"),$A2001-1,0),NA())</f>
        <v>#N/A</v>
      </c>
      <c r="J2001" s="219" t="e">
        <f ca="1">IF(ISNUMBER(OFFSET(INDIRECT("'"&amp;'DATA for charts'!J$5&amp;"'!$m1"),$A2001-1,0)),OFFSET(INDIRECT("'"&amp;'DATA for charts'!J$5&amp;"'!$m1"),$A2001-1,0),NA())</f>
        <v>#N/A</v>
      </c>
      <c r="K2001" s="219" t="e">
        <f ca="1">IF(ISNUMBER(OFFSET(INDIRECT("'"&amp;'DATA for charts'!K$5&amp;"'!$m1"),$A2001-1,0)),OFFSET(INDIRECT("'"&amp;'DATA for charts'!K$5&amp;"'!$m1"),$A2001-1,0),NA())</f>
        <v>#N/A</v>
      </c>
      <c r="L2001" s="219" t="e">
        <f ca="1">IF(ISNUMBER(OFFSET(INDIRECT("'"&amp;'DATA for charts'!L$5&amp;"'!$m1"),$A2001-1,0)),OFFSET(INDIRECT("'"&amp;'DATA for charts'!L$5&amp;"'!$m1"),$A2001-1,0),NA())</f>
        <v>#N/A</v>
      </c>
      <c r="M2001" s="219" t="e">
        <f ca="1">IF(ISNUMBER(OFFSET(INDIRECT("'"&amp;'DATA for charts'!M$5&amp;"'!$m1"),$A2001-1,0)),OFFSET(INDIRECT("'"&amp;'DATA for charts'!M$5&amp;"'!$m1"),$A2001-1,0),NA())</f>
        <v>#N/A</v>
      </c>
      <c r="N2001" s="219" t="e">
        <f ca="1">IF(ISNUMBER(OFFSET(INDIRECT("'"&amp;'DATA for charts'!N$5&amp;"'!$m1"),$A2001-1,0)),OFFSET(INDIRECT("'"&amp;'DATA for charts'!N$5&amp;"'!$m1"),$A2001-1,0),NA())</f>
        <v>#N/A</v>
      </c>
      <c r="O2001" s="219" t="e">
        <f ca="1">IF(ISNUMBER(OFFSET(INDIRECT("'"&amp;'DATA for charts'!O$5&amp;"'!$m1"),$A2001-1,0)),OFFSET(INDIRECT("'"&amp;'DATA for charts'!O$5&amp;"'!$m1"),$A2001-1,0),NA())</f>
        <v>#N/A</v>
      </c>
      <c r="P2001" s="219" t="e">
        <f ca="1">IF(ISNUMBER(OFFSET(INDIRECT("'"&amp;'DATA for charts'!P$5&amp;"'!$m1"),$A2001-1,0)),OFFSET(INDIRECT("'"&amp;'DATA for charts'!P$5&amp;"'!$m1"),$A2001-1,0),NA())</f>
        <v>#N/A</v>
      </c>
      <c r="Q2001" s="219" t="e">
        <f ca="1">IF(ISNUMBER(OFFSET(INDIRECT("'"&amp;'DATA for charts'!Q$5&amp;"'!$m1"),$A2001-1,0)),OFFSET(INDIRECT("'"&amp;'DATA for charts'!Q$5&amp;"'!$m1"),$A2001-1,0),NA())</f>
        <v>#N/A</v>
      </c>
      <c r="R2001" s="219" t="e">
        <f ca="1">IF(ISNUMBER(OFFSET(INDIRECT("'"&amp;'DATA for charts'!R$5&amp;"'!$m1"),$A2001-1,0)),OFFSET(INDIRECT("'"&amp;'DATA for charts'!R$5&amp;"'!$m1"),$A2001-1,0),NA())</f>
        <v>#N/A</v>
      </c>
      <c r="S2001" s="219" t="e">
        <f ca="1">IF(ISNUMBER(OFFSET(INDIRECT("'"&amp;'DATA for charts'!S$5&amp;"'!$m1"),$A2001-1,0)),OFFSET(INDIRECT("'"&amp;'DATA for charts'!S$5&amp;"'!$m1"),$A2001-1,0),NA())</f>
        <v>#N/A</v>
      </c>
    </row>
    <row r="2002" spans="1:19">
      <c r="A2002" s="226">
        <f t="shared" si="1540"/>
        <v>277</v>
      </c>
      <c r="B2002" s="8">
        <v>16</v>
      </c>
      <c r="C2002" s="219">
        <f ca="1">IF(ISNUMBER(OFFSET(INDIRECT("'"&amp;'DATA for charts'!C$5&amp;"'!$m1"),$A2002-1,0)),OFFSET(INDIRECT("'"&amp;'DATA for charts'!C$5&amp;"'!$m1"),$A2002-1,0),NA())</f>
        <v>-2.206</v>
      </c>
      <c r="D2002" s="219">
        <f ca="1">IF(ISNUMBER(OFFSET(INDIRECT("'"&amp;'DATA for charts'!D$5&amp;"'!$m1"),$A2002-1,0)),OFFSET(INDIRECT("'"&amp;'DATA for charts'!D$5&amp;"'!$m1"),$A2002-1,0),NA())</f>
        <v>-1.7333160000000001</v>
      </c>
      <c r="E2002" s="219">
        <f ca="1">IF(ISNUMBER(OFFSET(INDIRECT("'"&amp;'DATA for charts'!E$5&amp;"'!$m1"),$A2002-1,0)),OFFSET(INDIRECT("'"&amp;'DATA for charts'!E$5&amp;"'!$m1"),$A2002-1,0),NA())</f>
        <v>-1.64107</v>
      </c>
      <c r="F2002" s="219">
        <f ca="1">IF(ISNUMBER(OFFSET(INDIRECT("'"&amp;'DATA for charts'!F$5&amp;"'!$m1"),$A2002-1,0)),OFFSET(INDIRECT("'"&amp;'DATA for charts'!F$5&amp;"'!$m1"),$A2002-1,0),NA())</f>
        <v>-1.9005079163757557</v>
      </c>
      <c r="G2002" s="219">
        <f ca="1">IF(ISNUMBER(OFFSET(INDIRECT("'"&amp;'DATA for charts'!G$5&amp;"'!$m1"),$A2002-1,0)),OFFSET(INDIRECT("'"&amp;'DATA for charts'!G$5&amp;"'!$m1"),$A2002-1,0),NA())</f>
        <v>-1.94</v>
      </c>
      <c r="H2002" s="219">
        <f ca="1">IF(ISNUMBER(OFFSET(INDIRECT("'"&amp;'DATA for charts'!H$5&amp;"'!$m1"),$A2002-1,0)),OFFSET(INDIRECT("'"&amp;'DATA for charts'!H$5&amp;"'!$m1"),$A2002-1,0),NA())</f>
        <v>-1.8348199999999999</v>
      </c>
      <c r="I2002" s="219" t="e">
        <f ca="1">IF(ISNUMBER(OFFSET(INDIRECT("'"&amp;'DATA for charts'!I$5&amp;"'!$m1"),$A2002-1,0)),OFFSET(INDIRECT("'"&amp;'DATA for charts'!I$5&amp;"'!$m1"),$A2002-1,0),NA())</f>
        <v>#N/A</v>
      </c>
      <c r="J2002" s="219" t="e">
        <f ca="1">IF(ISNUMBER(OFFSET(INDIRECT("'"&amp;'DATA for charts'!J$5&amp;"'!$m1"),$A2002-1,0)),OFFSET(INDIRECT("'"&amp;'DATA for charts'!J$5&amp;"'!$m1"),$A2002-1,0),NA())</f>
        <v>#N/A</v>
      </c>
      <c r="K2002" s="219" t="e">
        <f ca="1">IF(ISNUMBER(OFFSET(INDIRECT("'"&amp;'DATA for charts'!K$5&amp;"'!$m1"),$A2002-1,0)),OFFSET(INDIRECT("'"&amp;'DATA for charts'!K$5&amp;"'!$m1"),$A2002-1,0),NA())</f>
        <v>#N/A</v>
      </c>
      <c r="L2002" s="219" t="e">
        <f ca="1">IF(ISNUMBER(OFFSET(INDIRECT("'"&amp;'DATA for charts'!L$5&amp;"'!$m1"),$A2002-1,0)),OFFSET(INDIRECT("'"&amp;'DATA for charts'!L$5&amp;"'!$m1"),$A2002-1,0),NA())</f>
        <v>#N/A</v>
      </c>
      <c r="M2002" s="219" t="e">
        <f ca="1">IF(ISNUMBER(OFFSET(INDIRECT("'"&amp;'DATA for charts'!M$5&amp;"'!$m1"),$A2002-1,0)),OFFSET(INDIRECT("'"&amp;'DATA for charts'!M$5&amp;"'!$m1"),$A2002-1,0),NA())</f>
        <v>#N/A</v>
      </c>
      <c r="N2002" s="219" t="e">
        <f ca="1">IF(ISNUMBER(OFFSET(INDIRECT("'"&amp;'DATA for charts'!N$5&amp;"'!$m1"),$A2002-1,0)),OFFSET(INDIRECT("'"&amp;'DATA for charts'!N$5&amp;"'!$m1"),$A2002-1,0),NA())</f>
        <v>#N/A</v>
      </c>
      <c r="O2002" s="219" t="e">
        <f ca="1">IF(ISNUMBER(OFFSET(INDIRECT("'"&amp;'DATA for charts'!O$5&amp;"'!$m1"),$A2002-1,0)),OFFSET(INDIRECT("'"&amp;'DATA for charts'!O$5&amp;"'!$m1"),$A2002-1,0),NA())</f>
        <v>#N/A</v>
      </c>
      <c r="P2002" s="219" t="e">
        <f ca="1">IF(ISNUMBER(OFFSET(INDIRECT("'"&amp;'DATA for charts'!P$5&amp;"'!$m1"),$A2002-1,0)),OFFSET(INDIRECT("'"&amp;'DATA for charts'!P$5&amp;"'!$m1"),$A2002-1,0),NA())</f>
        <v>#N/A</v>
      </c>
      <c r="Q2002" s="219" t="e">
        <f ca="1">IF(ISNUMBER(OFFSET(INDIRECT("'"&amp;'DATA for charts'!Q$5&amp;"'!$m1"),$A2002-1,0)),OFFSET(INDIRECT("'"&amp;'DATA for charts'!Q$5&amp;"'!$m1"),$A2002-1,0),NA())</f>
        <v>#N/A</v>
      </c>
      <c r="R2002" s="219" t="e">
        <f ca="1">IF(ISNUMBER(OFFSET(INDIRECT("'"&amp;'DATA for charts'!R$5&amp;"'!$m1"),$A2002-1,0)),OFFSET(INDIRECT("'"&amp;'DATA for charts'!R$5&amp;"'!$m1"),$A2002-1,0),NA())</f>
        <v>#N/A</v>
      </c>
      <c r="S2002" s="219" t="e">
        <f ca="1">IF(ISNUMBER(OFFSET(INDIRECT("'"&amp;'DATA for charts'!S$5&amp;"'!$m1"),$A2002-1,0)),OFFSET(INDIRECT("'"&amp;'DATA for charts'!S$5&amp;"'!$m1"),$A2002-1,0),NA())</f>
        <v>#N/A</v>
      </c>
    </row>
    <row r="2003" spans="1:19">
      <c r="A2003" s="226">
        <f t="shared" si="1540"/>
        <v>278</v>
      </c>
      <c r="B2003" s="8">
        <v>17</v>
      </c>
      <c r="C2003" s="219">
        <f ca="1">IF(ISNUMBER(OFFSET(INDIRECT("'"&amp;'DATA for charts'!C$5&amp;"'!$m1"),$A2003-1,0)),OFFSET(INDIRECT("'"&amp;'DATA for charts'!C$5&amp;"'!$m1"),$A2003-1,0),NA())</f>
        <v>-1.5209999999999999</v>
      </c>
      <c r="D2003" s="219">
        <f ca="1">IF(ISNUMBER(OFFSET(INDIRECT("'"&amp;'DATA for charts'!D$5&amp;"'!$m1"),$A2003-1,0)),OFFSET(INDIRECT("'"&amp;'DATA for charts'!D$5&amp;"'!$m1"),$A2003-1,0),NA())</f>
        <v>-1.2638</v>
      </c>
      <c r="E2003" s="219">
        <f ca="1">IF(ISNUMBER(OFFSET(INDIRECT("'"&amp;'DATA for charts'!E$5&amp;"'!$m1"),$A2003-1,0)),OFFSET(INDIRECT("'"&amp;'DATA for charts'!E$5&amp;"'!$m1"),$A2003-1,0),NA())</f>
        <v>-1.35684</v>
      </c>
      <c r="F2003" s="219">
        <f ca="1">IF(ISNUMBER(OFFSET(INDIRECT("'"&amp;'DATA for charts'!F$5&amp;"'!$m1"),$A2003-1,0)),OFFSET(INDIRECT("'"&amp;'DATA for charts'!F$5&amp;"'!$m1"),$A2003-1,0),NA())</f>
        <v>-1.3981179164343442</v>
      </c>
      <c r="G2003" s="219">
        <f ca="1">IF(ISNUMBER(OFFSET(INDIRECT("'"&amp;'DATA for charts'!G$5&amp;"'!$m1"),$A2003-1,0)),OFFSET(INDIRECT("'"&amp;'DATA for charts'!G$5&amp;"'!$m1"),$A2003-1,0),NA())</f>
        <v>-1.56</v>
      </c>
      <c r="H2003" s="219">
        <f ca="1">IF(ISNUMBER(OFFSET(INDIRECT("'"&amp;'DATA for charts'!H$5&amp;"'!$m1"),$A2003-1,0)),OFFSET(INDIRECT("'"&amp;'DATA for charts'!H$5&amp;"'!$m1"),$A2003-1,0),NA())</f>
        <v>-1.32514</v>
      </c>
      <c r="I2003" s="219" t="e">
        <f ca="1">IF(ISNUMBER(OFFSET(INDIRECT("'"&amp;'DATA for charts'!I$5&amp;"'!$m1"),$A2003-1,0)),OFFSET(INDIRECT("'"&amp;'DATA for charts'!I$5&amp;"'!$m1"),$A2003-1,0),NA())</f>
        <v>#N/A</v>
      </c>
      <c r="J2003" s="219" t="e">
        <f ca="1">IF(ISNUMBER(OFFSET(INDIRECT("'"&amp;'DATA for charts'!J$5&amp;"'!$m1"),$A2003-1,0)),OFFSET(INDIRECT("'"&amp;'DATA for charts'!J$5&amp;"'!$m1"),$A2003-1,0),NA())</f>
        <v>#N/A</v>
      </c>
      <c r="K2003" s="219" t="e">
        <f ca="1">IF(ISNUMBER(OFFSET(INDIRECT("'"&amp;'DATA for charts'!K$5&amp;"'!$m1"),$A2003-1,0)),OFFSET(INDIRECT("'"&amp;'DATA for charts'!K$5&amp;"'!$m1"),$A2003-1,0),NA())</f>
        <v>#N/A</v>
      </c>
      <c r="L2003" s="219" t="e">
        <f ca="1">IF(ISNUMBER(OFFSET(INDIRECT("'"&amp;'DATA for charts'!L$5&amp;"'!$m1"),$A2003-1,0)),OFFSET(INDIRECT("'"&amp;'DATA for charts'!L$5&amp;"'!$m1"),$A2003-1,0),NA())</f>
        <v>#N/A</v>
      </c>
      <c r="M2003" s="219" t="e">
        <f ca="1">IF(ISNUMBER(OFFSET(INDIRECT("'"&amp;'DATA for charts'!M$5&amp;"'!$m1"),$A2003-1,0)),OFFSET(INDIRECT("'"&amp;'DATA for charts'!M$5&amp;"'!$m1"),$A2003-1,0),NA())</f>
        <v>#N/A</v>
      </c>
      <c r="N2003" s="219" t="e">
        <f ca="1">IF(ISNUMBER(OFFSET(INDIRECT("'"&amp;'DATA for charts'!N$5&amp;"'!$m1"),$A2003-1,0)),OFFSET(INDIRECT("'"&amp;'DATA for charts'!N$5&amp;"'!$m1"),$A2003-1,0),NA())</f>
        <v>#N/A</v>
      </c>
      <c r="O2003" s="219" t="e">
        <f ca="1">IF(ISNUMBER(OFFSET(INDIRECT("'"&amp;'DATA for charts'!O$5&amp;"'!$m1"),$A2003-1,0)),OFFSET(INDIRECT("'"&amp;'DATA for charts'!O$5&amp;"'!$m1"),$A2003-1,0),NA())</f>
        <v>#N/A</v>
      </c>
      <c r="P2003" s="219" t="e">
        <f ca="1">IF(ISNUMBER(OFFSET(INDIRECT("'"&amp;'DATA for charts'!P$5&amp;"'!$m1"),$A2003-1,0)),OFFSET(INDIRECT("'"&amp;'DATA for charts'!P$5&amp;"'!$m1"),$A2003-1,0),NA())</f>
        <v>#N/A</v>
      </c>
      <c r="Q2003" s="219" t="e">
        <f ca="1">IF(ISNUMBER(OFFSET(INDIRECT("'"&amp;'DATA for charts'!Q$5&amp;"'!$m1"),$A2003-1,0)),OFFSET(INDIRECT("'"&amp;'DATA for charts'!Q$5&amp;"'!$m1"),$A2003-1,0),NA())</f>
        <v>#N/A</v>
      </c>
      <c r="R2003" s="219" t="e">
        <f ca="1">IF(ISNUMBER(OFFSET(INDIRECT("'"&amp;'DATA for charts'!R$5&amp;"'!$m1"),$A2003-1,0)),OFFSET(INDIRECT("'"&amp;'DATA for charts'!R$5&amp;"'!$m1"),$A2003-1,0),NA())</f>
        <v>#N/A</v>
      </c>
      <c r="S2003" s="219" t="e">
        <f ca="1">IF(ISNUMBER(OFFSET(INDIRECT("'"&amp;'DATA for charts'!S$5&amp;"'!$m1"),$A2003-1,0)),OFFSET(INDIRECT("'"&amp;'DATA for charts'!S$5&amp;"'!$m1"),$A2003-1,0),NA())</f>
        <v>#N/A</v>
      </c>
    </row>
    <row r="2004" spans="1:19">
      <c r="A2004" s="226">
        <f t="shared" si="1540"/>
        <v>279</v>
      </c>
      <c r="B2004" s="8">
        <v>18</v>
      </c>
      <c r="C2004" s="219">
        <f ca="1">IF(ISNUMBER(OFFSET(INDIRECT("'"&amp;'DATA for charts'!C$5&amp;"'!$m1"),$A2004-1,0)),OFFSET(INDIRECT("'"&amp;'DATA for charts'!C$5&amp;"'!$m1"),$A2004-1,0),NA())</f>
        <v>-0.81699999999999995</v>
      </c>
      <c r="D2004" s="219">
        <f ca="1">IF(ISNUMBER(OFFSET(INDIRECT("'"&amp;'DATA for charts'!D$5&amp;"'!$m1"),$A2004-1,0)),OFFSET(INDIRECT("'"&amp;'DATA for charts'!D$5&amp;"'!$m1"),$A2004-1,0),NA())</f>
        <v>-0.54501600000000006</v>
      </c>
      <c r="E2004" s="219">
        <f ca="1">IF(ISNUMBER(OFFSET(INDIRECT("'"&amp;'DATA for charts'!E$5&amp;"'!$m1"),$A2004-1,0)),OFFSET(INDIRECT("'"&amp;'DATA for charts'!E$5&amp;"'!$m1"),$A2004-1,0),NA())</f>
        <v>-0.83413000000000004</v>
      </c>
      <c r="F2004" s="219">
        <f ca="1">IF(ISNUMBER(OFFSET(INDIRECT("'"&amp;'DATA for charts'!F$5&amp;"'!$m1"),$A2004-1,0)),OFFSET(INDIRECT("'"&amp;'DATA for charts'!F$5&amp;"'!$m1"),$A2004-1,0),NA())</f>
        <v>-0.63216337122016664</v>
      </c>
      <c r="G2004" s="219">
        <f ca="1">IF(ISNUMBER(OFFSET(INDIRECT("'"&amp;'DATA for charts'!G$5&amp;"'!$m1"),$A2004-1,0)),OFFSET(INDIRECT("'"&amp;'DATA for charts'!G$5&amp;"'!$m1"),$A2004-1,0),NA())</f>
        <v>-0.89</v>
      </c>
      <c r="H2004" s="219">
        <f ca="1">IF(ISNUMBER(OFFSET(INDIRECT("'"&amp;'DATA for charts'!H$5&amp;"'!$m1"),$A2004-1,0)),OFFSET(INDIRECT("'"&amp;'DATA for charts'!H$5&amp;"'!$m1"),$A2004-1,0),NA())</f>
        <v>-0.55511900000000003</v>
      </c>
      <c r="I2004" s="219" t="e">
        <f ca="1">IF(ISNUMBER(OFFSET(INDIRECT("'"&amp;'DATA for charts'!I$5&amp;"'!$m1"),$A2004-1,0)),OFFSET(INDIRECT("'"&amp;'DATA for charts'!I$5&amp;"'!$m1"),$A2004-1,0),NA())</f>
        <v>#N/A</v>
      </c>
      <c r="J2004" s="219" t="e">
        <f ca="1">IF(ISNUMBER(OFFSET(INDIRECT("'"&amp;'DATA for charts'!J$5&amp;"'!$m1"),$A2004-1,0)),OFFSET(INDIRECT("'"&amp;'DATA for charts'!J$5&amp;"'!$m1"),$A2004-1,0),NA())</f>
        <v>#N/A</v>
      </c>
      <c r="K2004" s="219" t="e">
        <f ca="1">IF(ISNUMBER(OFFSET(INDIRECT("'"&amp;'DATA for charts'!K$5&amp;"'!$m1"),$A2004-1,0)),OFFSET(INDIRECT("'"&amp;'DATA for charts'!K$5&amp;"'!$m1"),$A2004-1,0),NA())</f>
        <v>#N/A</v>
      </c>
      <c r="L2004" s="219" t="e">
        <f ca="1">IF(ISNUMBER(OFFSET(INDIRECT("'"&amp;'DATA for charts'!L$5&amp;"'!$m1"),$A2004-1,0)),OFFSET(INDIRECT("'"&amp;'DATA for charts'!L$5&amp;"'!$m1"),$A2004-1,0),NA())</f>
        <v>#N/A</v>
      </c>
      <c r="M2004" s="219" t="e">
        <f ca="1">IF(ISNUMBER(OFFSET(INDIRECT("'"&amp;'DATA for charts'!M$5&amp;"'!$m1"),$A2004-1,0)),OFFSET(INDIRECT("'"&amp;'DATA for charts'!M$5&amp;"'!$m1"),$A2004-1,0),NA())</f>
        <v>#N/A</v>
      </c>
      <c r="N2004" s="219" t="e">
        <f ca="1">IF(ISNUMBER(OFFSET(INDIRECT("'"&amp;'DATA for charts'!N$5&amp;"'!$m1"),$A2004-1,0)),OFFSET(INDIRECT("'"&amp;'DATA for charts'!N$5&amp;"'!$m1"),$A2004-1,0),NA())</f>
        <v>#N/A</v>
      </c>
      <c r="O2004" s="219" t="e">
        <f ca="1">IF(ISNUMBER(OFFSET(INDIRECT("'"&amp;'DATA for charts'!O$5&amp;"'!$m1"),$A2004-1,0)),OFFSET(INDIRECT("'"&amp;'DATA for charts'!O$5&amp;"'!$m1"),$A2004-1,0),NA())</f>
        <v>#N/A</v>
      </c>
      <c r="P2004" s="219" t="e">
        <f ca="1">IF(ISNUMBER(OFFSET(INDIRECT("'"&amp;'DATA for charts'!P$5&amp;"'!$m1"),$A2004-1,0)),OFFSET(INDIRECT("'"&amp;'DATA for charts'!P$5&amp;"'!$m1"),$A2004-1,0),NA())</f>
        <v>#N/A</v>
      </c>
      <c r="Q2004" s="219" t="e">
        <f ca="1">IF(ISNUMBER(OFFSET(INDIRECT("'"&amp;'DATA for charts'!Q$5&amp;"'!$m1"),$A2004-1,0)),OFFSET(INDIRECT("'"&amp;'DATA for charts'!Q$5&amp;"'!$m1"),$A2004-1,0),NA())</f>
        <v>#N/A</v>
      </c>
      <c r="R2004" s="219" t="e">
        <f ca="1">IF(ISNUMBER(OFFSET(INDIRECT("'"&amp;'DATA for charts'!R$5&amp;"'!$m1"),$A2004-1,0)),OFFSET(INDIRECT("'"&amp;'DATA for charts'!R$5&amp;"'!$m1"),$A2004-1,0),NA())</f>
        <v>#N/A</v>
      </c>
      <c r="S2004" s="219" t="e">
        <f ca="1">IF(ISNUMBER(OFFSET(INDIRECT("'"&amp;'DATA for charts'!S$5&amp;"'!$m1"),$A2004-1,0)),OFFSET(INDIRECT("'"&amp;'DATA for charts'!S$5&amp;"'!$m1"),$A2004-1,0),NA())</f>
        <v>#N/A</v>
      </c>
    </row>
    <row r="2005" spans="1:19">
      <c r="A2005" s="226">
        <f t="shared" si="1540"/>
        <v>280</v>
      </c>
      <c r="B2005" s="8">
        <v>19</v>
      </c>
      <c r="C2005" s="219">
        <f ca="1">IF(ISNUMBER(OFFSET(INDIRECT("'"&amp;'DATA for charts'!C$5&amp;"'!$m1"),$A2005-1,0)),OFFSET(INDIRECT("'"&amp;'DATA for charts'!C$5&amp;"'!$m1"),$A2005-1,0),NA())</f>
        <v>-0.11</v>
      </c>
      <c r="D2005" s="219">
        <f ca="1">IF(ISNUMBER(OFFSET(INDIRECT("'"&amp;'DATA for charts'!D$5&amp;"'!$m1"),$A2005-1,0)),OFFSET(INDIRECT("'"&amp;'DATA for charts'!D$5&amp;"'!$m1"),$A2005-1,0),NA())</f>
        <v>-0.13333207999999999</v>
      </c>
      <c r="E2005" s="219">
        <f ca="1">IF(ISNUMBER(OFFSET(INDIRECT("'"&amp;'DATA for charts'!E$5&amp;"'!$m1"),$A2005-1,0)),OFFSET(INDIRECT("'"&amp;'DATA for charts'!E$5&amp;"'!$m1"),$A2005-1,0),NA())</f>
        <v>-0.39579999999999999</v>
      </c>
      <c r="F2005" s="219">
        <f ca="1">IF(ISNUMBER(OFFSET(INDIRECT("'"&amp;'DATA for charts'!F$5&amp;"'!$m1"),$A2005-1,0)),OFFSET(INDIRECT("'"&amp;'DATA for charts'!F$5&amp;"'!$m1"),$A2005-1,0),NA())</f>
        <v>-0.18634328167845501</v>
      </c>
      <c r="G2005" s="219">
        <f ca="1">IF(ISNUMBER(OFFSET(INDIRECT("'"&amp;'DATA for charts'!G$5&amp;"'!$m1"),$A2005-1,0)),OFFSET(INDIRECT("'"&amp;'DATA for charts'!G$5&amp;"'!$m1"),$A2005-1,0),NA())</f>
        <v>-0.35</v>
      </c>
      <c r="H2005" s="219">
        <f ca="1">IF(ISNUMBER(OFFSET(INDIRECT("'"&amp;'DATA for charts'!H$5&amp;"'!$m1"),$A2005-1,0)),OFFSET(INDIRECT("'"&amp;'DATA for charts'!H$5&amp;"'!$m1"),$A2005-1,0),NA())</f>
        <v>-0.12031500000000001</v>
      </c>
      <c r="I2005" s="219" t="e">
        <f ca="1">IF(ISNUMBER(OFFSET(INDIRECT("'"&amp;'DATA for charts'!I$5&amp;"'!$m1"),$A2005-1,0)),OFFSET(INDIRECT("'"&amp;'DATA for charts'!I$5&amp;"'!$m1"),$A2005-1,0),NA())</f>
        <v>#N/A</v>
      </c>
      <c r="J2005" s="219" t="e">
        <f ca="1">IF(ISNUMBER(OFFSET(INDIRECT("'"&amp;'DATA for charts'!J$5&amp;"'!$m1"),$A2005-1,0)),OFFSET(INDIRECT("'"&amp;'DATA for charts'!J$5&amp;"'!$m1"),$A2005-1,0),NA())</f>
        <v>#N/A</v>
      </c>
      <c r="K2005" s="219" t="e">
        <f ca="1">IF(ISNUMBER(OFFSET(INDIRECT("'"&amp;'DATA for charts'!K$5&amp;"'!$m1"),$A2005-1,0)),OFFSET(INDIRECT("'"&amp;'DATA for charts'!K$5&amp;"'!$m1"),$A2005-1,0),NA())</f>
        <v>#N/A</v>
      </c>
      <c r="L2005" s="219" t="e">
        <f ca="1">IF(ISNUMBER(OFFSET(INDIRECT("'"&amp;'DATA for charts'!L$5&amp;"'!$m1"),$A2005-1,0)),OFFSET(INDIRECT("'"&amp;'DATA for charts'!L$5&amp;"'!$m1"),$A2005-1,0),NA())</f>
        <v>#N/A</v>
      </c>
      <c r="M2005" s="219" t="e">
        <f ca="1">IF(ISNUMBER(OFFSET(INDIRECT("'"&amp;'DATA for charts'!M$5&amp;"'!$m1"),$A2005-1,0)),OFFSET(INDIRECT("'"&amp;'DATA for charts'!M$5&amp;"'!$m1"),$A2005-1,0),NA())</f>
        <v>#N/A</v>
      </c>
      <c r="N2005" s="219" t="e">
        <f ca="1">IF(ISNUMBER(OFFSET(INDIRECT("'"&amp;'DATA for charts'!N$5&amp;"'!$m1"),$A2005-1,0)),OFFSET(INDIRECT("'"&amp;'DATA for charts'!N$5&amp;"'!$m1"),$A2005-1,0),NA())</f>
        <v>#N/A</v>
      </c>
      <c r="O2005" s="219" t="e">
        <f ca="1">IF(ISNUMBER(OFFSET(INDIRECT("'"&amp;'DATA for charts'!O$5&amp;"'!$m1"),$A2005-1,0)),OFFSET(INDIRECT("'"&amp;'DATA for charts'!O$5&amp;"'!$m1"),$A2005-1,0),NA())</f>
        <v>#N/A</v>
      </c>
      <c r="P2005" s="219" t="e">
        <f ca="1">IF(ISNUMBER(OFFSET(INDIRECT("'"&amp;'DATA for charts'!P$5&amp;"'!$m1"),$A2005-1,0)),OFFSET(INDIRECT("'"&amp;'DATA for charts'!P$5&amp;"'!$m1"),$A2005-1,0),NA())</f>
        <v>#N/A</v>
      </c>
      <c r="Q2005" s="219" t="e">
        <f ca="1">IF(ISNUMBER(OFFSET(INDIRECT("'"&amp;'DATA for charts'!Q$5&amp;"'!$m1"),$A2005-1,0)),OFFSET(INDIRECT("'"&amp;'DATA for charts'!Q$5&amp;"'!$m1"),$A2005-1,0),NA())</f>
        <v>#N/A</v>
      </c>
      <c r="R2005" s="219" t="e">
        <f ca="1">IF(ISNUMBER(OFFSET(INDIRECT("'"&amp;'DATA for charts'!R$5&amp;"'!$m1"),$A2005-1,0)),OFFSET(INDIRECT("'"&amp;'DATA for charts'!R$5&amp;"'!$m1"),$A2005-1,0),NA())</f>
        <v>#N/A</v>
      </c>
      <c r="S2005" s="219" t="e">
        <f ca="1">IF(ISNUMBER(OFFSET(INDIRECT("'"&amp;'DATA for charts'!S$5&amp;"'!$m1"),$A2005-1,0)),OFFSET(INDIRECT("'"&amp;'DATA for charts'!S$5&amp;"'!$m1"),$A2005-1,0),NA())</f>
        <v>#N/A</v>
      </c>
    </row>
    <row r="2006" spans="1:19">
      <c r="A2006" s="226">
        <f t="shared" si="1540"/>
        <v>281</v>
      </c>
      <c r="B2006" s="8">
        <v>20</v>
      </c>
      <c r="C2006" s="219">
        <f ca="1">IF(ISNUMBER(OFFSET(INDIRECT("'"&amp;'DATA for charts'!C$5&amp;"'!$m1"),$A2006-1,0)),OFFSET(INDIRECT("'"&amp;'DATA for charts'!C$5&amp;"'!$m1"),$A2006-1,0),NA())</f>
        <v>0.216</v>
      </c>
      <c r="D2006" s="219">
        <f ca="1">IF(ISNUMBER(OFFSET(INDIRECT("'"&amp;'DATA for charts'!D$5&amp;"'!$m1"),$A2006-1,0)),OFFSET(INDIRECT("'"&amp;'DATA for charts'!D$5&amp;"'!$m1"),$A2006-1,0),NA())</f>
        <v>0.116964496</v>
      </c>
      <c r="E2006" s="219">
        <f ca="1">IF(ISNUMBER(OFFSET(INDIRECT("'"&amp;'DATA for charts'!E$5&amp;"'!$m1"),$A2006-1,0)),OFFSET(INDIRECT("'"&amp;'DATA for charts'!E$5&amp;"'!$m1"),$A2006-1,0),NA())</f>
        <v>-0.11193</v>
      </c>
      <c r="F2006" s="219">
        <f ca="1">IF(ISNUMBER(OFFSET(INDIRECT("'"&amp;'DATA for charts'!F$5&amp;"'!$m1"),$A2006-1,0)),OFFSET(INDIRECT("'"&amp;'DATA for charts'!F$5&amp;"'!$m1"),$A2006-1,0),NA())</f>
        <v>0.10059566332556605</v>
      </c>
      <c r="G2006" s="219">
        <f ca="1">IF(ISNUMBER(OFFSET(INDIRECT("'"&amp;'DATA for charts'!G$5&amp;"'!$m1"),$A2006-1,0)),OFFSET(INDIRECT("'"&amp;'DATA for charts'!G$5&amp;"'!$m1"),$A2006-1,0),NA())</f>
        <v>-0.04</v>
      </c>
      <c r="H2006" s="219">
        <f ca="1">IF(ISNUMBER(OFFSET(INDIRECT("'"&amp;'DATA for charts'!H$5&amp;"'!$m1"),$A2006-1,0)),OFFSET(INDIRECT("'"&amp;'DATA for charts'!H$5&amp;"'!$m1"),$A2006-1,0),NA())</f>
        <v>0.17768800000000001</v>
      </c>
      <c r="I2006" s="219" t="e">
        <f ca="1">IF(ISNUMBER(OFFSET(INDIRECT("'"&amp;'DATA for charts'!I$5&amp;"'!$m1"),$A2006-1,0)),OFFSET(INDIRECT("'"&amp;'DATA for charts'!I$5&amp;"'!$m1"),$A2006-1,0),NA())</f>
        <v>#N/A</v>
      </c>
      <c r="J2006" s="219" t="e">
        <f ca="1">IF(ISNUMBER(OFFSET(INDIRECT("'"&amp;'DATA for charts'!J$5&amp;"'!$m1"),$A2006-1,0)),OFFSET(INDIRECT("'"&amp;'DATA for charts'!J$5&amp;"'!$m1"),$A2006-1,0),NA())</f>
        <v>#N/A</v>
      </c>
      <c r="K2006" s="219" t="e">
        <f ca="1">IF(ISNUMBER(OFFSET(INDIRECT("'"&amp;'DATA for charts'!K$5&amp;"'!$m1"),$A2006-1,0)),OFFSET(INDIRECT("'"&amp;'DATA for charts'!K$5&amp;"'!$m1"),$A2006-1,0),NA())</f>
        <v>#N/A</v>
      </c>
      <c r="L2006" s="219" t="e">
        <f ca="1">IF(ISNUMBER(OFFSET(INDIRECT("'"&amp;'DATA for charts'!L$5&amp;"'!$m1"),$A2006-1,0)),OFFSET(INDIRECT("'"&amp;'DATA for charts'!L$5&amp;"'!$m1"),$A2006-1,0),NA())</f>
        <v>#N/A</v>
      </c>
      <c r="M2006" s="219" t="e">
        <f ca="1">IF(ISNUMBER(OFFSET(INDIRECT("'"&amp;'DATA for charts'!M$5&amp;"'!$m1"),$A2006-1,0)),OFFSET(INDIRECT("'"&amp;'DATA for charts'!M$5&amp;"'!$m1"),$A2006-1,0),NA())</f>
        <v>#N/A</v>
      </c>
      <c r="N2006" s="219" t="e">
        <f ca="1">IF(ISNUMBER(OFFSET(INDIRECT("'"&amp;'DATA for charts'!N$5&amp;"'!$m1"),$A2006-1,0)),OFFSET(INDIRECT("'"&amp;'DATA for charts'!N$5&amp;"'!$m1"),$A2006-1,0),NA())</f>
        <v>#N/A</v>
      </c>
      <c r="O2006" s="219" t="e">
        <f ca="1">IF(ISNUMBER(OFFSET(INDIRECT("'"&amp;'DATA for charts'!O$5&amp;"'!$m1"),$A2006-1,0)),OFFSET(INDIRECT("'"&amp;'DATA for charts'!O$5&amp;"'!$m1"),$A2006-1,0),NA())</f>
        <v>#N/A</v>
      </c>
      <c r="P2006" s="219" t="e">
        <f ca="1">IF(ISNUMBER(OFFSET(INDIRECT("'"&amp;'DATA for charts'!P$5&amp;"'!$m1"),$A2006-1,0)),OFFSET(INDIRECT("'"&amp;'DATA for charts'!P$5&amp;"'!$m1"),$A2006-1,0),NA())</f>
        <v>#N/A</v>
      </c>
      <c r="Q2006" s="219" t="e">
        <f ca="1">IF(ISNUMBER(OFFSET(INDIRECT("'"&amp;'DATA for charts'!Q$5&amp;"'!$m1"),$A2006-1,0)),OFFSET(INDIRECT("'"&amp;'DATA for charts'!Q$5&amp;"'!$m1"),$A2006-1,0),NA())</f>
        <v>#N/A</v>
      </c>
      <c r="R2006" s="219" t="e">
        <f ca="1">IF(ISNUMBER(OFFSET(INDIRECT("'"&amp;'DATA for charts'!R$5&amp;"'!$m1"),$A2006-1,0)),OFFSET(INDIRECT("'"&amp;'DATA for charts'!R$5&amp;"'!$m1"),$A2006-1,0),NA())</f>
        <v>#N/A</v>
      </c>
      <c r="S2006" s="219" t="e">
        <f ca="1">IF(ISNUMBER(OFFSET(INDIRECT("'"&amp;'DATA for charts'!S$5&amp;"'!$m1"),$A2006-1,0)),OFFSET(INDIRECT("'"&amp;'DATA for charts'!S$5&amp;"'!$m1"),$A2006-1,0),NA())</f>
        <v>#N/A</v>
      </c>
    </row>
    <row r="2007" spans="1:19">
      <c r="A2007" s="226">
        <f t="shared" si="1540"/>
        <v>282</v>
      </c>
      <c r="B2007" s="8">
        <v>21</v>
      </c>
      <c r="C2007" s="219">
        <f ca="1">IF(ISNUMBER(OFFSET(INDIRECT("'"&amp;'DATA for charts'!C$5&amp;"'!$m1"),$A2007-1,0)),OFFSET(INDIRECT("'"&amp;'DATA for charts'!C$5&amp;"'!$m1"),$A2007-1,0),NA())</f>
        <v>0.499</v>
      </c>
      <c r="D2007" s="219">
        <f ca="1">IF(ISNUMBER(OFFSET(INDIRECT("'"&amp;'DATA for charts'!D$5&amp;"'!$m1"),$A2007-1,0)),OFFSET(INDIRECT("'"&amp;'DATA for charts'!D$5&amp;"'!$m1"),$A2007-1,0),NA())</f>
        <v>0.34273189999999992</v>
      </c>
      <c r="E2007" s="219">
        <f ca="1">IF(ISNUMBER(OFFSET(INDIRECT("'"&amp;'DATA for charts'!E$5&amp;"'!$m1"),$A2007-1,0)),OFFSET(INDIRECT("'"&amp;'DATA for charts'!E$5&amp;"'!$m1"),$A2007-1,0),NA())</f>
        <v>0.135463</v>
      </c>
      <c r="F2007" s="219">
        <f ca="1">IF(ISNUMBER(OFFSET(INDIRECT("'"&amp;'DATA for charts'!F$5&amp;"'!$m1"),$A2007-1,0)),OFFSET(INDIRECT("'"&amp;'DATA for charts'!F$5&amp;"'!$m1"),$A2007-1,0),NA())</f>
        <v>0.33635424350051668</v>
      </c>
      <c r="G2007" s="219">
        <f ca="1">IF(ISNUMBER(OFFSET(INDIRECT("'"&amp;'DATA for charts'!G$5&amp;"'!$m1"),$A2007-1,0)),OFFSET(INDIRECT("'"&amp;'DATA for charts'!G$5&amp;"'!$m1"),$A2007-1,0),NA())</f>
        <v>0.23</v>
      </c>
      <c r="H2007" s="219">
        <f ca="1">IF(ISNUMBER(OFFSET(INDIRECT("'"&amp;'DATA for charts'!H$5&amp;"'!$m1"),$A2007-1,0)),OFFSET(INDIRECT("'"&amp;'DATA for charts'!H$5&amp;"'!$m1"),$A2007-1,0),NA())</f>
        <v>0.41924699999999998</v>
      </c>
      <c r="I2007" s="219" t="e">
        <f ca="1">IF(ISNUMBER(OFFSET(INDIRECT("'"&amp;'DATA for charts'!I$5&amp;"'!$m1"),$A2007-1,0)),OFFSET(INDIRECT("'"&amp;'DATA for charts'!I$5&amp;"'!$m1"),$A2007-1,0),NA())</f>
        <v>#N/A</v>
      </c>
      <c r="J2007" s="219" t="e">
        <f ca="1">IF(ISNUMBER(OFFSET(INDIRECT("'"&amp;'DATA for charts'!J$5&amp;"'!$m1"),$A2007-1,0)),OFFSET(INDIRECT("'"&amp;'DATA for charts'!J$5&amp;"'!$m1"),$A2007-1,0),NA())</f>
        <v>#N/A</v>
      </c>
      <c r="K2007" s="219" t="e">
        <f ca="1">IF(ISNUMBER(OFFSET(INDIRECT("'"&amp;'DATA for charts'!K$5&amp;"'!$m1"),$A2007-1,0)),OFFSET(INDIRECT("'"&amp;'DATA for charts'!K$5&amp;"'!$m1"),$A2007-1,0),NA())</f>
        <v>#N/A</v>
      </c>
      <c r="L2007" s="219" t="e">
        <f ca="1">IF(ISNUMBER(OFFSET(INDIRECT("'"&amp;'DATA for charts'!L$5&amp;"'!$m1"),$A2007-1,0)),OFFSET(INDIRECT("'"&amp;'DATA for charts'!L$5&amp;"'!$m1"),$A2007-1,0),NA())</f>
        <v>#N/A</v>
      </c>
      <c r="M2007" s="219" t="e">
        <f ca="1">IF(ISNUMBER(OFFSET(INDIRECT("'"&amp;'DATA for charts'!M$5&amp;"'!$m1"),$A2007-1,0)),OFFSET(INDIRECT("'"&amp;'DATA for charts'!M$5&amp;"'!$m1"),$A2007-1,0),NA())</f>
        <v>#N/A</v>
      </c>
      <c r="N2007" s="219" t="e">
        <f ca="1">IF(ISNUMBER(OFFSET(INDIRECT("'"&amp;'DATA for charts'!N$5&amp;"'!$m1"),$A2007-1,0)),OFFSET(INDIRECT("'"&amp;'DATA for charts'!N$5&amp;"'!$m1"),$A2007-1,0),NA())</f>
        <v>#N/A</v>
      </c>
      <c r="O2007" s="219" t="e">
        <f ca="1">IF(ISNUMBER(OFFSET(INDIRECT("'"&amp;'DATA for charts'!O$5&amp;"'!$m1"),$A2007-1,0)),OFFSET(INDIRECT("'"&amp;'DATA for charts'!O$5&amp;"'!$m1"),$A2007-1,0),NA())</f>
        <v>#N/A</v>
      </c>
      <c r="P2007" s="219" t="e">
        <f ca="1">IF(ISNUMBER(OFFSET(INDIRECT("'"&amp;'DATA for charts'!P$5&amp;"'!$m1"),$A2007-1,0)),OFFSET(INDIRECT("'"&amp;'DATA for charts'!P$5&amp;"'!$m1"),$A2007-1,0),NA())</f>
        <v>#N/A</v>
      </c>
      <c r="Q2007" s="219" t="e">
        <f ca="1">IF(ISNUMBER(OFFSET(INDIRECT("'"&amp;'DATA for charts'!Q$5&amp;"'!$m1"),$A2007-1,0)),OFFSET(INDIRECT("'"&amp;'DATA for charts'!Q$5&amp;"'!$m1"),$A2007-1,0),NA())</f>
        <v>#N/A</v>
      </c>
      <c r="R2007" s="219" t="e">
        <f ca="1">IF(ISNUMBER(OFFSET(INDIRECT("'"&amp;'DATA for charts'!R$5&amp;"'!$m1"),$A2007-1,0)),OFFSET(INDIRECT("'"&amp;'DATA for charts'!R$5&amp;"'!$m1"),$A2007-1,0),NA())</f>
        <v>#N/A</v>
      </c>
      <c r="S2007" s="219" t="e">
        <f ca="1">IF(ISNUMBER(OFFSET(INDIRECT("'"&amp;'DATA for charts'!S$5&amp;"'!$m1"),$A2007-1,0)),OFFSET(INDIRECT("'"&amp;'DATA for charts'!S$5&amp;"'!$m1"),$A2007-1,0),NA())</f>
        <v>#N/A</v>
      </c>
    </row>
    <row r="2008" spans="1:19">
      <c r="A2008" s="226">
        <f t="shared" si="1540"/>
        <v>283</v>
      </c>
      <c r="B2008" s="8">
        <v>22</v>
      </c>
      <c r="C2008" s="219">
        <f ca="1">IF(ISNUMBER(OFFSET(INDIRECT("'"&amp;'DATA for charts'!C$5&amp;"'!$m1"),$A2008-1,0)),OFFSET(INDIRECT("'"&amp;'DATA for charts'!C$5&amp;"'!$m1"),$A2008-1,0),NA())</f>
        <v>0.72419999999999995</v>
      </c>
      <c r="D2008" s="219">
        <f ca="1">IF(ISNUMBER(OFFSET(INDIRECT("'"&amp;'DATA for charts'!D$5&amp;"'!$m1"),$A2008-1,0)),OFFSET(INDIRECT("'"&amp;'DATA for charts'!D$5&amp;"'!$m1"),$A2008-1,0),NA())</f>
        <v>0.54685040000000007</v>
      </c>
      <c r="E2008" s="219">
        <f ca="1">IF(ISNUMBER(OFFSET(INDIRECT("'"&amp;'DATA for charts'!E$5&amp;"'!$m1"),$A2008-1,0)),OFFSET(INDIRECT("'"&amp;'DATA for charts'!E$5&amp;"'!$m1"),$A2008-1,0),NA())</f>
        <v>0.36388100000000001</v>
      </c>
      <c r="F2008" s="219">
        <f ca="1">IF(ISNUMBER(OFFSET(INDIRECT("'"&amp;'DATA for charts'!F$5&amp;"'!$m1"),$A2008-1,0)),OFFSET(INDIRECT("'"&amp;'DATA for charts'!F$5&amp;"'!$m1"),$A2008-1,0),NA())</f>
        <v>0.56380220758500832</v>
      </c>
      <c r="G2008" s="219">
        <f ca="1">IF(ISNUMBER(OFFSET(INDIRECT("'"&amp;'DATA for charts'!G$5&amp;"'!$m1"),$A2008-1,0)),OFFSET(INDIRECT("'"&amp;'DATA for charts'!G$5&amp;"'!$m1"),$A2008-1,0),NA())</f>
        <v>0.48</v>
      </c>
      <c r="H2008" s="219">
        <f ca="1">IF(ISNUMBER(OFFSET(INDIRECT("'"&amp;'DATA for charts'!H$5&amp;"'!$m1"),$A2008-1,0)),OFFSET(INDIRECT("'"&amp;'DATA for charts'!H$5&amp;"'!$m1"),$A2008-1,0),NA())</f>
        <v>0.64429899999999996</v>
      </c>
      <c r="I2008" s="219" t="e">
        <f ca="1">IF(ISNUMBER(OFFSET(INDIRECT("'"&amp;'DATA for charts'!I$5&amp;"'!$m1"),$A2008-1,0)),OFFSET(INDIRECT("'"&amp;'DATA for charts'!I$5&amp;"'!$m1"),$A2008-1,0),NA())</f>
        <v>#N/A</v>
      </c>
      <c r="J2008" s="219" t="e">
        <f ca="1">IF(ISNUMBER(OFFSET(INDIRECT("'"&amp;'DATA for charts'!J$5&amp;"'!$m1"),$A2008-1,0)),OFFSET(INDIRECT("'"&amp;'DATA for charts'!J$5&amp;"'!$m1"),$A2008-1,0),NA())</f>
        <v>#N/A</v>
      </c>
      <c r="K2008" s="219" t="e">
        <f ca="1">IF(ISNUMBER(OFFSET(INDIRECT("'"&amp;'DATA for charts'!K$5&amp;"'!$m1"),$A2008-1,0)),OFFSET(INDIRECT("'"&amp;'DATA for charts'!K$5&amp;"'!$m1"),$A2008-1,0),NA())</f>
        <v>#N/A</v>
      </c>
      <c r="L2008" s="219" t="e">
        <f ca="1">IF(ISNUMBER(OFFSET(INDIRECT("'"&amp;'DATA for charts'!L$5&amp;"'!$m1"),$A2008-1,0)),OFFSET(INDIRECT("'"&amp;'DATA for charts'!L$5&amp;"'!$m1"),$A2008-1,0),NA())</f>
        <v>#N/A</v>
      </c>
      <c r="M2008" s="219" t="e">
        <f ca="1">IF(ISNUMBER(OFFSET(INDIRECT("'"&amp;'DATA for charts'!M$5&amp;"'!$m1"),$A2008-1,0)),OFFSET(INDIRECT("'"&amp;'DATA for charts'!M$5&amp;"'!$m1"),$A2008-1,0),NA())</f>
        <v>#N/A</v>
      </c>
      <c r="N2008" s="219" t="e">
        <f ca="1">IF(ISNUMBER(OFFSET(INDIRECT("'"&amp;'DATA for charts'!N$5&amp;"'!$m1"),$A2008-1,0)),OFFSET(INDIRECT("'"&amp;'DATA for charts'!N$5&amp;"'!$m1"),$A2008-1,0),NA())</f>
        <v>#N/A</v>
      </c>
      <c r="O2008" s="219" t="e">
        <f ca="1">IF(ISNUMBER(OFFSET(INDIRECT("'"&amp;'DATA for charts'!O$5&amp;"'!$m1"),$A2008-1,0)),OFFSET(INDIRECT("'"&amp;'DATA for charts'!O$5&amp;"'!$m1"),$A2008-1,0),NA())</f>
        <v>#N/A</v>
      </c>
      <c r="P2008" s="219" t="e">
        <f ca="1">IF(ISNUMBER(OFFSET(INDIRECT("'"&amp;'DATA for charts'!P$5&amp;"'!$m1"),$A2008-1,0)),OFFSET(INDIRECT("'"&amp;'DATA for charts'!P$5&amp;"'!$m1"),$A2008-1,0),NA())</f>
        <v>#N/A</v>
      </c>
      <c r="Q2008" s="219" t="e">
        <f ca="1">IF(ISNUMBER(OFFSET(INDIRECT("'"&amp;'DATA for charts'!Q$5&amp;"'!$m1"),$A2008-1,0)),OFFSET(INDIRECT("'"&amp;'DATA for charts'!Q$5&amp;"'!$m1"),$A2008-1,0),NA())</f>
        <v>#N/A</v>
      </c>
      <c r="R2008" s="219" t="e">
        <f ca="1">IF(ISNUMBER(OFFSET(INDIRECT("'"&amp;'DATA for charts'!R$5&amp;"'!$m1"),$A2008-1,0)),OFFSET(INDIRECT("'"&amp;'DATA for charts'!R$5&amp;"'!$m1"),$A2008-1,0),NA())</f>
        <v>#N/A</v>
      </c>
      <c r="S2008" s="219" t="e">
        <f ca="1">IF(ISNUMBER(OFFSET(INDIRECT("'"&amp;'DATA for charts'!S$5&amp;"'!$m1"),$A2008-1,0)),OFFSET(INDIRECT("'"&amp;'DATA for charts'!S$5&amp;"'!$m1"),$A2008-1,0),NA())</f>
        <v>#N/A</v>
      </c>
    </row>
    <row r="2009" spans="1:19">
      <c r="A2009" s="226">
        <f t="shared" si="1540"/>
        <v>284</v>
      </c>
      <c r="B2009" s="8">
        <v>23</v>
      </c>
      <c r="C2009" s="219">
        <f ca="1">IF(ISNUMBER(OFFSET(INDIRECT("'"&amp;'DATA for charts'!C$5&amp;"'!$m1"),$A2009-1,0)),OFFSET(INDIRECT("'"&amp;'DATA for charts'!C$5&amp;"'!$m1"),$A2009-1,0),NA())</f>
        <v>0.96</v>
      </c>
      <c r="D2009" s="219">
        <f ca="1">IF(ISNUMBER(OFFSET(INDIRECT("'"&amp;'DATA for charts'!D$5&amp;"'!$m1"),$A2009-1,0)),OFFSET(INDIRECT("'"&amp;'DATA for charts'!D$5&amp;"'!$m1"),$A2009-1,0),NA())</f>
        <v>0.71216160000000006</v>
      </c>
      <c r="E2009" s="219">
        <f ca="1">IF(ISNUMBER(OFFSET(INDIRECT("'"&amp;'DATA for charts'!E$5&amp;"'!$m1"),$A2009-1,0)),OFFSET(INDIRECT("'"&amp;'DATA for charts'!E$5&amp;"'!$m1"),$A2009-1,0),NA())</f>
        <v>0.55161700000000002</v>
      </c>
      <c r="F2009" s="219">
        <f ca="1">IF(ISNUMBER(OFFSET(INDIRECT("'"&amp;'DATA for charts'!F$5&amp;"'!$m1"),$A2009-1,0)),OFFSET(INDIRECT("'"&amp;'DATA for charts'!F$5&amp;"'!$m1"),$A2009-1,0),NA())</f>
        <v>0.75784286997378059</v>
      </c>
      <c r="G2009" s="219">
        <f ca="1">IF(ISNUMBER(OFFSET(INDIRECT("'"&amp;'DATA for charts'!G$5&amp;"'!$m1"),$A2009-1,0)),OFFSET(INDIRECT("'"&amp;'DATA for charts'!G$5&amp;"'!$m1"),$A2009-1,0),NA())</f>
        <v>0.71</v>
      </c>
      <c r="H2009" s="219">
        <f ca="1">IF(ISNUMBER(OFFSET(INDIRECT("'"&amp;'DATA for charts'!H$5&amp;"'!$m1"),$A2009-1,0)),OFFSET(INDIRECT("'"&amp;'DATA for charts'!H$5&amp;"'!$m1"),$A2009-1,0),NA())</f>
        <v>0.84051900000000002</v>
      </c>
      <c r="I2009" s="219" t="e">
        <f ca="1">IF(ISNUMBER(OFFSET(INDIRECT("'"&amp;'DATA for charts'!I$5&amp;"'!$m1"),$A2009-1,0)),OFFSET(INDIRECT("'"&amp;'DATA for charts'!I$5&amp;"'!$m1"),$A2009-1,0),NA())</f>
        <v>#N/A</v>
      </c>
      <c r="J2009" s="219" t="e">
        <f ca="1">IF(ISNUMBER(OFFSET(INDIRECT("'"&amp;'DATA for charts'!J$5&amp;"'!$m1"),$A2009-1,0)),OFFSET(INDIRECT("'"&amp;'DATA for charts'!J$5&amp;"'!$m1"),$A2009-1,0),NA())</f>
        <v>#N/A</v>
      </c>
      <c r="K2009" s="219" t="e">
        <f ca="1">IF(ISNUMBER(OFFSET(INDIRECT("'"&amp;'DATA for charts'!K$5&amp;"'!$m1"),$A2009-1,0)),OFFSET(INDIRECT("'"&amp;'DATA for charts'!K$5&amp;"'!$m1"),$A2009-1,0),NA())</f>
        <v>#N/A</v>
      </c>
      <c r="L2009" s="219" t="e">
        <f ca="1">IF(ISNUMBER(OFFSET(INDIRECT("'"&amp;'DATA for charts'!L$5&amp;"'!$m1"),$A2009-1,0)),OFFSET(INDIRECT("'"&amp;'DATA for charts'!L$5&amp;"'!$m1"),$A2009-1,0),NA())</f>
        <v>#N/A</v>
      </c>
      <c r="M2009" s="219" t="e">
        <f ca="1">IF(ISNUMBER(OFFSET(INDIRECT("'"&amp;'DATA for charts'!M$5&amp;"'!$m1"),$A2009-1,0)),OFFSET(INDIRECT("'"&amp;'DATA for charts'!M$5&amp;"'!$m1"),$A2009-1,0),NA())</f>
        <v>#N/A</v>
      </c>
      <c r="N2009" s="219" t="e">
        <f ca="1">IF(ISNUMBER(OFFSET(INDIRECT("'"&amp;'DATA for charts'!N$5&amp;"'!$m1"),$A2009-1,0)),OFFSET(INDIRECT("'"&amp;'DATA for charts'!N$5&amp;"'!$m1"),$A2009-1,0),NA())</f>
        <v>#N/A</v>
      </c>
      <c r="O2009" s="219" t="e">
        <f ca="1">IF(ISNUMBER(OFFSET(INDIRECT("'"&amp;'DATA for charts'!O$5&amp;"'!$m1"),$A2009-1,0)),OFFSET(INDIRECT("'"&amp;'DATA for charts'!O$5&amp;"'!$m1"),$A2009-1,0),NA())</f>
        <v>#N/A</v>
      </c>
      <c r="P2009" s="219" t="e">
        <f ca="1">IF(ISNUMBER(OFFSET(INDIRECT("'"&amp;'DATA for charts'!P$5&amp;"'!$m1"),$A2009-1,0)),OFFSET(INDIRECT("'"&amp;'DATA for charts'!P$5&amp;"'!$m1"),$A2009-1,0),NA())</f>
        <v>#N/A</v>
      </c>
      <c r="Q2009" s="219" t="e">
        <f ca="1">IF(ISNUMBER(OFFSET(INDIRECT("'"&amp;'DATA for charts'!Q$5&amp;"'!$m1"),$A2009-1,0)),OFFSET(INDIRECT("'"&amp;'DATA for charts'!Q$5&amp;"'!$m1"),$A2009-1,0),NA())</f>
        <v>#N/A</v>
      </c>
      <c r="R2009" s="219" t="e">
        <f ca="1">IF(ISNUMBER(OFFSET(INDIRECT("'"&amp;'DATA for charts'!R$5&amp;"'!$m1"),$A2009-1,0)),OFFSET(INDIRECT("'"&amp;'DATA for charts'!R$5&amp;"'!$m1"),$A2009-1,0),NA())</f>
        <v>#N/A</v>
      </c>
      <c r="S2009" s="219" t="e">
        <f ca="1">IF(ISNUMBER(OFFSET(INDIRECT("'"&amp;'DATA for charts'!S$5&amp;"'!$m1"),$A2009-1,0)),OFFSET(INDIRECT("'"&amp;'DATA for charts'!S$5&amp;"'!$m1"),$A2009-1,0),NA())</f>
        <v>#N/A</v>
      </c>
    </row>
    <row r="2010" spans="1:19">
      <c r="A2010" s="226">
        <f t="shared" si="1540"/>
        <v>285</v>
      </c>
      <c r="B2010" s="8">
        <v>24</v>
      </c>
      <c r="C2010" s="219">
        <f ca="1">IF(ISNUMBER(OFFSET(INDIRECT("'"&amp;'DATA for charts'!C$5&amp;"'!$m1"),$A2010-1,0)),OFFSET(INDIRECT("'"&amp;'DATA for charts'!C$5&amp;"'!$m1"),$A2010-1,0),NA())</f>
        <v>1.1579999999999999</v>
      </c>
      <c r="D2010" s="219">
        <f ca="1">IF(ISNUMBER(OFFSET(INDIRECT("'"&amp;'DATA for charts'!D$5&amp;"'!$m1"),$A2010-1,0)),OFFSET(INDIRECT("'"&amp;'DATA for charts'!D$5&amp;"'!$m1"),$A2010-1,0),NA())</f>
        <v>0.8234515</v>
      </c>
      <c r="E2010" s="219">
        <f ca="1">IF(ISNUMBER(OFFSET(INDIRECT("'"&amp;'DATA for charts'!E$5&amp;"'!$m1"),$A2010-1,0)),OFFSET(INDIRECT("'"&amp;'DATA for charts'!E$5&amp;"'!$m1"),$A2010-1,0),NA())</f>
        <v>0.70287599999999995</v>
      </c>
      <c r="F2010" s="219">
        <f ca="1">IF(ISNUMBER(OFFSET(INDIRECT("'"&amp;'DATA for charts'!F$5&amp;"'!$m1"),$A2010-1,0)),OFFSET(INDIRECT("'"&amp;'DATA for charts'!F$5&amp;"'!$m1"),$A2010-1,0),NA())</f>
        <v>0.89065126807296657</v>
      </c>
      <c r="G2010" s="219">
        <f ca="1">IF(ISNUMBER(OFFSET(INDIRECT("'"&amp;'DATA for charts'!G$5&amp;"'!$m1"),$A2010-1,0)),OFFSET(INDIRECT("'"&amp;'DATA for charts'!G$5&amp;"'!$m1"),$A2010-1,0),NA())</f>
        <v>0.86</v>
      </c>
      <c r="H2010" s="219">
        <f ca="1">IF(ISNUMBER(OFFSET(INDIRECT("'"&amp;'DATA for charts'!H$5&amp;"'!$m1"),$A2010-1,0)),OFFSET(INDIRECT("'"&amp;'DATA for charts'!H$5&amp;"'!$m1"),$A2010-1,0),NA())</f>
        <v>0.980989</v>
      </c>
      <c r="I2010" s="219" t="e">
        <f ca="1">IF(ISNUMBER(OFFSET(INDIRECT("'"&amp;'DATA for charts'!I$5&amp;"'!$m1"),$A2010-1,0)),OFFSET(INDIRECT("'"&amp;'DATA for charts'!I$5&amp;"'!$m1"),$A2010-1,0),NA())</f>
        <v>#N/A</v>
      </c>
      <c r="J2010" s="219" t="e">
        <f ca="1">IF(ISNUMBER(OFFSET(INDIRECT("'"&amp;'DATA for charts'!J$5&amp;"'!$m1"),$A2010-1,0)),OFFSET(INDIRECT("'"&amp;'DATA for charts'!J$5&amp;"'!$m1"),$A2010-1,0),NA())</f>
        <v>#N/A</v>
      </c>
      <c r="K2010" s="219" t="e">
        <f ca="1">IF(ISNUMBER(OFFSET(INDIRECT("'"&amp;'DATA for charts'!K$5&amp;"'!$m1"),$A2010-1,0)),OFFSET(INDIRECT("'"&amp;'DATA for charts'!K$5&amp;"'!$m1"),$A2010-1,0),NA())</f>
        <v>#N/A</v>
      </c>
      <c r="L2010" s="219" t="e">
        <f ca="1">IF(ISNUMBER(OFFSET(INDIRECT("'"&amp;'DATA for charts'!L$5&amp;"'!$m1"),$A2010-1,0)),OFFSET(INDIRECT("'"&amp;'DATA for charts'!L$5&amp;"'!$m1"),$A2010-1,0),NA())</f>
        <v>#N/A</v>
      </c>
      <c r="M2010" s="219" t="e">
        <f ca="1">IF(ISNUMBER(OFFSET(INDIRECT("'"&amp;'DATA for charts'!M$5&amp;"'!$m1"),$A2010-1,0)),OFFSET(INDIRECT("'"&amp;'DATA for charts'!M$5&amp;"'!$m1"),$A2010-1,0),NA())</f>
        <v>#N/A</v>
      </c>
      <c r="N2010" s="219" t="e">
        <f ca="1">IF(ISNUMBER(OFFSET(INDIRECT("'"&amp;'DATA for charts'!N$5&amp;"'!$m1"),$A2010-1,0)),OFFSET(INDIRECT("'"&amp;'DATA for charts'!N$5&amp;"'!$m1"),$A2010-1,0),NA())</f>
        <v>#N/A</v>
      </c>
      <c r="O2010" s="219" t="e">
        <f ca="1">IF(ISNUMBER(OFFSET(INDIRECT("'"&amp;'DATA for charts'!O$5&amp;"'!$m1"),$A2010-1,0)),OFFSET(INDIRECT("'"&amp;'DATA for charts'!O$5&amp;"'!$m1"),$A2010-1,0),NA())</f>
        <v>#N/A</v>
      </c>
      <c r="P2010" s="219" t="e">
        <f ca="1">IF(ISNUMBER(OFFSET(INDIRECT("'"&amp;'DATA for charts'!P$5&amp;"'!$m1"),$A2010-1,0)),OFFSET(INDIRECT("'"&amp;'DATA for charts'!P$5&amp;"'!$m1"),$A2010-1,0),NA())</f>
        <v>#N/A</v>
      </c>
      <c r="Q2010" s="219" t="e">
        <f ca="1">IF(ISNUMBER(OFFSET(INDIRECT("'"&amp;'DATA for charts'!Q$5&amp;"'!$m1"),$A2010-1,0)),OFFSET(INDIRECT("'"&amp;'DATA for charts'!Q$5&amp;"'!$m1"),$A2010-1,0),NA())</f>
        <v>#N/A</v>
      </c>
      <c r="R2010" s="219" t="e">
        <f ca="1">IF(ISNUMBER(OFFSET(INDIRECT("'"&amp;'DATA for charts'!R$5&amp;"'!$m1"),$A2010-1,0)),OFFSET(INDIRECT("'"&amp;'DATA for charts'!R$5&amp;"'!$m1"),$A2010-1,0),NA())</f>
        <v>#N/A</v>
      </c>
      <c r="S2010" s="219" t="e">
        <f ca="1">IF(ISNUMBER(OFFSET(INDIRECT("'"&amp;'DATA for charts'!S$5&amp;"'!$m1"),$A2010-1,0)),OFFSET(INDIRECT("'"&amp;'DATA for charts'!S$5&amp;"'!$m1"),$A2010-1,0),NA())</f>
        <v>#N/A</v>
      </c>
    </row>
    <row r="2011" spans="1:19">
      <c r="A2011" s="216"/>
      <c r="B2011" s="37" t="s">
        <v>85</v>
      </c>
      <c r="C2011" s="37" t="s">
        <v>85</v>
      </c>
      <c r="D2011" s="37" t="s">
        <v>85</v>
      </c>
      <c r="E2011" s="37" t="s">
        <v>85</v>
      </c>
      <c r="F2011" s="37" t="s">
        <v>85</v>
      </c>
      <c r="G2011" s="37" t="s">
        <v>85</v>
      </c>
      <c r="H2011" s="37" t="s">
        <v>85</v>
      </c>
      <c r="I2011" s="37" t="s">
        <v>85</v>
      </c>
      <c r="J2011" s="37" t="s">
        <v>85</v>
      </c>
      <c r="K2011" s="37"/>
      <c r="L2011" s="37"/>
      <c r="M2011" s="37"/>
      <c r="N2011" s="37"/>
      <c r="O2011" s="37"/>
      <c r="P2011" s="37"/>
      <c r="Q2011" s="37"/>
      <c r="R2011" s="37"/>
      <c r="S2011" s="37" t="s">
        <v>85</v>
      </c>
    </row>
    <row r="2012" spans="1:19">
      <c r="A2012" s="216"/>
    </row>
    <row r="2013" spans="1:19">
      <c r="A2013" s="216"/>
    </row>
    <row r="2014" spans="1:19">
      <c r="A2014" s="216"/>
      <c r="S2014" s="34"/>
    </row>
    <row r="2015" spans="1:19">
      <c r="A2015" s="216"/>
      <c r="S2015" s="34"/>
    </row>
    <row r="2016" spans="1:19">
      <c r="A2016" s="216"/>
      <c r="S2016" s="34"/>
    </row>
    <row r="2017" spans="1:19">
      <c r="A2017" s="216"/>
      <c r="S2017" s="37"/>
    </row>
    <row r="2018" spans="1:19">
      <c r="A2018" s="216"/>
    </row>
    <row r="2019" spans="1:19">
      <c r="A2019" s="216"/>
      <c r="B2019" s="464" t="s">
        <v>126</v>
      </c>
    </row>
    <row r="2020" spans="1:19">
      <c r="A2020" s="216"/>
      <c r="B2020" s="464" t="s">
        <v>877</v>
      </c>
    </row>
    <row r="2021" spans="1:19">
      <c r="A2021" s="216"/>
      <c r="B2021" s="32" t="s">
        <v>127</v>
      </c>
    </row>
    <row r="2022" spans="1:19">
      <c r="A2022" s="216">
        <f t="shared" ref="A2022" si="1541">A$8</f>
        <v>0</v>
      </c>
      <c r="B2022" s="32" t="s">
        <v>65</v>
      </c>
      <c r="C2022" s="33" t="str">
        <f t="shared" ref="C2022:S2022" ca="1" si="1542">C$8</f>
        <v>BSIMAC</v>
      </c>
      <c r="D2022" s="33" t="str">
        <f t="shared" ca="1" si="1542"/>
        <v>CSE</v>
      </c>
      <c r="E2022" s="33" t="str">
        <f t="shared" ca="1" si="1542"/>
        <v>DeST</v>
      </c>
      <c r="F2022" s="33" t="str">
        <f t="shared" ca="1" si="1542"/>
        <v>EnergyPlus</v>
      </c>
      <c r="G2022" s="33" t="str">
        <f t="shared" ca="1" si="1542"/>
        <v>ESP-r</v>
      </c>
      <c r="H2022" s="33" t="str">
        <f t="shared" ca="1" si="1542"/>
        <v>TRNSYS</v>
      </c>
      <c r="I2022" s="33" t="str">
        <f t="shared" ca="1" si="1542"/>
        <v>TestSpec-Alt</v>
      </c>
      <c r="J2022" s="33">
        <f t="shared" ca="1" si="1542"/>
        <v>0</v>
      </c>
      <c r="K2022" s="33">
        <f t="shared" ca="1" si="1542"/>
        <v>0</v>
      </c>
      <c r="L2022" s="33">
        <f t="shared" ca="1" si="1542"/>
        <v>0</v>
      </c>
      <c r="M2022" s="33">
        <f t="shared" ca="1" si="1542"/>
        <v>0</v>
      </c>
      <c r="N2022" s="33">
        <f t="shared" ca="1" si="1542"/>
        <v>0</v>
      </c>
      <c r="O2022" s="33">
        <f t="shared" ca="1" si="1542"/>
        <v>0</v>
      </c>
      <c r="P2022" s="33">
        <f t="shared" ca="1" si="1542"/>
        <v>0</v>
      </c>
      <c r="Q2022" s="33">
        <f t="shared" ca="1" si="1542"/>
        <v>0</v>
      </c>
      <c r="R2022" s="33">
        <f t="shared" ca="1" si="1542"/>
        <v>0</v>
      </c>
      <c r="S2022" s="33" t="str">
        <f t="shared" ca="1" si="1542"/>
        <v>Tested Prg</v>
      </c>
    </row>
    <row r="2023" spans="1:19">
      <c r="A2023" s="216">
        <f t="shared" ref="A2023" si="1543">A$7</f>
        <v>0</v>
      </c>
      <c r="B2023" s="32" t="s">
        <v>66</v>
      </c>
      <c r="C2023" s="33" t="str">
        <f t="shared" ref="C2023:S2023" ca="1" si="1544">C$7</f>
        <v/>
      </c>
      <c r="D2023" s="33" t="str">
        <f t="shared" ca="1" si="1544"/>
        <v/>
      </c>
      <c r="E2023" s="33" t="str">
        <f t="shared" ca="1" si="1544"/>
        <v/>
      </c>
      <c r="F2023" s="33" t="str">
        <f t="shared" ca="1" si="1544"/>
        <v/>
      </c>
      <c r="G2023" s="33" t="str">
        <f t="shared" ca="1" si="1544"/>
        <v/>
      </c>
      <c r="H2023" s="33" t="str">
        <f t="shared" ca="1" si="1544"/>
        <v/>
      </c>
      <c r="I2023" s="33" t="str">
        <f t="shared" ca="1" si="1544"/>
        <v/>
      </c>
      <c r="J2023" s="33" t="str">
        <f t="shared" ca="1" si="1544"/>
        <v/>
      </c>
      <c r="K2023" s="33" t="str">
        <f t="shared" ca="1" si="1544"/>
        <v/>
      </c>
      <c r="L2023" s="33" t="str">
        <f t="shared" ca="1" si="1544"/>
        <v/>
      </c>
      <c r="M2023" s="33" t="str">
        <f t="shared" ca="1" si="1544"/>
        <v/>
      </c>
      <c r="N2023" s="33" t="str">
        <f t="shared" ca="1" si="1544"/>
        <v/>
      </c>
      <c r="O2023" s="33" t="str">
        <f t="shared" ca="1" si="1544"/>
        <v/>
      </c>
      <c r="P2023" s="33" t="str">
        <f t="shared" ca="1" si="1544"/>
        <v/>
      </c>
      <c r="Q2023" s="33" t="str">
        <f t="shared" ca="1" si="1544"/>
        <v/>
      </c>
      <c r="R2023" s="33" t="str">
        <f t="shared" ca="1" si="1544"/>
        <v/>
      </c>
      <c r="S2023" s="33" t="str">
        <f t="shared" ca="1" si="1544"/>
        <v/>
      </c>
    </row>
    <row r="2024" spans="1:19">
      <c r="A2024" s="216" t="s">
        <v>128</v>
      </c>
      <c r="B2024" s="32" t="s">
        <v>83</v>
      </c>
      <c r="C2024" s="34" t="s">
        <v>128</v>
      </c>
      <c r="D2024" s="34" t="s">
        <v>128</v>
      </c>
      <c r="E2024" s="34" t="s">
        <v>128</v>
      </c>
      <c r="F2024" s="34" t="s">
        <v>128</v>
      </c>
      <c r="G2024" s="34" t="s">
        <v>128</v>
      </c>
      <c r="H2024" s="34" t="s">
        <v>128</v>
      </c>
      <c r="I2024" s="34" t="s">
        <v>128</v>
      </c>
      <c r="J2024" s="34" t="s">
        <v>128</v>
      </c>
      <c r="K2024" s="34" t="s">
        <v>128</v>
      </c>
      <c r="L2024" s="34" t="s">
        <v>128</v>
      </c>
      <c r="M2024" s="34" t="s">
        <v>128</v>
      </c>
      <c r="N2024" s="34" t="s">
        <v>128</v>
      </c>
      <c r="O2024" s="34" t="s">
        <v>128</v>
      </c>
      <c r="P2024" s="34" t="s">
        <v>128</v>
      </c>
      <c r="Q2024" s="34" t="s">
        <v>128</v>
      </c>
      <c r="R2024" s="34" t="s">
        <v>128</v>
      </c>
      <c r="S2024" s="34" t="s">
        <v>128</v>
      </c>
    </row>
    <row r="2025" spans="1:19">
      <c r="A2025" s="216" t="s">
        <v>85</v>
      </c>
      <c r="B2025" s="37" t="s">
        <v>85</v>
      </c>
      <c r="C2025" s="38" t="s">
        <v>85</v>
      </c>
      <c r="D2025" s="38" t="s">
        <v>85</v>
      </c>
      <c r="E2025" s="38" t="s">
        <v>85</v>
      </c>
      <c r="F2025" s="38" t="s">
        <v>85</v>
      </c>
      <c r="G2025" s="38" t="s">
        <v>85</v>
      </c>
      <c r="H2025" s="38" t="s">
        <v>85</v>
      </c>
      <c r="I2025" s="38" t="s">
        <v>85</v>
      </c>
      <c r="J2025" s="38" t="s">
        <v>85</v>
      </c>
      <c r="K2025" s="38" t="s">
        <v>85</v>
      </c>
      <c r="L2025" s="38" t="s">
        <v>85</v>
      </c>
      <c r="M2025" s="38" t="s">
        <v>85</v>
      </c>
      <c r="N2025" s="38" t="s">
        <v>85</v>
      </c>
      <c r="O2025" s="38" t="s">
        <v>85</v>
      </c>
      <c r="P2025" s="38" t="s">
        <v>85</v>
      </c>
      <c r="Q2025" s="38" t="s">
        <v>85</v>
      </c>
      <c r="R2025" s="38" t="s">
        <v>85</v>
      </c>
      <c r="S2025" s="38" t="s">
        <v>85</v>
      </c>
    </row>
    <row r="2026" spans="1:19">
      <c r="A2026" s="216">
        <f t="shared" ref="A2026" si="1545">A$8</f>
        <v>0</v>
      </c>
      <c r="B2026" s="37"/>
      <c r="C2026" s="33" t="str">
        <f t="shared" ref="C2026:S2026" ca="1" si="1546">C$8</f>
        <v>BSIMAC</v>
      </c>
      <c r="D2026" s="33" t="str">
        <f t="shared" ca="1" si="1546"/>
        <v>CSE</v>
      </c>
      <c r="E2026" s="33" t="str">
        <f t="shared" ca="1" si="1546"/>
        <v>DeST</v>
      </c>
      <c r="F2026" s="33" t="str">
        <f t="shared" ca="1" si="1546"/>
        <v>EnergyPlus</v>
      </c>
      <c r="G2026" s="33" t="str">
        <f t="shared" ca="1" si="1546"/>
        <v>ESP-r</v>
      </c>
      <c r="H2026" s="33" t="str">
        <f t="shared" ca="1" si="1546"/>
        <v>TRNSYS</v>
      </c>
      <c r="I2026" s="33" t="str">
        <f t="shared" ca="1" si="1546"/>
        <v>TestSpec-Alt</v>
      </c>
      <c r="J2026" s="33">
        <f t="shared" ca="1" si="1546"/>
        <v>0</v>
      </c>
      <c r="K2026" s="33">
        <f t="shared" ca="1" si="1546"/>
        <v>0</v>
      </c>
      <c r="L2026" s="33">
        <f t="shared" ca="1" si="1546"/>
        <v>0</v>
      </c>
      <c r="M2026" s="33">
        <f t="shared" ca="1" si="1546"/>
        <v>0</v>
      </c>
      <c r="N2026" s="33">
        <f t="shared" ca="1" si="1546"/>
        <v>0</v>
      </c>
      <c r="O2026" s="33">
        <f t="shared" ca="1" si="1546"/>
        <v>0</v>
      </c>
      <c r="P2026" s="33">
        <f t="shared" ca="1" si="1546"/>
        <v>0</v>
      </c>
      <c r="Q2026" s="33">
        <f t="shared" ca="1" si="1546"/>
        <v>0</v>
      </c>
      <c r="R2026" s="33">
        <f t="shared" ca="1" si="1546"/>
        <v>0</v>
      </c>
      <c r="S2026" s="33" t="str">
        <f t="shared" ca="1" si="1546"/>
        <v>Tested Prg</v>
      </c>
    </row>
    <row r="2027" spans="1:19">
      <c r="A2027" s="226">
        <v>262</v>
      </c>
      <c r="B2027" s="8">
        <v>1</v>
      </c>
      <c r="C2027" s="219">
        <f ca="1">IF(ISNUMBER(OFFSET(INDIRECT("'"&amp;'DATA for charts'!C$5&amp;"'!$w1"),$A2027-1,0)),OFFSET(INDIRECT("'"&amp;'DATA for charts'!C$5&amp;"'!$w1"),$A2027-1,0),NA())</f>
        <v>-0.82099999999999995</v>
      </c>
      <c r="D2027" s="219">
        <f ca="1">IF(ISNUMBER(OFFSET(INDIRECT("'"&amp;'DATA for charts'!D$5&amp;"'!$w1"),$A2027-1,0)),OFFSET(INDIRECT("'"&amp;'DATA for charts'!D$5&amp;"'!$w1"),$A2027-1,0),NA())</f>
        <v>-0.64520749999999993</v>
      </c>
      <c r="E2027" s="219">
        <f ca="1">IF(ISNUMBER(OFFSET(INDIRECT("'"&amp;'DATA for charts'!E$5&amp;"'!$w1"),$A2027-1,0)),OFFSET(INDIRECT("'"&amp;'DATA for charts'!E$5&amp;"'!$w1"),$A2027-1,0),NA())</f>
        <v>-0.70662999999999998</v>
      </c>
      <c r="F2027" s="219">
        <f ca="1">IF(ISNUMBER(OFFSET(INDIRECT("'"&amp;'DATA for charts'!F$5&amp;"'!$w1"),$A2027-1,0)),OFFSET(INDIRECT("'"&amp;'DATA for charts'!F$5&amp;"'!$w1"),$A2027-1,0),NA())</f>
        <v>-0.71074790202205285</v>
      </c>
      <c r="G2027" s="219">
        <f ca="1">IF(ISNUMBER(OFFSET(INDIRECT("'"&amp;'DATA for charts'!G$5&amp;"'!$w1"),$A2027-1,0)),OFFSET(INDIRECT("'"&amp;'DATA for charts'!G$5&amp;"'!$w1"),$A2027-1,0),NA())</f>
        <v>-0.76</v>
      </c>
      <c r="H2027" s="219">
        <f ca="1">IF(ISNUMBER(OFFSET(INDIRECT("'"&amp;'DATA for charts'!H$5&amp;"'!$w1"),$A2027-1,0)),OFFSET(INDIRECT("'"&amp;'DATA for charts'!H$5&amp;"'!$w1"),$A2027-1,0),NA())</f>
        <v>-0.66170700000000005</v>
      </c>
      <c r="I2027" s="219" t="e">
        <f ca="1">IF(ISNUMBER(OFFSET(INDIRECT("'"&amp;'DATA for charts'!I$5&amp;"'!$w1"),$A2027-1,0)),OFFSET(INDIRECT("'"&amp;'DATA for charts'!I$5&amp;"'!$w1"),$A2027-1,0),NA())</f>
        <v>#N/A</v>
      </c>
      <c r="J2027" s="219" t="e">
        <f ca="1">IF(ISNUMBER(OFFSET(INDIRECT("'"&amp;'DATA for charts'!J$5&amp;"'!$w1"),$A2027-1,0)),OFFSET(INDIRECT("'"&amp;'DATA for charts'!J$5&amp;"'!$w1"),$A2027-1,0),NA())</f>
        <v>#N/A</v>
      </c>
      <c r="K2027" s="219" t="e">
        <f ca="1">IF(ISNUMBER(OFFSET(INDIRECT("'"&amp;'DATA for charts'!K$5&amp;"'!$w1"),$A2027-1,0)),OFFSET(INDIRECT("'"&amp;'DATA for charts'!K$5&amp;"'!$w1"),$A2027-1,0),NA())</f>
        <v>#N/A</v>
      </c>
      <c r="L2027" s="219" t="e">
        <f ca="1">IF(ISNUMBER(OFFSET(INDIRECT("'"&amp;'DATA for charts'!L$5&amp;"'!$w1"),$A2027-1,0)),OFFSET(INDIRECT("'"&amp;'DATA for charts'!L$5&amp;"'!$w1"),$A2027-1,0),NA())</f>
        <v>#N/A</v>
      </c>
      <c r="M2027" s="219" t="e">
        <f ca="1">IF(ISNUMBER(OFFSET(INDIRECT("'"&amp;'DATA for charts'!M$5&amp;"'!$w1"),$A2027-1,0)),OFFSET(INDIRECT("'"&amp;'DATA for charts'!M$5&amp;"'!$w1"),$A2027-1,0),NA())</f>
        <v>#N/A</v>
      </c>
      <c r="N2027" s="219" t="e">
        <f ca="1">IF(ISNUMBER(OFFSET(INDIRECT("'"&amp;'DATA for charts'!N$5&amp;"'!$w1"),$A2027-1,0)),OFFSET(INDIRECT("'"&amp;'DATA for charts'!N$5&amp;"'!$w1"),$A2027-1,0),NA())</f>
        <v>#N/A</v>
      </c>
      <c r="O2027" s="219" t="e">
        <f ca="1">IF(ISNUMBER(OFFSET(INDIRECT("'"&amp;'DATA for charts'!O$5&amp;"'!$w1"),$A2027-1,0)),OFFSET(INDIRECT("'"&amp;'DATA for charts'!O$5&amp;"'!$w1"),$A2027-1,0),NA())</f>
        <v>#N/A</v>
      </c>
      <c r="P2027" s="219" t="e">
        <f ca="1">IF(ISNUMBER(OFFSET(INDIRECT("'"&amp;'DATA for charts'!P$5&amp;"'!$w1"),$A2027-1,0)),OFFSET(INDIRECT("'"&amp;'DATA for charts'!P$5&amp;"'!$w1"),$A2027-1,0),NA())</f>
        <v>#N/A</v>
      </c>
      <c r="Q2027" s="219" t="e">
        <f ca="1">IF(ISNUMBER(OFFSET(INDIRECT("'"&amp;'DATA for charts'!Q$5&amp;"'!$w1"),$A2027-1,0)),OFFSET(INDIRECT("'"&amp;'DATA for charts'!Q$5&amp;"'!$w1"),$A2027-1,0),NA())</f>
        <v>#N/A</v>
      </c>
      <c r="R2027" s="219" t="e">
        <f ca="1">IF(ISNUMBER(OFFSET(INDIRECT("'"&amp;'DATA for charts'!R$5&amp;"'!$w1"),$A2027-1,0)),OFFSET(INDIRECT("'"&amp;'DATA for charts'!R$5&amp;"'!$w1"),$A2027-1,0),NA())</f>
        <v>#N/A</v>
      </c>
      <c r="S2027" s="219" t="e">
        <f ca="1">IF(ISNUMBER(OFFSET(INDIRECT("'"&amp;'DATA for charts'!S$5&amp;"'!$w1"),$A2027-1,0)),OFFSET(INDIRECT("'"&amp;'DATA for charts'!S$5&amp;"'!$w1"),$A2027-1,0),NA())</f>
        <v>#N/A</v>
      </c>
    </row>
    <row r="2028" spans="1:19">
      <c r="A2028" s="226">
        <f t="shared" ref="A2028:A2050" si="1547">A2027+1</f>
        <v>263</v>
      </c>
      <c r="B2028" s="8">
        <v>2</v>
      </c>
      <c r="C2028" s="219">
        <f ca="1">IF(ISNUMBER(OFFSET(INDIRECT("'"&amp;'DATA for charts'!C$5&amp;"'!$w1"),$A2028-1,0)),OFFSET(INDIRECT("'"&amp;'DATA for charts'!C$5&amp;"'!$w1"),$A2028-1,0),NA())</f>
        <v>-0.70099999999999996</v>
      </c>
      <c r="D2028" s="219">
        <f ca="1">IF(ISNUMBER(OFFSET(INDIRECT("'"&amp;'DATA for charts'!D$5&amp;"'!$w1"),$A2028-1,0)),OFFSET(INDIRECT("'"&amp;'DATA for charts'!D$5&amp;"'!$w1"),$A2028-1,0),NA())</f>
        <v>-0.55886839999999993</v>
      </c>
      <c r="E2028" s="219">
        <f ca="1">IF(ISNUMBER(OFFSET(INDIRECT("'"&amp;'DATA for charts'!E$5&amp;"'!$w1"),$A2028-1,0)),OFFSET(INDIRECT("'"&amp;'DATA for charts'!E$5&amp;"'!$w1"),$A2028-1,0),NA())</f>
        <v>-0.62234999999999996</v>
      </c>
      <c r="F2028" s="219">
        <f ca="1">IF(ISNUMBER(OFFSET(INDIRECT("'"&amp;'DATA for charts'!F$5&amp;"'!$w1"),$A2028-1,0)),OFFSET(INDIRECT("'"&amp;'DATA for charts'!F$5&amp;"'!$w1"),$A2028-1,0),NA())</f>
        <v>-0.62347511649422782</v>
      </c>
      <c r="G2028" s="219">
        <f ca="1">IF(ISNUMBER(OFFSET(INDIRECT("'"&amp;'DATA for charts'!G$5&amp;"'!$w1"),$A2028-1,0)),OFFSET(INDIRECT("'"&amp;'DATA for charts'!G$5&amp;"'!$w1"),$A2028-1,0),NA())</f>
        <v>-0.66</v>
      </c>
      <c r="H2028" s="219">
        <f ca="1">IF(ISNUMBER(OFFSET(INDIRECT("'"&amp;'DATA for charts'!H$5&amp;"'!$w1"),$A2028-1,0)),OFFSET(INDIRECT("'"&amp;'DATA for charts'!H$5&amp;"'!$w1"),$A2028-1,0),NA())</f>
        <v>-0.57130499999999995</v>
      </c>
      <c r="I2028" s="219" t="e">
        <f ca="1">IF(ISNUMBER(OFFSET(INDIRECT("'"&amp;'DATA for charts'!I$5&amp;"'!$w1"),$A2028-1,0)),OFFSET(INDIRECT("'"&amp;'DATA for charts'!I$5&amp;"'!$w1"),$A2028-1,0),NA())</f>
        <v>#N/A</v>
      </c>
      <c r="J2028" s="219" t="e">
        <f ca="1">IF(ISNUMBER(OFFSET(INDIRECT("'"&amp;'DATA for charts'!J$5&amp;"'!$w1"),$A2028-1,0)),OFFSET(INDIRECT("'"&amp;'DATA for charts'!J$5&amp;"'!$w1"),$A2028-1,0),NA())</f>
        <v>#N/A</v>
      </c>
      <c r="K2028" s="219" t="e">
        <f ca="1">IF(ISNUMBER(OFFSET(INDIRECT("'"&amp;'DATA for charts'!K$5&amp;"'!$w1"),$A2028-1,0)),OFFSET(INDIRECT("'"&amp;'DATA for charts'!K$5&amp;"'!$w1"),$A2028-1,0),NA())</f>
        <v>#N/A</v>
      </c>
      <c r="L2028" s="219" t="e">
        <f ca="1">IF(ISNUMBER(OFFSET(INDIRECT("'"&amp;'DATA for charts'!L$5&amp;"'!$w1"),$A2028-1,0)),OFFSET(INDIRECT("'"&amp;'DATA for charts'!L$5&amp;"'!$w1"),$A2028-1,0),NA())</f>
        <v>#N/A</v>
      </c>
      <c r="M2028" s="219" t="e">
        <f ca="1">IF(ISNUMBER(OFFSET(INDIRECT("'"&amp;'DATA for charts'!M$5&amp;"'!$w1"),$A2028-1,0)),OFFSET(INDIRECT("'"&amp;'DATA for charts'!M$5&amp;"'!$w1"),$A2028-1,0),NA())</f>
        <v>#N/A</v>
      </c>
      <c r="N2028" s="219" t="e">
        <f ca="1">IF(ISNUMBER(OFFSET(INDIRECT("'"&amp;'DATA for charts'!N$5&amp;"'!$w1"),$A2028-1,0)),OFFSET(INDIRECT("'"&amp;'DATA for charts'!N$5&amp;"'!$w1"),$A2028-1,0),NA())</f>
        <v>#N/A</v>
      </c>
      <c r="O2028" s="219" t="e">
        <f ca="1">IF(ISNUMBER(OFFSET(INDIRECT("'"&amp;'DATA for charts'!O$5&amp;"'!$w1"),$A2028-1,0)),OFFSET(INDIRECT("'"&amp;'DATA for charts'!O$5&amp;"'!$w1"),$A2028-1,0),NA())</f>
        <v>#N/A</v>
      </c>
      <c r="P2028" s="219" t="e">
        <f ca="1">IF(ISNUMBER(OFFSET(INDIRECT("'"&amp;'DATA for charts'!P$5&amp;"'!$w1"),$A2028-1,0)),OFFSET(INDIRECT("'"&amp;'DATA for charts'!P$5&amp;"'!$w1"),$A2028-1,0),NA())</f>
        <v>#N/A</v>
      </c>
      <c r="Q2028" s="219" t="e">
        <f ca="1">IF(ISNUMBER(OFFSET(INDIRECT("'"&amp;'DATA for charts'!Q$5&amp;"'!$w1"),$A2028-1,0)),OFFSET(INDIRECT("'"&amp;'DATA for charts'!Q$5&amp;"'!$w1"),$A2028-1,0),NA())</f>
        <v>#N/A</v>
      </c>
      <c r="R2028" s="219" t="e">
        <f ca="1">IF(ISNUMBER(OFFSET(INDIRECT("'"&amp;'DATA for charts'!R$5&amp;"'!$w1"),$A2028-1,0)),OFFSET(INDIRECT("'"&amp;'DATA for charts'!R$5&amp;"'!$w1"),$A2028-1,0),NA())</f>
        <v>#N/A</v>
      </c>
      <c r="S2028" s="219" t="e">
        <f ca="1">IF(ISNUMBER(OFFSET(INDIRECT("'"&amp;'DATA for charts'!S$5&amp;"'!$w1"),$A2028-1,0)),OFFSET(INDIRECT("'"&amp;'DATA for charts'!S$5&amp;"'!$w1"),$A2028-1,0),NA())</f>
        <v>#N/A</v>
      </c>
    </row>
    <row r="2029" spans="1:19">
      <c r="A2029" s="226">
        <f t="shared" si="1547"/>
        <v>264</v>
      </c>
      <c r="B2029" s="8">
        <v>3</v>
      </c>
      <c r="C2029" s="219">
        <f ca="1">IF(ISNUMBER(OFFSET(INDIRECT("'"&amp;'DATA for charts'!C$5&amp;"'!$w1"),$A2029-1,0)),OFFSET(INDIRECT("'"&amp;'DATA for charts'!C$5&amp;"'!$w1"),$A2029-1,0),NA())</f>
        <v>-0.57399999999999995</v>
      </c>
      <c r="D2029" s="219">
        <f ca="1">IF(ISNUMBER(OFFSET(INDIRECT("'"&amp;'DATA for charts'!D$5&amp;"'!$w1"),$A2029-1,0)),OFFSET(INDIRECT("'"&amp;'DATA for charts'!D$5&amp;"'!$w1"),$A2029-1,0),NA())</f>
        <v>-0.46353509999999998</v>
      </c>
      <c r="E2029" s="219">
        <f ca="1">IF(ISNUMBER(OFFSET(INDIRECT("'"&amp;'DATA for charts'!E$5&amp;"'!$w1"),$A2029-1,0)),OFFSET(INDIRECT("'"&amp;'DATA for charts'!E$5&amp;"'!$w1"),$A2029-1,0),NA())</f>
        <v>-0.52812000000000003</v>
      </c>
      <c r="F2029" s="219">
        <f ca="1">IF(ISNUMBER(OFFSET(INDIRECT("'"&amp;'DATA for charts'!F$5&amp;"'!$w1"),$A2029-1,0)),OFFSET(INDIRECT("'"&amp;'DATA for charts'!F$5&amp;"'!$w1"),$A2029-1,0),NA())</f>
        <v>-0.52735002072393056</v>
      </c>
      <c r="G2029" s="219">
        <f ca="1">IF(ISNUMBER(OFFSET(INDIRECT("'"&amp;'DATA for charts'!G$5&amp;"'!$w1"),$A2029-1,0)),OFFSET(INDIRECT("'"&amp;'DATA for charts'!G$5&amp;"'!$w1"),$A2029-1,0),NA())</f>
        <v>-0.56999999999999995</v>
      </c>
      <c r="H2029" s="219">
        <f ca="1">IF(ISNUMBER(OFFSET(INDIRECT("'"&amp;'DATA for charts'!H$5&amp;"'!$w1"),$A2029-1,0)),OFFSET(INDIRECT("'"&amp;'DATA for charts'!H$5&amp;"'!$w1"),$A2029-1,0),NA())</f>
        <v>-0.465445</v>
      </c>
      <c r="I2029" s="219" t="e">
        <f ca="1">IF(ISNUMBER(OFFSET(INDIRECT("'"&amp;'DATA for charts'!I$5&amp;"'!$w1"),$A2029-1,0)),OFFSET(INDIRECT("'"&amp;'DATA for charts'!I$5&amp;"'!$w1"),$A2029-1,0),NA())</f>
        <v>#N/A</v>
      </c>
      <c r="J2029" s="219" t="e">
        <f ca="1">IF(ISNUMBER(OFFSET(INDIRECT("'"&amp;'DATA for charts'!J$5&amp;"'!$w1"),$A2029-1,0)),OFFSET(INDIRECT("'"&amp;'DATA for charts'!J$5&amp;"'!$w1"),$A2029-1,0),NA())</f>
        <v>#N/A</v>
      </c>
      <c r="K2029" s="219" t="e">
        <f ca="1">IF(ISNUMBER(OFFSET(INDIRECT("'"&amp;'DATA for charts'!K$5&amp;"'!$w1"),$A2029-1,0)),OFFSET(INDIRECT("'"&amp;'DATA for charts'!K$5&amp;"'!$w1"),$A2029-1,0),NA())</f>
        <v>#N/A</v>
      </c>
      <c r="L2029" s="219" t="e">
        <f ca="1">IF(ISNUMBER(OFFSET(INDIRECT("'"&amp;'DATA for charts'!L$5&amp;"'!$w1"),$A2029-1,0)),OFFSET(INDIRECT("'"&amp;'DATA for charts'!L$5&amp;"'!$w1"),$A2029-1,0),NA())</f>
        <v>#N/A</v>
      </c>
      <c r="M2029" s="219" t="e">
        <f ca="1">IF(ISNUMBER(OFFSET(INDIRECT("'"&amp;'DATA for charts'!M$5&amp;"'!$w1"),$A2029-1,0)),OFFSET(INDIRECT("'"&amp;'DATA for charts'!M$5&amp;"'!$w1"),$A2029-1,0),NA())</f>
        <v>#N/A</v>
      </c>
      <c r="N2029" s="219" t="e">
        <f ca="1">IF(ISNUMBER(OFFSET(INDIRECT("'"&amp;'DATA for charts'!N$5&amp;"'!$w1"),$A2029-1,0)),OFFSET(INDIRECT("'"&amp;'DATA for charts'!N$5&amp;"'!$w1"),$A2029-1,0),NA())</f>
        <v>#N/A</v>
      </c>
      <c r="O2029" s="219" t="e">
        <f ca="1">IF(ISNUMBER(OFFSET(INDIRECT("'"&amp;'DATA for charts'!O$5&amp;"'!$w1"),$A2029-1,0)),OFFSET(INDIRECT("'"&amp;'DATA for charts'!O$5&amp;"'!$w1"),$A2029-1,0),NA())</f>
        <v>#N/A</v>
      </c>
      <c r="P2029" s="219" t="e">
        <f ca="1">IF(ISNUMBER(OFFSET(INDIRECT("'"&amp;'DATA for charts'!P$5&amp;"'!$w1"),$A2029-1,0)),OFFSET(INDIRECT("'"&amp;'DATA for charts'!P$5&amp;"'!$w1"),$A2029-1,0),NA())</f>
        <v>#N/A</v>
      </c>
      <c r="Q2029" s="219" t="e">
        <f ca="1">IF(ISNUMBER(OFFSET(INDIRECT("'"&amp;'DATA for charts'!Q$5&amp;"'!$w1"),$A2029-1,0)),OFFSET(INDIRECT("'"&amp;'DATA for charts'!Q$5&amp;"'!$w1"),$A2029-1,0),NA())</f>
        <v>#N/A</v>
      </c>
      <c r="R2029" s="219" t="e">
        <f ca="1">IF(ISNUMBER(OFFSET(INDIRECT("'"&amp;'DATA for charts'!R$5&amp;"'!$w1"),$A2029-1,0)),OFFSET(INDIRECT("'"&amp;'DATA for charts'!R$5&amp;"'!$w1"),$A2029-1,0),NA())</f>
        <v>#N/A</v>
      </c>
      <c r="S2029" s="219" t="e">
        <f ca="1">IF(ISNUMBER(OFFSET(INDIRECT("'"&amp;'DATA for charts'!S$5&amp;"'!$w1"),$A2029-1,0)),OFFSET(INDIRECT("'"&amp;'DATA for charts'!S$5&amp;"'!$w1"),$A2029-1,0),NA())</f>
        <v>#N/A</v>
      </c>
    </row>
    <row r="2030" spans="1:19">
      <c r="A2030" s="226">
        <f t="shared" si="1547"/>
        <v>265</v>
      </c>
      <c r="B2030" s="8">
        <v>4</v>
      </c>
      <c r="C2030" s="219">
        <f ca="1">IF(ISNUMBER(OFFSET(INDIRECT("'"&amp;'DATA for charts'!C$5&amp;"'!$w1"),$A2030-1,0)),OFFSET(INDIRECT("'"&amp;'DATA for charts'!C$5&amp;"'!$w1"),$A2030-1,0),NA())</f>
        <v>-0.48299999999999998</v>
      </c>
      <c r="D2030" s="219">
        <f ca="1">IF(ISNUMBER(OFFSET(INDIRECT("'"&amp;'DATA for charts'!D$5&amp;"'!$w1"),$A2030-1,0)),OFFSET(INDIRECT("'"&amp;'DATA for charts'!D$5&amp;"'!$w1"),$A2030-1,0),NA())</f>
        <v>-0.35470170000000001</v>
      </c>
      <c r="E2030" s="219">
        <f ca="1">IF(ISNUMBER(OFFSET(INDIRECT("'"&amp;'DATA for charts'!E$5&amp;"'!$w1"),$A2030-1,0)),OFFSET(INDIRECT("'"&amp;'DATA for charts'!E$5&amp;"'!$w1"),$A2030-1,0),NA())</f>
        <v>-0.43146000000000001</v>
      </c>
      <c r="F2030" s="219">
        <f ca="1">IF(ISNUMBER(OFFSET(INDIRECT("'"&amp;'DATA for charts'!F$5&amp;"'!$w1"),$A2030-1,0)),OFFSET(INDIRECT("'"&amp;'DATA for charts'!F$5&amp;"'!$w1"),$A2030-1,0),NA())</f>
        <v>-0.42150955711942784</v>
      </c>
      <c r="G2030" s="219">
        <f ca="1">IF(ISNUMBER(OFFSET(INDIRECT("'"&amp;'DATA for charts'!G$5&amp;"'!$w1"),$A2030-1,0)),OFFSET(INDIRECT("'"&amp;'DATA for charts'!G$5&amp;"'!$w1"),$A2030-1,0),NA())</f>
        <v>-0.46</v>
      </c>
      <c r="H2030" s="219">
        <f ca="1">IF(ISNUMBER(OFFSET(INDIRECT("'"&amp;'DATA for charts'!H$5&amp;"'!$w1"),$A2030-1,0)),OFFSET(INDIRECT("'"&amp;'DATA for charts'!H$5&amp;"'!$w1"),$A2030-1,0),NA())</f>
        <v>-0.35659400000000002</v>
      </c>
      <c r="I2030" s="219" t="e">
        <f ca="1">IF(ISNUMBER(OFFSET(INDIRECT("'"&amp;'DATA for charts'!I$5&amp;"'!$w1"),$A2030-1,0)),OFFSET(INDIRECT("'"&amp;'DATA for charts'!I$5&amp;"'!$w1"),$A2030-1,0),NA())</f>
        <v>#N/A</v>
      </c>
      <c r="J2030" s="219" t="e">
        <f ca="1">IF(ISNUMBER(OFFSET(INDIRECT("'"&amp;'DATA for charts'!J$5&amp;"'!$w1"),$A2030-1,0)),OFFSET(INDIRECT("'"&amp;'DATA for charts'!J$5&amp;"'!$w1"),$A2030-1,0),NA())</f>
        <v>#N/A</v>
      </c>
      <c r="K2030" s="219" t="e">
        <f ca="1">IF(ISNUMBER(OFFSET(INDIRECT("'"&amp;'DATA for charts'!K$5&amp;"'!$w1"),$A2030-1,0)),OFFSET(INDIRECT("'"&amp;'DATA for charts'!K$5&amp;"'!$w1"),$A2030-1,0),NA())</f>
        <v>#N/A</v>
      </c>
      <c r="L2030" s="219" t="e">
        <f ca="1">IF(ISNUMBER(OFFSET(INDIRECT("'"&amp;'DATA for charts'!L$5&amp;"'!$w1"),$A2030-1,0)),OFFSET(INDIRECT("'"&amp;'DATA for charts'!L$5&amp;"'!$w1"),$A2030-1,0),NA())</f>
        <v>#N/A</v>
      </c>
      <c r="M2030" s="219" t="e">
        <f ca="1">IF(ISNUMBER(OFFSET(INDIRECT("'"&amp;'DATA for charts'!M$5&amp;"'!$w1"),$A2030-1,0)),OFFSET(INDIRECT("'"&amp;'DATA for charts'!M$5&amp;"'!$w1"),$A2030-1,0),NA())</f>
        <v>#N/A</v>
      </c>
      <c r="N2030" s="219" t="e">
        <f ca="1">IF(ISNUMBER(OFFSET(INDIRECT("'"&amp;'DATA for charts'!N$5&amp;"'!$w1"),$A2030-1,0)),OFFSET(INDIRECT("'"&amp;'DATA for charts'!N$5&amp;"'!$w1"),$A2030-1,0),NA())</f>
        <v>#N/A</v>
      </c>
      <c r="O2030" s="219" t="e">
        <f ca="1">IF(ISNUMBER(OFFSET(INDIRECT("'"&amp;'DATA for charts'!O$5&amp;"'!$w1"),$A2030-1,0)),OFFSET(INDIRECT("'"&amp;'DATA for charts'!O$5&amp;"'!$w1"),$A2030-1,0),NA())</f>
        <v>#N/A</v>
      </c>
      <c r="P2030" s="219" t="e">
        <f ca="1">IF(ISNUMBER(OFFSET(INDIRECT("'"&amp;'DATA for charts'!P$5&amp;"'!$w1"),$A2030-1,0)),OFFSET(INDIRECT("'"&amp;'DATA for charts'!P$5&amp;"'!$w1"),$A2030-1,0),NA())</f>
        <v>#N/A</v>
      </c>
      <c r="Q2030" s="219" t="e">
        <f ca="1">IF(ISNUMBER(OFFSET(INDIRECT("'"&amp;'DATA for charts'!Q$5&amp;"'!$w1"),$A2030-1,0)),OFFSET(INDIRECT("'"&amp;'DATA for charts'!Q$5&amp;"'!$w1"),$A2030-1,0),NA())</f>
        <v>#N/A</v>
      </c>
      <c r="R2030" s="219" t="e">
        <f ca="1">IF(ISNUMBER(OFFSET(INDIRECT("'"&amp;'DATA for charts'!R$5&amp;"'!$w1"),$A2030-1,0)),OFFSET(INDIRECT("'"&amp;'DATA for charts'!R$5&amp;"'!$w1"),$A2030-1,0),NA())</f>
        <v>#N/A</v>
      </c>
      <c r="S2030" s="219" t="e">
        <f ca="1">IF(ISNUMBER(OFFSET(INDIRECT("'"&amp;'DATA for charts'!S$5&amp;"'!$w1"),$A2030-1,0)),OFFSET(INDIRECT("'"&amp;'DATA for charts'!S$5&amp;"'!$w1"),$A2030-1,0),NA())</f>
        <v>#N/A</v>
      </c>
    </row>
    <row r="2031" spans="1:19">
      <c r="A2031" s="226">
        <f t="shared" si="1547"/>
        <v>266</v>
      </c>
      <c r="B2031" s="8">
        <v>5</v>
      </c>
      <c r="C2031" s="219">
        <f ca="1">IF(ISNUMBER(OFFSET(INDIRECT("'"&amp;'DATA for charts'!C$5&amp;"'!$w1"),$A2031-1,0)),OFFSET(INDIRECT("'"&amp;'DATA for charts'!C$5&amp;"'!$w1"),$A2031-1,0),NA())</f>
        <v>-0.41270000000000001</v>
      </c>
      <c r="D2031" s="219">
        <f ca="1">IF(ISNUMBER(OFFSET(INDIRECT("'"&amp;'DATA for charts'!D$5&amp;"'!$w1"),$A2031-1,0)),OFFSET(INDIRECT("'"&amp;'DATA for charts'!D$5&amp;"'!$w1"),$A2031-1,0),NA())</f>
        <v>-0.26007580000000002</v>
      </c>
      <c r="E2031" s="219">
        <f ca="1">IF(ISNUMBER(OFFSET(INDIRECT("'"&amp;'DATA for charts'!E$5&amp;"'!$w1"),$A2031-1,0)),OFFSET(INDIRECT("'"&amp;'DATA for charts'!E$5&amp;"'!$w1"),$A2031-1,0),NA())</f>
        <v>-0.33373000000000003</v>
      </c>
      <c r="F2031" s="219">
        <f ca="1">IF(ISNUMBER(OFFSET(INDIRECT("'"&amp;'DATA for charts'!F$5&amp;"'!$w1"),$A2031-1,0)),OFFSET(INDIRECT("'"&amp;'DATA for charts'!F$5&amp;"'!$w1"),$A2031-1,0),NA())</f>
        <v>-0.32771956171952499</v>
      </c>
      <c r="G2031" s="219">
        <f ca="1">IF(ISNUMBER(OFFSET(INDIRECT("'"&amp;'DATA for charts'!G$5&amp;"'!$w1"),$A2031-1,0)),OFFSET(INDIRECT("'"&amp;'DATA for charts'!G$5&amp;"'!$w1"),$A2031-1,0),NA())</f>
        <v>-0.35</v>
      </c>
      <c r="H2031" s="219">
        <f ca="1">IF(ISNUMBER(OFFSET(INDIRECT("'"&amp;'DATA for charts'!H$5&amp;"'!$w1"),$A2031-1,0)),OFFSET(INDIRECT("'"&amp;'DATA for charts'!H$5&amp;"'!$w1"),$A2031-1,0),NA())</f>
        <v>-0.25937399999999999</v>
      </c>
      <c r="I2031" s="219" t="e">
        <f ca="1">IF(ISNUMBER(OFFSET(INDIRECT("'"&amp;'DATA for charts'!I$5&amp;"'!$w1"),$A2031-1,0)),OFFSET(INDIRECT("'"&amp;'DATA for charts'!I$5&amp;"'!$w1"),$A2031-1,0),NA())</f>
        <v>#N/A</v>
      </c>
      <c r="J2031" s="219" t="e">
        <f ca="1">IF(ISNUMBER(OFFSET(INDIRECT("'"&amp;'DATA for charts'!J$5&amp;"'!$w1"),$A2031-1,0)),OFFSET(INDIRECT("'"&amp;'DATA for charts'!J$5&amp;"'!$w1"),$A2031-1,0),NA())</f>
        <v>#N/A</v>
      </c>
      <c r="K2031" s="219" t="e">
        <f ca="1">IF(ISNUMBER(OFFSET(INDIRECT("'"&amp;'DATA for charts'!K$5&amp;"'!$w1"),$A2031-1,0)),OFFSET(INDIRECT("'"&amp;'DATA for charts'!K$5&amp;"'!$w1"),$A2031-1,0),NA())</f>
        <v>#N/A</v>
      </c>
      <c r="L2031" s="219" t="e">
        <f ca="1">IF(ISNUMBER(OFFSET(INDIRECT("'"&amp;'DATA for charts'!L$5&amp;"'!$w1"),$A2031-1,0)),OFFSET(INDIRECT("'"&amp;'DATA for charts'!L$5&amp;"'!$w1"),$A2031-1,0),NA())</f>
        <v>#N/A</v>
      </c>
      <c r="M2031" s="219" t="e">
        <f ca="1">IF(ISNUMBER(OFFSET(INDIRECT("'"&amp;'DATA for charts'!M$5&amp;"'!$w1"),$A2031-1,0)),OFFSET(INDIRECT("'"&amp;'DATA for charts'!M$5&amp;"'!$w1"),$A2031-1,0),NA())</f>
        <v>#N/A</v>
      </c>
      <c r="N2031" s="219" t="e">
        <f ca="1">IF(ISNUMBER(OFFSET(INDIRECT("'"&amp;'DATA for charts'!N$5&amp;"'!$w1"),$A2031-1,0)),OFFSET(INDIRECT("'"&amp;'DATA for charts'!N$5&amp;"'!$w1"),$A2031-1,0),NA())</f>
        <v>#N/A</v>
      </c>
      <c r="O2031" s="219" t="e">
        <f ca="1">IF(ISNUMBER(OFFSET(INDIRECT("'"&amp;'DATA for charts'!O$5&amp;"'!$w1"),$A2031-1,0)),OFFSET(INDIRECT("'"&amp;'DATA for charts'!O$5&amp;"'!$w1"),$A2031-1,0),NA())</f>
        <v>#N/A</v>
      </c>
      <c r="P2031" s="219" t="e">
        <f ca="1">IF(ISNUMBER(OFFSET(INDIRECT("'"&amp;'DATA for charts'!P$5&amp;"'!$w1"),$A2031-1,0)),OFFSET(INDIRECT("'"&amp;'DATA for charts'!P$5&amp;"'!$w1"),$A2031-1,0),NA())</f>
        <v>#N/A</v>
      </c>
      <c r="Q2031" s="219" t="e">
        <f ca="1">IF(ISNUMBER(OFFSET(INDIRECT("'"&amp;'DATA for charts'!Q$5&amp;"'!$w1"),$A2031-1,0)),OFFSET(INDIRECT("'"&amp;'DATA for charts'!Q$5&amp;"'!$w1"),$A2031-1,0),NA())</f>
        <v>#N/A</v>
      </c>
      <c r="R2031" s="219" t="e">
        <f ca="1">IF(ISNUMBER(OFFSET(INDIRECT("'"&amp;'DATA for charts'!R$5&amp;"'!$w1"),$A2031-1,0)),OFFSET(INDIRECT("'"&amp;'DATA for charts'!R$5&amp;"'!$w1"),$A2031-1,0),NA())</f>
        <v>#N/A</v>
      </c>
      <c r="S2031" s="219" t="e">
        <f ca="1">IF(ISNUMBER(OFFSET(INDIRECT("'"&amp;'DATA for charts'!S$5&amp;"'!$w1"),$A2031-1,0)),OFFSET(INDIRECT("'"&amp;'DATA for charts'!S$5&amp;"'!$w1"),$A2031-1,0),NA())</f>
        <v>#N/A</v>
      </c>
    </row>
    <row r="2032" spans="1:19">
      <c r="A2032" s="226">
        <f t="shared" si="1547"/>
        <v>267</v>
      </c>
      <c r="B2032" s="8">
        <v>6</v>
      </c>
      <c r="C2032" s="219">
        <f ca="1">IF(ISNUMBER(OFFSET(INDIRECT("'"&amp;'DATA for charts'!C$5&amp;"'!$w1"),$A2032-1,0)),OFFSET(INDIRECT("'"&amp;'DATA for charts'!C$5&amp;"'!$w1"),$A2032-1,0),NA())</f>
        <v>-0.40639999999999998</v>
      </c>
      <c r="D2032" s="219">
        <f ca="1">IF(ISNUMBER(OFFSET(INDIRECT("'"&amp;'DATA for charts'!D$5&amp;"'!$w1"),$A2032-1,0)),OFFSET(INDIRECT("'"&amp;'DATA for charts'!D$5&amp;"'!$w1"),$A2032-1,0),NA())</f>
        <v>-0.25356339999999999</v>
      </c>
      <c r="E2032" s="219">
        <f ca="1">IF(ISNUMBER(OFFSET(INDIRECT("'"&amp;'DATA for charts'!E$5&amp;"'!$w1"),$A2032-1,0)),OFFSET(INDIRECT("'"&amp;'DATA for charts'!E$5&amp;"'!$w1"),$A2032-1,0),NA())</f>
        <v>-0.34526000000000001</v>
      </c>
      <c r="F2032" s="219">
        <f ca="1">IF(ISNUMBER(OFFSET(INDIRECT("'"&amp;'DATA for charts'!F$5&amp;"'!$w1"),$A2032-1,0)),OFFSET(INDIRECT("'"&amp;'DATA for charts'!F$5&amp;"'!$w1"),$A2032-1,0),NA())</f>
        <v>-0.33273529233248056</v>
      </c>
      <c r="G2032" s="219">
        <f ca="1">IF(ISNUMBER(OFFSET(INDIRECT("'"&amp;'DATA for charts'!G$5&amp;"'!$w1"),$A2032-1,0)),OFFSET(INDIRECT("'"&amp;'DATA for charts'!G$5&amp;"'!$w1"),$A2032-1,0),NA())</f>
        <v>-0.32</v>
      </c>
      <c r="H2032" s="219">
        <f ca="1">IF(ISNUMBER(OFFSET(INDIRECT("'"&amp;'DATA for charts'!H$5&amp;"'!$w1"),$A2032-1,0)),OFFSET(INDIRECT("'"&amp;'DATA for charts'!H$5&amp;"'!$w1"),$A2032-1,0),NA())</f>
        <v>-0.266482</v>
      </c>
      <c r="I2032" s="219" t="e">
        <f ca="1">IF(ISNUMBER(OFFSET(INDIRECT("'"&amp;'DATA for charts'!I$5&amp;"'!$w1"),$A2032-1,0)),OFFSET(INDIRECT("'"&amp;'DATA for charts'!I$5&amp;"'!$w1"),$A2032-1,0),NA())</f>
        <v>#N/A</v>
      </c>
      <c r="J2032" s="219" t="e">
        <f ca="1">IF(ISNUMBER(OFFSET(INDIRECT("'"&amp;'DATA for charts'!J$5&amp;"'!$w1"),$A2032-1,0)),OFFSET(INDIRECT("'"&amp;'DATA for charts'!J$5&amp;"'!$w1"),$A2032-1,0),NA())</f>
        <v>#N/A</v>
      </c>
      <c r="K2032" s="219" t="e">
        <f ca="1">IF(ISNUMBER(OFFSET(INDIRECT("'"&amp;'DATA for charts'!K$5&amp;"'!$w1"),$A2032-1,0)),OFFSET(INDIRECT("'"&amp;'DATA for charts'!K$5&amp;"'!$w1"),$A2032-1,0),NA())</f>
        <v>#N/A</v>
      </c>
      <c r="L2032" s="219" t="e">
        <f ca="1">IF(ISNUMBER(OFFSET(INDIRECT("'"&amp;'DATA for charts'!L$5&amp;"'!$w1"),$A2032-1,0)),OFFSET(INDIRECT("'"&amp;'DATA for charts'!L$5&amp;"'!$w1"),$A2032-1,0),NA())</f>
        <v>#N/A</v>
      </c>
      <c r="M2032" s="219" t="e">
        <f ca="1">IF(ISNUMBER(OFFSET(INDIRECT("'"&amp;'DATA for charts'!M$5&amp;"'!$w1"),$A2032-1,0)),OFFSET(INDIRECT("'"&amp;'DATA for charts'!M$5&amp;"'!$w1"),$A2032-1,0),NA())</f>
        <v>#N/A</v>
      </c>
      <c r="N2032" s="219" t="e">
        <f ca="1">IF(ISNUMBER(OFFSET(INDIRECT("'"&amp;'DATA for charts'!N$5&amp;"'!$w1"),$A2032-1,0)),OFFSET(INDIRECT("'"&amp;'DATA for charts'!N$5&amp;"'!$w1"),$A2032-1,0),NA())</f>
        <v>#N/A</v>
      </c>
      <c r="O2032" s="219" t="e">
        <f ca="1">IF(ISNUMBER(OFFSET(INDIRECT("'"&amp;'DATA for charts'!O$5&amp;"'!$w1"),$A2032-1,0)),OFFSET(INDIRECT("'"&amp;'DATA for charts'!O$5&amp;"'!$w1"),$A2032-1,0),NA())</f>
        <v>#N/A</v>
      </c>
      <c r="P2032" s="219" t="e">
        <f ca="1">IF(ISNUMBER(OFFSET(INDIRECT("'"&amp;'DATA for charts'!P$5&amp;"'!$w1"),$A2032-1,0)),OFFSET(INDIRECT("'"&amp;'DATA for charts'!P$5&amp;"'!$w1"),$A2032-1,0),NA())</f>
        <v>#N/A</v>
      </c>
      <c r="Q2032" s="219" t="e">
        <f ca="1">IF(ISNUMBER(OFFSET(INDIRECT("'"&amp;'DATA for charts'!Q$5&amp;"'!$w1"),$A2032-1,0)),OFFSET(INDIRECT("'"&amp;'DATA for charts'!Q$5&amp;"'!$w1"),$A2032-1,0),NA())</f>
        <v>#N/A</v>
      </c>
      <c r="R2032" s="219" t="e">
        <f ca="1">IF(ISNUMBER(OFFSET(INDIRECT("'"&amp;'DATA for charts'!R$5&amp;"'!$w1"),$A2032-1,0)),OFFSET(INDIRECT("'"&amp;'DATA for charts'!R$5&amp;"'!$w1"),$A2032-1,0),NA())</f>
        <v>#N/A</v>
      </c>
      <c r="S2032" s="219" t="e">
        <f ca="1">IF(ISNUMBER(OFFSET(INDIRECT("'"&amp;'DATA for charts'!S$5&amp;"'!$w1"),$A2032-1,0)),OFFSET(INDIRECT("'"&amp;'DATA for charts'!S$5&amp;"'!$w1"),$A2032-1,0),NA())</f>
        <v>#N/A</v>
      </c>
    </row>
    <row r="2033" spans="1:19">
      <c r="A2033" s="226">
        <f t="shared" si="1547"/>
        <v>268</v>
      </c>
      <c r="B2033" s="8">
        <v>7</v>
      </c>
      <c r="C2033" s="219">
        <f ca="1">IF(ISNUMBER(OFFSET(INDIRECT("'"&amp;'DATA for charts'!C$5&amp;"'!$w1"),$A2033-1,0)),OFFSET(INDIRECT("'"&amp;'DATA for charts'!C$5&amp;"'!$w1"),$A2033-1,0),NA())</f>
        <v>-0.53039999999999998</v>
      </c>
      <c r="D2033" s="219">
        <f ca="1">IF(ISNUMBER(OFFSET(INDIRECT("'"&amp;'DATA for charts'!D$5&amp;"'!$w1"),$A2033-1,0)),OFFSET(INDIRECT("'"&amp;'DATA for charts'!D$5&amp;"'!$w1"),$A2033-1,0),NA())</f>
        <v>-0.35224169999999999</v>
      </c>
      <c r="E2033" s="219">
        <f ca="1">IF(ISNUMBER(OFFSET(INDIRECT("'"&amp;'DATA for charts'!E$5&amp;"'!$w1"),$A2033-1,0)),OFFSET(INDIRECT("'"&amp;'DATA for charts'!E$5&amp;"'!$w1"),$A2033-1,0),NA())</f>
        <v>-0.43215999999999999</v>
      </c>
      <c r="F2033" s="219">
        <f ca="1">IF(ISNUMBER(OFFSET(INDIRECT("'"&amp;'DATA for charts'!F$5&amp;"'!$w1"),$A2033-1,0)),OFFSET(INDIRECT("'"&amp;'DATA for charts'!F$5&amp;"'!$w1"),$A2033-1,0),NA())</f>
        <v>-0.44088444330325</v>
      </c>
      <c r="G2033" s="219">
        <f ca="1">IF(ISNUMBER(OFFSET(INDIRECT("'"&amp;'DATA for charts'!G$5&amp;"'!$w1"),$A2033-1,0)),OFFSET(INDIRECT("'"&amp;'DATA for charts'!G$5&amp;"'!$w1"),$A2033-1,0),NA())</f>
        <v>-0.4</v>
      </c>
      <c r="H2033" s="219">
        <f ca="1">IF(ISNUMBER(OFFSET(INDIRECT("'"&amp;'DATA for charts'!H$5&amp;"'!$w1"),$A2033-1,0)),OFFSET(INDIRECT("'"&amp;'DATA for charts'!H$5&amp;"'!$w1"),$A2033-1,0),NA())</f>
        <v>-0.38013400000000003</v>
      </c>
      <c r="I2033" s="219" t="e">
        <f ca="1">IF(ISNUMBER(OFFSET(INDIRECT("'"&amp;'DATA for charts'!I$5&amp;"'!$w1"),$A2033-1,0)),OFFSET(INDIRECT("'"&amp;'DATA for charts'!I$5&amp;"'!$w1"),$A2033-1,0),NA())</f>
        <v>#N/A</v>
      </c>
      <c r="J2033" s="219" t="e">
        <f ca="1">IF(ISNUMBER(OFFSET(INDIRECT("'"&amp;'DATA for charts'!J$5&amp;"'!$w1"),$A2033-1,0)),OFFSET(INDIRECT("'"&amp;'DATA for charts'!J$5&amp;"'!$w1"),$A2033-1,0),NA())</f>
        <v>#N/A</v>
      </c>
      <c r="K2033" s="219" t="e">
        <f ca="1">IF(ISNUMBER(OFFSET(INDIRECT("'"&amp;'DATA for charts'!K$5&amp;"'!$w1"),$A2033-1,0)),OFFSET(INDIRECT("'"&amp;'DATA for charts'!K$5&amp;"'!$w1"),$A2033-1,0),NA())</f>
        <v>#N/A</v>
      </c>
      <c r="L2033" s="219" t="e">
        <f ca="1">IF(ISNUMBER(OFFSET(INDIRECT("'"&amp;'DATA for charts'!L$5&amp;"'!$w1"),$A2033-1,0)),OFFSET(INDIRECT("'"&amp;'DATA for charts'!L$5&amp;"'!$w1"),$A2033-1,0),NA())</f>
        <v>#N/A</v>
      </c>
      <c r="M2033" s="219" t="e">
        <f ca="1">IF(ISNUMBER(OFFSET(INDIRECT("'"&amp;'DATA for charts'!M$5&amp;"'!$w1"),$A2033-1,0)),OFFSET(INDIRECT("'"&amp;'DATA for charts'!M$5&amp;"'!$w1"),$A2033-1,0),NA())</f>
        <v>#N/A</v>
      </c>
      <c r="N2033" s="219" t="e">
        <f ca="1">IF(ISNUMBER(OFFSET(INDIRECT("'"&amp;'DATA for charts'!N$5&amp;"'!$w1"),$A2033-1,0)),OFFSET(INDIRECT("'"&amp;'DATA for charts'!N$5&amp;"'!$w1"),$A2033-1,0),NA())</f>
        <v>#N/A</v>
      </c>
      <c r="O2033" s="219" t="e">
        <f ca="1">IF(ISNUMBER(OFFSET(INDIRECT("'"&amp;'DATA for charts'!O$5&amp;"'!$w1"),$A2033-1,0)),OFFSET(INDIRECT("'"&amp;'DATA for charts'!O$5&amp;"'!$w1"),$A2033-1,0),NA())</f>
        <v>#N/A</v>
      </c>
      <c r="P2033" s="219" t="e">
        <f ca="1">IF(ISNUMBER(OFFSET(INDIRECT("'"&amp;'DATA for charts'!P$5&amp;"'!$w1"),$A2033-1,0)),OFFSET(INDIRECT("'"&amp;'DATA for charts'!P$5&amp;"'!$w1"),$A2033-1,0),NA())</f>
        <v>#N/A</v>
      </c>
      <c r="Q2033" s="219" t="e">
        <f ca="1">IF(ISNUMBER(OFFSET(INDIRECT("'"&amp;'DATA for charts'!Q$5&amp;"'!$w1"),$A2033-1,0)),OFFSET(INDIRECT("'"&amp;'DATA for charts'!Q$5&amp;"'!$w1"),$A2033-1,0),NA())</f>
        <v>#N/A</v>
      </c>
      <c r="R2033" s="219" t="e">
        <f ca="1">IF(ISNUMBER(OFFSET(INDIRECT("'"&amp;'DATA for charts'!R$5&amp;"'!$w1"),$A2033-1,0)),OFFSET(INDIRECT("'"&amp;'DATA for charts'!R$5&amp;"'!$w1"),$A2033-1,0),NA())</f>
        <v>#N/A</v>
      </c>
      <c r="S2033" s="219" t="e">
        <f ca="1">IF(ISNUMBER(OFFSET(INDIRECT("'"&amp;'DATA for charts'!S$5&amp;"'!$w1"),$A2033-1,0)),OFFSET(INDIRECT("'"&amp;'DATA for charts'!S$5&amp;"'!$w1"),$A2033-1,0),NA())</f>
        <v>#N/A</v>
      </c>
    </row>
    <row r="2034" spans="1:19">
      <c r="A2034" s="226">
        <f t="shared" si="1547"/>
        <v>269</v>
      </c>
      <c r="B2034" s="8">
        <v>8</v>
      </c>
      <c r="C2034" s="219">
        <f ca="1">IF(ISNUMBER(OFFSET(INDIRECT("'"&amp;'DATA for charts'!C$5&amp;"'!$w1"),$A2034-1,0)),OFFSET(INDIRECT("'"&amp;'DATA for charts'!C$5&amp;"'!$w1"),$A2034-1,0),NA())</f>
        <v>-0.72260000000000002</v>
      </c>
      <c r="D2034" s="219">
        <f ca="1">IF(ISNUMBER(OFFSET(INDIRECT("'"&amp;'DATA for charts'!D$5&amp;"'!$w1"),$A2034-1,0)),OFFSET(INDIRECT("'"&amp;'DATA for charts'!D$5&amp;"'!$w1"),$A2034-1,0),NA())</f>
        <v>-0.49552229999999992</v>
      </c>
      <c r="E2034" s="219">
        <f ca="1">IF(ISNUMBER(OFFSET(INDIRECT("'"&amp;'DATA for charts'!E$5&amp;"'!$w1"),$A2034-1,0)),OFFSET(INDIRECT("'"&amp;'DATA for charts'!E$5&amp;"'!$w1"),$A2034-1,0),NA())</f>
        <v>-0.56288000000000005</v>
      </c>
      <c r="F2034" s="219">
        <f ca="1">IF(ISNUMBER(OFFSET(INDIRECT("'"&amp;'DATA for charts'!F$5&amp;"'!$w1"),$A2034-1,0)),OFFSET(INDIRECT("'"&amp;'DATA for charts'!F$5&amp;"'!$w1"),$A2034-1,0),NA())</f>
        <v>-0.59820849407404175</v>
      </c>
      <c r="G2034" s="219">
        <f ca="1">IF(ISNUMBER(OFFSET(INDIRECT("'"&amp;'DATA for charts'!G$5&amp;"'!$w1"),$A2034-1,0)),OFFSET(INDIRECT("'"&amp;'DATA for charts'!G$5&amp;"'!$w1"),$A2034-1,0),NA())</f>
        <v>-0.52</v>
      </c>
      <c r="H2034" s="219">
        <f ca="1">IF(ISNUMBER(OFFSET(INDIRECT("'"&amp;'DATA for charts'!H$5&amp;"'!$w1"),$A2034-1,0)),OFFSET(INDIRECT("'"&amp;'DATA for charts'!H$5&amp;"'!$w1"),$A2034-1,0),NA())</f>
        <v>-0.51856999999999998</v>
      </c>
      <c r="I2034" s="219" t="e">
        <f ca="1">IF(ISNUMBER(OFFSET(INDIRECT("'"&amp;'DATA for charts'!I$5&amp;"'!$w1"),$A2034-1,0)),OFFSET(INDIRECT("'"&amp;'DATA for charts'!I$5&amp;"'!$w1"),$A2034-1,0),NA())</f>
        <v>#N/A</v>
      </c>
      <c r="J2034" s="219" t="e">
        <f ca="1">IF(ISNUMBER(OFFSET(INDIRECT("'"&amp;'DATA for charts'!J$5&amp;"'!$w1"),$A2034-1,0)),OFFSET(INDIRECT("'"&amp;'DATA for charts'!J$5&amp;"'!$w1"),$A2034-1,0),NA())</f>
        <v>#N/A</v>
      </c>
      <c r="K2034" s="219" t="e">
        <f ca="1">IF(ISNUMBER(OFFSET(INDIRECT("'"&amp;'DATA for charts'!K$5&amp;"'!$w1"),$A2034-1,0)),OFFSET(INDIRECT("'"&amp;'DATA for charts'!K$5&amp;"'!$w1"),$A2034-1,0),NA())</f>
        <v>#N/A</v>
      </c>
      <c r="L2034" s="219" t="e">
        <f ca="1">IF(ISNUMBER(OFFSET(INDIRECT("'"&amp;'DATA for charts'!L$5&amp;"'!$w1"),$A2034-1,0)),OFFSET(INDIRECT("'"&amp;'DATA for charts'!L$5&amp;"'!$w1"),$A2034-1,0),NA())</f>
        <v>#N/A</v>
      </c>
      <c r="M2034" s="219" t="e">
        <f ca="1">IF(ISNUMBER(OFFSET(INDIRECT("'"&amp;'DATA for charts'!M$5&amp;"'!$w1"),$A2034-1,0)),OFFSET(INDIRECT("'"&amp;'DATA for charts'!M$5&amp;"'!$w1"),$A2034-1,0),NA())</f>
        <v>#N/A</v>
      </c>
      <c r="N2034" s="219" t="e">
        <f ca="1">IF(ISNUMBER(OFFSET(INDIRECT("'"&amp;'DATA for charts'!N$5&amp;"'!$w1"),$A2034-1,0)),OFFSET(INDIRECT("'"&amp;'DATA for charts'!N$5&amp;"'!$w1"),$A2034-1,0),NA())</f>
        <v>#N/A</v>
      </c>
      <c r="O2034" s="219" t="e">
        <f ca="1">IF(ISNUMBER(OFFSET(INDIRECT("'"&amp;'DATA for charts'!O$5&amp;"'!$w1"),$A2034-1,0)),OFFSET(INDIRECT("'"&amp;'DATA for charts'!O$5&amp;"'!$w1"),$A2034-1,0),NA())</f>
        <v>#N/A</v>
      </c>
      <c r="P2034" s="219" t="e">
        <f ca="1">IF(ISNUMBER(OFFSET(INDIRECT("'"&amp;'DATA for charts'!P$5&amp;"'!$w1"),$A2034-1,0)),OFFSET(INDIRECT("'"&amp;'DATA for charts'!P$5&amp;"'!$w1"),$A2034-1,0),NA())</f>
        <v>#N/A</v>
      </c>
      <c r="Q2034" s="219" t="e">
        <f ca="1">IF(ISNUMBER(OFFSET(INDIRECT("'"&amp;'DATA for charts'!Q$5&amp;"'!$w1"),$A2034-1,0)),OFFSET(INDIRECT("'"&amp;'DATA for charts'!Q$5&amp;"'!$w1"),$A2034-1,0),NA())</f>
        <v>#N/A</v>
      </c>
      <c r="R2034" s="219" t="e">
        <f ca="1">IF(ISNUMBER(OFFSET(INDIRECT("'"&amp;'DATA for charts'!R$5&amp;"'!$w1"),$A2034-1,0)),OFFSET(INDIRECT("'"&amp;'DATA for charts'!R$5&amp;"'!$w1"),$A2034-1,0),NA())</f>
        <v>#N/A</v>
      </c>
      <c r="S2034" s="219" t="e">
        <f ca="1">IF(ISNUMBER(OFFSET(INDIRECT("'"&amp;'DATA for charts'!S$5&amp;"'!$w1"),$A2034-1,0)),OFFSET(INDIRECT("'"&amp;'DATA for charts'!S$5&amp;"'!$w1"),$A2034-1,0),NA())</f>
        <v>#N/A</v>
      </c>
    </row>
    <row r="2035" spans="1:19">
      <c r="A2035" s="226">
        <f t="shared" si="1547"/>
        <v>270</v>
      </c>
      <c r="B2035" s="8">
        <v>9</v>
      </c>
      <c r="C2035" s="219">
        <f ca="1">IF(ISNUMBER(OFFSET(INDIRECT("'"&amp;'DATA for charts'!C$5&amp;"'!$w1"),$A2035-1,0)),OFFSET(INDIRECT("'"&amp;'DATA for charts'!C$5&amp;"'!$w1"),$A2035-1,0),NA())</f>
        <v>-0.94940000000000002</v>
      </c>
      <c r="D2035" s="219">
        <f ca="1">IF(ISNUMBER(OFFSET(INDIRECT("'"&amp;'DATA for charts'!D$5&amp;"'!$w1"),$A2035-1,0)),OFFSET(INDIRECT("'"&amp;'DATA for charts'!D$5&amp;"'!$w1"),$A2035-1,0),NA())</f>
        <v>-0.68807490000000004</v>
      </c>
      <c r="E2035" s="219">
        <f ca="1">IF(ISNUMBER(OFFSET(INDIRECT("'"&amp;'DATA for charts'!E$5&amp;"'!$w1"),$A2035-1,0)),OFFSET(INDIRECT("'"&amp;'DATA for charts'!E$5&amp;"'!$w1"),$A2035-1,0),NA())</f>
        <v>-0.73173999999999995</v>
      </c>
      <c r="F2035" s="219">
        <f ca="1">IF(ISNUMBER(OFFSET(INDIRECT("'"&amp;'DATA for charts'!F$5&amp;"'!$w1"),$A2035-1,0)),OFFSET(INDIRECT("'"&amp;'DATA for charts'!F$5&amp;"'!$w1"),$A2035-1,0),NA())</f>
        <v>-0.79837967026477785</v>
      </c>
      <c r="G2035" s="219">
        <f ca="1">IF(ISNUMBER(OFFSET(INDIRECT("'"&amp;'DATA for charts'!G$5&amp;"'!$w1"),$A2035-1,0)),OFFSET(INDIRECT("'"&amp;'DATA for charts'!G$5&amp;"'!$w1"),$A2035-1,0),NA())</f>
        <v>-0.68</v>
      </c>
      <c r="H2035" s="219">
        <f ca="1">IF(ISNUMBER(OFFSET(INDIRECT("'"&amp;'DATA for charts'!H$5&amp;"'!$w1"),$A2035-1,0)),OFFSET(INDIRECT("'"&amp;'DATA for charts'!H$5&amp;"'!$w1"),$A2035-1,0),NA())</f>
        <v>-0.71573299999999995</v>
      </c>
      <c r="I2035" s="219" t="e">
        <f ca="1">IF(ISNUMBER(OFFSET(INDIRECT("'"&amp;'DATA for charts'!I$5&amp;"'!$w1"),$A2035-1,0)),OFFSET(INDIRECT("'"&amp;'DATA for charts'!I$5&amp;"'!$w1"),$A2035-1,0),NA())</f>
        <v>#N/A</v>
      </c>
      <c r="J2035" s="219" t="e">
        <f ca="1">IF(ISNUMBER(OFFSET(INDIRECT("'"&amp;'DATA for charts'!J$5&amp;"'!$w1"),$A2035-1,0)),OFFSET(INDIRECT("'"&amp;'DATA for charts'!J$5&amp;"'!$w1"),$A2035-1,0),NA())</f>
        <v>#N/A</v>
      </c>
      <c r="K2035" s="219" t="e">
        <f ca="1">IF(ISNUMBER(OFFSET(INDIRECT("'"&amp;'DATA for charts'!K$5&amp;"'!$w1"),$A2035-1,0)),OFFSET(INDIRECT("'"&amp;'DATA for charts'!K$5&amp;"'!$w1"),$A2035-1,0),NA())</f>
        <v>#N/A</v>
      </c>
      <c r="L2035" s="219" t="e">
        <f ca="1">IF(ISNUMBER(OFFSET(INDIRECT("'"&amp;'DATA for charts'!L$5&amp;"'!$w1"),$A2035-1,0)),OFFSET(INDIRECT("'"&amp;'DATA for charts'!L$5&amp;"'!$w1"),$A2035-1,0),NA())</f>
        <v>#N/A</v>
      </c>
      <c r="M2035" s="219" t="e">
        <f ca="1">IF(ISNUMBER(OFFSET(INDIRECT("'"&amp;'DATA for charts'!M$5&amp;"'!$w1"),$A2035-1,0)),OFFSET(INDIRECT("'"&amp;'DATA for charts'!M$5&amp;"'!$w1"),$A2035-1,0),NA())</f>
        <v>#N/A</v>
      </c>
      <c r="N2035" s="219" t="e">
        <f ca="1">IF(ISNUMBER(OFFSET(INDIRECT("'"&amp;'DATA for charts'!N$5&amp;"'!$w1"),$A2035-1,0)),OFFSET(INDIRECT("'"&amp;'DATA for charts'!N$5&amp;"'!$w1"),$A2035-1,0),NA())</f>
        <v>#N/A</v>
      </c>
      <c r="O2035" s="219" t="e">
        <f ca="1">IF(ISNUMBER(OFFSET(INDIRECT("'"&amp;'DATA for charts'!O$5&amp;"'!$w1"),$A2035-1,0)),OFFSET(INDIRECT("'"&amp;'DATA for charts'!O$5&amp;"'!$w1"),$A2035-1,0),NA())</f>
        <v>#N/A</v>
      </c>
      <c r="P2035" s="219" t="e">
        <f ca="1">IF(ISNUMBER(OFFSET(INDIRECT("'"&amp;'DATA for charts'!P$5&amp;"'!$w1"),$A2035-1,0)),OFFSET(INDIRECT("'"&amp;'DATA for charts'!P$5&amp;"'!$w1"),$A2035-1,0),NA())</f>
        <v>#N/A</v>
      </c>
      <c r="Q2035" s="219" t="e">
        <f ca="1">IF(ISNUMBER(OFFSET(INDIRECT("'"&amp;'DATA for charts'!Q$5&amp;"'!$w1"),$A2035-1,0)),OFFSET(INDIRECT("'"&amp;'DATA for charts'!Q$5&amp;"'!$w1"),$A2035-1,0),NA())</f>
        <v>#N/A</v>
      </c>
      <c r="R2035" s="219" t="e">
        <f ca="1">IF(ISNUMBER(OFFSET(INDIRECT("'"&amp;'DATA for charts'!R$5&amp;"'!$w1"),$A2035-1,0)),OFFSET(INDIRECT("'"&amp;'DATA for charts'!R$5&amp;"'!$w1"),$A2035-1,0),NA())</f>
        <v>#N/A</v>
      </c>
      <c r="S2035" s="219" t="e">
        <f ca="1">IF(ISNUMBER(OFFSET(INDIRECT("'"&amp;'DATA for charts'!S$5&amp;"'!$w1"),$A2035-1,0)),OFFSET(INDIRECT("'"&amp;'DATA for charts'!S$5&amp;"'!$w1"),$A2035-1,0),NA())</f>
        <v>#N/A</v>
      </c>
    </row>
    <row r="2036" spans="1:19">
      <c r="A2036" s="226">
        <f t="shared" si="1547"/>
        <v>271</v>
      </c>
      <c r="B2036" s="8">
        <v>10</v>
      </c>
      <c r="C2036" s="219">
        <f ca="1">IF(ISNUMBER(OFFSET(INDIRECT("'"&amp;'DATA for charts'!C$5&amp;"'!$w1"),$A2036-1,0)),OFFSET(INDIRECT("'"&amp;'DATA for charts'!C$5&amp;"'!$w1"),$A2036-1,0),NA())</f>
        <v>-1.26325</v>
      </c>
      <c r="D2036" s="219">
        <f ca="1">IF(ISNUMBER(OFFSET(INDIRECT("'"&amp;'DATA for charts'!D$5&amp;"'!$w1"),$A2036-1,0)),OFFSET(INDIRECT("'"&amp;'DATA for charts'!D$5&amp;"'!$w1"),$A2036-1,0),NA())</f>
        <v>-1.03671</v>
      </c>
      <c r="E2036" s="219">
        <f ca="1">IF(ISNUMBER(OFFSET(INDIRECT("'"&amp;'DATA for charts'!E$5&amp;"'!$w1"),$A2036-1,0)),OFFSET(INDIRECT("'"&amp;'DATA for charts'!E$5&amp;"'!$w1"),$A2036-1,0),NA())</f>
        <v>-0.97482000000000002</v>
      </c>
      <c r="F2036" s="219">
        <f ca="1">IF(ISNUMBER(OFFSET(INDIRECT("'"&amp;'DATA for charts'!F$5&amp;"'!$w1"),$A2036-1,0)),OFFSET(INDIRECT("'"&amp;'DATA for charts'!F$5&amp;"'!$w1"),$A2036-1,0),NA())</f>
        <v>-1.1090986564752277</v>
      </c>
      <c r="G2036" s="219">
        <f ca="1">IF(ISNUMBER(OFFSET(INDIRECT("'"&amp;'DATA for charts'!G$5&amp;"'!$w1"),$A2036-1,0)),OFFSET(INDIRECT("'"&amp;'DATA for charts'!G$5&amp;"'!$w1"),$A2036-1,0),NA())</f>
        <v>-0.94</v>
      </c>
      <c r="H2036" s="219">
        <f ca="1">IF(ISNUMBER(OFFSET(INDIRECT("'"&amp;'DATA for charts'!H$5&amp;"'!$w1"),$A2036-1,0)),OFFSET(INDIRECT("'"&amp;'DATA for charts'!H$5&amp;"'!$w1"),$A2036-1,0),NA())</f>
        <v>-1.0407200000000001</v>
      </c>
      <c r="I2036" s="219" t="e">
        <f ca="1">IF(ISNUMBER(OFFSET(INDIRECT("'"&amp;'DATA for charts'!I$5&amp;"'!$w1"),$A2036-1,0)),OFFSET(INDIRECT("'"&amp;'DATA for charts'!I$5&amp;"'!$w1"),$A2036-1,0),NA())</f>
        <v>#N/A</v>
      </c>
      <c r="J2036" s="219" t="e">
        <f ca="1">IF(ISNUMBER(OFFSET(INDIRECT("'"&amp;'DATA for charts'!J$5&amp;"'!$w1"),$A2036-1,0)),OFFSET(INDIRECT("'"&amp;'DATA for charts'!J$5&amp;"'!$w1"),$A2036-1,0),NA())</f>
        <v>#N/A</v>
      </c>
      <c r="K2036" s="219" t="e">
        <f ca="1">IF(ISNUMBER(OFFSET(INDIRECT("'"&amp;'DATA for charts'!K$5&amp;"'!$w1"),$A2036-1,0)),OFFSET(INDIRECT("'"&amp;'DATA for charts'!K$5&amp;"'!$w1"),$A2036-1,0),NA())</f>
        <v>#N/A</v>
      </c>
      <c r="L2036" s="219" t="e">
        <f ca="1">IF(ISNUMBER(OFFSET(INDIRECT("'"&amp;'DATA for charts'!L$5&amp;"'!$w1"),$A2036-1,0)),OFFSET(INDIRECT("'"&amp;'DATA for charts'!L$5&amp;"'!$w1"),$A2036-1,0),NA())</f>
        <v>#N/A</v>
      </c>
      <c r="M2036" s="219" t="e">
        <f ca="1">IF(ISNUMBER(OFFSET(INDIRECT("'"&amp;'DATA for charts'!M$5&amp;"'!$w1"),$A2036-1,0)),OFFSET(INDIRECT("'"&amp;'DATA for charts'!M$5&amp;"'!$w1"),$A2036-1,0),NA())</f>
        <v>#N/A</v>
      </c>
      <c r="N2036" s="219" t="e">
        <f ca="1">IF(ISNUMBER(OFFSET(INDIRECT("'"&amp;'DATA for charts'!N$5&amp;"'!$w1"),$A2036-1,0)),OFFSET(INDIRECT("'"&amp;'DATA for charts'!N$5&amp;"'!$w1"),$A2036-1,0),NA())</f>
        <v>#N/A</v>
      </c>
      <c r="O2036" s="219" t="e">
        <f ca="1">IF(ISNUMBER(OFFSET(INDIRECT("'"&amp;'DATA for charts'!O$5&amp;"'!$w1"),$A2036-1,0)),OFFSET(INDIRECT("'"&amp;'DATA for charts'!O$5&amp;"'!$w1"),$A2036-1,0),NA())</f>
        <v>#N/A</v>
      </c>
      <c r="P2036" s="219" t="e">
        <f ca="1">IF(ISNUMBER(OFFSET(INDIRECT("'"&amp;'DATA for charts'!P$5&amp;"'!$w1"),$A2036-1,0)),OFFSET(INDIRECT("'"&amp;'DATA for charts'!P$5&amp;"'!$w1"),$A2036-1,0),NA())</f>
        <v>#N/A</v>
      </c>
      <c r="Q2036" s="219" t="e">
        <f ca="1">IF(ISNUMBER(OFFSET(INDIRECT("'"&amp;'DATA for charts'!Q$5&amp;"'!$w1"),$A2036-1,0)),OFFSET(INDIRECT("'"&amp;'DATA for charts'!Q$5&amp;"'!$w1"),$A2036-1,0),NA())</f>
        <v>#N/A</v>
      </c>
      <c r="R2036" s="219" t="e">
        <f ca="1">IF(ISNUMBER(OFFSET(INDIRECT("'"&amp;'DATA for charts'!R$5&amp;"'!$w1"),$A2036-1,0)),OFFSET(INDIRECT("'"&amp;'DATA for charts'!R$5&amp;"'!$w1"),$A2036-1,0),NA())</f>
        <v>#N/A</v>
      </c>
      <c r="S2036" s="219" t="e">
        <f ca="1">IF(ISNUMBER(OFFSET(INDIRECT("'"&amp;'DATA for charts'!S$5&amp;"'!$w1"),$A2036-1,0)),OFFSET(INDIRECT("'"&amp;'DATA for charts'!S$5&amp;"'!$w1"),$A2036-1,0),NA())</f>
        <v>#N/A</v>
      </c>
    </row>
    <row r="2037" spans="1:19">
      <c r="A2037" s="226">
        <f t="shared" si="1547"/>
        <v>272</v>
      </c>
      <c r="B2037" s="8">
        <v>11</v>
      </c>
      <c r="C2037" s="219">
        <f ca="1">IF(ISNUMBER(OFFSET(INDIRECT("'"&amp;'DATA for charts'!C$5&amp;"'!$w1"),$A2037-1,0)),OFFSET(INDIRECT("'"&amp;'DATA for charts'!C$5&amp;"'!$w1"),$A2037-1,0),NA())</f>
        <v>-1.71</v>
      </c>
      <c r="D2037" s="219">
        <f ca="1">IF(ISNUMBER(OFFSET(INDIRECT("'"&amp;'DATA for charts'!D$5&amp;"'!$w1"),$A2037-1,0)),OFFSET(INDIRECT("'"&amp;'DATA for charts'!D$5&amp;"'!$w1"),$A2037-1,0),NA())</f>
        <v>-1.4712099999999999</v>
      </c>
      <c r="E2037" s="219">
        <f ca="1">IF(ISNUMBER(OFFSET(INDIRECT("'"&amp;'DATA for charts'!E$5&amp;"'!$w1"),$A2037-1,0)),OFFSET(INDIRECT("'"&amp;'DATA for charts'!E$5&amp;"'!$w1"),$A2037-1,0),NA())</f>
        <v>-1.2648200000000001</v>
      </c>
      <c r="F2037" s="219">
        <f ca="1">IF(ISNUMBER(OFFSET(INDIRECT("'"&amp;'DATA for charts'!F$5&amp;"'!$w1"),$A2037-1,0)),OFFSET(INDIRECT("'"&amp;'DATA for charts'!F$5&amp;"'!$w1"),$A2037-1,0),NA())</f>
        <v>-1.4971346399039889</v>
      </c>
      <c r="G2037" s="219">
        <f ca="1">IF(ISNUMBER(OFFSET(INDIRECT("'"&amp;'DATA for charts'!G$5&amp;"'!$w1"),$A2037-1,0)),OFFSET(INDIRECT("'"&amp;'DATA for charts'!G$5&amp;"'!$w1"),$A2037-1,0),NA())</f>
        <v>-1.29</v>
      </c>
      <c r="H2037" s="219">
        <f ca="1">IF(ISNUMBER(OFFSET(INDIRECT("'"&amp;'DATA for charts'!H$5&amp;"'!$w1"),$A2037-1,0)),OFFSET(INDIRECT("'"&amp;'DATA for charts'!H$5&amp;"'!$w1"),$A2037-1,0),NA())</f>
        <v>-1.43286</v>
      </c>
      <c r="I2037" s="219" t="e">
        <f ca="1">IF(ISNUMBER(OFFSET(INDIRECT("'"&amp;'DATA for charts'!I$5&amp;"'!$w1"),$A2037-1,0)),OFFSET(INDIRECT("'"&amp;'DATA for charts'!I$5&amp;"'!$w1"),$A2037-1,0),NA())</f>
        <v>#N/A</v>
      </c>
      <c r="J2037" s="219" t="e">
        <f ca="1">IF(ISNUMBER(OFFSET(INDIRECT("'"&amp;'DATA for charts'!J$5&amp;"'!$w1"),$A2037-1,0)),OFFSET(INDIRECT("'"&amp;'DATA for charts'!J$5&amp;"'!$w1"),$A2037-1,0),NA())</f>
        <v>#N/A</v>
      </c>
      <c r="K2037" s="219" t="e">
        <f ca="1">IF(ISNUMBER(OFFSET(INDIRECT("'"&amp;'DATA for charts'!K$5&amp;"'!$w1"),$A2037-1,0)),OFFSET(INDIRECT("'"&amp;'DATA for charts'!K$5&amp;"'!$w1"),$A2037-1,0),NA())</f>
        <v>#N/A</v>
      </c>
      <c r="L2037" s="219" t="e">
        <f ca="1">IF(ISNUMBER(OFFSET(INDIRECT("'"&amp;'DATA for charts'!L$5&amp;"'!$w1"),$A2037-1,0)),OFFSET(INDIRECT("'"&amp;'DATA for charts'!L$5&amp;"'!$w1"),$A2037-1,0),NA())</f>
        <v>#N/A</v>
      </c>
      <c r="M2037" s="219" t="e">
        <f ca="1">IF(ISNUMBER(OFFSET(INDIRECT("'"&amp;'DATA for charts'!M$5&amp;"'!$w1"),$A2037-1,0)),OFFSET(INDIRECT("'"&amp;'DATA for charts'!M$5&amp;"'!$w1"),$A2037-1,0),NA())</f>
        <v>#N/A</v>
      </c>
      <c r="N2037" s="219" t="e">
        <f ca="1">IF(ISNUMBER(OFFSET(INDIRECT("'"&amp;'DATA for charts'!N$5&amp;"'!$w1"),$A2037-1,0)),OFFSET(INDIRECT("'"&amp;'DATA for charts'!N$5&amp;"'!$w1"),$A2037-1,0),NA())</f>
        <v>#N/A</v>
      </c>
      <c r="O2037" s="219" t="e">
        <f ca="1">IF(ISNUMBER(OFFSET(INDIRECT("'"&amp;'DATA for charts'!O$5&amp;"'!$w1"),$A2037-1,0)),OFFSET(INDIRECT("'"&amp;'DATA for charts'!O$5&amp;"'!$w1"),$A2037-1,0),NA())</f>
        <v>#N/A</v>
      </c>
      <c r="P2037" s="219" t="e">
        <f ca="1">IF(ISNUMBER(OFFSET(INDIRECT("'"&amp;'DATA for charts'!P$5&amp;"'!$w1"),$A2037-1,0)),OFFSET(INDIRECT("'"&amp;'DATA for charts'!P$5&amp;"'!$w1"),$A2037-1,0),NA())</f>
        <v>#N/A</v>
      </c>
      <c r="Q2037" s="219" t="e">
        <f ca="1">IF(ISNUMBER(OFFSET(INDIRECT("'"&amp;'DATA for charts'!Q$5&amp;"'!$w1"),$A2037-1,0)),OFFSET(INDIRECT("'"&amp;'DATA for charts'!Q$5&amp;"'!$w1"),$A2037-1,0),NA())</f>
        <v>#N/A</v>
      </c>
      <c r="R2037" s="219" t="e">
        <f ca="1">IF(ISNUMBER(OFFSET(INDIRECT("'"&amp;'DATA for charts'!R$5&amp;"'!$w1"),$A2037-1,0)),OFFSET(INDIRECT("'"&amp;'DATA for charts'!R$5&amp;"'!$w1"),$A2037-1,0),NA())</f>
        <v>#N/A</v>
      </c>
      <c r="S2037" s="219" t="e">
        <f ca="1">IF(ISNUMBER(OFFSET(INDIRECT("'"&amp;'DATA for charts'!S$5&amp;"'!$w1"),$A2037-1,0)),OFFSET(INDIRECT("'"&amp;'DATA for charts'!S$5&amp;"'!$w1"),$A2037-1,0),NA())</f>
        <v>#N/A</v>
      </c>
    </row>
    <row r="2038" spans="1:19">
      <c r="A2038" s="226">
        <f t="shared" si="1547"/>
        <v>273</v>
      </c>
      <c r="B2038" s="8">
        <v>12</v>
      </c>
      <c r="C2038" s="219">
        <f ca="1">IF(ISNUMBER(OFFSET(INDIRECT("'"&amp;'DATA for charts'!C$5&amp;"'!$w1"),$A2038-1,0)),OFFSET(INDIRECT("'"&amp;'DATA for charts'!C$5&amp;"'!$w1"),$A2038-1,0),NA())</f>
        <v>-2.024</v>
      </c>
      <c r="D2038" s="219">
        <f ca="1">IF(ISNUMBER(OFFSET(INDIRECT("'"&amp;'DATA for charts'!D$5&amp;"'!$w1"),$A2038-1,0)),OFFSET(INDIRECT("'"&amp;'DATA for charts'!D$5&amp;"'!$w1"),$A2038-1,0),NA())</f>
        <v>-1.8619380000000001</v>
      </c>
      <c r="E2038" s="219">
        <f ca="1">IF(ISNUMBER(OFFSET(INDIRECT("'"&amp;'DATA for charts'!E$5&amp;"'!$w1"),$A2038-1,0)),OFFSET(INDIRECT("'"&amp;'DATA for charts'!E$5&amp;"'!$w1"),$A2038-1,0),NA())</f>
        <v>-1.54206</v>
      </c>
      <c r="F2038" s="219">
        <f ca="1">IF(ISNUMBER(OFFSET(INDIRECT("'"&amp;'DATA for charts'!F$5&amp;"'!$w1"),$A2038-1,0)),OFFSET(INDIRECT("'"&amp;'DATA for charts'!F$5&amp;"'!$w1"),$A2038-1,0),NA())</f>
        <v>-1.8618460881651748</v>
      </c>
      <c r="G2038" s="219">
        <f ca="1">IF(ISNUMBER(OFFSET(INDIRECT("'"&amp;'DATA for charts'!G$5&amp;"'!$w1"),$A2038-1,0)),OFFSET(INDIRECT("'"&amp;'DATA for charts'!G$5&amp;"'!$w1"),$A2038-1,0),NA())</f>
        <v>-1.65</v>
      </c>
      <c r="H2038" s="219">
        <f ca="1">IF(ISNUMBER(OFFSET(INDIRECT("'"&amp;'DATA for charts'!H$5&amp;"'!$w1"),$A2038-1,0)),OFFSET(INDIRECT("'"&amp;'DATA for charts'!H$5&amp;"'!$w1"),$A2038-1,0),NA())</f>
        <v>-1.7924800000000001</v>
      </c>
      <c r="I2038" s="219" t="e">
        <f ca="1">IF(ISNUMBER(OFFSET(INDIRECT("'"&amp;'DATA for charts'!I$5&amp;"'!$w1"),$A2038-1,0)),OFFSET(INDIRECT("'"&amp;'DATA for charts'!I$5&amp;"'!$w1"),$A2038-1,0),NA())</f>
        <v>#N/A</v>
      </c>
      <c r="J2038" s="219" t="e">
        <f ca="1">IF(ISNUMBER(OFFSET(INDIRECT("'"&amp;'DATA for charts'!J$5&amp;"'!$w1"),$A2038-1,0)),OFFSET(INDIRECT("'"&amp;'DATA for charts'!J$5&amp;"'!$w1"),$A2038-1,0),NA())</f>
        <v>#N/A</v>
      </c>
      <c r="K2038" s="219" t="e">
        <f ca="1">IF(ISNUMBER(OFFSET(INDIRECT("'"&amp;'DATA for charts'!K$5&amp;"'!$w1"),$A2038-1,0)),OFFSET(INDIRECT("'"&amp;'DATA for charts'!K$5&amp;"'!$w1"),$A2038-1,0),NA())</f>
        <v>#N/A</v>
      </c>
      <c r="L2038" s="219" t="e">
        <f ca="1">IF(ISNUMBER(OFFSET(INDIRECT("'"&amp;'DATA for charts'!L$5&amp;"'!$w1"),$A2038-1,0)),OFFSET(INDIRECT("'"&amp;'DATA for charts'!L$5&amp;"'!$w1"),$A2038-1,0),NA())</f>
        <v>#N/A</v>
      </c>
      <c r="M2038" s="219" t="e">
        <f ca="1">IF(ISNUMBER(OFFSET(INDIRECT("'"&amp;'DATA for charts'!M$5&amp;"'!$w1"),$A2038-1,0)),OFFSET(INDIRECT("'"&amp;'DATA for charts'!M$5&amp;"'!$w1"),$A2038-1,0),NA())</f>
        <v>#N/A</v>
      </c>
      <c r="N2038" s="219" t="e">
        <f ca="1">IF(ISNUMBER(OFFSET(INDIRECT("'"&amp;'DATA for charts'!N$5&amp;"'!$w1"),$A2038-1,0)),OFFSET(INDIRECT("'"&amp;'DATA for charts'!N$5&amp;"'!$w1"),$A2038-1,0),NA())</f>
        <v>#N/A</v>
      </c>
      <c r="O2038" s="219" t="e">
        <f ca="1">IF(ISNUMBER(OFFSET(INDIRECT("'"&amp;'DATA for charts'!O$5&amp;"'!$w1"),$A2038-1,0)),OFFSET(INDIRECT("'"&amp;'DATA for charts'!O$5&amp;"'!$w1"),$A2038-1,0),NA())</f>
        <v>#N/A</v>
      </c>
      <c r="P2038" s="219" t="e">
        <f ca="1">IF(ISNUMBER(OFFSET(INDIRECT("'"&amp;'DATA for charts'!P$5&amp;"'!$w1"),$A2038-1,0)),OFFSET(INDIRECT("'"&amp;'DATA for charts'!P$5&amp;"'!$w1"),$A2038-1,0),NA())</f>
        <v>#N/A</v>
      </c>
      <c r="Q2038" s="219" t="e">
        <f ca="1">IF(ISNUMBER(OFFSET(INDIRECT("'"&amp;'DATA for charts'!Q$5&amp;"'!$w1"),$A2038-1,0)),OFFSET(INDIRECT("'"&amp;'DATA for charts'!Q$5&amp;"'!$w1"),$A2038-1,0),NA())</f>
        <v>#N/A</v>
      </c>
      <c r="R2038" s="219" t="e">
        <f ca="1">IF(ISNUMBER(OFFSET(INDIRECT("'"&amp;'DATA for charts'!R$5&amp;"'!$w1"),$A2038-1,0)),OFFSET(INDIRECT("'"&amp;'DATA for charts'!R$5&amp;"'!$w1"),$A2038-1,0),NA())</f>
        <v>#N/A</v>
      </c>
      <c r="S2038" s="219" t="e">
        <f ca="1">IF(ISNUMBER(OFFSET(INDIRECT("'"&amp;'DATA for charts'!S$5&amp;"'!$w1"),$A2038-1,0)),OFFSET(INDIRECT("'"&amp;'DATA for charts'!S$5&amp;"'!$w1"),$A2038-1,0),NA())</f>
        <v>#N/A</v>
      </c>
    </row>
    <row r="2039" spans="1:19">
      <c r="A2039" s="226">
        <f t="shared" si="1547"/>
        <v>274</v>
      </c>
      <c r="B2039" s="8">
        <v>13</v>
      </c>
      <c r="C2039" s="219">
        <f ca="1">IF(ISNUMBER(OFFSET(INDIRECT("'"&amp;'DATA for charts'!C$5&amp;"'!$w1"),$A2039-1,0)),OFFSET(INDIRECT("'"&amp;'DATA for charts'!C$5&amp;"'!$w1"),$A2039-1,0),NA())</f>
        <v>-2.2429999999999999</v>
      </c>
      <c r="D2039" s="219">
        <f ca="1">IF(ISNUMBER(OFFSET(INDIRECT("'"&amp;'DATA for charts'!D$5&amp;"'!$w1"),$A2039-1,0)),OFFSET(INDIRECT("'"&amp;'DATA for charts'!D$5&amp;"'!$w1"),$A2039-1,0),NA())</f>
        <v>-2.0803379999999998</v>
      </c>
      <c r="E2039" s="219">
        <f ca="1">IF(ISNUMBER(OFFSET(INDIRECT("'"&amp;'DATA for charts'!E$5&amp;"'!$w1"),$A2039-1,0)),OFFSET(INDIRECT("'"&amp;'DATA for charts'!E$5&amp;"'!$w1"),$A2039-1,0),NA())</f>
        <v>-1.7885</v>
      </c>
      <c r="F2039" s="219">
        <f ca="1">IF(ISNUMBER(OFFSET(INDIRECT("'"&amp;'DATA for charts'!F$5&amp;"'!$w1"),$A2039-1,0)),OFFSET(INDIRECT("'"&amp;'DATA for charts'!F$5&amp;"'!$w1"),$A2039-1,0),NA())</f>
        <v>-2.1008854939273416</v>
      </c>
      <c r="G2039" s="219">
        <f ca="1">IF(ISNUMBER(OFFSET(INDIRECT("'"&amp;'DATA for charts'!G$5&amp;"'!$w1"),$A2039-1,0)),OFFSET(INDIRECT("'"&amp;'DATA for charts'!G$5&amp;"'!$w1"),$A2039-1,0),NA())</f>
        <v>-1.93</v>
      </c>
      <c r="H2039" s="219">
        <f ca="1">IF(ISNUMBER(OFFSET(INDIRECT("'"&amp;'DATA for charts'!H$5&amp;"'!$w1"),$A2039-1,0)),OFFSET(INDIRECT("'"&amp;'DATA for charts'!H$5&amp;"'!$w1"),$A2039-1,0),NA())</f>
        <v>-2.0440700000000001</v>
      </c>
      <c r="I2039" s="219" t="e">
        <f ca="1">IF(ISNUMBER(OFFSET(INDIRECT("'"&amp;'DATA for charts'!I$5&amp;"'!$w1"),$A2039-1,0)),OFFSET(INDIRECT("'"&amp;'DATA for charts'!I$5&amp;"'!$w1"),$A2039-1,0),NA())</f>
        <v>#N/A</v>
      </c>
      <c r="J2039" s="219" t="e">
        <f ca="1">IF(ISNUMBER(OFFSET(INDIRECT("'"&amp;'DATA for charts'!J$5&amp;"'!$w1"),$A2039-1,0)),OFFSET(INDIRECT("'"&amp;'DATA for charts'!J$5&amp;"'!$w1"),$A2039-1,0),NA())</f>
        <v>#N/A</v>
      </c>
      <c r="K2039" s="219" t="e">
        <f ca="1">IF(ISNUMBER(OFFSET(INDIRECT("'"&amp;'DATA for charts'!K$5&amp;"'!$w1"),$A2039-1,0)),OFFSET(INDIRECT("'"&amp;'DATA for charts'!K$5&amp;"'!$w1"),$A2039-1,0),NA())</f>
        <v>#N/A</v>
      </c>
      <c r="L2039" s="219" t="e">
        <f ca="1">IF(ISNUMBER(OFFSET(INDIRECT("'"&amp;'DATA for charts'!L$5&amp;"'!$w1"),$A2039-1,0)),OFFSET(INDIRECT("'"&amp;'DATA for charts'!L$5&amp;"'!$w1"),$A2039-1,0),NA())</f>
        <v>#N/A</v>
      </c>
      <c r="M2039" s="219" t="e">
        <f ca="1">IF(ISNUMBER(OFFSET(INDIRECT("'"&amp;'DATA for charts'!M$5&amp;"'!$w1"),$A2039-1,0)),OFFSET(INDIRECT("'"&amp;'DATA for charts'!M$5&amp;"'!$w1"),$A2039-1,0),NA())</f>
        <v>#N/A</v>
      </c>
      <c r="N2039" s="219" t="e">
        <f ca="1">IF(ISNUMBER(OFFSET(INDIRECT("'"&amp;'DATA for charts'!N$5&amp;"'!$w1"),$A2039-1,0)),OFFSET(INDIRECT("'"&amp;'DATA for charts'!N$5&amp;"'!$w1"),$A2039-1,0),NA())</f>
        <v>#N/A</v>
      </c>
      <c r="O2039" s="219" t="e">
        <f ca="1">IF(ISNUMBER(OFFSET(INDIRECT("'"&amp;'DATA for charts'!O$5&amp;"'!$w1"),$A2039-1,0)),OFFSET(INDIRECT("'"&amp;'DATA for charts'!O$5&amp;"'!$w1"),$A2039-1,0),NA())</f>
        <v>#N/A</v>
      </c>
      <c r="P2039" s="219" t="e">
        <f ca="1">IF(ISNUMBER(OFFSET(INDIRECT("'"&amp;'DATA for charts'!P$5&amp;"'!$w1"),$A2039-1,0)),OFFSET(INDIRECT("'"&amp;'DATA for charts'!P$5&amp;"'!$w1"),$A2039-1,0),NA())</f>
        <v>#N/A</v>
      </c>
      <c r="Q2039" s="219" t="e">
        <f ca="1">IF(ISNUMBER(OFFSET(INDIRECT("'"&amp;'DATA for charts'!Q$5&amp;"'!$w1"),$A2039-1,0)),OFFSET(INDIRECT("'"&amp;'DATA for charts'!Q$5&amp;"'!$w1"),$A2039-1,0),NA())</f>
        <v>#N/A</v>
      </c>
      <c r="R2039" s="219" t="e">
        <f ca="1">IF(ISNUMBER(OFFSET(INDIRECT("'"&amp;'DATA for charts'!R$5&amp;"'!$w1"),$A2039-1,0)),OFFSET(INDIRECT("'"&amp;'DATA for charts'!R$5&amp;"'!$w1"),$A2039-1,0),NA())</f>
        <v>#N/A</v>
      </c>
      <c r="S2039" s="219" t="e">
        <f ca="1">IF(ISNUMBER(OFFSET(INDIRECT("'"&amp;'DATA for charts'!S$5&amp;"'!$w1"),$A2039-1,0)),OFFSET(INDIRECT("'"&amp;'DATA for charts'!S$5&amp;"'!$w1"),$A2039-1,0),NA())</f>
        <v>#N/A</v>
      </c>
    </row>
    <row r="2040" spans="1:19">
      <c r="A2040" s="226">
        <f t="shared" si="1547"/>
        <v>275</v>
      </c>
      <c r="B2040" s="8">
        <v>14</v>
      </c>
      <c r="C2040" s="219">
        <f ca="1">IF(ISNUMBER(OFFSET(INDIRECT("'"&amp;'DATA for charts'!C$5&amp;"'!$w1"),$A2040-1,0)),OFFSET(INDIRECT("'"&amp;'DATA for charts'!C$5&amp;"'!$w1"),$A2040-1,0),NA())</f>
        <v>-2.3460000000000001</v>
      </c>
      <c r="D2040" s="219">
        <f ca="1">IF(ISNUMBER(OFFSET(INDIRECT("'"&amp;'DATA for charts'!D$5&amp;"'!$w1"),$A2040-1,0)),OFFSET(INDIRECT("'"&amp;'DATA for charts'!D$5&amp;"'!$w1"),$A2040-1,0),NA())</f>
        <v>-2.166579</v>
      </c>
      <c r="E2040" s="219">
        <f ca="1">IF(ISNUMBER(OFFSET(INDIRECT("'"&amp;'DATA for charts'!E$5&amp;"'!$w1"),$A2040-1,0)),OFFSET(INDIRECT("'"&amp;'DATA for charts'!E$5&amp;"'!$w1"),$A2040-1,0),NA())</f>
        <v>-1.9516199999999999</v>
      </c>
      <c r="F2040" s="219">
        <f ca="1">IF(ISNUMBER(OFFSET(INDIRECT("'"&amp;'DATA for charts'!F$5&amp;"'!$w1"),$A2040-1,0)),OFFSET(INDIRECT("'"&amp;'DATA for charts'!F$5&amp;"'!$w1"),$A2040-1,0),NA())</f>
        <v>-2.2353503096812859</v>
      </c>
      <c r="G2040" s="219">
        <f ca="1">IF(ISNUMBER(OFFSET(INDIRECT("'"&amp;'DATA for charts'!G$5&amp;"'!$w1"),$A2040-1,0)),OFFSET(INDIRECT("'"&amp;'DATA for charts'!G$5&amp;"'!$w1"),$A2040-1,0),NA())</f>
        <v>-2.11</v>
      </c>
      <c r="H2040" s="219">
        <f ca="1">IF(ISNUMBER(OFFSET(INDIRECT("'"&amp;'DATA for charts'!H$5&amp;"'!$w1"),$A2040-1,0)),OFFSET(INDIRECT("'"&amp;'DATA for charts'!H$5&amp;"'!$w1"),$A2040-1,0),NA())</f>
        <v>-2.1791499999999999</v>
      </c>
      <c r="I2040" s="219" t="e">
        <f ca="1">IF(ISNUMBER(OFFSET(INDIRECT("'"&amp;'DATA for charts'!I$5&amp;"'!$w1"),$A2040-1,0)),OFFSET(INDIRECT("'"&amp;'DATA for charts'!I$5&amp;"'!$w1"),$A2040-1,0),NA())</f>
        <v>#N/A</v>
      </c>
      <c r="J2040" s="219" t="e">
        <f ca="1">IF(ISNUMBER(OFFSET(INDIRECT("'"&amp;'DATA for charts'!J$5&amp;"'!$w1"),$A2040-1,0)),OFFSET(INDIRECT("'"&amp;'DATA for charts'!J$5&amp;"'!$w1"),$A2040-1,0),NA())</f>
        <v>#N/A</v>
      </c>
      <c r="K2040" s="219" t="e">
        <f ca="1">IF(ISNUMBER(OFFSET(INDIRECT("'"&amp;'DATA for charts'!K$5&amp;"'!$w1"),$A2040-1,0)),OFFSET(INDIRECT("'"&amp;'DATA for charts'!K$5&amp;"'!$w1"),$A2040-1,0),NA())</f>
        <v>#N/A</v>
      </c>
      <c r="L2040" s="219" t="e">
        <f ca="1">IF(ISNUMBER(OFFSET(INDIRECT("'"&amp;'DATA for charts'!L$5&amp;"'!$w1"),$A2040-1,0)),OFFSET(INDIRECT("'"&amp;'DATA for charts'!L$5&amp;"'!$w1"),$A2040-1,0),NA())</f>
        <v>#N/A</v>
      </c>
      <c r="M2040" s="219" t="e">
        <f ca="1">IF(ISNUMBER(OFFSET(INDIRECT("'"&amp;'DATA for charts'!M$5&amp;"'!$w1"),$A2040-1,0)),OFFSET(INDIRECT("'"&amp;'DATA for charts'!M$5&amp;"'!$w1"),$A2040-1,0),NA())</f>
        <v>#N/A</v>
      </c>
      <c r="N2040" s="219" t="e">
        <f ca="1">IF(ISNUMBER(OFFSET(INDIRECT("'"&amp;'DATA for charts'!N$5&amp;"'!$w1"),$A2040-1,0)),OFFSET(INDIRECT("'"&amp;'DATA for charts'!N$5&amp;"'!$w1"),$A2040-1,0),NA())</f>
        <v>#N/A</v>
      </c>
      <c r="O2040" s="219" t="e">
        <f ca="1">IF(ISNUMBER(OFFSET(INDIRECT("'"&amp;'DATA for charts'!O$5&amp;"'!$w1"),$A2040-1,0)),OFFSET(INDIRECT("'"&amp;'DATA for charts'!O$5&amp;"'!$w1"),$A2040-1,0),NA())</f>
        <v>#N/A</v>
      </c>
      <c r="P2040" s="219" t="e">
        <f ca="1">IF(ISNUMBER(OFFSET(INDIRECT("'"&amp;'DATA for charts'!P$5&amp;"'!$w1"),$A2040-1,0)),OFFSET(INDIRECT("'"&amp;'DATA for charts'!P$5&amp;"'!$w1"),$A2040-1,0),NA())</f>
        <v>#N/A</v>
      </c>
      <c r="Q2040" s="219" t="e">
        <f ca="1">IF(ISNUMBER(OFFSET(INDIRECT("'"&amp;'DATA for charts'!Q$5&amp;"'!$w1"),$A2040-1,0)),OFFSET(INDIRECT("'"&amp;'DATA for charts'!Q$5&amp;"'!$w1"),$A2040-1,0),NA())</f>
        <v>#N/A</v>
      </c>
      <c r="R2040" s="219" t="e">
        <f ca="1">IF(ISNUMBER(OFFSET(INDIRECT("'"&amp;'DATA for charts'!R$5&amp;"'!$w1"),$A2040-1,0)),OFFSET(INDIRECT("'"&amp;'DATA for charts'!R$5&amp;"'!$w1"),$A2040-1,0),NA())</f>
        <v>#N/A</v>
      </c>
      <c r="S2040" s="219" t="e">
        <f ca="1">IF(ISNUMBER(OFFSET(INDIRECT("'"&amp;'DATA for charts'!S$5&amp;"'!$w1"),$A2040-1,0)),OFFSET(INDIRECT("'"&amp;'DATA for charts'!S$5&amp;"'!$w1"),$A2040-1,0),NA())</f>
        <v>#N/A</v>
      </c>
    </row>
    <row r="2041" spans="1:19">
      <c r="A2041" s="226">
        <f t="shared" si="1547"/>
        <v>276</v>
      </c>
      <c r="B2041" s="8">
        <v>15</v>
      </c>
      <c r="C2041" s="219">
        <f ca="1">IF(ISNUMBER(OFFSET(INDIRECT("'"&amp;'DATA for charts'!C$5&amp;"'!$w1"),$A2041-1,0)),OFFSET(INDIRECT("'"&amp;'DATA for charts'!C$5&amp;"'!$w1"),$A2041-1,0),NA())</f>
        <v>-2.3420000000000001</v>
      </c>
      <c r="D2041" s="219">
        <f ca="1">IF(ISNUMBER(OFFSET(INDIRECT("'"&amp;'DATA for charts'!D$5&amp;"'!$w1"),$A2041-1,0)),OFFSET(INDIRECT("'"&amp;'DATA for charts'!D$5&amp;"'!$w1"),$A2041-1,0),NA())</f>
        <v>-2.0875789999999999</v>
      </c>
      <c r="E2041" s="219">
        <f ca="1">IF(ISNUMBER(OFFSET(INDIRECT("'"&amp;'DATA for charts'!E$5&amp;"'!$w1"),$A2041-1,0)),OFFSET(INDIRECT("'"&amp;'DATA for charts'!E$5&amp;"'!$w1"),$A2041-1,0),NA())</f>
        <v>-2.00075</v>
      </c>
      <c r="F2041" s="219">
        <f ca="1">IF(ISNUMBER(OFFSET(INDIRECT("'"&amp;'DATA for charts'!F$5&amp;"'!$w1"),$A2041-1,0)),OFFSET(INDIRECT("'"&amp;'DATA for charts'!F$5&amp;"'!$w1"),$A2041-1,0),NA())</f>
        <v>-2.2319381078508891</v>
      </c>
      <c r="G2041" s="219">
        <f ca="1">IF(ISNUMBER(OFFSET(INDIRECT("'"&amp;'DATA for charts'!G$5&amp;"'!$w1"),$A2041-1,0)),OFFSET(INDIRECT("'"&amp;'DATA for charts'!G$5&amp;"'!$w1"),$A2041-1,0),NA())</f>
        <v>-2.15</v>
      </c>
      <c r="H2041" s="219">
        <f ca="1">IF(ISNUMBER(OFFSET(INDIRECT("'"&amp;'DATA for charts'!H$5&amp;"'!$w1"),$A2041-1,0)),OFFSET(INDIRECT("'"&amp;'DATA for charts'!H$5&amp;"'!$w1"),$A2041-1,0),NA())</f>
        <v>-2.1762100000000002</v>
      </c>
      <c r="I2041" s="219" t="e">
        <f ca="1">IF(ISNUMBER(OFFSET(INDIRECT("'"&amp;'DATA for charts'!I$5&amp;"'!$w1"),$A2041-1,0)),OFFSET(INDIRECT("'"&amp;'DATA for charts'!I$5&amp;"'!$w1"),$A2041-1,0),NA())</f>
        <v>#N/A</v>
      </c>
      <c r="J2041" s="219" t="e">
        <f ca="1">IF(ISNUMBER(OFFSET(INDIRECT("'"&amp;'DATA for charts'!J$5&amp;"'!$w1"),$A2041-1,0)),OFFSET(INDIRECT("'"&amp;'DATA for charts'!J$5&amp;"'!$w1"),$A2041-1,0),NA())</f>
        <v>#N/A</v>
      </c>
      <c r="K2041" s="219" t="e">
        <f ca="1">IF(ISNUMBER(OFFSET(INDIRECT("'"&amp;'DATA for charts'!K$5&amp;"'!$w1"),$A2041-1,0)),OFFSET(INDIRECT("'"&amp;'DATA for charts'!K$5&amp;"'!$w1"),$A2041-1,0),NA())</f>
        <v>#N/A</v>
      </c>
      <c r="L2041" s="219" t="e">
        <f ca="1">IF(ISNUMBER(OFFSET(INDIRECT("'"&amp;'DATA for charts'!L$5&amp;"'!$w1"),$A2041-1,0)),OFFSET(INDIRECT("'"&amp;'DATA for charts'!L$5&amp;"'!$w1"),$A2041-1,0),NA())</f>
        <v>#N/A</v>
      </c>
      <c r="M2041" s="219" t="e">
        <f ca="1">IF(ISNUMBER(OFFSET(INDIRECT("'"&amp;'DATA for charts'!M$5&amp;"'!$w1"),$A2041-1,0)),OFFSET(INDIRECT("'"&amp;'DATA for charts'!M$5&amp;"'!$w1"),$A2041-1,0),NA())</f>
        <v>#N/A</v>
      </c>
      <c r="N2041" s="219" t="e">
        <f ca="1">IF(ISNUMBER(OFFSET(INDIRECT("'"&amp;'DATA for charts'!N$5&amp;"'!$w1"),$A2041-1,0)),OFFSET(INDIRECT("'"&amp;'DATA for charts'!N$5&amp;"'!$w1"),$A2041-1,0),NA())</f>
        <v>#N/A</v>
      </c>
      <c r="O2041" s="219" t="e">
        <f ca="1">IF(ISNUMBER(OFFSET(INDIRECT("'"&amp;'DATA for charts'!O$5&amp;"'!$w1"),$A2041-1,0)),OFFSET(INDIRECT("'"&amp;'DATA for charts'!O$5&amp;"'!$w1"),$A2041-1,0),NA())</f>
        <v>#N/A</v>
      </c>
      <c r="P2041" s="219" t="e">
        <f ca="1">IF(ISNUMBER(OFFSET(INDIRECT("'"&amp;'DATA for charts'!P$5&amp;"'!$w1"),$A2041-1,0)),OFFSET(INDIRECT("'"&amp;'DATA for charts'!P$5&amp;"'!$w1"),$A2041-1,0),NA())</f>
        <v>#N/A</v>
      </c>
      <c r="Q2041" s="219" t="e">
        <f ca="1">IF(ISNUMBER(OFFSET(INDIRECT("'"&amp;'DATA for charts'!Q$5&amp;"'!$w1"),$A2041-1,0)),OFFSET(INDIRECT("'"&amp;'DATA for charts'!Q$5&amp;"'!$w1"),$A2041-1,0),NA())</f>
        <v>#N/A</v>
      </c>
      <c r="R2041" s="219" t="e">
        <f ca="1">IF(ISNUMBER(OFFSET(INDIRECT("'"&amp;'DATA for charts'!R$5&amp;"'!$w1"),$A2041-1,0)),OFFSET(INDIRECT("'"&amp;'DATA for charts'!R$5&amp;"'!$w1"),$A2041-1,0),NA())</f>
        <v>#N/A</v>
      </c>
      <c r="S2041" s="219" t="e">
        <f ca="1">IF(ISNUMBER(OFFSET(INDIRECT("'"&amp;'DATA for charts'!S$5&amp;"'!$w1"),$A2041-1,0)),OFFSET(INDIRECT("'"&amp;'DATA for charts'!S$5&amp;"'!$w1"),$A2041-1,0),NA())</f>
        <v>#N/A</v>
      </c>
    </row>
    <row r="2042" spans="1:19">
      <c r="A2042" s="226">
        <f t="shared" si="1547"/>
        <v>277</v>
      </c>
      <c r="B2042" s="8">
        <v>16</v>
      </c>
      <c r="C2042" s="219">
        <f ca="1">IF(ISNUMBER(OFFSET(INDIRECT("'"&amp;'DATA for charts'!C$5&amp;"'!$w1"),$A2042-1,0)),OFFSET(INDIRECT("'"&amp;'DATA for charts'!C$5&amp;"'!$w1"),$A2042-1,0),NA())</f>
        <v>-2.25</v>
      </c>
      <c r="D2042" s="219">
        <f ca="1">IF(ISNUMBER(OFFSET(INDIRECT("'"&amp;'DATA for charts'!D$5&amp;"'!$w1"),$A2042-1,0)),OFFSET(INDIRECT("'"&amp;'DATA for charts'!D$5&amp;"'!$w1"),$A2042-1,0),NA())</f>
        <v>-1.8985879999999999</v>
      </c>
      <c r="E2042" s="219">
        <f ca="1">IF(ISNUMBER(OFFSET(INDIRECT("'"&amp;'DATA for charts'!E$5&amp;"'!$w1"),$A2042-1,0)),OFFSET(INDIRECT("'"&amp;'DATA for charts'!E$5&amp;"'!$w1"),$A2042-1,0),NA())</f>
        <v>-1.94282</v>
      </c>
      <c r="F2042" s="219">
        <f ca="1">IF(ISNUMBER(OFFSET(INDIRECT("'"&amp;'DATA for charts'!F$5&amp;"'!$w1"),$A2042-1,0)),OFFSET(INDIRECT("'"&amp;'DATA for charts'!F$5&amp;"'!$w1"),$A2042-1,0),NA())</f>
        <v>-2.1291955274310301</v>
      </c>
      <c r="G2042" s="219">
        <f ca="1">IF(ISNUMBER(OFFSET(INDIRECT("'"&amp;'DATA for charts'!G$5&amp;"'!$w1"),$A2042-1,0)),OFFSET(INDIRECT("'"&amp;'DATA for charts'!G$5&amp;"'!$w1"),$A2042-1,0),NA())</f>
        <v>-2.08</v>
      </c>
      <c r="H2042" s="219">
        <f ca="1">IF(ISNUMBER(OFFSET(INDIRECT("'"&amp;'DATA for charts'!H$5&amp;"'!$w1"),$A2042-1,0)),OFFSET(INDIRECT("'"&amp;'DATA for charts'!H$5&amp;"'!$w1"),$A2042-1,0),NA())</f>
        <v>-2.0484599999999999</v>
      </c>
      <c r="I2042" s="219" t="e">
        <f ca="1">IF(ISNUMBER(OFFSET(INDIRECT("'"&amp;'DATA for charts'!I$5&amp;"'!$w1"),$A2042-1,0)),OFFSET(INDIRECT("'"&amp;'DATA for charts'!I$5&amp;"'!$w1"),$A2042-1,0),NA())</f>
        <v>#N/A</v>
      </c>
      <c r="J2042" s="219" t="e">
        <f ca="1">IF(ISNUMBER(OFFSET(INDIRECT("'"&amp;'DATA for charts'!J$5&amp;"'!$w1"),$A2042-1,0)),OFFSET(INDIRECT("'"&amp;'DATA for charts'!J$5&amp;"'!$w1"),$A2042-1,0),NA())</f>
        <v>#N/A</v>
      </c>
      <c r="K2042" s="219" t="e">
        <f ca="1">IF(ISNUMBER(OFFSET(INDIRECT("'"&amp;'DATA for charts'!K$5&amp;"'!$w1"),$A2042-1,0)),OFFSET(INDIRECT("'"&amp;'DATA for charts'!K$5&amp;"'!$w1"),$A2042-1,0),NA())</f>
        <v>#N/A</v>
      </c>
      <c r="L2042" s="219" t="e">
        <f ca="1">IF(ISNUMBER(OFFSET(INDIRECT("'"&amp;'DATA for charts'!L$5&amp;"'!$w1"),$A2042-1,0)),OFFSET(INDIRECT("'"&amp;'DATA for charts'!L$5&amp;"'!$w1"),$A2042-1,0),NA())</f>
        <v>#N/A</v>
      </c>
      <c r="M2042" s="219" t="e">
        <f ca="1">IF(ISNUMBER(OFFSET(INDIRECT("'"&amp;'DATA for charts'!M$5&amp;"'!$w1"),$A2042-1,0)),OFFSET(INDIRECT("'"&amp;'DATA for charts'!M$5&amp;"'!$w1"),$A2042-1,0),NA())</f>
        <v>#N/A</v>
      </c>
      <c r="N2042" s="219" t="e">
        <f ca="1">IF(ISNUMBER(OFFSET(INDIRECT("'"&amp;'DATA for charts'!N$5&amp;"'!$w1"),$A2042-1,0)),OFFSET(INDIRECT("'"&amp;'DATA for charts'!N$5&amp;"'!$w1"),$A2042-1,0),NA())</f>
        <v>#N/A</v>
      </c>
      <c r="O2042" s="219" t="e">
        <f ca="1">IF(ISNUMBER(OFFSET(INDIRECT("'"&amp;'DATA for charts'!O$5&amp;"'!$w1"),$A2042-1,0)),OFFSET(INDIRECT("'"&amp;'DATA for charts'!O$5&amp;"'!$w1"),$A2042-1,0),NA())</f>
        <v>#N/A</v>
      </c>
      <c r="P2042" s="219" t="e">
        <f ca="1">IF(ISNUMBER(OFFSET(INDIRECT("'"&amp;'DATA for charts'!P$5&amp;"'!$w1"),$A2042-1,0)),OFFSET(INDIRECT("'"&amp;'DATA for charts'!P$5&amp;"'!$w1"),$A2042-1,0),NA())</f>
        <v>#N/A</v>
      </c>
      <c r="Q2042" s="219" t="e">
        <f ca="1">IF(ISNUMBER(OFFSET(INDIRECT("'"&amp;'DATA for charts'!Q$5&amp;"'!$w1"),$A2042-1,0)),OFFSET(INDIRECT("'"&amp;'DATA for charts'!Q$5&amp;"'!$w1"),$A2042-1,0),NA())</f>
        <v>#N/A</v>
      </c>
      <c r="R2042" s="219" t="e">
        <f ca="1">IF(ISNUMBER(OFFSET(INDIRECT("'"&amp;'DATA for charts'!R$5&amp;"'!$w1"),$A2042-1,0)),OFFSET(INDIRECT("'"&amp;'DATA for charts'!R$5&amp;"'!$w1"),$A2042-1,0),NA())</f>
        <v>#N/A</v>
      </c>
      <c r="S2042" s="219" t="e">
        <f ca="1">IF(ISNUMBER(OFFSET(INDIRECT("'"&amp;'DATA for charts'!S$5&amp;"'!$w1"),$A2042-1,0)),OFFSET(INDIRECT("'"&amp;'DATA for charts'!S$5&amp;"'!$w1"),$A2042-1,0),NA())</f>
        <v>#N/A</v>
      </c>
    </row>
    <row r="2043" spans="1:19">
      <c r="A2043" s="226">
        <f t="shared" si="1547"/>
        <v>278</v>
      </c>
      <c r="B2043" s="8">
        <v>17</v>
      </c>
      <c r="C2043" s="219">
        <f ca="1">IF(ISNUMBER(OFFSET(INDIRECT("'"&amp;'DATA for charts'!C$5&amp;"'!$w1"),$A2043-1,0)),OFFSET(INDIRECT("'"&amp;'DATA for charts'!C$5&amp;"'!$w1"),$A2043-1,0),NA())</f>
        <v>-2.1309999999999998</v>
      </c>
      <c r="D2043" s="219">
        <f ca="1">IF(ISNUMBER(OFFSET(INDIRECT("'"&amp;'DATA for charts'!D$5&amp;"'!$w1"),$A2043-1,0)),OFFSET(INDIRECT("'"&amp;'DATA for charts'!D$5&amp;"'!$w1"),$A2043-1,0),NA())</f>
        <v>-1.736607</v>
      </c>
      <c r="E2043" s="219">
        <f ca="1">IF(ISNUMBER(OFFSET(INDIRECT("'"&amp;'DATA for charts'!E$5&amp;"'!$w1"),$A2043-1,0)),OFFSET(INDIRECT("'"&amp;'DATA for charts'!E$5&amp;"'!$w1"),$A2043-1,0),NA())</f>
        <v>-1.84551</v>
      </c>
      <c r="F2043" s="219">
        <f ca="1">IF(ISNUMBER(OFFSET(INDIRECT("'"&amp;'DATA for charts'!F$5&amp;"'!$w1"),$A2043-1,0)),OFFSET(INDIRECT("'"&amp;'DATA for charts'!F$5&amp;"'!$w1"),$A2043-1,0),NA())</f>
        <v>-2.0064106525163248</v>
      </c>
      <c r="G2043" s="219">
        <f ca="1">IF(ISNUMBER(OFFSET(INDIRECT("'"&amp;'DATA for charts'!G$5&amp;"'!$w1"),$A2043-1,0)),OFFSET(INDIRECT("'"&amp;'DATA for charts'!G$5&amp;"'!$w1"),$A2043-1,0),NA())</f>
        <v>-1.98</v>
      </c>
      <c r="H2043" s="219">
        <f ca="1">IF(ISNUMBER(OFFSET(INDIRECT("'"&amp;'DATA for charts'!H$5&amp;"'!$w1"),$A2043-1,0)),OFFSET(INDIRECT("'"&amp;'DATA for charts'!H$5&amp;"'!$w1"),$A2043-1,0),NA())</f>
        <v>-1.9355899999999999</v>
      </c>
      <c r="I2043" s="219" t="e">
        <f ca="1">IF(ISNUMBER(OFFSET(INDIRECT("'"&amp;'DATA for charts'!I$5&amp;"'!$w1"),$A2043-1,0)),OFFSET(INDIRECT("'"&amp;'DATA for charts'!I$5&amp;"'!$w1"),$A2043-1,0),NA())</f>
        <v>#N/A</v>
      </c>
      <c r="J2043" s="219" t="e">
        <f ca="1">IF(ISNUMBER(OFFSET(INDIRECT("'"&amp;'DATA for charts'!J$5&amp;"'!$w1"),$A2043-1,0)),OFFSET(INDIRECT("'"&amp;'DATA for charts'!J$5&amp;"'!$w1"),$A2043-1,0),NA())</f>
        <v>#N/A</v>
      </c>
      <c r="K2043" s="219" t="e">
        <f ca="1">IF(ISNUMBER(OFFSET(INDIRECT("'"&amp;'DATA for charts'!K$5&amp;"'!$w1"),$A2043-1,0)),OFFSET(INDIRECT("'"&amp;'DATA for charts'!K$5&amp;"'!$w1"),$A2043-1,0),NA())</f>
        <v>#N/A</v>
      </c>
      <c r="L2043" s="219" t="e">
        <f ca="1">IF(ISNUMBER(OFFSET(INDIRECT("'"&amp;'DATA for charts'!L$5&amp;"'!$w1"),$A2043-1,0)),OFFSET(INDIRECT("'"&amp;'DATA for charts'!L$5&amp;"'!$w1"),$A2043-1,0),NA())</f>
        <v>#N/A</v>
      </c>
      <c r="M2043" s="219" t="e">
        <f ca="1">IF(ISNUMBER(OFFSET(INDIRECT("'"&amp;'DATA for charts'!M$5&amp;"'!$w1"),$A2043-1,0)),OFFSET(INDIRECT("'"&amp;'DATA for charts'!M$5&amp;"'!$w1"),$A2043-1,0),NA())</f>
        <v>#N/A</v>
      </c>
      <c r="N2043" s="219" t="e">
        <f ca="1">IF(ISNUMBER(OFFSET(INDIRECT("'"&amp;'DATA for charts'!N$5&amp;"'!$w1"),$A2043-1,0)),OFFSET(INDIRECT("'"&amp;'DATA for charts'!N$5&amp;"'!$w1"),$A2043-1,0),NA())</f>
        <v>#N/A</v>
      </c>
      <c r="O2043" s="219" t="e">
        <f ca="1">IF(ISNUMBER(OFFSET(INDIRECT("'"&amp;'DATA for charts'!O$5&amp;"'!$w1"),$A2043-1,0)),OFFSET(INDIRECT("'"&amp;'DATA for charts'!O$5&amp;"'!$w1"),$A2043-1,0),NA())</f>
        <v>#N/A</v>
      </c>
      <c r="P2043" s="219" t="e">
        <f ca="1">IF(ISNUMBER(OFFSET(INDIRECT("'"&amp;'DATA for charts'!P$5&amp;"'!$w1"),$A2043-1,0)),OFFSET(INDIRECT("'"&amp;'DATA for charts'!P$5&amp;"'!$w1"),$A2043-1,0),NA())</f>
        <v>#N/A</v>
      </c>
      <c r="Q2043" s="219" t="e">
        <f ca="1">IF(ISNUMBER(OFFSET(INDIRECT("'"&amp;'DATA for charts'!Q$5&amp;"'!$w1"),$A2043-1,0)),OFFSET(INDIRECT("'"&amp;'DATA for charts'!Q$5&amp;"'!$w1"),$A2043-1,0),NA())</f>
        <v>#N/A</v>
      </c>
      <c r="R2043" s="219" t="e">
        <f ca="1">IF(ISNUMBER(OFFSET(INDIRECT("'"&amp;'DATA for charts'!R$5&amp;"'!$w1"),$A2043-1,0)),OFFSET(INDIRECT("'"&amp;'DATA for charts'!R$5&amp;"'!$w1"),$A2043-1,0),NA())</f>
        <v>#N/A</v>
      </c>
      <c r="S2043" s="219" t="e">
        <f ca="1">IF(ISNUMBER(OFFSET(INDIRECT("'"&amp;'DATA for charts'!S$5&amp;"'!$w1"),$A2043-1,0)),OFFSET(INDIRECT("'"&amp;'DATA for charts'!S$5&amp;"'!$w1"),$A2043-1,0),NA())</f>
        <v>#N/A</v>
      </c>
    </row>
    <row r="2044" spans="1:19">
      <c r="A2044" s="226">
        <f t="shared" si="1547"/>
        <v>279</v>
      </c>
      <c r="B2044" s="8">
        <v>18</v>
      </c>
      <c r="C2044" s="219">
        <f ca="1">IF(ISNUMBER(OFFSET(INDIRECT("'"&amp;'DATA for charts'!C$5&amp;"'!$w1"),$A2044-1,0)),OFFSET(INDIRECT("'"&amp;'DATA for charts'!C$5&amp;"'!$w1"),$A2044-1,0),NA())</f>
        <v>-1.988</v>
      </c>
      <c r="D2044" s="219">
        <f ca="1">IF(ISNUMBER(OFFSET(INDIRECT("'"&amp;'DATA for charts'!D$5&amp;"'!$w1"),$A2044-1,0)),OFFSET(INDIRECT("'"&amp;'DATA for charts'!D$5&amp;"'!$w1"),$A2044-1,0),NA())</f>
        <v>-1.61199</v>
      </c>
      <c r="E2044" s="219">
        <f ca="1">IF(ISNUMBER(OFFSET(INDIRECT("'"&amp;'DATA for charts'!E$5&amp;"'!$w1"),$A2044-1,0)),OFFSET(INDIRECT("'"&amp;'DATA for charts'!E$5&amp;"'!$w1"),$A2044-1,0),NA())</f>
        <v>-1.7221299999999999</v>
      </c>
      <c r="F2044" s="219">
        <f ca="1">IF(ISNUMBER(OFFSET(INDIRECT("'"&amp;'DATA for charts'!F$5&amp;"'!$w1"),$A2044-1,0)),OFFSET(INDIRECT("'"&amp;'DATA for charts'!F$5&amp;"'!$w1"),$A2044-1,0),NA())</f>
        <v>-1.8638915196808834</v>
      </c>
      <c r="G2044" s="219">
        <f ca="1">IF(ISNUMBER(OFFSET(INDIRECT("'"&amp;'DATA for charts'!G$5&amp;"'!$w1"),$A2044-1,0)),OFFSET(INDIRECT("'"&amp;'DATA for charts'!G$5&amp;"'!$w1"),$A2044-1,0),NA())</f>
        <v>-1.87</v>
      </c>
      <c r="H2044" s="219">
        <f ca="1">IF(ISNUMBER(OFFSET(INDIRECT("'"&amp;'DATA for charts'!H$5&amp;"'!$w1"),$A2044-1,0)),OFFSET(INDIRECT("'"&amp;'DATA for charts'!H$5&amp;"'!$w1"),$A2044-1,0),NA())</f>
        <v>-1.79942</v>
      </c>
      <c r="I2044" s="219" t="e">
        <f ca="1">IF(ISNUMBER(OFFSET(INDIRECT("'"&amp;'DATA for charts'!I$5&amp;"'!$w1"),$A2044-1,0)),OFFSET(INDIRECT("'"&amp;'DATA for charts'!I$5&amp;"'!$w1"),$A2044-1,0),NA())</f>
        <v>#N/A</v>
      </c>
      <c r="J2044" s="219" t="e">
        <f ca="1">IF(ISNUMBER(OFFSET(INDIRECT("'"&amp;'DATA for charts'!J$5&amp;"'!$w1"),$A2044-1,0)),OFFSET(INDIRECT("'"&amp;'DATA for charts'!J$5&amp;"'!$w1"),$A2044-1,0),NA())</f>
        <v>#N/A</v>
      </c>
      <c r="K2044" s="219" t="e">
        <f ca="1">IF(ISNUMBER(OFFSET(INDIRECT("'"&amp;'DATA for charts'!K$5&amp;"'!$w1"),$A2044-1,0)),OFFSET(INDIRECT("'"&amp;'DATA for charts'!K$5&amp;"'!$w1"),$A2044-1,0),NA())</f>
        <v>#N/A</v>
      </c>
      <c r="L2044" s="219" t="e">
        <f ca="1">IF(ISNUMBER(OFFSET(INDIRECT("'"&amp;'DATA for charts'!L$5&amp;"'!$w1"),$A2044-1,0)),OFFSET(INDIRECT("'"&amp;'DATA for charts'!L$5&amp;"'!$w1"),$A2044-1,0),NA())</f>
        <v>#N/A</v>
      </c>
      <c r="M2044" s="219" t="e">
        <f ca="1">IF(ISNUMBER(OFFSET(INDIRECT("'"&amp;'DATA for charts'!M$5&amp;"'!$w1"),$A2044-1,0)),OFFSET(INDIRECT("'"&amp;'DATA for charts'!M$5&amp;"'!$w1"),$A2044-1,0),NA())</f>
        <v>#N/A</v>
      </c>
      <c r="N2044" s="219" t="e">
        <f ca="1">IF(ISNUMBER(OFFSET(INDIRECT("'"&amp;'DATA for charts'!N$5&amp;"'!$w1"),$A2044-1,0)),OFFSET(INDIRECT("'"&amp;'DATA for charts'!N$5&amp;"'!$w1"),$A2044-1,0),NA())</f>
        <v>#N/A</v>
      </c>
      <c r="O2044" s="219" t="e">
        <f ca="1">IF(ISNUMBER(OFFSET(INDIRECT("'"&amp;'DATA for charts'!O$5&amp;"'!$w1"),$A2044-1,0)),OFFSET(INDIRECT("'"&amp;'DATA for charts'!O$5&amp;"'!$w1"),$A2044-1,0),NA())</f>
        <v>#N/A</v>
      </c>
      <c r="P2044" s="219" t="e">
        <f ca="1">IF(ISNUMBER(OFFSET(INDIRECT("'"&amp;'DATA for charts'!P$5&amp;"'!$w1"),$A2044-1,0)),OFFSET(INDIRECT("'"&amp;'DATA for charts'!P$5&amp;"'!$w1"),$A2044-1,0),NA())</f>
        <v>#N/A</v>
      </c>
      <c r="Q2044" s="219" t="e">
        <f ca="1">IF(ISNUMBER(OFFSET(INDIRECT("'"&amp;'DATA for charts'!Q$5&amp;"'!$w1"),$A2044-1,0)),OFFSET(INDIRECT("'"&amp;'DATA for charts'!Q$5&amp;"'!$w1"),$A2044-1,0),NA())</f>
        <v>#N/A</v>
      </c>
      <c r="R2044" s="219" t="e">
        <f ca="1">IF(ISNUMBER(OFFSET(INDIRECT("'"&amp;'DATA for charts'!R$5&amp;"'!$w1"),$A2044-1,0)),OFFSET(INDIRECT("'"&amp;'DATA for charts'!R$5&amp;"'!$w1"),$A2044-1,0),NA())</f>
        <v>#N/A</v>
      </c>
      <c r="S2044" s="219" t="e">
        <f ca="1">IF(ISNUMBER(OFFSET(INDIRECT("'"&amp;'DATA for charts'!S$5&amp;"'!$w1"),$A2044-1,0)),OFFSET(INDIRECT("'"&amp;'DATA for charts'!S$5&amp;"'!$w1"),$A2044-1,0),NA())</f>
        <v>#N/A</v>
      </c>
    </row>
    <row r="2045" spans="1:19">
      <c r="A2045" s="226">
        <f t="shared" si="1547"/>
        <v>280</v>
      </c>
      <c r="B2045" s="8">
        <v>19</v>
      </c>
      <c r="C2045" s="219">
        <f ca="1">IF(ISNUMBER(OFFSET(INDIRECT("'"&amp;'DATA for charts'!C$5&amp;"'!$w1"),$A2045-1,0)),OFFSET(INDIRECT("'"&amp;'DATA for charts'!C$5&amp;"'!$w1"),$A2045-1,0),NA())</f>
        <v>-1.8069999999999999</v>
      </c>
      <c r="D2045" s="219">
        <f ca="1">IF(ISNUMBER(OFFSET(INDIRECT("'"&amp;'DATA for charts'!D$5&amp;"'!$w1"),$A2045-1,0)),OFFSET(INDIRECT("'"&amp;'DATA for charts'!D$5&amp;"'!$w1"),$A2045-1,0),NA())</f>
        <v>-1.4717990000000001</v>
      </c>
      <c r="E2045" s="219">
        <f ca="1">IF(ISNUMBER(OFFSET(INDIRECT("'"&amp;'DATA for charts'!E$5&amp;"'!$w1"),$A2045-1,0)),OFFSET(INDIRECT("'"&amp;'DATA for charts'!E$5&amp;"'!$w1"),$A2045-1,0),NA())</f>
        <v>-1.58358</v>
      </c>
      <c r="F2045" s="219">
        <f ca="1">IF(ISNUMBER(OFFSET(INDIRECT("'"&amp;'DATA for charts'!F$5&amp;"'!$w1"),$A2045-1,0)),OFFSET(INDIRECT("'"&amp;'DATA for charts'!F$5&amp;"'!$w1"),$A2045-1,0),NA())</f>
        <v>-1.692515116792825</v>
      </c>
      <c r="G2045" s="219">
        <f ca="1">IF(ISNUMBER(OFFSET(INDIRECT("'"&amp;'DATA for charts'!G$5&amp;"'!$w1"),$A2045-1,0)),OFFSET(INDIRECT("'"&amp;'DATA for charts'!G$5&amp;"'!$w1"),$A2045-1,0),NA())</f>
        <v>-1.72</v>
      </c>
      <c r="H2045" s="219">
        <f ca="1">IF(ISNUMBER(OFFSET(INDIRECT("'"&amp;'DATA for charts'!H$5&amp;"'!$w1"),$A2045-1,0)),OFFSET(INDIRECT("'"&amp;'DATA for charts'!H$5&amp;"'!$w1"),$A2045-1,0),NA())</f>
        <v>-1.6253299999999999</v>
      </c>
      <c r="I2045" s="219" t="e">
        <f ca="1">IF(ISNUMBER(OFFSET(INDIRECT("'"&amp;'DATA for charts'!I$5&amp;"'!$w1"),$A2045-1,0)),OFFSET(INDIRECT("'"&amp;'DATA for charts'!I$5&amp;"'!$w1"),$A2045-1,0),NA())</f>
        <v>#N/A</v>
      </c>
      <c r="J2045" s="219" t="e">
        <f ca="1">IF(ISNUMBER(OFFSET(INDIRECT("'"&amp;'DATA for charts'!J$5&amp;"'!$w1"),$A2045-1,0)),OFFSET(INDIRECT("'"&amp;'DATA for charts'!J$5&amp;"'!$w1"),$A2045-1,0),NA())</f>
        <v>#N/A</v>
      </c>
      <c r="K2045" s="219" t="e">
        <f ca="1">IF(ISNUMBER(OFFSET(INDIRECT("'"&amp;'DATA for charts'!K$5&amp;"'!$w1"),$A2045-1,0)),OFFSET(INDIRECT("'"&amp;'DATA for charts'!K$5&amp;"'!$w1"),$A2045-1,0),NA())</f>
        <v>#N/A</v>
      </c>
      <c r="L2045" s="219" t="e">
        <f ca="1">IF(ISNUMBER(OFFSET(INDIRECT("'"&amp;'DATA for charts'!L$5&amp;"'!$w1"),$A2045-1,0)),OFFSET(INDIRECT("'"&amp;'DATA for charts'!L$5&amp;"'!$w1"),$A2045-1,0),NA())</f>
        <v>#N/A</v>
      </c>
      <c r="M2045" s="219" t="e">
        <f ca="1">IF(ISNUMBER(OFFSET(INDIRECT("'"&amp;'DATA for charts'!M$5&amp;"'!$w1"),$A2045-1,0)),OFFSET(INDIRECT("'"&amp;'DATA for charts'!M$5&amp;"'!$w1"),$A2045-1,0),NA())</f>
        <v>#N/A</v>
      </c>
      <c r="N2045" s="219" t="e">
        <f ca="1">IF(ISNUMBER(OFFSET(INDIRECT("'"&amp;'DATA for charts'!N$5&amp;"'!$w1"),$A2045-1,0)),OFFSET(INDIRECT("'"&amp;'DATA for charts'!N$5&amp;"'!$w1"),$A2045-1,0),NA())</f>
        <v>#N/A</v>
      </c>
      <c r="O2045" s="219" t="e">
        <f ca="1">IF(ISNUMBER(OFFSET(INDIRECT("'"&amp;'DATA for charts'!O$5&amp;"'!$w1"),$A2045-1,0)),OFFSET(INDIRECT("'"&amp;'DATA for charts'!O$5&amp;"'!$w1"),$A2045-1,0),NA())</f>
        <v>#N/A</v>
      </c>
      <c r="P2045" s="219" t="e">
        <f ca="1">IF(ISNUMBER(OFFSET(INDIRECT("'"&amp;'DATA for charts'!P$5&amp;"'!$w1"),$A2045-1,0)),OFFSET(INDIRECT("'"&amp;'DATA for charts'!P$5&amp;"'!$w1"),$A2045-1,0),NA())</f>
        <v>#N/A</v>
      </c>
      <c r="Q2045" s="219" t="e">
        <f ca="1">IF(ISNUMBER(OFFSET(INDIRECT("'"&amp;'DATA for charts'!Q$5&amp;"'!$w1"),$A2045-1,0)),OFFSET(INDIRECT("'"&amp;'DATA for charts'!Q$5&amp;"'!$w1"),$A2045-1,0),NA())</f>
        <v>#N/A</v>
      </c>
      <c r="R2045" s="219" t="e">
        <f ca="1">IF(ISNUMBER(OFFSET(INDIRECT("'"&amp;'DATA for charts'!R$5&amp;"'!$w1"),$A2045-1,0)),OFFSET(INDIRECT("'"&amp;'DATA for charts'!R$5&amp;"'!$w1"),$A2045-1,0),NA())</f>
        <v>#N/A</v>
      </c>
      <c r="S2045" s="219" t="e">
        <f ca="1">IF(ISNUMBER(OFFSET(INDIRECT("'"&amp;'DATA for charts'!S$5&amp;"'!$w1"),$A2045-1,0)),OFFSET(INDIRECT("'"&amp;'DATA for charts'!S$5&amp;"'!$w1"),$A2045-1,0),NA())</f>
        <v>#N/A</v>
      </c>
    </row>
    <row r="2046" spans="1:19">
      <c r="A2046" s="226">
        <f t="shared" si="1547"/>
        <v>281</v>
      </c>
      <c r="B2046" s="8">
        <v>20</v>
      </c>
      <c r="C2046" s="219">
        <f ca="1">IF(ISNUMBER(OFFSET(INDIRECT("'"&amp;'DATA for charts'!C$5&amp;"'!$w1"),$A2046-1,0)),OFFSET(INDIRECT("'"&amp;'DATA for charts'!C$5&amp;"'!$w1"),$A2046-1,0),NA())</f>
        <v>-1.61</v>
      </c>
      <c r="D2046" s="219">
        <f ca="1">IF(ISNUMBER(OFFSET(INDIRECT("'"&amp;'DATA for charts'!D$5&amp;"'!$w1"),$A2046-1,0)),OFFSET(INDIRECT("'"&amp;'DATA for charts'!D$5&amp;"'!$w1"),$A2046-1,0),NA())</f>
        <v>-1.3161179999999999</v>
      </c>
      <c r="E2046" s="219">
        <f ca="1">IF(ISNUMBER(OFFSET(INDIRECT("'"&amp;'DATA for charts'!E$5&amp;"'!$w1"),$A2046-1,0)),OFFSET(INDIRECT("'"&amp;'DATA for charts'!E$5&amp;"'!$w1"),$A2046-1,0),NA())</f>
        <v>-1.4223699999999999</v>
      </c>
      <c r="F2046" s="219">
        <f ca="1">IF(ISNUMBER(OFFSET(INDIRECT("'"&amp;'DATA for charts'!F$5&amp;"'!$w1"),$A2046-1,0)),OFFSET(INDIRECT("'"&amp;'DATA for charts'!F$5&amp;"'!$w1"),$A2046-1,0),NA())</f>
        <v>-1.5015243303995667</v>
      </c>
      <c r="G2046" s="219">
        <f ca="1">IF(ISNUMBER(OFFSET(INDIRECT("'"&amp;'DATA for charts'!G$5&amp;"'!$w1"),$A2046-1,0)),OFFSET(INDIRECT("'"&amp;'DATA for charts'!G$5&amp;"'!$w1"),$A2046-1,0),NA())</f>
        <v>-1.55</v>
      </c>
      <c r="H2046" s="219">
        <f ca="1">IF(ISNUMBER(OFFSET(INDIRECT("'"&amp;'DATA for charts'!H$5&amp;"'!$w1"),$A2046-1,0)),OFFSET(INDIRECT("'"&amp;'DATA for charts'!H$5&amp;"'!$w1"),$A2046-1,0),NA())</f>
        <v>-1.43255</v>
      </c>
      <c r="I2046" s="219" t="e">
        <f ca="1">IF(ISNUMBER(OFFSET(INDIRECT("'"&amp;'DATA for charts'!I$5&amp;"'!$w1"),$A2046-1,0)),OFFSET(INDIRECT("'"&amp;'DATA for charts'!I$5&amp;"'!$w1"),$A2046-1,0),NA())</f>
        <v>#N/A</v>
      </c>
      <c r="J2046" s="219" t="e">
        <f ca="1">IF(ISNUMBER(OFFSET(INDIRECT("'"&amp;'DATA for charts'!J$5&amp;"'!$w1"),$A2046-1,0)),OFFSET(INDIRECT("'"&amp;'DATA for charts'!J$5&amp;"'!$w1"),$A2046-1,0),NA())</f>
        <v>#N/A</v>
      </c>
      <c r="K2046" s="219" t="e">
        <f ca="1">IF(ISNUMBER(OFFSET(INDIRECT("'"&amp;'DATA for charts'!K$5&amp;"'!$w1"),$A2046-1,0)),OFFSET(INDIRECT("'"&amp;'DATA for charts'!K$5&amp;"'!$w1"),$A2046-1,0),NA())</f>
        <v>#N/A</v>
      </c>
      <c r="L2046" s="219" t="e">
        <f ca="1">IF(ISNUMBER(OFFSET(INDIRECT("'"&amp;'DATA for charts'!L$5&amp;"'!$w1"),$A2046-1,0)),OFFSET(INDIRECT("'"&amp;'DATA for charts'!L$5&amp;"'!$w1"),$A2046-1,0),NA())</f>
        <v>#N/A</v>
      </c>
      <c r="M2046" s="219" t="e">
        <f ca="1">IF(ISNUMBER(OFFSET(INDIRECT("'"&amp;'DATA for charts'!M$5&amp;"'!$w1"),$A2046-1,0)),OFFSET(INDIRECT("'"&amp;'DATA for charts'!M$5&amp;"'!$w1"),$A2046-1,0),NA())</f>
        <v>#N/A</v>
      </c>
      <c r="N2046" s="219" t="e">
        <f ca="1">IF(ISNUMBER(OFFSET(INDIRECT("'"&amp;'DATA for charts'!N$5&amp;"'!$w1"),$A2046-1,0)),OFFSET(INDIRECT("'"&amp;'DATA for charts'!N$5&amp;"'!$w1"),$A2046-1,0),NA())</f>
        <v>#N/A</v>
      </c>
      <c r="O2046" s="219" t="e">
        <f ca="1">IF(ISNUMBER(OFFSET(INDIRECT("'"&amp;'DATA for charts'!O$5&amp;"'!$w1"),$A2046-1,0)),OFFSET(INDIRECT("'"&amp;'DATA for charts'!O$5&amp;"'!$w1"),$A2046-1,0),NA())</f>
        <v>#N/A</v>
      </c>
      <c r="P2046" s="219" t="e">
        <f ca="1">IF(ISNUMBER(OFFSET(INDIRECT("'"&amp;'DATA for charts'!P$5&amp;"'!$w1"),$A2046-1,0)),OFFSET(INDIRECT("'"&amp;'DATA for charts'!P$5&amp;"'!$w1"),$A2046-1,0),NA())</f>
        <v>#N/A</v>
      </c>
      <c r="Q2046" s="219" t="e">
        <f ca="1">IF(ISNUMBER(OFFSET(INDIRECT("'"&amp;'DATA for charts'!Q$5&amp;"'!$w1"),$A2046-1,0)),OFFSET(INDIRECT("'"&amp;'DATA for charts'!Q$5&amp;"'!$w1"),$A2046-1,0),NA())</f>
        <v>#N/A</v>
      </c>
      <c r="R2046" s="219" t="e">
        <f ca="1">IF(ISNUMBER(OFFSET(INDIRECT("'"&amp;'DATA for charts'!R$5&amp;"'!$w1"),$A2046-1,0)),OFFSET(INDIRECT("'"&amp;'DATA for charts'!R$5&amp;"'!$w1"),$A2046-1,0),NA())</f>
        <v>#N/A</v>
      </c>
      <c r="S2046" s="219" t="e">
        <f ca="1">IF(ISNUMBER(OFFSET(INDIRECT("'"&amp;'DATA for charts'!S$5&amp;"'!$w1"),$A2046-1,0)),OFFSET(INDIRECT("'"&amp;'DATA for charts'!S$5&amp;"'!$w1"),$A2046-1,0),NA())</f>
        <v>#N/A</v>
      </c>
    </row>
    <row r="2047" spans="1:19">
      <c r="A2047" s="226">
        <f t="shared" si="1547"/>
        <v>282</v>
      </c>
      <c r="B2047" s="8">
        <v>21</v>
      </c>
      <c r="C2047" s="219">
        <f ca="1">IF(ISNUMBER(OFFSET(INDIRECT("'"&amp;'DATA for charts'!C$5&amp;"'!$w1"),$A2047-1,0)),OFFSET(INDIRECT("'"&amp;'DATA for charts'!C$5&amp;"'!$w1"),$A2047-1,0),NA())</f>
        <v>-1.4330000000000001</v>
      </c>
      <c r="D2047" s="219">
        <f ca="1">IF(ISNUMBER(OFFSET(INDIRECT("'"&amp;'DATA for charts'!D$5&amp;"'!$w1"),$A2047-1,0)),OFFSET(INDIRECT("'"&amp;'DATA for charts'!D$5&amp;"'!$w1"),$A2047-1,0),NA())</f>
        <v>-1.1782170000000001</v>
      </c>
      <c r="E2047" s="219">
        <f ca="1">IF(ISNUMBER(OFFSET(INDIRECT("'"&amp;'DATA for charts'!E$5&amp;"'!$w1"),$A2047-1,0)),OFFSET(INDIRECT("'"&amp;'DATA for charts'!E$5&amp;"'!$w1"),$A2047-1,0),NA())</f>
        <v>-1.27312</v>
      </c>
      <c r="F2047" s="219">
        <f ca="1">IF(ISNUMBER(OFFSET(INDIRECT("'"&amp;'DATA for charts'!F$5&amp;"'!$w1"),$A2047-1,0)),OFFSET(INDIRECT("'"&amp;'DATA for charts'!F$5&amp;"'!$w1"),$A2047-1,0),NA())</f>
        <v>-1.3387419677251529</v>
      </c>
      <c r="G2047" s="219">
        <f ca="1">IF(ISNUMBER(OFFSET(INDIRECT("'"&amp;'DATA for charts'!G$5&amp;"'!$w1"),$A2047-1,0)),OFFSET(INDIRECT("'"&amp;'DATA for charts'!G$5&amp;"'!$w1"),$A2047-1,0),NA())</f>
        <v>-1.39</v>
      </c>
      <c r="H2047" s="219">
        <f ca="1">IF(ISNUMBER(OFFSET(INDIRECT("'"&amp;'DATA for charts'!H$5&amp;"'!$w1"),$A2047-1,0)),OFFSET(INDIRECT("'"&amp;'DATA for charts'!H$5&amp;"'!$w1"),$A2047-1,0),NA())</f>
        <v>-1.2706599999999999</v>
      </c>
      <c r="I2047" s="219" t="e">
        <f ca="1">IF(ISNUMBER(OFFSET(INDIRECT("'"&amp;'DATA for charts'!I$5&amp;"'!$w1"),$A2047-1,0)),OFFSET(INDIRECT("'"&amp;'DATA for charts'!I$5&amp;"'!$w1"),$A2047-1,0),NA())</f>
        <v>#N/A</v>
      </c>
      <c r="J2047" s="219" t="e">
        <f ca="1">IF(ISNUMBER(OFFSET(INDIRECT("'"&amp;'DATA for charts'!J$5&amp;"'!$w1"),$A2047-1,0)),OFFSET(INDIRECT("'"&amp;'DATA for charts'!J$5&amp;"'!$w1"),$A2047-1,0),NA())</f>
        <v>#N/A</v>
      </c>
      <c r="K2047" s="219" t="e">
        <f ca="1">IF(ISNUMBER(OFFSET(INDIRECT("'"&amp;'DATA for charts'!K$5&amp;"'!$w1"),$A2047-1,0)),OFFSET(INDIRECT("'"&amp;'DATA for charts'!K$5&amp;"'!$w1"),$A2047-1,0),NA())</f>
        <v>#N/A</v>
      </c>
      <c r="L2047" s="219" t="e">
        <f ca="1">IF(ISNUMBER(OFFSET(INDIRECT("'"&amp;'DATA for charts'!L$5&amp;"'!$w1"),$A2047-1,0)),OFFSET(INDIRECT("'"&amp;'DATA for charts'!L$5&amp;"'!$w1"),$A2047-1,0),NA())</f>
        <v>#N/A</v>
      </c>
      <c r="M2047" s="219" t="e">
        <f ca="1">IF(ISNUMBER(OFFSET(INDIRECT("'"&amp;'DATA for charts'!M$5&amp;"'!$w1"),$A2047-1,0)),OFFSET(INDIRECT("'"&amp;'DATA for charts'!M$5&amp;"'!$w1"),$A2047-1,0),NA())</f>
        <v>#N/A</v>
      </c>
      <c r="N2047" s="219" t="e">
        <f ca="1">IF(ISNUMBER(OFFSET(INDIRECT("'"&amp;'DATA for charts'!N$5&amp;"'!$w1"),$A2047-1,0)),OFFSET(INDIRECT("'"&amp;'DATA for charts'!N$5&amp;"'!$w1"),$A2047-1,0),NA())</f>
        <v>#N/A</v>
      </c>
      <c r="O2047" s="219" t="e">
        <f ca="1">IF(ISNUMBER(OFFSET(INDIRECT("'"&amp;'DATA for charts'!O$5&amp;"'!$w1"),$A2047-1,0)),OFFSET(INDIRECT("'"&amp;'DATA for charts'!O$5&amp;"'!$w1"),$A2047-1,0),NA())</f>
        <v>#N/A</v>
      </c>
      <c r="P2047" s="219" t="e">
        <f ca="1">IF(ISNUMBER(OFFSET(INDIRECT("'"&amp;'DATA for charts'!P$5&amp;"'!$w1"),$A2047-1,0)),OFFSET(INDIRECT("'"&amp;'DATA for charts'!P$5&amp;"'!$w1"),$A2047-1,0),NA())</f>
        <v>#N/A</v>
      </c>
      <c r="Q2047" s="219" t="e">
        <f ca="1">IF(ISNUMBER(OFFSET(INDIRECT("'"&amp;'DATA for charts'!Q$5&amp;"'!$w1"),$A2047-1,0)),OFFSET(INDIRECT("'"&amp;'DATA for charts'!Q$5&amp;"'!$w1"),$A2047-1,0),NA())</f>
        <v>#N/A</v>
      </c>
      <c r="R2047" s="219" t="e">
        <f ca="1">IF(ISNUMBER(OFFSET(INDIRECT("'"&amp;'DATA for charts'!R$5&amp;"'!$w1"),$A2047-1,0)),OFFSET(INDIRECT("'"&amp;'DATA for charts'!R$5&amp;"'!$w1"),$A2047-1,0),NA())</f>
        <v>#N/A</v>
      </c>
      <c r="S2047" s="219" t="e">
        <f ca="1">IF(ISNUMBER(OFFSET(INDIRECT("'"&amp;'DATA for charts'!S$5&amp;"'!$w1"),$A2047-1,0)),OFFSET(INDIRECT("'"&amp;'DATA for charts'!S$5&amp;"'!$w1"),$A2047-1,0),NA())</f>
        <v>#N/A</v>
      </c>
    </row>
    <row r="2048" spans="1:19">
      <c r="A2048" s="226">
        <f t="shared" si="1547"/>
        <v>283</v>
      </c>
      <c r="B2048" s="8">
        <v>22</v>
      </c>
      <c r="C2048" s="219">
        <f ca="1">IF(ISNUMBER(OFFSET(INDIRECT("'"&amp;'DATA for charts'!C$5&amp;"'!$w1"),$A2048-1,0)),OFFSET(INDIRECT("'"&amp;'DATA for charts'!C$5&amp;"'!$w1"),$A2048-1,0),NA())</f>
        <v>-1.2809999999999999</v>
      </c>
      <c r="D2048" s="219">
        <f ca="1">IF(ISNUMBER(OFFSET(INDIRECT("'"&amp;'DATA for charts'!D$5&amp;"'!$w1"),$A2048-1,0)),OFFSET(INDIRECT("'"&amp;'DATA for charts'!D$5&amp;"'!$w1"),$A2048-1,0),NA())</f>
        <v>-1.0709109999999999</v>
      </c>
      <c r="E2048" s="219">
        <f ca="1">IF(ISNUMBER(OFFSET(INDIRECT("'"&amp;'DATA for charts'!E$5&amp;"'!$w1"),$A2048-1,0)),OFFSET(INDIRECT("'"&amp;'DATA for charts'!E$5&amp;"'!$w1"),$A2048-1,0),NA())</f>
        <v>-1.16153</v>
      </c>
      <c r="F2048" s="219">
        <f ca="1">IF(ISNUMBER(OFFSET(INDIRECT("'"&amp;'DATA for charts'!F$5&amp;"'!$w1"),$A2048-1,0)),OFFSET(INDIRECT("'"&amp;'DATA for charts'!F$5&amp;"'!$w1"),$A2048-1,0),NA())</f>
        <v>-1.2139437391102441</v>
      </c>
      <c r="G2048" s="219">
        <f ca="1">IF(ISNUMBER(OFFSET(INDIRECT("'"&amp;'DATA for charts'!G$5&amp;"'!$w1"),$A2048-1,0)),OFFSET(INDIRECT("'"&amp;'DATA for charts'!G$5&amp;"'!$w1"),$A2048-1,0),NA())</f>
        <v>-1.25</v>
      </c>
      <c r="H2048" s="219">
        <f ca="1">IF(ISNUMBER(OFFSET(INDIRECT("'"&amp;'DATA for charts'!H$5&amp;"'!$w1"),$A2048-1,0)),OFFSET(INDIRECT("'"&amp;'DATA for charts'!H$5&amp;"'!$w1"),$A2048-1,0),NA())</f>
        <v>-1.14307</v>
      </c>
      <c r="I2048" s="219" t="e">
        <f ca="1">IF(ISNUMBER(OFFSET(INDIRECT("'"&amp;'DATA for charts'!I$5&amp;"'!$w1"),$A2048-1,0)),OFFSET(INDIRECT("'"&amp;'DATA for charts'!I$5&amp;"'!$w1"),$A2048-1,0),NA())</f>
        <v>#N/A</v>
      </c>
      <c r="J2048" s="219" t="e">
        <f ca="1">IF(ISNUMBER(OFFSET(INDIRECT("'"&amp;'DATA for charts'!J$5&amp;"'!$w1"),$A2048-1,0)),OFFSET(INDIRECT("'"&amp;'DATA for charts'!J$5&amp;"'!$w1"),$A2048-1,0),NA())</f>
        <v>#N/A</v>
      </c>
      <c r="K2048" s="219" t="e">
        <f ca="1">IF(ISNUMBER(OFFSET(INDIRECT("'"&amp;'DATA for charts'!K$5&amp;"'!$w1"),$A2048-1,0)),OFFSET(INDIRECT("'"&amp;'DATA for charts'!K$5&amp;"'!$w1"),$A2048-1,0),NA())</f>
        <v>#N/A</v>
      </c>
      <c r="L2048" s="219" t="e">
        <f ca="1">IF(ISNUMBER(OFFSET(INDIRECT("'"&amp;'DATA for charts'!L$5&amp;"'!$w1"),$A2048-1,0)),OFFSET(INDIRECT("'"&amp;'DATA for charts'!L$5&amp;"'!$w1"),$A2048-1,0),NA())</f>
        <v>#N/A</v>
      </c>
      <c r="M2048" s="219" t="e">
        <f ca="1">IF(ISNUMBER(OFFSET(INDIRECT("'"&amp;'DATA for charts'!M$5&amp;"'!$w1"),$A2048-1,0)),OFFSET(INDIRECT("'"&amp;'DATA for charts'!M$5&amp;"'!$w1"),$A2048-1,0),NA())</f>
        <v>#N/A</v>
      </c>
      <c r="N2048" s="219" t="e">
        <f ca="1">IF(ISNUMBER(OFFSET(INDIRECT("'"&amp;'DATA for charts'!N$5&amp;"'!$w1"),$A2048-1,0)),OFFSET(INDIRECT("'"&amp;'DATA for charts'!N$5&amp;"'!$w1"),$A2048-1,0),NA())</f>
        <v>#N/A</v>
      </c>
      <c r="O2048" s="219" t="e">
        <f ca="1">IF(ISNUMBER(OFFSET(INDIRECT("'"&amp;'DATA for charts'!O$5&amp;"'!$w1"),$A2048-1,0)),OFFSET(INDIRECT("'"&amp;'DATA for charts'!O$5&amp;"'!$w1"),$A2048-1,0),NA())</f>
        <v>#N/A</v>
      </c>
      <c r="P2048" s="219" t="e">
        <f ca="1">IF(ISNUMBER(OFFSET(INDIRECT("'"&amp;'DATA for charts'!P$5&amp;"'!$w1"),$A2048-1,0)),OFFSET(INDIRECT("'"&amp;'DATA for charts'!P$5&amp;"'!$w1"),$A2048-1,0),NA())</f>
        <v>#N/A</v>
      </c>
      <c r="Q2048" s="219" t="e">
        <f ca="1">IF(ISNUMBER(OFFSET(INDIRECT("'"&amp;'DATA for charts'!Q$5&amp;"'!$w1"),$A2048-1,0)),OFFSET(INDIRECT("'"&amp;'DATA for charts'!Q$5&amp;"'!$w1"),$A2048-1,0),NA())</f>
        <v>#N/A</v>
      </c>
      <c r="R2048" s="219" t="e">
        <f ca="1">IF(ISNUMBER(OFFSET(INDIRECT("'"&amp;'DATA for charts'!R$5&amp;"'!$w1"),$A2048-1,0)),OFFSET(INDIRECT("'"&amp;'DATA for charts'!R$5&amp;"'!$w1"),$A2048-1,0),NA())</f>
        <v>#N/A</v>
      </c>
      <c r="S2048" s="219" t="e">
        <f ca="1">IF(ISNUMBER(OFFSET(INDIRECT("'"&amp;'DATA for charts'!S$5&amp;"'!$w1"),$A2048-1,0)),OFFSET(INDIRECT("'"&amp;'DATA for charts'!S$5&amp;"'!$w1"),$A2048-1,0),NA())</f>
        <v>#N/A</v>
      </c>
    </row>
    <row r="2049" spans="1:19">
      <c r="A2049" s="226">
        <f t="shared" si="1547"/>
        <v>284</v>
      </c>
      <c r="B2049" s="8">
        <v>23</v>
      </c>
      <c r="C2049" s="219">
        <f ca="1">IF(ISNUMBER(OFFSET(INDIRECT("'"&amp;'DATA for charts'!C$5&amp;"'!$w1"),$A2049-1,0)),OFFSET(INDIRECT("'"&amp;'DATA for charts'!C$5&amp;"'!$w1"),$A2049-1,0),NA())</f>
        <v>-1.1499999999999999</v>
      </c>
      <c r="D2049" s="219">
        <f ca="1">IF(ISNUMBER(OFFSET(INDIRECT("'"&amp;'DATA for charts'!D$5&amp;"'!$w1"),$A2049-1,0)),OFFSET(INDIRECT("'"&amp;'DATA for charts'!D$5&amp;"'!$w1"),$A2049-1,0),NA())</f>
        <v>-0.97062219999999999</v>
      </c>
      <c r="E2049" s="219">
        <f ca="1">IF(ISNUMBER(OFFSET(INDIRECT("'"&amp;'DATA for charts'!E$5&amp;"'!$w1"),$A2049-1,0)),OFFSET(INDIRECT("'"&amp;'DATA for charts'!E$5&amp;"'!$w1"),$A2049-1,0),NA())</f>
        <v>-1.0547</v>
      </c>
      <c r="F2049" s="219">
        <f ca="1">IF(ISNUMBER(OFFSET(INDIRECT("'"&amp;'DATA for charts'!F$5&amp;"'!$w1"),$A2049-1,0)),OFFSET(INDIRECT("'"&amp;'DATA for charts'!F$5&amp;"'!$w1"),$A2049-1,0),NA())</f>
        <v>-1.0991311936741777</v>
      </c>
      <c r="G2049" s="219">
        <f ca="1">IF(ISNUMBER(OFFSET(INDIRECT("'"&amp;'DATA for charts'!G$5&amp;"'!$w1"),$A2049-1,0)),OFFSET(INDIRECT("'"&amp;'DATA for charts'!G$5&amp;"'!$w1"),$A2049-1,0),NA())</f>
        <v>-1.1200000000000001</v>
      </c>
      <c r="H2049" s="219">
        <f ca="1">IF(ISNUMBER(OFFSET(INDIRECT("'"&amp;'DATA for charts'!H$5&amp;"'!$w1"),$A2049-1,0)),OFFSET(INDIRECT("'"&amp;'DATA for charts'!H$5&amp;"'!$w1"),$A2049-1,0),NA())</f>
        <v>-1.0269699999999999</v>
      </c>
      <c r="I2049" s="219" t="e">
        <f ca="1">IF(ISNUMBER(OFFSET(INDIRECT("'"&amp;'DATA for charts'!I$5&amp;"'!$w1"),$A2049-1,0)),OFFSET(INDIRECT("'"&amp;'DATA for charts'!I$5&amp;"'!$w1"),$A2049-1,0),NA())</f>
        <v>#N/A</v>
      </c>
      <c r="J2049" s="219" t="e">
        <f ca="1">IF(ISNUMBER(OFFSET(INDIRECT("'"&amp;'DATA for charts'!J$5&amp;"'!$w1"),$A2049-1,0)),OFFSET(INDIRECT("'"&amp;'DATA for charts'!J$5&amp;"'!$w1"),$A2049-1,0),NA())</f>
        <v>#N/A</v>
      </c>
      <c r="K2049" s="219" t="e">
        <f ca="1">IF(ISNUMBER(OFFSET(INDIRECT("'"&amp;'DATA for charts'!K$5&amp;"'!$w1"),$A2049-1,0)),OFFSET(INDIRECT("'"&amp;'DATA for charts'!K$5&amp;"'!$w1"),$A2049-1,0),NA())</f>
        <v>#N/A</v>
      </c>
      <c r="L2049" s="219" t="e">
        <f ca="1">IF(ISNUMBER(OFFSET(INDIRECT("'"&amp;'DATA for charts'!L$5&amp;"'!$w1"),$A2049-1,0)),OFFSET(INDIRECT("'"&amp;'DATA for charts'!L$5&amp;"'!$w1"),$A2049-1,0),NA())</f>
        <v>#N/A</v>
      </c>
      <c r="M2049" s="219" t="e">
        <f ca="1">IF(ISNUMBER(OFFSET(INDIRECT("'"&amp;'DATA for charts'!M$5&amp;"'!$w1"),$A2049-1,0)),OFFSET(INDIRECT("'"&amp;'DATA for charts'!M$5&amp;"'!$w1"),$A2049-1,0),NA())</f>
        <v>#N/A</v>
      </c>
      <c r="N2049" s="219" t="e">
        <f ca="1">IF(ISNUMBER(OFFSET(INDIRECT("'"&amp;'DATA for charts'!N$5&amp;"'!$w1"),$A2049-1,0)),OFFSET(INDIRECT("'"&amp;'DATA for charts'!N$5&amp;"'!$w1"),$A2049-1,0),NA())</f>
        <v>#N/A</v>
      </c>
      <c r="O2049" s="219" t="e">
        <f ca="1">IF(ISNUMBER(OFFSET(INDIRECT("'"&amp;'DATA for charts'!O$5&amp;"'!$w1"),$A2049-1,0)),OFFSET(INDIRECT("'"&amp;'DATA for charts'!O$5&amp;"'!$w1"),$A2049-1,0),NA())</f>
        <v>#N/A</v>
      </c>
      <c r="P2049" s="219" t="e">
        <f ca="1">IF(ISNUMBER(OFFSET(INDIRECT("'"&amp;'DATA for charts'!P$5&amp;"'!$w1"),$A2049-1,0)),OFFSET(INDIRECT("'"&amp;'DATA for charts'!P$5&amp;"'!$w1"),$A2049-1,0),NA())</f>
        <v>#N/A</v>
      </c>
      <c r="Q2049" s="219" t="e">
        <f ca="1">IF(ISNUMBER(OFFSET(INDIRECT("'"&amp;'DATA for charts'!Q$5&amp;"'!$w1"),$A2049-1,0)),OFFSET(INDIRECT("'"&amp;'DATA for charts'!Q$5&amp;"'!$w1"),$A2049-1,0),NA())</f>
        <v>#N/A</v>
      </c>
      <c r="R2049" s="219" t="e">
        <f ca="1">IF(ISNUMBER(OFFSET(INDIRECT("'"&amp;'DATA for charts'!R$5&amp;"'!$w1"),$A2049-1,0)),OFFSET(INDIRECT("'"&amp;'DATA for charts'!R$5&amp;"'!$w1"),$A2049-1,0),NA())</f>
        <v>#N/A</v>
      </c>
      <c r="S2049" s="219" t="e">
        <f ca="1">IF(ISNUMBER(OFFSET(INDIRECT("'"&amp;'DATA for charts'!S$5&amp;"'!$w1"),$A2049-1,0)),OFFSET(INDIRECT("'"&amp;'DATA for charts'!S$5&amp;"'!$w1"),$A2049-1,0),NA())</f>
        <v>#N/A</v>
      </c>
    </row>
    <row r="2050" spans="1:19">
      <c r="A2050" s="226">
        <f t="shared" si="1547"/>
        <v>285</v>
      </c>
      <c r="B2050" s="8">
        <v>24</v>
      </c>
      <c r="C2050" s="219">
        <f ca="1">IF(ISNUMBER(OFFSET(INDIRECT("'"&amp;'DATA for charts'!C$5&amp;"'!$w1"),$A2050-1,0)),OFFSET(INDIRECT("'"&amp;'DATA for charts'!C$5&amp;"'!$w1"),$A2050-1,0),NA())</f>
        <v>-1.0089999999999999</v>
      </c>
      <c r="D2050" s="219">
        <f ca="1">IF(ISNUMBER(OFFSET(INDIRECT("'"&amp;'DATA for charts'!D$5&amp;"'!$w1"),$A2050-1,0)),OFFSET(INDIRECT("'"&amp;'DATA for charts'!D$5&amp;"'!$w1"),$A2050-1,0),NA())</f>
        <v>-0.85842799999999997</v>
      </c>
      <c r="E2050" s="219">
        <f ca="1">IF(ISNUMBER(OFFSET(INDIRECT("'"&amp;'DATA for charts'!E$5&amp;"'!$w1"),$A2050-1,0)),OFFSET(INDIRECT("'"&amp;'DATA for charts'!E$5&amp;"'!$w1"),$A2050-1,0),NA())</f>
        <v>-0.93767</v>
      </c>
      <c r="F2050" s="219">
        <f ca="1">IF(ISNUMBER(OFFSET(INDIRECT("'"&amp;'DATA for charts'!F$5&amp;"'!$w1"),$A2050-1,0)),OFFSET(INDIRECT("'"&amp;'DATA for charts'!F$5&amp;"'!$w1"),$A2050-1,0),NA())</f>
        <v>-0.97318438539984731</v>
      </c>
      <c r="G2050" s="219">
        <f ca="1">IF(ISNUMBER(OFFSET(INDIRECT("'"&amp;'DATA for charts'!G$5&amp;"'!$w1"),$A2050-1,0)),OFFSET(INDIRECT("'"&amp;'DATA for charts'!G$5&amp;"'!$w1"),$A2050-1,0),NA())</f>
        <v>-1</v>
      </c>
      <c r="H2050" s="219">
        <f ca="1">IF(ISNUMBER(OFFSET(INDIRECT("'"&amp;'DATA for charts'!H$5&amp;"'!$w1"),$A2050-1,0)),OFFSET(INDIRECT("'"&amp;'DATA for charts'!H$5&amp;"'!$w1"),$A2050-1,0),NA())</f>
        <v>-0.89868000000000003</v>
      </c>
      <c r="I2050" s="219" t="e">
        <f ca="1">IF(ISNUMBER(OFFSET(INDIRECT("'"&amp;'DATA for charts'!I$5&amp;"'!$w1"),$A2050-1,0)),OFFSET(INDIRECT("'"&amp;'DATA for charts'!I$5&amp;"'!$w1"),$A2050-1,0),NA())</f>
        <v>#N/A</v>
      </c>
      <c r="J2050" s="219" t="e">
        <f ca="1">IF(ISNUMBER(OFFSET(INDIRECT("'"&amp;'DATA for charts'!J$5&amp;"'!$w1"),$A2050-1,0)),OFFSET(INDIRECT("'"&amp;'DATA for charts'!J$5&amp;"'!$w1"),$A2050-1,0),NA())</f>
        <v>#N/A</v>
      </c>
      <c r="K2050" s="219" t="e">
        <f ca="1">IF(ISNUMBER(OFFSET(INDIRECT("'"&amp;'DATA for charts'!K$5&amp;"'!$w1"),$A2050-1,0)),OFFSET(INDIRECT("'"&amp;'DATA for charts'!K$5&amp;"'!$w1"),$A2050-1,0),NA())</f>
        <v>#N/A</v>
      </c>
      <c r="L2050" s="219" t="e">
        <f ca="1">IF(ISNUMBER(OFFSET(INDIRECT("'"&amp;'DATA for charts'!L$5&amp;"'!$w1"),$A2050-1,0)),OFFSET(INDIRECT("'"&amp;'DATA for charts'!L$5&amp;"'!$w1"),$A2050-1,0),NA())</f>
        <v>#N/A</v>
      </c>
      <c r="M2050" s="219" t="e">
        <f ca="1">IF(ISNUMBER(OFFSET(INDIRECT("'"&amp;'DATA for charts'!M$5&amp;"'!$w1"),$A2050-1,0)),OFFSET(INDIRECT("'"&amp;'DATA for charts'!M$5&amp;"'!$w1"),$A2050-1,0),NA())</f>
        <v>#N/A</v>
      </c>
      <c r="N2050" s="219" t="e">
        <f ca="1">IF(ISNUMBER(OFFSET(INDIRECT("'"&amp;'DATA for charts'!N$5&amp;"'!$w1"),$A2050-1,0)),OFFSET(INDIRECT("'"&amp;'DATA for charts'!N$5&amp;"'!$w1"),$A2050-1,0),NA())</f>
        <v>#N/A</v>
      </c>
      <c r="O2050" s="219" t="e">
        <f ca="1">IF(ISNUMBER(OFFSET(INDIRECT("'"&amp;'DATA for charts'!O$5&amp;"'!$w1"),$A2050-1,0)),OFFSET(INDIRECT("'"&amp;'DATA for charts'!O$5&amp;"'!$w1"),$A2050-1,0),NA())</f>
        <v>#N/A</v>
      </c>
      <c r="P2050" s="219" t="e">
        <f ca="1">IF(ISNUMBER(OFFSET(INDIRECT("'"&amp;'DATA for charts'!P$5&amp;"'!$w1"),$A2050-1,0)),OFFSET(INDIRECT("'"&amp;'DATA for charts'!P$5&amp;"'!$w1"),$A2050-1,0),NA())</f>
        <v>#N/A</v>
      </c>
      <c r="Q2050" s="219" t="e">
        <f ca="1">IF(ISNUMBER(OFFSET(INDIRECT("'"&amp;'DATA for charts'!Q$5&amp;"'!$w1"),$A2050-1,0)),OFFSET(INDIRECT("'"&amp;'DATA for charts'!Q$5&amp;"'!$w1"),$A2050-1,0),NA())</f>
        <v>#N/A</v>
      </c>
      <c r="R2050" s="219" t="e">
        <f ca="1">IF(ISNUMBER(OFFSET(INDIRECT("'"&amp;'DATA for charts'!R$5&amp;"'!$w1"),$A2050-1,0)),OFFSET(INDIRECT("'"&amp;'DATA for charts'!R$5&amp;"'!$w1"),$A2050-1,0),NA())</f>
        <v>#N/A</v>
      </c>
      <c r="S2050" s="219" t="e">
        <f ca="1">IF(ISNUMBER(OFFSET(INDIRECT("'"&amp;'DATA for charts'!S$5&amp;"'!$w1"),$A2050-1,0)),OFFSET(INDIRECT("'"&amp;'DATA for charts'!S$5&amp;"'!$w1"),$A2050-1,0),NA())</f>
        <v>#N/A</v>
      </c>
    </row>
    <row r="2051" spans="1:19">
      <c r="A2051" s="216"/>
      <c r="B2051" s="37" t="s">
        <v>85</v>
      </c>
      <c r="C2051" s="37" t="s">
        <v>85</v>
      </c>
      <c r="D2051" s="37" t="s">
        <v>85</v>
      </c>
      <c r="E2051" s="37" t="s">
        <v>85</v>
      </c>
      <c r="F2051" s="37" t="s">
        <v>85</v>
      </c>
      <c r="G2051" s="37" t="s">
        <v>85</v>
      </c>
      <c r="H2051" s="37" t="s">
        <v>85</v>
      </c>
      <c r="I2051" s="37" t="s">
        <v>85</v>
      </c>
      <c r="J2051" s="37" t="s">
        <v>85</v>
      </c>
      <c r="K2051" s="37"/>
      <c r="L2051" s="37"/>
      <c r="M2051" s="37"/>
      <c r="N2051" s="37"/>
      <c r="O2051" s="37"/>
      <c r="P2051" s="37"/>
      <c r="Q2051" s="37"/>
      <c r="R2051" s="37"/>
      <c r="S2051" s="37" t="s">
        <v>85</v>
      </c>
    </row>
    <row r="2059" spans="1:19">
      <c r="A2059" s="216"/>
      <c r="B2059" s="464" t="s">
        <v>126</v>
      </c>
    </row>
    <row r="2060" spans="1:19">
      <c r="A2060" s="216"/>
      <c r="B2060" s="464" t="s">
        <v>878</v>
      </c>
    </row>
    <row r="2061" spans="1:19">
      <c r="A2061" s="216"/>
      <c r="B2061" s="32" t="s">
        <v>127</v>
      </c>
    </row>
    <row r="2062" spans="1:19">
      <c r="A2062" s="216">
        <f t="shared" ref="A2062" si="1548">A$8</f>
        <v>0</v>
      </c>
      <c r="B2062" s="32" t="s">
        <v>65</v>
      </c>
      <c r="C2062" s="33" t="str">
        <f t="shared" ref="C2062:S2062" ca="1" si="1549">C$8</f>
        <v>BSIMAC</v>
      </c>
      <c r="D2062" s="33" t="str">
        <f t="shared" ca="1" si="1549"/>
        <v>CSE</v>
      </c>
      <c r="E2062" s="33" t="str">
        <f t="shared" ca="1" si="1549"/>
        <v>DeST</v>
      </c>
      <c r="F2062" s="33" t="str">
        <f t="shared" ca="1" si="1549"/>
        <v>EnergyPlus</v>
      </c>
      <c r="G2062" s="33" t="str">
        <f t="shared" ca="1" si="1549"/>
        <v>ESP-r</v>
      </c>
      <c r="H2062" s="33" t="str">
        <f t="shared" ca="1" si="1549"/>
        <v>TRNSYS</v>
      </c>
      <c r="I2062" s="33" t="str">
        <f t="shared" ca="1" si="1549"/>
        <v>TestSpec-Alt</v>
      </c>
      <c r="J2062" s="33">
        <f t="shared" ca="1" si="1549"/>
        <v>0</v>
      </c>
      <c r="K2062" s="33">
        <f t="shared" ca="1" si="1549"/>
        <v>0</v>
      </c>
      <c r="L2062" s="33">
        <f t="shared" ca="1" si="1549"/>
        <v>0</v>
      </c>
      <c r="M2062" s="33">
        <f t="shared" ca="1" si="1549"/>
        <v>0</v>
      </c>
      <c r="N2062" s="33">
        <f t="shared" ca="1" si="1549"/>
        <v>0</v>
      </c>
      <c r="O2062" s="33">
        <f t="shared" ca="1" si="1549"/>
        <v>0</v>
      </c>
      <c r="P2062" s="33">
        <f t="shared" ca="1" si="1549"/>
        <v>0</v>
      </c>
      <c r="Q2062" s="33">
        <f t="shared" ca="1" si="1549"/>
        <v>0</v>
      </c>
      <c r="R2062" s="33">
        <f t="shared" ca="1" si="1549"/>
        <v>0</v>
      </c>
      <c r="S2062" s="33" t="str">
        <f t="shared" ca="1" si="1549"/>
        <v>Tested Prg</v>
      </c>
    </row>
    <row r="2063" spans="1:19">
      <c r="A2063" s="216">
        <f t="shared" ref="A2063" si="1550">A$7</f>
        <v>0</v>
      </c>
      <c r="B2063" s="32" t="s">
        <v>66</v>
      </c>
      <c r="C2063" s="33" t="str">
        <f t="shared" ref="C2063:S2063" ca="1" si="1551">C$7</f>
        <v/>
      </c>
      <c r="D2063" s="33" t="str">
        <f t="shared" ca="1" si="1551"/>
        <v/>
      </c>
      <c r="E2063" s="33" t="str">
        <f t="shared" ca="1" si="1551"/>
        <v/>
      </c>
      <c r="F2063" s="33" t="str">
        <f t="shared" ca="1" si="1551"/>
        <v/>
      </c>
      <c r="G2063" s="33" t="str">
        <f t="shared" ca="1" si="1551"/>
        <v/>
      </c>
      <c r="H2063" s="33" t="str">
        <f t="shared" ca="1" si="1551"/>
        <v/>
      </c>
      <c r="I2063" s="33" t="str">
        <f t="shared" ca="1" si="1551"/>
        <v/>
      </c>
      <c r="J2063" s="33" t="str">
        <f t="shared" ca="1" si="1551"/>
        <v/>
      </c>
      <c r="K2063" s="33" t="str">
        <f t="shared" ca="1" si="1551"/>
        <v/>
      </c>
      <c r="L2063" s="33" t="str">
        <f t="shared" ca="1" si="1551"/>
        <v/>
      </c>
      <c r="M2063" s="33" t="str">
        <f t="shared" ca="1" si="1551"/>
        <v/>
      </c>
      <c r="N2063" s="33" t="str">
        <f t="shared" ca="1" si="1551"/>
        <v/>
      </c>
      <c r="O2063" s="33" t="str">
        <f t="shared" ca="1" si="1551"/>
        <v/>
      </c>
      <c r="P2063" s="33" t="str">
        <f t="shared" ca="1" si="1551"/>
        <v/>
      </c>
      <c r="Q2063" s="33" t="str">
        <f t="shared" ca="1" si="1551"/>
        <v/>
      </c>
      <c r="R2063" s="33" t="str">
        <f t="shared" ca="1" si="1551"/>
        <v/>
      </c>
      <c r="S2063" s="33" t="str">
        <f t="shared" ca="1" si="1551"/>
        <v/>
      </c>
    </row>
    <row r="2064" spans="1:19">
      <c r="A2064" s="216" t="s">
        <v>128</v>
      </c>
      <c r="B2064" s="32" t="s">
        <v>83</v>
      </c>
      <c r="C2064" s="34" t="s">
        <v>128</v>
      </c>
      <c r="D2064" s="34" t="s">
        <v>128</v>
      </c>
      <c r="E2064" s="34" t="s">
        <v>128</v>
      </c>
      <c r="F2064" s="34" t="s">
        <v>128</v>
      </c>
      <c r="G2064" s="34" t="s">
        <v>128</v>
      </c>
      <c r="H2064" s="34" t="s">
        <v>128</v>
      </c>
      <c r="I2064" s="34" t="s">
        <v>128</v>
      </c>
      <c r="J2064" s="34" t="s">
        <v>128</v>
      </c>
      <c r="K2064" s="34" t="s">
        <v>128</v>
      </c>
      <c r="L2064" s="34" t="s">
        <v>128</v>
      </c>
      <c r="M2064" s="34" t="s">
        <v>128</v>
      </c>
      <c r="N2064" s="34" t="s">
        <v>128</v>
      </c>
      <c r="O2064" s="34" t="s">
        <v>128</v>
      </c>
      <c r="P2064" s="34" t="s">
        <v>128</v>
      </c>
      <c r="Q2064" s="34" t="s">
        <v>128</v>
      </c>
      <c r="R2064" s="34" t="s">
        <v>128</v>
      </c>
      <c r="S2064" s="34" t="s">
        <v>128</v>
      </c>
    </row>
    <row r="2065" spans="1:19">
      <c r="A2065" s="216" t="s">
        <v>85</v>
      </c>
      <c r="B2065" s="37" t="s">
        <v>85</v>
      </c>
      <c r="C2065" s="38" t="s">
        <v>85</v>
      </c>
      <c r="D2065" s="38" t="s">
        <v>85</v>
      </c>
      <c r="E2065" s="38" t="s">
        <v>85</v>
      </c>
      <c r="F2065" s="38" t="s">
        <v>85</v>
      </c>
      <c r="G2065" s="38" t="s">
        <v>85</v>
      </c>
      <c r="H2065" s="38" t="s">
        <v>85</v>
      </c>
      <c r="I2065" s="38" t="s">
        <v>85</v>
      </c>
      <c r="J2065" s="38" t="s">
        <v>85</v>
      </c>
      <c r="K2065" s="38" t="s">
        <v>85</v>
      </c>
      <c r="L2065" s="38" t="s">
        <v>85</v>
      </c>
      <c r="M2065" s="38" t="s">
        <v>85</v>
      </c>
      <c r="N2065" s="38" t="s">
        <v>85</v>
      </c>
      <c r="O2065" s="38" t="s">
        <v>85</v>
      </c>
      <c r="P2065" s="38" t="s">
        <v>85</v>
      </c>
      <c r="Q2065" s="38" t="s">
        <v>85</v>
      </c>
      <c r="R2065" s="38" t="s">
        <v>85</v>
      </c>
      <c r="S2065" s="38" t="s">
        <v>85</v>
      </c>
    </row>
    <row r="2066" spans="1:19">
      <c r="A2066" s="216">
        <f t="shared" ref="A2066" si="1552">A$8</f>
        <v>0</v>
      </c>
      <c r="B2066" s="37"/>
      <c r="C2066" s="33" t="str">
        <f t="shared" ref="C2066:S2066" ca="1" si="1553">C$8</f>
        <v>BSIMAC</v>
      </c>
      <c r="D2066" s="33" t="str">
        <f t="shared" ca="1" si="1553"/>
        <v>CSE</v>
      </c>
      <c r="E2066" s="33" t="str">
        <f t="shared" ca="1" si="1553"/>
        <v>DeST</v>
      </c>
      <c r="F2066" s="33" t="str">
        <f t="shared" ca="1" si="1553"/>
        <v>EnergyPlus</v>
      </c>
      <c r="G2066" s="33" t="str">
        <f t="shared" ca="1" si="1553"/>
        <v>ESP-r</v>
      </c>
      <c r="H2066" s="33" t="str">
        <f t="shared" ca="1" si="1553"/>
        <v>TRNSYS</v>
      </c>
      <c r="I2066" s="33" t="str">
        <f t="shared" ca="1" si="1553"/>
        <v>TestSpec-Alt</v>
      </c>
      <c r="J2066" s="33">
        <f t="shared" ca="1" si="1553"/>
        <v>0</v>
      </c>
      <c r="K2066" s="33">
        <f t="shared" ca="1" si="1553"/>
        <v>0</v>
      </c>
      <c r="L2066" s="33">
        <f t="shared" ca="1" si="1553"/>
        <v>0</v>
      </c>
      <c r="M2066" s="33">
        <f t="shared" ca="1" si="1553"/>
        <v>0</v>
      </c>
      <c r="N2066" s="33">
        <f t="shared" ca="1" si="1553"/>
        <v>0</v>
      </c>
      <c r="O2066" s="33">
        <f t="shared" ca="1" si="1553"/>
        <v>0</v>
      </c>
      <c r="P2066" s="33">
        <f t="shared" ca="1" si="1553"/>
        <v>0</v>
      </c>
      <c r="Q2066" s="33">
        <f t="shared" ca="1" si="1553"/>
        <v>0</v>
      </c>
      <c r="R2066" s="33">
        <f t="shared" ca="1" si="1553"/>
        <v>0</v>
      </c>
      <c r="S2066" s="33" t="str">
        <f t="shared" ca="1" si="1553"/>
        <v>Tested Prg</v>
      </c>
    </row>
    <row r="2067" spans="1:19">
      <c r="A2067" s="226">
        <v>262</v>
      </c>
      <c r="B2067" s="8">
        <v>1</v>
      </c>
      <c r="C2067" s="219">
        <f ca="1">IF(ISNUMBER(OFFSET(INDIRECT("'"&amp;'DATA for charts'!C$5&amp;"'!$n1"),$A2067-1,0)),OFFSET(INDIRECT("'"&amp;'DATA for charts'!C$5&amp;"'!$n1"),$A2067-1,0),NA())</f>
        <v>0.72399999999999998</v>
      </c>
      <c r="D2067" s="219">
        <f ca="1">IF(ISNUMBER(OFFSET(INDIRECT("'"&amp;'DATA for charts'!D$5&amp;"'!$n1"),$A2067-1,0)),OFFSET(INDIRECT("'"&amp;'DATA for charts'!D$5&amp;"'!$n1"),$A2067-1,0),NA())</f>
        <v>0.32104729999999998</v>
      </c>
      <c r="E2067" s="219">
        <f ca="1">IF(ISNUMBER(OFFSET(INDIRECT("'"&amp;'DATA for charts'!E$5&amp;"'!$n1"),$A2067-1,0)),OFFSET(INDIRECT("'"&amp;'DATA for charts'!E$5&amp;"'!$n1"),$A2067-1,0),NA())</f>
        <v>0.40803600000000001</v>
      </c>
      <c r="F2067" s="219">
        <f ca="1">IF(ISNUMBER(OFFSET(INDIRECT("'"&amp;'DATA for charts'!F$5&amp;"'!$n1"),$A2067-1,0)),OFFSET(INDIRECT("'"&amp;'DATA for charts'!F$5&amp;"'!$n1"),$A2067-1,0),NA())</f>
        <v>0.50875929229770556</v>
      </c>
      <c r="G2067" s="219">
        <f ca="1">IF(ISNUMBER(OFFSET(INDIRECT("'"&amp;'DATA for charts'!G$5&amp;"'!$n1"),$A2067-1,0)),OFFSET(INDIRECT("'"&amp;'DATA for charts'!G$5&amp;"'!$n1"),$A2067-1,0),NA())</f>
        <v>0.42</v>
      </c>
      <c r="H2067" s="219">
        <f ca="1">IF(ISNUMBER(OFFSET(INDIRECT("'"&amp;'DATA for charts'!H$5&amp;"'!$n1"),$A2067-1,0)),OFFSET(INDIRECT("'"&amp;'DATA for charts'!H$5&amp;"'!$n1"),$A2067-1,0),NA())</f>
        <v>0.53762799999999999</v>
      </c>
      <c r="I2067" s="219" t="e">
        <f ca="1">IF(ISNUMBER(OFFSET(INDIRECT("'"&amp;'DATA for charts'!I$5&amp;"'!$n1"),$A2067-1,0)),OFFSET(INDIRECT("'"&amp;'DATA for charts'!I$5&amp;"'!$n1"),$A2067-1,0),NA())</f>
        <v>#N/A</v>
      </c>
      <c r="J2067" s="219" t="e">
        <f ca="1">IF(ISNUMBER(OFFSET(INDIRECT("'"&amp;'DATA for charts'!J$5&amp;"'!$n1"),$A2067-1,0)),OFFSET(INDIRECT("'"&amp;'DATA for charts'!J$5&amp;"'!$n1"),$A2067-1,0),NA())</f>
        <v>#N/A</v>
      </c>
      <c r="K2067" s="219" t="e">
        <f ca="1">IF(ISNUMBER(OFFSET(INDIRECT("'"&amp;'DATA for charts'!K$5&amp;"'!$n1"),$A2067-1,0)),OFFSET(INDIRECT("'"&amp;'DATA for charts'!K$5&amp;"'!$n1"),$A2067-1,0),NA())</f>
        <v>#N/A</v>
      </c>
      <c r="L2067" s="219" t="e">
        <f ca="1">IF(ISNUMBER(OFFSET(INDIRECT("'"&amp;'DATA for charts'!L$5&amp;"'!$n1"),$A2067-1,0)),OFFSET(INDIRECT("'"&amp;'DATA for charts'!L$5&amp;"'!$n1"),$A2067-1,0),NA())</f>
        <v>#N/A</v>
      </c>
      <c r="M2067" s="219" t="e">
        <f ca="1">IF(ISNUMBER(OFFSET(INDIRECT("'"&amp;'DATA for charts'!M$5&amp;"'!$n1"),$A2067-1,0)),OFFSET(INDIRECT("'"&amp;'DATA for charts'!M$5&amp;"'!$n1"),$A2067-1,0),NA())</f>
        <v>#N/A</v>
      </c>
      <c r="N2067" s="219" t="e">
        <f ca="1">IF(ISNUMBER(OFFSET(INDIRECT("'"&amp;'DATA for charts'!N$5&amp;"'!$n1"),$A2067-1,0)),OFFSET(INDIRECT("'"&amp;'DATA for charts'!N$5&amp;"'!$n1"),$A2067-1,0),NA())</f>
        <v>#N/A</v>
      </c>
      <c r="O2067" s="219" t="e">
        <f ca="1">IF(ISNUMBER(OFFSET(INDIRECT("'"&amp;'DATA for charts'!O$5&amp;"'!$n1"),$A2067-1,0)),OFFSET(INDIRECT("'"&amp;'DATA for charts'!O$5&amp;"'!$n1"),$A2067-1,0),NA())</f>
        <v>#N/A</v>
      </c>
      <c r="P2067" s="219" t="e">
        <f ca="1">IF(ISNUMBER(OFFSET(INDIRECT("'"&amp;'DATA for charts'!P$5&amp;"'!$n1"),$A2067-1,0)),OFFSET(INDIRECT("'"&amp;'DATA for charts'!P$5&amp;"'!$n1"),$A2067-1,0),NA())</f>
        <v>#N/A</v>
      </c>
      <c r="Q2067" s="219" t="e">
        <f ca="1">IF(ISNUMBER(OFFSET(INDIRECT("'"&amp;'DATA for charts'!Q$5&amp;"'!$n1"),$A2067-1,0)),OFFSET(INDIRECT("'"&amp;'DATA for charts'!Q$5&amp;"'!$n1"),$A2067-1,0),NA())</f>
        <v>#N/A</v>
      </c>
      <c r="R2067" s="219" t="e">
        <f ca="1">IF(ISNUMBER(OFFSET(INDIRECT("'"&amp;'DATA for charts'!R$5&amp;"'!$n1"),$A2067-1,0)),OFFSET(INDIRECT("'"&amp;'DATA for charts'!R$5&amp;"'!$n1"),$A2067-1,0),NA())</f>
        <v>#N/A</v>
      </c>
      <c r="S2067" s="219" t="e">
        <f ca="1">IF(ISNUMBER(OFFSET(INDIRECT("'"&amp;'DATA for charts'!S$5&amp;"'!$n1"),$A2067-1,0)),OFFSET(INDIRECT("'"&amp;'DATA for charts'!S$5&amp;"'!$n1"),$A2067-1,0),NA())</f>
        <v>#N/A</v>
      </c>
    </row>
    <row r="2068" spans="1:19">
      <c r="A2068" s="226">
        <f t="shared" ref="A2068:A2090" si="1554">A2067+1</f>
        <v>263</v>
      </c>
      <c r="B2068" s="8">
        <v>2</v>
      </c>
      <c r="C2068" s="219">
        <f ca="1">IF(ISNUMBER(OFFSET(INDIRECT("'"&amp;'DATA for charts'!C$5&amp;"'!$n1"),$A2068-1,0)),OFFSET(INDIRECT("'"&amp;'DATA for charts'!C$5&amp;"'!$n1"),$A2068-1,0),NA())</f>
        <v>0.81399999999999995</v>
      </c>
      <c r="D2068" s="219">
        <f ca="1">IF(ISNUMBER(OFFSET(INDIRECT("'"&amp;'DATA for charts'!D$5&amp;"'!$n1"),$A2068-1,0)),OFFSET(INDIRECT("'"&amp;'DATA for charts'!D$5&amp;"'!$n1"),$A2068-1,0),NA())</f>
        <v>0.40368110000000001</v>
      </c>
      <c r="E2068" s="219">
        <f ca="1">IF(ISNUMBER(OFFSET(INDIRECT("'"&amp;'DATA for charts'!E$5&amp;"'!$n1"),$A2068-1,0)),OFFSET(INDIRECT("'"&amp;'DATA for charts'!E$5&amp;"'!$n1"),$A2068-1,0),NA())</f>
        <v>0.48875800000000003</v>
      </c>
      <c r="F2068" s="219">
        <f ca="1">IF(ISNUMBER(OFFSET(INDIRECT("'"&amp;'DATA for charts'!F$5&amp;"'!$n1"),$A2068-1,0)),OFFSET(INDIRECT("'"&amp;'DATA for charts'!F$5&amp;"'!$n1"),$A2068-1,0),NA())</f>
        <v>0.59729423742173338</v>
      </c>
      <c r="G2068" s="219">
        <f ca="1">IF(ISNUMBER(OFFSET(INDIRECT("'"&amp;'DATA for charts'!G$5&amp;"'!$n1"),$A2068-1,0)),OFFSET(INDIRECT("'"&amp;'DATA for charts'!G$5&amp;"'!$n1"),$A2068-1,0),NA())</f>
        <v>0.54</v>
      </c>
      <c r="H2068" s="219">
        <f ca="1">IF(ISNUMBER(OFFSET(INDIRECT("'"&amp;'DATA for charts'!H$5&amp;"'!$n1"),$A2068-1,0)),OFFSET(INDIRECT("'"&amp;'DATA for charts'!H$5&amp;"'!$n1"),$A2068-1,0),NA())</f>
        <v>0.628992</v>
      </c>
      <c r="I2068" s="219" t="e">
        <f ca="1">IF(ISNUMBER(OFFSET(INDIRECT("'"&amp;'DATA for charts'!I$5&amp;"'!$n1"),$A2068-1,0)),OFFSET(INDIRECT("'"&amp;'DATA for charts'!I$5&amp;"'!$n1"),$A2068-1,0),NA())</f>
        <v>#N/A</v>
      </c>
      <c r="J2068" s="219" t="e">
        <f ca="1">IF(ISNUMBER(OFFSET(INDIRECT("'"&amp;'DATA for charts'!J$5&amp;"'!$n1"),$A2068-1,0)),OFFSET(INDIRECT("'"&amp;'DATA for charts'!J$5&amp;"'!$n1"),$A2068-1,0),NA())</f>
        <v>#N/A</v>
      </c>
      <c r="K2068" s="219" t="e">
        <f ca="1">IF(ISNUMBER(OFFSET(INDIRECT("'"&amp;'DATA for charts'!K$5&amp;"'!$n1"),$A2068-1,0)),OFFSET(INDIRECT("'"&amp;'DATA for charts'!K$5&amp;"'!$n1"),$A2068-1,0),NA())</f>
        <v>#N/A</v>
      </c>
      <c r="L2068" s="219" t="e">
        <f ca="1">IF(ISNUMBER(OFFSET(INDIRECT("'"&amp;'DATA for charts'!L$5&amp;"'!$n1"),$A2068-1,0)),OFFSET(INDIRECT("'"&amp;'DATA for charts'!L$5&amp;"'!$n1"),$A2068-1,0),NA())</f>
        <v>#N/A</v>
      </c>
      <c r="M2068" s="219" t="e">
        <f ca="1">IF(ISNUMBER(OFFSET(INDIRECT("'"&amp;'DATA for charts'!M$5&amp;"'!$n1"),$A2068-1,0)),OFFSET(INDIRECT("'"&amp;'DATA for charts'!M$5&amp;"'!$n1"),$A2068-1,0),NA())</f>
        <v>#N/A</v>
      </c>
      <c r="N2068" s="219" t="e">
        <f ca="1">IF(ISNUMBER(OFFSET(INDIRECT("'"&amp;'DATA for charts'!N$5&amp;"'!$n1"),$A2068-1,0)),OFFSET(INDIRECT("'"&amp;'DATA for charts'!N$5&amp;"'!$n1"),$A2068-1,0),NA())</f>
        <v>#N/A</v>
      </c>
      <c r="O2068" s="219" t="e">
        <f ca="1">IF(ISNUMBER(OFFSET(INDIRECT("'"&amp;'DATA for charts'!O$5&amp;"'!$n1"),$A2068-1,0)),OFFSET(INDIRECT("'"&amp;'DATA for charts'!O$5&amp;"'!$n1"),$A2068-1,0),NA())</f>
        <v>#N/A</v>
      </c>
      <c r="P2068" s="219" t="e">
        <f ca="1">IF(ISNUMBER(OFFSET(INDIRECT("'"&amp;'DATA for charts'!P$5&amp;"'!$n1"),$A2068-1,0)),OFFSET(INDIRECT("'"&amp;'DATA for charts'!P$5&amp;"'!$n1"),$A2068-1,0),NA())</f>
        <v>#N/A</v>
      </c>
      <c r="Q2068" s="219" t="e">
        <f ca="1">IF(ISNUMBER(OFFSET(INDIRECT("'"&amp;'DATA for charts'!Q$5&amp;"'!$n1"),$A2068-1,0)),OFFSET(INDIRECT("'"&amp;'DATA for charts'!Q$5&amp;"'!$n1"),$A2068-1,0),NA())</f>
        <v>#N/A</v>
      </c>
      <c r="R2068" s="219" t="e">
        <f ca="1">IF(ISNUMBER(OFFSET(INDIRECT("'"&amp;'DATA for charts'!R$5&amp;"'!$n1"),$A2068-1,0)),OFFSET(INDIRECT("'"&amp;'DATA for charts'!R$5&amp;"'!$n1"),$A2068-1,0),NA())</f>
        <v>#N/A</v>
      </c>
      <c r="S2068" s="219" t="e">
        <f ca="1">IF(ISNUMBER(OFFSET(INDIRECT("'"&amp;'DATA for charts'!S$5&amp;"'!$n1"),$A2068-1,0)),OFFSET(INDIRECT("'"&amp;'DATA for charts'!S$5&amp;"'!$n1"),$A2068-1,0),NA())</f>
        <v>#N/A</v>
      </c>
    </row>
    <row r="2069" spans="1:19">
      <c r="A2069" s="226">
        <f t="shared" si="1554"/>
        <v>264</v>
      </c>
      <c r="B2069" s="8">
        <v>3</v>
      </c>
      <c r="C2069" s="219">
        <f ca="1">IF(ISNUMBER(OFFSET(INDIRECT("'"&amp;'DATA for charts'!C$5&amp;"'!$n1"),$A2069-1,0)),OFFSET(INDIRECT("'"&amp;'DATA for charts'!C$5&amp;"'!$n1"),$A2069-1,0),NA())</f>
        <v>0.94199999999999995</v>
      </c>
      <c r="D2069" s="219">
        <f ca="1">IF(ISNUMBER(OFFSET(INDIRECT("'"&amp;'DATA for charts'!D$5&amp;"'!$n1"),$A2069-1,0)),OFFSET(INDIRECT("'"&amp;'DATA for charts'!D$5&amp;"'!$n1"),$A2069-1,0),NA())</f>
        <v>0.47533049999999988</v>
      </c>
      <c r="E2069" s="219">
        <f ca="1">IF(ISNUMBER(OFFSET(INDIRECT("'"&amp;'DATA for charts'!E$5&amp;"'!$n1"),$A2069-1,0)),OFFSET(INDIRECT("'"&amp;'DATA for charts'!E$5&amp;"'!$n1"),$A2069-1,0),NA())</f>
        <v>0.56563200000000002</v>
      </c>
      <c r="F2069" s="219">
        <f ca="1">IF(ISNUMBER(OFFSET(INDIRECT("'"&amp;'DATA for charts'!F$5&amp;"'!$n1"),$A2069-1,0)),OFFSET(INDIRECT("'"&amp;'DATA for charts'!F$5&amp;"'!$n1"),$A2069-1,0),NA())</f>
        <v>0.67434081210524999</v>
      </c>
      <c r="G2069" s="219">
        <f ca="1">IF(ISNUMBER(OFFSET(INDIRECT("'"&amp;'DATA for charts'!G$5&amp;"'!$n1"),$A2069-1,0)),OFFSET(INDIRECT("'"&amp;'DATA for charts'!G$5&amp;"'!$n1"),$A2069-1,0),NA())</f>
        <v>0.63</v>
      </c>
      <c r="H2069" s="219">
        <f ca="1">IF(ISNUMBER(OFFSET(INDIRECT("'"&amp;'DATA for charts'!H$5&amp;"'!$n1"),$A2069-1,0)),OFFSET(INDIRECT("'"&amp;'DATA for charts'!H$5&amp;"'!$n1"),$A2069-1,0),NA())</f>
        <v>0.70796300000000001</v>
      </c>
      <c r="I2069" s="219" t="e">
        <f ca="1">IF(ISNUMBER(OFFSET(INDIRECT("'"&amp;'DATA for charts'!I$5&amp;"'!$n1"),$A2069-1,0)),OFFSET(INDIRECT("'"&amp;'DATA for charts'!I$5&amp;"'!$n1"),$A2069-1,0),NA())</f>
        <v>#N/A</v>
      </c>
      <c r="J2069" s="219" t="e">
        <f ca="1">IF(ISNUMBER(OFFSET(INDIRECT("'"&amp;'DATA for charts'!J$5&amp;"'!$n1"),$A2069-1,0)),OFFSET(INDIRECT("'"&amp;'DATA for charts'!J$5&amp;"'!$n1"),$A2069-1,0),NA())</f>
        <v>#N/A</v>
      </c>
      <c r="K2069" s="219" t="e">
        <f ca="1">IF(ISNUMBER(OFFSET(INDIRECT("'"&amp;'DATA for charts'!K$5&amp;"'!$n1"),$A2069-1,0)),OFFSET(INDIRECT("'"&amp;'DATA for charts'!K$5&amp;"'!$n1"),$A2069-1,0),NA())</f>
        <v>#N/A</v>
      </c>
      <c r="L2069" s="219" t="e">
        <f ca="1">IF(ISNUMBER(OFFSET(INDIRECT("'"&amp;'DATA for charts'!L$5&amp;"'!$n1"),$A2069-1,0)),OFFSET(INDIRECT("'"&amp;'DATA for charts'!L$5&amp;"'!$n1"),$A2069-1,0),NA())</f>
        <v>#N/A</v>
      </c>
      <c r="M2069" s="219" t="e">
        <f ca="1">IF(ISNUMBER(OFFSET(INDIRECT("'"&amp;'DATA for charts'!M$5&amp;"'!$n1"),$A2069-1,0)),OFFSET(INDIRECT("'"&amp;'DATA for charts'!M$5&amp;"'!$n1"),$A2069-1,0),NA())</f>
        <v>#N/A</v>
      </c>
      <c r="N2069" s="219" t="e">
        <f ca="1">IF(ISNUMBER(OFFSET(INDIRECT("'"&amp;'DATA for charts'!N$5&amp;"'!$n1"),$A2069-1,0)),OFFSET(INDIRECT("'"&amp;'DATA for charts'!N$5&amp;"'!$n1"),$A2069-1,0),NA())</f>
        <v>#N/A</v>
      </c>
      <c r="O2069" s="219" t="e">
        <f ca="1">IF(ISNUMBER(OFFSET(INDIRECT("'"&amp;'DATA for charts'!O$5&amp;"'!$n1"),$A2069-1,0)),OFFSET(INDIRECT("'"&amp;'DATA for charts'!O$5&amp;"'!$n1"),$A2069-1,0),NA())</f>
        <v>#N/A</v>
      </c>
      <c r="P2069" s="219" t="e">
        <f ca="1">IF(ISNUMBER(OFFSET(INDIRECT("'"&amp;'DATA for charts'!P$5&amp;"'!$n1"),$A2069-1,0)),OFFSET(INDIRECT("'"&amp;'DATA for charts'!P$5&amp;"'!$n1"),$A2069-1,0),NA())</f>
        <v>#N/A</v>
      </c>
      <c r="Q2069" s="219" t="e">
        <f ca="1">IF(ISNUMBER(OFFSET(INDIRECT("'"&amp;'DATA for charts'!Q$5&amp;"'!$n1"),$A2069-1,0)),OFFSET(INDIRECT("'"&amp;'DATA for charts'!Q$5&amp;"'!$n1"),$A2069-1,0),NA())</f>
        <v>#N/A</v>
      </c>
      <c r="R2069" s="219" t="e">
        <f ca="1">IF(ISNUMBER(OFFSET(INDIRECT("'"&amp;'DATA for charts'!R$5&amp;"'!$n1"),$A2069-1,0)),OFFSET(INDIRECT("'"&amp;'DATA for charts'!R$5&amp;"'!$n1"),$A2069-1,0),NA())</f>
        <v>#N/A</v>
      </c>
      <c r="S2069" s="219" t="e">
        <f ca="1">IF(ISNUMBER(OFFSET(INDIRECT("'"&amp;'DATA for charts'!S$5&amp;"'!$n1"),$A2069-1,0)),OFFSET(INDIRECT("'"&amp;'DATA for charts'!S$5&amp;"'!$n1"),$A2069-1,0),NA())</f>
        <v>#N/A</v>
      </c>
    </row>
    <row r="2070" spans="1:19">
      <c r="A2070" s="226">
        <f t="shared" si="1554"/>
        <v>265</v>
      </c>
      <c r="B2070" s="8">
        <v>4</v>
      </c>
      <c r="C2070" s="219">
        <f ca="1">IF(ISNUMBER(OFFSET(INDIRECT("'"&amp;'DATA for charts'!C$5&amp;"'!$n1"),$A2070-1,0)),OFFSET(INDIRECT("'"&amp;'DATA for charts'!C$5&amp;"'!$n1"),$A2070-1,0),NA())</f>
        <v>1.054</v>
      </c>
      <c r="D2070" s="219">
        <f ca="1">IF(ISNUMBER(OFFSET(INDIRECT("'"&amp;'DATA for charts'!D$5&amp;"'!$n1"),$A2070-1,0)),OFFSET(INDIRECT("'"&amp;'DATA for charts'!D$5&amp;"'!$n1"),$A2070-1,0),NA())</f>
        <v>0.55402669999999998</v>
      </c>
      <c r="E2070" s="219">
        <f ca="1">IF(ISNUMBER(OFFSET(INDIRECT("'"&amp;'DATA for charts'!E$5&amp;"'!$n1"),$A2070-1,0)),OFFSET(INDIRECT("'"&amp;'DATA for charts'!E$5&amp;"'!$n1"),$A2070-1,0),NA())</f>
        <v>0.64603299999999997</v>
      </c>
      <c r="F2070" s="219">
        <f ca="1">IF(ISNUMBER(OFFSET(INDIRECT("'"&amp;'DATA for charts'!F$5&amp;"'!$n1"),$A2070-1,0)),OFFSET(INDIRECT("'"&amp;'DATA for charts'!F$5&amp;"'!$n1"),$A2070-1,0),NA())</f>
        <v>0.74588923067328605</v>
      </c>
      <c r="G2070" s="219">
        <f ca="1">IF(ISNUMBER(OFFSET(INDIRECT("'"&amp;'DATA for charts'!G$5&amp;"'!$n1"),$A2070-1,0)),OFFSET(INDIRECT("'"&amp;'DATA for charts'!G$5&amp;"'!$n1"),$A2070-1,0),NA())</f>
        <v>0.71</v>
      </c>
      <c r="H2070" s="219">
        <f ca="1">IF(ISNUMBER(OFFSET(INDIRECT("'"&amp;'DATA for charts'!H$5&amp;"'!$n1"),$A2070-1,0)),OFFSET(INDIRECT("'"&amp;'DATA for charts'!H$5&amp;"'!$n1"),$A2070-1,0),NA())</f>
        <v>0.78476900000000005</v>
      </c>
      <c r="I2070" s="219" t="e">
        <f ca="1">IF(ISNUMBER(OFFSET(INDIRECT("'"&amp;'DATA for charts'!I$5&amp;"'!$n1"),$A2070-1,0)),OFFSET(INDIRECT("'"&amp;'DATA for charts'!I$5&amp;"'!$n1"),$A2070-1,0),NA())</f>
        <v>#N/A</v>
      </c>
      <c r="J2070" s="219" t="e">
        <f ca="1">IF(ISNUMBER(OFFSET(INDIRECT("'"&amp;'DATA for charts'!J$5&amp;"'!$n1"),$A2070-1,0)),OFFSET(INDIRECT("'"&amp;'DATA for charts'!J$5&amp;"'!$n1"),$A2070-1,0),NA())</f>
        <v>#N/A</v>
      </c>
      <c r="K2070" s="219" t="e">
        <f ca="1">IF(ISNUMBER(OFFSET(INDIRECT("'"&amp;'DATA for charts'!K$5&amp;"'!$n1"),$A2070-1,0)),OFFSET(INDIRECT("'"&amp;'DATA for charts'!K$5&amp;"'!$n1"),$A2070-1,0),NA())</f>
        <v>#N/A</v>
      </c>
      <c r="L2070" s="219" t="e">
        <f ca="1">IF(ISNUMBER(OFFSET(INDIRECT("'"&amp;'DATA for charts'!L$5&amp;"'!$n1"),$A2070-1,0)),OFFSET(INDIRECT("'"&amp;'DATA for charts'!L$5&amp;"'!$n1"),$A2070-1,0),NA())</f>
        <v>#N/A</v>
      </c>
      <c r="M2070" s="219" t="e">
        <f ca="1">IF(ISNUMBER(OFFSET(INDIRECT("'"&amp;'DATA for charts'!M$5&amp;"'!$n1"),$A2070-1,0)),OFFSET(INDIRECT("'"&amp;'DATA for charts'!M$5&amp;"'!$n1"),$A2070-1,0),NA())</f>
        <v>#N/A</v>
      </c>
      <c r="N2070" s="219" t="e">
        <f ca="1">IF(ISNUMBER(OFFSET(INDIRECT("'"&amp;'DATA for charts'!N$5&amp;"'!$n1"),$A2070-1,0)),OFFSET(INDIRECT("'"&amp;'DATA for charts'!N$5&amp;"'!$n1"),$A2070-1,0),NA())</f>
        <v>#N/A</v>
      </c>
      <c r="O2070" s="219" t="e">
        <f ca="1">IF(ISNUMBER(OFFSET(INDIRECT("'"&amp;'DATA for charts'!O$5&amp;"'!$n1"),$A2070-1,0)),OFFSET(INDIRECT("'"&amp;'DATA for charts'!O$5&amp;"'!$n1"),$A2070-1,0),NA())</f>
        <v>#N/A</v>
      </c>
      <c r="P2070" s="219" t="e">
        <f ca="1">IF(ISNUMBER(OFFSET(INDIRECT("'"&amp;'DATA for charts'!P$5&amp;"'!$n1"),$A2070-1,0)),OFFSET(INDIRECT("'"&amp;'DATA for charts'!P$5&amp;"'!$n1"),$A2070-1,0),NA())</f>
        <v>#N/A</v>
      </c>
      <c r="Q2070" s="219" t="e">
        <f ca="1">IF(ISNUMBER(OFFSET(INDIRECT("'"&amp;'DATA for charts'!Q$5&amp;"'!$n1"),$A2070-1,0)),OFFSET(INDIRECT("'"&amp;'DATA for charts'!Q$5&amp;"'!$n1"),$A2070-1,0),NA())</f>
        <v>#N/A</v>
      </c>
      <c r="R2070" s="219" t="e">
        <f ca="1">IF(ISNUMBER(OFFSET(INDIRECT("'"&amp;'DATA for charts'!R$5&amp;"'!$n1"),$A2070-1,0)),OFFSET(INDIRECT("'"&amp;'DATA for charts'!R$5&amp;"'!$n1"),$A2070-1,0),NA())</f>
        <v>#N/A</v>
      </c>
      <c r="S2070" s="219" t="e">
        <f ca="1">IF(ISNUMBER(OFFSET(INDIRECT("'"&amp;'DATA for charts'!S$5&amp;"'!$n1"),$A2070-1,0)),OFFSET(INDIRECT("'"&amp;'DATA for charts'!S$5&amp;"'!$n1"),$A2070-1,0),NA())</f>
        <v>#N/A</v>
      </c>
    </row>
    <row r="2071" spans="1:19">
      <c r="A2071" s="226">
        <f t="shared" si="1554"/>
        <v>266</v>
      </c>
      <c r="B2071" s="8">
        <v>5</v>
      </c>
      <c r="C2071" s="219">
        <f ca="1">IF(ISNUMBER(OFFSET(INDIRECT("'"&amp;'DATA for charts'!C$5&amp;"'!$n1"),$A2071-1,0)),OFFSET(INDIRECT("'"&amp;'DATA for charts'!C$5&amp;"'!$n1"),$A2071-1,0),NA())</f>
        <v>1.1419999999999999</v>
      </c>
      <c r="D2071" s="219">
        <f ca="1">IF(ISNUMBER(OFFSET(INDIRECT("'"&amp;'DATA for charts'!D$5&amp;"'!$n1"),$A2071-1,0)),OFFSET(INDIRECT("'"&amp;'DATA for charts'!D$5&amp;"'!$n1"),$A2071-1,0),NA())</f>
        <v>0.60291439999999996</v>
      </c>
      <c r="E2071" s="219">
        <f ca="1">IF(ISNUMBER(OFFSET(INDIRECT("'"&amp;'DATA for charts'!E$5&amp;"'!$n1"),$A2071-1,0)),OFFSET(INDIRECT("'"&amp;'DATA for charts'!E$5&amp;"'!$n1"),$A2071-1,0),NA())</f>
        <v>0.693882</v>
      </c>
      <c r="F2071" s="219">
        <f ca="1">IF(ISNUMBER(OFFSET(INDIRECT("'"&amp;'DATA for charts'!F$5&amp;"'!$n1"),$A2071-1,0)),OFFSET(INDIRECT("'"&amp;'DATA for charts'!F$5&amp;"'!$n1"),$A2071-1,0),NA())</f>
        <v>0.78604190469503898</v>
      </c>
      <c r="G2071" s="219">
        <f ca="1">IF(ISNUMBER(OFFSET(INDIRECT("'"&amp;'DATA for charts'!G$5&amp;"'!$n1"),$A2071-1,0)),OFFSET(INDIRECT("'"&amp;'DATA for charts'!G$5&amp;"'!$n1"),$A2071-1,0),NA())</f>
        <v>0.77</v>
      </c>
      <c r="H2071" s="219">
        <f ca="1">IF(ISNUMBER(OFFSET(INDIRECT("'"&amp;'DATA for charts'!H$5&amp;"'!$n1"),$A2071-1,0)),OFFSET(INDIRECT("'"&amp;'DATA for charts'!H$5&amp;"'!$n1"),$A2071-1,0),NA())</f>
        <v>0.83089400000000002</v>
      </c>
      <c r="I2071" s="219" t="e">
        <f ca="1">IF(ISNUMBER(OFFSET(INDIRECT("'"&amp;'DATA for charts'!I$5&amp;"'!$n1"),$A2071-1,0)),OFFSET(INDIRECT("'"&amp;'DATA for charts'!I$5&amp;"'!$n1"),$A2071-1,0),NA())</f>
        <v>#N/A</v>
      </c>
      <c r="J2071" s="219" t="e">
        <f ca="1">IF(ISNUMBER(OFFSET(INDIRECT("'"&amp;'DATA for charts'!J$5&amp;"'!$n1"),$A2071-1,0)),OFFSET(INDIRECT("'"&amp;'DATA for charts'!J$5&amp;"'!$n1"),$A2071-1,0),NA())</f>
        <v>#N/A</v>
      </c>
      <c r="K2071" s="219" t="e">
        <f ca="1">IF(ISNUMBER(OFFSET(INDIRECT("'"&amp;'DATA for charts'!K$5&amp;"'!$n1"),$A2071-1,0)),OFFSET(INDIRECT("'"&amp;'DATA for charts'!K$5&amp;"'!$n1"),$A2071-1,0),NA())</f>
        <v>#N/A</v>
      </c>
      <c r="L2071" s="219" t="e">
        <f ca="1">IF(ISNUMBER(OFFSET(INDIRECT("'"&amp;'DATA for charts'!L$5&amp;"'!$n1"),$A2071-1,0)),OFFSET(INDIRECT("'"&amp;'DATA for charts'!L$5&amp;"'!$n1"),$A2071-1,0),NA())</f>
        <v>#N/A</v>
      </c>
      <c r="M2071" s="219" t="e">
        <f ca="1">IF(ISNUMBER(OFFSET(INDIRECT("'"&amp;'DATA for charts'!M$5&amp;"'!$n1"),$A2071-1,0)),OFFSET(INDIRECT("'"&amp;'DATA for charts'!M$5&amp;"'!$n1"),$A2071-1,0),NA())</f>
        <v>#N/A</v>
      </c>
      <c r="N2071" s="219" t="e">
        <f ca="1">IF(ISNUMBER(OFFSET(INDIRECT("'"&amp;'DATA for charts'!N$5&amp;"'!$n1"),$A2071-1,0)),OFFSET(INDIRECT("'"&amp;'DATA for charts'!N$5&amp;"'!$n1"),$A2071-1,0),NA())</f>
        <v>#N/A</v>
      </c>
      <c r="O2071" s="219" t="e">
        <f ca="1">IF(ISNUMBER(OFFSET(INDIRECT("'"&amp;'DATA for charts'!O$5&amp;"'!$n1"),$A2071-1,0)),OFFSET(INDIRECT("'"&amp;'DATA for charts'!O$5&amp;"'!$n1"),$A2071-1,0),NA())</f>
        <v>#N/A</v>
      </c>
      <c r="P2071" s="219" t="e">
        <f ca="1">IF(ISNUMBER(OFFSET(INDIRECT("'"&amp;'DATA for charts'!P$5&amp;"'!$n1"),$A2071-1,0)),OFFSET(INDIRECT("'"&amp;'DATA for charts'!P$5&amp;"'!$n1"),$A2071-1,0),NA())</f>
        <v>#N/A</v>
      </c>
      <c r="Q2071" s="219" t="e">
        <f ca="1">IF(ISNUMBER(OFFSET(INDIRECT("'"&amp;'DATA for charts'!Q$5&amp;"'!$n1"),$A2071-1,0)),OFFSET(INDIRECT("'"&amp;'DATA for charts'!Q$5&amp;"'!$n1"),$A2071-1,0),NA())</f>
        <v>#N/A</v>
      </c>
      <c r="R2071" s="219" t="e">
        <f ca="1">IF(ISNUMBER(OFFSET(INDIRECT("'"&amp;'DATA for charts'!R$5&amp;"'!$n1"),$A2071-1,0)),OFFSET(INDIRECT("'"&amp;'DATA for charts'!R$5&amp;"'!$n1"),$A2071-1,0),NA())</f>
        <v>#N/A</v>
      </c>
      <c r="S2071" s="219" t="e">
        <f ca="1">IF(ISNUMBER(OFFSET(INDIRECT("'"&amp;'DATA for charts'!S$5&amp;"'!$n1"),$A2071-1,0)),OFFSET(INDIRECT("'"&amp;'DATA for charts'!S$5&amp;"'!$n1"),$A2071-1,0),NA())</f>
        <v>#N/A</v>
      </c>
    </row>
    <row r="2072" spans="1:19">
      <c r="A2072" s="226">
        <f t="shared" si="1554"/>
        <v>267</v>
      </c>
      <c r="B2072" s="8">
        <v>6</v>
      </c>
      <c r="C2072" s="219">
        <f ca="1">IF(ISNUMBER(OFFSET(INDIRECT("'"&amp;'DATA for charts'!C$5&amp;"'!$n1"),$A2072-1,0)),OFFSET(INDIRECT("'"&amp;'DATA for charts'!C$5&amp;"'!$n1"),$A2072-1,0),NA())</f>
        <v>1.2210000000000001</v>
      </c>
      <c r="D2072" s="219">
        <f ca="1">IF(ISNUMBER(OFFSET(INDIRECT("'"&amp;'DATA for charts'!D$5&amp;"'!$n1"),$A2072-1,0)),OFFSET(INDIRECT("'"&amp;'DATA for charts'!D$5&amp;"'!$n1"),$A2072-1,0),NA())</f>
        <v>0.64819239999999989</v>
      </c>
      <c r="E2072" s="219">
        <f ca="1">IF(ISNUMBER(OFFSET(INDIRECT("'"&amp;'DATA for charts'!E$5&amp;"'!$n1"),$A2072-1,0)),OFFSET(INDIRECT("'"&amp;'DATA for charts'!E$5&amp;"'!$n1"),$A2072-1,0),NA())</f>
        <v>0.75612500000000005</v>
      </c>
      <c r="F2072" s="219">
        <f ca="1">IF(ISNUMBER(OFFSET(INDIRECT("'"&amp;'DATA for charts'!F$5&amp;"'!$n1"),$A2072-1,0)),OFFSET(INDIRECT("'"&amp;'DATA for charts'!F$5&amp;"'!$n1"),$A2072-1,0),NA())</f>
        <v>0.81680638516294168</v>
      </c>
      <c r="G2072" s="219">
        <f ca="1">IF(ISNUMBER(OFFSET(INDIRECT("'"&amp;'DATA for charts'!G$5&amp;"'!$n1"),$A2072-1,0)),OFFSET(INDIRECT("'"&amp;'DATA for charts'!G$5&amp;"'!$n1"),$A2072-1,0),NA())</f>
        <v>0.81</v>
      </c>
      <c r="H2072" s="219">
        <f ca="1">IF(ISNUMBER(OFFSET(INDIRECT("'"&amp;'DATA for charts'!H$5&amp;"'!$n1"),$A2072-1,0)),OFFSET(INDIRECT("'"&amp;'DATA for charts'!H$5&amp;"'!$n1"),$A2072-1,0),NA())</f>
        <v>0.86690999999999996</v>
      </c>
      <c r="I2072" s="219" t="e">
        <f ca="1">IF(ISNUMBER(OFFSET(INDIRECT("'"&amp;'DATA for charts'!I$5&amp;"'!$n1"),$A2072-1,0)),OFFSET(INDIRECT("'"&amp;'DATA for charts'!I$5&amp;"'!$n1"),$A2072-1,0),NA())</f>
        <v>#N/A</v>
      </c>
      <c r="J2072" s="219" t="e">
        <f ca="1">IF(ISNUMBER(OFFSET(INDIRECT("'"&amp;'DATA for charts'!J$5&amp;"'!$n1"),$A2072-1,0)),OFFSET(INDIRECT("'"&amp;'DATA for charts'!J$5&amp;"'!$n1"),$A2072-1,0),NA())</f>
        <v>#N/A</v>
      </c>
      <c r="K2072" s="219" t="e">
        <f ca="1">IF(ISNUMBER(OFFSET(INDIRECT("'"&amp;'DATA for charts'!K$5&amp;"'!$n1"),$A2072-1,0)),OFFSET(INDIRECT("'"&amp;'DATA for charts'!K$5&amp;"'!$n1"),$A2072-1,0),NA())</f>
        <v>#N/A</v>
      </c>
      <c r="L2072" s="219" t="e">
        <f ca="1">IF(ISNUMBER(OFFSET(INDIRECT("'"&amp;'DATA for charts'!L$5&amp;"'!$n1"),$A2072-1,0)),OFFSET(INDIRECT("'"&amp;'DATA for charts'!L$5&amp;"'!$n1"),$A2072-1,0),NA())</f>
        <v>#N/A</v>
      </c>
      <c r="M2072" s="219" t="e">
        <f ca="1">IF(ISNUMBER(OFFSET(INDIRECT("'"&amp;'DATA for charts'!M$5&amp;"'!$n1"),$A2072-1,0)),OFFSET(INDIRECT("'"&amp;'DATA for charts'!M$5&amp;"'!$n1"),$A2072-1,0),NA())</f>
        <v>#N/A</v>
      </c>
      <c r="N2072" s="219" t="e">
        <f ca="1">IF(ISNUMBER(OFFSET(INDIRECT("'"&amp;'DATA for charts'!N$5&amp;"'!$n1"),$A2072-1,0)),OFFSET(INDIRECT("'"&amp;'DATA for charts'!N$5&amp;"'!$n1"),$A2072-1,0),NA())</f>
        <v>#N/A</v>
      </c>
      <c r="O2072" s="219" t="e">
        <f ca="1">IF(ISNUMBER(OFFSET(INDIRECT("'"&amp;'DATA for charts'!O$5&amp;"'!$n1"),$A2072-1,0)),OFFSET(INDIRECT("'"&amp;'DATA for charts'!O$5&amp;"'!$n1"),$A2072-1,0),NA())</f>
        <v>#N/A</v>
      </c>
      <c r="P2072" s="219" t="e">
        <f ca="1">IF(ISNUMBER(OFFSET(INDIRECT("'"&amp;'DATA for charts'!P$5&amp;"'!$n1"),$A2072-1,0)),OFFSET(INDIRECT("'"&amp;'DATA for charts'!P$5&amp;"'!$n1"),$A2072-1,0),NA())</f>
        <v>#N/A</v>
      </c>
      <c r="Q2072" s="219" t="e">
        <f ca="1">IF(ISNUMBER(OFFSET(INDIRECT("'"&amp;'DATA for charts'!Q$5&amp;"'!$n1"),$A2072-1,0)),OFFSET(INDIRECT("'"&amp;'DATA for charts'!Q$5&amp;"'!$n1"),$A2072-1,0),NA())</f>
        <v>#N/A</v>
      </c>
      <c r="R2072" s="219" t="e">
        <f ca="1">IF(ISNUMBER(OFFSET(INDIRECT("'"&amp;'DATA for charts'!R$5&amp;"'!$n1"),$A2072-1,0)),OFFSET(INDIRECT("'"&amp;'DATA for charts'!R$5&amp;"'!$n1"),$A2072-1,0),NA())</f>
        <v>#N/A</v>
      </c>
      <c r="S2072" s="219" t="e">
        <f ca="1">IF(ISNUMBER(OFFSET(INDIRECT("'"&amp;'DATA for charts'!S$5&amp;"'!$n1"),$A2072-1,0)),OFFSET(INDIRECT("'"&amp;'DATA for charts'!S$5&amp;"'!$n1"),$A2072-1,0),NA())</f>
        <v>#N/A</v>
      </c>
    </row>
    <row r="2073" spans="1:19">
      <c r="A2073" s="226">
        <f t="shared" si="1554"/>
        <v>268</v>
      </c>
      <c r="B2073" s="8">
        <v>7</v>
      </c>
      <c r="C2073" s="219">
        <f ca="1">IF(ISNUMBER(OFFSET(INDIRECT("'"&amp;'DATA for charts'!C$5&amp;"'!$n1"),$A2073-1,0)),OFFSET(INDIRECT("'"&amp;'DATA for charts'!C$5&amp;"'!$n1"),$A2073-1,0),NA())</f>
        <v>1.2849999999999999</v>
      </c>
      <c r="D2073" s="219">
        <f ca="1">IF(ISNUMBER(OFFSET(INDIRECT("'"&amp;'DATA for charts'!D$5&amp;"'!$n1"),$A2073-1,0)),OFFSET(INDIRECT("'"&amp;'DATA for charts'!D$5&amp;"'!$n1"),$A2073-1,0),NA())</f>
        <v>0.68593550000000003</v>
      </c>
      <c r="E2073" s="219">
        <f ca="1">IF(ISNUMBER(OFFSET(INDIRECT("'"&amp;'DATA for charts'!E$5&amp;"'!$n1"),$A2073-1,0)),OFFSET(INDIRECT("'"&amp;'DATA for charts'!E$5&amp;"'!$n1"),$A2073-1,0),NA())</f>
        <v>0.79633399999999999</v>
      </c>
      <c r="F2073" s="219">
        <f ca="1">IF(ISNUMBER(OFFSET(INDIRECT("'"&amp;'DATA for charts'!F$5&amp;"'!$n1"),$A2073-1,0)),OFFSET(INDIRECT("'"&amp;'DATA for charts'!F$5&amp;"'!$n1"),$A2073-1,0),NA())</f>
        <v>0.84140046212465835</v>
      </c>
      <c r="G2073" s="219">
        <f ca="1">IF(ISNUMBER(OFFSET(INDIRECT("'"&amp;'DATA for charts'!G$5&amp;"'!$n1"),$A2073-1,0)),OFFSET(INDIRECT("'"&amp;'DATA for charts'!G$5&amp;"'!$n1"),$A2073-1,0),NA())</f>
        <v>0.85</v>
      </c>
      <c r="H2073" s="219">
        <f ca="1">IF(ISNUMBER(OFFSET(INDIRECT("'"&amp;'DATA for charts'!H$5&amp;"'!$n1"),$A2073-1,0)),OFFSET(INDIRECT("'"&amp;'DATA for charts'!H$5&amp;"'!$n1"),$A2073-1,0),NA())</f>
        <v>0.90135600000000005</v>
      </c>
      <c r="I2073" s="219" t="e">
        <f ca="1">IF(ISNUMBER(OFFSET(INDIRECT("'"&amp;'DATA for charts'!I$5&amp;"'!$n1"),$A2073-1,0)),OFFSET(INDIRECT("'"&amp;'DATA for charts'!I$5&amp;"'!$n1"),$A2073-1,0),NA())</f>
        <v>#N/A</v>
      </c>
      <c r="J2073" s="219" t="e">
        <f ca="1">IF(ISNUMBER(OFFSET(INDIRECT("'"&amp;'DATA for charts'!J$5&amp;"'!$n1"),$A2073-1,0)),OFFSET(INDIRECT("'"&amp;'DATA for charts'!J$5&amp;"'!$n1"),$A2073-1,0),NA())</f>
        <v>#N/A</v>
      </c>
      <c r="K2073" s="219" t="e">
        <f ca="1">IF(ISNUMBER(OFFSET(INDIRECT("'"&amp;'DATA for charts'!K$5&amp;"'!$n1"),$A2073-1,0)),OFFSET(INDIRECT("'"&amp;'DATA for charts'!K$5&amp;"'!$n1"),$A2073-1,0),NA())</f>
        <v>#N/A</v>
      </c>
      <c r="L2073" s="219" t="e">
        <f ca="1">IF(ISNUMBER(OFFSET(INDIRECT("'"&amp;'DATA for charts'!L$5&amp;"'!$n1"),$A2073-1,0)),OFFSET(INDIRECT("'"&amp;'DATA for charts'!L$5&amp;"'!$n1"),$A2073-1,0),NA())</f>
        <v>#N/A</v>
      </c>
      <c r="M2073" s="219" t="e">
        <f ca="1">IF(ISNUMBER(OFFSET(INDIRECT("'"&amp;'DATA for charts'!M$5&amp;"'!$n1"),$A2073-1,0)),OFFSET(INDIRECT("'"&amp;'DATA for charts'!M$5&amp;"'!$n1"),$A2073-1,0),NA())</f>
        <v>#N/A</v>
      </c>
      <c r="N2073" s="219" t="e">
        <f ca="1">IF(ISNUMBER(OFFSET(INDIRECT("'"&amp;'DATA for charts'!N$5&amp;"'!$n1"),$A2073-1,0)),OFFSET(INDIRECT("'"&amp;'DATA for charts'!N$5&amp;"'!$n1"),$A2073-1,0),NA())</f>
        <v>#N/A</v>
      </c>
      <c r="O2073" s="219" t="e">
        <f ca="1">IF(ISNUMBER(OFFSET(INDIRECT("'"&amp;'DATA for charts'!O$5&amp;"'!$n1"),$A2073-1,0)),OFFSET(INDIRECT("'"&amp;'DATA for charts'!O$5&amp;"'!$n1"),$A2073-1,0),NA())</f>
        <v>#N/A</v>
      </c>
      <c r="P2073" s="219" t="e">
        <f ca="1">IF(ISNUMBER(OFFSET(INDIRECT("'"&amp;'DATA for charts'!P$5&amp;"'!$n1"),$A2073-1,0)),OFFSET(INDIRECT("'"&amp;'DATA for charts'!P$5&amp;"'!$n1"),$A2073-1,0),NA())</f>
        <v>#N/A</v>
      </c>
      <c r="Q2073" s="219" t="e">
        <f ca="1">IF(ISNUMBER(OFFSET(INDIRECT("'"&amp;'DATA for charts'!Q$5&amp;"'!$n1"),$A2073-1,0)),OFFSET(INDIRECT("'"&amp;'DATA for charts'!Q$5&amp;"'!$n1"),$A2073-1,0),NA())</f>
        <v>#N/A</v>
      </c>
      <c r="R2073" s="219" t="e">
        <f ca="1">IF(ISNUMBER(OFFSET(INDIRECT("'"&amp;'DATA for charts'!R$5&amp;"'!$n1"),$A2073-1,0)),OFFSET(INDIRECT("'"&amp;'DATA for charts'!R$5&amp;"'!$n1"),$A2073-1,0),NA())</f>
        <v>#N/A</v>
      </c>
      <c r="S2073" s="219" t="e">
        <f ca="1">IF(ISNUMBER(OFFSET(INDIRECT("'"&amp;'DATA for charts'!S$5&amp;"'!$n1"),$A2073-1,0)),OFFSET(INDIRECT("'"&amp;'DATA for charts'!S$5&amp;"'!$n1"),$A2073-1,0),NA())</f>
        <v>#N/A</v>
      </c>
    </row>
    <row r="2074" spans="1:19">
      <c r="A2074" s="226">
        <f t="shared" si="1554"/>
        <v>269</v>
      </c>
      <c r="B2074" s="8">
        <v>8</v>
      </c>
      <c r="C2074" s="219">
        <f ca="1">IF(ISNUMBER(OFFSET(INDIRECT("'"&amp;'DATA for charts'!C$5&amp;"'!$n1"),$A2074-1,0)),OFFSET(INDIRECT("'"&amp;'DATA for charts'!C$5&amp;"'!$n1"),$A2074-1,0),NA())</f>
        <v>1.157</v>
      </c>
      <c r="D2074" s="219">
        <f ca="1">IF(ISNUMBER(OFFSET(INDIRECT("'"&amp;'DATA for charts'!D$5&amp;"'!$n1"),$A2074-1,0)),OFFSET(INDIRECT("'"&amp;'DATA for charts'!D$5&amp;"'!$n1"),$A2074-1,0),NA())</f>
        <v>0.52924129999999991</v>
      </c>
      <c r="E2074" s="219">
        <f ca="1">IF(ISNUMBER(OFFSET(INDIRECT("'"&amp;'DATA for charts'!E$5&amp;"'!$n1"),$A2074-1,0)),OFFSET(INDIRECT("'"&amp;'DATA for charts'!E$5&amp;"'!$n1"),$A2074-1,0),NA())</f>
        <v>0.76450899999999999</v>
      </c>
      <c r="F2074" s="219">
        <f ca="1">IF(ISNUMBER(OFFSET(INDIRECT("'"&amp;'DATA for charts'!F$5&amp;"'!$n1"),$A2074-1,0)),OFFSET(INDIRECT("'"&amp;'DATA for charts'!F$5&amp;"'!$n1"),$A2074-1,0),NA())</f>
        <v>0.68673406273006676</v>
      </c>
      <c r="G2074" s="219">
        <f ca="1">IF(ISNUMBER(OFFSET(INDIRECT("'"&amp;'DATA for charts'!G$5&amp;"'!$n1"),$A2074-1,0)),OFFSET(INDIRECT("'"&amp;'DATA for charts'!G$5&amp;"'!$n1"),$A2074-1,0),NA())</f>
        <v>0.76</v>
      </c>
      <c r="H2074" s="219">
        <f ca="1">IF(ISNUMBER(OFFSET(INDIRECT("'"&amp;'DATA for charts'!H$5&amp;"'!$n1"),$A2074-1,0)),OFFSET(INDIRECT("'"&amp;'DATA for charts'!H$5&amp;"'!$n1"),$A2074-1,0),NA())</f>
        <v>0.69613000000000003</v>
      </c>
      <c r="I2074" s="219" t="e">
        <f ca="1">IF(ISNUMBER(OFFSET(INDIRECT("'"&amp;'DATA for charts'!I$5&amp;"'!$n1"),$A2074-1,0)),OFFSET(INDIRECT("'"&amp;'DATA for charts'!I$5&amp;"'!$n1"),$A2074-1,0),NA())</f>
        <v>#N/A</v>
      </c>
      <c r="J2074" s="219" t="e">
        <f ca="1">IF(ISNUMBER(OFFSET(INDIRECT("'"&amp;'DATA for charts'!J$5&amp;"'!$n1"),$A2074-1,0)),OFFSET(INDIRECT("'"&amp;'DATA for charts'!J$5&amp;"'!$n1"),$A2074-1,0),NA())</f>
        <v>#N/A</v>
      </c>
      <c r="K2074" s="219" t="e">
        <f ca="1">IF(ISNUMBER(OFFSET(INDIRECT("'"&amp;'DATA for charts'!K$5&amp;"'!$n1"),$A2074-1,0)),OFFSET(INDIRECT("'"&amp;'DATA for charts'!K$5&amp;"'!$n1"),$A2074-1,0),NA())</f>
        <v>#N/A</v>
      </c>
      <c r="L2074" s="219" t="e">
        <f ca="1">IF(ISNUMBER(OFFSET(INDIRECT("'"&amp;'DATA for charts'!L$5&amp;"'!$n1"),$A2074-1,0)),OFFSET(INDIRECT("'"&amp;'DATA for charts'!L$5&amp;"'!$n1"),$A2074-1,0),NA())</f>
        <v>#N/A</v>
      </c>
      <c r="M2074" s="219" t="e">
        <f ca="1">IF(ISNUMBER(OFFSET(INDIRECT("'"&amp;'DATA for charts'!M$5&amp;"'!$n1"),$A2074-1,0)),OFFSET(INDIRECT("'"&amp;'DATA for charts'!M$5&amp;"'!$n1"),$A2074-1,0),NA())</f>
        <v>#N/A</v>
      </c>
      <c r="N2074" s="219" t="e">
        <f ca="1">IF(ISNUMBER(OFFSET(INDIRECT("'"&amp;'DATA for charts'!N$5&amp;"'!$n1"),$A2074-1,0)),OFFSET(INDIRECT("'"&amp;'DATA for charts'!N$5&amp;"'!$n1"),$A2074-1,0),NA())</f>
        <v>#N/A</v>
      </c>
      <c r="O2074" s="219" t="e">
        <f ca="1">IF(ISNUMBER(OFFSET(INDIRECT("'"&amp;'DATA for charts'!O$5&amp;"'!$n1"),$A2074-1,0)),OFFSET(INDIRECT("'"&amp;'DATA for charts'!O$5&amp;"'!$n1"),$A2074-1,0),NA())</f>
        <v>#N/A</v>
      </c>
      <c r="P2074" s="219" t="e">
        <f ca="1">IF(ISNUMBER(OFFSET(INDIRECT("'"&amp;'DATA for charts'!P$5&amp;"'!$n1"),$A2074-1,0)),OFFSET(INDIRECT("'"&amp;'DATA for charts'!P$5&amp;"'!$n1"),$A2074-1,0),NA())</f>
        <v>#N/A</v>
      </c>
      <c r="Q2074" s="219" t="e">
        <f ca="1">IF(ISNUMBER(OFFSET(INDIRECT("'"&amp;'DATA for charts'!Q$5&amp;"'!$n1"),$A2074-1,0)),OFFSET(INDIRECT("'"&amp;'DATA for charts'!Q$5&amp;"'!$n1"),$A2074-1,0),NA())</f>
        <v>#N/A</v>
      </c>
      <c r="R2074" s="219" t="e">
        <f ca="1">IF(ISNUMBER(OFFSET(INDIRECT("'"&amp;'DATA for charts'!R$5&amp;"'!$n1"),$A2074-1,0)),OFFSET(INDIRECT("'"&amp;'DATA for charts'!R$5&amp;"'!$n1"),$A2074-1,0),NA())</f>
        <v>#N/A</v>
      </c>
      <c r="S2074" s="219" t="e">
        <f ca="1">IF(ISNUMBER(OFFSET(INDIRECT("'"&amp;'DATA for charts'!S$5&amp;"'!$n1"),$A2074-1,0)),OFFSET(INDIRECT("'"&amp;'DATA for charts'!S$5&amp;"'!$n1"),$A2074-1,0),NA())</f>
        <v>#N/A</v>
      </c>
    </row>
    <row r="2075" spans="1:19">
      <c r="A2075" s="226">
        <f t="shared" si="1554"/>
        <v>270</v>
      </c>
      <c r="B2075" s="8">
        <v>9</v>
      </c>
      <c r="C2075" s="219">
        <f ca="1">IF(ISNUMBER(OFFSET(INDIRECT("'"&amp;'DATA for charts'!C$5&amp;"'!$n1"),$A2075-1,0)),OFFSET(INDIRECT("'"&amp;'DATA for charts'!C$5&amp;"'!$n1"),$A2075-1,0),NA())</f>
        <v>0.53</v>
      </c>
      <c r="D2075" s="219">
        <f ca="1">IF(ISNUMBER(OFFSET(INDIRECT("'"&amp;'DATA for charts'!D$5&amp;"'!$n1"),$A2075-1,0)),OFFSET(INDIRECT("'"&amp;'DATA for charts'!D$5&amp;"'!$n1"),$A2075-1,0),NA())</f>
        <v>8.6247628899999998E-2</v>
      </c>
      <c r="E2075" s="219">
        <f ca="1">IF(ISNUMBER(OFFSET(INDIRECT("'"&amp;'DATA for charts'!E$5&amp;"'!$n1"),$A2075-1,0)),OFFSET(INDIRECT("'"&amp;'DATA for charts'!E$5&amp;"'!$n1"),$A2075-1,0),NA())</f>
        <v>0.41712199999999999</v>
      </c>
      <c r="F2075" s="219">
        <f ca="1">IF(ISNUMBER(OFFSET(INDIRECT("'"&amp;'DATA for charts'!F$5&amp;"'!$n1"),$A2075-1,0)),OFFSET(INDIRECT("'"&amp;'DATA for charts'!F$5&amp;"'!$n1"),$A2075-1,0),NA())</f>
        <v>0.24591788665018138</v>
      </c>
      <c r="G2075" s="219">
        <f ca="1">IF(ISNUMBER(OFFSET(INDIRECT("'"&amp;'DATA for charts'!G$5&amp;"'!$n1"),$A2075-1,0)),OFFSET(INDIRECT("'"&amp;'DATA for charts'!G$5&amp;"'!$n1"),$A2075-1,0),NA())</f>
        <v>0.37</v>
      </c>
      <c r="H2075" s="219">
        <f ca="1">IF(ISNUMBER(OFFSET(INDIRECT("'"&amp;'DATA for charts'!H$5&amp;"'!$n1"),$A2075-1,0)),OFFSET(INDIRECT("'"&amp;'DATA for charts'!H$5&amp;"'!$n1"),$A2075-1,0),NA())</f>
        <v>0.192189</v>
      </c>
      <c r="I2075" s="219" t="e">
        <f ca="1">IF(ISNUMBER(OFFSET(INDIRECT("'"&amp;'DATA for charts'!I$5&amp;"'!$n1"),$A2075-1,0)),OFFSET(INDIRECT("'"&amp;'DATA for charts'!I$5&amp;"'!$n1"),$A2075-1,0),NA())</f>
        <v>#N/A</v>
      </c>
      <c r="J2075" s="219" t="e">
        <f ca="1">IF(ISNUMBER(OFFSET(INDIRECT("'"&amp;'DATA for charts'!J$5&amp;"'!$n1"),$A2075-1,0)),OFFSET(INDIRECT("'"&amp;'DATA for charts'!J$5&amp;"'!$n1"),$A2075-1,0),NA())</f>
        <v>#N/A</v>
      </c>
      <c r="K2075" s="219" t="e">
        <f ca="1">IF(ISNUMBER(OFFSET(INDIRECT("'"&amp;'DATA for charts'!K$5&amp;"'!$n1"),$A2075-1,0)),OFFSET(INDIRECT("'"&amp;'DATA for charts'!K$5&amp;"'!$n1"),$A2075-1,0),NA())</f>
        <v>#N/A</v>
      </c>
      <c r="L2075" s="219" t="e">
        <f ca="1">IF(ISNUMBER(OFFSET(INDIRECT("'"&amp;'DATA for charts'!L$5&amp;"'!$n1"),$A2075-1,0)),OFFSET(INDIRECT("'"&amp;'DATA for charts'!L$5&amp;"'!$n1"),$A2075-1,0),NA())</f>
        <v>#N/A</v>
      </c>
      <c r="M2075" s="219" t="e">
        <f ca="1">IF(ISNUMBER(OFFSET(INDIRECT("'"&amp;'DATA for charts'!M$5&amp;"'!$n1"),$A2075-1,0)),OFFSET(INDIRECT("'"&amp;'DATA for charts'!M$5&amp;"'!$n1"),$A2075-1,0),NA())</f>
        <v>#N/A</v>
      </c>
      <c r="N2075" s="219" t="e">
        <f ca="1">IF(ISNUMBER(OFFSET(INDIRECT("'"&amp;'DATA for charts'!N$5&amp;"'!$n1"),$A2075-1,0)),OFFSET(INDIRECT("'"&amp;'DATA for charts'!N$5&amp;"'!$n1"),$A2075-1,0),NA())</f>
        <v>#N/A</v>
      </c>
      <c r="O2075" s="219" t="e">
        <f ca="1">IF(ISNUMBER(OFFSET(INDIRECT("'"&amp;'DATA for charts'!O$5&amp;"'!$n1"),$A2075-1,0)),OFFSET(INDIRECT("'"&amp;'DATA for charts'!O$5&amp;"'!$n1"),$A2075-1,0),NA())</f>
        <v>#N/A</v>
      </c>
      <c r="P2075" s="219" t="e">
        <f ca="1">IF(ISNUMBER(OFFSET(INDIRECT("'"&amp;'DATA for charts'!P$5&amp;"'!$n1"),$A2075-1,0)),OFFSET(INDIRECT("'"&amp;'DATA for charts'!P$5&amp;"'!$n1"),$A2075-1,0),NA())</f>
        <v>#N/A</v>
      </c>
      <c r="Q2075" s="219" t="e">
        <f ca="1">IF(ISNUMBER(OFFSET(INDIRECT("'"&amp;'DATA for charts'!Q$5&amp;"'!$n1"),$A2075-1,0)),OFFSET(INDIRECT("'"&amp;'DATA for charts'!Q$5&amp;"'!$n1"),$A2075-1,0),NA())</f>
        <v>#N/A</v>
      </c>
      <c r="R2075" s="219" t="e">
        <f ca="1">IF(ISNUMBER(OFFSET(INDIRECT("'"&amp;'DATA for charts'!R$5&amp;"'!$n1"),$A2075-1,0)),OFFSET(INDIRECT("'"&amp;'DATA for charts'!R$5&amp;"'!$n1"),$A2075-1,0),NA())</f>
        <v>#N/A</v>
      </c>
      <c r="S2075" s="219" t="e">
        <f ca="1">IF(ISNUMBER(OFFSET(INDIRECT("'"&amp;'DATA for charts'!S$5&amp;"'!$n1"),$A2075-1,0)),OFFSET(INDIRECT("'"&amp;'DATA for charts'!S$5&amp;"'!$n1"),$A2075-1,0),NA())</f>
        <v>#N/A</v>
      </c>
    </row>
    <row r="2076" spans="1:19">
      <c r="A2076" s="226">
        <f t="shared" si="1554"/>
        <v>271</v>
      </c>
      <c r="B2076" s="8">
        <v>10</v>
      </c>
      <c r="C2076" s="219">
        <f ca="1">IF(ISNUMBER(OFFSET(INDIRECT("'"&amp;'DATA for charts'!C$5&amp;"'!$n1"),$A2076-1,0)),OFFSET(INDIRECT("'"&amp;'DATA for charts'!C$5&amp;"'!$n1"),$A2076-1,0),NA())</f>
        <v>-0.67500000000000004</v>
      </c>
      <c r="D2076" s="219">
        <f ca="1">IF(ISNUMBER(OFFSET(INDIRECT("'"&amp;'DATA for charts'!D$5&amp;"'!$n1"),$A2076-1,0)),OFFSET(INDIRECT("'"&amp;'DATA for charts'!D$5&amp;"'!$n1"),$A2076-1,0),NA())</f>
        <v>-0.50420969999999998</v>
      </c>
      <c r="E2076" s="219">
        <f ca="1">IF(ISNUMBER(OFFSET(INDIRECT("'"&amp;'DATA for charts'!E$5&amp;"'!$n1"),$A2076-1,0)),OFFSET(INDIRECT("'"&amp;'DATA for charts'!E$5&amp;"'!$n1"),$A2076-1,0),NA())</f>
        <v>-0.16807</v>
      </c>
      <c r="F2076" s="219">
        <f ca="1">IF(ISNUMBER(OFFSET(INDIRECT("'"&amp;'DATA for charts'!F$5&amp;"'!$n1"),$A2076-1,0)),OFFSET(INDIRECT("'"&amp;'DATA for charts'!F$5&amp;"'!$n1"),$A2076-1,0),NA())</f>
        <v>-0.36330283556897774</v>
      </c>
      <c r="G2076" s="219">
        <f ca="1">IF(ISNUMBER(OFFSET(INDIRECT("'"&amp;'DATA for charts'!G$5&amp;"'!$n1"),$A2076-1,0)),OFFSET(INDIRECT("'"&amp;'DATA for charts'!G$5&amp;"'!$n1"),$A2076-1,0),NA())</f>
        <v>-0.2</v>
      </c>
      <c r="H2076" s="219">
        <f ca="1">IF(ISNUMBER(OFFSET(INDIRECT("'"&amp;'DATA for charts'!H$5&amp;"'!$n1"),$A2076-1,0)),OFFSET(INDIRECT("'"&amp;'DATA for charts'!H$5&amp;"'!$n1"),$A2076-1,0),NA())</f>
        <v>-0.42044599999999999</v>
      </c>
      <c r="I2076" s="219" t="e">
        <f ca="1">IF(ISNUMBER(OFFSET(INDIRECT("'"&amp;'DATA for charts'!I$5&amp;"'!$n1"),$A2076-1,0)),OFFSET(INDIRECT("'"&amp;'DATA for charts'!I$5&amp;"'!$n1"),$A2076-1,0),NA())</f>
        <v>#N/A</v>
      </c>
      <c r="J2076" s="219" t="e">
        <f ca="1">IF(ISNUMBER(OFFSET(INDIRECT("'"&amp;'DATA for charts'!J$5&amp;"'!$n1"),$A2076-1,0)),OFFSET(INDIRECT("'"&amp;'DATA for charts'!J$5&amp;"'!$n1"),$A2076-1,0),NA())</f>
        <v>#N/A</v>
      </c>
      <c r="K2076" s="219" t="e">
        <f ca="1">IF(ISNUMBER(OFFSET(INDIRECT("'"&amp;'DATA for charts'!K$5&amp;"'!$n1"),$A2076-1,0)),OFFSET(INDIRECT("'"&amp;'DATA for charts'!K$5&amp;"'!$n1"),$A2076-1,0),NA())</f>
        <v>#N/A</v>
      </c>
      <c r="L2076" s="219" t="e">
        <f ca="1">IF(ISNUMBER(OFFSET(INDIRECT("'"&amp;'DATA for charts'!L$5&amp;"'!$n1"),$A2076-1,0)),OFFSET(INDIRECT("'"&amp;'DATA for charts'!L$5&amp;"'!$n1"),$A2076-1,0),NA())</f>
        <v>#N/A</v>
      </c>
      <c r="M2076" s="219" t="e">
        <f ca="1">IF(ISNUMBER(OFFSET(INDIRECT("'"&amp;'DATA for charts'!M$5&amp;"'!$n1"),$A2076-1,0)),OFFSET(INDIRECT("'"&amp;'DATA for charts'!M$5&amp;"'!$n1"),$A2076-1,0),NA())</f>
        <v>#N/A</v>
      </c>
      <c r="N2076" s="219" t="e">
        <f ca="1">IF(ISNUMBER(OFFSET(INDIRECT("'"&amp;'DATA for charts'!N$5&amp;"'!$n1"),$A2076-1,0)),OFFSET(INDIRECT("'"&amp;'DATA for charts'!N$5&amp;"'!$n1"),$A2076-1,0),NA())</f>
        <v>#N/A</v>
      </c>
      <c r="O2076" s="219" t="e">
        <f ca="1">IF(ISNUMBER(OFFSET(INDIRECT("'"&amp;'DATA for charts'!O$5&amp;"'!$n1"),$A2076-1,0)),OFFSET(INDIRECT("'"&amp;'DATA for charts'!O$5&amp;"'!$n1"),$A2076-1,0),NA())</f>
        <v>#N/A</v>
      </c>
      <c r="P2076" s="219" t="e">
        <f ca="1">IF(ISNUMBER(OFFSET(INDIRECT("'"&amp;'DATA for charts'!P$5&amp;"'!$n1"),$A2076-1,0)),OFFSET(INDIRECT("'"&amp;'DATA for charts'!P$5&amp;"'!$n1"),$A2076-1,0),NA())</f>
        <v>#N/A</v>
      </c>
      <c r="Q2076" s="219" t="e">
        <f ca="1">IF(ISNUMBER(OFFSET(INDIRECT("'"&amp;'DATA for charts'!Q$5&amp;"'!$n1"),$A2076-1,0)),OFFSET(INDIRECT("'"&amp;'DATA for charts'!Q$5&amp;"'!$n1"),$A2076-1,0),NA())</f>
        <v>#N/A</v>
      </c>
      <c r="R2076" s="219" t="e">
        <f ca="1">IF(ISNUMBER(OFFSET(INDIRECT("'"&amp;'DATA for charts'!R$5&amp;"'!$n1"),$A2076-1,0)),OFFSET(INDIRECT("'"&amp;'DATA for charts'!R$5&amp;"'!$n1"),$A2076-1,0),NA())</f>
        <v>#N/A</v>
      </c>
      <c r="S2076" s="219" t="e">
        <f ca="1">IF(ISNUMBER(OFFSET(INDIRECT("'"&amp;'DATA for charts'!S$5&amp;"'!$n1"),$A2076-1,0)),OFFSET(INDIRECT("'"&amp;'DATA for charts'!S$5&amp;"'!$n1"),$A2076-1,0),NA())</f>
        <v>#N/A</v>
      </c>
    </row>
    <row r="2077" spans="1:19">
      <c r="A2077" s="226">
        <f t="shared" si="1554"/>
        <v>272</v>
      </c>
      <c r="B2077" s="8">
        <v>11</v>
      </c>
      <c r="C2077" s="219">
        <f ca="1">IF(ISNUMBER(OFFSET(INDIRECT("'"&amp;'DATA for charts'!C$5&amp;"'!$n1"),$A2077-1,0)),OFFSET(INDIRECT("'"&amp;'DATA for charts'!C$5&amp;"'!$n1"),$A2077-1,0),NA())</f>
        <v>-1.617</v>
      </c>
      <c r="D2077" s="219">
        <f ca="1">IF(ISNUMBER(OFFSET(INDIRECT("'"&amp;'DATA for charts'!D$5&amp;"'!$n1"),$A2077-1,0)),OFFSET(INDIRECT("'"&amp;'DATA for charts'!D$5&amp;"'!$n1"),$A2077-1,0),NA())</f>
        <v>-1.1964522</v>
      </c>
      <c r="E2077" s="219">
        <f ca="1">IF(ISNUMBER(OFFSET(INDIRECT("'"&amp;'DATA for charts'!E$5&amp;"'!$n1"),$A2077-1,0)),OFFSET(INDIRECT("'"&amp;'DATA for charts'!E$5&amp;"'!$n1"),$A2077-1,0),NA())</f>
        <v>-0.79693999999999998</v>
      </c>
      <c r="F2077" s="219">
        <f ca="1">IF(ISNUMBER(OFFSET(INDIRECT("'"&amp;'DATA for charts'!F$5&amp;"'!$n1"),$A2077-1,0)),OFFSET(INDIRECT("'"&amp;'DATA for charts'!F$5&amp;"'!$n1"),$A2077-1,0),NA())</f>
        <v>-1.0539288544348666</v>
      </c>
      <c r="G2077" s="219">
        <f ca="1">IF(ISNUMBER(OFFSET(INDIRECT("'"&amp;'DATA for charts'!G$5&amp;"'!$n1"),$A2077-1,0)),OFFSET(INDIRECT("'"&amp;'DATA for charts'!G$5&amp;"'!$n1"),$A2077-1,0),NA())</f>
        <v>-0.88</v>
      </c>
      <c r="H2077" s="219">
        <f ca="1">IF(ISNUMBER(OFFSET(INDIRECT("'"&amp;'DATA for charts'!H$5&amp;"'!$n1"),$A2077-1,0)),OFFSET(INDIRECT("'"&amp;'DATA for charts'!H$5&amp;"'!$n1"),$A2077-1,0),NA())</f>
        <v>-1.11649</v>
      </c>
      <c r="I2077" s="219" t="e">
        <f ca="1">IF(ISNUMBER(OFFSET(INDIRECT("'"&amp;'DATA for charts'!I$5&amp;"'!$n1"),$A2077-1,0)),OFFSET(INDIRECT("'"&amp;'DATA for charts'!I$5&amp;"'!$n1"),$A2077-1,0),NA())</f>
        <v>#N/A</v>
      </c>
      <c r="J2077" s="219" t="e">
        <f ca="1">IF(ISNUMBER(OFFSET(INDIRECT("'"&amp;'DATA for charts'!J$5&amp;"'!$n1"),$A2077-1,0)),OFFSET(INDIRECT("'"&amp;'DATA for charts'!J$5&amp;"'!$n1"),$A2077-1,0),NA())</f>
        <v>#N/A</v>
      </c>
      <c r="K2077" s="219" t="e">
        <f ca="1">IF(ISNUMBER(OFFSET(INDIRECT("'"&amp;'DATA for charts'!K$5&amp;"'!$n1"),$A2077-1,0)),OFFSET(INDIRECT("'"&amp;'DATA for charts'!K$5&amp;"'!$n1"),$A2077-1,0),NA())</f>
        <v>#N/A</v>
      </c>
      <c r="L2077" s="219" t="e">
        <f ca="1">IF(ISNUMBER(OFFSET(INDIRECT("'"&amp;'DATA for charts'!L$5&amp;"'!$n1"),$A2077-1,0)),OFFSET(INDIRECT("'"&amp;'DATA for charts'!L$5&amp;"'!$n1"),$A2077-1,0),NA())</f>
        <v>#N/A</v>
      </c>
      <c r="M2077" s="219" t="e">
        <f ca="1">IF(ISNUMBER(OFFSET(INDIRECT("'"&amp;'DATA for charts'!M$5&amp;"'!$n1"),$A2077-1,0)),OFFSET(INDIRECT("'"&amp;'DATA for charts'!M$5&amp;"'!$n1"),$A2077-1,0),NA())</f>
        <v>#N/A</v>
      </c>
      <c r="N2077" s="219" t="e">
        <f ca="1">IF(ISNUMBER(OFFSET(INDIRECT("'"&amp;'DATA for charts'!N$5&amp;"'!$n1"),$A2077-1,0)),OFFSET(INDIRECT("'"&amp;'DATA for charts'!N$5&amp;"'!$n1"),$A2077-1,0),NA())</f>
        <v>#N/A</v>
      </c>
      <c r="O2077" s="219" t="e">
        <f ca="1">IF(ISNUMBER(OFFSET(INDIRECT("'"&amp;'DATA for charts'!O$5&amp;"'!$n1"),$A2077-1,0)),OFFSET(INDIRECT("'"&amp;'DATA for charts'!O$5&amp;"'!$n1"),$A2077-1,0),NA())</f>
        <v>#N/A</v>
      </c>
      <c r="P2077" s="219" t="e">
        <f ca="1">IF(ISNUMBER(OFFSET(INDIRECT("'"&amp;'DATA for charts'!P$5&amp;"'!$n1"),$A2077-1,0)),OFFSET(INDIRECT("'"&amp;'DATA for charts'!P$5&amp;"'!$n1"),$A2077-1,0),NA())</f>
        <v>#N/A</v>
      </c>
      <c r="Q2077" s="219" t="e">
        <f ca="1">IF(ISNUMBER(OFFSET(INDIRECT("'"&amp;'DATA for charts'!Q$5&amp;"'!$n1"),$A2077-1,0)),OFFSET(INDIRECT("'"&amp;'DATA for charts'!Q$5&amp;"'!$n1"),$A2077-1,0),NA())</f>
        <v>#N/A</v>
      </c>
      <c r="R2077" s="219" t="e">
        <f ca="1">IF(ISNUMBER(OFFSET(INDIRECT("'"&amp;'DATA for charts'!R$5&amp;"'!$n1"),$A2077-1,0)),OFFSET(INDIRECT("'"&amp;'DATA for charts'!R$5&amp;"'!$n1"),$A2077-1,0),NA())</f>
        <v>#N/A</v>
      </c>
      <c r="S2077" s="219" t="e">
        <f ca="1">IF(ISNUMBER(OFFSET(INDIRECT("'"&amp;'DATA for charts'!S$5&amp;"'!$n1"),$A2077-1,0)),OFFSET(INDIRECT("'"&amp;'DATA for charts'!S$5&amp;"'!$n1"),$A2077-1,0),NA())</f>
        <v>#N/A</v>
      </c>
    </row>
    <row r="2078" spans="1:19">
      <c r="A2078" s="226">
        <f t="shared" si="1554"/>
        <v>273</v>
      </c>
      <c r="B2078" s="8">
        <v>12</v>
      </c>
      <c r="C2078" s="219">
        <f ca="1">IF(ISNUMBER(OFFSET(INDIRECT("'"&amp;'DATA for charts'!C$5&amp;"'!$n1"),$A2078-1,0)),OFFSET(INDIRECT("'"&amp;'DATA for charts'!C$5&amp;"'!$n1"),$A2078-1,0),NA())</f>
        <v>-2.5179999999999998</v>
      </c>
      <c r="D2078" s="219">
        <f ca="1">IF(ISNUMBER(OFFSET(INDIRECT("'"&amp;'DATA for charts'!D$5&amp;"'!$n1"),$A2078-1,0)),OFFSET(INDIRECT("'"&amp;'DATA for charts'!D$5&amp;"'!$n1"),$A2078-1,0),NA())</f>
        <v>-1.890458</v>
      </c>
      <c r="E2078" s="219">
        <f ca="1">IF(ISNUMBER(OFFSET(INDIRECT("'"&amp;'DATA for charts'!E$5&amp;"'!$n1"),$A2078-1,0)),OFFSET(INDIRECT("'"&amp;'DATA for charts'!E$5&amp;"'!$n1"),$A2078-1,0),NA())</f>
        <v>-1.3982600000000001</v>
      </c>
      <c r="F2078" s="219">
        <f ca="1">IF(ISNUMBER(OFFSET(INDIRECT("'"&amp;'DATA for charts'!F$5&amp;"'!$n1"),$A2078-1,0)),OFFSET(INDIRECT("'"&amp;'DATA for charts'!F$5&amp;"'!$n1"),$A2078-1,0),NA())</f>
        <v>-1.7987481159115972</v>
      </c>
      <c r="G2078" s="219">
        <f ca="1">IF(ISNUMBER(OFFSET(INDIRECT("'"&amp;'DATA for charts'!G$5&amp;"'!$n1"),$A2078-1,0)),OFFSET(INDIRECT("'"&amp;'DATA for charts'!G$5&amp;"'!$n1"),$A2078-1,0),NA())</f>
        <v>-1.6</v>
      </c>
      <c r="H2078" s="219">
        <f ca="1">IF(ISNUMBER(OFFSET(INDIRECT("'"&amp;'DATA for charts'!H$5&amp;"'!$n1"),$A2078-1,0)),OFFSET(INDIRECT("'"&amp;'DATA for charts'!H$5&amp;"'!$n1"),$A2078-1,0),NA())</f>
        <v>-1.8615900000000001</v>
      </c>
      <c r="I2078" s="219" t="e">
        <f ca="1">IF(ISNUMBER(OFFSET(INDIRECT("'"&amp;'DATA for charts'!I$5&amp;"'!$n1"),$A2078-1,0)),OFFSET(INDIRECT("'"&amp;'DATA for charts'!I$5&amp;"'!$n1"),$A2078-1,0),NA())</f>
        <v>#N/A</v>
      </c>
      <c r="J2078" s="219" t="e">
        <f ca="1">IF(ISNUMBER(OFFSET(INDIRECT("'"&amp;'DATA for charts'!J$5&amp;"'!$n1"),$A2078-1,0)),OFFSET(INDIRECT("'"&amp;'DATA for charts'!J$5&amp;"'!$n1"),$A2078-1,0),NA())</f>
        <v>#N/A</v>
      </c>
      <c r="K2078" s="219" t="e">
        <f ca="1">IF(ISNUMBER(OFFSET(INDIRECT("'"&amp;'DATA for charts'!K$5&amp;"'!$n1"),$A2078-1,0)),OFFSET(INDIRECT("'"&amp;'DATA for charts'!K$5&amp;"'!$n1"),$A2078-1,0),NA())</f>
        <v>#N/A</v>
      </c>
      <c r="L2078" s="219" t="e">
        <f ca="1">IF(ISNUMBER(OFFSET(INDIRECT("'"&amp;'DATA for charts'!L$5&amp;"'!$n1"),$A2078-1,0)),OFFSET(INDIRECT("'"&amp;'DATA for charts'!L$5&amp;"'!$n1"),$A2078-1,0),NA())</f>
        <v>#N/A</v>
      </c>
      <c r="M2078" s="219" t="e">
        <f ca="1">IF(ISNUMBER(OFFSET(INDIRECT("'"&amp;'DATA for charts'!M$5&amp;"'!$n1"),$A2078-1,0)),OFFSET(INDIRECT("'"&amp;'DATA for charts'!M$5&amp;"'!$n1"),$A2078-1,0),NA())</f>
        <v>#N/A</v>
      </c>
      <c r="N2078" s="219" t="e">
        <f ca="1">IF(ISNUMBER(OFFSET(INDIRECT("'"&amp;'DATA for charts'!N$5&amp;"'!$n1"),$A2078-1,0)),OFFSET(INDIRECT("'"&amp;'DATA for charts'!N$5&amp;"'!$n1"),$A2078-1,0),NA())</f>
        <v>#N/A</v>
      </c>
      <c r="O2078" s="219" t="e">
        <f ca="1">IF(ISNUMBER(OFFSET(INDIRECT("'"&amp;'DATA for charts'!O$5&amp;"'!$n1"),$A2078-1,0)),OFFSET(INDIRECT("'"&amp;'DATA for charts'!O$5&amp;"'!$n1"),$A2078-1,0),NA())</f>
        <v>#N/A</v>
      </c>
      <c r="P2078" s="219" t="e">
        <f ca="1">IF(ISNUMBER(OFFSET(INDIRECT("'"&amp;'DATA for charts'!P$5&amp;"'!$n1"),$A2078-1,0)),OFFSET(INDIRECT("'"&amp;'DATA for charts'!P$5&amp;"'!$n1"),$A2078-1,0),NA())</f>
        <v>#N/A</v>
      </c>
      <c r="Q2078" s="219" t="e">
        <f ca="1">IF(ISNUMBER(OFFSET(INDIRECT("'"&amp;'DATA for charts'!Q$5&amp;"'!$n1"),$A2078-1,0)),OFFSET(INDIRECT("'"&amp;'DATA for charts'!Q$5&amp;"'!$n1"),$A2078-1,0),NA())</f>
        <v>#N/A</v>
      </c>
      <c r="R2078" s="219" t="e">
        <f ca="1">IF(ISNUMBER(OFFSET(INDIRECT("'"&amp;'DATA for charts'!R$5&amp;"'!$n1"),$A2078-1,0)),OFFSET(INDIRECT("'"&amp;'DATA for charts'!R$5&amp;"'!$n1"),$A2078-1,0),NA())</f>
        <v>#N/A</v>
      </c>
      <c r="S2078" s="219" t="e">
        <f ca="1">IF(ISNUMBER(OFFSET(INDIRECT("'"&amp;'DATA for charts'!S$5&amp;"'!$n1"),$A2078-1,0)),OFFSET(INDIRECT("'"&amp;'DATA for charts'!S$5&amp;"'!$n1"),$A2078-1,0),NA())</f>
        <v>#N/A</v>
      </c>
    </row>
    <row r="2079" spans="1:19">
      <c r="A2079" s="226">
        <f t="shared" si="1554"/>
        <v>274</v>
      </c>
      <c r="B2079" s="8">
        <v>13</v>
      </c>
      <c r="C2079" s="219">
        <f ca="1">IF(ISNUMBER(OFFSET(INDIRECT("'"&amp;'DATA for charts'!C$5&amp;"'!$n1"),$A2079-1,0)),OFFSET(INDIRECT("'"&amp;'DATA for charts'!C$5&amp;"'!$n1"),$A2079-1,0),NA())</f>
        <v>-3.0209999999999999</v>
      </c>
      <c r="D2079" s="219">
        <f ca="1">IF(ISNUMBER(OFFSET(INDIRECT("'"&amp;'DATA for charts'!D$5&amp;"'!$n1"),$A2079-1,0)),OFFSET(INDIRECT("'"&amp;'DATA for charts'!D$5&amp;"'!$n1"),$A2079-1,0),NA())</f>
        <v>-2.4977469999999999</v>
      </c>
      <c r="E2079" s="219">
        <f ca="1">IF(ISNUMBER(OFFSET(INDIRECT("'"&amp;'DATA for charts'!E$5&amp;"'!$n1"),$A2079-1,0)),OFFSET(INDIRECT("'"&amp;'DATA for charts'!E$5&amp;"'!$n1"),$A2079-1,0),NA())</f>
        <v>-1.92466</v>
      </c>
      <c r="F2079" s="219">
        <f ca="1">IF(ISNUMBER(OFFSET(INDIRECT("'"&amp;'DATA for charts'!F$5&amp;"'!$n1"),$A2079-1,0)),OFFSET(INDIRECT("'"&amp;'DATA for charts'!F$5&amp;"'!$n1"),$A2079-1,0),NA())</f>
        <v>-2.5158528684216832</v>
      </c>
      <c r="G2079" s="219">
        <f ca="1">IF(ISNUMBER(OFFSET(INDIRECT("'"&amp;'DATA for charts'!G$5&amp;"'!$n1"),$A2079-1,0)),OFFSET(INDIRECT("'"&amp;'DATA for charts'!G$5&amp;"'!$n1"),$A2079-1,0),NA())</f>
        <v>-2.34</v>
      </c>
      <c r="H2079" s="219">
        <f ca="1">IF(ISNUMBER(OFFSET(INDIRECT("'"&amp;'DATA for charts'!H$5&amp;"'!$n1"),$A2079-1,0)),OFFSET(INDIRECT("'"&amp;'DATA for charts'!H$5&amp;"'!$n1"),$A2079-1,0),NA())</f>
        <v>-2.53755</v>
      </c>
      <c r="I2079" s="219" t="e">
        <f ca="1">IF(ISNUMBER(OFFSET(INDIRECT("'"&amp;'DATA for charts'!I$5&amp;"'!$n1"),$A2079-1,0)),OFFSET(INDIRECT("'"&amp;'DATA for charts'!I$5&amp;"'!$n1"),$A2079-1,0),NA())</f>
        <v>#N/A</v>
      </c>
      <c r="J2079" s="219" t="e">
        <f ca="1">IF(ISNUMBER(OFFSET(INDIRECT("'"&amp;'DATA for charts'!J$5&amp;"'!$n1"),$A2079-1,0)),OFFSET(INDIRECT("'"&amp;'DATA for charts'!J$5&amp;"'!$n1"),$A2079-1,0),NA())</f>
        <v>#N/A</v>
      </c>
      <c r="K2079" s="219" t="e">
        <f ca="1">IF(ISNUMBER(OFFSET(INDIRECT("'"&amp;'DATA for charts'!K$5&amp;"'!$n1"),$A2079-1,0)),OFFSET(INDIRECT("'"&amp;'DATA for charts'!K$5&amp;"'!$n1"),$A2079-1,0),NA())</f>
        <v>#N/A</v>
      </c>
      <c r="L2079" s="219" t="e">
        <f ca="1">IF(ISNUMBER(OFFSET(INDIRECT("'"&amp;'DATA for charts'!L$5&amp;"'!$n1"),$A2079-1,0)),OFFSET(INDIRECT("'"&amp;'DATA for charts'!L$5&amp;"'!$n1"),$A2079-1,0),NA())</f>
        <v>#N/A</v>
      </c>
      <c r="M2079" s="219" t="e">
        <f ca="1">IF(ISNUMBER(OFFSET(INDIRECT("'"&amp;'DATA for charts'!M$5&amp;"'!$n1"),$A2079-1,0)),OFFSET(INDIRECT("'"&amp;'DATA for charts'!M$5&amp;"'!$n1"),$A2079-1,0),NA())</f>
        <v>#N/A</v>
      </c>
      <c r="N2079" s="219" t="e">
        <f ca="1">IF(ISNUMBER(OFFSET(INDIRECT("'"&amp;'DATA for charts'!N$5&amp;"'!$n1"),$A2079-1,0)),OFFSET(INDIRECT("'"&amp;'DATA for charts'!N$5&amp;"'!$n1"),$A2079-1,0),NA())</f>
        <v>#N/A</v>
      </c>
      <c r="O2079" s="219" t="e">
        <f ca="1">IF(ISNUMBER(OFFSET(INDIRECT("'"&amp;'DATA for charts'!O$5&amp;"'!$n1"),$A2079-1,0)),OFFSET(INDIRECT("'"&amp;'DATA for charts'!O$5&amp;"'!$n1"),$A2079-1,0),NA())</f>
        <v>#N/A</v>
      </c>
      <c r="P2079" s="219" t="e">
        <f ca="1">IF(ISNUMBER(OFFSET(INDIRECT("'"&amp;'DATA for charts'!P$5&amp;"'!$n1"),$A2079-1,0)),OFFSET(INDIRECT("'"&amp;'DATA for charts'!P$5&amp;"'!$n1"),$A2079-1,0),NA())</f>
        <v>#N/A</v>
      </c>
      <c r="Q2079" s="219" t="e">
        <f ca="1">IF(ISNUMBER(OFFSET(INDIRECT("'"&amp;'DATA for charts'!Q$5&amp;"'!$n1"),$A2079-1,0)),OFFSET(INDIRECT("'"&amp;'DATA for charts'!Q$5&amp;"'!$n1"),$A2079-1,0),NA())</f>
        <v>#N/A</v>
      </c>
      <c r="R2079" s="219" t="e">
        <f ca="1">IF(ISNUMBER(OFFSET(INDIRECT("'"&amp;'DATA for charts'!R$5&amp;"'!$n1"),$A2079-1,0)),OFFSET(INDIRECT("'"&amp;'DATA for charts'!R$5&amp;"'!$n1"),$A2079-1,0),NA())</f>
        <v>#N/A</v>
      </c>
      <c r="S2079" s="219" t="e">
        <f ca="1">IF(ISNUMBER(OFFSET(INDIRECT("'"&amp;'DATA for charts'!S$5&amp;"'!$n1"),$A2079-1,0)),OFFSET(INDIRECT("'"&amp;'DATA for charts'!S$5&amp;"'!$n1"),$A2079-1,0),NA())</f>
        <v>#N/A</v>
      </c>
    </row>
    <row r="2080" spans="1:19">
      <c r="A2080" s="226">
        <f t="shared" si="1554"/>
        <v>275</v>
      </c>
      <c r="B2080" s="8">
        <v>14</v>
      </c>
      <c r="C2080" s="219">
        <f ca="1">IF(ISNUMBER(OFFSET(INDIRECT("'"&amp;'DATA for charts'!C$5&amp;"'!$n1"),$A2080-1,0)),OFFSET(INDIRECT("'"&amp;'DATA for charts'!C$5&amp;"'!$n1"),$A2080-1,0),NA())</f>
        <v>-3.1859999999999999</v>
      </c>
      <c r="D2080" s="219">
        <f ca="1">IF(ISNUMBER(OFFSET(INDIRECT("'"&amp;'DATA for charts'!D$5&amp;"'!$n1"),$A2080-1,0)),OFFSET(INDIRECT("'"&amp;'DATA for charts'!D$5&amp;"'!$n1"),$A2080-1,0),NA())</f>
        <v>-2.7863020000000001</v>
      </c>
      <c r="E2080" s="219">
        <f ca="1">IF(ISNUMBER(OFFSET(INDIRECT("'"&amp;'DATA for charts'!E$5&amp;"'!$n1"),$A2080-1,0)),OFFSET(INDIRECT("'"&amp;'DATA for charts'!E$5&amp;"'!$n1"),$A2080-1,0),NA())</f>
        <v>-2.1968299999999998</v>
      </c>
      <c r="F2080" s="219">
        <f ca="1">IF(ISNUMBER(OFFSET(INDIRECT("'"&amp;'DATA for charts'!F$5&amp;"'!$n1"),$A2080-1,0)),OFFSET(INDIRECT("'"&amp;'DATA for charts'!F$5&amp;"'!$n1"),$A2080-1,0),NA())</f>
        <v>-2.8801439661575556</v>
      </c>
      <c r="G2080" s="219">
        <f ca="1">IF(ISNUMBER(OFFSET(INDIRECT("'"&amp;'DATA for charts'!G$5&amp;"'!$n1"),$A2080-1,0)),OFFSET(INDIRECT("'"&amp;'DATA for charts'!G$5&amp;"'!$n1"),$A2080-1,0),NA())</f>
        <v>-2.78</v>
      </c>
      <c r="H2080" s="219">
        <f ca="1">IF(ISNUMBER(OFFSET(INDIRECT("'"&amp;'DATA for charts'!H$5&amp;"'!$n1"),$A2080-1,0)),OFFSET(INDIRECT("'"&amp;'DATA for charts'!H$5&amp;"'!$n1"),$A2080-1,0),NA())</f>
        <v>-2.8700199999999998</v>
      </c>
      <c r="I2080" s="219" t="e">
        <f ca="1">IF(ISNUMBER(OFFSET(INDIRECT("'"&amp;'DATA for charts'!I$5&amp;"'!$n1"),$A2080-1,0)),OFFSET(INDIRECT("'"&amp;'DATA for charts'!I$5&amp;"'!$n1"),$A2080-1,0),NA())</f>
        <v>#N/A</v>
      </c>
      <c r="J2080" s="219" t="e">
        <f ca="1">IF(ISNUMBER(OFFSET(INDIRECT("'"&amp;'DATA for charts'!J$5&amp;"'!$n1"),$A2080-1,0)),OFFSET(INDIRECT("'"&amp;'DATA for charts'!J$5&amp;"'!$n1"),$A2080-1,0),NA())</f>
        <v>#N/A</v>
      </c>
      <c r="K2080" s="219" t="e">
        <f ca="1">IF(ISNUMBER(OFFSET(INDIRECT("'"&amp;'DATA for charts'!K$5&amp;"'!$n1"),$A2080-1,0)),OFFSET(INDIRECT("'"&amp;'DATA for charts'!K$5&amp;"'!$n1"),$A2080-1,0),NA())</f>
        <v>#N/A</v>
      </c>
      <c r="L2080" s="219" t="e">
        <f ca="1">IF(ISNUMBER(OFFSET(INDIRECT("'"&amp;'DATA for charts'!L$5&amp;"'!$n1"),$A2080-1,0)),OFFSET(INDIRECT("'"&amp;'DATA for charts'!L$5&amp;"'!$n1"),$A2080-1,0),NA())</f>
        <v>#N/A</v>
      </c>
      <c r="M2080" s="219" t="e">
        <f ca="1">IF(ISNUMBER(OFFSET(INDIRECT("'"&amp;'DATA for charts'!M$5&amp;"'!$n1"),$A2080-1,0)),OFFSET(INDIRECT("'"&amp;'DATA for charts'!M$5&amp;"'!$n1"),$A2080-1,0),NA())</f>
        <v>#N/A</v>
      </c>
      <c r="N2080" s="219" t="e">
        <f ca="1">IF(ISNUMBER(OFFSET(INDIRECT("'"&amp;'DATA for charts'!N$5&amp;"'!$n1"),$A2080-1,0)),OFFSET(INDIRECT("'"&amp;'DATA for charts'!N$5&amp;"'!$n1"),$A2080-1,0),NA())</f>
        <v>#N/A</v>
      </c>
      <c r="O2080" s="219" t="e">
        <f ca="1">IF(ISNUMBER(OFFSET(INDIRECT("'"&amp;'DATA for charts'!O$5&amp;"'!$n1"),$A2080-1,0)),OFFSET(INDIRECT("'"&amp;'DATA for charts'!O$5&amp;"'!$n1"),$A2080-1,0),NA())</f>
        <v>#N/A</v>
      </c>
      <c r="P2080" s="219" t="e">
        <f ca="1">IF(ISNUMBER(OFFSET(INDIRECT("'"&amp;'DATA for charts'!P$5&amp;"'!$n1"),$A2080-1,0)),OFFSET(INDIRECT("'"&amp;'DATA for charts'!P$5&amp;"'!$n1"),$A2080-1,0),NA())</f>
        <v>#N/A</v>
      </c>
      <c r="Q2080" s="219" t="e">
        <f ca="1">IF(ISNUMBER(OFFSET(INDIRECT("'"&amp;'DATA for charts'!Q$5&amp;"'!$n1"),$A2080-1,0)),OFFSET(INDIRECT("'"&amp;'DATA for charts'!Q$5&amp;"'!$n1"),$A2080-1,0),NA())</f>
        <v>#N/A</v>
      </c>
      <c r="R2080" s="219" t="e">
        <f ca="1">IF(ISNUMBER(OFFSET(INDIRECT("'"&amp;'DATA for charts'!R$5&amp;"'!$n1"),$A2080-1,0)),OFFSET(INDIRECT("'"&amp;'DATA for charts'!R$5&amp;"'!$n1"),$A2080-1,0),NA())</f>
        <v>#N/A</v>
      </c>
      <c r="S2080" s="219" t="e">
        <f ca="1">IF(ISNUMBER(OFFSET(INDIRECT("'"&amp;'DATA for charts'!S$5&amp;"'!$n1"),$A2080-1,0)),OFFSET(INDIRECT("'"&amp;'DATA for charts'!S$5&amp;"'!$n1"),$A2080-1,0),NA())</f>
        <v>#N/A</v>
      </c>
    </row>
    <row r="2081" spans="1:19">
      <c r="A2081" s="226">
        <f t="shared" si="1554"/>
        <v>276</v>
      </c>
      <c r="B2081" s="8">
        <v>15</v>
      </c>
      <c r="C2081" s="219">
        <f ca="1">IF(ISNUMBER(OFFSET(INDIRECT("'"&amp;'DATA for charts'!C$5&amp;"'!$n1"),$A2081-1,0)),OFFSET(INDIRECT("'"&amp;'DATA for charts'!C$5&amp;"'!$n1"),$A2081-1,0),NA())</f>
        <v>-3.0419999999999998</v>
      </c>
      <c r="D2081" s="219">
        <f ca="1">IF(ISNUMBER(OFFSET(INDIRECT("'"&amp;'DATA for charts'!D$5&amp;"'!$n1"),$A2081-1,0)),OFFSET(INDIRECT("'"&amp;'DATA for charts'!D$5&amp;"'!$n1"),$A2081-1,0),NA())</f>
        <v>-2.820611</v>
      </c>
      <c r="E2081" s="219">
        <f ca="1">IF(ISNUMBER(OFFSET(INDIRECT("'"&amp;'DATA for charts'!E$5&amp;"'!$n1"),$A2081-1,0)),OFFSET(INDIRECT("'"&amp;'DATA for charts'!E$5&amp;"'!$n1"),$A2081-1,0),NA())</f>
        <v>-2.3715099999999998</v>
      </c>
      <c r="F2081" s="219">
        <f ca="1">IF(ISNUMBER(OFFSET(INDIRECT("'"&amp;'DATA for charts'!F$5&amp;"'!$n1"),$A2081-1,0)),OFFSET(INDIRECT("'"&amp;'DATA for charts'!F$5&amp;"'!$n1"),$A2081-1,0),NA())</f>
        <v>-2.9302731714639725</v>
      </c>
      <c r="G2081" s="219">
        <f ca="1">IF(ISNUMBER(OFFSET(INDIRECT("'"&amp;'DATA for charts'!G$5&amp;"'!$n1"),$A2081-1,0)),OFFSET(INDIRECT("'"&amp;'DATA for charts'!G$5&amp;"'!$n1"),$A2081-1,0),NA())</f>
        <v>-2.83</v>
      </c>
      <c r="H2081" s="219">
        <f ca="1">IF(ISNUMBER(OFFSET(INDIRECT("'"&amp;'DATA for charts'!H$5&amp;"'!$n1"),$A2081-1,0)),OFFSET(INDIRECT("'"&amp;'DATA for charts'!H$5&amp;"'!$n1"),$A2081-1,0),NA())</f>
        <v>-2.90185</v>
      </c>
      <c r="I2081" s="219" t="e">
        <f ca="1">IF(ISNUMBER(OFFSET(INDIRECT("'"&amp;'DATA for charts'!I$5&amp;"'!$n1"),$A2081-1,0)),OFFSET(INDIRECT("'"&amp;'DATA for charts'!I$5&amp;"'!$n1"),$A2081-1,0),NA())</f>
        <v>#N/A</v>
      </c>
      <c r="J2081" s="219" t="e">
        <f ca="1">IF(ISNUMBER(OFFSET(INDIRECT("'"&amp;'DATA for charts'!J$5&amp;"'!$n1"),$A2081-1,0)),OFFSET(INDIRECT("'"&amp;'DATA for charts'!J$5&amp;"'!$n1"),$A2081-1,0),NA())</f>
        <v>#N/A</v>
      </c>
      <c r="K2081" s="219" t="e">
        <f ca="1">IF(ISNUMBER(OFFSET(INDIRECT("'"&amp;'DATA for charts'!K$5&amp;"'!$n1"),$A2081-1,0)),OFFSET(INDIRECT("'"&amp;'DATA for charts'!K$5&amp;"'!$n1"),$A2081-1,0),NA())</f>
        <v>#N/A</v>
      </c>
      <c r="L2081" s="219" t="e">
        <f ca="1">IF(ISNUMBER(OFFSET(INDIRECT("'"&amp;'DATA for charts'!L$5&amp;"'!$n1"),$A2081-1,0)),OFFSET(INDIRECT("'"&amp;'DATA for charts'!L$5&amp;"'!$n1"),$A2081-1,0),NA())</f>
        <v>#N/A</v>
      </c>
      <c r="M2081" s="219" t="e">
        <f ca="1">IF(ISNUMBER(OFFSET(INDIRECT("'"&amp;'DATA for charts'!M$5&amp;"'!$n1"),$A2081-1,0)),OFFSET(INDIRECT("'"&amp;'DATA for charts'!M$5&amp;"'!$n1"),$A2081-1,0),NA())</f>
        <v>#N/A</v>
      </c>
      <c r="N2081" s="219" t="e">
        <f ca="1">IF(ISNUMBER(OFFSET(INDIRECT("'"&amp;'DATA for charts'!N$5&amp;"'!$n1"),$A2081-1,0)),OFFSET(INDIRECT("'"&amp;'DATA for charts'!N$5&amp;"'!$n1"),$A2081-1,0),NA())</f>
        <v>#N/A</v>
      </c>
      <c r="O2081" s="219" t="e">
        <f ca="1">IF(ISNUMBER(OFFSET(INDIRECT("'"&amp;'DATA for charts'!O$5&amp;"'!$n1"),$A2081-1,0)),OFFSET(INDIRECT("'"&amp;'DATA for charts'!O$5&amp;"'!$n1"),$A2081-1,0),NA())</f>
        <v>#N/A</v>
      </c>
      <c r="P2081" s="219" t="e">
        <f ca="1">IF(ISNUMBER(OFFSET(INDIRECT("'"&amp;'DATA for charts'!P$5&amp;"'!$n1"),$A2081-1,0)),OFFSET(INDIRECT("'"&amp;'DATA for charts'!P$5&amp;"'!$n1"),$A2081-1,0),NA())</f>
        <v>#N/A</v>
      </c>
      <c r="Q2081" s="219" t="e">
        <f ca="1">IF(ISNUMBER(OFFSET(INDIRECT("'"&amp;'DATA for charts'!Q$5&amp;"'!$n1"),$A2081-1,0)),OFFSET(INDIRECT("'"&amp;'DATA for charts'!Q$5&amp;"'!$n1"),$A2081-1,0),NA())</f>
        <v>#N/A</v>
      </c>
      <c r="R2081" s="219" t="e">
        <f ca="1">IF(ISNUMBER(OFFSET(INDIRECT("'"&amp;'DATA for charts'!R$5&amp;"'!$n1"),$A2081-1,0)),OFFSET(INDIRECT("'"&amp;'DATA for charts'!R$5&amp;"'!$n1"),$A2081-1,0),NA())</f>
        <v>#N/A</v>
      </c>
      <c r="S2081" s="219" t="e">
        <f ca="1">IF(ISNUMBER(OFFSET(INDIRECT("'"&amp;'DATA for charts'!S$5&amp;"'!$n1"),$A2081-1,0)),OFFSET(INDIRECT("'"&amp;'DATA for charts'!S$5&amp;"'!$n1"),$A2081-1,0),NA())</f>
        <v>#N/A</v>
      </c>
    </row>
    <row r="2082" spans="1:19">
      <c r="A2082" s="226">
        <f t="shared" si="1554"/>
        <v>277</v>
      </c>
      <c r="B2082" s="8">
        <v>16</v>
      </c>
      <c r="C2082" s="219">
        <f ca="1">IF(ISNUMBER(OFFSET(INDIRECT("'"&amp;'DATA for charts'!C$5&amp;"'!$n1"),$A2082-1,0)),OFFSET(INDIRECT("'"&amp;'DATA for charts'!C$5&amp;"'!$n1"),$A2082-1,0),NA())</f>
        <v>-2.718</v>
      </c>
      <c r="D2082" s="219">
        <f ca="1">IF(ISNUMBER(OFFSET(INDIRECT("'"&amp;'DATA for charts'!D$5&amp;"'!$n1"),$A2082-1,0)),OFFSET(INDIRECT("'"&amp;'DATA for charts'!D$5&amp;"'!$n1"),$A2082-1,0),NA())</f>
        <v>-2.615688</v>
      </c>
      <c r="E2082" s="219">
        <f ca="1">IF(ISNUMBER(OFFSET(INDIRECT("'"&amp;'DATA for charts'!E$5&amp;"'!$n1"),$A2082-1,0)),OFFSET(INDIRECT("'"&amp;'DATA for charts'!E$5&amp;"'!$n1"),$A2082-1,0),NA())</f>
        <v>-2.3467699999999998</v>
      </c>
      <c r="F2082" s="219">
        <f ca="1">IF(ISNUMBER(OFFSET(INDIRECT("'"&amp;'DATA for charts'!F$5&amp;"'!$n1"),$A2082-1,0)),OFFSET(INDIRECT("'"&amp;'DATA for charts'!F$5&amp;"'!$n1"),$A2082-1,0),NA())</f>
        <v>-2.7431443568003306</v>
      </c>
      <c r="G2082" s="219">
        <f ca="1">IF(ISNUMBER(OFFSET(INDIRECT("'"&amp;'DATA for charts'!G$5&amp;"'!$n1"),$A2082-1,0)),OFFSET(INDIRECT("'"&amp;'DATA for charts'!G$5&amp;"'!$n1"),$A2082-1,0),NA())</f>
        <v>-2.73</v>
      </c>
      <c r="H2082" s="219">
        <f ca="1">IF(ISNUMBER(OFFSET(INDIRECT("'"&amp;'DATA for charts'!H$5&amp;"'!$n1"),$A2082-1,0)),OFFSET(INDIRECT("'"&amp;'DATA for charts'!H$5&amp;"'!$n1"),$A2082-1,0),NA())</f>
        <v>-2.7176</v>
      </c>
      <c r="I2082" s="219" t="e">
        <f ca="1">IF(ISNUMBER(OFFSET(INDIRECT("'"&amp;'DATA for charts'!I$5&amp;"'!$n1"),$A2082-1,0)),OFFSET(INDIRECT("'"&amp;'DATA for charts'!I$5&amp;"'!$n1"),$A2082-1,0),NA())</f>
        <v>#N/A</v>
      </c>
      <c r="J2082" s="219" t="e">
        <f ca="1">IF(ISNUMBER(OFFSET(INDIRECT("'"&amp;'DATA for charts'!J$5&amp;"'!$n1"),$A2082-1,0)),OFFSET(INDIRECT("'"&amp;'DATA for charts'!J$5&amp;"'!$n1"),$A2082-1,0),NA())</f>
        <v>#N/A</v>
      </c>
      <c r="K2082" s="219" t="e">
        <f ca="1">IF(ISNUMBER(OFFSET(INDIRECT("'"&amp;'DATA for charts'!K$5&amp;"'!$n1"),$A2082-1,0)),OFFSET(INDIRECT("'"&amp;'DATA for charts'!K$5&amp;"'!$n1"),$A2082-1,0),NA())</f>
        <v>#N/A</v>
      </c>
      <c r="L2082" s="219" t="e">
        <f ca="1">IF(ISNUMBER(OFFSET(INDIRECT("'"&amp;'DATA for charts'!L$5&amp;"'!$n1"),$A2082-1,0)),OFFSET(INDIRECT("'"&amp;'DATA for charts'!L$5&amp;"'!$n1"),$A2082-1,0),NA())</f>
        <v>#N/A</v>
      </c>
      <c r="M2082" s="219" t="e">
        <f ca="1">IF(ISNUMBER(OFFSET(INDIRECT("'"&amp;'DATA for charts'!M$5&amp;"'!$n1"),$A2082-1,0)),OFFSET(INDIRECT("'"&amp;'DATA for charts'!M$5&amp;"'!$n1"),$A2082-1,0),NA())</f>
        <v>#N/A</v>
      </c>
      <c r="N2082" s="219" t="e">
        <f ca="1">IF(ISNUMBER(OFFSET(INDIRECT("'"&amp;'DATA for charts'!N$5&amp;"'!$n1"),$A2082-1,0)),OFFSET(INDIRECT("'"&amp;'DATA for charts'!N$5&amp;"'!$n1"),$A2082-1,0),NA())</f>
        <v>#N/A</v>
      </c>
      <c r="O2082" s="219" t="e">
        <f ca="1">IF(ISNUMBER(OFFSET(INDIRECT("'"&amp;'DATA for charts'!O$5&amp;"'!$n1"),$A2082-1,0)),OFFSET(INDIRECT("'"&amp;'DATA for charts'!O$5&amp;"'!$n1"),$A2082-1,0),NA())</f>
        <v>#N/A</v>
      </c>
      <c r="P2082" s="219" t="e">
        <f ca="1">IF(ISNUMBER(OFFSET(INDIRECT("'"&amp;'DATA for charts'!P$5&amp;"'!$n1"),$A2082-1,0)),OFFSET(INDIRECT("'"&amp;'DATA for charts'!P$5&amp;"'!$n1"),$A2082-1,0),NA())</f>
        <v>#N/A</v>
      </c>
      <c r="Q2082" s="219" t="e">
        <f ca="1">IF(ISNUMBER(OFFSET(INDIRECT("'"&amp;'DATA for charts'!Q$5&amp;"'!$n1"),$A2082-1,0)),OFFSET(INDIRECT("'"&amp;'DATA for charts'!Q$5&amp;"'!$n1"),$A2082-1,0),NA())</f>
        <v>#N/A</v>
      </c>
      <c r="R2082" s="219" t="e">
        <f ca="1">IF(ISNUMBER(OFFSET(INDIRECT("'"&amp;'DATA for charts'!R$5&amp;"'!$n1"),$A2082-1,0)),OFFSET(INDIRECT("'"&amp;'DATA for charts'!R$5&amp;"'!$n1"),$A2082-1,0),NA())</f>
        <v>#N/A</v>
      </c>
      <c r="S2082" s="219" t="e">
        <f ca="1">IF(ISNUMBER(OFFSET(INDIRECT("'"&amp;'DATA for charts'!S$5&amp;"'!$n1"),$A2082-1,0)),OFFSET(INDIRECT("'"&amp;'DATA for charts'!S$5&amp;"'!$n1"),$A2082-1,0),NA())</f>
        <v>#N/A</v>
      </c>
    </row>
    <row r="2083" spans="1:19">
      <c r="A2083" s="226">
        <f t="shared" si="1554"/>
        <v>278</v>
      </c>
      <c r="B2083" s="8">
        <v>17</v>
      </c>
      <c r="C2083" s="219">
        <f ca="1">IF(ISNUMBER(OFFSET(INDIRECT("'"&amp;'DATA for charts'!C$5&amp;"'!$n1"),$A2083-1,0)),OFFSET(INDIRECT("'"&amp;'DATA for charts'!C$5&amp;"'!$n1"),$A2083-1,0),NA())</f>
        <v>-2.1219999999999999</v>
      </c>
      <c r="D2083" s="219">
        <f ca="1">IF(ISNUMBER(OFFSET(INDIRECT("'"&amp;'DATA for charts'!D$5&amp;"'!$n1"),$A2083-1,0)),OFFSET(INDIRECT("'"&amp;'DATA for charts'!D$5&amp;"'!$n1"),$A2083-1,0),NA())</f>
        <v>-2.106131</v>
      </c>
      <c r="E2083" s="219">
        <f ca="1">IF(ISNUMBER(OFFSET(INDIRECT("'"&amp;'DATA for charts'!E$5&amp;"'!$n1"),$A2083-1,0)),OFFSET(INDIRECT("'"&amp;'DATA for charts'!E$5&amp;"'!$n1"),$A2083-1,0),NA())</f>
        <v>-2.0833699999999999</v>
      </c>
      <c r="F2083" s="219">
        <f ca="1">IF(ISNUMBER(OFFSET(INDIRECT("'"&amp;'DATA for charts'!F$5&amp;"'!$n1"),$A2083-1,0)),OFFSET(INDIRECT("'"&amp;'DATA for charts'!F$5&amp;"'!$n1"),$A2083-1,0),NA())</f>
        <v>-2.2176124713842054</v>
      </c>
      <c r="G2083" s="219">
        <f ca="1">IF(ISNUMBER(OFFSET(INDIRECT("'"&amp;'DATA for charts'!G$5&amp;"'!$n1"),$A2083-1,0)),OFFSET(INDIRECT("'"&amp;'DATA for charts'!G$5&amp;"'!$n1"),$A2083-1,0),NA())</f>
        <v>-2.34</v>
      </c>
      <c r="H2083" s="219">
        <f ca="1">IF(ISNUMBER(OFFSET(INDIRECT("'"&amp;'DATA for charts'!H$5&amp;"'!$n1"),$A2083-1,0)),OFFSET(INDIRECT("'"&amp;'DATA for charts'!H$5&amp;"'!$n1"),$A2083-1,0),NA())</f>
        <v>-2.18926</v>
      </c>
      <c r="I2083" s="219" t="e">
        <f ca="1">IF(ISNUMBER(OFFSET(INDIRECT("'"&amp;'DATA for charts'!I$5&amp;"'!$n1"),$A2083-1,0)),OFFSET(INDIRECT("'"&amp;'DATA for charts'!I$5&amp;"'!$n1"),$A2083-1,0),NA())</f>
        <v>#N/A</v>
      </c>
      <c r="J2083" s="219" t="e">
        <f ca="1">IF(ISNUMBER(OFFSET(INDIRECT("'"&amp;'DATA for charts'!J$5&amp;"'!$n1"),$A2083-1,0)),OFFSET(INDIRECT("'"&amp;'DATA for charts'!J$5&amp;"'!$n1"),$A2083-1,0),NA())</f>
        <v>#N/A</v>
      </c>
      <c r="K2083" s="219" t="e">
        <f ca="1">IF(ISNUMBER(OFFSET(INDIRECT("'"&amp;'DATA for charts'!K$5&amp;"'!$n1"),$A2083-1,0)),OFFSET(INDIRECT("'"&amp;'DATA for charts'!K$5&amp;"'!$n1"),$A2083-1,0),NA())</f>
        <v>#N/A</v>
      </c>
      <c r="L2083" s="219" t="e">
        <f ca="1">IF(ISNUMBER(OFFSET(INDIRECT("'"&amp;'DATA for charts'!L$5&amp;"'!$n1"),$A2083-1,0)),OFFSET(INDIRECT("'"&amp;'DATA for charts'!L$5&amp;"'!$n1"),$A2083-1,0),NA())</f>
        <v>#N/A</v>
      </c>
      <c r="M2083" s="219" t="e">
        <f ca="1">IF(ISNUMBER(OFFSET(INDIRECT("'"&amp;'DATA for charts'!M$5&amp;"'!$n1"),$A2083-1,0)),OFFSET(INDIRECT("'"&amp;'DATA for charts'!M$5&amp;"'!$n1"),$A2083-1,0),NA())</f>
        <v>#N/A</v>
      </c>
      <c r="N2083" s="219" t="e">
        <f ca="1">IF(ISNUMBER(OFFSET(INDIRECT("'"&amp;'DATA for charts'!N$5&amp;"'!$n1"),$A2083-1,0)),OFFSET(INDIRECT("'"&amp;'DATA for charts'!N$5&amp;"'!$n1"),$A2083-1,0),NA())</f>
        <v>#N/A</v>
      </c>
      <c r="O2083" s="219" t="e">
        <f ca="1">IF(ISNUMBER(OFFSET(INDIRECT("'"&amp;'DATA for charts'!O$5&amp;"'!$n1"),$A2083-1,0)),OFFSET(INDIRECT("'"&amp;'DATA for charts'!O$5&amp;"'!$n1"),$A2083-1,0),NA())</f>
        <v>#N/A</v>
      </c>
      <c r="P2083" s="219" t="e">
        <f ca="1">IF(ISNUMBER(OFFSET(INDIRECT("'"&amp;'DATA for charts'!P$5&amp;"'!$n1"),$A2083-1,0)),OFFSET(INDIRECT("'"&amp;'DATA for charts'!P$5&amp;"'!$n1"),$A2083-1,0),NA())</f>
        <v>#N/A</v>
      </c>
      <c r="Q2083" s="219" t="e">
        <f ca="1">IF(ISNUMBER(OFFSET(INDIRECT("'"&amp;'DATA for charts'!Q$5&amp;"'!$n1"),$A2083-1,0)),OFFSET(INDIRECT("'"&amp;'DATA for charts'!Q$5&amp;"'!$n1"),$A2083-1,0),NA())</f>
        <v>#N/A</v>
      </c>
      <c r="R2083" s="219" t="e">
        <f ca="1">IF(ISNUMBER(OFFSET(INDIRECT("'"&amp;'DATA for charts'!R$5&amp;"'!$n1"),$A2083-1,0)),OFFSET(INDIRECT("'"&amp;'DATA for charts'!R$5&amp;"'!$n1"),$A2083-1,0),NA())</f>
        <v>#N/A</v>
      </c>
      <c r="S2083" s="219" t="e">
        <f ca="1">IF(ISNUMBER(OFFSET(INDIRECT("'"&amp;'DATA for charts'!S$5&amp;"'!$n1"),$A2083-1,0)),OFFSET(INDIRECT("'"&amp;'DATA for charts'!S$5&amp;"'!$n1"),$A2083-1,0),NA())</f>
        <v>#N/A</v>
      </c>
    </row>
    <row r="2084" spans="1:19">
      <c r="A2084" s="226">
        <f t="shared" si="1554"/>
        <v>279</v>
      </c>
      <c r="B2084" s="8">
        <v>18</v>
      </c>
      <c r="C2084" s="219">
        <f ca="1">IF(ISNUMBER(OFFSET(INDIRECT("'"&amp;'DATA for charts'!C$5&amp;"'!$n1"),$A2084-1,0)),OFFSET(INDIRECT("'"&amp;'DATA for charts'!C$5&amp;"'!$n1"),$A2084-1,0),NA())</f>
        <v>-1.32</v>
      </c>
      <c r="D2084" s="219">
        <f ca="1">IF(ISNUMBER(OFFSET(INDIRECT("'"&amp;'DATA for charts'!D$5&amp;"'!$n1"),$A2084-1,0)),OFFSET(INDIRECT("'"&amp;'DATA for charts'!D$5&amp;"'!$n1"),$A2084-1,0),NA())</f>
        <v>-1.353397</v>
      </c>
      <c r="E2084" s="219">
        <f ca="1">IF(ISNUMBER(OFFSET(INDIRECT("'"&amp;'DATA for charts'!E$5&amp;"'!$n1"),$A2084-1,0)),OFFSET(INDIRECT("'"&amp;'DATA for charts'!E$5&amp;"'!$n1"),$A2084-1,0),NA())</f>
        <v>-1.58646</v>
      </c>
      <c r="F2084" s="219">
        <f ca="1">IF(ISNUMBER(OFFSET(INDIRECT("'"&amp;'DATA for charts'!F$5&amp;"'!$n1"),$A2084-1,0)),OFFSET(INDIRECT("'"&amp;'DATA for charts'!F$5&amp;"'!$n1"),$A2084-1,0),NA())</f>
        <v>-1.4023005481215389</v>
      </c>
      <c r="G2084" s="219">
        <f ca="1">IF(ISNUMBER(OFFSET(INDIRECT("'"&amp;'DATA for charts'!G$5&amp;"'!$n1"),$A2084-1,0)),OFFSET(INDIRECT("'"&amp;'DATA for charts'!G$5&amp;"'!$n1"),$A2084-1,0),NA())</f>
        <v>-1.63</v>
      </c>
      <c r="H2084" s="219">
        <f ca="1">IF(ISNUMBER(OFFSET(INDIRECT("'"&amp;'DATA for charts'!H$5&amp;"'!$n1"),$A2084-1,0)),OFFSET(INDIRECT("'"&amp;'DATA for charts'!H$5&amp;"'!$n1"),$A2084-1,0),NA())</f>
        <v>-1.3747400000000001</v>
      </c>
      <c r="I2084" s="219" t="e">
        <f ca="1">IF(ISNUMBER(OFFSET(INDIRECT("'"&amp;'DATA for charts'!I$5&amp;"'!$n1"),$A2084-1,0)),OFFSET(INDIRECT("'"&amp;'DATA for charts'!I$5&amp;"'!$n1"),$A2084-1,0),NA())</f>
        <v>#N/A</v>
      </c>
      <c r="J2084" s="219" t="e">
        <f ca="1">IF(ISNUMBER(OFFSET(INDIRECT("'"&amp;'DATA for charts'!J$5&amp;"'!$n1"),$A2084-1,0)),OFFSET(INDIRECT("'"&amp;'DATA for charts'!J$5&amp;"'!$n1"),$A2084-1,0),NA())</f>
        <v>#N/A</v>
      </c>
      <c r="K2084" s="219" t="e">
        <f ca="1">IF(ISNUMBER(OFFSET(INDIRECT("'"&amp;'DATA for charts'!K$5&amp;"'!$n1"),$A2084-1,0)),OFFSET(INDIRECT("'"&amp;'DATA for charts'!K$5&amp;"'!$n1"),$A2084-1,0),NA())</f>
        <v>#N/A</v>
      </c>
      <c r="L2084" s="219" t="e">
        <f ca="1">IF(ISNUMBER(OFFSET(INDIRECT("'"&amp;'DATA for charts'!L$5&amp;"'!$n1"),$A2084-1,0)),OFFSET(INDIRECT("'"&amp;'DATA for charts'!L$5&amp;"'!$n1"),$A2084-1,0),NA())</f>
        <v>#N/A</v>
      </c>
      <c r="M2084" s="219" t="e">
        <f ca="1">IF(ISNUMBER(OFFSET(INDIRECT("'"&amp;'DATA for charts'!M$5&amp;"'!$n1"),$A2084-1,0)),OFFSET(INDIRECT("'"&amp;'DATA for charts'!M$5&amp;"'!$n1"),$A2084-1,0),NA())</f>
        <v>#N/A</v>
      </c>
      <c r="N2084" s="219" t="e">
        <f ca="1">IF(ISNUMBER(OFFSET(INDIRECT("'"&amp;'DATA for charts'!N$5&amp;"'!$n1"),$A2084-1,0)),OFFSET(INDIRECT("'"&amp;'DATA for charts'!N$5&amp;"'!$n1"),$A2084-1,0),NA())</f>
        <v>#N/A</v>
      </c>
      <c r="O2084" s="219" t="e">
        <f ca="1">IF(ISNUMBER(OFFSET(INDIRECT("'"&amp;'DATA for charts'!O$5&amp;"'!$n1"),$A2084-1,0)),OFFSET(INDIRECT("'"&amp;'DATA for charts'!O$5&amp;"'!$n1"),$A2084-1,0),NA())</f>
        <v>#N/A</v>
      </c>
      <c r="P2084" s="219" t="e">
        <f ca="1">IF(ISNUMBER(OFFSET(INDIRECT("'"&amp;'DATA for charts'!P$5&amp;"'!$n1"),$A2084-1,0)),OFFSET(INDIRECT("'"&amp;'DATA for charts'!P$5&amp;"'!$n1"),$A2084-1,0),NA())</f>
        <v>#N/A</v>
      </c>
      <c r="Q2084" s="219" t="e">
        <f ca="1">IF(ISNUMBER(OFFSET(INDIRECT("'"&amp;'DATA for charts'!Q$5&amp;"'!$n1"),$A2084-1,0)),OFFSET(INDIRECT("'"&amp;'DATA for charts'!Q$5&amp;"'!$n1"),$A2084-1,0),NA())</f>
        <v>#N/A</v>
      </c>
      <c r="R2084" s="219" t="e">
        <f ca="1">IF(ISNUMBER(OFFSET(INDIRECT("'"&amp;'DATA for charts'!R$5&amp;"'!$n1"),$A2084-1,0)),OFFSET(INDIRECT("'"&amp;'DATA for charts'!R$5&amp;"'!$n1"),$A2084-1,0),NA())</f>
        <v>#N/A</v>
      </c>
      <c r="S2084" s="219" t="e">
        <f ca="1">IF(ISNUMBER(OFFSET(INDIRECT("'"&amp;'DATA for charts'!S$5&amp;"'!$n1"),$A2084-1,0)),OFFSET(INDIRECT("'"&amp;'DATA for charts'!S$5&amp;"'!$n1"),$A2084-1,0),NA())</f>
        <v>#N/A</v>
      </c>
    </row>
    <row r="2085" spans="1:19">
      <c r="A2085" s="226">
        <f t="shared" si="1554"/>
        <v>280</v>
      </c>
      <c r="B2085" s="8">
        <v>19</v>
      </c>
      <c r="C2085" s="219">
        <f ca="1">IF(ISNUMBER(OFFSET(INDIRECT("'"&amp;'DATA for charts'!C$5&amp;"'!$n1"),$A2085-1,0)),OFFSET(INDIRECT("'"&amp;'DATA for charts'!C$5&amp;"'!$n1"),$A2085-1,0),NA())</f>
        <v>-0.78800000000000003</v>
      </c>
      <c r="D2085" s="219">
        <f ca="1">IF(ISNUMBER(OFFSET(INDIRECT("'"&amp;'DATA for charts'!D$5&amp;"'!$n1"),$A2085-1,0)),OFFSET(INDIRECT("'"&amp;'DATA for charts'!D$5&amp;"'!$n1"),$A2085-1,0),NA())</f>
        <v>-0.91495699999999991</v>
      </c>
      <c r="E2085" s="219">
        <f ca="1">IF(ISNUMBER(OFFSET(INDIRECT("'"&amp;'DATA for charts'!E$5&amp;"'!$n1"),$A2085-1,0)),OFFSET(INDIRECT("'"&amp;'DATA for charts'!E$5&amp;"'!$n1"),$A2085-1,0),NA())</f>
        <v>-1.1719200000000001</v>
      </c>
      <c r="F2085" s="219">
        <f ca="1">IF(ISNUMBER(OFFSET(INDIRECT("'"&amp;'DATA for charts'!F$5&amp;"'!$n1"),$A2085-1,0)),OFFSET(INDIRECT("'"&amp;'DATA for charts'!F$5&amp;"'!$n1"),$A2085-1,0),NA())</f>
        <v>-0.92499672540768607</v>
      </c>
      <c r="G2085" s="219">
        <f ca="1">IF(ISNUMBER(OFFSET(INDIRECT("'"&amp;'DATA for charts'!G$5&amp;"'!$n1"),$A2085-1,0)),OFFSET(INDIRECT("'"&amp;'DATA for charts'!G$5&amp;"'!$n1"),$A2085-1,0),NA())</f>
        <v>-1.08</v>
      </c>
      <c r="H2085" s="219">
        <f ca="1">IF(ISNUMBER(OFFSET(INDIRECT("'"&amp;'DATA for charts'!H$5&amp;"'!$n1"),$A2085-1,0)),OFFSET(INDIRECT("'"&amp;'DATA for charts'!H$5&amp;"'!$n1"),$A2085-1,0),NA())</f>
        <v>-0.89967399999999997</v>
      </c>
      <c r="I2085" s="219" t="e">
        <f ca="1">IF(ISNUMBER(OFFSET(INDIRECT("'"&amp;'DATA for charts'!I$5&amp;"'!$n1"),$A2085-1,0)),OFFSET(INDIRECT("'"&amp;'DATA for charts'!I$5&amp;"'!$n1"),$A2085-1,0),NA())</f>
        <v>#N/A</v>
      </c>
      <c r="J2085" s="219" t="e">
        <f ca="1">IF(ISNUMBER(OFFSET(INDIRECT("'"&amp;'DATA for charts'!J$5&amp;"'!$n1"),$A2085-1,0)),OFFSET(INDIRECT("'"&amp;'DATA for charts'!J$5&amp;"'!$n1"),$A2085-1,0),NA())</f>
        <v>#N/A</v>
      </c>
      <c r="K2085" s="219" t="e">
        <f ca="1">IF(ISNUMBER(OFFSET(INDIRECT("'"&amp;'DATA for charts'!K$5&amp;"'!$n1"),$A2085-1,0)),OFFSET(INDIRECT("'"&amp;'DATA for charts'!K$5&amp;"'!$n1"),$A2085-1,0),NA())</f>
        <v>#N/A</v>
      </c>
      <c r="L2085" s="219" t="e">
        <f ca="1">IF(ISNUMBER(OFFSET(INDIRECT("'"&amp;'DATA for charts'!L$5&amp;"'!$n1"),$A2085-1,0)),OFFSET(INDIRECT("'"&amp;'DATA for charts'!L$5&amp;"'!$n1"),$A2085-1,0),NA())</f>
        <v>#N/A</v>
      </c>
      <c r="M2085" s="219" t="e">
        <f ca="1">IF(ISNUMBER(OFFSET(INDIRECT("'"&amp;'DATA for charts'!M$5&amp;"'!$n1"),$A2085-1,0)),OFFSET(INDIRECT("'"&amp;'DATA for charts'!M$5&amp;"'!$n1"),$A2085-1,0),NA())</f>
        <v>#N/A</v>
      </c>
      <c r="N2085" s="219" t="e">
        <f ca="1">IF(ISNUMBER(OFFSET(INDIRECT("'"&amp;'DATA for charts'!N$5&amp;"'!$n1"),$A2085-1,0)),OFFSET(INDIRECT("'"&amp;'DATA for charts'!N$5&amp;"'!$n1"),$A2085-1,0),NA())</f>
        <v>#N/A</v>
      </c>
      <c r="O2085" s="219" t="e">
        <f ca="1">IF(ISNUMBER(OFFSET(INDIRECT("'"&amp;'DATA for charts'!O$5&amp;"'!$n1"),$A2085-1,0)),OFFSET(INDIRECT("'"&amp;'DATA for charts'!O$5&amp;"'!$n1"),$A2085-1,0),NA())</f>
        <v>#N/A</v>
      </c>
      <c r="P2085" s="219" t="e">
        <f ca="1">IF(ISNUMBER(OFFSET(INDIRECT("'"&amp;'DATA for charts'!P$5&amp;"'!$n1"),$A2085-1,0)),OFFSET(INDIRECT("'"&amp;'DATA for charts'!P$5&amp;"'!$n1"),$A2085-1,0),NA())</f>
        <v>#N/A</v>
      </c>
      <c r="Q2085" s="219" t="e">
        <f ca="1">IF(ISNUMBER(OFFSET(INDIRECT("'"&amp;'DATA for charts'!Q$5&amp;"'!$n1"),$A2085-1,0)),OFFSET(INDIRECT("'"&amp;'DATA for charts'!Q$5&amp;"'!$n1"),$A2085-1,0),NA())</f>
        <v>#N/A</v>
      </c>
      <c r="R2085" s="219" t="e">
        <f ca="1">IF(ISNUMBER(OFFSET(INDIRECT("'"&amp;'DATA for charts'!R$5&amp;"'!$n1"),$A2085-1,0)),OFFSET(INDIRECT("'"&amp;'DATA for charts'!R$5&amp;"'!$n1"),$A2085-1,0),NA())</f>
        <v>#N/A</v>
      </c>
      <c r="S2085" s="219" t="e">
        <f ca="1">IF(ISNUMBER(OFFSET(INDIRECT("'"&amp;'DATA for charts'!S$5&amp;"'!$n1"),$A2085-1,0)),OFFSET(INDIRECT("'"&amp;'DATA for charts'!S$5&amp;"'!$n1"),$A2085-1,0),NA())</f>
        <v>#N/A</v>
      </c>
    </row>
    <row r="2086" spans="1:19">
      <c r="A2086" s="226">
        <f t="shared" si="1554"/>
        <v>281</v>
      </c>
      <c r="B2086" s="8">
        <v>20</v>
      </c>
      <c r="C2086" s="219">
        <f ca="1">IF(ISNUMBER(OFFSET(INDIRECT("'"&amp;'DATA for charts'!C$5&amp;"'!$n1"),$A2086-1,0)),OFFSET(INDIRECT("'"&amp;'DATA for charts'!C$5&amp;"'!$n1"),$A2086-1,0),NA())</f>
        <v>-0.38500000000000001</v>
      </c>
      <c r="D2086" s="219">
        <f ca="1">IF(ISNUMBER(OFFSET(INDIRECT("'"&amp;'DATA for charts'!D$5&amp;"'!$n1"),$A2086-1,0)),OFFSET(INDIRECT("'"&amp;'DATA for charts'!D$5&amp;"'!$n1"),$A2086-1,0),NA())</f>
        <v>-0.64821889999999993</v>
      </c>
      <c r="E2086" s="219">
        <f ca="1">IF(ISNUMBER(OFFSET(INDIRECT("'"&amp;'DATA for charts'!E$5&amp;"'!$n1"),$A2086-1,0)),OFFSET(INDIRECT("'"&amp;'DATA for charts'!E$5&amp;"'!$n1"),$A2086-1,0),NA())</f>
        <v>-0.90378999999999998</v>
      </c>
      <c r="F2086" s="219">
        <f ca="1">IF(ISNUMBER(OFFSET(INDIRECT("'"&amp;'DATA for charts'!F$5&amp;"'!$n1"),$A2086-1,0)),OFFSET(INDIRECT("'"&amp;'DATA for charts'!F$5&amp;"'!$n1"),$A2086-1,0),NA())</f>
        <v>-0.6095521960390694</v>
      </c>
      <c r="G2086" s="219">
        <f ca="1">IF(ISNUMBER(OFFSET(INDIRECT("'"&amp;'DATA for charts'!G$5&amp;"'!$n1"),$A2086-1,0)),OFFSET(INDIRECT("'"&amp;'DATA for charts'!G$5&amp;"'!$n1"),$A2086-1,0),NA())</f>
        <v>-0.75</v>
      </c>
      <c r="H2086" s="219">
        <f ca="1">IF(ISNUMBER(OFFSET(INDIRECT("'"&amp;'DATA for charts'!H$5&amp;"'!$n1"),$A2086-1,0)),OFFSET(INDIRECT("'"&amp;'DATA for charts'!H$5&amp;"'!$n1"),$A2086-1,0),NA())</f>
        <v>-0.577376</v>
      </c>
      <c r="I2086" s="219" t="e">
        <f ca="1">IF(ISNUMBER(OFFSET(INDIRECT("'"&amp;'DATA for charts'!I$5&amp;"'!$n1"),$A2086-1,0)),OFFSET(INDIRECT("'"&amp;'DATA for charts'!I$5&amp;"'!$n1"),$A2086-1,0),NA())</f>
        <v>#N/A</v>
      </c>
      <c r="J2086" s="219" t="e">
        <f ca="1">IF(ISNUMBER(OFFSET(INDIRECT("'"&amp;'DATA for charts'!J$5&amp;"'!$n1"),$A2086-1,0)),OFFSET(INDIRECT("'"&amp;'DATA for charts'!J$5&amp;"'!$n1"),$A2086-1,0),NA())</f>
        <v>#N/A</v>
      </c>
      <c r="K2086" s="219" t="e">
        <f ca="1">IF(ISNUMBER(OFFSET(INDIRECT("'"&amp;'DATA for charts'!K$5&amp;"'!$n1"),$A2086-1,0)),OFFSET(INDIRECT("'"&amp;'DATA for charts'!K$5&amp;"'!$n1"),$A2086-1,0),NA())</f>
        <v>#N/A</v>
      </c>
      <c r="L2086" s="219" t="e">
        <f ca="1">IF(ISNUMBER(OFFSET(INDIRECT("'"&amp;'DATA for charts'!L$5&amp;"'!$n1"),$A2086-1,0)),OFFSET(INDIRECT("'"&amp;'DATA for charts'!L$5&amp;"'!$n1"),$A2086-1,0),NA())</f>
        <v>#N/A</v>
      </c>
      <c r="M2086" s="219" t="e">
        <f ca="1">IF(ISNUMBER(OFFSET(INDIRECT("'"&amp;'DATA for charts'!M$5&amp;"'!$n1"),$A2086-1,0)),OFFSET(INDIRECT("'"&amp;'DATA for charts'!M$5&amp;"'!$n1"),$A2086-1,0),NA())</f>
        <v>#N/A</v>
      </c>
      <c r="N2086" s="219" t="e">
        <f ca="1">IF(ISNUMBER(OFFSET(INDIRECT("'"&amp;'DATA for charts'!N$5&amp;"'!$n1"),$A2086-1,0)),OFFSET(INDIRECT("'"&amp;'DATA for charts'!N$5&amp;"'!$n1"),$A2086-1,0),NA())</f>
        <v>#N/A</v>
      </c>
      <c r="O2086" s="219" t="e">
        <f ca="1">IF(ISNUMBER(OFFSET(INDIRECT("'"&amp;'DATA for charts'!O$5&amp;"'!$n1"),$A2086-1,0)),OFFSET(INDIRECT("'"&amp;'DATA for charts'!O$5&amp;"'!$n1"),$A2086-1,0),NA())</f>
        <v>#N/A</v>
      </c>
      <c r="P2086" s="219" t="e">
        <f ca="1">IF(ISNUMBER(OFFSET(INDIRECT("'"&amp;'DATA for charts'!P$5&amp;"'!$n1"),$A2086-1,0)),OFFSET(INDIRECT("'"&amp;'DATA for charts'!P$5&amp;"'!$n1"),$A2086-1,0),NA())</f>
        <v>#N/A</v>
      </c>
      <c r="Q2086" s="219" t="e">
        <f ca="1">IF(ISNUMBER(OFFSET(INDIRECT("'"&amp;'DATA for charts'!Q$5&amp;"'!$n1"),$A2086-1,0)),OFFSET(INDIRECT("'"&amp;'DATA for charts'!Q$5&amp;"'!$n1"),$A2086-1,0),NA())</f>
        <v>#N/A</v>
      </c>
      <c r="R2086" s="219" t="e">
        <f ca="1">IF(ISNUMBER(OFFSET(INDIRECT("'"&amp;'DATA for charts'!R$5&amp;"'!$n1"),$A2086-1,0)),OFFSET(INDIRECT("'"&amp;'DATA for charts'!R$5&amp;"'!$n1"),$A2086-1,0),NA())</f>
        <v>#N/A</v>
      </c>
      <c r="S2086" s="219" t="e">
        <f ca="1">IF(ISNUMBER(OFFSET(INDIRECT("'"&amp;'DATA for charts'!S$5&amp;"'!$n1"),$A2086-1,0)),OFFSET(INDIRECT("'"&amp;'DATA for charts'!S$5&amp;"'!$n1"),$A2086-1,0),NA())</f>
        <v>#N/A</v>
      </c>
    </row>
    <row r="2087" spans="1:19">
      <c r="A2087" s="226">
        <f t="shared" si="1554"/>
        <v>282</v>
      </c>
      <c r="B2087" s="8">
        <v>21</v>
      </c>
      <c r="C2087" s="219">
        <f ca="1">IF(ISNUMBER(OFFSET(INDIRECT("'"&amp;'DATA for charts'!C$5&amp;"'!$n1"),$A2087-1,0)),OFFSET(INDIRECT("'"&amp;'DATA for charts'!C$5&amp;"'!$n1"),$A2087-1,0),NA())</f>
        <v>-0.01</v>
      </c>
      <c r="D2087" s="219">
        <f ca="1">IF(ISNUMBER(OFFSET(INDIRECT("'"&amp;'DATA for charts'!D$5&amp;"'!$n1"),$A2087-1,0)),OFFSET(INDIRECT("'"&amp;'DATA for charts'!D$5&amp;"'!$n1"),$A2087-1,0),NA())</f>
        <v>-0.4228287</v>
      </c>
      <c r="E2087" s="219">
        <f ca="1">IF(ISNUMBER(OFFSET(INDIRECT("'"&amp;'DATA for charts'!E$5&amp;"'!$n1"),$A2087-1,0)),OFFSET(INDIRECT("'"&amp;'DATA for charts'!E$5&amp;"'!$n1"),$A2087-1,0),NA())</f>
        <v>-0.6734</v>
      </c>
      <c r="F2087" s="219">
        <f ca="1">IF(ISNUMBER(OFFSET(INDIRECT("'"&amp;'DATA for charts'!F$5&amp;"'!$n1"),$A2087-1,0)),OFFSET(INDIRECT("'"&amp;'DATA for charts'!F$5&amp;"'!$n1"),$A2087-1,0),NA())</f>
        <v>-0.3594409651529834</v>
      </c>
      <c r="G2087" s="219">
        <f ca="1">IF(ISNUMBER(OFFSET(INDIRECT("'"&amp;'DATA for charts'!G$5&amp;"'!$n1"),$A2087-1,0)),OFFSET(INDIRECT("'"&amp;'DATA for charts'!G$5&amp;"'!$n1"),$A2087-1,0),NA())</f>
        <v>-0.48</v>
      </c>
      <c r="H2087" s="219">
        <f ca="1">IF(ISNUMBER(OFFSET(INDIRECT("'"&amp;'DATA for charts'!H$5&amp;"'!$n1"),$A2087-1,0)),OFFSET(INDIRECT("'"&amp;'DATA for charts'!H$5&amp;"'!$n1"),$A2087-1,0),NA())</f>
        <v>-0.32112099999999999</v>
      </c>
      <c r="I2087" s="219" t="e">
        <f ca="1">IF(ISNUMBER(OFFSET(INDIRECT("'"&amp;'DATA for charts'!I$5&amp;"'!$n1"),$A2087-1,0)),OFFSET(INDIRECT("'"&amp;'DATA for charts'!I$5&amp;"'!$n1"),$A2087-1,0),NA())</f>
        <v>#N/A</v>
      </c>
      <c r="J2087" s="219" t="e">
        <f ca="1">IF(ISNUMBER(OFFSET(INDIRECT("'"&amp;'DATA for charts'!J$5&amp;"'!$n1"),$A2087-1,0)),OFFSET(INDIRECT("'"&amp;'DATA for charts'!J$5&amp;"'!$n1"),$A2087-1,0),NA())</f>
        <v>#N/A</v>
      </c>
      <c r="K2087" s="219" t="e">
        <f ca="1">IF(ISNUMBER(OFFSET(INDIRECT("'"&amp;'DATA for charts'!K$5&amp;"'!$n1"),$A2087-1,0)),OFFSET(INDIRECT("'"&amp;'DATA for charts'!K$5&amp;"'!$n1"),$A2087-1,0),NA())</f>
        <v>#N/A</v>
      </c>
      <c r="L2087" s="219" t="e">
        <f ca="1">IF(ISNUMBER(OFFSET(INDIRECT("'"&amp;'DATA for charts'!L$5&amp;"'!$n1"),$A2087-1,0)),OFFSET(INDIRECT("'"&amp;'DATA for charts'!L$5&amp;"'!$n1"),$A2087-1,0),NA())</f>
        <v>#N/A</v>
      </c>
      <c r="M2087" s="219" t="e">
        <f ca="1">IF(ISNUMBER(OFFSET(INDIRECT("'"&amp;'DATA for charts'!M$5&amp;"'!$n1"),$A2087-1,0)),OFFSET(INDIRECT("'"&amp;'DATA for charts'!M$5&amp;"'!$n1"),$A2087-1,0),NA())</f>
        <v>#N/A</v>
      </c>
      <c r="N2087" s="219" t="e">
        <f ca="1">IF(ISNUMBER(OFFSET(INDIRECT("'"&amp;'DATA for charts'!N$5&amp;"'!$n1"),$A2087-1,0)),OFFSET(INDIRECT("'"&amp;'DATA for charts'!N$5&amp;"'!$n1"),$A2087-1,0),NA())</f>
        <v>#N/A</v>
      </c>
      <c r="O2087" s="219" t="e">
        <f ca="1">IF(ISNUMBER(OFFSET(INDIRECT("'"&amp;'DATA for charts'!O$5&amp;"'!$n1"),$A2087-1,0)),OFFSET(INDIRECT("'"&amp;'DATA for charts'!O$5&amp;"'!$n1"),$A2087-1,0),NA())</f>
        <v>#N/A</v>
      </c>
      <c r="P2087" s="219" t="e">
        <f ca="1">IF(ISNUMBER(OFFSET(INDIRECT("'"&amp;'DATA for charts'!P$5&amp;"'!$n1"),$A2087-1,0)),OFFSET(INDIRECT("'"&amp;'DATA for charts'!P$5&amp;"'!$n1"),$A2087-1,0),NA())</f>
        <v>#N/A</v>
      </c>
      <c r="Q2087" s="219" t="e">
        <f ca="1">IF(ISNUMBER(OFFSET(INDIRECT("'"&amp;'DATA for charts'!Q$5&amp;"'!$n1"),$A2087-1,0)),OFFSET(INDIRECT("'"&amp;'DATA for charts'!Q$5&amp;"'!$n1"),$A2087-1,0),NA())</f>
        <v>#N/A</v>
      </c>
      <c r="R2087" s="219" t="e">
        <f ca="1">IF(ISNUMBER(OFFSET(INDIRECT("'"&amp;'DATA for charts'!R$5&amp;"'!$n1"),$A2087-1,0)),OFFSET(INDIRECT("'"&amp;'DATA for charts'!R$5&amp;"'!$n1"),$A2087-1,0),NA())</f>
        <v>#N/A</v>
      </c>
      <c r="S2087" s="219" t="e">
        <f ca="1">IF(ISNUMBER(OFFSET(INDIRECT("'"&amp;'DATA for charts'!S$5&amp;"'!$n1"),$A2087-1,0)),OFFSET(INDIRECT("'"&amp;'DATA for charts'!S$5&amp;"'!$n1"),$A2087-1,0),NA())</f>
        <v>#N/A</v>
      </c>
    </row>
    <row r="2088" spans="1:19">
      <c r="A2088" s="226">
        <f t="shared" si="1554"/>
        <v>283</v>
      </c>
      <c r="B2088" s="8">
        <v>22</v>
      </c>
      <c r="C2088" s="219">
        <f ca="1">IF(ISNUMBER(OFFSET(INDIRECT("'"&amp;'DATA for charts'!C$5&amp;"'!$n1"),$A2088-1,0)),OFFSET(INDIRECT("'"&amp;'DATA for charts'!C$5&amp;"'!$n1"),$A2088-1,0),NA())</f>
        <v>0.16400000000000001</v>
      </c>
      <c r="D2088" s="219">
        <f ca="1">IF(ISNUMBER(OFFSET(INDIRECT("'"&amp;'DATA for charts'!D$5&amp;"'!$n1"),$A2088-1,0)),OFFSET(INDIRECT("'"&amp;'DATA for charts'!D$5&amp;"'!$n1"),$A2088-1,0),NA())</f>
        <v>-0.2307418</v>
      </c>
      <c r="E2088" s="219">
        <f ca="1">IF(ISNUMBER(OFFSET(INDIRECT("'"&amp;'DATA for charts'!E$5&amp;"'!$n1"),$A2088-1,0)),OFFSET(INDIRECT("'"&amp;'DATA for charts'!E$5&amp;"'!$n1"),$A2088-1,0),NA())</f>
        <v>-0.46555000000000002</v>
      </c>
      <c r="F2088" s="219">
        <f ca="1">IF(ISNUMBER(OFFSET(INDIRECT("'"&amp;'DATA for charts'!F$5&amp;"'!$n1"),$A2088-1,0)),OFFSET(INDIRECT("'"&amp;'DATA for charts'!F$5&amp;"'!$n1"),$A2088-1,0),NA())</f>
        <v>-0.13628303746457887</v>
      </c>
      <c r="G2088" s="219">
        <f ca="1">IF(ISNUMBER(OFFSET(INDIRECT("'"&amp;'DATA for charts'!G$5&amp;"'!$n1"),$A2088-1,0)),OFFSET(INDIRECT("'"&amp;'DATA for charts'!G$5&amp;"'!$n1"),$A2088-1,0),NA())</f>
        <v>-0.25</v>
      </c>
      <c r="H2088" s="219">
        <f ca="1">IF(ISNUMBER(OFFSET(INDIRECT("'"&amp;'DATA for charts'!H$5&amp;"'!$n1"),$A2088-1,0)),OFFSET(INDIRECT("'"&amp;'DATA for charts'!H$5&amp;"'!$n1"),$A2088-1,0),NA())</f>
        <v>-0.103223</v>
      </c>
      <c r="I2088" s="219" t="e">
        <f ca="1">IF(ISNUMBER(OFFSET(INDIRECT("'"&amp;'DATA for charts'!I$5&amp;"'!$n1"),$A2088-1,0)),OFFSET(INDIRECT("'"&amp;'DATA for charts'!I$5&amp;"'!$n1"),$A2088-1,0),NA())</f>
        <v>#N/A</v>
      </c>
      <c r="J2088" s="219" t="e">
        <f ca="1">IF(ISNUMBER(OFFSET(INDIRECT("'"&amp;'DATA for charts'!J$5&amp;"'!$n1"),$A2088-1,0)),OFFSET(INDIRECT("'"&amp;'DATA for charts'!J$5&amp;"'!$n1"),$A2088-1,0),NA())</f>
        <v>#N/A</v>
      </c>
      <c r="K2088" s="219" t="e">
        <f ca="1">IF(ISNUMBER(OFFSET(INDIRECT("'"&amp;'DATA for charts'!K$5&amp;"'!$n1"),$A2088-1,0)),OFFSET(INDIRECT("'"&amp;'DATA for charts'!K$5&amp;"'!$n1"),$A2088-1,0),NA())</f>
        <v>#N/A</v>
      </c>
      <c r="L2088" s="219" t="e">
        <f ca="1">IF(ISNUMBER(OFFSET(INDIRECT("'"&amp;'DATA for charts'!L$5&amp;"'!$n1"),$A2088-1,0)),OFFSET(INDIRECT("'"&amp;'DATA for charts'!L$5&amp;"'!$n1"),$A2088-1,0),NA())</f>
        <v>#N/A</v>
      </c>
      <c r="M2088" s="219" t="e">
        <f ca="1">IF(ISNUMBER(OFFSET(INDIRECT("'"&amp;'DATA for charts'!M$5&amp;"'!$n1"),$A2088-1,0)),OFFSET(INDIRECT("'"&amp;'DATA for charts'!M$5&amp;"'!$n1"),$A2088-1,0),NA())</f>
        <v>#N/A</v>
      </c>
      <c r="N2088" s="219" t="e">
        <f ca="1">IF(ISNUMBER(OFFSET(INDIRECT("'"&amp;'DATA for charts'!N$5&amp;"'!$n1"),$A2088-1,0)),OFFSET(INDIRECT("'"&amp;'DATA for charts'!N$5&amp;"'!$n1"),$A2088-1,0),NA())</f>
        <v>#N/A</v>
      </c>
      <c r="O2088" s="219" t="e">
        <f ca="1">IF(ISNUMBER(OFFSET(INDIRECT("'"&amp;'DATA for charts'!O$5&amp;"'!$n1"),$A2088-1,0)),OFFSET(INDIRECT("'"&amp;'DATA for charts'!O$5&amp;"'!$n1"),$A2088-1,0),NA())</f>
        <v>#N/A</v>
      </c>
      <c r="P2088" s="219" t="e">
        <f ca="1">IF(ISNUMBER(OFFSET(INDIRECT("'"&amp;'DATA for charts'!P$5&amp;"'!$n1"),$A2088-1,0)),OFFSET(INDIRECT("'"&amp;'DATA for charts'!P$5&amp;"'!$n1"),$A2088-1,0),NA())</f>
        <v>#N/A</v>
      </c>
      <c r="Q2088" s="219" t="e">
        <f ca="1">IF(ISNUMBER(OFFSET(INDIRECT("'"&amp;'DATA for charts'!Q$5&amp;"'!$n1"),$A2088-1,0)),OFFSET(INDIRECT("'"&amp;'DATA for charts'!Q$5&amp;"'!$n1"),$A2088-1,0),NA())</f>
        <v>#N/A</v>
      </c>
      <c r="R2088" s="219" t="e">
        <f ca="1">IF(ISNUMBER(OFFSET(INDIRECT("'"&amp;'DATA for charts'!R$5&amp;"'!$n1"),$A2088-1,0)),OFFSET(INDIRECT("'"&amp;'DATA for charts'!R$5&amp;"'!$n1"),$A2088-1,0),NA())</f>
        <v>#N/A</v>
      </c>
      <c r="S2088" s="219" t="e">
        <f ca="1">IF(ISNUMBER(OFFSET(INDIRECT("'"&amp;'DATA for charts'!S$5&amp;"'!$n1"),$A2088-1,0)),OFFSET(INDIRECT("'"&amp;'DATA for charts'!S$5&amp;"'!$n1"),$A2088-1,0),NA())</f>
        <v>#N/A</v>
      </c>
    </row>
    <row r="2089" spans="1:19">
      <c r="A2089" s="226">
        <f t="shared" si="1554"/>
        <v>284</v>
      </c>
      <c r="B2089" s="8">
        <v>23</v>
      </c>
      <c r="C2089" s="219">
        <f ca="1">IF(ISNUMBER(OFFSET(INDIRECT("'"&amp;'DATA for charts'!C$5&amp;"'!$n1"),$A2089-1,0)),OFFSET(INDIRECT("'"&amp;'DATA for charts'!C$5&amp;"'!$n1"),$A2089-1,0),NA())</f>
        <v>0.42</v>
      </c>
      <c r="D2089" s="219">
        <f ca="1">IF(ISNUMBER(OFFSET(INDIRECT("'"&amp;'DATA for charts'!D$5&amp;"'!$n1"),$A2089-1,0)),OFFSET(INDIRECT("'"&amp;'DATA for charts'!D$5&amp;"'!$n1"),$A2089-1,0),NA())</f>
        <v>-6.5506877000000005E-2</v>
      </c>
      <c r="E2089" s="219">
        <f ca="1">IF(ISNUMBER(OFFSET(INDIRECT("'"&amp;'DATA for charts'!E$5&amp;"'!$n1"),$A2089-1,0)),OFFSET(INDIRECT("'"&amp;'DATA for charts'!E$5&amp;"'!$n1"),$A2089-1,0),NA())</f>
        <v>-0.29870000000000002</v>
      </c>
      <c r="F2089" s="219">
        <f ca="1">IF(ISNUMBER(OFFSET(INDIRECT("'"&amp;'DATA for charts'!F$5&amp;"'!$n1"),$A2089-1,0)),OFFSET(INDIRECT("'"&amp;'DATA for charts'!F$5&amp;"'!$n1"),$A2089-1,0),NA())</f>
        <v>5.6384225962890229E-2</v>
      </c>
      <c r="G2089" s="219">
        <f ca="1">IF(ISNUMBER(OFFSET(INDIRECT("'"&amp;'DATA for charts'!G$5&amp;"'!$n1"),$A2089-1,0)),OFFSET(INDIRECT("'"&amp;'DATA for charts'!G$5&amp;"'!$n1"),$A2089-1,0),NA())</f>
        <v>-0.04</v>
      </c>
      <c r="H2089" s="219">
        <f ca="1">IF(ISNUMBER(OFFSET(INDIRECT("'"&amp;'DATA for charts'!H$5&amp;"'!$n1"),$A2089-1,0)),OFFSET(INDIRECT("'"&amp;'DATA for charts'!H$5&amp;"'!$n1"),$A2089-1,0),NA())</f>
        <v>9.1676800000000003E-2</v>
      </c>
      <c r="I2089" s="219" t="e">
        <f ca="1">IF(ISNUMBER(OFFSET(INDIRECT("'"&amp;'DATA for charts'!I$5&amp;"'!$n1"),$A2089-1,0)),OFFSET(INDIRECT("'"&amp;'DATA for charts'!I$5&amp;"'!$n1"),$A2089-1,0),NA())</f>
        <v>#N/A</v>
      </c>
      <c r="J2089" s="219" t="e">
        <f ca="1">IF(ISNUMBER(OFFSET(INDIRECT("'"&amp;'DATA for charts'!J$5&amp;"'!$n1"),$A2089-1,0)),OFFSET(INDIRECT("'"&amp;'DATA for charts'!J$5&amp;"'!$n1"),$A2089-1,0),NA())</f>
        <v>#N/A</v>
      </c>
      <c r="K2089" s="219" t="e">
        <f ca="1">IF(ISNUMBER(OFFSET(INDIRECT("'"&amp;'DATA for charts'!K$5&amp;"'!$n1"),$A2089-1,0)),OFFSET(INDIRECT("'"&amp;'DATA for charts'!K$5&amp;"'!$n1"),$A2089-1,0),NA())</f>
        <v>#N/A</v>
      </c>
      <c r="L2089" s="219" t="e">
        <f ca="1">IF(ISNUMBER(OFFSET(INDIRECT("'"&amp;'DATA for charts'!L$5&amp;"'!$n1"),$A2089-1,0)),OFFSET(INDIRECT("'"&amp;'DATA for charts'!L$5&amp;"'!$n1"),$A2089-1,0),NA())</f>
        <v>#N/A</v>
      </c>
      <c r="M2089" s="219" t="e">
        <f ca="1">IF(ISNUMBER(OFFSET(INDIRECT("'"&amp;'DATA for charts'!M$5&amp;"'!$n1"),$A2089-1,0)),OFFSET(INDIRECT("'"&amp;'DATA for charts'!M$5&amp;"'!$n1"),$A2089-1,0),NA())</f>
        <v>#N/A</v>
      </c>
      <c r="N2089" s="219" t="e">
        <f ca="1">IF(ISNUMBER(OFFSET(INDIRECT("'"&amp;'DATA for charts'!N$5&amp;"'!$n1"),$A2089-1,0)),OFFSET(INDIRECT("'"&amp;'DATA for charts'!N$5&amp;"'!$n1"),$A2089-1,0),NA())</f>
        <v>#N/A</v>
      </c>
      <c r="O2089" s="219" t="e">
        <f ca="1">IF(ISNUMBER(OFFSET(INDIRECT("'"&amp;'DATA for charts'!O$5&amp;"'!$n1"),$A2089-1,0)),OFFSET(INDIRECT("'"&amp;'DATA for charts'!O$5&amp;"'!$n1"),$A2089-1,0),NA())</f>
        <v>#N/A</v>
      </c>
      <c r="P2089" s="219" t="e">
        <f ca="1">IF(ISNUMBER(OFFSET(INDIRECT("'"&amp;'DATA for charts'!P$5&amp;"'!$n1"),$A2089-1,0)),OFFSET(INDIRECT("'"&amp;'DATA for charts'!P$5&amp;"'!$n1"),$A2089-1,0),NA())</f>
        <v>#N/A</v>
      </c>
      <c r="Q2089" s="219" t="e">
        <f ca="1">IF(ISNUMBER(OFFSET(INDIRECT("'"&amp;'DATA for charts'!Q$5&amp;"'!$n1"),$A2089-1,0)),OFFSET(INDIRECT("'"&amp;'DATA for charts'!Q$5&amp;"'!$n1"),$A2089-1,0),NA())</f>
        <v>#N/A</v>
      </c>
      <c r="R2089" s="219" t="e">
        <f ca="1">IF(ISNUMBER(OFFSET(INDIRECT("'"&amp;'DATA for charts'!R$5&amp;"'!$n1"),$A2089-1,0)),OFFSET(INDIRECT("'"&amp;'DATA for charts'!R$5&amp;"'!$n1"),$A2089-1,0),NA())</f>
        <v>#N/A</v>
      </c>
      <c r="S2089" s="219" t="e">
        <f ca="1">IF(ISNUMBER(OFFSET(INDIRECT("'"&amp;'DATA for charts'!S$5&amp;"'!$n1"),$A2089-1,0)),OFFSET(INDIRECT("'"&amp;'DATA for charts'!S$5&amp;"'!$n1"),$A2089-1,0),NA())</f>
        <v>#N/A</v>
      </c>
    </row>
    <row r="2090" spans="1:19">
      <c r="A2090" s="226">
        <f t="shared" si="1554"/>
        <v>285</v>
      </c>
      <c r="B2090" s="8">
        <v>24</v>
      </c>
      <c r="C2090" s="219">
        <f ca="1">IF(ISNUMBER(OFFSET(INDIRECT("'"&amp;'DATA for charts'!C$5&amp;"'!$n1"),$A2090-1,0)),OFFSET(INDIRECT("'"&amp;'DATA for charts'!C$5&amp;"'!$n1"),$A2090-1,0),NA())</f>
        <v>0.61799999999999999</v>
      </c>
      <c r="D2090" s="219">
        <f ca="1">IF(ISNUMBER(OFFSET(INDIRECT("'"&amp;'DATA for charts'!D$5&amp;"'!$n1"),$A2090-1,0)),OFFSET(INDIRECT("'"&amp;'DATA for charts'!D$5&amp;"'!$n1"),$A2090-1,0),NA())</f>
        <v>5.5547866000000001E-2</v>
      </c>
      <c r="E2090" s="219">
        <f ca="1">IF(ISNUMBER(OFFSET(INDIRECT("'"&amp;'DATA for charts'!E$5&amp;"'!$n1"),$A2090-1,0)),OFFSET(INDIRECT("'"&amp;'DATA for charts'!E$5&amp;"'!$n1"),$A2090-1,0),NA())</f>
        <v>-0.16436000000000001</v>
      </c>
      <c r="F2090" s="219">
        <f ca="1">IF(ISNUMBER(OFFSET(INDIRECT("'"&amp;'DATA for charts'!F$5&amp;"'!$n1"),$A2090-1,0)),OFFSET(INDIRECT("'"&amp;'DATA for charts'!F$5&amp;"'!$n1"),$A2090-1,0),NA())</f>
        <v>0.19470926892039497</v>
      </c>
      <c r="G2090" s="219">
        <f ca="1">IF(ISNUMBER(OFFSET(INDIRECT("'"&amp;'DATA for charts'!G$5&amp;"'!$n1"),$A2090-1,0)),OFFSET(INDIRECT("'"&amp;'DATA for charts'!G$5&amp;"'!$n1"),$A2090-1,0),NA())</f>
        <v>0.1</v>
      </c>
      <c r="H2090" s="219">
        <f ca="1">IF(ISNUMBER(OFFSET(INDIRECT("'"&amp;'DATA for charts'!H$5&amp;"'!$n1"),$A2090-1,0)),OFFSET(INDIRECT("'"&amp;'DATA for charts'!H$5&amp;"'!$n1"),$A2090-1,0),NA())</f>
        <v>0.23380300000000001</v>
      </c>
      <c r="I2090" s="219" t="e">
        <f ca="1">IF(ISNUMBER(OFFSET(INDIRECT("'"&amp;'DATA for charts'!I$5&amp;"'!$n1"),$A2090-1,0)),OFFSET(INDIRECT("'"&amp;'DATA for charts'!I$5&amp;"'!$n1"),$A2090-1,0),NA())</f>
        <v>#N/A</v>
      </c>
      <c r="J2090" s="219" t="e">
        <f ca="1">IF(ISNUMBER(OFFSET(INDIRECT("'"&amp;'DATA for charts'!J$5&amp;"'!$n1"),$A2090-1,0)),OFFSET(INDIRECT("'"&amp;'DATA for charts'!J$5&amp;"'!$n1"),$A2090-1,0),NA())</f>
        <v>#N/A</v>
      </c>
      <c r="K2090" s="219" t="e">
        <f ca="1">IF(ISNUMBER(OFFSET(INDIRECT("'"&amp;'DATA for charts'!K$5&amp;"'!$n1"),$A2090-1,0)),OFFSET(INDIRECT("'"&amp;'DATA for charts'!K$5&amp;"'!$n1"),$A2090-1,0),NA())</f>
        <v>#N/A</v>
      </c>
      <c r="L2090" s="219" t="e">
        <f ca="1">IF(ISNUMBER(OFFSET(INDIRECT("'"&amp;'DATA for charts'!L$5&amp;"'!$n1"),$A2090-1,0)),OFFSET(INDIRECT("'"&amp;'DATA for charts'!L$5&amp;"'!$n1"),$A2090-1,0),NA())</f>
        <v>#N/A</v>
      </c>
      <c r="M2090" s="219" t="e">
        <f ca="1">IF(ISNUMBER(OFFSET(INDIRECT("'"&amp;'DATA for charts'!M$5&amp;"'!$n1"),$A2090-1,0)),OFFSET(INDIRECT("'"&amp;'DATA for charts'!M$5&amp;"'!$n1"),$A2090-1,0),NA())</f>
        <v>#N/A</v>
      </c>
      <c r="N2090" s="219" t="e">
        <f ca="1">IF(ISNUMBER(OFFSET(INDIRECT("'"&amp;'DATA for charts'!N$5&amp;"'!$n1"),$A2090-1,0)),OFFSET(INDIRECT("'"&amp;'DATA for charts'!N$5&amp;"'!$n1"),$A2090-1,0),NA())</f>
        <v>#N/A</v>
      </c>
      <c r="O2090" s="219" t="e">
        <f ca="1">IF(ISNUMBER(OFFSET(INDIRECT("'"&amp;'DATA for charts'!O$5&amp;"'!$n1"),$A2090-1,0)),OFFSET(INDIRECT("'"&amp;'DATA for charts'!O$5&amp;"'!$n1"),$A2090-1,0),NA())</f>
        <v>#N/A</v>
      </c>
      <c r="P2090" s="219" t="e">
        <f ca="1">IF(ISNUMBER(OFFSET(INDIRECT("'"&amp;'DATA for charts'!P$5&amp;"'!$n1"),$A2090-1,0)),OFFSET(INDIRECT("'"&amp;'DATA for charts'!P$5&amp;"'!$n1"),$A2090-1,0),NA())</f>
        <v>#N/A</v>
      </c>
      <c r="Q2090" s="219" t="e">
        <f ca="1">IF(ISNUMBER(OFFSET(INDIRECT("'"&amp;'DATA for charts'!Q$5&amp;"'!$n1"),$A2090-1,0)),OFFSET(INDIRECT("'"&amp;'DATA for charts'!Q$5&amp;"'!$n1"),$A2090-1,0),NA())</f>
        <v>#N/A</v>
      </c>
      <c r="R2090" s="219" t="e">
        <f ca="1">IF(ISNUMBER(OFFSET(INDIRECT("'"&amp;'DATA for charts'!R$5&amp;"'!$n1"),$A2090-1,0)),OFFSET(INDIRECT("'"&amp;'DATA for charts'!R$5&amp;"'!$n1"),$A2090-1,0),NA())</f>
        <v>#N/A</v>
      </c>
      <c r="S2090" s="219" t="e">
        <f ca="1">IF(ISNUMBER(OFFSET(INDIRECT("'"&amp;'DATA for charts'!S$5&amp;"'!$n1"),$A2090-1,0)),OFFSET(INDIRECT("'"&amp;'DATA for charts'!S$5&amp;"'!$n1"),$A2090-1,0),NA())</f>
        <v>#N/A</v>
      </c>
    </row>
    <row r="2091" spans="1:19">
      <c r="A2091" s="216"/>
      <c r="B2091" s="37" t="s">
        <v>85</v>
      </c>
      <c r="C2091" s="37" t="s">
        <v>85</v>
      </c>
      <c r="D2091" s="37" t="s">
        <v>85</v>
      </c>
      <c r="E2091" s="37" t="s">
        <v>85</v>
      </c>
      <c r="F2091" s="37" t="s">
        <v>85</v>
      </c>
      <c r="G2091" s="37" t="s">
        <v>85</v>
      </c>
      <c r="H2091" s="37" t="s">
        <v>85</v>
      </c>
      <c r="I2091" s="37" t="s">
        <v>85</v>
      </c>
      <c r="J2091" s="37" t="s">
        <v>85</v>
      </c>
      <c r="K2091" s="37"/>
      <c r="L2091" s="37"/>
      <c r="M2091" s="37"/>
      <c r="N2091" s="37"/>
      <c r="O2091" s="37"/>
      <c r="P2091" s="37"/>
      <c r="Q2091" s="37"/>
      <c r="R2091" s="37"/>
      <c r="S2091" s="37" t="s">
        <v>85</v>
      </c>
    </row>
    <row r="2092" spans="1:19">
      <c r="A2092" s="216"/>
    </row>
    <row r="2093" spans="1:19">
      <c r="A2093" s="216"/>
    </row>
    <row r="2094" spans="1:19">
      <c r="A2094" s="216"/>
      <c r="S2094" s="34"/>
    </row>
    <row r="2095" spans="1:19">
      <c r="A2095" s="216"/>
      <c r="S2095" s="34"/>
    </row>
    <row r="2096" spans="1:19">
      <c r="A2096" s="216"/>
      <c r="S2096" s="34"/>
    </row>
    <row r="2097" spans="1:19">
      <c r="A2097" s="216"/>
      <c r="S2097" s="37"/>
    </row>
    <row r="2098" spans="1:19">
      <c r="A2098" s="216"/>
    </row>
    <row r="2099" spans="1:19">
      <c r="A2099" s="216"/>
      <c r="B2099" s="464" t="s">
        <v>126</v>
      </c>
    </row>
    <row r="2100" spans="1:19">
      <c r="A2100" s="216"/>
      <c r="B2100" s="464" t="s">
        <v>879</v>
      </c>
    </row>
    <row r="2101" spans="1:19">
      <c r="A2101" s="216"/>
      <c r="B2101" s="32"/>
    </row>
    <row r="2102" spans="1:19">
      <c r="A2102" s="216">
        <f t="shared" ref="A2102" si="1555">A$8</f>
        <v>0</v>
      </c>
      <c r="B2102" s="32" t="s">
        <v>65</v>
      </c>
      <c r="C2102" s="33" t="str">
        <f t="shared" ref="C2102:S2102" ca="1" si="1556">C$8</f>
        <v>BSIMAC</v>
      </c>
      <c r="D2102" s="33" t="str">
        <f t="shared" ca="1" si="1556"/>
        <v>CSE</v>
      </c>
      <c r="E2102" s="33" t="str">
        <f t="shared" ca="1" si="1556"/>
        <v>DeST</v>
      </c>
      <c r="F2102" s="33" t="str">
        <f t="shared" ca="1" si="1556"/>
        <v>EnergyPlus</v>
      </c>
      <c r="G2102" s="33" t="str">
        <f t="shared" ca="1" si="1556"/>
        <v>ESP-r</v>
      </c>
      <c r="H2102" s="33" t="str">
        <f t="shared" ca="1" si="1556"/>
        <v>TRNSYS</v>
      </c>
      <c r="I2102" s="33" t="str">
        <f t="shared" ca="1" si="1556"/>
        <v>TestSpec-Alt</v>
      </c>
      <c r="J2102" s="33">
        <f t="shared" ca="1" si="1556"/>
        <v>0</v>
      </c>
      <c r="K2102" s="33">
        <f t="shared" ca="1" si="1556"/>
        <v>0</v>
      </c>
      <c r="L2102" s="33">
        <f t="shared" ca="1" si="1556"/>
        <v>0</v>
      </c>
      <c r="M2102" s="33">
        <f t="shared" ca="1" si="1556"/>
        <v>0</v>
      </c>
      <c r="N2102" s="33">
        <f t="shared" ca="1" si="1556"/>
        <v>0</v>
      </c>
      <c r="O2102" s="33">
        <f t="shared" ca="1" si="1556"/>
        <v>0</v>
      </c>
      <c r="P2102" s="33">
        <f t="shared" ca="1" si="1556"/>
        <v>0</v>
      </c>
      <c r="Q2102" s="33">
        <f t="shared" ca="1" si="1556"/>
        <v>0</v>
      </c>
      <c r="R2102" s="33">
        <f t="shared" ca="1" si="1556"/>
        <v>0</v>
      </c>
      <c r="S2102" s="33" t="str">
        <f t="shared" ca="1" si="1556"/>
        <v>Tested Prg</v>
      </c>
    </row>
    <row r="2103" spans="1:19">
      <c r="A2103" s="216">
        <f t="shared" ref="A2103" si="1557">A$7</f>
        <v>0</v>
      </c>
      <c r="B2103" s="32" t="s">
        <v>66</v>
      </c>
      <c r="C2103" s="33" t="str">
        <f t="shared" ref="C2103:S2103" ca="1" si="1558">C$7</f>
        <v/>
      </c>
      <c r="D2103" s="33" t="str">
        <f t="shared" ca="1" si="1558"/>
        <v/>
      </c>
      <c r="E2103" s="33" t="str">
        <f t="shared" ca="1" si="1558"/>
        <v/>
      </c>
      <c r="F2103" s="33" t="str">
        <f t="shared" ca="1" si="1558"/>
        <v/>
      </c>
      <c r="G2103" s="33" t="str">
        <f t="shared" ca="1" si="1558"/>
        <v/>
      </c>
      <c r="H2103" s="33" t="str">
        <f t="shared" ca="1" si="1558"/>
        <v/>
      </c>
      <c r="I2103" s="33" t="str">
        <f t="shared" ca="1" si="1558"/>
        <v/>
      </c>
      <c r="J2103" s="33" t="str">
        <f t="shared" ca="1" si="1558"/>
        <v/>
      </c>
      <c r="K2103" s="33" t="str">
        <f t="shared" ca="1" si="1558"/>
        <v/>
      </c>
      <c r="L2103" s="33" t="str">
        <f t="shared" ca="1" si="1558"/>
        <v/>
      </c>
      <c r="M2103" s="33" t="str">
        <f t="shared" ca="1" si="1558"/>
        <v/>
      </c>
      <c r="N2103" s="33" t="str">
        <f t="shared" ca="1" si="1558"/>
        <v/>
      </c>
      <c r="O2103" s="33" t="str">
        <f t="shared" ca="1" si="1558"/>
        <v/>
      </c>
      <c r="P2103" s="33" t="str">
        <f t="shared" ca="1" si="1558"/>
        <v/>
      </c>
      <c r="Q2103" s="33" t="str">
        <f t="shared" ca="1" si="1558"/>
        <v/>
      </c>
      <c r="R2103" s="33" t="str">
        <f t="shared" ca="1" si="1558"/>
        <v/>
      </c>
      <c r="S2103" s="33" t="str">
        <f t="shared" ca="1" si="1558"/>
        <v/>
      </c>
    </row>
    <row r="2104" spans="1:19">
      <c r="A2104" s="216" t="s">
        <v>128</v>
      </c>
      <c r="B2104" s="32" t="s">
        <v>83</v>
      </c>
      <c r="C2104" s="34" t="s">
        <v>128</v>
      </c>
      <c r="D2104" s="34" t="s">
        <v>128</v>
      </c>
      <c r="E2104" s="34" t="s">
        <v>128</v>
      </c>
      <c r="F2104" s="34" t="s">
        <v>128</v>
      </c>
      <c r="G2104" s="34" t="s">
        <v>128</v>
      </c>
      <c r="H2104" s="34" t="s">
        <v>128</v>
      </c>
      <c r="I2104" s="34" t="s">
        <v>128</v>
      </c>
      <c r="J2104" s="34" t="s">
        <v>128</v>
      </c>
      <c r="K2104" s="34" t="s">
        <v>128</v>
      </c>
      <c r="L2104" s="34" t="s">
        <v>128</v>
      </c>
      <c r="M2104" s="34" t="s">
        <v>128</v>
      </c>
      <c r="N2104" s="34" t="s">
        <v>128</v>
      </c>
      <c r="O2104" s="34" t="s">
        <v>128</v>
      </c>
      <c r="P2104" s="34" t="s">
        <v>128</v>
      </c>
      <c r="Q2104" s="34" t="s">
        <v>128</v>
      </c>
      <c r="R2104" s="34" t="s">
        <v>128</v>
      </c>
      <c r="S2104" s="34" t="s">
        <v>128</v>
      </c>
    </row>
    <row r="2105" spans="1:19">
      <c r="A2105" s="216" t="s">
        <v>85</v>
      </c>
      <c r="B2105" s="37" t="s">
        <v>85</v>
      </c>
      <c r="C2105" s="38" t="s">
        <v>85</v>
      </c>
      <c r="D2105" s="38" t="s">
        <v>85</v>
      </c>
      <c r="E2105" s="38" t="s">
        <v>85</v>
      </c>
      <c r="F2105" s="38" t="s">
        <v>85</v>
      </c>
      <c r="G2105" s="38" t="s">
        <v>85</v>
      </c>
      <c r="H2105" s="38" t="s">
        <v>85</v>
      </c>
      <c r="I2105" s="38" t="s">
        <v>85</v>
      </c>
      <c r="J2105" s="38" t="s">
        <v>85</v>
      </c>
      <c r="K2105" s="38" t="s">
        <v>85</v>
      </c>
      <c r="L2105" s="38" t="s">
        <v>85</v>
      </c>
      <c r="M2105" s="38" t="s">
        <v>85</v>
      </c>
      <c r="N2105" s="38" t="s">
        <v>85</v>
      </c>
      <c r="O2105" s="38" t="s">
        <v>85</v>
      </c>
      <c r="P2105" s="38" t="s">
        <v>85</v>
      </c>
      <c r="Q2105" s="38" t="s">
        <v>85</v>
      </c>
      <c r="R2105" s="38" t="s">
        <v>85</v>
      </c>
      <c r="S2105" s="38" t="s">
        <v>85</v>
      </c>
    </row>
    <row r="2106" spans="1:19">
      <c r="A2106" s="216">
        <f t="shared" ref="A2106" si="1559">A$8</f>
        <v>0</v>
      </c>
      <c r="B2106" s="37"/>
      <c r="C2106" s="33" t="str">
        <f t="shared" ref="C2106:S2106" ca="1" si="1560">C$8</f>
        <v>BSIMAC</v>
      </c>
      <c r="D2106" s="33" t="str">
        <f t="shared" ca="1" si="1560"/>
        <v>CSE</v>
      </c>
      <c r="E2106" s="33" t="str">
        <f t="shared" ca="1" si="1560"/>
        <v>DeST</v>
      </c>
      <c r="F2106" s="33" t="str">
        <f t="shared" ca="1" si="1560"/>
        <v>EnergyPlus</v>
      </c>
      <c r="G2106" s="33" t="str">
        <f t="shared" ca="1" si="1560"/>
        <v>ESP-r</v>
      </c>
      <c r="H2106" s="33" t="str">
        <f t="shared" ca="1" si="1560"/>
        <v>TRNSYS</v>
      </c>
      <c r="I2106" s="33" t="str">
        <f t="shared" ca="1" si="1560"/>
        <v>TestSpec-Alt</v>
      </c>
      <c r="J2106" s="33">
        <f t="shared" ca="1" si="1560"/>
        <v>0</v>
      </c>
      <c r="K2106" s="33">
        <f t="shared" ca="1" si="1560"/>
        <v>0</v>
      </c>
      <c r="L2106" s="33">
        <f t="shared" ca="1" si="1560"/>
        <v>0</v>
      </c>
      <c r="M2106" s="33">
        <f t="shared" ca="1" si="1560"/>
        <v>0</v>
      </c>
      <c r="N2106" s="33">
        <f t="shared" ca="1" si="1560"/>
        <v>0</v>
      </c>
      <c r="O2106" s="33">
        <f t="shared" ca="1" si="1560"/>
        <v>0</v>
      </c>
      <c r="P2106" s="33">
        <f t="shared" ca="1" si="1560"/>
        <v>0</v>
      </c>
      <c r="Q2106" s="33">
        <f t="shared" ca="1" si="1560"/>
        <v>0</v>
      </c>
      <c r="R2106" s="33">
        <f t="shared" ca="1" si="1560"/>
        <v>0</v>
      </c>
      <c r="S2106" s="33" t="str">
        <f t="shared" ca="1" si="1560"/>
        <v>Tested Prg</v>
      </c>
    </row>
    <row r="2107" spans="1:19">
      <c r="A2107" s="226">
        <v>262</v>
      </c>
      <c r="B2107" s="8">
        <v>1</v>
      </c>
      <c r="C2107" s="219">
        <f ca="1">IF(ISNUMBER(OFFSET(INDIRECT("'"&amp;'DATA for charts'!C$5&amp;"'!$x1"),$A2107-1,0)),OFFSET(INDIRECT("'"&amp;'DATA for charts'!C$5&amp;"'!$x1"),$A2107-1,0),NA())</f>
        <v>-0.77</v>
      </c>
      <c r="D2107" s="219">
        <f ca="1">IF(ISNUMBER(OFFSET(INDIRECT("'"&amp;'DATA for charts'!D$5&amp;"'!$x1"),$A2107-1,0)),OFFSET(INDIRECT("'"&amp;'DATA for charts'!D$5&amp;"'!$x1"),$A2107-1,0),NA())</f>
        <v>-0.57477670000000003</v>
      </c>
      <c r="E2107" s="219">
        <f ca="1">IF(ISNUMBER(OFFSET(INDIRECT("'"&amp;'DATA for charts'!E$5&amp;"'!$x1"),$A2107-1,0)),OFFSET(INDIRECT("'"&amp;'DATA for charts'!E$5&amp;"'!$x1"),$A2107-1,0),NA())</f>
        <v>-0.65629999999999999</v>
      </c>
      <c r="F2107" s="219">
        <f ca="1">IF(ISNUMBER(OFFSET(INDIRECT("'"&amp;'DATA for charts'!F$5&amp;"'!$x1"),$A2107-1,0)),OFFSET(INDIRECT("'"&amp;'DATA for charts'!F$5&amp;"'!$x1"),$A2107-1,0),NA())</f>
        <v>-0.64079492104906932</v>
      </c>
      <c r="G2107" s="219">
        <f ca="1">IF(ISNUMBER(OFFSET(INDIRECT("'"&amp;'DATA for charts'!G$5&amp;"'!$x1"),$A2107-1,0)),OFFSET(INDIRECT("'"&amp;'DATA for charts'!G$5&amp;"'!$x1"),$A2107-1,0),NA())</f>
        <v>-0.68</v>
      </c>
      <c r="H2107" s="219">
        <f ca="1">IF(ISNUMBER(OFFSET(INDIRECT("'"&amp;'DATA for charts'!H$5&amp;"'!$x1"),$A2107-1,0)),OFFSET(INDIRECT("'"&amp;'DATA for charts'!H$5&amp;"'!$x1"),$A2107-1,0),NA())</f>
        <v>-0.61504000000000003</v>
      </c>
      <c r="I2107" s="219" t="e">
        <f ca="1">IF(ISNUMBER(OFFSET(INDIRECT("'"&amp;'DATA for charts'!I$5&amp;"'!$x1"),$A2107-1,0)),OFFSET(INDIRECT("'"&amp;'DATA for charts'!I$5&amp;"'!$x1"),$A2107-1,0),NA())</f>
        <v>#N/A</v>
      </c>
      <c r="J2107" s="219" t="e">
        <f ca="1">IF(ISNUMBER(OFFSET(INDIRECT("'"&amp;'DATA for charts'!J$5&amp;"'!$x1"),$A2107-1,0)),OFFSET(INDIRECT("'"&amp;'DATA for charts'!J$5&amp;"'!$x1"),$A2107-1,0),NA())</f>
        <v>#N/A</v>
      </c>
      <c r="K2107" s="219" t="e">
        <f ca="1">IF(ISNUMBER(OFFSET(INDIRECT("'"&amp;'DATA for charts'!K$5&amp;"'!$x1"),$A2107-1,0)),OFFSET(INDIRECT("'"&amp;'DATA for charts'!K$5&amp;"'!$x1"),$A2107-1,0),NA())</f>
        <v>#N/A</v>
      </c>
      <c r="L2107" s="219" t="e">
        <f ca="1">IF(ISNUMBER(OFFSET(INDIRECT("'"&amp;'DATA for charts'!L$5&amp;"'!$x1"),$A2107-1,0)),OFFSET(INDIRECT("'"&amp;'DATA for charts'!L$5&amp;"'!$x1"),$A2107-1,0),NA())</f>
        <v>#N/A</v>
      </c>
      <c r="M2107" s="219" t="e">
        <f ca="1">IF(ISNUMBER(OFFSET(INDIRECT("'"&amp;'DATA for charts'!M$5&amp;"'!$x1"),$A2107-1,0)),OFFSET(INDIRECT("'"&amp;'DATA for charts'!M$5&amp;"'!$x1"),$A2107-1,0),NA())</f>
        <v>#N/A</v>
      </c>
      <c r="N2107" s="219" t="e">
        <f ca="1">IF(ISNUMBER(OFFSET(INDIRECT("'"&amp;'DATA for charts'!N$5&amp;"'!$x1"),$A2107-1,0)),OFFSET(INDIRECT("'"&amp;'DATA for charts'!N$5&amp;"'!$x1"),$A2107-1,0),NA())</f>
        <v>#N/A</v>
      </c>
      <c r="O2107" s="219" t="e">
        <f ca="1">IF(ISNUMBER(OFFSET(INDIRECT("'"&amp;'DATA for charts'!O$5&amp;"'!$x1"),$A2107-1,0)),OFFSET(INDIRECT("'"&amp;'DATA for charts'!O$5&amp;"'!$x1"),$A2107-1,0),NA())</f>
        <v>#N/A</v>
      </c>
      <c r="P2107" s="219" t="e">
        <f ca="1">IF(ISNUMBER(OFFSET(INDIRECT("'"&amp;'DATA for charts'!P$5&amp;"'!$x1"),$A2107-1,0)),OFFSET(INDIRECT("'"&amp;'DATA for charts'!P$5&amp;"'!$x1"),$A2107-1,0),NA())</f>
        <v>#N/A</v>
      </c>
      <c r="Q2107" s="219" t="e">
        <f ca="1">IF(ISNUMBER(OFFSET(INDIRECT("'"&amp;'DATA for charts'!Q$5&amp;"'!$x1"),$A2107-1,0)),OFFSET(INDIRECT("'"&amp;'DATA for charts'!Q$5&amp;"'!$x1"),$A2107-1,0),NA())</f>
        <v>#N/A</v>
      </c>
      <c r="R2107" s="219" t="e">
        <f ca="1">IF(ISNUMBER(OFFSET(INDIRECT("'"&amp;'DATA for charts'!R$5&amp;"'!$x1"),$A2107-1,0)),OFFSET(INDIRECT("'"&amp;'DATA for charts'!R$5&amp;"'!$x1"),$A2107-1,0),NA())</f>
        <v>#N/A</v>
      </c>
      <c r="S2107" s="219" t="e">
        <f ca="1">IF(ISNUMBER(OFFSET(INDIRECT("'"&amp;'DATA for charts'!S$5&amp;"'!$x1"),$A2107-1,0)),OFFSET(INDIRECT("'"&amp;'DATA for charts'!S$5&amp;"'!$x1"),$A2107-1,0),NA())</f>
        <v>#N/A</v>
      </c>
    </row>
    <row r="2108" spans="1:19">
      <c r="A2108" s="226">
        <f t="shared" ref="A2108:A2130" si="1561">A2107+1</f>
        <v>263</v>
      </c>
      <c r="B2108" s="8">
        <v>2</v>
      </c>
      <c r="C2108" s="219">
        <f ca="1">IF(ISNUMBER(OFFSET(INDIRECT("'"&amp;'DATA for charts'!C$5&amp;"'!$x1"),$A2108-1,0)),OFFSET(INDIRECT("'"&amp;'DATA for charts'!C$5&amp;"'!$x1"),$A2108-1,0),NA())</f>
        <v>-0.64200000000000002</v>
      </c>
      <c r="D2108" s="219">
        <f ca="1">IF(ISNUMBER(OFFSET(INDIRECT("'"&amp;'DATA for charts'!D$5&amp;"'!$x1"),$A2108-1,0)),OFFSET(INDIRECT("'"&amp;'DATA for charts'!D$5&amp;"'!$x1"),$A2108-1,0),NA())</f>
        <v>-0.51268930000000001</v>
      </c>
      <c r="E2108" s="219">
        <f ca="1">IF(ISNUMBER(OFFSET(INDIRECT("'"&amp;'DATA for charts'!E$5&amp;"'!$x1"),$A2108-1,0)),OFFSET(INDIRECT("'"&amp;'DATA for charts'!E$5&amp;"'!$x1"),$A2108-1,0),NA())</f>
        <v>-0.59160000000000001</v>
      </c>
      <c r="F2108" s="219">
        <f ca="1">IF(ISNUMBER(OFFSET(INDIRECT("'"&amp;'DATA for charts'!F$5&amp;"'!$x1"),$A2108-1,0)),OFFSET(INDIRECT("'"&amp;'DATA for charts'!F$5&amp;"'!$x1"),$A2108-1,0),NA())</f>
        <v>-0.57551664928145285</v>
      </c>
      <c r="G2108" s="219">
        <f ca="1">IF(ISNUMBER(OFFSET(INDIRECT("'"&amp;'DATA for charts'!G$5&amp;"'!$x1"),$A2108-1,0)),OFFSET(INDIRECT("'"&amp;'DATA for charts'!G$5&amp;"'!$x1"),$A2108-1,0),NA())</f>
        <v>-0.61</v>
      </c>
      <c r="H2108" s="219">
        <f ca="1">IF(ISNUMBER(OFFSET(INDIRECT("'"&amp;'DATA for charts'!H$5&amp;"'!$x1"),$A2108-1,0)),OFFSET(INDIRECT("'"&amp;'DATA for charts'!H$5&amp;"'!$x1"),$A2108-1,0),NA())</f>
        <v>-0.54618800000000001</v>
      </c>
      <c r="I2108" s="219" t="e">
        <f ca="1">IF(ISNUMBER(OFFSET(INDIRECT("'"&amp;'DATA for charts'!I$5&amp;"'!$x1"),$A2108-1,0)),OFFSET(INDIRECT("'"&amp;'DATA for charts'!I$5&amp;"'!$x1"),$A2108-1,0),NA())</f>
        <v>#N/A</v>
      </c>
      <c r="J2108" s="219" t="e">
        <f ca="1">IF(ISNUMBER(OFFSET(INDIRECT("'"&amp;'DATA for charts'!J$5&amp;"'!$x1"),$A2108-1,0)),OFFSET(INDIRECT("'"&amp;'DATA for charts'!J$5&amp;"'!$x1"),$A2108-1,0),NA())</f>
        <v>#N/A</v>
      </c>
      <c r="K2108" s="219" t="e">
        <f ca="1">IF(ISNUMBER(OFFSET(INDIRECT("'"&amp;'DATA for charts'!K$5&amp;"'!$x1"),$A2108-1,0)),OFFSET(INDIRECT("'"&amp;'DATA for charts'!K$5&amp;"'!$x1"),$A2108-1,0),NA())</f>
        <v>#N/A</v>
      </c>
      <c r="L2108" s="219" t="e">
        <f ca="1">IF(ISNUMBER(OFFSET(INDIRECT("'"&amp;'DATA for charts'!L$5&amp;"'!$x1"),$A2108-1,0)),OFFSET(INDIRECT("'"&amp;'DATA for charts'!L$5&amp;"'!$x1"),$A2108-1,0),NA())</f>
        <v>#N/A</v>
      </c>
      <c r="M2108" s="219" t="e">
        <f ca="1">IF(ISNUMBER(OFFSET(INDIRECT("'"&amp;'DATA for charts'!M$5&amp;"'!$x1"),$A2108-1,0)),OFFSET(INDIRECT("'"&amp;'DATA for charts'!M$5&amp;"'!$x1"),$A2108-1,0),NA())</f>
        <v>#N/A</v>
      </c>
      <c r="N2108" s="219" t="e">
        <f ca="1">IF(ISNUMBER(OFFSET(INDIRECT("'"&amp;'DATA for charts'!N$5&amp;"'!$x1"),$A2108-1,0)),OFFSET(INDIRECT("'"&amp;'DATA for charts'!N$5&amp;"'!$x1"),$A2108-1,0),NA())</f>
        <v>#N/A</v>
      </c>
      <c r="O2108" s="219" t="e">
        <f ca="1">IF(ISNUMBER(OFFSET(INDIRECT("'"&amp;'DATA for charts'!O$5&amp;"'!$x1"),$A2108-1,0)),OFFSET(INDIRECT("'"&amp;'DATA for charts'!O$5&amp;"'!$x1"),$A2108-1,0),NA())</f>
        <v>#N/A</v>
      </c>
      <c r="P2108" s="219" t="e">
        <f ca="1">IF(ISNUMBER(OFFSET(INDIRECT("'"&amp;'DATA for charts'!P$5&amp;"'!$x1"),$A2108-1,0)),OFFSET(INDIRECT("'"&amp;'DATA for charts'!P$5&amp;"'!$x1"),$A2108-1,0),NA())</f>
        <v>#N/A</v>
      </c>
      <c r="Q2108" s="219" t="e">
        <f ca="1">IF(ISNUMBER(OFFSET(INDIRECT("'"&amp;'DATA for charts'!Q$5&amp;"'!$x1"),$A2108-1,0)),OFFSET(INDIRECT("'"&amp;'DATA for charts'!Q$5&amp;"'!$x1"),$A2108-1,0),NA())</f>
        <v>#N/A</v>
      </c>
      <c r="R2108" s="219" t="e">
        <f ca="1">IF(ISNUMBER(OFFSET(INDIRECT("'"&amp;'DATA for charts'!R$5&amp;"'!$x1"),$A2108-1,0)),OFFSET(INDIRECT("'"&amp;'DATA for charts'!R$5&amp;"'!$x1"),$A2108-1,0),NA())</f>
        <v>#N/A</v>
      </c>
      <c r="S2108" s="219" t="e">
        <f ca="1">IF(ISNUMBER(OFFSET(INDIRECT("'"&amp;'DATA for charts'!S$5&amp;"'!$x1"),$A2108-1,0)),OFFSET(INDIRECT("'"&amp;'DATA for charts'!S$5&amp;"'!$x1"),$A2108-1,0),NA())</f>
        <v>#N/A</v>
      </c>
    </row>
    <row r="2109" spans="1:19">
      <c r="A2109" s="226">
        <f t="shared" si="1561"/>
        <v>264</v>
      </c>
      <c r="B2109" s="8">
        <v>3</v>
      </c>
      <c r="C2109" s="219">
        <f ca="1">IF(ISNUMBER(OFFSET(INDIRECT("'"&amp;'DATA for charts'!C$5&amp;"'!$x1"),$A2109-1,0)),OFFSET(INDIRECT("'"&amp;'DATA for charts'!C$5&amp;"'!$x1"),$A2109-1,0),NA())</f>
        <v>-0.54100000000000004</v>
      </c>
      <c r="D2109" s="219">
        <f ca="1">IF(ISNUMBER(OFFSET(INDIRECT("'"&amp;'DATA for charts'!D$5&amp;"'!$x1"),$A2109-1,0)),OFFSET(INDIRECT("'"&amp;'DATA for charts'!D$5&amp;"'!$x1"),$A2109-1,0),NA())</f>
        <v>-0.44441659999999988</v>
      </c>
      <c r="E2109" s="219">
        <f ca="1">IF(ISNUMBER(OFFSET(INDIRECT("'"&amp;'DATA for charts'!E$5&amp;"'!$x1"),$A2109-1,0)),OFFSET(INDIRECT("'"&amp;'DATA for charts'!E$5&amp;"'!$x1"),$A2109-1,0),NA())</f>
        <v>-0.51719999999999999</v>
      </c>
      <c r="F2109" s="219">
        <f ca="1">IF(ISNUMBER(OFFSET(INDIRECT("'"&amp;'DATA for charts'!F$5&amp;"'!$x1"),$A2109-1,0)),OFFSET(INDIRECT("'"&amp;'DATA for charts'!F$5&amp;"'!$x1"),$A2109-1,0),NA())</f>
        <v>-0.50329595779983338</v>
      </c>
      <c r="G2109" s="219">
        <f ca="1">IF(ISNUMBER(OFFSET(INDIRECT("'"&amp;'DATA for charts'!G$5&amp;"'!$x1"),$A2109-1,0)),OFFSET(INDIRECT("'"&amp;'DATA for charts'!G$5&amp;"'!$x1"),$A2109-1,0),NA())</f>
        <v>-0.54</v>
      </c>
      <c r="H2109" s="219">
        <f ca="1">IF(ISNUMBER(OFFSET(INDIRECT("'"&amp;'DATA for charts'!H$5&amp;"'!$x1"),$A2109-1,0)),OFFSET(INDIRECT("'"&amp;'DATA for charts'!H$5&amp;"'!$x1"),$A2109-1,0),NA())</f>
        <v>-0.46645500000000001</v>
      </c>
      <c r="I2109" s="219" t="e">
        <f ca="1">IF(ISNUMBER(OFFSET(INDIRECT("'"&amp;'DATA for charts'!I$5&amp;"'!$x1"),$A2109-1,0)),OFFSET(INDIRECT("'"&amp;'DATA for charts'!I$5&amp;"'!$x1"),$A2109-1,0),NA())</f>
        <v>#N/A</v>
      </c>
      <c r="J2109" s="219" t="e">
        <f ca="1">IF(ISNUMBER(OFFSET(INDIRECT("'"&amp;'DATA for charts'!J$5&amp;"'!$x1"),$A2109-1,0)),OFFSET(INDIRECT("'"&amp;'DATA for charts'!J$5&amp;"'!$x1"),$A2109-1,0),NA())</f>
        <v>#N/A</v>
      </c>
      <c r="K2109" s="219" t="e">
        <f ca="1">IF(ISNUMBER(OFFSET(INDIRECT("'"&amp;'DATA for charts'!K$5&amp;"'!$x1"),$A2109-1,0)),OFFSET(INDIRECT("'"&amp;'DATA for charts'!K$5&amp;"'!$x1"),$A2109-1,0),NA())</f>
        <v>#N/A</v>
      </c>
      <c r="L2109" s="219" t="e">
        <f ca="1">IF(ISNUMBER(OFFSET(INDIRECT("'"&amp;'DATA for charts'!L$5&amp;"'!$x1"),$A2109-1,0)),OFFSET(INDIRECT("'"&amp;'DATA for charts'!L$5&amp;"'!$x1"),$A2109-1,0),NA())</f>
        <v>#N/A</v>
      </c>
      <c r="M2109" s="219" t="e">
        <f ca="1">IF(ISNUMBER(OFFSET(INDIRECT("'"&amp;'DATA for charts'!M$5&amp;"'!$x1"),$A2109-1,0)),OFFSET(INDIRECT("'"&amp;'DATA for charts'!M$5&amp;"'!$x1"),$A2109-1,0),NA())</f>
        <v>#N/A</v>
      </c>
      <c r="N2109" s="219" t="e">
        <f ca="1">IF(ISNUMBER(OFFSET(INDIRECT("'"&amp;'DATA for charts'!N$5&amp;"'!$x1"),$A2109-1,0)),OFFSET(INDIRECT("'"&amp;'DATA for charts'!N$5&amp;"'!$x1"),$A2109-1,0),NA())</f>
        <v>#N/A</v>
      </c>
      <c r="O2109" s="219" t="e">
        <f ca="1">IF(ISNUMBER(OFFSET(INDIRECT("'"&amp;'DATA for charts'!O$5&amp;"'!$x1"),$A2109-1,0)),OFFSET(INDIRECT("'"&amp;'DATA for charts'!O$5&amp;"'!$x1"),$A2109-1,0),NA())</f>
        <v>#N/A</v>
      </c>
      <c r="P2109" s="219" t="e">
        <f ca="1">IF(ISNUMBER(OFFSET(INDIRECT("'"&amp;'DATA for charts'!P$5&amp;"'!$x1"),$A2109-1,0)),OFFSET(INDIRECT("'"&amp;'DATA for charts'!P$5&amp;"'!$x1"),$A2109-1,0),NA())</f>
        <v>#N/A</v>
      </c>
      <c r="Q2109" s="219" t="e">
        <f ca="1">IF(ISNUMBER(OFFSET(INDIRECT("'"&amp;'DATA for charts'!Q$5&amp;"'!$x1"),$A2109-1,0)),OFFSET(INDIRECT("'"&amp;'DATA for charts'!Q$5&amp;"'!$x1"),$A2109-1,0),NA())</f>
        <v>#N/A</v>
      </c>
      <c r="R2109" s="219" t="e">
        <f ca="1">IF(ISNUMBER(OFFSET(INDIRECT("'"&amp;'DATA for charts'!R$5&amp;"'!$x1"),$A2109-1,0)),OFFSET(INDIRECT("'"&amp;'DATA for charts'!R$5&amp;"'!$x1"),$A2109-1,0),NA())</f>
        <v>#N/A</v>
      </c>
      <c r="S2109" s="219" t="e">
        <f ca="1">IF(ISNUMBER(OFFSET(INDIRECT("'"&amp;'DATA for charts'!S$5&amp;"'!$x1"),$A2109-1,0)),OFFSET(INDIRECT("'"&amp;'DATA for charts'!S$5&amp;"'!$x1"),$A2109-1,0),NA())</f>
        <v>#N/A</v>
      </c>
    </row>
    <row r="2110" spans="1:19">
      <c r="A2110" s="226">
        <f t="shared" si="1561"/>
        <v>265</v>
      </c>
      <c r="B2110" s="8">
        <v>4</v>
      </c>
      <c r="C2110" s="219">
        <f ca="1">IF(ISNUMBER(OFFSET(INDIRECT("'"&amp;'DATA for charts'!C$5&amp;"'!$x1"),$A2110-1,0)),OFFSET(INDIRECT("'"&amp;'DATA for charts'!C$5&amp;"'!$x1"),$A2110-1,0),NA())</f>
        <v>-0.434</v>
      </c>
      <c r="D2110" s="219">
        <f ca="1">IF(ISNUMBER(OFFSET(INDIRECT("'"&amp;'DATA for charts'!D$5&amp;"'!$x1"),$A2110-1,0)),OFFSET(INDIRECT("'"&amp;'DATA for charts'!D$5&amp;"'!$x1"),$A2110-1,0),NA())</f>
        <v>-0.36914839999999988</v>
      </c>
      <c r="E2110" s="219">
        <f ca="1">IF(ISNUMBER(OFFSET(INDIRECT("'"&amp;'DATA for charts'!E$5&amp;"'!$x1"),$A2110-1,0)),OFFSET(INDIRECT("'"&amp;'DATA for charts'!E$5&amp;"'!$x1"),$A2110-1,0),NA())</f>
        <v>-0.44280000000000003</v>
      </c>
      <c r="F2110" s="219">
        <f ca="1">IF(ISNUMBER(OFFSET(INDIRECT("'"&amp;'DATA for charts'!F$5&amp;"'!$x1"),$A2110-1,0)),OFFSET(INDIRECT("'"&amp;'DATA for charts'!F$5&amp;"'!$x1"),$A2110-1,0),NA())</f>
        <v>-0.42780698651373056</v>
      </c>
      <c r="G2110" s="219">
        <f ca="1">IF(ISNUMBER(OFFSET(INDIRECT("'"&amp;'DATA for charts'!G$5&amp;"'!$x1"),$A2110-1,0)),OFFSET(INDIRECT("'"&amp;'DATA for charts'!G$5&amp;"'!$x1"),$A2110-1,0),NA())</f>
        <v>-0.46</v>
      </c>
      <c r="H2110" s="219">
        <f ca="1">IF(ISNUMBER(OFFSET(INDIRECT("'"&amp;'DATA for charts'!H$5&amp;"'!$x1"),$A2110-1,0)),OFFSET(INDIRECT("'"&amp;'DATA for charts'!H$5&amp;"'!$x1"),$A2110-1,0),NA())</f>
        <v>-0.38577400000000001</v>
      </c>
      <c r="I2110" s="219" t="e">
        <f ca="1">IF(ISNUMBER(OFFSET(INDIRECT("'"&amp;'DATA for charts'!I$5&amp;"'!$x1"),$A2110-1,0)),OFFSET(INDIRECT("'"&amp;'DATA for charts'!I$5&amp;"'!$x1"),$A2110-1,0),NA())</f>
        <v>#N/A</v>
      </c>
      <c r="J2110" s="219" t="e">
        <f ca="1">IF(ISNUMBER(OFFSET(INDIRECT("'"&amp;'DATA for charts'!J$5&amp;"'!$x1"),$A2110-1,0)),OFFSET(INDIRECT("'"&amp;'DATA for charts'!J$5&amp;"'!$x1"),$A2110-1,0),NA())</f>
        <v>#N/A</v>
      </c>
      <c r="K2110" s="219" t="e">
        <f ca="1">IF(ISNUMBER(OFFSET(INDIRECT("'"&amp;'DATA for charts'!K$5&amp;"'!$x1"),$A2110-1,0)),OFFSET(INDIRECT("'"&amp;'DATA for charts'!K$5&amp;"'!$x1"),$A2110-1,0),NA())</f>
        <v>#N/A</v>
      </c>
      <c r="L2110" s="219" t="e">
        <f ca="1">IF(ISNUMBER(OFFSET(INDIRECT("'"&amp;'DATA for charts'!L$5&amp;"'!$x1"),$A2110-1,0)),OFFSET(INDIRECT("'"&amp;'DATA for charts'!L$5&amp;"'!$x1"),$A2110-1,0),NA())</f>
        <v>#N/A</v>
      </c>
      <c r="M2110" s="219" t="e">
        <f ca="1">IF(ISNUMBER(OFFSET(INDIRECT("'"&amp;'DATA for charts'!M$5&amp;"'!$x1"),$A2110-1,0)),OFFSET(INDIRECT("'"&amp;'DATA for charts'!M$5&amp;"'!$x1"),$A2110-1,0),NA())</f>
        <v>#N/A</v>
      </c>
      <c r="N2110" s="219" t="e">
        <f ca="1">IF(ISNUMBER(OFFSET(INDIRECT("'"&amp;'DATA for charts'!N$5&amp;"'!$x1"),$A2110-1,0)),OFFSET(INDIRECT("'"&amp;'DATA for charts'!N$5&amp;"'!$x1"),$A2110-1,0),NA())</f>
        <v>#N/A</v>
      </c>
      <c r="O2110" s="219" t="e">
        <f ca="1">IF(ISNUMBER(OFFSET(INDIRECT("'"&amp;'DATA for charts'!O$5&amp;"'!$x1"),$A2110-1,0)),OFFSET(INDIRECT("'"&amp;'DATA for charts'!O$5&amp;"'!$x1"),$A2110-1,0),NA())</f>
        <v>#N/A</v>
      </c>
      <c r="P2110" s="219" t="e">
        <f ca="1">IF(ISNUMBER(OFFSET(INDIRECT("'"&amp;'DATA for charts'!P$5&amp;"'!$x1"),$A2110-1,0)),OFFSET(INDIRECT("'"&amp;'DATA for charts'!P$5&amp;"'!$x1"),$A2110-1,0),NA())</f>
        <v>#N/A</v>
      </c>
      <c r="Q2110" s="219" t="e">
        <f ca="1">IF(ISNUMBER(OFFSET(INDIRECT("'"&amp;'DATA for charts'!Q$5&amp;"'!$x1"),$A2110-1,0)),OFFSET(INDIRECT("'"&amp;'DATA for charts'!Q$5&amp;"'!$x1"),$A2110-1,0),NA())</f>
        <v>#N/A</v>
      </c>
      <c r="R2110" s="219" t="e">
        <f ca="1">IF(ISNUMBER(OFFSET(INDIRECT("'"&amp;'DATA for charts'!R$5&amp;"'!$x1"),$A2110-1,0)),OFFSET(INDIRECT("'"&amp;'DATA for charts'!R$5&amp;"'!$x1"),$A2110-1,0),NA())</f>
        <v>#N/A</v>
      </c>
      <c r="S2110" s="219" t="e">
        <f ca="1">IF(ISNUMBER(OFFSET(INDIRECT("'"&amp;'DATA for charts'!S$5&amp;"'!$x1"),$A2110-1,0)),OFFSET(INDIRECT("'"&amp;'DATA for charts'!S$5&amp;"'!$x1"),$A2110-1,0),NA())</f>
        <v>#N/A</v>
      </c>
    </row>
    <row r="2111" spans="1:19">
      <c r="A2111" s="226">
        <f t="shared" si="1561"/>
        <v>266</v>
      </c>
      <c r="B2111" s="8">
        <v>5</v>
      </c>
      <c r="C2111" s="219">
        <f ca="1">IF(ISNUMBER(OFFSET(INDIRECT("'"&amp;'DATA for charts'!C$5&amp;"'!$x1"),$A2111-1,0)),OFFSET(INDIRECT("'"&amp;'DATA for charts'!C$5&amp;"'!$x1"),$A2111-1,0),NA())</f>
        <v>-0.32800000000000001</v>
      </c>
      <c r="D2111" s="219">
        <f ca="1">IF(ISNUMBER(OFFSET(INDIRECT("'"&amp;'DATA for charts'!D$5&amp;"'!$x1"),$A2111-1,0)),OFFSET(INDIRECT("'"&amp;'DATA for charts'!D$5&amp;"'!$x1"),$A2111-1,0),NA())</f>
        <v>-0.29782920000000002</v>
      </c>
      <c r="E2111" s="219">
        <f ca="1">IF(ISNUMBER(OFFSET(INDIRECT("'"&amp;'DATA for charts'!E$5&amp;"'!$x1"),$A2111-1,0)),OFFSET(INDIRECT("'"&amp;'DATA for charts'!E$5&amp;"'!$x1"),$A2111-1,0),NA())</f>
        <v>-0.36809999999999998</v>
      </c>
      <c r="F2111" s="219">
        <f ca="1">IF(ISNUMBER(OFFSET(INDIRECT("'"&amp;'DATA for charts'!F$5&amp;"'!$x1"),$A2111-1,0)),OFFSET(INDIRECT("'"&amp;'DATA for charts'!F$5&amp;"'!$x1"),$A2111-1,0),NA())</f>
        <v>-0.35438571738666108</v>
      </c>
      <c r="G2111" s="219">
        <f ca="1">IF(ISNUMBER(OFFSET(INDIRECT("'"&amp;'DATA for charts'!G$5&amp;"'!$x1"),$A2111-1,0)),OFFSET(INDIRECT("'"&amp;'DATA for charts'!G$5&amp;"'!$x1"),$A2111-1,0),NA())</f>
        <v>-0.38</v>
      </c>
      <c r="H2111" s="219">
        <f ca="1">IF(ISNUMBER(OFFSET(INDIRECT("'"&amp;'DATA for charts'!H$5&amp;"'!$x1"),$A2111-1,0)),OFFSET(INDIRECT("'"&amp;'DATA for charts'!H$5&amp;"'!$x1"),$A2111-1,0),NA())</f>
        <v>-0.31120999999999999</v>
      </c>
      <c r="I2111" s="219" t="e">
        <f ca="1">IF(ISNUMBER(OFFSET(INDIRECT("'"&amp;'DATA for charts'!I$5&amp;"'!$x1"),$A2111-1,0)),OFFSET(INDIRECT("'"&amp;'DATA for charts'!I$5&amp;"'!$x1"),$A2111-1,0),NA())</f>
        <v>#N/A</v>
      </c>
      <c r="J2111" s="219" t="e">
        <f ca="1">IF(ISNUMBER(OFFSET(INDIRECT("'"&amp;'DATA for charts'!J$5&amp;"'!$x1"),$A2111-1,0)),OFFSET(INDIRECT("'"&amp;'DATA for charts'!J$5&amp;"'!$x1"),$A2111-1,0),NA())</f>
        <v>#N/A</v>
      </c>
      <c r="K2111" s="219" t="e">
        <f ca="1">IF(ISNUMBER(OFFSET(INDIRECT("'"&amp;'DATA for charts'!K$5&amp;"'!$x1"),$A2111-1,0)),OFFSET(INDIRECT("'"&amp;'DATA for charts'!K$5&amp;"'!$x1"),$A2111-1,0),NA())</f>
        <v>#N/A</v>
      </c>
      <c r="L2111" s="219" t="e">
        <f ca="1">IF(ISNUMBER(OFFSET(INDIRECT("'"&amp;'DATA for charts'!L$5&amp;"'!$x1"),$A2111-1,0)),OFFSET(INDIRECT("'"&amp;'DATA for charts'!L$5&amp;"'!$x1"),$A2111-1,0),NA())</f>
        <v>#N/A</v>
      </c>
      <c r="M2111" s="219" t="e">
        <f ca="1">IF(ISNUMBER(OFFSET(INDIRECT("'"&amp;'DATA for charts'!M$5&amp;"'!$x1"),$A2111-1,0)),OFFSET(INDIRECT("'"&amp;'DATA for charts'!M$5&amp;"'!$x1"),$A2111-1,0),NA())</f>
        <v>#N/A</v>
      </c>
      <c r="N2111" s="219" t="e">
        <f ca="1">IF(ISNUMBER(OFFSET(INDIRECT("'"&amp;'DATA for charts'!N$5&amp;"'!$x1"),$A2111-1,0)),OFFSET(INDIRECT("'"&amp;'DATA for charts'!N$5&amp;"'!$x1"),$A2111-1,0),NA())</f>
        <v>#N/A</v>
      </c>
      <c r="O2111" s="219" t="e">
        <f ca="1">IF(ISNUMBER(OFFSET(INDIRECT("'"&amp;'DATA for charts'!O$5&amp;"'!$x1"),$A2111-1,0)),OFFSET(INDIRECT("'"&amp;'DATA for charts'!O$5&amp;"'!$x1"),$A2111-1,0),NA())</f>
        <v>#N/A</v>
      </c>
      <c r="P2111" s="219" t="e">
        <f ca="1">IF(ISNUMBER(OFFSET(INDIRECT("'"&amp;'DATA for charts'!P$5&amp;"'!$x1"),$A2111-1,0)),OFFSET(INDIRECT("'"&amp;'DATA for charts'!P$5&amp;"'!$x1"),$A2111-1,0),NA())</f>
        <v>#N/A</v>
      </c>
      <c r="Q2111" s="219" t="e">
        <f ca="1">IF(ISNUMBER(OFFSET(INDIRECT("'"&amp;'DATA for charts'!Q$5&amp;"'!$x1"),$A2111-1,0)),OFFSET(INDIRECT("'"&amp;'DATA for charts'!Q$5&amp;"'!$x1"),$A2111-1,0),NA())</f>
        <v>#N/A</v>
      </c>
      <c r="R2111" s="219" t="e">
        <f ca="1">IF(ISNUMBER(OFFSET(INDIRECT("'"&amp;'DATA for charts'!R$5&amp;"'!$x1"),$A2111-1,0)),OFFSET(INDIRECT("'"&amp;'DATA for charts'!R$5&amp;"'!$x1"),$A2111-1,0),NA())</f>
        <v>#N/A</v>
      </c>
      <c r="S2111" s="219" t="e">
        <f ca="1">IF(ISNUMBER(OFFSET(INDIRECT("'"&amp;'DATA for charts'!S$5&amp;"'!$x1"),$A2111-1,0)),OFFSET(INDIRECT("'"&amp;'DATA for charts'!S$5&amp;"'!$x1"),$A2111-1,0),NA())</f>
        <v>#N/A</v>
      </c>
    </row>
    <row r="2112" spans="1:19">
      <c r="A2112" s="226">
        <f t="shared" si="1561"/>
        <v>267</v>
      </c>
      <c r="B2112" s="8">
        <v>6</v>
      </c>
      <c r="C2112" s="219">
        <f ca="1">IF(ISNUMBER(OFFSET(INDIRECT("'"&amp;'DATA for charts'!C$5&amp;"'!$x1"),$A2112-1,0)),OFFSET(INDIRECT("'"&amp;'DATA for charts'!C$5&amp;"'!$x1"),$A2112-1,0),NA())</f>
        <v>-0.33</v>
      </c>
      <c r="D2112" s="219">
        <f ca="1">IF(ISNUMBER(OFFSET(INDIRECT("'"&amp;'DATA for charts'!D$5&amp;"'!$x1"),$A2112-1,0)),OFFSET(INDIRECT("'"&amp;'DATA for charts'!D$5&amp;"'!$x1"),$A2112-1,0),NA())</f>
        <v>-0.30657299999999998</v>
      </c>
      <c r="E2112" s="219">
        <f ca="1">IF(ISNUMBER(OFFSET(INDIRECT("'"&amp;'DATA for charts'!E$5&amp;"'!$x1"),$A2112-1,0)),OFFSET(INDIRECT("'"&amp;'DATA for charts'!E$5&amp;"'!$x1"),$A2112-1,0),NA())</f>
        <v>-0.3947</v>
      </c>
      <c r="F2112" s="219">
        <f ca="1">IF(ISNUMBER(OFFSET(INDIRECT("'"&amp;'DATA for charts'!F$5&amp;"'!$x1"),$A2112-1,0)),OFFSET(INDIRECT("'"&amp;'DATA for charts'!F$5&amp;"'!$x1"),$A2112-1,0),NA())</f>
        <v>-0.37246571384720278</v>
      </c>
      <c r="G2112" s="219">
        <f ca="1">IF(ISNUMBER(OFFSET(INDIRECT("'"&amp;'DATA for charts'!G$5&amp;"'!$x1"),$A2112-1,0)),OFFSET(INDIRECT("'"&amp;'DATA for charts'!G$5&amp;"'!$x1"),$A2112-1,0),NA())</f>
        <v>-0.37</v>
      </c>
      <c r="H2112" s="219">
        <f ca="1">IF(ISNUMBER(OFFSET(INDIRECT("'"&amp;'DATA for charts'!H$5&amp;"'!$x1"),$A2112-1,0)),OFFSET(INDIRECT("'"&amp;'DATA for charts'!H$5&amp;"'!$x1"),$A2112-1,0),NA())</f>
        <v>-0.32724199999999998</v>
      </c>
      <c r="I2112" s="219" t="e">
        <f ca="1">IF(ISNUMBER(OFFSET(INDIRECT("'"&amp;'DATA for charts'!I$5&amp;"'!$x1"),$A2112-1,0)),OFFSET(INDIRECT("'"&amp;'DATA for charts'!I$5&amp;"'!$x1"),$A2112-1,0),NA())</f>
        <v>#N/A</v>
      </c>
      <c r="J2112" s="219" t="e">
        <f ca="1">IF(ISNUMBER(OFFSET(INDIRECT("'"&amp;'DATA for charts'!J$5&amp;"'!$x1"),$A2112-1,0)),OFFSET(INDIRECT("'"&amp;'DATA for charts'!J$5&amp;"'!$x1"),$A2112-1,0),NA())</f>
        <v>#N/A</v>
      </c>
      <c r="K2112" s="219" t="e">
        <f ca="1">IF(ISNUMBER(OFFSET(INDIRECT("'"&amp;'DATA for charts'!K$5&amp;"'!$x1"),$A2112-1,0)),OFFSET(INDIRECT("'"&amp;'DATA for charts'!K$5&amp;"'!$x1"),$A2112-1,0),NA())</f>
        <v>#N/A</v>
      </c>
      <c r="L2112" s="219" t="e">
        <f ca="1">IF(ISNUMBER(OFFSET(INDIRECT("'"&amp;'DATA for charts'!L$5&amp;"'!$x1"),$A2112-1,0)),OFFSET(INDIRECT("'"&amp;'DATA for charts'!L$5&amp;"'!$x1"),$A2112-1,0),NA())</f>
        <v>#N/A</v>
      </c>
      <c r="M2112" s="219" t="e">
        <f ca="1">IF(ISNUMBER(OFFSET(INDIRECT("'"&amp;'DATA for charts'!M$5&amp;"'!$x1"),$A2112-1,0)),OFFSET(INDIRECT("'"&amp;'DATA for charts'!M$5&amp;"'!$x1"),$A2112-1,0),NA())</f>
        <v>#N/A</v>
      </c>
      <c r="N2112" s="219" t="e">
        <f ca="1">IF(ISNUMBER(OFFSET(INDIRECT("'"&amp;'DATA for charts'!N$5&amp;"'!$x1"),$A2112-1,0)),OFFSET(INDIRECT("'"&amp;'DATA for charts'!N$5&amp;"'!$x1"),$A2112-1,0),NA())</f>
        <v>#N/A</v>
      </c>
      <c r="O2112" s="219" t="e">
        <f ca="1">IF(ISNUMBER(OFFSET(INDIRECT("'"&amp;'DATA for charts'!O$5&amp;"'!$x1"),$A2112-1,0)),OFFSET(INDIRECT("'"&amp;'DATA for charts'!O$5&amp;"'!$x1"),$A2112-1,0),NA())</f>
        <v>#N/A</v>
      </c>
      <c r="P2112" s="219" t="e">
        <f ca="1">IF(ISNUMBER(OFFSET(INDIRECT("'"&amp;'DATA for charts'!P$5&amp;"'!$x1"),$A2112-1,0)),OFFSET(INDIRECT("'"&amp;'DATA for charts'!P$5&amp;"'!$x1"),$A2112-1,0),NA())</f>
        <v>#N/A</v>
      </c>
      <c r="Q2112" s="219" t="e">
        <f ca="1">IF(ISNUMBER(OFFSET(INDIRECT("'"&amp;'DATA for charts'!Q$5&amp;"'!$x1"),$A2112-1,0)),OFFSET(INDIRECT("'"&amp;'DATA for charts'!Q$5&amp;"'!$x1"),$A2112-1,0),NA())</f>
        <v>#N/A</v>
      </c>
      <c r="R2112" s="219" t="e">
        <f ca="1">IF(ISNUMBER(OFFSET(INDIRECT("'"&amp;'DATA for charts'!R$5&amp;"'!$x1"),$A2112-1,0)),OFFSET(INDIRECT("'"&amp;'DATA for charts'!R$5&amp;"'!$x1"),$A2112-1,0),NA())</f>
        <v>#N/A</v>
      </c>
      <c r="S2112" s="219" t="e">
        <f ca="1">IF(ISNUMBER(OFFSET(INDIRECT("'"&amp;'DATA for charts'!S$5&amp;"'!$x1"),$A2112-1,0)),OFFSET(INDIRECT("'"&amp;'DATA for charts'!S$5&amp;"'!$x1"),$A2112-1,0),NA())</f>
        <v>#N/A</v>
      </c>
    </row>
    <row r="2113" spans="1:19">
      <c r="A2113" s="226">
        <f t="shared" si="1561"/>
        <v>268</v>
      </c>
      <c r="B2113" s="8">
        <v>7</v>
      </c>
      <c r="C2113" s="219">
        <f ca="1">IF(ISNUMBER(OFFSET(INDIRECT("'"&amp;'DATA for charts'!C$5&amp;"'!$x1"),$A2113-1,0)),OFFSET(INDIRECT("'"&amp;'DATA for charts'!C$5&amp;"'!$x1"),$A2113-1,0),NA())</f>
        <v>-0.46200000000000002</v>
      </c>
      <c r="D2113" s="219">
        <f ca="1">IF(ISNUMBER(OFFSET(INDIRECT("'"&amp;'DATA for charts'!D$5&amp;"'!$x1"),$A2113-1,0)),OFFSET(INDIRECT("'"&amp;'DATA for charts'!D$5&amp;"'!$x1"),$A2113-1,0),NA())</f>
        <v>-0.38990530000000001</v>
      </c>
      <c r="E2113" s="219">
        <f ca="1">IF(ISNUMBER(OFFSET(INDIRECT("'"&amp;'DATA for charts'!E$5&amp;"'!$x1"),$A2113-1,0)),OFFSET(INDIRECT("'"&amp;'DATA for charts'!E$5&amp;"'!$x1"),$A2113-1,0),NA())</f>
        <v>-0.4652</v>
      </c>
      <c r="F2113" s="219">
        <f ca="1">IF(ISNUMBER(OFFSET(INDIRECT("'"&amp;'DATA for charts'!F$5&amp;"'!$x1"),$A2113-1,0)),OFFSET(INDIRECT("'"&amp;'DATA for charts'!F$5&amp;"'!$x1"),$A2113-1,0),NA())</f>
        <v>-0.46547744149251391</v>
      </c>
      <c r="G2113" s="219">
        <f ca="1">IF(ISNUMBER(OFFSET(INDIRECT("'"&amp;'DATA for charts'!G$5&amp;"'!$x1"),$A2113-1,0)),OFFSET(INDIRECT("'"&amp;'DATA for charts'!G$5&amp;"'!$x1"),$A2113-1,0),NA())</f>
        <v>-0.44</v>
      </c>
      <c r="H2113" s="219">
        <f ca="1">IF(ISNUMBER(OFFSET(INDIRECT("'"&amp;'DATA for charts'!H$5&amp;"'!$x1"),$A2113-1,0)),OFFSET(INDIRECT("'"&amp;'DATA for charts'!H$5&amp;"'!$x1"),$A2113-1,0),NA())</f>
        <v>-0.42475400000000002</v>
      </c>
      <c r="I2113" s="219" t="e">
        <f ca="1">IF(ISNUMBER(OFFSET(INDIRECT("'"&amp;'DATA for charts'!I$5&amp;"'!$x1"),$A2113-1,0)),OFFSET(INDIRECT("'"&amp;'DATA for charts'!I$5&amp;"'!$x1"),$A2113-1,0),NA())</f>
        <v>#N/A</v>
      </c>
      <c r="J2113" s="219" t="e">
        <f ca="1">IF(ISNUMBER(OFFSET(INDIRECT("'"&amp;'DATA for charts'!J$5&amp;"'!$x1"),$A2113-1,0)),OFFSET(INDIRECT("'"&amp;'DATA for charts'!J$5&amp;"'!$x1"),$A2113-1,0),NA())</f>
        <v>#N/A</v>
      </c>
      <c r="K2113" s="219" t="e">
        <f ca="1">IF(ISNUMBER(OFFSET(INDIRECT("'"&amp;'DATA for charts'!K$5&amp;"'!$x1"),$A2113-1,0)),OFFSET(INDIRECT("'"&amp;'DATA for charts'!K$5&amp;"'!$x1"),$A2113-1,0),NA())</f>
        <v>#N/A</v>
      </c>
      <c r="L2113" s="219" t="e">
        <f ca="1">IF(ISNUMBER(OFFSET(INDIRECT("'"&amp;'DATA for charts'!L$5&amp;"'!$x1"),$A2113-1,0)),OFFSET(INDIRECT("'"&amp;'DATA for charts'!L$5&amp;"'!$x1"),$A2113-1,0),NA())</f>
        <v>#N/A</v>
      </c>
      <c r="M2113" s="219" t="e">
        <f ca="1">IF(ISNUMBER(OFFSET(INDIRECT("'"&amp;'DATA for charts'!M$5&amp;"'!$x1"),$A2113-1,0)),OFFSET(INDIRECT("'"&amp;'DATA for charts'!M$5&amp;"'!$x1"),$A2113-1,0),NA())</f>
        <v>#N/A</v>
      </c>
      <c r="N2113" s="219" t="e">
        <f ca="1">IF(ISNUMBER(OFFSET(INDIRECT("'"&amp;'DATA for charts'!N$5&amp;"'!$x1"),$A2113-1,0)),OFFSET(INDIRECT("'"&amp;'DATA for charts'!N$5&amp;"'!$x1"),$A2113-1,0),NA())</f>
        <v>#N/A</v>
      </c>
      <c r="O2113" s="219" t="e">
        <f ca="1">IF(ISNUMBER(OFFSET(INDIRECT("'"&amp;'DATA for charts'!O$5&amp;"'!$x1"),$A2113-1,0)),OFFSET(INDIRECT("'"&amp;'DATA for charts'!O$5&amp;"'!$x1"),$A2113-1,0),NA())</f>
        <v>#N/A</v>
      </c>
      <c r="P2113" s="219" t="e">
        <f ca="1">IF(ISNUMBER(OFFSET(INDIRECT("'"&amp;'DATA for charts'!P$5&amp;"'!$x1"),$A2113-1,0)),OFFSET(INDIRECT("'"&amp;'DATA for charts'!P$5&amp;"'!$x1"),$A2113-1,0),NA())</f>
        <v>#N/A</v>
      </c>
      <c r="Q2113" s="219" t="e">
        <f ca="1">IF(ISNUMBER(OFFSET(INDIRECT("'"&amp;'DATA for charts'!Q$5&amp;"'!$x1"),$A2113-1,0)),OFFSET(INDIRECT("'"&amp;'DATA for charts'!Q$5&amp;"'!$x1"),$A2113-1,0),NA())</f>
        <v>#N/A</v>
      </c>
      <c r="R2113" s="219" t="e">
        <f ca="1">IF(ISNUMBER(OFFSET(INDIRECT("'"&amp;'DATA for charts'!R$5&amp;"'!$x1"),$A2113-1,0)),OFFSET(INDIRECT("'"&amp;'DATA for charts'!R$5&amp;"'!$x1"),$A2113-1,0),NA())</f>
        <v>#N/A</v>
      </c>
      <c r="S2113" s="219" t="e">
        <f ca="1">IF(ISNUMBER(OFFSET(INDIRECT("'"&amp;'DATA for charts'!S$5&amp;"'!$x1"),$A2113-1,0)),OFFSET(INDIRECT("'"&amp;'DATA for charts'!S$5&amp;"'!$x1"),$A2113-1,0),NA())</f>
        <v>#N/A</v>
      </c>
    </row>
    <row r="2114" spans="1:19">
      <c r="A2114" s="226">
        <f t="shared" si="1561"/>
        <v>269</v>
      </c>
      <c r="B2114" s="8">
        <v>8</v>
      </c>
      <c r="C2114" s="219">
        <f ca="1">IF(ISNUMBER(OFFSET(INDIRECT("'"&amp;'DATA for charts'!C$5&amp;"'!$x1"),$A2114-1,0)),OFFSET(INDIRECT("'"&amp;'DATA for charts'!C$5&amp;"'!$x1"),$A2114-1,0),NA())</f>
        <v>-0.626</v>
      </c>
      <c r="D2114" s="219">
        <f ca="1">IF(ISNUMBER(OFFSET(INDIRECT("'"&amp;'DATA for charts'!D$5&amp;"'!$x1"),$A2114-1,0)),OFFSET(INDIRECT("'"&amp;'DATA for charts'!D$5&amp;"'!$x1"),$A2114-1,0),NA())</f>
        <v>-0.48514709999999989</v>
      </c>
      <c r="E2114" s="219">
        <f ca="1">IF(ISNUMBER(OFFSET(INDIRECT("'"&amp;'DATA for charts'!E$5&amp;"'!$x1"),$A2114-1,0)),OFFSET(INDIRECT("'"&amp;'DATA for charts'!E$5&amp;"'!$x1"),$A2114-1,0),NA())</f>
        <v>-0.55169999999999997</v>
      </c>
      <c r="F2114" s="219">
        <f ca="1">IF(ISNUMBER(OFFSET(INDIRECT("'"&amp;'DATA for charts'!F$5&amp;"'!$x1"),$A2114-1,0)),OFFSET(INDIRECT("'"&amp;'DATA for charts'!F$5&amp;"'!$x1"),$A2114-1,0),NA())</f>
        <v>-0.57860954774495843</v>
      </c>
      <c r="G2114" s="219">
        <f ca="1">IF(ISNUMBER(OFFSET(INDIRECT("'"&amp;'DATA for charts'!G$5&amp;"'!$x1"),$A2114-1,0)),OFFSET(INDIRECT("'"&amp;'DATA for charts'!G$5&amp;"'!$x1"),$A2114-1,0),NA())</f>
        <v>-0.54</v>
      </c>
      <c r="H2114" s="219">
        <f ca="1">IF(ISNUMBER(OFFSET(INDIRECT("'"&amp;'DATA for charts'!H$5&amp;"'!$x1"),$A2114-1,0)),OFFSET(INDIRECT("'"&amp;'DATA for charts'!H$5&amp;"'!$x1"),$A2114-1,0),NA())</f>
        <v>-0.53025299999999997</v>
      </c>
      <c r="I2114" s="219" t="e">
        <f ca="1">IF(ISNUMBER(OFFSET(INDIRECT("'"&amp;'DATA for charts'!I$5&amp;"'!$x1"),$A2114-1,0)),OFFSET(INDIRECT("'"&amp;'DATA for charts'!I$5&amp;"'!$x1"),$A2114-1,0),NA())</f>
        <v>#N/A</v>
      </c>
      <c r="J2114" s="219" t="e">
        <f ca="1">IF(ISNUMBER(OFFSET(INDIRECT("'"&amp;'DATA for charts'!J$5&amp;"'!$x1"),$A2114-1,0)),OFFSET(INDIRECT("'"&amp;'DATA for charts'!J$5&amp;"'!$x1"),$A2114-1,0),NA())</f>
        <v>#N/A</v>
      </c>
      <c r="K2114" s="219" t="e">
        <f ca="1">IF(ISNUMBER(OFFSET(INDIRECT("'"&amp;'DATA for charts'!K$5&amp;"'!$x1"),$A2114-1,0)),OFFSET(INDIRECT("'"&amp;'DATA for charts'!K$5&amp;"'!$x1"),$A2114-1,0),NA())</f>
        <v>#N/A</v>
      </c>
      <c r="L2114" s="219" t="e">
        <f ca="1">IF(ISNUMBER(OFFSET(INDIRECT("'"&amp;'DATA for charts'!L$5&amp;"'!$x1"),$A2114-1,0)),OFFSET(INDIRECT("'"&amp;'DATA for charts'!L$5&amp;"'!$x1"),$A2114-1,0),NA())</f>
        <v>#N/A</v>
      </c>
      <c r="M2114" s="219" t="e">
        <f ca="1">IF(ISNUMBER(OFFSET(INDIRECT("'"&amp;'DATA for charts'!M$5&amp;"'!$x1"),$A2114-1,0)),OFFSET(INDIRECT("'"&amp;'DATA for charts'!M$5&amp;"'!$x1"),$A2114-1,0),NA())</f>
        <v>#N/A</v>
      </c>
      <c r="N2114" s="219" t="e">
        <f ca="1">IF(ISNUMBER(OFFSET(INDIRECT("'"&amp;'DATA for charts'!N$5&amp;"'!$x1"),$A2114-1,0)),OFFSET(INDIRECT("'"&amp;'DATA for charts'!N$5&amp;"'!$x1"),$A2114-1,0),NA())</f>
        <v>#N/A</v>
      </c>
      <c r="O2114" s="219" t="e">
        <f ca="1">IF(ISNUMBER(OFFSET(INDIRECT("'"&amp;'DATA for charts'!O$5&amp;"'!$x1"),$A2114-1,0)),OFFSET(INDIRECT("'"&amp;'DATA for charts'!O$5&amp;"'!$x1"),$A2114-1,0),NA())</f>
        <v>#N/A</v>
      </c>
      <c r="P2114" s="219" t="e">
        <f ca="1">IF(ISNUMBER(OFFSET(INDIRECT("'"&amp;'DATA for charts'!P$5&amp;"'!$x1"),$A2114-1,0)),OFFSET(INDIRECT("'"&amp;'DATA for charts'!P$5&amp;"'!$x1"),$A2114-1,0),NA())</f>
        <v>#N/A</v>
      </c>
      <c r="Q2114" s="219" t="e">
        <f ca="1">IF(ISNUMBER(OFFSET(INDIRECT("'"&amp;'DATA for charts'!Q$5&amp;"'!$x1"),$A2114-1,0)),OFFSET(INDIRECT("'"&amp;'DATA for charts'!Q$5&amp;"'!$x1"),$A2114-1,0),NA())</f>
        <v>#N/A</v>
      </c>
      <c r="R2114" s="219" t="e">
        <f ca="1">IF(ISNUMBER(OFFSET(INDIRECT("'"&amp;'DATA for charts'!R$5&amp;"'!$x1"),$A2114-1,0)),OFFSET(INDIRECT("'"&amp;'DATA for charts'!R$5&amp;"'!$x1"),$A2114-1,0),NA())</f>
        <v>#N/A</v>
      </c>
      <c r="S2114" s="219" t="e">
        <f ca="1">IF(ISNUMBER(OFFSET(INDIRECT("'"&amp;'DATA for charts'!S$5&amp;"'!$x1"),$A2114-1,0)),OFFSET(INDIRECT("'"&amp;'DATA for charts'!S$5&amp;"'!$x1"),$A2114-1,0),NA())</f>
        <v>#N/A</v>
      </c>
    </row>
    <row r="2115" spans="1:19">
      <c r="A2115" s="226">
        <f t="shared" si="1561"/>
        <v>270</v>
      </c>
      <c r="B2115" s="8">
        <v>9</v>
      </c>
      <c r="C2115" s="219">
        <f ca="1">IF(ISNUMBER(OFFSET(INDIRECT("'"&amp;'DATA for charts'!C$5&amp;"'!$x1"),$A2115-1,0)),OFFSET(INDIRECT("'"&amp;'DATA for charts'!C$5&amp;"'!$x1"),$A2115-1,0),NA())</f>
        <v>-0.81100000000000005</v>
      </c>
      <c r="D2115" s="219">
        <f ca="1">IF(ISNUMBER(OFFSET(INDIRECT("'"&amp;'DATA for charts'!D$5&amp;"'!$x1"),$A2115-1,0)),OFFSET(INDIRECT("'"&amp;'DATA for charts'!D$5&amp;"'!$x1"),$A2115-1,0),NA())</f>
        <v>-0.62671129999999997</v>
      </c>
      <c r="E2115" s="219">
        <f ca="1">IF(ISNUMBER(OFFSET(INDIRECT("'"&amp;'DATA for charts'!E$5&amp;"'!$x1"),$A2115-1,0)),OFFSET(INDIRECT("'"&amp;'DATA for charts'!E$5&amp;"'!$x1"),$A2115-1,0),NA())</f>
        <v>-0.66620000000000001</v>
      </c>
      <c r="F2115" s="219">
        <f ca="1">IF(ISNUMBER(OFFSET(INDIRECT("'"&amp;'DATA for charts'!F$5&amp;"'!$x1"),$A2115-1,0)),OFFSET(INDIRECT("'"&amp;'DATA for charts'!F$5&amp;"'!$x1"),$A2115-1,0),NA())</f>
        <v>-0.73080948728415562</v>
      </c>
      <c r="G2115" s="219">
        <f ca="1">IF(ISNUMBER(OFFSET(INDIRECT("'"&amp;'DATA for charts'!G$5&amp;"'!$x1"),$A2115-1,0)),OFFSET(INDIRECT("'"&amp;'DATA for charts'!G$5&amp;"'!$x1"),$A2115-1,0),NA())</f>
        <v>-0.66</v>
      </c>
      <c r="H2115" s="219">
        <f ca="1">IF(ISNUMBER(OFFSET(INDIRECT("'"&amp;'DATA for charts'!H$5&amp;"'!$x1"),$A2115-1,0)),OFFSET(INDIRECT("'"&amp;'DATA for charts'!H$5&amp;"'!$x1"),$A2115-1,0),NA())</f>
        <v>-0.68032999999999999</v>
      </c>
      <c r="I2115" s="219" t="e">
        <f ca="1">IF(ISNUMBER(OFFSET(INDIRECT("'"&amp;'DATA for charts'!I$5&amp;"'!$x1"),$A2115-1,0)),OFFSET(INDIRECT("'"&amp;'DATA for charts'!I$5&amp;"'!$x1"),$A2115-1,0),NA())</f>
        <v>#N/A</v>
      </c>
      <c r="J2115" s="219" t="e">
        <f ca="1">IF(ISNUMBER(OFFSET(INDIRECT("'"&amp;'DATA for charts'!J$5&amp;"'!$x1"),$A2115-1,0)),OFFSET(INDIRECT("'"&amp;'DATA for charts'!J$5&amp;"'!$x1"),$A2115-1,0),NA())</f>
        <v>#N/A</v>
      </c>
      <c r="K2115" s="219" t="e">
        <f ca="1">IF(ISNUMBER(OFFSET(INDIRECT("'"&amp;'DATA for charts'!K$5&amp;"'!$x1"),$A2115-1,0)),OFFSET(INDIRECT("'"&amp;'DATA for charts'!K$5&amp;"'!$x1"),$A2115-1,0),NA())</f>
        <v>#N/A</v>
      </c>
      <c r="L2115" s="219" t="e">
        <f ca="1">IF(ISNUMBER(OFFSET(INDIRECT("'"&amp;'DATA for charts'!L$5&amp;"'!$x1"),$A2115-1,0)),OFFSET(INDIRECT("'"&amp;'DATA for charts'!L$5&amp;"'!$x1"),$A2115-1,0),NA())</f>
        <v>#N/A</v>
      </c>
      <c r="M2115" s="219" t="e">
        <f ca="1">IF(ISNUMBER(OFFSET(INDIRECT("'"&amp;'DATA for charts'!M$5&amp;"'!$x1"),$A2115-1,0)),OFFSET(INDIRECT("'"&amp;'DATA for charts'!M$5&amp;"'!$x1"),$A2115-1,0),NA())</f>
        <v>#N/A</v>
      </c>
      <c r="N2115" s="219" t="e">
        <f ca="1">IF(ISNUMBER(OFFSET(INDIRECT("'"&amp;'DATA for charts'!N$5&amp;"'!$x1"),$A2115-1,0)),OFFSET(INDIRECT("'"&amp;'DATA for charts'!N$5&amp;"'!$x1"),$A2115-1,0),NA())</f>
        <v>#N/A</v>
      </c>
      <c r="O2115" s="219" t="e">
        <f ca="1">IF(ISNUMBER(OFFSET(INDIRECT("'"&amp;'DATA for charts'!O$5&amp;"'!$x1"),$A2115-1,0)),OFFSET(INDIRECT("'"&amp;'DATA for charts'!O$5&amp;"'!$x1"),$A2115-1,0),NA())</f>
        <v>#N/A</v>
      </c>
      <c r="P2115" s="219" t="e">
        <f ca="1">IF(ISNUMBER(OFFSET(INDIRECT("'"&amp;'DATA for charts'!P$5&amp;"'!$x1"),$A2115-1,0)),OFFSET(INDIRECT("'"&amp;'DATA for charts'!P$5&amp;"'!$x1"),$A2115-1,0),NA())</f>
        <v>#N/A</v>
      </c>
      <c r="Q2115" s="219" t="e">
        <f ca="1">IF(ISNUMBER(OFFSET(INDIRECT("'"&amp;'DATA for charts'!Q$5&amp;"'!$x1"),$A2115-1,0)),OFFSET(INDIRECT("'"&amp;'DATA for charts'!Q$5&amp;"'!$x1"),$A2115-1,0),NA())</f>
        <v>#N/A</v>
      </c>
      <c r="R2115" s="219" t="e">
        <f ca="1">IF(ISNUMBER(OFFSET(INDIRECT("'"&amp;'DATA for charts'!R$5&amp;"'!$x1"),$A2115-1,0)),OFFSET(INDIRECT("'"&amp;'DATA for charts'!R$5&amp;"'!$x1"),$A2115-1,0),NA())</f>
        <v>#N/A</v>
      </c>
      <c r="S2115" s="219" t="e">
        <f ca="1">IF(ISNUMBER(OFFSET(INDIRECT("'"&amp;'DATA for charts'!S$5&amp;"'!$x1"),$A2115-1,0)),OFFSET(INDIRECT("'"&amp;'DATA for charts'!S$5&amp;"'!$x1"),$A2115-1,0),NA())</f>
        <v>#N/A</v>
      </c>
    </row>
    <row r="2116" spans="1:19">
      <c r="A2116" s="226">
        <f t="shared" si="1561"/>
        <v>271</v>
      </c>
      <c r="B2116" s="8">
        <v>10</v>
      </c>
      <c r="C2116" s="219">
        <f ca="1">IF(ISNUMBER(OFFSET(INDIRECT("'"&amp;'DATA for charts'!C$5&amp;"'!$x1"),$A2116-1,0)),OFFSET(INDIRECT("'"&amp;'DATA for charts'!C$5&amp;"'!$x1"),$A2116-1,0),NA())</f>
        <v>-1.077</v>
      </c>
      <c r="D2116" s="219">
        <f ca="1">IF(ISNUMBER(OFFSET(INDIRECT("'"&amp;'DATA for charts'!D$5&amp;"'!$x1"),$A2116-1,0)),OFFSET(INDIRECT("'"&amp;'DATA for charts'!D$5&amp;"'!$x1"),$A2116-1,0),NA())</f>
        <v>-0.92082649999999999</v>
      </c>
      <c r="E2116" s="219">
        <f ca="1">IF(ISNUMBER(OFFSET(INDIRECT("'"&amp;'DATA for charts'!E$5&amp;"'!$x1"),$A2116-1,0)),OFFSET(INDIRECT("'"&amp;'DATA for charts'!E$5&amp;"'!$x1"),$A2116-1,0),NA())</f>
        <v>-0.8518</v>
      </c>
      <c r="F2116" s="219">
        <f ca="1">IF(ISNUMBER(OFFSET(INDIRECT("'"&amp;'DATA for charts'!F$5&amp;"'!$x1"),$A2116-1,0)),OFFSET(INDIRECT("'"&amp;'DATA for charts'!F$5&amp;"'!$x1"),$A2116-1,0),NA())</f>
        <v>-0.98588941218343062</v>
      </c>
      <c r="G2116" s="219">
        <f ca="1">IF(ISNUMBER(OFFSET(INDIRECT("'"&amp;'DATA for charts'!G$5&amp;"'!$x1"),$A2116-1,0)),OFFSET(INDIRECT("'"&amp;'DATA for charts'!G$5&amp;"'!$x1"),$A2116-1,0),NA())</f>
        <v>-0.88</v>
      </c>
      <c r="H2116" s="219">
        <f ca="1">IF(ISNUMBER(OFFSET(INDIRECT("'"&amp;'DATA for charts'!H$5&amp;"'!$x1"),$A2116-1,0)),OFFSET(INDIRECT("'"&amp;'DATA for charts'!H$5&amp;"'!$x1"),$A2116-1,0),NA())</f>
        <v>-0.95143900000000003</v>
      </c>
      <c r="I2116" s="219" t="e">
        <f ca="1">IF(ISNUMBER(OFFSET(INDIRECT("'"&amp;'DATA for charts'!I$5&amp;"'!$x1"),$A2116-1,0)),OFFSET(INDIRECT("'"&amp;'DATA for charts'!I$5&amp;"'!$x1"),$A2116-1,0),NA())</f>
        <v>#N/A</v>
      </c>
      <c r="J2116" s="219" t="e">
        <f ca="1">IF(ISNUMBER(OFFSET(INDIRECT("'"&amp;'DATA for charts'!J$5&amp;"'!$x1"),$A2116-1,0)),OFFSET(INDIRECT("'"&amp;'DATA for charts'!J$5&amp;"'!$x1"),$A2116-1,0),NA())</f>
        <v>#N/A</v>
      </c>
      <c r="K2116" s="219" t="e">
        <f ca="1">IF(ISNUMBER(OFFSET(INDIRECT("'"&amp;'DATA for charts'!K$5&amp;"'!$x1"),$A2116-1,0)),OFFSET(INDIRECT("'"&amp;'DATA for charts'!K$5&amp;"'!$x1"),$A2116-1,0),NA())</f>
        <v>#N/A</v>
      </c>
      <c r="L2116" s="219" t="e">
        <f ca="1">IF(ISNUMBER(OFFSET(INDIRECT("'"&amp;'DATA for charts'!L$5&amp;"'!$x1"),$A2116-1,0)),OFFSET(INDIRECT("'"&amp;'DATA for charts'!L$5&amp;"'!$x1"),$A2116-1,0),NA())</f>
        <v>#N/A</v>
      </c>
      <c r="M2116" s="219" t="e">
        <f ca="1">IF(ISNUMBER(OFFSET(INDIRECT("'"&amp;'DATA for charts'!M$5&amp;"'!$x1"),$A2116-1,0)),OFFSET(INDIRECT("'"&amp;'DATA for charts'!M$5&amp;"'!$x1"),$A2116-1,0),NA())</f>
        <v>#N/A</v>
      </c>
      <c r="N2116" s="219" t="e">
        <f ca="1">IF(ISNUMBER(OFFSET(INDIRECT("'"&amp;'DATA for charts'!N$5&amp;"'!$x1"),$A2116-1,0)),OFFSET(INDIRECT("'"&amp;'DATA for charts'!N$5&amp;"'!$x1"),$A2116-1,0),NA())</f>
        <v>#N/A</v>
      </c>
      <c r="O2116" s="219" t="e">
        <f ca="1">IF(ISNUMBER(OFFSET(INDIRECT("'"&amp;'DATA for charts'!O$5&amp;"'!$x1"),$A2116-1,0)),OFFSET(INDIRECT("'"&amp;'DATA for charts'!O$5&amp;"'!$x1"),$A2116-1,0),NA())</f>
        <v>#N/A</v>
      </c>
      <c r="P2116" s="219" t="e">
        <f ca="1">IF(ISNUMBER(OFFSET(INDIRECT("'"&amp;'DATA for charts'!P$5&amp;"'!$x1"),$A2116-1,0)),OFFSET(INDIRECT("'"&amp;'DATA for charts'!P$5&amp;"'!$x1"),$A2116-1,0),NA())</f>
        <v>#N/A</v>
      </c>
      <c r="Q2116" s="219" t="e">
        <f ca="1">IF(ISNUMBER(OFFSET(INDIRECT("'"&amp;'DATA for charts'!Q$5&amp;"'!$x1"),$A2116-1,0)),OFFSET(INDIRECT("'"&amp;'DATA for charts'!Q$5&amp;"'!$x1"),$A2116-1,0),NA())</f>
        <v>#N/A</v>
      </c>
      <c r="R2116" s="219" t="e">
        <f ca="1">IF(ISNUMBER(OFFSET(INDIRECT("'"&amp;'DATA for charts'!R$5&amp;"'!$x1"),$A2116-1,0)),OFFSET(INDIRECT("'"&amp;'DATA for charts'!R$5&amp;"'!$x1"),$A2116-1,0),NA())</f>
        <v>#N/A</v>
      </c>
      <c r="S2116" s="219" t="e">
        <f ca="1">IF(ISNUMBER(OFFSET(INDIRECT("'"&amp;'DATA for charts'!S$5&amp;"'!$x1"),$A2116-1,0)),OFFSET(INDIRECT("'"&amp;'DATA for charts'!S$5&amp;"'!$x1"),$A2116-1,0),NA())</f>
        <v>#N/A</v>
      </c>
    </row>
    <row r="2117" spans="1:19">
      <c r="A2117" s="226">
        <f t="shared" si="1561"/>
        <v>272</v>
      </c>
      <c r="B2117" s="8">
        <v>11</v>
      </c>
      <c r="C2117" s="219">
        <f ca="1">IF(ISNUMBER(OFFSET(INDIRECT("'"&amp;'DATA for charts'!C$5&amp;"'!$x1"),$A2117-1,0)),OFFSET(INDIRECT("'"&amp;'DATA for charts'!C$5&amp;"'!$x1"),$A2117-1,0),NA())</f>
        <v>-1.4470000000000001</v>
      </c>
      <c r="D2117" s="219">
        <f ca="1">IF(ISNUMBER(OFFSET(INDIRECT("'"&amp;'DATA for charts'!D$5&amp;"'!$x1"),$A2117-1,0)),OFFSET(INDIRECT("'"&amp;'DATA for charts'!D$5&amp;"'!$x1"),$A2117-1,0),NA())</f>
        <v>-1.289804</v>
      </c>
      <c r="E2117" s="219">
        <f ca="1">IF(ISNUMBER(OFFSET(INDIRECT("'"&amp;'DATA for charts'!E$5&amp;"'!$x1"),$A2117-1,0)),OFFSET(INDIRECT("'"&amp;'DATA for charts'!E$5&amp;"'!$x1"),$A2117-1,0),NA())</f>
        <v>-1.0852999999999999</v>
      </c>
      <c r="F2117" s="219">
        <f ca="1">IF(ISNUMBER(OFFSET(INDIRECT("'"&amp;'DATA for charts'!F$5&amp;"'!$x1"),$A2117-1,0)),OFFSET(INDIRECT("'"&amp;'DATA for charts'!F$5&amp;"'!$x1"),$A2117-1,0),NA())</f>
        <v>-1.3035103263430861</v>
      </c>
      <c r="G2117" s="219">
        <f ca="1">IF(ISNUMBER(OFFSET(INDIRECT("'"&amp;'DATA for charts'!G$5&amp;"'!$x1"),$A2117-1,0)),OFFSET(INDIRECT("'"&amp;'DATA for charts'!G$5&amp;"'!$x1"),$A2117-1,0),NA())</f>
        <v>-1.17</v>
      </c>
      <c r="H2117" s="219">
        <f ca="1">IF(ISNUMBER(OFFSET(INDIRECT("'"&amp;'DATA for charts'!H$5&amp;"'!$x1"),$A2117-1,0)),OFFSET(INDIRECT("'"&amp;'DATA for charts'!H$5&amp;"'!$x1"),$A2117-1,0),NA())</f>
        <v>-1.27515</v>
      </c>
      <c r="I2117" s="219" t="e">
        <f ca="1">IF(ISNUMBER(OFFSET(INDIRECT("'"&amp;'DATA for charts'!I$5&amp;"'!$x1"),$A2117-1,0)),OFFSET(INDIRECT("'"&amp;'DATA for charts'!I$5&amp;"'!$x1"),$A2117-1,0),NA())</f>
        <v>#N/A</v>
      </c>
      <c r="J2117" s="219" t="e">
        <f ca="1">IF(ISNUMBER(OFFSET(INDIRECT("'"&amp;'DATA for charts'!J$5&amp;"'!$x1"),$A2117-1,0)),OFFSET(INDIRECT("'"&amp;'DATA for charts'!J$5&amp;"'!$x1"),$A2117-1,0),NA())</f>
        <v>#N/A</v>
      </c>
      <c r="K2117" s="219" t="e">
        <f ca="1">IF(ISNUMBER(OFFSET(INDIRECT("'"&amp;'DATA for charts'!K$5&amp;"'!$x1"),$A2117-1,0)),OFFSET(INDIRECT("'"&amp;'DATA for charts'!K$5&amp;"'!$x1"),$A2117-1,0),NA())</f>
        <v>#N/A</v>
      </c>
      <c r="L2117" s="219" t="e">
        <f ca="1">IF(ISNUMBER(OFFSET(INDIRECT("'"&amp;'DATA for charts'!L$5&amp;"'!$x1"),$A2117-1,0)),OFFSET(INDIRECT("'"&amp;'DATA for charts'!L$5&amp;"'!$x1"),$A2117-1,0),NA())</f>
        <v>#N/A</v>
      </c>
      <c r="M2117" s="219" t="e">
        <f ca="1">IF(ISNUMBER(OFFSET(INDIRECT("'"&amp;'DATA for charts'!M$5&amp;"'!$x1"),$A2117-1,0)),OFFSET(INDIRECT("'"&amp;'DATA for charts'!M$5&amp;"'!$x1"),$A2117-1,0),NA())</f>
        <v>#N/A</v>
      </c>
      <c r="N2117" s="219" t="e">
        <f ca="1">IF(ISNUMBER(OFFSET(INDIRECT("'"&amp;'DATA for charts'!N$5&amp;"'!$x1"),$A2117-1,0)),OFFSET(INDIRECT("'"&amp;'DATA for charts'!N$5&amp;"'!$x1"),$A2117-1,0),NA())</f>
        <v>#N/A</v>
      </c>
      <c r="O2117" s="219" t="e">
        <f ca="1">IF(ISNUMBER(OFFSET(INDIRECT("'"&amp;'DATA for charts'!O$5&amp;"'!$x1"),$A2117-1,0)),OFFSET(INDIRECT("'"&amp;'DATA for charts'!O$5&amp;"'!$x1"),$A2117-1,0),NA())</f>
        <v>#N/A</v>
      </c>
      <c r="P2117" s="219" t="e">
        <f ca="1">IF(ISNUMBER(OFFSET(INDIRECT("'"&amp;'DATA for charts'!P$5&amp;"'!$x1"),$A2117-1,0)),OFFSET(INDIRECT("'"&amp;'DATA for charts'!P$5&amp;"'!$x1"),$A2117-1,0),NA())</f>
        <v>#N/A</v>
      </c>
      <c r="Q2117" s="219" t="e">
        <f ca="1">IF(ISNUMBER(OFFSET(INDIRECT("'"&amp;'DATA for charts'!Q$5&amp;"'!$x1"),$A2117-1,0)),OFFSET(INDIRECT("'"&amp;'DATA for charts'!Q$5&amp;"'!$x1"),$A2117-1,0),NA())</f>
        <v>#N/A</v>
      </c>
      <c r="R2117" s="219" t="e">
        <f ca="1">IF(ISNUMBER(OFFSET(INDIRECT("'"&amp;'DATA for charts'!R$5&amp;"'!$x1"),$A2117-1,0)),OFFSET(INDIRECT("'"&amp;'DATA for charts'!R$5&amp;"'!$x1"),$A2117-1,0),NA())</f>
        <v>#N/A</v>
      </c>
      <c r="S2117" s="219" t="e">
        <f ca="1">IF(ISNUMBER(OFFSET(INDIRECT("'"&amp;'DATA for charts'!S$5&amp;"'!$x1"),$A2117-1,0)),OFFSET(INDIRECT("'"&amp;'DATA for charts'!S$5&amp;"'!$x1"),$A2117-1,0),NA())</f>
        <v>#N/A</v>
      </c>
    </row>
    <row r="2118" spans="1:19">
      <c r="A2118" s="226">
        <f t="shared" si="1561"/>
        <v>273</v>
      </c>
      <c r="B2118" s="8">
        <v>12</v>
      </c>
      <c r="C2118" s="219">
        <f ca="1">IF(ISNUMBER(OFFSET(INDIRECT("'"&amp;'DATA for charts'!C$5&amp;"'!$x1"),$A2118-1,0)),OFFSET(INDIRECT("'"&amp;'DATA for charts'!C$5&amp;"'!$x1"),$A2118-1,0),NA())</f>
        <v>-1.6870000000000001</v>
      </c>
      <c r="D2118" s="219">
        <f ca="1">IF(ISNUMBER(OFFSET(INDIRECT("'"&amp;'DATA for charts'!D$5&amp;"'!$x1"),$A2118-1,0)),OFFSET(INDIRECT("'"&amp;'DATA for charts'!D$5&amp;"'!$x1"),$A2118-1,0),NA())</f>
        <v>-1.6113580000000001</v>
      </c>
      <c r="E2118" s="219">
        <f ca="1">IF(ISNUMBER(OFFSET(INDIRECT("'"&amp;'DATA for charts'!E$5&amp;"'!$x1"),$A2118-1,0)),OFFSET(INDIRECT("'"&amp;'DATA for charts'!E$5&amp;"'!$x1"),$A2118-1,0),NA())</f>
        <v>-1.3168</v>
      </c>
      <c r="F2118" s="219">
        <f ca="1">IF(ISNUMBER(OFFSET(INDIRECT("'"&amp;'DATA for charts'!F$5&amp;"'!$x1"),$A2118-1,0)),OFFSET(INDIRECT("'"&amp;'DATA for charts'!F$5&amp;"'!$x1"),$A2118-1,0),NA())</f>
        <v>-1.5914560093202332</v>
      </c>
      <c r="G2118" s="219">
        <f ca="1">IF(ISNUMBER(OFFSET(INDIRECT("'"&amp;'DATA for charts'!G$5&amp;"'!$x1"),$A2118-1,0)),OFFSET(INDIRECT("'"&amp;'DATA for charts'!G$5&amp;"'!$x1"),$A2118-1,0),NA())</f>
        <v>-1.46</v>
      </c>
      <c r="H2118" s="219">
        <f ca="1">IF(ISNUMBER(OFFSET(INDIRECT("'"&amp;'DATA for charts'!H$5&amp;"'!$x1"),$A2118-1,0)),OFFSET(INDIRECT("'"&amp;'DATA for charts'!H$5&amp;"'!$x1"),$A2118-1,0),NA())</f>
        <v>-1.57891</v>
      </c>
      <c r="I2118" s="219" t="e">
        <f ca="1">IF(ISNUMBER(OFFSET(INDIRECT("'"&amp;'DATA for charts'!I$5&amp;"'!$x1"),$A2118-1,0)),OFFSET(INDIRECT("'"&amp;'DATA for charts'!I$5&amp;"'!$x1"),$A2118-1,0),NA())</f>
        <v>#N/A</v>
      </c>
      <c r="J2118" s="219" t="e">
        <f ca="1">IF(ISNUMBER(OFFSET(INDIRECT("'"&amp;'DATA for charts'!J$5&amp;"'!$x1"),$A2118-1,0)),OFFSET(INDIRECT("'"&amp;'DATA for charts'!J$5&amp;"'!$x1"),$A2118-1,0),NA())</f>
        <v>#N/A</v>
      </c>
      <c r="K2118" s="219" t="e">
        <f ca="1">IF(ISNUMBER(OFFSET(INDIRECT("'"&amp;'DATA for charts'!K$5&amp;"'!$x1"),$A2118-1,0)),OFFSET(INDIRECT("'"&amp;'DATA for charts'!K$5&amp;"'!$x1"),$A2118-1,0),NA())</f>
        <v>#N/A</v>
      </c>
      <c r="L2118" s="219" t="e">
        <f ca="1">IF(ISNUMBER(OFFSET(INDIRECT("'"&amp;'DATA for charts'!L$5&amp;"'!$x1"),$A2118-1,0)),OFFSET(INDIRECT("'"&amp;'DATA for charts'!L$5&amp;"'!$x1"),$A2118-1,0),NA())</f>
        <v>#N/A</v>
      </c>
      <c r="M2118" s="219" t="e">
        <f ca="1">IF(ISNUMBER(OFFSET(INDIRECT("'"&amp;'DATA for charts'!M$5&amp;"'!$x1"),$A2118-1,0)),OFFSET(INDIRECT("'"&amp;'DATA for charts'!M$5&amp;"'!$x1"),$A2118-1,0),NA())</f>
        <v>#N/A</v>
      </c>
      <c r="N2118" s="219" t="e">
        <f ca="1">IF(ISNUMBER(OFFSET(INDIRECT("'"&amp;'DATA for charts'!N$5&amp;"'!$x1"),$A2118-1,0)),OFFSET(INDIRECT("'"&amp;'DATA for charts'!N$5&amp;"'!$x1"),$A2118-1,0),NA())</f>
        <v>#N/A</v>
      </c>
      <c r="O2118" s="219" t="e">
        <f ca="1">IF(ISNUMBER(OFFSET(INDIRECT("'"&amp;'DATA for charts'!O$5&amp;"'!$x1"),$A2118-1,0)),OFFSET(INDIRECT("'"&amp;'DATA for charts'!O$5&amp;"'!$x1"),$A2118-1,0),NA())</f>
        <v>#N/A</v>
      </c>
      <c r="P2118" s="219" t="e">
        <f ca="1">IF(ISNUMBER(OFFSET(INDIRECT("'"&amp;'DATA for charts'!P$5&amp;"'!$x1"),$A2118-1,0)),OFFSET(INDIRECT("'"&amp;'DATA for charts'!P$5&amp;"'!$x1"),$A2118-1,0),NA())</f>
        <v>#N/A</v>
      </c>
      <c r="Q2118" s="219" t="e">
        <f ca="1">IF(ISNUMBER(OFFSET(INDIRECT("'"&amp;'DATA for charts'!Q$5&amp;"'!$x1"),$A2118-1,0)),OFFSET(INDIRECT("'"&amp;'DATA for charts'!Q$5&amp;"'!$x1"),$A2118-1,0),NA())</f>
        <v>#N/A</v>
      </c>
      <c r="R2118" s="219" t="e">
        <f ca="1">IF(ISNUMBER(OFFSET(INDIRECT("'"&amp;'DATA for charts'!R$5&amp;"'!$x1"),$A2118-1,0)),OFFSET(INDIRECT("'"&amp;'DATA for charts'!R$5&amp;"'!$x1"),$A2118-1,0),NA())</f>
        <v>#N/A</v>
      </c>
      <c r="S2118" s="219" t="e">
        <f ca="1">IF(ISNUMBER(OFFSET(INDIRECT("'"&amp;'DATA for charts'!S$5&amp;"'!$x1"),$A2118-1,0)),OFFSET(INDIRECT("'"&amp;'DATA for charts'!S$5&amp;"'!$x1"),$A2118-1,0),NA())</f>
        <v>#N/A</v>
      </c>
    </row>
    <row r="2119" spans="1:19">
      <c r="A2119" s="226">
        <f t="shared" si="1561"/>
        <v>274</v>
      </c>
      <c r="B2119" s="8">
        <v>13</v>
      </c>
      <c r="C2119" s="219">
        <f ca="1">IF(ISNUMBER(OFFSET(INDIRECT("'"&amp;'DATA for charts'!C$5&amp;"'!$x1"),$A2119-1,0)),OFFSET(INDIRECT("'"&amp;'DATA for charts'!C$5&amp;"'!$x1"),$A2119-1,0),NA())</f>
        <v>-1.8839999999999999</v>
      </c>
      <c r="D2119" s="219">
        <f ca="1">IF(ISNUMBER(OFFSET(INDIRECT("'"&amp;'DATA for charts'!D$5&amp;"'!$x1"),$A2119-1,0)),OFFSET(INDIRECT("'"&amp;'DATA for charts'!D$5&amp;"'!$x1"),$A2119-1,0),NA())</f>
        <v>-1.812497</v>
      </c>
      <c r="E2119" s="219">
        <f ca="1">IF(ISNUMBER(OFFSET(INDIRECT("'"&amp;'DATA for charts'!E$5&amp;"'!$x1"),$A2119-1,0)),OFFSET(INDIRECT("'"&amp;'DATA for charts'!E$5&amp;"'!$x1"),$A2119-1,0),NA())</f>
        <v>-1.5304</v>
      </c>
      <c r="F2119" s="219">
        <f ca="1">IF(ISNUMBER(OFFSET(INDIRECT("'"&amp;'DATA for charts'!F$5&amp;"'!$x1"),$A2119-1,0)),OFFSET(INDIRECT("'"&amp;'DATA for charts'!F$5&amp;"'!$x1"),$A2119-1,0),NA())</f>
        <v>-1.8175825348652168</v>
      </c>
      <c r="G2119" s="219">
        <f ca="1">IF(ISNUMBER(OFFSET(INDIRECT("'"&amp;'DATA for charts'!G$5&amp;"'!$x1"),$A2119-1,0)),OFFSET(INDIRECT("'"&amp;'DATA for charts'!G$5&amp;"'!$x1"),$A2119-1,0),NA())</f>
        <v>-1.71</v>
      </c>
      <c r="H2119" s="219">
        <f ca="1">IF(ISNUMBER(OFFSET(INDIRECT("'"&amp;'DATA for charts'!H$5&amp;"'!$x1"),$A2119-1,0)),OFFSET(INDIRECT("'"&amp;'DATA for charts'!H$5&amp;"'!$x1"),$A2119-1,0),NA())</f>
        <v>-1.8066899999999999</v>
      </c>
      <c r="I2119" s="219" t="e">
        <f ca="1">IF(ISNUMBER(OFFSET(INDIRECT("'"&amp;'DATA for charts'!I$5&amp;"'!$x1"),$A2119-1,0)),OFFSET(INDIRECT("'"&amp;'DATA for charts'!I$5&amp;"'!$x1"),$A2119-1,0),NA())</f>
        <v>#N/A</v>
      </c>
      <c r="J2119" s="219" t="e">
        <f ca="1">IF(ISNUMBER(OFFSET(INDIRECT("'"&amp;'DATA for charts'!J$5&amp;"'!$x1"),$A2119-1,0)),OFFSET(INDIRECT("'"&amp;'DATA for charts'!J$5&amp;"'!$x1"),$A2119-1,0),NA())</f>
        <v>#N/A</v>
      </c>
      <c r="K2119" s="219" t="e">
        <f ca="1">IF(ISNUMBER(OFFSET(INDIRECT("'"&amp;'DATA for charts'!K$5&amp;"'!$x1"),$A2119-1,0)),OFFSET(INDIRECT("'"&amp;'DATA for charts'!K$5&amp;"'!$x1"),$A2119-1,0),NA())</f>
        <v>#N/A</v>
      </c>
      <c r="L2119" s="219" t="e">
        <f ca="1">IF(ISNUMBER(OFFSET(INDIRECT("'"&amp;'DATA for charts'!L$5&amp;"'!$x1"),$A2119-1,0)),OFFSET(INDIRECT("'"&amp;'DATA for charts'!L$5&amp;"'!$x1"),$A2119-1,0),NA())</f>
        <v>#N/A</v>
      </c>
      <c r="M2119" s="219" t="e">
        <f ca="1">IF(ISNUMBER(OFFSET(INDIRECT("'"&amp;'DATA for charts'!M$5&amp;"'!$x1"),$A2119-1,0)),OFFSET(INDIRECT("'"&amp;'DATA for charts'!M$5&amp;"'!$x1"),$A2119-1,0),NA())</f>
        <v>#N/A</v>
      </c>
      <c r="N2119" s="219" t="e">
        <f ca="1">IF(ISNUMBER(OFFSET(INDIRECT("'"&amp;'DATA for charts'!N$5&amp;"'!$x1"),$A2119-1,0)),OFFSET(INDIRECT("'"&amp;'DATA for charts'!N$5&amp;"'!$x1"),$A2119-1,0),NA())</f>
        <v>#N/A</v>
      </c>
      <c r="O2119" s="219" t="e">
        <f ca="1">IF(ISNUMBER(OFFSET(INDIRECT("'"&amp;'DATA for charts'!O$5&amp;"'!$x1"),$A2119-1,0)),OFFSET(INDIRECT("'"&amp;'DATA for charts'!O$5&amp;"'!$x1"),$A2119-1,0),NA())</f>
        <v>#N/A</v>
      </c>
      <c r="P2119" s="219" t="e">
        <f ca="1">IF(ISNUMBER(OFFSET(INDIRECT("'"&amp;'DATA for charts'!P$5&amp;"'!$x1"),$A2119-1,0)),OFFSET(INDIRECT("'"&amp;'DATA for charts'!P$5&amp;"'!$x1"),$A2119-1,0),NA())</f>
        <v>#N/A</v>
      </c>
      <c r="Q2119" s="219" t="e">
        <f ca="1">IF(ISNUMBER(OFFSET(INDIRECT("'"&amp;'DATA for charts'!Q$5&amp;"'!$x1"),$A2119-1,0)),OFFSET(INDIRECT("'"&amp;'DATA for charts'!Q$5&amp;"'!$x1"),$A2119-1,0),NA())</f>
        <v>#N/A</v>
      </c>
      <c r="R2119" s="219" t="e">
        <f ca="1">IF(ISNUMBER(OFFSET(INDIRECT("'"&amp;'DATA for charts'!R$5&amp;"'!$x1"),$A2119-1,0)),OFFSET(INDIRECT("'"&amp;'DATA for charts'!R$5&amp;"'!$x1"),$A2119-1,0),NA())</f>
        <v>#N/A</v>
      </c>
      <c r="S2119" s="219" t="e">
        <f ca="1">IF(ISNUMBER(OFFSET(INDIRECT("'"&amp;'DATA for charts'!S$5&amp;"'!$x1"),$A2119-1,0)),OFFSET(INDIRECT("'"&amp;'DATA for charts'!S$5&amp;"'!$x1"),$A2119-1,0),NA())</f>
        <v>#N/A</v>
      </c>
    </row>
    <row r="2120" spans="1:19">
      <c r="A2120" s="226">
        <f t="shared" si="1561"/>
        <v>275</v>
      </c>
      <c r="B2120" s="8">
        <v>14</v>
      </c>
      <c r="C2120" s="219">
        <f ca="1">IF(ISNUMBER(OFFSET(INDIRECT("'"&amp;'DATA for charts'!C$5&amp;"'!$x1"),$A2120-1,0)),OFFSET(INDIRECT("'"&amp;'DATA for charts'!C$5&amp;"'!$x1"),$A2120-1,0),NA())</f>
        <v>-1.984</v>
      </c>
      <c r="D2120" s="219">
        <f ca="1">IF(ISNUMBER(OFFSET(INDIRECT("'"&amp;'DATA for charts'!D$5&amp;"'!$x1"),$A2120-1,0)),OFFSET(INDIRECT("'"&amp;'DATA for charts'!D$5&amp;"'!$x1"),$A2120-1,0),NA())</f>
        <v>-1.887975</v>
      </c>
      <c r="E2120" s="219">
        <f ca="1">IF(ISNUMBER(OFFSET(INDIRECT("'"&amp;'DATA for charts'!E$5&amp;"'!$x1"),$A2120-1,0)),OFFSET(INDIRECT("'"&amp;'DATA for charts'!E$5&amp;"'!$x1"),$A2120-1,0),NA())</f>
        <v>-1.6700999999999999</v>
      </c>
      <c r="F2120" s="219">
        <f ca="1">IF(ISNUMBER(OFFSET(INDIRECT("'"&amp;'DATA for charts'!F$5&amp;"'!$x1"),$A2120-1,0)),OFFSET(INDIRECT("'"&amp;'DATA for charts'!F$5&amp;"'!$x1"),$A2120-1,0),NA())</f>
        <v>-1.9424740503697333</v>
      </c>
      <c r="G2120" s="219">
        <f ca="1">IF(ISNUMBER(OFFSET(INDIRECT("'"&amp;'DATA for charts'!G$5&amp;"'!$x1"),$A2120-1,0)),OFFSET(INDIRECT("'"&amp;'DATA for charts'!G$5&amp;"'!$x1"),$A2120-1,0),NA())</f>
        <v>-1.86</v>
      </c>
      <c r="H2120" s="219">
        <f ca="1">IF(ISNUMBER(OFFSET(INDIRECT("'"&amp;'DATA for charts'!H$5&amp;"'!$x1"),$A2120-1,0)),OFFSET(INDIRECT("'"&amp;'DATA for charts'!H$5&amp;"'!$x1"),$A2120-1,0),NA())</f>
        <v>-1.9306700000000001</v>
      </c>
      <c r="I2120" s="219" t="e">
        <f ca="1">IF(ISNUMBER(OFFSET(INDIRECT("'"&amp;'DATA for charts'!I$5&amp;"'!$x1"),$A2120-1,0)),OFFSET(INDIRECT("'"&amp;'DATA for charts'!I$5&amp;"'!$x1"),$A2120-1,0),NA())</f>
        <v>#N/A</v>
      </c>
      <c r="J2120" s="219" t="e">
        <f ca="1">IF(ISNUMBER(OFFSET(INDIRECT("'"&amp;'DATA for charts'!J$5&amp;"'!$x1"),$A2120-1,0)),OFFSET(INDIRECT("'"&amp;'DATA for charts'!J$5&amp;"'!$x1"),$A2120-1,0),NA())</f>
        <v>#N/A</v>
      </c>
      <c r="K2120" s="219" t="e">
        <f ca="1">IF(ISNUMBER(OFFSET(INDIRECT("'"&amp;'DATA for charts'!K$5&amp;"'!$x1"),$A2120-1,0)),OFFSET(INDIRECT("'"&amp;'DATA for charts'!K$5&amp;"'!$x1"),$A2120-1,0),NA())</f>
        <v>#N/A</v>
      </c>
      <c r="L2120" s="219" t="e">
        <f ca="1">IF(ISNUMBER(OFFSET(INDIRECT("'"&amp;'DATA for charts'!L$5&amp;"'!$x1"),$A2120-1,0)),OFFSET(INDIRECT("'"&amp;'DATA for charts'!L$5&amp;"'!$x1"),$A2120-1,0),NA())</f>
        <v>#N/A</v>
      </c>
      <c r="M2120" s="219" t="e">
        <f ca="1">IF(ISNUMBER(OFFSET(INDIRECT("'"&amp;'DATA for charts'!M$5&amp;"'!$x1"),$A2120-1,0)),OFFSET(INDIRECT("'"&amp;'DATA for charts'!M$5&amp;"'!$x1"),$A2120-1,0),NA())</f>
        <v>#N/A</v>
      </c>
      <c r="N2120" s="219" t="e">
        <f ca="1">IF(ISNUMBER(OFFSET(INDIRECT("'"&amp;'DATA for charts'!N$5&amp;"'!$x1"),$A2120-1,0)),OFFSET(INDIRECT("'"&amp;'DATA for charts'!N$5&amp;"'!$x1"),$A2120-1,0),NA())</f>
        <v>#N/A</v>
      </c>
      <c r="O2120" s="219" t="e">
        <f ca="1">IF(ISNUMBER(OFFSET(INDIRECT("'"&amp;'DATA for charts'!O$5&amp;"'!$x1"),$A2120-1,0)),OFFSET(INDIRECT("'"&amp;'DATA for charts'!O$5&amp;"'!$x1"),$A2120-1,0),NA())</f>
        <v>#N/A</v>
      </c>
      <c r="P2120" s="219" t="e">
        <f ca="1">IF(ISNUMBER(OFFSET(INDIRECT("'"&amp;'DATA for charts'!P$5&amp;"'!$x1"),$A2120-1,0)),OFFSET(INDIRECT("'"&amp;'DATA for charts'!P$5&amp;"'!$x1"),$A2120-1,0),NA())</f>
        <v>#N/A</v>
      </c>
      <c r="Q2120" s="219" t="e">
        <f ca="1">IF(ISNUMBER(OFFSET(INDIRECT("'"&amp;'DATA for charts'!Q$5&amp;"'!$x1"),$A2120-1,0)),OFFSET(INDIRECT("'"&amp;'DATA for charts'!Q$5&amp;"'!$x1"),$A2120-1,0),NA())</f>
        <v>#N/A</v>
      </c>
      <c r="R2120" s="219" t="e">
        <f ca="1">IF(ISNUMBER(OFFSET(INDIRECT("'"&amp;'DATA for charts'!R$5&amp;"'!$x1"),$A2120-1,0)),OFFSET(INDIRECT("'"&amp;'DATA for charts'!R$5&amp;"'!$x1"),$A2120-1,0),NA())</f>
        <v>#N/A</v>
      </c>
      <c r="S2120" s="219" t="e">
        <f ca="1">IF(ISNUMBER(OFFSET(INDIRECT("'"&amp;'DATA for charts'!S$5&amp;"'!$x1"),$A2120-1,0)),OFFSET(INDIRECT("'"&amp;'DATA for charts'!S$5&amp;"'!$x1"),$A2120-1,0),NA())</f>
        <v>#N/A</v>
      </c>
    </row>
    <row r="2121" spans="1:19">
      <c r="A2121" s="226">
        <f t="shared" si="1561"/>
        <v>276</v>
      </c>
      <c r="B2121" s="8">
        <v>15</v>
      </c>
      <c r="C2121" s="219">
        <f ca="1">IF(ISNUMBER(OFFSET(INDIRECT("'"&amp;'DATA for charts'!C$5&amp;"'!$x1"),$A2121-1,0)),OFFSET(INDIRECT("'"&amp;'DATA for charts'!C$5&amp;"'!$x1"),$A2121-1,0),NA())</f>
        <v>-1.9710000000000001</v>
      </c>
      <c r="D2121" s="219">
        <f ca="1">IF(ISNUMBER(OFFSET(INDIRECT("'"&amp;'DATA for charts'!D$5&amp;"'!$x1"),$A2121-1,0)),OFFSET(INDIRECT("'"&amp;'DATA for charts'!D$5&amp;"'!$x1"),$A2121-1,0),NA())</f>
        <v>-1.8001450000000001</v>
      </c>
      <c r="E2121" s="219">
        <f ca="1">IF(ISNUMBER(OFFSET(INDIRECT("'"&amp;'DATA for charts'!E$5&amp;"'!$x1"),$A2121-1,0)),OFFSET(INDIRECT("'"&amp;'DATA for charts'!E$5&amp;"'!$x1"),$A2121-1,0),NA())</f>
        <v>-1.7047000000000001</v>
      </c>
      <c r="F2121" s="219">
        <f ca="1">IF(ISNUMBER(OFFSET(INDIRECT("'"&amp;'DATA for charts'!F$5&amp;"'!$x1"),$A2121-1,0)),OFFSET(INDIRECT("'"&amp;'DATA for charts'!F$5&amp;"'!$x1"),$A2121-1,0),NA())</f>
        <v>-1.9296853320675584</v>
      </c>
      <c r="G2121" s="219">
        <f ca="1">IF(ISNUMBER(OFFSET(INDIRECT("'"&amp;'DATA for charts'!G$5&amp;"'!$x1"),$A2121-1,0)),OFFSET(INDIRECT("'"&amp;'DATA for charts'!G$5&amp;"'!$x1"),$A2121-1,0),NA())</f>
        <v>-1.89</v>
      </c>
      <c r="H2121" s="219">
        <f ca="1">IF(ISNUMBER(OFFSET(INDIRECT("'"&amp;'DATA for charts'!H$5&amp;"'!$x1"),$A2121-1,0)),OFFSET(INDIRECT("'"&amp;'DATA for charts'!H$5&amp;"'!$x1"),$A2121-1,0),NA())</f>
        <v>-1.9149</v>
      </c>
      <c r="I2121" s="219" t="e">
        <f ca="1">IF(ISNUMBER(OFFSET(INDIRECT("'"&amp;'DATA for charts'!I$5&amp;"'!$x1"),$A2121-1,0)),OFFSET(INDIRECT("'"&amp;'DATA for charts'!I$5&amp;"'!$x1"),$A2121-1,0),NA())</f>
        <v>#N/A</v>
      </c>
      <c r="J2121" s="219" t="e">
        <f ca="1">IF(ISNUMBER(OFFSET(INDIRECT("'"&amp;'DATA for charts'!J$5&amp;"'!$x1"),$A2121-1,0)),OFFSET(INDIRECT("'"&amp;'DATA for charts'!J$5&amp;"'!$x1"),$A2121-1,0),NA())</f>
        <v>#N/A</v>
      </c>
      <c r="K2121" s="219" t="e">
        <f ca="1">IF(ISNUMBER(OFFSET(INDIRECT("'"&amp;'DATA for charts'!K$5&amp;"'!$x1"),$A2121-1,0)),OFFSET(INDIRECT("'"&amp;'DATA for charts'!K$5&amp;"'!$x1"),$A2121-1,0),NA())</f>
        <v>#N/A</v>
      </c>
      <c r="L2121" s="219" t="e">
        <f ca="1">IF(ISNUMBER(OFFSET(INDIRECT("'"&amp;'DATA for charts'!L$5&amp;"'!$x1"),$A2121-1,0)),OFFSET(INDIRECT("'"&amp;'DATA for charts'!L$5&amp;"'!$x1"),$A2121-1,0),NA())</f>
        <v>#N/A</v>
      </c>
      <c r="M2121" s="219" t="e">
        <f ca="1">IF(ISNUMBER(OFFSET(INDIRECT("'"&amp;'DATA for charts'!M$5&amp;"'!$x1"),$A2121-1,0)),OFFSET(INDIRECT("'"&amp;'DATA for charts'!M$5&amp;"'!$x1"),$A2121-1,0),NA())</f>
        <v>#N/A</v>
      </c>
      <c r="N2121" s="219" t="e">
        <f ca="1">IF(ISNUMBER(OFFSET(INDIRECT("'"&amp;'DATA for charts'!N$5&amp;"'!$x1"),$A2121-1,0)),OFFSET(INDIRECT("'"&amp;'DATA for charts'!N$5&amp;"'!$x1"),$A2121-1,0),NA())</f>
        <v>#N/A</v>
      </c>
      <c r="O2121" s="219" t="e">
        <f ca="1">IF(ISNUMBER(OFFSET(INDIRECT("'"&amp;'DATA for charts'!O$5&amp;"'!$x1"),$A2121-1,0)),OFFSET(INDIRECT("'"&amp;'DATA for charts'!O$5&amp;"'!$x1"),$A2121-1,0),NA())</f>
        <v>#N/A</v>
      </c>
      <c r="P2121" s="219" t="e">
        <f ca="1">IF(ISNUMBER(OFFSET(INDIRECT("'"&amp;'DATA for charts'!P$5&amp;"'!$x1"),$A2121-1,0)),OFFSET(INDIRECT("'"&amp;'DATA for charts'!P$5&amp;"'!$x1"),$A2121-1,0),NA())</f>
        <v>#N/A</v>
      </c>
      <c r="Q2121" s="219" t="e">
        <f ca="1">IF(ISNUMBER(OFFSET(INDIRECT("'"&amp;'DATA for charts'!Q$5&amp;"'!$x1"),$A2121-1,0)),OFFSET(INDIRECT("'"&amp;'DATA for charts'!Q$5&amp;"'!$x1"),$A2121-1,0),NA())</f>
        <v>#N/A</v>
      </c>
      <c r="R2121" s="219" t="e">
        <f ca="1">IF(ISNUMBER(OFFSET(INDIRECT("'"&amp;'DATA for charts'!R$5&amp;"'!$x1"),$A2121-1,0)),OFFSET(INDIRECT("'"&amp;'DATA for charts'!R$5&amp;"'!$x1"),$A2121-1,0),NA())</f>
        <v>#N/A</v>
      </c>
      <c r="S2121" s="219" t="e">
        <f ca="1">IF(ISNUMBER(OFFSET(INDIRECT("'"&amp;'DATA for charts'!S$5&amp;"'!$x1"),$A2121-1,0)),OFFSET(INDIRECT("'"&amp;'DATA for charts'!S$5&amp;"'!$x1"),$A2121-1,0),NA())</f>
        <v>#N/A</v>
      </c>
    </row>
    <row r="2122" spans="1:19">
      <c r="A2122" s="226">
        <f t="shared" si="1561"/>
        <v>277</v>
      </c>
      <c r="B2122" s="8">
        <v>16</v>
      </c>
      <c r="C2122" s="219">
        <f ca="1">IF(ISNUMBER(OFFSET(INDIRECT("'"&amp;'DATA for charts'!C$5&amp;"'!$x1"),$A2122-1,0)),OFFSET(INDIRECT("'"&amp;'DATA for charts'!C$5&amp;"'!$x1"),$A2122-1,0),NA())</f>
        <v>-1.8720000000000001</v>
      </c>
      <c r="D2122" s="219">
        <f ca="1">IF(ISNUMBER(OFFSET(INDIRECT("'"&amp;'DATA for charts'!D$5&amp;"'!$x1"),$A2122-1,0)),OFFSET(INDIRECT("'"&amp;'DATA for charts'!D$5&amp;"'!$x1"),$A2122-1,0),NA())</f>
        <v>-1.5962000000000001</v>
      </c>
      <c r="E2122" s="219">
        <f ca="1">IF(ISNUMBER(OFFSET(INDIRECT("'"&amp;'DATA for charts'!E$5&amp;"'!$x1"),$A2122-1,0)),OFFSET(INDIRECT("'"&amp;'DATA for charts'!E$5&amp;"'!$x1"),$A2122-1,0),NA())</f>
        <v>-1.6406000000000001</v>
      </c>
      <c r="F2122" s="219">
        <f ca="1">IF(ISNUMBER(OFFSET(INDIRECT("'"&amp;'DATA for charts'!F$5&amp;"'!$x1"),$A2122-1,0)),OFFSET(INDIRECT("'"&amp;'DATA for charts'!F$5&amp;"'!$x1"),$A2122-1,0),NA())</f>
        <v>-1.8097195343053081</v>
      </c>
      <c r="G2122" s="219">
        <f ca="1">IF(ISNUMBER(OFFSET(INDIRECT("'"&amp;'DATA for charts'!G$5&amp;"'!$x1"),$A2122-1,0)),OFFSET(INDIRECT("'"&amp;'DATA for charts'!G$5&amp;"'!$x1"),$A2122-1,0),NA())</f>
        <v>-1.8</v>
      </c>
      <c r="H2122" s="219">
        <f ca="1">IF(ISNUMBER(OFFSET(INDIRECT("'"&amp;'DATA for charts'!H$5&amp;"'!$x1"),$A2122-1,0)),OFFSET(INDIRECT("'"&amp;'DATA for charts'!H$5&amp;"'!$x1"),$A2122-1,0),NA())</f>
        <v>-1.7801800000000001</v>
      </c>
      <c r="I2122" s="219" t="e">
        <f ca="1">IF(ISNUMBER(OFFSET(INDIRECT("'"&amp;'DATA for charts'!I$5&amp;"'!$x1"),$A2122-1,0)),OFFSET(INDIRECT("'"&amp;'DATA for charts'!I$5&amp;"'!$x1"),$A2122-1,0),NA())</f>
        <v>#N/A</v>
      </c>
      <c r="J2122" s="219" t="e">
        <f ca="1">IF(ISNUMBER(OFFSET(INDIRECT("'"&amp;'DATA for charts'!J$5&amp;"'!$x1"),$A2122-1,0)),OFFSET(INDIRECT("'"&amp;'DATA for charts'!J$5&amp;"'!$x1"),$A2122-1,0),NA())</f>
        <v>#N/A</v>
      </c>
      <c r="K2122" s="219" t="e">
        <f ca="1">IF(ISNUMBER(OFFSET(INDIRECT("'"&amp;'DATA for charts'!K$5&amp;"'!$x1"),$A2122-1,0)),OFFSET(INDIRECT("'"&amp;'DATA for charts'!K$5&amp;"'!$x1"),$A2122-1,0),NA())</f>
        <v>#N/A</v>
      </c>
      <c r="L2122" s="219" t="e">
        <f ca="1">IF(ISNUMBER(OFFSET(INDIRECT("'"&amp;'DATA for charts'!L$5&amp;"'!$x1"),$A2122-1,0)),OFFSET(INDIRECT("'"&amp;'DATA for charts'!L$5&amp;"'!$x1"),$A2122-1,0),NA())</f>
        <v>#N/A</v>
      </c>
      <c r="M2122" s="219" t="e">
        <f ca="1">IF(ISNUMBER(OFFSET(INDIRECT("'"&amp;'DATA for charts'!M$5&amp;"'!$x1"),$A2122-1,0)),OFFSET(INDIRECT("'"&amp;'DATA for charts'!M$5&amp;"'!$x1"),$A2122-1,0),NA())</f>
        <v>#N/A</v>
      </c>
      <c r="N2122" s="219" t="e">
        <f ca="1">IF(ISNUMBER(OFFSET(INDIRECT("'"&amp;'DATA for charts'!N$5&amp;"'!$x1"),$A2122-1,0)),OFFSET(INDIRECT("'"&amp;'DATA for charts'!N$5&amp;"'!$x1"),$A2122-1,0),NA())</f>
        <v>#N/A</v>
      </c>
      <c r="O2122" s="219" t="e">
        <f ca="1">IF(ISNUMBER(OFFSET(INDIRECT("'"&amp;'DATA for charts'!O$5&amp;"'!$x1"),$A2122-1,0)),OFFSET(INDIRECT("'"&amp;'DATA for charts'!O$5&amp;"'!$x1"),$A2122-1,0),NA())</f>
        <v>#N/A</v>
      </c>
      <c r="P2122" s="219" t="e">
        <f ca="1">IF(ISNUMBER(OFFSET(INDIRECT("'"&amp;'DATA for charts'!P$5&amp;"'!$x1"),$A2122-1,0)),OFFSET(INDIRECT("'"&amp;'DATA for charts'!P$5&amp;"'!$x1"),$A2122-1,0),NA())</f>
        <v>#N/A</v>
      </c>
      <c r="Q2122" s="219" t="e">
        <f ca="1">IF(ISNUMBER(OFFSET(INDIRECT("'"&amp;'DATA for charts'!Q$5&amp;"'!$x1"),$A2122-1,0)),OFFSET(INDIRECT("'"&amp;'DATA for charts'!Q$5&amp;"'!$x1"),$A2122-1,0),NA())</f>
        <v>#N/A</v>
      </c>
      <c r="R2122" s="219" t="e">
        <f ca="1">IF(ISNUMBER(OFFSET(INDIRECT("'"&amp;'DATA for charts'!R$5&amp;"'!$x1"),$A2122-1,0)),OFFSET(INDIRECT("'"&amp;'DATA for charts'!R$5&amp;"'!$x1"),$A2122-1,0),NA())</f>
        <v>#N/A</v>
      </c>
      <c r="S2122" s="219" t="e">
        <f ca="1">IF(ISNUMBER(OFFSET(INDIRECT("'"&amp;'DATA for charts'!S$5&amp;"'!$x1"),$A2122-1,0)),OFFSET(INDIRECT("'"&amp;'DATA for charts'!S$5&amp;"'!$x1"),$A2122-1,0),NA())</f>
        <v>#N/A</v>
      </c>
    </row>
    <row r="2123" spans="1:19">
      <c r="A2123" s="226">
        <f t="shared" si="1561"/>
        <v>278</v>
      </c>
      <c r="B2123" s="8">
        <v>17</v>
      </c>
      <c r="C2123" s="219">
        <f ca="1">IF(ISNUMBER(OFFSET(INDIRECT("'"&amp;'DATA for charts'!C$5&amp;"'!$x1"),$A2123-1,0)),OFFSET(INDIRECT("'"&amp;'DATA for charts'!C$5&amp;"'!$x1"),$A2123-1,0),NA())</f>
        <v>-1.7629999999999999</v>
      </c>
      <c r="D2123" s="219">
        <f ca="1">IF(ISNUMBER(OFFSET(INDIRECT("'"&amp;'DATA for charts'!D$5&amp;"'!$x1"),$A2123-1,0)),OFFSET(INDIRECT("'"&amp;'DATA for charts'!D$5&amp;"'!$x1"),$A2123-1,0),NA())</f>
        <v>-1.44014</v>
      </c>
      <c r="E2123" s="219">
        <f ca="1">IF(ISNUMBER(OFFSET(INDIRECT("'"&amp;'DATA for charts'!E$5&amp;"'!$x1"),$A2123-1,0)),OFFSET(INDIRECT("'"&amp;'DATA for charts'!E$5&amp;"'!$x1"),$A2123-1,0),NA())</f>
        <v>-1.5477000000000001</v>
      </c>
      <c r="F2123" s="219">
        <f ca="1">IF(ISNUMBER(OFFSET(INDIRECT("'"&amp;'DATA for charts'!F$5&amp;"'!$x1"),$A2123-1,0)),OFFSET(INDIRECT("'"&amp;'DATA for charts'!F$5&amp;"'!$x1"),$A2123-1,0),NA())</f>
        <v>-1.6974860689859861</v>
      </c>
      <c r="G2123" s="219">
        <f ca="1">IF(ISNUMBER(OFFSET(INDIRECT("'"&amp;'DATA for charts'!G$5&amp;"'!$x1"),$A2123-1,0)),OFFSET(INDIRECT("'"&amp;'DATA for charts'!G$5&amp;"'!$x1"),$A2123-1,0),NA())</f>
        <v>-1.69</v>
      </c>
      <c r="H2123" s="219">
        <f ca="1">IF(ISNUMBER(OFFSET(INDIRECT("'"&amp;'DATA for charts'!H$5&amp;"'!$x1"),$A2123-1,0)),OFFSET(INDIRECT("'"&amp;'DATA for charts'!H$5&amp;"'!$x1"),$A2123-1,0),NA())</f>
        <v>-1.6747300000000001</v>
      </c>
      <c r="I2123" s="219" t="e">
        <f ca="1">IF(ISNUMBER(OFFSET(INDIRECT("'"&amp;'DATA for charts'!I$5&amp;"'!$x1"),$A2123-1,0)),OFFSET(INDIRECT("'"&amp;'DATA for charts'!I$5&amp;"'!$x1"),$A2123-1,0),NA())</f>
        <v>#N/A</v>
      </c>
      <c r="J2123" s="219" t="e">
        <f ca="1">IF(ISNUMBER(OFFSET(INDIRECT("'"&amp;'DATA for charts'!J$5&amp;"'!$x1"),$A2123-1,0)),OFFSET(INDIRECT("'"&amp;'DATA for charts'!J$5&amp;"'!$x1"),$A2123-1,0),NA())</f>
        <v>#N/A</v>
      </c>
      <c r="K2123" s="219" t="e">
        <f ca="1">IF(ISNUMBER(OFFSET(INDIRECT("'"&amp;'DATA for charts'!K$5&amp;"'!$x1"),$A2123-1,0)),OFFSET(INDIRECT("'"&amp;'DATA for charts'!K$5&amp;"'!$x1"),$A2123-1,0),NA())</f>
        <v>#N/A</v>
      </c>
      <c r="L2123" s="219" t="e">
        <f ca="1">IF(ISNUMBER(OFFSET(INDIRECT("'"&amp;'DATA for charts'!L$5&amp;"'!$x1"),$A2123-1,0)),OFFSET(INDIRECT("'"&amp;'DATA for charts'!L$5&amp;"'!$x1"),$A2123-1,0),NA())</f>
        <v>#N/A</v>
      </c>
      <c r="M2123" s="219" t="e">
        <f ca="1">IF(ISNUMBER(OFFSET(INDIRECT("'"&amp;'DATA for charts'!M$5&amp;"'!$x1"),$A2123-1,0)),OFFSET(INDIRECT("'"&amp;'DATA for charts'!M$5&amp;"'!$x1"),$A2123-1,0),NA())</f>
        <v>#N/A</v>
      </c>
      <c r="N2123" s="219" t="e">
        <f ca="1">IF(ISNUMBER(OFFSET(INDIRECT("'"&amp;'DATA for charts'!N$5&amp;"'!$x1"),$A2123-1,0)),OFFSET(INDIRECT("'"&amp;'DATA for charts'!N$5&amp;"'!$x1"),$A2123-1,0),NA())</f>
        <v>#N/A</v>
      </c>
      <c r="O2123" s="219" t="e">
        <f ca="1">IF(ISNUMBER(OFFSET(INDIRECT("'"&amp;'DATA for charts'!O$5&amp;"'!$x1"),$A2123-1,0)),OFFSET(INDIRECT("'"&amp;'DATA for charts'!O$5&amp;"'!$x1"),$A2123-1,0),NA())</f>
        <v>#N/A</v>
      </c>
      <c r="P2123" s="219" t="e">
        <f ca="1">IF(ISNUMBER(OFFSET(INDIRECT("'"&amp;'DATA for charts'!P$5&amp;"'!$x1"),$A2123-1,0)),OFFSET(INDIRECT("'"&amp;'DATA for charts'!P$5&amp;"'!$x1"),$A2123-1,0),NA())</f>
        <v>#N/A</v>
      </c>
      <c r="Q2123" s="219" t="e">
        <f ca="1">IF(ISNUMBER(OFFSET(INDIRECT("'"&amp;'DATA for charts'!Q$5&amp;"'!$x1"),$A2123-1,0)),OFFSET(INDIRECT("'"&amp;'DATA for charts'!Q$5&amp;"'!$x1"),$A2123-1,0),NA())</f>
        <v>#N/A</v>
      </c>
      <c r="R2123" s="219" t="e">
        <f ca="1">IF(ISNUMBER(OFFSET(INDIRECT("'"&amp;'DATA for charts'!R$5&amp;"'!$x1"),$A2123-1,0)),OFFSET(INDIRECT("'"&amp;'DATA for charts'!R$5&amp;"'!$x1"),$A2123-1,0),NA())</f>
        <v>#N/A</v>
      </c>
      <c r="S2123" s="219" t="e">
        <f ca="1">IF(ISNUMBER(OFFSET(INDIRECT("'"&amp;'DATA for charts'!S$5&amp;"'!$x1"),$A2123-1,0)),OFFSET(INDIRECT("'"&amp;'DATA for charts'!S$5&amp;"'!$x1"),$A2123-1,0),NA())</f>
        <v>#N/A</v>
      </c>
    </row>
    <row r="2124" spans="1:19">
      <c r="A2124" s="226">
        <f t="shared" si="1561"/>
        <v>279</v>
      </c>
      <c r="B2124" s="8">
        <v>18</v>
      </c>
      <c r="C2124" s="219">
        <f ca="1">IF(ISNUMBER(OFFSET(INDIRECT("'"&amp;'DATA for charts'!C$5&amp;"'!$x1"),$A2124-1,0)),OFFSET(INDIRECT("'"&amp;'DATA for charts'!C$5&amp;"'!$x1"),$A2124-1,0),NA())</f>
        <v>-1.643</v>
      </c>
      <c r="D2124" s="219">
        <f ca="1">IF(ISNUMBER(OFFSET(INDIRECT("'"&amp;'DATA for charts'!D$5&amp;"'!$x1"),$A2124-1,0)),OFFSET(INDIRECT("'"&amp;'DATA for charts'!D$5&amp;"'!$x1"),$A2124-1,0),NA())</f>
        <v>-1.3312310000000001</v>
      </c>
      <c r="E2124" s="219">
        <f ca="1">IF(ISNUMBER(OFFSET(INDIRECT("'"&amp;'DATA for charts'!E$5&amp;"'!$x1"),$A2124-1,0)),OFFSET(INDIRECT("'"&amp;'DATA for charts'!E$5&amp;"'!$x1"),$A2124-1,0),NA())</f>
        <v>-1.4379</v>
      </c>
      <c r="F2124" s="219">
        <f ca="1">IF(ISNUMBER(OFFSET(INDIRECT("'"&amp;'DATA for charts'!F$5&amp;"'!$x1"),$A2124-1,0)),OFFSET(INDIRECT("'"&amp;'DATA for charts'!F$5&amp;"'!$x1"),$A2124-1,0),NA())</f>
        <v>-1.5763315889647584</v>
      </c>
      <c r="G2124" s="219">
        <f ca="1">IF(ISNUMBER(OFFSET(INDIRECT("'"&amp;'DATA for charts'!G$5&amp;"'!$x1"),$A2124-1,0)),OFFSET(INDIRECT("'"&amp;'DATA for charts'!G$5&amp;"'!$x1"),$A2124-1,0),NA())</f>
        <v>-1.58</v>
      </c>
      <c r="H2124" s="219">
        <f ca="1">IF(ISNUMBER(OFFSET(INDIRECT("'"&amp;'DATA for charts'!H$5&amp;"'!$x1"),$A2124-1,0)),OFFSET(INDIRECT("'"&amp;'DATA for charts'!H$5&amp;"'!$x1"),$A2124-1,0),NA())</f>
        <v>-1.55338</v>
      </c>
      <c r="I2124" s="219" t="e">
        <f ca="1">IF(ISNUMBER(OFFSET(INDIRECT("'"&amp;'DATA for charts'!I$5&amp;"'!$x1"),$A2124-1,0)),OFFSET(INDIRECT("'"&amp;'DATA for charts'!I$5&amp;"'!$x1"),$A2124-1,0),NA())</f>
        <v>#N/A</v>
      </c>
      <c r="J2124" s="219" t="e">
        <f ca="1">IF(ISNUMBER(OFFSET(INDIRECT("'"&amp;'DATA for charts'!J$5&amp;"'!$x1"),$A2124-1,0)),OFFSET(INDIRECT("'"&amp;'DATA for charts'!J$5&amp;"'!$x1"),$A2124-1,0),NA())</f>
        <v>#N/A</v>
      </c>
      <c r="K2124" s="219" t="e">
        <f ca="1">IF(ISNUMBER(OFFSET(INDIRECT("'"&amp;'DATA for charts'!K$5&amp;"'!$x1"),$A2124-1,0)),OFFSET(INDIRECT("'"&amp;'DATA for charts'!K$5&amp;"'!$x1"),$A2124-1,0),NA())</f>
        <v>#N/A</v>
      </c>
      <c r="L2124" s="219" t="e">
        <f ca="1">IF(ISNUMBER(OFFSET(INDIRECT("'"&amp;'DATA for charts'!L$5&amp;"'!$x1"),$A2124-1,0)),OFFSET(INDIRECT("'"&amp;'DATA for charts'!L$5&amp;"'!$x1"),$A2124-1,0),NA())</f>
        <v>#N/A</v>
      </c>
      <c r="M2124" s="219" t="e">
        <f ca="1">IF(ISNUMBER(OFFSET(INDIRECT("'"&amp;'DATA for charts'!M$5&amp;"'!$x1"),$A2124-1,0)),OFFSET(INDIRECT("'"&amp;'DATA for charts'!M$5&amp;"'!$x1"),$A2124-1,0),NA())</f>
        <v>#N/A</v>
      </c>
      <c r="N2124" s="219" t="e">
        <f ca="1">IF(ISNUMBER(OFFSET(INDIRECT("'"&amp;'DATA for charts'!N$5&amp;"'!$x1"),$A2124-1,0)),OFFSET(INDIRECT("'"&amp;'DATA for charts'!N$5&amp;"'!$x1"),$A2124-1,0),NA())</f>
        <v>#N/A</v>
      </c>
      <c r="O2124" s="219" t="e">
        <f ca="1">IF(ISNUMBER(OFFSET(INDIRECT("'"&amp;'DATA for charts'!O$5&amp;"'!$x1"),$A2124-1,0)),OFFSET(INDIRECT("'"&amp;'DATA for charts'!O$5&amp;"'!$x1"),$A2124-1,0),NA())</f>
        <v>#N/A</v>
      </c>
      <c r="P2124" s="219" t="e">
        <f ca="1">IF(ISNUMBER(OFFSET(INDIRECT("'"&amp;'DATA for charts'!P$5&amp;"'!$x1"),$A2124-1,0)),OFFSET(INDIRECT("'"&amp;'DATA for charts'!P$5&amp;"'!$x1"),$A2124-1,0),NA())</f>
        <v>#N/A</v>
      </c>
      <c r="Q2124" s="219" t="e">
        <f ca="1">IF(ISNUMBER(OFFSET(INDIRECT("'"&amp;'DATA for charts'!Q$5&amp;"'!$x1"),$A2124-1,0)),OFFSET(INDIRECT("'"&amp;'DATA for charts'!Q$5&amp;"'!$x1"),$A2124-1,0),NA())</f>
        <v>#N/A</v>
      </c>
      <c r="R2124" s="219" t="e">
        <f ca="1">IF(ISNUMBER(OFFSET(INDIRECT("'"&amp;'DATA for charts'!R$5&amp;"'!$x1"),$A2124-1,0)),OFFSET(INDIRECT("'"&amp;'DATA for charts'!R$5&amp;"'!$x1"),$A2124-1,0),NA())</f>
        <v>#N/A</v>
      </c>
      <c r="S2124" s="219" t="e">
        <f ca="1">IF(ISNUMBER(OFFSET(INDIRECT("'"&amp;'DATA for charts'!S$5&amp;"'!$x1"),$A2124-1,0)),OFFSET(INDIRECT("'"&amp;'DATA for charts'!S$5&amp;"'!$x1"),$A2124-1,0),NA())</f>
        <v>#N/A</v>
      </c>
    </row>
    <row r="2125" spans="1:19">
      <c r="A2125" s="226">
        <f t="shared" si="1561"/>
        <v>280</v>
      </c>
      <c r="B2125" s="8">
        <v>19</v>
      </c>
      <c r="C2125" s="219">
        <f ca="1">IF(ISNUMBER(OFFSET(INDIRECT("'"&amp;'DATA for charts'!C$5&amp;"'!$x1"),$A2125-1,0)),OFFSET(INDIRECT("'"&amp;'DATA for charts'!C$5&amp;"'!$x1"),$A2125-1,0),NA())</f>
        <v>-1.4790000000000001</v>
      </c>
      <c r="D2125" s="219">
        <f ca="1">IF(ISNUMBER(OFFSET(INDIRECT("'"&amp;'DATA for charts'!D$5&amp;"'!$x1"),$A2125-1,0)),OFFSET(INDIRECT("'"&amp;'DATA for charts'!D$5&amp;"'!$x1"),$A2125-1,0),NA())</f>
        <v>-1.206869</v>
      </c>
      <c r="E2125" s="219">
        <f ca="1">IF(ISNUMBER(OFFSET(INDIRECT("'"&amp;'DATA for charts'!E$5&amp;"'!$x1"),$A2125-1,0)),OFFSET(INDIRECT("'"&amp;'DATA for charts'!E$5&amp;"'!$x1"),$A2125-1,0),NA())</f>
        <v>-1.3230999999999999</v>
      </c>
      <c r="F2125" s="219">
        <f ca="1">IF(ISNUMBER(OFFSET(INDIRECT("'"&amp;'DATA for charts'!F$5&amp;"'!$x1"),$A2125-1,0)),OFFSET(INDIRECT("'"&amp;'DATA for charts'!F$5&amp;"'!$x1"),$A2125-1,0),NA())</f>
        <v>-1.424313067593225</v>
      </c>
      <c r="G2125" s="219">
        <f ca="1">IF(ISNUMBER(OFFSET(INDIRECT("'"&amp;'DATA for charts'!G$5&amp;"'!$x1"),$A2125-1,0)),OFFSET(INDIRECT("'"&amp;'DATA for charts'!G$5&amp;"'!$x1"),$A2125-1,0),NA())</f>
        <v>-1.44</v>
      </c>
      <c r="H2125" s="219">
        <f ca="1">IF(ISNUMBER(OFFSET(INDIRECT("'"&amp;'DATA for charts'!H$5&amp;"'!$x1"),$A2125-1,0)),OFFSET(INDIRECT("'"&amp;'DATA for charts'!H$5&amp;"'!$x1"),$A2125-1,0),NA())</f>
        <v>-1.39639</v>
      </c>
      <c r="I2125" s="219" t="e">
        <f ca="1">IF(ISNUMBER(OFFSET(INDIRECT("'"&amp;'DATA for charts'!I$5&amp;"'!$x1"),$A2125-1,0)),OFFSET(INDIRECT("'"&amp;'DATA for charts'!I$5&amp;"'!$x1"),$A2125-1,0),NA())</f>
        <v>#N/A</v>
      </c>
      <c r="J2125" s="219" t="e">
        <f ca="1">IF(ISNUMBER(OFFSET(INDIRECT("'"&amp;'DATA for charts'!J$5&amp;"'!$x1"),$A2125-1,0)),OFFSET(INDIRECT("'"&amp;'DATA for charts'!J$5&amp;"'!$x1"),$A2125-1,0),NA())</f>
        <v>#N/A</v>
      </c>
      <c r="K2125" s="219" t="e">
        <f ca="1">IF(ISNUMBER(OFFSET(INDIRECT("'"&amp;'DATA for charts'!K$5&amp;"'!$x1"),$A2125-1,0)),OFFSET(INDIRECT("'"&amp;'DATA for charts'!K$5&amp;"'!$x1"),$A2125-1,0),NA())</f>
        <v>#N/A</v>
      </c>
      <c r="L2125" s="219" t="e">
        <f ca="1">IF(ISNUMBER(OFFSET(INDIRECT("'"&amp;'DATA for charts'!L$5&amp;"'!$x1"),$A2125-1,0)),OFFSET(INDIRECT("'"&amp;'DATA for charts'!L$5&amp;"'!$x1"),$A2125-1,0),NA())</f>
        <v>#N/A</v>
      </c>
      <c r="M2125" s="219" t="e">
        <f ca="1">IF(ISNUMBER(OFFSET(INDIRECT("'"&amp;'DATA for charts'!M$5&amp;"'!$x1"),$A2125-1,0)),OFFSET(INDIRECT("'"&amp;'DATA for charts'!M$5&amp;"'!$x1"),$A2125-1,0),NA())</f>
        <v>#N/A</v>
      </c>
      <c r="N2125" s="219" t="e">
        <f ca="1">IF(ISNUMBER(OFFSET(INDIRECT("'"&amp;'DATA for charts'!N$5&amp;"'!$x1"),$A2125-1,0)),OFFSET(INDIRECT("'"&amp;'DATA for charts'!N$5&amp;"'!$x1"),$A2125-1,0),NA())</f>
        <v>#N/A</v>
      </c>
      <c r="O2125" s="219" t="e">
        <f ca="1">IF(ISNUMBER(OFFSET(INDIRECT("'"&amp;'DATA for charts'!O$5&amp;"'!$x1"),$A2125-1,0)),OFFSET(INDIRECT("'"&amp;'DATA for charts'!O$5&amp;"'!$x1"),$A2125-1,0),NA())</f>
        <v>#N/A</v>
      </c>
      <c r="P2125" s="219" t="e">
        <f ca="1">IF(ISNUMBER(OFFSET(INDIRECT("'"&amp;'DATA for charts'!P$5&amp;"'!$x1"),$A2125-1,0)),OFFSET(INDIRECT("'"&amp;'DATA for charts'!P$5&amp;"'!$x1"),$A2125-1,0),NA())</f>
        <v>#N/A</v>
      </c>
      <c r="Q2125" s="219" t="e">
        <f ca="1">IF(ISNUMBER(OFFSET(INDIRECT("'"&amp;'DATA for charts'!Q$5&amp;"'!$x1"),$A2125-1,0)),OFFSET(INDIRECT("'"&amp;'DATA for charts'!Q$5&amp;"'!$x1"),$A2125-1,0),NA())</f>
        <v>#N/A</v>
      </c>
      <c r="R2125" s="219" t="e">
        <f ca="1">IF(ISNUMBER(OFFSET(INDIRECT("'"&amp;'DATA for charts'!R$5&amp;"'!$x1"),$A2125-1,0)),OFFSET(INDIRECT("'"&amp;'DATA for charts'!R$5&amp;"'!$x1"),$A2125-1,0),NA())</f>
        <v>#N/A</v>
      </c>
      <c r="S2125" s="219" t="e">
        <f ca="1">IF(ISNUMBER(OFFSET(INDIRECT("'"&amp;'DATA for charts'!S$5&amp;"'!$x1"),$A2125-1,0)),OFFSET(INDIRECT("'"&amp;'DATA for charts'!S$5&amp;"'!$x1"),$A2125-1,0),NA())</f>
        <v>#N/A</v>
      </c>
    </row>
    <row r="2126" spans="1:19">
      <c r="A2126" s="226">
        <f t="shared" si="1561"/>
        <v>281</v>
      </c>
      <c r="B2126" s="8">
        <v>20</v>
      </c>
      <c r="C2126" s="219">
        <f ca="1">IF(ISNUMBER(OFFSET(INDIRECT("'"&amp;'DATA for charts'!C$5&amp;"'!$x1"),$A2126-1,0)),OFFSET(INDIRECT("'"&amp;'DATA for charts'!C$5&amp;"'!$x1"),$A2126-1,0),NA())</f>
        <v>-1.294</v>
      </c>
      <c r="D2126" s="219">
        <f ca="1">IF(ISNUMBER(OFFSET(INDIRECT("'"&amp;'DATA for charts'!D$5&amp;"'!$x1"),$A2126-1,0)),OFFSET(INDIRECT("'"&amp;'DATA for charts'!D$5&amp;"'!$x1"),$A2126-1,0),NA())</f>
        <v>-1.0711710000000001</v>
      </c>
      <c r="E2126" s="219">
        <f ca="1">IF(ISNUMBER(OFFSET(INDIRECT("'"&amp;'DATA for charts'!E$5&amp;"'!$x1"),$A2126-1,0)),OFFSET(INDIRECT("'"&amp;'DATA for charts'!E$5&amp;"'!$x1"),$A2126-1,0),NA())</f>
        <v>-1.1881999999999999</v>
      </c>
      <c r="F2126" s="219">
        <f ca="1">IF(ISNUMBER(OFFSET(INDIRECT("'"&amp;'DATA for charts'!F$5&amp;"'!$x1"),$A2126-1,0)),OFFSET(INDIRECT("'"&amp;'DATA for charts'!F$5&amp;"'!$x1"),$A2126-1,0),NA())</f>
        <v>-1.2552917657909695</v>
      </c>
      <c r="G2126" s="219">
        <f ca="1">IF(ISNUMBER(OFFSET(INDIRECT("'"&amp;'DATA for charts'!G$5&amp;"'!$x1"),$A2126-1,0)),OFFSET(INDIRECT("'"&amp;'DATA for charts'!G$5&amp;"'!$x1"),$A2126-1,0),NA())</f>
        <v>-1.28</v>
      </c>
      <c r="H2126" s="219">
        <f ca="1">IF(ISNUMBER(OFFSET(INDIRECT("'"&amp;'DATA for charts'!H$5&amp;"'!$x1"),$A2126-1,0)),OFFSET(INDIRECT("'"&amp;'DATA for charts'!H$5&amp;"'!$x1"),$A2126-1,0),NA())</f>
        <v>-1.22363</v>
      </c>
      <c r="I2126" s="219" t="e">
        <f ca="1">IF(ISNUMBER(OFFSET(INDIRECT("'"&amp;'DATA for charts'!I$5&amp;"'!$x1"),$A2126-1,0)),OFFSET(INDIRECT("'"&amp;'DATA for charts'!I$5&amp;"'!$x1"),$A2126-1,0),NA())</f>
        <v>#N/A</v>
      </c>
      <c r="J2126" s="219" t="e">
        <f ca="1">IF(ISNUMBER(OFFSET(INDIRECT("'"&amp;'DATA for charts'!J$5&amp;"'!$x1"),$A2126-1,0)),OFFSET(INDIRECT("'"&amp;'DATA for charts'!J$5&amp;"'!$x1"),$A2126-1,0),NA())</f>
        <v>#N/A</v>
      </c>
      <c r="K2126" s="219" t="e">
        <f ca="1">IF(ISNUMBER(OFFSET(INDIRECT("'"&amp;'DATA for charts'!K$5&amp;"'!$x1"),$A2126-1,0)),OFFSET(INDIRECT("'"&amp;'DATA for charts'!K$5&amp;"'!$x1"),$A2126-1,0),NA())</f>
        <v>#N/A</v>
      </c>
      <c r="L2126" s="219" t="e">
        <f ca="1">IF(ISNUMBER(OFFSET(INDIRECT("'"&amp;'DATA for charts'!L$5&amp;"'!$x1"),$A2126-1,0)),OFFSET(INDIRECT("'"&amp;'DATA for charts'!L$5&amp;"'!$x1"),$A2126-1,0),NA())</f>
        <v>#N/A</v>
      </c>
      <c r="M2126" s="219" t="e">
        <f ca="1">IF(ISNUMBER(OFFSET(INDIRECT("'"&amp;'DATA for charts'!M$5&amp;"'!$x1"),$A2126-1,0)),OFFSET(INDIRECT("'"&amp;'DATA for charts'!M$5&amp;"'!$x1"),$A2126-1,0),NA())</f>
        <v>#N/A</v>
      </c>
      <c r="N2126" s="219" t="e">
        <f ca="1">IF(ISNUMBER(OFFSET(INDIRECT("'"&amp;'DATA for charts'!N$5&amp;"'!$x1"),$A2126-1,0)),OFFSET(INDIRECT("'"&amp;'DATA for charts'!N$5&amp;"'!$x1"),$A2126-1,0),NA())</f>
        <v>#N/A</v>
      </c>
      <c r="O2126" s="219" t="e">
        <f ca="1">IF(ISNUMBER(OFFSET(INDIRECT("'"&amp;'DATA for charts'!O$5&amp;"'!$x1"),$A2126-1,0)),OFFSET(INDIRECT("'"&amp;'DATA for charts'!O$5&amp;"'!$x1"),$A2126-1,0),NA())</f>
        <v>#N/A</v>
      </c>
      <c r="P2126" s="219" t="e">
        <f ca="1">IF(ISNUMBER(OFFSET(INDIRECT("'"&amp;'DATA for charts'!P$5&amp;"'!$x1"),$A2126-1,0)),OFFSET(INDIRECT("'"&amp;'DATA for charts'!P$5&amp;"'!$x1"),$A2126-1,0),NA())</f>
        <v>#N/A</v>
      </c>
      <c r="Q2126" s="219" t="e">
        <f ca="1">IF(ISNUMBER(OFFSET(INDIRECT("'"&amp;'DATA for charts'!Q$5&amp;"'!$x1"),$A2126-1,0)),OFFSET(INDIRECT("'"&amp;'DATA for charts'!Q$5&amp;"'!$x1"),$A2126-1,0),NA())</f>
        <v>#N/A</v>
      </c>
      <c r="R2126" s="219" t="e">
        <f ca="1">IF(ISNUMBER(OFFSET(INDIRECT("'"&amp;'DATA for charts'!R$5&amp;"'!$x1"),$A2126-1,0)),OFFSET(INDIRECT("'"&amp;'DATA for charts'!R$5&amp;"'!$x1"),$A2126-1,0),NA())</f>
        <v>#N/A</v>
      </c>
      <c r="S2126" s="219" t="e">
        <f ca="1">IF(ISNUMBER(OFFSET(INDIRECT("'"&amp;'DATA for charts'!S$5&amp;"'!$x1"),$A2126-1,0)),OFFSET(INDIRECT("'"&amp;'DATA for charts'!S$5&amp;"'!$x1"),$A2126-1,0),NA())</f>
        <v>#N/A</v>
      </c>
    </row>
    <row r="2127" spans="1:19">
      <c r="A2127" s="226">
        <f t="shared" si="1561"/>
        <v>282</v>
      </c>
      <c r="B2127" s="8">
        <v>21</v>
      </c>
      <c r="C2127" s="219">
        <f ca="1">IF(ISNUMBER(OFFSET(INDIRECT("'"&amp;'DATA for charts'!C$5&amp;"'!$x1"),$A2127-1,0)),OFFSET(INDIRECT("'"&amp;'DATA for charts'!C$5&amp;"'!$x1"),$A2127-1,0),NA())</f>
        <v>-1.135</v>
      </c>
      <c r="D2127" s="219">
        <f ca="1">IF(ISNUMBER(OFFSET(INDIRECT("'"&amp;'DATA for charts'!D$5&amp;"'!$x1"),$A2127-1,0)),OFFSET(INDIRECT("'"&amp;'DATA for charts'!D$5&amp;"'!$x1"),$A2127-1,0),NA())</f>
        <v>-0.95683070000000003</v>
      </c>
      <c r="E2127" s="219">
        <f ca="1">IF(ISNUMBER(OFFSET(INDIRECT("'"&amp;'DATA for charts'!E$5&amp;"'!$x1"),$A2127-1,0)),OFFSET(INDIRECT("'"&amp;'DATA for charts'!E$5&amp;"'!$x1"),$A2127-1,0),NA())</f>
        <v>-1.0637000000000001</v>
      </c>
      <c r="F2127" s="219">
        <f ca="1">IF(ISNUMBER(OFFSET(INDIRECT("'"&amp;'DATA for charts'!F$5&amp;"'!$x1"),$A2127-1,0)),OFFSET(INDIRECT("'"&amp;'DATA for charts'!F$5&amp;"'!$x1"),$A2127-1,0),NA())</f>
        <v>-1.1160372482979333</v>
      </c>
      <c r="G2127" s="219">
        <f ca="1">IF(ISNUMBER(OFFSET(INDIRECT("'"&amp;'DATA for charts'!G$5&amp;"'!$x1"),$A2127-1,0)),OFFSET(INDIRECT("'"&amp;'DATA for charts'!G$5&amp;"'!$x1"),$A2127-1,0),NA())</f>
        <v>-1.1399999999999999</v>
      </c>
      <c r="H2127" s="219">
        <f ca="1">IF(ISNUMBER(OFFSET(INDIRECT("'"&amp;'DATA for charts'!H$5&amp;"'!$x1"),$A2127-1,0)),OFFSET(INDIRECT("'"&amp;'DATA for charts'!H$5&amp;"'!$x1"),$A2127-1,0),NA())</f>
        <v>-1.0829599999999999</v>
      </c>
      <c r="I2127" s="219" t="e">
        <f ca="1">IF(ISNUMBER(OFFSET(INDIRECT("'"&amp;'DATA for charts'!I$5&amp;"'!$x1"),$A2127-1,0)),OFFSET(INDIRECT("'"&amp;'DATA for charts'!I$5&amp;"'!$x1"),$A2127-1,0),NA())</f>
        <v>#N/A</v>
      </c>
      <c r="J2127" s="219" t="e">
        <f ca="1">IF(ISNUMBER(OFFSET(INDIRECT("'"&amp;'DATA for charts'!J$5&amp;"'!$x1"),$A2127-1,0)),OFFSET(INDIRECT("'"&amp;'DATA for charts'!J$5&amp;"'!$x1"),$A2127-1,0),NA())</f>
        <v>#N/A</v>
      </c>
      <c r="K2127" s="219" t="e">
        <f ca="1">IF(ISNUMBER(OFFSET(INDIRECT("'"&amp;'DATA for charts'!K$5&amp;"'!$x1"),$A2127-1,0)),OFFSET(INDIRECT("'"&amp;'DATA for charts'!K$5&amp;"'!$x1"),$A2127-1,0),NA())</f>
        <v>#N/A</v>
      </c>
      <c r="L2127" s="219" t="e">
        <f ca="1">IF(ISNUMBER(OFFSET(INDIRECT("'"&amp;'DATA for charts'!L$5&amp;"'!$x1"),$A2127-1,0)),OFFSET(INDIRECT("'"&amp;'DATA for charts'!L$5&amp;"'!$x1"),$A2127-1,0),NA())</f>
        <v>#N/A</v>
      </c>
      <c r="M2127" s="219" t="e">
        <f ca="1">IF(ISNUMBER(OFFSET(INDIRECT("'"&amp;'DATA for charts'!M$5&amp;"'!$x1"),$A2127-1,0)),OFFSET(INDIRECT("'"&amp;'DATA for charts'!M$5&amp;"'!$x1"),$A2127-1,0),NA())</f>
        <v>#N/A</v>
      </c>
      <c r="N2127" s="219" t="e">
        <f ca="1">IF(ISNUMBER(OFFSET(INDIRECT("'"&amp;'DATA for charts'!N$5&amp;"'!$x1"),$A2127-1,0)),OFFSET(INDIRECT("'"&amp;'DATA for charts'!N$5&amp;"'!$x1"),$A2127-1,0),NA())</f>
        <v>#N/A</v>
      </c>
      <c r="O2127" s="219" t="e">
        <f ca="1">IF(ISNUMBER(OFFSET(INDIRECT("'"&amp;'DATA for charts'!O$5&amp;"'!$x1"),$A2127-1,0)),OFFSET(INDIRECT("'"&amp;'DATA for charts'!O$5&amp;"'!$x1"),$A2127-1,0),NA())</f>
        <v>#N/A</v>
      </c>
      <c r="P2127" s="219" t="e">
        <f ca="1">IF(ISNUMBER(OFFSET(INDIRECT("'"&amp;'DATA for charts'!P$5&amp;"'!$x1"),$A2127-1,0)),OFFSET(INDIRECT("'"&amp;'DATA for charts'!P$5&amp;"'!$x1"),$A2127-1,0),NA())</f>
        <v>#N/A</v>
      </c>
      <c r="Q2127" s="219" t="e">
        <f ca="1">IF(ISNUMBER(OFFSET(INDIRECT("'"&amp;'DATA for charts'!Q$5&amp;"'!$x1"),$A2127-1,0)),OFFSET(INDIRECT("'"&amp;'DATA for charts'!Q$5&amp;"'!$x1"),$A2127-1,0),NA())</f>
        <v>#N/A</v>
      </c>
      <c r="R2127" s="219" t="e">
        <f ca="1">IF(ISNUMBER(OFFSET(INDIRECT("'"&amp;'DATA for charts'!R$5&amp;"'!$x1"),$A2127-1,0)),OFFSET(INDIRECT("'"&amp;'DATA for charts'!R$5&amp;"'!$x1"),$A2127-1,0),NA())</f>
        <v>#N/A</v>
      </c>
      <c r="S2127" s="219" t="e">
        <f ca="1">IF(ISNUMBER(OFFSET(INDIRECT("'"&amp;'DATA for charts'!S$5&amp;"'!$x1"),$A2127-1,0)),OFFSET(INDIRECT("'"&amp;'DATA for charts'!S$5&amp;"'!$x1"),$A2127-1,0),NA())</f>
        <v>#N/A</v>
      </c>
    </row>
    <row r="2128" spans="1:19">
      <c r="A2128" s="226">
        <f t="shared" si="1561"/>
        <v>283</v>
      </c>
      <c r="B2128" s="8">
        <v>22</v>
      </c>
      <c r="C2128" s="219">
        <f ca="1">IF(ISNUMBER(OFFSET(INDIRECT("'"&amp;'DATA for charts'!C$5&amp;"'!$x1"),$A2128-1,0)),OFFSET(INDIRECT("'"&amp;'DATA for charts'!C$5&amp;"'!$x1"),$A2128-1,0),NA())</f>
        <v>-1.0409999999999999</v>
      </c>
      <c r="D2128" s="219">
        <f ca="1">IF(ISNUMBER(OFFSET(INDIRECT("'"&amp;'DATA for charts'!D$5&amp;"'!$x1"),$A2128-1,0)),OFFSET(INDIRECT("'"&amp;'DATA for charts'!D$5&amp;"'!$x1"),$A2128-1,0),NA())</f>
        <v>-0.87231069999999999</v>
      </c>
      <c r="E2128" s="219">
        <f ca="1">IF(ISNUMBER(OFFSET(INDIRECT("'"&amp;'DATA for charts'!E$5&amp;"'!$x1"),$A2128-1,0)),OFFSET(INDIRECT("'"&amp;'DATA for charts'!E$5&amp;"'!$x1"),$A2128-1,0),NA())</f>
        <v>-0.97389999999999999</v>
      </c>
      <c r="F2128" s="219">
        <f ca="1">IF(ISNUMBER(OFFSET(INDIRECT("'"&amp;'DATA for charts'!F$5&amp;"'!$x1"),$A2128-1,0)),OFFSET(INDIRECT("'"&amp;'DATA for charts'!F$5&amp;"'!$x1"),$A2128-1,0),NA())</f>
        <v>-1.0144410498809611</v>
      </c>
      <c r="G2128" s="219">
        <f ca="1">IF(ISNUMBER(OFFSET(INDIRECT("'"&amp;'DATA for charts'!G$5&amp;"'!$x1"),$A2128-1,0)),OFFSET(INDIRECT("'"&amp;'DATA for charts'!G$5&amp;"'!$x1"),$A2128-1,0),NA())</f>
        <v>-1.03</v>
      </c>
      <c r="H2128" s="219">
        <f ca="1">IF(ISNUMBER(OFFSET(INDIRECT("'"&amp;'DATA for charts'!H$5&amp;"'!$x1"),$A2128-1,0)),OFFSET(INDIRECT("'"&amp;'DATA for charts'!H$5&amp;"'!$x1"),$A2128-1,0),NA())</f>
        <v>-0.97738400000000003</v>
      </c>
      <c r="I2128" s="219" t="e">
        <f ca="1">IF(ISNUMBER(OFFSET(INDIRECT("'"&amp;'DATA for charts'!I$5&amp;"'!$x1"),$A2128-1,0)),OFFSET(INDIRECT("'"&amp;'DATA for charts'!I$5&amp;"'!$x1"),$A2128-1,0),NA())</f>
        <v>#N/A</v>
      </c>
      <c r="J2128" s="219" t="e">
        <f ca="1">IF(ISNUMBER(OFFSET(INDIRECT("'"&amp;'DATA for charts'!J$5&amp;"'!$x1"),$A2128-1,0)),OFFSET(INDIRECT("'"&amp;'DATA for charts'!J$5&amp;"'!$x1"),$A2128-1,0),NA())</f>
        <v>#N/A</v>
      </c>
      <c r="K2128" s="219" t="e">
        <f ca="1">IF(ISNUMBER(OFFSET(INDIRECT("'"&amp;'DATA for charts'!K$5&amp;"'!$x1"),$A2128-1,0)),OFFSET(INDIRECT("'"&amp;'DATA for charts'!K$5&amp;"'!$x1"),$A2128-1,0),NA())</f>
        <v>#N/A</v>
      </c>
      <c r="L2128" s="219" t="e">
        <f ca="1">IF(ISNUMBER(OFFSET(INDIRECT("'"&amp;'DATA for charts'!L$5&amp;"'!$x1"),$A2128-1,0)),OFFSET(INDIRECT("'"&amp;'DATA for charts'!L$5&amp;"'!$x1"),$A2128-1,0),NA())</f>
        <v>#N/A</v>
      </c>
      <c r="M2128" s="219" t="e">
        <f ca="1">IF(ISNUMBER(OFFSET(INDIRECT("'"&amp;'DATA for charts'!M$5&amp;"'!$x1"),$A2128-1,0)),OFFSET(INDIRECT("'"&amp;'DATA for charts'!M$5&amp;"'!$x1"),$A2128-1,0),NA())</f>
        <v>#N/A</v>
      </c>
      <c r="N2128" s="219" t="e">
        <f ca="1">IF(ISNUMBER(OFFSET(INDIRECT("'"&amp;'DATA for charts'!N$5&amp;"'!$x1"),$A2128-1,0)),OFFSET(INDIRECT("'"&amp;'DATA for charts'!N$5&amp;"'!$x1"),$A2128-1,0),NA())</f>
        <v>#N/A</v>
      </c>
      <c r="O2128" s="219" t="e">
        <f ca="1">IF(ISNUMBER(OFFSET(INDIRECT("'"&amp;'DATA for charts'!O$5&amp;"'!$x1"),$A2128-1,0)),OFFSET(INDIRECT("'"&amp;'DATA for charts'!O$5&amp;"'!$x1"),$A2128-1,0),NA())</f>
        <v>#N/A</v>
      </c>
      <c r="P2128" s="219" t="e">
        <f ca="1">IF(ISNUMBER(OFFSET(INDIRECT("'"&amp;'DATA for charts'!P$5&amp;"'!$x1"),$A2128-1,0)),OFFSET(INDIRECT("'"&amp;'DATA for charts'!P$5&amp;"'!$x1"),$A2128-1,0),NA())</f>
        <v>#N/A</v>
      </c>
      <c r="Q2128" s="219" t="e">
        <f ca="1">IF(ISNUMBER(OFFSET(INDIRECT("'"&amp;'DATA for charts'!Q$5&amp;"'!$x1"),$A2128-1,0)),OFFSET(INDIRECT("'"&amp;'DATA for charts'!Q$5&amp;"'!$x1"),$A2128-1,0),NA())</f>
        <v>#N/A</v>
      </c>
      <c r="R2128" s="219" t="e">
        <f ca="1">IF(ISNUMBER(OFFSET(INDIRECT("'"&amp;'DATA for charts'!R$5&amp;"'!$x1"),$A2128-1,0)),OFFSET(INDIRECT("'"&amp;'DATA for charts'!R$5&amp;"'!$x1"),$A2128-1,0),NA())</f>
        <v>#N/A</v>
      </c>
      <c r="S2128" s="219" t="e">
        <f ca="1">IF(ISNUMBER(OFFSET(INDIRECT("'"&amp;'DATA for charts'!S$5&amp;"'!$x1"),$A2128-1,0)),OFFSET(INDIRECT("'"&amp;'DATA for charts'!S$5&amp;"'!$x1"),$A2128-1,0),NA())</f>
        <v>#N/A</v>
      </c>
    </row>
    <row r="2129" spans="1:19">
      <c r="A2129" s="226">
        <f t="shared" si="1561"/>
        <v>284</v>
      </c>
      <c r="B2129" s="8">
        <v>23</v>
      </c>
      <c r="C2129" s="219">
        <f ca="1">IF(ISNUMBER(OFFSET(INDIRECT("'"&amp;'DATA for charts'!C$5&amp;"'!$x1"),$A2129-1,0)),OFFSET(INDIRECT("'"&amp;'DATA for charts'!C$5&amp;"'!$x1"),$A2129-1,0),NA())</f>
        <v>-0.96699999999999997</v>
      </c>
      <c r="D2129" s="219">
        <f ca="1">IF(ISNUMBER(OFFSET(INDIRECT("'"&amp;'DATA for charts'!D$5&amp;"'!$x1"),$A2129-1,0)),OFFSET(INDIRECT("'"&amp;'DATA for charts'!D$5&amp;"'!$x1"),$A2129-1,0),NA())</f>
        <v>-0.79533060000000011</v>
      </c>
      <c r="E2129" s="219">
        <f ca="1">IF(ISNUMBER(OFFSET(INDIRECT("'"&amp;'DATA for charts'!E$5&amp;"'!$x1"),$A2129-1,0)),OFFSET(INDIRECT("'"&amp;'DATA for charts'!E$5&amp;"'!$x1"),$A2129-1,0),NA())</f>
        <v>-0.88619999999999999</v>
      </c>
      <c r="F2129" s="219">
        <f ca="1">IF(ISNUMBER(OFFSET(INDIRECT("'"&amp;'DATA for charts'!F$5&amp;"'!$x1"),$A2129-1,0)),OFFSET(INDIRECT("'"&amp;'DATA for charts'!F$5&amp;"'!$x1"),$A2129-1,0),NA())</f>
        <v>-0.92335642040408339</v>
      </c>
      <c r="G2129" s="219">
        <f ca="1">IF(ISNUMBER(OFFSET(INDIRECT("'"&amp;'DATA for charts'!G$5&amp;"'!$x1"),$A2129-1,0)),OFFSET(INDIRECT("'"&amp;'DATA for charts'!G$5&amp;"'!$x1"),$A2129-1,0),NA())</f>
        <v>-0.93</v>
      </c>
      <c r="H2129" s="219">
        <f ca="1">IF(ISNUMBER(OFFSET(INDIRECT("'"&amp;'DATA for charts'!H$5&amp;"'!$x1"),$A2129-1,0)),OFFSET(INDIRECT("'"&amp;'DATA for charts'!H$5&amp;"'!$x1"),$A2129-1,0),NA())</f>
        <v>-0.88458999999999999</v>
      </c>
      <c r="I2129" s="219" t="e">
        <f ca="1">IF(ISNUMBER(OFFSET(INDIRECT("'"&amp;'DATA for charts'!I$5&amp;"'!$x1"),$A2129-1,0)),OFFSET(INDIRECT("'"&amp;'DATA for charts'!I$5&amp;"'!$x1"),$A2129-1,0),NA())</f>
        <v>#N/A</v>
      </c>
      <c r="J2129" s="219" t="e">
        <f ca="1">IF(ISNUMBER(OFFSET(INDIRECT("'"&amp;'DATA for charts'!J$5&amp;"'!$x1"),$A2129-1,0)),OFFSET(INDIRECT("'"&amp;'DATA for charts'!J$5&amp;"'!$x1"),$A2129-1,0),NA())</f>
        <v>#N/A</v>
      </c>
      <c r="K2129" s="219" t="e">
        <f ca="1">IF(ISNUMBER(OFFSET(INDIRECT("'"&amp;'DATA for charts'!K$5&amp;"'!$x1"),$A2129-1,0)),OFFSET(INDIRECT("'"&amp;'DATA for charts'!K$5&amp;"'!$x1"),$A2129-1,0),NA())</f>
        <v>#N/A</v>
      </c>
      <c r="L2129" s="219" t="e">
        <f ca="1">IF(ISNUMBER(OFFSET(INDIRECT("'"&amp;'DATA for charts'!L$5&amp;"'!$x1"),$A2129-1,0)),OFFSET(INDIRECT("'"&amp;'DATA for charts'!L$5&amp;"'!$x1"),$A2129-1,0),NA())</f>
        <v>#N/A</v>
      </c>
      <c r="M2129" s="219" t="e">
        <f ca="1">IF(ISNUMBER(OFFSET(INDIRECT("'"&amp;'DATA for charts'!M$5&amp;"'!$x1"),$A2129-1,0)),OFFSET(INDIRECT("'"&amp;'DATA for charts'!M$5&amp;"'!$x1"),$A2129-1,0),NA())</f>
        <v>#N/A</v>
      </c>
      <c r="N2129" s="219" t="e">
        <f ca="1">IF(ISNUMBER(OFFSET(INDIRECT("'"&amp;'DATA for charts'!N$5&amp;"'!$x1"),$A2129-1,0)),OFFSET(INDIRECT("'"&amp;'DATA for charts'!N$5&amp;"'!$x1"),$A2129-1,0),NA())</f>
        <v>#N/A</v>
      </c>
      <c r="O2129" s="219" t="e">
        <f ca="1">IF(ISNUMBER(OFFSET(INDIRECT("'"&amp;'DATA for charts'!O$5&amp;"'!$x1"),$A2129-1,0)),OFFSET(INDIRECT("'"&amp;'DATA for charts'!O$5&amp;"'!$x1"),$A2129-1,0),NA())</f>
        <v>#N/A</v>
      </c>
      <c r="P2129" s="219" t="e">
        <f ca="1">IF(ISNUMBER(OFFSET(INDIRECT("'"&amp;'DATA for charts'!P$5&amp;"'!$x1"),$A2129-1,0)),OFFSET(INDIRECT("'"&amp;'DATA for charts'!P$5&amp;"'!$x1"),$A2129-1,0),NA())</f>
        <v>#N/A</v>
      </c>
      <c r="Q2129" s="219" t="e">
        <f ca="1">IF(ISNUMBER(OFFSET(INDIRECT("'"&amp;'DATA for charts'!Q$5&amp;"'!$x1"),$A2129-1,0)),OFFSET(INDIRECT("'"&amp;'DATA for charts'!Q$5&amp;"'!$x1"),$A2129-1,0),NA())</f>
        <v>#N/A</v>
      </c>
      <c r="R2129" s="219" t="e">
        <f ca="1">IF(ISNUMBER(OFFSET(INDIRECT("'"&amp;'DATA for charts'!R$5&amp;"'!$x1"),$A2129-1,0)),OFFSET(INDIRECT("'"&amp;'DATA for charts'!R$5&amp;"'!$x1"),$A2129-1,0),NA())</f>
        <v>#N/A</v>
      </c>
      <c r="S2129" s="219" t="e">
        <f ca="1">IF(ISNUMBER(OFFSET(INDIRECT("'"&amp;'DATA for charts'!S$5&amp;"'!$x1"),$A2129-1,0)),OFFSET(INDIRECT("'"&amp;'DATA for charts'!S$5&amp;"'!$x1"),$A2129-1,0),NA())</f>
        <v>#N/A</v>
      </c>
    </row>
    <row r="2130" spans="1:19">
      <c r="A2130" s="226">
        <f t="shared" si="1561"/>
        <v>285</v>
      </c>
      <c r="B2130" s="8">
        <v>24</v>
      </c>
      <c r="C2130" s="219">
        <f ca="1">IF(ISNUMBER(OFFSET(INDIRECT("'"&amp;'DATA for charts'!C$5&amp;"'!$x1"),$A2130-1,0)),OFFSET(INDIRECT("'"&amp;'DATA for charts'!C$5&amp;"'!$x1"),$A2130-1,0),NA())</f>
        <v>-0.88100000000000001</v>
      </c>
      <c r="D2130" s="219">
        <f ca="1">IF(ISNUMBER(OFFSET(INDIRECT("'"&amp;'DATA for charts'!D$5&amp;"'!$x1"),$A2130-1,0)),OFFSET(INDIRECT("'"&amp;'DATA for charts'!D$5&amp;"'!$x1"),$A2130-1,0),NA())</f>
        <v>-0.70924510000000007</v>
      </c>
      <c r="E2130" s="219">
        <f ca="1">IF(ISNUMBER(OFFSET(INDIRECT("'"&amp;'DATA for charts'!E$5&amp;"'!$x1"),$A2130-1,0)),OFFSET(INDIRECT("'"&amp;'DATA for charts'!E$5&amp;"'!$x1"),$A2130-1,0),NA())</f>
        <v>-0.79100000000000004</v>
      </c>
      <c r="F2130" s="219">
        <f ca="1">IF(ISNUMBER(OFFSET(INDIRECT("'"&amp;'DATA for charts'!F$5&amp;"'!$x1"),$A2130-1,0)),OFFSET(INDIRECT("'"&amp;'DATA for charts'!F$5&amp;"'!$x1"),$A2130-1,0),NA())</f>
        <v>-0.82305767647430828</v>
      </c>
      <c r="G2130" s="219">
        <f ca="1">IF(ISNUMBER(OFFSET(INDIRECT("'"&amp;'DATA for charts'!G$5&amp;"'!$x1"),$A2130-1,0)),OFFSET(INDIRECT("'"&amp;'DATA for charts'!G$5&amp;"'!$x1"),$A2130-1,0),NA())</f>
        <v>-0.84</v>
      </c>
      <c r="H2130" s="219">
        <f ca="1">IF(ISNUMBER(OFFSET(INDIRECT("'"&amp;'DATA for charts'!H$5&amp;"'!$x1"),$A2130-1,0)),OFFSET(INDIRECT("'"&amp;'DATA for charts'!H$5&amp;"'!$x1"),$A2130-1,0),NA())</f>
        <v>-0.78278099999999995</v>
      </c>
      <c r="I2130" s="219" t="e">
        <f ca="1">IF(ISNUMBER(OFFSET(INDIRECT("'"&amp;'DATA for charts'!I$5&amp;"'!$x1"),$A2130-1,0)),OFFSET(INDIRECT("'"&amp;'DATA for charts'!I$5&amp;"'!$x1"),$A2130-1,0),NA())</f>
        <v>#N/A</v>
      </c>
      <c r="J2130" s="219" t="e">
        <f ca="1">IF(ISNUMBER(OFFSET(INDIRECT("'"&amp;'DATA for charts'!J$5&amp;"'!$x1"),$A2130-1,0)),OFFSET(INDIRECT("'"&amp;'DATA for charts'!J$5&amp;"'!$x1"),$A2130-1,0),NA())</f>
        <v>#N/A</v>
      </c>
      <c r="K2130" s="219" t="e">
        <f ca="1">IF(ISNUMBER(OFFSET(INDIRECT("'"&amp;'DATA for charts'!K$5&amp;"'!$x1"),$A2130-1,0)),OFFSET(INDIRECT("'"&amp;'DATA for charts'!K$5&amp;"'!$x1"),$A2130-1,0),NA())</f>
        <v>#N/A</v>
      </c>
      <c r="L2130" s="219" t="e">
        <f ca="1">IF(ISNUMBER(OFFSET(INDIRECT("'"&amp;'DATA for charts'!L$5&amp;"'!$x1"),$A2130-1,0)),OFFSET(INDIRECT("'"&amp;'DATA for charts'!L$5&amp;"'!$x1"),$A2130-1,0),NA())</f>
        <v>#N/A</v>
      </c>
      <c r="M2130" s="219" t="e">
        <f ca="1">IF(ISNUMBER(OFFSET(INDIRECT("'"&amp;'DATA for charts'!M$5&amp;"'!$x1"),$A2130-1,0)),OFFSET(INDIRECT("'"&amp;'DATA for charts'!M$5&amp;"'!$x1"),$A2130-1,0),NA())</f>
        <v>#N/A</v>
      </c>
      <c r="N2130" s="219" t="e">
        <f ca="1">IF(ISNUMBER(OFFSET(INDIRECT("'"&amp;'DATA for charts'!N$5&amp;"'!$x1"),$A2130-1,0)),OFFSET(INDIRECT("'"&amp;'DATA for charts'!N$5&amp;"'!$x1"),$A2130-1,0),NA())</f>
        <v>#N/A</v>
      </c>
      <c r="O2130" s="219" t="e">
        <f ca="1">IF(ISNUMBER(OFFSET(INDIRECT("'"&amp;'DATA for charts'!O$5&amp;"'!$x1"),$A2130-1,0)),OFFSET(INDIRECT("'"&amp;'DATA for charts'!O$5&amp;"'!$x1"),$A2130-1,0),NA())</f>
        <v>#N/A</v>
      </c>
      <c r="P2130" s="219" t="e">
        <f ca="1">IF(ISNUMBER(OFFSET(INDIRECT("'"&amp;'DATA for charts'!P$5&amp;"'!$x1"),$A2130-1,0)),OFFSET(INDIRECT("'"&amp;'DATA for charts'!P$5&amp;"'!$x1"),$A2130-1,0),NA())</f>
        <v>#N/A</v>
      </c>
      <c r="Q2130" s="219" t="e">
        <f ca="1">IF(ISNUMBER(OFFSET(INDIRECT("'"&amp;'DATA for charts'!Q$5&amp;"'!$x1"),$A2130-1,0)),OFFSET(INDIRECT("'"&amp;'DATA for charts'!Q$5&amp;"'!$x1"),$A2130-1,0),NA())</f>
        <v>#N/A</v>
      </c>
      <c r="R2130" s="219" t="e">
        <f ca="1">IF(ISNUMBER(OFFSET(INDIRECT("'"&amp;'DATA for charts'!R$5&amp;"'!$x1"),$A2130-1,0)),OFFSET(INDIRECT("'"&amp;'DATA for charts'!R$5&amp;"'!$x1"),$A2130-1,0),NA())</f>
        <v>#N/A</v>
      </c>
      <c r="S2130" s="219" t="e">
        <f ca="1">IF(ISNUMBER(OFFSET(INDIRECT("'"&amp;'DATA for charts'!S$5&amp;"'!$x1"),$A2130-1,0)),OFFSET(INDIRECT("'"&amp;'DATA for charts'!S$5&amp;"'!$x1"),$A2130-1,0),NA())</f>
        <v>#N/A</v>
      </c>
    </row>
    <row r="2131" spans="1:19">
      <c r="A2131" s="216"/>
      <c r="B2131" s="37" t="s">
        <v>85</v>
      </c>
      <c r="C2131" s="37" t="s">
        <v>85</v>
      </c>
      <c r="D2131" s="37" t="s">
        <v>85</v>
      </c>
      <c r="E2131" s="37" t="s">
        <v>85</v>
      </c>
      <c r="F2131" s="37" t="s">
        <v>85</v>
      </c>
      <c r="G2131" s="37" t="s">
        <v>85</v>
      </c>
      <c r="H2131" s="37" t="s">
        <v>85</v>
      </c>
      <c r="I2131" s="37" t="s">
        <v>85</v>
      </c>
      <c r="J2131" s="37" t="s">
        <v>85</v>
      </c>
      <c r="K2131" s="37"/>
      <c r="L2131" s="37"/>
      <c r="M2131" s="37"/>
      <c r="N2131" s="37"/>
      <c r="O2131" s="37"/>
      <c r="P2131" s="37"/>
      <c r="Q2131" s="37"/>
      <c r="R2131" s="37"/>
      <c r="S2131" s="37" t="s">
        <v>85</v>
      </c>
    </row>
    <row r="2139" spans="1:19">
      <c r="A2139" s="216"/>
      <c r="B2139" s="464" t="s">
        <v>948</v>
      </c>
    </row>
    <row r="2140" spans="1:19">
      <c r="A2140" s="216"/>
      <c r="B2140" s="464" t="s">
        <v>946</v>
      </c>
    </row>
    <row r="2141" spans="1:19">
      <c r="A2141" s="216"/>
      <c r="B2141" s="32"/>
    </row>
    <row r="2142" spans="1:19">
      <c r="A2142" s="216">
        <f t="shared" ref="A2142" si="1562">A$8</f>
        <v>0</v>
      </c>
      <c r="B2142" s="32" t="s">
        <v>65</v>
      </c>
      <c r="C2142" s="33" t="str">
        <f t="shared" ref="C2142:S2142" ca="1" si="1563">C$8</f>
        <v>BSIMAC</v>
      </c>
      <c r="D2142" s="33" t="str">
        <f t="shared" ca="1" si="1563"/>
        <v>CSE</v>
      </c>
      <c r="E2142" s="33" t="str">
        <f t="shared" ca="1" si="1563"/>
        <v>DeST</v>
      </c>
      <c r="F2142" s="33" t="str">
        <f t="shared" ca="1" si="1563"/>
        <v>EnergyPlus</v>
      </c>
      <c r="G2142" s="33" t="str">
        <f t="shared" ca="1" si="1563"/>
        <v>ESP-r</v>
      </c>
      <c r="H2142" s="33" t="str">
        <f t="shared" ca="1" si="1563"/>
        <v>TRNSYS</v>
      </c>
      <c r="I2142" s="33" t="str">
        <f t="shared" ca="1" si="1563"/>
        <v>TestSpec-Alt</v>
      </c>
      <c r="J2142" s="33">
        <f t="shared" ca="1" si="1563"/>
        <v>0</v>
      </c>
      <c r="K2142" s="33">
        <f t="shared" ca="1" si="1563"/>
        <v>0</v>
      </c>
      <c r="L2142" s="33">
        <f t="shared" ca="1" si="1563"/>
        <v>0</v>
      </c>
      <c r="M2142" s="33">
        <f t="shared" ca="1" si="1563"/>
        <v>0</v>
      </c>
      <c r="N2142" s="33">
        <f t="shared" ca="1" si="1563"/>
        <v>0</v>
      </c>
      <c r="O2142" s="33">
        <f t="shared" ca="1" si="1563"/>
        <v>0</v>
      </c>
      <c r="P2142" s="33">
        <f t="shared" ca="1" si="1563"/>
        <v>0</v>
      </c>
      <c r="Q2142" s="33">
        <f t="shared" ca="1" si="1563"/>
        <v>0</v>
      </c>
      <c r="R2142" s="33">
        <f t="shared" ca="1" si="1563"/>
        <v>0</v>
      </c>
      <c r="S2142" s="33" t="str">
        <f t="shared" ca="1" si="1563"/>
        <v>Tested Prg</v>
      </c>
    </row>
    <row r="2143" spans="1:19">
      <c r="A2143" s="216">
        <f t="shared" ref="A2143" si="1564">A$7</f>
        <v>0</v>
      </c>
      <c r="B2143" s="32" t="s">
        <v>66</v>
      </c>
      <c r="C2143" s="33" t="str">
        <f t="shared" ref="C2143:S2143" ca="1" si="1565">C$7</f>
        <v/>
      </c>
      <c r="D2143" s="33" t="str">
        <f t="shared" ca="1" si="1565"/>
        <v/>
      </c>
      <c r="E2143" s="33" t="str">
        <f t="shared" ca="1" si="1565"/>
        <v/>
      </c>
      <c r="F2143" s="33" t="str">
        <f t="shared" ca="1" si="1565"/>
        <v/>
      </c>
      <c r="G2143" s="33" t="str">
        <f t="shared" ca="1" si="1565"/>
        <v/>
      </c>
      <c r="H2143" s="33" t="str">
        <f t="shared" ca="1" si="1565"/>
        <v/>
      </c>
      <c r="I2143" s="33" t="str">
        <f t="shared" ca="1" si="1565"/>
        <v/>
      </c>
      <c r="J2143" s="33" t="str">
        <f t="shared" ca="1" si="1565"/>
        <v/>
      </c>
      <c r="K2143" s="33" t="str">
        <f t="shared" ca="1" si="1565"/>
        <v/>
      </c>
      <c r="L2143" s="33" t="str">
        <f t="shared" ca="1" si="1565"/>
        <v/>
      </c>
      <c r="M2143" s="33" t="str">
        <f t="shared" ca="1" si="1565"/>
        <v/>
      </c>
      <c r="N2143" s="33" t="str">
        <f t="shared" ca="1" si="1565"/>
        <v/>
      </c>
      <c r="O2143" s="33" t="str">
        <f t="shared" ca="1" si="1565"/>
        <v/>
      </c>
      <c r="P2143" s="33" t="str">
        <f t="shared" ca="1" si="1565"/>
        <v/>
      </c>
      <c r="Q2143" s="33" t="str">
        <f t="shared" ca="1" si="1565"/>
        <v/>
      </c>
      <c r="R2143" s="33" t="str">
        <f t="shared" ca="1" si="1565"/>
        <v/>
      </c>
      <c r="S2143" s="33" t="str">
        <f t="shared" ca="1" si="1565"/>
        <v/>
      </c>
    </row>
    <row r="2144" spans="1:19">
      <c r="A2144" s="216" t="s">
        <v>128</v>
      </c>
      <c r="B2144" s="32" t="s">
        <v>83</v>
      </c>
      <c r="C2144" s="34" t="s">
        <v>128</v>
      </c>
      <c r="D2144" s="34" t="s">
        <v>128</v>
      </c>
      <c r="E2144" s="34" t="s">
        <v>128</v>
      </c>
      <c r="F2144" s="34" t="s">
        <v>128</v>
      </c>
      <c r="G2144" s="34" t="s">
        <v>128</v>
      </c>
      <c r="H2144" s="34" t="s">
        <v>128</v>
      </c>
      <c r="I2144" s="34" t="s">
        <v>128</v>
      </c>
      <c r="J2144" s="34" t="s">
        <v>128</v>
      </c>
      <c r="K2144" s="34" t="s">
        <v>128</v>
      </c>
      <c r="L2144" s="34" t="s">
        <v>128</v>
      </c>
      <c r="M2144" s="34" t="s">
        <v>128</v>
      </c>
      <c r="N2144" s="34" t="s">
        <v>128</v>
      </c>
      <c r="O2144" s="34" t="s">
        <v>128</v>
      </c>
      <c r="P2144" s="34" t="s">
        <v>128</v>
      </c>
      <c r="Q2144" s="34" t="s">
        <v>128</v>
      </c>
      <c r="R2144" s="34" t="s">
        <v>128</v>
      </c>
      <c r="S2144" s="34" t="s">
        <v>128</v>
      </c>
    </row>
    <row r="2145" spans="1:19">
      <c r="A2145" s="216" t="s">
        <v>85</v>
      </c>
      <c r="B2145" s="37" t="s">
        <v>85</v>
      </c>
      <c r="C2145" s="38" t="s">
        <v>85</v>
      </c>
      <c r="D2145" s="38" t="s">
        <v>85</v>
      </c>
      <c r="E2145" s="38" t="s">
        <v>85</v>
      </c>
      <c r="F2145" s="38" t="s">
        <v>85</v>
      </c>
      <c r="G2145" s="38" t="s">
        <v>85</v>
      </c>
      <c r="H2145" s="38" t="s">
        <v>85</v>
      </c>
      <c r="I2145" s="38" t="s">
        <v>85</v>
      </c>
      <c r="J2145" s="38" t="s">
        <v>85</v>
      </c>
      <c r="K2145" s="38" t="s">
        <v>85</v>
      </c>
      <c r="L2145" s="38" t="s">
        <v>85</v>
      </c>
      <c r="M2145" s="38" t="s">
        <v>85</v>
      </c>
      <c r="N2145" s="38" t="s">
        <v>85</v>
      </c>
      <c r="O2145" s="38" t="s">
        <v>85</v>
      </c>
      <c r="P2145" s="38" t="s">
        <v>85</v>
      </c>
      <c r="Q2145" s="38" t="s">
        <v>85</v>
      </c>
      <c r="R2145" s="38" t="s">
        <v>85</v>
      </c>
      <c r="S2145" s="38" t="s">
        <v>85</v>
      </c>
    </row>
    <row r="2146" spans="1:19">
      <c r="A2146" s="216">
        <f t="shared" ref="A2146" si="1566">A$8</f>
        <v>0</v>
      </c>
      <c r="B2146" s="37"/>
      <c r="C2146" s="33" t="str">
        <f t="shared" ref="C2146:S2146" ca="1" si="1567">C$8</f>
        <v>BSIMAC</v>
      </c>
      <c r="D2146" s="33" t="str">
        <f t="shared" ca="1" si="1567"/>
        <v>CSE</v>
      </c>
      <c r="E2146" s="33" t="str">
        <f t="shared" ca="1" si="1567"/>
        <v>DeST</v>
      </c>
      <c r="F2146" s="33" t="str">
        <f t="shared" ca="1" si="1567"/>
        <v>EnergyPlus</v>
      </c>
      <c r="G2146" s="33" t="str">
        <f t="shared" ca="1" si="1567"/>
        <v>ESP-r</v>
      </c>
      <c r="H2146" s="33" t="str">
        <f t="shared" ca="1" si="1567"/>
        <v>TRNSYS</v>
      </c>
      <c r="I2146" s="33" t="str">
        <f t="shared" ca="1" si="1567"/>
        <v>TestSpec-Alt</v>
      </c>
      <c r="J2146" s="33">
        <f t="shared" ca="1" si="1567"/>
        <v>0</v>
      </c>
      <c r="K2146" s="33">
        <f t="shared" ca="1" si="1567"/>
        <v>0</v>
      </c>
      <c r="L2146" s="33">
        <f t="shared" ca="1" si="1567"/>
        <v>0</v>
      </c>
      <c r="M2146" s="33">
        <f t="shared" ca="1" si="1567"/>
        <v>0</v>
      </c>
      <c r="N2146" s="33">
        <f t="shared" ca="1" si="1567"/>
        <v>0</v>
      </c>
      <c r="O2146" s="33">
        <f t="shared" ca="1" si="1567"/>
        <v>0</v>
      </c>
      <c r="P2146" s="33">
        <f t="shared" ca="1" si="1567"/>
        <v>0</v>
      </c>
      <c r="Q2146" s="33">
        <f t="shared" ca="1" si="1567"/>
        <v>0</v>
      </c>
      <c r="R2146" s="33">
        <f t="shared" ca="1" si="1567"/>
        <v>0</v>
      </c>
      <c r="S2146" s="33" t="str">
        <f t="shared" ca="1" si="1567"/>
        <v>Tested Prg</v>
      </c>
    </row>
    <row r="2147" spans="1:19">
      <c r="A2147" s="226">
        <v>262</v>
      </c>
      <c r="B2147" s="8">
        <v>1</v>
      </c>
      <c r="C2147" s="219">
        <f ca="1">IF(ISNUMBER(OFFSET(INDIRECT("'"&amp;'DATA for charts'!C$5&amp;"'!$Y1"),$A2147-1,0)),OFFSET(INDIRECT("'"&amp;'DATA for charts'!C$5&amp;"'!$Y1"),$A2147-1,0),NA())</f>
        <v>12.7</v>
      </c>
      <c r="D2147" s="219">
        <f ca="1">IF(ISNUMBER(OFFSET(INDIRECT("'"&amp;'DATA for charts'!D$5&amp;"'!$Y1"),$A2147-1,0)),OFFSET(INDIRECT("'"&amp;'DATA for charts'!D$5&amp;"'!$Y1"),$A2147-1,0),NA())</f>
        <v>11.11417</v>
      </c>
      <c r="E2147" s="219">
        <f ca="1">IF(ISNUMBER(OFFSET(INDIRECT("'"&amp;'DATA for charts'!E$5&amp;"'!$Y1"),$A2147-1,0)),OFFSET(INDIRECT("'"&amp;'DATA for charts'!E$5&amp;"'!$Y1"),$A2147-1,0),NA())</f>
        <v>10</v>
      </c>
      <c r="F2147" s="219">
        <f ca="1">IF(ISNUMBER(OFFSET(INDIRECT("'"&amp;'DATA for charts'!F$5&amp;"'!$Y1"),$A2147-1,0)),OFFSET(INDIRECT("'"&amp;'DATA for charts'!F$5&amp;"'!$Y1"),$A2147-1,0),NA())</f>
        <v>10.729148686667401</v>
      </c>
      <c r="G2147" s="219">
        <f ca="1">IF(ISNUMBER(OFFSET(INDIRECT("'"&amp;'DATA for charts'!G$5&amp;"'!$Y1"),$A2147-1,0)),OFFSET(INDIRECT("'"&amp;'DATA for charts'!G$5&amp;"'!$Y1"),$A2147-1,0),NA())</f>
        <v>10.63</v>
      </c>
      <c r="H2147" s="219">
        <f ca="1">IF(ISNUMBER(OFFSET(INDIRECT("'"&amp;'DATA for charts'!H$5&amp;"'!$Y1"),$A2147-1,0)),OFFSET(INDIRECT("'"&amp;'DATA for charts'!H$5&amp;"'!$Y1"),$A2147-1,0),NA())</f>
        <v>10</v>
      </c>
      <c r="I2147" s="219" t="e">
        <f ca="1">IF(ISNUMBER(OFFSET(INDIRECT("'"&amp;'DATA for charts'!I$5&amp;"'!$Y1"),$A2147-1,0)),OFFSET(INDIRECT("'"&amp;'DATA for charts'!I$5&amp;"'!$Y1"),$A2147-1,0),NA())</f>
        <v>#N/A</v>
      </c>
      <c r="J2147" s="219" t="e">
        <f ca="1">IF(ISNUMBER(OFFSET(INDIRECT("'"&amp;'DATA for charts'!J$5&amp;"'!$Y1"),$A2147-1,0)),OFFSET(INDIRECT("'"&amp;'DATA for charts'!J$5&amp;"'!$Y1"),$A2147-1,0),NA())</f>
        <v>#N/A</v>
      </c>
      <c r="K2147" s="219" t="e">
        <f ca="1">IF(ISNUMBER(OFFSET(INDIRECT("'"&amp;'DATA for charts'!K$5&amp;"'!$Y1"),$A2147-1,0)),OFFSET(INDIRECT("'"&amp;'DATA for charts'!K$5&amp;"'!$Y1"),$A2147-1,0),NA())</f>
        <v>#N/A</v>
      </c>
      <c r="L2147" s="219" t="e">
        <f ca="1">IF(ISNUMBER(OFFSET(INDIRECT("'"&amp;'DATA for charts'!L$5&amp;"'!$Y1"),$A2147-1,0)),OFFSET(INDIRECT("'"&amp;'DATA for charts'!L$5&amp;"'!$Y1"),$A2147-1,0),NA())</f>
        <v>#N/A</v>
      </c>
      <c r="M2147" s="219" t="e">
        <f ca="1">IF(ISNUMBER(OFFSET(INDIRECT("'"&amp;'DATA for charts'!M$5&amp;"'!$Y1"),$A2147-1,0)),OFFSET(INDIRECT("'"&amp;'DATA for charts'!M$5&amp;"'!$Y1"),$A2147-1,0),NA())</f>
        <v>#N/A</v>
      </c>
      <c r="N2147" s="219" t="e">
        <f ca="1">IF(ISNUMBER(OFFSET(INDIRECT("'"&amp;'DATA for charts'!N$5&amp;"'!$Y1"),$A2147-1,0)),OFFSET(INDIRECT("'"&amp;'DATA for charts'!N$5&amp;"'!$Y1"),$A2147-1,0),NA())</f>
        <v>#N/A</v>
      </c>
      <c r="O2147" s="219" t="e">
        <f ca="1">IF(ISNUMBER(OFFSET(INDIRECT("'"&amp;'DATA for charts'!O$5&amp;"'!$Y1"),$A2147-1,0)),OFFSET(INDIRECT("'"&amp;'DATA for charts'!O$5&amp;"'!$Y1"),$A2147-1,0),NA())</f>
        <v>#N/A</v>
      </c>
      <c r="P2147" s="219" t="e">
        <f ca="1">IF(ISNUMBER(OFFSET(INDIRECT("'"&amp;'DATA for charts'!P$5&amp;"'!$Y1"),$A2147-1,0)),OFFSET(INDIRECT("'"&amp;'DATA for charts'!P$5&amp;"'!$Y1"),$A2147-1,0),NA())</f>
        <v>#N/A</v>
      </c>
      <c r="Q2147" s="219" t="e">
        <f ca="1">IF(ISNUMBER(OFFSET(INDIRECT("'"&amp;'DATA for charts'!Q$5&amp;"'!$Y1"),$A2147-1,0)),OFFSET(INDIRECT("'"&amp;'DATA for charts'!Q$5&amp;"'!$Y1"),$A2147-1,0),NA())</f>
        <v>#N/A</v>
      </c>
      <c r="R2147" s="219" t="e">
        <f ca="1">IF(ISNUMBER(OFFSET(INDIRECT("'"&amp;'DATA for charts'!R$5&amp;"'!$Y1"),$A2147-1,0)),OFFSET(INDIRECT("'"&amp;'DATA for charts'!R$5&amp;"'!$Y1"),$A2147-1,0),NA())</f>
        <v>#N/A</v>
      </c>
      <c r="S2147" s="219" t="e">
        <f ca="1">IF(ISNUMBER(OFFSET(INDIRECT("'"&amp;'DATA for charts'!S$5&amp;"'!$Y1"),$A2147-1,0)),OFFSET(INDIRECT("'"&amp;'DATA for charts'!S$5&amp;"'!$Y1"),$A2147-1,0),NA())</f>
        <v>#N/A</v>
      </c>
    </row>
    <row r="2148" spans="1:19">
      <c r="A2148" s="226">
        <f t="shared" ref="A2148:A2170" si="1568">A2147+1</f>
        <v>263</v>
      </c>
      <c r="B2148" s="8">
        <v>2</v>
      </c>
      <c r="C2148" s="219">
        <f ca="1">IF(ISNUMBER(OFFSET(INDIRECT("'"&amp;'DATA for charts'!C$5&amp;"'!$Y1"),$A2148-1,0)),OFFSET(INDIRECT("'"&amp;'DATA for charts'!C$5&amp;"'!$Y1"),$A2148-1,0),NA())</f>
        <v>10.1</v>
      </c>
      <c r="D2148" s="219">
        <f ca="1">IF(ISNUMBER(OFFSET(INDIRECT("'"&amp;'DATA for charts'!D$5&amp;"'!$Y1"),$A2148-1,0)),OFFSET(INDIRECT("'"&amp;'DATA for charts'!D$5&amp;"'!$Y1"),$A2148-1,0),NA())</f>
        <v>10</v>
      </c>
      <c r="E2148" s="219">
        <f ca="1">IF(ISNUMBER(OFFSET(INDIRECT("'"&amp;'DATA for charts'!E$5&amp;"'!$Y1"),$A2148-1,0)),OFFSET(INDIRECT("'"&amp;'DATA for charts'!E$5&amp;"'!$Y1"),$A2148-1,0),NA())</f>
        <v>10</v>
      </c>
      <c r="F2148" s="219">
        <f ca="1">IF(ISNUMBER(OFFSET(INDIRECT("'"&amp;'DATA for charts'!F$5&amp;"'!$Y1"),$A2148-1,0)),OFFSET(INDIRECT("'"&amp;'DATA for charts'!F$5&amp;"'!$Y1"),$A2148-1,0),NA())</f>
        <v>10.000000000141799</v>
      </c>
      <c r="G2148" s="219">
        <f ca="1">IF(ISNUMBER(OFFSET(INDIRECT("'"&amp;'DATA for charts'!G$5&amp;"'!$Y1"),$A2148-1,0)),OFFSET(INDIRECT("'"&amp;'DATA for charts'!G$5&amp;"'!$Y1"),$A2148-1,0),NA())</f>
        <v>10</v>
      </c>
      <c r="H2148" s="219">
        <f ca="1">IF(ISNUMBER(OFFSET(INDIRECT("'"&amp;'DATA for charts'!H$5&amp;"'!$Y1"),$A2148-1,0)),OFFSET(INDIRECT("'"&amp;'DATA for charts'!H$5&amp;"'!$Y1"),$A2148-1,0),NA())</f>
        <v>10</v>
      </c>
      <c r="I2148" s="219" t="e">
        <f ca="1">IF(ISNUMBER(OFFSET(INDIRECT("'"&amp;'DATA for charts'!I$5&amp;"'!$Y1"),$A2148-1,0)),OFFSET(INDIRECT("'"&amp;'DATA for charts'!I$5&amp;"'!$Y1"),$A2148-1,0),NA())</f>
        <v>#N/A</v>
      </c>
      <c r="J2148" s="219" t="e">
        <f ca="1">IF(ISNUMBER(OFFSET(INDIRECT("'"&amp;'DATA for charts'!J$5&amp;"'!$Y1"),$A2148-1,0)),OFFSET(INDIRECT("'"&amp;'DATA for charts'!J$5&amp;"'!$Y1"),$A2148-1,0),NA())</f>
        <v>#N/A</v>
      </c>
      <c r="K2148" s="219" t="e">
        <f ca="1">IF(ISNUMBER(OFFSET(INDIRECT("'"&amp;'DATA for charts'!K$5&amp;"'!$Y1"),$A2148-1,0)),OFFSET(INDIRECT("'"&amp;'DATA for charts'!K$5&amp;"'!$Y1"),$A2148-1,0),NA())</f>
        <v>#N/A</v>
      </c>
      <c r="L2148" s="219" t="e">
        <f ca="1">IF(ISNUMBER(OFFSET(INDIRECT("'"&amp;'DATA for charts'!L$5&amp;"'!$Y1"),$A2148-1,0)),OFFSET(INDIRECT("'"&amp;'DATA for charts'!L$5&amp;"'!$Y1"),$A2148-1,0),NA())</f>
        <v>#N/A</v>
      </c>
      <c r="M2148" s="219" t="e">
        <f ca="1">IF(ISNUMBER(OFFSET(INDIRECT("'"&amp;'DATA for charts'!M$5&amp;"'!$Y1"),$A2148-1,0)),OFFSET(INDIRECT("'"&amp;'DATA for charts'!M$5&amp;"'!$Y1"),$A2148-1,0),NA())</f>
        <v>#N/A</v>
      </c>
      <c r="N2148" s="219" t="e">
        <f ca="1">IF(ISNUMBER(OFFSET(INDIRECT("'"&amp;'DATA for charts'!N$5&amp;"'!$Y1"),$A2148-1,0)),OFFSET(INDIRECT("'"&amp;'DATA for charts'!N$5&amp;"'!$Y1"),$A2148-1,0),NA())</f>
        <v>#N/A</v>
      </c>
      <c r="O2148" s="219" t="e">
        <f ca="1">IF(ISNUMBER(OFFSET(INDIRECT("'"&amp;'DATA for charts'!O$5&amp;"'!$Y1"),$A2148-1,0)),OFFSET(INDIRECT("'"&amp;'DATA for charts'!O$5&amp;"'!$Y1"),$A2148-1,0),NA())</f>
        <v>#N/A</v>
      </c>
      <c r="P2148" s="219" t="e">
        <f ca="1">IF(ISNUMBER(OFFSET(INDIRECT("'"&amp;'DATA for charts'!P$5&amp;"'!$Y1"),$A2148-1,0)),OFFSET(INDIRECT("'"&amp;'DATA for charts'!P$5&amp;"'!$Y1"),$A2148-1,0),NA())</f>
        <v>#N/A</v>
      </c>
      <c r="Q2148" s="219" t="e">
        <f ca="1">IF(ISNUMBER(OFFSET(INDIRECT("'"&amp;'DATA for charts'!Q$5&amp;"'!$Y1"),$A2148-1,0)),OFFSET(INDIRECT("'"&amp;'DATA for charts'!Q$5&amp;"'!$Y1"),$A2148-1,0),NA())</f>
        <v>#N/A</v>
      </c>
      <c r="R2148" s="219" t="e">
        <f ca="1">IF(ISNUMBER(OFFSET(INDIRECT("'"&amp;'DATA for charts'!R$5&amp;"'!$Y1"),$A2148-1,0)),OFFSET(INDIRECT("'"&amp;'DATA for charts'!R$5&amp;"'!$Y1"),$A2148-1,0),NA())</f>
        <v>#N/A</v>
      </c>
      <c r="S2148" s="219" t="e">
        <f ca="1">IF(ISNUMBER(OFFSET(INDIRECT("'"&amp;'DATA for charts'!S$5&amp;"'!$Y1"),$A2148-1,0)),OFFSET(INDIRECT("'"&amp;'DATA for charts'!S$5&amp;"'!$Y1"),$A2148-1,0),NA())</f>
        <v>#N/A</v>
      </c>
    </row>
    <row r="2149" spans="1:19">
      <c r="A2149" s="226">
        <f t="shared" si="1568"/>
        <v>264</v>
      </c>
      <c r="B2149" s="8">
        <v>3</v>
      </c>
      <c r="C2149" s="219">
        <f ca="1">IF(ISNUMBER(OFFSET(INDIRECT("'"&amp;'DATA for charts'!C$5&amp;"'!$Y1"),$A2149-1,0)),OFFSET(INDIRECT("'"&amp;'DATA for charts'!C$5&amp;"'!$Y1"),$A2149-1,0),NA())</f>
        <v>10</v>
      </c>
      <c r="D2149" s="219">
        <f ca="1">IF(ISNUMBER(OFFSET(INDIRECT("'"&amp;'DATA for charts'!D$5&amp;"'!$Y1"),$A2149-1,0)),OFFSET(INDIRECT("'"&amp;'DATA for charts'!D$5&amp;"'!$Y1"),$A2149-1,0),NA())</f>
        <v>10</v>
      </c>
      <c r="E2149" s="219">
        <f ca="1">IF(ISNUMBER(OFFSET(INDIRECT("'"&amp;'DATA for charts'!E$5&amp;"'!$Y1"),$A2149-1,0)),OFFSET(INDIRECT("'"&amp;'DATA for charts'!E$5&amp;"'!$Y1"),$A2149-1,0),NA())</f>
        <v>10</v>
      </c>
      <c r="F2149" s="219">
        <f ca="1">IF(ISNUMBER(OFFSET(INDIRECT("'"&amp;'DATA for charts'!F$5&amp;"'!$Y1"),$A2149-1,0)),OFFSET(INDIRECT("'"&amp;'DATA for charts'!F$5&amp;"'!$Y1"),$A2149-1,0),NA())</f>
        <v>10</v>
      </c>
      <c r="G2149" s="219">
        <f ca="1">IF(ISNUMBER(OFFSET(INDIRECT("'"&amp;'DATA for charts'!G$5&amp;"'!$Y1"),$A2149-1,0)),OFFSET(INDIRECT("'"&amp;'DATA for charts'!G$5&amp;"'!$Y1"),$A2149-1,0),NA())</f>
        <v>10</v>
      </c>
      <c r="H2149" s="219">
        <f ca="1">IF(ISNUMBER(OFFSET(INDIRECT("'"&amp;'DATA for charts'!H$5&amp;"'!$Y1"),$A2149-1,0)),OFFSET(INDIRECT("'"&amp;'DATA for charts'!H$5&amp;"'!$Y1"),$A2149-1,0),NA())</f>
        <v>10</v>
      </c>
      <c r="I2149" s="219" t="e">
        <f ca="1">IF(ISNUMBER(OFFSET(INDIRECT("'"&amp;'DATA for charts'!I$5&amp;"'!$Y1"),$A2149-1,0)),OFFSET(INDIRECT("'"&amp;'DATA for charts'!I$5&amp;"'!$Y1"),$A2149-1,0),NA())</f>
        <v>#N/A</v>
      </c>
      <c r="J2149" s="219" t="e">
        <f ca="1">IF(ISNUMBER(OFFSET(INDIRECT("'"&amp;'DATA for charts'!J$5&amp;"'!$Y1"),$A2149-1,0)),OFFSET(INDIRECT("'"&amp;'DATA for charts'!J$5&amp;"'!$Y1"),$A2149-1,0),NA())</f>
        <v>#N/A</v>
      </c>
      <c r="K2149" s="219" t="e">
        <f ca="1">IF(ISNUMBER(OFFSET(INDIRECT("'"&amp;'DATA for charts'!K$5&amp;"'!$Y1"),$A2149-1,0)),OFFSET(INDIRECT("'"&amp;'DATA for charts'!K$5&amp;"'!$Y1"),$A2149-1,0),NA())</f>
        <v>#N/A</v>
      </c>
      <c r="L2149" s="219" t="e">
        <f ca="1">IF(ISNUMBER(OFFSET(INDIRECT("'"&amp;'DATA for charts'!L$5&amp;"'!$Y1"),$A2149-1,0)),OFFSET(INDIRECT("'"&amp;'DATA for charts'!L$5&amp;"'!$Y1"),$A2149-1,0),NA())</f>
        <v>#N/A</v>
      </c>
      <c r="M2149" s="219" t="e">
        <f ca="1">IF(ISNUMBER(OFFSET(INDIRECT("'"&amp;'DATA for charts'!M$5&amp;"'!$Y1"),$A2149-1,0)),OFFSET(INDIRECT("'"&amp;'DATA for charts'!M$5&amp;"'!$Y1"),$A2149-1,0),NA())</f>
        <v>#N/A</v>
      </c>
      <c r="N2149" s="219" t="e">
        <f ca="1">IF(ISNUMBER(OFFSET(INDIRECT("'"&amp;'DATA for charts'!N$5&amp;"'!$Y1"),$A2149-1,0)),OFFSET(INDIRECT("'"&amp;'DATA for charts'!N$5&amp;"'!$Y1"),$A2149-1,0),NA())</f>
        <v>#N/A</v>
      </c>
      <c r="O2149" s="219" t="e">
        <f ca="1">IF(ISNUMBER(OFFSET(INDIRECT("'"&amp;'DATA for charts'!O$5&amp;"'!$Y1"),$A2149-1,0)),OFFSET(INDIRECT("'"&amp;'DATA for charts'!O$5&amp;"'!$Y1"),$A2149-1,0),NA())</f>
        <v>#N/A</v>
      </c>
      <c r="P2149" s="219" t="e">
        <f ca="1">IF(ISNUMBER(OFFSET(INDIRECT("'"&amp;'DATA for charts'!P$5&amp;"'!$Y1"),$A2149-1,0)),OFFSET(INDIRECT("'"&amp;'DATA for charts'!P$5&amp;"'!$Y1"),$A2149-1,0),NA())</f>
        <v>#N/A</v>
      </c>
      <c r="Q2149" s="219" t="e">
        <f ca="1">IF(ISNUMBER(OFFSET(INDIRECT("'"&amp;'DATA for charts'!Q$5&amp;"'!$Y1"),$A2149-1,0)),OFFSET(INDIRECT("'"&amp;'DATA for charts'!Q$5&amp;"'!$Y1"),$A2149-1,0),NA())</f>
        <v>#N/A</v>
      </c>
      <c r="R2149" s="219" t="e">
        <f ca="1">IF(ISNUMBER(OFFSET(INDIRECT("'"&amp;'DATA for charts'!R$5&amp;"'!$Y1"),$A2149-1,0)),OFFSET(INDIRECT("'"&amp;'DATA for charts'!R$5&amp;"'!$Y1"),$A2149-1,0),NA())</f>
        <v>#N/A</v>
      </c>
      <c r="S2149" s="219" t="e">
        <f ca="1">IF(ISNUMBER(OFFSET(INDIRECT("'"&amp;'DATA for charts'!S$5&amp;"'!$Y1"),$A2149-1,0)),OFFSET(INDIRECT("'"&amp;'DATA for charts'!S$5&amp;"'!$Y1"),$A2149-1,0),NA())</f>
        <v>#N/A</v>
      </c>
    </row>
    <row r="2150" spans="1:19">
      <c r="A2150" s="226">
        <f t="shared" si="1568"/>
        <v>265</v>
      </c>
      <c r="B2150" s="8">
        <v>4</v>
      </c>
      <c r="C2150" s="219">
        <f ca="1">IF(ISNUMBER(OFFSET(INDIRECT("'"&amp;'DATA for charts'!C$5&amp;"'!$Y1"),$A2150-1,0)),OFFSET(INDIRECT("'"&amp;'DATA for charts'!C$5&amp;"'!$Y1"),$A2150-1,0),NA())</f>
        <v>10</v>
      </c>
      <c r="D2150" s="219">
        <f ca="1">IF(ISNUMBER(OFFSET(INDIRECT("'"&amp;'DATA for charts'!D$5&amp;"'!$Y1"),$A2150-1,0)),OFFSET(INDIRECT("'"&amp;'DATA for charts'!D$5&amp;"'!$Y1"),$A2150-1,0),NA())</f>
        <v>10</v>
      </c>
      <c r="E2150" s="219">
        <f ca="1">IF(ISNUMBER(OFFSET(INDIRECT("'"&amp;'DATA for charts'!E$5&amp;"'!$Y1"),$A2150-1,0)),OFFSET(INDIRECT("'"&amp;'DATA for charts'!E$5&amp;"'!$Y1"),$A2150-1,0),NA())</f>
        <v>10</v>
      </c>
      <c r="F2150" s="219">
        <f ca="1">IF(ISNUMBER(OFFSET(INDIRECT("'"&amp;'DATA for charts'!F$5&amp;"'!$Y1"),$A2150-1,0)),OFFSET(INDIRECT("'"&amp;'DATA for charts'!F$5&amp;"'!$Y1"),$A2150-1,0),NA())</f>
        <v>10</v>
      </c>
      <c r="G2150" s="219">
        <f ca="1">IF(ISNUMBER(OFFSET(INDIRECT("'"&amp;'DATA for charts'!G$5&amp;"'!$Y1"),$A2150-1,0)),OFFSET(INDIRECT("'"&amp;'DATA for charts'!G$5&amp;"'!$Y1"),$A2150-1,0),NA())</f>
        <v>10</v>
      </c>
      <c r="H2150" s="219">
        <f ca="1">IF(ISNUMBER(OFFSET(INDIRECT("'"&amp;'DATA for charts'!H$5&amp;"'!$Y1"),$A2150-1,0)),OFFSET(INDIRECT("'"&amp;'DATA for charts'!H$5&amp;"'!$Y1"),$A2150-1,0),NA())</f>
        <v>10</v>
      </c>
      <c r="I2150" s="219" t="e">
        <f ca="1">IF(ISNUMBER(OFFSET(INDIRECT("'"&amp;'DATA for charts'!I$5&amp;"'!$Y1"),$A2150-1,0)),OFFSET(INDIRECT("'"&amp;'DATA for charts'!I$5&amp;"'!$Y1"),$A2150-1,0),NA())</f>
        <v>#N/A</v>
      </c>
      <c r="J2150" s="219" t="e">
        <f ca="1">IF(ISNUMBER(OFFSET(INDIRECT("'"&amp;'DATA for charts'!J$5&amp;"'!$Y1"),$A2150-1,0)),OFFSET(INDIRECT("'"&amp;'DATA for charts'!J$5&amp;"'!$Y1"),$A2150-1,0),NA())</f>
        <v>#N/A</v>
      </c>
      <c r="K2150" s="219" t="e">
        <f ca="1">IF(ISNUMBER(OFFSET(INDIRECT("'"&amp;'DATA for charts'!K$5&amp;"'!$Y1"),$A2150-1,0)),OFFSET(INDIRECT("'"&amp;'DATA for charts'!K$5&amp;"'!$Y1"),$A2150-1,0),NA())</f>
        <v>#N/A</v>
      </c>
      <c r="L2150" s="219" t="e">
        <f ca="1">IF(ISNUMBER(OFFSET(INDIRECT("'"&amp;'DATA for charts'!L$5&amp;"'!$Y1"),$A2150-1,0)),OFFSET(INDIRECT("'"&amp;'DATA for charts'!L$5&amp;"'!$Y1"),$A2150-1,0),NA())</f>
        <v>#N/A</v>
      </c>
      <c r="M2150" s="219" t="e">
        <f ca="1">IF(ISNUMBER(OFFSET(INDIRECT("'"&amp;'DATA for charts'!M$5&amp;"'!$Y1"),$A2150-1,0)),OFFSET(INDIRECT("'"&amp;'DATA for charts'!M$5&amp;"'!$Y1"),$A2150-1,0),NA())</f>
        <v>#N/A</v>
      </c>
      <c r="N2150" s="219" t="e">
        <f ca="1">IF(ISNUMBER(OFFSET(INDIRECT("'"&amp;'DATA for charts'!N$5&amp;"'!$Y1"),$A2150-1,0)),OFFSET(INDIRECT("'"&amp;'DATA for charts'!N$5&amp;"'!$Y1"),$A2150-1,0),NA())</f>
        <v>#N/A</v>
      </c>
      <c r="O2150" s="219" t="e">
        <f ca="1">IF(ISNUMBER(OFFSET(INDIRECT("'"&amp;'DATA for charts'!O$5&amp;"'!$Y1"),$A2150-1,0)),OFFSET(INDIRECT("'"&amp;'DATA for charts'!O$5&amp;"'!$Y1"),$A2150-1,0),NA())</f>
        <v>#N/A</v>
      </c>
      <c r="P2150" s="219" t="e">
        <f ca="1">IF(ISNUMBER(OFFSET(INDIRECT("'"&amp;'DATA for charts'!P$5&amp;"'!$Y1"),$A2150-1,0)),OFFSET(INDIRECT("'"&amp;'DATA for charts'!P$5&amp;"'!$Y1"),$A2150-1,0),NA())</f>
        <v>#N/A</v>
      </c>
      <c r="Q2150" s="219" t="e">
        <f ca="1">IF(ISNUMBER(OFFSET(INDIRECT("'"&amp;'DATA for charts'!Q$5&amp;"'!$Y1"),$A2150-1,0)),OFFSET(INDIRECT("'"&amp;'DATA for charts'!Q$5&amp;"'!$Y1"),$A2150-1,0),NA())</f>
        <v>#N/A</v>
      </c>
      <c r="R2150" s="219" t="e">
        <f ca="1">IF(ISNUMBER(OFFSET(INDIRECT("'"&amp;'DATA for charts'!R$5&amp;"'!$Y1"),$A2150-1,0)),OFFSET(INDIRECT("'"&amp;'DATA for charts'!R$5&amp;"'!$Y1"),$A2150-1,0),NA())</f>
        <v>#N/A</v>
      </c>
      <c r="S2150" s="219" t="e">
        <f ca="1">IF(ISNUMBER(OFFSET(INDIRECT("'"&amp;'DATA for charts'!S$5&amp;"'!$Y1"),$A2150-1,0)),OFFSET(INDIRECT("'"&amp;'DATA for charts'!S$5&amp;"'!$Y1"),$A2150-1,0),NA())</f>
        <v>#N/A</v>
      </c>
    </row>
    <row r="2151" spans="1:19">
      <c r="A2151" s="226">
        <f t="shared" si="1568"/>
        <v>266</v>
      </c>
      <c r="B2151" s="8">
        <v>5</v>
      </c>
      <c r="C2151" s="219">
        <f ca="1">IF(ISNUMBER(OFFSET(INDIRECT("'"&amp;'DATA for charts'!C$5&amp;"'!$Y1"),$A2151-1,0)),OFFSET(INDIRECT("'"&amp;'DATA for charts'!C$5&amp;"'!$Y1"),$A2151-1,0),NA())</f>
        <v>10</v>
      </c>
      <c r="D2151" s="219">
        <f ca="1">IF(ISNUMBER(OFFSET(INDIRECT("'"&amp;'DATA for charts'!D$5&amp;"'!$Y1"),$A2151-1,0)),OFFSET(INDIRECT("'"&amp;'DATA for charts'!D$5&amp;"'!$Y1"),$A2151-1,0),NA())</f>
        <v>10</v>
      </c>
      <c r="E2151" s="219">
        <f ca="1">IF(ISNUMBER(OFFSET(INDIRECT("'"&amp;'DATA for charts'!E$5&amp;"'!$Y1"),$A2151-1,0)),OFFSET(INDIRECT("'"&amp;'DATA for charts'!E$5&amp;"'!$Y1"),$A2151-1,0),NA())</f>
        <v>10</v>
      </c>
      <c r="F2151" s="219">
        <f ca="1">IF(ISNUMBER(OFFSET(INDIRECT("'"&amp;'DATA for charts'!F$5&amp;"'!$Y1"),$A2151-1,0)),OFFSET(INDIRECT("'"&amp;'DATA for charts'!F$5&amp;"'!$Y1"),$A2151-1,0),NA())</f>
        <v>10</v>
      </c>
      <c r="G2151" s="219">
        <f ca="1">IF(ISNUMBER(OFFSET(INDIRECT("'"&amp;'DATA for charts'!G$5&amp;"'!$Y1"),$A2151-1,0)),OFFSET(INDIRECT("'"&amp;'DATA for charts'!G$5&amp;"'!$Y1"),$A2151-1,0),NA())</f>
        <v>10</v>
      </c>
      <c r="H2151" s="219">
        <f ca="1">IF(ISNUMBER(OFFSET(INDIRECT("'"&amp;'DATA for charts'!H$5&amp;"'!$Y1"),$A2151-1,0)),OFFSET(INDIRECT("'"&amp;'DATA for charts'!H$5&amp;"'!$Y1"),$A2151-1,0),NA())</f>
        <v>10</v>
      </c>
      <c r="I2151" s="219" t="e">
        <f ca="1">IF(ISNUMBER(OFFSET(INDIRECT("'"&amp;'DATA for charts'!I$5&amp;"'!$Y1"),$A2151-1,0)),OFFSET(INDIRECT("'"&amp;'DATA for charts'!I$5&amp;"'!$Y1"),$A2151-1,0),NA())</f>
        <v>#N/A</v>
      </c>
      <c r="J2151" s="219" t="e">
        <f ca="1">IF(ISNUMBER(OFFSET(INDIRECT("'"&amp;'DATA for charts'!J$5&amp;"'!$Y1"),$A2151-1,0)),OFFSET(INDIRECT("'"&amp;'DATA for charts'!J$5&amp;"'!$Y1"),$A2151-1,0),NA())</f>
        <v>#N/A</v>
      </c>
      <c r="K2151" s="219" t="e">
        <f ca="1">IF(ISNUMBER(OFFSET(INDIRECT("'"&amp;'DATA for charts'!K$5&amp;"'!$Y1"),$A2151-1,0)),OFFSET(INDIRECT("'"&amp;'DATA for charts'!K$5&amp;"'!$Y1"),$A2151-1,0),NA())</f>
        <v>#N/A</v>
      </c>
      <c r="L2151" s="219" t="e">
        <f ca="1">IF(ISNUMBER(OFFSET(INDIRECT("'"&amp;'DATA for charts'!L$5&amp;"'!$Y1"),$A2151-1,0)),OFFSET(INDIRECT("'"&amp;'DATA for charts'!L$5&amp;"'!$Y1"),$A2151-1,0),NA())</f>
        <v>#N/A</v>
      </c>
      <c r="M2151" s="219" t="e">
        <f ca="1">IF(ISNUMBER(OFFSET(INDIRECT("'"&amp;'DATA for charts'!M$5&amp;"'!$Y1"),$A2151-1,0)),OFFSET(INDIRECT("'"&amp;'DATA for charts'!M$5&amp;"'!$Y1"),$A2151-1,0),NA())</f>
        <v>#N/A</v>
      </c>
      <c r="N2151" s="219" t="e">
        <f ca="1">IF(ISNUMBER(OFFSET(INDIRECT("'"&amp;'DATA for charts'!N$5&amp;"'!$Y1"),$A2151-1,0)),OFFSET(INDIRECT("'"&amp;'DATA for charts'!N$5&amp;"'!$Y1"),$A2151-1,0),NA())</f>
        <v>#N/A</v>
      </c>
      <c r="O2151" s="219" t="e">
        <f ca="1">IF(ISNUMBER(OFFSET(INDIRECT("'"&amp;'DATA for charts'!O$5&amp;"'!$Y1"),$A2151-1,0)),OFFSET(INDIRECT("'"&amp;'DATA for charts'!O$5&amp;"'!$Y1"),$A2151-1,0),NA())</f>
        <v>#N/A</v>
      </c>
      <c r="P2151" s="219" t="e">
        <f ca="1">IF(ISNUMBER(OFFSET(INDIRECT("'"&amp;'DATA for charts'!P$5&amp;"'!$Y1"),$A2151-1,0)),OFFSET(INDIRECT("'"&amp;'DATA for charts'!P$5&amp;"'!$Y1"),$A2151-1,0),NA())</f>
        <v>#N/A</v>
      </c>
      <c r="Q2151" s="219" t="e">
        <f ca="1">IF(ISNUMBER(OFFSET(INDIRECT("'"&amp;'DATA for charts'!Q$5&amp;"'!$Y1"),$A2151-1,0)),OFFSET(INDIRECT("'"&amp;'DATA for charts'!Q$5&amp;"'!$Y1"),$A2151-1,0),NA())</f>
        <v>#N/A</v>
      </c>
      <c r="R2151" s="219" t="e">
        <f ca="1">IF(ISNUMBER(OFFSET(INDIRECT("'"&amp;'DATA for charts'!R$5&amp;"'!$Y1"),$A2151-1,0)),OFFSET(INDIRECT("'"&amp;'DATA for charts'!R$5&amp;"'!$Y1"),$A2151-1,0),NA())</f>
        <v>#N/A</v>
      </c>
      <c r="S2151" s="219" t="e">
        <f ca="1">IF(ISNUMBER(OFFSET(INDIRECT("'"&amp;'DATA for charts'!S$5&amp;"'!$Y1"),$A2151-1,0)),OFFSET(INDIRECT("'"&amp;'DATA for charts'!S$5&amp;"'!$Y1"),$A2151-1,0),NA())</f>
        <v>#N/A</v>
      </c>
    </row>
    <row r="2152" spans="1:19">
      <c r="A2152" s="226">
        <f t="shared" si="1568"/>
        <v>267</v>
      </c>
      <c r="B2152" s="8">
        <v>6</v>
      </c>
      <c r="C2152" s="219">
        <f ca="1">IF(ISNUMBER(OFFSET(INDIRECT("'"&amp;'DATA for charts'!C$5&amp;"'!$Y1"),$A2152-1,0)),OFFSET(INDIRECT("'"&amp;'DATA for charts'!C$5&amp;"'!$Y1"),$A2152-1,0),NA())</f>
        <v>10</v>
      </c>
      <c r="D2152" s="219">
        <f ca="1">IF(ISNUMBER(OFFSET(INDIRECT("'"&amp;'DATA for charts'!D$5&amp;"'!$Y1"),$A2152-1,0)),OFFSET(INDIRECT("'"&amp;'DATA for charts'!D$5&amp;"'!$Y1"),$A2152-1,0),NA())</f>
        <v>10</v>
      </c>
      <c r="E2152" s="219">
        <f ca="1">IF(ISNUMBER(OFFSET(INDIRECT("'"&amp;'DATA for charts'!E$5&amp;"'!$Y1"),$A2152-1,0)),OFFSET(INDIRECT("'"&amp;'DATA for charts'!E$5&amp;"'!$Y1"),$A2152-1,0),NA())</f>
        <v>10</v>
      </c>
      <c r="F2152" s="219">
        <f ca="1">IF(ISNUMBER(OFFSET(INDIRECT("'"&amp;'DATA for charts'!F$5&amp;"'!$Y1"),$A2152-1,0)),OFFSET(INDIRECT("'"&amp;'DATA for charts'!F$5&amp;"'!$Y1"),$A2152-1,0),NA())</f>
        <v>10</v>
      </c>
      <c r="G2152" s="219">
        <f ca="1">IF(ISNUMBER(OFFSET(INDIRECT("'"&amp;'DATA for charts'!G$5&amp;"'!$Y1"),$A2152-1,0)),OFFSET(INDIRECT("'"&amp;'DATA for charts'!G$5&amp;"'!$Y1"),$A2152-1,0),NA())</f>
        <v>10</v>
      </c>
      <c r="H2152" s="219">
        <f ca="1">IF(ISNUMBER(OFFSET(INDIRECT("'"&amp;'DATA for charts'!H$5&amp;"'!$Y1"),$A2152-1,0)),OFFSET(INDIRECT("'"&amp;'DATA for charts'!H$5&amp;"'!$Y1"),$A2152-1,0),NA())</f>
        <v>10</v>
      </c>
      <c r="I2152" s="219" t="e">
        <f ca="1">IF(ISNUMBER(OFFSET(INDIRECT("'"&amp;'DATA for charts'!I$5&amp;"'!$Y1"),$A2152-1,0)),OFFSET(INDIRECT("'"&amp;'DATA for charts'!I$5&amp;"'!$Y1"),$A2152-1,0),NA())</f>
        <v>#N/A</v>
      </c>
      <c r="J2152" s="219" t="e">
        <f ca="1">IF(ISNUMBER(OFFSET(INDIRECT("'"&amp;'DATA for charts'!J$5&amp;"'!$Y1"),$A2152-1,0)),OFFSET(INDIRECT("'"&amp;'DATA for charts'!J$5&amp;"'!$Y1"),$A2152-1,0),NA())</f>
        <v>#N/A</v>
      </c>
      <c r="K2152" s="219" t="e">
        <f ca="1">IF(ISNUMBER(OFFSET(INDIRECT("'"&amp;'DATA for charts'!K$5&amp;"'!$Y1"),$A2152-1,0)),OFFSET(INDIRECT("'"&amp;'DATA for charts'!K$5&amp;"'!$Y1"),$A2152-1,0),NA())</f>
        <v>#N/A</v>
      </c>
      <c r="L2152" s="219" t="e">
        <f ca="1">IF(ISNUMBER(OFFSET(INDIRECT("'"&amp;'DATA for charts'!L$5&amp;"'!$Y1"),$A2152-1,0)),OFFSET(INDIRECT("'"&amp;'DATA for charts'!L$5&amp;"'!$Y1"),$A2152-1,0),NA())</f>
        <v>#N/A</v>
      </c>
      <c r="M2152" s="219" t="e">
        <f ca="1">IF(ISNUMBER(OFFSET(INDIRECT("'"&amp;'DATA for charts'!M$5&amp;"'!$Y1"),$A2152-1,0)),OFFSET(INDIRECT("'"&amp;'DATA for charts'!M$5&amp;"'!$Y1"),$A2152-1,0),NA())</f>
        <v>#N/A</v>
      </c>
      <c r="N2152" s="219" t="e">
        <f ca="1">IF(ISNUMBER(OFFSET(INDIRECT("'"&amp;'DATA for charts'!N$5&amp;"'!$Y1"),$A2152-1,0)),OFFSET(INDIRECT("'"&amp;'DATA for charts'!N$5&amp;"'!$Y1"),$A2152-1,0),NA())</f>
        <v>#N/A</v>
      </c>
      <c r="O2152" s="219" t="e">
        <f ca="1">IF(ISNUMBER(OFFSET(INDIRECT("'"&amp;'DATA for charts'!O$5&amp;"'!$Y1"),$A2152-1,0)),OFFSET(INDIRECT("'"&amp;'DATA for charts'!O$5&amp;"'!$Y1"),$A2152-1,0),NA())</f>
        <v>#N/A</v>
      </c>
      <c r="P2152" s="219" t="e">
        <f ca="1">IF(ISNUMBER(OFFSET(INDIRECT("'"&amp;'DATA for charts'!P$5&amp;"'!$Y1"),$A2152-1,0)),OFFSET(INDIRECT("'"&amp;'DATA for charts'!P$5&amp;"'!$Y1"),$A2152-1,0),NA())</f>
        <v>#N/A</v>
      </c>
      <c r="Q2152" s="219" t="e">
        <f ca="1">IF(ISNUMBER(OFFSET(INDIRECT("'"&amp;'DATA for charts'!Q$5&amp;"'!$Y1"),$A2152-1,0)),OFFSET(INDIRECT("'"&amp;'DATA for charts'!Q$5&amp;"'!$Y1"),$A2152-1,0),NA())</f>
        <v>#N/A</v>
      </c>
      <c r="R2152" s="219" t="e">
        <f ca="1">IF(ISNUMBER(OFFSET(INDIRECT("'"&amp;'DATA for charts'!R$5&amp;"'!$Y1"),$A2152-1,0)),OFFSET(INDIRECT("'"&amp;'DATA for charts'!R$5&amp;"'!$Y1"),$A2152-1,0),NA())</f>
        <v>#N/A</v>
      </c>
      <c r="S2152" s="219" t="e">
        <f ca="1">IF(ISNUMBER(OFFSET(INDIRECT("'"&amp;'DATA for charts'!S$5&amp;"'!$Y1"),$A2152-1,0)),OFFSET(INDIRECT("'"&amp;'DATA for charts'!S$5&amp;"'!$Y1"),$A2152-1,0),NA())</f>
        <v>#N/A</v>
      </c>
    </row>
    <row r="2153" spans="1:19">
      <c r="A2153" s="226">
        <f t="shared" si="1568"/>
        <v>268</v>
      </c>
      <c r="B2153" s="8">
        <v>7</v>
      </c>
      <c r="C2153" s="219">
        <f ca="1">IF(ISNUMBER(OFFSET(INDIRECT("'"&amp;'DATA for charts'!C$5&amp;"'!$Y1"),$A2153-1,0)),OFFSET(INDIRECT("'"&amp;'DATA for charts'!C$5&amp;"'!$Y1"),$A2153-1,0),NA())</f>
        <v>10</v>
      </c>
      <c r="D2153" s="219">
        <f ca="1">IF(ISNUMBER(OFFSET(INDIRECT("'"&amp;'DATA for charts'!D$5&amp;"'!$Y1"),$A2153-1,0)),OFFSET(INDIRECT("'"&amp;'DATA for charts'!D$5&amp;"'!$Y1"),$A2153-1,0),NA())</f>
        <v>10</v>
      </c>
      <c r="E2153" s="219">
        <f ca="1">IF(ISNUMBER(OFFSET(INDIRECT("'"&amp;'DATA for charts'!E$5&amp;"'!$Y1"),$A2153-1,0)),OFFSET(INDIRECT("'"&amp;'DATA for charts'!E$5&amp;"'!$Y1"),$A2153-1,0),NA())</f>
        <v>10</v>
      </c>
      <c r="F2153" s="219">
        <f ca="1">IF(ISNUMBER(OFFSET(INDIRECT("'"&amp;'DATA for charts'!F$5&amp;"'!$Y1"),$A2153-1,0)),OFFSET(INDIRECT("'"&amp;'DATA for charts'!F$5&amp;"'!$Y1"),$A2153-1,0),NA())</f>
        <v>10</v>
      </c>
      <c r="G2153" s="219">
        <f ca="1">IF(ISNUMBER(OFFSET(INDIRECT("'"&amp;'DATA for charts'!G$5&amp;"'!$Y1"),$A2153-1,0)),OFFSET(INDIRECT("'"&amp;'DATA for charts'!G$5&amp;"'!$Y1"),$A2153-1,0),NA())</f>
        <v>10</v>
      </c>
      <c r="H2153" s="219">
        <f ca="1">IF(ISNUMBER(OFFSET(INDIRECT("'"&amp;'DATA for charts'!H$5&amp;"'!$Y1"),$A2153-1,0)),OFFSET(INDIRECT("'"&amp;'DATA for charts'!H$5&amp;"'!$Y1"),$A2153-1,0),NA())</f>
        <v>10</v>
      </c>
      <c r="I2153" s="219" t="e">
        <f ca="1">IF(ISNUMBER(OFFSET(INDIRECT("'"&amp;'DATA for charts'!I$5&amp;"'!$Y1"),$A2153-1,0)),OFFSET(INDIRECT("'"&amp;'DATA for charts'!I$5&amp;"'!$Y1"),$A2153-1,0),NA())</f>
        <v>#N/A</v>
      </c>
      <c r="J2153" s="219" t="e">
        <f ca="1">IF(ISNUMBER(OFFSET(INDIRECT("'"&amp;'DATA for charts'!J$5&amp;"'!$Y1"),$A2153-1,0)),OFFSET(INDIRECT("'"&amp;'DATA for charts'!J$5&amp;"'!$Y1"),$A2153-1,0),NA())</f>
        <v>#N/A</v>
      </c>
      <c r="K2153" s="219" t="e">
        <f ca="1">IF(ISNUMBER(OFFSET(INDIRECT("'"&amp;'DATA for charts'!K$5&amp;"'!$Y1"),$A2153-1,0)),OFFSET(INDIRECT("'"&amp;'DATA for charts'!K$5&amp;"'!$Y1"),$A2153-1,0),NA())</f>
        <v>#N/A</v>
      </c>
      <c r="L2153" s="219" t="e">
        <f ca="1">IF(ISNUMBER(OFFSET(INDIRECT("'"&amp;'DATA for charts'!L$5&amp;"'!$Y1"),$A2153-1,0)),OFFSET(INDIRECT("'"&amp;'DATA for charts'!L$5&amp;"'!$Y1"),$A2153-1,0),NA())</f>
        <v>#N/A</v>
      </c>
      <c r="M2153" s="219" t="e">
        <f ca="1">IF(ISNUMBER(OFFSET(INDIRECT("'"&amp;'DATA for charts'!M$5&amp;"'!$Y1"),$A2153-1,0)),OFFSET(INDIRECT("'"&amp;'DATA for charts'!M$5&amp;"'!$Y1"),$A2153-1,0),NA())</f>
        <v>#N/A</v>
      </c>
      <c r="N2153" s="219" t="e">
        <f ca="1">IF(ISNUMBER(OFFSET(INDIRECT("'"&amp;'DATA for charts'!N$5&amp;"'!$Y1"),$A2153-1,0)),OFFSET(INDIRECT("'"&amp;'DATA for charts'!N$5&amp;"'!$Y1"),$A2153-1,0),NA())</f>
        <v>#N/A</v>
      </c>
      <c r="O2153" s="219" t="e">
        <f ca="1">IF(ISNUMBER(OFFSET(INDIRECT("'"&amp;'DATA for charts'!O$5&amp;"'!$Y1"),$A2153-1,0)),OFFSET(INDIRECT("'"&amp;'DATA for charts'!O$5&amp;"'!$Y1"),$A2153-1,0),NA())</f>
        <v>#N/A</v>
      </c>
      <c r="P2153" s="219" t="e">
        <f ca="1">IF(ISNUMBER(OFFSET(INDIRECT("'"&amp;'DATA for charts'!P$5&amp;"'!$Y1"),$A2153-1,0)),OFFSET(INDIRECT("'"&amp;'DATA for charts'!P$5&amp;"'!$Y1"),$A2153-1,0),NA())</f>
        <v>#N/A</v>
      </c>
      <c r="Q2153" s="219" t="e">
        <f ca="1">IF(ISNUMBER(OFFSET(INDIRECT("'"&amp;'DATA for charts'!Q$5&amp;"'!$Y1"),$A2153-1,0)),OFFSET(INDIRECT("'"&amp;'DATA for charts'!Q$5&amp;"'!$Y1"),$A2153-1,0),NA())</f>
        <v>#N/A</v>
      </c>
      <c r="R2153" s="219" t="e">
        <f ca="1">IF(ISNUMBER(OFFSET(INDIRECT("'"&amp;'DATA for charts'!R$5&amp;"'!$Y1"),$A2153-1,0)),OFFSET(INDIRECT("'"&amp;'DATA for charts'!R$5&amp;"'!$Y1"),$A2153-1,0),NA())</f>
        <v>#N/A</v>
      </c>
      <c r="S2153" s="219" t="e">
        <f ca="1">IF(ISNUMBER(OFFSET(INDIRECT("'"&amp;'DATA for charts'!S$5&amp;"'!$Y1"),$A2153-1,0)),OFFSET(INDIRECT("'"&amp;'DATA for charts'!S$5&amp;"'!$Y1"),$A2153-1,0),NA())</f>
        <v>#N/A</v>
      </c>
    </row>
    <row r="2154" spans="1:19">
      <c r="A2154" s="226">
        <f t="shared" si="1568"/>
        <v>269</v>
      </c>
      <c r="B2154" s="8">
        <v>8</v>
      </c>
      <c r="C2154" s="219">
        <f ca="1">IF(ISNUMBER(OFFSET(INDIRECT("'"&amp;'DATA for charts'!C$5&amp;"'!$Y1"),$A2154-1,0)),OFFSET(INDIRECT("'"&amp;'DATA for charts'!C$5&amp;"'!$Y1"),$A2154-1,0),NA())</f>
        <v>15</v>
      </c>
      <c r="D2154" s="219">
        <f ca="1">IF(ISNUMBER(OFFSET(INDIRECT("'"&amp;'DATA for charts'!D$5&amp;"'!$Y1"),$A2154-1,0)),OFFSET(INDIRECT("'"&amp;'DATA for charts'!D$5&amp;"'!$Y1"),$A2154-1,0),NA())</f>
        <v>15.5</v>
      </c>
      <c r="E2154" s="219">
        <f ca="1">IF(ISNUMBER(OFFSET(INDIRECT("'"&amp;'DATA for charts'!E$5&amp;"'!$Y1"),$A2154-1,0)),OFFSET(INDIRECT("'"&amp;'DATA for charts'!E$5&amp;"'!$Y1"),$A2154-1,0),NA())</f>
        <v>20</v>
      </c>
      <c r="F2154" s="219">
        <f ca="1">IF(ISNUMBER(OFFSET(INDIRECT("'"&amp;'DATA for charts'!F$5&amp;"'!$Y1"),$A2154-1,0)),OFFSET(INDIRECT("'"&amp;'DATA for charts'!F$5&amp;"'!$Y1"),$A2154-1,0),NA())</f>
        <v>15.8146918306822</v>
      </c>
      <c r="G2154" s="219">
        <f ca="1">IF(ISNUMBER(OFFSET(INDIRECT("'"&amp;'DATA for charts'!G$5&amp;"'!$Y1"),$A2154-1,0)),OFFSET(INDIRECT("'"&amp;'DATA for charts'!G$5&amp;"'!$Y1"),$A2154-1,0),NA())</f>
        <v>15</v>
      </c>
      <c r="H2154" s="219">
        <f ca="1">IF(ISNUMBER(OFFSET(INDIRECT("'"&amp;'DATA for charts'!H$5&amp;"'!$Y1"),$A2154-1,0)),OFFSET(INDIRECT("'"&amp;'DATA for charts'!H$5&amp;"'!$Y1"),$A2154-1,0),NA())</f>
        <v>15</v>
      </c>
      <c r="I2154" s="219" t="e">
        <f ca="1">IF(ISNUMBER(OFFSET(INDIRECT("'"&amp;'DATA for charts'!I$5&amp;"'!$Y1"),$A2154-1,0)),OFFSET(INDIRECT("'"&amp;'DATA for charts'!I$5&amp;"'!$Y1"),$A2154-1,0),NA())</f>
        <v>#N/A</v>
      </c>
      <c r="J2154" s="219" t="e">
        <f ca="1">IF(ISNUMBER(OFFSET(INDIRECT("'"&amp;'DATA for charts'!J$5&amp;"'!$Y1"),$A2154-1,0)),OFFSET(INDIRECT("'"&amp;'DATA for charts'!J$5&amp;"'!$Y1"),$A2154-1,0),NA())</f>
        <v>#N/A</v>
      </c>
      <c r="K2154" s="219" t="e">
        <f ca="1">IF(ISNUMBER(OFFSET(INDIRECT("'"&amp;'DATA for charts'!K$5&amp;"'!$Y1"),$A2154-1,0)),OFFSET(INDIRECT("'"&amp;'DATA for charts'!K$5&amp;"'!$Y1"),$A2154-1,0),NA())</f>
        <v>#N/A</v>
      </c>
      <c r="L2154" s="219" t="e">
        <f ca="1">IF(ISNUMBER(OFFSET(INDIRECT("'"&amp;'DATA for charts'!L$5&amp;"'!$Y1"),$A2154-1,0)),OFFSET(INDIRECT("'"&amp;'DATA for charts'!L$5&amp;"'!$Y1"),$A2154-1,0),NA())</f>
        <v>#N/A</v>
      </c>
      <c r="M2154" s="219" t="e">
        <f ca="1">IF(ISNUMBER(OFFSET(INDIRECT("'"&amp;'DATA for charts'!M$5&amp;"'!$Y1"),$A2154-1,0)),OFFSET(INDIRECT("'"&amp;'DATA for charts'!M$5&amp;"'!$Y1"),$A2154-1,0),NA())</f>
        <v>#N/A</v>
      </c>
      <c r="N2154" s="219" t="e">
        <f ca="1">IF(ISNUMBER(OFFSET(INDIRECT("'"&amp;'DATA for charts'!N$5&amp;"'!$Y1"),$A2154-1,0)),OFFSET(INDIRECT("'"&amp;'DATA for charts'!N$5&amp;"'!$Y1"),$A2154-1,0),NA())</f>
        <v>#N/A</v>
      </c>
      <c r="O2154" s="219" t="e">
        <f ca="1">IF(ISNUMBER(OFFSET(INDIRECT("'"&amp;'DATA for charts'!O$5&amp;"'!$Y1"),$A2154-1,0)),OFFSET(INDIRECT("'"&amp;'DATA for charts'!O$5&amp;"'!$Y1"),$A2154-1,0),NA())</f>
        <v>#N/A</v>
      </c>
      <c r="P2154" s="219" t="e">
        <f ca="1">IF(ISNUMBER(OFFSET(INDIRECT("'"&amp;'DATA for charts'!P$5&amp;"'!$Y1"),$A2154-1,0)),OFFSET(INDIRECT("'"&amp;'DATA for charts'!P$5&amp;"'!$Y1"),$A2154-1,0),NA())</f>
        <v>#N/A</v>
      </c>
      <c r="Q2154" s="219" t="e">
        <f ca="1">IF(ISNUMBER(OFFSET(INDIRECT("'"&amp;'DATA for charts'!Q$5&amp;"'!$Y1"),$A2154-1,0)),OFFSET(INDIRECT("'"&amp;'DATA for charts'!Q$5&amp;"'!$Y1"),$A2154-1,0),NA())</f>
        <v>#N/A</v>
      </c>
      <c r="R2154" s="219" t="e">
        <f ca="1">IF(ISNUMBER(OFFSET(INDIRECT("'"&amp;'DATA for charts'!R$5&amp;"'!$Y1"),$A2154-1,0)),OFFSET(INDIRECT("'"&amp;'DATA for charts'!R$5&amp;"'!$Y1"),$A2154-1,0),NA())</f>
        <v>#N/A</v>
      </c>
      <c r="S2154" s="219" t="e">
        <f ca="1">IF(ISNUMBER(OFFSET(INDIRECT("'"&amp;'DATA for charts'!S$5&amp;"'!$Y1"),$A2154-1,0)),OFFSET(INDIRECT("'"&amp;'DATA for charts'!S$5&amp;"'!$Y1"),$A2154-1,0),NA())</f>
        <v>#N/A</v>
      </c>
    </row>
    <row r="2155" spans="1:19">
      <c r="A2155" s="226">
        <f t="shared" si="1568"/>
        <v>270</v>
      </c>
      <c r="B2155" s="8">
        <v>9</v>
      </c>
      <c r="C2155" s="219">
        <f ca="1">IF(ISNUMBER(OFFSET(INDIRECT("'"&amp;'DATA for charts'!C$5&amp;"'!$Y1"),$A2155-1,0)),OFFSET(INDIRECT("'"&amp;'DATA for charts'!C$5&amp;"'!$Y1"),$A2155-1,0),NA())</f>
        <v>20</v>
      </c>
      <c r="D2155" s="219">
        <f ca="1">IF(ISNUMBER(OFFSET(INDIRECT("'"&amp;'DATA for charts'!D$5&amp;"'!$Y1"),$A2155-1,0)),OFFSET(INDIRECT("'"&amp;'DATA for charts'!D$5&amp;"'!$Y1"),$A2155-1,0),NA())</f>
        <v>20</v>
      </c>
      <c r="E2155" s="219">
        <f ca="1">IF(ISNUMBER(OFFSET(INDIRECT("'"&amp;'DATA for charts'!E$5&amp;"'!$Y1"),$A2155-1,0)),OFFSET(INDIRECT("'"&amp;'DATA for charts'!E$5&amp;"'!$Y1"),$A2155-1,0),NA())</f>
        <v>20</v>
      </c>
      <c r="F2155" s="219">
        <f ca="1">IF(ISNUMBER(OFFSET(INDIRECT("'"&amp;'DATA for charts'!F$5&amp;"'!$Y1"),$A2155-1,0)),OFFSET(INDIRECT("'"&amp;'DATA for charts'!F$5&amp;"'!$Y1"),$A2155-1,0),NA())</f>
        <v>19.999999989133499</v>
      </c>
      <c r="G2155" s="219">
        <f ca="1">IF(ISNUMBER(OFFSET(INDIRECT("'"&amp;'DATA for charts'!G$5&amp;"'!$Y1"),$A2155-1,0)),OFFSET(INDIRECT("'"&amp;'DATA for charts'!G$5&amp;"'!$Y1"),$A2155-1,0),NA())</f>
        <v>20</v>
      </c>
      <c r="H2155" s="219">
        <f ca="1">IF(ISNUMBER(OFFSET(INDIRECT("'"&amp;'DATA for charts'!H$5&amp;"'!$Y1"),$A2155-1,0)),OFFSET(INDIRECT("'"&amp;'DATA for charts'!H$5&amp;"'!$Y1"),$A2155-1,0),NA())</f>
        <v>20</v>
      </c>
      <c r="I2155" s="219" t="e">
        <f ca="1">IF(ISNUMBER(OFFSET(INDIRECT("'"&amp;'DATA for charts'!I$5&amp;"'!$Y1"),$A2155-1,0)),OFFSET(INDIRECT("'"&amp;'DATA for charts'!I$5&amp;"'!$Y1"),$A2155-1,0),NA())</f>
        <v>#N/A</v>
      </c>
      <c r="J2155" s="219" t="e">
        <f ca="1">IF(ISNUMBER(OFFSET(INDIRECT("'"&amp;'DATA for charts'!J$5&amp;"'!$Y1"),$A2155-1,0)),OFFSET(INDIRECT("'"&amp;'DATA for charts'!J$5&amp;"'!$Y1"),$A2155-1,0),NA())</f>
        <v>#N/A</v>
      </c>
      <c r="K2155" s="219" t="e">
        <f ca="1">IF(ISNUMBER(OFFSET(INDIRECT("'"&amp;'DATA for charts'!K$5&amp;"'!$Y1"),$A2155-1,0)),OFFSET(INDIRECT("'"&amp;'DATA for charts'!K$5&amp;"'!$Y1"),$A2155-1,0),NA())</f>
        <v>#N/A</v>
      </c>
      <c r="L2155" s="219" t="e">
        <f ca="1">IF(ISNUMBER(OFFSET(INDIRECT("'"&amp;'DATA for charts'!L$5&amp;"'!$Y1"),$A2155-1,0)),OFFSET(INDIRECT("'"&amp;'DATA for charts'!L$5&amp;"'!$Y1"),$A2155-1,0),NA())</f>
        <v>#N/A</v>
      </c>
      <c r="M2155" s="219" t="e">
        <f ca="1">IF(ISNUMBER(OFFSET(INDIRECT("'"&amp;'DATA for charts'!M$5&amp;"'!$Y1"),$A2155-1,0)),OFFSET(INDIRECT("'"&amp;'DATA for charts'!M$5&amp;"'!$Y1"),$A2155-1,0),NA())</f>
        <v>#N/A</v>
      </c>
      <c r="N2155" s="219" t="e">
        <f ca="1">IF(ISNUMBER(OFFSET(INDIRECT("'"&amp;'DATA for charts'!N$5&amp;"'!$Y1"),$A2155-1,0)),OFFSET(INDIRECT("'"&amp;'DATA for charts'!N$5&amp;"'!$Y1"),$A2155-1,0),NA())</f>
        <v>#N/A</v>
      </c>
      <c r="O2155" s="219" t="e">
        <f ca="1">IF(ISNUMBER(OFFSET(INDIRECT("'"&amp;'DATA for charts'!O$5&amp;"'!$Y1"),$A2155-1,0)),OFFSET(INDIRECT("'"&amp;'DATA for charts'!O$5&amp;"'!$Y1"),$A2155-1,0),NA())</f>
        <v>#N/A</v>
      </c>
      <c r="P2155" s="219" t="e">
        <f ca="1">IF(ISNUMBER(OFFSET(INDIRECT("'"&amp;'DATA for charts'!P$5&amp;"'!$Y1"),$A2155-1,0)),OFFSET(INDIRECT("'"&amp;'DATA for charts'!P$5&amp;"'!$Y1"),$A2155-1,0),NA())</f>
        <v>#N/A</v>
      </c>
      <c r="Q2155" s="219" t="e">
        <f ca="1">IF(ISNUMBER(OFFSET(INDIRECT("'"&amp;'DATA for charts'!Q$5&amp;"'!$Y1"),$A2155-1,0)),OFFSET(INDIRECT("'"&amp;'DATA for charts'!Q$5&amp;"'!$Y1"),$A2155-1,0),NA())</f>
        <v>#N/A</v>
      </c>
      <c r="R2155" s="219" t="e">
        <f ca="1">IF(ISNUMBER(OFFSET(INDIRECT("'"&amp;'DATA for charts'!R$5&amp;"'!$Y1"),$A2155-1,0)),OFFSET(INDIRECT("'"&amp;'DATA for charts'!R$5&amp;"'!$Y1"),$A2155-1,0),NA())</f>
        <v>#N/A</v>
      </c>
      <c r="S2155" s="219" t="e">
        <f ca="1">IF(ISNUMBER(OFFSET(INDIRECT("'"&amp;'DATA for charts'!S$5&amp;"'!$Y1"),$A2155-1,0)),OFFSET(INDIRECT("'"&amp;'DATA for charts'!S$5&amp;"'!$Y1"),$A2155-1,0),NA())</f>
        <v>#N/A</v>
      </c>
    </row>
    <row r="2156" spans="1:19">
      <c r="A2156" s="226">
        <f t="shared" si="1568"/>
        <v>271</v>
      </c>
      <c r="B2156" s="8">
        <v>10</v>
      </c>
      <c r="C2156" s="219">
        <f ca="1">IF(ISNUMBER(OFFSET(INDIRECT("'"&amp;'DATA for charts'!C$5&amp;"'!$Y1"),$A2156-1,0)),OFFSET(INDIRECT("'"&amp;'DATA for charts'!C$5&amp;"'!$Y1"),$A2156-1,0),NA())</f>
        <v>21.3</v>
      </c>
      <c r="D2156" s="219">
        <f ca="1">IF(ISNUMBER(OFFSET(INDIRECT("'"&amp;'DATA for charts'!D$5&amp;"'!$Y1"),$A2156-1,0)),OFFSET(INDIRECT("'"&amp;'DATA for charts'!D$5&amp;"'!$Y1"),$A2156-1,0),NA())</f>
        <v>20.78406</v>
      </c>
      <c r="E2156" s="219">
        <f ca="1">IF(ISNUMBER(OFFSET(INDIRECT("'"&amp;'DATA for charts'!E$5&amp;"'!$Y1"),$A2156-1,0)),OFFSET(INDIRECT("'"&amp;'DATA for charts'!E$5&amp;"'!$Y1"),$A2156-1,0),NA())</f>
        <v>20</v>
      </c>
      <c r="F2156" s="219">
        <f ca="1">IF(ISNUMBER(OFFSET(INDIRECT("'"&amp;'DATA for charts'!F$5&amp;"'!$Y1"),$A2156-1,0)),OFFSET(INDIRECT("'"&amp;'DATA for charts'!F$5&amp;"'!$Y1"),$A2156-1,0),NA())</f>
        <v>21.319951415983699</v>
      </c>
      <c r="G2156" s="219">
        <f ca="1">IF(ISNUMBER(OFFSET(INDIRECT("'"&amp;'DATA for charts'!G$5&amp;"'!$Y1"),$A2156-1,0)),OFFSET(INDIRECT("'"&amp;'DATA for charts'!G$5&amp;"'!$Y1"),$A2156-1,0),NA())</f>
        <v>21.16</v>
      </c>
      <c r="H2156" s="219">
        <f ca="1">IF(ISNUMBER(OFFSET(INDIRECT("'"&amp;'DATA for charts'!H$5&amp;"'!$Y1"),$A2156-1,0)),OFFSET(INDIRECT("'"&amp;'DATA for charts'!H$5&amp;"'!$Y1"),$A2156-1,0),NA())</f>
        <v>21.717350345831601</v>
      </c>
      <c r="I2156" s="219" t="e">
        <f ca="1">IF(ISNUMBER(OFFSET(INDIRECT("'"&amp;'DATA for charts'!I$5&amp;"'!$Y1"),$A2156-1,0)),OFFSET(INDIRECT("'"&amp;'DATA for charts'!I$5&amp;"'!$Y1"),$A2156-1,0),NA())</f>
        <v>#N/A</v>
      </c>
      <c r="J2156" s="219" t="e">
        <f ca="1">IF(ISNUMBER(OFFSET(INDIRECT("'"&amp;'DATA for charts'!J$5&amp;"'!$Y1"),$A2156-1,0)),OFFSET(INDIRECT("'"&amp;'DATA for charts'!J$5&amp;"'!$Y1"),$A2156-1,0),NA())</f>
        <v>#N/A</v>
      </c>
      <c r="K2156" s="219" t="e">
        <f ca="1">IF(ISNUMBER(OFFSET(INDIRECT("'"&amp;'DATA for charts'!K$5&amp;"'!$Y1"),$A2156-1,0)),OFFSET(INDIRECT("'"&amp;'DATA for charts'!K$5&amp;"'!$Y1"),$A2156-1,0),NA())</f>
        <v>#N/A</v>
      </c>
      <c r="L2156" s="219" t="e">
        <f ca="1">IF(ISNUMBER(OFFSET(INDIRECT("'"&amp;'DATA for charts'!L$5&amp;"'!$Y1"),$A2156-1,0)),OFFSET(INDIRECT("'"&amp;'DATA for charts'!L$5&amp;"'!$Y1"),$A2156-1,0),NA())</f>
        <v>#N/A</v>
      </c>
      <c r="M2156" s="219" t="e">
        <f ca="1">IF(ISNUMBER(OFFSET(INDIRECT("'"&amp;'DATA for charts'!M$5&amp;"'!$Y1"),$A2156-1,0)),OFFSET(INDIRECT("'"&amp;'DATA for charts'!M$5&amp;"'!$Y1"),$A2156-1,0),NA())</f>
        <v>#N/A</v>
      </c>
      <c r="N2156" s="219" t="e">
        <f ca="1">IF(ISNUMBER(OFFSET(INDIRECT("'"&amp;'DATA for charts'!N$5&amp;"'!$Y1"),$A2156-1,0)),OFFSET(INDIRECT("'"&amp;'DATA for charts'!N$5&amp;"'!$Y1"),$A2156-1,0),NA())</f>
        <v>#N/A</v>
      </c>
      <c r="O2156" s="219" t="e">
        <f ca="1">IF(ISNUMBER(OFFSET(INDIRECT("'"&amp;'DATA for charts'!O$5&amp;"'!$Y1"),$A2156-1,0)),OFFSET(INDIRECT("'"&amp;'DATA for charts'!O$5&amp;"'!$Y1"),$A2156-1,0),NA())</f>
        <v>#N/A</v>
      </c>
      <c r="P2156" s="219" t="e">
        <f ca="1">IF(ISNUMBER(OFFSET(INDIRECT("'"&amp;'DATA for charts'!P$5&amp;"'!$Y1"),$A2156-1,0)),OFFSET(INDIRECT("'"&amp;'DATA for charts'!P$5&amp;"'!$Y1"),$A2156-1,0),NA())</f>
        <v>#N/A</v>
      </c>
      <c r="Q2156" s="219" t="e">
        <f ca="1">IF(ISNUMBER(OFFSET(INDIRECT("'"&amp;'DATA for charts'!Q$5&amp;"'!$Y1"),$A2156-1,0)),OFFSET(INDIRECT("'"&amp;'DATA for charts'!Q$5&amp;"'!$Y1"),$A2156-1,0),NA())</f>
        <v>#N/A</v>
      </c>
      <c r="R2156" s="219" t="e">
        <f ca="1">IF(ISNUMBER(OFFSET(INDIRECT("'"&amp;'DATA for charts'!R$5&amp;"'!$Y1"),$A2156-1,0)),OFFSET(INDIRECT("'"&amp;'DATA for charts'!R$5&amp;"'!$Y1"),$A2156-1,0),NA())</f>
        <v>#N/A</v>
      </c>
      <c r="S2156" s="219" t="e">
        <f ca="1">IF(ISNUMBER(OFFSET(INDIRECT("'"&amp;'DATA for charts'!S$5&amp;"'!$Y1"),$A2156-1,0)),OFFSET(INDIRECT("'"&amp;'DATA for charts'!S$5&amp;"'!$Y1"),$A2156-1,0),NA())</f>
        <v>#N/A</v>
      </c>
    </row>
    <row r="2157" spans="1:19">
      <c r="A2157" s="226">
        <f t="shared" si="1568"/>
        <v>272</v>
      </c>
      <c r="B2157" s="8">
        <v>11</v>
      </c>
      <c r="C2157" s="219">
        <f ca="1">IF(ISNUMBER(OFFSET(INDIRECT("'"&amp;'DATA for charts'!C$5&amp;"'!$Y1"),$A2157-1,0)),OFFSET(INDIRECT("'"&amp;'DATA for charts'!C$5&amp;"'!$Y1"),$A2157-1,0),NA())</f>
        <v>24.8</v>
      </c>
      <c r="D2157" s="219">
        <f ca="1">IF(ISNUMBER(OFFSET(INDIRECT("'"&amp;'DATA for charts'!D$5&amp;"'!$Y1"),$A2157-1,0)),OFFSET(INDIRECT("'"&amp;'DATA for charts'!D$5&amp;"'!$Y1"),$A2157-1,0),NA())</f>
        <v>26.03415</v>
      </c>
      <c r="E2157" s="219">
        <f ca="1">IF(ISNUMBER(OFFSET(INDIRECT("'"&amp;'DATA for charts'!E$5&amp;"'!$Y1"),$A2157-1,0)),OFFSET(INDIRECT("'"&amp;'DATA for charts'!E$5&amp;"'!$Y1"),$A2157-1,0),NA())</f>
        <v>26.64</v>
      </c>
      <c r="F2157" s="219">
        <f ca="1">IF(ISNUMBER(OFFSET(INDIRECT("'"&amp;'DATA for charts'!F$5&amp;"'!$Y1"),$A2157-1,0)),OFFSET(INDIRECT("'"&amp;'DATA for charts'!F$5&amp;"'!$Y1"),$A2157-1,0),NA())</f>
        <v>26.490348558594501</v>
      </c>
      <c r="G2157" s="219">
        <f ca="1">IF(ISNUMBER(OFFSET(INDIRECT("'"&amp;'DATA for charts'!G$5&amp;"'!$Y1"),$A2157-1,0)),OFFSET(INDIRECT("'"&amp;'DATA for charts'!G$5&amp;"'!$Y1"),$A2157-1,0),NA())</f>
        <v>26.39</v>
      </c>
      <c r="H2157" s="219">
        <f ca="1">IF(ISNUMBER(OFFSET(INDIRECT("'"&amp;'DATA for charts'!H$5&amp;"'!$Y1"),$A2157-1,0)),OFFSET(INDIRECT("'"&amp;'DATA for charts'!H$5&amp;"'!$Y1"),$A2157-1,0),NA())</f>
        <v>25.217350345831601</v>
      </c>
      <c r="I2157" s="219" t="e">
        <f ca="1">IF(ISNUMBER(OFFSET(INDIRECT("'"&amp;'DATA for charts'!I$5&amp;"'!$Y1"),$A2157-1,0)),OFFSET(INDIRECT("'"&amp;'DATA for charts'!I$5&amp;"'!$Y1"),$A2157-1,0),NA())</f>
        <v>#N/A</v>
      </c>
      <c r="J2157" s="219" t="e">
        <f ca="1">IF(ISNUMBER(OFFSET(INDIRECT("'"&amp;'DATA for charts'!J$5&amp;"'!$Y1"),$A2157-1,0)),OFFSET(INDIRECT("'"&amp;'DATA for charts'!J$5&amp;"'!$Y1"),$A2157-1,0),NA())</f>
        <v>#N/A</v>
      </c>
      <c r="K2157" s="219" t="e">
        <f ca="1">IF(ISNUMBER(OFFSET(INDIRECT("'"&amp;'DATA for charts'!K$5&amp;"'!$Y1"),$A2157-1,0)),OFFSET(INDIRECT("'"&amp;'DATA for charts'!K$5&amp;"'!$Y1"),$A2157-1,0),NA())</f>
        <v>#N/A</v>
      </c>
      <c r="L2157" s="219" t="e">
        <f ca="1">IF(ISNUMBER(OFFSET(INDIRECT("'"&amp;'DATA for charts'!L$5&amp;"'!$Y1"),$A2157-1,0)),OFFSET(INDIRECT("'"&amp;'DATA for charts'!L$5&amp;"'!$Y1"),$A2157-1,0),NA())</f>
        <v>#N/A</v>
      </c>
      <c r="M2157" s="219" t="e">
        <f ca="1">IF(ISNUMBER(OFFSET(INDIRECT("'"&amp;'DATA for charts'!M$5&amp;"'!$Y1"),$A2157-1,0)),OFFSET(INDIRECT("'"&amp;'DATA for charts'!M$5&amp;"'!$Y1"),$A2157-1,0),NA())</f>
        <v>#N/A</v>
      </c>
      <c r="N2157" s="219" t="e">
        <f ca="1">IF(ISNUMBER(OFFSET(INDIRECT("'"&amp;'DATA for charts'!N$5&amp;"'!$Y1"),$A2157-1,0)),OFFSET(INDIRECT("'"&amp;'DATA for charts'!N$5&amp;"'!$Y1"),$A2157-1,0),NA())</f>
        <v>#N/A</v>
      </c>
      <c r="O2157" s="219" t="e">
        <f ca="1">IF(ISNUMBER(OFFSET(INDIRECT("'"&amp;'DATA for charts'!O$5&amp;"'!$Y1"),$A2157-1,0)),OFFSET(INDIRECT("'"&amp;'DATA for charts'!O$5&amp;"'!$Y1"),$A2157-1,0),NA())</f>
        <v>#N/A</v>
      </c>
      <c r="P2157" s="219" t="e">
        <f ca="1">IF(ISNUMBER(OFFSET(INDIRECT("'"&amp;'DATA for charts'!P$5&amp;"'!$Y1"),$A2157-1,0)),OFFSET(INDIRECT("'"&amp;'DATA for charts'!P$5&amp;"'!$Y1"),$A2157-1,0),NA())</f>
        <v>#N/A</v>
      </c>
      <c r="Q2157" s="219" t="e">
        <f ca="1">IF(ISNUMBER(OFFSET(INDIRECT("'"&amp;'DATA for charts'!Q$5&amp;"'!$Y1"),$A2157-1,0)),OFFSET(INDIRECT("'"&amp;'DATA for charts'!Q$5&amp;"'!$Y1"),$A2157-1,0),NA())</f>
        <v>#N/A</v>
      </c>
      <c r="R2157" s="219" t="e">
        <f ca="1">IF(ISNUMBER(OFFSET(INDIRECT("'"&amp;'DATA for charts'!R$5&amp;"'!$Y1"),$A2157-1,0)),OFFSET(INDIRECT("'"&amp;'DATA for charts'!R$5&amp;"'!$Y1"),$A2157-1,0),NA())</f>
        <v>#N/A</v>
      </c>
      <c r="S2157" s="219" t="e">
        <f ca="1">IF(ISNUMBER(OFFSET(INDIRECT("'"&amp;'DATA for charts'!S$5&amp;"'!$Y1"),$A2157-1,0)),OFFSET(INDIRECT("'"&amp;'DATA for charts'!S$5&amp;"'!$Y1"),$A2157-1,0),NA())</f>
        <v>#N/A</v>
      </c>
    </row>
    <row r="2158" spans="1:19">
      <c r="A2158" s="226">
        <f t="shared" si="1568"/>
        <v>273</v>
      </c>
      <c r="B2158" s="8">
        <v>12</v>
      </c>
      <c r="C2158" s="219">
        <f ca="1">IF(ISNUMBER(OFFSET(INDIRECT("'"&amp;'DATA for charts'!C$5&amp;"'!$Y1"),$A2158-1,0)),OFFSET(INDIRECT("'"&amp;'DATA for charts'!C$5&amp;"'!$Y1"),$A2158-1,0),NA())</f>
        <v>27</v>
      </c>
      <c r="D2158" s="219">
        <f ca="1">IF(ISNUMBER(OFFSET(INDIRECT("'"&amp;'DATA for charts'!D$5&amp;"'!$Y1"),$A2158-1,0)),OFFSET(INDIRECT("'"&amp;'DATA for charts'!D$5&amp;"'!$Y1"),$A2158-1,0),NA())</f>
        <v>27</v>
      </c>
      <c r="E2158" s="219">
        <f ca="1">IF(ISNUMBER(OFFSET(INDIRECT("'"&amp;'DATA for charts'!E$5&amp;"'!$Y1"),$A2158-1,0)),OFFSET(INDIRECT("'"&amp;'DATA for charts'!E$5&amp;"'!$Y1"),$A2158-1,0),NA())</f>
        <v>27</v>
      </c>
      <c r="F2158" s="219">
        <f ca="1">IF(ISNUMBER(OFFSET(INDIRECT("'"&amp;'DATA for charts'!F$5&amp;"'!$Y1"),$A2158-1,0)),OFFSET(INDIRECT("'"&amp;'DATA for charts'!F$5&amp;"'!$Y1"),$A2158-1,0),NA())</f>
        <v>26.999999995418701</v>
      </c>
      <c r="G2158" s="219">
        <f ca="1">IF(ISNUMBER(OFFSET(INDIRECT("'"&amp;'DATA for charts'!G$5&amp;"'!$Y1"),$A2158-1,0)),OFFSET(INDIRECT("'"&amp;'DATA for charts'!G$5&amp;"'!$Y1"),$A2158-1,0),NA())</f>
        <v>27</v>
      </c>
      <c r="H2158" s="219">
        <f ca="1">IF(ISNUMBER(OFFSET(INDIRECT("'"&amp;'DATA for charts'!H$5&amp;"'!$Y1"),$A2158-1,0)),OFFSET(INDIRECT("'"&amp;'DATA for charts'!H$5&amp;"'!$Y1"),$A2158-1,0),NA())</f>
        <v>27</v>
      </c>
      <c r="I2158" s="219" t="e">
        <f ca="1">IF(ISNUMBER(OFFSET(INDIRECT("'"&amp;'DATA for charts'!I$5&amp;"'!$Y1"),$A2158-1,0)),OFFSET(INDIRECT("'"&amp;'DATA for charts'!I$5&amp;"'!$Y1"),$A2158-1,0),NA())</f>
        <v>#N/A</v>
      </c>
      <c r="J2158" s="219" t="e">
        <f ca="1">IF(ISNUMBER(OFFSET(INDIRECT("'"&amp;'DATA for charts'!J$5&amp;"'!$Y1"),$A2158-1,0)),OFFSET(INDIRECT("'"&amp;'DATA for charts'!J$5&amp;"'!$Y1"),$A2158-1,0),NA())</f>
        <v>#N/A</v>
      </c>
      <c r="K2158" s="219" t="e">
        <f ca="1">IF(ISNUMBER(OFFSET(INDIRECT("'"&amp;'DATA for charts'!K$5&amp;"'!$Y1"),$A2158-1,0)),OFFSET(INDIRECT("'"&amp;'DATA for charts'!K$5&amp;"'!$Y1"),$A2158-1,0),NA())</f>
        <v>#N/A</v>
      </c>
      <c r="L2158" s="219" t="e">
        <f ca="1">IF(ISNUMBER(OFFSET(INDIRECT("'"&amp;'DATA for charts'!L$5&amp;"'!$Y1"),$A2158-1,0)),OFFSET(INDIRECT("'"&amp;'DATA for charts'!L$5&amp;"'!$Y1"),$A2158-1,0),NA())</f>
        <v>#N/A</v>
      </c>
      <c r="M2158" s="219" t="e">
        <f ca="1">IF(ISNUMBER(OFFSET(INDIRECT("'"&amp;'DATA for charts'!M$5&amp;"'!$Y1"),$A2158-1,0)),OFFSET(INDIRECT("'"&amp;'DATA for charts'!M$5&amp;"'!$Y1"),$A2158-1,0),NA())</f>
        <v>#N/A</v>
      </c>
      <c r="N2158" s="219" t="e">
        <f ca="1">IF(ISNUMBER(OFFSET(INDIRECT("'"&amp;'DATA for charts'!N$5&amp;"'!$Y1"),$A2158-1,0)),OFFSET(INDIRECT("'"&amp;'DATA for charts'!N$5&amp;"'!$Y1"),$A2158-1,0),NA())</f>
        <v>#N/A</v>
      </c>
      <c r="O2158" s="219" t="e">
        <f ca="1">IF(ISNUMBER(OFFSET(INDIRECT("'"&amp;'DATA for charts'!O$5&amp;"'!$Y1"),$A2158-1,0)),OFFSET(INDIRECT("'"&amp;'DATA for charts'!O$5&amp;"'!$Y1"),$A2158-1,0),NA())</f>
        <v>#N/A</v>
      </c>
      <c r="P2158" s="219" t="e">
        <f ca="1">IF(ISNUMBER(OFFSET(INDIRECT("'"&amp;'DATA for charts'!P$5&amp;"'!$Y1"),$A2158-1,0)),OFFSET(INDIRECT("'"&amp;'DATA for charts'!P$5&amp;"'!$Y1"),$A2158-1,0),NA())</f>
        <v>#N/A</v>
      </c>
      <c r="Q2158" s="219" t="e">
        <f ca="1">IF(ISNUMBER(OFFSET(INDIRECT("'"&amp;'DATA for charts'!Q$5&amp;"'!$Y1"),$A2158-1,0)),OFFSET(INDIRECT("'"&amp;'DATA for charts'!Q$5&amp;"'!$Y1"),$A2158-1,0),NA())</f>
        <v>#N/A</v>
      </c>
      <c r="R2158" s="219" t="e">
        <f ca="1">IF(ISNUMBER(OFFSET(INDIRECT("'"&amp;'DATA for charts'!R$5&amp;"'!$Y1"),$A2158-1,0)),OFFSET(INDIRECT("'"&amp;'DATA for charts'!R$5&amp;"'!$Y1"),$A2158-1,0),NA())</f>
        <v>#N/A</v>
      </c>
      <c r="S2158" s="219" t="e">
        <f ca="1">IF(ISNUMBER(OFFSET(INDIRECT("'"&amp;'DATA for charts'!S$5&amp;"'!$Y1"),$A2158-1,0)),OFFSET(INDIRECT("'"&amp;'DATA for charts'!S$5&amp;"'!$Y1"),$A2158-1,0),NA())</f>
        <v>#N/A</v>
      </c>
    </row>
    <row r="2159" spans="1:19">
      <c r="A2159" s="226">
        <f t="shared" si="1568"/>
        <v>274</v>
      </c>
      <c r="B2159" s="8">
        <v>13</v>
      </c>
      <c r="C2159" s="219">
        <f ca="1">IF(ISNUMBER(OFFSET(INDIRECT("'"&amp;'DATA for charts'!C$5&amp;"'!$Y1"),$A2159-1,0)),OFFSET(INDIRECT("'"&amp;'DATA for charts'!C$5&amp;"'!$Y1"),$A2159-1,0),NA())</f>
        <v>27</v>
      </c>
      <c r="D2159" s="219">
        <f ca="1">IF(ISNUMBER(OFFSET(INDIRECT("'"&amp;'DATA for charts'!D$5&amp;"'!$Y1"),$A2159-1,0)),OFFSET(INDIRECT("'"&amp;'DATA for charts'!D$5&amp;"'!$Y1"),$A2159-1,0),NA())</f>
        <v>27</v>
      </c>
      <c r="E2159" s="219">
        <f ca="1">IF(ISNUMBER(OFFSET(INDIRECT("'"&amp;'DATA for charts'!E$5&amp;"'!$Y1"),$A2159-1,0)),OFFSET(INDIRECT("'"&amp;'DATA for charts'!E$5&amp;"'!$Y1"),$A2159-1,0),NA())</f>
        <v>27</v>
      </c>
      <c r="F2159" s="219">
        <f ca="1">IF(ISNUMBER(OFFSET(INDIRECT("'"&amp;'DATA for charts'!F$5&amp;"'!$Y1"),$A2159-1,0)),OFFSET(INDIRECT("'"&amp;'DATA for charts'!F$5&amp;"'!$Y1"),$A2159-1,0),NA())</f>
        <v>26.9999999999994</v>
      </c>
      <c r="G2159" s="219">
        <f ca="1">IF(ISNUMBER(OFFSET(INDIRECT("'"&amp;'DATA for charts'!G$5&amp;"'!$Y1"),$A2159-1,0)),OFFSET(INDIRECT("'"&amp;'DATA for charts'!G$5&amp;"'!$Y1"),$A2159-1,0),NA())</f>
        <v>27</v>
      </c>
      <c r="H2159" s="219">
        <f ca="1">IF(ISNUMBER(OFFSET(INDIRECT("'"&amp;'DATA for charts'!H$5&amp;"'!$Y1"),$A2159-1,0)),OFFSET(INDIRECT("'"&amp;'DATA for charts'!H$5&amp;"'!$Y1"),$A2159-1,0),NA())</f>
        <v>27</v>
      </c>
      <c r="I2159" s="219" t="e">
        <f ca="1">IF(ISNUMBER(OFFSET(INDIRECT("'"&amp;'DATA for charts'!I$5&amp;"'!$Y1"),$A2159-1,0)),OFFSET(INDIRECT("'"&amp;'DATA for charts'!I$5&amp;"'!$Y1"),$A2159-1,0),NA())</f>
        <v>#N/A</v>
      </c>
      <c r="J2159" s="219" t="e">
        <f ca="1">IF(ISNUMBER(OFFSET(INDIRECT("'"&amp;'DATA for charts'!J$5&amp;"'!$Y1"),$A2159-1,0)),OFFSET(INDIRECT("'"&amp;'DATA for charts'!J$5&amp;"'!$Y1"),$A2159-1,0),NA())</f>
        <v>#N/A</v>
      </c>
      <c r="K2159" s="219" t="e">
        <f ca="1">IF(ISNUMBER(OFFSET(INDIRECT("'"&amp;'DATA for charts'!K$5&amp;"'!$Y1"),$A2159-1,0)),OFFSET(INDIRECT("'"&amp;'DATA for charts'!K$5&amp;"'!$Y1"),$A2159-1,0),NA())</f>
        <v>#N/A</v>
      </c>
      <c r="L2159" s="219" t="e">
        <f ca="1">IF(ISNUMBER(OFFSET(INDIRECT("'"&amp;'DATA for charts'!L$5&amp;"'!$Y1"),$A2159-1,0)),OFFSET(INDIRECT("'"&amp;'DATA for charts'!L$5&amp;"'!$Y1"),$A2159-1,0),NA())</f>
        <v>#N/A</v>
      </c>
      <c r="M2159" s="219" t="e">
        <f ca="1">IF(ISNUMBER(OFFSET(INDIRECT("'"&amp;'DATA for charts'!M$5&amp;"'!$Y1"),$A2159-1,0)),OFFSET(INDIRECT("'"&amp;'DATA for charts'!M$5&amp;"'!$Y1"),$A2159-1,0),NA())</f>
        <v>#N/A</v>
      </c>
      <c r="N2159" s="219" t="e">
        <f ca="1">IF(ISNUMBER(OFFSET(INDIRECT("'"&amp;'DATA for charts'!N$5&amp;"'!$Y1"),$A2159-1,0)),OFFSET(INDIRECT("'"&amp;'DATA for charts'!N$5&amp;"'!$Y1"),$A2159-1,0),NA())</f>
        <v>#N/A</v>
      </c>
      <c r="O2159" s="219" t="e">
        <f ca="1">IF(ISNUMBER(OFFSET(INDIRECT("'"&amp;'DATA for charts'!O$5&amp;"'!$Y1"),$A2159-1,0)),OFFSET(INDIRECT("'"&amp;'DATA for charts'!O$5&amp;"'!$Y1"),$A2159-1,0),NA())</f>
        <v>#N/A</v>
      </c>
      <c r="P2159" s="219" t="e">
        <f ca="1">IF(ISNUMBER(OFFSET(INDIRECT("'"&amp;'DATA for charts'!P$5&amp;"'!$Y1"),$A2159-1,0)),OFFSET(INDIRECT("'"&amp;'DATA for charts'!P$5&amp;"'!$Y1"),$A2159-1,0),NA())</f>
        <v>#N/A</v>
      </c>
      <c r="Q2159" s="219" t="e">
        <f ca="1">IF(ISNUMBER(OFFSET(INDIRECT("'"&amp;'DATA for charts'!Q$5&amp;"'!$Y1"),$A2159-1,0)),OFFSET(INDIRECT("'"&amp;'DATA for charts'!Q$5&amp;"'!$Y1"),$A2159-1,0),NA())</f>
        <v>#N/A</v>
      </c>
      <c r="R2159" s="219" t="e">
        <f ca="1">IF(ISNUMBER(OFFSET(INDIRECT("'"&amp;'DATA for charts'!R$5&amp;"'!$Y1"),$A2159-1,0)),OFFSET(INDIRECT("'"&amp;'DATA for charts'!R$5&amp;"'!$Y1"),$A2159-1,0),NA())</f>
        <v>#N/A</v>
      </c>
      <c r="S2159" s="219" t="e">
        <f ca="1">IF(ISNUMBER(OFFSET(INDIRECT("'"&amp;'DATA for charts'!S$5&amp;"'!$Y1"),$A2159-1,0)),OFFSET(INDIRECT("'"&amp;'DATA for charts'!S$5&amp;"'!$Y1"),$A2159-1,0),NA())</f>
        <v>#N/A</v>
      </c>
    </row>
    <row r="2160" spans="1:19">
      <c r="A2160" s="226">
        <f t="shared" si="1568"/>
        <v>275</v>
      </c>
      <c r="B2160" s="8">
        <v>14</v>
      </c>
      <c r="C2160" s="219">
        <f ca="1">IF(ISNUMBER(OFFSET(INDIRECT("'"&amp;'DATA for charts'!C$5&amp;"'!$Y1"),$A2160-1,0)),OFFSET(INDIRECT("'"&amp;'DATA for charts'!C$5&amp;"'!$Y1"),$A2160-1,0),NA())</f>
        <v>27</v>
      </c>
      <c r="D2160" s="219">
        <f ca="1">IF(ISNUMBER(OFFSET(INDIRECT("'"&amp;'DATA for charts'!D$5&amp;"'!$Y1"),$A2160-1,0)),OFFSET(INDIRECT("'"&amp;'DATA for charts'!D$5&amp;"'!$Y1"),$A2160-1,0),NA())</f>
        <v>27</v>
      </c>
      <c r="E2160" s="219">
        <f ca="1">IF(ISNUMBER(OFFSET(INDIRECT("'"&amp;'DATA for charts'!E$5&amp;"'!$Y1"),$A2160-1,0)),OFFSET(INDIRECT("'"&amp;'DATA for charts'!E$5&amp;"'!$Y1"),$A2160-1,0),NA())</f>
        <v>27</v>
      </c>
      <c r="F2160" s="219">
        <f ca="1">IF(ISNUMBER(OFFSET(INDIRECT("'"&amp;'DATA for charts'!F$5&amp;"'!$Y1"),$A2160-1,0)),OFFSET(INDIRECT("'"&amp;'DATA for charts'!F$5&amp;"'!$Y1"),$A2160-1,0),NA())</f>
        <v>27</v>
      </c>
      <c r="G2160" s="219">
        <f ca="1">IF(ISNUMBER(OFFSET(INDIRECT("'"&amp;'DATA for charts'!G$5&amp;"'!$Y1"),$A2160-1,0)),OFFSET(INDIRECT("'"&amp;'DATA for charts'!G$5&amp;"'!$Y1"),$A2160-1,0),NA())</f>
        <v>27</v>
      </c>
      <c r="H2160" s="219">
        <f ca="1">IF(ISNUMBER(OFFSET(INDIRECT("'"&amp;'DATA for charts'!H$5&amp;"'!$Y1"),$A2160-1,0)),OFFSET(INDIRECT("'"&amp;'DATA for charts'!H$5&amp;"'!$Y1"),$A2160-1,0),NA())</f>
        <v>27</v>
      </c>
      <c r="I2160" s="219" t="e">
        <f ca="1">IF(ISNUMBER(OFFSET(INDIRECT("'"&amp;'DATA for charts'!I$5&amp;"'!$Y1"),$A2160-1,0)),OFFSET(INDIRECT("'"&amp;'DATA for charts'!I$5&amp;"'!$Y1"),$A2160-1,0),NA())</f>
        <v>#N/A</v>
      </c>
      <c r="J2160" s="219" t="e">
        <f ca="1">IF(ISNUMBER(OFFSET(INDIRECT("'"&amp;'DATA for charts'!J$5&amp;"'!$Y1"),$A2160-1,0)),OFFSET(INDIRECT("'"&amp;'DATA for charts'!J$5&amp;"'!$Y1"),$A2160-1,0),NA())</f>
        <v>#N/A</v>
      </c>
      <c r="K2160" s="219" t="e">
        <f ca="1">IF(ISNUMBER(OFFSET(INDIRECT("'"&amp;'DATA for charts'!K$5&amp;"'!$Y1"),$A2160-1,0)),OFFSET(INDIRECT("'"&amp;'DATA for charts'!K$5&amp;"'!$Y1"),$A2160-1,0),NA())</f>
        <v>#N/A</v>
      </c>
      <c r="L2160" s="219" t="e">
        <f ca="1">IF(ISNUMBER(OFFSET(INDIRECT("'"&amp;'DATA for charts'!L$5&amp;"'!$Y1"),$A2160-1,0)),OFFSET(INDIRECT("'"&amp;'DATA for charts'!L$5&amp;"'!$Y1"),$A2160-1,0),NA())</f>
        <v>#N/A</v>
      </c>
      <c r="M2160" s="219" t="e">
        <f ca="1">IF(ISNUMBER(OFFSET(INDIRECT("'"&amp;'DATA for charts'!M$5&amp;"'!$Y1"),$A2160-1,0)),OFFSET(INDIRECT("'"&amp;'DATA for charts'!M$5&amp;"'!$Y1"),$A2160-1,0),NA())</f>
        <v>#N/A</v>
      </c>
      <c r="N2160" s="219" t="e">
        <f ca="1">IF(ISNUMBER(OFFSET(INDIRECT("'"&amp;'DATA for charts'!N$5&amp;"'!$Y1"),$A2160-1,0)),OFFSET(INDIRECT("'"&amp;'DATA for charts'!N$5&amp;"'!$Y1"),$A2160-1,0),NA())</f>
        <v>#N/A</v>
      </c>
      <c r="O2160" s="219" t="e">
        <f ca="1">IF(ISNUMBER(OFFSET(INDIRECT("'"&amp;'DATA for charts'!O$5&amp;"'!$Y1"),$A2160-1,0)),OFFSET(INDIRECT("'"&amp;'DATA for charts'!O$5&amp;"'!$Y1"),$A2160-1,0),NA())</f>
        <v>#N/A</v>
      </c>
      <c r="P2160" s="219" t="e">
        <f ca="1">IF(ISNUMBER(OFFSET(INDIRECT("'"&amp;'DATA for charts'!P$5&amp;"'!$Y1"),$A2160-1,0)),OFFSET(INDIRECT("'"&amp;'DATA for charts'!P$5&amp;"'!$Y1"),$A2160-1,0),NA())</f>
        <v>#N/A</v>
      </c>
      <c r="Q2160" s="219" t="e">
        <f ca="1">IF(ISNUMBER(OFFSET(INDIRECT("'"&amp;'DATA for charts'!Q$5&amp;"'!$Y1"),$A2160-1,0)),OFFSET(INDIRECT("'"&amp;'DATA for charts'!Q$5&amp;"'!$Y1"),$A2160-1,0),NA())</f>
        <v>#N/A</v>
      </c>
      <c r="R2160" s="219" t="e">
        <f ca="1">IF(ISNUMBER(OFFSET(INDIRECT("'"&amp;'DATA for charts'!R$5&amp;"'!$Y1"),$A2160-1,0)),OFFSET(INDIRECT("'"&amp;'DATA for charts'!R$5&amp;"'!$Y1"),$A2160-1,0),NA())</f>
        <v>#N/A</v>
      </c>
      <c r="S2160" s="219" t="e">
        <f ca="1">IF(ISNUMBER(OFFSET(INDIRECT("'"&amp;'DATA for charts'!S$5&amp;"'!$Y1"),$A2160-1,0)),OFFSET(INDIRECT("'"&amp;'DATA for charts'!S$5&amp;"'!$Y1"),$A2160-1,0),NA())</f>
        <v>#N/A</v>
      </c>
    </row>
    <row r="2161" spans="1:19">
      <c r="A2161" s="226">
        <f t="shared" si="1568"/>
        <v>276</v>
      </c>
      <c r="B2161" s="8">
        <v>15</v>
      </c>
      <c r="C2161" s="219">
        <f ca="1">IF(ISNUMBER(OFFSET(INDIRECT("'"&amp;'DATA for charts'!C$5&amp;"'!$Y1"),$A2161-1,0)),OFFSET(INDIRECT("'"&amp;'DATA for charts'!C$5&amp;"'!$Y1"),$A2161-1,0),NA())</f>
        <v>27</v>
      </c>
      <c r="D2161" s="219">
        <f ca="1">IF(ISNUMBER(OFFSET(INDIRECT("'"&amp;'DATA for charts'!D$5&amp;"'!$Y1"),$A2161-1,0)),OFFSET(INDIRECT("'"&amp;'DATA for charts'!D$5&amp;"'!$Y1"),$A2161-1,0),NA())</f>
        <v>27</v>
      </c>
      <c r="E2161" s="219">
        <f ca="1">IF(ISNUMBER(OFFSET(INDIRECT("'"&amp;'DATA for charts'!E$5&amp;"'!$Y1"),$A2161-1,0)),OFFSET(INDIRECT("'"&amp;'DATA for charts'!E$5&amp;"'!$Y1"),$A2161-1,0),NA())</f>
        <v>27</v>
      </c>
      <c r="F2161" s="219">
        <f ca="1">IF(ISNUMBER(OFFSET(INDIRECT("'"&amp;'DATA for charts'!F$5&amp;"'!$Y1"),$A2161-1,0)),OFFSET(INDIRECT("'"&amp;'DATA for charts'!F$5&amp;"'!$Y1"),$A2161-1,0),NA())</f>
        <v>27</v>
      </c>
      <c r="G2161" s="219">
        <f ca="1">IF(ISNUMBER(OFFSET(INDIRECT("'"&amp;'DATA for charts'!G$5&amp;"'!$Y1"),$A2161-1,0)),OFFSET(INDIRECT("'"&amp;'DATA for charts'!G$5&amp;"'!$Y1"),$A2161-1,0),NA())</f>
        <v>27</v>
      </c>
      <c r="H2161" s="219">
        <f ca="1">IF(ISNUMBER(OFFSET(INDIRECT("'"&amp;'DATA for charts'!H$5&amp;"'!$Y1"),$A2161-1,0)),OFFSET(INDIRECT("'"&amp;'DATA for charts'!H$5&amp;"'!$Y1"),$A2161-1,0),NA())</f>
        <v>27</v>
      </c>
      <c r="I2161" s="219" t="e">
        <f ca="1">IF(ISNUMBER(OFFSET(INDIRECT("'"&amp;'DATA for charts'!I$5&amp;"'!$Y1"),$A2161-1,0)),OFFSET(INDIRECT("'"&amp;'DATA for charts'!I$5&amp;"'!$Y1"),$A2161-1,0),NA())</f>
        <v>#N/A</v>
      </c>
      <c r="J2161" s="219" t="e">
        <f ca="1">IF(ISNUMBER(OFFSET(INDIRECT("'"&amp;'DATA for charts'!J$5&amp;"'!$Y1"),$A2161-1,0)),OFFSET(INDIRECT("'"&amp;'DATA for charts'!J$5&amp;"'!$Y1"),$A2161-1,0),NA())</f>
        <v>#N/A</v>
      </c>
      <c r="K2161" s="219" t="e">
        <f ca="1">IF(ISNUMBER(OFFSET(INDIRECT("'"&amp;'DATA for charts'!K$5&amp;"'!$Y1"),$A2161-1,0)),OFFSET(INDIRECT("'"&amp;'DATA for charts'!K$5&amp;"'!$Y1"),$A2161-1,0),NA())</f>
        <v>#N/A</v>
      </c>
      <c r="L2161" s="219" t="e">
        <f ca="1">IF(ISNUMBER(OFFSET(INDIRECT("'"&amp;'DATA for charts'!L$5&amp;"'!$Y1"),$A2161-1,0)),OFFSET(INDIRECT("'"&amp;'DATA for charts'!L$5&amp;"'!$Y1"),$A2161-1,0),NA())</f>
        <v>#N/A</v>
      </c>
      <c r="M2161" s="219" t="e">
        <f ca="1">IF(ISNUMBER(OFFSET(INDIRECT("'"&amp;'DATA for charts'!M$5&amp;"'!$Y1"),$A2161-1,0)),OFFSET(INDIRECT("'"&amp;'DATA for charts'!M$5&amp;"'!$Y1"),$A2161-1,0),NA())</f>
        <v>#N/A</v>
      </c>
      <c r="N2161" s="219" t="e">
        <f ca="1">IF(ISNUMBER(OFFSET(INDIRECT("'"&amp;'DATA for charts'!N$5&amp;"'!$Y1"),$A2161-1,0)),OFFSET(INDIRECT("'"&amp;'DATA for charts'!N$5&amp;"'!$Y1"),$A2161-1,0),NA())</f>
        <v>#N/A</v>
      </c>
      <c r="O2161" s="219" t="e">
        <f ca="1">IF(ISNUMBER(OFFSET(INDIRECT("'"&amp;'DATA for charts'!O$5&amp;"'!$Y1"),$A2161-1,0)),OFFSET(INDIRECT("'"&amp;'DATA for charts'!O$5&amp;"'!$Y1"),$A2161-1,0),NA())</f>
        <v>#N/A</v>
      </c>
      <c r="P2161" s="219" t="e">
        <f ca="1">IF(ISNUMBER(OFFSET(INDIRECT("'"&amp;'DATA for charts'!P$5&amp;"'!$Y1"),$A2161-1,0)),OFFSET(INDIRECT("'"&amp;'DATA for charts'!P$5&amp;"'!$Y1"),$A2161-1,0),NA())</f>
        <v>#N/A</v>
      </c>
      <c r="Q2161" s="219" t="e">
        <f ca="1">IF(ISNUMBER(OFFSET(INDIRECT("'"&amp;'DATA for charts'!Q$5&amp;"'!$Y1"),$A2161-1,0)),OFFSET(INDIRECT("'"&amp;'DATA for charts'!Q$5&amp;"'!$Y1"),$A2161-1,0),NA())</f>
        <v>#N/A</v>
      </c>
      <c r="R2161" s="219" t="e">
        <f ca="1">IF(ISNUMBER(OFFSET(INDIRECT("'"&amp;'DATA for charts'!R$5&amp;"'!$Y1"),$A2161-1,0)),OFFSET(INDIRECT("'"&amp;'DATA for charts'!R$5&amp;"'!$Y1"),$A2161-1,0),NA())</f>
        <v>#N/A</v>
      </c>
      <c r="S2161" s="219" t="e">
        <f ca="1">IF(ISNUMBER(OFFSET(INDIRECT("'"&amp;'DATA for charts'!S$5&amp;"'!$Y1"),$A2161-1,0)),OFFSET(INDIRECT("'"&amp;'DATA for charts'!S$5&amp;"'!$Y1"),$A2161-1,0),NA())</f>
        <v>#N/A</v>
      </c>
    </row>
    <row r="2162" spans="1:19">
      <c r="A2162" s="226">
        <f t="shared" si="1568"/>
        <v>277</v>
      </c>
      <c r="B2162" s="8">
        <v>16</v>
      </c>
      <c r="C2162" s="219">
        <f ca="1">IF(ISNUMBER(OFFSET(INDIRECT("'"&amp;'DATA for charts'!C$5&amp;"'!$Y1"),$A2162-1,0)),OFFSET(INDIRECT("'"&amp;'DATA for charts'!C$5&amp;"'!$Y1"),$A2162-1,0),NA())</f>
        <v>27</v>
      </c>
      <c r="D2162" s="219">
        <f ca="1">IF(ISNUMBER(OFFSET(INDIRECT("'"&amp;'DATA for charts'!D$5&amp;"'!$Y1"),$A2162-1,0)),OFFSET(INDIRECT("'"&amp;'DATA for charts'!D$5&amp;"'!$Y1"),$A2162-1,0),NA())</f>
        <v>27</v>
      </c>
      <c r="E2162" s="219">
        <f ca="1">IF(ISNUMBER(OFFSET(INDIRECT("'"&amp;'DATA for charts'!E$5&amp;"'!$Y1"),$A2162-1,0)),OFFSET(INDIRECT("'"&amp;'DATA for charts'!E$5&amp;"'!$Y1"),$A2162-1,0),NA())</f>
        <v>27</v>
      </c>
      <c r="F2162" s="219">
        <f ca="1">IF(ISNUMBER(OFFSET(INDIRECT("'"&amp;'DATA for charts'!F$5&amp;"'!$Y1"),$A2162-1,0)),OFFSET(INDIRECT("'"&amp;'DATA for charts'!F$5&amp;"'!$Y1"),$A2162-1,0),NA())</f>
        <v>27</v>
      </c>
      <c r="G2162" s="219">
        <f ca="1">IF(ISNUMBER(OFFSET(INDIRECT("'"&amp;'DATA for charts'!G$5&amp;"'!$Y1"),$A2162-1,0)),OFFSET(INDIRECT("'"&amp;'DATA for charts'!G$5&amp;"'!$Y1"),$A2162-1,0),NA())</f>
        <v>27</v>
      </c>
      <c r="H2162" s="219">
        <f ca="1">IF(ISNUMBER(OFFSET(INDIRECT("'"&amp;'DATA for charts'!H$5&amp;"'!$Y1"),$A2162-1,0)),OFFSET(INDIRECT("'"&amp;'DATA for charts'!H$5&amp;"'!$Y1"),$A2162-1,0),NA())</f>
        <v>27</v>
      </c>
      <c r="I2162" s="219" t="e">
        <f ca="1">IF(ISNUMBER(OFFSET(INDIRECT("'"&amp;'DATA for charts'!I$5&amp;"'!$Y1"),$A2162-1,0)),OFFSET(INDIRECT("'"&amp;'DATA for charts'!I$5&amp;"'!$Y1"),$A2162-1,0),NA())</f>
        <v>#N/A</v>
      </c>
      <c r="J2162" s="219" t="e">
        <f ca="1">IF(ISNUMBER(OFFSET(INDIRECT("'"&amp;'DATA for charts'!J$5&amp;"'!$Y1"),$A2162-1,0)),OFFSET(INDIRECT("'"&amp;'DATA for charts'!J$5&amp;"'!$Y1"),$A2162-1,0),NA())</f>
        <v>#N/A</v>
      </c>
      <c r="K2162" s="219" t="e">
        <f ca="1">IF(ISNUMBER(OFFSET(INDIRECT("'"&amp;'DATA for charts'!K$5&amp;"'!$Y1"),$A2162-1,0)),OFFSET(INDIRECT("'"&amp;'DATA for charts'!K$5&amp;"'!$Y1"),$A2162-1,0),NA())</f>
        <v>#N/A</v>
      </c>
      <c r="L2162" s="219" t="e">
        <f ca="1">IF(ISNUMBER(OFFSET(INDIRECT("'"&amp;'DATA for charts'!L$5&amp;"'!$Y1"),$A2162-1,0)),OFFSET(INDIRECT("'"&amp;'DATA for charts'!L$5&amp;"'!$Y1"),$A2162-1,0),NA())</f>
        <v>#N/A</v>
      </c>
      <c r="M2162" s="219" t="e">
        <f ca="1">IF(ISNUMBER(OFFSET(INDIRECT("'"&amp;'DATA for charts'!M$5&amp;"'!$Y1"),$A2162-1,0)),OFFSET(INDIRECT("'"&amp;'DATA for charts'!M$5&amp;"'!$Y1"),$A2162-1,0),NA())</f>
        <v>#N/A</v>
      </c>
      <c r="N2162" s="219" t="e">
        <f ca="1">IF(ISNUMBER(OFFSET(INDIRECT("'"&amp;'DATA for charts'!N$5&amp;"'!$Y1"),$A2162-1,0)),OFFSET(INDIRECT("'"&amp;'DATA for charts'!N$5&amp;"'!$Y1"),$A2162-1,0),NA())</f>
        <v>#N/A</v>
      </c>
      <c r="O2162" s="219" t="e">
        <f ca="1">IF(ISNUMBER(OFFSET(INDIRECT("'"&amp;'DATA for charts'!O$5&amp;"'!$Y1"),$A2162-1,0)),OFFSET(INDIRECT("'"&amp;'DATA for charts'!O$5&amp;"'!$Y1"),$A2162-1,0),NA())</f>
        <v>#N/A</v>
      </c>
      <c r="P2162" s="219" t="e">
        <f ca="1">IF(ISNUMBER(OFFSET(INDIRECT("'"&amp;'DATA for charts'!P$5&amp;"'!$Y1"),$A2162-1,0)),OFFSET(INDIRECT("'"&amp;'DATA for charts'!P$5&amp;"'!$Y1"),$A2162-1,0),NA())</f>
        <v>#N/A</v>
      </c>
      <c r="Q2162" s="219" t="e">
        <f ca="1">IF(ISNUMBER(OFFSET(INDIRECT("'"&amp;'DATA for charts'!Q$5&amp;"'!$Y1"),$A2162-1,0)),OFFSET(INDIRECT("'"&amp;'DATA for charts'!Q$5&amp;"'!$Y1"),$A2162-1,0),NA())</f>
        <v>#N/A</v>
      </c>
      <c r="R2162" s="219" t="e">
        <f ca="1">IF(ISNUMBER(OFFSET(INDIRECT("'"&amp;'DATA for charts'!R$5&amp;"'!$Y1"),$A2162-1,0)),OFFSET(INDIRECT("'"&amp;'DATA for charts'!R$5&amp;"'!$Y1"),$A2162-1,0),NA())</f>
        <v>#N/A</v>
      </c>
      <c r="S2162" s="219" t="e">
        <f ca="1">IF(ISNUMBER(OFFSET(INDIRECT("'"&amp;'DATA for charts'!S$5&amp;"'!$Y1"),$A2162-1,0)),OFFSET(INDIRECT("'"&amp;'DATA for charts'!S$5&amp;"'!$Y1"),$A2162-1,0),NA())</f>
        <v>#N/A</v>
      </c>
    </row>
    <row r="2163" spans="1:19">
      <c r="A2163" s="226">
        <f t="shared" si="1568"/>
        <v>278</v>
      </c>
      <c r="B2163" s="8">
        <v>17</v>
      </c>
      <c r="C2163" s="219">
        <f ca="1">IF(ISNUMBER(OFFSET(INDIRECT("'"&amp;'DATA for charts'!C$5&amp;"'!$Y1"),$A2163-1,0)),OFFSET(INDIRECT("'"&amp;'DATA for charts'!C$5&amp;"'!$Y1"),$A2163-1,0),NA())</f>
        <v>27</v>
      </c>
      <c r="D2163" s="219">
        <f ca="1">IF(ISNUMBER(OFFSET(INDIRECT("'"&amp;'DATA for charts'!D$5&amp;"'!$Y1"),$A2163-1,0)),OFFSET(INDIRECT("'"&amp;'DATA for charts'!D$5&amp;"'!$Y1"),$A2163-1,0),NA())</f>
        <v>27</v>
      </c>
      <c r="E2163" s="219">
        <f ca="1">IF(ISNUMBER(OFFSET(INDIRECT("'"&amp;'DATA for charts'!E$5&amp;"'!$Y1"),$A2163-1,0)),OFFSET(INDIRECT("'"&amp;'DATA for charts'!E$5&amp;"'!$Y1"),$A2163-1,0),NA())</f>
        <v>27</v>
      </c>
      <c r="F2163" s="219">
        <f ca="1">IF(ISNUMBER(OFFSET(INDIRECT("'"&amp;'DATA for charts'!F$5&amp;"'!$Y1"),$A2163-1,0)),OFFSET(INDIRECT("'"&amp;'DATA for charts'!F$5&amp;"'!$Y1"),$A2163-1,0),NA())</f>
        <v>26.999999999999901</v>
      </c>
      <c r="G2163" s="219">
        <f ca="1">IF(ISNUMBER(OFFSET(INDIRECT("'"&amp;'DATA for charts'!G$5&amp;"'!$Y1"),$A2163-1,0)),OFFSET(INDIRECT("'"&amp;'DATA for charts'!G$5&amp;"'!$Y1"),$A2163-1,0),NA())</f>
        <v>27</v>
      </c>
      <c r="H2163" s="219">
        <f ca="1">IF(ISNUMBER(OFFSET(INDIRECT("'"&amp;'DATA for charts'!H$5&amp;"'!$Y1"),$A2163-1,0)),OFFSET(INDIRECT("'"&amp;'DATA for charts'!H$5&amp;"'!$Y1"),$A2163-1,0),NA())</f>
        <v>27</v>
      </c>
      <c r="I2163" s="219" t="e">
        <f ca="1">IF(ISNUMBER(OFFSET(INDIRECT("'"&amp;'DATA for charts'!I$5&amp;"'!$Y1"),$A2163-1,0)),OFFSET(INDIRECT("'"&amp;'DATA for charts'!I$5&amp;"'!$Y1"),$A2163-1,0),NA())</f>
        <v>#N/A</v>
      </c>
      <c r="J2163" s="219" t="e">
        <f ca="1">IF(ISNUMBER(OFFSET(INDIRECT("'"&amp;'DATA for charts'!J$5&amp;"'!$Y1"),$A2163-1,0)),OFFSET(INDIRECT("'"&amp;'DATA for charts'!J$5&amp;"'!$Y1"),$A2163-1,0),NA())</f>
        <v>#N/A</v>
      </c>
      <c r="K2163" s="219" t="e">
        <f ca="1">IF(ISNUMBER(OFFSET(INDIRECT("'"&amp;'DATA for charts'!K$5&amp;"'!$Y1"),$A2163-1,0)),OFFSET(INDIRECT("'"&amp;'DATA for charts'!K$5&amp;"'!$Y1"),$A2163-1,0),NA())</f>
        <v>#N/A</v>
      </c>
      <c r="L2163" s="219" t="e">
        <f ca="1">IF(ISNUMBER(OFFSET(INDIRECT("'"&amp;'DATA for charts'!L$5&amp;"'!$Y1"),$A2163-1,0)),OFFSET(INDIRECT("'"&amp;'DATA for charts'!L$5&amp;"'!$Y1"),$A2163-1,0),NA())</f>
        <v>#N/A</v>
      </c>
      <c r="M2163" s="219" t="e">
        <f ca="1">IF(ISNUMBER(OFFSET(INDIRECT("'"&amp;'DATA for charts'!M$5&amp;"'!$Y1"),$A2163-1,0)),OFFSET(INDIRECT("'"&amp;'DATA for charts'!M$5&amp;"'!$Y1"),$A2163-1,0),NA())</f>
        <v>#N/A</v>
      </c>
      <c r="N2163" s="219" t="e">
        <f ca="1">IF(ISNUMBER(OFFSET(INDIRECT("'"&amp;'DATA for charts'!N$5&amp;"'!$Y1"),$A2163-1,0)),OFFSET(INDIRECT("'"&amp;'DATA for charts'!N$5&amp;"'!$Y1"),$A2163-1,0),NA())</f>
        <v>#N/A</v>
      </c>
      <c r="O2163" s="219" t="e">
        <f ca="1">IF(ISNUMBER(OFFSET(INDIRECT("'"&amp;'DATA for charts'!O$5&amp;"'!$Y1"),$A2163-1,0)),OFFSET(INDIRECT("'"&amp;'DATA for charts'!O$5&amp;"'!$Y1"),$A2163-1,0),NA())</f>
        <v>#N/A</v>
      </c>
      <c r="P2163" s="219" t="e">
        <f ca="1">IF(ISNUMBER(OFFSET(INDIRECT("'"&amp;'DATA for charts'!P$5&amp;"'!$Y1"),$A2163-1,0)),OFFSET(INDIRECT("'"&amp;'DATA for charts'!P$5&amp;"'!$Y1"),$A2163-1,0),NA())</f>
        <v>#N/A</v>
      </c>
      <c r="Q2163" s="219" t="e">
        <f ca="1">IF(ISNUMBER(OFFSET(INDIRECT("'"&amp;'DATA for charts'!Q$5&amp;"'!$Y1"),$A2163-1,0)),OFFSET(INDIRECT("'"&amp;'DATA for charts'!Q$5&amp;"'!$Y1"),$A2163-1,0),NA())</f>
        <v>#N/A</v>
      </c>
      <c r="R2163" s="219" t="e">
        <f ca="1">IF(ISNUMBER(OFFSET(INDIRECT("'"&amp;'DATA for charts'!R$5&amp;"'!$Y1"),$A2163-1,0)),OFFSET(INDIRECT("'"&amp;'DATA for charts'!R$5&amp;"'!$Y1"),$A2163-1,0),NA())</f>
        <v>#N/A</v>
      </c>
      <c r="S2163" s="219" t="e">
        <f ca="1">IF(ISNUMBER(OFFSET(INDIRECT("'"&amp;'DATA for charts'!S$5&amp;"'!$Y1"),$A2163-1,0)),OFFSET(INDIRECT("'"&amp;'DATA for charts'!S$5&amp;"'!$Y1"),$A2163-1,0),NA())</f>
        <v>#N/A</v>
      </c>
    </row>
    <row r="2164" spans="1:19">
      <c r="A2164" s="226">
        <f t="shared" si="1568"/>
        <v>279</v>
      </c>
      <c r="B2164" s="8">
        <v>18</v>
      </c>
      <c r="C2164" s="219">
        <f ca="1">IF(ISNUMBER(OFFSET(INDIRECT("'"&amp;'DATA for charts'!C$5&amp;"'!$Y1"),$A2164-1,0)),OFFSET(INDIRECT("'"&amp;'DATA for charts'!C$5&amp;"'!$Y1"),$A2164-1,0),NA())</f>
        <v>26.8</v>
      </c>
      <c r="D2164" s="219">
        <f ca="1">IF(ISNUMBER(OFFSET(INDIRECT("'"&amp;'DATA for charts'!D$5&amp;"'!$Y1"),$A2164-1,0)),OFFSET(INDIRECT("'"&amp;'DATA for charts'!D$5&amp;"'!$Y1"),$A2164-1,0),NA())</f>
        <v>25.70635</v>
      </c>
      <c r="E2164" s="219">
        <f ca="1">IF(ISNUMBER(OFFSET(INDIRECT("'"&amp;'DATA for charts'!E$5&amp;"'!$Y1"),$A2164-1,0)),OFFSET(INDIRECT("'"&amp;'DATA for charts'!E$5&amp;"'!$Y1"),$A2164-1,0),NA())</f>
        <v>27</v>
      </c>
      <c r="F2164" s="219">
        <f ca="1">IF(ISNUMBER(OFFSET(INDIRECT("'"&amp;'DATA for charts'!F$5&amp;"'!$Y1"),$A2164-1,0)),OFFSET(INDIRECT("'"&amp;'DATA for charts'!F$5&amp;"'!$Y1"),$A2164-1,0),NA())</f>
        <v>25.459507725866398</v>
      </c>
      <c r="G2164" s="219">
        <f ca="1">IF(ISNUMBER(OFFSET(INDIRECT("'"&amp;'DATA for charts'!G$5&amp;"'!$Y1"),$A2164-1,0)),OFFSET(INDIRECT("'"&amp;'DATA for charts'!G$5&amp;"'!$Y1"),$A2164-1,0),NA())</f>
        <v>25.82</v>
      </c>
      <c r="H2164" s="219">
        <f ca="1">IF(ISNUMBER(OFFSET(INDIRECT("'"&amp;'DATA for charts'!H$5&amp;"'!$Y1"),$A2164-1,0)),OFFSET(INDIRECT("'"&amp;'DATA for charts'!H$5&amp;"'!$Y1"),$A2164-1,0),NA())</f>
        <v>24.774850997673099</v>
      </c>
      <c r="I2164" s="219" t="e">
        <f ca="1">IF(ISNUMBER(OFFSET(INDIRECT("'"&amp;'DATA for charts'!I$5&amp;"'!$Y1"),$A2164-1,0)),OFFSET(INDIRECT("'"&amp;'DATA for charts'!I$5&amp;"'!$Y1"),$A2164-1,0),NA())</f>
        <v>#N/A</v>
      </c>
      <c r="J2164" s="219" t="e">
        <f ca="1">IF(ISNUMBER(OFFSET(INDIRECT("'"&amp;'DATA for charts'!J$5&amp;"'!$Y1"),$A2164-1,0)),OFFSET(INDIRECT("'"&amp;'DATA for charts'!J$5&amp;"'!$Y1"),$A2164-1,0),NA())</f>
        <v>#N/A</v>
      </c>
      <c r="K2164" s="219" t="e">
        <f ca="1">IF(ISNUMBER(OFFSET(INDIRECT("'"&amp;'DATA for charts'!K$5&amp;"'!$Y1"),$A2164-1,0)),OFFSET(INDIRECT("'"&amp;'DATA for charts'!K$5&amp;"'!$Y1"),$A2164-1,0),NA())</f>
        <v>#N/A</v>
      </c>
      <c r="L2164" s="219" t="e">
        <f ca="1">IF(ISNUMBER(OFFSET(INDIRECT("'"&amp;'DATA for charts'!L$5&amp;"'!$Y1"),$A2164-1,0)),OFFSET(INDIRECT("'"&amp;'DATA for charts'!L$5&amp;"'!$Y1"),$A2164-1,0),NA())</f>
        <v>#N/A</v>
      </c>
      <c r="M2164" s="219" t="e">
        <f ca="1">IF(ISNUMBER(OFFSET(INDIRECT("'"&amp;'DATA for charts'!M$5&amp;"'!$Y1"),$A2164-1,0)),OFFSET(INDIRECT("'"&amp;'DATA for charts'!M$5&amp;"'!$Y1"),$A2164-1,0),NA())</f>
        <v>#N/A</v>
      </c>
      <c r="N2164" s="219" t="e">
        <f ca="1">IF(ISNUMBER(OFFSET(INDIRECT("'"&amp;'DATA for charts'!N$5&amp;"'!$Y1"),$A2164-1,0)),OFFSET(INDIRECT("'"&amp;'DATA for charts'!N$5&amp;"'!$Y1"),$A2164-1,0),NA())</f>
        <v>#N/A</v>
      </c>
      <c r="O2164" s="219" t="e">
        <f ca="1">IF(ISNUMBER(OFFSET(INDIRECT("'"&amp;'DATA for charts'!O$5&amp;"'!$Y1"),$A2164-1,0)),OFFSET(INDIRECT("'"&amp;'DATA for charts'!O$5&amp;"'!$Y1"),$A2164-1,0),NA())</f>
        <v>#N/A</v>
      </c>
      <c r="P2164" s="219" t="e">
        <f ca="1">IF(ISNUMBER(OFFSET(INDIRECT("'"&amp;'DATA for charts'!P$5&amp;"'!$Y1"),$A2164-1,0)),OFFSET(INDIRECT("'"&amp;'DATA for charts'!P$5&amp;"'!$Y1"),$A2164-1,0),NA())</f>
        <v>#N/A</v>
      </c>
      <c r="Q2164" s="219" t="e">
        <f ca="1">IF(ISNUMBER(OFFSET(INDIRECT("'"&amp;'DATA for charts'!Q$5&amp;"'!$Y1"),$A2164-1,0)),OFFSET(INDIRECT("'"&amp;'DATA for charts'!Q$5&amp;"'!$Y1"),$A2164-1,0),NA())</f>
        <v>#N/A</v>
      </c>
      <c r="R2164" s="219" t="e">
        <f ca="1">IF(ISNUMBER(OFFSET(INDIRECT("'"&amp;'DATA for charts'!R$5&amp;"'!$Y1"),$A2164-1,0)),OFFSET(INDIRECT("'"&amp;'DATA for charts'!R$5&amp;"'!$Y1"),$A2164-1,0),NA())</f>
        <v>#N/A</v>
      </c>
      <c r="S2164" s="219" t="e">
        <f ca="1">IF(ISNUMBER(OFFSET(INDIRECT("'"&amp;'DATA for charts'!S$5&amp;"'!$Y1"),$A2164-1,0)),OFFSET(INDIRECT("'"&amp;'DATA for charts'!S$5&amp;"'!$Y1"),$A2164-1,0),NA())</f>
        <v>#N/A</v>
      </c>
    </row>
    <row r="2165" spans="1:19">
      <c r="A2165" s="226">
        <f t="shared" si="1568"/>
        <v>280</v>
      </c>
      <c r="B2165" s="8">
        <v>19</v>
      </c>
      <c r="C2165" s="219">
        <f ca="1">IF(ISNUMBER(OFFSET(INDIRECT("'"&amp;'DATA for charts'!C$5&amp;"'!$Y1"),$A2165-1,0)),OFFSET(INDIRECT("'"&amp;'DATA for charts'!C$5&amp;"'!$Y1"),$A2165-1,0),NA())</f>
        <v>25.4</v>
      </c>
      <c r="D2165" s="219">
        <f ca="1">IF(ISNUMBER(OFFSET(INDIRECT("'"&amp;'DATA for charts'!D$5&amp;"'!$Y1"),$A2165-1,0)),OFFSET(INDIRECT("'"&amp;'DATA for charts'!D$5&amp;"'!$Y1"),$A2165-1,0),NA())</f>
        <v>21.37143</v>
      </c>
      <c r="E2165" s="219">
        <f ca="1">IF(ISNUMBER(OFFSET(INDIRECT("'"&amp;'DATA for charts'!E$5&amp;"'!$Y1"),$A2165-1,0)),OFFSET(INDIRECT("'"&amp;'DATA for charts'!E$5&amp;"'!$Y1"),$A2165-1,0),NA())</f>
        <v>23.73</v>
      </c>
      <c r="F2165" s="219">
        <f ca="1">IF(ISNUMBER(OFFSET(INDIRECT("'"&amp;'DATA for charts'!F$5&amp;"'!$Y1"),$A2165-1,0)),OFFSET(INDIRECT("'"&amp;'DATA for charts'!F$5&amp;"'!$Y1"),$A2165-1,0),NA())</f>
        <v>21.1464516774241</v>
      </c>
      <c r="G2165" s="219">
        <f ca="1">IF(ISNUMBER(OFFSET(INDIRECT("'"&amp;'DATA for charts'!G$5&amp;"'!$Y1"),$A2165-1,0)),OFFSET(INDIRECT("'"&amp;'DATA for charts'!G$5&amp;"'!$Y1"),$A2165-1,0),NA())</f>
        <v>21.21</v>
      </c>
      <c r="H2165" s="219">
        <f ca="1">IF(ISNUMBER(OFFSET(INDIRECT("'"&amp;'DATA for charts'!H$5&amp;"'!$Y1"),$A2165-1,0)),OFFSET(INDIRECT("'"&amp;'DATA for charts'!H$5&amp;"'!$Y1"),$A2165-1,0),NA())</f>
        <v>21.274850997673099</v>
      </c>
      <c r="I2165" s="219" t="e">
        <f ca="1">IF(ISNUMBER(OFFSET(INDIRECT("'"&amp;'DATA for charts'!I$5&amp;"'!$Y1"),$A2165-1,0)),OFFSET(INDIRECT("'"&amp;'DATA for charts'!I$5&amp;"'!$Y1"),$A2165-1,0),NA())</f>
        <v>#N/A</v>
      </c>
      <c r="J2165" s="219" t="e">
        <f ca="1">IF(ISNUMBER(OFFSET(INDIRECT("'"&amp;'DATA for charts'!J$5&amp;"'!$Y1"),$A2165-1,0)),OFFSET(INDIRECT("'"&amp;'DATA for charts'!J$5&amp;"'!$Y1"),$A2165-1,0),NA())</f>
        <v>#N/A</v>
      </c>
      <c r="K2165" s="219" t="e">
        <f ca="1">IF(ISNUMBER(OFFSET(INDIRECT("'"&amp;'DATA for charts'!K$5&amp;"'!$Y1"),$A2165-1,0)),OFFSET(INDIRECT("'"&amp;'DATA for charts'!K$5&amp;"'!$Y1"),$A2165-1,0),NA())</f>
        <v>#N/A</v>
      </c>
      <c r="L2165" s="219" t="e">
        <f ca="1">IF(ISNUMBER(OFFSET(INDIRECT("'"&amp;'DATA for charts'!L$5&amp;"'!$Y1"),$A2165-1,0)),OFFSET(INDIRECT("'"&amp;'DATA for charts'!L$5&amp;"'!$Y1"),$A2165-1,0),NA())</f>
        <v>#N/A</v>
      </c>
      <c r="M2165" s="219" t="e">
        <f ca="1">IF(ISNUMBER(OFFSET(INDIRECT("'"&amp;'DATA for charts'!M$5&amp;"'!$Y1"),$A2165-1,0)),OFFSET(INDIRECT("'"&amp;'DATA for charts'!M$5&amp;"'!$Y1"),$A2165-1,0),NA())</f>
        <v>#N/A</v>
      </c>
      <c r="N2165" s="219" t="e">
        <f ca="1">IF(ISNUMBER(OFFSET(INDIRECT("'"&amp;'DATA for charts'!N$5&amp;"'!$Y1"),$A2165-1,0)),OFFSET(INDIRECT("'"&amp;'DATA for charts'!N$5&amp;"'!$Y1"),$A2165-1,0),NA())</f>
        <v>#N/A</v>
      </c>
      <c r="O2165" s="219" t="e">
        <f ca="1">IF(ISNUMBER(OFFSET(INDIRECT("'"&amp;'DATA for charts'!O$5&amp;"'!$Y1"),$A2165-1,0)),OFFSET(INDIRECT("'"&amp;'DATA for charts'!O$5&amp;"'!$Y1"),$A2165-1,0),NA())</f>
        <v>#N/A</v>
      </c>
      <c r="P2165" s="219" t="e">
        <f ca="1">IF(ISNUMBER(OFFSET(INDIRECT("'"&amp;'DATA for charts'!P$5&amp;"'!$Y1"),$A2165-1,0)),OFFSET(INDIRECT("'"&amp;'DATA for charts'!P$5&amp;"'!$Y1"),$A2165-1,0),NA())</f>
        <v>#N/A</v>
      </c>
      <c r="Q2165" s="219" t="e">
        <f ca="1">IF(ISNUMBER(OFFSET(INDIRECT("'"&amp;'DATA for charts'!Q$5&amp;"'!$Y1"),$A2165-1,0)),OFFSET(INDIRECT("'"&amp;'DATA for charts'!Q$5&amp;"'!$Y1"),$A2165-1,0),NA())</f>
        <v>#N/A</v>
      </c>
      <c r="R2165" s="219" t="e">
        <f ca="1">IF(ISNUMBER(OFFSET(INDIRECT("'"&amp;'DATA for charts'!R$5&amp;"'!$Y1"),$A2165-1,0)),OFFSET(INDIRECT("'"&amp;'DATA for charts'!R$5&amp;"'!$Y1"),$A2165-1,0),NA())</f>
        <v>#N/A</v>
      </c>
      <c r="S2165" s="219" t="e">
        <f ca="1">IF(ISNUMBER(OFFSET(INDIRECT("'"&amp;'DATA for charts'!S$5&amp;"'!$Y1"),$A2165-1,0)),OFFSET(INDIRECT("'"&amp;'DATA for charts'!S$5&amp;"'!$Y1"),$A2165-1,0),NA())</f>
        <v>#N/A</v>
      </c>
    </row>
    <row r="2166" spans="1:19">
      <c r="A2166" s="226">
        <f t="shared" si="1568"/>
        <v>281</v>
      </c>
      <c r="B2166" s="8">
        <v>20</v>
      </c>
      <c r="C2166" s="219">
        <f ca="1">IF(ISNUMBER(OFFSET(INDIRECT("'"&amp;'DATA for charts'!C$5&amp;"'!$Y1"),$A2166-1,0)),OFFSET(INDIRECT("'"&amp;'DATA for charts'!C$5&amp;"'!$Y1"),$A2166-1,0),NA())</f>
        <v>22.8</v>
      </c>
      <c r="D2166" s="219">
        <f ca="1">IF(ISNUMBER(OFFSET(INDIRECT("'"&amp;'DATA for charts'!D$5&amp;"'!$Y1"),$A2166-1,0)),OFFSET(INDIRECT("'"&amp;'DATA for charts'!D$5&amp;"'!$Y1"),$A2166-1,0),NA())</f>
        <v>20</v>
      </c>
      <c r="E2166" s="219">
        <f ca="1">IF(ISNUMBER(OFFSET(INDIRECT("'"&amp;'DATA for charts'!E$5&amp;"'!$Y1"),$A2166-1,0)),OFFSET(INDIRECT("'"&amp;'DATA for charts'!E$5&amp;"'!$Y1"),$A2166-1,0),NA())</f>
        <v>20</v>
      </c>
      <c r="F2166" s="219">
        <f ca="1">IF(ISNUMBER(OFFSET(INDIRECT("'"&amp;'DATA for charts'!F$5&amp;"'!$Y1"),$A2166-1,0)),OFFSET(INDIRECT("'"&amp;'DATA for charts'!F$5&amp;"'!$Y1"),$A2166-1,0),NA())</f>
        <v>20.000000241195099</v>
      </c>
      <c r="G2166" s="219">
        <f ca="1">IF(ISNUMBER(OFFSET(INDIRECT("'"&amp;'DATA for charts'!G$5&amp;"'!$Y1"),$A2166-1,0)),OFFSET(INDIRECT("'"&amp;'DATA for charts'!G$5&amp;"'!$Y1"),$A2166-1,0),NA())</f>
        <v>20</v>
      </c>
      <c r="H2166" s="219">
        <f ca="1">IF(ISNUMBER(OFFSET(INDIRECT("'"&amp;'DATA for charts'!H$5&amp;"'!$Y1"),$A2166-1,0)),OFFSET(INDIRECT("'"&amp;'DATA for charts'!H$5&amp;"'!$Y1"),$A2166-1,0),NA())</f>
        <v>20</v>
      </c>
      <c r="I2166" s="219" t="e">
        <f ca="1">IF(ISNUMBER(OFFSET(INDIRECT("'"&amp;'DATA for charts'!I$5&amp;"'!$Y1"),$A2166-1,0)),OFFSET(INDIRECT("'"&amp;'DATA for charts'!I$5&amp;"'!$Y1"),$A2166-1,0),NA())</f>
        <v>#N/A</v>
      </c>
      <c r="J2166" s="219" t="e">
        <f ca="1">IF(ISNUMBER(OFFSET(INDIRECT("'"&amp;'DATA for charts'!J$5&amp;"'!$Y1"),$A2166-1,0)),OFFSET(INDIRECT("'"&amp;'DATA for charts'!J$5&amp;"'!$Y1"),$A2166-1,0),NA())</f>
        <v>#N/A</v>
      </c>
      <c r="K2166" s="219" t="e">
        <f ca="1">IF(ISNUMBER(OFFSET(INDIRECT("'"&amp;'DATA for charts'!K$5&amp;"'!$Y1"),$A2166-1,0)),OFFSET(INDIRECT("'"&amp;'DATA for charts'!K$5&amp;"'!$Y1"),$A2166-1,0),NA())</f>
        <v>#N/A</v>
      </c>
      <c r="L2166" s="219" t="e">
        <f ca="1">IF(ISNUMBER(OFFSET(INDIRECT("'"&amp;'DATA for charts'!L$5&amp;"'!$Y1"),$A2166-1,0)),OFFSET(INDIRECT("'"&amp;'DATA for charts'!L$5&amp;"'!$Y1"),$A2166-1,0),NA())</f>
        <v>#N/A</v>
      </c>
      <c r="M2166" s="219" t="e">
        <f ca="1">IF(ISNUMBER(OFFSET(INDIRECT("'"&amp;'DATA for charts'!M$5&amp;"'!$Y1"),$A2166-1,0)),OFFSET(INDIRECT("'"&amp;'DATA for charts'!M$5&amp;"'!$Y1"),$A2166-1,0),NA())</f>
        <v>#N/A</v>
      </c>
      <c r="N2166" s="219" t="e">
        <f ca="1">IF(ISNUMBER(OFFSET(INDIRECT("'"&amp;'DATA for charts'!N$5&amp;"'!$Y1"),$A2166-1,0)),OFFSET(INDIRECT("'"&amp;'DATA for charts'!N$5&amp;"'!$Y1"),$A2166-1,0),NA())</f>
        <v>#N/A</v>
      </c>
      <c r="O2166" s="219" t="e">
        <f ca="1">IF(ISNUMBER(OFFSET(INDIRECT("'"&amp;'DATA for charts'!O$5&amp;"'!$Y1"),$A2166-1,0)),OFFSET(INDIRECT("'"&amp;'DATA for charts'!O$5&amp;"'!$Y1"),$A2166-1,0),NA())</f>
        <v>#N/A</v>
      </c>
      <c r="P2166" s="219" t="e">
        <f ca="1">IF(ISNUMBER(OFFSET(INDIRECT("'"&amp;'DATA for charts'!P$5&amp;"'!$Y1"),$A2166-1,0)),OFFSET(INDIRECT("'"&amp;'DATA for charts'!P$5&amp;"'!$Y1"),$A2166-1,0),NA())</f>
        <v>#N/A</v>
      </c>
      <c r="Q2166" s="219" t="e">
        <f ca="1">IF(ISNUMBER(OFFSET(INDIRECT("'"&amp;'DATA for charts'!Q$5&amp;"'!$Y1"),$A2166-1,0)),OFFSET(INDIRECT("'"&amp;'DATA for charts'!Q$5&amp;"'!$Y1"),$A2166-1,0),NA())</f>
        <v>#N/A</v>
      </c>
      <c r="R2166" s="219" t="e">
        <f ca="1">IF(ISNUMBER(OFFSET(INDIRECT("'"&amp;'DATA for charts'!R$5&amp;"'!$Y1"),$A2166-1,0)),OFFSET(INDIRECT("'"&amp;'DATA for charts'!R$5&amp;"'!$Y1"),$A2166-1,0),NA())</f>
        <v>#N/A</v>
      </c>
      <c r="S2166" s="219" t="e">
        <f ca="1">IF(ISNUMBER(OFFSET(INDIRECT("'"&amp;'DATA for charts'!S$5&amp;"'!$Y1"),$A2166-1,0)),OFFSET(INDIRECT("'"&amp;'DATA for charts'!S$5&amp;"'!$Y1"),$A2166-1,0),NA())</f>
        <v>#N/A</v>
      </c>
    </row>
    <row r="2167" spans="1:19">
      <c r="A2167" s="226">
        <f t="shared" si="1568"/>
        <v>282</v>
      </c>
      <c r="B2167" s="8">
        <v>21</v>
      </c>
      <c r="C2167" s="219">
        <f ca="1">IF(ISNUMBER(OFFSET(INDIRECT("'"&amp;'DATA for charts'!C$5&amp;"'!$Y1"),$A2167-1,0)),OFFSET(INDIRECT("'"&amp;'DATA for charts'!C$5&amp;"'!$Y1"),$A2167-1,0),NA())</f>
        <v>20</v>
      </c>
      <c r="D2167" s="219">
        <f ca="1">IF(ISNUMBER(OFFSET(INDIRECT("'"&amp;'DATA for charts'!D$5&amp;"'!$Y1"),$A2167-1,0)),OFFSET(INDIRECT("'"&amp;'DATA for charts'!D$5&amp;"'!$Y1"),$A2167-1,0),NA())</f>
        <v>20</v>
      </c>
      <c r="E2167" s="219">
        <f ca="1">IF(ISNUMBER(OFFSET(INDIRECT("'"&amp;'DATA for charts'!E$5&amp;"'!$Y1"),$A2167-1,0)),OFFSET(INDIRECT("'"&amp;'DATA for charts'!E$5&amp;"'!$Y1"),$A2167-1,0),NA())</f>
        <v>20</v>
      </c>
      <c r="F2167" s="219">
        <f ca="1">IF(ISNUMBER(OFFSET(INDIRECT("'"&amp;'DATA for charts'!F$5&amp;"'!$Y1"),$A2167-1,0)),OFFSET(INDIRECT("'"&amp;'DATA for charts'!F$5&amp;"'!$Y1"),$A2167-1,0),NA())</f>
        <v>20.000000000000099</v>
      </c>
      <c r="G2167" s="219">
        <f ca="1">IF(ISNUMBER(OFFSET(INDIRECT("'"&amp;'DATA for charts'!G$5&amp;"'!$Y1"),$A2167-1,0)),OFFSET(INDIRECT("'"&amp;'DATA for charts'!G$5&amp;"'!$Y1"),$A2167-1,0),NA())</f>
        <v>20</v>
      </c>
      <c r="H2167" s="219">
        <f ca="1">IF(ISNUMBER(OFFSET(INDIRECT("'"&amp;'DATA for charts'!H$5&amp;"'!$Y1"),$A2167-1,0)),OFFSET(INDIRECT("'"&amp;'DATA for charts'!H$5&amp;"'!$Y1"),$A2167-1,0),NA())</f>
        <v>20</v>
      </c>
      <c r="I2167" s="219" t="e">
        <f ca="1">IF(ISNUMBER(OFFSET(INDIRECT("'"&amp;'DATA for charts'!I$5&amp;"'!$Y1"),$A2167-1,0)),OFFSET(INDIRECT("'"&amp;'DATA for charts'!I$5&amp;"'!$Y1"),$A2167-1,0),NA())</f>
        <v>#N/A</v>
      </c>
      <c r="J2167" s="219" t="e">
        <f ca="1">IF(ISNUMBER(OFFSET(INDIRECT("'"&amp;'DATA for charts'!J$5&amp;"'!$Y1"),$A2167-1,0)),OFFSET(INDIRECT("'"&amp;'DATA for charts'!J$5&amp;"'!$Y1"),$A2167-1,0),NA())</f>
        <v>#N/A</v>
      </c>
      <c r="K2167" s="219" t="e">
        <f ca="1">IF(ISNUMBER(OFFSET(INDIRECT("'"&amp;'DATA for charts'!K$5&amp;"'!$Y1"),$A2167-1,0)),OFFSET(INDIRECT("'"&amp;'DATA for charts'!K$5&amp;"'!$Y1"),$A2167-1,0),NA())</f>
        <v>#N/A</v>
      </c>
      <c r="L2167" s="219" t="e">
        <f ca="1">IF(ISNUMBER(OFFSET(INDIRECT("'"&amp;'DATA for charts'!L$5&amp;"'!$Y1"),$A2167-1,0)),OFFSET(INDIRECT("'"&amp;'DATA for charts'!L$5&amp;"'!$Y1"),$A2167-1,0),NA())</f>
        <v>#N/A</v>
      </c>
      <c r="M2167" s="219" t="e">
        <f ca="1">IF(ISNUMBER(OFFSET(INDIRECT("'"&amp;'DATA for charts'!M$5&amp;"'!$Y1"),$A2167-1,0)),OFFSET(INDIRECT("'"&amp;'DATA for charts'!M$5&amp;"'!$Y1"),$A2167-1,0),NA())</f>
        <v>#N/A</v>
      </c>
      <c r="N2167" s="219" t="e">
        <f ca="1">IF(ISNUMBER(OFFSET(INDIRECT("'"&amp;'DATA for charts'!N$5&amp;"'!$Y1"),$A2167-1,0)),OFFSET(INDIRECT("'"&amp;'DATA for charts'!N$5&amp;"'!$Y1"),$A2167-1,0),NA())</f>
        <v>#N/A</v>
      </c>
      <c r="O2167" s="219" t="e">
        <f ca="1">IF(ISNUMBER(OFFSET(INDIRECT("'"&amp;'DATA for charts'!O$5&amp;"'!$Y1"),$A2167-1,0)),OFFSET(INDIRECT("'"&amp;'DATA for charts'!O$5&amp;"'!$Y1"),$A2167-1,0),NA())</f>
        <v>#N/A</v>
      </c>
      <c r="P2167" s="219" t="e">
        <f ca="1">IF(ISNUMBER(OFFSET(INDIRECT("'"&amp;'DATA for charts'!P$5&amp;"'!$Y1"),$A2167-1,0)),OFFSET(INDIRECT("'"&amp;'DATA for charts'!P$5&amp;"'!$Y1"),$A2167-1,0),NA())</f>
        <v>#N/A</v>
      </c>
      <c r="Q2167" s="219" t="e">
        <f ca="1">IF(ISNUMBER(OFFSET(INDIRECT("'"&amp;'DATA for charts'!Q$5&amp;"'!$Y1"),$A2167-1,0)),OFFSET(INDIRECT("'"&amp;'DATA for charts'!Q$5&amp;"'!$Y1"),$A2167-1,0),NA())</f>
        <v>#N/A</v>
      </c>
      <c r="R2167" s="219" t="e">
        <f ca="1">IF(ISNUMBER(OFFSET(INDIRECT("'"&amp;'DATA for charts'!R$5&amp;"'!$Y1"),$A2167-1,0)),OFFSET(INDIRECT("'"&amp;'DATA for charts'!R$5&amp;"'!$Y1"),$A2167-1,0),NA())</f>
        <v>#N/A</v>
      </c>
      <c r="S2167" s="219" t="e">
        <f ca="1">IF(ISNUMBER(OFFSET(INDIRECT("'"&amp;'DATA for charts'!S$5&amp;"'!$Y1"),$A2167-1,0)),OFFSET(INDIRECT("'"&amp;'DATA for charts'!S$5&amp;"'!$Y1"),$A2167-1,0),NA())</f>
        <v>#N/A</v>
      </c>
    </row>
    <row r="2168" spans="1:19">
      <c r="A2168" s="226">
        <f t="shared" si="1568"/>
        <v>283</v>
      </c>
      <c r="B2168" s="8">
        <v>22</v>
      </c>
      <c r="C2168" s="219">
        <f ca="1">IF(ISNUMBER(OFFSET(INDIRECT("'"&amp;'DATA for charts'!C$5&amp;"'!$Y1"),$A2168-1,0)),OFFSET(INDIRECT("'"&amp;'DATA for charts'!C$5&amp;"'!$Y1"),$A2168-1,0),NA())</f>
        <v>20</v>
      </c>
      <c r="D2168" s="219">
        <f ca="1">IF(ISNUMBER(OFFSET(INDIRECT("'"&amp;'DATA for charts'!D$5&amp;"'!$Y1"),$A2168-1,0)),OFFSET(INDIRECT("'"&amp;'DATA for charts'!D$5&amp;"'!$Y1"),$A2168-1,0),NA())</f>
        <v>20</v>
      </c>
      <c r="E2168" s="219">
        <f ca="1">IF(ISNUMBER(OFFSET(INDIRECT("'"&amp;'DATA for charts'!E$5&amp;"'!$Y1"),$A2168-1,0)),OFFSET(INDIRECT("'"&amp;'DATA for charts'!E$5&amp;"'!$Y1"),$A2168-1,0),NA())</f>
        <v>20</v>
      </c>
      <c r="F2168" s="219">
        <f ca="1">IF(ISNUMBER(OFFSET(INDIRECT("'"&amp;'DATA for charts'!F$5&amp;"'!$Y1"),$A2168-1,0)),OFFSET(INDIRECT("'"&amp;'DATA for charts'!F$5&amp;"'!$Y1"),$A2168-1,0),NA())</f>
        <v>20</v>
      </c>
      <c r="G2168" s="219">
        <f ca="1">IF(ISNUMBER(OFFSET(INDIRECT("'"&amp;'DATA for charts'!G$5&amp;"'!$Y1"),$A2168-1,0)),OFFSET(INDIRECT("'"&amp;'DATA for charts'!G$5&amp;"'!$Y1"),$A2168-1,0),NA())</f>
        <v>20</v>
      </c>
      <c r="H2168" s="219">
        <f ca="1">IF(ISNUMBER(OFFSET(INDIRECT("'"&amp;'DATA for charts'!H$5&amp;"'!$Y1"),$A2168-1,0)),OFFSET(INDIRECT("'"&amp;'DATA for charts'!H$5&amp;"'!$Y1"),$A2168-1,0),NA())</f>
        <v>20</v>
      </c>
      <c r="I2168" s="219" t="e">
        <f ca="1">IF(ISNUMBER(OFFSET(INDIRECT("'"&amp;'DATA for charts'!I$5&amp;"'!$Y1"),$A2168-1,0)),OFFSET(INDIRECT("'"&amp;'DATA for charts'!I$5&amp;"'!$Y1"),$A2168-1,0),NA())</f>
        <v>#N/A</v>
      </c>
      <c r="J2168" s="219" t="e">
        <f ca="1">IF(ISNUMBER(OFFSET(INDIRECT("'"&amp;'DATA for charts'!J$5&amp;"'!$Y1"),$A2168-1,0)),OFFSET(INDIRECT("'"&amp;'DATA for charts'!J$5&amp;"'!$Y1"),$A2168-1,0),NA())</f>
        <v>#N/A</v>
      </c>
      <c r="K2168" s="219" t="e">
        <f ca="1">IF(ISNUMBER(OFFSET(INDIRECT("'"&amp;'DATA for charts'!K$5&amp;"'!$Y1"),$A2168-1,0)),OFFSET(INDIRECT("'"&amp;'DATA for charts'!K$5&amp;"'!$Y1"),$A2168-1,0),NA())</f>
        <v>#N/A</v>
      </c>
      <c r="L2168" s="219" t="e">
        <f ca="1">IF(ISNUMBER(OFFSET(INDIRECT("'"&amp;'DATA for charts'!L$5&amp;"'!$Y1"),$A2168-1,0)),OFFSET(INDIRECT("'"&amp;'DATA for charts'!L$5&amp;"'!$Y1"),$A2168-1,0),NA())</f>
        <v>#N/A</v>
      </c>
      <c r="M2168" s="219" t="e">
        <f ca="1">IF(ISNUMBER(OFFSET(INDIRECT("'"&amp;'DATA for charts'!M$5&amp;"'!$Y1"),$A2168-1,0)),OFFSET(INDIRECT("'"&amp;'DATA for charts'!M$5&amp;"'!$Y1"),$A2168-1,0),NA())</f>
        <v>#N/A</v>
      </c>
      <c r="N2168" s="219" t="e">
        <f ca="1">IF(ISNUMBER(OFFSET(INDIRECT("'"&amp;'DATA for charts'!N$5&amp;"'!$Y1"),$A2168-1,0)),OFFSET(INDIRECT("'"&amp;'DATA for charts'!N$5&amp;"'!$Y1"),$A2168-1,0),NA())</f>
        <v>#N/A</v>
      </c>
      <c r="O2168" s="219" t="e">
        <f ca="1">IF(ISNUMBER(OFFSET(INDIRECT("'"&amp;'DATA for charts'!O$5&amp;"'!$Y1"),$A2168-1,0)),OFFSET(INDIRECT("'"&amp;'DATA for charts'!O$5&amp;"'!$Y1"),$A2168-1,0),NA())</f>
        <v>#N/A</v>
      </c>
      <c r="P2168" s="219" t="e">
        <f ca="1">IF(ISNUMBER(OFFSET(INDIRECT("'"&amp;'DATA for charts'!P$5&amp;"'!$Y1"),$A2168-1,0)),OFFSET(INDIRECT("'"&amp;'DATA for charts'!P$5&amp;"'!$Y1"),$A2168-1,0),NA())</f>
        <v>#N/A</v>
      </c>
      <c r="Q2168" s="219" t="e">
        <f ca="1">IF(ISNUMBER(OFFSET(INDIRECT("'"&amp;'DATA for charts'!Q$5&amp;"'!$Y1"),$A2168-1,0)),OFFSET(INDIRECT("'"&amp;'DATA for charts'!Q$5&amp;"'!$Y1"),$A2168-1,0),NA())</f>
        <v>#N/A</v>
      </c>
      <c r="R2168" s="219" t="e">
        <f ca="1">IF(ISNUMBER(OFFSET(INDIRECT("'"&amp;'DATA for charts'!R$5&amp;"'!$Y1"),$A2168-1,0)),OFFSET(INDIRECT("'"&amp;'DATA for charts'!R$5&amp;"'!$Y1"),$A2168-1,0),NA())</f>
        <v>#N/A</v>
      </c>
      <c r="S2168" s="219" t="e">
        <f ca="1">IF(ISNUMBER(OFFSET(INDIRECT("'"&amp;'DATA for charts'!S$5&amp;"'!$Y1"),$A2168-1,0)),OFFSET(INDIRECT("'"&amp;'DATA for charts'!S$5&amp;"'!$Y1"),$A2168-1,0),NA())</f>
        <v>#N/A</v>
      </c>
    </row>
    <row r="2169" spans="1:19">
      <c r="A2169" s="226">
        <f t="shared" si="1568"/>
        <v>284</v>
      </c>
      <c r="B2169" s="8">
        <v>23</v>
      </c>
      <c r="C2169" s="219">
        <f ca="1">IF(ISNUMBER(OFFSET(INDIRECT("'"&amp;'DATA for charts'!C$5&amp;"'!$Y1"),$A2169-1,0)),OFFSET(INDIRECT("'"&amp;'DATA for charts'!C$5&amp;"'!$Y1"),$A2169-1,0),NA())</f>
        <v>20</v>
      </c>
      <c r="D2169" s="219">
        <f ca="1">IF(ISNUMBER(OFFSET(INDIRECT("'"&amp;'DATA for charts'!D$5&amp;"'!$Y1"),$A2169-1,0)),OFFSET(INDIRECT("'"&amp;'DATA for charts'!D$5&amp;"'!$Y1"),$A2169-1,0),NA())</f>
        <v>20</v>
      </c>
      <c r="E2169" s="219">
        <f ca="1">IF(ISNUMBER(OFFSET(INDIRECT("'"&amp;'DATA for charts'!E$5&amp;"'!$Y1"),$A2169-1,0)),OFFSET(INDIRECT("'"&amp;'DATA for charts'!E$5&amp;"'!$Y1"),$A2169-1,0),NA())</f>
        <v>20</v>
      </c>
      <c r="F2169" s="219">
        <f ca="1">IF(ISNUMBER(OFFSET(INDIRECT("'"&amp;'DATA for charts'!F$5&amp;"'!$Y1"),$A2169-1,0)),OFFSET(INDIRECT("'"&amp;'DATA for charts'!F$5&amp;"'!$Y1"),$A2169-1,0),NA())</f>
        <v>20</v>
      </c>
      <c r="G2169" s="219">
        <f ca="1">IF(ISNUMBER(OFFSET(INDIRECT("'"&amp;'DATA for charts'!G$5&amp;"'!$Y1"),$A2169-1,0)),OFFSET(INDIRECT("'"&amp;'DATA for charts'!G$5&amp;"'!$Y1"),$A2169-1,0),NA())</f>
        <v>20</v>
      </c>
      <c r="H2169" s="219">
        <f ca="1">IF(ISNUMBER(OFFSET(INDIRECT("'"&amp;'DATA for charts'!H$5&amp;"'!$Y1"),$A2169-1,0)),OFFSET(INDIRECT("'"&amp;'DATA for charts'!H$5&amp;"'!$Y1"),$A2169-1,0),NA())</f>
        <v>20</v>
      </c>
      <c r="I2169" s="219" t="e">
        <f ca="1">IF(ISNUMBER(OFFSET(INDIRECT("'"&amp;'DATA for charts'!I$5&amp;"'!$Y1"),$A2169-1,0)),OFFSET(INDIRECT("'"&amp;'DATA for charts'!I$5&amp;"'!$Y1"),$A2169-1,0),NA())</f>
        <v>#N/A</v>
      </c>
      <c r="J2169" s="219" t="e">
        <f ca="1">IF(ISNUMBER(OFFSET(INDIRECT("'"&amp;'DATA for charts'!J$5&amp;"'!$Y1"),$A2169-1,0)),OFFSET(INDIRECT("'"&amp;'DATA for charts'!J$5&amp;"'!$Y1"),$A2169-1,0),NA())</f>
        <v>#N/A</v>
      </c>
      <c r="K2169" s="219" t="e">
        <f ca="1">IF(ISNUMBER(OFFSET(INDIRECT("'"&amp;'DATA for charts'!K$5&amp;"'!$Y1"),$A2169-1,0)),OFFSET(INDIRECT("'"&amp;'DATA for charts'!K$5&amp;"'!$Y1"),$A2169-1,0),NA())</f>
        <v>#N/A</v>
      </c>
      <c r="L2169" s="219" t="e">
        <f ca="1">IF(ISNUMBER(OFFSET(INDIRECT("'"&amp;'DATA for charts'!L$5&amp;"'!$Y1"),$A2169-1,0)),OFFSET(INDIRECT("'"&amp;'DATA for charts'!L$5&amp;"'!$Y1"),$A2169-1,0),NA())</f>
        <v>#N/A</v>
      </c>
      <c r="M2169" s="219" t="e">
        <f ca="1">IF(ISNUMBER(OFFSET(INDIRECT("'"&amp;'DATA for charts'!M$5&amp;"'!$Y1"),$A2169-1,0)),OFFSET(INDIRECT("'"&amp;'DATA for charts'!M$5&amp;"'!$Y1"),$A2169-1,0),NA())</f>
        <v>#N/A</v>
      </c>
      <c r="N2169" s="219" t="e">
        <f ca="1">IF(ISNUMBER(OFFSET(INDIRECT("'"&amp;'DATA for charts'!N$5&amp;"'!$Y1"),$A2169-1,0)),OFFSET(INDIRECT("'"&amp;'DATA for charts'!N$5&amp;"'!$Y1"),$A2169-1,0),NA())</f>
        <v>#N/A</v>
      </c>
      <c r="O2169" s="219" t="e">
        <f ca="1">IF(ISNUMBER(OFFSET(INDIRECT("'"&amp;'DATA for charts'!O$5&amp;"'!$Y1"),$A2169-1,0)),OFFSET(INDIRECT("'"&amp;'DATA for charts'!O$5&amp;"'!$Y1"),$A2169-1,0),NA())</f>
        <v>#N/A</v>
      </c>
      <c r="P2169" s="219" t="e">
        <f ca="1">IF(ISNUMBER(OFFSET(INDIRECT("'"&amp;'DATA for charts'!P$5&amp;"'!$Y1"),$A2169-1,0)),OFFSET(INDIRECT("'"&amp;'DATA for charts'!P$5&amp;"'!$Y1"),$A2169-1,0),NA())</f>
        <v>#N/A</v>
      </c>
      <c r="Q2169" s="219" t="e">
        <f ca="1">IF(ISNUMBER(OFFSET(INDIRECT("'"&amp;'DATA for charts'!Q$5&amp;"'!$Y1"),$A2169-1,0)),OFFSET(INDIRECT("'"&amp;'DATA for charts'!Q$5&amp;"'!$Y1"),$A2169-1,0),NA())</f>
        <v>#N/A</v>
      </c>
      <c r="R2169" s="219" t="e">
        <f ca="1">IF(ISNUMBER(OFFSET(INDIRECT("'"&amp;'DATA for charts'!R$5&amp;"'!$Y1"),$A2169-1,0)),OFFSET(INDIRECT("'"&amp;'DATA for charts'!R$5&amp;"'!$Y1"),$A2169-1,0),NA())</f>
        <v>#N/A</v>
      </c>
      <c r="S2169" s="219" t="e">
        <f ca="1">IF(ISNUMBER(OFFSET(INDIRECT("'"&amp;'DATA for charts'!S$5&amp;"'!$Y1"),$A2169-1,0)),OFFSET(INDIRECT("'"&amp;'DATA for charts'!S$5&amp;"'!$Y1"),$A2169-1,0),NA())</f>
        <v>#N/A</v>
      </c>
    </row>
    <row r="2170" spans="1:19">
      <c r="A2170" s="226">
        <f t="shared" si="1568"/>
        <v>285</v>
      </c>
      <c r="B2170" s="8">
        <v>24</v>
      </c>
      <c r="C2170" s="219">
        <f ca="1">IF(ISNUMBER(OFFSET(INDIRECT("'"&amp;'DATA for charts'!C$5&amp;"'!$Y1"),$A2170-1,0)),OFFSET(INDIRECT("'"&amp;'DATA for charts'!C$5&amp;"'!$Y1"),$A2170-1,0),NA())</f>
        <v>16.8</v>
      </c>
      <c r="D2170" s="219">
        <f ca="1">IF(ISNUMBER(OFFSET(INDIRECT("'"&amp;'DATA for charts'!D$5&amp;"'!$Y1"),$A2170-1,0)),OFFSET(INDIRECT("'"&amp;'DATA for charts'!D$5&amp;"'!$Y1"),$A2170-1,0),NA())</f>
        <v>12.95787</v>
      </c>
      <c r="E2170" s="219">
        <f ca="1">IF(ISNUMBER(OFFSET(INDIRECT("'"&amp;'DATA for charts'!E$5&amp;"'!$Y1"),$A2170-1,0)),OFFSET(INDIRECT("'"&amp;'DATA for charts'!E$5&amp;"'!$Y1"),$A2170-1,0),NA())</f>
        <v>11.34</v>
      </c>
      <c r="F2170" s="219">
        <f ca="1">IF(ISNUMBER(OFFSET(INDIRECT("'"&amp;'DATA for charts'!F$5&amp;"'!$Y1"),$A2170-1,0)),OFFSET(INDIRECT("'"&amp;'DATA for charts'!F$5&amp;"'!$Y1"),$A2170-1,0),NA())</f>
        <v>12.901822115630999</v>
      </c>
      <c r="G2170" s="219">
        <f ca="1">IF(ISNUMBER(OFFSET(INDIRECT("'"&amp;'DATA for charts'!G$5&amp;"'!$Y1"),$A2170-1,0)),OFFSET(INDIRECT("'"&amp;'DATA for charts'!G$5&amp;"'!$Y1"),$A2170-1,0),NA())</f>
        <v>13.55</v>
      </c>
      <c r="H2170" s="219">
        <f ca="1">IF(ISNUMBER(OFFSET(INDIRECT("'"&amp;'DATA for charts'!H$5&amp;"'!$Y1"),$A2170-1,0)),OFFSET(INDIRECT("'"&amp;'DATA for charts'!H$5&amp;"'!$Y1"),$A2170-1,0),NA())</f>
        <v>15</v>
      </c>
      <c r="I2170" s="219" t="e">
        <f ca="1">IF(ISNUMBER(OFFSET(INDIRECT("'"&amp;'DATA for charts'!I$5&amp;"'!$Y1"),$A2170-1,0)),OFFSET(INDIRECT("'"&amp;'DATA for charts'!I$5&amp;"'!$Y1"),$A2170-1,0),NA())</f>
        <v>#N/A</v>
      </c>
      <c r="J2170" s="219" t="e">
        <f ca="1">IF(ISNUMBER(OFFSET(INDIRECT("'"&amp;'DATA for charts'!J$5&amp;"'!$Y1"),$A2170-1,0)),OFFSET(INDIRECT("'"&amp;'DATA for charts'!J$5&amp;"'!$Y1"),$A2170-1,0),NA())</f>
        <v>#N/A</v>
      </c>
      <c r="K2170" s="219" t="e">
        <f ca="1">IF(ISNUMBER(OFFSET(INDIRECT("'"&amp;'DATA for charts'!K$5&amp;"'!$Y1"),$A2170-1,0)),OFFSET(INDIRECT("'"&amp;'DATA for charts'!K$5&amp;"'!$Y1"),$A2170-1,0),NA())</f>
        <v>#N/A</v>
      </c>
      <c r="L2170" s="219" t="e">
        <f ca="1">IF(ISNUMBER(OFFSET(INDIRECT("'"&amp;'DATA for charts'!L$5&amp;"'!$Y1"),$A2170-1,0)),OFFSET(INDIRECT("'"&amp;'DATA for charts'!L$5&amp;"'!$Y1"),$A2170-1,0),NA())</f>
        <v>#N/A</v>
      </c>
      <c r="M2170" s="219" t="e">
        <f ca="1">IF(ISNUMBER(OFFSET(INDIRECT("'"&amp;'DATA for charts'!M$5&amp;"'!$Y1"),$A2170-1,0)),OFFSET(INDIRECT("'"&amp;'DATA for charts'!M$5&amp;"'!$Y1"),$A2170-1,0),NA())</f>
        <v>#N/A</v>
      </c>
      <c r="N2170" s="219" t="e">
        <f ca="1">IF(ISNUMBER(OFFSET(INDIRECT("'"&amp;'DATA for charts'!N$5&amp;"'!$Y1"),$A2170-1,0)),OFFSET(INDIRECT("'"&amp;'DATA for charts'!N$5&amp;"'!$Y1"),$A2170-1,0),NA())</f>
        <v>#N/A</v>
      </c>
      <c r="O2170" s="219" t="e">
        <f ca="1">IF(ISNUMBER(OFFSET(INDIRECT("'"&amp;'DATA for charts'!O$5&amp;"'!$Y1"),$A2170-1,0)),OFFSET(INDIRECT("'"&amp;'DATA for charts'!O$5&amp;"'!$Y1"),$A2170-1,0),NA())</f>
        <v>#N/A</v>
      </c>
      <c r="P2170" s="219" t="e">
        <f ca="1">IF(ISNUMBER(OFFSET(INDIRECT("'"&amp;'DATA for charts'!P$5&amp;"'!$Y1"),$A2170-1,0)),OFFSET(INDIRECT("'"&amp;'DATA for charts'!P$5&amp;"'!$Y1"),$A2170-1,0),NA())</f>
        <v>#N/A</v>
      </c>
      <c r="Q2170" s="219" t="e">
        <f ca="1">IF(ISNUMBER(OFFSET(INDIRECT("'"&amp;'DATA for charts'!Q$5&amp;"'!$Y1"),$A2170-1,0)),OFFSET(INDIRECT("'"&amp;'DATA for charts'!Q$5&amp;"'!$Y1"),$A2170-1,0),NA())</f>
        <v>#N/A</v>
      </c>
      <c r="R2170" s="219" t="e">
        <f ca="1">IF(ISNUMBER(OFFSET(INDIRECT("'"&amp;'DATA for charts'!R$5&amp;"'!$Y1"),$A2170-1,0)),OFFSET(INDIRECT("'"&amp;'DATA for charts'!R$5&amp;"'!$Y1"),$A2170-1,0),NA())</f>
        <v>#N/A</v>
      </c>
      <c r="S2170" s="219" t="e">
        <f ca="1">IF(ISNUMBER(OFFSET(INDIRECT("'"&amp;'DATA for charts'!S$5&amp;"'!$Y1"),$A2170-1,0)),OFFSET(INDIRECT("'"&amp;'DATA for charts'!S$5&amp;"'!$Y1"),$A2170-1,0),NA())</f>
        <v>#N/A</v>
      </c>
    </row>
    <row r="2171" spans="1:19">
      <c r="A2171" s="216"/>
      <c r="B2171" s="37" t="s">
        <v>85</v>
      </c>
      <c r="C2171" s="37" t="s">
        <v>85</v>
      </c>
      <c r="D2171" s="37" t="s">
        <v>85</v>
      </c>
      <c r="E2171" s="37" t="s">
        <v>85</v>
      </c>
      <c r="F2171" s="37" t="s">
        <v>85</v>
      </c>
      <c r="G2171" s="37" t="s">
        <v>85</v>
      </c>
      <c r="H2171" s="37" t="s">
        <v>85</v>
      </c>
      <c r="I2171" s="37" t="s">
        <v>85</v>
      </c>
      <c r="J2171" s="37" t="s">
        <v>85</v>
      </c>
      <c r="K2171" s="37"/>
      <c r="L2171" s="37"/>
      <c r="M2171" s="37"/>
      <c r="N2171" s="37"/>
      <c r="O2171" s="37"/>
      <c r="P2171" s="37"/>
      <c r="Q2171" s="37"/>
      <c r="R2171" s="37"/>
      <c r="S2171" s="37" t="s">
        <v>85</v>
      </c>
    </row>
    <row r="2179" spans="1:19">
      <c r="A2179" s="216"/>
      <c r="B2179" s="464" t="s">
        <v>948</v>
      </c>
    </row>
    <row r="2180" spans="1:19">
      <c r="A2180" s="216"/>
      <c r="B2180" s="464" t="s">
        <v>947</v>
      </c>
    </row>
    <row r="2181" spans="1:19">
      <c r="A2181" s="216"/>
      <c r="B2181" s="32" t="s">
        <v>127</v>
      </c>
    </row>
    <row r="2182" spans="1:19">
      <c r="A2182" s="216">
        <f t="shared" ref="A2182" si="1569">A$8</f>
        <v>0</v>
      </c>
      <c r="B2182" s="32" t="s">
        <v>65</v>
      </c>
      <c r="C2182" s="33" t="str">
        <f t="shared" ref="C2182:S2182" ca="1" si="1570">C$8</f>
        <v>BSIMAC</v>
      </c>
      <c r="D2182" s="33" t="str">
        <f t="shared" ca="1" si="1570"/>
        <v>CSE</v>
      </c>
      <c r="E2182" s="33" t="str">
        <f t="shared" ca="1" si="1570"/>
        <v>DeST</v>
      </c>
      <c r="F2182" s="33" t="str">
        <f t="shared" ca="1" si="1570"/>
        <v>EnergyPlus</v>
      </c>
      <c r="G2182" s="33" t="str">
        <f t="shared" ca="1" si="1570"/>
        <v>ESP-r</v>
      </c>
      <c r="H2182" s="33" t="str">
        <f t="shared" ca="1" si="1570"/>
        <v>TRNSYS</v>
      </c>
      <c r="I2182" s="33" t="str">
        <f t="shared" ca="1" si="1570"/>
        <v>TestSpec-Alt</v>
      </c>
      <c r="J2182" s="33">
        <f t="shared" ca="1" si="1570"/>
        <v>0</v>
      </c>
      <c r="K2182" s="33">
        <f t="shared" ca="1" si="1570"/>
        <v>0</v>
      </c>
      <c r="L2182" s="33">
        <f t="shared" ca="1" si="1570"/>
        <v>0</v>
      </c>
      <c r="M2182" s="33">
        <f t="shared" ca="1" si="1570"/>
        <v>0</v>
      </c>
      <c r="N2182" s="33">
        <f t="shared" ca="1" si="1570"/>
        <v>0</v>
      </c>
      <c r="O2182" s="33">
        <f t="shared" ca="1" si="1570"/>
        <v>0</v>
      </c>
      <c r="P2182" s="33">
        <f t="shared" ca="1" si="1570"/>
        <v>0</v>
      </c>
      <c r="Q2182" s="33">
        <f t="shared" ca="1" si="1570"/>
        <v>0</v>
      </c>
      <c r="R2182" s="33">
        <f t="shared" ca="1" si="1570"/>
        <v>0</v>
      </c>
      <c r="S2182" s="33" t="str">
        <f t="shared" ca="1" si="1570"/>
        <v>Tested Prg</v>
      </c>
    </row>
    <row r="2183" spans="1:19">
      <c r="A2183" s="216">
        <f t="shared" ref="A2183" si="1571">A$7</f>
        <v>0</v>
      </c>
      <c r="B2183" s="32" t="s">
        <v>66</v>
      </c>
      <c r="C2183" s="33" t="str">
        <f t="shared" ref="C2183:S2183" ca="1" si="1572">C$7</f>
        <v/>
      </c>
      <c r="D2183" s="33" t="str">
        <f t="shared" ca="1" si="1572"/>
        <v/>
      </c>
      <c r="E2183" s="33" t="str">
        <f t="shared" ca="1" si="1572"/>
        <v/>
      </c>
      <c r="F2183" s="33" t="str">
        <f t="shared" ca="1" si="1572"/>
        <v/>
      </c>
      <c r="G2183" s="33" t="str">
        <f t="shared" ca="1" si="1572"/>
        <v/>
      </c>
      <c r="H2183" s="33" t="str">
        <f t="shared" ca="1" si="1572"/>
        <v/>
      </c>
      <c r="I2183" s="33" t="str">
        <f t="shared" ca="1" si="1572"/>
        <v/>
      </c>
      <c r="J2183" s="33" t="str">
        <f t="shared" ca="1" si="1572"/>
        <v/>
      </c>
      <c r="K2183" s="33" t="str">
        <f t="shared" ca="1" si="1572"/>
        <v/>
      </c>
      <c r="L2183" s="33" t="str">
        <f t="shared" ca="1" si="1572"/>
        <v/>
      </c>
      <c r="M2183" s="33" t="str">
        <f t="shared" ca="1" si="1572"/>
        <v/>
      </c>
      <c r="N2183" s="33" t="str">
        <f t="shared" ca="1" si="1572"/>
        <v/>
      </c>
      <c r="O2183" s="33" t="str">
        <f t="shared" ca="1" si="1572"/>
        <v/>
      </c>
      <c r="P2183" s="33" t="str">
        <f t="shared" ca="1" si="1572"/>
        <v/>
      </c>
      <c r="Q2183" s="33" t="str">
        <f t="shared" ca="1" si="1572"/>
        <v/>
      </c>
      <c r="R2183" s="33" t="str">
        <f t="shared" ca="1" si="1572"/>
        <v/>
      </c>
      <c r="S2183" s="33" t="str">
        <f t="shared" ca="1" si="1572"/>
        <v/>
      </c>
    </row>
    <row r="2184" spans="1:19">
      <c r="A2184" s="216" t="s">
        <v>128</v>
      </c>
      <c r="B2184" s="32" t="s">
        <v>83</v>
      </c>
      <c r="C2184" s="34" t="s">
        <v>128</v>
      </c>
      <c r="D2184" s="34" t="s">
        <v>128</v>
      </c>
      <c r="E2184" s="34" t="s">
        <v>128</v>
      </c>
      <c r="F2184" s="34" t="s">
        <v>128</v>
      </c>
      <c r="G2184" s="34" t="s">
        <v>128</v>
      </c>
      <c r="H2184" s="34" t="s">
        <v>128</v>
      </c>
      <c r="I2184" s="34" t="s">
        <v>128</v>
      </c>
      <c r="J2184" s="34" t="s">
        <v>128</v>
      </c>
      <c r="K2184" s="34" t="s">
        <v>128</v>
      </c>
      <c r="L2184" s="34" t="s">
        <v>128</v>
      </c>
      <c r="M2184" s="34" t="s">
        <v>128</v>
      </c>
      <c r="N2184" s="34" t="s">
        <v>128</v>
      </c>
      <c r="O2184" s="34" t="s">
        <v>128</v>
      </c>
      <c r="P2184" s="34" t="s">
        <v>128</v>
      </c>
      <c r="Q2184" s="34" t="s">
        <v>128</v>
      </c>
      <c r="R2184" s="34" t="s">
        <v>128</v>
      </c>
      <c r="S2184" s="34" t="s">
        <v>128</v>
      </c>
    </row>
    <row r="2185" spans="1:19">
      <c r="A2185" s="216" t="s">
        <v>85</v>
      </c>
      <c r="B2185" s="37" t="s">
        <v>85</v>
      </c>
      <c r="C2185" s="38" t="s">
        <v>85</v>
      </c>
      <c r="D2185" s="38" t="s">
        <v>85</v>
      </c>
      <c r="E2185" s="38" t="s">
        <v>85</v>
      </c>
      <c r="F2185" s="38" t="s">
        <v>85</v>
      </c>
      <c r="G2185" s="38" t="s">
        <v>85</v>
      </c>
      <c r="H2185" s="38" t="s">
        <v>85</v>
      </c>
      <c r="I2185" s="38" t="s">
        <v>85</v>
      </c>
      <c r="J2185" s="38" t="s">
        <v>85</v>
      </c>
      <c r="K2185" s="38" t="s">
        <v>85</v>
      </c>
      <c r="L2185" s="38" t="s">
        <v>85</v>
      </c>
      <c r="M2185" s="38" t="s">
        <v>85</v>
      </c>
      <c r="N2185" s="38" t="s">
        <v>85</v>
      </c>
      <c r="O2185" s="38" t="s">
        <v>85</v>
      </c>
      <c r="P2185" s="38" t="s">
        <v>85</v>
      </c>
      <c r="Q2185" s="38" t="s">
        <v>85</v>
      </c>
      <c r="R2185" s="38" t="s">
        <v>85</v>
      </c>
      <c r="S2185" s="38" t="s">
        <v>85</v>
      </c>
    </row>
    <row r="2186" spans="1:19">
      <c r="A2186" s="216">
        <f t="shared" ref="A2186" si="1573">A$8</f>
        <v>0</v>
      </c>
      <c r="B2186" s="37"/>
      <c r="C2186" s="33" t="str">
        <f t="shared" ref="C2186:S2186" ca="1" si="1574">C$8</f>
        <v>BSIMAC</v>
      </c>
      <c r="D2186" s="33" t="str">
        <f t="shared" ca="1" si="1574"/>
        <v>CSE</v>
      </c>
      <c r="E2186" s="33" t="str">
        <f t="shared" ca="1" si="1574"/>
        <v>DeST</v>
      </c>
      <c r="F2186" s="33" t="str">
        <f t="shared" ca="1" si="1574"/>
        <v>EnergyPlus</v>
      </c>
      <c r="G2186" s="33" t="str">
        <f t="shared" ca="1" si="1574"/>
        <v>ESP-r</v>
      </c>
      <c r="H2186" s="33" t="str">
        <f t="shared" ca="1" si="1574"/>
        <v>TRNSYS</v>
      </c>
      <c r="I2186" s="33" t="str">
        <f t="shared" ca="1" si="1574"/>
        <v>TestSpec-Alt</v>
      </c>
      <c r="J2186" s="33">
        <f t="shared" ca="1" si="1574"/>
        <v>0</v>
      </c>
      <c r="K2186" s="33">
        <f t="shared" ca="1" si="1574"/>
        <v>0</v>
      </c>
      <c r="L2186" s="33">
        <f t="shared" ca="1" si="1574"/>
        <v>0</v>
      </c>
      <c r="M2186" s="33">
        <f t="shared" ca="1" si="1574"/>
        <v>0</v>
      </c>
      <c r="N2186" s="33">
        <f t="shared" ca="1" si="1574"/>
        <v>0</v>
      </c>
      <c r="O2186" s="33">
        <f t="shared" ca="1" si="1574"/>
        <v>0</v>
      </c>
      <c r="P2186" s="33">
        <f t="shared" ca="1" si="1574"/>
        <v>0</v>
      </c>
      <c r="Q2186" s="33">
        <f t="shared" ca="1" si="1574"/>
        <v>0</v>
      </c>
      <c r="R2186" s="33">
        <f t="shared" ca="1" si="1574"/>
        <v>0</v>
      </c>
      <c r="S2186" s="33" t="str">
        <f t="shared" ca="1" si="1574"/>
        <v>Tested Prg</v>
      </c>
    </row>
    <row r="2187" spans="1:19">
      <c r="A2187" s="226">
        <v>262</v>
      </c>
      <c r="B2187" s="8">
        <v>1</v>
      </c>
      <c r="C2187" s="219">
        <f ca="1">IF(ISNUMBER(OFFSET(INDIRECT("'"&amp;'DATA for charts'!C$5&amp;"'!$Z1"),$A2187-1,0)),OFFSET(INDIRECT("'"&amp;'DATA for charts'!C$5&amp;"'!$Z1"),$A2187-1,0),NA())</f>
        <v>18.100000000000001</v>
      </c>
      <c r="D2187" s="219">
        <f ca="1">IF(ISNUMBER(OFFSET(INDIRECT("'"&amp;'DATA for charts'!D$5&amp;"'!$Z1"),$A2187-1,0)),OFFSET(INDIRECT("'"&amp;'DATA for charts'!D$5&amp;"'!$Z1"),$A2187-1,0),NA())</f>
        <v>16.61917</v>
      </c>
      <c r="E2187" s="219">
        <f ca="1">IF(ISNUMBER(OFFSET(INDIRECT("'"&amp;'DATA for charts'!E$5&amp;"'!$Z1"),$A2187-1,0)),OFFSET(INDIRECT("'"&amp;'DATA for charts'!E$5&amp;"'!$Z1"),$A2187-1,0),NA())</f>
        <v>15.59</v>
      </c>
      <c r="F2187" s="219">
        <f ca="1">IF(ISNUMBER(OFFSET(INDIRECT("'"&amp;'DATA for charts'!F$5&amp;"'!$Z1"),$A2187-1,0)),OFFSET(INDIRECT("'"&amp;'DATA for charts'!F$5&amp;"'!$Z1"),$A2187-1,0),NA())</f>
        <v>15.617384492719401</v>
      </c>
      <c r="G2187" s="219">
        <f ca="1">IF(ISNUMBER(OFFSET(INDIRECT("'"&amp;'DATA for charts'!G$5&amp;"'!$Z1"),$A2187-1,0)),OFFSET(INDIRECT("'"&amp;'DATA for charts'!G$5&amp;"'!$Z1"),$A2187-1,0),NA())</f>
        <v>16.04</v>
      </c>
      <c r="H2187" s="219">
        <f ca="1">IF(ISNUMBER(OFFSET(INDIRECT("'"&amp;'DATA for charts'!H$5&amp;"'!$Z1"),$A2187-1,0)),OFFSET(INDIRECT("'"&amp;'DATA for charts'!H$5&amp;"'!$Z1"),$A2187-1,0),NA())</f>
        <v>14.991563322854701</v>
      </c>
      <c r="I2187" s="219" t="e">
        <f ca="1">IF(ISNUMBER(OFFSET(INDIRECT("'"&amp;'DATA for charts'!I$5&amp;"'!$Z1"),$A2187-1,0)),OFFSET(INDIRECT("'"&amp;'DATA for charts'!I$5&amp;"'!$Z1"),$A2187-1,0),NA())</f>
        <v>#N/A</v>
      </c>
      <c r="J2187" s="219" t="e">
        <f ca="1">IF(ISNUMBER(OFFSET(INDIRECT("'"&amp;'DATA for charts'!J$5&amp;"'!$Z1"),$A2187-1,0)),OFFSET(INDIRECT("'"&amp;'DATA for charts'!J$5&amp;"'!$Z1"),$A2187-1,0),NA())</f>
        <v>#N/A</v>
      </c>
      <c r="K2187" s="219" t="e">
        <f ca="1">IF(ISNUMBER(OFFSET(INDIRECT("'"&amp;'DATA for charts'!K$5&amp;"'!$Z1"),$A2187-1,0)),OFFSET(INDIRECT("'"&amp;'DATA for charts'!K$5&amp;"'!$Z1"),$A2187-1,0),NA())</f>
        <v>#N/A</v>
      </c>
      <c r="L2187" s="219" t="e">
        <f ca="1">IF(ISNUMBER(OFFSET(INDIRECT("'"&amp;'DATA for charts'!L$5&amp;"'!$Z1"),$A2187-1,0)),OFFSET(INDIRECT("'"&amp;'DATA for charts'!L$5&amp;"'!$Z1"),$A2187-1,0),NA())</f>
        <v>#N/A</v>
      </c>
      <c r="M2187" s="219" t="e">
        <f ca="1">IF(ISNUMBER(OFFSET(INDIRECT("'"&amp;'DATA for charts'!M$5&amp;"'!$Z1"),$A2187-1,0)),OFFSET(INDIRECT("'"&amp;'DATA for charts'!M$5&amp;"'!$Z1"),$A2187-1,0),NA())</f>
        <v>#N/A</v>
      </c>
      <c r="N2187" s="219" t="e">
        <f ca="1">IF(ISNUMBER(OFFSET(INDIRECT("'"&amp;'DATA for charts'!N$5&amp;"'!$Z1"),$A2187-1,0)),OFFSET(INDIRECT("'"&amp;'DATA for charts'!N$5&amp;"'!$Z1"),$A2187-1,0),NA())</f>
        <v>#N/A</v>
      </c>
      <c r="O2187" s="219" t="e">
        <f ca="1">IF(ISNUMBER(OFFSET(INDIRECT("'"&amp;'DATA for charts'!O$5&amp;"'!$Z1"),$A2187-1,0)),OFFSET(INDIRECT("'"&amp;'DATA for charts'!O$5&amp;"'!$Z1"),$A2187-1,0),NA())</f>
        <v>#N/A</v>
      </c>
      <c r="P2187" s="219" t="e">
        <f ca="1">IF(ISNUMBER(OFFSET(INDIRECT("'"&amp;'DATA for charts'!P$5&amp;"'!$Z1"),$A2187-1,0)),OFFSET(INDIRECT("'"&amp;'DATA for charts'!P$5&amp;"'!$Z1"),$A2187-1,0),NA())</f>
        <v>#N/A</v>
      </c>
      <c r="Q2187" s="219" t="e">
        <f ca="1">IF(ISNUMBER(OFFSET(INDIRECT("'"&amp;'DATA for charts'!Q$5&amp;"'!$Z1"),$A2187-1,0)),OFFSET(INDIRECT("'"&amp;'DATA for charts'!Q$5&amp;"'!$Z1"),$A2187-1,0),NA())</f>
        <v>#N/A</v>
      </c>
      <c r="R2187" s="219" t="e">
        <f ca="1">IF(ISNUMBER(OFFSET(INDIRECT("'"&amp;'DATA for charts'!R$5&amp;"'!$Z1"),$A2187-1,0)),OFFSET(INDIRECT("'"&amp;'DATA for charts'!R$5&amp;"'!$Z1"),$A2187-1,0),NA())</f>
        <v>#N/A</v>
      </c>
      <c r="S2187" s="219" t="e">
        <f ca="1">IF(ISNUMBER(OFFSET(INDIRECT("'"&amp;'DATA for charts'!S$5&amp;"'!$Z1"),$A2187-1,0)),OFFSET(INDIRECT("'"&amp;'DATA for charts'!S$5&amp;"'!$Z1"),$A2187-1,0),NA())</f>
        <v>#N/A</v>
      </c>
    </row>
    <row r="2188" spans="1:19">
      <c r="A2188" s="226">
        <f t="shared" ref="A2188:A2210" si="1575">A2187+1</f>
        <v>263</v>
      </c>
      <c r="B2188" s="8">
        <v>2</v>
      </c>
      <c r="C2188" s="219">
        <f ca="1">IF(ISNUMBER(OFFSET(INDIRECT("'"&amp;'DATA for charts'!C$5&amp;"'!$Z1"),$A2188-1,0)),OFFSET(INDIRECT("'"&amp;'DATA for charts'!C$5&amp;"'!$Z1"),$A2188-1,0),NA())</f>
        <v>17.7</v>
      </c>
      <c r="D2188" s="219">
        <f ca="1">IF(ISNUMBER(OFFSET(INDIRECT("'"&amp;'DATA for charts'!D$5&amp;"'!$Z1"),$A2188-1,0)),OFFSET(INDIRECT("'"&amp;'DATA for charts'!D$5&amp;"'!$Z1"),$A2188-1,0),NA())</f>
        <v>16.02214</v>
      </c>
      <c r="E2188" s="219">
        <f ca="1">IF(ISNUMBER(OFFSET(INDIRECT("'"&amp;'DATA for charts'!E$5&amp;"'!$Z1"),$A2188-1,0)),OFFSET(INDIRECT("'"&amp;'DATA for charts'!E$5&amp;"'!$Z1"),$A2188-1,0),NA())</f>
        <v>15.02</v>
      </c>
      <c r="F2188" s="219">
        <f ca="1">IF(ISNUMBER(OFFSET(INDIRECT("'"&amp;'DATA for charts'!F$5&amp;"'!$Z1"),$A2188-1,0)),OFFSET(INDIRECT("'"&amp;'DATA for charts'!F$5&amp;"'!$Z1"),$A2188-1,0),NA())</f>
        <v>15.005658543481101</v>
      </c>
      <c r="G2188" s="219">
        <f ca="1">IF(ISNUMBER(OFFSET(INDIRECT("'"&amp;'DATA for charts'!G$5&amp;"'!$Z1"),$A2188-1,0)),OFFSET(INDIRECT("'"&amp;'DATA for charts'!G$5&amp;"'!$Z1"),$A2188-1,0),NA())</f>
        <v>15.32</v>
      </c>
      <c r="H2188" s="219">
        <f ca="1">IF(ISNUMBER(OFFSET(INDIRECT("'"&amp;'DATA for charts'!H$5&amp;"'!$Z1"),$A2188-1,0)),OFFSET(INDIRECT("'"&amp;'DATA for charts'!H$5&amp;"'!$Z1"),$A2188-1,0),NA())</f>
        <v>15.009469649910701</v>
      </c>
      <c r="I2188" s="219" t="e">
        <f ca="1">IF(ISNUMBER(OFFSET(INDIRECT("'"&amp;'DATA for charts'!I$5&amp;"'!$Z1"),$A2188-1,0)),OFFSET(INDIRECT("'"&amp;'DATA for charts'!I$5&amp;"'!$Z1"),$A2188-1,0),NA())</f>
        <v>#N/A</v>
      </c>
      <c r="J2188" s="219" t="e">
        <f ca="1">IF(ISNUMBER(OFFSET(INDIRECT("'"&amp;'DATA for charts'!J$5&amp;"'!$Z1"),$A2188-1,0)),OFFSET(INDIRECT("'"&amp;'DATA for charts'!J$5&amp;"'!$Z1"),$A2188-1,0),NA())</f>
        <v>#N/A</v>
      </c>
      <c r="K2188" s="219" t="e">
        <f ca="1">IF(ISNUMBER(OFFSET(INDIRECT("'"&amp;'DATA for charts'!K$5&amp;"'!$Z1"),$A2188-1,0)),OFFSET(INDIRECT("'"&amp;'DATA for charts'!K$5&amp;"'!$Z1"),$A2188-1,0),NA())</f>
        <v>#N/A</v>
      </c>
      <c r="L2188" s="219" t="e">
        <f ca="1">IF(ISNUMBER(OFFSET(INDIRECT("'"&amp;'DATA for charts'!L$5&amp;"'!$Z1"),$A2188-1,0)),OFFSET(INDIRECT("'"&amp;'DATA for charts'!L$5&amp;"'!$Z1"),$A2188-1,0),NA())</f>
        <v>#N/A</v>
      </c>
      <c r="M2188" s="219" t="e">
        <f ca="1">IF(ISNUMBER(OFFSET(INDIRECT("'"&amp;'DATA for charts'!M$5&amp;"'!$Z1"),$A2188-1,0)),OFFSET(INDIRECT("'"&amp;'DATA for charts'!M$5&amp;"'!$Z1"),$A2188-1,0),NA())</f>
        <v>#N/A</v>
      </c>
      <c r="N2188" s="219" t="e">
        <f ca="1">IF(ISNUMBER(OFFSET(INDIRECT("'"&amp;'DATA for charts'!N$5&amp;"'!$Z1"),$A2188-1,0)),OFFSET(INDIRECT("'"&amp;'DATA for charts'!N$5&amp;"'!$Z1"),$A2188-1,0),NA())</f>
        <v>#N/A</v>
      </c>
      <c r="O2188" s="219" t="e">
        <f ca="1">IF(ISNUMBER(OFFSET(INDIRECT("'"&amp;'DATA for charts'!O$5&amp;"'!$Z1"),$A2188-1,0)),OFFSET(INDIRECT("'"&amp;'DATA for charts'!O$5&amp;"'!$Z1"),$A2188-1,0),NA())</f>
        <v>#N/A</v>
      </c>
      <c r="P2188" s="219" t="e">
        <f ca="1">IF(ISNUMBER(OFFSET(INDIRECT("'"&amp;'DATA for charts'!P$5&amp;"'!$Z1"),$A2188-1,0)),OFFSET(INDIRECT("'"&amp;'DATA for charts'!P$5&amp;"'!$Z1"),$A2188-1,0),NA())</f>
        <v>#N/A</v>
      </c>
      <c r="Q2188" s="219" t="e">
        <f ca="1">IF(ISNUMBER(OFFSET(INDIRECT("'"&amp;'DATA for charts'!Q$5&amp;"'!$Z1"),$A2188-1,0)),OFFSET(INDIRECT("'"&amp;'DATA for charts'!Q$5&amp;"'!$Z1"),$A2188-1,0),NA())</f>
        <v>#N/A</v>
      </c>
      <c r="R2188" s="219" t="e">
        <f ca="1">IF(ISNUMBER(OFFSET(INDIRECT("'"&amp;'DATA for charts'!R$5&amp;"'!$Z1"),$A2188-1,0)),OFFSET(INDIRECT("'"&amp;'DATA for charts'!R$5&amp;"'!$Z1"),$A2188-1,0),NA())</f>
        <v>#N/A</v>
      </c>
      <c r="S2188" s="219" t="e">
        <f ca="1">IF(ISNUMBER(OFFSET(INDIRECT("'"&amp;'DATA for charts'!S$5&amp;"'!$Z1"),$A2188-1,0)),OFFSET(INDIRECT("'"&amp;'DATA for charts'!S$5&amp;"'!$Z1"),$A2188-1,0),NA())</f>
        <v>#N/A</v>
      </c>
    </row>
    <row r="2189" spans="1:19">
      <c r="A2189" s="226">
        <f t="shared" si="1575"/>
        <v>264</v>
      </c>
      <c r="B2189" s="8">
        <v>3</v>
      </c>
      <c r="C2189" s="219">
        <f ca="1">IF(ISNUMBER(OFFSET(INDIRECT("'"&amp;'DATA for charts'!C$5&amp;"'!$Z1"),$A2189-1,0)),OFFSET(INDIRECT("'"&amp;'DATA for charts'!C$5&amp;"'!$Z1"),$A2189-1,0),NA())</f>
        <v>17.2</v>
      </c>
      <c r="D2189" s="219">
        <f ca="1">IF(ISNUMBER(OFFSET(INDIRECT("'"&amp;'DATA for charts'!D$5&amp;"'!$Z1"),$A2189-1,0)),OFFSET(INDIRECT("'"&amp;'DATA for charts'!D$5&amp;"'!$Z1"),$A2189-1,0),NA())</f>
        <v>15.46541</v>
      </c>
      <c r="E2189" s="219">
        <f ca="1">IF(ISNUMBER(OFFSET(INDIRECT("'"&amp;'DATA for charts'!E$5&amp;"'!$Z1"),$A2189-1,0)),OFFSET(INDIRECT("'"&amp;'DATA for charts'!E$5&amp;"'!$Z1"),$A2189-1,0),NA())</f>
        <v>14.48</v>
      </c>
      <c r="F2189" s="219">
        <f ca="1">IF(ISNUMBER(OFFSET(INDIRECT("'"&amp;'DATA for charts'!F$5&amp;"'!$Z1"),$A2189-1,0)),OFFSET(INDIRECT("'"&amp;'DATA for charts'!F$5&amp;"'!$Z1"),$A2189-1,0),NA())</f>
        <v>14.431910733684401</v>
      </c>
      <c r="G2189" s="219">
        <f ca="1">IF(ISNUMBER(OFFSET(INDIRECT("'"&amp;'DATA for charts'!G$5&amp;"'!$Z1"),$A2189-1,0)),OFFSET(INDIRECT("'"&amp;'DATA for charts'!G$5&amp;"'!$Z1"),$A2189-1,0),NA())</f>
        <v>14.71</v>
      </c>
      <c r="H2189" s="219">
        <f ca="1">IF(ISNUMBER(OFFSET(INDIRECT("'"&amp;'DATA for charts'!H$5&amp;"'!$Z1"),$A2189-1,0)),OFFSET(INDIRECT("'"&amp;'DATA for charts'!H$5&amp;"'!$Z1"),$A2189-1,0),NA())</f>
        <v>13.991917899872799</v>
      </c>
      <c r="I2189" s="219" t="e">
        <f ca="1">IF(ISNUMBER(OFFSET(INDIRECT("'"&amp;'DATA for charts'!I$5&amp;"'!$Z1"),$A2189-1,0)),OFFSET(INDIRECT("'"&amp;'DATA for charts'!I$5&amp;"'!$Z1"),$A2189-1,0),NA())</f>
        <v>#N/A</v>
      </c>
      <c r="J2189" s="219" t="e">
        <f ca="1">IF(ISNUMBER(OFFSET(INDIRECT("'"&amp;'DATA for charts'!J$5&amp;"'!$Z1"),$A2189-1,0)),OFFSET(INDIRECT("'"&amp;'DATA for charts'!J$5&amp;"'!$Z1"),$A2189-1,0),NA())</f>
        <v>#N/A</v>
      </c>
      <c r="K2189" s="219" t="e">
        <f ca="1">IF(ISNUMBER(OFFSET(INDIRECT("'"&amp;'DATA for charts'!K$5&amp;"'!$Z1"),$A2189-1,0)),OFFSET(INDIRECT("'"&amp;'DATA for charts'!K$5&amp;"'!$Z1"),$A2189-1,0),NA())</f>
        <v>#N/A</v>
      </c>
      <c r="L2189" s="219" t="e">
        <f ca="1">IF(ISNUMBER(OFFSET(INDIRECT("'"&amp;'DATA for charts'!L$5&amp;"'!$Z1"),$A2189-1,0)),OFFSET(INDIRECT("'"&amp;'DATA for charts'!L$5&amp;"'!$Z1"),$A2189-1,0),NA())</f>
        <v>#N/A</v>
      </c>
      <c r="M2189" s="219" t="e">
        <f ca="1">IF(ISNUMBER(OFFSET(INDIRECT("'"&amp;'DATA for charts'!M$5&amp;"'!$Z1"),$A2189-1,0)),OFFSET(INDIRECT("'"&amp;'DATA for charts'!M$5&amp;"'!$Z1"),$A2189-1,0),NA())</f>
        <v>#N/A</v>
      </c>
      <c r="N2189" s="219" t="e">
        <f ca="1">IF(ISNUMBER(OFFSET(INDIRECT("'"&amp;'DATA for charts'!N$5&amp;"'!$Z1"),$A2189-1,0)),OFFSET(INDIRECT("'"&amp;'DATA for charts'!N$5&amp;"'!$Z1"),$A2189-1,0),NA())</f>
        <v>#N/A</v>
      </c>
      <c r="O2189" s="219" t="e">
        <f ca="1">IF(ISNUMBER(OFFSET(INDIRECT("'"&amp;'DATA for charts'!O$5&amp;"'!$Z1"),$A2189-1,0)),OFFSET(INDIRECT("'"&amp;'DATA for charts'!O$5&amp;"'!$Z1"),$A2189-1,0),NA())</f>
        <v>#N/A</v>
      </c>
      <c r="P2189" s="219" t="e">
        <f ca="1">IF(ISNUMBER(OFFSET(INDIRECT("'"&amp;'DATA for charts'!P$5&amp;"'!$Z1"),$A2189-1,0)),OFFSET(INDIRECT("'"&amp;'DATA for charts'!P$5&amp;"'!$Z1"),$A2189-1,0),NA())</f>
        <v>#N/A</v>
      </c>
      <c r="Q2189" s="219" t="e">
        <f ca="1">IF(ISNUMBER(OFFSET(INDIRECT("'"&amp;'DATA for charts'!Q$5&amp;"'!$Z1"),$A2189-1,0)),OFFSET(INDIRECT("'"&amp;'DATA for charts'!Q$5&amp;"'!$Z1"),$A2189-1,0),NA())</f>
        <v>#N/A</v>
      </c>
      <c r="R2189" s="219" t="e">
        <f ca="1">IF(ISNUMBER(OFFSET(INDIRECT("'"&amp;'DATA for charts'!R$5&amp;"'!$Z1"),$A2189-1,0)),OFFSET(INDIRECT("'"&amp;'DATA for charts'!R$5&amp;"'!$Z1"),$A2189-1,0),NA())</f>
        <v>#N/A</v>
      </c>
      <c r="S2189" s="219" t="e">
        <f ca="1">IF(ISNUMBER(OFFSET(INDIRECT("'"&amp;'DATA for charts'!S$5&amp;"'!$Z1"),$A2189-1,0)),OFFSET(INDIRECT("'"&amp;'DATA for charts'!S$5&amp;"'!$Z1"),$A2189-1,0),NA())</f>
        <v>#N/A</v>
      </c>
    </row>
    <row r="2190" spans="1:19">
      <c r="A2190" s="226">
        <f t="shared" si="1575"/>
        <v>265</v>
      </c>
      <c r="B2190" s="8">
        <v>4</v>
      </c>
      <c r="C2190" s="219">
        <f ca="1">IF(ISNUMBER(OFFSET(INDIRECT("'"&amp;'DATA for charts'!C$5&amp;"'!$Z1"),$A2190-1,0)),OFFSET(INDIRECT("'"&amp;'DATA for charts'!C$5&amp;"'!$Z1"),$A2190-1,0),NA())</f>
        <v>16.7</v>
      </c>
      <c r="D2190" s="219">
        <f ca="1">IF(ISNUMBER(OFFSET(INDIRECT("'"&amp;'DATA for charts'!D$5&amp;"'!$Z1"),$A2190-1,0)),OFFSET(INDIRECT("'"&amp;'DATA for charts'!D$5&amp;"'!$Z1"),$A2190-1,0),NA())</f>
        <v>14.9003</v>
      </c>
      <c r="E2190" s="219">
        <f ca="1">IF(ISNUMBER(OFFSET(INDIRECT("'"&amp;'DATA for charts'!E$5&amp;"'!$Z1"),$A2190-1,0)),OFFSET(INDIRECT("'"&amp;'DATA for charts'!E$5&amp;"'!$Z1"),$A2190-1,0),NA())</f>
        <v>13.9</v>
      </c>
      <c r="F2190" s="219">
        <f ca="1">IF(ISNUMBER(OFFSET(INDIRECT("'"&amp;'DATA for charts'!F$5&amp;"'!$Z1"),$A2190-1,0)),OFFSET(INDIRECT("'"&amp;'DATA for charts'!F$5&amp;"'!$Z1"),$A2190-1,0),NA())</f>
        <v>13.863784027408601</v>
      </c>
      <c r="G2190" s="219">
        <f ca="1">IF(ISNUMBER(OFFSET(INDIRECT("'"&amp;'DATA for charts'!G$5&amp;"'!$Z1"),$A2190-1,0)),OFFSET(INDIRECT("'"&amp;'DATA for charts'!G$5&amp;"'!$Z1"),$A2190-1,0),NA())</f>
        <v>14.11</v>
      </c>
      <c r="H2190" s="219">
        <f ca="1">IF(ISNUMBER(OFFSET(INDIRECT("'"&amp;'DATA for charts'!H$5&amp;"'!$Z1"),$A2190-1,0)),OFFSET(INDIRECT("'"&amp;'DATA for charts'!H$5&amp;"'!$Z1"),$A2190-1,0),NA())</f>
        <v>13.6702911873977</v>
      </c>
      <c r="I2190" s="219" t="e">
        <f ca="1">IF(ISNUMBER(OFFSET(INDIRECT("'"&amp;'DATA for charts'!I$5&amp;"'!$Z1"),$A2190-1,0)),OFFSET(INDIRECT("'"&amp;'DATA for charts'!I$5&amp;"'!$Z1"),$A2190-1,0),NA())</f>
        <v>#N/A</v>
      </c>
      <c r="J2190" s="219" t="e">
        <f ca="1">IF(ISNUMBER(OFFSET(INDIRECT("'"&amp;'DATA for charts'!J$5&amp;"'!$Z1"),$A2190-1,0)),OFFSET(INDIRECT("'"&amp;'DATA for charts'!J$5&amp;"'!$Z1"),$A2190-1,0),NA())</f>
        <v>#N/A</v>
      </c>
      <c r="K2190" s="219" t="e">
        <f ca="1">IF(ISNUMBER(OFFSET(INDIRECT("'"&amp;'DATA for charts'!K$5&amp;"'!$Z1"),$A2190-1,0)),OFFSET(INDIRECT("'"&amp;'DATA for charts'!K$5&amp;"'!$Z1"),$A2190-1,0),NA())</f>
        <v>#N/A</v>
      </c>
      <c r="L2190" s="219" t="e">
        <f ca="1">IF(ISNUMBER(OFFSET(INDIRECT("'"&amp;'DATA for charts'!L$5&amp;"'!$Z1"),$A2190-1,0)),OFFSET(INDIRECT("'"&amp;'DATA for charts'!L$5&amp;"'!$Z1"),$A2190-1,0),NA())</f>
        <v>#N/A</v>
      </c>
      <c r="M2190" s="219" t="e">
        <f ca="1">IF(ISNUMBER(OFFSET(INDIRECT("'"&amp;'DATA for charts'!M$5&amp;"'!$Z1"),$A2190-1,0)),OFFSET(INDIRECT("'"&amp;'DATA for charts'!M$5&amp;"'!$Z1"),$A2190-1,0),NA())</f>
        <v>#N/A</v>
      </c>
      <c r="N2190" s="219" t="e">
        <f ca="1">IF(ISNUMBER(OFFSET(INDIRECT("'"&amp;'DATA for charts'!N$5&amp;"'!$Z1"),$A2190-1,0)),OFFSET(INDIRECT("'"&amp;'DATA for charts'!N$5&amp;"'!$Z1"),$A2190-1,0),NA())</f>
        <v>#N/A</v>
      </c>
      <c r="O2190" s="219" t="e">
        <f ca="1">IF(ISNUMBER(OFFSET(INDIRECT("'"&amp;'DATA for charts'!O$5&amp;"'!$Z1"),$A2190-1,0)),OFFSET(INDIRECT("'"&amp;'DATA for charts'!O$5&amp;"'!$Z1"),$A2190-1,0),NA())</f>
        <v>#N/A</v>
      </c>
      <c r="P2190" s="219" t="e">
        <f ca="1">IF(ISNUMBER(OFFSET(INDIRECT("'"&amp;'DATA for charts'!P$5&amp;"'!$Z1"),$A2190-1,0)),OFFSET(INDIRECT("'"&amp;'DATA for charts'!P$5&amp;"'!$Z1"),$A2190-1,0),NA())</f>
        <v>#N/A</v>
      </c>
      <c r="Q2190" s="219" t="e">
        <f ca="1">IF(ISNUMBER(OFFSET(INDIRECT("'"&amp;'DATA for charts'!Q$5&amp;"'!$Z1"),$A2190-1,0)),OFFSET(INDIRECT("'"&amp;'DATA for charts'!Q$5&amp;"'!$Z1"),$A2190-1,0),NA())</f>
        <v>#N/A</v>
      </c>
      <c r="R2190" s="219" t="e">
        <f ca="1">IF(ISNUMBER(OFFSET(INDIRECT("'"&amp;'DATA for charts'!R$5&amp;"'!$Z1"),$A2190-1,0)),OFFSET(INDIRECT("'"&amp;'DATA for charts'!R$5&amp;"'!$Z1"),$A2190-1,0),NA())</f>
        <v>#N/A</v>
      </c>
      <c r="S2190" s="219" t="e">
        <f ca="1">IF(ISNUMBER(OFFSET(INDIRECT("'"&amp;'DATA for charts'!S$5&amp;"'!$Z1"),$A2190-1,0)),OFFSET(INDIRECT("'"&amp;'DATA for charts'!S$5&amp;"'!$Z1"),$A2190-1,0),NA())</f>
        <v>#N/A</v>
      </c>
    </row>
    <row r="2191" spans="1:19">
      <c r="A2191" s="226">
        <f t="shared" si="1575"/>
        <v>266</v>
      </c>
      <c r="B2191" s="8">
        <v>5</v>
      </c>
      <c r="C2191" s="219">
        <f ca="1">IF(ISNUMBER(OFFSET(INDIRECT("'"&amp;'DATA for charts'!C$5&amp;"'!$Z1"),$A2191-1,0)),OFFSET(INDIRECT("'"&amp;'DATA for charts'!C$5&amp;"'!$Z1"),$A2191-1,0),NA())</f>
        <v>16.3</v>
      </c>
      <c r="D2191" s="219">
        <f ca="1">IF(ISNUMBER(OFFSET(INDIRECT("'"&amp;'DATA for charts'!D$5&amp;"'!$Z1"),$A2191-1,0)),OFFSET(INDIRECT("'"&amp;'DATA for charts'!D$5&amp;"'!$Z1"),$A2191-1,0),NA())</f>
        <v>14.385680000000001</v>
      </c>
      <c r="E2191" s="219">
        <f ca="1">IF(ISNUMBER(OFFSET(INDIRECT("'"&amp;'DATA for charts'!E$5&amp;"'!$Z1"),$A2191-1,0)),OFFSET(INDIRECT("'"&amp;'DATA for charts'!E$5&amp;"'!$Z1"),$A2191-1,0),NA())</f>
        <v>13.43</v>
      </c>
      <c r="F2191" s="219">
        <f ca="1">IF(ISNUMBER(OFFSET(INDIRECT("'"&amp;'DATA for charts'!F$5&amp;"'!$Z1"),$A2191-1,0)),OFFSET(INDIRECT("'"&amp;'DATA for charts'!F$5&amp;"'!$Z1"),$A2191-1,0),NA())</f>
        <v>13.3569378602574</v>
      </c>
      <c r="G2191" s="219">
        <f ca="1">IF(ISNUMBER(OFFSET(INDIRECT("'"&amp;'DATA for charts'!G$5&amp;"'!$Z1"),$A2191-1,0)),OFFSET(INDIRECT("'"&amp;'DATA for charts'!G$5&amp;"'!$Z1"),$A2191-1,0),NA())</f>
        <v>13.55</v>
      </c>
      <c r="H2191" s="219">
        <f ca="1">IF(ISNUMBER(OFFSET(INDIRECT("'"&amp;'DATA for charts'!H$5&amp;"'!$Z1"),$A2191-1,0)),OFFSET(INDIRECT("'"&amp;'DATA for charts'!H$5&amp;"'!$Z1"),$A2191-1,0),NA())</f>
        <v>12.9606609517822</v>
      </c>
      <c r="I2191" s="219" t="e">
        <f ca="1">IF(ISNUMBER(OFFSET(INDIRECT("'"&amp;'DATA for charts'!I$5&amp;"'!$Z1"),$A2191-1,0)),OFFSET(INDIRECT("'"&amp;'DATA for charts'!I$5&amp;"'!$Z1"),$A2191-1,0),NA())</f>
        <v>#N/A</v>
      </c>
      <c r="J2191" s="219" t="e">
        <f ca="1">IF(ISNUMBER(OFFSET(INDIRECT("'"&amp;'DATA for charts'!J$5&amp;"'!$Z1"),$A2191-1,0)),OFFSET(INDIRECT("'"&amp;'DATA for charts'!J$5&amp;"'!$Z1"),$A2191-1,0),NA())</f>
        <v>#N/A</v>
      </c>
      <c r="K2191" s="219" t="e">
        <f ca="1">IF(ISNUMBER(OFFSET(INDIRECT("'"&amp;'DATA for charts'!K$5&amp;"'!$Z1"),$A2191-1,0)),OFFSET(INDIRECT("'"&amp;'DATA for charts'!K$5&amp;"'!$Z1"),$A2191-1,0),NA())</f>
        <v>#N/A</v>
      </c>
      <c r="L2191" s="219" t="e">
        <f ca="1">IF(ISNUMBER(OFFSET(INDIRECT("'"&amp;'DATA for charts'!L$5&amp;"'!$Z1"),$A2191-1,0)),OFFSET(INDIRECT("'"&amp;'DATA for charts'!L$5&amp;"'!$Z1"),$A2191-1,0),NA())</f>
        <v>#N/A</v>
      </c>
      <c r="M2191" s="219" t="e">
        <f ca="1">IF(ISNUMBER(OFFSET(INDIRECT("'"&amp;'DATA for charts'!M$5&amp;"'!$Z1"),$A2191-1,0)),OFFSET(INDIRECT("'"&amp;'DATA for charts'!M$5&amp;"'!$Z1"),$A2191-1,0),NA())</f>
        <v>#N/A</v>
      </c>
      <c r="N2191" s="219" t="e">
        <f ca="1">IF(ISNUMBER(OFFSET(INDIRECT("'"&amp;'DATA for charts'!N$5&amp;"'!$Z1"),$A2191-1,0)),OFFSET(INDIRECT("'"&amp;'DATA for charts'!N$5&amp;"'!$Z1"),$A2191-1,0),NA())</f>
        <v>#N/A</v>
      </c>
      <c r="O2191" s="219" t="e">
        <f ca="1">IF(ISNUMBER(OFFSET(INDIRECT("'"&amp;'DATA for charts'!O$5&amp;"'!$Z1"),$A2191-1,0)),OFFSET(INDIRECT("'"&amp;'DATA for charts'!O$5&amp;"'!$Z1"),$A2191-1,0),NA())</f>
        <v>#N/A</v>
      </c>
      <c r="P2191" s="219" t="e">
        <f ca="1">IF(ISNUMBER(OFFSET(INDIRECT("'"&amp;'DATA for charts'!P$5&amp;"'!$Z1"),$A2191-1,0)),OFFSET(INDIRECT("'"&amp;'DATA for charts'!P$5&amp;"'!$Z1"),$A2191-1,0),NA())</f>
        <v>#N/A</v>
      </c>
      <c r="Q2191" s="219" t="e">
        <f ca="1">IF(ISNUMBER(OFFSET(INDIRECT("'"&amp;'DATA for charts'!Q$5&amp;"'!$Z1"),$A2191-1,0)),OFFSET(INDIRECT("'"&amp;'DATA for charts'!Q$5&amp;"'!$Z1"),$A2191-1,0),NA())</f>
        <v>#N/A</v>
      </c>
      <c r="R2191" s="219" t="e">
        <f ca="1">IF(ISNUMBER(OFFSET(INDIRECT("'"&amp;'DATA for charts'!R$5&amp;"'!$Z1"),$A2191-1,0)),OFFSET(INDIRECT("'"&amp;'DATA for charts'!R$5&amp;"'!$Z1"),$A2191-1,0),NA())</f>
        <v>#N/A</v>
      </c>
      <c r="S2191" s="219" t="e">
        <f ca="1">IF(ISNUMBER(OFFSET(INDIRECT("'"&amp;'DATA for charts'!S$5&amp;"'!$Z1"),$A2191-1,0)),OFFSET(INDIRECT("'"&amp;'DATA for charts'!S$5&amp;"'!$Z1"),$A2191-1,0),NA())</f>
        <v>#N/A</v>
      </c>
    </row>
    <row r="2192" spans="1:19">
      <c r="A2192" s="226">
        <f t="shared" si="1575"/>
        <v>267</v>
      </c>
      <c r="B2192" s="8">
        <v>6</v>
      </c>
      <c r="C2192" s="219">
        <f ca="1">IF(ISNUMBER(OFFSET(INDIRECT("'"&amp;'DATA for charts'!C$5&amp;"'!$Z1"),$A2192-1,0)),OFFSET(INDIRECT("'"&amp;'DATA for charts'!C$5&amp;"'!$Z1"),$A2192-1,0),NA())</f>
        <v>15.8</v>
      </c>
      <c r="D2192" s="219">
        <f ca="1">IF(ISNUMBER(OFFSET(INDIRECT("'"&amp;'DATA for charts'!D$5&amp;"'!$Z1"),$A2192-1,0)),OFFSET(INDIRECT("'"&amp;'DATA for charts'!D$5&amp;"'!$Z1"),$A2192-1,0),NA())</f>
        <v>13.90371</v>
      </c>
      <c r="E2192" s="219">
        <f ca="1">IF(ISNUMBER(OFFSET(INDIRECT("'"&amp;'DATA for charts'!E$5&amp;"'!$Z1"),$A2192-1,0)),OFFSET(INDIRECT("'"&amp;'DATA for charts'!E$5&amp;"'!$Z1"),$A2192-1,0),NA())</f>
        <v>12.92</v>
      </c>
      <c r="F2192" s="219">
        <f ca="1">IF(ISNUMBER(OFFSET(INDIRECT("'"&amp;'DATA for charts'!F$5&amp;"'!$Z1"),$A2192-1,0)),OFFSET(INDIRECT("'"&amp;'DATA for charts'!F$5&amp;"'!$Z1"),$A2192-1,0),NA())</f>
        <v>12.8839552470703</v>
      </c>
      <c r="G2192" s="219">
        <f ca="1">IF(ISNUMBER(OFFSET(INDIRECT("'"&amp;'DATA for charts'!G$5&amp;"'!$Z1"),$A2192-1,0)),OFFSET(INDIRECT("'"&amp;'DATA for charts'!G$5&amp;"'!$Z1"),$A2192-1,0),NA())</f>
        <v>13.05</v>
      </c>
      <c r="H2192" s="219">
        <f ca="1">IF(ISNUMBER(OFFSET(INDIRECT("'"&amp;'DATA for charts'!H$5&amp;"'!$Z1"),$A2192-1,0)),OFFSET(INDIRECT("'"&amp;'DATA for charts'!H$5&amp;"'!$Z1"),$A2192-1,0),NA())</f>
        <v>12.588076687844699</v>
      </c>
      <c r="I2192" s="219" t="e">
        <f ca="1">IF(ISNUMBER(OFFSET(INDIRECT("'"&amp;'DATA for charts'!I$5&amp;"'!$Z1"),$A2192-1,0)),OFFSET(INDIRECT("'"&amp;'DATA for charts'!I$5&amp;"'!$Z1"),$A2192-1,0),NA())</f>
        <v>#N/A</v>
      </c>
      <c r="J2192" s="219" t="e">
        <f ca="1">IF(ISNUMBER(OFFSET(INDIRECT("'"&amp;'DATA for charts'!J$5&amp;"'!$Z1"),$A2192-1,0)),OFFSET(INDIRECT("'"&amp;'DATA for charts'!J$5&amp;"'!$Z1"),$A2192-1,0),NA())</f>
        <v>#N/A</v>
      </c>
      <c r="K2192" s="219" t="e">
        <f ca="1">IF(ISNUMBER(OFFSET(INDIRECT("'"&amp;'DATA for charts'!K$5&amp;"'!$Z1"),$A2192-1,0)),OFFSET(INDIRECT("'"&amp;'DATA for charts'!K$5&amp;"'!$Z1"),$A2192-1,0),NA())</f>
        <v>#N/A</v>
      </c>
      <c r="L2192" s="219" t="e">
        <f ca="1">IF(ISNUMBER(OFFSET(INDIRECT("'"&amp;'DATA for charts'!L$5&amp;"'!$Z1"),$A2192-1,0)),OFFSET(INDIRECT("'"&amp;'DATA for charts'!L$5&amp;"'!$Z1"),$A2192-1,0),NA())</f>
        <v>#N/A</v>
      </c>
      <c r="M2192" s="219" t="e">
        <f ca="1">IF(ISNUMBER(OFFSET(INDIRECT("'"&amp;'DATA for charts'!M$5&amp;"'!$Z1"),$A2192-1,0)),OFFSET(INDIRECT("'"&amp;'DATA for charts'!M$5&amp;"'!$Z1"),$A2192-1,0),NA())</f>
        <v>#N/A</v>
      </c>
      <c r="N2192" s="219" t="e">
        <f ca="1">IF(ISNUMBER(OFFSET(INDIRECT("'"&amp;'DATA for charts'!N$5&amp;"'!$Z1"),$A2192-1,0)),OFFSET(INDIRECT("'"&amp;'DATA for charts'!N$5&amp;"'!$Z1"),$A2192-1,0),NA())</f>
        <v>#N/A</v>
      </c>
      <c r="O2192" s="219" t="e">
        <f ca="1">IF(ISNUMBER(OFFSET(INDIRECT("'"&amp;'DATA for charts'!O$5&amp;"'!$Z1"),$A2192-1,0)),OFFSET(INDIRECT("'"&amp;'DATA for charts'!O$5&amp;"'!$Z1"),$A2192-1,0),NA())</f>
        <v>#N/A</v>
      </c>
      <c r="P2192" s="219" t="e">
        <f ca="1">IF(ISNUMBER(OFFSET(INDIRECT("'"&amp;'DATA for charts'!P$5&amp;"'!$Z1"),$A2192-1,0)),OFFSET(INDIRECT("'"&amp;'DATA for charts'!P$5&amp;"'!$Z1"),$A2192-1,0),NA())</f>
        <v>#N/A</v>
      </c>
      <c r="Q2192" s="219" t="e">
        <f ca="1">IF(ISNUMBER(OFFSET(INDIRECT("'"&amp;'DATA for charts'!Q$5&amp;"'!$Z1"),$A2192-1,0)),OFFSET(INDIRECT("'"&amp;'DATA for charts'!Q$5&amp;"'!$Z1"),$A2192-1,0),NA())</f>
        <v>#N/A</v>
      </c>
      <c r="R2192" s="219" t="e">
        <f ca="1">IF(ISNUMBER(OFFSET(INDIRECT("'"&amp;'DATA for charts'!R$5&amp;"'!$Z1"),$A2192-1,0)),OFFSET(INDIRECT("'"&amp;'DATA for charts'!R$5&amp;"'!$Z1"),$A2192-1,0),NA())</f>
        <v>#N/A</v>
      </c>
      <c r="S2192" s="219" t="e">
        <f ca="1">IF(ISNUMBER(OFFSET(INDIRECT("'"&amp;'DATA for charts'!S$5&amp;"'!$Z1"),$A2192-1,0)),OFFSET(INDIRECT("'"&amp;'DATA for charts'!S$5&amp;"'!$Z1"),$A2192-1,0),NA())</f>
        <v>#N/A</v>
      </c>
    </row>
    <row r="2193" spans="1:19">
      <c r="A2193" s="226">
        <f t="shared" si="1575"/>
        <v>268</v>
      </c>
      <c r="B2193" s="8">
        <v>7</v>
      </c>
      <c r="C2193" s="219">
        <f ca="1">IF(ISNUMBER(OFFSET(INDIRECT("'"&amp;'DATA for charts'!C$5&amp;"'!$Z1"),$A2193-1,0)),OFFSET(INDIRECT("'"&amp;'DATA for charts'!C$5&amp;"'!$Z1"),$A2193-1,0),NA())</f>
        <v>15.4</v>
      </c>
      <c r="D2193" s="219">
        <f ca="1">IF(ISNUMBER(OFFSET(INDIRECT("'"&amp;'DATA for charts'!D$5&amp;"'!$Z1"),$A2193-1,0)),OFFSET(INDIRECT("'"&amp;'DATA for charts'!D$5&amp;"'!$Z1"),$A2193-1,0),NA())</f>
        <v>13.42475</v>
      </c>
      <c r="E2193" s="219">
        <f ca="1">IF(ISNUMBER(OFFSET(INDIRECT("'"&amp;'DATA for charts'!E$5&amp;"'!$Z1"),$A2193-1,0)),OFFSET(INDIRECT("'"&amp;'DATA for charts'!E$5&amp;"'!$Z1"),$A2193-1,0),NA())</f>
        <v>12.47</v>
      </c>
      <c r="F2193" s="219">
        <f ca="1">IF(ISNUMBER(OFFSET(INDIRECT("'"&amp;'DATA for charts'!F$5&amp;"'!$Z1"),$A2193-1,0)),OFFSET(INDIRECT("'"&amp;'DATA for charts'!F$5&amp;"'!$Z1"),$A2193-1,0),NA())</f>
        <v>12.420479760398401</v>
      </c>
      <c r="G2193" s="219">
        <f ca="1">IF(ISNUMBER(OFFSET(INDIRECT("'"&amp;'DATA for charts'!G$5&amp;"'!$Z1"),$A2193-1,0)),OFFSET(INDIRECT("'"&amp;'DATA for charts'!G$5&amp;"'!$Z1"),$A2193-1,0),NA())</f>
        <v>12.53</v>
      </c>
      <c r="H2193" s="219">
        <f ca="1">IF(ISNUMBER(OFFSET(INDIRECT("'"&amp;'DATA for charts'!H$5&amp;"'!$Z1"),$A2193-1,0)),OFFSET(INDIRECT("'"&amp;'DATA for charts'!H$5&amp;"'!$Z1"),$A2193-1,0),NA())</f>
        <v>12.0186756471319</v>
      </c>
      <c r="I2193" s="219" t="e">
        <f ca="1">IF(ISNUMBER(OFFSET(INDIRECT("'"&amp;'DATA for charts'!I$5&amp;"'!$Z1"),$A2193-1,0)),OFFSET(INDIRECT("'"&amp;'DATA for charts'!I$5&amp;"'!$Z1"),$A2193-1,0),NA())</f>
        <v>#N/A</v>
      </c>
      <c r="J2193" s="219" t="e">
        <f ca="1">IF(ISNUMBER(OFFSET(INDIRECT("'"&amp;'DATA for charts'!J$5&amp;"'!$Z1"),$A2193-1,0)),OFFSET(INDIRECT("'"&amp;'DATA for charts'!J$5&amp;"'!$Z1"),$A2193-1,0),NA())</f>
        <v>#N/A</v>
      </c>
      <c r="K2193" s="219" t="e">
        <f ca="1">IF(ISNUMBER(OFFSET(INDIRECT("'"&amp;'DATA for charts'!K$5&amp;"'!$Z1"),$A2193-1,0)),OFFSET(INDIRECT("'"&amp;'DATA for charts'!K$5&amp;"'!$Z1"),$A2193-1,0),NA())</f>
        <v>#N/A</v>
      </c>
      <c r="L2193" s="219" t="e">
        <f ca="1">IF(ISNUMBER(OFFSET(INDIRECT("'"&amp;'DATA for charts'!L$5&amp;"'!$Z1"),$A2193-1,0)),OFFSET(INDIRECT("'"&amp;'DATA for charts'!L$5&amp;"'!$Z1"),$A2193-1,0),NA())</f>
        <v>#N/A</v>
      </c>
      <c r="M2193" s="219" t="e">
        <f ca="1">IF(ISNUMBER(OFFSET(INDIRECT("'"&amp;'DATA for charts'!M$5&amp;"'!$Z1"),$A2193-1,0)),OFFSET(INDIRECT("'"&amp;'DATA for charts'!M$5&amp;"'!$Z1"),$A2193-1,0),NA())</f>
        <v>#N/A</v>
      </c>
      <c r="N2193" s="219" t="e">
        <f ca="1">IF(ISNUMBER(OFFSET(INDIRECT("'"&amp;'DATA for charts'!N$5&amp;"'!$Z1"),$A2193-1,0)),OFFSET(INDIRECT("'"&amp;'DATA for charts'!N$5&amp;"'!$Z1"),$A2193-1,0),NA())</f>
        <v>#N/A</v>
      </c>
      <c r="O2193" s="219" t="e">
        <f ca="1">IF(ISNUMBER(OFFSET(INDIRECT("'"&amp;'DATA for charts'!O$5&amp;"'!$Z1"),$A2193-1,0)),OFFSET(INDIRECT("'"&amp;'DATA for charts'!O$5&amp;"'!$Z1"),$A2193-1,0),NA())</f>
        <v>#N/A</v>
      </c>
      <c r="P2193" s="219" t="e">
        <f ca="1">IF(ISNUMBER(OFFSET(INDIRECT("'"&amp;'DATA for charts'!P$5&amp;"'!$Z1"),$A2193-1,0)),OFFSET(INDIRECT("'"&amp;'DATA for charts'!P$5&amp;"'!$Z1"),$A2193-1,0),NA())</f>
        <v>#N/A</v>
      </c>
      <c r="Q2193" s="219" t="e">
        <f ca="1">IF(ISNUMBER(OFFSET(INDIRECT("'"&amp;'DATA for charts'!Q$5&amp;"'!$Z1"),$A2193-1,0)),OFFSET(INDIRECT("'"&amp;'DATA for charts'!Q$5&amp;"'!$Z1"),$A2193-1,0),NA())</f>
        <v>#N/A</v>
      </c>
      <c r="R2193" s="219" t="e">
        <f ca="1">IF(ISNUMBER(OFFSET(INDIRECT("'"&amp;'DATA for charts'!R$5&amp;"'!$Z1"),$A2193-1,0)),OFFSET(INDIRECT("'"&amp;'DATA for charts'!R$5&amp;"'!$Z1"),$A2193-1,0),NA())</f>
        <v>#N/A</v>
      </c>
      <c r="S2193" s="219" t="e">
        <f ca="1">IF(ISNUMBER(OFFSET(INDIRECT("'"&amp;'DATA for charts'!S$5&amp;"'!$Z1"),$A2193-1,0)),OFFSET(INDIRECT("'"&amp;'DATA for charts'!S$5&amp;"'!$Z1"),$A2193-1,0),NA())</f>
        <v>#N/A</v>
      </c>
    </row>
    <row r="2194" spans="1:19">
      <c r="A2194" s="226">
        <f t="shared" si="1575"/>
        <v>269</v>
      </c>
      <c r="B2194" s="8">
        <v>8</v>
      </c>
      <c r="C2194" s="219">
        <f ca="1">IF(ISNUMBER(OFFSET(INDIRECT("'"&amp;'DATA for charts'!C$5&amp;"'!$Z1"),$A2194-1,0)),OFFSET(INDIRECT("'"&amp;'DATA for charts'!C$5&amp;"'!$Z1"),$A2194-1,0),NA())</f>
        <v>17.600000000000001</v>
      </c>
      <c r="D2194" s="219">
        <f ca="1">IF(ISNUMBER(OFFSET(INDIRECT("'"&amp;'DATA for charts'!D$5&amp;"'!$Z1"),$A2194-1,0)),OFFSET(INDIRECT("'"&amp;'DATA for charts'!D$5&amp;"'!$Z1"),$A2194-1,0),NA())</f>
        <v>15.9016</v>
      </c>
      <c r="E2194" s="219">
        <f ca="1">IF(ISNUMBER(OFFSET(INDIRECT("'"&amp;'DATA for charts'!E$5&amp;"'!$Z1"),$A2194-1,0)),OFFSET(INDIRECT("'"&amp;'DATA for charts'!E$5&amp;"'!$Z1"),$A2194-1,0),NA())</f>
        <v>20</v>
      </c>
      <c r="F2194" s="219">
        <f ca="1">IF(ISNUMBER(OFFSET(INDIRECT("'"&amp;'DATA for charts'!F$5&amp;"'!$Z1"),$A2194-1,0)),OFFSET(INDIRECT("'"&amp;'DATA for charts'!F$5&amp;"'!$Z1"),$A2194-1,0),NA())</f>
        <v>15.9824151929996</v>
      </c>
      <c r="G2194" s="219">
        <f ca="1">IF(ISNUMBER(OFFSET(INDIRECT("'"&amp;'DATA for charts'!G$5&amp;"'!$Z1"),$A2194-1,0)),OFFSET(INDIRECT("'"&amp;'DATA for charts'!G$5&amp;"'!$Z1"),$A2194-1,0),NA())</f>
        <v>15.29</v>
      </c>
      <c r="H2194" s="219">
        <f ca="1">IF(ISNUMBER(OFFSET(INDIRECT("'"&amp;'DATA for charts'!H$5&amp;"'!$Z1"),$A2194-1,0)),OFFSET(INDIRECT("'"&amp;'DATA for charts'!H$5&amp;"'!$Z1"),$A2194-1,0),NA())</f>
        <v>15.957609404624</v>
      </c>
      <c r="I2194" s="219" t="e">
        <f ca="1">IF(ISNUMBER(OFFSET(INDIRECT("'"&amp;'DATA for charts'!I$5&amp;"'!$Z1"),$A2194-1,0)),OFFSET(INDIRECT("'"&amp;'DATA for charts'!I$5&amp;"'!$Z1"),$A2194-1,0),NA())</f>
        <v>#N/A</v>
      </c>
      <c r="J2194" s="219" t="e">
        <f ca="1">IF(ISNUMBER(OFFSET(INDIRECT("'"&amp;'DATA for charts'!J$5&amp;"'!$Z1"),$A2194-1,0)),OFFSET(INDIRECT("'"&amp;'DATA for charts'!J$5&amp;"'!$Z1"),$A2194-1,0),NA())</f>
        <v>#N/A</v>
      </c>
      <c r="K2194" s="219" t="e">
        <f ca="1">IF(ISNUMBER(OFFSET(INDIRECT("'"&amp;'DATA for charts'!K$5&amp;"'!$Z1"),$A2194-1,0)),OFFSET(INDIRECT("'"&amp;'DATA for charts'!K$5&amp;"'!$Z1"),$A2194-1,0),NA())</f>
        <v>#N/A</v>
      </c>
      <c r="L2194" s="219" t="e">
        <f ca="1">IF(ISNUMBER(OFFSET(INDIRECT("'"&amp;'DATA for charts'!L$5&amp;"'!$Z1"),$A2194-1,0)),OFFSET(INDIRECT("'"&amp;'DATA for charts'!L$5&amp;"'!$Z1"),$A2194-1,0),NA())</f>
        <v>#N/A</v>
      </c>
      <c r="M2194" s="219" t="e">
        <f ca="1">IF(ISNUMBER(OFFSET(INDIRECT("'"&amp;'DATA for charts'!M$5&amp;"'!$Z1"),$A2194-1,0)),OFFSET(INDIRECT("'"&amp;'DATA for charts'!M$5&amp;"'!$Z1"),$A2194-1,0),NA())</f>
        <v>#N/A</v>
      </c>
      <c r="N2194" s="219" t="e">
        <f ca="1">IF(ISNUMBER(OFFSET(INDIRECT("'"&amp;'DATA for charts'!N$5&amp;"'!$Z1"),$A2194-1,0)),OFFSET(INDIRECT("'"&amp;'DATA for charts'!N$5&amp;"'!$Z1"),$A2194-1,0),NA())</f>
        <v>#N/A</v>
      </c>
      <c r="O2194" s="219" t="e">
        <f ca="1">IF(ISNUMBER(OFFSET(INDIRECT("'"&amp;'DATA for charts'!O$5&amp;"'!$Z1"),$A2194-1,0)),OFFSET(INDIRECT("'"&amp;'DATA for charts'!O$5&amp;"'!$Z1"),$A2194-1,0),NA())</f>
        <v>#N/A</v>
      </c>
      <c r="P2194" s="219" t="e">
        <f ca="1">IF(ISNUMBER(OFFSET(INDIRECT("'"&amp;'DATA for charts'!P$5&amp;"'!$Z1"),$A2194-1,0)),OFFSET(INDIRECT("'"&amp;'DATA for charts'!P$5&amp;"'!$Z1"),$A2194-1,0),NA())</f>
        <v>#N/A</v>
      </c>
      <c r="Q2194" s="219" t="e">
        <f ca="1">IF(ISNUMBER(OFFSET(INDIRECT("'"&amp;'DATA for charts'!Q$5&amp;"'!$Z1"),$A2194-1,0)),OFFSET(INDIRECT("'"&amp;'DATA for charts'!Q$5&amp;"'!$Z1"),$A2194-1,0),NA())</f>
        <v>#N/A</v>
      </c>
      <c r="R2194" s="219" t="e">
        <f ca="1">IF(ISNUMBER(OFFSET(INDIRECT("'"&amp;'DATA for charts'!R$5&amp;"'!$Z1"),$A2194-1,0)),OFFSET(INDIRECT("'"&amp;'DATA for charts'!R$5&amp;"'!$Z1"),$A2194-1,0),NA())</f>
        <v>#N/A</v>
      </c>
      <c r="S2194" s="219" t="e">
        <f ca="1">IF(ISNUMBER(OFFSET(INDIRECT("'"&amp;'DATA for charts'!S$5&amp;"'!$Z1"),$A2194-1,0)),OFFSET(INDIRECT("'"&amp;'DATA for charts'!S$5&amp;"'!$Z1"),$A2194-1,0),NA())</f>
        <v>#N/A</v>
      </c>
    </row>
    <row r="2195" spans="1:19">
      <c r="A2195" s="226">
        <f t="shared" si="1575"/>
        <v>270</v>
      </c>
      <c r="B2195" s="8">
        <v>9</v>
      </c>
      <c r="C2195" s="219">
        <f ca="1">IF(ISNUMBER(OFFSET(INDIRECT("'"&amp;'DATA for charts'!C$5&amp;"'!$Z1"),$A2195-1,0)),OFFSET(INDIRECT("'"&amp;'DATA for charts'!C$5&amp;"'!$Z1"),$A2195-1,0),NA())</f>
        <v>20</v>
      </c>
      <c r="D2195" s="219">
        <f ca="1">IF(ISNUMBER(OFFSET(INDIRECT("'"&amp;'DATA for charts'!D$5&amp;"'!$Z1"),$A2195-1,0)),OFFSET(INDIRECT("'"&amp;'DATA for charts'!D$5&amp;"'!$Z1"),$A2195-1,0),NA())</f>
        <v>20</v>
      </c>
      <c r="E2195" s="219">
        <f ca="1">IF(ISNUMBER(OFFSET(INDIRECT("'"&amp;'DATA for charts'!E$5&amp;"'!$Z1"),$A2195-1,0)),OFFSET(INDIRECT("'"&amp;'DATA for charts'!E$5&amp;"'!$Z1"),$A2195-1,0),NA())</f>
        <v>20</v>
      </c>
      <c r="F2195" s="219">
        <f ca="1">IF(ISNUMBER(OFFSET(INDIRECT("'"&amp;'DATA for charts'!F$5&amp;"'!$Z1"),$A2195-1,0)),OFFSET(INDIRECT("'"&amp;'DATA for charts'!F$5&amp;"'!$Z1"),$A2195-1,0),NA())</f>
        <v>20.000000000567201</v>
      </c>
      <c r="G2195" s="219">
        <f ca="1">IF(ISNUMBER(OFFSET(INDIRECT("'"&amp;'DATA for charts'!G$5&amp;"'!$Z1"),$A2195-1,0)),OFFSET(INDIRECT("'"&amp;'DATA for charts'!G$5&amp;"'!$Z1"),$A2195-1,0),NA())</f>
        <v>20</v>
      </c>
      <c r="H2195" s="219">
        <f ca="1">IF(ISNUMBER(OFFSET(INDIRECT("'"&amp;'DATA for charts'!H$5&amp;"'!$Z1"),$A2195-1,0)),OFFSET(INDIRECT("'"&amp;'DATA for charts'!H$5&amp;"'!$Z1"),$A2195-1,0),NA())</f>
        <v>20</v>
      </c>
      <c r="I2195" s="219" t="e">
        <f ca="1">IF(ISNUMBER(OFFSET(INDIRECT("'"&amp;'DATA for charts'!I$5&amp;"'!$Z1"),$A2195-1,0)),OFFSET(INDIRECT("'"&amp;'DATA for charts'!I$5&amp;"'!$Z1"),$A2195-1,0),NA())</f>
        <v>#N/A</v>
      </c>
      <c r="J2195" s="219" t="e">
        <f ca="1">IF(ISNUMBER(OFFSET(INDIRECT("'"&amp;'DATA for charts'!J$5&amp;"'!$Z1"),$A2195-1,0)),OFFSET(INDIRECT("'"&amp;'DATA for charts'!J$5&amp;"'!$Z1"),$A2195-1,0),NA())</f>
        <v>#N/A</v>
      </c>
      <c r="K2195" s="219" t="e">
        <f ca="1">IF(ISNUMBER(OFFSET(INDIRECT("'"&amp;'DATA for charts'!K$5&amp;"'!$Z1"),$A2195-1,0)),OFFSET(INDIRECT("'"&amp;'DATA for charts'!K$5&amp;"'!$Z1"),$A2195-1,0),NA())</f>
        <v>#N/A</v>
      </c>
      <c r="L2195" s="219" t="e">
        <f ca="1">IF(ISNUMBER(OFFSET(INDIRECT("'"&amp;'DATA for charts'!L$5&amp;"'!$Z1"),$A2195-1,0)),OFFSET(INDIRECT("'"&amp;'DATA for charts'!L$5&amp;"'!$Z1"),$A2195-1,0),NA())</f>
        <v>#N/A</v>
      </c>
      <c r="M2195" s="219" t="e">
        <f ca="1">IF(ISNUMBER(OFFSET(INDIRECT("'"&amp;'DATA for charts'!M$5&amp;"'!$Z1"),$A2195-1,0)),OFFSET(INDIRECT("'"&amp;'DATA for charts'!M$5&amp;"'!$Z1"),$A2195-1,0),NA())</f>
        <v>#N/A</v>
      </c>
      <c r="N2195" s="219" t="e">
        <f ca="1">IF(ISNUMBER(OFFSET(INDIRECT("'"&amp;'DATA for charts'!N$5&amp;"'!$Z1"),$A2195-1,0)),OFFSET(INDIRECT("'"&amp;'DATA for charts'!N$5&amp;"'!$Z1"),$A2195-1,0),NA())</f>
        <v>#N/A</v>
      </c>
      <c r="O2195" s="219" t="e">
        <f ca="1">IF(ISNUMBER(OFFSET(INDIRECT("'"&amp;'DATA for charts'!O$5&amp;"'!$Z1"),$A2195-1,0)),OFFSET(INDIRECT("'"&amp;'DATA for charts'!O$5&amp;"'!$Z1"),$A2195-1,0),NA())</f>
        <v>#N/A</v>
      </c>
      <c r="P2195" s="219" t="e">
        <f ca="1">IF(ISNUMBER(OFFSET(INDIRECT("'"&amp;'DATA for charts'!P$5&amp;"'!$Z1"),$A2195-1,0)),OFFSET(INDIRECT("'"&amp;'DATA for charts'!P$5&amp;"'!$Z1"),$A2195-1,0),NA())</f>
        <v>#N/A</v>
      </c>
      <c r="Q2195" s="219" t="e">
        <f ca="1">IF(ISNUMBER(OFFSET(INDIRECT("'"&amp;'DATA for charts'!Q$5&amp;"'!$Z1"),$A2195-1,0)),OFFSET(INDIRECT("'"&amp;'DATA for charts'!Q$5&amp;"'!$Z1"),$A2195-1,0),NA())</f>
        <v>#N/A</v>
      </c>
      <c r="R2195" s="219" t="e">
        <f ca="1">IF(ISNUMBER(OFFSET(INDIRECT("'"&amp;'DATA for charts'!R$5&amp;"'!$Z1"),$A2195-1,0)),OFFSET(INDIRECT("'"&amp;'DATA for charts'!R$5&amp;"'!$Z1"),$A2195-1,0),NA())</f>
        <v>#N/A</v>
      </c>
      <c r="S2195" s="219" t="e">
        <f ca="1">IF(ISNUMBER(OFFSET(INDIRECT("'"&amp;'DATA for charts'!S$5&amp;"'!$Z1"),$A2195-1,0)),OFFSET(INDIRECT("'"&amp;'DATA for charts'!S$5&amp;"'!$Z1"),$A2195-1,0),NA())</f>
        <v>#N/A</v>
      </c>
    </row>
    <row r="2196" spans="1:19">
      <c r="A2196" s="226">
        <f t="shared" si="1575"/>
        <v>271</v>
      </c>
      <c r="B2196" s="8">
        <v>10</v>
      </c>
      <c r="C2196" s="219">
        <f ca="1">IF(ISNUMBER(OFFSET(INDIRECT("'"&amp;'DATA for charts'!C$5&amp;"'!$Z1"),$A2196-1,0)),OFFSET(INDIRECT("'"&amp;'DATA for charts'!C$5&amp;"'!$Z1"),$A2196-1,0),NA())</f>
        <v>20</v>
      </c>
      <c r="D2196" s="219">
        <f ca="1">IF(ISNUMBER(OFFSET(INDIRECT("'"&amp;'DATA for charts'!D$5&amp;"'!$Z1"),$A2196-1,0)),OFFSET(INDIRECT("'"&amp;'DATA for charts'!D$5&amp;"'!$Z1"),$A2196-1,0),NA())</f>
        <v>20</v>
      </c>
      <c r="E2196" s="219">
        <f ca="1">IF(ISNUMBER(OFFSET(INDIRECT("'"&amp;'DATA for charts'!E$5&amp;"'!$Z1"),$A2196-1,0)),OFFSET(INDIRECT("'"&amp;'DATA for charts'!E$5&amp;"'!$Z1"),$A2196-1,0),NA())</f>
        <v>20</v>
      </c>
      <c r="F2196" s="219">
        <f ca="1">IF(ISNUMBER(OFFSET(INDIRECT("'"&amp;'DATA for charts'!F$5&amp;"'!$Z1"),$A2196-1,0)),OFFSET(INDIRECT("'"&amp;'DATA for charts'!F$5&amp;"'!$Z1"),$A2196-1,0),NA())</f>
        <v>20</v>
      </c>
      <c r="G2196" s="219">
        <f ca="1">IF(ISNUMBER(OFFSET(INDIRECT("'"&amp;'DATA for charts'!G$5&amp;"'!$Z1"),$A2196-1,0)),OFFSET(INDIRECT("'"&amp;'DATA for charts'!G$5&amp;"'!$Z1"),$A2196-1,0),NA())</f>
        <v>20</v>
      </c>
      <c r="H2196" s="219">
        <f ca="1">IF(ISNUMBER(OFFSET(INDIRECT("'"&amp;'DATA for charts'!H$5&amp;"'!$Z1"),$A2196-1,0)),OFFSET(INDIRECT("'"&amp;'DATA for charts'!H$5&amp;"'!$Z1"),$A2196-1,0),NA())</f>
        <v>20</v>
      </c>
      <c r="I2196" s="219" t="e">
        <f ca="1">IF(ISNUMBER(OFFSET(INDIRECT("'"&amp;'DATA for charts'!I$5&amp;"'!$Z1"),$A2196-1,0)),OFFSET(INDIRECT("'"&amp;'DATA for charts'!I$5&amp;"'!$Z1"),$A2196-1,0),NA())</f>
        <v>#N/A</v>
      </c>
      <c r="J2196" s="219" t="e">
        <f ca="1">IF(ISNUMBER(OFFSET(INDIRECT("'"&amp;'DATA for charts'!J$5&amp;"'!$Z1"),$A2196-1,0)),OFFSET(INDIRECT("'"&amp;'DATA for charts'!J$5&amp;"'!$Z1"),$A2196-1,0),NA())</f>
        <v>#N/A</v>
      </c>
      <c r="K2196" s="219" t="e">
        <f ca="1">IF(ISNUMBER(OFFSET(INDIRECT("'"&amp;'DATA for charts'!K$5&amp;"'!$Z1"),$A2196-1,0)),OFFSET(INDIRECT("'"&amp;'DATA for charts'!K$5&amp;"'!$Z1"),$A2196-1,0),NA())</f>
        <v>#N/A</v>
      </c>
      <c r="L2196" s="219" t="e">
        <f ca="1">IF(ISNUMBER(OFFSET(INDIRECT("'"&amp;'DATA for charts'!L$5&amp;"'!$Z1"),$A2196-1,0)),OFFSET(INDIRECT("'"&amp;'DATA for charts'!L$5&amp;"'!$Z1"),$A2196-1,0),NA())</f>
        <v>#N/A</v>
      </c>
      <c r="M2196" s="219" t="e">
        <f ca="1">IF(ISNUMBER(OFFSET(INDIRECT("'"&amp;'DATA for charts'!M$5&amp;"'!$Z1"),$A2196-1,0)),OFFSET(INDIRECT("'"&amp;'DATA for charts'!M$5&amp;"'!$Z1"),$A2196-1,0),NA())</f>
        <v>#N/A</v>
      </c>
      <c r="N2196" s="219" t="e">
        <f ca="1">IF(ISNUMBER(OFFSET(INDIRECT("'"&amp;'DATA for charts'!N$5&amp;"'!$Z1"),$A2196-1,0)),OFFSET(INDIRECT("'"&amp;'DATA for charts'!N$5&amp;"'!$Z1"),$A2196-1,0),NA())</f>
        <v>#N/A</v>
      </c>
      <c r="O2196" s="219" t="e">
        <f ca="1">IF(ISNUMBER(OFFSET(INDIRECT("'"&amp;'DATA for charts'!O$5&amp;"'!$Z1"),$A2196-1,0)),OFFSET(INDIRECT("'"&amp;'DATA for charts'!O$5&amp;"'!$Z1"),$A2196-1,0),NA())</f>
        <v>#N/A</v>
      </c>
      <c r="P2196" s="219" t="e">
        <f ca="1">IF(ISNUMBER(OFFSET(INDIRECT("'"&amp;'DATA for charts'!P$5&amp;"'!$Z1"),$A2196-1,0)),OFFSET(INDIRECT("'"&amp;'DATA for charts'!P$5&amp;"'!$Z1"),$A2196-1,0),NA())</f>
        <v>#N/A</v>
      </c>
      <c r="Q2196" s="219" t="e">
        <f ca="1">IF(ISNUMBER(OFFSET(INDIRECT("'"&amp;'DATA for charts'!Q$5&amp;"'!$Z1"),$A2196-1,0)),OFFSET(INDIRECT("'"&amp;'DATA for charts'!Q$5&amp;"'!$Z1"),$A2196-1,0),NA())</f>
        <v>#N/A</v>
      </c>
      <c r="R2196" s="219" t="e">
        <f ca="1">IF(ISNUMBER(OFFSET(INDIRECT("'"&amp;'DATA for charts'!R$5&amp;"'!$Z1"),$A2196-1,0)),OFFSET(INDIRECT("'"&amp;'DATA for charts'!R$5&amp;"'!$Z1"),$A2196-1,0),NA())</f>
        <v>#N/A</v>
      </c>
      <c r="S2196" s="219" t="e">
        <f ca="1">IF(ISNUMBER(OFFSET(INDIRECT("'"&amp;'DATA for charts'!S$5&amp;"'!$Z1"),$A2196-1,0)),OFFSET(INDIRECT("'"&amp;'DATA for charts'!S$5&amp;"'!$Z1"),$A2196-1,0),NA())</f>
        <v>#N/A</v>
      </c>
    </row>
    <row r="2197" spans="1:19">
      <c r="A2197" s="226">
        <f t="shared" si="1575"/>
        <v>272</v>
      </c>
      <c r="B2197" s="8">
        <v>11</v>
      </c>
      <c r="C2197" s="219">
        <f ca="1">IF(ISNUMBER(OFFSET(INDIRECT("'"&amp;'DATA for charts'!C$5&amp;"'!$Z1"),$A2197-1,0)),OFFSET(INDIRECT("'"&amp;'DATA for charts'!C$5&amp;"'!$Z1"),$A2197-1,0),NA())</f>
        <v>20.7</v>
      </c>
      <c r="D2197" s="219">
        <f ca="1">IF(ISNUMBER(OFFSET(INDIRECT("'"&amp;'DATA for charts'!D$5&amp;"'!$Z1"),$A2197-1,0)),OFFSET(INDIRECT("'"&amp;'DATA for charts'!D$5&amp;"'!$Z1"),$A2197-1,0),NA())</f>
        <v>20.10417</v>
      </c>
      <c r="E2197" s="219">
        <f ca="1">IF(ISNUMBER(OFFSET(INDIRECT("'"&amp;'DATA for charts'!E$5&amp;"'!$Z1"),$A2197-1,0)),OFFSET(INDIRECT("'"&amp;'DATA for charts'!E$5&amp;"'!$Z1"),$A2197-1,0),NA())</f>
        <v>20</v>
      </c>
      <c r="F2197" s="219">
        <f ca="1">IF(ISNUMBER(OFFSET(INDIRECT("'"&amp;'DATA for charts'!F$5&amp;"'!$Z1"),$A2197-1,0)),OFFSET(INDIRECT("'"&amp;'DATA for charts'!F$5&amp;"'!$Z1"),$A2197-1,0),NA())</f>
        <v>19.999999999999901</v>
      </c>
      <c r="G2197" s="219">
        <f ca="1">IF(ISNUMBER(OFFSET(INDIRECT("'"&amp;'DATA for charts'!G$5&amp;"'!$Z1"),$A2197-1,0)),OFFSET(INDIRECT("'"&amp;'DATA for charts'!G$5&amp;"'!$Z1"),$A2197-1,0),NA())</f>
        <v>20.21</v>
      </c>
      <c r="H2197" s="219">
        <f ca="1">IF(ISNUMBER(OFFSET(INDIRECT("'"&amp;'DATA for charts'!H$5&amp;"'!$Z1"),$A2197-1,0)),OFFSET(INDIRECT("'"&amp;'DATA for charts'!H$5&amp;"'!$Z1"),$A2197-1,0),NA())</f>
        <v>20</v>
      </c>
      <c r="I2197" s="219" t="e">
        <f ca="1">IF(ISNUMBER(OFFSET(INDIRECT("'"&amp;'DATA for charts'!I$5&amp;"'!$Z1"),$A2197-1,0)),OFFSET(INDIRECT("'"&amp;'DATA for charts'!I$5&amp;"'!$Z1"),$A2197-1,0),NA())</f>
        <v>#N/A</v>
      </c>
      <c r="J2197" s="219" t="e">
        <f ca="1">IF(ISNUMBER(OFFSET(INDIRECT("'"&amp;'DATA for charts'!J$5&amp;"'!$Z1"),$A2197-1,0)),OFFSET(INDIRECT("'"&amp;'DATA for charts'!J$5&amp;"'!$Z1"),$A2197-1,0),NA())</f>
        <v>#N/A</v>
      </c>
      <c r="K2197" s="219" t="e">
        <f ca="1">IF(ISNUMBER(OFFSET(INDIRECT("'"&amp;'DATA for charts'!K$5&amp;"'!$Z1"),$A2197-1,0)),OFFSET(INDIRECT("'"&amp;'DATA for charts'!K$5&amp;"'!$Z1"),$A2197-1,0),NA())</f>
        <v>#N/A</v>
      </c>
      <c r="L2197" s="219" t="e">
        <f ca="1">IF(ISNUMBER(OFFSET(INDIRECT("'"&amp;'DATA for charts'!L$5&amp;"'!$Z1"),$A2197-1,0)),OFFSET(INDIRECT("'"&amp;'DATA for charts'!L$5&amp;"'!$Z1"),$A2197-1,0),NA())</f>
        <v>#N/A</v>
      </c>
      <c r="M2197" s="219" t="e">
        <f ca="1">IF(ISNUMBER(OFFSET(INDIRECT("'"&amp;'DATA for charts'!M$5&amp;"'!$Z1"),$A2197-1,0)),OFFSET(INDIRECT("'"&amp;'DATA for charts'!M$5&amp;"'!$Z1"),$A2197-1,0),NA())</f>
        <v>#N/A</v>
      </c>
      <c r="N2197" s="219" t="e">
        <f ca="1">IF(ISNUMBER(OFFSET(INDIRECT("'"&amp;'DATA for charts'!N$5&amp;"'!$Z1"),$A2197-1,0)),OFFSET(INDIRECT("'"&amp;'DATA for charts'!N$5&amp;"'!$Z1"),$A2197-1,0),NA())</f>
        <v>#N/A</v>
      </c>
      <c r="O2197" s="219" t="e">
        <f ca="1">IF(ISNUMBER(OFFSET(INDIRECT("'"&amp;'DATA for charts'!O$5&amp;"'!$Z1"),$A2197-1,0)),OFFSET(INDIRECT("'"&amp;'DATA for charts'!O$5&amp;"'!$Z1"),$A2197-1,0),NA())</f>
        <v>#N/A</v>
      </c>
      <c r="P2197" s="219" t="e">
        <f ca="1">IF(ISNUMBER(OFFSET(INDIRECT("'"&amp;'DATA for charts'!P$5&amp;"'!$Z1"),$A2197-1,0)),OFFSET(INDIRECT("'"&amp;'DATA for charts'!P$5&amp;"'!$Z1"),$A2197-1,0),NA())</f>
        <v>#N/A</v>
      </c>
      <c r="Q2197" s="219" t="e">
        <f ca="1">IF(ISNUMBER(OFFSET(INDIRECT("'"&amp;'DATA for charts'!Q$5&amp;"'!$Z1"),$A2197-1,0)),OFFSET(INDIRECT("'"&amp;'DATA for charts'!Q$5&amp;"'!$Z1"),$A2197-1,0),NA())</f>
        <v>#N/A</v>
      </c>
      <c r="R2197" s="219" t="e">
        <f ca="1">IF(ISNUMBER(OFFSET(INDIRECT("'"&amp;'DATA for charts'!R$5&amp;"'!$Z1"),$A2197-1,0)),OFFSET(INDIRECT("'"&amp;'DATA for charts'!R$5&amp;"'!$Z1"),$A2197-1,0),NA())</f>
        <v>#N/A</v>
      </c>
      <c r="S2197" s="219" t="e">
        <f ca="1">IF(ISNUMBER(OFFSET(INDIRECT("'"&amp;'DATA for charts'!S$5&amp;"'!$Z1"),$A2197-1,0)),OFFSET(INDIRECT("'"&amp;'DATA for charts'!S$5&amp;"'!$Z1"),$A2197-1,0),NA())</f>
        <v>#N/A</v>
      </c>
    </row>
    <row r="2198" spans="1:19">
      <c r="A2198" s="226">
        <f t="shared" si="1575"/>
        <v>273</v>
      </c>
      <c r="B2198" s="8">
        <v>12</v>
      </c>
      <c r="C2198" s="219">
        <f ca="1">IF(ISNUMBER(OFFSET(INDIRECT("'"&amp;'DATA for charts'!C$5&amp;"'!$Z1"),$A2198-1,0)),OFFSET(INDIRECT("'"&amp;'DATA for charts'!C$5&amp;"'!$Z1"),$A2198-1,0),NA())</f>
        <v>22.2</v>
      </c>
      <c r="D2198" s="219">
        <f ca="1">IF(ISNUMBER(OFFSET(INDIRECT("'"&amp;'DATA for charts'!D$5&amp;"'!$Z1"),$A2198-1,0)),OFFSET(INDIRECT("'"&amp;'DATA for charts'!D$5&amp;"'!$Z1"),$A2198-1,0),NA())</f>
        <v>21.677140000000001</v>
      </c>
      <c r="E2198" s="219">
        <f ca="1">IF(ISNUMBER(OFFSET(INDIRECT("'"&amp;'DATA for charts'!E$5&amp;"'!$Z1"),$A2198-1,0)),OFFSET(INDIRECT("'"&amp;'DATA for charts'!E$5&amp;"'!$Z1"),$A2198-1,0),NA())</f>
        <v>20.54</v>
      </c>
      <c r="F2198" s="219">
        <f ca="1">IF(ISNUMBER(OFFSET(INDIRECT("'"&amp;'DATA for charts'!F$5&amp;"'!$Z1"),$A2198-1,0)),OFFSET(INDIRECT("'"&amp;'DATA for charts'!F$5&amp;"'!$Z1"),$A2198-1,0),NA())</f>
        <v>20.990811250628301</v>
      </c>
      <c r="G2198" s="219">
        <f ca="1">IF(ISNUMBER(OFFSET(INDIRECT("'"&amp;'DATA for charts'!G$5&amp;"'!$Z1"),$A2198-1,0)),OFFSET(INDIRECT("'"&amp;'DATA for charts'!G$5&amp;"'!$Z1"),$A2198-1,0),NA())</f>
        <v>20.78</v>
      </c>
      <c r="H2198" s="219">
        <f ca="1">IF(ISNUMBER(OFFSET(INDIRECT("'"&amp;'DATA for charts'!H$5&amp;"'!$Z1"),$A2198-1,0)),OFFSET(INDIRECT("'"&amp;'DATA for charts'!H$5&amp;"'!$Z1"),$A2198-1,0),NA())</f>
        <v>20.9881247874984</v>
      </c>
      <c r="I2198" s="219" t="e">
        <f ca="1">IF(ISNUMBER(OFFSET(INDIRECT("'"&amp;'DATA for charts'!I$5&amp;"'!$Z1"),$A2198-1,0)),OFFSET(INDIRECT("'"&amp;'DATA for charts'!I$5&amp;"'!$Z1"),$A2198-1,0),NA())</f>
        <v>#N/A</v>
      </c>
      <c r="J2198" s="219" t="e">
        <f ca="1">IF(ISNUMBER(OFFSET(INDIRECT("'"&amp;'DATA for charts'!J$5&amp;"'!$Z1"),$A2198-1,0)),OFFSET(INDIRECT("'"&amp;'DATA for charts'!J$5&amp;"'!$Z1"),$A2198-1,0),NA())</f>
        <v>#N/A</v>
      </c>
      <c r="K2198" s="219" t="e">
        <f ca="1">IF(ISNUMBER(OFFSET(INDIRECT("'"&amp;'DATA for charts'!K$5&amp;"'!$Z1"),$A2198-1,0)),OFFSET(INDIRECT("'"&amp;'DATA for charts'!K$5&amp;"'!$Z1"),$A2198-1,0),NA())</f>
        <v>#N/A</v>
      </c>
      <c r="L2198" s="219" t="e">
        <f ca="1">IF(ISNUMBER(OFFSET(INDIRECT("'"&amp;'DATA for charts'!L$5&amp;"'!$Z1"),$A2198-1,0)),OFFSET(INDIRECT("'"&amp;'DATA for charts'!L$5&amp;"'!$Z1"),$A2198-1,0),NA())</f>
        <v>#N/A</v>
      </c>
      <c r="M2198" s="219" t="e">
        <f ca="1">IF(ISNUMBER(OFFSET(INDIRECT("'"&amp;'DATA for charts'!M$5&amp;"'!$Z1"),$A2198-1,0)),OFFSET(INDIRECT("'"&amp;'DATA for charts'!M$5&amp;"'!$Z1"),$A2198-1,0),NA())</f>
        <v>#N/A</v>
      </c>
      <c r="N2198" s="219" t="e">
        <f ca="1">IF(ISNUMBER(OFFSET(INDIRECT("'"&amp;'DATA for charts'!N$5&amp;"'!$Z1"),$A2198-1,0)),OFFSET(INDIRECT("'"&amp;'DATA for charts'!N$5&amp;"'!$Z1"),$A2198-1,0),NA())</f>
        <v>#N/A</v>
      </c>
      <c r="O2198" s="219" t="e">
        <f ca="1">IF(ISNUMBER(OFFSET(INDIRECT("'"&amp;'DATA for charts'!O$5&amp;"'!$Z1"),$A2198-1,0)),OFFSET(INDIRECT("'"&amp;'DATA for charts'!O$5&amp;"'!$Z1"),$A2198-1,0),NA())</f>
        <v>#N/A</v>
      </c>
      <c r="P2198" s="219" t="e">
        <f ca="1">IF(ISNUMBER(OFFSET(INDIRECT("'"&amp;'DATA for charts'!P$5&amp;"'!$Z1"),$A2198-1,0)),OFFSET(INDIRECT("'"&amp;'DATA for charts'!P$5&amp;"'!$Z1"),$A2198-1,0),NA())</f>
        <v>#N/A</v>
      </c>
      <c r="Q2198" s="219" t="e">
        <f ca="1">IF(ISNUMBER(OFFSET(INDIRECT("'"&amp;'DATA for charts'!Q$5&amp;"'!$Z1"),$A2198-1,0)),OFFSET(INDIRECT("'"&amp;'DATA for charts'!Q$5&amp;"'!$Z1"),$A2198-1,0),NA())</f>
        <v>#N/A</v>
      </c>
      <c r="R2198" s="219" t="e">
        <f ca="1">IF(ISNUMBER(OFFSET(INDIRECT("'"&amp;'DATA for charts'!R$5&amp;"'!$Z1"),$A2198-1,0)),OFFSET(INDIRECT("'"&amp;'DATA for charts'!R$5&amp;"'!$Z1"),$A2198-1,0),NA())</f>
        <v>#N/A</v>
      </c>
      <c r="S2198" s="219" t="e">
        <f ca="1">IF(ISNUMBER(OFFSET(INDIRECT("'"&amp;'DATA for charts'!S$5&amp;"'!$Z1"),$A2198-1,0)),OFFSET(INDIRECT("'"&amp;'DATA for charts'!S$5&amp;"'!$Z1"),$A2198-1,0),NA())</f>
        <v>#N/A</v>
      </c>
    </row>
    <row r="2199" spans="1:19">
      <c r="A2199" s="226">
        <f t="shared" si="1575"/>
        <v>274</v>
      </c>
      <c r="B2199" s="8">
        <v>13</v>
      </c>
      <c r="C2199" s="219">
        <f ca="1">IF(ISNUMBER(OFFSET(INDIRECT("'"&amp;'DATA for charts'!C$5&amp;"'!$Z1"),$A2199-1,0)),OFFSET(INDIRECT("'"&amp;'DATA for charts'!C$5&amp;"'!$Z1"),$A2199-1,0),NA())</f>
        <v>23.9</v>
      </c>
      <c r="D2199" s="219">
        <f ca="1">IF(ISNUMBER(OFFSET(INDIRECT("'"&amp;'DATA for charts'!D$5&amp;"'!$Z1"),$A2199-1,0)),OFFSET(INDIRECT("'"&amp;'DATA for charts'!D$5&amp;"'!$Z1"),$A2199-1,0),NA())</f>
        <v>23.714590000000001</v>
      </c>
      <c r="E2199" s="219">
        <f ca="1">IF(ISNUMBER(OFFSET(INDIRECT("'"&amp;'DATA for charts'!E$5&amp;"'!$Z1"),$A2199-1,0)),OFFSET(INDIRECT("'"&amp;'DATA for charts'!E$5&amp;"'!$Z1"),$A2199-1,0),NA())</f>
        <v>22.49</v>
      </c>
      <c r="F2199" s="219">
        <f ca="1">IF(ISNUMBER(OFFSET(INDIRECT("'"&amp;'DATA for charts'!F$5&amp;"'!$Z1"),$A2199-1,0)),OFFSET(INDIRECT("'"&amp;'DATA for charts'!F$5&amp;"'!$Z1"),$A2199-1,0),NA())</f>
        <v>23.1191755897419</v>
      </c>
      <c r="G2199" s="219">
        <f ca="1">IF(ISNUMBER(OFFSET(INDIRECT("'"&amp;'DATA for charts'!G$5&amp;"'!$Z1"),$A2199-1,0)),OFFSET(INDIRECT("'"&amp;'DATA for charts'!G$5&amp;"'!$Z1"),$A2199-1,0),NA())</f>
        <v>22.86</v>
      </c>
      <c r="H2199" s="219">
        <f ca="1">IF(ISNUMBER(OFFSET(INDIRECT("'"&amp;'DATA for charts'!H$5&amp;"'!$Z1"),$A2199-1,0)),OFFSET(INDIRECT("'"&amp;'DATA for charts'!H$5&amp;"'!$Z1"),$A2199-1,0),NA())</f>
        <v>23.004979130742399</v>
      </c>
      <c r="I2199" s="219" t="e">
        <f ca="1">IF(ISNUMBER(OFFSET(INDIRECT("'"&amp;'DATA for charts'!I$5&amp;"'!$Z1"),$A2199-1,0)),OFFSET(INDIRECT("'"&amp;'DATA for charts'!I$5&amp;"'!$Z1"),$A2199-1,0),NA())</f>
        <v>#N/A</v>
      </c>
      <c r="J2199" s="219" t="e">
        <f ca="1">IF(ISNUMBER(OFFSET(INDIRECT("'"&amp;'DATA for charts'!J$5&amp;"'!$Z1"),$A2199-1,0)),OFFSET(INDIRECT("'"&amp;'DATA for charts'!J$5&amp;"'!$Z1"),$A2199-1,0),NA())</f>
        <v>#N/A</v>
      </c>
      <c r="K2199" s="219" t="e">
        <f ca="1">IF(ISNUMBER(OFFSET(INDIRECT("'"&amp;'DATA for charts'!K$5&amp;"'!$Z1"),$A2199-1,0)),OFFSET(INDIRECT("'"&amp;'DATA for charts'!K$5&amp;"'!$Z1"),$A2199-1,0),NA())</f>
        <v>#N/A</v>
      </c>
      <c r="L2199" s="219" t="e">
        <f ca="1">IF(ISNUMBER(OFFSET(INDIRECT("'"&amp;'DATA for charts'!L$5&amp;"'!$Z1"),$A2199-1,0)),OFFSET(INDIRECT("'"&amp;'DATA for charts'!L$5&amp;"'!$Z1"),$A2199-1,0),NA())</f>
        <v>#N/A</v>
      </c>
      <c r="M2199" s="219" t="e">
        <f ca="1">IF(ISNUMBER(OFFSET(INDIRECT("'"&amp;'DATA for charts'!M$5&amp;"'!$Z1"),$A2199-1,0)),OFFSET(INDIRECT("'"&amp;'DATA for charts'!M$5&amp;"'!$Z1"),$A2199-1,0),NA())</f>
        <v>#N/A</v>
      </c>
      <c r="N2199" s="219" t="e">
        <f ca="1">IF(ISNUMBER(OFFSET(INDIRECT("'"&amp;'DATA for charts'!N$5&amp;"'!$Z1"),$A2199-1,0)),OFFSET(INDIRECT("'"&amp;'DATA for charts'!N$5&amp;"'!$Z1"),$A2199-1,0),NA())</f>
        <v>#N/A</v>
      </c>
      <c r="O2199" s="219" t="e">
        <f ca="1">IF(ISNUMBER(OFFSET(INDIRECT("'"&amp;'DATA for charts'!O$5&amp;"'!$Z1"),$A2199-1,0)),OFFSET(INDIRECT("'"&amp;'DATA for charts'!O$5&amp;"'!$Z1"),$A2199-1,0),NA())</f>
        <v>#N/A</v>
      </c>
      <c r="P2199" s="219" t="e">
        <f ca="1">IF(ISNUMBER(OFFSET(INDIRECT("'"&amp;'DATA for charts'!P$5&amp;"'!$Z1"),$A2199-1,0)),OFFSET(INDIRECT("'"&amp;'DATA for charts'!P$5&amp;"'!$Z1"),$A2199-1,0),NA())</f>
        <v>#N/A</v>
      </c>
      <c r="Q2199" s="219" t="e">
        <f ca="1">IF(ISNUMBER(OFFSET(INDIRECT("'"&amp;'DATA for charts'!Q$5&amp;"'!$Z1"),$A2199-1,0)),OFFSET(INDIRECT("'"&amp;'DATA for charts'!Q$5&amp;"'!$Z1"),$A2199-1,0),NA())</f>
        <v>#N/A</v>
      </c>
      <c r="R2199" s="219" t="e">
        <f ca="1">IF(ISNUMBER(OFFSET(INDIRECT("'"&amp;'DATA for charts'!R$5&amp;"'!$Z1"),$A2199-1,0)),OFFSET(INDIRECT("'"&amp;'DATA for charts'!R$5&amp;"'!$Z1"),$A2199-1,0),NA())</f>
        <v>#N/A</v>
      </c>
      <c r="S2199" s="219" t="e">
        <f ca="1">IF(ISNUMBER(OFFSET(INDIRECT("'"&amp;'DATA for charts'!S$5&amp;"'!$Z1"),$A2199-1,0)),OFFSET(INDIRECT("'"&amp;'DATA for charts'!S$5&amp;"'!$Z1"),$A2199-1,0),NA())</f>
        <v>#N/A</v>
      </c>
    </row>
    <row r="2200" spans="1:19">
      <c r="A2200" s="226">
        <f t="shared" si="1575"/>
        <v>275</v>
      </c>
      <c r="B2200" s="8">
        <v>14</v>
      </c>
      <c r="C2200" s="219">
        <f ca="1">IF(ISNUMBER(OFFSET(INDIRECT("'"&amp;'DATA for charts'!C$5&amp;"'!$Z1"),$A2200-1,0)),OFFSET(INDIRECT("'"&amp;'DATA for charts'!C$5&amp;"'!$Z1"),$A2200-1,0),NA())</f>
        <v>25.2</v>
      </c>
      <c r="D2200" s="219">
        <f ca="1">IF(ISNUMBER(OFFSET(INDIRECT("'"&amp;'DATA for charts'!D$5&amp;"'!$Z1"),$A2200-1,0)),OFFSET(INDIRECT("'"&amp;'DATA for charts'!D$5&amp;"'!$Z1"),$A2200-1,0),NA())</f>
        <v>24.982009999999999</v>
      </c>
      <c r="E2200" s="219">
        <f ca="1">IF(ISNUMBER(OFFSET(INDIRECT("'"&amp;'DATA for charts'!E$5&amp;"'!$Z1"),$A2200-1,0)),OFFSET(INDIRECT("'"&amp;'DATA for charts'!E$5&amp;"'!$Z1"),$A2200-1,0),NA())</f>
        <v>23.74</v>
      </c>
      <c r="F2200" s="219">
        <f ca="1">IF(ISNUMBER(OFFSET(INDIRECT("'"&amp;'DATA for charts'!F$5&amp;"'!$Z1"),$A2200-1,0)),OFFSET(INDIRECT("'"&amp;'DATA for charts'!F$5&amp;"'!$Z1"),$A2200-1,0),NA())</f>
        <v>24.6214474671891</v>
      </c>
      <c r="G2200" s="219">
        <f ca="1">IF(ISNUMBER(OFFSET(INDIRECT("'"&amp;'DATA for charts'!G$5&amp;"'!$Z1"),$A2200-1,0)),OFFSET(INDIRECT("'"&amp;'DATA for charts'!G$5&amp;"'!$Z1"),$A2200-1,0),NA())</f>
        <v>24.53</v>
      </c>
      <c r="H2200" s="219">
        <f ca="1">IF(ISNUMBER(OFFSET(INDIRECT("'"&amp;'DATA for charts'!H$5&amp;"'!$Z1"),$A2200-1,0)),OFFSET(INDIRECT("'"&amp;'DATA for charts'!H$5&amp;"'!$Z1"),$A2200-1,0),NA())</f>
        <v>24.438235930501701</v>
      </c>
      <c r="I2200" s="219" t="e">
        <f ca="1">IF(ISNUMBER(OFFSET(INDIRECT("'"&amp;'DATA for charts'!I$5&amp;"'!$Z1"),$A2200-1,0)),OFFSET(INDIRECT("'"&amp;'DATA for charts'!I$5&amp;"'!$Z1"),$A2200-1,0),NA())</f>
        <v>#N/A</v>
      </c>
      <c r="J2200" s="219" t="e">
        <f ca="1">IF(ISNUMBER(OFFSET(INDIRECT("'"&amp;'DATA for charts'!J$5&amp;"'!$Z1"),$A2200-1,0)),OFFSET(INDIRECT("'"&amp;'DATA for charts'!J$5&amp;"'!$Z1"),$A2200-1,0),NA())</f>
        <v>#N/A</v>
      </c>
      <c r="K2200" s="219" t="e">
        <f ca="1">IF(ISNUMBER(OFFSET(INDIRECT("'"&amp;'DATA for charts'!K$5&amp;"'!$Z1"),$A2200-1,0)),OFFSET(INDIRECT("'"&amp;'DATA for charts'!K$5&amp;"'!$Z1"),$A2200-1,0),NA())</f>
        <v>#N/A</v>
      </c>
      <c r="L2200" s="219" t="e">
        <f ca="1">IF(ISNUMBER(OFFSET(INDIRECT("'"&amp;'DATA for charts'!L$5&amp;"'!$Z1"),$A2200-1,0)),OFFSET(INDIRECT("'"&amp;'DATA for charts'!L$5&amp;"'!$Z1"),$A2200-1,0),NA())</f>
        <v>#N/A</v>
      </c>
      <c r="M2200" s="219" t="e">
        <f ca="1">IF(ISNUMBER(OFFSET(INDIRECT("'"&amp;'DATA for charts'!M$5&amp;"'!$Z1"),$A2200-1,0)),OFFSET(INDIRECT("'"&amp;'DATA for charts'!M$5&amp;"'!$Z1"),$A2200-1,0),NA())</f>
        <v>#N/A</v>
      </c>
      <c r="N2200" s="219" t="e">
        <f ca="1">IF(ISNUMBER(OFFSET(INDIRECT("'"&amp;'DATA for charts'!N$5&amp;"'!$Z1"),$A2200-1,0)),OFFSET(INDIRECT("'"&amp;'DATA for charts'!N$5&amp;"'!$Z1"),$A2200-1,0),NA())</f>
        <v>#N/A</v>
      </c>
      <c r="O2200" s="219" t="e">
        <f ca="1">IF(ISNUMBER(OFFSET(INDIRECT("'"&amp;'DATA for charts'!O$5&amp;"'!$Z1"),$A2200-1,0)),OFFSET(INDIRECT("'"&amp;'DATA for charts'!O$5&amp;"'!$Z1"),$A2200-1,0),NA())</f>
        <v>#N/A</v>
      </c>
      <c r="P2200" s="219" t="e">
        <f ca="1">IF(ISNUMBER(OFFSET(INDIRECT("'"&amp;'DATA for charts'!P$5&amp;"'!$Z1"),$A2200-1,0)),OFFSET(INDIRECT("'"&amp;'DATA for charts'!P$5&amp;"'!$Z1"),$A2200-1,0),NA())</f>
        <v>#N/A</v>
      </c>
      <c r="Q2200" s="219" t="e">
        <f ca="1">IF(ISNUMBER(OFFSET(INDIRECT("'"&amp;'DATA for charts'!Q$5&amp;"'!$Z1"),$A2200-1,0)),OFFSET(INDIRECT("'"&amp;'DATA for charts'!Q$5&amp;"'!$Z1"),$A2200-1,0),NA())</f>
        <v>#N/A</v>
      </c>
      <c r="R2200" s="219" t="e">
        <f ca="1">IF(ISNUMBER(OFFSET(INDIRECT("'"&amp;'DATA for charts'!R$5&amp;"'!$Z1"),$A2200-1,0)),OFFSET(INDIRECT("'"&amp;'DATA for charts'!R$5&amp;"'!$Z1"),$A2200-1,0),NA())</f>
        <v>#N/A</v>
      </c>
      <c r="S2200" s="219" t="e">
        <f ca="1">IF(ISNUMBER(OFFSET(INDIRECT("'"&amp;'DATA for charts'!S$5&amp;"'!$Z1"),$A2200-1,0)),OFFSET(INDIRECT("'"&amp;'DATA for charts'!S$5&amp;"'!$Z1"),$A2200-1,0),NA())</f>
        <v>#N/A</v>
      </c>
    </row>
    <row r="2201" spans="1:19">
      <c r="A2201" s="226">
        <f t="shared" si="1575"/>
        <v>276</v>
      </c>
      <c r="B2201" s="8">
        <v>15</v>
      </c>
      <c r="C2201" s="219">
        <f ca="1">IF(ISNUMBER(OFFSET(INDIRECT("'"&amp;'DATA for charts'!C$5&amp;"'!$Z1"),$A2201-1,0)),OFFSET(INDIRECT("'"&amp;'DATA for charts'!C$5&amp;"'!$Z1"),$A2201-1,0),NA())</f>
        <v>25.9</v>
      </c>
      <c r="D2201" s="219">
        <f ca="1">IF(ISNUMBER(OFFSET(INDIRECT("'"&amp;'DATA for charts'!D$5&amp;"'!$Z1"),$A2201-1,0)),OFFSET(INDIRECT("'"&amp;'DATA for charts'!D$5&amp;"'!$Z1"),$A2201-1,0),NA())</f>
        <v>25.287299999999998</v>
      </c>
      <c r="E2201" s="219">
        <f ca="1">IF(ISNUMBER(OFFSET(INDIRECT("'"&amp;'DATA for charts'!E$5&amp;"'!$Z1"),$A2201-1,0)),OFFSET(INDIRECT("'"&amp;'DATA for charts'!E$5&amp;"'!$Z1"),$A2201-1,0),NA())</f>
        <v>24.64</v>
      </c>
      <c r="F2201" s="219">
        <f ca="1">IF(ISNUMBER(OFFSET(INDIRECT("'"&amp;'DATA for charts'!F$5&amp;"'!$Z1"),$A2201-1,0)),OFFSET(INDIRECT("'"&amp;'DATA for charts'!F$5&amp;"'!$Z1"),$A2201-1,0),NA())</f>
        <v>25.250868453886898</v>
      </c>
      <c r="G2201" s="219">
        <f ca="1">IF(ISNUMBER(OFFSET(INDIRECT("'"&amp;'DATA for charts'!G$5&amp;"'!$Z1"),$A2201-1,0)),OFFSET(INDIRECT("'"&amp;'DATA for charts'!G$5&amp;"'!$Z1"),$A2201-1,0),NA())</f>
        <v>25.25</v>
      </c>
      <c r="H2201" s="219">
        <f ca="1">IF(ISNUMBER(OFFSET(INDIRECT("'"&amp;'DATA for charts'!H$5&amp;"'!$Z1"),$A2201-1,0)),OFFSET(INDIRECT("'"&amp;'DATA for charts'!H$5&amp;"'!$Z1"),$A2201-1,0),NA())</f>
        <v>25.006389557080499</v>
      </c>
      <c r="I2201" s="219" t="e">
        <f ca="1">IF(ISNUMBER(OFFSET(INDIRECT("'"&amp;'DATA for charts'!I$5&amp;"'!$Z1"),$A2201-1,0)),OFFSET(INDIRECT("'"&amp;'DATA for charts'!I$5&amp;"'!$Z1"),$A2201-1,0),NA())</f>
        <v>#N/A</v>
      </c>
      <c r="J2201" s="219" t="e">
        <f ca="1">IF(ISNUMBER(OFFSET(INDIRECT("'"&amp;'DATA for charts'!J$5&amp;"'!$Z1"),$A2201-1,0)),OFFSET(INDIRECT("'"&amp;'DATA for charts'!J$5&amp;"'!$Z1"),$A2201-1,0),NA())</f>
        <v>#N/A</v>
      </c>
      <c r="K2201" s="219" t="e">
        <f ca="1">IF(ISNUMBER(OFFSET(INDIRECT("'"&amp;'DATA for charts'!K$5&amp;"'!$Z1"),$A2201-1,0)),OFFSET(INDIRECT("'"&amp;'DATA for charts'!K$5&amp;"'!$Z1"),$A2201-1,0),NA())</f>
        <v>#N/A</v>
      </c>
      <c r="L2201" s="219" t="e">
        <f ca="1">IF(ISNUMBER(OFFSET(INDIRECT("'"&amp;'DATA for charts'!L$5&amp;"'!$Z1"),$A2201-1,0)),OFFSET(INDIRECT("'"&amp;'DATA for charts'!L$5&amp;"'!$Z1"),$A2201-1,0),NA())</f>
        <v>#N/A</v>
      </c>
      <c r="M2201" s="219" t="e">
        <f ca="1">IF(ISNUMBER(OFFSET(INDIRECT("'"&amp;'DATA for charts'!M$5&amp;"'!$Z1"),$A2201-1,0)),OFFSET(INDIRECT("'"&amp;'DATA for charts'!M$5&amp;"'!$Z1"),$A2201-1,0),NA())</f>
        <v>#N/A</v>
      </c>
      <c r="N2201" s="219" t="e">
        <f ca="1">IF(ISNUMBER(OFFSET(INDIRECT("'"&amp;'DATA for charts'!N$5&amp;"'!$Z1"),$A2201-1,0)),OFFSET(INDIRECT("'"&amp;'DATA for charts'!N$5&amp;"'!$Z1"),$A2201-1,0),NA())</f>
        <v>#N/A</v>
      </c>
      <c r="O2201" s="219" t="e">
        <f ca="1">IF(ISNUMBER(OFFSET(INDIRECT("'"&amp;'DATA for charts'!O$5&amp;"'!$Z1"),$A2201-1,0)),OFFSET(INDIRECT("'"&amp;'DATA for charts'!O$5&amp;"'!$Z1"),$A2201-1,0),NA())</f>
        <v>#N/A</v>
      </c>
      <c r="P2201" s="219" t="e">
        <f ca="1">IF(ISNUMBER(OFFSET(INDIRECT("'"&amp;'DATA for charts'!P$5&amp;"'!$Z1"),$A2201-1,0)),OFFSET(INDIRECT("'"&amp;'DATA for charts'!P$5&amp;"'!$Z1"),$A2201-1,0),NA())</f>
        <v>#N/A</v>
      </c>
      <c r="Q2201" s="219" t="e">
        <f ca="1">IF(ISNUMBER(OFFSET(INDIRECT("'"&amp;'DATA for charts'!Q$5&amp;"'!$Z1"),$A2201-1,0)),OFFSET(INDIRECT("'"&amp;'DATA for charts'!Q$5&amp;"'!$Z1"),$A2201-1,0),NA())</f>
        <v>#N/A</v>
      </c>
      <c r="R2201" s="219" t="e">
        <f ca="1">IF(ISNUMBER(OFFSET(INDIRECT("'"&amp;'DATA for charts'!R$5&amp;"'!$Z1"),$A2201-1,0)),OFFSET(INDIRECT("'"&amp;'DATA for charts'!R$5&amp;"'!$Z1"),$A2201-1,0),NA())</f>
        <v>#N/A</v>
      </c>
      <c r="S2201" s="219" t="e">
        <f ca="1">IF(ISNUMBER(OFFSET(INDIRECT("'"&amp;'DATA for charts'!S$5&amp;"'!$Z1"),$A2201-1,0)),OFFSET(INDIRECT("'"&amp;'DATA for charts'!S$5&amp;"'!$Z1"),$A2201-1,0),NA())</f>
        <v>#N/A</v>
      </c>
    </row>
    <row r="2202" spans="1:19">
      <c r="A2202" s="226">
        <f t="shared" si="1575"/>
        <v>277</v>
      </c>
      <c r="B2202" s="8">
        <v>16</v>
      </c>
      <c r="C2202" s="219">
        <f ca="1">IF(ISNUMBER(OFFSET(INDIRECT("'"&amp;'DATA for charts'!C$5&amp;"'!$Z1"),$A2202-1,0)),OFFSET(INDIRECT("'"&amp;'DATA for charts'!C$5&amp;"'!$Z1"),$A2202-1,0),NA())</f>
        <v>25.8</v>
      </c>
      <c r="D2202" s="219">
        <f ca="1">IF(ISNUMBER(OFFSET(INDIRECT("'"&amp;'DATA for charts'!D$5&amp;"'!$Z1"),$A2202-1,0)),OFFSET(INDIRECT("'"&amp;'DATA for charts'!D$5&amp;"'!$Z1"),$A2202-1,0),NA())</f>
        <v>25.24709</v>
      </c>
      <c r="E2202" s="219">
        <f ca="1">IF(ISNUMBER(OFFSET(INDIRECT("'"&amp;'DATA for charts'!E$5&amp;"'!$Z1"),$A2202-1,0)),OFFSET(INDIRECT("'"&amp;'DATA for charts'!E$5&amp;"'!$Z1"),$A2202-1,0),NA())</f>
        <v>24.91</v>
      </c>
      <c r="F2202" s="219">
        <f ca="1">IF(ISNUMBER(OFFSET(INDIRECT("'"&amp;'DATA for charts'!F$5&amp;"'!$Z1"),$A2202-1,0)),OFFSET(INDIRECT("'"&amp;'DATA for charts'!F$5&amp;"'!$Z1"),$A2202-1,0),NA())</f>
        <v>25.2715014766077</v>
      </c>
      <c r="G2202" s="219">
        <f ca="1">IF(ISNUMBER(OFFSET(INDIRECT("'"&amp;'DATA for charts'!G$5&amp;"'!$Z1"),$A2202-1,0)),OFFSET(INDIRECT("'"&amp;'DATA for charts'!G$5&amp;"'!$Z1"),$A2202-1,0),NA())</f>
        <v>25.47</v>
      </c>
      <c r="H2202" s="219">
        <f ca="1">IF(ISNUMBER(OFFSET(INDIRECT("'"&amp;'DATA for charts'!H$5&amp;"'!$Z1"),$A2202-1,0)),OFFSET(INDIRECT("'"&amp;'DATA for charts'!H$5&amp;"'!$Z1"),$A2202-1,0),NA())</f>
        <v>24.973915029663299</v>
      </c>
      <c r="I2202" s="219" t="e">
        <f ca="1">IF(ISNUMBER(OFFSET(INDIRECT("'"&amp;'DATA for charts'!I$5&amp;"'!$Z1"),$A2202-1,0)),OFFSET(INDIRECT("'"&amp;'DATA for charts'!I$5&amp;"'!$Z1"),$A2202-1,0),NA())</f>
        <v>#N/A</v>
      </c>
      <c r="J2202" s="219" t="e">
        <f ca="1">IF(ISNUMBER(OFFSET(INDIRECT("'"&amp;'DATA for charts'!J$5&amp;"'!$Z1"),$A2202-1,0)),OFFSET(INDIRECT("'"&amp;'DATA for charts'!J$5&amp;"'!$Z1"),$A2202-1,0),NA())</f>
        <v>#N/A</v>
      </c>
      <c r="K2202" s="219" t="e">
        <f ca="1">IF(ISNUMBER(OFFSET(INDIRECT("'"&amp;'DATA for charts'!K$5&amp;"'!$Z1"),$A2202-1,0)),OFFSET(INDIRECT("'"&amp;'DATA for charts'!K$5&amp;"'!$Z1"),$A2202-1,0),NA())</f>
        <v>#N/A</v>
      </c>
      <c r="L2202" s="219" t="e">
        <f ca="1">IF(ISNUMBER(OFFSET(INDIRECT("'"&amp;'DATA for charts'!L$5&amp;"'!$Z1"),$A2202-1,0)),OFFSET(INDIRECT("'"&amp;'DATA for charts'!L$5&amp;"'!$Z1"),$A2202-1,0),NA())</f>
        <v>#N/A</v>
      </c>
      <c r="M2202" s="219" t="e">
        <f ca="1">IF(ISNUMBER(OFFSET(INDIRECT("'"&amp;'DATA for charts'!M$5&amp;"'!$Z1"),$A2202-1,0)),OFFSET(INDIRECT("'"&amp;'DATA for charts'!M$5&amp;"'!$Z1"),$A2202-1,0),NA())</f>
        <v>#N/A</v>
      </c>
      <c r="N2202" s="219" t="e">
        <f ca="1">IF(ISNUMBER(OFFSET(INDIRECT("'"&amp;'DATA for charts'!N$5&amp;"'!$Z1"),$A2202-1,0)),OFFSET(INDIRECT("'"&amp;'DATA for charts'!N$5&amp;"'!$Z1"),$A2202-1,0),NA())</f>
        <v>#N/A</v>
      </c>
      <c r="O2202" s="219" t="e">
        <f ca="1">IF(ISNUMBER(OFFSET(INDIRECT("'"&amp;'DATA for charts'!O$5&amp;"'!$Z1"),$A2202-1,0)),OFFSET(INDIRECT("'"&amp;'DATA for charts'!O$5&amp;"'!$Z1"),$A2202-1,0),NA())</f>
        <v>#N/A</v>
      </c>
      <c r="P2202" s="219" t="e">
        <f ca="1">IF(ISNUMBER(OFFSET(INDIRECT("'"&amp;'DATA for charts'!P$5&amp;"'!$Z1"),$A2202-1,0)),OFFSET(INDIRECT("'"&amp;'DATA for charts'!P$5&amp;"'!$Z1"),$A2202-1,0),NA())</f>
        <v>#N/A</v>
      </c>
      <c r="Q2202" s="219" t="e">
        <f ca="1">IF(ISNUMBER(OFFSET(INDIRECT("'"&amp;'DATA for charts'!Q$5&amp;"'!$Z1"),$A2202-1,0)),OFFSET(INDIRECT("'"&amp;'DATA for charts'!Q$5&amp;"'!$Z1"),$A2202-1,0),NA())</f>
        <v>#N/A</v>
      </c>
      <c r="R2202" s="219" t="e">
        <f ca="1">IF(ISNUMBER(OFFSET(INDIRECT("'"&amp;'DATA for charts'!R$5&amp;"'!$Z1"),$A2202-1,0)),OFFSET(INDIRECT("'"&amp;'DATA for charts'!R$5&amp;"'!$Z1"),$A2202-1,0),NA())</f>
        <v>#N/A</v>
      </c>
      <c r="S2202" s="219" t="e">
        <f ca="1">IF(ISNUMBER(OFFSET(INDIRECT("'"&amp;'DATA for charts'!S$5&amp;"'!$Z1"),$A2202-1,0)),OFFSET(INDIRECT("'"&amp;'DATA for charts'!S$5&amp;"'!$Z1"),$A2202-1,0),NA())</f>
        <v>#N/A</v>
      </c>
    </row>
    <row r="2203" spans="1:19">
      <c r="A2203" s="226">
        <f t="shared" si="1575"/>
        <v>278</v>
      </c>
      <c r="B2203" s="8">
        <v>17</v>
      </c>
      <c r="C2203" s="219">
        <f ca="1">IF(ISNUMBER(OFFSET(INDIRECT("'"&amp;'DATA for charts'!C$5&amp;"'!$Z1"),$A2203-1,0)),OFFSET(INDIRECT("'"&amp;'DATA for charts'!C$5&amp;"'!$Z1"),$A2203-1,0),NA())</f>
        <v>24.6</v>
      </c>
      <c r="D2203" s="219">
        <f ca="1">IF(ISNUMBER(OFFSET(INDIRECT("'"&amp;'DATA for charts'!D$5&amp;"'!$Z1"),$A2203-1,0)),OFFSET(INDIRECT("'"&amp;'DATA for charts'!D$5&amp;"'!$Z1"),$A2203-1,0),NA())</f>
        <v>24.40588</v>
      </c>
      <c r="E2203" s="219">
        <f ca="1">IF(ISNUMBER(OFFSET(INDIRECT("'"&amp;'DATA for charts'!E$5&amp;"'!$Z1"),$A2203-1,0)),OFFSET(INDIRECT("'"&amp;'DATA for charts'!E$5&amp;"'!$Z1"),$A2203-1,0),NA())</f>
        <v>24.35</v>
      </c>
      <c r="F2203" s="219">
        <f ca="1">IF(ISNUMBER(OFFSET(INDIRECT("'"&amp;'DATA for charts'!F$5&amp;"'!$Z1"),$A2203-1,0)),OFFSET(INDIRECT("'"&amp;'DATA for charts'!F$5&amp;"'!$Z1"),$A2203-1,0),NA())</f>
        <v>24.483005175323601</v>
      </c>
      <c r="G2203" s="219">
        <f ca="1">IF(ISNUMBER(OFFSET(INDIRECT("'"&amp;'DATA for charts'!G$5&amp;"'!$Z1"),$A2203-1,0)),OFFSET(INDIRECT("'"&amp;'DATA for charts'!G$5&amp;"'!$Z1"),$A2203-1,0),NA())</f>
        <v>24.94</v>
      </c>
      <c r="H2203" s="219">
        <f ca="1">IF(ISNUMBER(OFFSET(INDIRECT("'"&amp;'DATA for charts'!H$5&amp;"'!$Z1"),$A2203-1,0)),OFFSET(INDIRECT("'"&amp;'DATA for charts'!H$5&amp;"'!$Z1"),$A2203-1,0),NA())</f>
        <v>24.146579711340301</v>
      </c>
      <c r="I2203" s="219" t="e">
        <f ca="1">IF(ISNUMBER(OFFSET(INDIRECT("'"&amp;'DATA for charts'!I$5&amp;"'!$Z1"),$A2203-1,0)),OFFSET(INDIRECT("'"&amp;'DATA for charts'!I$5&amp;"'!$Z1"),$A2203-1,0),NA())</f>
        <v>#N/A</v>
      </c>
      <c r="J2203" s="219" t="e">
        <f ca="1">IF(ISNUMBER(OFFSET(INDIRECT("'"&amp;'DATA for charts'!J$5&amp;"'!$Z1"),$A2203-1,0)),OFFSET(INDIRECT("'"&amp;'DATA for charts'!J$5&amp;"'!$Z1"),$A2203-1,0),NA())</f>
        <v>#N/A</v>
      </c>
      <c r="K2203" s="219" t="e">
        <f ca="1">IF(ISNUMBER(OFFSET(INDIRECT("'"&amp;'DATA for charts'!K$5&amp;"'!$Z1"),$A2203-1,0)),OFFSET(INDIRECT("'"&amp;'DATA for charts'!K$5&amp;"'!$Z1"),$A2203-1,0),NA())</f>
        <v>#N/A</v>
      </c>
      <c r="L2203" s="219" t="e">
        <f ca="1">IF(ISNUMBER(OFFSET(INDIRECT("'"&amp;'DATA for charts'!L$5&amp;"'!$Z1"),$A2203-1,0)),OFFSET(INDIRECT("'"&amp;'DATA for charts'!L$5&amp;"'!$Z1"),$A2203-1,0),NA())</f>
        <v>#N/A</v>
      </c>
      <c r="M2203" s="219" t="e">
        <f ca="1">IF(ISNUMBER(OFFSET(INDIRECT("'"&amp;'DATA for charts'!M$5&amp;"'!$Z1"),$A2203-1,0)),OFFSET(INDIRECT("'"&amp;'DATA for charts'!M$5&amp;"'!$Z1"),$A2203-1,0),NA())</f>
        <v>#N/A</v>
      </c>
      <c r="N2203" s="219" t="e">
        <f ca="1">IF(ISNUMBER(OFFSET(INDIRECT("'"&amp;'DATA for charts'!N$5&amp;"'!$Z1"),$A2203-1,0)),OFFSET(INDIRECT("'"&amp;'DATA for charts'!N$5&amp;"'!$Z1"),$A2203-1,0),NA())</f>
        <v>#N/A</v>
      </c>
      <c r="O2203" s="219" t="e">
        <f ca="1">IF(ISNUMBER(OFFSET(INDIRECT("'"&amp;'DATA for charts'!O$5&amp;"'!$Z1"),$A2203-1,0)),OFFSET(INDIRECT("'"&amp;'DATA for charts'!O$5&amp;"'!$Z1"),$A2203-1,0),NA())</f>
        <v>#N/A</v>
      </c>
      <c r="P2203" s="219" t="e">
        <f ca="1">IF(ISNUMBER(OFFSET(INDIRECT("'"&amp;'DATA for charts'!P$5&amp;"'!$Z1"),$A2203-1,0)),OFFSET(INDIRECT("'"&amp;'DATA for charts'!P$5&amp;"'!$Z1"),$A2203-1,0),NA())</f>
        <v>#N/A</v>
      </c>
      <c r="Q2203" s="219" t="e">
        <f ca="1">IF(ISNUMBER(OFFSET(INDIRECT("'"&amp;'DATA for charts'!Q$5&amp;"'!$Z1"),$A2203-1,0)),OFFSET(INDIRECT("'"&amp;'DATA for charts'!Q$5&amp;"'!$Z1"),$A2203-1,0),NA())</f>
        <v>#N/A</v>
      </c>
      <c r="R2203" s="219" t="e">
        <f ca="1">IF(ISNUMBER(OFFSET(INDIRECT("'"&amp;'DATA for charts'!R$5&amp;"'!$Z1"),$A2203-1,0)),OFFSET(INDIRECT("'"&amp;'DATA for charts'!R$5&amp;"'!$Z1"),$A2203-1,0),NA())</f>
        <v>#N/A</v>
      </c>
      <c r="S2203" s="219" t="e">
        <f ca="1">IF(ISNUMBER(OFFSET(INDIRECT("'"&amp;'DATA for charts'!S$5&amp;"'!$Z1"),$A2203-1,0)),OFFSET(INDIRECT("'"&amp;'DATA for charts'!S$5&amp;"'!$Z1"),$A2203-1,0),NA())</f>
        <v>#N/A</v>
      </c>
    </row>
    <row r="2204" spans="1:19">
      <c r="A2204" s="226">
        <f t="shared" si="1575"/>
        <v>279</v>
      </c>
      <c r="B2204" s="8">
        <v>18</v>
      </c>
      <c r="C2204" s="219">
        <f ca="1">IF(ISNUMBER(OFFSET(INDIRECT("'"&amp;'DATA for charts'!C$5&amp;"'!$Z1"),$A2204-1,0)),OFFSET(INDIRECT("'"&amp;'DATA for charts'!C$5&amp;"'!$Z1"),$A2204-1,0),NA())</f>
        <v>23.2</v>
      </c>
      <c r="D2204" s="219">
        <f ca="1">IF(ISNUMBER(OFFSET(INDIRECT("'"&amp;'DATA for charts'!D$5&amp;"'!$Z1"),$A2204-1,0)),OFFSET(INDIRECT("'"&amp;'DATA for charts'!D$5&amp;"'!$Z1"),$A2204-1,0),NA())</f>
        <v>22.617519999999999</v>
      </c>
      <c r="E2204" s="219">
        <f ca="1">IF(ISNUMBER(OFFSET(INDIRECT("'"&amp;'DATA for charts'!E$5&amp;"'!$Z1"),$A2204-1,0)),OFFSET(INDIRECT("'"&amp;'DATA for charts'!E$5&amp;"'!$Z1"),$A2204-1,0),NA())</f>
        <v>22.94</v>
      </c>
      <c r="F2204" s="219">
        <f ca="1">IF(ISNUMBER(OFFSET(INDIRECT("'"&amp;'DATA for charts'!F$5&amp;"'!$Z1"),$A2204-1,0)),OFFSET(INDIRECT("'"&amp;'DATA for charts'!F$5&amp;"'!$Z1"),$A2204-1,0),NA())</f>
        <v>22.790136475414801</v>
      </c>
      <c r="G2204" s="219">
        <f ca="1">IF(ISNUMBER(OFFSET(INDIRECT("'"&amp;'DATA for charts'!G$5&amp;"'!$Z1"),$A2204-1,0)),OFFSET(INDIRECT("'"&amp;'DATA for charts'!G$5&amp;"'!$Z1"),$A2204-1,0),NA())</f>
        <v>23.5</v>
      </c>
      <c r="H2204" s="219">
        <f ca="1">IF(ISNUMBER(OFFSET(INDIRECT("'"&amp;'DATA for charts'!H$5&amp;"'!$Z1"),$A2204-1,0)),OFFSET(INDIRECT("'"&amp;'DATA for charts'!H$5&amp;"'!$Z1"),$A2204-1,0),NA())</f>
        <v>22.417740147344201</v>
      </c>
      <c r="I2204" s="219" t="e">
        <f ca="1">IF(ISNUMBER(OFFSET(INDIRECT("'"&amp;'DATA for charts'!I$5&amp;"'!$Z1"),$A2204-1,0)),OFFSET(INDIRECT("'"&amp;'DATA for charts'!I$5&amp;"'!$Z1"),$A2204-1,0),NA())</f>
        <v>#N/A</v>
      </c>
      <c r="J2204" s="219" t="e">
        <f ca="1">IF(ISNUMBER(OFFSET(INDIRECT("'"&amp;'DATA for charts'!J$5&amp;"'!$Z1"),$A2204-1,0)),OFFSET(INDIRECT("'"&amp;'DATA for charts'!J$5&amp;"'!$Z1"),$A2204-1,0),NA())</f>
        <v>#N/A</v>
      </c>
      <c r="K2204" s="219" t="e">
        <f ca="1">IF(ISNUMBER(OFFSET(INDIRECT("'"&amp;'DATA for charts'!K$5&amp;"'!$Z1"),$A2204-1,0)),OFFSET(INDIRECT("'"&amp;'DATA for charts'!K$5&amp;"'!$Z1"),$A2204-1,0),NA())</f>
        <v>#N/A</v>
      </c>
      <c r="L2204" s="219" t="e">
        <f ca="1">IF(ISNUMBER(OFFSET(INDIRECT("'"&amp;'DATA for charts'!L$5&amp;"'!$Z1"),$A2204-1,0)),OFFSET(INDIRECT("'"&amp;'DATA for charts'!L$5&amp;"'!$Z1"),$A2204-1,0),NA())</f>
        <v>#N/A</v>
      </c>
      <c r="M2204" s="219" t="e">
        <f ca="1">IF(ISNUMBER(OFFSET(INDIRECT("'"&amp;'DATA for charts'!M$5&amp;"'!$Z1"),$A2204-1,0)),OFFSET(INDIRECT("'"&amp;'DATA for charts'!M$5&amp;"'!$Z1"),$A2204-1,0),NA())</f>
        <v>#N/A</v>
      </c>
      <c r="N2204" s="219" t="e">
        <f ca="1">IF(ISNUMBER(OFFSET(INDIRECT("'"&amp;'DATA for charts'!N$5&amp;"'!$Z1"),$A2204-1,0)),OFFSET(INDIRECT("'"&amp;'DATA for charts'!N$5&amp;"'!$Z1"),$A2204-1,0),NA())</f>
        <v>#N/A</v>
      </c>
      <c r="O2204" s="219" t="e">
        <f ca="1">IF(ISNUMBER(OFFSET(INDIRECT("'"&amp;'DATA for charts'!O$5&amp;"'!$Z1"),$A2204-1,0)),OFFSET(INDIRECT("'"&amp;'DATA for charts'!O$5&amp;"'!$Z1"),$A2204-1,0),NA())</f>
        <v>#N/A</v>
      </c>
      <c r="P2204" s="219" t="e">
        <f ca="1">IF(ISNUMBER(OFFSET(INDIRECT("'"&amp;'DATA for charts'!P$5&amp;"'!$Z1"),$A2204-1,0)),OFFSET(INDIRECT("'"&amp;'DATA for charts'!P$5&amp;"'!$Z1"),$A2204-1,0),NA())</f>
        <v>#N/A</v>
      </c>
      <c r="Q2204" s="219" t="e">
        <f ca="1">IF(ISNUMBER(OFFSET(INDIRECT("'"&amp;'DATA for charts'!Q$5&amp;"'!$Z1"),$A2204-1,0)),OFFSET(INDIRECT("'"&amp;'DATA for charts'!Q$5&amp;"'!$Z1"),$A2204-1,0),NA())</f>
        <v>#N/A</v>
      </c>
      <c r="R2204" s="219" t="e">
        <f ca="1">IF(ISNUMBER(OFFSET(INDIRECT("'"&amp;'DATA for charts'!R$5&amp;"'!$Z1"),$A2204-1,0)),OFFSET(INDIRECT("'"&amp;'DATA for charts'!R$5&amp;"'!$Z1"),$A2204-1,0),NA())</f>
        <v>#N/A</v>
      </c>
      <c r="S2204" s="219" t="e">
        <f ca="1">IF(ISNUMBER(OFFSET(INDIRECT("'"&amp;'DATA for charts'!S$5&amp;"'!$Z1"),$A2204-1,0)),OFFSET(INDIRECT("'"&amp;'DATA for charts'!S$5&amp;"'!$Z1"),$A2204-1,0),NA())</f>
        <v>#N/A</v>
      </c>
    </row>
    <row r="2205" spans="1:19">
      <c r="A2205" s="226">
        <f t="shared" si="1575"/>
        <v>280</v>
      </c>
      <c r="B2205" s="8">
        <v>19</v>
      </c>
      <c r="C2205" s="219">
        <f ca="1">IF(ISNUMBER(OFFSET(INDIRECT("'"&amp;'DATA for charts'!C$5&amp;"'!$Z1"),$A2205-1,0)),OFFSET(INDIRECT("'"&amp;'DATA for charts'!C$5&amp;"'!$Z1"),$A2205-1,0),NA())</f>
        <v>22.2</v>
      </c>
      <c r="D2205" s="219">
        <f ca="1">IF(ISNUMBER(OFFSET(INDIRECT("'"&amp;'DATA for charts'!D$5&amp;"'!$Z1"),$A2205-1,0)),OFFSET(INDIRECT("'"&amp;'DATA for charts'!D$5&amp;"'!$Z1"),$A2205-1,0),NA())</f>
        <v>21.3767</v>
      </c>
      <c r="E2205" s="219">
        <f ca="1">IF(ISNUMBER(OFFSET(INDIRECT("'"&amp;'DATA for charts'!E$5&amp;"'!$Z1"),$A2205-1,0)),OFFSET(INDIRECT("'"&amp;'DATA for charts'!E$5&amp;"'!$Z1"),$A2205-1,0),NA())</f>
        <v>21.65</v>
      </c>
      <c r="F2205" s="219">
        <f ca="1">IF(ISNUMBER(OFFSET(INDIRECT("'"&amp;'DATA for charts'!F$5&amp;"'!$Z1"),$A2205-1,0)),OFFSET(INDIRECT("'"&amp;'DATA for charts'!F$5&amp;"'!$Z1"),$A2205-1,0),NA())</f>
        <v>21.468924648715198</v>
      </c>
      <c r="G2205" s="219">
        <f ca="1">IF(ISNUMBER(OFFSET(INDIRECT("'"&amp;'DATA for charts'!G$5&amp;"'!$Z1"),$A2205-1,0)),OFFSET(INDIRECT("'"&amp;'DATA for charts'!G$5&amp;"'!$Z1"),$A2205-1,0),NA())</f>
        <v>22.04</v>
      </c>
      <c r="H2205" s="219">
        <f ca="1">IF(ISNUMBER(OFFSET(INDIRECT("'"&amp;'DATA for charts'!H$5&amp;"'!$Z1"),$A2205-1,0)),OFFSET(INDIRECT("'"&amp;'DATA for charts'!H$5&amp;"'!$Z1"),$A2205-1,0),NA())</f>
        <v>21.010356587465299</v>
      </c>
      <c r="I2205" s="219" t="e">
        <f ca="1">IF(ISNUMBER(OFFSET(INDIRECT("'"&amp;'DATA for charts'!I$5&amp;"'!$Z1"),$A2205-1,0)),OFFSET(INDIRECT("'"&amp;'DATA for charts'!I$5&amp;"'!$Z1"),$A2205-1,0),NA())</f>
        <v>#N/A</v>
      </c>
      <c r="J2205" s="219" t="e">
        <f ca="1">IF(ISNUMBER(OFFSET(INDIRECT("'"&amp;'DATA for charts'!J$5&amp;"'!$Z1"),$A2205-1,0)),OFFSET(INDIRECT("'"&amp;'DATA for charts'!J$5&amp;"'!$Z1"),$A2205-1,0),NA())</f>
        <v>#N/A</v>
      </c>
      <c r="K2205" s="219" t="e">
        <f ca="1">IF(ISNUMBER(OFFSET(INDIRECT("'"&amp;'DATA for charts'!K$5&amp;"'!$Z1"),$A2205-1,0)),OFFSET(INDIRECT("'"&amp;'DATA for charts'!K$5&amp;"'!$Z1"),$A2205-1,0),NA())</f>
        <v>#N/A</v>
      </c>
      <c r="L2205" s="219" t="e">
        <f ca="1">IF(ISNUMBER(OFFSET(INDIRECT("'"&amp;'DATA for charts'!L$5&amp;"'!$Z1"),$A2205-1,0)),OFFSET(INDIRECT("'"&amp;'DATA for charts'!L$5&amp;"'!$Z1"),$A2205-1,0),NA())</f>
        <v>#N/A</v>
      </c>
      <c r="M2205" s="219" t="e">
        <f ca="1">IF(ISNUMBER(OFFSET(INDIRECT("'"&amp;'DATA for charts'!M$5&amp;"'!$Z1"),$A2205-1,0)),OFFSET(INDIRECT("'"&amp;'DATA for charts'!M$5&amp;"'!$Z1"),$A2205-1,0),NA())</f>
        <v>#N/A</v>
      </c>
      <c r="N2205" s="219" t="e">
        <f ca="1">IF(ISNUMBER(OFFSET(INDIRECT("'"&amp;'DATA for charts'!N$5&amp;"'!$Z1"),$A2205-1,0)),OFFSET(INDIRECT("'"&amp;'DATA for charts'!N$5&amp;"'!$Z1"),$A2205-1,0),NA())</f>
        <v>#N/A</v>
      </c>
      <c r="O2205" s="219" t="e">
        <f ca="1">IF(ISNUMBER(OFFSET(INDIRECT("'"&amp;'DATA for charts'!O$5&amp;"'!$Z1"),$A2205-1,0)),OFFSET(INDIRECT("'"&amp;'DATA for charts'!O$5&amp;"'!$Z1"),$A2205-1,0),NA())</f>
        <v>#N/A</v>
      </c>
      <c r="P2205" s="219" t="e">
        <f ca="1">IF(ISNUMBER(OFFSET(INDIRECT("'"&amp;'DATA for charts'!P$5&amp;"'!$Z1"),$A2205-1,0)),OFFSET(INDIRECT("'"&amp;'DATA for charts'!P$5&amp;"'!$Z1"),$A2205-1,0),NA())</f>
        <v>#N/A</v>
      </c>
      <c r="Q2205" s="219" t="e">
        <f ca="1">IF(ISNUMBER(OFFSET(INDIRECT("'"&amp;'DATA for charts'!Q$5&amp;"'!$Z1"),$A2205-1,0)),OFFSET(INDIRECT("'"&amp;'DATA for charts'!Q$5&amp;"'!$Z1"),$A2205-1,0),NA())</f>
        <v>#N/A</v>
      </c>
      <c r="R2205" s="219" t="e">
        <f ca="1">IF(ISNUMBER(OFFSET(INDIRECT("'"&amp;'DATA for charts'!R$5&amp;"'!$Z1"),$A2205-1,0)),OFFSET(INDIRECT("'"&amp;'DATA for charts'!R$5&amp;"'!$Z1"),$A2205-1,0),NA())</f>
        <v>#N/A</v>
      </c>
      <c r="S2205" s="219" t="e">
        <f ca="1">IF(ISNUMBER(OFFSET(INDIRECT("'"&amp;'DATA for charts'!S$5&amp;"'!$Z1"),$A2205-1,0)),OFFSET(INDIRECT("'"&amp;'DATA for charts'!S$5&amp;"'!$Z1"),$A2205-1,0),NA())</f>
        <v>#N/A</v>
      </c>
    </row>
    <row r="2206" spans="1:19">
      <c r="A2206" s="226">
        <f t="shared" si="1575"/>
        <v>281</v>
      </c>
      <c r="B2206" s="8">
        <v>20</v>
      </c>
      <c r="C2206" s="219">
        <f ca="1">IF(ISNUMBER(OFFSET(INDIRECT("'"&amp;'DATA for charts'!C$5&amp;"'!$Z1"),$A2206-1,0)),OFFSET(INDIRECT("'"&amp;'DATA for charts'!C$5&amp;"'!$Z1"),$A2206-1,0),NA())</f>
        <v>21.4</v>
      </c>
      <c r="D2206" s="219">
        <f ca="1">IF(ISNUMBER(OFFSET(INDIRECT("'"&amp;'DATA for charts'!D$5&amp;"'!$Z1"),$A2206-1,0)),OFFSET(INDIRECT("'"&amp;'DATA for charts'!D$5&amp;"'!$Z1"),$A2206-1,0),NA())</f>
        <v>20.564029999999999</v>
      </c>
      <c r="E2206" s="219">
        <f ca="1">IF(ISNUMBER(OFFSET(INDIRECT("'"&amp;'DATA for charts'!E$5&amp;"'!$Z1"),$A2206-1,0)),OFFSET(INDIRECT("'"&amp;'DATA for charts'!E$5&amp;"'!$Z1"),$A2206-1,0),NA())</f>
        <v>20.76</v>
      </c>
      <c r="F2206" s="219">
        <f ca="1">IF(ISNUMBER(OFFSET(INDIRECT("'"&amp;'DATA for charts'!F$5&amp;"'!$Z1"),$A2206-1,0)),OFFSET(INDIRECT("'"&amp;'DATA for charts'!F$5&amp;"'!$Z1"),$A2206-1,0),NA())</f>
        <v>20.5228702920834</v>
      </c>
      <c r="G2206" s="219">
        <f ca="1">IF(ISNUMBER(OFFSET(INDIRECT("'"&amp;'DATA for charts'!G$5&amp;"'!$Z1"),$A2206-1,0)),OFFSET(INDIRECT("'"&amp;'DATA for charts'!G$5&amp;"'!$Z1"),$A2206-1,0),NA())</f>
        <v>21.08</v>
      </c>
      <c r="H2206" s="219">
        <f ca="1">IF(ISNUMBER(OFFSET(INDIRECT("'"&amp;'DATA for charts'!H$5&amp;"'!$Z1"),$A2206-1,0)),OFFSET(INDIRECT("'"&amp;'DATA for charts'!H$5&amp;"'!$Z1"),$A2206-1,0),NA())</f>
        <v>20.350289091620901</v>
      </c>
      <c r="I2206" s="219" t="e">
        <f ca="1">IF(ISNUMBER(OFFSET(INDIRECT("'"&amp;'DATA for charts'!I$5&amp;"'!$Z1"),$A2206-1,0)),OFFSET(INDIRECT("'"&amp;'DATA for charts'!I$5&amp;"'!$Z1"),$A2206-1,0),NA())</f>
        <v>#N/A</v>
      </c>
      <c r="J2206" s="219" t="e">
        <f ca="1">IF(ISNUMBER(OFFSET(INDIRECT("'"&amp;'DATA for charts'!J$5&amp;"'!$Z1"),$A2206-1,0)),OFFSET(INDIRECT("'"&amp;'DATA for charts'!J$5&amp;"'!$Z1"),$A2206-1,0),NA())</f>
        <v>#N/A</v>
      </c>
      <c r="K2206" s="219" t="e">
        <f ca="1">IF(ISNUMBER(OFFSET(INDIRECT("'"&amp;'DATA for charts'!K$5&amp;"'!$Z1"),$A2206-1,0)),OFFSET(INDIRECT("'"&amp;'DATA for charts'!K$5&amp;"'!$Z1"),$A2206-1,0),NA())</f>
        <v>#N/A</v>
      </c>
      <c r="L2206" s="219" t="e">
        <f ca="1">IF(ISNUMBER(OFFSET(INDIRECT("'"&amp;'DATA for charts'!L$5&amp;"'!$Z1"),$A2206-1,0)),OFFSET(INDIRECT("'"&amp;'DATA for charts'!L$5&amp;"'!$Z1"),$A2206-1,0),NA())</f>
        <v>#N/A</v>
      </c>
      <c r="M2206" s="219" t="e">
        <f ca="1">IF(ISNUMBER(OFFSET(INDIRECT("'"&amp;'DATA for charts'!M$5&amp;"'!$Z1"),$A2206-1,0)),OFFSET(INDIRECT("'"&amp;'DATA for charts'!M$5&amp;"'!$Z1"),$A2206-1,0),NA())</f>
        <v>#N/A</v>
      </c>
      <c r="N2206" s="219" t="e">
        <f ca="1">IF(ISNUMBER(OFFSET(INDIRECT("'"&amp;'DATA for charts'!N$5&amp;"'!$Z1"),$A2206-1,0)),OFFSET(INDIRECT("'"&amp;'DATA for charts'!N$5&amp;"'!$Z1"),$A2206-1,0),NA())</f>
        <v>#N/A</v>
      </c>
      <c r="O2206" s="219" t="e">
        <f ca="1">IF(ISNUMBER(OFFSET(INDIRECT("'"&amp;'DATA for charts'!O$5&amp;"'!$Z1"),$A2206-1,0)),OFFSET(INDIRECT("'"&amp;'DATA for charts'!O$5&amp;"'!$Z1"),$A2206-1,0),NA())</f>
        <v>#N/A</v>
      </c>
      <c r="P2206" s="219" t="e">
        <f ca="1">IF(ISNUMBER(OFFSET(INDIRECT("'"&amp;'DATA for charts'!P$5&amp;"'!$Z1"),$A2206-1,0)),OFFSET(INDIRECT("'"&amp;'DATA for charts'!P$5&amp;"'!$Z1"),$A2206-1,0),NA())</f>
        <v>#N/A</v>
      </c>
      <c r="Q2206" s="219" t="e">
        <f ca="1">IF(ISNUMBER(OFFSET(INDIRECT("'"&amp;'DATA for charts'!Q$5&amp;"'!$Z1"),$A2206-1,0)),OFFSET(INDIRECT("'"&amp;'DATA for charts'!Q$5&amp;"'!$Z1"),$A2206-1,0),NA())</f>
        <v>#N/A</v>
      </c>
      <c r="R2206" s="219" t="e">
        <f ca="1">IF(ISNUMBER(OFFSET(INDIRECT("'"&amp;'DATA for charts'!R$5&amp;"'!$Z1"),$A2206-1,0)),OFFSET(INDIRECT("'"&amp;'DATA for charts'!R$5&amp;"'!$Z1"),$A2206-1,0),NA())</f>
        <v>#N/A</v>
      </c>
      <c r="S2206" s="219" t="e">
        <f ca="1">IF(ISNUMBER(OFFSET(INDIRECT("'"&amp;'DATA for charts'!S$5&amp;"'!$Z1"),$A2206-1,0)),OFFSET(INDIRECT("'"&amp;'DATA for charts'!S$5&amp;"'!$Z1"),$A2206-1,0),NA())</f>
        <v>#N/A</v>
      </c>
    </row>
    <row r="2207" spans="1:19">
      <c r="A2207" s="226">
        <f t="shared" si="1575"/>
        <v>282</v>
      </c>
      <c r="B2207" s="8">
        <v>21</v>
      </c>
      <c r="C2207" s="219">
        <f ca="1">IF(ISNUMBER(OFFSET(INDIRECT("'"&amp;'DATA for charts'!C$5&amp;"'!$Z1"),$A2207-1,0)),OFFSET(INDIRECT("'"&amp;'DATA for charts'!C$5&amp;"'!$Z1"),$A2207-1,0),NA())</f>
        <v>20.8</v>
      </c>
      <c r="D2207" s="219">
        <f ca="1">IF(ISNUMBER(OFFSET(INDIRECT("'"&amp;'DATA for charts'!D$5&amp;"'!$Z1"),$A2207-1,0)),OFFSET(INDIRECT("'"&amp;'DATA for charts'!D$5&amp;"'!$Z1"),$A2207-1,0),NA())</f>
        <v>20.022379999999998</v>
      </c>
      <c r="E2207" s="219">
        <f ca="1">IF(ISNUMBER(OFFSET(INDIRECT("'"&amp;'DATA for charts'!E$5&amp;"'!$Z1"),$A2207-1,0)),OFFSET(INDIRECT("'"&amp;'DATA for charts'!E$5&amp;"'!$Z1"),$A2207-1,0),NA())</f>
        <v>20</v>
      </c>
      <c r="F2207" s="219">
        <f ca="1">IF(ISNUMBER(OFFSET(INDIRECT("'"&amp;'DATA for charts'!F$5&amp;"'!$Z1"),$A2207-1,0)),OFFSET(INDIRECT("'"&amp;'DATA for charts'!F$5&amp;"'!$Z1"),$A2207-1,0),NA())</f>
        <v>20.002573262306299</v>
      </c>
      <c r="G2207" s="219">
        <f ca="1">IF(ISNUMBER(OFFSET(INDIRECT("'"&amp;'DATA for charts'!G$5&amp;"'!$Z1"),$A2207-1,0)),OFFSET(INDIRECT("'"&amp;'DATA for charts'!G$5&amp;"'!$Z1"),$A2207-1,0),NA())</f>
        <v>20.23</v>
      </c>
      <c r="H2207" s="219">
        <f ca="1">IF(ISNUMBER(OFFSET(INDIRECT("'"&amp;'DATA for charts'!H$5&amp;"'!$Z1"),$A2207-1,0)),OFFSET(INDIRECT("'"&amp;'DATA for charts'!H$5&amp;"'!$Z1"),$A2207-1,0),NA())</f>
        <v>20</v>
      </c>
      <c r="I2207" s="219" t="e">
        <f ca="1">IF(ISNUMBER(OFFSET(INDIRECT("'"&amp;'DATA for charts'!I$5&amp;"'!$Z1"),$A2207-1,0)),OFFSET(INDIRECT("'"&amp;'DATA for charts'!I$5&amp;"'!$Z1"),$A2207-1,0),NA())</f>
        <v>#N/A</v>
      </c>
      <c r="J2207" s="219" t="e">
        <f ca="1">IF(ISNUMBER(OFFSET(INDIRECT("'"&amp;'DATA for charts'!J$5&amp;"'!$Z1"),$A2207-1,0)),OFFSET(INDIRECT("'"&amp;'DATA for charts'!J$5&amp;"'!$Z1"),$A2207-1,0),NA())</f>
        <v>#N/A</v>
      </c>
      <c r="K2207" s="219" t="e">
        <f ca="1">IF(ISNUMBER(OFFSET(INDIRECT("'"&amp;'DATA for charts'!K$5&amp;"'!$Z1"),$A2207-1,0)),OFFSET(INDIRECT("'"&amp;'DATA for charts'!K$5&amp;"'!$Z1"),$A2207-1,0),NA())</f>
        <v>#N/A</v>
      </c>
      <c r="L2207" s="219" t="e">
        <f ca="1">IF(ISNUMBER(OFFSET(INDIRECT("'"&amp;'DATA for charts'!L$5&amp;"'!$Z1"),$A2207-1,0)),OFFSET(INDIRECT("'"&amp;'DATA for charts'!L$5&amp;"'!$Z1"),$A2207-1,0),NA())</f>
        <v>#N/A</v>
      </c>
      <c r="M2207" s="219" t="e">
        <f ca="1">IF(ISNUMBER(OFFSET(INDIRECT("'"&amp;'DATA for charts'!M$5&amp;"'!$Z1"),$A2207-1,0)),OFFSET(INDIRECT("'"&amp;'DATA for charts'!M$5&amp;"'!$Z1"),$A2207-1,0),NA())</f>
        <v>#N/A</v>
      </c>
      <c r="N2207" s="219" t="e">
        <f ca="1">IF(ISNUMBER(OFFSET(INDIRECT("'"&amp;'DATA for charts'!N$5&amp;"'!$Z1"),$A2207-1,0)),OFFSET(INDIRECT("'"&amp;'DATA for charts'!N$5&amp;"'!$Z1"),$A2207-1,0),NA())</f>
        <v>#N/A</v>
      </c>
      <c r="O2207" s="219" t="e">
        <f ca="1">IF(ISNUMBER(OFFSET(INDIRECT("'"&amp;'DATA for charts'!O$5&amp;"'!$Z1"),$A2207-1,0)),OFFSET(INDIRECT("'"&amp;'DATA for charts'!O$5&amp;"'!$Z1"),$A2207-1,0),NA())</f>
        <v>#N/A</v>
      </c>
      <c r="P2207" s="219" t="e">
        <f ca="1">IF(ISNUMBER(OFFSET(INDIRECT("'"&amp;'DATA for charts'!P$5&amp;"'!$Z1"),$A2207-1,0)),OFFSET(INDIRECT("'"&amp;'DATA for charts'!P$5&amp;"'!$Z1"),$A2207-1,0),NA())</f>
        <v>#N/A</v>
      </c>
      <c r="Q2207" s="219" t="e">
        <f ca="1">IF(ISNUMBER(OFFSET(INDIRECT("'"&amp;'DATA for charts'!Q$5&amp;"'!$Z1"),$A2207-1,0)),OFFSET(INDIRECT("'"&amp;'DATA for charts'!Q$5&amp;"'!$Z1"),$A2207-1,0),NA())</f>
        <v>#N/A</v>
      </c>
      <c r="R2207" s="219" t="e">
        <f ca="1">IF(ISNUMBER(OFFSET(INDIRECT("'"&amp;'DATA for charts'!R$5&amp;"'!$Z1"),$A2207-1,0)),OFFSET(INDIRECT("'"&amp;'DATA for charts'!R$5&amp;"'!$Z1"),$A2207-1,0),NA())</f>
        <v>#N/A</v>
      </c>
      <c r="S2207" s="219" t="e">
        <f ca="1">IF(ISNUMBER(OFFSET(INDIRECT("'"&amp;'DATA for charts'!S$5&amp;"'!$Z1"),$A2207-1,0)),OFFSET(INDIRECT("'"&amp;'DATA for charts'!S$5&amp;"'!$Z1"),$A2207-1,0),NA())</f>
        <v>#N/A</v>
      </c>
    </row>
    <row r="2208" spans="1:19">
      <c r="A2208" s="226">
        <f t="shared" si="1575"/>
        <v>283</v>
      </c>
      <c r="B2208" s="8">
        <v>22</v>
      </c>
      <c r="C2208" s="219">
        <f ca="1">IF(ISNUMBER(OFFSET(INDIRECT("'"&amp;'DATA for charts'!C$5&amp;"'!$Z1"),$A2208-1,0)),OFFSET(INDIRECT("'"&amp;'DATA for charts'!C$5&amp;"'!$Z1"),$A2208-1,0),NA())</f>
        <v>20.2</v>
      </c>
      <c r="D2208" s="219">
        <f ca="1">IF(ISNUMBER(OFFSET(INDIRECT("'"&amp;'DATA for charts'!D$5&amp;"'!$Z1"),$A2208-1,0)),OFFSET(INDIRECT("'"&amp;'DATA for charts'!D$5&amp;"'!$Z1"),$A2208-1,0),NA())</f>
        <v>20</v>
      </c>
      <c r="E2208" s="219">
        <f ca="1">IF(ISNUMBER(OFFSET(INDIRECT("'"&amp;'DATA for charts'!E$5&amp;"'!$Z1"),$A2208-1,0)),OFFSET(INDIRECT("'"&amp;'DATA for charts'!E$5&amp;"'!$Z1"),$A2208-1,0),NA())</f>
        <v>20</v>
      </c>
      <c r="F2208" s="219">
        <f ca="1">IF(ISNUMBER(OFFSET(INDIRECT("'"&amp;'DATA for charts'!F$5&amp;"'!$Z1"),$A2208-1,0)),OFFSET(INDIRECT("'"&amp;'DATA for charts'!F$5&amp;"'!$Z1"),$A2208-1,0),NA())</f>
        <v>20</v>
      </c>
      <c r="G2208" s="219">
        <f ca="1">IF(ISNUMBER(OFFSET(INDIRECT("'"&amp;'DATA for charts'!G$5&amp;"'!$Z1"),$A2208-1,0)),OFFSET(INDIRECT("'"&amp;'DATA for charts'!G$5&amp;"'!$Z1"),$A2208-1,0),NA())</f>
        <v>20</v>
      </c>
      <c r="H2208" s="219">
        <f ca="1">IF(ISNUMBER(OFFSET(INDIRECT("'"&amp;'DATA for charts'!H$5&amp;"'!$Z1"),$A2208-1,0)),OFFSET(INDIRECT("'"&amp;'DATA for charts'!H$5&amp;"'!$Z1"),$A2208-1,0),NA())</f>
        <v>20</v>
      </c>
      <c r="I2208" s="219" t="e">
        <f ca="1">IF(ISNUMBER(OFFSET(INDIRECT("'"&amp;'DATA for charts'!I$5&amp;"'!$Z1"),$A2208-1,0)),OFFSET(INDIRECT("'"&amp;'DATA for charts'!I$5&amp;"'!$Z1"),$A2208-1,0),NA())</f>
        <v>#N/A</v>
      </c>
      <c r="J2208" s="219" t="e">
        <f ca="1">IF(ISNUMBER(OFFSET(INDIRECT("'"&amp;'DATA for charts'!J$5&amp;"'!$Z1"),$A2208-1,0)),OFFSET(INDIRECT("'"&amp;'DATA for charts'!J$5&amp;"'!$Z1"),$A2208-1,0),NA())</f>
        <v>#N/A</v>
      </c>
      <c r="K2208" s="219" t="e">
        <f ca="1">IF(ISNUMBER(OFFSET(INDIRECT("'"&amp;'DATA for charts'!K$5&amp;"'!$Z1"),$A2208-1,0)),OFFSET(INDIRECT("'"&amp;'DATA for charts'!K$5&amp;"'!$Z1"),$A2208-1,0),NA())</f>
        <v>#N/A</v>
      </c>
      <c r="L2208" s="219" t="e">
        <f ca="1">IF(ISNUMBER(OFFSET(INDIRECT("'"&amp;'DATA for charts'!L$5&amp;"'!$Z1"),$A2208-1,0)),OFFSET(INDIRECT("'"&amp;'DATA for charts'!L$5&amp;"'!$Z1"),$A2208-1,0),NA())</f>
        <v>#N/A</v>
      </c>
      <c r="M2208" s="219" t="e">
        <f ca="1">IF(ISNUMBER(OFFSET(INDIRECT("'"&amp;'DATA for charts'!M$5&amp;"'!$Z1"),$A2208-1,0)),OFFSET(INDIRECT("'"&amp;'DATA for charts'!M$5&amp;"'!$Z1"),$A2208-1,0),NA())</f>
        <v>#N/A</v>
      </c>
      <c r="N2208" s="219" t="e">
        <f ca="1">IF(ISNUMBER(OFFSET(INDIRECT("'"&amp;'DATA for charts'!N$5&amp;"'!$Z1"),$A2208-1,0)),OFFSET(INDIRECT("'"&amp;'DATA for charts'!N$5&amp;"'!$Z1"),$A2208-1,0),NA())</f>
        <v>#N/A</v>
      </c>
      <c r="O2208" s="219" t="e">
        <f ca="1">IF(ISNUMBER(OFFSET(INDIRECT("'"&amp;'DATA for charts'!O$5&amp;"'!$Z1"),$A2208-1,0)),OFFSET(INDIRECT("'"&amp;'DATA for charts'!O$5&amp;"'!$Z1"),$A2208-1,0),NA())</f>
        <v>#N/A</v>
      </c>
      <c r="P2208" s="219" t="e">
        <f ca="1">IF(ISNUMBER(OFFSET(INDIRECT("'"&amp;'DATA for charts'!P$5&amp;"'!$Z1"),$A2208-1,0)),OFFSET(INDIRECT("'"&amp;'DATA for charts'!P$5&amp;"'!$Z1"),$A2208-1,0),NA())</f>
        <v>#N/A</v>
      </c>
      <c r="Q2208" s="219" t="e">
        <f ca="1">IF(ISNUMBER(OFFSET(INDIRECT("'"&amp;'DATA for charts'!Q$5&amp;"'!$Z1"),$A2208-1,0)),OFFSET(INDIRECT("'"&amp;'DATA for charts'!Q$5&amp;"'!$Z1"),$A2208-1,0),NA())</f>
        <v>#N/A</v>
      </c>
      <c r="R2208" s="219" t="e">
        <f ca="1">IF(ISNUMBER(OFFSET(INDIRECT("'"&amp;'DATA for charts'!R$5&amp;"'!$Z1"),$A2208-1,0)),OFFSET(INDIRECT("'"&amp;'DATA for charts'!R$5&amp;"'!$Z1"),$A2208-1,0),NA())</f>
        <v>#N/A</v>
      </c>
      <c r="S2208" s="219" t="e">
        <f ca="1">IF(ISNUMBER(OFFSET(INDIRECT("'"&amp;'DATA for charts'!S$5&amp;"'!$Z1"),$A2208-1,0)),OFFSET(INDIRECT("'"&amp;'DATA for charts'!S$5&amp;"'!$Z1"),$A2208-1,0),NA())</f>
        <v>#N/A</v>
      </c>
    </row>
    <row r="2209" spans="1:19">
      <c r="A2209" s="226">
        <f t="shared" si="1575"/>
        <v>284</v>
      </c>
      <c r="B2209" s="8">
        <v>23</v>
      </c>
      <c r="C2209" s="219">
        <f ca="1">IF(ISNUMBER(OFFSET(INDIRECT("'"&amp;'DATA for charts'!C$5&amp;"'!$Z1"),$A2209-1,0)),OFFSET(INDIRECT("'"&amp;'DATA for charts'!C$5&amp;"'!$Z1"),$A2209-1,0),NA())</f>
        <v>19.600000000000001</v>
      </c>
      <c r="D2209" s="219">
        <f ca="1">IF(ISNUMBER(OFFSET(INDIRECT("'"&amp;'DATA for charts'!D$5&amp;"'!$Z1"),$A2209-1,0)),OFFSET(INDIRECT("'"&amp;'DATA for charts'!D$5&amp;"'!$Z1"),$A2209-1,0),NA())</f>
        <v>20</v>
      </c>
      <c r="E2209" s="219">
        <f ca="1">IF(ISNUMBER(OFFSET(INDIRECT("'"&amp;'DATA for charts'!E$5&amp;"'!$Z1"),$A2209-1,0)),OFFSET(INDIRECT("'"&amp;'DATA for charts'!E$5&amp;"'!$Z1"),$A2209-1,0),NA())</f>
        <v>20</v>
      </c>
      <c r="F2209" s="219">
        <f ca="1">IF(ISNUMBER(OFFSET(INDIRECT("'"&amp;'DATA for charts'!F$5&amp;"'!$Z1"),$A2209-1,0)),OFFSET(INDIRECT("'"&amp;'DATA for charts'!F$5&amp;"'!$Z1"),$A2209-1,0),NA())</f>
        <v>20</v>
      </c>
      <c r="G2209" s="219">
        <f ca="1">IF(ISNUMBER(OFFSET(INDIRECT("'"&amp;'DATA for charts'!G$5&amp;"'!$Z1"),$A2209-1,0)),OFFSET(INDIRECT("'"&amp;'DATA for charts'!G$5&amp;"'!$Z1"),$A2209-1,0),NA())</f>
        <v>20</v>
      </c>
      <c r="H2209" s="219">
        <f ca="1">IF(ISNUMBER(OFFSET(INDIRECT("'"&amp;'DATA for charts'!H$5&amp;"'!$Z1"),$A2209-1,0)),OFFSET(INDIRECT("'"&amp;'DATA for charts'!H$5&amp;"'!$Z1"),$A2209-1,0),NA())</f>
        <v>20</v>
      </c>
      <c r="I2209" s="219" t="e">
        <f ca="1">IF(ISNUMBER(OFFSET(INDIRECT("'"&amp;'DATA for charts'!I$5&amp;"'!$Z1"),$A2209-1,0)),OFFSET(INDIRECT("'"&amp;'DATA for charts'!I$5&amp;"'!$Z1"),$A2209-1,0),NA())</f>
        <v>#N/A</v>
      </c>
      <c r="J2209" s="219" t="e">
        <f ca="1">IF(ISNUMBER(OFFSET(INDIRECT("'"&amp;'DATA for charts'!J$5&amp;"'!$Z1"),$A2209-1,0)),OFFSET(INDIRECT("'"&amp;'DATA for charts'!J$5&amp;"'!$Z1"),$A2209-1,0),NA())</f>
        <v>#N/A</v>
      </c>
      <c r="K2209" s="219" t="e">
        <f ca="1">IF(ISNUMBER(OFFSET(INDIRECT("'"&amp;'DATA for charts'!K$5&amp;"'!$Z1"),$A2209-1,0)),OFFSET(INDIRECT("'"&amp;'DATA for charts'!K$5&amp;"'!$Z1"),$A2209-1,0),NA())</f>
        <v>#N/A</v>
      </c>
      <c r="L2209" s="219" t="e">
        <f ca="1">IF(ISNUMBER(OFFSET(INDIRECT("'"&amp;'DATA for charts'!L$5&amp;"'!$Z1"),$A2209-1,0)),OFFSET(INDIRECT("'"&amp;'DATA for charts'!L$5&amp;"'!$Z1"),$A2209-1,0),NA())</f>
        <v>#N/A</v>
      </c>
      <c r="M2209" s="219" t="e">
        <f ca="1">IF(ISNUMBER(OFFSET(INDIRECT("'"&amp;'DATA for charts'!M$5&amp;"'!$Z1"),$A2209-1,0)),OFFSET(INDIRECT("'"&amp;'DATA for charts'!M$5&amp;"'!$Z1"),$A2209-1,0),NA())</f>
        <v>#N/A</v>
      </c>
      <c r="N2209" s="219" t="e">
        <f ca="1">IF(ISNUMBER(OFFSET(INDIRECT("'"&amp;'DATA for charts'!N$5&amp;"'!$Z1"),$A2209-1,0)),OFFSET(INDIRECT("'"&amp;'DATA for charts'!N$5&amp;"'!$Z1"),$A2209-1,0),NA())</f>
        <v>#N/A</v>
      </c>
      <c r="O2209" s="219" t="e">
        <f ca="1">IF(ISNUMBER(OFFSET(INDIRECT("'"&amp;'DATA for charts'!O$5&amp;"'!$Z1"),$A2209-1,0)),OFFSET(INDIRECT("'"&amp;'DATA for charts'!O$5&amp;"'!$Z1"),$A2209-1,0),NA())</f>
        <v>#N/A</v>
      </c>
      <c r="P2209" s="219" t="e">
        <f ca="1">IF(ISNUMBER(OFFSET(INDIRECT("'"&amp;'DATA for charts'!P$5&amp;"'!$Z1"),$A2209-1,0)),OFFSET(INDIRECT("'"&amp;'DATA for charts'!P$5&amp;"'!$Z1"),$A2209-1,0),NA())</f>
        <v>#N/A</v>
      </c>
      <c r="Q2209" s="219" t="e">
        <f ca="1">IF(ISNUMBER(OFFSET(INDIRECT("'"&amp;'DATA for charts'!Q$5&amp;"'!$Z1"),$A2209-1,0)),OFFSET(INDIRECT("'"&amp;'DATA for charts'!Q$5&amp;"'!$Z1"),$A2209-1,0),NA())</f>
        <v>#N/A</v>
      </c>
      <c r="R2209" s="219" t="e">
        <f ca="1">IF(ISNUMBER(OFFSET(INDIRECT("'"&amp;'DATA for charts'!R$5&amp;"'!$Z1"),$A2209-1,0)),OFFSET(INDIRECT("'"&amp;'DATA for charts'!R$5&amp;"'!$Z1"),$A2209-1,0),NA())</f>
        <v>#N/A</v>
      </c>
      <c r="S2209" s="219" t="e">
        <f ca="1">IF(ISNUMBER(OFFSET(INDIRECT("'"&amp;'DATA for charts'!S$5&amp;"'!$Z1"),$A2209-1,0)),OFFSET(INDIRECT("'"&amp;'DATA for charts'!S$5&amp;"'!$Z1"),$A2209-1,0),NA())</f>
        <v>#N/A</v>
      </c>
    </row>
    <row r="2210" spans="1:19">
      <c r="A2210" s="226">
        <f t="shared" si="1575"/>
        <v>285</v>
      </c>
      <c r="B2210" s="8">
        <v>24</v>
      </c>
      <c r="C2210" s="219">
        <f ca="1">IF(ISNUMBER(OFFSET(INDIRECT("'"&amp;'DATA for charts'!C$5&amp;"'!$Z1"),$A2210-1,0)),OFFSET(INDIRECT("'"&amp;'DATA for charts'!C$5&amp;"'!$Z1"),$A2210-1,0),NA())</f>
        <v>18.8</v>
      </c>
      <c r="D2210" s="219">
        <f ca="1">IF(ISNUMBER(OFFSET(INDIRECT("'"&amp;'DATA for charts'!D$5&amp;"'!$Z1"),$A2210-1,0)),OFFSET(INDIRECT("'"&amp;'DATA for charts'!D$5&amp;"'!$Z1"),$A2210-1,0),NA())</f>
        <v>18.100349999999999</v>
      </c>
      <c r="E2210" s="219">
        <f ca="1">IF(ISNUMBER(OFFSET(INDIRECT("'"&amp;'DATA for charts'!E$5&amp;"'!$Z1"),$A2210-1,0)),OFFSET(INDIRECT("'"&amp;'DATA for charts'!E$5&amp;"'!$Z1"),$A2210-1,0),NA())</f>
        <v>18.010000000000002</v>
      </c>
      <c r="F2210" s="219">
        <f ca="1">IF(ISNUMBER(OFFSET(INDIRECT("'"&amp;'DATA for charts'!F$5&amp;"'!$Z1"),$A2210-1,0)),OFFSET(INDIRECT("'"&amp;'DATA for charts'!F$5&amp;"'!$Z1"),$A2210-1,0),NA())</f>
        <v>18.003809733127</v>
      </c>
      <c r="G2210" s="219">
        <f ca="1">IF(ISNUMBER(OFFSET(INDIRECT("'"&amp;'DATA for charts'!G$5&amp;"'!$Z1"),$A2210-1,0)),OFFSET(INDIRECT("'"&amp;'DATA for charts'!G$5&amp;"'!$Z1"),$A2210-1,0),NA())</f>
        <v>18.38</v>
      </c>
      <c r="H2210" s="219">
        <f ca="1">IF(ISNUMBER(OFFSET(INDIRECT("'"&amp;'DATA for charts'!H$5&amp;"'!$Z1"),$A2210-1,0)),OFFSET(INDIRECT("'"&amp;'DATA for charts'!H$5&amp;"'!$Z1"),$A2210-1,0),NA())</f>
        <v>17.655328253441802</v>
      </c>
      <c r="I2210" s="219" t="e">
        <f ca="1">IF(ISNUMBER(OFFSET(INDIRECT("'"&amp;'DATA for charts'!I$5&amp;"'!$Z1"),$A2210-1,0)),OFFSET(INDIRECT("'"&amp;'DATA for charts'!I$5&amp;"'!$Z1"),$A2210-1,0),NA())</f>
        <v>#N/A</v>
      </c>
      <c r="J2210" s="219" t="e">
        <f ca="1">IF(ISNUMBER(OFFSET(INDIRECT("'"&amp;'DATA for charts'!J$5&amp;"'!$Z1"),$A2210-1,0)),OFFSET(INDIRECT("'"&amp;'DATA for charts'!J$5&amp;"'!$Z1"),$A2210-1,0),NA())</f>
        <v>#N/A</v>
      </c>
      <c r="K2210" s="219" t="e">
        <f ca="1">IF(ISNUMBER(OFFSET(INDIRECT("'"&amp;'DATA for charts'!K$5&amp;"'!$Z1"),$A2210-1,0)),OFFSET(INDIRECT("'"&amp;'DATA for charts'!K$5&amp;"'!$Z1"),$A2210-1,0),NA())</f>
        <v>#N/A</v>
      </c>
      <c r="L2210" s="219" t="e">
        <f ca="1">IF(ISNUMBER(OFFSET(INDIRECT("'"&amp;'DATA for charts'!L$5&amp;"'!$Z1"),$A2210-1,0)),OFFSET(INDIRECT("'"&amp;'DATA for charts'!L$5&amp;"'!$Z1"),$A2210-1,0),NA())</f>
        <v>#N/A</v>
      </c>
      <c r="M2210" s="219" t="e">
        <f ca="1">IF(ISNUMBER(OFFSET(INDIRECT("'"&amp;'DATA for charts'!M$5&amp;"'!$Z1"),$A2210-1,0)),OFFSET(INDIRECT("'"&amp;'DATA for charts'!M$5&amp;"'!$Z1"),$A2210-1,0),NA())</f>
        <v>#N/A</v>
      </c>
      <c r="N2210" s="219" t="e">
        <f ca="1">IF(ISNUMBER(OFFSET(INDIRECT("'"&amp;'DATA for charts'!N$5&amp;"'!$Z1"),$A2210-1,0)),OFFSET(INDIRECT("'"&amp;'DATA for charts'!N$5&amp;"'!$Z1"),$A2210-1,0),NA())</f>
        <v>#N/A</v>
      </c>
      <c r="O2210" s="219" t="e">
        <f ca="1">IF(ISNUMBER(OFFSET(INDIRECT("'"&amp;'DATA for charts'!O$5&amp;"'!$Z1"),$A2210-1,0)),OFFSET(INDIRECT("'"&amp;'DATA for charts'!O$5&amp;"'!$Z1"),$A2210-1,0),NA())</f>
        <v>#N/A</v>
      </c>
      <c r="P2210" s="219" t="e">
        <f ca="1">IF(ISNUMBER(OFFSET(INDIRECT("'"&amp;'DATA for charts'!P$5&amp;"'!$Z1"),$A2210-1,0)),OFFSET(INDIRECT("'"&amp;'DATA for charts'!P$5&amp;"'!$Z1"),$A2210-1,0),NA())</f>
        <v>#N/A</v>
      </c>
      <c r="Q2210" s="219" t="e">
        <f ca="1">IF(ISNUMBER(OFFSET(INDIRECT("'"&amp;'DATA for charts'!Q$5&amp;"'!$Z1"),$A2210-1,0)),OFFSET(INDIRECT("'"&amp;'DATA for charts'!Q$5&amp;"'!$Z1"),$A2210-1,0),NA())</f>
        <v>#N/A</v>
      </c>
      <c r="R2210" s="219" t="e">
        <f ca="1">IF(ISNUMBER(OFFSET(INDIRECT("'"&amp;'DATA for charts'!R$5&amp;"'!$Z1"),$A2210-1,0)),OFFSET(INDIRECT("'"&amp;'DATA for charts'!R$5&amp;"'!$Z1"),$A2210-1,0),NA())</f>
        <v>#N/A</v>
      </c>
      <c r="S2210" s="219" t="e">
        <f ca="1">IF(ISNUMBER(OFFSET(INDIRECT("'"&amp;'DATA for charts'!S$5&amp;"'!$Z1"),$A2210-1,0)),OFFSET(INDIRECT("'"&amp;'DATA for charts'!S$5&amp;"'!$Z1"),$A2210-1,0),NA())</f>
        <v>#N/A</v>
      </c>
    </row>
    <row r="2211" spans="1:19">
      <c r="A2211" s="216"/>
      <c r="B2211" s="37" t="s">
        <v>85</v>
      </c>
      <c r="C2211" s="37" t="s">
        <v>85</v>
      </c>
      <c r="D2211" s="37" t="s">
        <v>85</v>
      </c>
      <c r="E2211" s="37" t="s">
        <v>85</v>
      </c>
      <c r="F2211" s="37" t="s">
        <v>85</v>
      </c>
      <c r="G2211" s="37" t="s">
        <v>85</v>
      </c>
      <c r="H2211" s="37" t="s">
        <v>85</v>
      </c>
      <c r="I2211" s="37" t="s">
        <v>85</v>
      </c>
      <c r="J2211" s="37" t="s">
        <v>85</v>
      </c>
      <c r="K2211" s="37"/>
      <c r="L2211" s="37"/>
      <c r="M2211" s="37"/>
      <c r="N2211" s="37"/>
      <c r="O2211" s="37"/>
      <c r="P2211" s="37"/>
      <c r="Q2211" s="37"/>
      <c r="R2211" s="37"/>
      <c r="S2211" s="37" t="s">
        <v>85</v>
      </c>
    </row>
    <row r="2219" spans="1:19">
      <c r="A2219" s="216"/>
      <c r="B2219" s="464" t="s">
        <v>882</v>
      </c>
    </row>
    <row r="2220" spans="1:19">
      <c r="A2220" s="216"/>
      <c r="B2220" s="464" t="s">
        <v>80</v>
      </c>
    </row>
    <row r="2221" spans="1:19">
      <c r="A2221" s="216"/>
      <c r="B2221" s="464" t="s">
        <v>889</v>
      </c>
    </row>
    <row r="2222" spans="1:19">
      <c r="A2222" s="216"/>
      <c r="B2222" s="32" t="s">
        <v>82</v>
      </c>
    </row>
    <row r="2223" spans="1:19">
      <c r="A2223" s="216" t="str">
        <f>A1664</f>
        <v>kWh</v>
      </c>
      <c r="B2223" s="32" t="s">
        <v>65</v>
      </c>
      <c r="C2223" s="33" t="str">
        <f t="shared" ref="C2223:S2223" si="1576">C1664</f>
        <v>kWh</v>
      </c>
      <c r="D2223" s="33" t="str">
        <f t="shared" si="1576"/>
        <v>kWh</v>
      </c>
      <c r="E2223" s="33" t="str">
        <f t="shared" si="1576"/>
        <v>kWh</v>
      </c>
      <c r="F2223" s="33" t="str">
        <f t="shared" si="1576"/>
        <v>kWh</v>
      </c>
      <c r="G2223" s="33" t="str">
        <f t="shared" si="1576"/>
        <v>kWh</v>
      </c>
      <c r="H2223" s="33" t="str">
        <f t="shared" si="1576"/>
        <v>kWh</v>
      </c>
      <c r="I2223" s="33" t="str">
        <f t="shared" si="1576"/>
        <v>kWh</v>
      </c>
      <c r="J2223" s="33" t="str">
        <f t="shared" si="1576"/>
        <v>kWh</v>
      </c>
      <c r="K2223" s="33" t="str">
        <f t="shared" si="1576"/>
        <v>kWh</v>
      </c>
      <c r="L2223" s="33" t="str">
        <f t="shared" si="1576"/>
        <v>kWh</v>
      </c>
      <c r="M2223" s="33" t="str">
        <f t="shared" si="1576"/>
        <v>kWh</v>
      </c>
      <c r="N2223" s="33" t="str">
        <f t="shared" si="1576"/>
        <v>kWh</v>
      </c>
      <c r="O2223" s="33" t="str">
        <f t="shared" si="1576"/>
        <v>kWh</v>
      </c>
      <c r="P2223" s="33" t="str">
        <f t="shared" si="1576"/>
        <v>kWh</v>
      </c>
      <c r="Q2223" s="33" t="str">
        <f t="shared" si="1576"/>
        <v>kWh</v>
      </c>
      <c r="R2223" s="33" t="str">
        <f t="shared" si="1576"/>
        <v>kWh</v>
      </c>
      <c r="S2223" s="33" t="str">
        <f t="shared" si="1576"/>
        <v>kWh</v>
      </c>
    </row>
    <row r="2224" spans="1:19">
      <c r="A2224" s="216">
        <f>A1663</f>
        <v>0</v>
      </c>
      <c r="B2224" s="32" t="s">
        <v>66</v>
      </c>
      <c r="C2224" s="33" t="str">
        <f t="shared" ref="C2224:S2224" ca="1" si="1577">C1663</f>
        <v/>
      </c>
      <c r="D2224" s="33" t="str">
        <f t="shared" ca="1" si="1577"/>
        <v/>
      </c>
      <c r="E2224" s="33" t="str">
        <f t="shared" ca="1" si="1577"/>
        <v/>
      </c>
      <c r="F2224" s="33" t="str">
        <f t="shared" ca="1" si="1577"/>
        <v/>
      </c>
      <c r="G2224" s="33" t="str">
        <f t="shared" ca="1" si="1577"/>
        <v/>
      </c>
      <c r="H2224" s="33" t="str">
        <f t="shared" ca="1" si="1577"/>
        <v/>
      </c>
      <c r="I2224" s="33" t="str">
        <f t="shared" ca="1" si="1577"/>
        <v/>
      </c>
      <c r="J2224" s="33" t="str">
        <f t="shared" ca="1" si="1577"/>
        <v/>
      </c>
      <c r="K2224" s="33" t="str">
        <f t="shared" ca="1" si="1577"/>
        <v/>
      </c>
      <c r="L2224" s="33" t="str">
        <f t="shared" ca="1" si="1577"/>
        <v/>
      </c>
      <c r="M2224" s="33" t="str">
        <f t="shared" ca="1" si="1577"/>
        <v/>
      </c>
      <c r="N2224" s="33" t="str">
        <f t="shared" ca="1" si="1577"/>
        <v/>
      </c>
      <c r="O2224" s="33" t="str">
        <f t="shared" ca="1" si="1577"/>
        <v/>
      </c>
      <c r="P2224" s="33" t="str">
        <f t="shared" ca="1" si="1577"/>
        <v/>
      </c>
      <c r="Q2224" s="33" t="str">
        <f t="shared" ca="1" si="1577"/>
        <v/>
      </c>
      <c r="R2224" s="33" t="str">
        <f t="shared" ca="1" si="1577"/>
        <v/>
      </c>
      <c r="S2224" s="33" t="str">
        <f t="shared" ca="1" si="1577"/>
        <v/>
      </c>
    </row>
    <row r="2225" spans="1:19">
      <c r="A2225" s="216" t="s">
        <v>84</v>
      </c>
      <c r="B2225" s="32" t="s">
        <v>83</v>
      </c>
      <c r="C2225" s="34" t="s">
        <v>84</v>
      </c>
      <c r="D2225" s="34" t="s">
        <v>84</v>
      </c>
      <c r="E2225" s="34" t="s">
        <v>84</v>
      </c>
      <c r="F2225" s="34" t="s">
        <v>84</v>
      </c>
      <c r="G2225" s="34" t="s">
        <v>84</v>
      </c>
      <c r="H2225" s="34" t="s">
        <v>84</v>
      </c>
      <c r="I2225" s="34" t="s">
        <v>84</v>
      </c>
      <c r="J2225" s="34" t="s">
        <v>84</v>
      </c>
      <c r="K2225" s="34" t="s">
        <v>84</v>
      </c>
      <c r="L2225" s="34" t="s">
        <v>84</v>
      </c>
      <c r="M2225" s="34" t="s">
        <v>84</v>
      </c>
      <c r="N2225" s="34" t="s">
        <v>84</v>
      </c>
      <c r="O2225" s="34" t="s">
        <v>84</v>
      </c>
      <c r="P2225" s="34" t="s">
        <v>84</v>
      </c>
      <c r="Q2225" s="34" t="s">
        <v>84</v>
      </c>
      <c r="R2225" s="34" t="s">
        <v>84</v>
      </c>
      <c r="S2225" s="34" t="s">
        <v>84</v>
      </c>
    </row>
    <row r="2226" spans="1:19">
      <c r="A2226" s="216" t="s">
        <v>85</v>
      </c>
      <c r="B2226" s="37" t="s">
        <v>85</v>
      </c>
      <c r="C2226" s="37" t="s">
        <v>85</v>
      </c>
      <c r="D2226" s="37" t="s">
        <v>85</v>
      </c>
      <c r="E2226" s="37" t="s">
        <v>85</v>
      </c>
      <c r="F2226" s="37" t="s">
        <v>85</v>
      </c>
      <c r="G2226" s="37" t="s">
        <v>85</v>
      </c>
      <c r="H2226" s="37" t="s">
        <v>85</v>
      </c>
      <c r="I2226" s="37" t="s">
        <v>85</v>
      </c>
      <c r="J2226" s="37" t="s">
        <v>85</v>
      </c>
      <c r="K2226" s="37" t="s">
        <v>85</v>
      </c>
      <c r="L2226" s="37" t="s">
        <v>85</v>
      </c>
      <c r="M2226" s="37" t="s">
        <v>85</v>
      </c>
      <c r="N2226" s="37" t="s">
        <v>85</v>
      </c>
      <c r="O2226" s="37" t="s">
        <v>85</v>
      </c>
      <c r="P2226" s="37" t="s">
        <v>85</v>
      </c>
      <c r="Q2226" s="37" t="s">
        <v>85</v>
      </c>
      <c r="R2226" s="37" t="s">
        <v>85</v>
      </c>
      <c r="S2226" s="37" t="s">
        <v>85</v>
      </c>
    </row>
    <row r="2227" spans="1:19">
      <c r="A2227" s="216" t="str">
        <f>A1664</f>
        <v>kWh</v>
      </c>
      <c r="B2227" s="37"/>
      <c r="C2227" s="33" t="str">
        <f t="shared" ref="C2227:S2227" ca="1" si="1578">C$8</f>
        <v>BSIMAC</v>
      </c>
      <c r="D2227" s="33" t="str">
        <f t="shared" ca="1" si="1578"/>
        <v>CSE</v>
      </c>
      <c r="E2227" s="33" t="str">
        <f t="shared" ca="1" si="1578"/>
        <v>DeST</v>
      </c>
      <c r="F2227" s="33" t="str">
        <f t="shared" ca="1" si="1578"/>
        <v>EnergyPlus</v>
      </c>
      <c r="G2227" s="33" t="str">
        <f t="shared" ca="1" si="1578"/>
        <v>ESP-r</v>
      </c>
      <c r="H2227" s="33" t="str">
        <f t="shared" ca="1" si="1578"/>
        <v>TRNSYS</v>
      </c>
      <c r="I2227" s="33" t="str">
        <f t="shared" ca="1" si="1578"/>
        <v>TestSpec-Alt</v>
      </c>
      <c r="J2227" s="33">
        <f t="shared" ca="1" si="1578"/>
        <v>0</v>
      </c>
      <c r="K2227" s="33">
        <f t="shared" ca="1" si="1578"/>
        <v>0</v>
      </c>
      <c r="L2227" s="33">
        <f t="shared" ca="1" si="1578"/>
        <v>0</v>
      </c>
      <c r="M2227" s="33">
        <f t="shared" ca="1" si="1578"/>
        <v>0</v>
      </c>
      <c r="N2227" s="33">
        <f t="shared" ca="1" si="1578"/>
        <v>0</v>
      </c>
      <c r="O2227" s="33">
        <f t="shared" ca="1" si="1578"/>
        <v>0</v>
      </c>
      <c r="P2227" s="33">
        <f t="shared" ca="1" si="1578"/>
        <v>0</v>
      </c>
      <c r="Q2227" s="33">
        <f t="shared" ca="1" si="1578"/>
        <v>0</v>
      </c>
      <c r="R2227" s="33">
        <f t="shared" ca="1" si="1578"/>
        <v>0</v>
      </c>
      <c r="S2227" s="33" t="str">
        <f t="shared" ca="1" si="1578"/>
        <v>Tested Prg</v>
      </c>
    </row>
    <row r="2228" spans="1:19">
      <c r="A2228" s="226">
        <v>230</v>
      </c>
      <c r="B2228" s="8">
        <v>1</v>
      </c>
      <c r="C2228" s="28">
        <f ca="1">IF(ISNUMBER(OFFSET(INDIRECT("'"&amp;'DATA for charts'!C$5&amp;"'!$C1"),$A2228-1,0)),OFFSET(INDIRECT("'"&amp;'DATA for charts'!C$5&amp;"'!$C1"),$A2228-1,0),NA())</f>
        <v>0</v>
      </c>
      <c r="D2228" s="28">
        <f ca="1">IF(ISNUMBER(OFFSET(INDIRECT("'"&amp;'DATA for charts'!D$5&amp;"'!$C1"),$A2228-1,0)),OFFSET(INDIRECT("'"&amp;'DATA for charts'!D$5&amp;"'!$C1"),$A2228-1,0),NA())</f>
        <v>0</v>
      </c>
      <c r="E2228" s="28">
        <f ca="1">IF(ISNUMBER(OFFSET(INDIRECT("'"&amp;'DATA for charts'!E$5&amp;"'!$C1"),$A2228-1,0)),OFFSET(INDIRECT("'"&amp;'DATA for charts'!E$5&amp;"'!$C1"),$A2228-1,0),NA())</f>
        <v>0</v>
      </c>
      <c r="F2228" s="28">
        <f ca="1">IF(ISNUMBER(OFFSET(INDIRECT("'"&amp;'DATA for charts'!F$5&amp;"'!$C1"),$A2228-1,0)),OFFSET(INDIRECT("'"&amp;'DATA for charts'!F$5&amp;"'!$C1"),$A2228-1,0),NA())</f>
        <v>0</v>
      </c>
      <c r="G2228" s="28">
        <f ca="1">IF(ISNUMBER(OFFSET(INDIRECT("'"&amp;'DATA for charts'!G$5&amp;"'!$C1"),$A2228-1,0)),OFFSET(INDIRECT("'"&amp;'DATA for charts'!G$5&amp;"'!$C1"),$A2228-1,0),NA())</f>
        <v>0</v>
      </c>
      <c r="H2228" s="28">
        <f ca="1">IF(ISNUMBER(OFFSET(INDIRECT("'"&amp;'DATA for charts'!H$5&amp;"'!$C1"),$A2228-1,0)),OFFSET(INDIRECT("'"&amp;'DATA for charts'!H$5&amp;"'!$C1"),$A2228-1,0),NA())</f>
        <v>0</v>
      </c>
      <c r="I2228" s="28" t="e">
        <f ca="1">IF(ISNUMBER(OFFSET(INDIRECT("'"&amp;'DATA for charts'!I$5&amp;"'!$C1"),$A2228-1,0)),OFFSET(INDIRECT("'"&amp;'DATA for charts'!I$5&amp;"'!$C1"),$A2228-1,0),NA())</f>
        <v>#N/A</v>
      </c>
      <c r="J2228" s="28" t="e">
        <f ca="1">IF(ISNUMBER(OFFSET(INDIRECT("'"&amp;'DATA for charts'!J$5&amp;"'!$C1"),$A2228-1,0)),OFFSET(INDIRECT("'"&amp;'DATA for charts'!J$5&amp;"'!$C1"),$A2228-1,0),NA())</f>
        <v>#N/A</v>
      </c>
      <c r="K2228" s="28" t="e">
        <f ca="1">IF(ISNUMBER(OFFSET(INDIRECT("'"&amp;'DATA for charts'!K$5&amp;"'!$C1"),$A2228-1,0)),OFFSET(INDIRECT("'"&amp;'DATA for charts'!K$5&amp;"'!$C1"),$A2228-1,0),NA())</f>
        <v>#N/A</v>
      </c>
      <c r="L2228" s="28" t="e">
        <f ca="1">IF(ISNUMBER(OFFSET(INDIRECT("'"&amp;'DATA for charts'!L$5&amp;"'!$C1"),$A2228-1,0)),OFFSET(INDIRECT("'"&amp;'DATA for charts'!L$5&amp;"'!$C1"),$A2228-1,0),NA())</f>
        <v>#N/A</v>
      </c>
      <c r="M2228" s="28" t="e">
        <f ca="1">IF(ISNUMBER(OFFSET(INDIRECT("'"&amp;'DATA for charts'!M$5&amp;"'!$C1"),$A2228-1,0)),OFFSET(INDIRECT("'"&amp;'DATA for charts'!M$5&amp;"'!$C1"),$A2228-1,0),NA())</f>
        <v>#N/A</v>
      </c>
      <c r="N2228" s="28" t="e">
        <f ca="1">IF(ISNUMBER(OFFSET(INDIRECT("'"&amp;'DATA for charts'!N$5&amp;"'!$C1"),$A2228-1,0)),OFFSET(INDIRECT("'"&amp;'DATA for charts'!N$5&amp;"'!$C1"),$A2228-1,0),NA())</f>
        <v>#N/A</v>
      </c>
      <c r="O2228" s="28" t="e">
        <f ca="1">IF(ISNUMBER(OFFSET(INDIRECT("'"&amp;'DATA for charts'!O$5&amp;"'!$C1"),$A2228-1,0)),OFFSET(INDIRECT("'"&amp;'DATA for charts'!O$5&amp;"'!$C1"),$A2228-1,0),NA())</f>
        <v>#N/A</v>
      </c>
      <c r="P2228" s="28" t="e">
        <f ca="1">IF(ISNUMBER(OFFSET(INDIRECT("'"&amp;'DATA for charts'!P$5&amp;"'!$C1"),$A2228-1,0)),OFFSET(INDIRECT("'"&amp;'DATA for charts'!P$5&amp;"'!$C1"),$A2228-1,0),NA())</f>
        <v>#N/A</v>
      </c>
      <c r="Q2228" s="28" t="e">
        <f ca="1">IF(ISNUMBER(OFFSET(INDIRECT("'"&amp;'DATA for charts'!Q$5&amp;"'!$C1"),$A2228-1,0)),OFFSET(INDIRECT("'"&amp;'DATA for charts'!Q$5&amp;"'!$C1"),$A2228-1,0),NA())</f>
        <v>#N/A</v>
      </c>
      <c r="R2228" s="28" t="e">
        <f ca="1">IF(ISNUMBER(OFFSET(INDIRECT("'"&amp;'DATA for charts'!R$5&amp;"'!$C1"),$A2228-1,0)),OFFSET(INDIRECT("'"&amp;'DATA for charts'!R$5&amp;"'!$C1"),$A2228-1,0),NA())</f>
        <v>#N/A</v>
      </c>
      <c r="S2228" s="28" t="e">
        <f ca="1">IF(ISNUMBER(OFFSET(INDIRECT("'"&amp;'DATA for charts'!S$5&amp;"'!$C1"),$A2228-1,0)),OFFSET(INDIRECT("'"&amp;'DATA for charts'!S$5&amp;"'!$C1"),$A2228-1,0),NA())</f>
        <v>#N/A</v>
      </c>
    </row>
    <row r="2229" spans="1:19">
      <c r="A2229" s="226">
        <f>A2228+1</f>
        <v>231</v>
      </c>
      <c r="B2229" s="8">
        <v>2</v>
      </c>
      <c r="C2229" s="28">
        <f ca="1">IF(ISNUMBER(OFFSET(INDIRECT("'"&amp;'DATA for charts'!C$5&amp;"'!$C1"),$A2229-1,0)),OFFSET(INDIRECT("'"&amp;'DATA for charts'!C$5&amp;"'!$C1"),$A2229-1,0),NA())</f>
        <v>0</v>
      </c>
      <c r="D2229" s="28">
        <f ca="1">IF(ISNUMBER(OFFSET(INDIRECT("'"&amp;'DATA for charts'!D$5&amp;"'!$C1"),$A2229-1,0)),OFFSET(INDIRECT("'"&amp;'DATA for charts'!D$5&amp;"'!$C1"),$A2229-1,0),NA())</f>
        <v>0</v>
      </c>
      <c r="E2229" s="28">
        <f ca="1">IF(ISNUMBER(OFFSET(INDIRECT("'"&amp;'DATA for charts'!E$5&amp;"'!$C1"),$A2229-1,0)),OFFSET(INDIRECT("'"&amp;'DATA for charts'!E$5&amp;"'!$C1"),$A2229-1,0),NA())</f>
        <v>0</v>
      </c>
      <c r="F2229" s="28">
        <f ca="1">IF(ISNUMBER(OFFSET(INDIRECT("'"&amp;'DATA for charts'!F$5&amp;"'!$C1"),$A2229-1,0)),OFFSET(INDIRECT("'"&amp;'DATA for charts'!F$5&amp;"'!$C1"),$A2229-1,0),NA())</f>
        <v>0</v>
      </c>
      <c r="G2229" s="28">
        <f ca="1">IF(ISNUMBER(OFFSET(INDIRECT("'"&amp;'DATA for charts'!G$5&amp;"'!$C1"),$A2229-1,0)),OFFSET(INDIRECT("'"&amp;'DATA for charts'!G$5&amp;"'!$C1"),$A2229-1,0),NA())</f>
        <v>0</v>
      </c>
      <c r="H2229" s="28">
        <f ca="1">IF(ISNUMBER(OFFSET(INDIRECT("'"&amp;'DATA for charts'!H$5&amp;"'!$C1"),$A2229-1,0)),OFFSET(INDIRECT("'"&amp;'DATA for charts'!H$5&amp;"'!$C1"),$A2229-1,0),NA())</f>
        <v>0</v>
      </c>
      <c r="I2229" s="28" t="e">
        <f ca="1">IF(ISNUMBER(OFFSET(INDIRECT("'"&amp;'DATA for charts'!I$5&amp;"'!$C1"),$A2229-1,0)),OFFSET(INDIRECT("'"&amp;'DATA for charts'!I$5&amp;"'!$C1"),$A2229-1,0),NA())</f>
        <v>#N/A</v>
      </c>
      <c r="J2229" s="28" t="e">
        <f ca="1">IF(ISNUMBER(OFFSET(INDIRECT("'"&amp;'DATA for charts'!J$5&amp;"'!$C1"),$A2229-1,0)),OFFSET(INDIRECT("'"&amp;'DATA for charts'!J$5&amp;"'!$C1"),$A2229-1,0),NA())</f>
        <v>#N/A</v>
      </c>
      <c r="K2229" s="28" t="e">
        <f ca="1">IF(ISNUMBER(OFFSET(INDIRECT("'"&amp;'DATA for charts'!K$5&amp;"'!$C1"),$A2229-1,0)),OFFSET(INDIRECT("'"&amp;'DATA for charts'!K$5&amp;"'!$C1"),$A2229-1,0),NA())</f>
        <v>#N/A</v>
      </c>
      <c r="L2229" s="28" t="e">
        <f ca="1">IF(ISNUMBER(OFFSET(INDIRECT("'"&amp;'DATA for charts'!L$5&amp;"'!$C1"),$A2229-1,0)),OFFSET(INDIRECT("'"&amp;'DATA for charts'!L$5&amp;"'!$C1"),$A2229-1,0),NA())</f>
        <v>#N/A</v>
      </c>
      <c r="M2229" s="28" t="e">
        <f ca="1">IF(ISNUMBER(OFFSET(INDIRECT("'"&amp;'DATA for charts'!M$5&amp;"'!$C1"),$A2229-1,0)),OFFSET(INDIRECT("'"&amp;'DATA for charts'!M$5&amp;"'!$C1"),$A2229-1,0),NA())</f>
        <v>#N/A</v>
      </c>
      <c r="N2229" s="28" t="e">
        <f ca="1">IF(ISNUMBER(OFFSET(INDIRECT("'"&amp;'DATA for charts'!N$5&amp;"'!$C1"),$A2229-1,0)),OFFSET(INDIRECT("'"&amp;'DATA for charts'!N$5&amp;"'!$C1"),$A2229-1,0),NA())</f>
        <v>#N/A</v>
      </c>
      <c r="O2229" s="28" t="e">
        <f ca="1">IF(ISNUMBER(OFFSET(INDIRECT("'"&amp;'DATA for charts'!O$5&amp;"'!$C1"),$A2229-1,0)),OFFSET(INDIRECT("'"&amp;'DATA for charts'!O$5&amp;"'!$C1"),$A2229-1,0),NA())</f>
        <v>#N/A</v>
      </c>
      <c r="P2229" s="28" t="e">
        <f ca="1">IF(ISNUMBER(OFFSET(INDIRECT("'"&amp;'DATA for charts'!P$5&amp;"'!$C1"),$A2229-1,0)),OFFSET(INDIRECT("'"&amp;'DATA for charts'!P$5&amp;"'!$C1"),$A2229-1,0),NA())</f>
        <v>#N/A</v>
      </c>
      <c r="Q2229" s="28" t="e">
        <f ca="1">IF(ISNUMBER(OFFSET(INDIRECT("'"&amp;'DATA for charts'!Q$5&amp;"'!$C1"),$A2229-1,0)),OFFSET(INDIRECT("'"&amp;'DATA for charts'!Q$5&amp;"'!$C1"),$A2229-1,0),NA())</f>
        <v>#N/A</v>
      </c>
      <c r="R2229" s="28" t="e">
        <f ca="1">IF(ISNUMBER(OFFSET(INDIRECT("'"&amp;'DATA for charts'!R$5&amp;"'!$C1"),$A2229-1,0)),OFFSET(INDIRECT("'"&amp;'DATA for charts'!R$5&amp;"'!$C1"),$A2229-1,0),NA())</f>
        <v>#N/A</v>
      </c>
      <c r="S2229" s="28" t="e">
        <f ca="1">IF(ISNUMBER(OFFSET(INDIRECT("'"&amp;'DATA for charts'!S$5&amp;"'!$C1"),$A2229-1,0)),OFFSET(INDIRECT("'"&amp;'DATA for charts'!S$5&amp;"'!$C1"),$A2229-1,0),NA())</f>
        <v>#N/A</v>
      </c>
    </row>
    <row r="2230" spans="1:19">
      <c r="A2230" s="226">
        <f t="shared" ref="A2230:A2251" si="1579">A2229+1</f>
        <v>232</v>
      </c>
      <c r="B2230" s="8">
        <v>3</v>
      </c>
      <c r="C2230" s="28">
        <f ca="1">IF(ISNUMBER(OFFSET(INDIRECT("'"&amp;'DATA for charts'!C$5&amp;"'!$C1"),$A2230-1,0)),OFFSET(INDIRECT("'"&amp;'DATA for charts'!C$5&amp;"'!$C1"),$A2230-1,0),NA())</f>
        <v>0</v>
      </c>
      <c r="D2230" s="28">
        <f ca="1">IF(ISNUMBER(OFFSET(INDIRECT("'"&amp;'DATA for charts'!D$5&amp;"'!$C1"),$A2230-1,0)),OFFSET(INDIRECT("'"&amp;'DATA for charts'!D$5&amp;"'!$C1"),$A2230-1,0),NA())</f>
        <v>0</v>
      </c>
      <c r="E2230" s="28">
        <f ca="1">IF(ISNUMBER(OFFSET(INDIRECT("'"&amp;'DATA for charts'!E$5&amp;"'!$C1"),$A2230-1,0)),OFFSET(INDIRECT("'"&amp;'DATA for charts'!E$5&amp;"'!$C1"),$A2230-1,0),NA())</f>
        <v>0</v>
      </c>
      <c r="F2230" s="28">
        <f ca="1">IF(ISNUMBER(OFFSET(INDIRECT("'"&amp;'DATA for charts'!F$5&amp;"'!$C1"),$A2230-1,0)),OFFSET(INDIRECT("'"&amp;'DATA for charts'!F$5&amp;"'!$C1"),$A2230-1,0),NA())</f>
        <v>0</v>
      </c>
      <c r="G2230" s="28">
        <f ca="1">IF(ISNUMBER(OFFSET(INDIRECT("'"&amp;'DATA for charts'!G$5&amp;"'!$C1"),$A2230-1,0)),OFFSET(INDIRECT("'"&amp;'DATA for charts'!G$5&amp;"'!$C1"),$A2230-1,0),NA())</f>
        <v>0</v>
      </c>
      <c r="H2230" s="28">
        <f ca="1">IF(ISNUMBER(OFFSET(INDIRECT("'"&amp;'DATA for charts'!H$5&amp;"'!$C1"),$A2230-1,0)),OFFSET(INDIRECT("'"&amp;'DATA for charts'!H$5&amp;"'!$C1"),$A2230-1,0),NA())</f>
        <v>0</v>
      </c>
      <c r="I2230" s="28" t="e">
        <f ca="1">IF(ISNUMBER(OFFSET(INDIRECT("'"&amp;'DATA for charts'!I$5&amp;"'!$C1"),$A2230-1,0)),OFFSET(INDIRECT("'"&amp;'DATA for charts'!I$5&amp;"'!$C1"),$A2230-1,0),NA())</f>
        <v>#N/A</v>
      </c>
      <c r="J2230" s="28" t="e">
        <f ca="1">IF(ISNUMBER(OFFSET(INDIRECT("'"&amp;'DATA for charts'!J$5&amp;"'!$C1"),$A2230-1,0)),OFFSET(INDIRECT("'"&amp;'DATA for charts'!J$5&amp;"'!$C1"),$A2230-1,0),NA())</f>
        <v>#N/A</v>
      </c>
      <c r="K2230" s="28" t="e">
        <f ca="1">IF(ISNUMBER(OFFSET(INDIRECT("'"&amp;'DATA for charts'!K$5&amp;"'!$C1"),$A2230-1,0)),OFFSET(INDIRECT("'"&amp;'DATA for charts'!K$5&amp;"'!$C1"),$A2230-1,0),NA())</f>
        <v>#N/A</v>
      </c>
      <c r="L2230" s="28" t="e">
        <f ca="1">IF(ISNUMBER(OFFSET(INDIRECT("'"&amp;'DATA for charts'!L$5&amp;"'!$C1"),$A2230-1,0)),OFFSET(INDIRECT("'"&amp;'DATA for charts'!L$5&amp;"'!$C1"),$A2230-1,0),NA())</f>
        <v>#N/A</v>
      </c>
      <c r="M2230" s="28" t="e">
        <f ca="1">IF(ISNUMBER(OFFSET(INDIRECT("'"&amp;'DATA for charts'!M$5&amp;"'!$C1"),$A2230-1,0)),OFFSET(INDIRECT("'"&amp;'DATA for charts'!M$5&amp;"'!$C1"),$A2230-1,0),NA())</f>
        <v>#N/A</v>
      </c>
      <c r="N2230" s="28" t="e">
        <f ca="1">IF(ISNUMBER(OFFSET(INDIRECT("'"&amp;'DATA for charts'!N$5&amp;"'!$C1"),$A2230-1,0)),OFFSET(INDIRECT("'"&amp;'DATA for charts'!N$5&amp;"'!$C1"),$A2230-1,0),NA())</f>
        <v>#N/A</v>
      </c>
      <c r="O2230" s="28" t="e">
        <f ca="1">IF(ISNUMBER(OFFSET(INDIRECT("'"&amp;'DATA for charts'!O$5&amp;"'!$C1"),$A2230-1,0)),OFFSET(INDIRECT("'"&amp;'DATA for charts'!O$5&amp;"'!$C1"),$A2230-1,0),NA())</f>
        <v>#N/A</v>
      </c>
      <c r="P2230" s="28" t="e">
        <f ca="1">IF(ISNUMBER(OFFSET(INDIRECT("'"&amp;'DATA for charts'!P$5&amp;"'!$C1"),$A2230-1,0)),OFFSET(INDIRECT("'"&amp;'DATA for charts'!P$5&amp;"'!$C1"),$A2230-1,0),NA())</f>
        <v>#N/A</v>
      </c>
      <c r="Q2230" s="28" t="e">
        <f ca="1">IF(ISNUMBER(OFFSET(INDIRECT("'"&amp;'DATA for charts'!Q$5&amp;"'!$C1"),$A2230-1,0)),OFFSET(INDIRECT("'"&amp;'DATA for charts'!Q$5&amp;"'!$C1"),$A2230-1,0),NA())</f>
        <v>#N/A</v>
      </c>
      <c r="R2230" s="28" t="e">
        <f ca="1">IF(ISNUMBER(OFFSET(INDIRECT("'"&amp;'DATA for charts'!R$5&amp;"'!$C1"),$A2230-1,0)),OFFSET(INDIRECT("'"&amp;'DATA for charts'!R$5&amp;"'!$C1"),$A2230-1,0),NA())</f>
        <v>#N/A</v>
      </c>
      <c r="S2230" s="28" t="e">
        <f ca="1">IF(ISNUMBER(OFFSET(INDIRECT("'"&amp;'DATA for charts'!S$5&amp;"'!$C1"),$A2230-1,0)),OFFSET(INDIRECT("'"&amp;'DATA for charts'!S$5&amp;"'!$C1"),$A2230-1,0),NA())</f>
        <v>#N/A</v>
      </c>
    </row>
    <row r="2231" spans="1:19">
      <c r="A2231" s="226">
        <f t="shared" si="1579"/>
        <v>233</v>
      </c>
      <c r="B2231" s="8">
        <v>4</v>
      </c>
      <c r="C2231" s="28">
        <f ca="1">IF(ISNUMBER(OFFSET(INDIRECT("'"&amp;'DATA for charts'!C$5&amp;"'!$C1"),$A2231-1,0)),OFFSET(INDIRECT("'"&amp;'DATA for charts'!C$5&amp;"'!$C1"),$A2231-1,0),NA())</f>
        <v>0</v>
      </c>
      <c r="D2231" s="28">
        <f ca="1">IF(ISNUMBER(OFFSET(INDIRECT("'"&amp;'DATA for charts'!D$5&amp;"'!$C1"),$A2231-1,0)),OFFSET(INDIRECT("'"&amp;'DATA for charts'!D$5&amp;"'!$C1"),$A2231-1,0),NA())</f>
        <v>0</v>
      </c>
      <c r="E2231" s="28">
        <f ca="1">IF(ISNUMBER(OFFSET(INDIRECT("'"&amp;'DATA for charts'!E$5&amp;"'!$C1"),$A2231-1,0)),OFFSET(INDIRECT("'"&amp;'DATA for charts'!E$5&amp;"'!$C1"),$A2231-1,0),NA())</f>
        <v>0</v>
      </c>
      <c r="F2231" s="28">
        <f ca="1">IF(ISNUMBER(OFFSET(INDIRECT("'"&amp;'DATA for charts'!F$5&amp;"'!$C1"),$A2231-1,0)),OFFSET(INDIRECT("'"&amp;'DATA for charts'!F$5&amp;"'!$C1"),$A2231-1,0),NA())</f>
        <v>0</v>
      </c>
      <c r="G2231" s="28">
        <f ca="1">IF(ISNUMBER(OFFSET(INDIRECT("'"&amp;'DATA for charts'!G$5&amp;"'!$C1"),$A2231-1,0)),OFFSET(INDIRECT("'"&amp;'DATA for charts'!G$5&amp;"'!$C1"),$A2231-1,0),NA())</f>
        <v>0</v>
      </c>
      <c r="H2231" s="28">
        <f ca="1">IF(ISNUMBER(OFFSET(INDIRECT("'"&amp;'DATA for charts'!H$5&amp;"'!$C1"),$A2231-1,0)),OFFSET(INDIRECT("'"&amp;'DATA for charts'!H$5&amp;"'!$C1"),$A2231-1,0),NA())</f>
        <v>0</v>
      </c>
      <c r="I2231" s="28" t="e">
        <f ca="1">IF(ISNUMBER(OFFSET(INDIRECT("'"&amp;'DATA for charts'!I$5&amp;"'!$C1"),$A2231-1,0)),OFFSET(INDIRECT("'"&amp;'DATA for charts'!I$5&amp;"'!$C1"),$A2231-1,0),NA())</f>
        <v>#N/A</v>
      </c>
      <c r="J2231" s="28" t="e">
        <f ca="1">IF(ISNUMBER(OFFSET(INDIRECT("'"&amp;'DATA for charts'!J$5&amp;"'!$C1"),$A2231-1,0)),OFFSET(INDIRECT("'"&amp;'DATA for charts'!J$5&amp;"'!$C1"),$A2231-1,0),NA())</f>
        <v>#N/A</v>
      </c>
      <c r="K2231" s="28" t="e">
        <f ca="1">IF(ISNUMBER(OFFSET(INDIRECT("'"&amp;'DATA for charts'!K$5&amp;"'!$C1"),$A2231-1,0)),OFFSET(INDIRECT("'"&amp;'DATA for charts'!K$5&amp;"'!$C1"),$A2231-1,0),NA())</f>
        <v>#N/A</v>
      </c>
      <c r="L2231" s="28" t="e">
        <f ca="1">IF(ISNUMBER(OFFSET(INDIRECT("'"&amp;'DATA for charts'!L$5&amp;"'!$C1"),$A2231-1,0)),OFFSET(INDIRECT("'"&amp;'DATA for charts'!L$5&amp;"'!$C1"),$A2231-1,0),NA())</f>
        <v>#N/A</v>
      </c>
      <c r="M2231" s="28" t="e">
        <f ca="1">IF(ISNUMBER(OFFSET(INDIRECT("'"&amp;'DATA for charts'!M$5&amp;"'!$C1"),$A2231-1,0)),OFFSET(INDIRECT("'"&amp;'DATA for charts'!M$5&amp;"'!$C1"),$A2231-1,0),NA())</f>
        <v>#N/A</v>
      </c>
      <c r="N2231" s="28" t="e">
        <f ca="1">IF(ISNUMBER(OFFSET(INDIRECT("'"&amp;'DATA for charts'!N$5&amp;"'!$C1"),$A2231-1,0)),OFFSET(INDIRECT("'"&amp;'DATA for charts'!N$5&amp;"'!$C1"),$A2231-1,0),NA())</f>
        <v>#N/A</v>
      </c>
      <c r="O2231" s="28" t="e">
        <f ca="1">IF(ISNUMBER(OFFSET(INDIRECT("'"&amp;'DATA for charts'!O$5&amp;"'!$C1"),$A2231-1,0)),OFFSET(INDIRECT("'"&amp;'DATA for charts'!O$5&amp;"'!$C1"),$A2231-1,0),NA())</f>
        <v>#N/A</v>
      </c>
      <c r="P2231" s="28" t="e">
        <f ca="1">IF(ISNUMBER(OFFSET(INDIRECT("'"&amp;'DATA for charts'!P$5&amp;"'!$C1"),$A2231-1,0)),OFFSET(INDIRECT("'"&amp;'DATA for charts'!P$5&amp;"'!$C1"),$A2231-1,0),NA())</f>
        <v>#N/A</v>
      </c>
      <c r="Q2231" s="28" t="e">
        <f ca="1">IF(ISNUMBER(OFFSET(INDIRECT("'"&amp;'DATA for charts'!Q$5&amp;"'!$C1"),$A2231-1,0)),OFFSET(INDIRECT("'"&amp;'DATA for charts'!Q$5&amp;"'!$C1"),$A2231-1,0),NA())</f>
        <v>#N/A</v>
      </c>
      <c r="R2231" s="28" t="e">
        <f ca="1">IF(ISNUMBER(OFFSET(INDIRECT("'"&amp;'DATA for charts'!R$5&amp;"'!$C1"),$A2231-1,0)),OFFSET(INDIRECT("'"&amp;'DATA for charts'!R$5&amp;"'!$C1"),$A2231-1,0),NA())</f>
        <v>#N/A</v>
      </c>
      <c r="S2231" s="28" t="e">
        <f ca="1">IF(ISNUMBER(OFFSET(INDIRECT("'"&amp;'DATA for charts'!S$5&amp;"'!$C1"),$A2231-1,0)),OFFSET(INDIRECT("'"&amp;'DATA for charts'!S$5&amp;"'!$C1"),$A2231-1,0),NA())</f>
        <v>#N/A</v>
      </c>
    </row>
    <row r="2232" spans="1:19">
      <c r="A2232" s="226">
        <f t="shared" si="1579"/>
        <v>234</v>
      </c>
      <c r="B2232" s="8">
        <v>5</v>
      </c>
      <c r="C2232" s="28">
        <f ca="1">IF(ISNUMBER(OFFSET(INDIRECT("'"&amp;'DATA for charts'!C$5&amp;"'!$C1"),$A2232-1,0)),OFFSET(INDIRECT("'"&amp;'DATA for charts'!C$5&amp;"'!$C1"),$A2232-1,0),NA())</f>
        <v>0</v>
      </c>
      <c r="D2232" s="28">
        <f ca="1">IF(ISNUMBER(OFFSET(INDIRECT("'"&amp;'DATA for charts'!D$5&amp;"'!$C1"),$A2232-1,0)),OFFSET(INDIRECT("'"&amp;'DATA for charts'!D$5&amp;"'!$C1"),$A2232-1,0),NA())</f>
        <v>0</v>
      </c>
      <c r="E2232" s="28">
        <f ca="1">IF(ISNUMBER(OFFSET(INDIRECT("'"&amp;'DATA for charts'!E$5&amp;"'!$C1"),$A2232-1,0)),OFFSET(INDIRECT("'"&amp;'DATA for charts'!E$5&amp;"'!$C1"),$A2232-1,0),NA())</f>
        <v>0</v>
      </c>
      <c r="F2232" s="28">
        <f ca="1">IF(ISNUMBER(OFFSET(INDIRECT("'"&amp;'DATA for charts'!F$5&amp;"'!$C1"),$A2232-1,0)),OFFSET(INDIRECT("'"&amp;'DATA for charts'!F$5&amp;"'!$C1"),$A2232-1,0),NA())</f>
        <v>0</v>
      </c>
      <c r="G2232" s="28">
        <f ca="1">IF(ISNUMBER(OFFSET(INDIRECT("'"&amp;'DATA for charts'!G$5&amp;"'!$C1"),$A2232-1,0)),OFFSET(INDIRECT("'"&amp;'DATA for charts'!G$5&amp;"'!$C1"),$A2232-1,0),NA())</f>
        <v>0</v>
      </c>
      <c r="H2232" s="28">
        <f ca="1">IF(ISNUMBER(OFFSET(INDIRECT("'"&amp;'DATA for charts'!H$5&amp;"'!$C1"),$A2232-1,0)),OFFSET(INDIRECT("'"&amp;'DATA for charts'!H$5&amp;"'!$C1"),$A2232-1,0),NA())</f>
        <v>0</v>
      </c>
      <c r="I2232" s="28" t="e">
        <f ca="1">IF(ISNUMBER(OFFSET(INDIRECT("'"&amp;'DATA for charts'!I$5&amp;"'!$C1"),$A2232-1,0)),OFFSET(INDIRECT("'"&amp;'DATA for charts'!I$5&amp;"'!$C1"),$A2232-1,0),NA())</f>
        <v>#N/A</v>
      </c>
      <c r="J2232" s="28" t="e">
        <f ca="1">IF(ISNUMBER(OFFSET(INDIRECT("'"&amp;'DATA for charts'!J$5&amp;"'!$C1"),$A2232-1,0)),OFFSET(INDIRECT("'"&amp;'DATA for charts'!J$5&amp;"'!$C1"),$A2232-1,0),NA())</f>
        <v>#N/A</v>
      </c>
      <c r="K2232" s="28" t="e">
        <f ca="1">IF(ISNUMBER(OFFSET(INDIRECT("'"&amp;'DATA for charts'!K$5&amp;"'!$C1"),$A2232-1,0)),OFFSET(INDIRECT("'"&amp;'DATA for charts'!K$5&amp;"'!$C1"),$A2232-1,0),NA())</f>
        <v>#N/A</v>
      </c>
      <c r="L2232" s="28" t="e">
        <f ca="1">IF(ISNUMBER(OFFSET(INDIRECT("'"&amp;'DATA for charts'!L$5&amp;"'!$C1"),$A2232-1,0)),OFFSET(INDIRECT("'"&amp;'DATA for charts'!L$5&amp;"'!$C1"),$A2232-1,0),NA())</f>
        <v>#N/A</v>
      </c>
      <c r="M2232" s="28" t="e">
        <f ca="1">IF(ISNUMBER(OFFSET(INDIRECT("'"&amp;'DATA for charts'!M$5&amp;"'!$C1"),$A2232-1,0)),OFFSET(INDIRECT("'"&amp;'DATA for charts'!M$5&amp;"'!$C1"),$A2232-1,0),NA())</f>
        <v>#N/A</v>
      </c>
      <c r="N2232" s="28" t="e">
        <f ca="1">IF(ISNUMBER(OFFSET(INDIRECT("'"&amp;'DATA for charts'!N$5&amp;"'!$C1"),$A2232-1,0)),OFFSET(INDIRECT("'"&amp;'DATA for charts'!N$5&amp;"'!$C1"),$A2232-1,0),NA())</f>
        <v>#N/A</v>
      </c>
      <c r="O2232" s="28" t="e">
        <f ca="1">IF(ISNUMBER(OFFSET(INDIRECT("'"&amp;'DATA for charts'!O$5&amp;"'!$C1"),$A2232-1,0)),OFFSET(INDIRECT("'"&amp;'DATA for charts'!O$5&amp;"'!$C1"),$A2232-1,0),NA())</f>
        <v>#N/A</v>
      </c>
      <c r="P2232" s="28" t="e">
        <f ca="1">IF(ISNUMBER(OFFSET(INDIRECT("'"&amp;'DATA for charts'!P$5&amp;"'!$C1"),$A2232-1,0)),OFFSET(INDIRECT("'"&amp;'DATA for charts'!P$5&amp;"'!$C1"),$A2232-1,0),NA())</f>
        <v>#N/A</v>
      </c>
      <c r="Q2232" s="28" t="e">
        <f ca="1">IF(ISNUMBER(OFFSET(INDIRECT("'"&amp;'DATA for charts'!Q$5&amp;"'!$C1"),$A2232-1,0)),OFFSET(INDIRECT("'"&amp;'DATA for charts'!Q$5&amp;"'!$C1"),$A2232-1,0),NA())</f>
        <v>#N/A</v>
      </c>
      <c r="R2232" s="28" t="e">
        <f ca="1">IF(ISNUMBER(OFFSET(INDIRECT("'"&amp;'DATA for charts'!R$5&amp;"'!$C1"),$A2232-1,0)),OFFSET(INDIRECT("'"&amp;'DATA for charts'!R$5&amp;"'!$C1"),$A2232-1,0),NA())</f>
        <v>#N/A</v>
      </c>
      <c r="S2232" s="28" t="e">
        <f ca="1">IF(ISNUMBER(OFFSET(INDIRECT("'"&amp;'DATA for charts'!S$5&amp;"'!$C1"),$A2232-1,0)),OFFSET(INDIRECT("'"&amp;'DATA for charts'!S$5&amp;"'!$C1"),$A2232-1,0),NA())</f>
        <v>#N/A</v>
      </c>
    </row>
    <row r="2233" spans="1:19">
      <c r="A2233" s="226">
        <f t="shared" si="1579"/>
        <v>235</v>
      </c>
      <c r="B2233" s="8">
        <v>6</v>
      </c>
      <c r="C2233" s="28">
        <f ca="1">IF(ISNUMBER(OFFSET(INDIRECT("'"&amp;'DATA for charts'!C$5&amp;"'!$C1"),$A2233-1,0)),OFFSET(INDIRECT("'"&amp;'DATA for charts'!C$5&amp;"'!$C1"),$A2233-1,0),NA())</f>
        <v>15</v>
      </c>
      <c r="D2233" s="28">
        <f ca="1">IF(ISNUMBER(OFFSET(INDIRECT("'"&amp;'DATA for charts'!D$5&amp;"'!$C1"),$A2233-1,0)),OFFSET(INDIRECT("'"&amp;'DATA for charts'!D$5&amp;"'!$C1"),$A2233-1,0),NA())</f>
        <v>15.000626</v>
      </c>
      <c r="E2233" s="28">
        <f ca="1">IF(ISNUMBER(OFFSET(INDIRECT("'"&amp;'DATA for charts'!E$5&amp;"'!$C1"),$A2233-1,0)),OFFSET(INDIRECT("'"&amp;'DATA for charts'!E$5&amp;"'!$C1"),$A2233-1,0),NA())</f>
        <v>15</v>
      </c>
      <c r="F2233" s="28">
        <f ca="1">IF(ISNUMBER(OFFSET(INDIRECT("'"&amp;'DATA for charts'!F$5&amp;"'!$C1"),$A2233-1,0)),OFFSET(INDIRECT("'"&amp;'DATA for charts'!F$5&amp;"'!$C1"),$A2233-1,0),NA())</f>
        <v>21.25</v>
      </c>
      <c r="G2233" s="28">
        <f ca="1">IF(ISNUMBER(OFFSET(INDIRECT("'"&amp;'DATA for charts'!G$5&amp;"'!$C1"),$A2233-1,0)),OFFSET(INDIRECT("'"&amp;'DATA for charts'!G$5&amp;"'!$C1"),$A2233-1,0),NA())</f>
        <v>17.809999999999999</v>
      </c>
      <c r="H2233" s="28">
        <f ca="1">IF(ISNUMBER(OFFSET(INDIRECT("'"&amp;'DATA for charts'!H$5&amp;"'!$C1"),$A2233-1,0)),OFFSET(INDIRECT("'"&amp;'DATA for charts'!H$5&amp;"'!$C1"),$A2233-1,0),NA())</f>
        <v>14.999999999999901</v>
      </c>
      <c r="I2233" s="28" t="e">
        <f ca="1">IF(ISNUMBER(OFFSET(INDIRECT("'"&amp;'DATA for charts'!I$5&amp;"'!$C1"),$A2233-1,0)),OFFSET(INDIRECT("'"&amp;'DATA for charts'!I$5&amp;"'!$C1"),$A2233-1,0),NA())</f>
        <v>#N/A</v>
      </c>
      <c r="J2233" s="28" t="e">
        <f ca="1">IF(ISNUMBER(OFFSET(INDIRECT("'"&amp;'DATA for charts'!J$5&amp;"'!$C1"),$A2233-1,0)),OFFSET(INDIRECT("'"&amp;'DATA for charts'!J$5&amp;"'!$C1"),$A2233-1,0),NA())</f>
        <v>#N/A</v>
      </c>
      <c r="K2233" s="28" t="e">
        <f ca="1">IF(ISNUMBER(OFFSET(INDIRECT("'"&amp;'DATA for charts'!K$5&amp;"'!$C1"),$A2233-1,0)),OFFSET(INDIRECT("'"&amp;'DATA for charts'!K$5&amp;"'!$C1"),$A2233-1,0),NA())</f>
        <v>#N/A</v>
      </c>
      <c r="L2233" s="28" t="e">
        <f ca="1">IF(ISNUMBER(OFFSET(INDIRECT("'"&amp;'DATA for charts'!L$5&amp;"'!$C1"),$A2233-1,0)),OFFSET(INDIRECT("'"&amp;'DATA for charts'!L$5&amp;"'!$C1"),$A2233-1,0),NA())</f>
        <v>#N/A</v>
      </c>
      <c r="M2233" s="28" t="e">
        <f ca="1">IF(ISNUMBER(OFFSET(INDIRECT("'"&amp;'DATA for charts'!M$5&amp;"'!$C1"),$A2233-1,0)),OFFSET(INDIRECT("'"&amp;'DATA for charts'!M$5&amp;"'!$C1"),$A2233-1,0),NA())</f>
        <v>#N/A</v>
      </c>
      <c r="N2233" s="28" t="e">
        <f ca="1">IF(ISNUMBER(OFFSET(INDIRECT("'"&amp;'DATA for charts'!N$5&amp;"'!$C1"),$A2233-1,0)),OFFSET(INDIRECT("'"&amp;'DATA for charts'!N$5&amp;"'!$C1"),$A2233-1,0),NA())</f>
        <v>#N/A</v>
      </c>
      <c r="O2233" s="28" t="e">
        <f ca="1">IF(ISNUMBER(OFFSET(INDIRECT("'"&amp;'DATA for charts'!O$5&amp;"'!$C1"),$A2233-1,0)),OFFSET(INDIRECT("'"&amp;'DATA for charts'!O$5&amp;"'!$C1"),$A2233-1,0),NA())</f>
        <v>#N/A</v>
      </c>
      <c r="P2233" s="28" t="e">
        <f ca="1">IF(ISNUMBER(OFFSET(INDIRECT("'"&amp;'DATA for charts'!P$5&amp;"'!$C1"),$A2233-1,0)),OFFSET(INDIRECT("'"&amp;'DATA for charts'!P$5&amp;"'!$C1"),$A2233-1,0),NA())</f>
        <v>#N/A</v>
      </c>
      <c r="Q2233" s="28" t="e">
        <f ca="1">IF(ISNUMBER(OFFSET(INDIRECT("'"&amp;'DATA for charts'!Q$5&amp;"'!$C1"),$A2233-1,0)),OFFSET(INDIRECT("'"&amp;'DATA for charts'!Q$5&amp;"'!$C1"),$A2233-1,0),NA())</f>
        <v>#N/A</v>
      </c>
      <c r="R2233" s="28" t="e">
        <f ca="1">IF(ISNUMBER(OFFSET(INDIRECT("'"&amp;'DATA for charts'!R$5&amp;"'!$C1"),$A2233-1,0)),OFFSET(INDIRECT("'"&amp;'DATA for charts'!R$5&amp;"'!$C1"),$A2233-1,0),NA())</f>
        <v>#N/A</v>
      </c>
      <c r="S2233" s="28" t="e">
        <f ca="1">IF(ISNUMBER(OFFSET(INDIRECT("'"&amp;'DATA for charts'!S$5&amp;"'!$C1"),$A2233-1,0)),OFFSET(INDIRECT("'"&amp;'DATA for charts'!S$5&amp;"'!$C1"),$A2233-1,0),NA())</f>
        <v>#N/A</v>
      </c>
    </row>
    <row r="2234" spans="1:19">
      <c r="A2234" s="226">
        <f t="shared" si="1579"/>
        <v>236</v>
      </c>
      <c r="B2234" s="8">
        <v>7</v>
      </c>
      <c r="C2234" s="28">
        <f ca="1">IF(ISNUMBER(OFFSET(INDIRECT("'"&amp;'DATA for charts'!C$5&amp;"'!$C1"),$A2234-1,0)),OFFSET(INDIRECT("'"&amp;'DATA for charts'!C$5&amp;"'!$C1"),$A2234-1,0),NA())</f>
        <v>60</v>
      </c>
      <c r="D2234" s="28">
        <f ca="1">IF(ISNUMBER(OFFSET(INDIRECT("'"&amp;'DATA for charts'!D$5&amp;"'!$C1"),$A2234-1,0)),OFFSET(INDIRECT("'"&amp;'DATA for charts'!D$5&amp;"'!$C1"),$A2234-1,0),NA())</f>
        <v>60.002510000000001</v>
      </c>
      <c r="E2234" s="28">
        <f ca="1">IF(ISNUMBER(OFFSET(INDIRECT("'"&amp;'DATA for charts'!E$5&amp;"'!$C1"),$A2234-1,0)),OFFSET(INDIRECT("'"&amp;'DATA for charts'!E$5&amp;"'!$C1"),$A2234-1,0),NA())</f>
        <v>60</v>
      </c>
      <c r="F2234" s="28">
        <f ca="1">IF(ISNUMBER(OFFSET(INDIRECT("'"&amp;'DATA for charts'!F$5&amp;"'!$C1"),$A2234-1,0)),OFFSET(INDIRECT("'"&amp;'DATA for charts'!F$5&amp;"'!$C1"),$A2234-1,0),NA())</f>
        <v>64.75</v>
      </c>
      <c r="G2234" s="28">
        <f ca="1">IF(ISNUMBER(OFFSET(INDIRECT("'"&amp;'DATA for charts'!G$5&amp;"'!$C1"),$A2234-1,0)),OFFSET(INDIRECT("'"&amp;'DATA for charts'!G$5&amp;"'!$C1"),$A2234-1,0),NA())</f>
        <v>60.75</v>
      </c>
      <c r="H2234" s="28">
        <f ca="1">IF(ISNUMBER(OFFSET(INDIRECT("'"&amp;'DATA for charts'!H$5&amp;"'!$C1"),$A2234-1,0)),OFFSET(INDIRECT("'"&amp;'DATA for charts'!H$5&amp;"'!$C1"),$A2234-1,0),NA())</f>
        <v>59.999999999999901</v>
      </c>
      <c r="I2234" s="28" t="e">
        <f ca="1">IF(ISNUMBER(OFFSET(INDIRECT("'"&amp;'DATA for charts'!I$5&amp;"'!$C1"),$A2234-1,0)),OFFSET(INDIRECT("'"&amp;'DATA for charts'!I$5&amp;"'!$C1"),$A2234-1,0),NA())</f>
        <v>#N/A</v>
      </c>
      <c r="J2234" s="28" t="e">
        <f ca="1">IF(ISNUMBER(OFFSET(INDIRECT("'"&amp;'DATA for charts'!J$5&amp;"'!$C1"),$A2234-1,0)),OFFSET(INDIRECT("'"&amp;'DATA for charts'!J$5&amp;"'!$C1"),$A2234-1,0),NA())</f>
        <v>#N/A</v>
      </c>
      <c r="K2234" s="28" t="e">
        <f ca="1">IF(ISNUMBER(OFFSET(INDIRECT("'"&amp;'DATA for charts'!K$5&amp;"'!$C1"),$A2234-1,0)),OFFSET(INDIRECT("'"&amp;'DATA for charts'!K$5&amp;"'!$C1"),$A2234-1,0),NA())</f>
        <v>#N/A</v>
      </c>
      <c r="L2234" s="28" t="e">
        <f ca="1">IF(ISNUMBER(OFFSET(INDIRECT("'"&amp;'DATA for charts'!L$5&amp;"'!$C1"),$A2234-1,0)),OFFSET(INDIRECT("'"&amp;'DATA for charts'!L$5&amp;"'!$C1"),$A2234-1,0),NA())</f>
        <v>#N/A</v>
      </c>
      <c r="M2234" s="28" t="e">
        <f ca="1">IF(ISNUMBER(OFFSET(INDIRECT("'"&amp;'DATA for charts'!M$5&amp;"'!$C1"),$A2234-1,0)),OFFSET(INDIRECT("'"&amp;'DATA for charts'!M$5&amp;"'!$C1"),$A2234-1,0),NA())</f>
        <v>#N/A</v>
      </c>
      <c r="N2234" s="28" t="e">
        <f ca="1">IF(ISNUMBER(OFFSET(INDIRECT("'"&amp;'DATA for charts'!N$5&amp;"'!$C1"),$A2234-1,0)),OFFSET(INDIRECT("'"&amp;'DATA for charts'!N$5&amp;"'!$C1"),$A2234-1,0),NA())</f>
        <v>#N/A</v>
      </c>
      <c r="O2234" s="28" t="e">
        <f ca="1">IF(ISNUMBER(OFFSET(INDIRECT("'"&amp;'DATA for charts'!O$5&amp;"'!$C1"),$A2234-1,0)),OFFSET(INDIRECT("'"&amp;'DATA for charts'!O$5&amp;"'!$C1"),$A2234-1,0),NA())</f>
        <v>#N/A</v>
      </c>
      <c r="P2234" s="28" t="e">
        <f ca="1">IF(ISNUMBER(OFFSET(INDIRECT("'"&amp;'DATA for charts'!P$5&amp;"'!$C1"),$A2234-1,0)),OFFSET(INDIRECT("'"&amp;'DATA for charts'!P$5&amp;"'!$C1"),$A2234-1,0),NA())</f>
        <v>#N/A</v>
      </c>
      <c r="Q2234" s="28" t="e">
        <f ca="1">IF(ISNUMBER(OFFSET(INDIRECT("'"&amp;'DATA for charts'!Q$5&amp;"'!$C1"),$A2234-1,0)),OFFSET(INDIRECT("'"&amp;'DATA for charts'!Q$5&amp;"'!$C1"),$A2234-1,0),NA())</f>
        <v>#N/A</v>
      </c>
      <c r="R2234" s="28" t="e">
        <f ca="1">IF(ISNUMBER(OFFSET(INDIRECT("'"&amp;'DATA for charts'!R$5&amp;"'!$C1"),$A2234-1,0)),OFFSET(INDIRECT("'"&amp;'DATA for charts'!R$5&amp;"'!$C1"),$A2234-1,0),NA())</f>
        <v>#N/A</v>
      </c>
      <c r="S2234" s="28" t="e">
        <f ca="1">IF(ISNUMBER(OFFSET(INDIRECT("'"&amp;'DATA for charts'!S$5&amp;"'!$C1"),$A2234-1,0)),OFFSET(INDIRECT("'"&amp;'DATA for charts'!S$5&amp;"'!$C1"),$A2234-1,0),NA())</f>
        <v>#N/A</v>
      </c>
    </row>
    <row r="2235" spans="1:19">
      <c r="A2235" s="226">
        <f t="shared" si="1579"/>
        <v>237</v>
      </c>
      <c r="B2235" s="8">
        <v>8</v>
      </c>
      <c r="C2235" s="28">
        <f ca="1">IF(ISNUMBER(OFFSET(INDIRECT("'"&amp;'DATA for charts'!C$5&amp;"'!$C1"),$A2235-1,0)),OFFSET(INDIRECT("'"&amp;'DATA for charts'!C$5&amp;"'!$C1"),$A2235-1,0),NA())</f>
        <v>111</v>
      </c>
      <c r="D2235" s="28">
        <f ca="1">IF(ISNUMBER(OFFSET(INDIRECT("'"&amp;'DATA for charts'!D$5&amp;"'!$C1"),$A2235-1,0)),OFFSET(INDIRECT("'"&amp;'DATA for charts'!D$5&amp;"'!$C1"),$A2235-1,0),NA())</f>
        <v>111.00472000000001</v>
      </c>
      <c r="E2235" s="28">
        <f ca="1">IF(ISNUMBER(OFFSET(INDIRECT("'"&amp;'DATA for charts'!E$5&amp;"'!$C1"),$A2235-1,0)),OFFSET(INDIRECT("'"&amp;'DATA for charts'!E$5&amp;"'!$C1"),$A2235-1,0),NA())</f>
        <v>111</v>
      </c>
      <c r="F2235" s="28">
        <f ca="1">IF(ISNUMBER(OFFSET(INDIRECT("'"&amp;'DATA for charts'!F$5&amp;"'!$C1"),$A2235-1,0)),OFFSET(INDIRECT("'"&amp;'DATA for charts'!F$5&amp;"'!$C1"),$A2235-1,0),NA())</f>
        <v>114.583333333333</v>
      </c>
      <c r="G2235" s="28">
        <f ca="1">IF(ISNUMBER(OFFSET(INDIRECT("'"&amp;'DATA for charts'!G$5&amp;"'!$C1"),$A2235-1,0)),OFFSET(INDIRECT("'"&amp;'DATA for charts'!G$5&amp;"'!$C1"),$A2235-1,0),NA())</f>
        <v>110.5</v>
      </c>
      <c r="H2235" s="28">
        <f ca="1">IF(ISNUMBER(OFFSET(INDIRECT("'"&amp;'DATA for charts'!H$5&amp;"'!$C1"),$A2235-1,0)),OFFSET(INDIRECT("'"&amp;'DATA for charts'!H$5&amp;"'!$C1"),$A2235-1,0),NA())</f>
        <v>111</v>
      </c>
      <c r="I2235" s="28" t="e">
        <f ca="1">IF(ISNUMBER(OFFSET(INDIRECT("'"&amp;'DATA for charts'!I$5&amp;"'!$C1"),$A2235-1,0)),OFFSET(INDIRECT("'"&amp;'DATA for charts'!I$5&amp;"'!$C1"),$A2235-1,0),NA())</f>
        <v>#N/A</v>
      </c>
      <c r="J2235" s="28" t="e">
        <f ca="1">IF(ISNUMBER(OFFSET(INDIRECT("'"&amp;'DATA for charts'!J$5&amp;"'!$C1"),$A2235-1,0)),OFFSET(INDIRECT("'"&amp;'DATA for charts'!J$5&amp;"'!$C1"),$A2235-1,0),NA())</f>
        <v>#N/A</v>
      </c>
      <c r="K2235" s="28" t="e">
        <f ca="1">IF(ISNUMBER(OFFSET(INDIRECT("'"&amp;'DATA for charts'!K$5&amp;"'!$C1"),$A2235-1,0)),OFFSET(INDIRECT("'"&amp;'DATA for charts'!K$5&amp;"'!$C1"),$A2235-1,0),NA())</f>
        <v>#N/A</v>
      </c>
      <c r="L2235" s="28" t="e">
        <f ca="1">IF(ISNUMBER(OFFSET(INDIRECT("'"&amp;'DATA for charts'!L$5&amp;"'!$C1"),$A2235-1,0)),OFFSET(INDIRECT("'"&amp;'DATA for charts'!L$5&amp;"'!$C1"),$A2235-1,0),NA())</f>
        <v>#N/A</v>
      </c>
      <c r="M2235" s="28" t="e">
        <f ca="1">IF(ISNUMBER(OFFSET(INDIRECT("'"&amp;'DATA for charts'!M$5&amp;"'!$C1"),$A2235-1,0)),OFFSET(INDIRECT("'"&amp;'DATA for charts'!M$5&amp;"'!$C1"),$A2235-1,0),NA())</f>
        <v>#N/A</v>
      </c>
      <c r="N2235" s="28" t="e">
        <f ca="1">IF(ISNUMBER(OFFSET(INDIRECT("'"&amp;'DATA for charts'!N$5&amp;"'!$C1"),$A2235-1,0)),OFFSET(INDIRECT("'"&amp;'DATA for charts'!N$5&amp;"'!$C1"),$A2235-1,0),NA())</f>
        <v>#N/A</v>
      </c>
      <c r="O2235" s="28" t="e">
        <f ca="1">IF(ISNUMBER(OFFSET(INDIRECT("'"&amp;'DATA for charts'!O$5&amp;"'!$C1"),$A2235-1,0)),OFFSET(INDIRECT("'"&amp;'DATA for charts'!O$5&amp;"'!$C1"),$A2235-1,0),NA())</f>
        <v>#N/A</v>
      </c>
      <c r="P2235" s="28" t="e">
        <f ca="1">IF(ISNUMBER(OFFSET(INDIRECT("'"&amp;'DATA for charts'!P$5&amp;"'!$C1"),$A2235-1,0)),OFFSET(INDIRECT("'"&amp;'DATA for charts'!P$5&amp;"'!$C1"),$A2235-1,0),NA())</f>
        <v>#N/A</v>
      </c>
      <c r="Q2235" s="28" t="e">
        <f ca="1">IF(ISNUMBER(OFFSET(INDIRECT("'"&amp;'DATA for charts'!Q$5&amp;"'!$C1"),$A2235-1,0)),OFFSET(INDIRECT("'"&amp;'DATA for charts'!Q$5&amp;"'!$C1"),$A2235-1,0),NA())</f>
        <v>#N/A</v>
      </c>
      <c r="R2235" s="28" t="e">
        <f ca="1">IF(ISNUMBER(OFFSET(INDIRECT("'"&amp;'DATA for charts'!R$5&amp;"'!$C1"),$A2235-1,0)),OFFSET(INDIRECT("'"&amp;'DATA for charts'!R$5&amp;"'!$C1"),$A2235-1,0),NA())</f>
        <v>#N/A</v>
      </c>
      <c r="S2235" s="28" t="e">
        <f ca="1">IF(ISNUMBER(OFFSET(INDIRECT("'"&amp;'DATA for charts'!S$5&amp;"'!$C1"),$A2235-1,0)),OFFSET(INDIRECT("'"&amp;'DATA for charts'!S$5&amp;"'!$C1"),$A2235-1,0),NA())</f>
        <v>#N/A</v>
      </c>
    </row>
    <row r="2236" spans="1:19">
      <c r="A2236" s="226">
        <f t="shared" si="1579"/>
        <v>238</v>
      </c>
      <c r="B2236" s="8">
        <v>9</v>
      </c>
      <c r="C2236" s="28">
        <f ca="1">IF(ISNUMBER(OFFSET(INDIRECT("'"&amp;'DATA for charts'!C$5&amp;"'!$C1"),$A2236-1,0)),OFFSET(INDIRECT("'"&amp;'DATA for charts'!C$5&amp;"'!$C1"),$A2236-1,0),NA())</f>
        <v>158</v>
      </c>
      <c r="D2236" s="28">
        <f ca="1">IF(ISNUMBER(OFFSET(INDIRECT("'"&amp;'DATA for charts'!D$5&amp;"'!$C1"),$A2236-1,0)),OFFSET(INDIRECT("'"&amp;'DATA for charts'!D$5&amp;"'!$C1"),$A2236-1,0),NA())</f>
        <v>158.00649999999999</v>
      </c>
      <c r="E2236" s="28">
        <f ca="1">IF(ISNUMBER(OFFSET(INDIRECT("'"&amp;'DATA for charts'!E$5&amp;"'!$C1"),$A2236-1,0)),OFFSET(INDIRECT("'"&amp;'DATA for charts'!E$5&amp;"'!$C1"),$A2236-1,0),NA())</f>
        <v>158</v>
      </c>
      <c r="F2236" s="28">
        <f ca="1">IF(ISNUMBER(OFFSET(INDIRECT("'"&amp;'DATA for charts'!F$5&amp;"'!$C1"),$A2236-1,0)),OFFSET(INDIRECT("'"&amp;'DATA for charts'!F$5&amp;"'!$C1"),$A2236-1,0),NA())</f>
        <v>160.25</v>
      </c>
      <c r="G2236" s="28">
        <f ca="1">IF(ISNUMBER(OFFSET(INDIRECT("'"&amp;'DATA for charts'!G$5&amp;"'!$C1"),$A2236-1,0)),OFFSET(INDIRECT("'"&amp;'DATA for charts'!G$5&amp;"'!$C1"),$A2236-1,0),NA())</f>
        <v>156.75</v>
      </c>
      <c r="H2236" s="28">
        <f ca="1">IF(ISNUMBER(OFFSET(INDIRECT("'"&amp;'DATA for charts'!H$5&amp;"'!$C1"),$A2236-1,0)),OFFSET(INDIRECT("'"&amp;'DATA for charts'!H$5&amp;"'!$C1"),$A2236-1,0),NA())</f>
        <v>158</v>
      </c>
      <c r="I2236" s="28" t="e">
        <f ca="1">IF(ISNUMBER(OFFSET(INDIRECT("'"&amp;'DATA for charts'!I$5&amp;"'!$C1"),$A2236-1,0)),OFFSET(INDIRECT("'"&amp;'DATA for charts'!I$5&amp;"'!$C1"),$A2236-1,0),NA())</f>
        <v>#N/A</v>
      </c>
      <c r="J2236" s="28" t="e">
        <f ca="1">IF(ISNUMBER(OFFSET(INDIRECT("'"&amp;'DATA for charts'!J$5&amp;"'!$C1"),$A2236-1,0)),OFFSET(INDIRECT("'"&amp;'DATA for charts'!J$5&amp;"'!$C1"),$A2236-1,0),NA())</f>
        <v>#N/A</v>
      </c>
      <c r="K2236" s="28" t="e">
        <f ca="1">IF(ISNUMBER(OFFSET(INDIRECT("'"&amp;'DATA for charts'!K$5&amp;"'!$C1"),$A2236-1,0)),OFFSET(INDIRECT("'"&amp;'DATA for charts'!K$5&amp;"'!$C1"),$A2236-1,0),NA())</f>
        <v>#N/A</v>
      </c>
      <c r="L2236" s="28" t="e">
        <f ca="1">IF(ISNUMBER(OFFSET(INDIRECT("'"&amp;'DATA for charts'!L$5&amp;"'!$C1"),$A2236-1,0)),OFFSET(INDIRECT("'"&amp;'DATA for charts'!L$5&amp;"'!$C1"),$A2236-1,0),NA())</f>
        <v>#N/A</v>
      </c>
      <c r="M2236" s="28" t="e">
        <f ca="1">IF(ISNUMBER(OFFSET(INDIRECT("'"&amp;'DATA for charts'!M$5&amp;"'!$C1"),$A2236-1,0)),OFFSET(INDIRECT("'"&amp;'DATA for charts'!M$5&amp;"'!$C1"),$A2236-1,0),NA())</f>
        <v>#N/A</v>
      </c>
      <c r="N2236" s="28" t="e">
        <f ca="1">IF(ISNUMBER(OFFSET(INDIRECT("'"&amp;'DATA for charts'!N$5&amp;"'!$C1"),$A2236-1,0)),OFFSET(INDIRECT("'"&amp;'DATA for charts'!N$5&amp;"'!$C1"),$A2236-1,0),NA())</f>
        <v>#N/A</v>
      </c>
      <c r="O2236" s="28" t="e">
        <f ca="1">IF(ISNUMBER(OFFSET(INDIRECT("'"&amp;'DATA for charts'!O$5&amp;"'!$C1"),$A2236-1,0)),OFFSET(INDIRECT("'"&amp;'DATA for charts'!O$5&amp;"'!$C1"),$A2236-1,0),NA())</f>
        <v>#N/A</v>
      </c>
      <c r="P2236" s="28" t="e">
        <f ca="1">IF(ISNUMBER(OFFSET(INDIRECT("'"&amp;'DATA for charts'!P$5&amp;"'!$C1"),$A2236-1,0)),OFFSET(INDIRECT("'"&amp;'DATA for charts'!P$5&amp;"'!$C1"),$A2236-1,0),NA())</f>
        <v>#N/A</v>
      </c>
      <c r="Q2236" s="28" t="e">
        <f ca="1">IF(ISNUMBER(OFFSET(INDIRECT("'"&amp;'DATA for charts'!Q$5&amp;"'!$C1"),$A2236-1,0)),OFFSET(INDIRECT("'"&amp;'DATA for charts'!Q$5&amp;"'!$C1"),$A2236-1,0),NA())</f>
        <v>#N/A</v>
      </c>
      <c r="R2236" s="28" t="e">
        <f ca="1">IF(ISNUMBER(OFFSET(INDIRECT("'"&amp;'DATA for charts'!R$5&amp;"'!$C1"),$A2236-1,0)),OFFSET(INDIRECT("'"&amp;'DATA for charts'!R$5&amp;"'!$C1"),$A2236-1,0),NA())</f>
        <v>#N/A</v>
      </c>
      <c r="S2236" s="28" t="e">
        <f ca="1">IF(ISNUMBER(OFFSET(INDIRECT("'"&amp;'DATA for charts'!S$5&amp;"'!$C1"),$A2236-1,0)),OFFSET(INDIRECT("'"&amp;'DATA for charts'!S$5&amp;"'!$C1"),$A2236-1,0),NA())</f>
        <v>#N/A</v>
      </c>
    </row>
    <row r="2237" spans="1:19">
      <c r="A2237" s="226">
        <f t="shared" si="1579"/>
        <v>239</v>
      </c>
      <c r="B2237" s="8">
        <v>10</v>
      </c>
      <c r="C2237" s="28">
        <f ca="1">IF(ISNUMBER(OFFSET(INDIRECT("'"&amp;'DATA for charts'!C$5&amp;"'!$C1"),$A2237-1,0)),OFFSET(INDIRECT("'"&amp;'DATA for charts'!C$5&amp;"'!$C1"),$A2237-1,0),NA())</f>
        <v>195</v>
      </c>
      <c r="D2237" s="28">
        <f ca="1">IF(ISNUMBER(OFFSET(INDIRECT("'"&amp;'DATA for charts'!D$5&amp;"'!$C1"),$A2237-1,0)),OFFSET(INDIRECT("'"&amp;'DATA for charts'!D$5&amp;"'!$C1"),$A2237-1,0),NA())</f>
        <v>195.00800000000001</v>
      </c>
      <c r="E2237" s="28">
        <f ca="1">IF(ISNUMBER(OFFSET(INDIRECT("'"&amp;'DATA for charts'!E$5&amp;"'!$C1"),$A2237-1,0)),OFFSET(INDIRECT("'"&amp;'DATA for charts'!E$5&amp;"'!$C1"),$A2237-1,0),NA())</f>
        <v>195</v>
      </c>
      <c r="F2237" s="28">
        <f ca="1">IF(ISNUMBER(OFFSET(INDIRECT("'"&amp;'DATA for charts'!F$5&amp;"'!$C1"),$A2237-1,0)),OFFSET(INDIRECT("'"&amp;'DATA for charts'!F$5&amp;"'!$C1"),$A2237-1,0),NA())</f>
        <v>203.25</v>
      </c>
      <c r="G2237" s="28">
        <f ca="1">IF(ISNUMBER(OFFSET(INDIRECT("'"&amp;'DATA for charts'!G$5&amp;"'!$C1"),$A2237-1,0)),OFFSET(INDIRECT("'"&amp;'DATA for charts'!G$5&amp;"'!$C1"),$A2237-1,0),NA())</f>
        <v>198.88</v>
      </c>
      <c r="H2237" s="28">
        <f ca="1">IF(ISNUMBER(OFFSET(INDIRECT("'"&amp;'DATA for charts'!H$5&amp;"'!$C1"),$A2237-1,0)),OFFSET(INDIRECT("'"&amp;'DATA for charts'!H$5&amp;"'!$C1"),$A2237-1,0),NA())</f>
        <v>195</v>
      </c>
      <c r="I2237" s="28" t="e">
        <f ca="1">IF(ISNUMBER(OFFSET(INDIRECT("'"&amp;'DATA for charts'!I$5&amp;"'!$C1"),$A2237-1,0)),OFFSET(INDIRECT("'"&amp;'DATA for charts'!I$5&amp;"'!$C1"),$A2237-1,0),NA())</f>
        <v>#N/A</v>
      </c>
      <c r="J2237" s="28" t="e">
        <f ca="1">IF(ISNUMBER(OFFSET(INDIRECT("'"&amp;'DATA for charts'!J$5&amp;"'!$C1"),$A2237-1,0)),OFFSET(INDIRECT("'"&amp;'DATA for charts'!J$5&amp;"'!$C1"),$A2237-1,0),NA())</f>
        <v>#N/A</v>
      </c>
      <c r="K2237" s="28" t="e">
        <f ca="1">IF(ISNUMBER(OFFSET(INDIRECT("'"&amp;'DATA for charts'!K$5&amp;"'!$C1"),$A2237-1,0)),OFFSET(INDIRECT("'"&amp;'DATA for charts'!K$5&amp;"'!$C1"),$A2237-1,0),NA())</f>
        <v>#N/A</v>
      </c>
      <c r="L2237" s="28" t="e">
        <f ca="1">IF(ISNUMBER(OFFSET(INDIRECT("'"&amp;'DATA for charts'!L$5&amp;"'!$C1"),$A2237-1,0)),OFFSET(INDIRECT("'"&amp;'DATA for charts'!L$5&amp;"'!$C1"),$A2237-1,0),NA())</f>
        <v>#N/A</v>
      </c>
      <c r="M2237" s="28" t="e">
        <f ca="1">IF(ISNUMBER(OFFSET(INDIRECT("'"&amp;'DATA for charts'!M$5&amp;"'!$C1"),$A2237-1,0)),OFFSET(INDIRECT("'"&amp;'DATA for charts'!M$5&amp;"'!$C1"),$A2237-1,0),NA())</f>
        <v>#N/A</v>
      </c>
      <c r="N2237" s="28" t="e">
        <f ca="1">IF(ISNUMBER(OFFSET(INDIRECT("'"&amp;'DATA for charts'!N$5&amp;"'!$C1"),$A2237-1,0)),OFFSET(INDIRECT("'"&amp;'DATA for charts'!N$5&amp;"'!$C1"),$A2237-1,0),NA())</f>
        <v>#N/A</v>
      </c>
      <c r="O2237" s="28" t="e">
        <f ca="1">IF(ISNUMBER(OFFSET(INDIRECT("'"&amp;'DATA for charts'!O$5&amp;"'!$C1"),$A2237-1,0)),OFFSET(INDIRECT("'"&amp;'DATA for charts'!O$5&amp;"'!$C1"),$A2237-1,0),NA())</f>
        <v>#N/A</v>
      </c>
      <c r="P2237" s="28" t="e">
        <f ca="1">IF(ISNUMBER(OFFSET(INDIRECT("'"&amp;'DATA for charts'!P$5&amp;"'!$C1"),$A2237-1,0)),OFFSET(INDIRECT("'"&amp;'DATA for charts'!P$5&amp;"'!$C1"),$A2237-1,0),NA())</f>
        <v>#N/A</v>
      </c>
      <c r="Q2237" s="28" t="e">
        <f ca="1">IF(ISNUMBER(OFFSET(INDIRECT("'"&amp;'DATA for charts'!Q$5&amp;"'!$C1"),$A2237-1,0)),OFFSET(INDIRECT("'"&amp;'DATA for charts'!Q$5&amp;"'!$C1"),$A2237-1,0),NA())</f>
        <v>#N/A</v>
      </c>
      <c r="R2237" s="28" t="e">
        <f ca="1">IF(ISNUMBER(OFFSET(INDIRECT("'"&amp;'DATA for charts'!R$5&amp;"'!$C1"),$A2237-1,0)),OFFSET(INDIRECT("'"&amp;'DATA for charts'!R$5&amp;"'!$C1"),$A2237-1,0),NA())</f>
        <v>#N/A</v>
      </c>
      <c r="S2237" s="28" t="e">
        <f ca="1">IF(ISNUMBER(OFFSET(INDIRECT("'"&amp;'DATA for charts'!S$5&amp;"'!$C1"),$A2237-1,0)),OFFSET(INDIRECT("'"&amp;'DATA for charts'!S$5&amp;"'!$C1"),$A2237-1,0),NA())</f>
        <v>#N/A</v>
      </c>
    </row>
    <row r="2238" spans="1:19">
      <c r="A2238" s="226">
        <f t="shared" si="1579"/>
        <v>240</v>
      </c>
      <c r="B2238" s="8">
        <v>11</v>
      </c>
      <c r="C2238" s="28">
        <f ca="1">IF(ISNUMBER(OFFSET(INDIRECT("'"&amp;'DATA for charts'!C$5&amp;"'!$C1"),$A2238-1,0)),OFFSET(INDIRECT("'"&amp;'DATA for charts'!C$5&amp;"'!$C1"),$A2238-1,0),NA())</f>
        <v>263</v>
      </c>
      <c r="D2238" s="28">
        <f ca="1">IF(ISNUMBER(OFFSET(INDIRECT("'"&amp;'DATA for charts'!D$5&amp;"'!$C1"),$A2238-1,0)),OFFSET(INDIRECT("'"&amp;'DATA for charts'!D$5&amp;"'!$C1"),$A2238-1,0),NA())</f>
        <v>263.01080000000002</v>
      </c>
      <c r="E2238" s="28">
        <f ca="1">IF(ISNUMBER(OFFSET(INDIRECT("'"&amp;'DATA for charts'!E$5&amp;"'!$C1"),$A2238-1,0)),OFFSET(INDIRECT("'"&amp;'DATA for charts'!E$5&amp;"'!$C1"),$A2238-1,0),NA())</f>
        <v>263</v>
      </c>
      <c r="F2238" s="28">
        <f ca="1">IF(ISNUMBER(OFFSET(INDIRECT("'"&amp;'DATA for charts'!F$5&amp;"'!$C1"),$A2238-1,0)),OFFSET(INDIRECT("'"&amp;'DATA for charts'!F$5&amp;"'!$C1"),$A2238-1,0),NA())</f>
        <v>259.83333333333297</v>
      </c>
      <c r="G2238" s="28">
        <f ca="1">IF(ISNUMBER(OFFSET(INDIRECT("'"&amp;'DATA for charts'!G$5&amp;"'!$C1"),$A2238-1,0)),OFFSET(INDIRECT("'"&amp;'DATA for charts'!G$5&amp;"'!$C1"),$A2238-1,0),NA())</f>
        <v>256.38</v>
      </c>
      <c r="H2238" s="28">
        <f ca="1">IF(ISNUMBER(OFFSET(INDIRECT("'"&amp;'DATA for charts'!H$5&amp;"'!$C1"),$A2238-1,0)),OFFSET(INDIRECT("'"&amp;'DATA for charts'!H$5&amp;"'!$C1"),$A2238-1,0),NA())</f>
        <v>263</v>
      </c>
      <c r="I2238" s="28" t="e">
        <f ca="1">IF(ISNUMBER(OFFSET(INDIRECT("'"&amp;'DATA for charts'!I$5&amp;"'!$C1"),$A2238-1,0)),OFFSET(INDIRECT("'"&amp;'DATA for charts'!I$5&amp;"'!$C1"),$A2238-1,0),NA())</f>
        <v>#N/A</v>
      </c>
      <c r="J2238" s="28" t="e">
        <f ca="1">IF(ISNUMBER(OFFSET(INDIRECT("'"&amp;'DATA for charts'!J$5&amp;"'!$C1"),$A2238-1,0)),OFFSET(INDIRECT("'"&amp;'DATA for charts'!J$5&amp;"'!$C1"),$A2238-1,0),NA())</f>
        <v>#N/A</v>
      </c>
      <c r="K2238" s="28" t="e">
        <f ca="1">IF(ISNUMBER(OFFSET(INDIRECT("'"&amp;'DATA for charts'!K$5&amp;"'!$C1"),$A2238-1,0)),OFFSET(INDIRECT("'"&amp;'DATA for charts'!K$5&amp;"'!$C1"),$A2238-1,0),NA())</f>
        <v>#N/A</v>
      </c>
      <c r="L2238" s="28" t="e">
        <f ca="1">IF(ISNUMBER(OFFSET(INDIRECT("'"&amp;'DATA for charts'!L$5&amp;"'!$C1"),$A2238-1,0)),OFFSET(INDIRECT("'"&amp;'DATA for charts'!L$5&amp;"'!$C1"),$A2238-1,0),NA())</f>
        <v>#N/A</v>
      </c>
      <c r="M2238" s="28" t="e">
        <f ca="1">IF(ISNUMBER(OFFSET(INDIRECT("'"&amp;'DATA for charts'!M$5&amp;"'!$C1"),$A2238-1,0)),OFFSET(INDIRECT("'"&amp;'DATA for charts'!M$5&amp;"'!$C1"),$A2238-1,0),NA())</f>
        <v>#N/A</v>
      </c>
      <c r="N2238" s="28" t="e">
        <f ca="1">IF(ISNUMBER(OFFSET(INDIRECT("'"&amp;'DATA for charts'!N$5&amp;"'!$C1"),$A2238-1,0)),OFFSET(INDIRECT("'"&amp;'DATA for charts'!N$5&amp;"'!$C1"),$A2238-1,0),NA())</f>
        <v>#N/A</v>
      </c>
      <c r="O2238" s="28" t="e">
        <f ca="1">IF(ISNUMBER(OFFSET(INDIRECT("'"&amp;'DATA for charts'!O$5&amp;"'!$C1"),$A2238-1,0)),OFFSET(INDIRECT("'"&amp;'DATA for charts'!O$5&amp;"'!$C1"),$A2238-1,0),NA())</f>
        <v>#N/A</v>
      </c>
      <c r="P2238" s="28" t="e">
        <f ca="1">IF(ISNUMBER(OFFSET(INDIRECT("'"&amp;'DATA for charts'!P$5&amp;"'!$C1"),$A2238-1,0)),OFFSET(INDIRECT("'"&amp;'DATA for charts'!P$5&amp;"'!$C1"),$A2238-1,0),NA())</f>
        <v>#N/A</v>
      </c>
      <c r="Q2238" s="28" t="e">
        <f ca="1">IF(ISNUMBER(OFFSET(INDIRECT("'"&amp;'DATA for charts'!Q$5&amp;"'!$C1"),$A2238-1,0)),OFFSET(INDIRECT("'"&amp;'DATA for charts'!Q$5&amp;"'!$C1"),$A2238-1,0),NA())</f>
        <v>#N/A</v>
      </c>
      <c r="R2238" s="28" t="e">
        <f ca="1">IF(ISNUMBER(OFFSET(INDIRECT("'"&amp;'DATA for charts'!R$5&amp;"'!$C1"),$A2238-1,0)),OFFSET(INDIRECT("'"&amp;'DATA for charts'!R$5&amp;"'!$C1"),$A2238-1,0),NA())</f>
        <v>#N/A</v>
      </c>
      <c r="S2238" s="28" t="e">
        <f ca="1">IF(ISNUMBER(OFFSET(INDIRECT("'"&amp;'DATA for charts'!S$5&amp;"'!$C1"),$A2238-1,0)),OFFSET(INDIRECT("'"&amp;'DATA for charts'!S$5&amp;"'!$C1"),$A2238-1,0),NA())</f>
        <v>#N/A</v>
      </c>
    </row>
    <row r="2239" spans="1:19">
      <c r="A2239" s="226">
        <f t="shared" si="1579"/>
        <v>241</v>
      </c>
      <c r="B2239" s="8">
        <v>12</v>
      </c>
      <c r="C2239" s="28">
        <f ca="1">IF(ISNUMBER(OFFSET(INDIRECT("'"&amp;'DATA for charts'!C$5&amp;"'!$C1"),$A2239-1,0)),OFFSET(INDIRECT("'"&amp;'DATA for charts'!C$5&amp;"'!$C1"),$A2239-1,0),NA())</f>
        <v>278</v>
      </c>
      <c r="D2239" s="28">
        <f ca="1">IF(ISNUMBER(OFFSET(INDIRECT("'"&amp;'DATA for charts'!D$5&amp;"'!$C1"),$A2239-1,0)),OFFSET(INDIRECT("'"&amp;'DATA for charts'!D$5&amp;"'!$C1"),$A2239-1,0),NA())</f>
        <v>278.01159999999999</v>
      </c>
      <c r="E2239" s="28">
        <f ca="1">IF(ISNUMBER(OFFSET(INDIRECT("'"&amp;'DATA for charts'!E$5&amp;"'!$C1"),$A2239-1,0)),OFFSET(INDIRECT("'"&amp;'DATA for charts'!E$5&amp;"'!$C1"),$A2239-1,0),NA())</f>
        <v>278</v>
      </c>
      <c r="F2239" s="28">
        <f ca="1">IF(ISNUMBER(OFFSET(INDIRECT("'"&amp;'DATA for charts'!F$5&amp;"'!$C1"),$A2239-1,0)),OFFSET(INDIRECT("'"&amp;'DATA for charts'!F$5&amp;"'!$C1"),$A2239-1,0),NA())</f>
        <v>276.58333333333297</v>
      </c>
      <c r="G2239" s="28">
        <f ca="1">IF(ISNUMBER(OFFSET(INDIRECT("'"&amp;'DATA for charts'!G$5&amp;"'!$C1"),$A2239-1,0)),OFFSET(INDIRECT("'"&amp;'DATA for charts'!G$5&amp;"'!$C1"),$A2239-1,0),NA())</f>
        <v>276</v>
      </c>
      <c r="H2239" s="28">
        <f ca="1">IF(ISNUMBER(OFFSET(INDIRECT("'"&amp;'DATA for charts'!H$5&amp;"'!$C1"),$A2239-1,0)),OFFSET(INDIRECT("'"&amp;'DATA for charts'!H$5&amp;"'!$C1"),$A2239-1,0),NA())</f>
        <v>278</v>
      </c>
      <c r="I2239" s="28" t="e">
        <f ca="1">IF(ISNUMBER(OFFSET(INDIRECT("'"&amp;'DATA for charts'!I$5&amp;"'!$C1"),$A2239-1,0)),OFFSET(INDIRECT("'"&amp;'DATA for charts'!I$5&amp;"'!$C1"),$A2239-1,0),NA())</f>
        <v>#N/A</v>
      </c>
      <c r="J2239" s="28" t="e">
        <f ca="1">IF(ISNUMBER(OFFSET(INDIRECT("'"&amp;'DATA for charts'!J$5&amp;"'!$C1"),$A2239-1,0)),OFFSET(INDIRECT("'"&amp;'DATA for charts'!J$5&amp;"'!$C1"),$A2239-1,0),NA())</f>
        <v>#N/A</v>
      </c>
      <c r="K2239" s="28" t="e">
        <f ca="1">IF(ISNUMBER(OFFSET(INDIRECT("'"&amp;'DATA for charts'!K$5&amp;"'!$C1"),$A2239-1,0)),OFFSET(INDIRECT("'"&amp;'DATA for charts'!K$5&amp;"'!$C1"),$A2239-1,0),NA())</f>
        <v>#N/A</v>
      </c>
      <c r="L2239" s="28" t="e">
        <f ca="1">IF(ISNUMBER(OFFSET(INDIRECT("'"&amp;'DATA for charts'!L$5&amp;"'!$C1"),$A2239-1,0)),OFFSET(INDIRECT("'"&amp;'DATA for charts'!L$5&amp;"'!$C1"),$A2239-1,0),NA())</f>
        <v>#N/A</v>
      </c>
      <c r="M2239" s="28" t="e">
        <f ca="1">IF(ISNUMBER(OFFSET(INDIRECT("'"&amp;'DATA for charts'!M$5&amp;"'!$C1"),$A2239-1,0)),OFFSET(INDIRECT("'"&amp;'DATA for charts'!M$5&amp;"'!$C1"),$A2239-1,0),NA())</f>
        <v>#N/A</v>
      </c>
      <c r="N2239" s="28" t="e">
        <f ca="1">IF(ISNUMBER(OFFSET(INDIRECT("'"&amp;'DATA for charts'!N$5&amp;"'!$C1"),$A2239-1,0)),OFFSET(INDIRECT("'"&amp;'DATA for charts'!N$5&amp;"'!$C1"),$A2239-1,0),NA())</f>
        <v>#N/A</v>
      </c>
      <c r="O2239" s="28" t="e">
        <f ca="1">IF(ISNUMBER(OFFSET(INDIRECT("'"&amp;'DATA for charts'!O$5&amp;"'!$C1"),$A2239-1,0)),OFFSET(INDIRECT("'"&amp;'DATA for charts'!O$5&amp;"'!$C1"),$A2239-1,0),NA())</f>
        <v>#N/A</v>
      </c>
      <c r="P2239" s="28" t="e">
        <f ca="1">IF(ISNUMBER(OFFSET(INDIRECT("'"&amp;'DATA for charts'!P$5&amp;"'!$C1"),$A2239-1,0)),OFFSET(INDIRECT("'"&amp;'DATA for charts'!P$5&amp;"'!$C1"),$A2239-1,0),NA())</f>
        <v>#N/A</v>
      </c>
      <c r="Q2239" s="28" t="e">
        <f ca="1">IF(ISNUMBER(OFFSET(INDIRECT("'"&amp;'DATA for charts'!Q$5&amp;"'!$C1"),$A2239-1,0)),OFFSET(INDIRECT("'"&amp;'DATA for charts'!Q$5&amp;"'!$C1"),$A2239-1,0),NA())</f>
        <v>#N/A</v>
      </c>
      <c r="R2239" s="28" t="e">
        <f ca="1">IF(ISNUMBER(OFFSET(INDIRECT("'"&amp;'DATA for charts'!R$5&amp;"'!$C1"),$A2239-1,0)),OFFSET(INDIRECT("'"&amp;'DATA for charts'!R$5&amp;"'!$C1"),$A2239-1,0),NA())</f>
        <v>#N/A</v>
      </c>
      <c r="S2239" s="28" t="e">
        <f ca="1">IF(ISNUMBER(OFFSET(INDIRECT("'"&amp;'DATA for charts'!S$5&amp;"'!$C1"),$A2239-1,0)),OFFSET(INDIRECT("'"&amp;'DATA for charts'!S$5&amp;"'!$C1"),$A2239-1,0),NA())</f>
        <v>#N/A</v>
      </c>
    </row>
    <row r="2240" spans="1:19">
      <c r="A2240" s="226">
        <f t="shared" si="1579"/>
        <v>242</v>
      </c>
      <c r="B2240" s="8">
        <v>13</v>
      </c>
      <c r="C2240" s="28">
        <f ca="1">IF(ISNUMBER(OFFSET(INDIRECT("'"&amp;'DATA for charts'!C$5&amp;"'!$C1"),$A2240-1,0)),OFFSET(INDIRECT("'"&amp;'DATA for charts'!C$5&amp;"'!$C1"),$A2240-1,0),NA())</f>
        <v>277</v>
      </c>
      <c r="D2240" s="28">
        <f ca="1">IF(ISNUMBER(OFFSET(INDIRECT("'"&amp;'DATA for charts'!D$5&amp;"'!$C1"),$A2240-1,0)),OFFSET(INDIRECT("'"&amp;'DATA for charts'!D$5&amp;"'!$C1"),$A2240-1,0),NA())</f>
        <v>277.01150000000001</v>
      </c>
      <c r="E2240" s="28">
        <f ca="1">IF(ISNUMBER(OFFSET(INDIRECT("'"&amp;'DATA for charts'!E$5&amp;"'!$C1"),$A2240-1,0)),OFFSET(INDIRECT("'"&amp;'DATA for charts'!E$5&amp;"'!$C1"),$A2240-1,0),NA())</f>
        <v>277</v>
      </c>
      <c r="F2240" s="28">
        <f ca="1">IF(ISNUMBER(OFFSET(INDIRECT("'"&amp;'DATA for charts'!F$5&amp;"'!$C1"),$A2240-1,0)),OFFSET(INDIRECT("'"&amp;'DATA for charts'!F$5&amp;"'!$C1"),$A2240-1,0),NA())</f>
        <v>274.08333333333297</v>
      </c>
      <c r="G2240" s="28">
        <f ca="1">IF(ISNUMBER(OFFSET(INDIRECT("'"&amp;'DATA for charts'!G$5&amp;"'!$C1"),$A2240-1,0)),OFFSET(INDIRECT("'"&amp;'DATA for charts'!G$5&amp;"'!$C1"),$A2240-1,0),NA())</f>
        <v>274.88</v>
      </c>
      <c r="H2240" s="28">
        <f ca="1">IF(ISNUMBER(OFFSET(INDIRECT("'"&amp;'DATA for charts'!H$5&amp;"'!$C1"),$A2240-1,0)),OFFSET(INDIRECT("'"&amp;'DATA for charts'!H$5&amp;"'!$C1"),$A2240-1,0),NA())</f>
        <v>277</v>
      </c>
      <c r="I2240" s="28" t="e">
        <f ca="1">IF(ISNUMBER(OFFSET(INDIRECT("'"&amp;'DATA for charts'!I$5&amp;"'!$C1"),$A2240-1,0)),OFFSET(INDIRECT("'"&amp;'DATA for charts'!I$5&amp;"'!$C1"),$A2240-1,0),NA())</f>
        <v>#N/A</v>
      </c>
      <c r="J2240" s="28" t="e">
        <f ca="1">IF(ISNUMBER(OFFSET(INDIRECT("'"&amp;'DATA for charts'!J$5&amp;"'!$C1"),$A2240-1,0)),OFFSET(INDIRECT("'"&amp;'DATA for charts'!J$5&amp;"'!$C1"),$A2240-1,0),NA())</f>
        <v>#N/A</v>
      </c>
      <c r="K2240" s="28" t="e">
        <f ca="1">IF(ISNUMBER(OFFSET(INDIRECT("'"&amp;'DATA for charts'!K$5&amp;"'!$C1"),$A2240-1,0)),OFFSET(INDIRECT("'"&amp;'DATA for charts'!K$5&amp;"'!$C1"),$A2240-1,0),NA())</f>
        <v>#N/A</v>
      </c>
      <c r="L2240" s="28" t="e">
        <f ca="1">IF(ISNUMBER(OFFSET(INDIRECT("'"&amp;'DATA for charts'!L$5&amp;"'!$C1"),$A2240-1,0)),OFFSET(INDIRECT("'"&amp;'DATA for charts'!L$5&amp;"'!$C1"),$A2240-1,0),NA())</f>
        <v>#N/A</v>
      </c>
      <c r="M2240" s="28" t="e">
        <f ca="1">IF(ISNUMBER(OFFSET(INDIRECT("'"&amp;'DATA for charts'!M$5&amp;"'!$C1"),$A2240-1,0)),OFFSET(INDIRECT("'"&amp;'DATA for charts'!M$5&amp;"'!$C1"),$A2240-1,0),NA())</f>
        <v>#N/A</v>
      </c>
      <c r="N2240" s="28" t="e">
        <f ca="1">IF(ISNUMBER(OFFSET(INDIRECT("'"&amp;'DATA for charts'!N$5&amp;"'!$C1"),$A2240-1,0)),OFFSET(INDIRECT("'"&amp;'DATA for charts'!N$5&amp;"'!$C1"),$A2240-1,0),NA())</f>
        <v>#N/A</v>
      </c>
      <c r="O2240" s="28" t="e">
        <f ca="1">IF(ISNUMBER(OFFSET(INDIRECT("'"&amp;'DATA for charts'!O$5&amp;"'!$C1"),$A2240-1,0)),OFFSET(INDIRECT("'"&amp;'DATA for charts'!O$5&amp;"'!$C1"),$A2240-1,0),NA())</f>
        <v>#N/A</v>
      </c>
      <c r="P2240" s="28" t="e">
        <f ca="1">IF(ISNUMBER(OFFSET(INDIRECT("'"&amp;'DATA for charts'!P$5&amp;"'!$C1"),$A2240-1,0)),OFFSET(INDIRECT("'"&amp;'DATA for charts'!P$5&amp;"'!$C1"),$A2240-1,0),NA())</f>
        <v>#N/A</v>
      </c>
      <c r="Q2240" s="28" t="e">
        <f ca="1">IF(ISNUMBER(OFFSET(INDIRECT("'"&amp;'DATA for charts'!Q$5&amp;"'!$C1"),$A2240-1,0)),OFFSET(INDIRECT("'"&amp;'DATA for charts'!Q$5&amp;"'!$C1"),$A2240-1,0),NA())</f>
        <v>#N/A</v>
      </c>
      <c r="R2240" s="28" t="e">
        <f ca="1">IF(ISNUMBER(OFFSET(INDIRECT("'"&amp;'DATA for charts'!R$5&amp;"'!$C1"),$A2240-1,0)),OFFSET(INDIRECT("'"&amp;'DATA for charts'!R$5&amp;"'!$C1"),$A2240-1,0),NA())</f>
        <v>#N/A</v>
      </c>
      <c r="S2240" s="28" t="e">
        <f ca="1">IF(ISNUMBER(OFFSET(INDIRECT("'"&amp;'DATA for charts'!S$5&amp;"'!$C1"),$A2240-1,0)),OFFSET(INDIRECT("'"&amp;'DATA for charts'!S$5&amp;"'!$C1"),$A2240-1,0),NA())</f>
        <v>#N/A</v>
      </c>
    </row>
    <row r="2241" spans="1:19">
      <c r="A2241" s="226">
        <f t="shared" si="1579"/>
        <v>243</v>
      </c>
      <c r="B2241" s="8">
        <v>14</v>
      </c>
      <c r="C2241" s="28">
        <f ca="1">IF(ISNUMBER(OFFSET(INDIRECT("'"&amp;'DATA for charts'!C$5&amp;"'!$C1"),$A2241-1,0)),OFFSET(INDIRECT("'"&amp;'DATA for charts'!C$5&amp;"'!$C1"),$A2241-1,0),NA())</f>
        <v>259</v>
      </c>
      <c r="D2241" s="28">
        <f ca="1">IF(ISNUMBER(OFFSET(INDIRECT("'"&amp;'DATA for charts'!D$5&amp;"'!$C1"),$A2241-1,0)),OFFSET(INDIRECT("'"&amp;'DATA for charts'!D$5&amp;"'!$C1"),$A2241-1,0),NA())</f>
        <v>259.01080000000002</v>
      </c>
      <c r="E2241" s="28">
        <f ca="1">IF(ISNUMBER(OFFSET(INDIRECT("'"&amp;'DATA for charts'!E$5&amp;"'!$C1"),$A2241-1,0)),OFFSET(INDIRECT("'"&amp;'DATA for charts'!E$5&amp;"'!$C1"),$A2241-1,0),NA())</f>
        <v>259</v>
      </c>
      <c r="F2241" s="28">
        <f ca="1">IF(ISNUMBER(OFFSET(INDIRECT("'"&amp;'DATA for charts'!F$5&amp;"'!$C1"),$A2241-1,0)),OFFSET(INDIRECT("'"&amp;'DATA for charts'!F$5&amp;"'!$C1"),$A2241-1,0),NA())</f>
        <v>255.166666666666</v>
      </c>
      <c r="G2241" s="28">
        <f ca="1">IF(ISNUMBER(OFFSET(INDIRECT("'"&amp;'DATA for charts'!G$5&amp;"'!$C1"),$A2241-1,0)),OFFSET(INDIRECT("'"&amp;'DATA for charts'!G$5&amp;"'!$C1"),$A2241-1,0),NA())</f>
        <v>257.25</v>
      </c>
      <c r="H2241" s="28">
        <f ca="1">IF(ISNUMBER(OFFSET(INDIRECT("'"&amp;'DATA for charts'!H$5&amp;"'!$C1"),$A2241-1,0)),OFFSET(INDIRECT("'"&amp;'DATA for charts'!H$5&amp;"'!$C1"),$A2241-1,0),NA())</f>
        <v>259</v>
      </c>
      <c r="I2241" s="28" t="e">
        <f ca="1">IF(ISNUMBER(OFFSET(INDIRECT("'"&amp;'DATA for charts'!I$5&amp;"'!$C1"),$A2241-1,0)),OFFSET(INDIRECT("'"&amp;'DATA for charts'!I$5&amp;"'!$C1"),$A2241-1,0),NA())</f>
        <v>#N/A</v>
      </c>
      <c r="J2241" s="28" t="e">
        <f ca="1">IF(ISNUMBER(OFFSET(INDIRECT("'"&amp;'DATA for charts'!J$5&amp;"'!$C1"),$A2241-1,0)),OFFSET(INDIRECT("'"&amp;'DATA for charts'!J$5&amp;"'!$C1"),$A2241-1,0),NA())</f>
        <v>#N/A</v>
      </c>
      <c r="K2241" s="28" t="e">
        <f ca="1">IF(ISNUMBER(OFFSET(INDIRECT("'"&amp;'DATA for charts'!K$5&amp;"'!$C1"),$A2241-1,0)),OFFSET(INDIRECT("'"&amp;'DATA for charts'!K$5&amp;"'!$C1"),$A2241-1,0),NA())</f>
        <v>#N/A</v>
      </c>
      <c r="L2241" s="28" t="e">
        <f ca="1">IF(ISNUMBER(OFFSET(INDIRECT("'"&amp;'DATA for charts'!L$5&amp;"'!$C1"),$A2241-1,0)),OFFSET(INDIRECT("'"&amp;'DATA for charts'!L$5&amp;"'!$C1"),$A2241-1,0),NA())</f>
        <v>#N/A</v>
      </c>
      <c r="M2241" s="28" t="e">
        <f ca="1">IF(ISNUMBER(OFFSET(INDIRECT("'"&amp;'DATA for charts'!M$5&amp;"'!$C1"),$A2241-1,0)),OFFSET(INDIRECT("'"&amp;'DATA for charts'!M$5&amp;"'!$C1"),$A2241-1,0),NA())</f>
        <v>#N/A</v>
      </c>
      <c r="N2241" s="28" t="e">
        <f ca="1">IF(ISNUMBER(OFFSET(INDIRECT("'"&amp;'DATA for charts'!N$5&amp;"'!$C1"),$A2241-1,0)),OFFSET(INDIRECT("'"&amp;'DATA for charts'!N$5&amp;"'!$C1"),$A2241-1,0),NA())</f>
        <v>#N/A</v>
      </c>
      <c r="O2241" s="28" t="e">
        <f ca="1">IF(ISNUMBER(OFFSET(INDIRECT("'"&amp;'DATA for charts'!O$5&amp;"'!$C1"),$A2241-1,0)),OFFSET(INDIRECT("'"&amp;'DATA for charts'!O$5&amp;"'!$C1"),$A2241-1,0),NA())</f>
        <v>#N/A</v>
      </c>
      <c r="P2241" s="28" t="e">
        <f ca="1">IF(ISNUMBER(OFFSET(INDIRECT("'"&amp;'DATA for charts'!P$5&amp;"'!$C1"),$A2241-1,0)),OFFSET(INDIRECT("'"&amp;'DATA for charts'!P$5&amp;"'!$C1"),$A2241-1,0),NA())</f>
        <v>#N/A</v>
      </c>
      <c r="Q2241" s="28" t="e">
        <f ca="1">IF(ISNUMBER(OFFSET(INDIRECT("'"&amp;'DATA for charts'!Q$5&amp;"'!$C1"),$A2241-1,0)),OFFSET(INDIRECT("'"&amp;'DATA for charts'!Q$5&amp;"'!$C1"),$A2241-1,0),NA())</f>
        <v>#N/A</v>
      </c>
      <c r="R2241" s="28" t="e">
        <f ca="1">IF(ISNUMBER(OFFSET(INDIRECT("'"&amp;'DATA for charts'!R$5&amp;"'!$C1"),$A2241-1,0)),OFFSET(INDIRECT("'"&amp;'DATA for charts'!R$5&amp;"'!$C1"),$A2241-1,0),NA())</f>
        <v>#N/A</v>
      </c>
      <c r="S2241" s="28" t="e">
        <f ca="1">IF(ISNUMBER(OFFSET(INDIRECT("'"&amp;'DATA for charts'!S$5&amp;"'!$C1"),$A2241-1,0)),OFFSET(INDIRECT("'"&amp;'DATA for charts'!S$5&amp;"'!$C1"),$A2241-1,0),NA())</f>
        <v>#N/A</v>
      </c>
    </row>
    <row r="2242" spans="1:19">
      <c r="A2242" s="226">
        <f t="shared" si="1579"/>
        <v>244</v>
      </c>
      <c r="B2242" s="8">
        <v>15</v>
      </c>
      <c r="C2242" s="28">
        <f ca="1">IF(ISNUMBER(OFFSET(INDIRECT("'"&amp;'DATA for charts'!C$5&amp;"'!$C1"),$A2242-1,0)),OFFSET(INDIRECT("'"&amp;'DATA for charts'!C$5&amp;"'!$C1"),$A2242-1,0),NA())</f>
        <v>227</v>
      </c>
      <c r="D2242" s="28">
        <f ca="1">IF(ISNUMBER(OFFSET(INDIRECT("'"&amp;'DATA for charts'!D$5&amp;"'!$C1"),$A2242-1,0)),OFFSET(INDIRECT("'"&amp;'DATA for charts'!D$5&amp;"'!$C1"),$A2242-1,0),NA())</f>
        <v>227.0095</v>
      </c>
      <c r="E2242" s="28">
        <f ca="1">IF(ISNUMBER(OFFSET(INDIRECT("'"&amp;'DATA for charts'!E$5&amp;"'!$C1"),$A2242-1,0)),OFFSET(INDIRECT("'"&amp;'DATA for charts'!E$5&amp;"'!$C1"),$A2242-1,0),NA())</f>
        <v>227</v>
      </c>
      <c r="F2242" s="28">
        <f ca="1">IF(ISNUMBER(OFFSET(INDIRECT("'"&amp;'DATA for charts'!F$5&amp;"'!$C1"),$A2242-1,0)),OFFSET(INDIRECT("'"&amp;'DATA for charts'!F$5&amp;"'!$C1"),$A2242-1,0),NA())</f>
        <v>222</v>
      </c>
      <c r="G2242" s="28">
        <f ca="1">IF(ISNUMBER(OFFSET(INDIRECT("'"&amp;'DATA for charts'!G$5&amp;"'!$C1"),$A2242-1,0)),OFFSET(INDIRECT("'"&amp;'DATA for charts'!G$5&amp;"'!$C1"),$A2242-1,0),NA())</f>
        <v>225.25</v>
      </c>
      <c r="H2242" s="28">
        <f ca="1">IF(ISNUMBER(OFFSET(INDIRECT("'"&amp;'DATA for charts'!H$5&amp;"'!$C1"),$A2242-1,0)),OFFSET(INDIRECT("'"&amp;'DATA for charts'!H$5&amp;"'!$C1"),$A2242-1,0),NA())</f>
        <v>227</v>
      </c>
      <c r="I2242" s="28" t="e">
        <f ca="1">IF(ISNUMBER(OFFSET(INDIRECT("'"&amp;'DATA for charts'!I$5&amp;"'!$C1"),$A2242-1,0)),OFFSET(INDIRECT("'"&amp;'DATA for charts'!I$5&amp;"'!$C1"),$A2242-1,0),NA())</f>
        <v>#N/A</v>
      </c>
      <c r="J2242" s="28" t="e">
        <f ca="1">IF(ISNUMBER(OFFSET(INDIRECT("'"&amp;'DATA for charts'!J$5&amp;"'!$C1"),$A2242-1,0)),OFFSET(INDIRECT("'"&amp;'DATA for charts'!J$5&amp;"'!$C1"),$A2242-1,0),NA())</f>
        <v>#N/A</v>
      </c>
      <c r="K2242" s="28" t="e">
        <f ca="1">IF(ISNUMBER(OFFSET(INDIRECT("'"&amp;'DATA for charts'!K$5&amp;"'!$C1"),$A2242-1,0)),OFFSET(INDIRECT("'"&amp;'DATA for charts'!K$5&amp;"'!$C1"),$A2242-1,0),NA())</f>
        <v>#N/A</v>
      </c>
      <c r="L2242" s="28" t="e">
        <f ca="1">IF(ISNUMBER(OFFSET(INDIRECT("'"&amp;'DATA for charts'!L$5&amp;"'!$C1"),$A2242-1,0)),OFFSET(INDIRECT("'"&amp;'DATA for charts'!L$5&amp;"'!$C1"),$A2242-1,0),NA())</f>
        <v>#N/A</v>
      </c>
      <c r="M2242" s="28" t="e">
        <f ca="1">IF(ISNUMBER(OFFSET(INDIRECT("'"&amp;'DATA for charts'!M$5&amp;"'!$C1"),$A2242-1,0)),OFFSET(INDIRECT("'"&amp;'DATA for charts'!M$5&amp;"'!$C1"),$A2242-1,0),NA())</f>
        <v>#N/A</v>
      </c>
      <c r="N2242" s="28" t="e">
        <f ca="1">IF(ISNUMBER(OFFSET(INDIRECT("'"&amp;'DATA for charts'!N$5&amp;"'!$C1"),$A2242-1,0)),OFFSET(INDIRECT("'"&amp;'DATA for charts'!N$5&amp;"'!$C1"),$A2242-1,0),NA())</f>
        <v>#N/A</v>
      </c>
      <c r="O2242" s="28" t="e">
        <f ca="1">IF(ISNUMBER(OFFSET(INDIRECT("'"&amp;'DATA for charts'!O$5&amp;"'!$C1"),$A2242-1,0)),OFFSET(INDIRECT("'"&amp;'DATA for charts'!O$5&amp;"'!$C1"),$A2242-1,0),NA())</f>
        <v>#N/A</v>
      </c>
      <c r="P2242" s="28" t="e">
        <f ca="1">IF(ISNUMBER(OFFSET(INDIRECT("'"&amp;'DATA for charts'!P$5&amp;"'!$C1"),$A2242-1,0)),OFFSET(INDIRECT("'"&amp;'DATA for charts'!P$5&amp;"'!$C1"),$A2242-1,0),NA())</f>
        <v>#N/A</v>
      </c>
      <c r="Q2242" s="28" t="e">
        <f ca="1">IF(ISNUMBER(OFFSET(INDIRECT("'"&amp;'DATA for charts'!Q$5&amp;"'!$C1"),$A2242-1,0)),OFFSET(INDIRECT("'"&amp;'DATA for charts'!Q$5&amp;"'!$C1"),$A2242-1,0),NA())</f>
        <v>#N/A</v>
      </c>
      <c r="R2242" s="28" t="e">
        <f ca="1">IF(ISNUMBER(OFFSET(INDIRECT("'"&amp;'DATA for charts'!R$5&amp;"'!$C1"),$A2242-1,0)),OFFSET(INDIRECT("'"&amp;'DATA for charts'!R$5&amp;"'!$C1"),$A2242-1,0),NA())</f>
        <v>#N/A</v>
      </c>
      <c r="S2242" s="28" t="e">
        <f ca="1">IF(ISNUMBER(OFFSET(INDIRECT("'"&amp;'DATA for charts'!S$5&amp;"'!$C1"),$A2242-1,0)),OFFSET(INDIRECT("'"&amp;'DATA for charts'!S$5&amp;"'!$C1"),$A2242-1,0),NA())</f>
        <v>#N/A</v>
      </c>
    </row>
    <row r="2243" spans="1:19">
      <c r="A2243" s="226">
        <f t="shared" si="1579"/>
        <v>245</v>
      </c>
      <c r="B2243" s="8">
        <v>16</v>
      </c>
      <c r="C2243" s="28">
        <f ca="1">IF(ISNUMBER(OFFSET(INDIRECT("'"&amp;'DATA for charts'!C$5&amp;"'!$C1"),$A2243-1,0)),OFFSET(INDIRECT("'"&amp;'DATA for charts'!C$5&amp;"'!$C1"),$A2243-1,0),NA())</f>
        <v>181</v>
      </c>
      <c r="D2243" s="28">
        <f ca="1">IF(ISNUMBER(OFFSET(INDIRECT("'"&amp;'DATA for charts'!D$5&amp;"'!$C1"),$A2243-1,0)),OFFSET(INDIRECT("'"&amp;'DATA for charts'!D$5&amp;"'!$C1"),$A2243-1,0),NA())</f>
        <v>181.0076</v>
      </c>
      <c r="E2243" s="28">
        <f ca="1">IF(ISNUMBER(OFFSET(INDIRECT("'"&amp;'DATA for charts'!E$5&amp;"'!$C1"),$A2243-1,0)),OFFSET(INDIRECT("'"&amp;'DATA for charts'!E$5&amp;"'!$C1"),$A2243-1,0),NA())</f>
        <v>181</v>
      </c>
      <c r="F2243" s="28">
        <f ca="1">IF(ISNUMBER(OFFSET(INDIRECT("'"&amp;'DATA for charts'!F$5&amp;"'!$C1"),$A2243-1,0)),OFFSET(INDIRECT("'"&amp;'DATA for charts'!F$5&amp;"'!$C1"),$A2243-1,0),NA())</f>
        <v>172</v>
      </c>
      <c r="G2243" s="28">
        <f ca="1">IF(ISNUMBER(OFFSET(INDIRECT("'"&amp;'DATA for charts'!G$5&amp;"'!$C1"),$A2243-1,0)),OFFSET(INDIRECT("'"&amp;'DATA for charts'!G$5&amp;"'!$C1"),$A2243-1,0),NA())</f>
        <v>177.12</v>
      </c>
      <c r="H2243" s="28">
        <f ca="1">IF(ISNUMBER(OFFSET(INDIRECT("'"&amp;'DATA for charts'!H$5&amp;"'!$C1"),$A2243-1,0)),OFFSET(INDIRECT("'"&amp;'DATA for charts'!H$5&amp;"'!$C1"),$A2243-1,0),NA())</f>
        <v>180.99999999999901</v>
      </c>
      <c r="I2243" s="28" t="e">
        <f ca="1">IF(ISNUMBER(OFFSET(INDIRECT("'"&amp;'DATA for charts'!I$5&amp;"'!$C1"),$A2243-1,0)),OFFSET(INDIRECT("'"&amp;'DATA for charts'!I$5&amp;"'!$C1"),$A2243-1,0),NA())</f>
        <v>#N/A</v>
      </c>
      <c r="J2243" s="28" t="e">
        <f ca="1">IF(ISNUMBER(OFFSET(INDIRECT("'"&amp;'DATA for charts'!J$5&amp;"'!$C1"),$A2243-1,0)),OFFSET(INDIRECT("'"&amp;'DATA for charts'!J$5&amp;"'!$C1"),$A2243-1,0),NA())</f>
        <v>#N/A</v>
      </c>
      <c r="K2243" s="28" t="e">
        <f ca="1">IF(ISNUMBER(OFFSET(INDIRECT("'"&amp;'DATA for charts'!K$5&amp;"'!$C1"),$A2243-1,0)),OFFSET(INDIRECT("'"&amp;'DATA for charts'!K$5&amp;"'!$C1"),$A2243-1,0),NA())</f>
        <v>#N/A</v>
      </c>
      <c r="L2243" s="28" t="e">
        <f ca="1">IF(ISNUMBER(OFFSET(INDIRECT("'"&amp;'DATA for charts'!L$5&amp;"'!$C1"),$A2243-1,0)),OFFSET(INDIRECT("'"&amp;'DATA for charts'!L$5&amp;"'!$C1"),$A2243-1,0),NA())</f>
        <v>#N/A</v>
      </c>
      <c r="M2243" s="28" t="e">
        <f ca="1">IF(ISNUMBER(OFFSET(INDIRECT("'"&amp;'DATA for charts'!M$5&amp;"'!$C1"),$A2243-1,0)),OFFSET(INDIRECT("'"&amp;'DATA for charts'!M$5&amp;"'!$C1"),$A2243-1,0),NA())</f>
        <v>#N/A</v>
      </c>
      <c r="N2243" s="28" t="e">
        <f ca="1">IF(ISNUMBER(OFFSET(INDIRECT("'"&amp;'DATA for charts'!N$5&amp;"'!$C1"),$A2243-1,0)),OFFSET(INDIRECT("'"&amp;'DATA for charts'!N$5&amp;"'!$C1"),$A2243-1,0),NA())</f>
        <v>#N/A</v>
      </c>
      <c r="O2243" s="28" t="e">
        <f ca="1">IF(ISNUMBER(OFFSET(INDIRECT("'"&amp;'DATA for charts'!O$5&amp;"'!$C1"),$A2243-1,0)),OFFSET(INDIRECT("'"&amp;'DATA for charts'!O$5&amp;"'!$C1"),$A2243-1,0),NA())</f>
        <v>#N/A</v>
      </c>
      <c r="P2243" s="28" t="e">
        <f ca="1">IF(ISNUMBER(OFFSET(INDIRECT("'"&amp;'DATA for charts'!P$5&amp;"'!$C1"),$A2243-1,0)),OFFSET(INDIRECT("'"&amp;'DATA for charts'!P$5&amp;"'!$C1"),$A2243-1,0),NA())</f>
        <v>#N/A</v>
      </c>
      <c r="Q2243" s="28" t="e">
        <f ca="1">IF(ISNUMBER(OFFSET(INDIRECT("'"&amp;'DATA for charts'!Q$5&amp;"'!$C1"),$A2243-1,0)),OFFSET(INDIRECT("'"&amp;'DATA for charts'!Q$5&amp;"'!$C1"),$A2243-1,0),NA())</f>
        <v>#N/A</v>
      </c>
      <c r="R2243" s="28" t="e">
        <f ca="1">IF(ISNUMBER(OFFSET(INDIRECT("'"&amp;'DATA for charts'!R$5&amp;"'!$C1"),$A2243-1,0)),OFFSET(INDIRECT("'"&amp;'DATA for charts'!R$5&amp;"'!$C1"),$A2243-1,0),NA())</f>
        <v>#N/A</v>
      </c>
      <c r="S2243" s="28" t="e">
        <f ca="1">IF(ISNUMBER(OFFSET(INDIRECT("'"&amp;'DATA for charts'!S$5&amp;"'!$C1"),$A2243-1,0)),OFFSET(INDIRECT("'"&amp;'DATA for charts'!S$5&amp;"'!$C1"),$A2243-1,0),NA())</f>
        <v>#N/A</v>
      </c>
    </row>
    <row r="2244" spans="1:19">
      <c r="A2244" s="226">
        <f t="shared" si="1579"/>
        <v>246</v>
      </c>
      <c r="B2244" s="8">
        <v>17</v>
      </c>
      <c r="C2244" s="28">
        <f ca="1">IF(ISNUMBER(OFFSET(INDIRECT("'"&amp;'DATA for charts'!C$5&amp;"'!$C1"),$A2244-1,0)),OFFSET(INDIRECT("'"&amp;'DATA for charts'!C$5&amp;"'!$C1"),$A2244-1,0),NA())</f>
        <v>104</v>
      </c>
      <c r="D2244" s="28">
        <f ca="1">IF(ISNUMBER(OFFSET(INDIRECT("'"&amp;'DATA for charts'!D$5&amp;"'!$C1"),$A2244-1,0)),OFFSET(INDIRECT("'"&amp;'DATA for charts'!D$5&amp;"'!$C1"),$A2244-1,0),NA())</f>
        <v>104.00426</v>
      </c>
      <c r="E2244" s="28">
        <f ca="1">IF(ISNUMBER(OFFSET(INDIRECT("'"&amp;'DATA for charts'!E$5&amp;"'!$C1"),$A2244-1,0)),OFFSET(INDIRECT("'"&amp;'DATA for charts'!E$5&amp;"'!$C1"),$A2244-1,0),NA())</f>
        <v>104</v>
      </c>
      <c r="F2244" s="28">
        <f ca="1">IF(ISNUMBER(OFFSET(INDIRECT("'"&amp;'DATA for charts'!F$5&amp;"'!$C1"),$A2244-1,0)),OFFSET(INDIRECT("'"&amp;'DATA for charts'!F$5&amp;"'!$C1"),$A2244-1,0),NA())</f>
        <v>101.916666666666</v>
      </c>
      <c r="G2244" s="28">
        <f ca="1">IF(ISNUMBER(OFFSET(INDIRECT("'"&amp;'DATA for charts'!G$5&amp;"'!$C1"),$A2244-1,0)),OFFSET(INDIRECT("'"&amp;'DATA for charts'!G$5&amp;"'!$C1"),$A2244-1,0),NA())</f>
        <v>107.25</v>
      </c>
      <c r="H2244" s="28">
        <f ca="1">IF(ISNUMBER(OFFSET(INDIRECT("'"&amp;'DATA for charts'!H$5&amp;"'!$C1"),$A2244-1,0)),OFFSET(INDIRECT("'"&amp;'DATA for charts'!H$5&amp;"'!$C1"),$A2244-1,0),NA())</f>
        <v>104</v>
      </c>
      <c r="I2244" s="28" t="e">
        <f ca="1">IF(ISNUMBER(OFFSET(INDIRECT("'"&amp;'DATA for charts'!I$5&amp;"'!$C1"),$A2244-1,0)),OFFSET(INDIRECT("'"&amp;'DATA for charts'!I$5&amp;"'!$C1"),$A2244-1,0),NA())</f>
        <v>#N/A</v>
      </c>
      <c r="J2244" s="28" t="e">
        <f ca="1">IF(ISNUMBER(OFFSET(INDIRECT("'"&amp;'DATA for charts'!J$5&amp;"'!$C1"),$A2244-1,0)),OFFSET(INDIRECT("'"&amp;'DATA for charts'!J$5&amp;"'!$C1"),$A2244-1,0),NA())</f>
        <v>#N/A</v>
      </c>
      <c r="K2244" s="28" t="e">
        <f ca="1">IF(ISNUMBER(OFFSET(INDIRECT("'"&amp;'DATA for charts'!K$5&amp;"'!$C1"),$A2244-1,0)),OFFSET(INDIRECT("'"&amp;'DATA for charts'!K$5&amp;"'!$C1"),$A2244-1,0),NA())</f>
        <v>#N/A</v>
      </c>
      <c r="L2244" s="28" t="e">
        <f ca="1">IF(ISNUMBER(OFFSET(INDIRECT("'"&amp;'DATA for charts'!L$5&amp;"'!$C1"),$A2244-1,0)),OFFSET(INDIRECT("'"&amp;'DATA for charts'!L$5&amp;"'!$C1"),$A2244-1,0),NA())</f>
        <v>#N/A</v>
      </c>
      <c r="M2244" s="28" t="e">
        <f ca="1">IF(ISNUMBER(OFFSET(INDIRECT("'"&amp;'DATA for charts'!M$5&amp;"'!$C1"),$A2244-1,0)),OFFSET(INDIRECT("'"&amp;'DATA for charts'!M$5&amp;"'!$C1"),$A2244-1,0),NA())</f>
        <v>#N/A</v>
      </c>
      <c r="N2244" s="28" t="e">
        <f ca="1">IF(ISNUMBER(OFFSET(INDIRECT("'"&amp;'DATA for charts'!N$5&amp;"'!$C1"),$A2244-1,0)),OFFSET(INDIRECT("'"&amp;'DATA for charts'!N$5&amp;"'!$C1"),$A2244-1,0),NA())</f>
        <v>#N/A</v>
      </c>
      <c r="O2244" s="28" t="e">
        <f ca="1">IF(ISNUMBER(OFFSET(INDIRECT("'"&amp;'DATA for charts'!O$5&amp;"'!$C1"),$A2244-1,0)),OFFSET(INDIRECT("'"&amp;'DATA for charts'!O$5&amp;"'!$C1"),$A2244-1,0),NA())</f>
        <v>#N/A</v>
      </c>
      <c r="P2244" s="28" t="e">
        <f ca="1">IF(ISNUMBER(OFFSET(INDIRECT("'"&amp;'DATA for charts'!P$5&amp;"'!$C1"),$A2244-1,0)),OFFSET(INDIRECT("'"&amp;'DATA for charts'!P$5&amp;"'!$C1"),$A2244-1,0),NA())</f>
        <v>#N/A</v>
      </c>
      <c r="Q2244" s="28" t="e">
        <f ca="1">IF(ISNUMBER(OFFSET(INDIRECT("'"&amp;'DATA for charts'!Q$5&amp;"'!$C1"),$A2244-1,0)),OFFSET(INDIRECT("'"&amp;'DATA for charts'!Q$5&amp;"'!$C1"),$A2244-1,0),NA())</f>
        <v>#N/A</v>
      </c>
      <c r="R2244" s="28" t="e">
        <f ca="1">IF(ISNUMBER(OFFSET(INDIRECT("'"&amp;'DATA for charts'!R$5&amp;"'!$C1"),$A2244-1,0)),OFFSET(INDIRECT("'"&amp;'DATA for charts'!R$5&amp;"'!$C1"),$A2244-1,0),NA())</f>
        <v>#N/A</v>
      </c>
      <c r="S2244" s="28" t="e">
        <f ca="1">IF(ISNUMBER(OFFSET(INDIRECT("'"&amp;'DATA for charts'!S$5&amp;"'!$C1"),$A2244-1,0)),OFFSET(INDIRECT("'"&amp;'DATA for charts'!S$5&amp;"'!$C1"),$A2244-1,0),NA())</f>
        <v>#N/A</v>
      </c>
    </row>
    <row r="2245" spans="1:19">
      <c r="A2245" s="226">
        <f t="shared" si="1579"/>
        <v>247</v>
      </c>
      <c r="B2245" s="8">
        <v>18</v>
      </c>
      <c r="C2245" s="28">
        <f ca="1">IF(ISNUMBER(OFFSET(INDIRECT("'"&amp;'DATA for charts'!C$5&amp;"'!$C1"),$A2245-1,0)),OFFSET(INDIRECT("'"&amp;'DATA for charts'!C$5&amp;"'!$C1"),$A2245-1,0),NA())</f>
        <v>53</v>
      </c>
      <c r="D2245" s="28">
        <f ca="1">IF(ISNUMBER(OFFSET(INDIRECT("'"&amp;'DATA for charts'!D$5&amp;"'!$C1"),$A2245-1,0)),OFFSET(INDIRECT("'"&amp;'DATA for charts'!D$5&amp;"'!$C1"),$A2245-1,0),NA())</f>
        <v>53.002200000000002</v>
      </c>
      <c r="E2245" s="28">
        <f ca="1">IF(ISNUMBER(OFFSET(INDIRECT("'"&amp;'DATA for charts'!E$5&amp;"'!$C1"),$A2245-1,0)),OFFSET(INDIRECT("'"&amp;'DATA for charts'!E$5&amp;"'!$C1"),$A2245-1,0),NA())</f>
        <v>53</v>
      </c>
      <c r="F2245" s="28">
        <f ca="1">IF(ISNUMBER(OFFSET(INDIRECT("'"&amp;'DATA for charts'!F$5&amp;"'!$C1"),$A2245-1,0)),OFFSET(INDIRECT("'"&amp;'DATA for charts'!F$5&amp;"'!$C1"),$A2245-1,0),NA())</f>
        <v>50.25</v>
      </c>
      <c r="G2245" s="28">
        <f ca="1">IF(ISNUMBER(OFFSET(INDIRECT("'"&amp;'DATA for charts'!G$5&amp;"'!$C1"),$A2245-1,0)),OFFSET(INDIRECT("'"&amp;'DATA for charts'!G$5&amp;"'!$C1"),$A2245-1,0),NA())</f>
        <v>54.12</v>
      </c>
      <c r="H2245" s="28">
        <f ca="1">IF(ISNUMBER(OFFSET(INDIRECT("'"&amp;'DATA for charts'!H$5&amp;"'!$C1"),$A2245-1,0)),OFFSET(INDIRECT("'"&amp;'DATA for charts'!H$5&amp;"'!$C1"),$A2245-1,0),NA())</f>
        <v>53</v>
      </c>
      <c r="I2245" s="28" t="e">
        <f ca="1">IF(ISNUMBER(OFFSET(INDIRECT("'"&amp;'DATA for charts'!I$5&amp;"'!$C1"),$A2245-1,0)),OFFSET(INDIRECT("'"&amp;'DATA for charts'!I$5&amp;"'!$C1"),$A2245-1,0),NA())</f>
        <v>#N/A</v>
      </c>
      <c r="J2245" s="28" t="e">
        <f ca="1">IF(ISNUMBER(OFFSET(INDIRECT("'"&amp;'DATA for charts'!J$5&amp;"'!$C1"),$A2245-1,0)),OFFSET(INDIRECT("'"&amp;'DATA for charts'!J$5&amp;"'!$C1"),$A2245-1,0),NA())</f>
        <v>#N/A</v>
      </c>
      <c r="K2245" s="28" t="e">
        <f ca="1">IF(ISNUMBER(OFFSET(INDIRECT("'"&amp;'DATA for charts'!K$5&amp;"'!$C1"),$A2245-1,0)),OFFSET(INDIRECT("'"&amp;'DATA for charts'!K$5&amp;"'!$C1"),$A2245-1,0),NA())</f>
        <v>#N/A</v>
      </c>
      <c r="L2245" s="28" t="e">
        <f ca="1">IF(ISNUMBER(OFFSET(INDIRECT("'"&amp;'DATA for charts'!L$5&amp;"'!$C1"),$A2245-1,0)),OFFSET(INDIRECT("'"&amp;'DATA for charts'!L$5&amp;"'!$C1"),$A2245-1,0),NA())</f>
        <v>#N/A</v>
      </c>
      <c r="M2245" s="28" t="e">
        <f ca="1">IF(ISNUMBER(OFFSET(INDIRECT("'"&amp;'DATA for charts'!M$5&amp;"'!$C1"),$A2245-1,0)),OFFSET(INDIRECT("'"&amp;'DATA for charts'!M$5&amp;"'!$C1"),$A2245-1,0),NA())</f>
        <v>#N/A</v>
      </c>
      <c r="N2245" s="28" t="e">
        <f ca="1">IF(ISNUMBER(OFFSET(INDIRECT("'"&amp;'DATA for charts'!N$5&amp;"'!$C1"),$A2245-1,0)),OFFSET(INDIRECT("'"&amp;'DATA for charts'!N$5&amp;"'!$C1"),$A2245-1,0),NA())</f>
        <v>#N/A</v>
      </c>
      <c r="O2245" s="28" t="e">
        <f ca="1">IF(ISNUMBER(OFFSET(INDIRECT("'"&amp;'DATA for charts'!O$5&amp;"'!$C1"),$A2245-1,0)),OFFSET(INDIRECT("'"&amp;'DATA for charts'!O$5&amp;"'!$C1"),$A2245-1,0),NA())</f>
        <v>#N/A</v>
      </c>
      <c r="P2245" s="28" t="e">
        <f ca="1">IF(ISNUMBER(OFFSET(INDIRECT("'"&amp;'DATA for charts'!P$5&amp;"'!$C1"),$A2245-1,0)),OFFSET(INDIRECT("'"&amp;'DATA for charts'!P$5&amp;"'!$C1"),$A2245-1,0),NA())</f>
        <v>#N/A</v>
      </c>
      <c r="Q2245" s="28" t="e">
        <f ca="1">IF(ISNUMBER(OFFSET(INDIRECT("'"&amp;'DATA for charts'!Q$5&amp;"'!$C1"),$A2245-1,0)),OFFSET(INDIRECT("'"&amp;'DATA for charts'!Q$5&amp;"'!$C1"),$A2245-1,0),NA())</f>
        <v>#N/A</v>
      </c>
      <c r="R2245" s="28" t="e">
        <f ca="1">IF(ISNUMBER(OFFSET(INDIRECT("'"&amp;'DATA for charts'!R$5&amp;"'!$C1"),$A2245-1,0)),OFFSET(INDIRECT("'"&amp;'DATA for charts'!R$5&amp;"'!$C1"),$A2245-1,0),NA())</f>
        <v>#N/A</v>
      </c>
      <c r="S2245" s="28" t="e">
        <f ca="1">IF(ISNUMBER(OFFSET(INDIRECT("'"&amp;'DATA for charts'!S$5&amp;"'!$C1"),$A2245-1,0)),OFFSET(INDIRECT("'"&amp;'DATA for charts'!S$5&amp;"'!$C1"),$A2245-1,0),NA())</f>
        <v>#N/A</v>
      </c>
    </row>
    <row r="2246" spans="1:19">
      <c r="A2246" s="226">
        <f t="shared" si="1579"/>
        <v>248</v>
      </c>
      <c r="B2246" s="8">
        <v>19</v>
      </c>
      <c r="C2246" s="28">
        <f ca="1">IF(ISNUMBER(OFFSET(INDIRECT("'"&amp;'DATA for charts'!C$5&amp;"'!$C1"),$A2246-1,0)),OFFSET(INDIRECT("'"&amp;'DATA for charts'!C$5&amp;"'!$C1"),$A2246-1,0),NA())</f>
        <v>11</v>
      </c>
      <c r="D2246" s="28">
        <f ca="1">IF(ISNUMBER(OFFSET(INDIRECT("'"&amp;'DATA for charts'!D$5&amp;"'!$C1"),$A2246-1,0)),OFFSET(INDIRECT("'"&amp;'DATA for charts'!D$5&amp;"'!$C1"),$A2246-1,0),NA())</f>
        <v>11.000446999999999</v>
      </c>
      <c r="E2246" s="28">
        <f ca="1">IF(ISNUMBER(OFFSET(INDIRECT("'"&amp;'DATA for charts'!E$5&amp;"'!$C1"),$A2246-1,0)),OFFSET(INDIRECT("'"&amp;'DATA for charts'!E$5&amp;"'!$C1"),$A2246-1,0),NA())</f>
        <v>11</v>
      </c>
      <c r="F2246" s="28">
        <f ca="1">IF(ISNUMBER(OFFSET(INDIRECT("'"&amp;'DATA for charts'!F$5&amp;"'!$C1"),$A2246-1,0)),OFFSET(INDIRECT("'"&amp;'DATA for charts'!F$5&amp;"'!$C1"),$A2246-1,0),NA())</f>
        <v>10.5277777777777</v>
      </c>
      <c r="G2246" s="28">
        <f ca="1">IF(ISNUMBER(OFFSET(INDIRECT("'"&amp;'DATA for charts'!G$5&amp;"'!$C1"),$A2246-1,0)),OFFSET(INDIRECT("'"&amp;'DATA for charts'!G$5&amp;"'!$C1"),$A2246-1,0),NA())</f>
        <v>14.19</v>
      </c>
      <c r="H2246" s="28">
        <f ca="1">IF(ISNUMBER(OFFSET(INDIRECT("'"&amp;'DATA for charts'!H$5&amp;"'!$C1"),$A2246-1,0)),OFFSET(INDIRECT("'"&amp;'DATA for charts'!H$5&amp;"'!$C1"),$A2246-1,0),NA())</f>
        <v>11</v>
      </c>
      <c r="I2246" s="28" t="e">
        <f ca="1">IF(ISNUMBER(OFFSET(INDIRECT("'"&amp;'DATA for charts'!I$5&amp;"'!$C1"),$A2246-1,0)),OFFSET(INDIRECT("'"&amp;'DATA for charts'!I$5&amp;"'!$C1"),$A2246-1,0),NA())</f>
        <v>#N/A</v>
      </c>
      <c r="J2246" s="28" t="e">
        <f ca="1">IF(ISNUMBER(OFFSET(INDIRECT("'"&amp;'DATA for charts'!J$5&amp;"'!$C1"),$A2246-1,0)),OFFSET(INDIRECT("'"&amp;'DATA for charts'!J$5&amp;"'!$C1"),$A2246-1,0),NA())</f>
        <v>#N/A</v>
      </c>
      <c r="K2246" s="28" t="e">
        <f ca="1">IF(ISNUMBER(OFFSET(INDIRECT("'"&amp;'DATA for charts'!K$5&amp;"'!$C1"),$A2246-1,0)),OFFSET(INDIRECT("'"&amp;'DATA for charts'!K$5&amp;"'!$C1"),$A2246-1,0),NA())</f>
        <v>#N/A</v>
      </c>
      <c r="L2246" s="28" t="e">
        <f ca="1">IF(ISNUMBER(OFFSET(INDIRECT("'"&amp;'DATA for charts'!L$5&amp;"'!$C1"),$A2246-1,0)),OFFSET(INDIRECT("'"&amp;'DATA for charts'!L$5&amp;"'!$C1"),$A2246-1,0),NA())</f>
        <v>#N/A</v>
      </c>
      <c r="M2246" s="28" t="e">
        <f ca="1">IF(ISNUMBER(OFFSET(INDIRECT("'"&amp;'DATA for charts'!M$5&amp;"'!$C1"),$A2246-1,0)),OFFSET(INDIRECT("'"&amp;'DATA for charts'!M$5&amp;"'!$C1"),$A2246-1,0),NA())</f>
        <v>#N/A</v>
      </c>
      <c r="N2246" s="28" t="e">
        <f ca="1">IF(ISNUMBER(OFFSET(INDIRECT("'"&amp;'DATA for charts'!N$5&amp;"'!$C1"),$A2246-1,0)),OFFSET(INDIRECT("'"&amp;'DATA for charts'!N$5&amp;"'!$C1"),$A2246-1,0),NA())</f>
        <v>#N/A</v>
      </c>
      <c r="O2246" s="28" t="e">
        <f ca="1">IF(ISNUMBER(OFFSET(INDIRECT("'"&amp;'DATA for charts'!O$5&amp;"'!$C1"),$A2246-1,0)),OFFSET(INDIRECT("'"&amp;'DATA for charts'!O$5&amp;"'!$C1"),$A2246-1,0),NA())</f>
        <v>#N/A</v>
      </c>
      <c r="P2246" s="28" t="e">
        <f ca="1">IF(ISNUMBER(OFFSET(INDIRECT("'"&amp;'DATA for charts'!P$5&amp;"'!$C1"),$A2246-1,0)),OFFSET(INDIRECT("'"&amp;'DATA for charts'!P$5&amp;"'!$C1"),$A2246-1,0),NA())</f>
        <v>#N/A</v>
      </c>
      <c r="Q2246" s="28" t="e">
        <f ca="1">IF(ISNUMBER(OFFSET(INDIRECT("'"&amp;'DATA for charts'!Q$5&amp;"'!$C1"),$A2246-1,0)),OFFSET(INDIRECT("'"&amp;'DATA for charts'!Q$5&amp;"'!$C1"),$A2246-1,0),NA())</f>
        <v>#N/A</v>
      </c>
      <c r="R2246" s="28" t="e">
        <f ca="1">IF(ISNUMBER(OFFSET(INDIRECT("'"&amp;'DATA for charts'!R$5&amp;"'!$C1"),$A2246-1,0)),OFFSET(INDIRECT("'"&amp;'DATA for charts'!R$5&amp;"'!$C1"),$A2246-1,0),NA())</f>
        <v>#N/A</v>
      </c>
      <c r="S2246" s="28" t="e">
        <f ca="1">IF(ISNUMBER(OFFSET(INDIRECT("'"&amp;'DATA for charts'!S$5&amp;"'!$C1"),$A2246-1,0)),OFFSET(INDIRECT("'"&amp;'DATA for charts'!S$5&amp;"'!$C1"),$A2246-1,0),NA())</f>
        <v>#N/A</v>
      </c>
    </row>
    <row r="2247" spans="1:19">
      <c r="A2247" s="226">
        <f t="shared" si="1579"/>
        <v>249</v>
      </c>
      <c r="B2247" s="8">
        <v>20</v>
      </c>
      <c r="C2247" s="28">
        <f ca="1">IF(ISNUMBER(OFFSET(INDIRECT("'"&amp;'DATA for charts'!C$5&amp;"'!$C1"),$A2247-1,0)),OFFSET(INDIRECT("'"&amp;'DATA for charts'!C$5&amp;"'!$C1"),$A2247-1,0),NA())</f>
        <v>0</v>
      </c>
      <c r="D2247" s="28">
        <f ca="1">IF(ISNUMBER(OFFSET(INDIRECT("'"&amp;'DATA for charts'!D$5&amp;"'!$C1"),$A2247-1,0)),OFFSET(INDIRECT("'"&amp;'DATA for charts'!D$5&amp;"'!$C1"),$A2247-1,0),NA())</f>
        <v>0</v>
      </c>
      <c r="E2247" s="28">
        <f ca="1">IF(ISNUMBER(OFFSET(INDIRECT("'"&amp;'DATA for charts'!E$5&amp;"'!$C1"),$A2247-1,0)),OFFSET(INDIRECT("'"&amp;'DATA for charts'!E$5&amp;"'!$C1"),$A2247-1,0),NA())</f>
        <v>0</v>
      </c>
      <c r="F2247" s="28">
        <f ca="1">IF(ISNUMBER(OFFSET(INDIRECT("'"&amp;'DATA for charts'!F$5&amp;"'!$C1"),$A2247-1,0)),OFFSET(INDIRECT("'"&amp;'DATA for charts'!F$5&amp;"'!$C1"),$A2247-1,0),NA())</f>
        <v>0</v>
      </c>
      <c r="G2247" s="28">
        <f ca="1">IF(ISNUMBER(OFFSET(INDIRECT("'"&amp;'DATA for charts'!G$5&amp;"'!$C1"),$A2247-1,0)),OFFSET(INDIRECT("'"&amp;'DATA for charts'!G$5&amp;"'!$C1"),$A2247-1,0),NA())</f>
        <v>0</v>
      </c>
      <c r="H2247" s="28">
        <f ca="1">IF(ISNUMBER(OFFSET(INDIRECT("'"&amp;'DATA for charts'!H$5&amp;"'!$C1"),$A2247-1,0)),OFFSET(INDIRECT("'"&amp;'DATA for charts'!H$5&amp;"'!$C1"),$A2247-1,0),NA())</f>
        <v>0</v>
      </c>
      <c r="I2247" s="28" t="e">
        <f ca="1">IF(ISNUMBER(OFFSET(INDIRECT("'"&amp;'DATA for charts'!I$5&amp;"'!$C1"),$A2247-1,0)),OFFSET(INDIRECT("'"&amp;'DATA for charts'!I$5&amp;"'!$C1"),$A2247-1,0),NA())</f>
        <v>#N/A</v>
      </c>
      <c r="J2247" s="28" t="e">
        <f ca="1">IF(ISNUMBER(OFFSET(INDIRECT("'"&amp;'DATA for charts'!J$5&amp;"'!$C1"),$A2247-1,0)),OFFSET(INDIRECT("'"&amp;'DATA for charts'!J$5&amp;"'!$C1"),$A2247-1,0),NA())</f>
        <v>#N/A</v>
      </c>
      <c r="K2247" s="28" t="e">
        <f ca="1">IF(ISNUMBER(OFFSET(INDIRECT("'"&amp;'DATA for charts'!K$5&amp;"'!$C1"),$A2247-1,0)),OFFSET(INDIRECT("'"&amp;'DATA for charts'!K$5&amp;"'!$C1"),$A2247-1,0),NA())</f>
        <v>#N/A</v>
      </c>
      <c r="L2247" s="28" t="e">
        <f ca="1">IF(ISNUMBER(OFFSET(INDIRECT("'"&amp;'DATA for charts'!L$5&amp;"'!$C1"),$A2247-1,0)),OFFSET(INDIRECT("'"&amp;'DATA for charts'!L$5&amp;"'!$C1"),$A2247-1,0),NA())</f>
        <v>#N/A</v>
      </c>
      <c r="M2247" s="28" t="e">
        <f ca="1">IF(ISNUMBER(OFFSET(INDIRECT("'"&amp;'DATA for charts'!M$5&amp;"'!$C1"),$A2247-1,0)),OFFSET(INDIRECT("'"&amp;'DATA for charts'!M$5&amp;"'!$C1"),$A2247-1,0),NA())</f>
        <v>#N/A</v>
      </c>
      <c r="N2247" s="28" t="e">
        <f ca="1">IF(ISNUMBER(OFFSET(INDIRECT("'"&amp;'DATA for charts'!N$5&amp;"'!$C1"),$A2247-1,0)),OFFSET(INDIRECT("'"&amp;'DATA for charts'!N$5&amp;"'!$C1"),$A2247-1,0),NA())</f>
        <v>#N/A</v>
      </c>
      <c r="O2247" s="28" t="e">
        <f ca="1">IF(ISNUMBER(OFFSET(INDIRECT("'"&amp;'DATA for charts'!O$5&amp;"'!$C1"),$A2247-1,0)),OFFSET(INDIRECT("'"&amp;'DATA for charts'!O$5&amp;"'!$C1"),$A2247-1,0),NA())</f>
        <v>#N/A</v>
      </c>
      <c r="P2247" s="28" t="e">
        <f ca="1">IF(ISNUMBER(OFFSET(INDIRECT("'"&amp;'DATA for charts'!P$5&amp;"'!$C1"),$A2247-1,0)),OFFSET(INDIRECT("'"&amp;'DATA for charts'!P$5&amp;"'!$C1"),$A2247-1,0),NA())</f>
        <v>#N/A</v>
      </c>
      <c r="Q2247" s="28" t="e">
        <f ca="1">IF(ISNUMBER(OFFSET(INDIRECT("'"&amp;'DATA for charts'!Q$5&amp;"'!$C1"),$A2247-1,0)),OFFSET(INDIRECT("'"&amp;'DATA for charts'!Q$5&amp;"'!$C1"),$A2247-1,0),NA())</f>
        <v>#N/A</v>
      </c>
      <c r="R2247" s="28" t="e">
        <f ca="1">IF(ISNUMBER(OFFSET(INDIRECT("'"&amp;'DATA for charts'!R$5&amp;"'!$C1"),$A2247-1,0)),OFFSET(INDIRECT("'"&amp;'DATA for charts'!R$5&amp;"'!$C1"),$A2247-1,0),NA())</f>
        <v>#N/A</v>
      </c>
      <c r="S2247" s="28" t="e">
        <f ca="1">IF(ISNUMBER(OFFSET(INDIRECT("'"&amp;'DATA for charts'!S$5&amp;"'!$C1"),$A2247-1,0)),OFFSET(INDIRECT("'"&amp;'DATA for charts'!S$5&amp;"'!$C1"),$A2247-1,0),NA())</f>
        <v>#N/A</v>
      </c>
    </row>
    <row r="2248" spans="1:19">
      <c r="A2248" s="226">
        <f t="shared" si="1579"/>
        <v>250</v>
      </c>
      <c r="B2248" s="8">
        <v>21</v>
      </c>
      <c r="C2248" s="28">
        <f ca="1">IF(ISNUMBER(OFFSET(INDIRECT("'"&amp;'DATA for charts'!C$5&amp;"'!$C1"),$A2248-1,0)),OFFSET(INDIRECT("'"&amp;'DATA for charts'!C$5&amp;"'!$C1"),$A2248-1,0),NA())</f>
        <v>0</v>
      </c>
      <c r="D2248" s="28">
        <f ca="1">IF(ISNUMBER(OFFSET(INDIRECT("'"&amp;'DATA for charts'!D$5&amp;"'!$C1"),$A2248-1,0)),OFFSET(INDIRECT("'"&amp;'DATA for charts'!D$5&amp;"'!$C1"),$A2248-1,0),NA())</f>
        <v>0</v>
      </c>
      <c r="E2248" s="28">
        <f ca="1">IF(ISNUMBER(OFFSET(INDIRECT("'"&amp;'DATA for charts'!E$5&amp;"'!$C1"),$A2248-1,0)),OFFSET(INDIRECT("'"&amp;'DATA for charts'!E$5&amp;"'!$C1"),$A2248-1,0),NA())</f>
        <v>0</v>
      </c>
      <c r="F2248" s="28">
        <f ca="1">IF(ISNUMBER(OFFSET(INDIRECT("'"&amp;'DATA for charts'!F$5&amp;"'!$C1"),$A2248-1,0)),OFFSET(INDIRECT("'"&amp;'DATA for charts'!F$5&amp;"'!$C1"),$A2248-1,0),NA())</f>
        <v>0</v>
      </c>
      <c r="G2248" s="28">
        <f ca="1">IF(ISNUMBER(OFFSET(INDIRECT("'"&amp;'DATA for charts'!G$5&amp;"'!$C1"),$A2248-1,0)),OFFSET(INDIRECT("'"&amp;'DATA for charts'!G$5&amp;"'!$C1"),$A2248-1,0),NA())</f>
        <v>0</v>
      </c>
      <c r="H2248" s="28">
        <f ca="1">IF(ISNUMBER(OFFSET(INDIRECT("'"&amp;'DATA for charts'!H$5&amp;"'!$C1"),$A2248-1,0)),OFFSET(INDIRECT("'"&amp;'DATA for charts'!H$5&amp;"'!$C1"),$A2248-1,0),NA())</f>
        <v>0</v>
      </c>
      <c r="I2248" s="28" t="e">
        <f ca="1">IF(ISNUMBER(OFFSET(INDIRECT("'"&amp;'DATA for charts'!I$5&amp;"'!$C1"),$A2248-1,0)),OFFSET(INDIRECT("'"&amp;'DATA for charts'!I$5&amp;"'!$C1"),$A2248-1,0),NA())</f>
        <v>#N/A</v>
      </c>
      <c r="J2248" s="28" t="e">
        <f ca="1">IF(ISNUMBER(OFFSET(INDIRECT("'"&amp;'DATA for charts'!J$5&amp;"'!$C1"),$A2248-1,0)),OFFSET(INDIRECT("'"&amp;'DATA for charts'!J$5&amp;"'!$C1"),$A2248-1,0),NA())</f>
        <v>#N/A</v>
      </c>
      <c r="K2248" s="28" t="e">
        <f ca="1">IF(ISNUMBER(OFFSET(INDIRECT("'"&amp;'DATA for charts'!K$5&amp;"'!$C1"),$A2248-1,0)),OFFSET(INDIRECT("'"&amp;'DATA for charts'!K$5&amp;"'!$C1"),$A2248-1,0),NA())</f>
        <v>#N/A</v>
      </c>
      <c r="L2248" s="28" t="e">
        <f ca="1">IF(ISNUMBER(OFFSET(INDIRECT("'"&amp;'DATA for charts'!L$5&amp;"'!$C1"),$A2248-1,0)),OFFSET(INDIRECT("'"&amp;'DATA for charts'!L$5&amp;"'!$C1"),$A2248-1,0),NA())</f>
        <v>#N/A</v>
      </c>
      <c r="M2248" s="28" t="e">
        <f ca="1">IF(ISNUMBER(OFFSET(INDIRECT("'"&amp;'DATA for charts'!M$5&amp;"'!$C1"),$A2248-1,0)),OFFSET(INDIRECT("'"&amp;'DATA for charts'!M$5&amp;"'!$C1"),$A2248-1,0),NA())</f>
        <v>#N/A</v>
      </c>
      <c r="N2248" s="28" t="e">
        <f ca="1">IF(ISNUMBER(OFFSET(INDIRECT("'"&amp;'DATA for charts'!N$5&amp;"'!$C1"),$A2248-1,0)),OFFSET(INDIRECT("'"&amp;'DATA for charts'!N$5&amp;"'!$C1"),$A2248-1,0),NA())</f>
        <v>#N/A</v>
      </c>
      <c r="O2248" s="28" t="e">
        <f ca="1">IF(ISNUMBER(OFFSET(INDIRECT("'"&amp;'DATA for charts'!O$5&amp;"'!$C1"),$A2248-1,0)),OFFSET(INDIRECT("'"&amp;'DATA for charts'!O$5&amp;"'!$C1"),$A2248-1,0),NA())</f>
        <v>#N/A</v>
      </c>
      <c r="P2248" s="28" t="e">
        <f ca="1">IF(ISNUMBER(OFFSET(INDIRECT("'"&amp;'DATA for charts'!P$5&amp;"'!$C1"),$A2248-1,0)),OFFSET(INDIRECT("'"&amp;'DATA for charts'!P$5&amp;"'!$C1"),$A2248-1,0),NA())</f>
        <v>#N/A</v>
      </c>
      <c r="Q2248" s="28" t="e">
        <f ca="1">IF(ISNUMBER(OFFSET(INDIRECT("'"&amp;'DATA for charts'!Q$5&amp;"'!$C1"),$A2248-1,0)),OFFSET(INDIRECT("'"&amp;'DATA for charts'!Q$5&amp;"'!$C1"),$A2248-1,0),NA())</f>
        <v>#N/A</v>
      </c>
      <c r="R2248" s="28" t="e">
        <f ca="1">IF(ISNUMBER(OFFSET(INDIRECT("'"&amp;'DATA for charts'!R$5&amp;"'!$C1"),$A2248-1,0)),OFFSET(INDIRECT("'"&amp;'DATA for charts'!R$5&amp;"'!$C1"),$A2248-1,0),NA())</f>
        <v>#N/A</v>
      </c>
      <c r="S2248" s="28" t="e">
        <f ca="1">IF(ISNUMBER(OFFSET(INDIRECT("'"&amp;'DATA for charts'!S$5&amp;"'!$C1"),$A2248-1,0)),OFFSET(INDIRECT("'"&amp;'DATA for charts'!S$5&amp;"'!$C1"),$A2248-1,0),NA())</f>
        <v>#N/A</v>
      </c>
    </row>
    <row r="2249" spans="1:19">
      <c r="A2249" s="226">
        <f t="shared" si="1579"/>
        <v>251</v>
      </c>
      <c r="B2249" s="8">
        <v>22</v>
      </c>
      <c r="C2249" s="28">
        <f ca="1">IF(ISNUMBER(OFFSET(INDIRECT("'"&amp;'DATA for charts'!C$5&amp;"'!$C1"),$A2249-1,0)),OFFSET(INDIRECT("'"&amp;'DATA for charts'!C$5&amp;"'!$C1"),$A2249-1,0),NA())</f>
        <v>0</v>
      </c>
      <c r="D2249" s="28">
        <f ca="1">IF(ISNUMBER(OFFSET(INDIRECT("'"&amp;'DATA for charts'!D$5&amp;"'!$C1"),$A2249-1,0)),OFFSET(INDIRECT("'"&amp;'DATA for charts'!D$5&amp;"'!$C1"),$A2249-1,0),NA())</f>
        <v>0</v>
      </c>
      <c r="E2249" s="28">
        <f ca="1">IF(ISNUMBER(OFFSET(INDIRECT("'"&amp;'DATA for charts'!E$5&amp;"'!$C1"),$A2249-1,0)),OFFSET(INDIRECT("'"&amp;'DATA for charts'!E$5&amp;"'!$C1"),$A2249-1,0),NA())</f>
        <v>0</v>
      </c>
      <c r="F2249" s="28">
        <f ca="1">IF(ISNUMBER(OFFSET(INDIRECT("'"&amp;'DATA for charts'!F$5&amp;"'!$C1"),$A2249-1,0)),OFFSET(INDIRECT("'"&amp;'DATA for charts'!F$5&amp;"'!$C1"),$A2249-1,0),NA())</f>
        <v>0</v>
      </c>
      <c r="G2249" s="28">
        <f ca="1">IF(ISNUMBER(OFFSET(INDIRECT("'"&amp;'DATA for charts'!G$5&amp;"'!$C1"),$A2249-1,0)),OFFSET(INDIRECT("'"&amp;'DATA for charts'!G$5&amp;"'!$C1"),$A2249-1,0),NA())</f>
        <v>0</v>
      </c>
      <c r="H2249" s="28">
        <f ca="1">IF(ISNUMBER(OFFSET(INDIRECT("'"&amp;'DATA for charts'!H$5&amp;"'!$C1"),$A2249-1,0)),OFFSET(INDIRECT("'"&amp;'DATA for charts'!H$5&amp;"'!$C1"),$A2249-1,0),NA())</f>
        <v>0</v>
      </c>
      <c r="I2249" s="28" t="e">
        <f ca="1">IF(ISNUMBER(OFFSET(INDIRECT("'"&amp;'DATA for charts'!I$5&amp;"'!$C1"),$A2249-1,0)),OFFSET(INDIRECT("'"&amp;'DATA for charts'!I$5&amp;"'!$C1"),$A2249-1,0),NA())</f>
        <v>#N/A</v>
      </c>
      <c r="J2249" s="28" t="e">
        <f ca="1">IF(ISNUMBER(OFFSET(INDIRECT("'"&amp;'DATA for charts'!J$5&amp;"'!$C1"),$A2249-1,0)),OFFSET(INDIRECT("'"&amp;'DATA for charts'!J$5&amp;"'!$C1"),$A2249-1,0),NA())</f>
        <v>#N/A</v>
      </c>
      <c r="K2249" s="28" t="e">
        <f ca="1">IF(ISNUMBER(OFFSET(INDIRECT("'"&amp;'DATA for charts'!K$5&amp;"'!$C1"),$A2249-1,0)),OFFSET(INDIRECT("'"&amp;'DATA for charts'!K$5&amp;"'!$C1"),$A2249-1,0),NA())</f>
        <v>#N/A</v>
      </c>
      <c r="L2249" s="28" t="e">
        <f ca="1">IF(ISNUMBER(OFFSET(INDIRECT("'"&amp;'DATA for charts'!L$5&amp;"'!$C1"),$A2249-1,0)),OFFSET(INDIRECT("'"&amp;'DATA for charts'!L$5&amp;"'!$C1"),$A2249-1,0),NA())</f>
        <v>#N/A</v>
      </c>
      <c r="M2249" s="28" t="e">
        <f ca="1">IF(ISNUMBER(OFFSET(INDIRECT("'"&amp;'DATA for charts'!M$5&amp;"'!$C1"),$A2249-1,0)),OFFSET(INDIRECT("'"&amp;'DATA for charts'!M$5&amp;"'!$C1"),$A2249-1,0),NA())</f>
        <v>#N/A</v>
      </c>
      <c r="N2249" s="28" t="e">
        <f ca="1">IF(ISNUMBER(OFFSET(INDIRECT("'"&amp;'DATA for charts'!N$5&amp;"'!$C1"),$A2249-1,0)),OFFSET(INDIRECT("'"&amp;'DATA for charts'!N$5&amp;"'!$C1"),$A2249-1,0),NA())</f>
        <v>#N/A</v>
      </c>
      <c r="O2249" s="28" t="e">
        <f ca="1">IF(ISNUMBER(OFFSET(INDIRECT("'"&amp;'DATA for charts'!O$5&amp;"'!$C1"),$A2249-1,0)),OFFSET(INDIRECT("'"&amp;'DATA for charts'!O$5&amp;"'!$C1"),$A2249-1,0),NA())</f>
        <v>#N/A</v>
      </c>
      <c r="P2249" s="28" t="e">
        <f ca="1">IF(ISNUMBER(OFFSET(INDIRECT("'"&amp;'DATA for charts'!P$5&amp;"'!$C1"),$A2249-1,0)),OFFSET(INDIRECT("'"&amp;'DATA for charts'!P$5&amp;"'!$C1"),$A2249-1,0),NA())</f>
        <v>#N/A</v>
      </c>
      <c r="Q2249" s="28" t="e">
        <f ca="1">IF(ISNUMBER(OFFSET(INDIRECT("'"&amp;'DATA for charts'!Q$5&amp;"'!$C1"),$A2249-1,0)),OFFSET(INDIRECT("'"&amp;'DATA for charts'!Q$5&amp;"'!$C1"),$A2249-1,0),NA())</f>
        <v>#N/A</v>
      </c>
      <c r="R2249" s="28" t="e">
        <f ca="1">IF(ISNUMBER(OFFSET(INDIRECT("'"&amp;'DATA for charts'!R$5&amp;"'!$C1"),$A2249-1,0)),OFFSET(INDIRECT("'"&amp;'DATA for charts'!R$5&amp;"'!$C1"),$A2249-1,0),NA())</f>
        <v>#N/A</v>
      </c>
      <c r="S2249" s="28" t="e">
        <f ca="1">IF(ISNUMBER(OFFSET(INDIRECT("'"&amp;'DATA for charts'!S$5&amp;"'!$C1"),$A2249-1,0)),OFFSET(INDIRECT("'"&amp;'DATA for charts'!S$5&amp;"'!$C1"),$A2249-1,0),NA())</f>
        <v>#N/A</v>
      </c>
    </row>
    <row r="2250" spans="1:19">
      <c r="A2250" s="226">
        <f t="shared" si="1579"/>
        <v>252</v>
      </c>
      <c r="B2250" s="8">
        <v>23</v>
      </c>
      <c r="C2250" s="28">
        <f ca="1">IF(ISNUMBER(OFFSET(INDIRECT("'"&amp;'DATA for charts'!C$5&amp;"'!$C1"),$A2250-1,0)),OFFSET(INDIRECT("'"&amp;'DATA for charts'!C$5&amp;"'!$C1"),$A2250-1,0),NA())</f>
        <v>0</v>
      </c>
      <c r="D2250" s="28">
        <f ca="1">IF(ISNUMBER(OFFSET(INDIRECT("'"&amp;'DATA for charts'!D$5&amp;"'!$C1"),$A2250-1,0)),OFFSET(INDIRECT("'"&amp;'DATA for charts'!D$5&amp;"'!$C1"),$A2250-1,0),NA())</f>
        <v>0</v>
      </c>
      <c r="E2250" s="28">
        <f ca="1">IF(ISNUMBER(OFFSET(INDIRECT("'"&amp;'DATA for charts'!E$5&amp;"'!$C1"),$A2250-1,0)),OFFSET(INDIRECT("'"&amp;'DATA for charts'!E$5&amp;"'!$C1"),$A2250-1,0),NA())</f>
        <v>0</v>
      </c>
      <c r="F2250" s="28">
        <f ca="1">IF(ISNUMBER(OFFSET(INDIRECT("'"&amp;'DATA for charts'!F$5&amp;"'!$C1"),$A2250-1,0)),OFFSET(INDIRECT("'"&amp;'DATA for charts'!F$5&amp;"'!$C1"),$A2250-1,0),NA())</f>
        <v>0</v>
      </c>
      <c r="G2250" s="28">
        <f ca="1">IF(ISNUMBER(OFFSET(INDIRECT("'"&amp;'DATA for charts'!G$5&amp;"'!$C1"),$A2250-1,0)),OFFSET(INDIRECT("'"&amp;'DATA for charts'!G$5&amp;"'!$C1"),$A2250-1,0),NA())</f>
        <v>0</v>
      </c>
      <c r="H2250" s="28">
        <f ca="1">IF(ISNUMBER(OFFSET(INDIRECT("'"&amp;'DATA for charts'!H$5&amp;"'!$C1"),$A2250-1,0)),OFFSET(INDIRECT("'"&amp;'DATA for charts'!H$5&amp;"'!$C1"),$A2250-1,0),NA())</f>
        <v>0</v>
      </c>
      <c r="I2250" s="28" t="e">
        <f ca="1">IF(ISNUMBER(OFFSET(INDIRECT("'"&amp;'DATA for charts'!I$5&amp;"'!$C1"),$A2250-1,0)),OFFSET(INDIRECT("'"&amp;'DATA for charts'!I$5&amp;"'!$C1"),$A2250-1,0),NA())</f>
        <v>#N/A</v>
      </c>
      <c r="J2250" s="28" t="e">
        <f ca="1">IF(ISNUMBER(OFFSET(INDIRECT("'"&amp;'DATA for charts'!J$5&amp;"'!$C1"),$A2250-1,0)),OFFSET(INDIRECT("'"&amp;'DATA for charts'!J$5&amp;"'!$C1"),$A2250-1,0),NA())</f>
        <v>#N/A</v>
      </c>
      <c r="K2250" s="28" t="e">
        <f ca="1">IF(ISNUMBER(OFFSET(INDIRECT("'"&amp;'DATA for charts'!K$5&amp;"'!$C1"),$A2250-1,0)),OFFSET(INDIRECT("'"&amp;'DATA for charts'!K$5&amp;"'!$C1"),$A2250-1,0),NA())</f>
        <v>#N/A</v>
      </c>
      <c r="L2250" s="28" t="e">
        <f ca="1">IF(ISNUMBER(OFFSET(INDIRECT("'"&amp;'DATA for charts'!L$5&amp;"'!$C1"),$A2250-1,0)),OFFSET(INDIRECT("'"&amp;'DATA for charts'!L$5&amp;"'!$C1"),$A2250-1,0),NA())</f>
        <v>#N/A</v>
      </c>
      <c r="M2250" s="28" t="e">
        <f ca="1">IF(ISNUMBER(OFFSET(INDIRECT("'"&amp;'DATA for charts'!M$5&amp;"'!$C1"),$A2250-1,0)),OFFSET(INDIRECT("'"&amp;'DATA for charts'!M$5&amp;"'!$C1"),$A2250-1,0),NA())</f>
        <v>#N/A</v>
      </c>
      <c r="N2250" s="28" t="e">
        <f ca="1">IF(ISNUMBER(OFFSET(INDIRECT("'"&amp;'DATA for charts'!N$5&amp;"'!$C1"),$A2250-1,0)),OFFSET(INDIRECT("'"&amp;'DATA for charts'!N$5&amp;"'!$C1"),$A2250-1,0),NA())</f>
        <v>#N/A</v>
      </c>
      <c r="O2250" s="28" t="e">
        <f ca="1">IF(ISNUMBER(OFFSET(INDIRECT("'"&amp;'DATA for charts'!O$5&amp;"'!$C1"),$A2250-1,0)),OFFSET(INDIRECT("'"&amp;'DATA for charts'!O$5&amp;"'!$C1"),$A2250-1,0),NA())</f>
        <v>#N/A</v>
      </c>
      <c r="P2250" s="28" t="e">
        <f ca="1">IF(ISNUMBER(OFFSET(INDIRECT("'"&amp;'DATA for charts'!P$5&amp;"'!$C1"),$A2250-1,0)),OFFSET(INDIRECT("'"&amp;'DATA for charts'!P$5&amp;"'!$C1"),$A2250-1,0),NA())</f>
        <v>#N/A</v>
      </c>
      <c r="Q2250" s="28" t="e">
        <f ca="1">IF(ISNUMBER(OFFSET(INDIRECT("'"&amp;'DATA for charts'!Q$5&amp;"'!$C1"),$A2250-1,0)),OFFSET(INDIRECT("'"&amp;'DATA for charts'!Q$5&amp;"'!$C1"),$A2250-1,0),NA())</f>
        <v>#N/A</v>
      </c>
      <c r="R2250" s="28" t="e">
        <f ca="1">IF(ISNUMBER(OFFSET(INDIRECT("'"&amp;'DATA for charts'!R$5&amp;"'!$C1"),$A2250-1,0)),OFFSET(INDIRECT("'"&amp;'DATA for charts'!R$5&amp;"'!$C1"),$A2250-1,0),NA())</f>
        <v>#N/A</v>
      </c>
      <c r="S2250" s="28" t="e">
        <f ca="1">IF(ISNUMBER(OFFSET(INDIRECT("'"&amp;'DATA for charts'!S$5&amp;"'!$C1"),$A2250-1,0)),OFFSET(INDIRECT("'"&amp;'DATA for charts'!S$5&amp;"'!$C1"),$A2250-1,0),NA())</f>
        <v>#N/A</v>
      </c>
    </row>
    <row r="2251" spans="1:19">
      <c r="A2251" s="226">
        <f t="shared" si="1579"/>
        <v>253</v>
      </c>
      <c r="B2251" s="8">
        <v>24</v>
      </c>
      <c r="C2251" s="28">
        <f ca="1">IF(ISNUMBER(OFFSET(INDIRECT("'"&amp;'DATA for charts'!C$5&amp;"'!$C1"),$A2251-1,0)),OFFSET(INDIRECT("'"&amp;'DATA for charts'!C$5&amp;"'!$C1"),$A2251-1,0),NA())</f>
        <v>0</v>
      </c>
      <c r="D2251" s="28">
        <f ca="1">IF(ISNUMBER(OFFSET(INDIRECT("'"&amp;'DATA for charts'!D$5&amp;"'!$C1"),$A2251-1,0)),OFFSET(INDIRECT("'"&amp;'DATA for charts'!D$5&amp;"'!$C1"),$A2251-1,0),NA())</f>
        <v>0</v>
      </c>
      <c r="E2251" s="28">
        <f ca="1">IF(ISNUMBER(OFFSET(INDIRECT("'"&amp;'DATA for charts'!E$5&amp;"'!$C1"),$A2251-1,0)),OFFSET(INDIRECT("'"&amp;'DATA for charts'!E$5&amp;"'!$C1"),$A2251-1,0),NA())</f>
        <v>0</v>
      </c>
      <c r="F2251" s="28">
        <f ca="1">IF(ISNUMBER(OFFSET(INDIRECT("'"&amp;'DATA for charts'!F$5&amp;"'!$C1"),$A2251-1,0)),OFFSET(INDIRECT("'"&amp;'DATA for charts'!F$5&amp;"'!$C1"),$A2251-1,0),NA())</f>
        <v>0</v>
      </c>
      <c r="G2251" s="28">
        <f ca="1">IF(ISNUMBER(OFFSET(INDIRECT("'"&amp;'DATA for charts'!G$5&amp;"'!$C1"),$A2251-1,0)),OFFSET(INDIRECT("'"&amp;'DATA for charts'!G$5&amp;"'!$C1"),$A2251-1,0),NA())</f>
        <v>0</v>
      </c>
      <c r="H2251" s="28">
        <f ca="1">IF(ISNUMBER(OFFSET(INDIRECT("'"&amp;'DATA for charts'!H$5&amp;"'!$C1"),$A2251-1,0)),OFFSET(INDIRECT("'"&amp;'DATA for charts'!H$5&amp;"'!$C1"),$A2251-1,0),NA())</f>
        <v>0</v>
      </c>
      <c r="I2251" s="28" t="e">
        <f ca="1">IF(ISNUMBER(OFFSET(INDIRECT("'"&amp;'DATA for charts'!I$5&amp;"'!$C1"),$A2251-1,0)),OFFSET(INDIRECT("'"&amp;'DATA for charts'!I$5&amp;"'!$C1"),$A2251-1,0),NA())</f>
        <v>#N/A</v>
      </c>
      <c r="J2251" s="28" t="e">
        <f ca="1">IF(ISNUMBER(OFFSET(INDIRECT("'"&amp;'DATA for charts'!J$5&amp;"'!$C1"),$A2251-1,0)),OFFSET(INDIRECT("'"&amp;'DATA for charts'!J$5&amp;"'!$C1"),$A2251-1,0),NA())</f>
        <v>#N/A</v>
      </c>
      <c r="K2251" s="28" t="e">
        <f ca="1">IF(ISNUMBER(OFFSET(INDIRECT("'"&amp;'DATA for charts'!K$5&amp;"'!$C1"),$A2251-1,0)),OFFSET(INDIRECT("'"&amp;'DATA for charts'!K$5&amp;"'!$C1"),$A2251-1,0),NA())</f>
        <v>#N/A</v>
      </c>
      <c r="L2251" s="28" t="e">
        <f ca="1">IF(ISNUMBER(OFFSET(INDIRECT("'"&amp;'DATA for charts'!L$5&amp;"'!$C1"),$A2251-1,0)),OFFSET(INDIRECT("'"&amp;'DATA for charts'!L$5&amp;"'!$C1"),$A2251-1,0),NA())</f>
        <v>#N/A</v>
      </c>
      <c r="M2251" s="28" t="e">
        <f ca="1">IF(ISNUMBER(OFFSET(INDIRECT("'"&amp;'DATA for charts'!M$5&amp;"'!$C1"),$A2251-1,0)),OFFSET(INDIRECT("'"&amp;'DATA for charts'!M$5&amp;"'!$C1"),$A2251-1,0),NA())</f>
        <v>#N/A</v>
      </c>
      <c r="N2251" s="28" t="e">
        <f ca="1">IF(ISNUMBER(OFFSET(INDIRECT("'"&amp;'DATA for charts'!N$5&amp;"'!$C1"),$A2251-1,0)),OFFSET(INDIRECT("'"&amp;'DATA for charts'!N$5&amp;"'!$C1"),$A2251-1,0),NA())</f>
        <v>#N/A</v>
      </c>
      <c r="O2251" s="28" t="e">
        <f ca="1">IF(ISNUMBER(OFFSET(INDIRECT("'"&amp;'DATA for charts'!O$5&amp;"'!$C1"),$A2251-1,0)),OFFSET(INDIRECT("'"&amp;'DATA for charts'!O$5&amp;"'!$C1"),$A2251-1,0),NA())</f>
        <v>#N/A</v>
      </c>
      <c r="P2251" s="28" t="e">
        <f ca="1">IF(ISNUMBER(OFFSET(INDIRECT("'"&amp;'DATA for charts'!P$5&amp;"'!$C1"),$A2251-1,0)),OFFSET(INDIRECT("'"&amp;'DATA for charts'!P$5&amp;"'!$C1"),$A2251-1,0),NA())</f>
        <v>#N/A</v>
      </c>
      <c r="Q2251" s="28" t="e">
        <f ca="1">IF(ISNUMBER(OFFSET(INDIRECT("'"&amp;'DATA for charts'!Q$5&amp;"'!$C1"),$A2251-1,0)),OFFSET(INDIRECT("'"&amp;'DATA for charts'!Q$5&amp;"'!$C1"),$A2251-1,0),NA())</f>
        <v>#N/A</v>
      </c>
      <c r="R2251" s="28" t="e">
        <f ca="1">IF(ISNUMBER(OFFSET(INDIRECT("'"&amp;'DATA for charts'!R$5&amp;"'!$C1"),$A2251-1,0)),OFFSET(INDIRECT("'"&amp;'DATA for charts'!R$5&amp;"'!$C1"),$A2251-1,0),NA())</f>
        <v>#N/A</v>
      </c>
      <c r="S2251" s="28" t="e">
        <f ca="1">IF(ISNUMBER(OFFSET(INDIRECT("'"&amp;'DATA for charts'!S$5&amp;"'!$C1"),$A2251-1,0)),OFFSET(INDIRECT("'"&amp;'DATA for charts'!S$5&amp;"'!$C1"),$A2251-1,0),NA())</f>
        <v>#N/A</v>
      </c>
    </row>
    <row r="2252" spans="1:19">
      <c r="A2252" s="216"/>
      <c r="B2252" s="37" t="s">
        <v>85</v>
      </c>
      <c r="C2252" s="37" t="s">
        <v>85</v>
      </c>
      <c r="D2252" s="37" t="s">
        <v>85</v>
      </c>
      <c r="E2252" s="37" t="s">
        <v>85</v>
      </c>
      <c r="F2252" s="37" t="s">
        <v>85</v>
      </c>
      <c r="G2252" s="37" t="s">
        <v>85</v>
      </c>
      <c r="H2252" s="37" t="s">
        <v>85</v>
      </c>
      <c r="I2252" s="37" t="s">
        <v>85</v>
      </c>
      <c r="J2252" s="37" t="s">
        <v>85</v>
      </c>
      <c r="K2252" s="37"/>
      <c r="L2252" s="37"/>
      <c r="M2252" s="37"/>
      <c r="N2252" s="37"/>
      <c r="O2252" s="37"/>
      <c r="P2252" s="37"/>
      <c r="Q2252" s="37"/>
      <c r="R2252" s="37"/>
    </row>
    <row r="2253" spans="1:19">
      <c r="A2253" s="216"/>
    </row>
    <row r="2254" spans="1:19">
      <c r="A2254" s="216"/>
    </row>
    <row r="2255" spans="1:19">
      <c r="A2255" s="216"/>
    </row>
    <row r="2256" spans="1:19">
      <c r="A2256" s="216"/>
    </row>
    <row r="2257" spans="1:19">
      <c r="A2257" s="216"/>
    </row>
    <row r="2258" spans="1:19">
      <c r="A2258" s="216"/>
    </row>
    <row r="2259" spans="1:19">
      <c r="A2259" s="216"/>
    </row>
    <row r="2260" spans="1:19">
      <c r="A2260" s="216"/>
      <c r="B2260" s="464" t="s">
        <v>890</v>
      </c>
    </row>
    <row r="2261" spans="1:19">
      <c r="A2261" s="216"/>
      <c r="B2261" s="464" t="s">
        <v>80</v>
      </c>
    </row>
    <row r="2262" spans="1:19">
      <c r="A2262" s="216"/>
      <c r="B2262" s="464" t="s">
        <v>889</v>
      </c>
    </row>
    <row r="2263" spans="1:19">
      <c r="A2263" s="216"/>
      <c r="B2263" s="32" t="s">
        <v>82</v>
      </c>
      <c r="S2263" s="34"/>
    </row>
    <row r="2264" spans="1:19">
      <c r="A2264" s="216" t="str">
        <f>A1664</f>
        <v>kWh</v>
      </c>
      <c r="B2264" s="32" t="s">
        <v>65</v>
      </c>
      <c r="C2264" s="33" t="str">
        <f t="shared" ref="C2264:S2264" si="1580">C1664</f>
        <v>kWh</v>
      </c>
      <c r="D2264" s="33" t="str">
        <f t="shared" si="1580"/>
        <v>kWh</v>
      </c>
      <c r="E2264" s="33" t="str">
        <f t="shared" si="1580"/>
        <v>kWh</v>
      </c>
      <c r="F2264" s="33" t="str">
        <f t="shared" si="1580"/>
        <v>kWh</v>
      </c>
      <c r="G2264" s="33" t="str">
        <f t="shared" si="1580"/>
        <v>kWh</v>
      </c>
      <c r="H2264" s="33" t="str">
        <f t="shared" si="1580"/>
        <v>kWh</v>
      </c>
      <c r="I2264" s="33" t="str">
        <f t="shared" si="1580"/>
        <v>kWh</v>
      </c>
      <c r="J2264" s="33" t="str">
        <f t="shared" si="1580"/>
        <v>kWh</v>
      </c>
      <c r="K2264" s="33" t="str">
        <f t="shared" si="1580"/>
        <v>kWh</v>
      </c>
      <c r="L2264" s="33" t="str">
        <f t="shared" si="1580"/>
        <v>kWh</v>
      </c>
      <c r="M2264" s="33" t="str">
        <f t="shared" si="1580"/>
        <v>kWh</v>
      </c>
      <c r="N2264" s="33" t="str">
        <f t="shared" si="1580"/>
        <v>kWh</v>
      </c>
      <c r="O2264" s="33" t="str">
        <f t="shared" si="1580"/>
        <v>kWh</v>
      </c>
      <c r="P2264" s="33" t="str">
        <f t="shared" si="1580"/>
        <v>kWh</v>
      </c>
      <c r="Q2264" s="33" t="str">
        <f t="shared" si="1580"/>
        <v>kWh</v>
      </c>
      <c r="R2264" s="33" t="str">
        <f t="shared" si="1580"/>
        <v>kWh</v>
      </c>
      <c r="S2264" s="33" t="str">
        <f t="shared" si="1580"/>
        <v>kWh</v>
      </c>
    </row>
    <row r="2265" spans="1:19">
      <c r="A2265" s="216">
        <f>A1663</f>
        <v>0</v>
      </c>
      <c r="B2265" s="32" t="s">
        <v>66</v>
      </c>
      <c r="C2265" s="33" t="str">
        <f t="shared" ref="C2265:S2265" ca="1" si="1581">C1663</f>
        <v/>
      </c>
      <c r="D2265" s="33" t="str">
        <f t="shared" ca="1" si="1581"/>
        <v/>
      </c>
      <c r="E2265" s="33" t="str">
        <f t="shared" ca="1" si="1581"/>
        <v/>
      </c>
      <c r="F2265" s="33" t="str">
        <f t="shared" ca="1" si="1581"/>
        <v/>
      </c>
      <c r="G2265" s="33" t="str">
        <f t="shared" ca="1" si="1581"/>
        <v/>
      </c>
      <c r="H2265" s="33" t="str">
        <f t="shared" ca="1" si="1581"/>
        <v/>
      </c>
      <c r="I2265" s="33" t="str">
        <f t="shared" ca="1" si="1581"/>
        <v/>
      </c>
      <c r="J2265" s="33" t="str">
        <f t="shared" ca="1" si="1581"/>
        <v/>
      </c>
      <c r="K2265" s="33" t="str">
        <f t="shared" ca="1" si="1581"/>
        <v/>
      </c>
      <c r="L2265" s="33" t="str">
        <f t="shared" ca="1" si="1581"/>
        <v/>
      </c>
      <c r="M2265" s="33" t="str">
        <f t="shared" ca="1" si="1581"/>
        <v/>
      </c>
      <c r="N2265" s="33" t="str">
        <f t="shared" ca="1" si="1581"/>
        <v/>
      </c>
      <c r="O2265" s="33" t="str">
        <f t="shared" ca="1" si="1581"/>
        <v/>
      </c>
      <c r="P2265" s="33" t="str">
        <f t="shared" ca="1" si="1581"/>
        <v/>
      </c>
      <c r="Q2265" s="33" t="str">
        <f t="shared" ca="1" si="1581"/>
        <v/>
      </c>
      <c r="R2265" s="33" t="str">
        <f t="shared" ca="1" si="1581"/>
        <v/>
      </c>
      <c r="S2265" s="33" t="str">
        <f t="shared" ca="1" si="1581"/>
        <v/>
      </c>
    </row>
    <row r="2266" spans="1:19">
      <c r="A2266" s="216" t="s">
        <v>84</v>
      </c>
      <c r="B2266" s="32" t="s">
        <v>83</v>
      </c>
      <c r="C2266" s="34" t="s">
        <v>84</v>
      </c>
      <c r="D2266" s="34" t="s">
        <v>84</v>
      </c>
      <c r="E2266" s="34" t="s">
        <v>84</v>
      </c>
      <c r="F2266" s="34" t="s">
        <v>84</v>
      </c>
      <c r="G2266" s="34" t="s">
        <v>84</v>
      </c>
      <c r="H2266" s="34" t="s">
        <v>84</v>
      </c>
      <c r="I2266" s="34" t="s">
        <v>84</v>
      </c>
      <c r="J2266" s="34" t="s">
        <v>84</v>
      </c>
      <c r="K2266" s="34" t="s">
        <v>84</v>
      </c>
      <c r="L2266" s="34" t="s">
        <v>84</v>
      </c>
      <c r="M2266" s="34" t="s">
        <v>84</v>
      </c>
      <c r="N2266" s="34" t="s">
        <v>84</v>
      </c>
      <c r="O2266" s="34" t="s">
        <v>84</v>
      </c>
      <c r="P2266" s="34" t="s">
        <v>84</v>
      </c>
      <c r="Q2266" s="34" t="s">
        <v>84</v>
      </c>
      <c r="R2266" s="34" t="s">
        <v>84</v>
      </c>
      <c r="S2266" s="34" t="s">
        <v>84</v>
      </c>
    </row>
    <row r="2267" spans="1:19">
      <c r="A2267" s="216" t="s">
        <v>85</v>
      </c>
      <c r="B2267" s="37" t="s">
        <v>85</v>
      </c>
      <c r="C2267" s="37" t="s">
        <v>85</v>
      </c>
      <c r="D2267" s="37" t="s">
        <v>85</v>
      </c>
      <c r="E2267" s="37" t="s">
        <v>85</v>
      </c>
      <c r="F2267" s="37" t="s">
        <v>85</v>
      </c>
      <c r="G2267" s="37" t="s">
        <v>85</v>
      </c>
      <c r="H2267" s="37" t="s">
        <v>85</v>
      </c>
      <c r="I2267" s="37" t="s">
        <v>85</v>
      </c>
      <c r="J2267" s="37" t="s">
        <v>85</v>
      </c>
      <c r="K2267" s="37" t="s">
        <v>85</v>
      </c>
      <c r="L2267" s="37" t="s">
        <v>85</v>
      </c>
      <c r="M2267" s="37" t="s">
        <v>85</v>
      </c>
      <c r="N2267" s="37" t="s">
        <v>85</v>
      </c>
      <c r="O2267" s="37" t="s">
        <v>85</v>
      </c>
      <c r="P2267" s="37" t="s">
        <v>85</v>
      </c>
      <c r="Q2267" s="37" t="s">
        <v>85</v>
      </c>
      <c r="R2267" s="37" t="s">
        <v>85</v>
      </c>
      <c r="S2267" s="37" t="s">
        <v>85</v>
      </c>
    </row>
    <row r="2268" spans="1:19">
      <c r="A2268" s="216" t="str">
        <f>A1664</f>
        <v>kWh</v>
      </c>
      <c r="B2268" s="37"/>
      <c r="C2268" s="33" t="str">
        <f t="shared" ref="C2268:S2268" ca="1" si="1582">C$8</f>
        <v>BSIMAC</v>
      </c>
      <c r="D2268" s="33" t="str">
        <f t="shared" ca="1" si="1582"/>
        <v>CSE</v>
      </c>
      <c r="E2268" s="33" t="str">
        <f t="shared" ca="1" si="1582"/>
        <v>DeST</v>
      </c>
      <c r="F2268" s="33" t="str">
        <f t="shared" ca="1" si="1582"/>
        <v>EnergyPlus</v>
      </c>
      <c r="G2268" s="33" t="str">
        <f t="shared" ca="1" si="1582"/>
        <v>ESP-r</v>
      </c>
      <c r="H2268" s="33" t="str">
        <f t="shared" ca="1" si="1582"/>
        <v>TRNSYS</v>
      </c>
      <c r="I2268" s="33" t="str">
        <f t="shared" ca="1" si="1582"/>
        <v>TestSpec-Alt</v>
      </c>
      <c r="J2268" s="33">
        <f t="shared" ca="1" si="1582"/>
        <v>0</v>
      </c>
      <c r="K2268" s="33">
        <f t="shared" ca="1" si="1582"/>
        <v>0</v>
      </c>
      <c r="L2268" s="33">
        <f t="shared" ca="1" si="1582"/>
        <v>0</v>
      </c>
      <c r="M2268" s="33">
        <f t="shared" ca="1" si="1582"/>
        <v>0</v>
      </c>
      <c r="N2268" s="33">
        <f t="shared" ca="1" si="1582"/>
        <v>0</v>
      </c>
      <c r="O2268" s="33">
        <f t="shared" ca="1" si="1582"/>
        <v>0</v>
      </c>
      <c r="P2268" s="33">
        <f t="shared" ca="1" si="1582"/>
        <v>0</v>
      </c>
      <c r="Q2268" s="33">
        <f t="shared" ca="1" si="1582"/>
        <v>0</v>
      </c>
      <c r="R2268" s="33">
        <f t="shared" ca="1" si="1582"/>
        <v>0</v>
      </c>
      <c r="S2268" s="33" t="str">
        <f t="shared" ca="1" si="1582"/>
        <v>Tested Prg</v>
      </c>
    </row>
    <row r="2269" spans="1:19">
      <c r="A2269" s="226">
        <f>A2228</f>
        <v>230</v>
      </c>
      <c r="B2269" s="8">
        <v>1</v>
      </c>
      <c r="C2269" s="28">
        <f ca="1">IF(ISNUMBER(OFFSET(INDIRECT("'"&amp;'DATA for charts'!C$5&amp;"'!$F1"),$A2269-1,0)),OFFSET(INDIRECT("'"&amp;'DATA for charts'!C$5&amp;"'!$F1"),$A2269-1,0),NA())</f>
        <v>0</v>
      </c>
      <c r="D2269" s="28">
        <f ca="1">IF(ISNUMBER(OFFSET(INDIRECT("'"&amp;'DATA for charts'!D$5&amp;"'!$F1"),$A2269-1,0)),OFFSET(INDIRECT("'"&amp;'DATA for charts'!D$5&amp;"'!$F1"),$A2269-1,0),NA())</f>
        <v>0</v>
      </c>
      <c r="E2269" s="28">
        <f ca="1">IF(ISNUMBER(OFFSET(INDIRECT("'"&amp;'DATA for charts'!E$5&amp;"'!$F1"),$A2269-1,0)),OFFSET(INDIRECT("'"&amp;'DATA for charts'!E$5&amp;"'!$F1"),$A2269-1,0),NA())</f>
        <v>0</v>
      </c>
      <c r="F2269" s="28">
        <f ca="1">IF(ISNUMBER(OFFSET(INDIRECT("'"&amp;'DATA for charts'!F$5&amp;"'!$F1"),$A2269-1,0)),OFFSET(INDIRECT("'"&amp;'DATA for charts'!F$5&amp;"'!$F1"),$A2269-1,0),NA())</f>
        <v>0</v>
      </c>
      <c r="G2269" s="28">
        <f ca="1">IF(ISNUMBER(OFFSET(INDIRECT("'"&amp;'DATA for charts'!G$5&amp;"'!$F1"),$A2269-1,0)),OFFSET(INDIRECT("'"&amp;'DATA for charts'!G$5&amp;"'!$F1"),$A2269-1,0),NA())</f>
        <v>0</v>
      </c>
      <c r="H2269" s="28">
        <f ca="1">IF(ISNUMBER(OFFSET(INDIRECT("'"&amp;'DATA for charts'!H$5&amp;"'!$F1"),$A2269-1,0)),OFFSET(INDIRECT("'"&amp;'DATA for charts'!H$5&amp;"'!$F1"),$A2269-1,0),NA())</f>
        <v>0</v>
      </c>
      <c r="I2269" s="28" t="e">
        <f ca="1">IF(ISNUMBER(OFFSET(INDIRECT("'"&amp;'DATA for charts'!I$5&amp;"'!$F1"),$A2269-1,0)),OFFSET(INDIRECT("'"&amp;'DATA for charts'!I$5&amp;"'!$F1"),$A2269-1,0),NA())</f>
        <v>#N/A</v>
      </c>
      <c r="J2269" s="28" t="e">
        <f ca="1">IF(ISNUMBER(OFFSET(INDIRECT("'"&amp;'DATA for charts'!J$5&amp;"'!$F1"),$A2269-1,0)),OFFSET(INDIRECT("'"&amp;'DATA for charts'!J$5&amp;"'!$F1"),$A2269-1,0),NA())</f>
        <v>#N/A</v>
      </c>
      <c r="K2269" s="28" t="e">
        <f ca="1">IF(ISNUMBER(OFFSET(INDIRECT("'"&amp;'DATA for charts'!K$5&amp;"'!$F1"),$A2269-1,0)),OFFSET(INDIRECT("'"&amp;'DATA for charts'!K$5&amp;"'!$F1"),$A2269-1,0),NA())</f>
        <v>#N/A</v>
      </c>
      <c r="L2269" s="28" t="e">
        <f ca="1">IF(ISNUMBER(OFFSET(INDIRECT("'"&amp;'DATA for charts'!L$5&amp;"'!$F1"),$A2269-1,0)),OFFSET(INDIRECT("'"&amp;'DATA for charts'!L$5&amp;"'!$F1"),$A2269-1,0),NA())</f>
        <v>#N/A</v>
      </c>
      <c r="M2269" s="28" t="e">
        <f ca="1">IF(ISNUMBER(OFFSET(INDIRECT("'"&amp;'DATA for charts'!M$5&amp;"'!$F1"),$A2269-1,0)),OFFSET(INDIRECT("'"&amp;'DATA for charts'!M$5&amp;"'!$F1"),$A2269-1,0),NA())</f>
        <v>#N/A</v>
      </c>
      <c r="N2269" s="28" t="e">
        <f ca="1">IF(ISNUMBER(OFFSET(INDIRECT("'"&amp;'DATA for charts'!N$5&amp;"'!$F1"),$A2269-1,0)),OFFSET(INDIRECT("'"&amp;'DATA for charts'!N$5&amp;"'!$F1"),$A2269-1,0),NA())</f>
        <v>#N/A</v>
      </c>
      <c r="O2269" s="28" t="e">
        <f ca="1">IF(ISNUMBER(OFFSET(INDIRECT("'"&amp;'DATA for charts'!O$5&amp;"'!$F1"),$A2269-1,0)),OFFSET(INDIRECT("'"&amp;'DATA for charts'!O$5&amp;"'!$F1"),$A2269-1,0),NA())</f>
        <v>#N/A</v>
      </c>
      <c r="P2269" s="28" t="e">
        <f ca="1">IF(ISNUMBER(OFFSET(INDIRECT("'"&amp;'DATA for charts'!P$5&amp;"'!$F1"),$A2269-1,0)),OFFSET(INDIRECT("'"&amp;'DATA for charts'!P$5&amp;"'!$F1"),$A2269-1,0),NA())</f>
        <v>#N/A</v>
      </c>
      <c r="Q2269" s="28" t="e">
        <f ca="1">IF(ISNUMBER(OFFSET(INDIRECT("'"&amp;'DATA for charts'!Q$5&amp;"'!$F1"),$A2269-1,0)),OFFSET(INDIRECT("'"&amp;'DATA for charts'!Q$5&amp;"'!$F1"),$A2269-1,0),NA())</f>
        <v>#N/A</v>
      </c>
      <c r="R2269" s="28" t="e">
        <f ca="1">IF(ISNUMBER(OFFSET(INDIRECT("'"&amp;'DATA for charts'!R$5&amp;"'!$F1"),$A2269-1,0)),OFFSET(INDIRECT("'"&amp;'DATA for charts'!R$5&amp;"'!$F1"),$A2269-1,0),NA())</f>
        <v>#N/A</v>
      </c>
      <c r="S2269" s="28" t="e">
        <f ca="1">IF(ISNUMBER(OFFSET(INDIRECT("'"&amp;'DATA for charts'!S$5&amp;"'!$F1"),$A2269-1,0)),OFFSET(INDIRECT("'"&amp;'DATA for charts'!S$5&amp;"'!$F1"),$A2269-1,0),NA())</f>
        <v>#N/A</v>
      </c>
    </row>
    <row r="2270" spans="1:19">
      <c r="A2270" s="226">
        <f t="shared" ref="A2270:A2292" si="1583">A2269+1</f>
        <v>231</v>
      </c>
      <c r="B2270" s="8">
        <v>2</v>
      </c>
      <c r="C2270" s="28">
        <f ca="1">IF(ISNUMBER(OFFSET(INDIRECT("'"&amp;'DATA for charts'!C$5&amp;"'!$F1"),$A2270-1,0)),OFFSET(INDIRECT("'"&amp;'DATA for charts'!C$5&amp;"'!$F1"),$A2270-1,0),NA())</f>
        <v>0</v>
      </c>
      <c r="D2270" s="28">
        <f ca="1">IF(ISNUMBER(OFFSET(INDIRECT("'"&amp;'DATA for charts'!D$5&amp;"'!$F1"),$A2270-1,0)),OFFSET(INDIRECT("'"&amp;'DATA for charts'!D$5&amp;"'!$F1"),$A2270-1,0),NA())</f>
        <v>0</v>
      </c>
      <c r="E2270" s="28">
        <f ca="1">IF(ISNUMBER(OFFSET(INDIRECT("'"&amp;'DATA for charts'!E$5&amp;"'!$F1"),$A2270-1,0)),OFFSET(INDIRECT("'"&amp;'DATA for charts'!E$5&amp;"'!$F1"),$A2270-1,0),NA())</f>
        <v>0</v>
      </c>
      <c r="F2270" s="28">
        <f ca="1">IF(ISNUMBER(OFFSET(INDIRECT("'"&amp;'DATA for charts'!F$5&amp;"'!$F1"),$A2270-1,0)),OFFSET(INDIRECT("'"&amp;'DATA for charts'!F$5&amp;"'!$F1"),$A2270-1,0),NA())</f>
        <v>0</v>
      </c>
      <c r="G2270" s="28">
        <f ca="1">IF(ISNUMBER(OFFSET(INDIRECT("'"&amp;'DATA for charts'!G$5&amp;"'!$F1"),$A2270-1,0)),OFFSET(INDIRECT("'"&amp;'DATA for charts'!G$5&amp;"'!$F1"),$A2270-1,0),NA())</f>
        <v>0</v>
      </c>
      <c r="H2270" s="28">
        <f ca="1">IF(ISNUMBER(OFFSET(INDIRECT("'"&amp;'DATA for charts'!H$5&amp;"'!$F1"),$A2270-1,0)),OFFSET(INDIRECT("'"&amp;'DATA for charts'!H$5&amp;"'!$F1"),$A2270-1,0),NA())</f>
        <v>0</v>
      </c>
      <c r="I2270" s="28" t="e">
        <f ca="1">IF(ISNUMBER(OFFSET(INDIRECT("'"&amp;'DATA for charts'!I$5&amp;"'!$F1"),$A2270-1,0)),OFFSET(INDIRECT("'"&amp;'DATA for charts'!I$5&amp;"'!$F1"),$A2270-1,0),NA())</f>
        <v>#N/A</v>
      </c>
      <c r="J2270" s="28" t="e">
        <f ca="1">IF(ISNUMBER(OFFSET(INDIRECT("'"&amp;'DATA for charts'!J$5&amp;"'!$F1"),$A2270-1,0)),OFFSET(INDIRECT("'"&amp;'DATA for charts'!J$5&amp;"'!$F1"),$A2270-1,0),NA())</f>
        <v>#N/A</v>
      </c>
      <c r="K2270" s="28" t="e">
        <f ca="1">IF(ISNUMBER(OFFSET(INDIRECT("'"&amp;'DATA for charts'!K$5&amp;"'!$F1"),$A2270-1,0)),OFFSET(INDIRECT("'"&amp;'DATA for charts'!K$5&amp;"'!$F1"),$A2270-1,0),NA())</f>
        <v>#N/A</v>
      </c>
      <c r="L2270" s="28" t="e">
        <f ca="1">IF(ISNUMBER(OFFSET(INDIRECT("'"&amp;'DATA for charts'!L$5&amp;"'!$F1"),$A2270-1,0)),OFFSET(INDIRECT("'"&amp;'DATA for charts'!L$5&amp;"'!$F1"),$A2270-1,0),NA())</f>
        <v>#N/A</v>
      </c>
      <c r="M2270" s="28" t="e">
        <f ca="1">IF(ISNUMBER(OFFSET(INDIRECT("'"&amp;'DATA for charts'!M$5&amp;"'!$F1"),$A2270-1,0)),OFFSET(INDIRECT("'"&amp;'DATA for charts'!M$5&amp;"'!$F1"),$A2270-1,0),NA())</f>
        <v>#N/A</v>
      </c>
      <c r="N2270" s="28" t="e">
        <f ca="1">IF(ISNUMBER(OFFSET(INDIRECT("'"&amp;'DATA for charts'!N$5&amp;"'!$F1"),$A2270-1,0)),OFFSET(INDIRECT("'"&amp;'DATA for charts'!N$5&amp;"'!$F1"),$A2270-1,0),NA())</f>
        <v>#N/A</v>
      </c>
      <c r="O2270" s="28" t="e">
        <f ca="1">IF(ISNUMBER(OFFSET(INDIRECT("'"&amp;'DATA for charts'!O$5&amp;"'!$F1"),$A2270-1,0)),OFFSET(INDIRECT("'"&amp;'DATA for charts'!O$5&amp;"'!$F1"),$A2270-1,0),NA())</f>
        <v>#N/A</v>
      </c>
      <c r="P2270" s="28" t="e">
        <f ca="1">IF(ISNUMBER(OFFSET(INDIRECT("'"&amp;'DATA for charts'!P$5&amp;"'!$F1"),$A2270-1,0)),OFFSET(INDIRECT("'"&amp;'DATA for charts'!P$5&amp;"'!$F1"),$A2270-1,0),NA())</f>
        <v>#N/A</v>
      </c>
      <c r="Q2270" s="28" t="e">
        <f ca="1">IF(ISNUMBER(OFFSET(INDIRECT("'"&amp;'DATA for charts'!Q$5&amp;"'!$F1"),$A2270-1,0)),OFFSET(INDIRECT("'"&amp;'DATA for charts'!Q$5&amp;"'!$F1"),$A2270-1,0),NA())</f>
        <v>#N/A</v>
      </c>
      <c r="R2270" s="28" t="e">
        <f ca="1">IF(ISNUMBER(OFFSET(INDIRECT("'"&amp;'DATA for charts'!R$5&amp;"'!$F1"),$A2270-1,0)),OFFSET(INDIRECT("'"&amp;'DATA for charts'!R$5&amp;"'!$F1"),$A2270-1,0),NA())</f>
        <v>#N/A</v>
      </c>
      <c r="S2270" s="28" t="e">
        <f ca="1">IF(ISNUMBER(OFFSET(INDIRECT("'"&amp;'DATA for charts'!S$5&amp;"'!$F1"),$A2270-1,0)),OFFSET(INDIRECT("'"&amp;'DATA for charts'!S$5&amp;"'!$F1"),$A2270-1,0),NA())</f>
        <v>#N/A</v>
      </c>
    </row>
    <row r="2271" spans="1:19">
      <c r="A2271" s="226">
        <f t="shared" si="1583"/>
        <v>232</v>
      </c>
      <c r="B2271" s="8">
        <v>3</v>
      </c>
      <c r="C2271" s="28">
        <f ca="1">IF(ISNUMBER(OFFSET(INDIRECT("'"&amp;'DATA for charts'!C$5&amp;"'!$F1"),$A2271-1,0)),OFFSET(INDIRECT("'"&amp;'DATA for charts'!C$5&amp;"'!$F1"),$A2271-1,0),NA())</f>
        <v>0</v>
      </c>
      <c r="D2271" s="28">
        <f ca="1">IF(ISNUMBER(OFFSET(INDIRECT("'"&amp;'DATA for charts'!D$5&amp;"'!$F1"),$A2271-1,0)),OFFSET(INDIRECT("'"&amp;'DATA for charts'!D$5&amp;"'!$F1"),$A2271-1,0),NA())</f>
        <v>0</v>
      </c>
      <c r="E2271" s="28">
        <f ca="1">IF(ISNUMBER(OFFSET(INDIRECT("'"&amp;'DATA for charts'!E$5&amp;"'!$F1"),$A2271-1,0)),OFFSET(INDIRECT("'"&amp;'DATA for charts'!E$5&amp;"'!$F1"),$A2271-1,0),NA())</f>
        <v>0</v>
      </c>
      <c r="F2271" s="28">
        <f ca="1">IF(ISNUMBER(OFFSET(INDIRECT("'"&amp;'DATA for charts'!F$5&amp;"'!$F1"),$A2271-1,0)),OFFSET(INDIRECT("'"&amp;'DATA for charts'!F$5&amp;"'!$F1"),$A2271-1,0),NA())</f>
        <v>0</v>
      </c>
      <c r="G2271" s="28">
        <f ca="1">IF(ISNUMBER(OFFSET(INDIRECT("'"&amp;'DATA for charts'!G$5&amp;"'!$F1"),$A2271-1,0)),OFFSET(INDIRECT("'"&amp;'DATA for charts'!G$5&amp;"'!$F1"),$A2271-1,0),NA())</f>
        <v>0</v>
      </c>
      <c r="H2271" s="28">
        <f ca="1">IF(ISNUMBER(OFFSET(INDIRECT("'"&amp;'DATA for charts'!H$5&amp;"'!$F1"),$A2271-1,0)),OFFSET(INDIRECT("'"&amp;'DATA for charts'!H$5&amp;"'!$F1"),$A2271-1,0),NA())</f>
        <v>0</v>
      </c>
      <c r="I2271" s="28" t="e">
        <f ca="1">IF(ISNUMBER(OFFSET(INDIRECT("'"&amp;'DATA for charts'!I$5&amp;"'!$F1"),$A2271-1,0)),OFFSET(INDIRECT("'"&amp;'DATA for charts'!I$5&amp;"'!$F1"),$A2271-1,0),NA())</f>
        <v>#N/A</v>
      </c>
      <c r="J2271" s="28" t="e">
        <f ca="1">IF(ISNUMBER(OFFSET(INDIRECT("'"&amp;'DATA for charts'!J$5&amp;"'!$F1"),$A2271-1,0)),OFFSET(INDIRECT("'"&amp;'DATA for charts'!J$5&amp;"'!$F1"),$A2271-1,0),NA())</f>
        <v>#N/A</v>
      </c>
      <c r="K2271" s="28" t="e">
        <f ca="1">IF(ISNUMBER(OFFSET(INDIRECT("'"&amp;'DATA for charts'!K$5&amp;"'!$F1"),$A2271-1,0)),OFFSET(INDIRECT("'"&amp;'DATA for charts'!K$5&amp;"'!$F1"),$A2271-1,0),NA())</f>
        <v>#N/A</v>
      </c>
      <c r="L2271" s="28" t="e">
        <f ca="1">IF(ISNUMBER(OFFSET(INDIRECT("'"&amp;'DATA for charts'!L$5&amp;"'!$F1"),$A2271-1,0)),OFFSET(INDIRECT("'"&amp;'DATA for charts'!L$5&amp;"'!$F1"),$A2271-1,0),NA())</f>
        <v>#N/A</v>
      </c>
      <c r="M2271" s="28" t="e">
        <f ca="1">IF(ISNUMBER(OFFSET(INDIRECT("'"&amp;'DATA for charts'!M$5&amp;"'!$F1"),$A2271-1,0)),OFFSET(INDIRECT("'"&amp;'DATA for charts'!M$5&amp;"'!$F1"),$A2271-1,0),NA())</f>
        <v>#N/A</v>
      </c>
      <c r="N2271" s="28" t="e">
        <f ca="1">IF(ISNUMBER(OFFSET(INDIRECT("'"&amp;'DATA for charts'!N$5&amp;"'!$F1"),$A2271-1,0)),OFFSET(INDIRECT("'"&amp;'DATA for charts'!N$5&amp;"'!$F1"),$A2271-1,0),NA())</f>
        <v>#N/A</v>
      </c>
      <c r="O2271" s="28" t="e">
        <f ca="1">IF(ISNUMBER(OFFSET(INDIRECT("'"&amp;'DATA for charts'!O$5&amp;"'!$F1"),$A2271-1,0)),OFFSET(INDIRECT("'"&amp;'DATA for charts'!O$5&amp;"'!$F1"),$A2271-1,0),NA())</f>
        <v>#N/A</v>
      </c>
      <c r="P2271" s="28" t="e">
        <f ca="1">IF(ISNUMBER(OFFSET(INDIRECT("'"&amp;'DATA for charts'!P$5&amp;"'!$F1"),$A2271-1,0)),OFFSET(INDIRECT("'"&amp;'DATA for charts'!P$5&amp;"'!$F1"),$A2271-1,0),NA())</f>
        <v>#N/A</v>
      </c>
      <c r="Q2271" s="28" t="e">
        <f ca="1">IF(ISNUMBER(OFFSET(INDIRECT("'"&amp;'DATA for charts'!Q$5&amp;"'!$F1"),$A2271-1,0)),OFFSET(INDIRECT("'"&amp;'DATA for charts'!Q$5&amp;"'!$F1"),$A2271-1,0),NA())</f>
        <v>#N/A</v>
      </c>
      <c r="R2271" s="28" t="e">
        <f ca="1">IF(ISNUMBER(OFFSET(INDIRECT("'"&amp;'DATA for charts'!R$5&amp;"'!$F1"),$A2271-1,0)),OFFSET(INDIRECT("'"&amp;'DATA for charts'!R$5&amp;"'!$F1"),$A2271-1,0),NA())</f>
        <v>#N/A</v>
      </c>
      <c r="S2271" s="28" t="e">
        <f ca="1">IF(ISNUMBER(OFFSET(INDIRECT("'"&amp;'DATA for charts'!S$5&amp;"'!$F1"),$A2271-1,0)),OFFSET(INDIRECT("'"&amp;'DATA for charts'!S$5&amp;"'!$F1"),$A2271-1,0),NA())</f>
        <v>#N/A</v>
      </c>
    </row>
    <row r="2272" spans="1:19">
      <c r="A2272" s="226">
        <f t="shared" si="1583"/>
        <v>233</v>
      </c>
      <c r="B2272" s="8">
        <v>4</v>
      </c>
      <c r="C2272" s="28">
        <f ca="1">IF(ISNUMBER(OFFSET(INDIRECT("'"&amp;'DATA for charts'!C$5&amp;"'!$F1"),$A2272-1,0)),OFFSET(INDIRECT("'"&amp;'DATA for charts'!C$5&amp;"'!$F1"),$A2272-1,0),NA())</f>
        <v>0</v>
      </c>
      <c r="D2272" s="28">
        <f ca="1">IF(ISNUMBER(OFFSET(INDIRECT("'"&amp;'DATA for charts'!D$5&amp;"'!$F1"),$A2272-1,0)),OFFSET(INDIRECT("'"&amp;'DATA for charts'!D$5&amp;"'!$F1"),$A2272-1,0),NA())</f>
        <v>0</v>
      </c>
      <c r="E2272" s="28">
        <f ca="1">IF(ISNUMBER(OFFSET(INDIRECT("'"&amp;'DATA for charts'!E$5&amp;"'!$F1"),$A2272-1,0)),OFFSET(INDIRECT("'"&amp;'DATA for charts'!E$5&amp;"'!$F1"),$A2272-1,0),NA())</f>
        <v>0</v>
      </c>
      <c r="F2272" s="28">
        <f ca="1">IF(ISNUMBER(OFFSET(INDIRECT("'"&amp;'DATA for charts'!F$5&amp;"'!$F1"),$A2272-1,0)),OFFSET(INDIRECT("'"&amp;'DATA for charts'!F$5&amp;"'!$F1"),$A2272-1,0),NA())</f>
        <v>0</v>
      </c>
      <c r="G2272" s="28">
        <f ca="1">IF(ISNUMBER(OFFSET(INDIRECT("'"&amp;'DATA for charts'!G$5&amp;"'!$F1"),$A2272-1,0)),OFFSET(INDIRECT("'"&amp;'DATA for charts'!G$5&amp;"'!$F1"),$A2272-1,0),NA())</f>
        <v>0</v>
      </c>
      <c r="H2272" s="28">
        <f ca="1">IF(ISNUMBER(OFFSET(INDIRECT("'"&amp;'DATA for charts'!H$5&amp;"'!$F1"),$A2272-1,0)),OFFSET(INDIRECT("'"&amp;'DATA for charts'!H$5&amp;"'!$F1"),$A2272-1,0),NA())</f>
        <v>0</v>
      </c>
      <c r="I2272" s="28" t="e">
        <f ca="1">IF(ISNUMBER(OFFSET(INDIRECT("'"&amp;'DATA for charts'!I$5&amp;"'!$F1"),$A2272-1,0)),OFFSET(INDIRECT("'"&amp;'DATA for charts'!I$5&amp;"'!$F1"),$A2272-1,0),NA())</f>
        <v>#N/A</v>
      </c>
      <c r="J2272" s="28" t="e">
        <f ca="1">IF(ISNUMBER(OFFSET(INDIRECT("'"&amp;'DATA for charts'!J$5&amp;"'!$F1"),$A2272-1,0)),OFFSET(INDIRECT("'"&amp;'DATA for charts'!J$5&amp;"'!$F1"),$A2272-1,0),NA())</f>
        <v>#N/A</v>
      </c>
      <c r="K2272" s="28" t="e">
        <f ca="1">IF(ISNUMBER(OFFSET(INDIRECT("'"&amp;'DATA for charts'!K$5&amp;"'!$F1"),$A2272-1,0)),OFFSET(INDIRECT("'"&amp;'DATA for charts'!K$5&amp;"'!$F1"),$A2272-1,0),NA())</f>
        <v>#N/A</v>
      </c>
      <c r="L2272" s="28" t="e">
        <f ca="1">IF(ISNUMBER(OFFSET(INDIRECT("'"&amp;'DATA for charts'!L$5&amp;"'!$F1"),$A2272-1,0)),OFFSET(INDIRECT("'"&amp;'DATA for charts'!L$5&amp;"'!$F1"),$A2272-1,0),NA())</f>
        <v>#N/A</v>
      </c>
      <c r="M2272" s="28" t="e">
        <f ca="1">IF(ISNUMBER(OFFSET(INDIRECT("'"&amp;'DATA for charts'!M$5&amp;"'!$F1"),$A2272-1,0)),OFFSET(INDIRECT("'"&amp;'DATA for charts'!M$5&amp;"'!$F1"),$A2272-1,0),NA())</f>
        <v>#N/A</v>
      </c>
      <c r="N2272" s="28" t="e">
        <f ca="1">IF(ISNUMBER(OFFSET(INDIRECT("'"&amp;'DATA for charts'!N$5&amp;"'!$F1"),$A2272-1,0)),OFFSET(INDIRECT("'"&amp;'DATA for charts'!N$5&amp;"'!$F1"),$A2272-1,0),NA())</f>
        <v>#N/A</v>
      </c>
      <c r="O2272" s="28" t="e">
        <f ca="1">IF(ISNUMBER(OFFSET(INDIRECT("'"&amp;'DATA for charts'!O$5&amp;"'!$F1"),$A2272-1,0)),OFFSET(INDIRECT("'"&amp;'DATA for charts'!O$5&amp;"'!$F1"),$A2272-1,0),NA())</f>
        <v>#N/A</v>
      </c>
      <c r="P2272" s="28" t="e">
        <f ca="1">IF(ISNUMBER(OFFSET(INDIRECT("'"&amp;'DATA for charts'!P$5&amp;"'!$F1"),$A2272-1,0)),OFFSET(INDIRECT("'"&amp;'DATA for charts'!P$5&amp;"'!$F1"),$A2272-1,0),NA())</f>
        <v>#N/A</v>
      </c>
      <c r="Q2272" s="28" t="e">
        <f ca="1">IF(ISNUMBER(OFFSET(INDIRECT("'"&amp;'DATA for charts'!Q$5&amp;"'!$F1"),$A2272-1,0)),OFFSET(INDIRECT("'"&amp;'DATA for charts'!Q$5&amp;"'!$F1"),$A2272-1,0),NA())</f>
        <v>#N/A</v>
      </c>
      <c r="R2272" s="28" t="e">
        <f ca="1">IF(ISNUMBER(OFFSET(INDIRECT("'"&amp;'DATA for charts'!R$5&amp;"'!$F1"),$A2272-1,0)),OFFSET(INDIRECT("'"&amp;'DATA for charts'!R$5&amp;"'!$F1"),$A2272-1,0),NA())</f>
        <v>#N/A</v>
      </c>
      <c r="S2272" s="28" t="e">
        <f ca="1">IF(ISNUMBER(OFFSET(INDIRECT("'"&amp;'DATA for charts'!S$5&amp;"'!$F1"),$A2272-1,0)),OFFSET(INDIRECT("'"&amp;'DATA for charts'!S$5&amp;"'!$F1"),$A2272-1,0),NA())</f>
        <v>#N/A</v>
      </c>
    </row>
    <row r="2273" spans="1:19">
      <c r="A2273" s="226">
        <f t="shared" si="1583"/>
        <v>234</v>
      </c>
      <c r="B2273" s="8">
        <v>5</v>
      </c>
      <c r="C2273" s="28">
        <f ca="1">IF(ISNUMBER(OFFSET(INDIRECT("'"&amp;'DATA for charts'!C$5&amp;"'!$F1"),$A2273-1,0)),OFFSET(INDIRECT("'"&amp;'DATA for charts'!C$5&amp;"'!$F1"),$A2273-1,0),NA())</f>
        <v>0</v>
      </c>
      <c r="D2273" s="28">
        <f ca="1">IF(ISNUMBER(OFFSET(INDIRECT("'"&amp;'DATA for charts'!D$5&amp;"'!$F1"),$A2273-1,0)),OFFSET(INDIRECT("'"&amp;'DATA for charts'!D$5&amp;"'!$F1"),$A2273-1,0),NA())</f>
        <v>1.4991585999999999</v>
      </c>
      <c r="E2273" s="28">
        <f ca="1">IF(ISNUMBER(OFFSET(INDIRECT("'"&amp;'DATA for charts'!E$5&amp;"'!$F1"),$A2273-1,0)),OFFSET(INDIRECT("'"&amp;'DATA for charts'!E$5&amp;"'!$F1"),$A2273-1,0),NA())</f>
        <v>1.17</v>
      </c>
      <c r="F2273" s="28">
        <f ca="1">IF(ISNUMBER(OFFSET(INDIRECT("'"&amp;'DATA for charts'!F$5&amp;"'!$F1"),$A2273-1,0)),OFFSET(INDIRECT("'"&amp;'DATA for charts'!F$5&amp;"'!$F1"),$A2273-1,0),NA())</f>
        <v>5.6502831139432397</v>
      </c>
      <c r="G2273" s="28">
        <f ca="1">IF(ISNUMBER(OFFSET(INDIRECT("'"&amp;'DATA for charts'!G$5&amp;"'!$F1"),$A2273-1,0)),OFFSET(INDIRECT("'"&amp;'DATA for charts'!G$5&amp;"'!$F1"),$A2273-1,0),NA())</f>
        <v>2.88</v>
      </c>
      <c r="H2273" s="28">
        <f ca="1">IF(ISNUMBER(OFFSET(INDIRECT("'"&amp;'DATA for charts'!H$5&amp;"'!$F1"),$A2273-1,0)),OFFSET(INDIRECT("'"&amp;'DATA for charts'!H$5&amp;"'!$F1"),$A2273-1,0),NA())</f>
        <v>1.8578250687220901</v>
      </c>
      <c r="I2273" s="28" t="e">
        <f ca="1">IF(ISNUMBER(OFFSET(INDIRECT("'"&amp;'DATA for charts'!I$5&amp;"'!$F1"),$A2273-1,0)),OFFSET(INDIRECT("'"&amp;'DATA for charts'!I$5&amp;"'!$F1"),$A2273-1,0),NA())</f>
        <v>#N/A</v>
      </c>
      <c r="J2273" s="28" t="e">
        <f ca="1">IF(ISNUMBER(OFFSET(INDIRECT("'"&amp;'DATA for charts'!J$5&amp;"'!$F1"),$A2273-1,0)),OFFSET(INDIRECT("'"&amp;'DATA for charts'!J$5&amp;"'!$F1"),$A2273-1,0),NA())</f>
        <v>#N/A</v>
      </c>
      <c r="K2273" s="28" t="e">
        <f ca="1">IF(ISNUMBER(OFFSET(INDIRECT("'"&amp;'DATA for charts'!K$5&amp;"'!$F1"),$A2273-1,0)),OFFSET(INDIRECT("'"&amp;'DATA for charts'!K$5&amp;"'!$F1"),$A2273-1,0),NA())</f>
        <v>#N/A</v>
      </c>
      <c r="L2273" s="28" t="e">
        <f ca="1">IF(ISNUMBER(OFFSET(INDIRECT("'"&amp;'DATA for charts'!L$5&amp;"'!$F1"),$A2273-1,0)),OFFSET(INDIRECT("'"&amp;'DATA for charts'!L$5&amp;"'!$F1"),$A2273-1,0),NA())</f>
        <v>#N/A</v>
      </c>
      <c r="M2273" s="28" t="e">
        <f ca="1">IF(ISNUMBER(OFFSET(INDIRECT("'"&amp;'DATA for charts'!M$5&amp;"'!$F1"),$A2273-1,0)),OFFSET(INDIRECT("'"&amp;'DATA for charts'!M$5&amp;"'!$F1"),$A2273-1,0),NA())</f>
        <v>#N/A</v>
      </c>
      <c r="N2273" s="28" t="e">
        <f ca="1">IF(ISNUMBER(OFFSET(INDIRECT("'"&amp;'DATA for charts'!N$5&amp;"'!$F1"),$A2273-1,0)),OFFSET(INDIRECT("'"&amp;'DATA for charts'!N$5&amp;"'!$F1"),$A2273-1,0),NA())</f>
        <v>#N/A</v>
      </c>
      <c r="O2273" s="28" t="e">
        <f ca="1">IF(ISNUMBER(OFFSET(INDIRECT("'"&amp;'DATA for charts'!O$5&amp;"'!$F1"),$A2273-1,0)),OFFSET(INDIRECT("'"&amp;'DATA for charts'!O$5&amp;"'!$F1"),$A2273-1,0),NA())</f>
        <v>#N/A</v>
      </c>
      <c r="P2273" s="28" t="e">
        <f ca="1">IF(ISNUMBER(OFFSET(INDIRECT("'"&amp;'DATA for charts'!P$5&amp;"'!$F1"),$A2273-1,0)),OFFSET(INDIRECT("'"&amp;'DATA for charts'!P$5&amp;"'!$F1"),$A2273-1,0),NA())</f>
        <v>#N/A</v>
      </c>
      <c r="Q2273" s="28" t="e">
        <f ca="1">IF(ISNUMBER(OFFSET(INDIRECT("'"&amp;'DATA for charts'!Q$5&amp;"'!$F1"),$A2273-1,0)),OFFSET(INDIRECT("'"&amp;'DATA for charts'!Q$5&amp;"'!$F1"),$A2273-1,0),NA())</f>
        <v>#N/A</v>
      </c>
      <c r="R2273" s="28" t="e">
        <f ca="1">IF(ISNUMBER(OFFSET(INDIRECT("'"&amp;'DATA for charts'!R$5&amp;"'!$F1"),$A2273-1,0)),OFFSET(INDIRECT("'"&amp;'DATA for charts'!R$5&amp;"'!$F1"),$A2273-1,0),NA())</f>
        <v>#N/A</v>
      </c>
      <c r="S2273" s="28" t="e">
        <f ca="1">IF(ISNUMBER(OFFSET(INDIRECT("'"&amp;'DATA for charts'!S$5&amp;"'!$F1"),$A2273-1,0)),OFFSET(INDIRECT("'"&amp;'DATA for charts'!S$5&amp;"'!$F1"),$A2273-1,0),NA())</f>
        <v>#N/A</v>
      </c>
    </row>
    <row r="2274" spans="1:19">
      <c r="A2274" s="226">
        <f t="shared" si="1583"/>
        <v>235</v>
      </c>
      <c r="B2274" s="8">
        <v>6</v>
      </c>
      <c r="C2274" s="28">
        <f ca="1">IF(ISNUMBER(OFFSET(INDIRECT("'"&amp;'DATA for charts'!C$5&amp;"'!$F1"),$A2274-1,0)),OFFSET(INDIRECT("'"&amp;'DATA for charts'!C$5&amp;"'!$F1"),$A2274-1,0),NA())</f>
        <v>90</v>
      </c>
      <c r="D2274" s="28">
        <f ca="1">IF(ISNUMBER(OFFSET(INDIRECT("'"&amp;'DATA for charts'!D$5&amp;"'!$F1"),$A2274-1,0)),OFFSET(INDIRECT("'"&amp;'DATA for charts'!D$5&amp;"'!$F1"),$A2274-1,0),NA())</f>
        <v>82.045470000000009</v>
      </c>
      <c r="E2274" s="28">
        <f ca="1">IF(ISNUMBER(OFFSET(INDIRECT("'"&amp;'DATA for charts'!E$5&amp;"'!$F1"),$A2274-1,0)),OFFSET(INDIRECT("'"&amp;'DATA for charts'!E$5&amp;"'!$F1"),$A2274-1,0),NA())</f>
        <v>82.05</v>
      </c>
      <c r="F2274" s="28">
        <f ca="1">IF(ISNUMBER(OFFSET(INDIRECT("'"&amp;'DATA for charts'!F$5&amp;"'!$F1"),$A2274-1,0)),OFFSET(INDIRECT("'"&amp;'DATA for charts'!F$5&amp;"'!$F1"),$A2274-1,0),NA())</f>
        <v>103.192589438962</v>
      </c>
      <c r="G2274" s="28">
        <f ca="1">IF(ISNUMBER(OFFSET(INDIRECT("'"&amp;'DATA for charts'!G$5&amp;"'!$F1"),$A2274-1,0)),OFFSET(INDIRECT("'"&amp;'DATA for charts'!G$5&amp;"'!$F1"),$A2274-1,0),NA())</f>
        <v>90.78</v>
      </c>
      <c r="H2274" s="28">
        <f ca="1">IF(ISNUMBER(OFFSET(INDIRECT("'"&amp;'DATA for charts'!H$5&amp;"'!$F1"),$A2274-1,0)),OFFSET(INDIRECT("'"&amp;'DATA for charts'!H$5&amp;"'!$F1"),$A2274-1,0),NA())</f>
        <v>89.600776706939101</v>
      </c>
      <c r="I2274" s="28" t="e">
        <f ca="1">IF(ISNUMBER(OFFSET(INDIRECT("'"&amp;'DATA for charts'!I$5&amp;"'!$F1"),$A2274-1,0)),OFFSET(INDIRECT("'"&amp;'DATA for charts'!I$5&amp;"'!$F1"),$A2274-1,0),NA())</f>
        <v>#N/A</v>
      </c>
      <c r="J2274" s="28" t="e">
        <f ca="1">IF(ISNUMBER(OFFSET(INDIRECT("'"&amp;'DATA for charts'!J$5&amp;"'!$F1"),$A2274-1,0)),OFFSET(INDIRECT("'"&amp;'DATA for charts'!J$5&amp;"'!$F1"),$A2274-1,0),NA())</f>
        <v>#N/A</v>
      </c>
      <c r="K2274" s="28" t="e">
        <f ca="1">IF(ISNUMBER(OFFSET(INDIRECT("'"&amp;'DATA for charts'!K$5&amp;"'!$F1"),$A2274-1,0)),OFFSET(INDIRECT("'"&amp;'DATA for charts'!K$5&amp;"'!$F1"),$A2274-1,0),NA())</f>
        <v>#N/A</v>
      </c>
      <c r="L2274" s="28" t="e">
        <f ca="1">IF(ISNUMBER(OFFSET(INDIRECT("'"&amp;'DATA for charts'!L$5&amp;"'!$F1"),$A2274-1,0)),OFFSET(INDIRECT("'"&amp;'DATA for charts'!L$5&amp;"'!$F1"),$A2274-1,0),NA())</f>
        <v>#N/A</v>
      </c>
      <c r="M2274" s="28" t="e">
        <f ca="1">IF(ISNUMBER(OFFSET(INDIRECT("'"&amp;'DATA for charts'!M$5&amp;"'!$F1"),$A2274-1,0)),OFFSET(INDIRECT("'"&amp;'DATA for charts'!M$5&amp;"'!$F1"),$A2274-1,0),NA())</f>
        <v>#N/A</v>
      </c>
      <c r="N2274" s="28" t="e">
        <f ca="1">IF(ISNUMBER(OFFSET(INDIRECT("'"&amp;'DATA for charts'!N$5&amp;"'!$F1"),$A2274-1,0)),OFFSET(INDIRECT("'"&amp;'DATA for charts'!N$5&amp;"'!$F1"),$A2274-1,0),NA())</f>
        <v>#N/A</v>
      </c>
      <c r="O2274" s="28" t="e">
        <f ca="1">IF(ISNUMBER(OFFSET(INDIRECT("'"&amp;'DATA for charts'!O$5&amp;"'!$F1"),$A2274-1,0)),OFFSET(INDIRECT("'"&amp;'DATA for charts'!O$5&amp;"'!$F1"),$A2274-1,0),NA())</f>
        <v>#N/A</v>
      </c>
      <c r="P2274" s="28" t="e">
        <f ca="1">IF(ISNUMBER(OFFSET(INDIRECT("'"&amp;'DATA for charts'!P$5&amp;"'!$F1"),$A2274-1,0)),OFFSET(INDIRECT("'"&amp;'DATA for charts'!P$5&amp;"'!$F1"),$A2274-1,0),NA())</f>
        <v>#N/A</v>
      </c>
      <c r="Q2274" s="28" t="e">
        <f ca="1">IF(ISNUMBER(OFFSET(INDIRECT("'"&amp;'DATA for charts'!Q$5&amp;"'!$F1"),$A2274-1,0)),OFFSET(INDIRECT("'"&amp;'DATA for charts'!Q$5&amp;"'!$F1"),$A2274-1,0),NA())</f>
        <v>#N/A</v>
      </c>
      <c r="R2274" s="28" t="e">
        <f ca="1">IF(ISNUMBER(OFFSET(INDIRECT("'"&amp;'DATA for charts'!R$5&amp;"'!$F1"),$A2274-1,0)),OFFSET(INDIRECT("'"&amp;'DATA for charts'!R$5&amp;"'!$F1"),$A2274-1,0),NA())</f>
        <v>#N/A</v>
      </c>
      <c r="S2274" s="28" t="e">
        <f ca="1">IF(ISNUMBER(OFFSET(INDIRECT("'"&amp;'DATA for charts'!S$5&amp;"'!$F1"),$A2274-1,0)),OFFSET(INDIRECT("'"&amp;'DATA for charts'!S$5&amp;"'!$F1"),$A2274-1,0),NA())</f>
        <v>#N/A</v>
      </c>
    </row>
    <row r="2275" spans="1:19">
      <c r="A2275" s="226">
        <f t="shared" si="1583"/>
        <v>236</v>
      </c>
      <c r="B2275" s="8">
        <v>7</v>
      </c>
      <c r="C2275" s="28">
        <f ca="1">IF(ISNUMBER(OFFSET(INDIRECT("'"&amp;'DATA for charts'!C$5&amp;"'!$F1"),$A2275-1,0)),OFFSET(INDIRECT("'"&amp;'DATA for charts'!C$5&amp;"'!$F1"),$A2275-1,0),NA())</f>
        <v>275</v>
      </c>
      <c r="D2275" s="28">
        <f ca="1">IF(ISNUMBER(OFFSET(INDIRECT("'"&amp;'DATA for charts'!D$5&amp;"'!$F1"),$A2275-1,0)),OFFSET(INDIRECT("'"&amp;'DATA for charts'!D$5&amp;"'!$F1"),$A2275-1,0),NA())</f>
        <v>264.19929999999999</v>
      </c>
      <c r="E2275" s="28">
        <f ca="1">IF(ISNUMBER(OFFSET(INDIRECT("'"&amp;'DATA for charts'!E$5&amp;"'!$F1"),$A2275-1,0)),OFFSET(INDIRECT("'"&amp;'DATA for charts'!E$5&amp;"'!$F1"),$A2275-1,0),NA())</f>
        <v>273.2</v>
      </c>
      <c r="F2275" s="28">
        <f ca="1">IF(ISNUMBER(OFFSET(INDIRECT("'"&amp;'DATA for charts'!F$5&amp;"'!$F1"),$A2275-1,0)),OFFSET(INDIRECT("'"&amp;'DATA for charts'!F$5&amp;"'!$F1"),$A2275-1,0),NA())</f>
        <v>289.864587225077</v>
      </c>
      <c r="G2275" s="28">
        <f ca="1">IF(ISNUMBER(OFFSET(INDIRECT("'"&amp;'DATA for charts'!G$5&amp;"'!$F1"),$A2275-1,0)),OFFSET(INDIRECT("'"&amp;'DATA for charts'!G$5&amp;"'!$F1"),$A2275-1,0),NA())</f>
        <v>272.39</v>
      </c>
      <c r="H2275" s="28">
        <f ca="1">IF(ISNUMBER(OFFSET(INDIRECT("'"&amp;'DATA for charts'!H$5&amp;"'!$F1"),$A2275-1,0)),OFFSET(INDIRECT("'"&amp;'DATA for charts'!H$5&amp;"'!$F1"),$A2275-1,0),NA())</f>
        <v>275.58751453718997</v>
      </c>
      <c r="I2275" s="28" t="e">
        <f ca="1">IF(ISNUMBER(OFFSET(INDIRECT("'"&amp;'DATA for charts'!I$5&amp;"'!$F1"),$A2275-1,0)),OFFSET(INDIRECT("'"&amp;'DATA for charts'!I$5&amp;"'!$F1"),$A2275-1,0),NA())</f>
        <v>#N/A</v>
      </c>
      <c r="J2275" s="28" t="e">
        <f ca="1">IF(ISNUMBER(OFFSET(INDIRECT("'"&amp;'DATA for charts'!J$5&amp;"'!$F1"),$A2275-1,0)),OFFSET(INDIRECT("'"&amp;'DATA for charts'!J$5&amp;"'!$F1"),$A2275-1,0),NA())</f>
        <v>#N/A</v>
      </c>
      <c r="K2275" s="28" t="e">
        <f ca="1">IF(ISNUMBER(OFFSET(INDIRECT("'"&amp;'DATA for charts'!K$5&amp;"'!$F1"),$A2275-1,0)),OFFSET(INDIRECT("'"&amp;'DATA for charts'!K$5&amp;"'!$F1"),$A2275-1,0),NA())</f>
        <v>#N/A</v>
      </c>
      <c r="L2275" s="28" t="e">
        <f ca="1">IF(ISNUMBER(OFFSET(INDIRECT("'"&amp;'DATA for charts'!L$5&amp;"'!$F1"),$A2275-1,0)),OFFSET(INDIRECT("'"&amp;'DATA for charts'!L$5&amp;"'!$F1"),$A2275-1,0),NA())</f>
        <v>#N/A</v>
      </c>
      <c r="M2275" s="28" t="e">
        <f ca="1">IF(ISNUMBER(OFFSET(INDIRECT("'"&amp;'DATA for charts'!M$5&amp;"'!$F1"),$A2275-1,0)),OFFSET(INDIRECT("'"&amp;'DATA for charts'!M$5&amp;"'!$F1"),$A2275-1,0),NA())</f>
        <v>#N/A</v>
      </c>
      <c r="N2275" s="28" t="e">
        <f ca="1">IF(ISNUMBER(OFFSET(INDIRECT("'"&amp;'DATA for charts'!N$5&amp;"'!$F1"),$A2275-1,0)),OFFSET(INDIRECT("'"&amp;'DATA for charts'!N$5&amp;"'!$F1"),$A2275-1,0),NA())</f>
        <v>#N/A</v>
      </c>
      <c r="O2275" s="28" t="e">
        <f ca="1">IF(ISNUMBER(OFFSET(INDIRECT("'"&amp;'DATA for charts'!O$5&amp;"'!$F1"),$A2275-1,0)),OFFSET(INDIRECT("'"&amp;'DATA for charts'!O$5&amp;"'!$F1"),$A2275-1,0),NA())</f>
        <v>#N/A</v>
      </c>
      <c r="P2275" s="28" t="e">
        <f ca="1">IF(ISNUMBER(OFFSET(INDIRECT("'"&amp;'DATA for charts'!P$5&amp;"'!$F1"),$A2275-1,0)),OFFSET(INDIRECT("'"&amp;'DATA for charts'!P$5&amp;"'!$F1"),$A2275-1,0),NA())</f>
        <v>#N/A</v>
      </c>
      <c r="Q2275" s="28" t="e">
        <f ca="1">IF(ISNUMBER(OFFSET(INDIRECT("'"&amp;'DATA for charts'!Q$5&amp;"'!$F1"),$A2275-1,0)),OFFSET(INDIRECT("'"&amp;'DATA for charts'!Q$5&amp;"'!$F1"),$A2275-1,0),NA())</f>
        <v>#N/A</v>
      </c>
      <c r="R2275" s="28" t="e">
        <f ca="1">IF(ISNUMBER(OFFSET(INDIRECT("'"&amp;'DATA for charts'!R$5&amp;"'!$F1"),$A2275-1,0)),OFFSET(INDIRECT("'"&amp;'DATA for charts'!R$5&amp;"'!$F1"),$A2275-1,0),NA())</f>
        <v>#N/A</v>
      </c>
      <c r="S2275" s="28" t="e">
        <f ca="1">IF(ISNUMBER(OFFSET(INDIRECT("'"&amp;'DATA for charts'!S$5&amp;"'!$F1"),$A2275-1,0)),OFFSET(INDIRECT("'"&amp;'DATA for charts'!S$5&amp;"'!$F1"),$A2275-1,0),NA())</f>
        <v>#N/A</v>
      </c>
    </row>
    <row r="2276" spans="1:19">
      <c r="A2276" s="226">
        <f t="shared" si="1583"/>
        <v>237</v>
      </c>
      <c r="B2276" s="8">
        <v>8</v>
      </c>
      <c r="C2276" s="28">
        <f ca="1">IF(ISNUMBER(OFFSET(INDIRECT("'"&amp;'DATA for charts'!C$5&amp;"'!$F1"),$A2276-1,0)),OFFSET(INDIRECT("'"&amp;'DATA for charts'!C$5&amp;"'!$F1"),$A2276-1,0),NA())</f>
        <v>479</v>
      </c>
      <c r="D2276" s="28">
        <f ca="1">IF(ISNUMBER(OFFSET(INDIRECT("'"&amp;'DATA for charts'!D$5&amp;"'!$F1"),$A2276-1,0)),OFFSET(INDIRECT("'"&amp;'DATA for charts'!D$5&amp;"'!$F1"),$A2276-1,0),NA())</f>
        <v>465.81990000000002</v>
      </c>
      <c r="E2276" s="28">
        <f ca="1">IF(ISNUMBER(OFFSET(INDIRECT("'"&amp;'DATA for charts'!E$5&amp;"'!$F1"),$A2276-1,0)),OFFSET(INDIRECT("'"&amp;'DATA for charts'!E$5&amp;"'!$F1"),$A2276-1,0),NA())</f>
        <v>477.91</v>
      </c>
      <c r="F2276" s="28">
        <f ca="1">IF(ISNUMBER(OFFSET(INDIRECT("'"&amp;'DATA for charts'!F$5&amp;"'!$F1"),$A2276-1,0)),OFFSET(INDIRECT("'"&amp;'DATA for charts'!F$5&amp;"'!$F1"),$A2276-1,0),NA())</f>
        <v>493.42914839866398</v>
      </c>
      <c r="G2276" s="28">
        <f ca="1">IF(ISNUMBER(OFFSET(INDIRECT("'"&amp;'DATA for charts'!G$5&amp;"'!$F1"),$A2276-1,0)),OFFSET(INDIRECT("'"&amp;'DATA for charts'!G$5&amp;"'!$F1"),$A2276-1,0),NA())</f>
        <v>475.84</v>
      </c>
      <c r="H2276" s="28">
        <f ca="1">IF(ISNUMBER(OFFSET(INDIRECT("'"&amp;'DATA for charts'!H$5&amp;"'!$F1"),$A2276-1,0)),OFFSET(INDIRECT("'"&amp;'DATA for charts'!H$5&amp;"'!$F1"),$A2276-1,0),NA())</f>
        <v>478.62092211167101</v>
      </c>
      <c r="I2276" s="28" t="e">
        <f ca="1">IF(ISNUMBER(OFFSET(INDIRECT("'"&amp;'DATA for charts'!I$5&amp;"'!$F1"),$A2276-1,0)),OFFSET(INDIRECT("'"&amp;'DATA for charts'!I$5&amp;"'!$F1"),$A2276-1,0),NA())</f>
        <v>#N/A</v>
      </c>
      <c r="J2276" s="28" t="e">
        <f ca="1">IF(ISNUMBER(OFFSET(INDIRECT("'"&amp;'DATA for charts'!J$5&amp;"'!$F1"),$A2276-1,0)),OFFSET(INDIRECT("'"&amp;'DATA for charts'!J$5&amp;"'!$F1"),$A2276-1,0),NA())</f>
        <v>#N/A</v>
      </c>
      <c r="K2276" s="28" t="e">
        <f ca="1">IF(ISNUMBER(OFFSET(INDIRECT("'"&amp;'DATA for charts'!K$5&amp;"'!$F1"),$A2276-1,0)),OFFSET(INDIRECT("'"&amp;'DATA for charts'!K$5&amp;"'!$F1"),$A2276-1,0),NA())</f>
        <v>#N/A</v>
      </c>
      <c r="L2276" s="28" t="e">
        <f ca="1">IF(ISNUMBER(OFFSET(INDIRECT("'"&amp;'DATA for charts'!L$5&amp;"'!$F1"),$A2276-1,0)),OFFSET(INDIRECT("'"&amp;'DATA for charts'!L$5&amp;"'!$F1"),$A2276-1,0),NA())</f>
        <v>#N/A</v>
      </c>
      <c r="M2276" s="28" t="e">
        <f ca="1">IF(ISNUMBER(OFFSET(INDIRECT("'"&amp;'DATA for charts'!M$5&amp;"'!$F1"),$A2276-1,0)),OFFSET(INDIRECT("'"&amp;'DATA for charts'!M$5&amp;"'!$F1"),$A2276-1,0),NA())</f>
        <v>#N/A</v>
      </c>
      <c r="N2276" s="28" t="e">
        <f ca="1">IF(ISNUMBER(OFFSET(INDIRECT("'"&amp;'DATA for charts'!N$5&amp;"'!$F1"),$A2276-1,0)),OFFSET(INDIRECT("'"&amp;'DATA for charts'!N$5&amp;"'!$F1"),$A2276-1,0),NA())</f>
        <v>#N/A</v>
      </c>
      <c r="O2276" s="28" t="e">
        <f ca="1">IF(ISNUMBER(OFFSET(INDIRECT("'"&amp;'DATA for charts'!O$5&amp;"'!$F1"),$A2276-1,0)),OFFSET(INDIRECT("'"&amp;'DATA for charts'!O$5&amp;"'!$F1"),$A2276-1,0),NA())</f>
        <v>#N/A</v>
      </c>
      <c r="P2276" s="28" t="e">
        <f ca="1">IF(ISNUMBER(OFFSET(INDIRECT("'"&amp;'DATA for charts'!P$5&amp;"'!$F1"),$A2276-1,0)),OFFSET(INDIRECT("'"&amp;'DATA for charts'!P$5&amp;"'!$F1"),$A2276-1,0),NA())</f>
        <v>#N/A</v>
      </c>
      <c r="Q2276" s="28" t="e">
        <f ca="1">IF(ISNUMBER(OFFSET(INDIRECT("'"&amp;'DATA for charts'!Q$5&amp;"'!$F1"),$A2276-1,0)),OFFSET(INDIRECT("'"&amp;'DATA for charts'!Q$5&amp;"'!$F1"),$A2276-1,0),NA())</f>
        <v>#N/A</v>
      </c>
      <c r="R2276" s="28" t="e">
        <f ca="1">IF(ISNUMBER(OFFSET(INDIRECT("'"&amp;'DATA for charts'!R$5&amp;"'!$F1"),$A2276-1,0)),OFFSET(INDIRECT("'"&amp;'DATA for charts'!R$5&amp;"'!$F1"),$A2276-1,0),NA())</f>
        <v>#N/A</v>
      </c>
      <c r="S2276" s="28" t="e">
        <f ca="1">IF(ISNUMBER(OFFSET(INDIRECT("'"&amp;'DATA for charts'!S$5&amp;"'!$F1"),$A2276-1,0)),OFFSET(INDIRECT("'"&amp;'DATA for charts'!S$5&amp;"'!$F1"),$A2276-1,0),NA())</f>
        <v>#N/A</v>
      </c>
    </row>
    <row r="2277" spans="1:19">
      <c r="A2277" s="226">
        <f t="shared" si="1583"/>
        <v>238</v>
      </c>
      <c r="B2277" s="8">
        <v>9</v>
      </c>
      <c r="C2277" s="28">
        <f ca="1">IF(ISNUMBER(OFFSET(INDIRECT("'"&amp;'DATA for charts'!C$5&amp;"'!$F1"),$A2277-1,0)),OFFSET(INDIRECT("'"&amp;'DATA for charts'!C$5&amp;"'!$F1"),$A2277-1,0),NA())</f>
        <v>668</v>
      </c>
      <c r="D2277" s="28">
        <f ca="1">IF(ISNUMBER(OFFSET(INDIRECT("'"&amp;'DATA for charts'!D$5&amp;"'!$F1"),$A2277-1,0)),OFFSET(INDIRECT("'"&amp;'DATA for charts'!D$5&amp;"'!$F1"),$A2277-1,0),NA())</f>
        <v>656.57449999999994</v>
      </c>
      <c r="E2277" s="28">
        <f ca="1">IF(ISNUMBER(OFFSET(INDIRECT("'"&amp;'DATA for charts'!E$5&amp;"'!$F1"),$A2277-1,0)),OFFSET(INDIRECT("'"&amp;'DATA for charts'!E$5&amp;"'!$F1"),$A2277-1,0),NA())</f>
        <v>668</v>
      </c>
      <c r="F2277" s="28">
        <f ca="1">IF(ISNUMBER(OFFSET(INDIRECT("'"&amp;'DATA for charts'!F$5&amp;"'!$F1"),$A2277-1,0)),OFFSET(INDIRECT("'"&amp;'DATA for charts'!F$5&amp;"'!$F1"),$A2277-1,0),NA())</f>
        <v>682.33521420243005</v>
      </c>
      <c r="G2277" s="28">
        <f ca="1">IF(ISNUMBER(OFFSET(INDIRECT("'"&amp;'DATA for charts'!G$5&amp;"'!$F1"),$A2277-1,0)),OFFSET(INDIRECT("'"&amp;'DATA for charts'!G$5&amp;"'!$F1"),$A2277-1,0),NA())</f>
        <v>666.65</v>
      </c>
      <c r="H2277" s="28">
        <f ca="1">IF(ISNUMBER(OFFSET(INDIRECT("'"&amp;'DATA for charts'!H$5&amp;"'!$F1"),$A2277-1,0)),OFFSET(INDIRECT("'"&amp;'DATA for charts'!H$5&amp;"'!$F1"),$A2277-1,0),NA())</f>
        <v>669.42881939269</v>
      </c>
      <c r="I2277" s="28" t="e">
        <f ca="1">IF(ISNUMBER(OFFSET(INDIRECT("'"&amp;'DATA for charts'!I$5&amp;"'!$F1"),$A2277-1,0)),OFFSET(INDIRECT("'"&amp;'DATA for charts'!I$5&amp;"'!$F1"),$A2277-1,0),NA())</f>
        <v>#N/A</v>
      </c>
      <c r="J2277" s="28" t="e">
        <f ca="1">IF(ISNUMBER(OFFSET(INDIRECT("'"&amp;'DATA for charts'!J$5&amp;"'!$F1"),$A2277-1,0)),OFFSET(INDIRECT("'"&amp;'DATA for charts'!J$5&amp;"'!$F1"),$A2277-1,0),NA())</f>
        <v>#N/A</v>
      </c>
      <c r="K2277" s="28" t="e">
        <f ca="1">IF(ISNUMBER(OFFSET(INDIRECT("'"&amp;'DATA for charts'!K$5&amp;"'!$F1"),$A2277-1,0)),OFFSET(INDIRECT("'"&amp;'DATA for charts'!K$5&amp;"'!$F1"),$A2277-1,0),NA())</f>
        <v>#N/A</v>
      </c>
      <c r="L2277" s="28" t="e">
        <f ca="1">IF(ISNUMBER(OFFSET(INDIRECT("'"&amp;'DATA for charts'!L$5&amp;"'!$F1"),$A2277-1,0)),OFFSET(INDIRECT("'"&amp;'DATA for charts'!L$5&amp;"'!$F1"),$A2277-1,0),NA())</f>
        <v>#N/A</v>
      </c>
      <c r="M2277" s="28" t="e">
        <f ca="1">IF(ISNUMBER(OFFSET(INDIRECT("'"&amp;'DATA for charts'!M$5&amp;"'!$F1"),$A2277-1,0)),OFFSET(INDIRECT("'"&amp;'DATA for charts'!M$5&amp;"'!$F1"),$A2277-1,0),NA())</f>
        <v>#N/A</v>
      </c>
      <c r="N2277" s="28" t="e">
        <f ca="1">IF(ISNUMBER(OFFSET(INDIRECT("'"&amp;'DATA for charts'!N$5&amp;"'!$F1"),$A2277-1,0)),OFFSET(INDIRECT("'"&amp;'DATA for charts'!N$5&amp;"'!$F1"),$A2277-1,0),NA())</f>
        <v>#N/A</v>
      </c>
      <c r="O2277" s="28" t="e">
        <f ca="1">IF(ISNUMBER(OFFSET(INDIRECT("'"&amp;'DATA for charts'!O$5&amp;"'!$F1"),$A2277-1,0)),OFFSET(INDIRECT("'"&amp;'DATA for charts'!O$5&amp;"'!$F1"),$A2277-1,0),NA())</f>
        <v>#N/A</v>
      </c>
      <c r="P2277" s="28" t="e">
        <f ca="1">IF(ISNUMBER(OFFSET(INDIRECT("'"&amp;'DATA for charts'!P$5&amp;"'!$F1"),$A2277-1,0)),OFFSET(INDIRECT("'"&amp;'DATA for charts'!P$5&amp;"'!$F1"),$A2277-1,0),NA())</f>
        <v>#N/A</v>
      </c>
      <c r="Q2277" s="28" t="e">
        <f ca="1">IF(ISNUMBER(OFFSET(INDIRECT("'"&amp;'DATA for charts'!Q$5&amp;"'!$F1"),$A2277-1,0)),OFFSET(INDIRECT("'"&amp;'DATA for charts'!Q$5&amp;"'!$F1"),$A2277-1,0),NA())</f>
        <v>#N/A</v>
      </c>
      <c r="R2277" s="28" t="e">
        <f ca="1">IF(ISNUMBER(OFFSET(INDIRECT("'"&amp;'DATA for charts'!R$5&amp;"'!$F1"),$A2277-1,0)),OFFSET(INDIRECT("'"&amp;'DATA for charts'!R$5&amp;"'!$F1"),$A2277-1,0),NA())</f>
        <v>#N/A</v>
      </c>
      <c r="S2277" s="28" t="e">
        <f ca="1">IF(ISNUMBER(OFFSET(INDIRECT("'"&amp;'DATA for charts'!S$5&amp;"'!$F1"),$A2277-1,0)),OFFSET(INDIRECT("'"&amp;'DATA for charts'!S$5&amp;"'!$F1"),$A2277-1,0),NA())</f>
        <v>#N/A</v>
      </c>
    </row>
    <row r="2278" spans="1:19">
      <c r="A2278" s="226">
        <f t="shared" si="1583"/>
        <v>239</v>
      </c>
      <c r="B2278" s="8">
        <v>10</v>
      </c>
      <c r="C2278" s="28">
        <f ca="1">IF(ISNUMBER(OFFSET(INDIRECT("'"&amp;'DATA for charts'!C$5&amp;"'!$F1"),$A2278-1,0)),OFFSET(INDIRECT("'"&amp;'DATA for charts'!C$5&amp;"'!$F1"),$A2278-1,0),NA())</f>
        <v>827</v>
      </c>
      <c r="D2278" s="28">
        <f ca="1">IF(ISNUMBER(OFFSET(INDIRECT("'"&amp;'DATA for charts'!D$5&amp;"'!$F1"),$A2278-1,0)),OFFSET(INDIRECT("'"&amp;'DATA for charts'!D$5&amp;"'!$F1"),$A2278-1,0),NA())</f>
        <v>816.05229999999983</v>
      </c>
      <c r="E2278" s="28">
        <f ca="1">IF(ISNUMBER(OFFSET(INDIRECT("'"&amp;'DATA for charts'!E$5&amp;"'!$F1"),$A2278-1,0)),OFFSET(INDIRECT("'"&amp;'DATA for charts'!E$5&amp;"'!$F1"),$A2278-1,0),NA())</f>
        <v>827</v>
      </c>
      <c r="F2278" s="28">
        <f ca="1">IF(ISNUMBER(OFFSET(INDIRECT("'"&amp;'DATA for charts'!F$5&amp;"'!$F1"),$A2278-1,0)),OFFSET(INDIRECT("'"&amp;'DATA for charts'!F$5&amp;"'!$F1"),$A2278-1,0),NA())</f>
        <v>837.84454791131805</v>
      </c>
      <c r="G2278" s="28">
        <f ca="1">IF(ISNUMBER(OFFSET(INDIRECT("'"&amp;'DATA for charts'!G$5&amp;"'!$F1"),$A2278-1,0)),OFFSET(INDIRECT("'"&amp;'DATA for charts'!G$5&amp;"'!$F1"),$A2278-1,0),NA())</f>
        <v>825.46</v>
      </c>
      <c r="H2278" s="28">
        <f ca="1">IF(ISNUMBER(OFFSET(INDIRECT("'"&amp;'DATA for charts'!H$5&amp;"'!$F1"),$A2278-1,0)),OFFSET(INDIRECT("'"&amp;'DATA for charts'!H$5&amp;"'!$F1"),$A2278-1,0),NA())</f>
        <v>827.97082593490802</v>
      </c>
      <c r="I2278" s="28" t="e">
        <f ca="1">IF(ISNUMBER(OFFSET(INDIRECT("'"&amp;'DATA for charts'!I$5&amp;"'!$F1"),$A2278-1,0)),OFFSET(INDIRECT("'"&amp;'DATA for charts'!I$5&amp;"'!$F1"),$A2278-1,0),NA())</f>
        <v>#N/A</v>
      </c>
      <c r="J2278" s="28" t="e">
        <f ca="1">IF(ISNUMBER(OFFSET(INDIRECT("'"&amp;'DATA for charts'!J$5&amp;"'!$F1"),$A2278-1,0)),OFFSET(INDIRECT("'"&amp;'DATA for charts'!J$5&amp;"'!$F1"),$A2278-1,0),NA())</f>
        <v>#N/A</v>
      </c>
      <c r="K2278" s="28" t="e">
        <f ca="1">IF(ISNUMBER(OFFSET(INDIRECT("'"&amp;'DATA for charts'!K$5&amp;"'!$F1"),$A2278-1,0)),OFFSET(INDIRECT("'"&amp;'DATA for charts'!K$5&amp;"'!$F1"),$A2278-1,0),NA())</f>
        <v>#N/A</v>
      </c>
      <c r="L2278" s="28" t="e">
        <f ca="1">IF(ISNUMBER(OFFSET(INDIRECT("'"&amp;'DATA for charts'!L$5&amp;"'!$F1"),$A2278-1,0)),OFFSET(INDIRECT("'"&amp;'DATA for charts'!L$5&amp;"'!$F1"),$A2278-1,0),NA())</f>
        <v>#N/A</v>
      </c>
      <c r="M2278" s="28" t="e">
        <f ca="1">IF(ISNUMBER(OFFSET(INDIRECT("'"&amp;'DATA for charts'!M$5&amp;"'!$F1"),$A2278-1,0)),OFFSET(INDIRECT("'"&amp;'DATA for charts'!M$5&amp;"'!$F1"),$A2278-1,0),NA())</f>
        <v>#N/A</v>
      </c>
      <c r="N2278" s="28" t="e">
        <f ca="1">IF(ISNUMBER(OFFSET(INDIRECT("'"&amp;'DATA for charts'!N$5&amp;"'!$F1"),$A2278-1,0)),OFFSET(INDIRECT("'"&amp;'DATA for charts'!N$5&amp;"'!$F1"),$A2278-1,0),NA())</f>
        <v>#N/A</v>
      </c>
      <c r="O2278" s="28" t="e">
        <f ca="1">IF(ISNUMBER(OFFSET(INDIRECT("'"&amp;'DATA for charts'!O$5&amp;"'!$F1"),$A2278-1,0)),OFFSET(INDIRECT("'"&amp;'DATA for charts'!O$5&amp;"'!$F1"),$A2278-1,0),NA())</f>
        <v>#N/A</v>
      </c>
      <c r="P2278" s="28" t="e">
        <f ca="1">IF(ISNUMBER(OFFSET(INDIRECT("'"&amp;'DATA for charts'!P$5&amp;"'!$F1"),$A2278-1,0)),OFFSET(INDIRECT("'"&amp;'DATA for charts'!P$5&amp;"'!$F1"),$A2278-1,0),NA())</f>
        <v>#N/A</v>
      </c>
      <c r="Q2278" s="28" t="e">
        <f ca="1">IF(ISNUMBER(OFFSET(INDIRECT("'"&amp;'DATA for charts'!Q$5&amp;"'!$F1"),$A2278-1,0)),OFFSET(INDIRECT("'"&amp;'DATA for charts'!Q$5&amp;"'!$F1"),$A2278-1,0),NA())</f>
        <v>#N/A</v>
      </c>
      <c r="R2278" s="28" t="e">
        <f ca="1">IF(ISNUMBER(OFFSET(INDIRECT("'"&amp;'DATA for charts'!R$5&amp;"'!$F1"),$A2278-1,0)),OFFSET(INDIRECT("'"&amp;'DATA for charts'!R$5&amp;"'!$F1"),$A2278-1,0),NA())</f>
        <v>#N/A</v>
      </c>
      <c r="S2278" s="28" t="e">
        <f ca="1">IF(ISNUMBER(OFFSET(INDIRECT("'"&amp;'DATA for charts'!S$5&amp;"'!$F1"),$A2278-1,0)),OFFSET(INDIRECT("'"&amp;'DATA for charts'!S$5&amp;"'!$F1"),$A2278-1,0),NA())</f>
        <v>#N/A</v>
      </c>
    </row>
    <row r="2279" spans="1:19">
      <c r="A2279" s="226">
        <f t="shared" si="1583"/>
        <v>240</v>
      </c>
      <c r="B2279" s="8">
        <v>11</v>
      </c>
      <c r="C2279" s="28">
        <f ca="1">IF(ISNUMBER(OFFSET(INDIRECT("'"&amp;'DATA for charts'!C$5&amp;"'!$F1"),$A2279-1,0)),OFFSET(INDIRECT("'"&amp;'DATA for charts'!C$5&amp;"'!$F1"),$A2279-1,0),NA())</f>
        <v>941</v>
      </c>
      <c r="D2279" s="28">
        <f ca="1">IF(ISNUMBER(OFFSET(INDIRECT("'"&amp;'DATA for charts'!D$5&amp;"'!$F1"),$A2279-1,0)),OFFSET(INDIRECT("'"&amp;'DATA for charts'!D$5&amp;"'!$F1"),$A2279-1,0),NA())</f>
        <v>931.71340000000009</v>
      </c>
      <c r="E2279" s="28">
        <f ca="1">IF(ISNUMBER(OFFSET(INDIRECT("'"&amp;'DATA for charts'!E$5&amp;"'!$F1"),$A2279-1,0)),OFFSET(INDIRECT("'"&amp;'DATA for charts'!E$5&amp;"'!$F1"),$A2279-1,0),NA())</f>
        <v>941</v>
      </c>
      <c r="F2279" s="28">
        <f ca="1">IF(ISNUMBER(OFFSET(INDIRECT("'"&amp;'DATA for charts'!F$5&amp;"'!$F1"),$A2279-1,0)),OFFSET(INDIRECT("'"&amp;'DATA for charts'!F$5&amp;"'!$F1"),$A2279-1,0),NA())</f>
        <v>947.99720923548398</v>
      </c>
      <c r="G2279" s="28">
        <f ca="1">IF(ISNUMBER(OFFSET(INDIRECT("'"&amp;'DATA for charts'!G$5&amp;"'!$F1"),$A2279-1,0)),OFFSET(INDIRECT("'"&amp;'DATA for charts'!G$5&amp;"'!$F1"),$A2279-1,0),NA())</f>
        <v>939.78</v>
      </c>
      <c r="H2279" s="28">
        <f ca="1">IF(ISNUMBER(OFFSET(INDIRECT("'"&amp;'DATA for charts'!H$5&amp;"'!$F1"),$A2279-1,0)),OFFSET(INDIRECT("'"&amp;'DATA for charts'!H$5&amp;"'!$F1"),$A2279-1,0),NA())</f>
        <v>941.94422987786595</v>
      </c>
      <c r="I2279" s="28" t="e">
        <f ca="1">IF(ISNUMBER(OFFSET(INDIRECT("'"&amp;'DATA for charts'!I$5&amp;"'!$F1"),$A2279-1,0)),OFFSET(INDIRECT("'"&amp;'DATA for charts'!I$5&amp;"'!$F1"),$A2279-1,0),NA())</f>
        <v>#N/A</v>
      </c>
      <c r="J2279" s="28" t="e">
        <f ca="1">IF(ISNUMBER(OFFSET(INDIRECT("'"&amp;'DATA for charts'!J$5&amp;"'!$F1"),$A2279-1,0)),OFFSET(INDIRECT("'"&amp;'DATA for charts'!J$5&amp;"'!$F1"),$A2279-1,0),NA())</f>
        <v>#N/A</v>
      </c>
      <c r="K2279" s="28" t="e">
        <f ca="1">IF(ISNUMBER(OFFSET(INDIRECT("'"&amp;'DATA for charts'!K$5&amp;"'!$F1"),$A2279-1,0)),OFFSET(INDIRECT("'"&amp;'DATA for charts'!K$5&amp;"'!$F1"),$A2279-1,0),NA())</f>
        <v>#N/A</v>
      </c>
      <c r="L2279" s="28" t="e">
        <f ca="1">IF(ISNUMBER(OFFSET(INDIRECT("'"&amp;'DATA for charts'!L$5&amp;"'!$F1"),$A2279-1,0)),OFFSET(INDIRECT("'"&amp;'DATA for charts'!L$5&amp;"'!$F1"),$A2279-1,0),NA())</f>
        <v>#N/A</v>
      </c>
      <c r="M2279" s="28" t="e">
        <f ca="1">IF(ISNUMBER(OFFSET(INDIRECT("'"&amp;'DATA for charts'!M$5&amp;"'!$F1"),$A2279-1,0)),OFFSET(INDIRECT("'"&amp;'DATA for charts'!M$5&amp;"'!$F1"),$A2279-1,0),NA())</f>
        <v>#N/A</v>
      </c>
      <c r="N2279" s="28" t="e">
        <f ca="1">IF(ISNUMBER(OFFSET(INDIRECT("'"&amp;'DATA for charts'!N$5&amp;"'!$F1"),$A2279-1,0)),OFFSET(INDIRECT("'"&amp;'DATA for charts'!N$5&amp;"'!$F1"),$A2279-1,0),NA())</f>
        <v>#N/A</v>
      </c>
      <c r="O2279" s="28" t="e">
        <f ca="1">IF(ISNUMBER(OFFSET(INDIRECT("'"&amp;'DATA for charts'!O$5&amp;"'!$F1"),$A2279-1,0)),OFFSET(INDIRECT("'"&amp;'DATA for charts'!O$5&amp;"'!$F1"),$A2279-1,0),NA())</f>
        <v>#N/A</v>
      </c>
      <c r="P2279" s="28" t="e">
        <f ca="1">IF(ISNUMBER(OFFSET(INDIRECT("'"&amp;'DATA for charts'!P$5&amp;"'!$F1"),$A2279-1,0)),OFFSET(INDIRECT("'"&amp;'DATA for charts'!P$5&amp;"'!$F1"),$A2279-1,0),NA())</f>
        <v>#N/A</v>
      </c>
      <c r="Q2279" s="28" t="e">
        <f ca="1">IF(ISNUMBER(OFFSET(INDIRECT("'"&amp;'DATA for charts'!Q$5&amp;"'!$F1"),$A2279-1,0)),OFFSET(INDIRECT("'"&amp;'DATA for charts'!Q$5&amp;"'!$F1"),$A2279-1,0),NA())</f>
        <v>#N/A</v>
      </c>
      <c r="R2279" s="28" t="e">
        <f ca="1">IF(ISNUMBER(OFFSET(INDIRECT("'"&amp;'DATA for charts'!R$5&amp;"'!$F1"),$A2279-1,0)),OFFSET(INDIRECT("'"&amp;'DATA for charts'!R$5&amp;"'!$F1"),$A2279-1,0),NA())</f>
        <v>#N/A</v>
      </c>
      <c r="S2279" s="28" t="e">
        <f ca="1">IF(ISNUMBER(OFFSET(INDIRECT("'"&amp;'DATA for charts'!S$5&amp;"'!$F1"),$A2279-1,0)),OFFSET(INDIRECT("'"&amp;'DATA for charts'!S$5&amp;"'!$F1"),$A2279-1,0),NA())</f>
        <v>#N/A</v>
      </c>
    </row>
    <row r="2280" spans="1:19">
      <c r="A2280" s="226">
        <f t="shared" si="1583"/>
        <v>241</v>
      </c>
      <c r="B2280" s="8">
        <v>12</v>
      </c>
      <c r="C2280" s="28">
        <f ca="1">IF(ISNUMBER(OFFSET(INDIRECT("'"&amp;'DATA for charts'!C$5&amp;"'!$F1"),$A2280-1,0)),OFFSET(INDIRECT("'"&amp;'DATA for charts'!C$5&amp;"'!$F1"),$A2280-1,0),NA())</f>
        <v>1003</v>
      </c>
      <c r="D2280" s="28">
        <f ca="1">IF(ISNUMBER(OFFSET(INDIRECT("'"&amp;'DATA for charts'!D$5&amp;"'!$F1"),$A2280-1,0)),OFFSET(INDIRECT("'"&amp;'DATA for charts'!D$5&amp;"'!$F1"),$A2280-1,0),NA())</f>
        <v>996.14100000000008</v>
      </c>
      <c r="E2280" s="28">
        <f ca="1">IF(ISNUMBER(OFFSET(INDIRECT("'"&amp;'DATA for charts'!E$5&amp;"'!$F1"),$A2280-1,0)),OFFSET(INDIRECT("'"&amp;'DATA for charts'!E$5&amp;"'!$F1"),$A2280-1,0),NA())</f>
        <v>1003</v>
      </c>
      <c r="F2280" s="28">
        <f ca="1">IF(ISNUMBER(OFFSET(INDIRECT("'"&amp;'DATA for charts'!F$5&amp;"'!$F1"),$A2280-1,0)),OFFSET(INDIRECT("'"&amp;'DATA for charts'!F$5&amp;"'!$F1"),$A2280-1,0),NA())</f>
        <v>1005.2372645978</v>
      </c>
      <c r="G2280" s="28">
        <f ca="1">IF(ISNUMBER(OFFSET(INDIRECT("'"&amp;'DATA for charts'!G$5&amp;"'!$F1"),$A2280-1,0)),OFFSET(INDIRECT("'"&amp;'DATA for charts'!G$5&amp;"'!$F1"),$A2280-1,0),NA())</f>
        <v>1001.8</v>
      </c>
      <c r="H2280" s="28">
        <f ca="1">IF(ISNUMBER(OFFSET(INDIRECT("'"&amp;'DATA for charts'!H$5&amp;"'!$F1"),$A2280-1,0)),OFFSET(INDIRECT("'"&amp;'DATA for charts'!H$5&amp;"'!$F1"),$A2280-1,0),NA())</f>
        <v>1004.1700911719</v>
      </c>
      <c r="I2280" s="28" t="e">
        <f ca="1">IF(ISNUMBER(OFFSET(INDIRECT("'"&amp;'DATA for charts'!I$5&amp;"'!$F1"),$A2280-1,0)),OFFSET(INDIRECT("'"&amp;'DATA for charts'!I$5&amp;"'!$F1"),$A2280-1,0),NA())</f>
        <v>#N/A</v>
      </c>
      <c r="J2280" s="28" t="e">
        <f ca="1">IF(ISNUMBER(OFFSET(INDIRECT("'"&amp;'DATA for charts'!J$5&amp;"'!$F1"),$A2280-1,0)),OFFSET(INDIRECT("'"&amp;'DATA for charts'!J$5&amp;"'!$F1"),$A2280-1,0),NA())</f>
        <v>#N/A</v>
      </c>
      <c r="K2280" s="28" t="e">
        <f ca="1">IF(ISNUMBER(OFFSET(INDIRECT("'"&amp;'DATA for charts'!K$5&amp;"'!$F1"),$A2280-1,0)),OFFSET(INDIRECT("'"&amp;'DATA for charts'!K$5&amp;"'!$F1"),$A2280-1,0),NA())</f>
        <v>#N/A</v>
      </c>
      <c r="L2280" s="28" t="e">
        <f ca="1">IF(ISNUMBER(OFFSET(INDIRECT("'"&amp;'DATA for charts'!L$5&amp;"'!$F1"),$A2280-1,0)),OFFSET(INDIRECT("'"&amp;'DATA for charts'!L$5&amp;"'!$F1"),$A2280-1,0),NA())</f>
        <v>#N/A</v>
      </c>
      <c r="M2280" s="28" t="e">
        <f ca="1">IF(ISNUMBER(OFFSET(INDIRECT("'"&amp;'DATA for charts'!M$5&amp;"'!$F1"),$A2280-1,0)),OFFSET(INDIRECT("'"&amp;'DATA for charts'!M$5&amp;"'!$F1"),$A2280-1,0),NA())</f>
        <v>#N/A</v>
      </c>
      <c r="N2280" s="28" t="e">
        <f ca="1">IF(ISNUMBER(OFFSET(INDIRECT("'"&amp;'DATA for charts'!N$5&amp;"'!$F1"),$A2280-1,0)),OFFSET(INDIRECT("'"&amp;'DATA for charts'!N$5&amp;"'!$F1"),$A2280-1,0),NA())</f>
        <v>#N/A</v>
      </c>
      <c r="O2280" s="28" t="e">
        <f ca="1">IF(ISNUMBER(OFFSET(INDIRECT("'"&amp;'DATA for charts'!O$5&amp;"'!$F1"),$A2280-1,0)),OFFSET(INDIRECT("'"&amp;'DATA for charts'!O$5&amp;"'!$F1"),$A2280-1,0),NA())</f>
        <v>#N/A</v>
      </c>
      <c r="P2280" s="28" t="e">
        <f ca="1">IF(ISNUMBER(OFFSET(INDIRECT("'"&amp;'DATA for charts'!P$5&amp;"'!$F1"),$A2280-1,0)),OFFSET(INDIRECT("'"&amp;'DATA for charts'!P$5&amp;"'!$F1"),$A2280-1,0),NA())</f>
        <v>#N/A</v>
      </c>
      <c r="Q2280" s="28" t="e">
        <f ca="1">IF(ISNUMBER(OFFSET(INDIRECT("'"&amp;'DATA for charts'!Q$5&amp;"'!$F1"),$A2280-1,0)),OFFSET(INDIRECT("'"&amp;'DATA for charts'!Q$5&amp;"'!$F1"),$A2280-1,0),NA())</f>
        <v>#N/A</v>
      </c>
      <c r="R2280" s="28" t="e">
        <f ca="1">IF(ISNUMBER(OFFSET(INDIRECT("'"&amp;'DATA for charts'!R$5&amp;"'!$F1"),$A2280-1,0)),OFFSET(INDIRECT("'"&amp;'DATA for charts'!R$5&amp;"'!$F1"),$A2280-1,0),NA())</f>
        <v>#N/A</v>
      </c>
      <c r="S2280" s="28" t="e">
        <f ca="1">IF(ISNUMBER(OFFSET(INDIRECT("'"&amp;'DATA for charts'!S$5&amp;"'!$F1"),$A2280-1,0)),OFFSET(INDIRECT("'"&amp;'DATA for charts'!S$5&amp;"'!$F1"),$A2280-1,0),NA())</f>
        <v>#N/A</v>
      </c>
    </row>
    <row r="2281" spans="1:19">
      <c r="A2281" s="226">
        <f t="shared" si="1583"/>
        <v>242</v>
      </c>
      <c r="B2281" s="8">
        <v>13</v>
      </c>
      <c r="C2281" s="28">
        <f ca="1">IF(ISNUMBER(OFFSET(INDIRECT("'"&amp;'DATA for charts'!C$5&amp;"'!$F1"),$A2281-1,0)),OFFSET(INDIRECT("'"&amp;'DATA for charts'!C$5&amp;"'!$F1"),$A2281-1,0),NA())</f>
        <v>1008</v>
      </c>
      <c r="D2281" s="28">
        <f ca="1">IF(ISNUMBER(OFFSET(INDIRECT("'"&amp;'DATA for charts'!D$5&amp;"'!$F1"),$A2281-1,0)),OFFSET(INDIRECT("'"&amp;'DATA for charts'!D$5&amp;"'!$F1"),$A2281-1,0),NA())</f>
        <v>1002.0363</v>
      </c>
      <c r="E2281" s="28">
        <f ca="1">IF(ISNUMBER(OFFSET(INDIRECT("'"&amp;'DATA for charts'!E$5&amp;"'!$F1"),$A2281-1,0)),OFFSET(INDIRECT("'"&amp;'DATA for charts'!E$5&amp;"'!$F1"),$A2281-1,0),NA())</f>
        <v>1008</v>
      </c>
      <c r="F2281" s="28">
        <f ca="1">IF(ISNUMBER(OFFSET(INDIRECT("'"&amp;'DATA for charts'!F$5&amp;"'!$F1"),$A2281-1,0)),OFFSET(INDIRECT("'"&amp;'DATA for charts'!F$5&amp;"'!$F1"),$A2281-1,0),NA())</f>
        <v>1004.0328195931</v>
      </c>
      <c r="G2281" s="28">
        <f ca="1">IF(ISNUMBER(OFFSET(INDIRECT("'"&amp;'DATA for charts'!G$5&amp;"'!$F1"),$A2281-1,0)),OFFSET(INDIRECT("'"&amp;'DATA for charts'!G$5&amp;"'!$F1"),$A2281-1,0),NA())</f>
        <v>1005.59</v>
      </c>
      <c r="H2281" s="28">
        <f ca="1">IF(ISNUMBER(OFFSET(INDIRECT("'"&amp;'DATA for charts'!H$5&amp;"'!$F1"),$A2281-1,0)),OFFSET(INDIRECT("'"&amp;'DATA for charts'!H$5&amp;"'!$F1"),$A2281-1,0),NA())</f>
        <v>1007.55178269031</v>
      </c>
      <c r="I2281" s="28" t="e">
        <f ca="1">IF(ISNUMBER(OFFSET(INDIRECT("'"&amp;'DATA for charts'!I$5&amp;"'!$F1"),$A2281-1,0)),OFFSET(INDIRECT("'"&amp;'DATA for charts'!I$5&amp;"'!$F1"),$A2281-1,0),NA())</f>
        <v>#N/A</v>
      </c>
      <c r="J2281" s="28" t="e">
        <f ca="1">IF(ISNUMBER(OFFSET(INDIRECT("'"&amp;'DATA for charts'!J$5&amp;"'!$F1"),$A2281-1,0)),OFFSET(INDIRECT("'"&amp;'DATA for charts'!J$5&amp;"'!$F1"),$A2281-1,0),NA())</f>
        <v>#N/A</v>
      </c>
      <c r="K2281" s="28" t="e">
        <f ca="1">IF(ISNUMBER(OFFSET(INDIRECT("'"&amp;'DATA for charts'!K$5&amp;"'!$F1"),$A2281-1,0)),OFFSET(INDIRECT("'"&amp;'DATA for charts'!K$5&amp;"'!$F1"),$A2281-1,0),NA())</f>
        <v>#N/A</v>
      </c>
      <c r="L2281" s="28" t="e">
        <f ca="1">IF(ISNUMBER(OFFSET(INDIRECT("'"&amp;'DATA for charts'!L$5&amp;"'!$F1"),$A2281-1,0)),OFFSET(INDIRECT("'"&amp;'DATA for charts'!L$5&amp;"'!$F1"),$A2281-1,0),NA())</f>
        <v>#N/A</v>
      </c>
      <c r="M2281" s="28" t="e">
        <f ca="1">IF(ISNUMBER(OFFSET(INDIRECT("'"&amp;'DATA for charts'!M$5&amp;"'!$F1"),$A2281-1,0)),OFFSET(INDIRECT("'"&amp;'DATA for charts'!M$5&amp;"'!$F1"),$A2281-1,0),NA())</f>
        <v>#N/A</v>
      </c>
      <c r="N2281" s="28" t="e">
        <f ca="1">IF(ISNUMBER(OFFSET(INDIRECT("'"&amp;'DATA for charts'!N$5&amp;"'!$F1"),$A2281-1,0)),OFFSET(INDIRECT("'"&amp;'DATA for charts'!N$5&amp;"'!$F1"),$A2281-1,0),NA())</f>
        <v>#N/A</v>
      </c>
      <c r="O2281" s="28" t="e">
        <f ca="1">IF(ISNUMBER(OFFSET(INDIRECT("'"&amp;'DATA for charts'!O$5&amp;"'!$F1"),$A2281-1,0)),OFFSET(INDIRECT("'"&amp;'DATA for charts'!O$5&amp;"'!$F1"),$A2281-1,0),NA())</f>
        <v>#N/A</v>
      </c>
      <c r="P2281" s="28" t="e">
        <f ca="1">IF(ISNUMBER(OFFSET(INDIRECT("'"&amp;'DATA for charts'!P$5&amp;"'!$F1"),$A2281-1,0)),OFFSET(INDIRECT("'"&amp;'DATA for charts'!P$5&amp;"'!$F1"),$A2281-1,0),NA())</f>
        <v>#N/A</v>
      </c>
      <c r="Q2281" s="28" t="e">
        <f ca="1">IF(ISNUMBER(OFFSET(INDIRECT("'"&amp;'DATA for charts'!Q$5&amp;"'!$F1"),$A2281-1,0)),OFFSET(INDIRECT("'"&amp;'DATA for charts'!Q$5&amp;"'!$F1"),$A2281-1,0),NA())</f>
        <v>#N/A</v>
      </c>
      <c r="R2281" s="28" t="e">
        <f ca="1">IF(ISNUMBER(OFFSET(INDIRECT("'"&amp;'DATA for charts'!R$5&amp;"'!$F1"),$A2281-1,0)),OFFSET(INDIRECT("'"&amp;'DATA for charts'!R$5&amp;"'!$F1"),$A2281-1,0),NA())</f>
        <v>#N/A</v>
      </c>
      <c r="S2281" s="28" t="e">
        <f ca="1">IF(ISNUMBER(OFFSET(INDIRECT("'"&amp;'DATA for charts'!S$5&amp;"'!$F1"),$A2281-1,0)),OFFSET(INDIRECT("'"&amp;'DATA for charts'!S$5&amp;"'!$F1"),$A2281-1,0),NA())</f>
        <v>#N/A</v>
      </c>
    </row>
    <row r="2282" spans="1:19">
      <c r="A2282" s="226">
        <f t="shared" si="1583"/>
        <v>243</v>
      </c>
      <c r="B2282" s="8">
        <v>14</v>
      </c>
      <c r="C2282" s="28">
        <f ca="1">IF(ISNUMBER(OFFSET(INDIRECT("'"&amp;'DATA for charts'!C$5&amp;"'!$F1"),$A2282-1,0)),OFFSET(INDIRECT("'"&amp;'DATA for charts'!C$5&amp;"'!$F1"),$A2282-1,0),NA())</f>
        <v>955</v>
      </c>
      <c r="D2282" s="28">
        <f ca="1">IF(ISNUMBER(OFFSET(INDIRECT("'"&amp;'DATA for charts'!D$5&amp;"'!$F1"),$A2282-1,0)),OFFSET(INDIRECT("'"&amp;'DATA for charts'!D$5&amp;"'!$F1"),$A2282-1,0),NA())</f>
        <v>951.51429999999993</v>
      </c>
      <c r="E2282" s="28">
        <f ca="1">IF(ISNUMBER(OFFSET(INDIRECT("'"&amp;'DATA for charts'!E$5&amp;"'!$F1"),$A2282-1,0)),OFFSET(INDIRECT("'"&amp;'DATA for charts'!E$5&amp;"'!$F1"),$A2282-1,0),NA())</f>
        <v>955</v>
      </c>
      <c r="F2282" s="28">
        <f ca="1">IF(ISNUMBER(OFFSET(INDIRECT("'"&amp;'DATA for charts'!F$5&amp;"'!$F1"),$A2282-1,0)),OFFSET(INDIRECT("'"&amp;'DATA for charts'!F$5&amp;"'!$F1"),$A2282-1,0),NA())</f>
        <v>946.14681609577201</v>
      </c>
      <c r="G2282" s="28">
        <f ca="1">IF(ISNUMBER(OFFSET(INDIRECT("'"&amp;'DATA for charts'!G$5&amp;"'!$F1"),$A2282-1,0)),OFFSET(INDIRECT("'"&amp;'DATA for charts'!G$5&amp;"'!$F1"),$A2282-1,0),NA())</f>
        <v>952.44</v>
      </c>
      <c r="H2282" s="28">
        <f ca="1">IF(ISNUMBER(OFFSET(INDIRECT("'"&amp;'DATA for charts'!H$5&amp;"'!$F1"),$A2282-1,0)),OFFSET(INDIRECT("'"&amp;'DATA for charts'!H$5&amp;"'!$F1"),$A2282-1,0),NA())</f>
        <v>954.45692872563006</v>
      </c>
      <c r="I2282" s="28" t="e">
        <f ca="1">IF(ISNUMBER(OFFSET(INDIRECT("'"&amp;'DATA for charts'!I$5&amp;"'!$F1"),$A2282-1,0)),OFFSET(INDIRECT("'"&amp;'DATA for charts'!I$5&amp;"'!$F1"),$A2282-1,0),NA())</f>
        <v>#N/A</v>
      </c>
      <c r="J2282" s="28" t="e">
        <f ca="1">IF(ISNUMBER(OFFSET(INDIRECT("'"&amp;'DATA for charts'!J$5&amp;"'!$F1"),$A2282-1,0)),OFFSET(INDIRECT("'"&amp;'DATA for charts'!J$5&amp;"'!$F1"),$A2282-1,0),NA())</f>
        <v>#N/A</v>
      </c>
      <c r="K2282" s="28" t="e">
        <f ca="1">IF(ISNUMBER(OFFSET(INDIRECT("'"&amp;'DATA for charts'!K$5&amp;"'!$F1"),$A2282-1,0)),OFFSET(INDIRECT("'"&amp;'DATA for charts'!K$5&amp;"'!$F1"),$A2282-1,0),NA())</f>
        <v>#N/A</v>
      </c>
      <c r="L2282" s="28" t="e">
        <f ca="1">IF(ISNUMBER(OFFSET(INDIRECT("'"&amp;'DATA for charts'!L$5&amp;"'!$F1"),$A2282-1,0)),OFFSET(INDIRECT("'"&amp;'DATA for charts'!L$5&amp;"'!$F1"),$A2282-1,0),NA())</f>
        <v>#N/A</v>
      </c>
      <c r="M2282" s="28" t="e">
        <f ca="1">IF(ISNUMBER(OFFSET(INDIRECT("'"&amp;'DATA for charts'!M$5&amp;"'!$F1"),$A2282-1,0)),OFFSET(INDIRECT("'"&amp;'DATA for charts'!M$5&amp;"'!$F1"),$A2282-1,0),NA())</f>
        <v>#N/A</v>
      </c>
      <c r="N2282" s="28" t="e">
        <f ca="1">IF(ISNUMBER(OFFSET(INDIRECT("'"&amp;'DATA for charts'!N$5&amp;"'!$F1"),$A2282-1,0)),OFFSET(INDIRECT("'"&amp;'DATA for charts'!N$5&amp;"'!$F1"),$A2282-1,0),NA())</f>
        <v>#N/A</v>
      </c>
      <c r="O2282" s="28" t="e">
        <f ca="1">IF(ISNUMBER(OFFSET(INDIRECT("'"&amp;'DATA for charts'!O$5&amp;"'!$F1"),$A2282-1,0)),OFFSET(INDIRECT("'"&amp;'DATA for charts'!O$5&amp;"'!$F1"),$A2282-1,0),NA())</f>
        <v>#N/A</v>
      </c>
      <c r="P2282" s="28" t="e">
        <f ca="1">IF(ISNUMBER(OFFSET(INDIRECT("'"&amp;'DATA for charts'!P$5&amp;"'!$F1"),$A2282-1,0)),OFFSET(INDIRECT("'"&amp;'DATA for charts'!P$5&amp;"'!$F1"),$A2282-1,0),NA())</f>
        <v>#N/A</v>
      </c>
      <c r="Q2282" s="28" t="e">
        <f ca="1">IF(ISNUMBER(OFFSET(INDIRECT("'"&amp;'DATA for charts'!Q$5&amp;"'!$F1"),$A2282-1,0)),OFFSET(INDIRECT("'"&amp;'DATA for charts'!Q$5&amp;"'!$F1"),$A2282-1,0),NA())</f>
        <v>#N/A</v>
      </c>
      <c r="R2282" s="28" t="e">
        <f ca="1">IF(ISNUMBER(OFFSET(INDIRECT("'"&amp;'DATA for charts'!R$5&amp;"'!$F1"),$A2282-1,0)),OFFSET(INDIRECT("'"&amp;'DATA for charts'!R$5&amp;"'!$F1"),$A2282-1,0),NA())</f>
        <v>#N/A</v>
      </c>
      <c r="S2282" s="28" t="e">
        <f ca="1">IF(ISNUMBER(OFFSET(INDIRECT("'"&amp;'DATA for charts'!S$5&amp;"'!$F1"),$A2282-1,0)),OFFSET(INDIRECT("'"&amp;'DATA for charts'!S$5&amp;"'!$F1"),$A2282-1,0),NA())</f>
        <v>#N/A</v>
      </c>
    </row>
    <row r="2283" spans="1:19">
      <c r="A2283" s="226">
        <f t="shared" si="1583"/>
        <v>244</v>
      </c>
      <c r="B2283" s="8">
        <v>15</v>
      </c>
      <c r="C2283" s="28">
        <f ca="1">IF(ISNUMBER(OFFSET(INDIRECT("'"&amp;'DATA for charts'!C$5&amp;"'!$F1"),$A2283-1,0)),OFFSET(INDIRECT("'"&amp;'DATA for charts'!C$5&amp;"'!$F1"),$A2283-1,0),NA())</f>
        <v>848</v>
      </c>
      <c r="D2283" s="28">
        <f ca="1">IF(ISNUMBER(OFFSET(INDIRECT("'"&amp;'DATA for charts'!D$5&amp;"'!$F1"),$A2283-1,0)),OFFSET(INDIRECT("'"&amp;'DATA for charts'!D$5&amp;"'!$F1"),$A2283-1,0),NA())</f>
        <v>847.78719999999998</v>
      </c>
      <c r="E2283" s="28">
        <f ca="1">IF(ISNUMBER(OFFSET(INDIRECT("'"&amp;'DATA for charts'!E$5&amp;"'!$F1"),$A2283-1,0)),OFFSET(INDIRECT("'"&amp;'DATA for charts'!E$5&amp;"'!$F1"),$A2283-1,0),NA())</f>
        <v>848</v>
      </c>
      <c r="F2283" s="28">
        <f ca="1">IF(ISNUMBER(OFFSET(INDIRECT("'"&amp;'DATA for charts'!F$5&amp;"'!$F1"),$A2283-1,0)),OFFSET(INDIRECT("'"&amp;'DATA for charts'!F$5&amp;"'!$F1"),$A2283-1,0),NA())</f>
        <v>835.47787230450297</v>
      </c>
      <c r="G2283" s="28">
        <f ca="1">IF(ISNUMBER(OFFSET(INDIRECT("'"&amp;'DATA for charts'!G$5&amp;"'!$F1"),$A2283-1,0)),OFFSET(INDIRECT("'"&amp;'DATA for charts'!G$5&amp;"'!$F1"),$A2283-1,0),NA())</f>
        <v>846.07</v>
      </c>
      <c r="H2283" s="28">
        <f ca="1">IF(ISNUMBER(OFFSET(INDIRECT("'"&amp;'DATA for charts'!H$5&amp;"'!$F1"),$A2283-1,0)),OFFSET(INDIRECT("'"&amp;'DATA for charts'!H$5&amp;"'!$F1"),$A2283-1,0),NA())</f>
        <v>848.32580761667793</v>
      </c>
      <c r="I2283" s="28" t="e">
        <f ca="1">IF(ISNUMBER(OFFSET(INDIRECT("'"&amp;'DATA for charts'!I$5&amp;"'!$F1"),$A2283-1,0)),OFFSET(INDIRECT("'"&amp;'DATA for charts'!I$5&amp;"'!$F1"),$A2283-1,0),NA())</f>
        <v>#N/A</v>
      </c>
      <c r="J2283" s="28" t="e">
        <f ca="1">IF(ISNUMBER(OFFSET(INDIRECT("'"&amp;'DATA for charts'!J$5&amp;"'!$F1"),$A2283-1,0)),OFFSET(INDIRECT("'"&amp;'DATA for charts'!J$5&amp;"'!$F1"),$A2283-1,0),NA())</f>
        <v>#N/A</v>
      </c>
      <c r="K2283" s="28" t="e">
        <f ca="1">IF(ISNUMBER(OFFSET(INDIRECT("'"&amp;'DATA for charts'!K$5&amp;"'!$F1"),$A2283-1,0)),OFFSET(INDIRECT("'"&amp;'DATA for charts'!K$5&amp;"'!$F1"),$A2283-1,0),NA())</f>
        <v>#N/A</v>
      </c>
      <c r="L2283" s="28" t="e">
        <f ca="1">IF(ISNUMBER(OFFSET(INDIRECT("'"&amp;'DATA for charts'!L$5&amp;"'!$F1"),$A2283-1,0)),OFFSET(INDIRECT("'"&amp;'DATA for charts'!L$5&amp;"'!$F1"),$A2283-1,0),NA())</f>
        <v>#N/A</v>
      </c>
      <c r="M2283" s="28" t="e">
        <f ca="1">IF(ISNUMBER(OFFSET(INDIRECT("'"&amp;'DATA for charts'!M$5&amp;"'!$F1"),$A2283-1,0)),OFFSET(INDIRECT("'"&amp;'DATA for charts'!M$5&amp;"'!$F1"),$A2283-1,0),NA())</f>
        <v>#N/A</v>
      </c>
      <c r="N2283" s="28" t="e">
        <f ca="1">IF(ISNUMBER(OFFSET(INDIRECT("'"&amp;'DATA for charts'!N$5&amp;"'!$F1"),$A2283-1,0)),OFFSET(INDIRECT("'"&amp;'DATA for charts'!N$5&amp;"'!$F1"),$A2283-1,0),NA())</f>
        <v>#N/A</v>
      </c>
      <c r="O2283" s="28" t="e">
        <f ca="1">IF(ISNUMBER(OFFSET(INDIRECT("'"&amp;'DATA for charts'!O$5&amp;"'!$F1"),$A2283-1,0)),OFFSET(INDIRECT("'"&amp;'DATA for charts'!O$5&amp;"'!$F1"),$A2283-1,0),NA())</f>
        <v>#N/A</v>
      </c>
      <c r="P2283" s="28" t="e">
        <f ca="1">IF(ISNUMBER(OFFSET(INDIRECT("'"&amp;'DATA for charts'!P$5&amp;"'!$F1"),$A2283-1,0)),OFFSET(INDIRECT("'"&amp;'DATA for charts'!P$5&amp;"'!$F1"),$A2283-1,0),NA())</f>
        <v>#N/A</v>
      </c>
      <c r="Q2283" s="28" t="e">
        <f ca="1">IF(ISNUMBER(OFFSET(INDIRECT("'"&amp;'DATA for charts'!Q$5&amp;"'!$F1"),$A2283-1,0)),OFFSET(INDIRECT("'"&amp;'DATA for charts'!Q$5&amp;"'!$F1"),$A2283-1,0),NA())</f>
        <v>#N/A</v>
      </c>
      <c r="R2283" s="28" t="e">
        <f ca="1">IF(ISNUMBER(OFFSET(INDIRECT("'"&amp;'DATA for charts'!R$5&amp;"'!$F1"),$A2283-1,0)),OFFSET(INDIRECT("'"&amp;'DATA for charts'!R$5&amp;"'!$F1"),$A2283-1,0),NA())</f>
        <v>#N/A</v>
      </c>
      <c r="S2283" s="28" t="e">
        <f ca="1">IF(ISNUMBER(OFFSET(INDIRECT("'"&amp;'DATA for charts'!S$5&amp;"'!$F1"),$A2283-1,0)),OFFSET(INDIRECT("'"&amp;'DATA for charts'!S$5&amp;"'!$F1"),$A2283-1,0),NA())</f>
        <v>#N/A</v>
      </c>
    </row>
    <row r="2284" spans="1:19">
      <c r="A2284" s="226">
        <f t="shared" si="1583"/>
        <v>245</v>
      </c>
      <c r="B2284" s="8">
        <v>16</v>
      </c>
      <c r="C2284" s="28">
        <f ca="1">IF(ISNUMBER(OFFSET(INDIRECT("'"&amp;'DATA for charts'!C$5&amp;"'!$F1"),$A2284-1,0)),OFFSET(INDIRECT("'"&amp;'DATA for charts'!C$5&amp;"'!$F1"),$A2284-1,0),NA())</f>
        <v>696</v>
      </c>
      <c r="D2284" s="28">
        <f ca="1">IF(ISNUMBER(OFFSET(INDIRECT("'"&amp;'DATA for charts'!D$5&amp;"'!$F1"),$A2284-1,0)),OFFSET(INDIRECT("'"&amp;'DATA for charts'!D$5&amp;"'!$F1"),$A2284-1,0),NA())</f>
        <v>697.26509999999996</v>
      </c>
      <c r="E2284" s="28">
        <f ca="1">IF(ISNUMBER(OFFSET(INDIRECT("'"&amp;'DATA for charts'!E$5&amp;"'!$F1"),$A2284-1,0)),OFFSET(INDIRECT("'"&amp;'DATA for charts'!E$5&amp;"'!$F1"),$A2284-1,0),NA())</f>
        <v>696</v>
      </c>
      <c r="F2284" s="28">
        <f ca="1">IF(ISNUMBER(OFFSET(INDIRECT("'"&amp;'DATA for charts'!F$5&amp;"'!$F1"),$A2284-1,0)),OFFSET(INDIRECT("'"&amp;'DATA for charts'!F$5&amp;"'!$F1"),$A2284-1,0),NA())</f>
        <v>679.25953638355998</v>
      </c>
      <c r="G2284" s="28">
        <f ca="1">IF(ISNUMBER(OFFSET(INDIRECT("'"&amp;'DATA for charts'!G$5&amp;"'!$F1"),$A2284-1,0)),OFFSET(INDIRECT("'"&amp;'DATA for charts'!G$5&amp;"'!$F1"),$A2284-1,0),NA())</f>
        <v>693.34</v>
      </c>
      <c r="H2284" s="28">
        <f ca="1">IF(ISNUMBER(OFFSET(INDIRECT("'"&amp;'DATA for charts'!H$5&amp;"'!$F1"),$A2284-1,0)),OFFSET(INDIRECT("'"&amp;'DATA for charts'!H$5&amp;"'!$F1"),$A2284-1,0),NA())</f>
        <v>695.79259765950394</v>
      </c>
      <c r="I2284" s="28" t="e">
        <f ca="1">IF(ISNUMBER(OFFSET(INDIRECT("'"&amp;'DATA for charts'!I$5&amp;"'!$F1"),$A2284-1,0)),OFFSET(INDIRECT("'"&amp;'DATA for charts'!I$5&amp;"'!$F1"),$A2284-1,0),NA())</f>
        <v>#N/A</v>
      </c>
      <c r="J2284" s="28" t="e">
        <f ca="1">IF(ISNUMBER(OFFSET(INDIRECT("'"&amp;'DATA for charts'!J$5&amp;"'!$F1"),$A2284-1,0)),OFFSET(INDIRECT("'"&amp;'DATA for charts'!J$5&amp;"'!$F1"),$A2284-1,0),NA())</f>
        <v>#N/A</v>
      </c>
      <c r="K2284" s="28" t="e">
        <f ca="1">IF(ISNUMBER(OFFSET(INDIRECT("'"&amp;'DATA for charts'!K$5&amp;"'!$F1"),$A2284-1,0)),OFFSET(INDIRECT("'"&amp;'DATA for charts'!K$5&amp;"'!$F1"),$A2284-1,0),NA())</f>
        <v>#N/A</v>
      </c>
      <c r="L2284" s="28" t="e">
        <f ca="1">IF(ISNUMBER(OFFSET(INDIRECT("'"&amp;'DATA for charts'!L$5&amp;"'!$F1"),$A2284-1,0)),OFFSET(INDIRECT("'"&amp;'DATA for charts'!L$5&amp;"'!$F1"),$A2284-1,0),NA())</f>
        <v>#N/A</v>
      </c>
      <c r="M2284" s="28" t="e">
        <f ca="1">IF(ISNUMBER(OFFSET(INDIRECT("'"&amp;'DATA for charts'!M$5&amp;"'!$F1"),$A2284-1,0)),OFFSET(INDIRECT("'"&amp;'DATA for charts'!M$5&amp;"'!$F1"),$A2284-1,0),NA())</f>
        <v>#N/A</v>
      </c>
      <c r="N2284" s="28" t="e">
        <f ca="1">IF(ISNUMBER(OFFSET(INDIRECT("'"&amp;'DATA for charts'!N$5&amp;"'!$F1"),$A2284-1,0)),OFFSET(INDIRECT("'"&amp;'DATA for charts'!N$5&amp;"'!$F1"),$A2284-1,0),NA())</f>
        <v>#N/A</v>
      </c>
      <c r="O2284" s="28" t="e">
        <f ca="1">IF(ISNUMBER(OFFSET(INDIRECT("'"&amp;'DATA for charts'!O$5&amp;"'!$F1"),$A2284-1,0)),OFFSET(INDIRECT("'"&amp;'DATA for charts'!O$5&amp;"'!$F1"),$A2284-1,0),NA())</f>
        <v>#N/A</v>
      </c>
      <c r="P2284" s="28" t="e">
        <f ca="1">IF(ISNUMBER(OFFSET(INDIRECT("'"&amp;'DATA for charts'!P$5&amp;"'!$F1"),$A2284-1,0)),OFFSET(INDIRECT("'"&amp;'DATA for charts'!P$5&amp;"'!$F1"),$A2284-1,0),NA())</f>
        <v>#N/A</v>
      </c>
      <c r="Q2284" s="28" t="e">
        <f ca="1">IF(ISNUMBER(OFFSET(INDIRECT("'"&amp;'DATA for charts'!Q$5&amp;"'!$F1"),$A2284-1,0)),OFFSET(INDIRECT("'"&amp;'DATA for charts'!Q$5&amp;"'!$F1"),$A2284-1,0),NA())</f>
        <v>#N/A</v>
      </c>
      <c r="R2284" s="28" t="e">
        <f ca="1">IF(ISNUMBER(OFFSET(INDIRECT("'"&amp;'DATA for charts'!R$5&amp;"'!$F1"),$A2284-1,0)),OFFSET(INDIRECT("'"&amp;'DATA for charts'!R$5&amp;"'!$F1"),$A2284-1,0),NA())</f>
        <v>#N/A</v>
      </c>
      <c r="S2284" s="28" t="e">
        <f ca="1">IF(ISNUMBER(OFFSET(INDIRECT("'"&amp;'DATA for charts'!S$5&amp;"'!$F1"),$A2284-1,0)),OFFSET(INDIRECT("'"&amp;'DATA for charts'!S$5&amp;"'!$F1"),$A2284-1,0),NA())</f>
        <v>#N/A</v>
      </c>
    </row>
    <row r="2285" spans="1:19">
      <c r="A2285" s="226">
        <f t="shared" si="1583"/>
        <v>246</v>
      </c>
      <c r="B2285" s="8">
        <v>17</v>
      </c>
      <c r="C2285" s="28">
        <f ca="1">IF(ISNUMBER(OFFSET(INDIRECT("'"&amp;'DATA for charts'!C$5&amp;"'!$F1"),$A2285-1,0)),OFFSET(INDIRECT("'"&amp;'DATA for charts'!C$5&amp;"'!$F1"),$A2285-1,0),NA())</f>
        <v>509</v>
      </c>
      <c r="D2285" s="28">
        <f ca="1">IF(ISNUMBER(OFFSET(INDIRECT("'"&amp;'DATA for charts'!D$5&amp;"'!$F1"),$A2285-1,0)),OFFSET(INDIRECT("'"&amp;'DATA for charts'!D$5&amp;"'!$F1"),$A2285-1,0),NA())</f>
        <v>511.78009999999989</v>
      </c>
      <c r="E2285" s="28">
        <f ca="1">IF(ISNUMBER(OFFSET(INDIRECT("'"&amp;'DATA for charts'!E$5&amp;"'!$F1"),$A2285-1,0)),OFFSET(INDIRECT("'"&amp;'DATA for charts'!E$5&amp;"'!$F1"),$A2285-1,0),NA())</f>
        <v>509</v>
      </c>
      <c r="F2285" s="28">
        <f ca="1">IF(ISNUMBER(OFFSET(INDIRECT("'"&amp;'DATA for charts'!F$5&amp;"'!$F1"),$A2285-1,0)),OFFSET(INDIRECT("'"&amp;'DATA for charts'!F$5&amp;"'!$F1"),$A2285-1,0),NA())</f>
        <v>489.971574114166</v>
      </c>
      <c r="G2285" s="28">
        <f ca="1">IF(ISNUMBER(OFFSET(INDIRECT("'"&amp;'DATA for charts'!G$5&amp;"'!$F1"),$A2285-1,0)),OFFSET(INDIRECT("'"&amp;'DATA for charts'!G$5&amp;"'!$F1"),$A2285-1,0),NA())</f>
        <v>506.28</v>
      </c>
      <c r="H2285" s="28">
        <f ca="1">IF(ISNUMBER(OFFSET(INDIRECT("'"&amp;'DATA for charts'!H$5&amp;"'!$F1"),$A2285-1,0)),OFFSET(INDIRECT("'"&amp;'DATA for charts'!H$5&amp;"'!$F1"),$A2285-1,0),NA())</f>
        <v>508.91288083527695</v>
      </c>
      <c r="I2285" s="28" t="e">
        <f ca="1">IF(ISNUMBER(OFFSET(INDIRECT("'"&amp;'DATA for charts'!I$5&amp;"'!$F1"),$A2285-1,0)),OFFSET(INDIRECT("'"&amp;'DATA for charts'!I$5&amp;"'!$F1"),$A2285-1,0),NA())</f>
        <v>#N/A</v>
      </c>
      <c r="J2285" s="28" t="e">
        <f ca="1">IF(ISNUMBER(OFFSET(INDIRECT("'"&amp;'DATA for charts'!J$5&amp;"'!$F1"),$A2285-1,0)),OFFSET(INDIRECT("'"&amp;'DATA for charts'!J$5&amp;"'!$F1"),$A2285-1,0),NA())</f>
        <v>#N/A</v>
      </c>
      <c r="K2285" s="28" t="e">
        <f ca="1">IF(ISNUMBER(OFFSET(INDIRECT("'"&amp;'DATA for charts'!K$5&amp;"'!$F1"),$A2285-1,0)),OFFSET(INDIRECT("'"&amp;'DATA for charts'!K$5&amp;"'!$F1"),$A2285-1,0),NA())</f>
        <v>#N/A</v>
      </c>
      <c r="L2285" s="28" t="e">
        <f ca="1">IF(ISNUMBER(OFFSET(INDIRECT("'"&amp;'DATA for charts'!L$5&amp;"'!$F1"),$A2285-1,0)),OFFSET(INDIRECT("'"&amp;'DATA for charts'!L$5&amp;"'!$F1"),$A2285-1,0),NA())</f>
        <v>#N/A</v>
      </c>
      <c r="M2285" s="28" t="e">
        <f ca="1">IF(ISNUMBER(OFFSET(INDIRECT("'"&amp;'DATA for charts'!M$5&amp;"'!$F1"),$A2285-1,0)),OFFSET(INDIRECT("'"&amp;'DATA for charts'!M$5&amp;"'!$F1"),$A2285-1,0),NA())</f>
        <v>#N/A</v>
      </c>
      <c r="N2285" s="28" t="e">
        <f ca="1">IF(ISNUMBER(OFFSET(INDIRECT("'"&amp;'DATA for charts'!N$5&amp;"'!$F1"),$A2285-1,0)),OFFSET(INDIRECT("'"&amp;'DATA for charts'!N$5&amp;"'!$F1"),$A2285-1,0),NA())</f>
        <v>#N/A</v>
      </c>
      <c r="O2285" s="28" t="e">
        <f ca="1">IF(ISNUMBER(OFFSET(INDIRECT("'"&amp;'DATA for charts'!O$5&amp;"'!$F1"),$A2285-1,0)),OFFSET(INDIRECT("'"&amp;'DATA for charts'!O$5&amp;"'!$F1"),$A2285-1,0),NA())</f>
        <v>#N/A</v>
      </c>
      <c r="P2285" s="28" t="e">
        <f ca="1">IF(ISNUMBER(OFFSET(INDIRECT("'"&amp;'DATA for charts'!P$5&amp;"'!$F1"),$A2285-1,0)),OFFSET(INDIRECT("'"&amp;'DATA for charts'!P$5&amp;"'!$F1"),$A2285-1,0),NA())</f>
        <v>#N/A</v>
      </c>
      <c r="Q2285" s="28" t="e">
        <f ca="1">IF(ISNUMBER(OFFSET(INDIRECT("'"&amp;'DATA for charts'!Q$5&amp;"'!$F1"),$A2285-1,0)),OFFSET(INDIRECT("'"&amp;'DATA for charts'!Q$5&amp;"'!$F1"),$A2285-1,0),NA())</f>
        <v>#N/A</v>
      </c>
      <c r="R2285" s="28" t="e">
        <f ca="1">IF(ISNUMBER(OFFSET(INDIRECT("'"&amp;'DATA for charts'!R$5&amp;"'!$F1"),$A2285-1,0)),OFFSET(INDIRECT("'"&amp;'DATA for charts'!R$5&amp;"'!$F1"),$A2285-1,0),NA())</f>
        <v>#N/A</v>
      </c>
      <c r="S2285" s="28" t="e">
        <f ca="1">IF(ISNUMBER(OFFSET(INDIRECT("'"&amp;'DATA for charts'!S$5&amp;"'!$F1"),$A2285-1,0)),OFFSET(INDIRECT("'"&amp;'DATA for charts'!S$5&amp;"'!$F1"),$A2285-1,0),NA())</f>
        <v>#N/A</v>
      </c>
    </row>
    <row r="2286" spans="1:19">
      <c r="A2286" s="226">
        <f t="shared" si="1583"/>
        <v>247</v>
      </c>
      <c r="B2286" s="8">
        <v>18</v>
      </c>
      <c r="C2286" s="28">
        <f ca="1">IF(ISNUMBER(OFFSET(INDIRECT("'"&amp;'DATA for charts'!C$5&amp;"'!$F1"),$A2286-1,0)),OFFSET(INDIRECT("'"&amp;'DATA for charts'!C$5&amp;"'!$F1"),$A2286-1,0),NA())</f>
        <v>306</v>
      </c>
      <c r="D2286" s="28">
        <f ca="1">IF(ISNUMBER(OFFSET(INDIRECT("'"&amp;'DATA for charts'!D$5&amp;"'!$F1"),$A2286-1,0)),OFFSET(INDIRECT("'"&amp;'DATA for charts'!D$5&amp;"'!$F1"),$A2286-1,0),NA())</f>
        <v>309.27670000000001</v>
      </c>
      <c r="E2286" s="28">
        <f ca="1">IF(ISNUMBER(OFFSET(INDIRECT("'"&amp;'DATA for charts'!E$5&amp;"'!$F1"),$A2286-1,0)),OFFSET(INDIRECT("'"&amp;'DATA for charts'!E$5&amp;"'!$F1"),$A2286-1,0),NA())</f>
        <v>304.41000000000003</v>
      </c>
      <c r="F2286" s="28">
        <f ca="1">IF(ISNUMBER(OFFSET(INDIRECT("'"&amp;'DATA for charts'!F$5&amp;"'!$F1"),$A2286-1,0)),OFFSET(INDIRECT("'"&amp;'DATA for charts'!F$5&amp;"'!$F1"),$A2286-1,0),NA())</f>
        <v>285.83513692302898</v>
      </c>
      <c r="G2286" s="28">
        <f ca="1">IF(ISNUMBER(OFFSET(INDIRECT("'"&amp;'DATA for charts'!G$5&amp;"'!$F1"),$A2286-1,0)),OFFSET(INDIRECT("'"&amp;'DATA for charts'!G$5&amp;"'!$F1"),$A2286-1,0),NA())</f>
        <v>302.70999999999998</v>
      </c>
      <c r="H2286" s="28">
        <f ca="1">IF(ISNUMBER(OFFSET(INDIRECT("'"&amp;'DATA for charts'!H$5&amp;"'!$F1"),$A2286-1,0)),OFFSET(INDIRECT("'"&amp;'DATA for charts'!H$5&amp;"'!$F1"),$A2286-1,0),NA())</f>
        <v>305.86935403386002</v>
      </c>
      <c r="I2286" s="28" t="e">
        <f ca="1">IF(ISNUMBER(OFFSET(INDIRECT("'"&amp;'DATA for charts'!I$5&amp;"'!$F1"),$A2286-1,0)),OFFSET(INDIRECT("'"&amp;'DATA for charts'!I$5&amp;"'!$F1"),$A2286-1,0),NA())</f>
        <v>#N/A</v>
      </c>
      <c r="J2286" s="28" t="e">
        <f ca="1">IF(ISNUMBER(OFFSET(INDIRECT("'"&amp;'DATA for charts'!J$5&amp;"'!$F1"),$A2286-1,0)),OFFSET(INDIRECT("'"&amp;'DATA for charts'!J$5&amp;"'!$F1"),$A2286-1,0),NA())</f>
        <v>#N/A</v>
      </c>
      <c r="K2286" s="28" t="e">
        <f ca="1">IF(ISNUMBER(OFFSET(INDIRECT("'"&amp;'DATA for charts'!K$5&amp;"'!$F1"),$A2286-1,0)),OFFSET(INDIRECT("'"&amp;'DATA for charts'!K$5&amp;"'!$F1"),$A2286-1,0),NA())</f>
        <v>#N/A</v>
      </c>
      <c r="L2286" s="28" t="e">
        <f ca="1">IF(ISNUMBER(OFFSET(INDIRECT("'"&amp;'DATA for charts'!L$5&amp;"'!$F1"),$A2286-1,0)),OFFSET(INDIRECT("'"&amp;'DATA for charts'!L$5&amp;"'!$F1"),$A2286-1,0),NA())</f>
        <v>#N/A</v>
      </c>
      <c r="M2286" s="28" t="e">
        <f ca="1">IF(ISNUMBER(OFFSET(INDIRECT("'"&amp;'DATA for charts'!M$5&amp;"'!$F1"),$A2286-1,0)),OFFSET(INDIRECT("'"&amp;'DATA for charts'!M$5&amp;"'!$F1"),$A2286-1,0),NA())</f>
        <v>#N/A</v>
      </c>
      <c r="N2286" s="28" t="e">
        <f ca="1">IF(ISNUMBER(OFFSET(INDIRECT("'"&amp;'DATA for charts'!N$5&amp;"'!$F1"),$A2286-1,0)),OFFSET(INDIRECT("'"&amp;'DATA for charts'!N$5&amp;"'!$F1"),$A2286-1,0),NA())</f>
        <v>#N/A</v>
      </c>
      <c r="O2286" s="28" t="e">
        <f ca="1">IF(ISNUMBER(OFFSET(INDIRECT("'"&amp;'DATA for charts'!O$5&amp;"'!$F1"),$A2286-1,0)),OFFSET(INDIRECT("'"&amp;'DATA for charts'!O$5&amp;"'!$F1"),$A2286-1,0),NA())</f>
        <v>#N/A</v>
      </c>
      <c r="P2286" s="28" t="e">
        <f ca="1">IF(ISNUMBER(OFFSET(INDIRECT("'"&amp;'DATA for charts'!P$5&amp;"'!$F1"),$A2286-1,0)),OFFSET(INDIRECT("'"&amp;'DATA for charts'!P$5&amp;"'!$F1"),$A2286-1,0),NA())</f>
        <v>#N/A</v>
      </c>
      <c r="Q2286" s="28" t="e">
        <f ca="1">IF(ISNUMBER(OFFSET(INDIRECT("'"&amp;'DATA for charts'!Q$5&amp;"'!$F1"),$A2286-1,0)),OFFSET(INDIRECT("'"&amp;'DATA for charts'!Q$5&amp;"'!$F1"),$A2286-1,0),NA())</f>
        <v>#N/A</v>
      </c>
      <c r="R2286" s="28" t="e">
        <f ca="1">IF(ISNUMBER(OFFSET(INDIRECT("'"&amp;'DATA for charts'!R$5&amp;"'!$F1"),$A2286-1,0)),OFFSET(INDIRECT("'"&amp;'DATA for charts'!R$5&amp;"'!$F1"),$A2286-1,0),NA())</f>
        <v>#N/A</v>
      </c>
      <c r="S2286" s="28" t="e">
        <f ca="1">IF(ISNUMBER(OFFSET(INDIRECT("'"&amp;'DATA for charts'!S$5&amp;"'!$F1"),$A2286-1,0)),OFFSET(INDIRECT("'"&amp;'DATA for charts'!S$5&amp;"'!$F1"),$A2286-1,0),NA())</f>
        <v>#N/A</v>
      </c>
    </row>
    <row r="2287" spans="1:19">
      <c r="A2287" s="226">
        <f t="shared" si="1583"/>
        <v>248</v>
      </c>
      <c r="B2287" s="8">
        <v>19</v>
      </c>
      <c r="C2287" s="28">
        <f ca="1">IF(ISNUMBER(OFFSET(INDIRECT("'"&amp;'DATA for charts'!C$5&amp;"'!$F1"),$A2287-1,0)),OFFSET(INDIRECT("'"&amp;'DATA for charts'!C$5&amp;"'!$F1"),$A2287-1,0),NA())</f>
        <v>114</v>
      </c>
      <c r="D2287" s="28">
        <f ca="1">IF(ISNUMBER(OFFSET(INDIRECT("'"&amp;'DATA for charts'!D$5&amp;"'!$F1"),$A2287-1,0)),OFFSET(INDIRECT("'"&amp;'DATA for charts'!D$5&amp;"'!$F1"),$A2287-1,0),NA())</f>
        <v>116.17849</v>
      </c>
      <c r="E2287" s="28">
        <f ca="1">IF(ISNUMBER(OFFSET(INDIRECT("'"&amp;'DATA for charts'!E$5&amp;"'!$F1"),$A2287-1,0)),OFFSET(INDIRECT("'"&amp;'DATA for charts'!E$5&amp;"'!$F1"),$A2287-1,0),NA())</f>
        <v>110.72</v>
      </c>
      <c r="F2287" s="28">
        <f ca="1">IF(ISNUMBER(OFFSET(INDIRECT("'"&amp;'DATA for charts'!F$5&amp;"'!$F1"),$A2287-1,0)),OFFSET(INDIRECT("'"&amp;'DATA for charts'!F$5&amp;"'!$F1"),$A2287-1,0),NA())</f>
        <v>99.083828599122498</v>
      </c>
      <c r="G2287" s="28">
        <f ca="1">IF(ISNUMBER(OFFSET(INDIRECT("'"&amp;'DATA for charts'!G$5&amp;"'!$F1"),$A2287-1,0)),OFFSET(INDIRECT("'"&amp;'DATA for charts'!G$5&amp;"'!$F1"),$A2287-1,0),NA())</f>
        <v>112.8</v>
      </c>
      <c r="H2287" s="28">
        <f ca="1">IF(ISNUMBER(OFFSET(INDIRECT("'"&amp;'DATA for charts'!H$5&amp;"'!$F1"),$A2287-1,0)),OFFSET(INDIRECT("'"&amp;'DATA for charts'!H$5&amp;"'!$F1"),$A2287-1,0),NA())</f>
        <v>113.52050633169399</v>
      </c>
      <c r="I2287" s="28" t="e">
        <f ca="1">IF(ISNUMBER(OFFSET(INDIRECT("'"&amp;'DATA for charts'!I$5&amp;"'!$F1"),$A2287-1,0)),OFFSET(INDIRECT("'"&amp;'DATA for charts'!I$5&amp;"'!$F1"),$A2287-1,0),NA())</f>
        <v>#N/A</v>
      </c>
      <c r="J2287" s="28" t="e">
        <f ca="1">IF(ISNUMBER(OFFSET(INDIRECT("'"&amp;'DATA for charts'!J$5&amp;"'!$F1"),$A2287-1,0)),OFFSET(INDIRECT("'"&amp;'DATA for charts'!J$5&amp;"'!$F1"),$A2287-1,0),NA())</f>
        <v>#N/A</v>
      </c>
      <c r="K2287" s="28" t="e">
        <f ca="1">IF(ISNUMBER(OFFSET(INDIRECT("'"&amp;'DATA for charts'!K$5&amp;"'!$F1"),$A2287-1,0)),OFFSET(INDIRECT("'"&amp;'DATA for charts'!K$5&amp;"'!$F1"),$A2287-1,0),NA())</f>
        <v>#N/A</v>
      </c>
      <c r="L2287" s="28" t="e">
        <f ca="1">IF(ISNUMBER(OFFSET(INDIRECT("'"&amp;'DATA for charts'!L$5&amp;"'!$F1"),$A2287-1,0)),OFFSET(INDIRECT("'"&amp;'DATA for charts'!L$5&amp;"'!$F1"),$A2287-1,0),NA())</f>
        <v>#N/A</v>
      </c>
      <c r="M2287" s="28" t="e">
        <f ca="1">IF(ISNUMBER(OFFSET(INDIRECT("'"&amp;'DATA for charts'!M$5&amp;"'!$F1"),$A2287-1,0)),OFFSET(INDIRECT("'"&amp;'DATA for charts'!M$5&amp;"'!$F1"),$A2287-1,0),NA())</f>
        <v>#N/A</v>
      </c>
      <c r="N2287" s="28" t="e">
        <f ca="1">IF(ISNUMBER(OFFSET(INDIRECT("'"&amp;'DATA for charts'!N$5&amp;"'!$F1"),$A2287-1,0)),OFFSET(INDIRECT("'"&amp;'DATA for charts'!N$5&amp;"'!$F1"),$A2287-1,0),NA())</f>
        <v>#N/A</v>
      </c>
      <c r="O2287" s="28" t="e">
        <f ca="1">IF(ISNUMBER(OFFSET(INDIRECT("'"&amp;'DATA for charts'!O$5&amp;"'!$F1"),$A2287-1,0)),OFFSET(INDIRECT("'"&amp;'DATA for charts'!O$5&amp;"'!$F1"),$A2287-1,0),NA())</f>
        <v>#N/A</v>
      </c>
      <c r="P2287" s="28" t="e">
        <f ca="1">IF(ISNUMBER(OFFSET(INDIRECT("'"&amp;'DATA for charts'!P$5&amp;"'!$F1"),$A2287-1,0)),OFFSET(INDIRECT("'"&amp;'DATA for charts'!P$5&amp;"'!$F1"),$A2287-1,0),NA())</f>
        <v>#N/A</v>
      </c>
      <c r="Q2287" s="28" t="e">
        <f ca="1">IF(ISNUMBER(OFFSET(INDIRECT("'"&amp;'DATA for charts'!Q$5&amp;"'!$F1"),$A2287-1,0)),OFFSET(INDIRECT("'"&amp;'DATA for charts'!Q$5&amp;"'!$F1"),$A2287-1,0),NA())</f>
        <v>#N/A</v>
      </c>
      <c r="R2287" s="28" t="e">
        <f ca="1">IF(ISNUMBER(OFFSET(INDIRECT("'"&amp;'DATA for charts'!R$5&amp;"'!$F1"),$A2287-1,0)),OFFSET(INDIRECT("'"&amp;'DATA for charts'!R$5&amp;"'!$F1"),$A2287-1,0),NA())</f>
        <v>#N/A</v>
      </c>
      <c r="S2287" s="28" t="e">
        <f ca="1">IF(ISNUMBER(OFFSET(INDIRECT("'"&amp;'DATA for charts'!S$5&amp;"'!$F1"),$A2287-1,0)),OFFSET(INDIRECT("'"&amp;'DATA for charts'!S$5&amp;"'!$F1"),$A2287-1,0),NA())</f>
        <v>#N/A</v>
      </c>
    </row>
    <row r="2288" spans="1:19">
      <c r="A2288" s="226">
        <f t="shared" si="1583"/>
        <v>249</v>
      </c>
      <c r="B2288" s="8">
        <v>20</v>
      </c>
      <c r="C2288" s="28">
        <f ca="1">IF(ISNUMBER(OFFSET(INDIRECT("'"&amp;'DATA for charts'!C$5&amp;"'!$F1"),$A2288-1,0)),OFFSET(INDIRECT("'"&amp;'DATA for charts'!C$5&amp;"'!$F1"),$A2288-1,0),NA())</f>
        <v>0</v>
      </c>
      <c r="D2288" s="28">
        <f ca="1">IF(ISNUMBER(OFFSET(INDIRECT("'"&amp;'DATA for charts'!D$5&amp;"'!$F1"),$A2288-1,0)),OFFSET(INDIRECT("'"&amp;'DATA for charts'!D$5&amp;"'!$F1"),$A2288-1,0),NA())</f>
        <v>5.5971079999999986</v>
      </c>
      <c r="E2288" s="28">
        <f ca="1">IF(ISNUMBER(OFFSET(INDIRECT("'"&amp;'DATA for charts'!E$5&amp;"'!$F1"),$A2288-1,0)),OFFSET(INDIRECT("'"&amp;'DATA for charts'!E$5&amp;"'!$F1"),$A2288-1,0),NA())</f>
        <v>3.65</v>
      </c>
      <c r="F2288" s="28">
        <f ca="1">IF(ISNUMBER(OFFSET(INDIRECT("'"&amp;'DATA for charts'!F$5&amp;"'!$F1"),$A2288-1,0)),OFFSET(INDIRECT("'"&amp;'DATA for charts'!F$5&amp;"'!$F1"),$A2288-1,0),NA())</f>
        <v>4.4364055741706503</v>
      </c>
      <c r="G2288" s="28">
        <f ca="1">IF(ISNUMBER(OFFSET(INDIRECT("'"&amp;'DATA for charts'!G$5&amp;"'!$F1"),$A2288-1,0)),OFFSET(INDIRECT("'"&amp;'DATA for charts'!G$5&amp;"'!$F1"),$A2288-1,0),NA())</f>
        <v>7.48</v>
      </c>
      <c r="H2288" s="28">
        <f ca="1">IF(ISNUMBER(OFFSET(INDIRECT("'"&amp;'DATA for charts'!H$5&amp;"'!$F1"),$A2288-1,0)),OFFSET(INDIRECT("'"&amp;'DATA for charts'!H$5&amp;"'!$F1"),$A2288-1,0),NA())</f>
        <v>5.1513252371357794</v>
      </c>
      <c r="I2288" s="28" t="e">
        <f ca="1">IF(ISNUMBER(OFFSET(INDIRECT("'"&amp;'DATA for charts'!I$5&amp;"'!$F1"),$A2288-1,0)),OFFSET(INDIRECT("'"&amp;'DATA for charts'!I$5&amp;"'!$F1"),$A2288-1,0),NA())</f>
        <v>#N/A</v>
      </c>
      <c r="J2288" s="28" t="e">
        <f ca="1">IF(ISNUMBER(OFFSET(INDIRECT("'"&amp;'DATA for charts'!J$5&amp;"'!$F1"),$A2288-1,0)),OFFSET(INDIRECT("'"&amp;'DATA for charts'!J$5&amp;"'!$F1"),$A2288-1,0),NA())</f>
        <v>#N/A</v>
      </c>
      <c r="K2288" s="28" t="e">
        <f ca="1">IF(ISNUMBER(OFFSET(INDIRECT("'"&amp;'DATA for charts'!K$5&amp;"'!$F1"),$A2288-1,0)),OFFSET(INDIRECT("'"&amp;'DATA for charts'!K$5&amp;"'!$F1"),$A2288-1,0),NA())</f>
        <v>#N/A</v>
      </c>
      <c r="L2288" s="28" t="e">
        <f ca="1">IF(ISNUMBER(OFFSET(INDIRECT("'"&amp;'DATA for charts'!L$5&amp;"'!$F1"),$A2288-1,0)),OFFSET(INDIRECT("'"&amp;'DATA for charts'!L$5&amp;"'!$F1"),$A2288-1,0),NA())</f>
        <v>#N/A</v>
      </c>
      <c r="M2288" s="28" t="e">
        <f ca="1">IF(ISNUMBER(OFFSET(INDIRECT("'"&amp;'DATA for charts'!M$5&amp;"'!$F1"),$A2288-1,0)),OFFSET(INDIRECT("'"&amp;'DATA for charts'!M$5&amp;"'!$F1"),$A2288-1,0),NA())</f>
        <v>#N/A</v>
      </c>
      <c r="N2288" s="28" t="e">
        <f ca="1">IF(ISNUMBER(OFFSET(INDIRECT("'"&amp;'DATA for charts'!N$5&amp;"'!$F1"),$A2288-1,0)),OFFSET(INDIRECT("'"&amp;'DATA for charts'!N$5&amp;"'!$F1"),$A2288-1,0),NA())</f>
        <v>#N/A</v>
      </c>
      <c r="O2288" s="28" t="e">
        <f ca="1">IF(ISNUMBER(OFFSET(INDIRECT("'"&amp;'DATA for charts'!O$5&amp;"'!$F1"),$A2288-1,0)),OFFSET(INDIRECT("'"&amp;'DATA for charts'!O$5&amp;"'!$F1"),$A2288-1,0),NA())</f>
        <v>#N/A</v>
      </c>
      <c r="P2288" s="28" t="e">
        <f ca="1">IF(ISNUMBER(OFFSET(INDIRECT("'"&amp;'DATA for charts'!P$5&amp;"'!$F1"),$A2288-1,0)),OFFSET(INDIRECT("'"&amp;'DATA for charts'!P$5&amp;"'!$F1"),$A2288-1,0),NA())</f>
        <v>#N/A</v>
      </c>
      <c r="Q2288" s="28" t="e">
        <f ca="1">IF(ISNUMBER(OFFSET(INDIRECT("'"&amp;'DATA for charts'!Q$5&amp;"'!$F1"),$A2288-1,0)),OFFSET(INDIRECT("'"&amp;'DATA for charts'!Q$5&amp;"'!$F1"),$A2288-1,0),NA())</f>
        <v>#N/A</v>
      </c>
      <c r="R2288" s="28" t="e">
        <f ca="1">IF(ISNUMBER(OFFSET(INDIRECT("'"&amp;'DATA for charts'!R$5&amp;"'!$F1"),$A2288-1,0)),OFFSET(INDIRECT("'"&amp;'DATA for charts'!R$5&amp;"'!$F1"),$A2288-1,0),NA())</f>
        <v>#N/A</v>
      </c>
      <c r="S2288" s="28" t="e">
        <f ca="1">IF(ISNUMBER(OFFSET(INDIRECT("'"&amp;'DATA for charts'!S$5&amp;"'!$F1"),$A2288-1,0)),OFFSET(INDIRECT("'"&amp;'DATA for charts'!S$5&amp;"'!$F1"),$A2288-1,0),NA())</f>
        <v>#N/A</v>
      </c>
    </row>
    <row r="2289" spans="1:19">
      <c r="A2289" s="226">
        <f t="shared" si="1583"/>
        <v>250</v>
      </c>
      <c r="B2289" s="8">
        <v>21</v>
      </c>
      <c r="C2289" s="28">
        <f ca="1">IF(ISNUMBER(OFFSET(INDIRECT("'"&amp;'DATA for charts'!C$5&amp;"'!$F1"),$A2289-1,0)),OFFSET(INDIRECT("'"&amp;'DATA for charts'!C$5&amp;"'!$F1"),$A2289-1,0),NA())</f>
        <v>0</v>
      </c>
      <c r="D2289" s="28">
        <f ca="1">IF(ISNUMBER(OFFSET(INDIRECT("'"&amp;'DATA for charts'!D$5&amp;"'!$F1"),$A2289-1,0)),OFFSET(INDIRECT("'"&amp;'DATA for charts'!D$5&amp;"'!$F1"),$A2289-1,0),NA())</f>
        <v>0</v>
      </c>
      <c r="E2289" s="28">
        <f ca="1">IF(ISNUMBER(OFFSET(INDIRECT("'"&amp;'DATA for charts'!E$5&amp;"'!$F1"),$A2289-1,0)),OFFSET(INDIRECT("'"&amp;'DATA for charts'!E$5&amp;"'!$F1"),$A2289-1,0),NA())</f>
        <v>0</v>
      </c>
      <c r="F2289" s="28">
        <f ca="1">IF(ISNUMBER(OFFSET(INDIRECT("'"&amp;'DATA for charts'!F$5&amp;"'!$F1"),$A2289-1,0)),OFFSET(INDIRECT("'"&amp;'DATA for charts'!F$5&amp;"'!$F1"),$A2289-1,0),NA())</f>
        <v>0</v>
      </c>
      <c r="G2289" s="28">
        <f ca="1">IF(ISNUMBER(OFFSET(INDIRECT("'"&amp;'DATA for charts'!G$5&amp;"'!$F1"),$A2289-1,0)),OFFSET(INDIRECT("'"&amp;'DATA for charts'!G$5&amp;"'!$F1"),$A2289-1,0),NA())</f>
        <v>0</v>
      </c>
      <c r="H2289" s="28">
        <f ca="1">IF(ISNUMBER(OFFSET(INDIRECT("'"&amp;'DATA for charts'!H$5&amp;"'!$F1"),$A2289-1,0)),OFFSET(INDIRECT("'"&amp;'DATA for charts'!H$5&amp;"'!$F1"),$A2289-1,0),NA())</f>
        <v>0</v>
      </c>
      <c r="I2289" s="28" t="e">
        <f ca="1">IF(ISNUMBER(OFFSET(INDIRECT("'"&amp;'DATA for charts'!I$5&amp;"'!$F1"),$A2289-1,0)),OFFSET(INDIRECT("'"&amp;'DATA for charts'!I$5&amp;"'!$F1"),$A2289-1,0),NA())</f>
        <v>#N/A</v>
      </c>
      <c r="J2289" s="28" t="e">
        <f ca="1">IF(ISNUMBER(OFFSET(INDIRECT("'"&amp;'DATA for charts'!J$5&amp;"'!$F1"),$A2289-1,0)),OFFSET(INDIRECT("'"&amp;'DATA for charts'!J$5&amp;"'!$F1"),$A2289-1,0),NA())</f>
        <v>#N/A</v>
      </c>
      <c r="K2289" s="28" t="e">
        <f ca="1">IF(ISNUMBER(OFFSET(INDIRECT("'"&amp;'DATA for charts'!K$5&amp;"'!$F1"),$A2289-1,0)),OFFSET(INDIRECT("'"&amp;'DATA for charts'!K$5&amp;"'!$F1"),$A2289-1,0),NA())</f>
        <v>#N/A</v>
      </c>
      <c r="L2289" s="28" t="e">
        <f ca="1">IF(ISNUMBER(OFFSET(INDIRECT("'"&amp;'DATA for charts'!L$5&amp;"'!$F1"),$A2289-1,0)),OFFSET(INDIRECT("'"&amp;'DATA for charts'!L$5&amp;"'!$F1"),$A2289-1,0),NA())</f>
        <v>#N/A</v>
      </c>
      <c r="M2289" s="28" t="e">
        <f ca="1">IF(ISNUMBER(OFFSET(INDIRECT("'"&amp;'DATA for charts'!M$5&amp;"'!$F1"),$A2289-1,0)),OFFSET(INDIRECT("'"&amp;'DATA for charts'!M$5&amp;"'!$F1"),$A2289-1,0),NA())</f>
        <v>#N/A</v>
      </c>
      <c r="N2289" s="28" t="e">
        <f ca="1">IF(ISNUMBER(OFFSET(INDIRECT("'"&amp;'DATA for charts'!N$5&amp;"'!$F1"),$A2289-1,0)),OFFSET(INDIRECT("'"&amp;'DATA for charts'!N$5&amp;"'!$F1"),$A2289-1,0),NA())</f>
        <v>#N/A</v>
      </c>
      <c r="O2289" s="28" t="e">
        <f ca="1">IF(ISNUMBER(OFFSET(INDIRECT("'"&amp;'DATA for charts'!O$5&amp;"'!$F1"),$A2289-1,0)),OFFSET(INDIRECT("'"&amp;'DATA for charts'!O$5&amp;"'!$F1"),$A2289-1,0),NA())</f>
        <v>#N/A</v>
      </c>
      <c r="P2289" s="28" t="e">
        <f ca="1">IF(ISNUMBER(OFFSET(INDIRECT("'"&amp;'DATA for charts'!P$5&amp;"'!$F1"),$A2289-1,0)),OFFSET(INDIRECT("'"&amp;'DATA for charts'!P$5&amp;"'!$F1"),$A2289-1,0),NA())</f>
        <v>#N/A</v>
      </c>
      <c r="Q2289" s="28" t="e">
        <f ca="1">IF(ISNUMBER(OFFSET(INDIRECT("'"&amp;'DATA for charts'!Q$5&amp;"'!$F1"),$A2289-1,0)),OFFSET(INDIRECT("'"&amp;'DATA for charts'!Q$5&amp;"'!$F1"),$A2289-1,0),NA())</f>
        <v>#N/A</v>
      </c>
      <c r="R2289" s="28" t="e">
        <f ca="1">IF(ISNUMBER(OFFSET(INDIRECT("'"&amp;'DATA for charts'!R$5&amp;"'!$F1"),$A2289-1,0)),OFFSET(INDIRECT("'"&amp;'DATA for charts'!R$5&amp;"'!$F1"),$A2289-1,0),NA())</f>
        <v>#N/A</v>
      </c>
      <c r="S2289" s="28" t="e">
        <f ca="1">IF(ISNUMBER(OFFSET(INDIRECT("'"&amp;'DATA for charts'!S$5&amp;"'!$F1"),$A2289-1,0)),OFFSET(INDIRECT("'"&amp;'DATA for charts'!S$5&amp;"'!$F1"),$A2289-1,0),NA())</f>
        <v>#N/A</v>
      </c>
    </row>
    <row r="2290" spans="1:19">
      <c r="A2290" s="226">
        <f t="shared" si="1583"/>
        <v>251</v>
      </c>
      <c r="B2290" s="8">
        <v>22</v>
      </c>
      <c r="C2290" s="28">
        <f ca="1">IF(ISNUMBER(OFFSET(INDIRECT("'"&amp;'DATA for charts'!C$5&amp;"'!$F1"),$A2290-1,0)),OFFSET(INDIRECT("'"&amp;'DATA for charts'!C$5&amp;"'!$F1"),$A2290-1,0),NA())</f>
        <v>0</v>
      </c>
      <c r="D2290" s="28">
        <f ca="1">IF(ISNUMBER(OFFSET(INDIRECT("'"&amp;'DATA for charts'!D$5&amp;"'!$F1"),$A2290-1,0)),OFFSET(INDIRECT("'"&amp;'DATA for charts'!D$5&amp;"'!$F1"),$A2290-1,0),NA())</f>
        <v>0</v>
      </c>
      <c r="E2290" s="28">
        <f ca="1">IF(ISNUMBER(OFFSET(INDIRECT("'"&amp;'DATA for charts'!E$5&amp;"'!$F1"),$A2290-1,0)),OFFSET(INDIRECT("'"&amp;'DATA for charts'!E$5&amp;"'!$F1"),$A2290-1,0),NA())</f>
        <v>0</v>
      </c>
      <c r="F2290" s="28">
        <f ca="1">IF(ISNUMBER(OFFSET(INDIRECT("'"&amp;'DATA for charts'!F$5&amp;"'!$F1"),$A2290-1,0)),OFFSET(INDIRECT("'"&amp;'DATA for charts'!F$5&amp;"'!$F1"),$A2290-1,0),NA())</f>
        <v>0</v>
      </c>
      <c r="G2290" s="28">
        <f ca="1">IF(ISNUMBER(OFFSET(INDIRECT("'"&amp;'DATA for charts'!G$5&amp;"'!$F1"),$A2290-1,0)),OFFSET(INDIRECT("'"&amp;'DATA for charts'!G$5&amp;"'!$F1"),$A2290-1,0),NA())</f>
        <v>0</v>
      </c>
      <c r="H2290" s="28">
        <f ca="1">IF(ISNUMBER(OFFSET(INDIRECT("'"&amp;'DATA for charts'!H$5&amp;"'!$F1"),$A2290-1,0)),OFFSET(INDIRECT("'"&amp;'DATA for charts'!H$5&amp;"'!$F1"),$A2290-1,0),NA())</f>
        <v>0</v>
      </c>
      <c r="I2290" s="28" t="e">
        <f ca="1">IF(ISNUMBER(OFFSET(INDIRECT("'"&amp;'DATA for charts'!I$5&amp;"'!$F1"),$A2290-1,0)),OFFSET(INDIRECT("'"&amp;'DATA for charts'!I$5&amp;"'!$F1"),$A2290-1,0),NA())</f>
        <v>#N/A</v>
      </c>
      <c r="J2290" s="28" t="e">
        <f ca="1">IF(ISNUMBER(OFFSET(INDIRECT("'"&amp;'DATA for charts'!J$5&amp;"'!$F1"),$A2290-1,0)),OFFSET(INDIRECT("'"&amp;'DATA for charts'!J$5&amp;"'!$F1"),$A2290-1,0),NA())</f>
        <v>#N/A</v>
      </c>
      <c r="K2290" s="28" t="e">
        <f ca="1">IF(ISNUMBER(OFFSET(INDIRECT("'"&amp;'DATA for charts'!K$5&amp;"'!$F1"),$A2290-1,0)),OFFSET(INDIRECT("'"&amp;'DATA for charts'!K$5&amp;"'!$F1"),$A2290-1,0),NA())</f>
        <v>#N/A</v>
      </c>
      <c r="L2290" s="28" t="e">
        <f ca="1">IF(ISNUMBER(OFFSET(INDIRECT("'"&amp;'DATA for charts'!L$5&amp;"'!$F1"),$A2290-1,0)),OFFSET(INDIRECT("'"&amp;'DATA for charts'!L$5&amp;"'!$F1"),$A2290-1,0),NA())</f>
        <v>#N/A</v>
      </c>
      <c r="M2290" s="28" t="e">
        <f ca="1">IF(ISNUMBER(OFFSET(INDIRECT("'"&amp;'DATA for charts'!M$5&amp;"'!$F1"),$A2290-1,0)),OFFSET(INDIRECT("'"&amp;'DATA for charts'!M$5&amp;"'!$F1"),$A2290-1,0),NA())</f>
        <v>#N/A</v>
      </c>
      <c r="N2290" s="28" t="e">
        <f ca="1">IF(ISNUMBER(OFFSET(INDIRECT("'"&amp;'DATA for charts'!N$5&amp;"'!$F1"),$A2290-1,0)),OFFSET(INDIRECT("'"&amp;'DATA for charts'!N$5&amp;"'!$F1"),$A2290-1,0),NA())</f>
        <v>#N/A</v>
      </c>
      <c r="O2290" s="28" t="e">
        <f ca="1">IF(ISNUMBER(OFFSET(INDIRECT("'"&amp;'DATA for charts'!O$5&amp;"'!$F1"),$A2290-1,0)),OFFSET(INDIRECT("'"&amp;'DATA for charts'!O$5&amp;"'!$F1"),$A2290-1,0),NA())</f>
        <v>#N/A</v>
      </c>
      <c r="P2290" s="28" t="e">
        <f ca="1">IF(ISNUMBER(OFFSET(INDIRECT("'"&amp;'DATA for charts'!P$5&amp;"'!$F1"),$A2290-1,0)),OFFSET(INDIRECT("'"&amp;'DATA for charts'!P$5&amp;"'!$F1"),$A2290-1,0),NA())</f>
        <v>#N/A</v>
      </c>
      <c r="Q2290" s="28" t="e">
        <f ca="1">IF(ISNUMBER(OFFSET(INDIRECT("'"&amp;'DATA for charts'!Q$5&amp;"'!$F1"),$A2290-1,0)),OFFSET(INDIRECT("'"&amp;'DATA for charts'!Q$5&amp;"'!$F1"),$A2290-1,0),NA())</f>
        <v>#N/A</v>
      </c>
      <c r="R2290" s="28" t="e">
        <f ca="1">IF(ISNUMBER(OFFSET(INDIRECT("'"&amp;'DATA for charts'!R$5&amp;"'!$F1"),$A2290-1,0)),OFFSET(INDIRECT("'"&amp;'DATA for charts'!R$5&amp;"'!$F1"),$A2290-1,0),NA())</f>
        <v>#N/A</v>
      </c>
      <c r="S2290" s="28" t="e">
        <f ca="1">IF(ISNUMBER(OFFSET(INDIRECT("'"&amp;'DATA for charts'!S$5&amp;"'!$F1"),$A2290-1,0)),OFFSET(INDIRECT("'"&amp;'DATA for charts'!S$5&amp;"'!$F1"),$A2290-1,0),NA())</f>
        <v>#N/A</v>
      </c>
    </row>
    <row r="2291" spans="1:19">
      <c r="A2291" s="226">
        <f t="shared" si="1583"/>
        <v>252</v>
      </c>
      <c r="B2291" s="8">
        <v>23</v>
      </c>
      <c r="C2291" s="28">
        <f ca="1">IF(ISNUMBER(OFFSET(INDIRECT("'"&amp;'DATA for charts'!C$5&amp;"'!$F1"),$A2291-1,0)),OFFSET(INDIRECT("'"&amp;'DATA for charts'!C$5&amp;"'!$F1"),$A2291-1,0),NA())</f>
        <v>0</v>
      </c>
      <c r="D2291" s="28">
        <f ca="1">IF(ISNUMBER(OFFSET(INDIRECT("'"&amp;'DATA for charts'!D$5&amp;"'!$F1"),$A2291-1,0)),OFFSET(INDIRECT("'"&amp;'DATA for charts'!D$5&amp;"'!$F1"),$A2291-1,0),NA())</f>
        <v>0</v>
      </c>
      <c r="E2291" s="28">
        <f ca="1">IF(ISNUMBER(OFFSET(INDIRECT("'"&amp;'DATA for charts'!E$5&amp;"'!$F1"),$A2291-1,0)),OFFSET(INDIRECT("'"&amp;'DATA for charts'!E$5&amp;"'!$F1"),$A2291-1,0),NA())</f>
        <v>0</v>
      </c>
      <c r="F2291" s="28">
        <f ca="1">IF(ISNUMBER(OFFSET(INDIRECT("'"&amp;'DATA for charts'!F$5&amp;"'!$F1"),$A2291-1,0)),OFFSET(INDIRECT("'"&amp;'DATA for charts'!F$5&amp;"'!$F1"),$A2291-1,0),NA())</f>
        <v>0</v>
      </c>
      <c r="G2291" s="28">
        <f ca="1">IF(ISNUMBER(OFFSET(INDIRECT("'"&amp;'DATA for charts'!G$5&amp;"'!$F1"),$A2291-1,0)),OFFSET(INDIRECT("'"&amp;'DATA for charts'!G$5&amp;"'!$F1"),$A2291-1,0),NA())</f>
        <v>0</v>
      </c>
      <c r="H2291" s="28">
        <f ca="1">IF(ISNUMBER(OFFSET(INDIRECT("'"&amp;'DATA for charts'!H$5&amp;"'!$F1"),$A2291-1,0)),OFFSET(INDIRECT("'"&amp;'DATA for charts'!H$5&amp;"'!$F1"),$A2291-1,0),NA())</f>
        <v>0</v>
      </c>
      <c r="I2291" s="28" t="e">
        <f ca="1">IF(ISNUMBER(OFFSET(INDIRECT("'"&amp;'DATA for charts'!I$5&amp;"'!$F1"),$A2291-1,0)),OFFSET(INDIRECT("'"&amp;'DATA for charts'!I$5&amp;"'!$F1"),$A2291-1,0),NA())</f>
        <v>#N/A</v>
      </c>
      <c r="J2291" s="28" t="e">
        <f ca="1">IF(ISNUMBER(OFFSET(INDIRECT("'"&amp;'DATA for charts'!J$5&amp;"'!$F1"),$A2291-1,0)),OFFSET(INDIRECT("'"&amp;'DATA for charts'!J$5&amp;"'!$F1"),$A2291-1,0),NA())</f>
        <v>#N/A</v>
      </c>
      <c r="K2291" s="28" t="e">
        <f ca="1">IF(ISNUMBER(OFFSET(INDIRECT("'"&amp;'DATA for charts'!K$5&amp;"'!$F1"),$A2291-1,0)),OFFSET(INDIRECT("'"&amp;'DATA for charts'!K$5&amp;"'!$F1"),$A2291-1,0),NA())</f>
        <v>#N/A</v>
      </c>
      <c r="L2291" s="28" t="e">
        <f ca="1">IF(ISNUMBER(OFFSET(INDIRECT("'"&amp;'DATA for charts'!L$5&amp;"'!$F1"),$A2291-1,0)),OFFSET(INDIRECT("'"&amp;'DATA for charts'!L$5&amp;"'!$F1"),$A2291-1,0),NA())</f>
        <v>#N/A</v>
      </c>
      <c r="M2291" s="28" t="e">
        <f ca="1">IF(ISNUMBER(OFFSET(INDIRECT("'"&amp;'DATA for charts'!M$5&amp;"'!$F1"),$A2291-1,0)),OFFSET(INDIRECT("'"&amp;'DATA for charts'!M$5&amp;"'!$F1"),$A2291-1,0),NA())</f>
        <v>#N/A</v>
      </c>
      <c r="N2291" s="28" t="e">
        <f ca="1">IF(ISNUMBER(OFFSET(INDIRECT("'"&amp;'DATA for charts'!N$5&amp;"'!$F1"),$A2291-1,0)),OFFSET(INDIRECT("'"&amp;'DATA for charts'!N$5&amp;"'!$F1"),$A2291-1,0),NA())</f>
        <v>#N/A</v>
      </c>
      <c r="O2291" s="28" t="e">
        <f ca="1">IF(ISNUMBER(OFFSET(INDIRECT("'"&amp;'DATA for charts'!O$5&amp;"'!$F1"),$A2291-1,0)),OFFSET(INDIRECT("'"&amp;'DATA for charts'!O$5&amp;"'!$F1"),$A2291-1,0),NA())</f>
        <v>#N/A</v>
      </c>
      <c r="P2291" s="28" t="e">
        <f ca="1">IF(ISNUMBER(OFFSET(INDIRECT("'"&amp;'DATA for charts'!P$5&amp;"'!$F1"),$A2291-1,0)),OFFSET(INDIRECT("'"&amp;'DATA for charts'!P$5&amp;"'!$F1"),$A2291-1,0),NA())</f>
        <v>#N/A</v>
      </c>
      <c r="Q2291" s="28" t="e">
        <f ca="1">IF(ISNUMBER(OFFSET(INDIRECT("'"&amp;'DATA for charts'!Q$5&amp;"'!$F1"),$A2291-1,0)),OFFSET(INDIRECT("'"&amp;'DATA for charts'!Q$5&amp;"'!$F1"),$A2291-1,0),NA())</f>
        <v>#N/A</v>
      </c>
      <c r="R2291" s="28" t="e">
        <f ca="1">IF(ISNUMBER(OFFSET(INDIRECT("'"&amp;'DATA for charts'!R$5&amp;"'!$F1"),$A2291-1,0)),OFFSET(INDIRECT("'"&amp;'DATA for charts'!R$5&amp;"'!$F1"),$A2291-1,0),NA())</f>
        <v>#N/A</v>
      </c>
      <c r="S2291" s="28" t="e">
        <f ca="1">IF(ISNUMBER(OFFSET(INDIRECT("'"&amp;'DATA for charts'!S$5&amp;"'!$F1"),$A2291-1,0)),OFFSET(INDIRECT("'"&amp;'DATA for charts'!S$5&amp;"'!$F1"),$A2291-1,0),NA())</f>
        <v>#N/A</v>
      </c>
    </row>
    <row r="2292" spans="1:19">
      <c r="A2292" s="226">
        <f t="shared" si="1583"/>
        <v>253</v>
      </c>
      <c r="B2292" s="8">
        <v>24</v>
      </c>
      <c r="C2292" s="28">
        <f ca="1">IF(ISNUMBER(OFFSET(INDIRECT("'"&amp;'DATA for charts'!C$5&amp;"'!$F1"),$A2292-1,0)),OFFSET(INDIRECT("'"&amp;'DATA for charts'!C$5&amp;"'!$F1"),$A2292-1,0),NA())</f>
        <v>0</v>
      </c>
      <c r="D2292" s="28">
        <f ca="1">IF(ISNUMBER(OFFSET(INDIRECT("'"&amp;'DATA for charts'!D$5&amp;"'!$F1"),$A2292-1,0)),OFFSET(INDIRECT("'"&amp;'DATA for charts'!D$5&amp;"'!$F1"),$A2292-1,0),NA())</f>
        <v>0</v>
      </c>
      <c r="E2292" s="28">
        <f ca="1">IF(ISNUMBER(OFFSET(INDIRECT("'"&amp;'DATA for charts'!E$5&amp;"'!$F1"),$A2292-1,0)),OFFSET(INDIRECT("'"&amp;'DATA for charts'!E$5&amp;"'!$F1"),$A2292-1,0),NA())</f>
        <v>0</v>
      </c>
      <c r="F2292" s="28">
        <f ca="1">IF(ISNUMBER(OFFSET(INDIRECT("'"&amp;'DATA for charts'!F$5&amp;"'!$F1"),$A2292-1,0)),OFFSET(INDIRECT("'"&amp;'DATA for charts'!F$5&amp;"'!$F1"),$A2292-1,0),NA())</f>
        <v>0</v>
      </c>
      <c r="G2292" s="28">
        <f ca="1">IF(ISNUMBER(OFFSET(INDIRECT("'"&amp;'DATA for charts'!G$5&amp;"'!$F1"),$A2292-1,0)),OFFSET(INDIRECT("'"&amp;'DATA for charts'!G$5&amp;"'!$F1"),$A2292-1,0),NA())</f>
        <v>0</v>
      </c>
      <c r="H2292" s="28">
        <f ca="1">IF(ISNUMBER(OFFSET(INDIRECT("'"&amp;'DATA for charts'!H$5&amp;"'!$F1"),$A2292-1,0)),OFFSET(INDIRECT("'"&amp;'DATA for charts'!H$5&amp;"'!$F1"),$A2292-1,0),NA())</f>
        <v>0</v>
      </c>
      <c r="I2292" s="28" t="e">
        <f ca="1">IF(ISNUMBER(OFFSET(INDIRECT("'"&amp;'DATA for charts'!I$5&amp;"'!$F1"),$A2292-1,0)),OFFSET(INDIRECT("'"&amp;'DATA for charts'!I$5&amp;"'!$F1"),$A2292-1,0),NA())</f>
        <v>#N/A</v>
      </c>
      <c r="J2292" s="28" t="e">
        <f ca="1">IF(ISNUMBER(OFFSET(INDIRECT("'"&amp;'DATA for charts'!J$5&amp;"'!$F1"),$A2292-1,0)),OFFSET(INDIRECT("'"&amp;'DATA for charts'!J$5&amp;"'!$F1"),$A2292-1,0),NA())</f>
        <v>#N/A</v>
      </c>
      <c r="K2292" s="28" t="e">
        <f ca="1">IF(ISNUMBER(OFFSET(INDIRECT("'"&amp;'DATA for charts'!K$5&amp;"'!$F1"),$A2292-1,0)),OFFSET(INDIRECT("'"&amp;'DATA for charts'!K$5&amp;"'!$F1"),$A2292-1,0),NA())</f>
        <v>#N/A</v>
      </c>
      <c r="L2292" s="28" t="e">
        <f ca="1">IF(ISNUMBER(OFFSET(INDIRECT("'"&amp;'DATA for charts'!L$5&amp;"'!$F1"),$A2292-1,0)),OFFSET(INDIRECT("'"&amp;'DATA for charts'!L$5&amp;"'!$F1"),$A2292-1,0),NA())</f>
        <v>#N/A</v>
      </c>
      <c r="M2292" s="28" t="e">
        <f ca="1">IF(ISNUMBER(OFFSET(INDIRECT("'"&amp;'DATA for charts'!M$5&amp;"'!$F1"),$A2292-1,0)),OFFSET(INDIRECT("'"&amp;'DATA for charts'!M$5&amp;"'!$F1"),$A2292-1,0),NA())</f>
        <v>#N/A</v>
      </c>
      <c r="N2292" s="28" t="e">
        <f ca="1">IF(ISNUMBER(OFFSET(INDIRECT("'"&amp;'DATA for charts'!N$5&amp;"'!$F1"),$A2292-1,0)),OFFSET(INDIRECT("'"&amp;'DATA for charts'!N$5&amp;"'!$F1"),$A2292-1,0),NA())</f>
        <v>#N/A</v>
      </c>
      <c r="O2292" s="28" t="e">
        <f ca="1">IF(ISNUMBER(OFFSET(INDIRECT("'"&amp;'DATA for charts'!O$5&amp;"'!$F1"),$A2292-1,0)),OFFSET(INDIRECT("'"&amp;'DATA for charts'!O$5&amp;"'!$F1"),$A2292-1,0),NA())</f>
        <v>#N/A</v>
      </c>
      <c r="P2292" s="28" t="e">
        <f ca="1">IF(ISNUMBER(OFFSET(INDIRECT("'"&amp;'DATA for charts'!P$5&amp;"'!$F1"),$A2292-1,0)),OFFSET(INDIRECT("'"&amp;'DATA for charts'!P$5&amp;"'!$F1"),$A2292-1,0),NA())</f>
        <v>#N/A</v>
      </c>
      <c r="Q2292" s="28" t="e">
        <f ca="1">IF(ISNUMBER(OFFSET(INDIRECT("'"&amp;'DATA for charts'!Q$5&amp;"'!$F1"),$A2292-1,0)),OFFSET(INDIRECT("'"&amp;'DATA for charts'!Q$5&amp;"'!$F1"),$A2292-1,0),NA())</f>
        <v>#N/A</v>
      </c>
      <c r="R2292" s="28" t="e">
        <f ca="1">IF(ISNUMBER(OFFSET(INDIRECT("'"&amp;'DATA for charts'!R$5&amp;"'!$F1"),$A2292-1,0)),OFFSET(INDIRECT("'"&amp;'DATA for charts'!R$5&amp;"'!$F1"),$A2292-1,0),NA())</f>
        <v>#N/A</v>
      </c>
      <c r="S2292" s="28" t="e">
        <f ca="1">IF(ISNUMBER(OFFSET(INDIRECT("'"&amp;'DATA for charts'!S$5&amp;"'!$F1"),$A2292-1,0)),OFFSET(INDIRECT("'"&amp;'DATA for charts'!S$5&amp;"'!$F1"),$A2292-1,0),NA())</f>
        <v>#N/A</v>
      </c>
    </row>
    <row r="2293" spans="1:19">
      <c r="A2293" s="216"/>
      <c r="B2293" s="37" t="s">
        <v>85</v>
      </c>
      <c r="C2293" s="37" t="s">
        <v>85</v>
      </c>
      <c r="D2293" s="37" t="s">
        <v>85</v>
      </c>
      <c r="E2293" s="37" t="s">
        <v>85</v>
      </c>
      <c r="F2293" s="37" t="s">
        <v>85</v>
      </c>
      <c r="G2293" s="37" t="s">
        <v>85</v>
      </c>
      <c r="H2293" s="37" t="s">
        <v>85</v>
      </c>
      <c r="I2293" s="37" t="s">
        <v>85</v>
      </c>
      <c r="J2293" s="37" t="s">
        <v>85</v>
      </c>
      <c r="K2293" s="37"/>
      <c r="L2293" s="37"/>
      <c r="M2293" s="37"/>
      <c r="N2293" s="37"/>
      <c r="O2293" s="37"/>
      <c r="P2293" s="37"/>
      <c r="Q2293" s="37"/>
      <c r="R2293" s="37"/>
      <c r="S2293" s="37" t="s">
        <v>85</v>
      </c>
    </row>
    <row r="2299" spans="1:19">
      <c r="A2299" s="216"/>
      <c r="B2299" s="464" t="s">
        <v>891</v>
      </c>
    </row>
    <row r="2300" spans="1:19">
      <c r="A2300" s="216"/>
      <c r="B2300" s="464" t="s">
        <v>892</v>
      </c>
    </row>
    <row r="2301" spans="1:19">
      <c r="A2301" s="216"/>
      <c r="B2301" s="32" t="s">
        <v>82</v>
      </c>
    </row>
    <row r="2302" spans="1:19">
      <c r="A2302" s="216">
        <f t="shared" ref="A2302" si="1584">A$8</f>
        <v>0</v>
      </c>
      <c r="B2302" s="32" t="s">
        <v>65</v>
      </c>
      <c r="C2302" s="33" t="str">
        <f ca="1">C$8</f>
        <v>BSIMAC</v>
      </c>
      <c r="D2302" s="33" t="str">
        <f t="shared" ref="D2302:S2302" ca="1" si="1585">D$8</f>
        <v>CSE</v>
      </c>
      <c r="E2302" s="33" t="str">
        <f t="shared" ca="1" si="1585"/>
        <v>DeST</v>
      </c>
      <c r="F2302" s="33" t="str">
        <f t="shared" ca="1" si="1585"/>
        <v>EnergyPlus</v>
      </c>
      <c r="G2302" s="33" t="str">
        <f t="shared" ca="1" si="1585"/>
        <v>ESP-r</v>
      </c>
      <c r="H2302" s="33" t="str">
        <f t="shared" ca="1" si="1585"/>
        <v>TRNSYS</v>
      </c>
      <c r="I2302" s="33" t="str">
        <f t="shared" ca="1" si="1585"/>
        <v>TestSpec-Alt</v>
      </c>
      <c r="J2302" s="33">
        <f t="shared" ca="1" si="1585"/>
        <v>0</v>
      </c>
      <c r="K2302" s="33">
        <f t="shared" ca="1" si="1585"/>
        <v>0</v>
      </c>
      <c r="L2302" s="33">
        <f t="shared" ca="1" si="1585"/>
        <v>0</v>
      </c>
      <c r="M2302" s="33">
        <f t="shared" ca="1" si="1585"/>
        <v>0</v>
      </c>
      <c r="N2302" s="33">
        <f t="shared" ca="1" si="1585"/>
        <v>0</v>
      </c>
      <c r="O2302" s="33">
        <f t="shared" ca="1" si="1585"/>
        <v>0</v>
      </c>
      <c r="P2302" s="33">
        <f t="shared" ca="1" si="1585"/>
        <v>0</v>
      </c>
      <c r="Q2302" s="33">
        <f t="shared" ca="1" si="1585"/>
        <v>0</v>
      </c>
      <c r="R2302" s="33">
        <f t="shared" ca="1" si="1585"/>
        <v>0</v>
      </c>
      <c r="S2302" s="33" t="str">
        <f t="shared" ca="1" si="1585"/>
        <v>Tested Prg</v>
      </c>
    </row>
    <row r="2303" spans="1:19">
      <c r="A2303" s="216">
        <f t="shared" ref="A2303" si="1586">A$7</f>
        <v>0</v>
      </c>
      <c r="B2303" s="32" t="s">
        <v>66</v>
      </c>
      <c r="C2303" s="33" t="str">
        <f ca="1">C$7</f>
        <v/>
      </c>
      <c r="D2303" s="33" t="str">
        <f t="shared" ref="D2303:S2303" ca="1" si="1587">D$7</f>
        <v/>
      </c>
      <c r="E2303" s="33" t="str">
        <f t="shared" ca="1" si="1587"/>
        <v/>
      </c>
      <c r="F2303" s="33" t="str">
        <f t="shared" ca="1" si="1587"/>
        <v/>
      </c>
      <c r="G2303" s="33" t="str">
        <f t="shared" ca="1" si="1587"/>
        <v/>
      </c>
      <c r="H2303" s="33" t="str">
        <f t="shared" ca="1" si="1587"/>
        <v/>
      </c>
      <c r="I2303" s="33" t="str">
        <f t="shared" ca="1" si="1587"/>
        <v/>
      </c>
      <c r="J2303" s="33" t="str">
        <f t="shared" ca="1" si="1587"/>
        <v/>
      </c>
      <c r="K2303" s="33" t="str">
        <f t="shared" ca="1" si="1587"/>
        <v/>
      </c>
      <c r="L2303" s="33" t="str">
        <f t="shared" ca="1" si="1587"/>
        <v/>
      </c>
      <c r="M2303" s="33" t="str">
        <f t="shared" ca="1" si="1587"/>
        <v/>
      </c>
      <c r="N2303" s="33" t="str">
        <f t="shared" ca="1" si="1587"/>
        <v/>
      </c>
      <c r="O2303" s="33" t="str">
        <f t="shared" ca="1" si="1587"/>
        <v/>
      </c>
      <c r="P2303" s="33" t="str">
        <f t="shared" ca="1" si="1587"/>
        <v/>
      </c>
      <c r="Q2303" s="33" t="str">
        <f t="shared" ca="1" si="1587"/>
        <v/>
      </c>
      <c r="R2303" s="33" t="str">
        <f t="shared" ca="1" si="1587"/>
        <v/>
      </c>
      <c r="S2303" s="33" t="str">
        <f t="shared" ca="1" si="1587"/>
        <v/>
      </c>
    </row>
    <row r="2304" spans="1:19">
      <c r="A2304" s="216" t="s">
        <v>125</v>
      </c>
      <c r="B2304" s="32" t="s">
        <v>83</v>
      </c>
      <c r="C2304" s="39" t="s">
        <v>125</v>
      </c>
      <c r="D2304" s="39" t="s">
        <v>125</v>
      </c>
      <c r="E2304" s="39" t="s">
        <v>125</v>
      </c>
      <c r="F2304" s="39" t="s">
        <v>125</v>
      </c>
      <c r="G2304" s="39" t="s">
        <v>125</v>
      </c>
      <c r="H2304" s="39" t="s">
        <v>125</v>
      </c>
      <c r="I2304" s="39" t="s">
        <v>125</v>
      </c>
      <c r="J2304" s="39" t="s">
        <v>125</v>
      </c>
      <c r="K2304" s="39" t="s">
        <v>125</v>
      </c>
      <c r="L2304" s="39" t="s">
        <v>125</v>
      </c>
      <c r="M2304" s="39" t="s">
        <v>125</v>
      </c>
      <c r="N2304" s="39" t="s">
        <v>125</v>
      </c>
      <c r="O2304" s="39" t="s">
        <v>125</v>
      </c>
      <c r="P2304" s="39" t="s">
        <v>125</v>
      </c>
      <c r="Q2304" s="39" t="s">
        <v>125</v>
      </c>
      <c r="R2304" s="39" t="s">
        <v>125</v>
      </c>
      <c r="S2304" s="39" t="s">
        <v>125</v>
      </c>
    </row>
    <row r="2305" spans="1:19">
      <c r="A2305" s="216" t="s">
        <v>85</v>
      </c>
      <c r="B2305" s="37" t="s">
        <v>85</v>
      </c>
      <c r="C2305" s="38" t="s">
        <v>85</v>
      </c>
      <c r="D2305" s="38" t="s">
        <v>85</v>
      </c>
      <c r="E2305" s="38" t="s">
        <v>85</v>
      </c>
      <c r="F2305" s="38" t="s">
        <v>85</v>
      </c>
      <c r="G2305" s="38" t="s">
        <v>85</v>
      </c>
      <c r="H2305" s="38" t="s">
        <v>85</v>
      </c>
      <c r="I2305" s="38" t="s">
        <v>85</v>
      </c>
      <c r="J2305" s="38" t="s">
        <v>85</v>
      </c>
      <c r="K2305" s="38" t="s">
        <v>85</v>
      </c>
      <c r="L2305" s="38" t="s">
        <v>85</v>
      </c>
      <c r="M2305" s="38" t="s">
        <v>85</v>
      </c>
      <c r="N2305" s="38" t="s">
        <v>85</v>
      </c>
      <c r="O2305" s="38" t="s">
        <v>85</v>
      </c>
      <c r="P2305" s="38" t="s">
        <v>85</v>
      </c>
      <c r="Q2305" s="38" t="s">
        <v>85</v>
      </c>
      <c r="R2305" s="38" t="s">
        <v>85</v>
      </c>
      <c r="S2305" s="38" t="s">
        <v>85</v>
      </c>
    </row>
    <row r="2306" spans="1:19">
      <c r="A2306" s="216">
        <f t="shared" ref="A2306" si="1588">A$8</f>
        <v>0</v>
      </c>
      <c r="B2306" s="37"/>
      <c r="C2306" s="33" t="str">
        <f ca="1">C$8</f>
        <v>BSIMAC</v>
      </c>
      <c r="D2306" s="33" t="str">
        <f t="shared" ref="D2306:S2306" ca="1" si="1589">D$8</f>
        <v>CSE</v>
      </c>
      <c r="E2306" s="33" t="str">
        <f t="shared" ca="1" si="1589"/>
        <v>DeST</v>
      </c>
      <c r="F2306" s="33" t="str">
        <f t="shared" ca="1" si="1589"/>
        <v>EnergyPlus</v>
      </c>
      <c r="G2306" s="33" t="str">
        <f t="shared" ca="1" si="1589"/>
        <v>ESP-r</v>
      </c>
      <c r="H2306" s="33" t="str">
        <f t="shared" ca="1" si="1589"/>
        <v>TRNSYS</v>
      </c>
      <c r="I2306" s="33" t="str">
        <f t="shared" ca="1" si="1589"/>
        <v>TestSpec-Alt</v>
      </c>
      <c r="J2306" s="33">
        <f t="shared" ca="1" si="1589"/>
        <v>0</v>
      </c>
      <c r="K2306" s="33">
        <f t="shared" ca="1" si="1589"/>
        <v>0</v>
      </c>
      <c r="L2306" s="33">
        <f t="shared" ca="1" si="1589"/>
        <v>0</v>
      </c>
      <c r="M2306" s="33">
        <f t="shared" ca="1" si="1589"/>
        <v>0</v>
      </c>
      <c r="N2306" s="33">
        <f t="shared" ca="1" si="1589"/>
        <v>0</v>
      </c>
      <c r="O2306" s="33">
        <f t="shared" ca="1" si="1589"/>
        <v>0</v>
      </c>
      <c r="P2306" s="33">
        <f t="shared" ca="1" si="1589"/>
        <v>0</v>
      </c>
      <c r="Q2306" s="33">
        <f t="shared" ca="1" si="1589"/>
        <v>0</v>
      </c>
      <c r="R2306" s="33">
        <f t="shared" ca="1" si="1589"/>
        <v>0</v>
      </c>
      <c r="S2306" s="33" t="str">
        <f t="shared" ca="1" si="1589"/>
        <v>Tested Prg</v>
      </c>
    </row>
    <row r="2307" spans="1:19">
      <c r="A2307" s="226">
        <v>230</v>
      </c>
      <c r="B2307" s="8">
        <v>1</v>
      </c>
      <c r="C2307" s="28">
        <f ca="1">IF(ISNUMBER(OFFSET(INDIRECT("'"&amp;'DATA for charts'!C$5&amp;"'!$I1"),$A2307-1,0)),OFFSET(INDIRECT("'"&amp;'DATA for charts'!C$5&amp;"'!$I1"),$A2307-1,0),NA())</f>
        <v>-30.28220323974918</v>
      </c>
      <c r="D2307" s="28">
        <f ca="1">IF(ISNUMBER(OFFSET(INDIRECT("'"&amp;'DATA for charts'!D$5&amp;"'!$I1"),$A2307-1,0)),OFFSET(INDIRECT("'"&amp;'DATA for charts'!D$5&amp;"'!$I1"),$A2307-1,0),NA())</f>
        <v>-22.839739999999999</v>
      </c>
      <c r="E2307" s="28">
        <f ca="1">IF(ISNUMBER(OFFSET(INDIRECT("'"&amp;'DATA for charts'!E$5&amp;"'!$I1"),$A2307-1,0)),OFFSET(INDIRECT("'"&amp;'DATA for charts'!E$5&amp;"'!$I1"),$A2307-1,0),NA())</f>
        <v>-30.28</v>
      </c>
      <c r="F2307" s="28">
        <f ca="1">IF(ISNUMBER(OFFSET(INDIRECT("'"&amp;'DATA for charts'!F$5&amp;"'!$I1"),$A2307-1,0)),OFFSET(INDIRECT("'"&amp;'DATA for charts'!F$5&amp;"'!$I1"),$A2307-1,0),NA())</f>
        <v>-22.9658810967317</v>
      </c>
      <c r="G2307" s="28">
        <f ca="1">IF(ISNUMBER(OFFSET(INDIRECT("'"&amp;'DATA for charts'!G$5&amp;"'!$I1"),$A2307-1,0)),OFFSET(INDIRECT("'"&amp;'DATA for charts'!G$5&amp;"'!$I1"),$A2307-1,0),NA())</f>
        <v>-30.02</v>
      </c>
      <c r="H2307" s="28">
        <f ca="1">IF(ISNUMBER(OFFSET(INDIRECT("'"&amp;'DATA for charts'!H$5&amp;"'!$I1"),$A2307-1,0)),OFFSET(INDIRECT("'"&amp;'DATA for charts'!H$5&amp;"'!$I1"),$A2307-1,0),NA())</f>
        <v>-24.404080069744499</v>
      </c>
      <c r="I2307" s="28">
        <f ca="1">IF(ISNUMBER(OFFSET(INDIRECT("'"&amp;'DATA for charts'!I$5&amp;"'!$I1"),$A2307-1,0)),OFFSET(INDIRECT("'"&amp;'DATA for charts'!I$5&amp;"'!$I1"),$A2307-1,0),NA())</f>
        <v>-30.28220323974918</v>
      </c>
      <c r="J2307" s="28" t="e">
        <f ca="1">IF(ISNUMBER(OFFSET(INDIRECT("'"&amp;'DATA for charts'!J$5&amp;"'!$I1"),$A2307-1,0)),OFFSET(INDIRECT("'"&amp;'DATA for charts'!J$5&amp;"'!$I1"),$A2307-1,0),NA())</f>
        <v>#N/A</v>
      </c>
      <c r="K2307" s="28" t="e">
        <f ca="1">IF(ISNUMBER(OFFSET(INDIRECT("'"&amp;'DATA for charts'!K$5&amp;"'!$I1"),$A2307-1,0)),OFFSET(INDIRECT("'"&amp;'DATA for charts'!K$5&amp;"'!$I1"),$A2307-1,0),NA())</f>
        <v>#N/A</v>
      </c>
      <c r="L2307" s="28" t="e">
        <f ca="1">IF(ISNUMBER(OFFSET(INDIRECT("'"&amp;'DATA for charts'!L$5&amp;"'!$I1"),$A2307-1,0)),OFFSET(INDIRECT("'"&amp;'DATA for charts'!L$5&amp;"'!$I1"),$A2307-1,0),NA())</f>
        <v>#N/A</v>
      </c>
      <c r="M2307" s="28" t="e">
        <f ca="1">IF(ISNUMBER(OFFSET(INDIRECT("'"&amp;'DATA for charts'!M$5&amp;"'!$I1"),$A2307-1,0)),OFFSET(INDIRECT("'"&amp;'DATA for charts'!M$5&amp;"'!$I1"),$A2307-1,0),NA())</f>
        <v>#N/A</v>
      </c>
      <c r="N2307" s="28" t="e">
        <f ca="1">IF(ISNUMBER(OFFSET(INDIRECT("'"&amp;'DATA for charts'!N$5&amp;"'!$I1"),$A2307-1,0)),OFFSET(INDIRECT("'"&amp;'DATA for charts'!N$5&amp;"'!$I1"),$A2307-1,0),NA())</f>
        <v>#N/A</v>
      </c>
      <c r="O2307" s="28" t="e">
        <f ca="1">IF(ISNUMBER(OFFSET(INDIRECT("'"&amp;'DATA for charts'!O$5&amp;"'!$I1"),$A2307-1,0)),OFFSET(INDIRECT("'"&amp;'DATA for charts'!O$5&amp;"'!$I1"),$A2307-1,0),NA())</f>
        <v>#N/A</v>
      </c>
      <c r="P2307" s="28" t="e">
        <f ca="1">IF(ISNUMBER(OFFSET(INDIRECT("'"&amp;'DATA for charts'!P$5&amp;"'!$I1"),$A2307-1,0)),OFFSET(INDIRECT("'"&amp;'DATA for charts'!P$5&amp;"'!$I1"),$A2307-1,0),NA())</f>
        <v>#N/A</v>
      </c>
      <c r="Q2307" s="28" t="e">
        <f ca="1">IF(ISNUMBER(OFFSET(INDIRECT("'"&amp;'DATA for charts'!Q$5&amp;"'!$I1"),$A2307-1,0)),OFFSET(INDIRECT("'"&amp;'DATA for charts'!Q$5&amp;"'!$I1"),$A2307-1,0),NA())</f>
        <v>#N/A</v>
      </c>
      <c r="R2307" s="28" t="e">
        <f ca="1">IF(ISNUMBER(OFFSET(INDIRECT("'"&amp;'DATA for charts'!R$5&amp;"'!$I1"),$A2307-1,0)),OFFSET(INDIRECT("'"&amp;'DATA for charts'!R$5&amp;"'!$I1"),$A2307-1,0),NA())</f>
        <v>#N/A</v>
      </c>
      <c r="S2307" s="28" t="e">
        <f ca="1">IF(ISNUMBER(OFFSET(INDIRECT("'"&amp;'DATA for charts'!S$5&amp;"'!$I1"),$A2307-1,0)),OFFSET(INDIRECT("'"&amp;'DATA for charts'!S$5&amp;"'!$I1"),$A2307-1,0),NA())</f>
        <v>#N/A</v>
      </c>
    </row>
    <row r="2308" spans="1:19">
      <c r="A2308" s="226">
        <f t="shared" ref="A2308:A2330" si="1590">A2307+1</f>
        <v>231</v>
      </c>
      <c r="B2308" s="8">
        <v>2</v>
      </c>
      <c r="C2308" s="28">
        <f ca="1">IF(ISNUMBER(OFFSET(INDIRECT("'"&amp;'DATA for charts'!C$5&amp;"'!$I1"),$A2308-1,0)),OFFSET(INDIRECT("'"&amp;'DATA for charts'!C$5&amp;"'!$I1"),$A2308-1,0),NA())</f>
        <v>-27.456656327424668</v>
      </c>
      <c r="D2308" s="28">
        <f ca="1">IF(ISNUMBER(OFFSET(INDIRECT("'"&amp;'DATA for charts'!D$5&amp;"'!$I1"),$A2308-1,0)),OFFSET(INDIRECT("'"&amp;'DATA for charts'!D$5&amp;"'!$I1"),$A2308-1,0),NA())</f>
        <v>-26.641449999999999</v>
      </c>
      <c r="E2308" s="28">
        <f ca="1">IF(ISNUMBER(OFFSET(INDIRECT("'"&amp;'DATA for charts'!E$5&amp;"'!$I1"),$A2308-1,0)),OFFSET(INDIRECT("'"&amp;'DATA for charts'!E$5&amp;"'!$I1"),$A2308-1,0),NA())</f>
        <v>-27.46</v>
      </c>
      <c r="F2308" s="28">
        <f ca="1">IF(ISNUMBER(OFFSET(INDIRECT("'"&amp;'DATA for charts'!F$5&amp;"'!$I1"),$A2308-1,0)),OFFSET(INDIRECT("'"&amp;'DATA for charts'!F$5&amp;"'!$I1"),$A2308-1,0),NA())</f>
        <v>-24.135805686860198</v>
      </c>
      <c r="G2308" s="28">
        <f ca="1">IF(ISNUMBER(OFFSET(INDIRECT("'"&amp;'DATA for charts'!G$5&amp;"'!$I1"),$A2308-1,0)),OFFSET(INDIRECT("'"&amp;'DATA for charts'!G$5&amp;"'!$I1"),$A2308-1,0),NA())</f>
        <v>-27.59</v>
      </c>
      <c r="H2308" s="28">
        <f ca="1">IF(ISNUMBER(OFFSET(INDIRECT("'"&amp;'DATA for charts'!H$5&amp;"'!$I1"),$A2308-1,0)),OFFSET(INDIRECT("'"&amp;'DATA for charts'!H$5&amp;"'!$I1"),$A2308-1,0),NA())</f>
        <v>-28.907979858200399</v>
      </c>
      <c r="I2308" s="28">
        <f ca="1">IF(ISNUMBER(OFFSET(INDIRECT("'"&amp;'DATA for charts'!I$5&amp;"'!$I1"),$A2308-1,0)),OFFSET(INDIRECT("'"&amp;'DATA for charts'!I$5&amp;"'!$I1"),$A2308-1,0),NA())</f>
        <v>-27.456656327424668</v>
      </c>
      <c r="J2308" s="28" t="e">
        <f ca="1">IF(ISNUMBER(OFFSET(INDIRECT("'"&amp;'DATA for charts'!J$5&amp;"'!$I1"),$A2308-1,0)),OFFSET(INDIRECT("'"&amp;'DATA for charts'!J$5&amp;"'!$I1"),$A2308-1,0),NA())</f>
        <v>#N/A</v>
      </c>
      <c r="K2308" s="28" t="e">
        <f ca="1">IF(ISNUMBER(OFFSET(INDIRECT("'"&amp;'DATA for charts'!K$5&amp;"'!$I1"),$A2308-1,0)),OFFSET(INDIRECT("'"&amp;'DATA for charts'!K$5&amp;"'!$I1"),$A2308-1,0),NA())</f>
        <v>#N/A</v>
      </c>
      <c r="L2308" s="28" t="e">
        <f ca="1">IF(ISNUMBER(OFFSET(INDIRECT("'"&amp;'DATA for charts'!L$5&amp;"'!$I1"),$A2308-1,0)),OFFSET(INDIRECT("'"&amp;'DATA for charts'!L$5&amp;"'!$I1"),$A2308-1,0),NA())</f>
        <v>#N/A</v>
      </c>
      <c r="M2308" s="28" t="e">
        <f ca="1">IF(ISNUMBER(OFFSET(INDIRECT("'"&amp;'DATA for charts'!M$5&amp;"'!$I1"),$A2308-1,0)),OFFSET(INDIRECT("'"&amp;'DATA for charts'!M$5&amp;"'!$I1"),$A2308-1,0),NA())</f>
        <v>#N/A</v>
      </c>
      <c r="N2308" s="28" t="e">
        <f ca="1">IF(ISNUMBER(OFFSET(INDIRECT("'"&amp;'DATA for charts'!N$5&amp;"'!$I1"),$A2308-1,0)),OFFSET(INDIRECT("'"&amp;'DATA for charts'!N$5&amp;"'!$I1"),$A2308-1,0),NA())</f>
        <v>#N/A</v>
      </c>
      <c r="O2308" s="28" t="e">
        <f ca="1">IF(ISNUMBER(OFFSET(INDIRECT("'"&amp;'DATA for charts'!O$5&amp;"'!$I1"),$A2308-1,0)),OFFSET(INDIRECT("'"&amp;'DATA for charts'!O$5&amp;"'!$I1"),$A2308-1,0),NA())</f>
        <v>#N/A</v>
      </c>
      <c r="P2308" s="28" t="e">
        <f ca="1">IF(ISNUMBER(OFFSET(INDIRECT("'"&amp;'DATA for charts'!P$5&amp;"'!$I1"),$A2308-1,0)),OFFSET(INDIRECT("'"&amp;'DATA for charts'!P$5&amp;"'!$I1"),$A2308-1,0),NA())</f>
        <v>#N/A</v>
      </c>
      <c r="Q2308" s="28" t="e">
        <f ca="1">IF(ISNUMBER(OFFSET(INDIRECT("'"&amp;'DATA for charts'!Q$5&amp;"'!$I1"),$A2308-1,0)),OFFSET(INDIRECT("'"&amp;'DATA for charts'!Q$5&amp;"'!$I1"),$A2308-1,0),NA())</f>
        <v>#N/A</v>
      </c>
      <c r="R2308" s="28" t="e">
        <f ca="1">IF(ISNUMBER(OFFSET(INDIRECT("'"&amp;'DATA for charts'!R$5&amp;"'!$I1"),$A2308-1,0)),OFFSET(INDIRECT("'"&amp;'DATA for charts'!R$5&amp;"'!$I1"),$A2308-1,0),NA())</f>
        <v>#N/A</v>
      </c>
      <c r="S2308" s="28" t="e">
        <f ca="1">IF(ISNUMBER(OFFSET(INDIRECT("'"&amp;'DATA for charts'!S$5&amp;"'!$I1"),$A2308-1,0)),OFFSET(INDIRECT("'"&amp;'DATA for charts'!S$5&amp;"'!$I1"),$A2308-1,0),NA())</f>
        <v>#N/A</v>
      </c>
    </row>
    <row r="2309" spans="1:19">
      <c r="A2309" s="226">
        <f t="shared" si="1590"/>
        <v>232</v>
      </c>
      <c r="B2309" s="8">
        <v>3</v>
      </c>
      <c r="C2309" s="28">
        <f ca="1">IF(ISNUMBER(OFFSET(INDIRECT("'"&amp;'DATA for charts'!C$5&amp;"'!$I1"),$A2309-1,0)),OFFSET(INDIRECT("'"&amp;'DATA for charts'!C$5&amp;"'!$I1"),$A2309-1,0),NA())</f>
        <v>-33.837683191739075</v>
      </c>
      <c r="D2309" s="28">
        <f ca="1">IF(ISNUMBER(OFFSET(INDIRECT("'"&amp;'DATA for charts'!D$5&amp;"'!$I1"),$A2309-1,0)),OFFSET(INDIRECT("'"&amp;'DATA for charts'!D$5&amp;"'!$I1"),$A2309-1,0),NA())</f>
        <v>-28.089659999999999</v>
      </c>
      <c r="E2309" s="28">
        <f ca="1">IF(ISNUMBER(OFFSET(INDIRECT("'"&amp;'DATA for charts'!E$5&amp;"'!$I1"),$A2309-1,0)),OFFSET(INDIRECT("'"&amp;'DATA for charts'!E$5&amp;"'!$I1"),$A2309-1,0),NA())</f>
        <v>-33.840000000000003</v>
      </c>
      <c r="F2309" s="28">
        <f ca="1">IF(ISNUMBER(OFFSET(INDIRECT("'"&amp;'DATA for charts'!F$5&amp;"'!$I1"),$A2309-1,0)),OFFSET(INDIRECT("'"&amp;'DATA for charts'!F$5&amp;"'!$I1"),$A2309-1,0),NA())</f>
        <v>-25.316179719709499</v>
      </c>
      <c r="G2309" s="28">
        <f ca="1">IF(ISNUMBER(OFFSET(INDIRECT("'"&amp;'DATA for charts'!G$5&amp;"'!$I1"),$A2309-1,0)),OFFSET(INDIRECT("'"&amp;'DATA for charts'!G$5&amp;"'!$I1"),$A2309-1,0),NA())</f>
        <v>-34.17</v>
      </c>
      <c r="H2309" s="28">
        <f ca="1">IF(ISNUMBER(OFFSET(INDIRECT("'"&amp;'DATA for charts'!H$5&amp;"'!$I1"),$A2309-1,0)),OFFSET(INDIRECT("'"&amp;'DATA for charts'!H$5&amp;"'!$I1"),$A2309-1,0),NA())</f>
        <v>-30.6510032693154</v>
      </c>
      <c r="I2309" s="28">
        <f ca="1">IF(ISNUMBER(OFFSET(INDIRECT("'"&amp;'DATA for charts'!I$5&amp;"'!$I1"),$A2309-1,0)),OFFSET(INDIRECT("'"&amp;'DATA for charts'!I$5&amp;"'!$I1"),$A2309-1,0),NA())</f>
        <v>-33.837683191739075</v>
      </c>
      <c r="J2309" s="28" t="e">
        <f ca="1">IF(ISNUMBER(OFFSET(INDIRECT("'"&amp;'DATA for charts'!J$5&amp;"'!$I1"),$A2309-1,0)),OFFSET(INDIRECT("'"&amp;'DATA for charts'!J$5&amp;"'!$I1"),$A2309-1,0),NA())</f>
        <v>#N/A</v>
      </c>
      <c r="K2309" s="28" t="e">
        <f ca="1">IF(ISNUMBER(OFFSET(INDIRECT("'"&amp;'DATA for charts'!K$5&amp;"'!$I1"),$A2309-1,0)),OFFSET(INDIRECT("'"&amp;'DATA for charts'!K$5&amp;"'!$I1"),$A2309-1,0),NA())</f>
        <v>#N/A</v>
      </c>
      <c r="L2309" s="28" t="e">
        <f ca="1">IF(ISNUMBER(OFFSET(INDIRECT("'"&amp;'DATA for charts'!L$5&amp;"'!$I1"),$A2309-1,0)),OFFSET(INDIRECT("'"&amp;'DATA for charts'!L$5&amp;"'!$I1"),$A2309-1,0),NA())</f>
        <v>#N/A</v>
      </c>
      <c r="M2309" s="28" t="e">
        <f ca="1">IF(ISNUMBER(OFFSET(INDIRECT("'"&amp;'DATA for charts'!M$5&amp;"'!$I1"),$A2309-1,0)),OFFSET(INDIRECT("'"&amp;'DATA for charts'!M$5&amp;"'!$I1"),$A2309-1,0),NA())</f>
        <v>#N/A</v>
      </c>
      <c r="N2309" s="28" t="e">
        <f ca="1">IF(ISNUMBER(OFFSET(INDIRECT("'"&amp;'DATA for charts'!N$5&amp;"'!$I1"),$A2309-1,0)),OFFSET(INDIRECT("'"&amp;'DATA for charts'!N$5&amp;"'!$I1"),$A2309-1,0),NA())</f>
        <v>#N/A</v>
      </c>
      <c r="O2309" s="28" t="e">
        <f ca="1">IF(ISNUMBER(OFFSET(INDIRECT("'"&amp;'DATA for charts'!O$5&amp;"'!$I1"),$A2309-1,0)),OFFSET(INDIRECT("'"&amp;'DATA for charts'!O$5&amp;"'!$I1"),$A2309-1,0),NA())</f>
        <v>#N/A</v>
      </c>
      <c r="P2309" s="28" t="e">
        <f ca="1">IF(ISNUMBER(OFFSET(INDIRECT("'"&amp;'DATA for charts'!P$5&amp;"'!$I1"),$A2309-1,0)),OFFSET(INDIRECT("'"&amp;'DATA for charts'!P$5&amp;"'!$I1"),$A2309-1,0),NA())</f>
        <v>#N/A</v>
      </c>
      <c r="Q2309" s="28" t="e">
        <f ca="1">IF(ISNUMBER(OFFSET(INDIRECT("'"&amp;'DATA for charts'!Q$5&amp;"'!$I1"),$A2309-1,0)),OFFSET(INDIRECT("'"&amp;'DATA for charts'!Q$5&amp;"'!$I1"),$A2309-1,0),NA())</f>
        <v>#N/A</v>
      </c>
      <c r="R2309" s="28" t="e">
        <f ca="1">IF(ISNUMBER(OFFSET(INDIRECT("'"&amp;'DATA for charts'!R$5&amp;"'!$I1"),$A2309-1,0)),OFFSET(INDIRECT("'"&amp;'DATA for charts'!R$5&amp;"'!$I1"),$A2309-1,0),NA())</f>
        <v>#N/A</v>
      </c>
      <c r="S2309" s="28" t="e">
        <f ca="1">IF(ISNUMBER(OFFSET(INDIRECT("'"&amp;'DATA for charts'!S$5&amp;"'!$I1"),$A2309-1,0)),OFFSET(INDIRECT("'"&amp;'DATA for charts'!S$5&amp;"'!$I1"),$A2309-1,0),NA())</f>
        <v>#N/A</v>
      </c>
    </row>
    <row r="2310" spans="1:19">
      <c r="A2310" s="226">
        <f t="shared" si="1590"/>
        <v>233</v>
      </c>
      <c r="B2310" s="8">
        <v>4</v>
      </c>
      <c r="C2310" s="28">
        <f ca="1">IF(ISNUMBER(OFFSET(INDIRECT("'"&amp;'DATA for charts'!C$5&amp;"'!$I1"),$A2310-1,0)),OFFSET(INDIRECT("'"&amp;'DATA for charts'!C$5&amp;"'!$I1"),$A2310-1,0),NA())</f>
        <v>-37.566961070627315</v>
      </c>
      <c r="D2310" s="28">
        <f ca="1">IF(ISNUMBER(OFFSET(INDIRECT("'"&amp;'DATA for charts'!D$5&amp;"'!$I1"),$A2310-1,0)),OFFSET(INDIRECT("'"&amp;'DATA for charts'!D$5&amp;"'!$I1"),$A2310-1,0),NA())</f>
        <v>-33.762180000000001</v>
      </c>
      <c r="E2310" s="28">
        <f ca="1">IF(ISNUMBER(OFFSET(INDIRECT("'"&amp;'DATA for charts'!E$5&amp;"'!$I1"),$A2310-1,0)),OFFSET(INDIRECT("'"&amp;'DATA for charts'!E$5&amp;"'!$I1"),$A2310-1,0),NA())</f>
        <v>-37.57</v>
      </c>
      <c r="F2310" s="28">
        <f ca="1">IF(ISNUMBER(OFFSET(INDIRECT("'"&amp;'DATA for charts'!F$5&amp;"'!$I1"),$A2310-1,0)),OFFSET(INDIRECT("'"&amp;'DATA for charts'!F$5&amp;"'!$I1"),$A2310-1,0),NA())</f>
        <v>-27.194661439493</v>
      </c>
      <c r="G2310" s="28">
        <f ca="1">IF(ISNUMBER(OFFSET(INDIRECT("'"&amp;'DATA for charts'!G$5&amp;"'!$I1"),$A2310-1,0)),OFFSET(INDIRECT("'"&amp;'DATA for charts'!G$5&amp;"'!$I1"),$A2310-1,0),NA())</f>
        <v>-37.85</v>
      </c>
      <c r="H2310" s="28">
        <f ca="1">IF(ISNUMBER(OFFSET(INDIRECT("'"&amp;'DATA for charts'!H$5&amp;"'!$I1"),$A2310-1,0)),OFFSET(INDIRECT("'"&amp;'DATA for charts'!H$5&amp;"'!$I1"),$A2310-1,0),NA())</f>
        <v>-35.796613231568799</v>
      </c>
      <c r="I2310" s="28">
        <f ca="1">IF(ISNUMBER(OFFSET(INDIRECT("'"&amp;'DATA for charts'!I$5&amp;"'!$I1"),$A2310-1,0)),OFFSET(INDIRECT("'"&amp;'DATA for charts'!I$5&amp;"'!$I1"),$A2310-1,0),NA())</f>
        <v>-37.566961070627315</v>
      </c>
      <c r="J2310" s="28" t="e">
        <f ca="1">IF(ISNUMBER(OFFSET(INDIRECT("'"&amp;'DATA for charts'!J$5&amp;"'!$I1"),$A2310-1,0)),OFFSET(INDIRECT("'"&amp;'DATA for charts'!J$5&amp;"'!$I1"),$A2310-1,0),NA())</f>
        <v>#N/A</v>
      </c>
      <c r="K2310" s="28" t="e">
        <f ca="1">IF(ISNUMBER(OFFSET(INDIRECT("'"&amp;'DATA for charts'!K$5&amp;"'!$I1"),$A2310-1,0)),OFFSET(INDIRECT("'"&amp;'DATA for charts'!K$5&amp;"'!$I1"),$A2310-1,0),NA())</f>
        <v>#N/A</v>
      </c>
      <c r="L2310" s="28" t="e">
        <f ca="1">IF(ISNUMBER(OFFSET(INDIRECT("'"&amp;'DATA for charts'!L$5&amp;"'!$I1"),$A2310-1,0)),OFFSET(INDIRECT("'"&amp;'DATA for charts'!L$5&amp;"'!$I1"),$A2310-1,0),NA())</f>
        <v>#N/A</v>
      </c>
      <c r="M2310" s="28" t="e">
        <f ca="1">IF(ISNUMBER(OFFSET(INDIRECT("'"&amp;'DATA for charts'!M$5&amp;"'!$I1"),$A2310-1,0)),OFFSET(INDIRECT("'"&amp;'DATA for charts'!M$5&amp;"'!$I1"),$A2310-1,0),NA())</f>
        <v>#N/A</v>
      </c>
      <c r="N2310" s="28" t="e">
        <f ca="1">IF(ISNUMBER(OFFSET(INDIRECT("'"&amp;'DATA for charts'!N$5&amp;"'!$I1"),$A2310-1,0)),OFFSET(INDIRECT("'"&amp;'DATA for charts'!N$5&amp;"'!$I1"),$A2310-1,0),NA())</f>
        <v>#N/A</v>
      </c>
      <c r="O2310" s="28" t="e">
        <f ca="1">IF(ISNUMBER(OFFSET(INDIRECT("'"&amp;'DATA for charts'!O$5&amp;"'!$I1"),$A2310-1,0)),OFFSET(INDIRECT("'"&amp;'DATA for charts'!O$5&amp;"'!$I1"),$A2310-1,0),NA())</f>
        <v>#N/A</v>
      </c>
      <c r="P2310" s="28" t="e">
        <f ca="1">IF(ISNUMBER(OFFSET(INDIRECT("'"&amp;'DATA for charts'!P$5&amp;"'!$I1"),$A2310-1,0)),OFFSET(INDIRECT("'"&amp;'DATA for charts'!P$5&amp;"'!$I1"),$A2310-1,0),NA())</f>
        <v>#N/A</v>
      </c>
      <c r="Q2310" s="28" t="e">
        <f ca="1">IF(ISNUMBER(OFFSET(INDIRECT("'"&amp;'DATA for charts'!Q$5&amp;"'!$I1"),$A2310-1,0)),OFFSET(INDIRECT("'"&amp;'DATA for charts'!Q$5&amp;"'!$I1"),$A2310-1,0),NA())</f>
        <v>#N/A</v>
      </c>
      <c r="R2310" s="28" t="e">
        <f ca="1">IF(ISNUMBER(OFFSET(INDIRECT("'"&amp;'DATA for charts'!R$5&amp;"'!$I1"),$A2310-1,0)),OFFSET(INDIRECT("'"&amp;'DATA for charts'!R$5&amp;"'!$I1"),$A2310-1,0),NA())</f>
        <v>#N/A</v>
      </c>
      <c r="S2310" s="28" t="e">
        <f ca="1">IF(ISNUMBER(OFFSET(INDIRECT("'"&amp;'DATA for charts'!S$5&amp;"'!$I1"),$A2310-1,0)),OFFSET(INDIRECT("'"&amp;'DATA for charts'!S$5&amp;"'!$I1"),$A2310-1,0),NA())</f>
        <v>#N/A</v>
      </c>
    </row>
    <row r="2311" spans="1:19">
      <c r="A2311" s="226">
        <f t="shared" si="1590"/>
        <v>234</v>
      </c>
      <c r="B2311" s="8">
        <v>5</v>
      </c>
      <c r="C2311" s="28">
        <f ca="1">IF(ISNUMBER(OFFSET(INDIRECT("'"&amp;'DATA for charts'!C$5&amp;"'!$I1"),$A2311-1,0)),OFFSET(INDIRECT("'"&amp;'DATA for charts'!C$5&amp;"'!$I1"),$A2311-1,0),NA())</f>
        <v>-35.023052824000558</v>
      </c>
      <c r="D2311" s="28">
        <f ca="1">IF(ISNUMBER(OFFSET(INDIRECT("'"&amp;'DATA for charts'!D$5&amp;"'!$I1"),$A2311-1,0)),OFFSET(INDIRECT("'"&amp;'DATA for charts'!D$5&amp;"'!$I1"),$A2311-1,0),NA())</f>
        <v>-35.244399999999999</v>
      </c>
      <c r="E2311" s="28">
        <f ca="1">IF(ISNUMBER(OFFSET(INDIRECT("'"&amp;'DATA for charts'!E$5&amp;"'!$I1"),$A2311-1,0)),OFFSET(INDIRECT("'"&amp;'DATA for charts'!E$5&amp;"'!$I1"),$A2311-1,0),NA())</f>
        <v>-35.020000000000003</v>
      </c>
      <c r="F2311" s="28">
        <f ca="1">IF(ISNUMBER(OFFSET(INDIRECT("'"&amp;'DATA for charts'!F$5&amp;"'!$I1"),$A2311-1,0)),OFFSET(INDIRECT("'"&amp;'DATA for charts'!F$5&amp;"'!$I1"),$A2311-1,0),NA())</f>
        <v>-26.898845036462902</v>
      </c>
      <c r="G2311" s="28">
        <f ca="1">IF(ISNUMBER(OFFSET(INDIRECT("'"&amp;'DATA for charts'!G$5&amp;"'!$I1"),$A2311-1,0)),OFFSET(INDIRECT("'"&amp;'DATA for charts'!G$5&amp;"'!$I1"),$A2311-1,0),NA())</f>
        <v>-35.32</v>
      </c>
      <c r="H2311" s="28">
        <f ca="1">IF(ISNUMBER(OFFSET(INDIRECT("'"&amp;'DATA for charts'!H$5&amp;"'!$I1"),$A2311-1,0)),OFFSET(INDIRECT("'"&amp;'DATA for charts'!H$5&amp;"'!$I1"),$A2311-1,0),NA())</f>
        <v>-36.4344527687864</v>
      </c>
      <c r="I2311" s="28">
        <f ca="1">IF(ISNUMBER(OFFSET(INDIRECT("'"&amp;'DATA for charts'!I$5&amp;"'!$I1"),$A2311-1,0)),OFFSET(INDIRECT("'"&amp;'DATA for charts'!I$5&amp;"'!$I1"),$A2311-1,0),NA())</f>
        <v>-35.023052824000558</v>
      </c>
      <c r="J2311" s="28" t="e">
        <f ca="1">IF(ISNUMBER(OFFSET(INDIRECT("'"&amp;'DATA for charts'!J$5&amp;"'!$I1"),$A2311-1,0)),OFFSET(INDIRECT("'"&amp;'DATA for charts'!J$5&amp;"'!$I1"),$A2311-1,0),NA())</f>
        <v>#N/A</v>
      </c>
      <c r="K2311" s="28" t="e">
        <f ca="1">IF(ISNUMBER(OFFSET(INDIRECT("'"&amp;'DATA for charts'!K$5&amp;"'!$I1"),$A2311-1,0)),OFFSET(INDIRECT("'"&amp;'DATA for charts'!K$5&amp;"'!$I1"),$A2311-1,0),NA())</f>
        <v>#N/A</v>
      </c>
      <c r="L2311" s="28" t="e">
        <f ca="1">IF(ISNUMBER(OFFSET(INDIRECT("'"&amp;'DATA for charts'!L$5&amp;"'!$I1"),$A2311-1,0)),OFFSET(INDIRECT("'"&amp;'DATA for charts'!L$5&amp;"'!$I1"),$A2311-1,0),NA())</f>
        <v>#N/A</v>
      </c>
      <c r="M2311" s="28" t="e">
        <f ca="1">IF(ISNUMBER(OFFSET(INDIRECT("'"&amp;'DATA for charts'!M$5&amp;"'!$I1"),$A2311-1,0)),OFFSET(INDIRECT("'"&amp;'DATA for charts'!M$5&amp;"'!$I1"),$A2311-1,0),NA())</f>
        <v>#N/A</v>
      </c>
      <c r="N2311" s="28" t="e">
        <f ca="1">IF(ISNUMBER(OFFSET(INDIRECT("'"&amp;'DATA for charts'!N$5&amp;"'!$I1"),$A2311-1,0)),OFFSET(INDIRECT("'"&amp;'DATA for charts'!N$5&amp;"'!$I1"),$A2311-1,0),NA())</f>
        <v>#N/A</v>
      </c>
      <c r="O2311" s="28" t="e">
        <f ca="1">IF(ISNUMBER(OFFSET(INDIRECT("'"&amp;'DATA for charts'!O$5&amp;"'!$I1"),$A2311-1,0)),OFFSET(INDIRECT("'"&amp;'DATA for charts'!O$5&amp;"'!$I1"),$A2311-1,0),NA())</f>
        <v>#N/A</v>
      </c>
      <c r="P2311" s="28" t="e">
        <f ca="1">IF(ISNUMBER(OFFSET(INDIRECT("'"&amp;'DATA for charts'!P$5&amp;"'!$I1"),$A2311-1,0)),OFFSET(INDIRECT("'"&amp;'DATA for charts'!P$5&amp;"'!$I1"),$A2311-1,0),NA())</f>
        <v>#N/A</v>
      </c>
      <c r="Q2311" s="28" t="e">
        <f ca="1">IF(ISNUMBER(OFFSET(INDIRECT("'"&amp;'DATA for charts'!Q$5&amp;"'!$I1"),$A2311-1,0)),OFFSET(INDIRECT("'"&amp;'DATA for charts'!Q$5&amp;"'!$I1"),$A2311-1,0),NA())</f>
        <v>#N/A</v>
      </c>
      <c r="R2311" s="28" t="e">
        <f ca="1">IF(ISNUMBER(OFFSET(INDIRECT("'"&amp;'DATA for charts'!R$5&amp;"'!$I1"),$A2311-1,0)),OFFSET(INDIRECT("'"&amp;'DATA for charts'!R$5&amp;"'!$I1"),$A2311-1,0),NA())</f>
        <v>#N/A</v>
      </c>
      <c r="S2311" s="28" t="e">
        <f ca="1">IF(ISNUMBER(OFFSET(INDIRECT("'"&amp;'DATA for charts'!S$5&amp;"'!$I1"),$A2311-1,0)),OFFSET(INDIRECT("'"&amp;'DATA for charts'!S$5&amp;"'!$I1"),$A2311-1,0),NA())</f>
        <v>#N/A</v>
      </c>
    </row>
    <row r="2312" spans="1:19">
      <c r="A2312" s="226">
        <f t="shared" si="1590"/>
        <v>235</v>
      </c>
      <c r="B2312" s="8">
        <v>6</v>
      </c>
      <c r="C2312" s="28">
        <f ca="1">IF(ISNUMBER(OFFSET(INDIRECT("'"&amp;'DATA for charts'!C$5&amp;"'!$I1"),$A2312-1,0)),OFFSET(INDIRECT("'"&amp;'DATA for charts'!C$5&amp;"'!$I1"),$A2312-1,0),NA())</f>
        <v>-35.992975231162092</v>
      </c>
      <c r="D2312" s="28">
        <f ca="1">IF(ISNUMBER(OFFSET(INDIRECT("'"&amp;'DATA for charts'!D$5&amp;"'!$I1"),$A2312-1,0)),OFFSET(INDIRECT("'"&amp;'DATA for charts'!D$5&amp;"'!$I1"),$A2312-1,0),NA())</f>
        <v>-35.650830000000013</v>
      </c>
      <c r="E2312" s="28">
        <f ca="1">IF(ISNUMBER(OFFSET(INDIRECT("'"&amp;'DATA for charts'!E$5&amp;"'!$I1"),$A2312-1,0)),OFFSET(INDIRECT("'"&amp;'DATA for charts'!E$5&amp;"'!$I1"),$A2312-1,0),NA())</f>
        <v>-35.99</v>
      </c>
      <c r="F2312" s="28">
        <f ca="1">IF(ISNUMBER(OFFSET(INDIRECT("'"&amp;'DATA for charts'!F$5&amp;"'!$I1"),$A2312-1,0)),OFFSET(INDIRECT("'"&amp;'DATA for charts'!F$5&amp;"'!$I1"),$A2312-1,0),NA())</f>
        <v>-26.674182683082002</v>
      </c>
      <c r="G2312" s="28">
        <f ca="1">IF(ISNUMBER(OFFSET(INDIRECT("'"&amp;'DATA for charts'!G$5&amp;"'!$I1"),$A2312-1,0)),OFFSET(INDIRECT("'"&amp;'DATA for charts'!G$5&amp;"'!$I1"),$A2312-1,0),NA())</f>
        <v>-36.270000000000003</v>
      </c>
      <c r="H2312" s="28">
        <f ca="1">IF(ISNUMBER(OFFSET(INDIRECT("'"&amp;'DATA for charts'!H$5&amp;"'!$I1"),$A2312-1,0)),OFFSET(INDIRECT("'"&amp;'DATA for charts'!H$5&amp;"'!$I1"),$A2312-1,0),NA())</f>
        <v>-35.652362859089202</v>
      </c>
      <c r="I2312" s="28">
        <f ca="1">IF(ISNUMBER(OFFSET(INDIRECT("'"&amp;'DATA for charts'!I$5&amp;"'!$I1"),$A2312-1,0)),OFFSET(INDIRECT("'"&amp;'DATA for charts'!I$5&amp;"'!$I1"),$A2312-1,0),NA())</f>
        <v>-35.992975231162092</v>
      </c>
      <c r="J2312" s="28" t="e">
        <f ca="1">IF(ISNUMBER(OFFSET(INDIRECT("'"&amp;'DATA for charts'!J$5&amp;"'!$I1"),$A2312-1,0)),OFFSET(INDIRECT("'"&amp;'DATA for charts'!J$5&amp;"'!$I1"),$A2312-1,0),NA())</f>
        <v>#N/A</v>
      </c>
      <c r="K2312" s="28" t="e">
        <f ca="1">IF(ISNUMBER(OFFSET(INDIRECT("'"&amp;'DATA for charts'!K$5&amp;"'!$I1"),$A2312-1,0)),OFFSET(INDIRECT("'"&amp;'DATA for charts'!K$5&amp;"'!$I1"),$A2312-1,0),NA())</f>
        <v>#N/A</v>
      </c>
      <c r="L2312" s="28" t="e">
        <f ca="1">IF(ISNUMBER(OFFSET(INDIRECT("'"&amp;'DATA for charts'!L$5&amp;"'!$I1"),$A2312-1,0)),OFFSET(INDIRECT("'"&amp;'DATA for charts'!L$5&amp;"'!$I1"),$A2312-1,0),NA())</f>
        <v>#N/A</v>
      </c>
      <c r="M2312" s="28" t="e">
        <f ca="1">IF(ISNUMBER(OFFSET(INDIRECT("'"&amp;'DATA for charts'!M$5&amp;"'!$I1"),$A2312-1,0)),OFFSET(INDIRECT("'"&amp;'DATA for charts'!M$5&amp;"'!$I1"),$A2312-1,0),NA())</f>
        <v>#N/A</v>
      </c>
      <c r="N2312" s="28" t="e">
        <f ca="1">IF(ISNUMBER(OFFSET(INDIRECT("'"&amp;'DATA for charts'!N$5&amp;"'!$I1"),$A2312-1,0)),OFFSET(INDIRECT("'"&amp;'DATA for charts'!N$5&amp;"'!$I1"),$A2312-1,0),NA())</f>
        <v>#N/A</v>
      </c>
      <c r="O2312" s="28" t="e">
        <f ca="1">IF(ISNUMBER(OFFSET(INDIRECT("'"&amp;'DATA for charts'!O$5&amp;"'!$I1"),$A2312-1,0)),OFFSET(INDIRECT("'"&amp;'DATA for charts'!O$5&amp;"'!$I1"),$A2312-1,0),NA())</f>
        <v>#N/A</v>
      </c>
      <c r="P2312" s="28" t="e">
        <f ca="1">IF(ISNUMBER(OFFSET(INDIRECT("'"&amp;'DATA for charts'!P$5&amp;"'!$I1"),$A2312-1,0)),OFFSET(INDIRECT("'"&amp;'DATA for charts'!P$5&amp;"'!$I1"),$A2312-1,0),NA())</f>
        <v>#N/A</v>
      </c>
      <c r="Q2312" s="28" t="e">
        <f ca="1">IF(ISNUMBER(OFFSET(INDIRECT("'"&amp;'DATA for charts'!Q$5&amp;"'!$I1"),$A2312-1,0)),OFFSET(INDIRECT("'"&amp;'DATA for charts'!Q$5&amp;"'!$I1"),$A2312-1,0),NA())</f>
        <v>#N/A</v>
      </c>
      <c r="R2312" s="28" t="e">
        <f ca="1">IF(ISNUMBER(OFFSET(INDIRECT("'"&amp;'DATA for charts'!R$5&amp;"'!$I1"),$A2312-1,0)),OFFSET(INDIRECT("'"&amp;'DATA for charts'!R$5&amp;"'!$I1"),$A2312-1,0),NA())</f>
        <v>#N/A</v>
      </c>
      <c r="S2312" s="28" t="e">
        <f ca="1">IF(ISNUMBER(OFFSET(INDIRECT("'"&amp;'DATA for charts'!S$5&amp;"'!$I1"),$A2312-1,0)),OFFSET(INDIRECT("'"&amp;'DATA for charts'!S$5&amp;"'!$I1"),$A2312-1,0),NA())</f>
        <v>#N/A</v>
      </c>
    </row>
    <row r="2313" spans="1:19">
      <c r="A2313" s="226">
        <f t="shared" si="1590"/>
        <v>236</v>
      </c>
      <c r="B2313" s="8">
        <v>7</v>
      </c>
      <c r="C2313" s="28">
        <f ca="1">IF(ISNUMBER(OFFSET(INDIRECT("'"&amp;'DATA for charts'!C$5&amp;"'!$I1"),$A2313-1,0)),OFFSET(INDIRECT("'"&amp;'DATA for charts'!C$5&amp;"'!$I1"),$A2313-1,0),NA())</f>
        <v>-38.701589857157643</v>
      </c>
      <c r="D2313" s="28">
        <f ca="1">IF(ISNUMBER(OFFSET(INDIRECT("'"&amp;'DATA for charts'!D$5&amp;"'!$I1"),$A2313-1,0)),OFFSET(INDIRECT("'"&amp;'DATA for charts'!D$5&amp;"'!$I1"),$A2313-1,0),NA())</f>
        <v>-37.580120000000001</v>
      </c>
      <c r="E2313" s="28">
        <f ca="1">IF(ISNUMBER(OFFSET(INDIRECT("'"&amp;'DATA for charts'!E$5&amp;"'!$I1"),$A2313-1,0)),OFFSET(INDIRECT("'"&amp;'DATA for charts'!E$5&amp;"'!$I1"),$A2313-1,0),NA())</f>
        <v>-38.700000000000003</v>
      </c>
      <c r="F2313" s="28">
        <f ca="1">IF(ISNUMBER(OFFSET(INDIRECT("'"&amp;'DATA for charts'!F$5&amp;"'!$I1"),$A2313-1,0)),OFFSET(INDIRECT("'"&amp;'DATA for charts'!F$5&amp;"'!$I1"),$A2313-1,0),NA())</f>
        <v>-27.388307970852701</v>
      </c>
      <c r="G2313" s="28">
        <f ca="1">IF(ISNUMBER(OFFSET(INDIRECT("'"&amp;'DATA for charts'!G$5&amp;"'!$I1"),$A2313-1,0)),OFFSET(INDIRECT("'"&amp;'DATA for charts'!G$5&amp;"'!$I1"),$A2313-1,0),NA())</f>
        <v>-39.06</v>
      </c>
      <c r="H2313" s="28">
        <f ca="1">IF(ISNUMBER(OFFSET(INDIRECT("'"&amp;'DATA for charts'!H$5&amp;"'!$I1"),$A2313-1,0)),OFFSET(INDIRECT("'"&amp;'DATA for charts'!H$5&amp;"'!$I1"),$A2313-1,0),NA())</f>
        <v>-37.476012632672997</v>
      </c>
      <c r="I2313" s="28">
        <f ca="1">IF(ISNUMBER(OFFSET(INDIRECT("'"&amp;'DATA for charts'!I$5&amp;"'!$I1"),$A2313-1,0)),OFFSET(INDIRECT("'"&amp;'DATA for charts'!I$5&amp;"'!$I1"),$A2313-1,0),NA())</f>
        <v>-38.701589857157643</v>
      </c>
      <c r="J2313" s="28" t="e">
        <f ca="1">IF(ISNUMBER(OFFSET(INDIRECT("'"&amp;'DATA for charts'!J$5&amp;"'!$I1"),$A2313-1,0)),OFFSET(INDIRECT("'"&amp;'DATA for charts'!J$5&amp;"'!$I1"),$A2313-1,0),NA())</f>
        <v>#N/A</v>
      </c>
      <c r="K2313" s="28" t="e">
        <f ca="1">IF(ISNUMBER(OFFSET(INDIRECT("'"&amp;'DATA for charts'!K$5&amp;"'!$I1"),$A2313-1,0)),OFFSET(INDIRECT("'"&amp;'DATA for charts'!K$5&amp;"'!$I1"),$A2313-1,0),NA())</f>
        <v>#N/A</v>
      </c>
      <c r="L2313" s="28" t="e">
        <f ca="1">IF(ISNUMBER(OFFSET(INDIRECT("'"&amp;'DATA for charts'!L$5&amp;"'!$I1"),$A2313-1,0)),OFFSET(INDIRECT("'"&amp;'DATA for charts'!L$5&amp;"'!$I1"),$A2313-1,0),NA())</f>
        <v>#N/A</v>
      </c>
      <c r="M2313" s="28" t="e">
        <f ca="1">IF(ISNUMBER(OFFSET(INDIRECT("'"&amp;'DATA for charts'!M$5&amp;"'!$I1"),$A2313-1,0)),OFFSET(INDIRECT("'"&amp;'DATA for charts'!M$5&amp;"'!$I1"),$A2313-1,0),NA())</f>
        <v>#N/A</v>
      </c>
      <c r="N2313" s="28" t="e">
        <f ca="1">IF(ISNUMBER(OFFSET(INDIRECT("'"&amp;'DATA for charts'!N$5&amp;"'!$I1"),$A2313-1,0)),OFFSET(INDIRECT("'"&amp;'DATA for charts'!N$5&amp;"'!$I1"),$A2313-1,0),NA())</f>
        <v>#N/A</v>
      </c>
      <c r="O2313" s="28" t="e">
        <f ca="1">IF(ISNUMBER(OFFSET(INDIRECT("'"&amp;'DATA for charts'!O$5&amp;"'!$I1"),$A2313-1,0)),OFFSET(INDIRECT("'"&amp;'DATA for charts'!O$5&amp;"'!$I1"),$A2313-1,0),NA())</f>
        <v>#N/A</v>
      </c>
      <c r="P2313" s="28" t="e">
        <f ca="1">IF(ISNUMBER(OFFSET(INDIRECT("'"&amp;'DATA for charts'!P$5&amp;"'!$I1"),$A2313-1,0)),OFFSET(INDIRECT("'"&amp;'DATA for charts'!P$5&amp;"'!$I1"),$A2313-1,0),NA())</f>
        <v>#N/A</v>
      </c>
      <c r="Q2313" s="28" t="e">
        <f ca="1">IF(ISNUMBER(OFFSET(INDIRECT("'"&amp;'DATA for charts'!Q$5&amp;"'!$I1"),$A2313-1,0)),OFFSET(INDIRECT("'"&amp;'DATA for charts'!Q$5&amp;"'!$I1"),$A2313-1,0),NA())</f>
        <v>#N/A</v>
      </c>
      <c r="R2313" s="28" t="e">
        <f ca="1">IF(ISNUMBER(OFFSET(INDIRECT("'"&amp;'DATA for charts'!R$5&amp;"'!$I1"),$A2313-1,0)),OFFSET(INDIRECT("'"&amp;'DATA for charts'!R$5&amp;"'!$I1"),$A2313-1,0),NA())</f>
        <v>#N/A</v>
      </c>
      <c r="S2313" s="28" t="e">
        <f ca="1">IF(ISNUMBER(OFFSET(INDIRECT("'"&amp;'DATA for charts'!S$5&amp;"'!$I1"),$A2313-1,0)),OFFSET(INDIRECT("'"&amp;'DATA for charts'!S$5&amp;"'!$I1"),$A2313-1,0),NA())</f>
        <v>#N/A</v>
      </c>
    </row>
    <row r="2314" spans="1:19">
      <c r="A2314" s="226">
        <f t="shared" si="1590"/>
        <v>237</v>
      </c>
      <c r="B2314" s="8">
        <v>8</v>
      </c>
      <c r="C2314" s="28">
        <f ca="1">IF(ISNUMBER(OFFSET(INDIRECT("'"&amp;'DATA for charts'!C$5&amp;"'!$I1"),$A2314-1,0)),OFFSET(INDIRECT("'"&amp;'DATA for charts'!C$5&amp;"'!$I1"),$A2314-1,0),NA())</f>
        <v>-35.423547847280048</v>
      </c>
      <c r="D2314" s="28">
        <f ca="1">IF(ISNUMBER(OFFSET(INDIRECT("'"&amp;'DATA for charts'!D$5&amp;"'!$I1"),$A2314-1,0)),OFFSET(INDIRECT("'"&amp;'DATA for charts'!D$5&amp;"'!$I1"),$A2314-1,0),NA())</f>
        <v>-37.000870000000013</v>
      </c>
      <c r="E2314" s="28">
        <f ca="1">IF(ISNUMBER(OFFSET(INDIRECT("'"&amp;'DATA for charts'!E$5&amp;"'!$I1"),$A2314-1,0)),OFFSET(INDIRECT("'"&amp;'DATA for charts'!E$5&amp;"'!$I1"),$A2314-1,0),NA())</f>
        <v>-35.42</v>
      </c>
      <c r="F2314" s="28">
        <f ca="1">IF(ISNUMBER(OFFSET(INDIRECT("'"&amp;'DATA for charts'!F$5&amp;"'!$I1"),$A2314-1,0)),OFFSET(INDIRECT("'"&amp;'DATA for charts'!F$5&amp;"'!$I1"),$A2314-1,0),NA())</f>
        <v>-26.604064932810399</v>
      </c>
      <c r="G2314" s="28">
        <f ca="1">IF(ISNUMBER(OFFSET(INDIRECT("'"&amp;'DATA for charts'!G$5&amp;"'!$I1"),$A2314-1,0)),OFFSET(INDIRECT("'"&amp;'DATA for charts'!G$5&amp;"'!$I1"),$A2314-1,0),NA())</f>
        <v>-35.71</v>
      </c>
      <c r="H2314" s="28">
        <f ca="1">IF(ISNUMBER(OFFSET(INDIRECT("'"&amp;'DATA for charts'!H$5&amp;"'!$I1"),$A2314-1,0)),OFFSET(INDIRECT("'"&amp;'DATA for charts'!H$5&amp;"'!$I1"),$A2314-1,0),NA())</f>
        <v>-37.198162693503797</v>
      </c>
      <c r="I2314" s="28">
        <f ca="1">IF(ISNUMBER(OFFSET(INDIRECT("'"&amp;'DATA for charts'!I$5&amp;"'!$I1"),$A2314-1,0)),OFFSET(INDIRECT("'"&amp;'DATA for charts'!I$5&amp;"'!$I1"),$A2314-1,0),NA())</f>
        <v>-35.423547847280048</v>
      </c>
      <c r="J2314" s="28" t="e">
        <f ca="1">IF(ISNUMBER(OFFSET(INDIRECT("'"&amp;'DATA for charts'!J$5&amp;"'!$I1"),$A2314-1,0)),OFFSET(INDIRECT("'"&amp;'DATA for charts'!J$5&amp;"'!$I1"),$A2314-1,0),NA())</f>
        <v>#N/A</v>
      </c>
      <c r="K2314" s="28" t="e">
        <f ca="1">IF(ISNUMBER(OFFSET(INDIRECT("'"&amp;'DATA for charts'!K$5&amp;"'!$I1"),$A2314-1,0)),OFFSET(INDIRECT("'"&amp;'DATA for charts'!K$5&amp;"'!$I1"),$A2314-1,0),NA())</f>
        <v>#N/A</v>
      </c>
      <c r="L2314" s="28" t="e">
        <f ca="1">IF(ISNUMBER(OFFSET(INDIRECT("'"&amp;'DATA for charts'!L$5&amp;"'!$I1"),$A2314-1,0)),OFFSET(INDIRECT("'"&amp;'DATA for charts'!L$5&amp;"'!$I1"),$A2314-1,0),NA())</f>
        <v>#N/A</v>
      </c>
      <c r="M2314" s="28" t="e">
        <f ca="1">IF(ISNUMBER(OFFSET(INDIRECT("'"&amp;'DATA for charts'!M$5&amp;"'!$I1"),$A2314-1,0)),OFFSET(INDIRECT("'"&amp;'DATA for charts'!M$5&amp;"'!$I1"),$A2314-1,0),NA())</f>
        <v>#N/A</v>
      </c>
      <c r="N2314" s="28" t="e">
        <f ca="1">IF(ISNUMBER(OFFSET(INDIRECT("'"&amp;'DATA for charts'!N$5&amp;"'!$I1"),$A2314-1,0)),OFFSET(INDIRECT("'"&amp;'DATA for charts'!N$5&amp;"'!$I1"),$A2314-1,0),NA())</f>
        <v>#N/A</v>
      </c>
      <c r="O2314" s="28" t="e">
        <f ca="1">IF(ISNUMBER(OFFSET(INDIRECT("'"&amp;'DATA for charts'!O$5&amp;"'!$I1"),$A2314-1,0)),OFFSET(INDIRECT("'"&amp;'DATA for charts'!O$5&amp;"'!$I1"),$A2314-1,0),NA())</f>
        <v>#N/A</v>
      </c>
      <c r="P2314" s="28" t="e">
        <f ca="1">IF(ISNUMBER(OFFSET(INDIRECT("'"&amp;'DATA for charts'!P$5&amp;"'!$I1"),$A2314-1,0)),OFFSET(INDIRECT("'"&amp;'DATA for charts'!P$5&amp;"'!$I1"),$A2314-1,0),NA())</f>
        <v>#N/A</v>
      </c>
      <c r="Q2314" s="28" t="e">
        <f ca="1">IF(ISNUMBER(OFFSET(INDIRECT("'"&amp;'DATA for charts'!Q$5&amp;"'!$I1"),$A2314-1,0)),OFFSET(INDIRECT("'"&amp;'DATA for charts'!Q$5&amp;"'!$I1"),$A2314-1,0),NA())</f>
        <v>#N/A</v>
      </c>
      <c r="R2314" s="28" t="e">
        <f ca="1">IF(ISNUMBER(OFFSET(INDIRECT("'"&amp;'DATA for charts'!R$5&amp;"'!$I1"),$A2314-1,0)),OFFSET(INDIRECT("'"&amp;'DATA for charts'!R$5&amp;"'!$I1"),$A2314-1,0),NA())</f>
        <v>#N/A</v>
      </c>
      <c r="S2314" s="28" t="e">
        <f ca="1">IF(ISNUMBER(OFFSET(INDIRECT("'"&amp;'DATA for charts'!S$5&amp;"'!$I1"),$A2314-1,0)),OFFSET(INDIRECT("'"&amp;'DATA for charts'!S$5&amp;"'!$I1"),$A2314-1,0),NA())</f>
        <v>#N/A</v>
      </c>
    </row>
    <row r="2315" spans="1:19">
      <c r="A2315" s="226">
        <f t="shared" si="1590"/>
        <v>238</v>
      </c>
      <c r="B2315" s="8">
        <v>9</v>
      </c>
      <c r="C2315" s="28">
        <f ca="1">IF(ISNUMBER(OFFSET(INDIRECT("'"&amp;'DATA for charts'!C$5&amp;"'!$I1"),$A2315-1,0)),OFFSET(INDIRECT("'"&amp;'DATA for charts'!C$5&amp;"'!$I1"),$A2315-1,0),NA())</f>
        <v>-36.868879504929254</v>
      </c>
      <c r="D2315" s="28">
        <f ca="1">IF(ISNUMBER(OFFSET(INDIRECT("'"&amp;'DATA for charts'!D$5&amp;"'!$I1"),$A2315-1,0)),OFFSET(INDIRECT("'"&amp;'DATA for charts'!D$5&amp;"'!$I1"),$A2315-1,0),NA())</f>
        <v>-36.327970000000001</v>
      </c>
      <c r="E2315" s="28">
        <f ca="1">IF(ISNUMBER(OFFSET(INDIRECT("'"&amp;'DATA for charts'!E$5&amp;"'!$I1"),$A2315-1,0)),OFFSET(INDIRECT("'"&amp;'DATA for charts'!E$5&amp;"'!$I1"),$A2315-1,0),NA())</f>
        <v>-36.869999999999997</v>
      </c>
      <c r="F2315" s="28">
        <f ca="1">IF(ISNUMBER(OFFSET(INDIRECT("'"&amp;'DATA for charts'!F$5&amp;"'!$I1"),$A2315-1,0)),OFFSET(INDIRECT("'"&amp;'DATA for charts'!F$5&amp;"'!$I1"),$A2315-1,0),NA())</f>
        <v>-25.359553154158</v>
      </c>
      <c r="G2315" s="28">
        <f ca="1">IF(ISNUMBER(OFFSET(INDIRECT("'"&amp;'DATA for charts'!G$5&amp;"'!$I1"),$A2315-1,0)),OFFSET(INDIRECT("'"&amp;'DATA for charts'!G$5&amp;"'!$I1"),$A2315-1,0),NA())</f>
        <v>-37.21</v>
      </c>
      <c r="H2315" s="28">
        <f ca="1">IF(ISNUMBER(OFFSET(INDIRECT("'"&amp;'DATA for charts'!H$5&amp;"'!$I1"),$A2315-1,0)),OFFSET(INDIRECT("'"&amp;'DATA for charts'!H$5&amp;"'!$I1"),$A2315-1,0),NA())</f>
        <v>-36.254405917330999</v>
      </c>
      <c r="I2315" s="28">
        <f ca="1">IF(ISNUMBER(OFFSET(INDIRECT("'"&amp;'DATA for charts'!I$5&amp;"'!$I1"),$A2315-1,0)),OFFSET(INDIRECT("'"&amp;'DATA for charts'!I$5&amp;"'!$I1"),$A2315-1,0),NA())</f>
        <v>-36.868879504929254</v>
      </c>
      <c r="J2315" s="28" t="e">
        <f ca="1">IF(ISNUMBER(OFFSET(INDIRECT("'"&amp;'DATA for charts'!J$5&amp;"'!$I1"),$A2315-1,0)),OFFSET(INDIRECT("'"&amp;'DATA for charts'!J$5&amp;"'!$I1"),$A2315-1,0),NA())</f>
        <v>#N/A</v>
      </c>
      <c r="K2315" s="28" t="e">
        <f ca="1">IF(ISNUMBER(OFFSET(INDIRECT("'"&amp;'DATA for charts'!K$5&amp;"'!$I1"),$A2315-1,0)),OFFSET(INDIRECT("'"&amp;'DATA for charts'!K$5&amp;"'!$I1"),$A2315-1,0),NA())</f>
        <v>#N/A</v>
      </c>
      <c r="L2315" s="28" t="e">
        <f ca="1">IF(ISNUMBER(OFFSET(INDIRECT("'"&amp;'DATA for charts'!L$5&amp;"'!$I1"),$A2315-1,0)),OFFSET(INDIRECT("'"&amp;'DATA for charts'!L$5&amp;"'!$I1"),$A2315-1,0),NA())</f>
        <v>#N/A</v>
      </c>
      <c r="M2315" s="28" t="e">
        <f ca="1">IF(ISNUMBER(OFFSET(INDIRECT("'"&amp;'DATA for charts'!M$5&amp;"'!$I1"),$A2315-1,0)),OFFSET(INDIRECT("'"&amp;'DATA for charts'!M$5&amp;"'!$I1"),$A2315-1,0),NA())</f>
        <v>#N/A</v>
      </c>
      <c r="N2315" s="28" t="e">
        <f ca="1">IF(ISNUMBER(OFFSET(INDIRECT("'"&amp;'DATA for charts'!N$5&amp;"'!$I1"),$A2315-1,0)),OFFSET(INDIRECT("'"&amp;'DATA for charts'!N$5&amp;"'!$I1"),$A2315-1,0),NA())</f>
        <v>#N/A</v>
      </c>
      <c r="O2315" s="28" t="e">
        <f ca="1">IF(ISNUMBER(OFFSET(INDIRECT("'"&amp;'DATA for charts'!O$5&amp;"'!$I1"),$A2315-1,0)),OFFSET(INDIRECT("'"&amp;'DATA for charts'!O$5&amp;"'!$I1"),$A2315-1,0),NA())</f>
        <v>#N/A</v>
      </c>
      <c r="P2315" s="28" t="e">
        <f ca="1">IF(ISNUMBER(OFFSET(INDIRECT("'"&amp;'DATA for charts'!P$5&amp;"'!$I1"),$A2315-1,0)),OFFSET(INDIRECT("'"&amp;'DATA for charts'!P$5&amp;"'!$I1"),$A2315-1,0),NA())</f>
        <v>#N/A</v>
      </c>
      <c r="Q2315" s="28" t="e">
        <f ca="1">IF(ISNUMBER(OFFSET(INDIRECT("'"&amp;'DATA for charts'!Q$5&amp;"'!$I1"),$A2315-1,0)),OFFSET(INDIRECT("'"&amp;'DATA for charts'!Q$5&amp;"'!$I1"),$A2315-1,0),NA())</f>
        <v>#N/A</v>
      </c>
      <c r="R2315" s="28" t="e">
        <f ca="1">IF(ISNUMBER(OFFSET(INDIRECT("'"&amp;'DATA for charts'!R$5&amp;"'!$I1"),$A2315-1,0)),OFFSET(INDIRECT("'"&amp;'DATA for charts'!R$5&amp;"'!$I1"),$A2315-1,0),NA())</f>
        <v>#N/A</v>
      </c>
      <c r="S2315" s="28" t="e">
        <f ca="1">IF(ISNUMBER(OFFSET(INDIRECT("'"&amp;'DATA for charts'!S$5&amp;"'!$I1"),$A2315-1,0)),OFFSET(INDIRECT("'"&amp;'DATA for charts'!S$5&amp;"'!$I1"),$A2315-1,0),NA())</f>
        <v>#N/A</v>
      </c>
    </row>
    <row r="2316" spans="1:19">
      <c r="A2316" s="226">
        <f t="shared" si="1590"/>
        <v>239</v>
      </c>
      <c r="B2316" s="8">
        <v>10</v>
      </c>
      <c r="C2316" s="28">
        <f ca="1">IF(ISNUMBER(OFFSET(INDIRECT("'"&amp;'DATA for charts'!C$5&amp;"'!$I1"),$A2316-1,0)),OFFSET(INDIRECT("'"&amp;'DATA for charts'!C$5&amp;"'!$I1"),$A2316-1,0),NA())</f>
        <v>-36.103136284509617</v>
      </c>
      <c r="D2316" s="28">
        <f ca="1">IF(ISNUMBER(OFFSET(INDIRECT("'"&amp;'DATA for charts'!D$5&amp;"'!$I1"),$A2316-1,0)),OFFSET(INDIRECT("'"&amp;'DATA for charts'!D$5&amp;"'!$I1"),$A2316-1,0),NA())</f>
        <v>-36.564549999999997</v>
      </c>
      <c r="E2316" s="28">
        <f ca="1">IF(ISNUMBER(OFFSET(INDIRECT("'"&amp;'DATA for charts'!E$5&amp;"'!$I1"),$A2316-1,0)),OFFSET(INDIRECT("'"&amp;'DATA for charts'!E$5&amp;"'!$I1"),$A2316-1,0),NA())</f>
        <v>-36.1</v>
      </c>
      <c r="F2316" s="28">
        <f ca="1">IF(ISNUMBER(OFFSET(INDIRECT("'"&amp;'DATA for charts'!F$5&amp;"'!$I1"),$A2316-1,0)),OFFSET(INDIRECT("'"&amp;'DATA for charts'!F$5&amp;"'!$I1"),$A2316-1,0),NA())</f>
        <v>-24.494621138429402</v>
      </c>
      <c r="G2316" s="28">
        <f ca="1">IF(ISNUMBER(OFFSET(INDIRECT("'"&amp;'DATA for charts'!G$5&amp;"'!$I1"),$A2316-1,0)),OFFSET(INDIRECT("'"&amp;'DATA for charts'!G$5&amp;"'!$I1"),$A2316-1,0),NA())</f>
        <v>-36.53</v>
      </c>
      <c r="H2316" s="28">
        <f ca="1">IF(ISNUMBER(OFFSET(INDIRECT("'"&amp;'DATA for charts'!H$5&amp;"'!$I1"),$A2316-1,0)),OFFSET(INDIRECT("'"&amp;'DATA for charts'!H$5&amp;"'!$I1"),$A2316-1,0),NA())</f>
        <v>-36.587352710542</v>
      </c>
      <c r="I2316" s="28">
        <f ca="1">IF(ISNUMBER(OFFSET(INDIRECT("'"&amp;'DATA for charts'!I$5&amp;"'!$I1"),$A2316-1,0)),OFFSET(INDIRECT("'"&amp;'DATA for charts'!I$5&amp;"'!$I1"),$A2316-1,0),NA())</f>
        <v>-36.103136284509617</v>
      </c>
      <c r="J2316" s="28" t="e">
        <f ca="1">IF(ISNUMBER(OFFSET(INDIRECT("'"&amp;'DATA for charts'!J$5&amp;"'!$I1"),$A2316-1,0)),OFFSET(INDIRECT("'"&amp;'DATA for charts'!J$5&amp;"'!$I1"),$A2316-1,0),NA())</f>
        <v>#N/A</v>
      </c>
      <c r="K2316" s="28" t="e">
        <f ca="1">IF(ISNUMBER(OFFSET(INDIRECT("'"&amp;'DATA for charts'!K$5&amp;"'!$I1"),$A2316-1,0)),OFFSET(INDIRECT("'"&amp;'DATA for charts'!K$5&amp;"'!$I1"),$A2316-1,0),NA())</f>
        <v>#N/A</v>
      </c>
      <c r="L2316" s="28" t="e">
        <f ca="1">IF(ISNUMBER(OFFSET(INDIRECT("'"&amp;'DATA for charts'!L$5&amp;"'!$I1"),$A2316-1,0)),OFFSET(INDIRECT("'"&amp;'DATA for charts'!L$5&amp;"'!$I1"),$A2316-1,0),NA())</f>
        <v>#N/A</v>
      </c>
      <c r="M2316" s="28" t="e">
        <f ca="1">IF(ISNUMBER(OFFSET(INDIRECT("'"&amp;'DATA for charts'!M$5&amp;"'!$I1"),$A2316-1,0)),OFFSET(INDIRECT("'"&amp;'DATA for charts'!M$5&amp;"'!$I1"),$A2316-1,0),NA())</f>
        <v>#N/A</v>
      </c>
      <c r="N2316" s="28" t="e">
        <f ca="1">IF(ISNUMBER(OFFSET(INDIRECT("'"&amp;'DATA for charts'!N$5&amp;"'!$I1"),$A2316-1,0)),OFFSET(INDIRECT("'"&amp;'DATA for charts'!N$5&amp;"'!$I1"),$A2316-1,0),NA())</f>
        <v>#N/A</v>
      </c>
      <c r="O2316" s="28" t="e">
        <f ca="1">IF(ISNUMBER(OFFSET(INDIRECT("'"&amp;'DATA for charts'!O$5&amp;"'!$I1"),$A2316-1,0)),OFFSET(INDIRECT("'"&amp;'DATA for charts'!O$5&amp;"'!$I1"),$A2316-1,0),NA())</f>
        <v>#N/A</v>
      </c>
      <c r="P2316" s="28" t="e">
        <f ca="1">IF(ISNUMBER(OFFSET(INDIRECT("'"&amp;'DATA for charts'!P$5&amp;"'!$I1"),$A2316-1,0)),OFFSET(INDIRECT("'"&amp;'DATA for charts'!P$5&amp;"'!$I1"),$A2316-1,0),NA())</f>
        <v>#N/A</v>
      </c>
      <c r="Q2316" s="28" t="e">
        <f ca="1">IF(ISNUMBER(OFFSET(INDIRECT("'"&amp;'DATA for charts'!Q$5&amp;"'!$I1"),$A2316-1,0)),OFFSET(INDIRECT("'"&amp;'DATA for charts'!Q$5&amp;"'!$I1"),$A2316-1,0),NA())</f>
        <v>#N/A</v>
      </c>
      <c r="R2316" s="28" t="e">
        <f ca="1">IF(ISNUMBER(OFFSET(INDIRECT("'"&amp;'DATA for charts'!R$5&amp;"'!$I1"),$A2316-1,0)),OFFSET(INDIRECT("'"&amp;'DATA for charts'!R$5&amp;"'!$I1"),$A2316-1,0),NA())</f>
        <v>#N/A</v>
      </c>
      <c r="S2316" s="28" t="e">
        <f ca="1">IF(ISNUMBER(OFFSET(INDIRECT("'"&amp;'DATA for charts'!S$5&amp;"'!$I1"),$A2316-1,0)),OFFSET(INDIRECT("'"&amp;'DATA for charts'!S$5&amp;"'!$I1"),$A2316-1,0),NA())</f>
        <v>#N/A</v>
      </c>
    </row>
    <row r="2317" spans="1:19">
      <c r="A2317" s="226">
        <f t="shared" si="1590"/>
        <v>240</v>
      </c>
      <c r="B2317" s="8">
        <v>11</v>
      </c>
      <c r="C2317" s="28">
        <f ca="1">IF(ISNUMBER(OFFSET(INDIRECT("'"&amp;'DATA for charts'!C$5&amp;"'!$I1"),$A2317-1,0)),OFFSET(INDIRECT("'"&amp;'DATA for charts'!C$5&amp;"'!$I1"),$A2317-1,0),NA())</f>
        <v>-34.563596480487377</v>
      </c>
      <c r="D2317" s="28">
        <f ca="1">IF(ISNUMBER(OFFSET(INDIRECT("'"&amp;'DATA for charts'!D$5&amp;"'!$I1"),$A2317-1,0)),OFFSET(INDIRECT("'"&amp;'DATA for charts'!D$5&amp;"'!$I1"),$A2317-1,0),NA())</f>
        <v>-35.373920000000012</v>
      </c>
      <c r="E2317" s="28">
        <f ca="1">IF(ISNUMBER(OFFSET(INDIRECT("'"&amp;'DATA for charts'!E$5&amp;"'!$I1"),$A2317-1,0)),OFFSET(INDIRECT("'"&amp;'DATA for charts'!E$5&amp;"'!$I1"),$A2317-1,0),NA())</f>
        <v>-34.56</v>
      </c>
      <c r="F2317" s="28">
        <f ca="1">IF(ISNUMBER(OFFSET(INDIRECT("'"&amp;'DATA for charts'!F$5&amp;"'!$I1"),$A2317-1,0)),OFFSET(INDIRECT("'"&amp;'DATA for charts'!F$5&amp;"'!$I1"),$A2317-1,0),NA())</f>
        <v>-23.146475330025101</v>
      </c>
      <c r="G2317" s="28">
        <f ca="1">IF(ISNUMBER(OFFSET(INDIRECT("'"&amp;'DATA for charts'!G$5&amp;"'!$I1"),$A2317-1,0)),OFFSET(INDIRECT("'"&amp;'DATA for charts'!G$5&amp;"'!$I1"),$A2317-1,0),NA())</f>
        <v>-35.020000000000003</v>
      </c>
      <c r="H2317" s="28">
        <f ca="1">IF(ISNUMBER(OFFSET(INDIRECT("'"&amp;'DATA for charts'!H$5&amp;"'!$I1"),$A2317-1,0)),OFFSET(INDIRECT("'"&amp;'DATA for charts'!H$5&amp;"'!$I1"),$A2317-1,0),NA())</f>
        <v>-35.398343936677499</v>
      </c>
      <c r="I2317" s="28">
        <f ca="1">IF(ISNUMBER(OFFSET(INDIRECT("'"&amp;'DATA for charts'!I$5&amp;"'!$I1"),$A2317-1,0)),OFFSET(INDIRECT("'"&amp;'DATA for charts'!I$5&amp;"'!$I1"),$A2317-1,0),NA())</f>
        <v>-34.563596480487377</v>
      </c>
      <c r="J2317" s="28" t="e">
        <f ca="1">IF(ISNUMBER(OFFSET(INDIRECT("'"&amp;'DATA for charts'!J$5&amp;"'!$I1"),$A2317-1,0)),OFFSET(INDIRECT("'"&amp;'DATA for charts'!J$5&amp;"'!$I1"),$A2317-1,0),NA())</f>
        <v>#N/A</v>
      </c>
      <c r="K2317" s="28" t="e">
        <f ca="1">IF(ISNUMBER(OFFSET(INDIRECT("'"&amp;'DATA for charts'!K$5&amp;"'!$I1"),$A2317-1,0)),OFFSET(INDIRECT("'"&amp;'DATA for charts'!K$5&amp;"'!$I1"),$A2317-1,0),NA())</f>
        <v>#N/A</v>
      </c>
      <c r="L2317" s="28" t="e">
        <f ca="1">IF(ISNUMBER(OFFSET(INDIRECT("'"&amp;'DATA for charts'!L$5&amp;"'!$I1"),$A2317-1,0)),OFFSET(INDIRECT("'"&amp;'DATA for charts'!L$5&amp;"'!$I1"),$A2317-1,0),NA())</f>
        <v>#N/A</v>
      </c>
      <c r="M2317" s="28" t="e">
        <f ca="1">IF(ISNUMBER(OFFSET(INDIRECT("'"&amp;'DATA for charts'!M$5&amp;"'!$I1"),$A2317-1,0)),OFFSET(INDIRECT("'"&amp;'DATA for charts'!M$5&amp;"'!$I1"),$A2317-1,0),NA())</f>
        <v>#N/A</v>
      </c>
      <c r="N2317" s="28" t="e">
        <f ca="1">IF(ISNUMBER(OFFSET(INDIRECT("'"&amp;'DATA for charts'!N$5&amp;"'!$I1"),$A2317-1,0)),OFFSET(INDIRECT("'"&amp;'DATA for charts'!N$5&amp;"'!$I1"),$A2317-1,0),NA())</f>
        <v>#N/A</v>
      </c>
      <c r="O2317" s="28" t="e">
        <f ca="1">IF(ISNUMBER(OFFSET(INDIRECT("'"&amp;'DATA for charts'!O$5&amp;"'!$I1"),$A2317-1,0)),OFFSET(INDIRECT("'"&amp;'DATA for charts'!O$5&amp;"'!$I1"),$A2317-1,0),NA())</f>
        <v>#N/A</v>
      </c>
      <c r="P2317" s="28" t="e">
        <f ca="1">IF(ISNUMBER(OFFSET(INDIRECT("'"&amp;'DATA for charts'!P$5&amp;"'!$I1"),$A2317-1,0)),OFFSET(INDIRECT("'"&amp;'DATA for charts'!P$5&amp;"'!$I1"),$A2317-1,0),NA())</f>
        <v>#N/A</v>
      </c>
      <c r="Q2317" s="28" t="e">
        <f ca="1">IF(ISNUMBER(OFFSET(INDIRECT("'"&amp;'DATA for charts'!Q$5&amp;"'!$I1"),$A2317-1,0)),OFFSET(INDIRECT("'"&amp;'DATA for charts'!Q$5&amp;"'!$I1"),$A2317-1,0),NA())</f>
        <v>#N/A</v>
      </c>
      <c r="R2317" s="28" t="e">
        <f ca="1">IF(ISNUMBER(OFFSET(INDIRECT("'"&amp;'DATA for charts'!R$5&amp;"'!$I1"),$A2317-1,0)),OFFSET(INDIRECT("'"&amp;'DATA for charts'!R$5&amp;"'!$I1"),$A2317-1,0),NA())</f>
        <v>#N/A</v>
      </c>
      <c r="S2317" s="28" t="e">
        <f ca="1">IF(ISNUMBER(OFFSET(INDIRECT("'"&amp;'DATA for charts'!S$5&amp;"'!$I1"),$A2317-1,0)),OFFSET(INDIRECT("'"&amp;'DATA for charts'!S$5&amp;"'!$I1"),$A2317-1,0),NA())</f>
        <v>#N/A</v>
      </c>
    </row>
    <row r="2318" spans="1:19">
      <c r="A2318" s="226">
        <f t="shared" si="1590"/>
        <v>241</v>
      </c>
      <c r="B2318" s="8">
        <v>12</v>
      </c>
      <c r="C2318" s="28">
        <f ca="1">IF(ISNUMBER(OFFSET(INDIRECT("'"&amp;'DATA for charts'!C$5&amp;"'!$I1"),$A2318-1,0)),OFFSET(INDIRECT("'"&amp;'DATA for charts'!C$5&amp;"'!$I1"),$A2318-1,0),NA())</f>
        <v>-33.67634027504343</v>
      </c>
      <c r="D2318" s="28">
        <f ca="1">IF(ISNUMBER(OFFSET(INDIRECT("'"&amp;'DATA for charts'!D$5&amp;"'!$I1"),$A2318-1,0)),OFFSET(INDIRECT("'"&amp;'DATA for charts'!D$5&amp;"'!$I1"),$A2318-1,0),NA())</f>
        <v>-34.194270000000003</v>
      </c>
      <c r="E2318" s="28">
        <f ca="1">IF(ISNUMBER(OFFSET(INDIRECT("'"&amp;'DATA for charts'!E$5&amp;"'!$I1"),$A2318-1,0)),OFFSET(INDIRECT("'"&amp;'DATA for charts'!E$5&amp;"'!$I1"),$A2318-1,0),NA())</f>
        <v>-33.68</v>
      </c>
      <c r="F2318" s="28">
        <f ca="1">IF(ISNUMBER(OFFSET(INDIRECT("'"&amp;'DATA for charts'!F$5&amp;"'!$I1"),$A2318-1,0)),OFFSET(INDIRECT("'"&amp;'DATA for charts'!F$5&amp;"'!$I1"),$A2318-1,0),NA())</f>
        <v>-21.791246720083901</v>
      </c>
      <c r="G2318" s="28">
        <f ca="1">IF(ISNUMBER(OFFSET(INDIRECT("'"&amp;'DATA for charts'!G$5&amp;"'!$I1"),$A2318-1,0)),OFFSET(INDIRECT("'"&amp;'DATA for charts'!G$5&amp;"'!$I1"),$A2318-1,0),NA())</f>
        <v>-34.15</v>
      </c>
      <c r="H2318" s="28">
        <f ca="1">IF(ISNUMBER(OFFSET(INDIRECT("'"&amp;'DATA for charts'!H$5&amp;"'!$I1"),$A2318-1,0)),OFFSET(INDIRECT("'"&amp;'DATA for charts'!H$5&amp;"'!$I1"),$A2318-1,0),NA())</f>
        <v>-34.1461580764799</v>
      </c>
      <c r="I2318" s="28">
        <f ca="1">IF(ISNUMBER(OFFSET(INDIRECT("'"&amp;'DATA for charts'!I$5&amp;"'!$I1"),$A2318-1,0)),OFFSET(INDIRECT("'"&amp;'DATA for charts'!I$5&amp;"'!$I1"),$A2318-1,0),NA())</f>
        <v>-33.67634027504343</v>
      </c>
      <c r="J2318" s="28" t="e">
        <f ca="1">IF(ISNUMBER(OFFSET(INDIRECT("'"&amp;'DATA for charts'!J$5&amp;"'!$I1"),$A2318-1,0)),OFFSET(INDIRECT("'"&amp;'DATA for charts'!J$5&amp;"'!$I1"),$A2318-1,0),NA())</f>
        <v>#N/A</v>
      </c>
      <c r="K2318" s="28" t="e">
        <f ca="1">IF(ISNUMBER(OFFSET(INDIRECT("'"&amp;'DATA for charts'!K$5&amp;"'!$I1"),$A2318-1,0)),OFFSET(INDIRECT("'"&amp;'DATA for charts'!K$5&amp;"'!$I1"),$A2318-1,0),NA())</f>
        <v>#N/A</v>
      </c>
      <c r="L2318" s="28" t="e">
        <f ca="1">IF(ISNUMBER(OFFSET(INDIRECT("'"&amp;'DATA for charts'!L$5&amp;"'!$I1"),$A2318-1,0)),OFFSET(INDIRECT("'"&amp;'DATA for charts'!L$5&amp;"'!$I1"),$A2318-1,0),NA())</f>
        <v>#N/A</v>
      </c>
      <c r="M2318" s="28" t="e">
        <f ca="1">IF(ISNUMBER(OFFSET(INDIRECT("'"&amp;'DATA for charts'!M$5&amp;"'!$I1"),$A2318-1,0)),OFFSET(INDIRECT("'"&amp;'DATA for charts'!M$5&amp;"'!$I1"),$A2318-1,0),NA())</f>
        <v>#N/A</v>
      </c>
      <c r="N2318" s="28" t="e">
        <f ca="1">IF(ISNUMBER(OFFSET(INDIRECT("'"&amp;'DATA for charts'!N$5&amp;"'!$I1"),$A2318-1,0)),OFFSET(INDIRECT("'"&amp;'DATA for charts'!N$5&amp;"'!$I1"),$A2318-1,0),NA())</f>
        <v>#N/A</v>
      </c>
      <c r="O2318" s="28" t="e">
        <f ca="1">IF(ISNUMBER(OFFSET(INDIRECT("'"&amp;'DATA for charts'!O$5&amp;"'!$I1"),$A2318-1,0)),OFFSET(INDIRECT("'"&amp;'DATA for charts'!O$5&amp;"'!$I1"),$A2318-1,0),NA())</f>
        <v>#N/A</v>
      </c>
      <c r="P2318" s="28" t="e">
        <f ca="1">IF(ISNUMBER(OFFSET(INDIRECT("'"&amp;'DATA for charts'!P$5&amp;"'!$I1"),$A2318-1,0)),OFFSET(INDIRECT("'"&amp;'DATA for charts'!P$5&amp;"'!$I1"),$A2318-1,0),NA())</f>
        <v>#N/A</v>
      </c>
      <c r="Q2318" s="28" t="e">
        <f ca="1">IF(ISNUMBER(OFFSET(INDIRECT("'"&amp;'DATA for charts'!Q$5&amp;"'!$I1"),$A2318-1,0)),OFFSET(INDIRECT("'"&amp;'DATA for charts'!Q$5&amp;"'!$I1"),$A2318-1,0),NA())</f>
        <v>#N/A</v>
      </c>
      <c r="R2318" s="28" t="e">
        <f ca="1">IF(ISNUMBER(OFFSET(INDIRECT("'"&amp;'DATA for charts'!R$5&amp;"'!$I1"),$A2318-1,0)),OFFSET(INDIRECT("'"&amp;'DATA for charts'!R$5&amp;"'!$I1"),$A2318-1,0),NA())</f>
        <v>#N/A</v>
      </c>
      <c r="S2318" s="28" t="e">
        <f ca="1">IF(ISNUMBER(OFFSET(INDIRECT("'"&amp;'DATA for charts'!S$5&amp;"'!$I1"),$A2318-1,0)),OFFSET(INDIRECT("'"&amp;'DATA for charts'!S$5&amp;"'!$I1"),$A2318-1,0),NA())</f>
        <v>#N/A</v>
      </c>
    </row>
    <row r="2319" spans="1:19">
      <c r="A2319" s="226">
        <f t="shared" si="1590"/>
        <v>242</v>
      </c>
      <c r="B2319" s="8">
        <v>13</v>
      </c>
      <c r="C2319" s="28">
        <f ca="1">IF(ISNUMBER(OFFSET(INDIRECT("'"&amp;'DATA for charts'!C$5&amp;"'!$I1"),$A2319-1,0)),OFFSET(INDIRECT("'"&amp;'DATA for charts'!C$5&amp;"'!$I1"),$A2319-1,0),NA())</f>
        <v>-31.669813898337992</v>
      </c>
      <c r="D2319" s="28">
        <f ca="1">IF(ISNUMBER(OFFSET(INDIRECT("'"&amp;'DATA for charts'!D$5&amp;"'!$I1"),$A2319-1,0)),OFFSET(INDIRECT("'"&amp;'DATA for charts'!D$5&amp;"'!$I1"),$A2319-1,0),NA())</f>
        <v>-32.685420000000001</v>
      </c>
      <c r="E2319" s="28">
        <f ca="1">IF(ISNUMBER(OFFSET(INDIRECT("'"&amp;'DATA for charts'!E$5&amp;"'!$I1"),$A2319-1,0)),OFFSET(INDIRECT("'"&amp;'DATA for charts'!E$5&amp;"'!$I1"),$A2319-1,0),NA())</f>
        <v>-31.67</v>
      </c>
      <c r="F2319" s="28">
        <f ca="1">IF(ISNUMBER(OFFSET(INDIRECT("'"&amp;'DATA for charts'!F$5&amp;"'!$I1"),$A2319-1,0)),OFFSET(INDIRECT("'"&amp;'DATA for charts'!F$5&amp;"'!$I1"),$A2319-1,0),NA())</f>
        <v>-20.2132474189284</v>
      </c>
      <c r="G2319" s="28">
        <f ca="1">IF(ISNUMBER(OFFSET(INDIRECT("'"&amp;'DATA for charts'!G$5&amp;"'!$I1"),$A2319-1,0)),OFFSET(INDIRECT("'"&amp;'DATA for charts'!G$5&amp;"'!$I1"),$A2319-1,0),NA())</f>
        <v>-32.270000000000003</v>
      </c>
      <c r="H2319" s="28">
        <f ca="1">IF(ISNUMBER(OFFSET(INDIRECT("'"&amp;'DATA for charts'!H$5&amp;"'!$I1"),$A2319-1,0)),OFFSET(INDIRECT("'"&amp;'DATA for charts'!H$5&amp;"'!$I1"),$A2319-1,0),NA())</f>
        <v>-32.656517950677099</v>
      </c>
      <c r="I2319" s="28">
        <f ca="1">IF(ISNUMBER(OFFSET(INDIRECT("'"&amp;'DATA for charts'!I$5&amp;"'!$I1"),$A2319-1,0)),OFFSET(INDIRECT("'"&amp;'DATA for charts'!I$5&amp;"'!$I1"),$A2319-1,0),NA())</f>
        <v>-31.669813898337992</v>
      </c>
      <c r="J2319" s="28" t="e">
        <f ca="1">IF(ISNUMBER(OFFSET(INDIRECT("'"&amp;'DATA for charts'!J$5&amp;"'!$I1"),$A2319-1,0)),OFFSET(INDIRECT("'"&amp;'DATA for charts'!J$5&amp;"'!$I1"),$A2319-1,0),NA())</f>
        <v>#N/A</v>
      </c>
      <c r="K2319" s="28" t="e">
        <f ca="1">IF(ISNUMBER(OFFSET(INDIRECT("'"&amp;'DATA for charts'!K$5&amp;"'!$I1"),$A2319-1,0)),OFFSET(INDIRECT("'"&amp;'DATA for charts'!K$5&amp;"'!$I1"),$A2319-1,0),NA())</f>
        <v>#N/A</v>
      </c>
      <c r="L2319" s="28" t="e">
        <f ca="1">IF(ISNUMBER(OFFSET(INDIRECT("'"&amp;'DATA for charts'!L$5&amp;"'!$I1"),$A2319-1,0)),OFFSET(INDIRECT("'"&amp;'DATA for charts'!L$5&amp;"'!$I1"),$A2319-1,0),NA())</f>
        <v>#N/A</v>
      </c>
      <c r="M2319" s="28" t="e">
        <f ca="1">IF(ISNUMBER(OFFSET(INDIRECT("'"&amp;'DATA for charts'!M$5&amp;"'!$I1"),$A2319-1,0)),OFFSET(INDIRECT("'"&amp;'DATA for charts'!M$5&amp;"'!$I1"),$A2319-1,0),NA())</f>
        <v>#N/A</v>
      </c>
      <c r="N2319" s="28" t="e">
        <f ca="1">IF(ISNUMBER(OFFSET(INDIRECT("'"&amp;'DATA for charts'!N$5&amp;"'!$I1"),$A2319-1,0)),OFFSET(INDIRECT("'"&amp;'DATA for charts'!N$5&amp;"'!$I1"),$A2319-1,0),NA())</f>
        <v>#N/A</v>
      </c>
      <c r="O2319" s="28" t="e">
        <f ca="1">IF(ISNUMBER(OFFSET(INDIRECT("'"&amp;'DATA for charts'!O$5&amp;"'!$I1"),$A2319-1,0)),OFFSET(INDIRECT("'"&amp;'DATA for charts'!O$5&amp;"'!$I1"),$A2319-1,0),NA())</f>
        <v>#N/A</v>
      </c>
      <c r="P2319" s="28" t="e">
        <f ca="1">IF(ISNUMBER(OFFSET(INDIRECT("'"&amp;'DATA for charts'!P$5&amp;"'!$I1"),$A2319-1,0)),OFFSET(INDIRECT("'"&amp;'DATA for charts'!P$5&amp;"'!$I1"),$A2319-1,0),NA())</f>
        <v>#N/A</v>
      </c>
      <c r="Q2319" s="28" t="e">
        <f ca="1">IF(ISNUMBER(OFFSET(INDIRECT("'"&amp;'DATA for charts'!Q$5&amp;"'!$I1"),$A2319-1,0)),OFFSET(INDIRECT("'"&amp;'DATA for charts'!Q$5&amp;"'!$I1"),$A2319-1,0),NA())</f>
        <v>#N/A</v>
      </c>
      <c r="R2319" s="28" t="e">
        <f ca="1">IF(ISNUMBER(OFFSET(INDIRECT("'"&amp;'DATA for charts'!R$5&amp;"'!$I1"),$A2319-1,0)),OFFSET(INDIRECT("'"&amp;'DATA for charts'!R$5&amp;"'!$I1"),$A2319-1,0),NA())</f>
        <v>#N/A</v>
      </c>
      <c r="S2319" s="28" t="e">
        <f ca="1">IF(ISNUMBER(OFFSET(INDIRECT("'"&amp;'DATA for charts'!S$5&amp;"'!$I1"),$A2319-1,0)),OFFSET(INDIRECT("'"&amp;'DATA for charts'!S$5&amp;"'!$I1"),$A2319-1,0),NA())</f>
        <v>#N/A</v>
      </c>
    </row>
    <row r="2320" spans="1:19">
      <c r="A2320" s="226">
        <f t="shared" si="1590"/>
        <v>243</v>
      </c>
      <c r="B2320" s="8">
        <v>14</v>
      </c>
      <c r="C2320" s="28">
        <f ca="1">IF(ISNUMBER(OFFSET(INDIRECT("'"&amp;'DATA for charts'!C$5&amp;"'!$I1"),$A2320-1,0)),OFFSET(INDIRECT("'"&amp;'DATA for charts'!C$5&amp;"'!$I1"),$A2320-1,0),NA())</f>
        <v>-33.237280362263618</v>
      </c>
      <c r="D2320" s="28">
        <f ca="1">IF(ISNUMBER(OFFSET(INDIRECT("'"&amp;'DATA for charts'!D$5&amp;"'!$I1"),$A2320-1,0)),OFFSET(INDIRECT("'"&amp;'DATA for charts'!D$5&amp;"'!$I1"),$A2320-1,0),NA())</f>
        <v>-32.630199999999988</v>
      </c>
      <c r="E2320" s="28">
        <f ca="1">IF(ISNUMBER(OFFSET(INDIRECT("'"&amp;'DATA for charts'!E$5&amp;"'!$I1"),$A2320-1,0)),OFFSET(INDIRECT("'"&amp;'DATA for charts'!E$5&amp;"'!$I1"),$A2320-1,0),NA())</f>
        <v>-33.24</v>
      </c>
      <c r="F2320" s="28">
        <f ca="1">IF(ISNUMBER(OFFSET(INDIRECT("'"&amp;'DATA for charts'!F$5&amp;"'!$I1"),$A2320-1,0)),OFFSET(INDIRECT("'"&amp;'DATA for charts'!F$5&amp;"'!$I1"),$A2320-1,0),NA())</f>
        <v>-20.693080312881602</v>
      </c>
      <c r="G2320" s="28">
        <f ca="1">IF(ISNUMBER(OFFSET(INDIRECT("'"&amp;'DATA for charts'!G$5&amp;"'!$I1"),$A2320-1,0)),OFFSET(INDIRECT("'"&amp;'DATA for charts'!G$5&amp;"'!$I1"),$A2320-1,0),NA())</f>
        <v>-33.6</v>
      </c>
      <c r="H2320" s="28">
        <f ca="1">IF(ISNUMBER(OFFSET(INDIRECT("'"&amp;'DATA for charts'!H$5&amp;"'!$I1"),$A2320-1,0)),OFFSET(INDIRECT("'"&amp;'DATA for charts'!H$5&amp;"'!$I1"),$A2320-1,0),NA())</f>
        <v>-32.4500181267112</v>
      </c>
      <c r="I2320" s="28">
        <f ca="1">IF(ISNUMBER(OFFSET(INDIRECT("'"&amp;'DATA for charts'!I$5&amp;"'!$I1"),$A2320-1,0)),OFFSET(INDIRECT("'"&amp;'DATA for charts'!I$5&amp;"'!$I1"),$A2320-1,0),NA())</f>
        <v>-33.237280362263618</v>
      </c>
      <c r="J2320" s="28" t="e">
        <f ca="1">IF(ISNUMBER(OFFSET(INDIRECT("'"&amp;'DATA for charts'!J$5&amp;"'!$I1"),$A2320-1,0)),OFFSET(INDIRECT("'"&amp;'DATA for charts'!J$5&amp;"'!$I1"),$A2320-1,0),NA())</f>
        <v>#N/A</v>
      </c>
      <c r="K2320" s="28" t="e">
        <f ca="1">IF(ISNUMBER(OFFSET(INDIRECT("'"&amp;'DATA for charts'!K$5&amp;"'!$I1"),$A2320-1,0)),OFFSET(INDIRECT("'"&amp;'DATA for charts'!K$5&amp;"'!$I1"),$A2320-1,0),NA())</f>
        <v>#N/A</v>
      </c>
      <c r="L2320" s="28" t="e">
        <f ca="1">IF(ISNUMBER(OFFSET(INDIRECT("'"&amp;'DATA for charts'!L$5&amp;"'!$I1"),$A2320-1,0)),OFFSET(INDIRECT("'"&amp;'DATA for charts'!L$5&amp;"'!$I1"),$A2320-1,0),NA())</f>
        <v>#N/A</v>
      </c>
      <c r="M2320" s="28" t="e">
        <f ca="1">IF(ISNUMBER(OFFSET(INDIRECT("'"&amp;'DATA for charts'!M$5&amp;"'!$I1"),$A2320-1,0)),OFFSET(INDIRECT("'"&amp;'DATA for charts'!M$5&amp;"'!$I1"),$A2320-1,0),NA())</f>
        <v>#N/A</v>
      </c>
      <c r="N2320" s="28" t="e">
        <f ca="1">IF(ISNUMBER(OFFSET(INDIRECT("'"&amp;'DATA for charts'!N$5&amp;"'!$I1"),$A2320-1,0)),OFFSET(INDIRECT("'"&amp;'DATA for charts'!N$5&amp;"'!$I1"),$A2320-1,0),NA())</f>
        <v>#N/A</v>
      </c>
      <c r="O2320" s="28" t="e">
        <f ca="1">IF(ISNUMBER(OFFSET(INDIRECT("'"&amp;'DATA for charts'!O$5&amp;"'!$I1"),$A2320-1,0)),OFFSET(INDIRECT("'"&amp;'DATA for charts'!O$5&amp;"'!$I1"),$A2320-1,0),NA())</f>
        <v>#N/A</v>
      </c>
      <c r="P2320" s="28" t="e">
        <f ca="1">IF(ISNUMBER(OFFSET(INDIRECT("'"&amp;'DATA for charts'!P$5&amp;"'!$I1"),$A2320-1,0)),OFFSET(INDIRECT("'"&amp;'DATA for charts'!P$5&amp;"'!$I1"),$A2320-1,0),NA())</f>
        <v>#N/A</v>
      </c>
      <c r="Q2320" s="28" t="e">
        <f ca="1">IF(ISNUMBER(OFFSET(INDIRECT("'"&amp;'DATA for charts'!Q$5&amp;"'!$I1"),$A2320-1,0)),OFFSET(INDIRECT("'"&amp;'DATA for charts'!Q$5&amp;"'!$I1"),$A2320-1,0),NA())</f>
        <v>#N/A</v>
      </c>
      <c r="R2320" s="28" t="e">
        <f ca="1">IF(ISNUMBER(OFFSET(INDIRECT("'"&amp;'DATA for charts'!R$5&amp;"'!$I1"),$A2320-1,0)),OFFSET(INDIRECT("'"&amp;'DATA for charts'!R$5&amp;"'!$I1"),$A2320-1,0),NA())</f>
        <v>#N/A</v>
      </c>
      <c r="S2320" s="28" t="e">
        <f ca="1">IF(ISNUMBER(OFFSET(INDIRECT("'"&amp;'DATA for charts'!S$5&amp;"'!$I1"),$A2320-1,0)),OFFSET(INDIRECT("'"&amp;'DATA for charts'!S$5&amp;"'!$I1"),$A2320-1,0),NA())</f>
        <v>#N/A</v>
      </c>
    </row>
    <row r="2321" spans="1:19">
      <c r="A2321" s="226">
        <f t="shared" si="1590"/>
        <v>244</v>
      </c>
      <c r="B2321" s="8">
        <v>15</v>
      </c>
      <c r="C2321" s="28">
        <f ca="1">IF(ISNUMBER(OFFSET(INDIRECT("'"&amp;'DATA for charts'!C$5&amp;"'!$I1"),$A2321-1,0)),OFFSET(INDIRECT("'"&amp;'DATA for charts'!C$5&amp;"'!$I1"),$A2321-1,0),NA())</f>
        <v>-33.224004703556005</v>
      </c>
      <c r="D2321" s="28">
        <f ca="1">IF(ISNUMBER(OFFSET(INDIRECT("'"&amp;'DATA for charts'!D$5&amp;"'!$I1"),$A2321-1,0)),OFFSET(INDIRECT("'"&amp;'DATA for charts'!D$5&amp;"'!$I1"),$A2321-1,0),NA())</f>
        <v>-33.320929999999997</v>
      </c>
      <c r="E2321" s="28">
        <f ca="1">IF(ISNUMBER(OFFSET(INDIRECT("'"&amp;'DATA for charts'!E$5&amp;"'!$I1"),$A2321-1,0)),OFFSET(INDIRECT("'"&amp;'DATA for charts'!E$5&amp;"'!$I1"),$A2321-1,0),NA())</f>
        <v>-33.22</v>
      </c>
      <c r="F2321" s="28">
        <f ca="1">IF(ISNUMBER(OFFSET(INDIRECT("'"&amp;'DATA for charts'!F$5&amp;"'!$I1"),$A2321-1,0)),OFFSET(INDIRECT("'"&amp;'DATA for charts'!F$5&amp;"'!$I1"),$A2321-1,0),NA())</f>
        <v>-21.766432507607099</v>
      </c>
      <c r="G2321" s="28">
        <f ca="1">IF(ISNUMBER(OFFSET(INDIRECT("'"&amp;'DATA for charts'!G$5&amp;"'!$I1"),$A2321-1,0)),OFFSET(INDIRECT("'"&amp;'DATA for charts'!G$5&amp;"'!$I1"),$A2321-1,0),NA())</f>
        <v>-33.590000000000003</v>
      </c>
      <c r="H2321" s="28">
        <f ca="1">IF(ISNUMBER(OFFSET(INDIRECT("'"&amp;'DATA for charts'!H$5&amp;"'!$I1"),$A2321-1,0)),OFFSET(INDIRECT("'"&amp;'DATA for charts'!H$5&amp;"'!$I1"),$A2321-1,0),NA())</f>
        <v>-33.131986617031799</v>
      </c>
      <c r="I2321" s="28">
        <f ca="1">IF(ISNUMBER(OFFSET(INDIRECT("'"&amp;'DATA for charts'!I$5&amp;"'!$I1"),$A2321-1,0)),OFFSET(INDIRECT("'"&amp;'DATA for charts'!I$5&amp;"'!$I1"),$A2321-1,0),NA())</f>
        <v>-33.224004703556005</v>
      </c>
      <c r="J2321" s="28" t="e">
        <f ca="1">IF(ISNUMBER(OFFSET(INDIRECT("'"&amp;'DATA for charts'!J$5&amp;"'!$I1"),$A2321-1,0)),OFFSET(INDIRECT("'"&amp;'DATA for charts'!J$5&amp;"'!$I1"),$A2321-1,0),NA())</f>
        <v>#N/A</v>
      </c>
      <c r="K2321" s="28" t="e">
        <f ca="1">IF(ISNUMBER(OFFSET(INDIRECT("'"&amp;'DATA for charts'!K$5&amp;"'!$I1"),$A2321-1,0)),OFFSET(INDIRECT("'"&amp;'DATA for charts'!K$5&amp;"'!$I1"),$A2321-1,0),NA())</f>
        <v>#N/A</v>
      </c>
      <c r="L2321" s="28" t="e">
        <f ca="1">IF(ISNUMBER(OFFSET(INDIRECT("'"&amp;'DATA for charts'!L$5&amp;"'!$I1"),$A2321-1,0)),OFFSET(INDIRECT("'"&amp;'DATA for charts'!L$5&amp;"'!$I1"),$A2321-1,0),NA())</f>
        <v>#N/A</v>
      </c>
      <c r="M2321" s="28" t="e">
        <f ca="1">IF(ISNUMBER(OFFSET(INDIRECT("'"&amp;'DATA for charts'!M$5&amp;"'!$I1"),$A2321-1,0)),OFFSET(INDIRECT("'"&amp;'DATA for charts'!M$5&amp;"'!$I1"),$A2321-1,0),NA())</f>
        <v>#N/A</v>
      </c>
      <c r="N2321" s="28" t="e">
        <f ca="1">IF(ISNUMBER(OFFSET(INDIRECT("'"&amp;'DATA for charts'!N$5&amp;"'!$I1"),$A2321-1,0)),OFFSET(INDIRECT("'"&amp;'DATA for charts'!N$5&amp;"'!$I1"),$A2321-1,0),NA())</f>
        <v>#N/A</v>
      </c>
      <c r="O2321" s="28" t="e">
        <f ca="1">IF(ISNUMBER(OFFSET(INDIRECT("'"&amp;'DATA for charts'!O$5&amp;"'!$I1"),$A2321-1,0)),OFFSET(INDIRECT("'"&amp;'DATA for charts'!O$5&amp;"'!$I1"),$A2321-1,0),NA())</f>
        <v>#N/A</v>
      </c>
      <c r="P2321" s="28" t="e">
        <f ca="1">IF(ISNUMBER(OFFSET(INDIRECT("'"&amp;'DATA for charts'!P$5&amp;"'!$I1"),$A2321-1,0)),OFFSET(INDIRECT("'"&amp;'DATA for charts'!P$5&amp;"'!$I1"),$A2321-1,0),NA())</f>
        <v>#N/A</v>
      </c>
      <c r="Q2321" s="28" t="e">
        <f ca="1">IF(ISNUMBER(OFFSET(INDIRECT("'"&amp;'DATA for charts'!Q$5&amp;"'!$I1"),$A2321-1,0)),OFFSET(INDIRECT("'"&amp;'DATA for charts'!Q$5&amp;"'!$I1"),$A2321-1,0),NA())</f>
        <v>#N/A</v>
      </c>
      <c r="R2321" s="28" t="e">
        <f ca="1">IF(ISNUMBER(OFFSET(INDIRECT("'"&amp;'DATA for charts'!R$5&amp;"'!$I1"),$A2321-1,0)),OFFSET(INDIRECT("'"&amp;'DATA for charts'!R$5&amp;"'!$I1"),$A2321-1,0),NA())</f>
        <v>#N/A</v>
      </c>
      <c r="S2321" s="28" t="e">
        <f ca="1">IF(ISNUMBER(OFFSET(INDIRECT("'"&amp;'DATA for charts'!S$5&amp;"'!$I1"),$A2321-1,0)),OFFSET(INDIRECT("'"&amp;'DATA for charts'!S$5&amp;"'!$I1"),$A2321-1,0),NA())</f>
        <v>#N/A</v>
      </c>
    </row>
    <row r="2322" spans="1:19">
      <c r="A2322" s="226">
        <f t="shared" si="1590"/>
        <v>245</v>
      </c>
      <c r="B2322" s="8">
        <v>16</v>
      </c>
      <c r="C2322" s="28">
        <f ca="1">IF(ISNUMBER(OFFSET(INDIRECT("'"&amp;'DATA for charts'!C$5&amp;"'!$I1"),$A2322-1,0)),OFFSET(INDIRECT("'"&amp;'DATA for charts'!C$5&amp;"'!$I1"),$A2322-1,0),NA())</f>
        <v>-33.500033968702695</v>
      </c>
      <c r="D2322" s="28">
        <f ca="1">IF(ISNUMBER(OFFSET(INDIRECT("'"&amp;'DATA for charts'!D$5&amp;"'!$I1"),$A2322-1,0)),OFFSET(INDIRECT("'"&amp;'DATA for charts'!D$5&amp;"'!$I1"),$A2322-1,0),NA())</f>
        <v>-33.466500000000003</v>
      </c>
      <c r="E2322" s="28">
        <f ca="1">IF(ISNUMBER(OFFSET(INDIRECT("'"&amp;'DATA for charts'!E$5&amp;"'!$I1"),$A2322-1,0)),OFFSET(INDIRECT("'"&amp;'DATA for charts'!E$5&amp;"'!$I1"),$A2322-1,0),NA())</f>
        <v>-33.5</v>
      </c>
      <c r="F2322" s="28">
        <f ca="1">IF(ISNUMBER(OFFSET(INDIRECT("'"&amp;'DATA for charts'!F$5&amp;"'!$I1"),$A2322-1,0)),OFFSET(INDIRECT("'"&amp;'DATA for charts'!F$5&amp;"'!$I1"),$A2322-1,0),NA())</f>
        <v>-22.207412069977899</v>
      </c>
      <c r="G2322" s="28">
        <f ca="1">IF(ISNUMBER(OFFSET(INDIRECT("'"&amp;'DATA for charts'!G$5&amp;"'!$I1"),$A2322-1,0)),OFFSET(INDIRECT("'"&amp;'DATA for charts'!G$5&amp;"'!$I1"),$A2322-1,0),NA())</f>
        <v>-33.869999999999997</v>
      </c>
      <c r="H2322" s="28">
        <f ca="1">IF(ISNUMBER(OFFSET(INDIRECT("'"&amp;'DATA for charts'!H$5&amp;"'!$I1"),$A2322-1,0)),OFFSET(INDIRECT("'"&amp;'DATA for charts'!H$5&amp;"'!$I1"),$A2322-1,0),NA())</f>
        <v>-33.233017669884497</v>
      </c>
      <c r="I2322" s="28">
        <f ca="1">IF(ISNUMBER(OFFSET(INDIRECT("'"&amp;'DATA for charts'!I$5&amp;"'!$I1"),$A2322-1,0)),OFFSET(INDIRECT("'"&amp;'DATA for charts'!I$5&amp;"'!$I1"),$A2322-1,0),NA())</f>
        <v>-33.500033968702695</v>
      </c>
      <c r="J2322" s="28" t="e">
        <f ca="1">IF(ISNUMBER(OFFSET(INDIRECT("'"&amp;'DATA for charts'!J$5&amp;"'!$I1"),$A2322-1,0)),OFFSET(INDIRECT("'"&amp;'DATA for charts'!J$5&amp;"'!$I1"),$A2322-1,0),NA())</f>
        <v>#N/A</v>
      </c>
      <c r="K2322" s="28" t="e">
        <f ca="1">IF(ISNUMBER(OFFSET(INDIRECT("'"&amp;'DATA for charts'!K$5&amp;"'!$I1"),$A2322-1,0)),OFFSET(INDIRECT("'"&amp;'DATA for charts'!K$5&amp;"'!$I1"),$A2322-1,0),NA())</f>
        <v>#N/A</v>
      </c>
      <c r="L2322" s="28" t="e">
        <f ca="1">IF(ISNUMBER(OFFSET(INDIRECT("'"&amp;'DATA for charts'!L$5&amp;"'!$I1"),$A2322-1,0)),OFFSET(INDIRECT("'"&amp;'DATA for charts'!L$5&amp;"'!$I1"),$A2322-1,0),NA())</f>
        <v>#N/A</v>
      </c>
      <c r="M2322" s="28" t="e">
        <f ca="1">IF(ISNUMBER(OFFSET(INDIRECT("'"&amp;'DATA for charts'!M$5&amp;"'!$I1"),$A2322-1,0)),OFFSET(INDIRECT("'"&amp;'DATA for charts'!M$5&amp;"'!$I1"),$A2322-1,0),NA())</f>
        <v>#N/A</v>
      </c>
      <c r="N2322" s="28" t="e">
        <f ca="1">IF(ISNUMBER(OFFSET(INDIRECT("'"&amp;'DATA for charts'!N$5&amp;"'!$I1"),$A2322-1,0)),OFFSET(INDIRECT("'"&amp;'DATA for charts'!N$5&amp;"'!$I1"),$A2322-1,0),NA())</f>
        <v>#N/A</v>
      </c>
      <c r="O2322" s="28" t="e">
        <f ca="1">IF(ISNUMBER(OFFSET(INDIRECT("'"&amp;'DATA for charts'!O$5&amp;"'!$I1"),$A2322-1,0)),OFFSET(INDIRECT("'"&amp;'DATA for charts'!O$5&amp;"'!$I1"),$A2322-1,0),NA())</f>
        <v>#N/A</v>
      </c>
      <c r="P2322" s="28" t="e">
        <f ca="1">IF(ISNUMBER(OFFSET(INDIRECT("'"&amp;'DATA for charts'!P$5&amp;"'!$I1"),$A2322-1,0)),OFFSET(INDIRECT("'"&amp;'DATA for charts'!P$5&amp;"'!$I1"),$A2322-1,0),NA())</f>
        <v>#N/A</v>
      </c>
      <c r="Q2322" s="28" t="e">
        <f ca="1">IF(ISNUMBER(OFFSET(INDIRECT("'"&amp;'DATA for charts'!Q$5&amp;"'!$I1"),$A2322-1,0)),OFFSET(INDIRECT("'"&amp;'DATA for charts'!Q$5&amp;"'!$I1"),$A2322-1,0),NA())</f>
        <v>#N/A</v>
      </c>
      <c r="R2322" s="28" t="e">
        <f ca="1">IF(ISNUMBER(OFFSET(INDIRECT("'"&amp;'DATA for charts'!R$5&amp;"'!$I1"),$A2322-1,0)),OFFSET(INDIRECT("'"&amp;'DATA for charts'!R$5&amp;"'!$I1"),$A2322-1,0),NA())</f>
        <v>#N/A</v>
      </c>
      <c r="S2322" s="28" t="e">
        <f ca="1">IF(ISNUMBER(OFFSET(INDIRECT("'"&amp;'DATA for charts'!S$5&amp;"'!$I1"),$A2322-1,0)),OFFSET(INDIRECT("'"&amp;'DATA for charts'!S$5&amp;"'!$I1"),$A2322-1,0),NA())</f>
        <v>#N/A</v>
      </c>
    </row>
    <row r="2323" spans="1:19">
      <c r="A2323" s="226">
        <f t="shared" si="1590"/>
        <v>246</v>
      </c>
      <c r="B2323" s="8">
        <v>17</v>
      </c>
      <c r="C2323" s="28">
        <f ca="1">IF(ISNUMBER(OFFSET(INDIRECT("'"&amp;'DATA for charts'!C$5&amp;"'!$I1"),$A2323-1,0)),OFFSET(INDIRECT("'"&amp;'DATA for charts'!C$5&amp;"'!$I1"),$A2323-1,0),NA())</f>
        <v>-34.038213421272928</v>
      </c>
      <c r="D2323" s="28">
        <f ca="1">IF(ISNUMBER(OFFSET(INDIRECT("'"&amp;'DATA for charts'!D$5&amp;"'!$I1"),$A2323-1,0)),OFFSET(INDIRECT("'"&amp;'DATA for charts'!D$5&amp;"'!$I1"),$A2323-1,0),NA())</f>
        <v>-33.886450000000004</v>
      </c>
      <c r="E2323" s="28">
        <f ca="1">IF(ISNUMBER(OFFSET(INDIRECT("'"&amp;'DATA for charts'!E$5&amp;"'!$I1"),$A2323-1,0)),OFFSET(INDIRECT("'"&amp;'DATA for charts'!E$5&amp;"'!$I1"),$A2323-1,0),NA())</f>
        <v>-34.04</v>
      </c>
      <c r="F2323" s="28">
        <f ca="1">IF(ISNUMBER(OFFSET(INDIRECT("'"&amp;'DATA for charts'!F$5&amp;"'!$I1"),$A2323-1,0)),OFFSET(INDIRECT("'"&amp;'DATA for charts'!F$5&amp;"'!$I1"),$A2323-1,0),NA())</f>
        <v>-22.931957791281601</v>
      </c>
      <c r="G2323" s="28">
        <f ca="1">IF(ISNUMBER(OFFSET(INDIRECT("'"&amp;'DATA for charts'!G$5&amp;"'!$I1"),$A2323-1,0)),OFFSET(INDIRECT("'"&amp;'DATA for charts'!G$5&amp;"'!$I1"),$A2323-1,0),NA())</f>
        <v>-34.35</v>
      </c>
      <c r="H2323" s="28">
        <f ca="1">IF(ISNUMBER(OFFSET(INDIRECT("'"&amp;'DATA for charts'!H$5&amp;"'!$I1"),$A2323-1,0)),OFFSET(INDIRECT("'"&amp;'DATA for charts'!H$5&amp;"'!$I1"),$A2323-1,0),NA())</f>
        <v>-33.621798208181197</v>
      </c>
      <c r="I2323" s="28">
        <f ca="1">IF(ISNUMBER(OFFSET(INDIRECT("'"&amp;'DATA for charts'!I$5&amp;"'!$I1"),$A2323-1,0)),OFFSET(INDIRECT("'"&amp;'DATA for charts'!I$5&amp;"'!$I1"),$A2323-1,0),NA())</f>
        <v>-34.038213421272928</v>
      </c>
      <c r="J2323" s="28" t="e">
        <f ca="1">IF(ISNUMBER(OFFSET(INDIRECT("'"&amp;'DATA for charts'!J$5&amp;"'!$I1"),$A2323-1,0)),OFFSET(INDIRECT("'"&amp;'DATA for charts'!J$5&amp;"'!$I1"),$A2323-1,0),NA())</f>
        <v>#N/A</v>
      </c>
      <c r="K2323" s="28" t="e">
        <f ca="1">IF(ISNUMBER(OFFSET(INDIRECT("'"&amp;'DATA for charts'!K$5&amp;"'!$I1"),$A2323-1,0)),OFFSET(INDIRECT("'"&amp;'DATA for charts'!K$5&amp;"'!$I1"),$A2323-1,0),NA())</f>
        <v>#N/A</v>
      </c>
      <c r="L2323" s="28" t="e">
        <f ca="1">IF(ISNUMBER(OFFSET(INDIRECT("'"&amp;'DATA for charts'!L$5&amp;"'!$I1"),$A2323-1,0)),OFFSET(INDIRECT("'"&amp;'DATA for charts'!L$5&amp;"'!$I1"),$A2323-1,0),NA())</f>
        <v>#N/A</v>
      </c>
      <c r="M2323" s="28" t="e">
        <f ca="1">IF(ISNUMBER(OFFSET(INDIRECT("'"&amp;'DATA for charts'!M$5&amp;"'!$I1"),$A2323-1,0)),OFFSET(INDIRECT("'"&amp;'DATA for charts'!M$5&amp;"'!$I1"),$A2323-1,0),NA())</f>
        <v>#N/A</v>
      </c>
      <c r="N2323" s="28" t="e">
        <f ca="1">IF(ISNUMBER(OFFSET(INDIRECT("'"&amp;'DATA for charts'!N$5&amp;"'!$I1"),$A2323-1,0)),OFFSET(INDIRECT("'"&amp;'DATA for charts'!N$5&amp;"'!$I1"),$A2323-1,0),NA())</f>
        <v>#N/A</v>
      </c>
      <c r="O2323" s="28" t="e">
        <f ca="1">IF(ISNUMBER(OFFSET(INDIRECT("'"&amp;'DATA for charts'!O$5&amp;"'!$I1"),$A2323-1,0)),OFFSET(INDIRECT("'"&amp;'DATA for charts'!O$5&amp;"'!$I1"),$A2323-1,0),NA())</f>
        <v>#N/A</v>
      </c>
      <c r="P2323" s="28" t="e">
        <f ca="1">IF(ISNUMBER(OFFSET(INDIRECT("'"&amp;'DATA for charts'!P$5&amp;"'!$I1"),$A2323-1,0)),OFFSET(INDIRECT("'"&amp;'DATA for charts'!P$5&amp;"'!$I1"),$A2323-1,0),NA())</f>
        <v>#N/A</v>
      </c>
      <c r="Q2323" s="28" t="e">
        <f ca="1">IF(ISNUMBER(OFFSET(INDIRECT("'"&amp;'DATA for charts'!Q$5&amp;"'!$I1"),$A2323-1,0)),OFFSET(INDIRECT("'"&amp;'DATA for charts'!Q$5&amp;"'!$I1"),$A2323-1,0),NA())</f>
        <v>#N/A</v>
      </c>
      <c r="R2323" s="28" t="e">
        <f ca="1">IF(ISNUMBER(OFFSET(INDIRECT("'"&amp;'DATA for charts'!R$5&amp;"'!$I1"),$A2323-1,0)),OFFSET(INDIRECT("'"&amp;'DATA for charts'!R$5&amp;"'!$I1"),$A2323-1,0),NA())</f>
        <v>#N/A</v>
      </c>
      <c r="S2323" s="28" t="e">
        <f ca="1">IF(ISNUMBER(OFFSET(INDIRECT("'"&amp;'DATA for charts'!S$5&amp;"'!$I1"),$A2323-1,0)),OFFSET(INDIRECT("'"&amp;'DATA for charts'!S$5&amp;"'!$I1"),$A2323-1,0),NA())</f>
        <v>#N/A</v>
      </c>
    </row>
    <row r="2324" spans="1:19">
      <c r="A2324" s="226">
        <f t="shared" si="1590"/>
        <v>247</v>
      </c>
      <c r="B2324" s="8">
        <v>18</v>
      </c>
      <c r="C2324" s="28">
        <f ca="1">IF(ISNUMBER(OFFSET(INDIRECT("'"&amp;'DATA for charts'!C$5&amp;"'!$I1"),$A2324-1,0)),OFFSET(INDIRECT("'"&amp;'DATA for charts'!C$5&amp;"'!$I1"),$A2324-1,0),NA())</f>
        <v>-36.346353005104277</v>
      </c>
      <c r="D2324" s="28">
        <f ca="1">IF(ISNUMBER(OFFSET(INDIRECT("'"&amp;'DATA for charts'!D$5&amp;"'!$I1"),$A2324-1,0)),OFFSET(INDIRECT("'"&amp;'DATA for charts'!D$5&amp;"'!$I1"),$A2324-1,0),NA())</f>
        <v>-35.391550000000002</v>
      </c>
      <c r="E2324" s="28">
        <f ca="1">IF(ISNUMBER(OFFSET(INDIRECT("'"&amp;'DATA for charts'!E$5&amp;"'!$I1"),$A2324-1,0)),OFFSET(INDIRECT("'"&amp;'DATA for charts'!E$5&amp;"'!$I1"),$A2324-1,0),NA())</f>
        <v>-36.35</v>
      </c>
      <c r="F2324" s="28">
        <f ca="1">IF(ISNUMBER(OFFSET(INDIRECT("'"&amp;'DATA for charts'!F$5&amp;"'!$I1"),$A2324-1,0)),OFFSET(INDIRECT("'"&amp;'DATA for charts'!F$5&amp;"'!$I1"),$A2324-1,0),NA())</f>
        <v>-24.620838813337599</v>
      </c>
      <c r="G2324" s="28">
        <f ca="1">IF(ISNUMBER(OFFSET(INDIRECT("'"&amp;'DATA for charts'!G$5&amp;"'!$I1"),$A2324-1,0)),OFFSET(INDIRECT("'"&amp;'DATA for charts'!G$5&amp;"'!$I1"),$A2324-1,0),NA())</f>
        <v>-36.61</v>
      </c>
      <c r="H2324" s="28">
        <f ca="1">IF(ISNUMBER(OFFSET(INDIRECT("'"&amp;'DATA for charts'!H$5&amp;"'!$I1"),$A2324-1,0)),OFFSET(INDIRECT("'"&amp;'DATA for charts'!H$5&amp;"'!$I1"),$A2324-1,0),NA())</f>
        <v>-35.037847015634597</v>
      </c>
      <c r="I2324" s="28">
        <f ca="1">IF(ISNUMBER(OFFSET(INDIRECT("'"&amp;'DATA for charts'!I$5&amp;"'!$I1"),$A2324-1,0)),OFFSET(INDIRECT("'"&amp;'DATA for charts'!I$5&amp;"'!$I1"),$A2324-1,0),NA())</f>
        <v>-36.346353005104277</v>
      </c>
      <c r="J2324" s="28" t="e">
        <f ca="1">IF(ISNUMBER(OFFSET(INDIRECT("'"&amp;'DATA for charts'!J$5&amp;"'!$I1"),$A2324-1,0)),OFFSET(INDIRECT("'"&amp;'DATA for charts'!J$5&amp;"'!$I1"),$A2324-1,0),NA())</f>
        <v>#N/A</v>
      </c>
      <c r="K2324" s="28" t="e">
        <f ca="1">IF(ISNUMBER(OFFSET(INDIRECT("'"&amp;'DATA for charts'!K$5&amp;"'!$I1"),$A2324-1,0)),OFFSET(INDIRECT("'"&amp;'DATA for charts'!K$5&amp;"'!$I1"),$A2324-1,0),NA())</f>
        <v>#N/A</v>
      </c>
      <c r="L2324" s="28" t="e">
        <f ca="1">IF(ISNUMBER(OFFSET(INDIRECT("'"&amp;'DATA for charts'!L$5&amp;"'!$I1"),$A2324-1,0)),OFFSET(INDIRECT("'"&amp;'DATA for charts'!L$5&amp;"'!$I1"),$A2324-1,0),NA())</f>
        <v>#N/A</v>
      </c>
      <c r="M2324" s="28" t="e">
        <f ca="1">IF(ISNUMBER(OFFSET(INDIRECT("'"&amp;'DATA for charts'!M$5&amp;"'!$I1"),$A2324-1,0)),OFFSET(INDIRECT("'"&amp;'DATA for charts'!M$5&amp;"'!$I1"),$A2324-1,0),NA())</f>
        <v>#N/A</v>
      </c>
      <c r="N2324" s="28" t="e">
        <f ca="1">IF(ISNUMBER(OFFSET(INDIRECT("'"&amp;'DATA for charts'!N$5&amp;"'!$I1"),$A2324-1,0)),OFFSET(INDIRECT("'"&amp;'DATA for charts'!N$5&amp;"'!$I1"),$A2324-1,0),NA())</f>
        <v>#N/A</v>
      </c>
      <c r="O2324" s="28" t="e">
        <f ca="1">IF(ISNUMBER(OFFSET(INDIRECT("'"&amp;'DATA for charts'!O$5&amp;"'!$I1"),$A2324-1,0)),OFFSET(INDIRECT("'"&amp;'DATA for charts'!O$5&amp;"'!$I1"),$A2324-1,0),NA())</f>
        <v>#N/A</v>
      </c>
      <c r="P2324" s="28" t="e">
        <f ca="1">IF(ISNUMBER(OFFSET(INDIRECT("'"&amp;'DATA for charts'!P$5&amp;"'!$I1"),$A2324-1,0)),OFFSET(INDIRECT("'"&amp;'DATA for charts'!P$5&amp;"'!$I1"),$A2324-1,0),NA())</f>
        <v>#N/A</v>
      </c>
      <c r="Q2324" s="28" t="e">
        <f ca="1">IF(ISNUMBER(OFFSET(INDIRECT("'"&amp;'DATA for charts'!Q$5&amp;"'!$I1"),$A2324-1,0)),OFFSET(INDIRECT("'"&amp;'DATA for charts'!Q$5&amp;"'!$I1"),$A2324-1,0),NA())</f>
        <v>#N/A</v>
      </c>
      <c r="R2324" s="28" t="e">
        <f ca="1">IF(ISNUMBER(OFFSET(INDIRECT("'"&amp;'DATA for charts'!R$5&amp;"'!$I1"),$A2324-1,0)),OFFSET(INDIRECT("'"&amp;'DATA for charts'!R$5&amp;"'!$I1"),$A2324-1,0),NA())</f>
        <v>#N/A</v>
      </c>
      <c r="S2324" s="28" t="e">
        <f ca="1">IF(ISNUMBER(OFFSET(INDIRECT("'"&amp;'DATA for charts'!S$5&amp;"'!$I1"),$A2324-1,0)),OFFSET(INDIRECT("'"&amp;'DATA for charts'!S$5&amp;"'!$I1"),$A2324-1,0),NA())</f>
        <v>#N/A</v>
      </c>
    </row>
    <row r="2325" spans="1:19">
      <c r="A2325" s="226">
        <f t="shared" si="1590"/>
        <v>248</v>
      </c>
      <c r="B2325" s="8">
        <v>19</v>
      </c>
      <c r="C2325" s="28">
        <f ca="1">IF(ISNUMBER(OFFSET(INDIRECT("'"&amp;'DATA for charts'!C$5&amp;"'!$I1"),$A2325-1,0)),OFFSET(INDIRECT("'"&amp;'DATA for charts'!C$5&amp;"'!$I1"),$A2325-1,0),NA())</f>
        <v>-36.472678534907459</v>
      </c>
      <c r="D2325" s="28">
        <f ca="1">IF(ISNUMBER(OFFSET(INDIRECT("'"&amp;'DATA for charts'!D$5&amp;"'!$I1"),$A2325-1,0)),OFFSET(INDIRECT("'"&amp;'DATA for charts'!D$5&amp;"'!$I1"),$A2325-1,0),NA())</f>
        <v>-36.494089999999993</v>
      </c>
      <c r="E2325" s="28">
        <f ca="1">IF(ISNUMBER(OFFSET(INDIRECT("'"&amp;'DATA for charts'!E$5&amp;"'!$I1"),$A2325-1,0)),OFFSET(INDIRECT("'"&amp;'DATA for charts'!E$5&amp;"'!$I1"),$A2325-1,0),NA())</f>
        <v>-36.47</v>
      </c>
      <c r="F2325" s="28">
        <f ca="1">IF(ISNUMBER(OFFSET(INDIRECT("'"&amp;'DATA for charts'!F$5&amp;"'!$I1"),$A2325-1,0)),OFFSET(INDIRECT("'"&amp;'DATA for charts'!F$5&amp;"'!$I1"),$A2325-1,0),NA())</f>
        <v>-25.9162969299393</v>
      </c>
      <c r="G2325" s="28">
        <f ca="1">IF(ISNUMBER(OFFSET(INDIRECT("'"&amp;'DATA for charts'!G$5&amp;"'!$I1"),$A2325-1,0)),OFFSET(INDIRECT("'"&amp;'DATA for charts'!G$5&amp;"'!$I1"),$A2325-1,0),NA())</f>
        <v>-36.72</v>
      </c>
      <c r="H2325" s="28">
        <f ca="1">IF(ISNUMBER(OFFSET(INDIRECT("'"&amp;'DATA for charts'!H$5&amp;"'!$I1"),$A2325-1,0)),OFFSET(INDIRECT("'"&amp;'DATA for charts'!H$5&amp;"'!$I1"),$A2325-1,0),NA())</f>
        <v>-36.250199121260799</v>
      </c>
      <c r="I2325" s="28">
        <f ca="1">IF(ISNUMBER(OFFSET(INDIRECT("'"&amp;'DATA for charts'!I$5&amp;"'!$I1"),$A2325-1,0)),OFFSET(INDIRECT("'"&amp;'DATA for charts'!I$5&amp;"'!$I1"),$A2325-1,0),NA())</f>
        <v>-36.472678534907459</v>
      </c>
      <c r="J2325" s="28" t="e">
        <f ca="1">IF(ISNUMBER(OFFSET(INDIRECT("'"&amp;'DATA for charts'!J$5&amp;"'!$I1"),$A2325-1,0)),OFFSET(INDIRECT("'"&amp;'DATA for charts'!J$5&amp;"'!$I1"),$A2325-1,0),NA())</f>
        <v>#N/A</v>
      </c>
      <c r="K2325" s="28" t="e">
        <f ca="1">IF(ISNUMBER(OFFSET(INDIRECT("'"&amp;'DATA for charts'!K$5&amp;"'!$I1"),$A2325-1,0)),OFFSET(INDIRECT("'"&amp;'DATA for charts'!K$5&amp;"'!$I1"),$A2325-1,0),NA())</f>
        <v>#N/A</v>
      </c>
      <c r="L2325" s="28" t="e">
        <f ca="1">IF(ISNUMBER(OFFSET(INDIRECT("'"&amp;'DATA for charts'!L$5&amp;"'!$I1"),$A2325-1,0)),OFFSET(INDIRECT("'"&amp;'DATA for charts'!L$5&amp;"'!$I1"),$A2325-1,0),NA())</f>
        <v>#N/A</v>
      </c>
      <c r="M2325" s="28" t="e">
        <f ca="1">IF(ISNUMBER(OFFSET(INDIRECT("'"&amp;'DATA for charts'!M$5&amp;"'!$I1"),$A2325-1,0)),OFFSET(INDIRECT("'"&amp;'DATA for charts'!M$5&amp;"'!$I1"),$A2325-1,0),NA())</f>
        <v>#N/A</v>
      </c>
      <c r="N2325" s="28" t="e">
        <f ca="1">IF(ISNUMBER(OFFSET(INDIRECT("'"&amp;'DATA for charts'!N$5&amp;"'!$I1"),$A2325-1,0)),OFFSET(INDIRECT("'"&amp;'DATA for charts'!N$5&amp;"'!$I1"),$A2325-1,0),NA())</f>
        <v>#N/A</v>
      </c>
      <c r="O2325" s="28" t="e">
        <f ca="1">IF(ISNUMBER(OFFSET(INDIRECT("'"&amp;'DATA for charts'!O$5&amp;"'!$I1"),$A2325-1,0)),OFFSET(INDIRECT("'"&amp;'DATA for charts'!O$5&amp;"'!$I1"),$A2325-1,0),NA())</f>
        <v>#N/A</v>
      </c>
      <c r="P2325" s="28" t="e">
        <f ca="1">IF(ISNUMBER(OFFSET(INDIRECT("'"&amp;'DATA for charts'!P$5&amp;"'!$I1"),$A2325-1,0)),OFFSET(INDIRECT("'"&amp;'DATA for charts'!P$5&amp;"'!$I1"),$A2325-1,0),NA())</f>
        <v>#N/A</v>
      </c>
      <c r="Q2325" s="28" t="e">
        <f ca="1">IF(ISNUMBER(OFFSET(INDIRECT("'"&amp;'DATA for charts'!Q$5&amp;"'!$I1"),$A2325-1,0)),OFFSET(INDIRECT("'"&amp;'DATA for charts'!Q$5&amp;"'!$I1"),$A2325-1,0),NA())</f>
        <v>#N/A</v>
      </c>
      <c r="R2325" s="28" t="e">
        <f ca="1">IF(ISNUMBER(OFFSET(INDIRECT("'"&amp;'DATA for charts'!R$5&amp;"'!$I1"),$A2325-1,0)),OFFSET(INDIRECT("'"&amp;'DATA for charts'!R$5&amp;"'!$I1"),$A2325-1,0),NA())</f>
        <v>#N/A</v>
      </c>
      <c r="S2325" s="28" t="e">
        <f ca="1">IF(ISNUMBER(OFFSET(INDIRECT("'"&amp;'DATA for charts'!S$5&amp;"'!$I1"),$A2325-1,0)),OFFSET(INDIRECT("'"&amp;'DATA for charts'!S$5&amp;"'!$I1"),$A2325-1,0),NA())</f>
        <v>#N/A</v>
      </c>
    </row>
    <row r="2326" spans="1:19">
      <c r="A2326" s="226">
        <f t="shared" si="1590"/>
        <v>249</v>
      </c>
      <c r="B2326" s="8">
        <v>20</v>
      </c>
      <c r="C2326" s="28">
        <f ca="1">IF(ISNUMBER(OFFSET(INDIRECT("'"&amp;'DATA for charts'!C$5&amp;"'!$I1"),$A2326-1,0)),OFFSET(INDIRECT("'"&amp;'DATA for charts'!C$5&amp;"'!$I1"),$A2326-1,0),NA())</f>
        <v>-36.912983126629086</v>
      </c>
      <c r="D2326" s="28">
        <f ca="1">IF(ISNUMBER(OFFSET(INDIRECT("'"&amp;'DATA for charts'!D$5&amp;"'!$I1"),$A2326-1,0)),OFFSET(INDIRECT("'"&amp;'DATA for charts'!D$5&amp;"'!$I1"),$A2326-1,0),NA())</f>
        <v>-36.786540000000002</v>
      </c>
      <c r="E2326" s="28">
        <f ca="1">IF(ISNUMBER(OFFSET(INDIRECT("'"&amp;'DATA for charts'!E$5&amp;"'!$I1"),$A2326-1,0)),OFFSET(INDIRECT("'"&amp;'DATA for charts'!E$5&amp;"'!$I1"),$A2326-1,0),NA())</f>
        <v>-36.909999999999997</v>
      </c>
      <c r="F2326" s="28">
        <f ca="1">IF(ISNUMBER(OFFSET(INDIRECT("'"&amp;'DATA for charts'!F$5&amp;"'!$I1"),$A2326-1,0)),OFFSET(INDIRECT("'"&amp;'DATA for charts'!F$5&amp;"'!$I1"),$A2326-1,0),NA())</f>
        <v>-26.501941188798799</v>
      </c>
      <c r="G2326" s="28">
        <f ca="1">IF(ISNUMBER(OFFSET(INDIRECT("'"&amp;'DATA for charts'!G$5&amp;"'!$I1"),$A2326-1,0)),OFFSET(INDIRECT("'"&amp;'DATA for charts'!G$5&amp;"'!$I1"),$A2326-1,0),NA())</f>
        <v>-37.14</v>
      </c>
      <c r="H2326" s="28">
        <f ca="1">IF(ISNUMBER(OFFSET(INDIRECT("'"&amp;'DATA for charts'!H$5&amp;"'!$I1"),$A2326-1,0)),OFFSET(INDIRECT("'"&amp;'DATA for charts'!H$5&amp;"'!$I1"),$A2326-1,0),NA())</f>
        <v>-36.545891773814503</v>
      </c>
      <c r="I2326" s="28">
        <f ca="1">IF(ISNUMBER(OFFSET(INDIRECT("'"&amp;'DATA for charts'!I$5&amp;"'!$I1"),$A2326-1,0)),OFFSET(INDIRECT("'"&amp;'DATA for charts'!I$5&amp;"'!$I1"),$A2326-1,0),NA())</f>
        <v>-36.912983126629086</v>
      </c>
      <c r="J2326" s="28" t="e">
        <f ca="1">IF(ISNUMBER(OFFSET(INDIRECT("'"&amp;'DATA for charts'!J$5&amp;"'!$I1"),$A2326-1,0)),OFFSET(INDIRECT("'"&amp;'DATA for charts'!J$5&amp;"'!$I1"),$A2326-1,0),NA())</f>
        <v>#N/A</v>
      </c>
      <c r="K2326" s="28" t="e">
        <f ca="1">IF(ISNUMBER(OFFSET(INDIRECT("'"&amp;'DATA for charts'!K$5&amp;"'!$I1"),$A2326-1,0)),OFFSET(INDIRECT("'"&amp;'DATA for charts'!K$5&amp;"'!$I1"),$A2326-1,0),NA())</f>
        <v>#N/A</v>
      </c>
      <c r="L2326" s="28" t="e">
        <f ca="1">IF(ISNUMBER(OFFSET(INDIRECT("'"&amp;'DATA for charts'!L$5&amp;"'!$I1"),$A2326-1,0)),OFFSET(INDIRECT("'"&amp;'DATA for charts'!L$5&amp;"'!$I1"),$A2326-1,0),NA())</f>
        <v>#N/A</v>
      </c>
      <c r="M2326" s="28" t="e">
        <f ca="1">IF(ISNUMBER(OFFSET(INDIRECT("'"&amp;'DATA for charts'!M$5&amp;"'!$I1"),$A2326-1,0)),OFFSET(INDIRECT("'"&amp;'DATA for charts'!M$5&amp;"'!$I1"),$A2326-1,0),NA())</f>
        <v>#N/A</v>
      </c>
      <c r="N2326" s="28" t="e">
        <f ca="1">IF(ISNUMBER(OFFSET(INDIRECT("'"&amp;'DATA for charts'!N$5&amp;"'!$I1"),$A2326-1,0)),OFFSET(INDIRECT("'"&amp;'DATA for charts'!N$5&amp;"'!$I1"),$A2326-1,0),NA())</f>
        <v>#N/A</v>
      </c>
      <c r="O2326" s="28" t="e">
        <f ca="1">IF(ISNUMBER(OFFSET(INDIRECT("'"&amp;'DATA for charts'!O$5&amp;"'!$I1"),$A2326-1,0)),OFFSET(INDIRECT("'"&amp;'DATA for charts'!O$5&amp;"'!$I1"),$A2326-1,0),NA())</f>
        <v>#N/A</v>
      </c>
      <c r="P2326" s="28" t="e">
        <f ca="1">IF(ISNUMBER(OFFSET(INDIRECT("'"&amp;'DATA for charts'!P$5&amp;"'!$I1"),$A2326-1,0)),OFFSET(INDIRECT("'"&amp;'DATA for charts'!P$5&amp;"'!$I1"),$A2326-1,0),NA())</f>
        <v>#N/A</v>
      </c>
      <c r="Q2326" s="28" t="e">
        <f ca="1">IF(ISNUMBER(OFFSET(INDIRECT("'"&amp;'DATA for charts'!Q$5&amp;"'!$I1"),$A2326-1,0)),OFFSET(INDIRECT("'"&amp;'DATA for charts'!Q$5&amp;"'!$I1"),$A2326-1,0),NA())</f>
        <v>#N/A</v>
      </c>
      <c r="R2326" s="28" t="e">
        <f ca="1">IF(ISNUMBER(OFFSET(INDIRECT("'"&amp;'DATA for charts'!R$5&amp;"'!$I1"),$A2326-1,0)),OFFSET(INDIRECT("'"&amp;'DATA for charts'!R$5&amp;"'!$I1"),$A2326-1,0),NA())</f>
        <v>#N/A</v>
      </c>
      <c r="S2326" s="28" t="e">
        <f ca="1">IF(ISNUMBER(OFFSET(INDIRECT("'"&amp;'DATA for charts'!S$5&amp;"'!$I1"),$A2326-1,0)),OFFSET(INDIRECT("'"&amp;'DATA for charts'!S$5&amp;"'!$I1"),$A2326-1,0),NA())</f>
        <v>#N/A</v>
      </c>
    </row>
    <row r="2327" spans="1:19">
      <c r="A2327" s="226">
        <f t="shared" si="1590"/>
        <v>250</v>
      </c>
      <c r="B2327" s="8">
        <v>21</v>
      </c>
      <c r="C2327" s="28">
        <f ca="1">IF(ISNUMBER(OFFSET(INDIRECT("'"&amp;'DATA for charts'!C$5&amp;"'!$I1"),$A2327-1,0)),OFFSET(INDIRECT("'"&amp;'DATA for charts'!C$5&amp;"'!$I1"),$A2327-1,0),NA())</f>
        <v>-37.974155987669377</v>
      </c>
      <c r="D2327" s="28">
        <f ca="1">IF(ISNUMBER(OFFSET(INDIRECT("'"&amp;'DATA for charts'!D$5&amp;"'!$I1"),$A2327-1,0)),OFFSET(INDIRECT("'"&amp;'DATA for charts'!D$5&amp;"'!$I1"),$A2327-1,0),NA())</f>
        <v>-37.563009999999998</v>
      </c>
      <c r="E2327" s="28">
        <f ca="1">IF(ISNUMBER(OFFSET(INDIRECT("'"&amp;'DATA for charts'!E$5&amp;"'!$I1"),$A2327-1,0)),OFFSET(INDIRECT("'"&amp;'DATA for charts'!E$5&amp;"'!$I1"),$A2327-1,0),NA())</f>
        <v>-37.97</v>
      </c>
      <c r="F2327" s="28">
        <f ca="1">IF(ISNUMBER(OFFSET(INDIRECT("'"&amp;'DATA for charts'!F$5&amp;"'!$I1"),$A2327-1,0)),OFFSET(INDIRECT("'"&amp;'DATA for charts'!F$5&amp;"'!$I1"),$A2327-1,0),NA())</f>
        <v>-27.614164412936901</v>
      </c>
      <c r="G2327" s="28">
        <f ca="1">IF(ISNUMBER(OFFSET(INDIRECT("'"&amp;'DATA for charts'!G$5&amp;"'!$I1"),$A2327-1,0)),OFFSET(INDIRECT("'"&amp;'DATA for charts'!G$5&amp;"'!$I1"),$A2327-1,0),NA())</f>
        <v>-38.24</v>
      </c>
      <c r="H2327" s="28">
        <f ca="1">IF(ISNUMBER(OFFSET(INDIRECT("'"&amp;'DATA for charts'!H$5&amp;"'!$I1"),$A2327-1,0)),OFFSET(INDIRECT("'"&amp;'DATA for charts'!H$5&amp;"'!$I1"),$A2327-1,0),NA())</f>
        <v>-37.319458935065803</v>
      </c>
      <c r="I2327" s="28">
        <f ca="1">IF(ISNUMBER(OFFSET(INDIRECT("'"&amp;'DATA for charts'!I$5&amp;"'!$I1"),$A2327-1,0)),OFFSET(INDIRECT("'"&amp;'DATA for charts'!I$5&amp;"'!$I1"),$A2327-1,0),NA())</f>
        <v>-37.974155987669377</v>
      </c>
      <c r="J2327" s="28" t="e">
        <f ca="1">IF(ISNUMBER(OFFSET(INDIRECT("'"&amp;'DATA for charts'!J$5&amp;"'!$I1"),$A2327-1,0)),OFFSET(INDIRECT("'"&amp;'DATA for charts'!J$5&amp;"'!$I1"),$A2327-1,0),NA())</f>
        <v>#N/A</v>
      </c>
      <c r="K2327" s="28" t="e">
        <f ca="1">IF(ISNUMBER(OFFSET(INDIRECT("'"&amp;'DATA for charts'!K$5&amp;"'!$I1"),$A2327-1,0)),OFFSET(INDIRECT("'"&amp;'DATA for charts'!K$5&amp;"'!$I1"),$A2327-1,0),NA())</f>
        <v>#N/A</v>
      </c>
      <c r="L2327" s="28" t="e">
        <f ca="1">IF(ISNUMBER(OFFSET(INDIRECT("'"&amp;'DATA for charts'!L$5&amp;"'!$I1"),$A2327-1,0)),OFFSET(INDIRECT("'"&amp;'DATA for charts'!L$5&amp;"'!$I1"),$A2327-1,0),NA())</f>
        <v>#N/A</v>
      </c>
      <c r="M2327" s="28" t="e">
        <f ca="1">IF(ISNUMBER(OFFSET(INDIRECT("'"&amp;'DATA for charts'!M$5&amp;"'!$I1"),$A2327-1,0)),OFFSET(INDIRECT("'"&amp;'DATA for charts'!M$5&amp;"'!$I1"),$A2327-1,0),NA())</f>
        <v>#N/A</v>
      </c>
      <c r="N2327" s="28" t="e">
        <f ca="1">IF(ISNUMBER(OFFSET(INDIRECT("'"&amp;'DATA for charts'!N$5&amp;"'!$I1"),$A2327-1,0)),OFFSET(INDIRECT("'"&amp;'DATA for charts'!N$5&amp;"'!$I1"),$A2327-1,0),NA())</f>
        <v>#N/A</v>
      </c>
      <c r="O2327" s="28" t="e">
        <f ca="1">IF(ISNUMBER(OFFSET(INDIRECT("'"&amp;'DATA for charts'!O$5&amp;"'!$I1"),$A2327-1,0)),OFFSET(INDIRECT("'"&amp;'DATA for charts'!O$5&amp;"'!$I1"),$A2327-1,0),NA())</f>
        <v>#N/A</v>
      </c>
      <c r="P2327" s="28" t="e">
        <f ca="1">IF(ISNUMBER(OFFSET(INDIRECT("'"&amp;'DATA for charts'!P$5&amp;"'!$I1"),$A2327-1,0)),OFFSET(INDIRECT("'"&amp;'DATA for charts'!P$5&amp;"'!$I1"),$A2327-1,0),NA())</f>
        <v>#N/A</v>
      </c>
      <c r="Q2327" s="28" t="e">
        <f ca="1">IF(ISNUMBER(OFFSET(INDIRECT("'"&amp;'DATA for charts'!Q$5&amp;"'!$I1"),$A2327-1,0)),OFFSET(INDIRECT("'"&amp;'DATA for charts'!Q$5&amp;"'!$I1"),$A2327-1,0),NA())</f>
        <v>#N/A</v>
      </c>
      <c r="R2327" s="28" t="e">
        <f ca="1">IF(ISNUMBER(OFFSET(INDIRECT("'"&amp;'DATA for charts'!R$5&amp;"'!$I1"),$A2327-1,0)),OFFSET(INDIRECT("'"&amp;'DATA for charts'!R$5&amp;"'!$I1"),$A2327-1,0),NA())</f>
        <v>#N/A</v>
      </c>
      <c r="S2327" s="28" t="e">
        <f ca="1">IF(ISNUMBER(OFFSET(INDIRECT("'"&amp;'DATA for charts'!S$5&amp;"'!$I1"),$A2327-1,0)),OFFSET(INDIRECT("'"&amp;'DATA for charts'!S$5&amp;"'!$I1"),$A2327-1,0),NA())</f>
        <v>#N/A</v>
      </c>
    </row>
    <row r="2328" spans="1:19">
      <c r="A2328" s="226">
        <f t="shared" si="1590"/>
        <v>251</v>
      </c>
      <c r="B2328" s="8">
        <v>22</v>
      </c>
      <c r="C2328" s="28">
        <f ca="1">IF(ISNUMBER(OFFSET(INDIRECT("'"&amp;'DATA for charts'!C$5&amp;"'!$I1"),$A2328-1,0)),OFFSET(INDIRECT("'"&amp;'DATA for charts'!C$5&amp;"'!$I1"),$A2328-1,0),NA())</f>
        <v>-38.906172087315724</v>
      </c>
      <c r="D2328" s="28">
        <f ca="1">IF(ISNUMBER(OFFSET(INDIRECT("'"&amp;'DATA for charts'!D$5&amp;"'!$I1"),$A2328-1,0)),OFFSET(INDIRECT("'"&amp;'DATA for charts'!D$5&amp;"'!$I1"),$A2328-1,0),NA())</f>
        <v>-38.552880000000002</v>
      </c>
      <c r="E2328" s="28">
        <f ca="1">IF(ISNUMBER(OFFSET(INDIRECT("'"&amp;'DATA for charts'!E$5&amp;"'!$I1"),$A2328-1,0)),OFFSET(INDIRECT("'"&amp;'DATA for charts'!E$5&amp;"'!$I1"),$A2328-1,0),NA())</f>
        <v>-38.909999999999997</v>
      </c>
      <c r="F2328" s="28">
        <f ca="1">IF(ISNUMBER(OFFSET(INDIRECT("'"&amp;'DATA for charts'!F$5&amp;"'!$I1"),$A2328-1,0)),OFFSET(INDIRECT("'"&amp;'DATA for charts'!F$5&amp;"'!$I1"),$A2328-1,0),NA())</f>
        <v>-28.9393361894289</v>
      </c>
      <c r="G2328" s="28">
        <f ca="1">IF(ISNUMBER(OFFSET(INDIRECT("'"&amp;'DATA for charts'!G$5&amp;"'!$I1"),$A2328-1,0)),OFFSET(INDIRECT("'"&amp;'DATA for charts'!G$5&amp;"'!$I1"),$A2328-1,0),NA())</f>
        <v>-39.11</v>
      </c>
      <c r="H2328" s="28">
        <f ca="1">IF(ISNUMBER(OFFSET(INDIRECT("'"&amp;'DATA for charts'!H$5&amp;"'!$I1"),$A2328-1,0)),OFFSET(INDIRECT("'"&amp;'DATA for charts'!H$5&amp;"'!$I1"),$A2328-1,0),NA())</f>
        <v>-38.3440220146054</v>
      </c>
      <c r="I2328" s="28">
        <f ca="1">IF(ISNUMBER(OFFSET(INDIRECT("'"&amp;'DATA for charts'!I$5&amp;"'!$I1"),$A2328-1,0)),OFFSET(INDIRECT("'"&amp;'DATA for charts'!I$5&amp;"'!$I1"),$A2328-1,0),NA())</f>
        <v>-38.906172087315724</v>
      </c>
      <c r="J2328" s="28" t="e">
        <f ca="1">IF(ISNUMBER(OFFSET(INDIRECT("'"&amp;'DATA for charts'!J$5&amp;"'!$I1"),$A2328-1,0)),OFFSET(INDIRECT("'"&amp;'DATA for charts'!J$5&amp;"'!$I1"),$A2328-1,0),NA())</f>
        <v>#N/A</v>
      </c>
      <c r="K2328" s="28" t="e">
        <f ca="1">IF(ISNUMBER(OFFSET(INDIRECT("'"&amp;'DATA for charts'!K$5&amp;"'!$I1"),$A2328-1,0)),OFFSET(INDIRECT("'"&amp;'DATA for charts'!K$5&amp;"'!$I1"),$A2328-1,0),NA())</f>
        <v>#N/A</v>
      </c>
      <c r="L2328" s="28" t="e">
        <f ca="1">IF(ISNUMBER(OFFSET(INDIRECT("'"&amp;'DATA for charts'!L$5&amp;"'!$I1"),$A2328-1,0)),OFFSET(INDIRECT("'"&amp;'DATA for charts'!L$5&amp;"'!$I1"),$A2328-1,0),NA())</f>
        <v>#N/A</v>
      </c>
      <c r="M2328" s="28" t="e">
        <f ca="1">IF(ISNUMBER(OFFSET(INDIRECT("'"&amp;'DATA for charts'!M$5&amp;"'!$I1"),$A2328-1,0)),OFFSET(INDIRECT("'"&amp;'DATA for charts'!M$5&amp;"'!$I1"),$A2328-1,0),NA())</f>
        <v>#N/A</v>
      </c>
      <c r="N2328" s="28" t="e">
        <f ca="1">IF(ISNUMBER(OFFSET(INDIRECT("'"&amp;'DATA for charts'!N$5&amp;"'!$I1"),$A2328-1,0)),OFFSET(INDIRECT("'"&amp;'DATA for charts'!N$5&amp;"'!$I1"),$A2328-1,0),NA())</f>
        <v>#N/A</v>
      </c>
      <c r="O2328" s="28" t="e">
        <f ca="1">IF(ISNUMBER(OFFSET(INDIRECT("'"&amp;'DATA for charts'!O$5&amp;"'!$I1"),$A2328-1,0)),OFFSET(INDIRECT("'"&amp;'DATA for charts'!O$5&amp;"'!$I1"),$A2328-1,0),NA())</f>
        <v>#N/A</v>
      </c>
      <c r="P2328" s="28" t="e">
        <f ca="1">IF(ISNUMBER(OFFSET(INDIRECT("'"&amp;'DATA for charts'!P$5&amp;"'!$I1"),$A2328-1,0)),OFFSET(INDIRECT("'"&amp;'DATA for charts'!P$5&amp;"'!$I1"),$A2328-1,0),NA())</f>
        <v>#N/A</v>
      </c>
      <c r="Q2328" s="28" t="e">
        <f ca="1">IF(ISNUMBER(OFFSET(INDIRECT("'"&amp;'DATA for charts'!Q$5&amp;"'!$I1"),$A2328-1,0)),OFFSET(INDIRECT("'"&amp;'DATA for charts'!Q$5&amp;"'!$I1"),$A2328-1,0),NA())</f>
        <v>#N/A</v>
      </c>
      <c r="R2328" s="28" t="e">
        <f ca="1">IF(ISNUMBER(OFFSET(INDIRECT("'"&amp;'DATA for charts'!R$5&amp;"'!$I1"),$A2328-1,0)),OFFSET(INDIRECT("'"&amp;'DATA for charts'!R$5&amp;"'!$I1"),$A2328-1,0),NA())</f>
        <v>#N/A</v>
      </c>
      <c r="S2328" s="28" t="e">
        <f ca="1">IF(ISNUMBER(OFFSET(INDIRECT("'"&amp;'DATA for charts'!S$5&amp;"'!$I1"),$A2328-1,0)),OFFSET(INDIRECT("'"&amp;'DATA for charts'!S$5&amp;"'!$I1"),$A2328-1,0),NA())</f>
        <v>#N/A</v>
      </c>
    </row>
    <row r="2329" spans="1:19">
      <c r="A2329" s="226">
        <f t="shared" si="1590"/>
        <v>252</v>
      </c>
      <c r="B2329" s="8">
        <v>23</v>
      </c>
      <c r="C2329" s="28">
        <f ca="1">IF(ISNUMBER(OFFSET(INDIRECT("'"&amp;'DATA for charts'!C$5&amp;"'!$I1"),$A2329-1,0)),OFFSET(INDIRECT("'"&amp;'DATA for charts'!C$5&amp;"'!$I1"),$A2329-1,0),NA())</f>
        <v>-38.955463338308277</v>
      </c>
      <c r="D2329" s="28">
        <f ca="1">IF(ISNUMBER(OFFSET(INDIRECT("'"&amp;'DATA for charts'!D$5&amp;"'!$I1"),$A2329-1,0)),OFFSET(INDIRECT("'"&amp;'DATA for charts'!D$5&amp;"'!$I1"),$A2329-1,0),NA())</f>
        <v>-38.999270000000003</v>
      </c>
      <c r="E2329" s="28">
        <f ca="1">IF(ISNUMBER(OFFSET(INDIRECT("'"&amp;'DATA for charts'!E$5&amp;"'!$I1"),$A2329-1,0)),OFFSET(INDIRECT("'"&amp;'DATA for charts'!E$5&amp;"'!$I1"),$A2329-1,0),NA())</f>
        <v>-38.96</v>
      </c>
      <c r="F2329" s="28">
        <f ca="1">IF(ISNUMBER(OFFSET(INDIRECT("'"&amp;'DATA for charts'!F$5&amp;"'!$I1"),$A2329-1,0)),OFFSET(INDIRECT("'"&amp;'DATA for charts'!F$5&amp;"'!$I1"),$A2329-1,0),NA())</f>
        <v>-29.443294399356802</v>
      </c>
      <c r="G2329" s="28">
        <f ca="1">IF(ISNUMBER(OFFSET(INDIRECT("'"&amp;'DATA for charts'!G$5&amp;"'!$I1"),$A2329-1,0)),OFFSET(INDIRECT("'"&amp;'DATA for charts'!G$5&amp;"'!$I1"),$A2329-1,0),NA())</f>
        <v>-39.18</v>
      </c>
      <c r="H2329" s="28">
        <f ca="1">IF(ISNUMBER(OFFSET(INDIRECT("'"&amp;'DATA for charts'!H$5&amp;"'!$I1"),$A2329-1,0)),OFFSET(INDIRECT("'"&amp;'DATA for charts'!H$5&amp;"'!$I1"),$A2329-1,0),NA())</f>
        <v>-38.8708659596711</v>
      </c>
      <c r="I2329" s="28">
        <f ca="1">IF(ISNUMBER(OFFSET(INDIRECT("'"&amp;'DATA for charts'!I$5&amp;"'!$I1"),$A2329-1,0)),OFFSET(INDIRECT("'"&amp;'DATA for charts'!I$5&amp;"'!$I1"),$A2329-1,0),NA())</f>
        <v>-38.955463338308277</v>
      </c>
      <c r="J2329" s="28" t="e">
        <f ca="1">IF(ISNUMBER(OFFSET(INDIRECT("'"&amp;'DATA for charts'!J$5&amp;"'!$I1"),$A2329-1,0)),OFFSET(INDIRECT("'"&amp;'DATA for charts'!J$5&amp;"'!$I1"),$A2329-1,0),NA())</f>
        <v>#N/A</v>
      </c>
      <c r="K2329" s="28" t="e">
        <f ca="1">IF(ISNUMBER(OFFSET(INDIRECT("'"&amp;'DATA for charts'!K$5&amp;"'!$I1"),$A2329-1,0)),OFFSET(INDIRECT("'"&amp;'DATA for charts'!K$5&amp;"'!$I1"),$A2329-1,0),NA())</f>
        <v>#N/A</v>
      </c>
      <c r="L2329" s="28" t="e">
        <f ca="1">IF(ISNUMBER(OFFSET(INDIRECT("'"&amp;'DATA for charts'!L$5&amp;"'!$I1"),$A2329-1,0)),OFFSET(INDIRECT("'"&amp;'DATA for charts'!L$5&amp;"'!$I1"),$A2329-1,0),NA())</f>
        <v>#N/A</v>
      </c>
      <c r="M2329" s="28" t="e">
        <f ca="1">IF(ISNUMBER(OFFSET(INDIRECT("'"&amp;'DATA for charts'!M$5&amp;"'!$I1"),$A2329-1,0)),OFFSET(INDIRECT("'"&amp;'DATA for charts'!M$5&amp;"'!$I1"),$A2329-1,0),NA())</f>
        <v>#N/A</v>
      </c>
      <c r="N2329" s="28" t="e">
        <f ca="1">IF(ISNUMBER(OFFSET(INDIRECT("'"&amp;'DATA for charts'!N$5&amp;"'!$I1"),$A2329-1,0)),OFFSET(INDIRECT("'"&amp;'DATA for charts'!N$5&amp;"'!$I1"),$A2329-1,0),NA())</f>
        <v>#N/A</v>
      </c>
      <c r="O2329" s="28" t="e">
        <f ca="1">IF(ISNUMBER(OFFSET(INDIRECT("'"&amp;'DATA for charts'!O$5&amp;"'!$I1"),$A2329-1,0)),OFFSET(INDIRECT("'"&amp;'DATA for charts'!O$5&amp;"'!$I1"),$A2329-1,0),NA())</f>
        <v>#N/A</v>
      </c>
      <c r="P2329" s="28" t="e">
        <f ca="1">IF(ISNUMBER(OFFSET(INDIRECT("'"&amp;'DATA for charts'!P$5&amp;"'!$I1"),$A2329-1,0)),OFFSET(INDIRECT("'"&amp;'DATA for charts'!P$5&amp;"'!$I1"),$A2329-1,0),NA())</f>
        <v>#N/A</v>
      </c>
      <c r="Q2329" s="28" t="e">
        <f ca="1">IF(ISNUMBER(OFFSET(INDIRECT("'"&amp;'DATA for charts'!Q$5&amp;"'!$I1"),$A2329-1,0)),OFFSET(INDIRECT("'"&amp;'DATA for charts'!Q$5&amp;"'!$I1"),$A2329-1,0),NA())</f>
        <v>#N/A</v>
      </c>
      <c r="R2329" s="28" t="e">
        <f ca="1">IF(ISNUMBER(OFFSET(INDIRECT("'"&amp;'DATA for charts'!R$5&amp;"'!$I1"),$A2329-1,0)),OFFSET(INDIRECT("'"&amp;'DATA for charts'!R$5&amp;"'!$I1"),$A2329-1,0),NA())</f>
        <v>#N/A</v>
      </c>
      <c r="S2329" s="28" t="e">
        <f ca="1">IF(ISNUMBER(OFFSET(INDIRECT("'"&amp;'DATA for charts'!S$5&amp;"'!$I1"),$A2329-1,0)),OFFSET(INDIRECT("'"&amp;'DATA for charts'!S$5&amp;"'!$I1"),$A2329-1,0),NA())</f>
        <v>#N/A</v>
      </c>
    </row>
    <row r="2330" spans="1:19">
      <c r="A2330" s="226">
        <f t="shared" si="1590"/>
        <v>253</v>
      </c>
      <c r="B2330" s="8">
        <v>24</v>
      </c>
      <c r="C2330" s="28">
        <f ca="1">IF(ISNUMBER(OFFSET(INDIRECT("'"&amp;'DATA for charts'!C$5&amp;"'!$I1"),$A2330-1,0)),OFFSET(INDIRECT("'"&amp;'DATA for charts'!C$5&amp;"'!$I1"),$A2330-1,0),NA())</f>
        <v>-38.518772668310163</v>
      </c>
      <c r="D2330" s="28">
        <f ca="1">IF(ISNUMBER(OFFSET(INDIRECT("'"&amp;'DATA for charts'!D$5&amp;"'!$I1"),$A2330-1,0)),OFFSET(INDIRECT("'"&amp;'DATA for charts'!D$5&amp;"'!$I1"),$A2330-1,0),NA())</f>
        <v>-38.781419999999997</v>
      </c>
      <c r="E2330" s="28">
        <f ca="1">IF(ISNUMBER(OFFSET(INDIRECT("'"&amp;'DATA for charts'!E$5&amp;"'!$I1"),$A2330-1,0)),OFFSET(INDIRECT("'"&amp;'DATA for charts'!E$5&amp;"'!$I1"),$A2330-1,0),NA())</f>
        <v>-38.520000000000003</v>
      </c>
      <c r="F2330" s="28">
        <f ca="1">IF(ISNUMBER(OFFSET(INDIRECT("'"&amp;'DATA for charts'!F$5&amp;"'!$I1"),$A2330-1,0)),OFFSET(INDIRECT("'"&amp;'DATA for charts'!F$5&amp;"'!$I1"),$A2330-1,0),NA())</f>
        <v>-29.265923817467101</v>
      </c>
      <c r="G2330" s="28">
        <f ca="1">IF(ISNUMBER(OFFSET(INDIRECT("'"&amp;'DATA for charts'!G$5&amp;"'!$I1"),$A2330-1,0)),OFFSET(INDIRECT("'"&amp;'DATA for charts'!G$5&amp;"'!$I1"),$A2330-1,0),NA())</f>
        <v>-38.79</v>
      </c>
      <c r="H2330" s="28">
        <f ca="1">IF(ISNUMBER(OFFSET(INDIRECT("'"&amp;'DATA for charts'!H$5&amp;"'!$I1"),$A2330-1,0)),OFFSET(INDIRECT("'"&amp;'DATA for charts'!H$5&amp;"'!$I1"),$A2330-1,0),NA())</f>
        <v>-38.7167697807417</v>
      </c>
      <c r="I2330" s="28">
        <f ca="1">IF(ISNUMBER(OFFSET(INDIRECT("'"&amp;'DATA for charts'!I$5&amp;"'!$I1"),$A2330-1,0)),OFFSET(INDIRECT("'"&amp;'DATA for charts'!I$5&amp;"'!$I1"),$A2330-1,0),NA())</f>
        <v>-38.518772668310163</v>
      </c>
      <c r="J2330" s="28" t="e">
        <f ca="1">IF(ISNUMBER(OFFSET(INDIRECT("'"&amp;'DATA for charts'!J$5&amp;"'!$I1"),$A2330-1,0)),OFFSET(INDIRECT("'"&amp;'DATA for charts'!J$5&amp;"'!$I1"),$A2330-1,0),NA())</f>
        <v>#N/A</v>
      </c>
      <c r="K2330" s="28" t="e">
        <f ca="1">IF(ISNUMBER(OFFSET(INDIRECT("'"&amp;'DATA for charts'!K$5&amp;"'!$I1"),$A2330-1,0)),OFFSET(INDIRECT("'"&amp;'DATA for charts'!K$5&amp;"'!$I1"),$A2330-1,0),NA())</f>
        <v>#N/A</v>
      </c>
      <c r="L2330" s="28" t="e">
        <f ca="1">IF(ISNUMBER(OFFSET(INDIRECT("'"&amp;'DATA for charts'!L$5&amp;"'!$I1"),$A2330-1,0)),OFFSET(INDIRECT("'"&amp;'DATA for charts'!L$5&amp;"'!$I1"),$A2330-1,0),NA())</f>
        <v>#N/A</v>
      </c>
      <c r="M2330" s="28" t="e">
        <f ca="1">IF(ISNUMBER(OFFSET(INDIRECT("'"&amp;'DATA for charts'!M$5&amp;"'!$I1"),$A2330-1,0)),OFFSET(INDIRECT("'"&amp;'DATA for charts'!M$5&amp;"'!$I1"),$A2330-1,0),NA())</f>
        <v>#N/A</v>
      </c>
      <c r="N2330" s="28" t="e">
        <f ca="1">IF(ISNUMBER(OFFSET(INDIRECT("'"&amp;'DATA for charts'!N$5&amp;"'!$I1"),$A2330-1,0)),OFFSET(INDIRECT("'"&amp;'DATA for charts'!N$5&amp;"'!$I1"),$A2330-1,0),NA())</f>
        <v>#N/A</v>
      </c>
      <c r="O2330" s="28" t="e">
        <f ca="1">IF(ISNUMBER(OFFSET(INDIRECT("'"&amp;'DATA for charts'!O$5&amp;"'!$I1"),$A2330-1,0)),OFFSET(INDIRECT("'"&amp;'DATA for charts'!O$5&amp;"'!$I1"),$A2330-1,0),NA())</f>
        <v>#N/A</v>
      </c>
      <c r="P2330" s="28" t="e">
        <f ca="1">IF(ISNUMBER(OFFSET(INDIRECT("'"&amp;'DATA for charts'!P$5&amp;"'!$I1"),$A2330-1,0)),OFFSET(INDIRECT("'"&amp;'DATA for charts'!P$5&amp;"'!$I1"),$A2330-1,0),NA())</f>
        <v>#N/A</v>
      </c>
      <c r="Q2330" s="28" t="e">
        <f ca="1">IF(ISNUMBER(OFFSET(INDIRECT("'"&amp;'DATA for charts'!Q$5&amp;"'!$I1"),$A2330-1,0)),OFFSET(INDIRECT("'"&amp;'DATA for charts'!Q$5&amp;"'!$I1"),$A2330-1,0),NA())</f>
        <v>#N/A</v>
      </c>
      <c r="R2330" s="28" t="e">
        <f ca="1">IF(ISNUMBER(OFFSET(INDIRECT("'"&amp;'DATA for charts'!R$5&amp;"'!$I1"),$A2330-1,0)),OFFSET(INDIRECT("'"&amp;'DATA for charts'!R$5&amp;"'!$I1"),$A2330-1,0),NA())</f>
        <v>#N/A</v>
      </c>
      <c r="S2330" s="28" t="e">
        <f ca="1">IF(ISNUMBER(OFFSET(INDIRECT("'"&amp;'DATA for charts'!S$5&amp;"'!$I1"),$A2330-1,0)),OFFSET(INDIRECT("'"&amp;'DATA for charts'!S$5&amp;"'!$I1"),$A2330-1,0),NA())</f>
        <v>#N/A</v>
      </c>
    </row>
    <row r="2331" spans="1:19">
      <c r="A2331" s="216"/>
      <c r="B2331" s="37" t="s">
        <v>85</v>
      </c>
      <c r="C2331" s="37" t="s">
        <v>85</v>
      </c>
      <c r="D2331" s="37" t="s">
        <v>85</v>
      </c>
      <c r="E2331" s="37" t="s">
        <v>85</v>
      </c>
      <c r="F2331" s="37" t="s">
        <v>85</v>
      </c>
      <c r="G2331" s="37" t="s">
        <v>85</v>
      </c>
      <c r="H2331" s="37" t="s">
        <v>85</v>
      </c>
      <c r="I2331" s="37" t="s">
        <v>85</v>
      </c>
      <c r="J2331" s="37" t="s">
        <v>85</v>
      </c>
      <c r="K2331" s="37"/>
      <c r="L2331" s="37"/>
      <c r="M2331" s="37"/>
      <c r="N2331" s="37"/>
      <c r="O2331" s="37"/>
      <c r="P2331" s="37"/>
      <c r="Q2331" s="37"/>
      <c r="R2331" s="37"/>
      <c r="S2331" s="37" t="s">
        <v>85</v>
      </c>
    </row>
    <row r="2339" spans="1:19">
      <c r="A2339" s="216"/>
      <c r="B2339" s="464" t="s">
        <v>891</v>
      </c>
    </row>
    <row r="2340" spans="1:19">
      <c r="A2340" s="216"/>
      <c r="B2340" s="464" t="s">
        <v>893</v>
      </c>
    </row>
    <row r="2341" spans="1:19">
      <c r="A2341" s="216"/>
      <c r="B2341" s="32" t="s">
        <v>82</v>
      </c>
    </row>
    <row r="2342" spans="1:19">
      <c r="A2342" s="216">
        <f t="shared" ref="A2342" si="1591">A$8</f>
        <v>0</v>
      </c>
      <c r="B2342" s="32" t="s">
        <v>65</v>
      </c>
      <c r="C2342" s="33" t="str">
        <f ca="1">C$8</f>
        <v>BSIMAC</v>
      </c>
      <c r="D2342" s="33" t="str">
        <f t="shared" ref="D2342:S2342" ca="1" si="1592">D$8</f>
        <v>CSE</v>
      </c>
      <c r="E2342" s="33" t="str">
        <f t="shared" ca="1" si="1592"/>
        <v>DeST</v>
      </c>
      <c r="F2342" s="33" t="str">
        <f t="shared" ca="1" si="1592"/>
        <v>EnergyPlus</v>
      </c>
      <c r="G2342" s="33" t="str">
        <f t="shared" ca="1" si="1592"/>
        <v>ESP-r</v>
      </c>
      <c r="H2342" s="33" t="str">
        <f t="shared" ca="1" si="1592"/>
        <v>TRNSYS</v>
      </c>
      <c r="I2342" s="33" t="str">
        <f t="shared" ca="1" si="1592"/>
        <v>TestSpec-Alt</v>
      </c>
      <c r="J2342" s="33">
        <f t="shared" ca="1" si="1592"/>
        <v>0</v>
      </c>
      <c r="K2342" s="33">
        <f t="shared" ca="1" si="1592"/>
        <v>0</v>
      </c>
      <c r="L2342" s="33">
        <f t="shared" ca="1" si="1592"/>
        <v>0</v>
      </c>
      <c r="M2342" s="33">
        <f t="shared" ca="1" si="1592"/>
        <v>0</v>
      </c>
      <c r="N2342" s="33">
        <f t="shared" ca="1" si="1592"/>
        <v>0</v>
      </c>
      <c r="O2342" s="33">
        <f t="shared" ca="1" si="1592"/>
        <v>0</v>
      </c>
      <c r="P2342" s="33">
        <f t="shared" ca="1" si="1592"/>
        <v>0</v>
      </c>
      <c r="Q2342" s="33">
        <f t="shared" ca="1" si="1592"/>
        <v>0</v>
      </c>
      <c r="R2342" s="33">
        <f t="shared" ca="1" si="1592"/>
        <v>0</v>
      </c>
      <c r="S2342" s="33" t="str">
        <f t="shared" ca="1" si="1592"/>
        <v>Tested Prg</v>
      </c>
    </row>
    <row r="2343" spans="1:19">
      <c r="A2343" s="216">
        <f t="shared" ref="A2343" si="1593">A$7</f>
        <v>0</v>
      </c>
      <c r="B2343" s="32" t="s">
        <v>66</v>
      </c>
      <c r="C2343" s="33" t="str">
        <f ca="1">C$7</f>
        <v/>
      </c>
      <c r="D2343" s="33" t="str">
        <f t="shared" ref="D2343:S2343" ca="1" si="1594">D$7</f>
        <v/>
      </c>
      <c r="E2343" s="33" t="str">
        <f t="shared" ca="1" si="1594"/>
        <v/>
      </c>
      <c r="F2343" s="33" t="str">
        <f t="shared" ca="1" si="1594"/>
        <v/>
      </c>
      <c r="G2343" s="33" t="str">
        <f t="shared" ca="1" si="1594"/>
        <v/>
      </c>
      <c r="H2343" s="33" t="str">
        <f t="shared" ca="1" si="1594"/>
        <v/>
      </c>
      <c r="I2343" s="33" t="str">
        <f t="shared" ca="1" si="1594"/>
        <v/>
      </c>
      <c r="J2343" s="33" t="str">
        <f t="shared" ca="1" si="1594"/>
        <v/>
      </c>
      <c r="K2343" s="33" t="str">
        <f t="shared" ca="1" si="1594"/>
        <v/>
      </c>
      <c r="L2343" s="33" t="str">
        <f t="shared" ca="1" si="1594"/>
        <v/>
      </c>
      <c r="M2343" s="33" t="str">
        <f t="shared" ca="1" si="1594"/>
        <v/>
      </c>
      <c r="N2343" s="33" t="str">
        <f t="shared" ca="1" si="1594"/>
        <v/>
      </c>
      <c r="O2343" s="33" t="str">
        <f t="shared" ca="1" si="1594"/>
        <v/>
      </c>
      <c r="P2343" s="33" t="str">
        <f t="shared" ca="1" si="1594"/>
        <v/>
      </c>
      <c r="Q2343" s="33" t="str">
        <f t="shared" ca="1" si="1594"/>
        <v/>
      </c>
      <c r="R2343" s="33" t="str">
        <f t="shared" ca="1" si="1594"/>
        <v/>
      </c>
      <c r="S2343" s="33" t="str">
        <f t="shared" ca="1" si="1594"/>
        <v/>
      </c>
    </row>
    <row r="2344" spans="1:19">
      <c r="A2344" s="216" t="s">
        <v>125</v>
      </c>
      <c r="B2344" s="32" t="s">
        <v>83</v>
      </c>
      <c r="C2344" s="39" t="s">
        <v>125</v>
      </c>
      <c r="D2344" s="39" t="s">
        <v>125</v>
      </c>
      <c r="E2344" s="39" t="s">
        <v>125</v>
      </c>
      <c r="F2344" s="39" t="s">
        <v>125</v>
      </c>
      <c r="G2344" s="39" t="s">
        <v>125</v>
      </c>
      <c r="H2344" s="39" t="s">
        <v>125</v>
      </c>
      <c r="I2344" s="39" t="s">
        <v>125</v>
      </c>
      <c r="J2344" s="39" t="s">
        <v>125</v>
      </c>
      <c r="K2344" s="39" t="s">
        <v>125</v>
      </c>
      <c r="L2344" s="39" t="s">
        <v>125</v>
      </c>
      <c r="M2344" s="39" t="s">
        <v>125</v>
      </c>
      <c r="N2344" s="39" t="s">
        <v>125</v>
      </c>
      <c r="O2344" s="39" t="s">
        <v>125</v>
      </c>
      <c r="P2344" s="39" t="s">
        <v>125</v>
      </c>
      <c r="Q2344" s="39" t="s">
        <v>125</v>
      </c>
      <c r="R2344" s="39" t="s">
        <v>125</v>
      </c>
      <c r="S2344" s="39" t="s">
        <v>125</v>
      </c>
    </row>
    <row r="2345" spans="1:19">
      <c r="A2345" s="216" t="s">
        <v>85</v>
      </c>
      <c r="B2345" s="37" t="s">
        <v>85</v>
      </c>
      <c r="C2345" s="38" t="s">
        <v>85</v>
      </c>
      <c r="D2345" s="38" t="s">
        <v>85</v>
      </c>
      <c r="E2345" s="38" t="s">
        <v>85</v>
      </c>
      <c r="F2345" s="38" t="s">
        <v>85</v>
      </c>
      <c r="G2345" s="38" t="s">
        <v>85</v>
      </c>
      <c r="H2345" s="38" t="s">
        <v>85</v>
      </c>
      <c r="I2345" s="38" t="s">
        <v>85</v>
      </c>
      <c r="J2345" s="38" t="s">
        <v>85</v>
      </c>
      <c r="K2345" s="38" t="s">
        <v>85</v>
      </c>
      <c r="L2345" s="38" t="s">
        <v>85</v>
      </c>
      <c r="M2345" s="38" t="s">
        <v>85</v>
      </c>
      <c r="N2345" s="38" t="s">
        <v>85</v>
      </c>
      <c r="O2345" s="38" t="s">
        <v>85</v>
      </c>
      <c r="P2345" s="38" t="s">
        <v>85</v>
      </c>
      <c r="Q2345" s="38" t="s">
        <v>85</v>
      </c>
      <c r="R2345" s="38" t="s">
        <v>85</v>
      </c>
      <c r="S2345" s="38" t="s">
        <v>85</v>
      </c>
    </row>
    <row r="2346" spans="1:19">
      <c r="A2346" s="216">
        <f t="shared" ref="A2346" si="1595">A$8</f>
        <v>0</v>
      </c>
      <c r="B2346" s="37"/>
      <c r="C2346" s="33" t="str">
        <f ca="1">C$8</f>
        <v>BSIMAC</v>
      </c>
      <c r="D2346" s="33" t="str">
        <f t="shared" ref="D2346:S2346" ca="1" si="1596">D$8</f>
        <v>CSE</v>
      </c>
      <c r="E2346" s="33" t="str">
        <f t="shared" ca="1" si="1596"/>
        <v>DeST</v>
      </c>
      <c r="F2346" s="33" t="str">
        <f t="shared" ca="1" si="1596"/>
        <v>EnergyPlus</v>
      </c>
      <c r="G2346" s="33" t="str">
        <f t="shared" ca="1" si="1596"/>
        <v>ESP-r</v>
      </c>
      <c r="H2346" s="33" t="str">
        <f t="shared" ca="1" si="1596"/>
        <v>TRNSYS</v>
      </c>
      <c r="I2346" s="33" t="str">
        <f t="shared" ca="1" si="1596"/>
        <v>TestSpec-Alt</v>
      </c>
      <c r="J2346" s="33">
        <f t="shared" ca="1" si="1596"/>
        <v>0</v>
      </c>
      <c r="K2346" s="33">
        <f t="shared" ca="1" si="1596"/>
        <v>0</v>
      </c>
      <c r="L2346" s="33">
        <f t="shared" ca="1" si="1596"/>
        <v>0</v>
      </c>
      <c r="M2346" s="33">
        <f t="shared" ca="1" si="1596"/>
        <v>0</v>
      </c>
      <c r="N2346" s="33">
        <f t="shared" ca="1" si="1596"/>
        <v>0</v>
      </c>
      <c r="O2346" s="33">
        <f t="shared" ca="1" si="1596"/>
        <v>0</v>
      </c>
      <c r="P2346" s="33">
        <f t="shared" ca="1" si="1596"/>
        <v>0</v>
      </c>
      <c r="Q2346" s="33">
        <f t="shared" ca="1" si="1596"/>
        <v>0</v>
      </c>
      <c r="R2346" s="33">
        <f t="shared" ca="1" si="1596"/>
        <v>0</v>
      </c>
      <c r="S2346" s="33" t="str">
        <f t="shared" ca="1" si="1596"/>
        <v>Tested Prg</v>
      </c>
    </row>
    <row r="2347" spans="1:19">
      <c r="A2347" s="226">
        <v>230</v>
      </c>
      <c r="B2347" s="8">
        <v>1</v>
      </c>
      <c r="C2347" s="28">
        <f ca="1">IF(ISNUMBER(OFFSET(INDIRECT("'"&amp;'DATA for charts'!C$5&amp;"'!$J1"),$A2347-1,0)),OFFSET(INDIRECT("'"&amp;'DATA for charts'!C$5&amp;"'!$J1"),$A2347-1,0),NA())</f>
        <v>3.6876104625902713</v>
      </c>
      <c r="D2347" s="28">
        <f ca="1">IF(ISNUMBER(OFFSET(INDIRECT("'"&amp;'DATA for charts'!D$5&amp;"'!$J1"),$A2347-1,0)),OFFSET(INDIRECT("'"&amp;'DATA for charts'!D$5&amp;"'!$J1"),$A2347-1,0),NA())</f>
        <v>0.38604821000000011</v>
      </c>
      <c r="E2347" s="28">
        <f ca="1">IF(ISNUMBER(OFFSET(INDIRECT("'"&amp;'DATA for charts'!E$5&amp;"'!$J1"),$A2347-1,0)),OFFSET(INDIRECT("'"&amp;'DATA for charts'!E$5&amp;"'!$J1"),$A2347-1,0),NA())</f>
        <v>3.69</v>
      </c>
      <c r="F2347" s="28">
        <f ca="1">IF(ISNUMBER(OFFSET(INDIRECT("'"&amp;'DATA for charts'!F$5&amp;"'!$J1"),$A2347-1,0)),OFFSET(INDIRECT("'"&amp;'DATA for charts'!F$5&amp;"'!$J1"),$A2347-1,0),NA())</f>
        <v>-1.1699788763841099</v>
      </c>
      <c r="G2347" s="28">
        <f ca="1">IF(ISNUMBER(OFFSET(INDIRECT("'"&amp;'DATA for charts'!G$5&amp;"'!$J1"),$A2347-1,0)),OFFSET(INDIRECT("'"&amp;'DATA for charts'!G$5&amp;"'!$J1"),$A2347-1,0),NA())</f>
        <v>0.09</v>
      </c>
      <c r="H2347" s="28">
        <f ca="1">IF(ISNUMBER(OFFSET(INDIRECT("'"&amp;'DATA for charts'!H$5&amp;"'!$J1"),$A2347-1,0)),OFFSET(INDIRECT("'"&amp;'DATA for charts'!H$5&amp;"'!$J1"),$A2347-1,0),NA())</f>
        <v>0.41395705447393899</v>
      </c>
      <c r="I2347" s="28">
        <f ca="1">IF(ISNUMBER(OFFSET(INDIRECT("'"&amp;'DATA for charts'!I$5&amp;"'!$J1"),$A2347-1,0)),OFFSET(INDIRECT("'"&amp;'DATA for charts'!I$5&amp;"'!$J1"),$A2347-1,0),NA())</f>
        <v>3.6876104625902713</v>
      </c>
      <c r="J2347" s="28" t="e">
        <f ca="1">IF(ISNUMBER(OFFSET(INDIRECT("'"&amp;'DATA for charts'!J$5&amp;"'!$J1"),$A2347-1,0)),OFFSET(INDIRECT("'"&amp;'DATA for charts'!J$5&amp;"'!$J1"),$A2347-1,0),NA())</f>
        <v>#N/A</v>
      </c>
      <c r="K2347" s="28" t="e">
        <f ca="1">IF(ISNUMBER(OFFSET(INDIRECT("'"&amp;'DATA for charts'!K$5&amp;"'!$J1"),$A2347-1,0)),OFFSET(INDIRECT("'"&amp;'DATA for charts'!K$5&amp;"'!$J1"),$A2347-1,0),NA())</f>
        <v>#N/A</v>
      </c>
      <c r="L2347" s="28" t="e">
        <f ca="1">IF(ISNUMBER(OFFSET(INDIRECT("'"&amp;'DATA for charts'!L$5&amp;"'!$J1"),$A2347-1,0)),OFFSET(INDIRECT("'"&amp;'DATA for charts'!L$5&amp;"'!$J1"),$A2347-1,0),NA())</f>
        <v>#N/A</v>
      </c>
      <c r="M2347" s="28" t="e">
        <f ca="1">IF(ISNUMBER(OFFSET(INDIRECT("'"&amp;'DATA for charts'!M$5&amp;"'!$J1"),$A2347-1,0)),OFFSET(INDIRECT("'"&amp;'DATA for charts'!M$5&amp;"'!$J1"),$A2347-1,0),NA())</f>
        <v>#N/A</v>
      </c>
      <c r="N2347" s="28" t="e">
        <f ca="1">IF(ISNUMBER(OFFSET(INDIRECT("'"&amp;'DATA for charts'!N$5&amp;"'!$J1"),$A2347-1,0)),OFFSET(INDIRECT("'"&amp;'DATA for charts'!N$5&amp;"'!$J1"),$A2347-1,0),NA())</f>
        <v>#N/A</v>
      </c>
      <c r="O2347" s="28" t="e">
        <f ca="1">IF(ISNUMBER(OFFSET(INDIRECT("'"&amp;'DATA for charts'!O$5&amp;"'!$J1"),$A2347-1,0)),OFFSET(INDIRECT("'"&amp;'DATA for charts'!O$5&amp;"'!$J1"),$A2347-1,0),NA())</f>
        <v>#N/A</v>
      </c>
      <c r="P2347" s="28" t="e">
        <f ca="1">IF(ISNUMBER(OFFSET(INDIRECT("'"&amp;'DATA for charts'!P$5&amp;"'!$J1"),$A2347-1,0)),OFFSET(INDIRECT("'"&amp;'DATA for charts'!P$5&amp;"'!$J1"),$A2347-1,0),NA())</f>
        <v>#N/A</v>
      </c>
      <c r="Q2347" s="28" t="e">
        <f ca="1">IF(ISNUMBER(OFFSET(INDIRECT("'"&amp;'DATA for charts'!Q$5&amp;"'!$J1"),$A2347-1,0)),OFFSET(INDIRECT("'"&amp;'DATA for charts'!Q$5&amp;"'!$J1"),$A2347-1,0),NA())</f>
        <v>#N/A</v>
      </c>
      <c r="R2347" s="28" t="e">
        <f ca="1">IF(ISNUMBER(OFFSET(INDIRECT("'"&amp;'DATA for charts'!R$5&amp;"'!$J1"),$A2347-1,0)),OFFSET(INDIRECT("'"&amp;'DATA for charts'!R$5&amp;"'!$J1"),$A2347-1,0),NA())</f>
        <v>#N/A</v>
      </c>
      <c r="S2347" s="28" t="e">
        <f ca="1">IF(ISNUMBER(OFFSET(INDIRECT("'"&amp;'DATA for charts'!S$5&amp;"'!$J1"),$A2347-1,0)),OFFSET(INDIRECT("'"&amp;'DATA for charts'!S$5&amp;"'!$J1"),$A2347-1,0),NA())</f>
        <v>#N/A</v>
      </c>
    </row>
    <row r="2348" spans="1:19">
      <c r="A2348" s="226">
        <f t="shared" ref="A2348:A2370" si="1597">A2347+1</f>
        <v>231</v>
      </c>
      <c r="B2348" s="8">
        <v>2</v>
      </c>
      <c r="C2348" s="28">
        <f ca="1">IF(ISNUMBER(OFFSET(INDIRECT("'"&amp;'DATA for charts'!C$5&amp;"'!$J1"),$A2348-1,0)),OFFSET(INDIRECT("'"&amp;'DATA for charts'!C$5&amp;"'!$J1"),$A2348-1,0),NA())</f>
        <v>4.4245119544086151</v>
      </c>
      <c r="D2348" s="28">
        <f ca="1">IF(ISNUMBER(OFFSET(INDIRECT("'"&amp;'DATA for charts'!D$5&amp;"'!$J1"),$A2348-1,0)),OFFSET(INDIRECT("'"&amp;'DATA for charts'!D$5&amp;"'!$J1"),$A2348-1,0),NA())</f>
        <v>0.40933059999999999</v>
      </c>
      <c r="E2348" s="28">
        <f ca="1">IF(ISNUMBER(OFFSET(INDIRECT("'"&amp;'DATA for charts'!E$5&amp;"'!$J1"),$A2348-1,0)),OFFSET(INDIRECT("'"&amp;'DATA for charts'!E$5&amp;"'!$J1"),$A2348-1,0),NA())</f>
        <v>4.42</v>
      </c>
      <c r="F2348" s="28">
        <f ca="1">IF(ISNUMBER(OFFSET(INDIRECT("'"&amp;'DATA for charts'!F$5&amp;"'!$J1"),$A2348-1,0)),OFFSET(INDIRECT("'"&amp;'DATA for charts'!F$5&amp;"'!$J1"),$A2348-1,0),NA())</f>
        <v>-1.18792314663725</v>
      </c>
      <c r="G2348" s="28">
        <f ca="1">IF(ISNUMBER(OFFSET(INDIRECT("'"&amp;'DATA for charts'!G$5&amp;"'!$J1"),$A2348-1,0)),OFFSET(INDIRECT("'"&amp;'DATA for charts'!G$5&amp;"'!$J1"),$A2348-1,0),NA())</f>
        <v>0.67</v>
      </c>
      <c r="H2348" s="28">
        <f ca="1">IF(ISNUMBER(OFFSET(INDIRECT("'"&amp;'DATA for charts'!H$5&amp;"'!$J1"),$A2348-1,0)),OFFSET(INDIRECT("'"&amp;'DATA for charts'!H$5&amp;"'!$J1"),$A2348-1,0),NA())</f>
        <v>0.36976208888529499</v>
      </c>
      <c r="I2348" s="28">
        <f ca="1">IF(ISNUMBER(OFFSET(INDIRECT("'"&amp;'DATA for charts'!I$5&amp;"'!$J1"),$A2348-1,0)),OFFSET(INDIRECT("'"&amp;'DATA for charts'!I$5&amp;"'!$J1"),$A2348-1,0),NA())</f>
        <v>4.4245119544086151</v>
      </c>
      <c r="J2348" s="28" t="e">
        <f ca="1">IF(ISNUMBER(OFFSET(INDIRECT("'"&amp;'DATA for charts'!J$5&amp;"'!$J1"),$A2348-1,0)),OFFSET(INDIRECT("'"&amp;'DATA for charts'!J$5&amp;"'!$J1"),$A2348-1,0),NA())</f>
        <v>#N/A</v>
      </c>
      <c r="K2348" s="28" t="e">
        <f ca="1">IF(ISNUMBER(OFFSET(INDIRECT("'"&amp;'DATA for charts'!K$5&amp;"'!$J1"),$A2348-1,0)),OFFSET(INDIRECT("'"&amp;'DATA for charts'!K$5&amp;"'!$J1"),$A2348-1,0),NA())</f>
        <v>#N/A</v>
      </c>
      <c r="L2348" s="28" t="e">
        <f ca="1">IF(ISNUMBER(OFFSET(INDIRECT("'"&amp;'DATA for charts'!L$5&amp;"'!$J1"),$A2348-1,0)),OFFSET(INDIRECT("'"&amp;'DATA for charts'!L$5&amp;"'!$J1"),$A2348-1,0),NA())</f>
        <v>#N/A</v>
      </c>
      <c r="M2348" s="28" t="e">
        <f ca="1">IF(ISNUMBER(OFFSET(INDIRECT("'"&amp;'DATA for charts'!M$5&amp;"'!$J1"),$A2348-1,0)),OFFSET(INDIRECT("'"&amp;'DATA for charts'!M$5&amp;"'!$J1"),$A2348-1,0),NA())</f>
        <v>#N/A</v>
      </c>
      <c r="N2348" s="28" t="e">
        <f ca="1">IF(ISNUMBER(OFFSET(INDIRECT("'"&amp;'DATA for charts'!N$5&amp;"'!$J1"),$A2348-1,0)),OFFSET(INDIRECT("'"&amp;'DATA for charts'!N$5&amp;"'!$J1"),$A2348-1,0),NA())</f>
        <v>#N/A</v>
      </c>
      <c r="O2348" s="28" t="e">
        <f ca="1">IF(ISNUMBER(OFFSET(INDIRECT("'"&amp;'DATA for charts'!O$5&amp;"'!$J1"),$A2348-1,0)),OFFSET(INDIRECT("'"&amp;'DATA for charts'!O$5&amp;"'!$J1"),$A2348-1,0),NA())</f>
        <v>#N/A</v>
      </c>
      <c r="P2348" s="28" t="e">
        <f ca="1">IF(ISNUMBER(OFFSET(INDIRECT("'"&amp;'DATA for charts'!P$5&amp;"'!$J1"),$A2348-1,0)),OFFSET(INDIRECT("'"&amp;'DATA for charts'!P$5&amp;"'!$J1"),$A2348-1,0),NA())</f>
        <v>#N/A</v>
      </c>
      <c r="Q2348" s="28" t="e">
        <f ca="1">IF(ISNUMBER(OFFSET(INDIRECT("'"&amp;'DATA for charts'!Q$5&amp;"'!$J1"),$A2348-1,0)),OFFSET(INDIRECT("'"&amp;'DATA for charts'!Q$5&amp;"'!$J1"),$A2348-1,0),NA())</f>
        <v>#N/A</v>
      </c>
      <c r="R2348" s="28" t="e">
        <f ca="1">IF(ISNUMBER(OFFSET(INDIRECT("'"&amp;'DATA for charts'!R$5&amp;"'!$J1"),$A2348-1,0)),OFFSET(INDIRECT("'"&amp;'DATA for charts'!R$5&amp;"'!$J1"),$A2348-1,0),NA())</f>
        <v>#N/A</v>
      </c>
      <c r="S2348" s="28" t="e">
        <f ca="1">IF(ISNUMBER(OFFSET(INDIRECT("'"&amp;'DATA for charts'!S$5&amp;"'!$J1"),$A2348-1,0)),OFFSET(INDIRECT("'"&amp;'DATA for charts'!S$5&amp;"'!$J1"),$A2348-1,0),NA())</f>
        <v>#N/A</v>
      </c>
    </row>
    <row r="2349" spans="1:19">
      <c r="A2349" s="226">
        <f t="shared" si="1597"/>
        <v>232</v>
      </c>
      <c r="B2349" s="8">
        <v>3</v>
      </c>
      <c r="C2349" s="28">
        <f ca="1">IF(ISNUMBER(OFFSET(INDIRECT("'"&amp;'DATA for charts'!C$5&amp;"'!$J1"),$A2349-1,0)),OFFSET(INDIRECT("'"&amp;'DATA for charts'!C$5&amp;"'!$J1"),$A2349-1,0),NA())</f>
        <v>3.8942670685042344</v>
      </c>
      <c r="D2349" s="28">
        <f ca="1">IF(ISNUMBER(OFFSET(INDIRECT("'"&amp;'DATA for charts'!D$5&amp;"'!$J1"),$A2349-1,0)),OFFSET(INDIRECT("'"&amp;'DATA for charts'!D$5&amp;"'!$J1"),$A2349-1,0),NA())</f>
        <v>0.32323807999999998</v>
      </c>
      <c r="E2349" s="28">
        <f ca="1">IF(ISNUMBER(OFFSET(INDIRECT("'"&amp;'DATA for charts'!E$5&amp;"'!$J1"),$A2349-1,0)),OFFSET(INDIRECT("'"&amp;'DATA for charts'!E$5&amp;"'!$J1"),$A2349-1,0),NA())</f>
        <v>3.89</v>
      </c>
      <c r="F2349" s="28">
        <f ca="1">IF(ISNUMBER(OFFSET(INDIRECT("'"&amp;'DATA for charts'!F$5&amp;"'!$J1"),$A2349-1,0)),OFFSET(INDIRECT("'"&amp;'DATA for charts'!F$5&amp;"'!$J1"),$A2349-1,0),NA())</f>
        <v>-1.2610216444498501</v>
      </c>
      <c r="G2349" s="28">
        <f ca="1">IF(ISNUMBER(OFFSET(INDIRECT("'"&amp;'DATA for charts'!G$5&amp;"'!$J1"),$A2349-1,0)),OFFSET(INDIRECT("'"&amp;'DATA for charts'!G$5&amp;"'!$J1"),$A2349-1,0),NA())</f>
        <v>0.04</v>
      </c>
      <c r="H2349" s="28">
        <f ca="1">IF(ISNUMBER(OFFSET(INDIRECT("'"&amp;'DATA for charts'!H$5&amp;"'!$J1"),$A2349-1,0)),OFFSET(INDIRECT("'"&amp;'DATA for charts'!H$5&amp;"'!$J1"),$A2349-1,0),NA())</f>
        <v>0.33720328587332898</v>
      </c>
      <c r="I2349" s="28">
        <f ca="1">IF(ISNUMBER(OFFSET(INDIRECT("'"&amp;'DATA for charts'!I$5&amp;"'!$J1"),$A2349-1,0)),OFFSET(INDIRECT("'"&amp;'DATA for charts'!I$5&amp;"'!$J1"),$A2349-1,0),NA())</f>
        <v>3.8942670685042344</v>
      </c>
      <c r="J2349" s="28" t="e">
        <f ca="1">IF(ISNUMBER(OFFSET(INDIRECT("'"&amp;'DATA for charts'!J$5&amp;"'!$J1"),$A2349-1,0)),OFFSET(INDIRECT("'"&amp;'DATA for charts'!J$5&amp;"'!$J1"),$A2349-1,0),NA())</f>
        <v>#N/A</v>
      </c>
      <c r="K2349" s="28" t="e">
        <f ca="1">IF(ISNUMBER(OFFSET(INDIRECT("'"&amp;'DATA for charts'!K$5&amp;"'!$J1"),$A2349-1,0)),OFFSET(INDIRECT("'"&amp;'DATA for charts'!K$5&amp;"'!$J1"),$A2349-1,0),NA())</f>
        <v>#N/A</v>
      </c>
      <c r="L2349" s="28" t="e">
        <f ca="1">IF(ISNUMBER(OFFSET(INDIRECT("'"&amp;'DATA for charts'!L$5&amp;"'!$J1"),$A2349-1,0)),OFFSET(INDIRECT("'"&amp;'DATA for charts'!L$5&amp;"'!$J1"),$A2349-1,0),NA())</f>
        <v>#N/A</v>
      </c>
      <c r="M2349" s="28" t="e">
        <f ca="1">IF(ISNUMBER(OFFSET(INDIRECT("'"&amp;'DATA for charts'!M$5&amp;"'!$J1"),$A2349-1,0)),OFFSET(INDIRECT("'"&amp;'DATA for charts'!M$5&amp;"'!$J1"),$A2349-1,0),NA())</f>
        <v>#N/A</v>
      </c>
      <c r="N2349" s="28" t="e">
        <f ca="1">IF(ISNUMBER(OFFSET(INDIRECT("'"&amp;'DATA for charts'!N$5&amp;"'!$J1"),$A2349-1,0)),OFFSET(INDIRECT("'"&amp;'DATA for charts'!N$5&amp;"'!$J1"),$A2349-1,0),NA())</f>
        <v>#N/A</v>
      </c>
      <c r="O2349" s="28" t="e">
        <f ca="1">IF(ISNUMBER(OFFSET(INDIRECT("'"&amp;'DATA for charts'!O$5&amp;"'!$J1"),$A2349-1,0)),OFFSET(INDIRECT("'"&amp;'DATA for charts'!O$5&amp;"'!$J1"),$A2349-1,0),NA())</f>
        <v>#N/A</v>
      </c>
      <c r="P2349" s="28" t="e">
        <f ca="1">IF(ISNUMBER(OFFSET(INDIRECT("'"&amp;'DATA for charts'!P$5&amp;"'!$J1"),$A2349-1,0)),OFFSET(INDIRECT("'"&amp;'DATA for charts'!P$5&amp;"'!$J1"),$A2349-1,0),NA())</f>
        <v>#N/A</v>
      </c>
      <c r="Q2349" s="28" t="e">
        <f ca="1">IF(ISNUMBER(OFFSET(INDIRECT("'"&amp;'DATA for charts'!Q$5&amp;"'!$J1"),$A2349-1,0)),OFFSET(INDIRECT("'"&amp;'DATA for charts'!Q$5&amp;"'!$J1"),$A2349-1,0),NA())</f>
        <v>#N/A</v>
      </c>
      <c r="R2349" s="28" t="e">
        <f ca="1">IF(ISNUMBER(OFFSET(INDIRECT("'"&amp;'DATA for charts'!R$5&amp;"'!$J1"),$A2349-1,0)),OFFSET(INDIRECT("'"&amp;'DATA for charts'!R$5&amp;"'!$J1"),$A2349-1,0),NA())</f>
        <v>#N/A</v>
      </c>
      <c r="S2349" s="28" t="e">
        <f ca="1">IF(ISNUMBER(OFFSET(INDIRECT("'"&amp;'DATA for charts'!S$5&amp;"'!$J1"),$A2349-1,0)),OFFSET(INDIRECT("'"&amp;'DATA for charts'!S$5&amp;"'!$J1"),$A2349-1,0),NA())</f>
        <v>#N/A</v>
      </c>
    </row>
    <row r="2350" spans="1:19">
      <c r="A2350" s="226">
        <f t="shared" si="1597"/>
        <v>233</v>
      </c>
      <c r="B2350" s="8">
        <v>4</v>
      </c>
      <c r="C2350" s="28">
        <f ca="1">IF(ISNUMBER(OFFSET(INDIRECT("'"&amp;'DATA for charts'!C$5&amp;"'!$J1"),$A2350-1,0)),OFFSET(INDIRECT("'"&amp;'DATA for charts'!C$5&amp;"'!$J1"),$A2350-1,0),NA())</f>
        <v>3.6721448593060586</v>
      </c>
      <c r="D2350" s="28">
        <f ca="1">IF(ISNUMBER(OFFSET(INDIRECT("'"&amp;'DATA for charts'!D$5&amp;"'!$J1"),$A2350-1,0)),OFFSET(INDIRECT("'"&amp;'DATA for charts'!D$5&amp;"'!$J1"),$A2350-1,0),NA())</f>
        <v>1.9550756900000001E-2</v>
      </c>
      <c r="E2350" s="28">
        <f ca="1">IF(ISNUMBER(OFFSET(INDIRECT("'"&amp;'DATA for charts'!E$5&amp;"'!$J1"),$A2350-1,0)),OFFSET(INDIRECT("'"&amp;'DATA for charts'!E$5&amp;"'!$J1"),$A2350-1,0),NA())</f>
        <v>3.67</v>
      </c>
      <c r="F2350" s="28">
        <f ca="1">IF(ISNUMBER(OFFSET(INDIRECT("'"&amp;'DATA for charts'!F$5&amp;"'!$J1"),$A2350-1,0)),OFFSET(INDIRECT("'"&amp;'DATA for charts'!F$5&amp;"'!$J1"),$A2350-1,0),NA())</f>
        <v>-1.4437678889813601</v>
      </c>
      <c r="G2350" s="28">
        <f ca="1">IF(ISNUMBER(OFFSET(INDIRECT("'"&amp;'DATA for charts'!G$5&amp;"'!$J1"),$A2350-1,0)),OFFSET(INDIRECT("'"&amp;'DATA for charts'!G$5&amp;"'!$J1"),$A2350-1,0),NA())</f>
        <v>-0.01</v>
      </c>
      <c r="H2350" s="28">
        <f ca="1">IF(ISNUMBER(OFFSET(INDIRECT("'"&amp;'DATA for charts'!H$5&amp;"'!$J1"),$A2350-1,0)),OFFSET(INDIRECT("'"&amp;'DATA for charts'!H$5&amp;"'!$J1"),$A2350-1,0),NA())</f>
        <v>-4.8920349132686104E-4</v>
      </c>
      <c r="I2350" s="28">
        <f ca="1">IF(ISNUMBER(OFFSET(INDIRECT("'"&amp;'DATA for charts'!I$5&amp;"'!$J1"),$A2350-1,0)),OFFSET(INDIRECT("'"&amp;'DATA for charts'!I$5&amp;"'!$J1"),$A2350-1,0),NA())</f>
        <v>3.6721448593060586</v>
      </c>
      <c r="J2350" s="28" t="e">
        <f ca="1">IF(ISNUMBER(OFFSET(INDIRECT("'"&amp;'DATA for charts'!J$5&amp;"'!$J1"),$A2350-1,0)),OFFSET(INDIRECT("'"&amp;'DATA for charts'!J$5&amp;"'!$J1"),$A2350-1,0),NA())</f>
        <v>#N/A</v>
      </c>
      <c r="K2350" s="28" t="e">
        <f ca="1">IF(ISNUMBER(OFFSET(INDIRECT("'"&amp;'DATA for charts'!K$5&amp;"'!$J1"),$A2350-1,0)),OFFSET(INDIRECT("'"&amp;'DATA for charts'!K$5&amp;"'!$J1"),$A2350-1,0),NA())</f>
        <v>#N/A</v>
      </c>
      <c r="L2350" s="28" t="e">
        <f ca="1">IF(ISNUMBER(OFFSET(INDIRECT("'"&amp;'DATA for charts'!L$5&amp;"'!$J1"),$A2350-1,0)),OFFSET(INDIRECT("'"&amp;'DATA for charts'!L$5&amp;"'!$J1"),$A2350-1,0),NA())</f>
        <v>#N/A</v>
      </c>
      <c r="M2350" s="28" t="e">
        <f ca="1">IF(ISNUMBER(OFFSET(INDIRECT("'"&amp;'DATA for charts'!M$5&amp;"'!$J1"),$A2350-1,0)),OFFSET(INDIRECT("'"&amp;'DATA for charts'!M$5&amp;"'!$J1"),$A2350-1,0),NA())</f>
        <v>#N/A</v>
      </c>
      <c r="N2350" s="28" t="e">
        <f ca="1">IF(ISNUMBER(OFFSET(INDIRECT("'"&amp;'DATA for charts'!N$5&amp;"'!$J1"),$A2350-1,0)),OFFSET(INDIRECT("'"&amp;'DATA for charts'!N$5&amp;"'!$J1"),$A2350-1,0),NA())</f>
        <v>#N/A</v>
      </c>
      <c r="O2350" s="28" t="e">
        <f ca="1">IF(ISNUMBER(OFFSET(INDIRECT("'"&amp;'DATA for charts'!O$5&amp;"'!$J1"),$A2350-1,0)),OFFSET(INDIRECT("'"&amp;'DATA for charts'!O$5&amp;"'!$J1"),$A2350-1,0),NA())</f>
        <v>#N/A</v>
      </c>
      <c r="P2350" s="28" t="e">
        <f ca="1">IF(ISNUMBER(OFFSET(INDIRECT("'"&amp;'DATA for charts'!P$5&amp;"'!$J1"),$A2350-1,0)),OFFSET(INDIRECT("'"&amp;'DATA for charts'!P$5&amp;"'!$J1"),$A2350-1,0),NA())</f>
        <v>#N/A</v>
      </c>
      <c r="Q2350" s="28" t="e">
        <f ca="1">IF(ISNUMBER(OFFSET(INDIRECT("'"&amp;'DATA for charts'!Q$5&amp;"'!$J1"),$A2350-1,0)),OFFSET(INDIRECT("'"&amp;'DATA for charts'!Q$5&amp;"'!$J1"),$A2350-1,0),NA())</f>
        <v>#N/A</v>
      </c>
      <c r="R2350" s="28" t="e">
        <f ca="1">IF(ISNUMBER(OFFSET(INDIRECT("'"&amp;'DATA for charts'!R$5&amp;"'!$J1"),$A2350-1,0)),OFFSET(INDIRECT("'"&amp;'DATA for charts'!R$5&amp;"'!$J1"),$A2350-1,0),NA())</f>
        <v>#N/A</v>
      </c>
      <c r="S2350" s="28" t="e">
        <f ca="1">IF(ISNUMBER(OFFSET(INDIRECT("'"&amp;'DATA for charts'!S$5&amp;"'!$J1"),$A2350-1,0)),OFFSET(INDIRECT("'"&amp;'DATA for charts'!S$5&amp;"'!$J1"),$A2350-1,0),NA())</f>
        <v>#N/A</v>
      </c>
    </row>
    <row r="2351" spans="1:19">
      <c r="A2351" s="226">
        <f t="shared" si="1597"/>
        <v>234</v>
      </c>
      <c r="B2351" s="8">
        <v>5</v>
      </c>
      <c r="C2351" s="28">
        <f ca="1">IF(ISNUMBER(OFFSET(INDIRECT("'"&amp;'DATA for charts'!C$5&amp;"'!$J1"),$A2351-1,0)),OFFSET(INDIRECT("'"&amp;'DATA for charts'!C$5&amp;"'!$J1"),$A2351-1,0),NA())</f>
        <v>3.6641383369906748</v>
      </c>
      <c r="D2351" s="28">
        <f ca="1">IF(ISNUMBER(OFFSET(INDIRECT("'"&amp;'DATA for charts'!D$5&amp;"'!$J1"),$A2351-1,0)),OFFSET(INDIRECT("'"&amp;'DATA for charts'!D$5&amp;"'!$J1"),$A2351-1,0),NA())</f>
        <v>-2.6626258999999999E-2</v>
      </c>
      <c r="E2351" s="28">
        <f ca="1">IF(ISNUMBER(OFFSET(INDIRECT("'"&amp;'DATA for charts'!E$5&amp;"'!$J1"),$A2351-1,0)),OFFSET(INDIRECT("'"&amp;'DATA for charts'!E$5&amp;"'!$J1"),$A2351-1,0),NA())</f>
        <v>3.66</v>
      </c>
      <c r="F2351" s="28">
        <f ca="1">IF(ISNUMBER(OFFSET(INDIRECT("'"&amp;'DATA for charts'!F$5&amp;"'!$J1"),$A2351-1,0)),OFFSET(INDIRECT("'"&amp;'DATA for charts'!F$5&amp;"'!$J1"),$A2351-1,0),NA())</f>
        <v>-1.4437678889813601</v>
      </c>
      <c r="G2351" s="28">
        <f ca="1">IF(ISNUMBER(OFFSET(INDIRECT("'"&amp;'DATA for charts'!G$5&amp;"'!$J1"),$A2351-1,0)),OFFSET(INDIRECT("'"&amp;'DATA for charts'!G$5&amp;"'!$J1"),$A2351-1,0),NA())</f>
        <v>-0.06</v>
      </c>
      <c r="H2351" s="28">
        <f ca="1">IF(ISNUMBER(OFFSET(INDIRECT("'"&amp;'DATA for charts'!H$5&amp;"'!$J1"),$A2351-1,0)),OFFSET(INDIRECT("'"&amp;'DATA for charts'!H$5&amp;"'!$J1"),$A2351-1,0),NA())</f>
        <v>-4.9893543380448997E-2</v>
      </c>
      <c r="I2351" s="28">
        <f ca="1">IF(ISNUMBER(OFFSET(INDIRECT("'"&amp;'DATA for charts'!I$5&amp;"'!$J1"),$A2351-1,0)),OFFSET(INDIRECT("'"&amp;'DATA for charts'!I$5&amp;"'!$J1"),$A2351-1,0),NA())</f>
        <v>3.6641383369906748</v>
      </c>
      <c r="J2351" s="28" t="e">
        <f ca="1">IF(ISNUMBER(OFFSET(INDIRECT("'"&amp;'DATA for charts'!J$5&amp;"'!$J1"),$A2351-1,0)),OFFSET(INDIRECT("'"&amp;'DATA for charts'!J$5&amp;"'!$J1"),$A2351-1,0),NA())</f>
        <v>#N/A</v>
      </c>
      <c r="K2351" s="28" t="e">
        <f ca="1">IF(ISNUMBER(OFFSET(INDIRECT("'"&amp;'DATA for charts'!K$5&amp;"'!$J1"),$A2351-1,0)),OFFSET(INDIRECT("'"&amp;'DATA for charts'!K$5&amp;"'!$J1"),$A2351-1,0),NA())</f>
        <v>#N/A</v>
      </c>
      <c r="L2351" s="28" t="e">
        <f ca="1">IF(ISNUMBER(OFFSET(INDIRECT("'"&amp;'DATA for charts'!L$5&amp;"'!$J1"),$A2351-1,0)),OFFSET(INDIRECT("'"&amp;'DATA for charts'!L$5&amp;"'!$J1"),$A2351-1,0),NA())</f>
        <v>#N/A</v>
      </c>
      <c r="M2351" s="28" t="e">
        <f ca="1">IF(ISNUMBER(OFFSET(INDIRECT("'"&amp;'DATA for charts'!M$5&amp;"'!$J1"),$A2351-1,0)),OFFSET(INDIRECT("'"&amp;'DATA for charts'!M$5&amp;"'!$J1"),$A2351-1,0),NA())</f>
        <v>#N/A</v>
      </c>
      <c r="N2351" s="28" t="e">
        <f ca="1">IF(ISNUMBER(OFFSET(INDIRECT("'"&amp;'DATA for charts'!N$5&amp;"'!$J1"),$A2351-1,0)),OFFSET(INDIRECT("'"&amp;'DATA for charts'!N$5&amp;"'!$J1"),$A2351-1,0),NA())</f>
        <v>#N/A</v>
      </c>
      <c r="O2351" s="28" t="e">
        <f ca="1">IF(ISNUMBER(OFFSET(INDIRECT("'"&amp;'DATA for charts'!O$5&amp;"'!$J1"),$A2351-1,0)),OFFSET(INDIRECT("'"&amp;'DATA for charts'!O$5&amp;"'!$J1"),$A2351-1,0),NA())</f>
        <v>#N/A</v>
      </c>
      <c r="P2351" s="28" t="e">
        <f ca="1">IF(ISNUMBER(OFFSET(INDIRECT("'"&amp;'DATA for charts'!P$5&amp;"'!$J1"),$A2351-1,0)),OFFSET(INDIRECT("'"&amp;'DATA for charts'!P$5&amp;"'!$J1"),$A2351-1,0),NA())</f>
        <v>#N/A</v>
      </c>
      <c r="Q2351" s="28" t="e">
        <f ca="1">IF(ISNUMBER(OFFSET(INDIRECT("'"&amp;'DATA for charts'!Q$5&amp;"'!$J1"),$A2351-1,0)),OFFSET(INDIRECT("'"&amp;'DATA for charts'!Q$5&amp;"'!$J1"),$A2351-1,0),NA())</f>
        <v>#N/A</v>
      </c>
      <c r="R2351" s="28" t="e">
        <f ca="1">IF(ISNUMBER(OFFSET(INDIRECT("'"&amp;'DATA for charts'!R$5&amp;"'!$J1"),$A2351-1,0)),OFFSET(INDIRECT("'"&amp;'DATA for charts'!R$5&amp;"'!$J1"),$A2351-1,0),NA())</f>
        <v>#N/A</v>
      </c>
      <c r="S2351" s="28" t="e">
        <f ca="1">IF(ISNUMBER(OFFSET(INDIRECT("'"&amp;'DATA for charts'!S$5&amp;"'!$J1"),$A2351-1,0)),OFFSET(INDIRECT("'"&amp;'DATA for charts'!S$5&amp;"'!$J1"),$A2351-1,0),NA())</f>
        <v>#N/A</v>
      </c>
    </row>
    <row r="2352" spans="1:19">
      <c r="A2352" s="226">
        <f t="shared" si="1597"/>
        <v>235</v>
      </c>
      <c r="B2352" s="8">
        <v>6</v>
      </c>
      <c r="C2352" s="28">
        <f ca="1">IF(ISNUMBER(OFFSET(INDIRECT("'"&amp;'DATA for charts'!C$5&amp;"'!$J1"),$A2352-1,0)),OFFSET(INDIRECT("'"&amp;'DATA for charts'!C$5&amp;"'!$J1"),$A2352-1,0),NA())</f>
        <v>3.8029506150738257</v>
      </c>
      <c r="D2352" s="28">
        <f ca="1">IF(ISNUMBER(OFFSET(INDIRECT("'"&amp;'DATA for charts'!D$5&amp;"'!$J1"),$A2352-1,0)),OFFSET(INDIRECT("'"&amp;'DATA for charts'!D$5&amp;"'!$J1"),$A2352-1,0),NA())</f>
        <v>-7.7932809999999991E-2</v>
      </c>
      <c r="E2352" s="28">
        <f ca="1">IF(ISNUMBER(OFFSET(INDIRECT("'"&amp;'DATA for charts'!E$5&amp;"'!$J1"),$A2352-1,0)),OFFSET(INDIRECT("'"&amp;'DATA for charts'!E$5&amp;"'!$J1"),$A2352-1,0),NA())</f>
        <v>3.8</v>
      </c>
      <c r="F2352" s="28">
        <f ca="1">IF(ISNUMBER(OFFSET(INDIRECT("'"&amp;'DATA for charts'!F$5&amp;"'!$J1"),$A2352-1,0)),OFFSET(INDIRECT("'"&amp;'DATA for charts'!F$5&amp;"'!$J1"),$A2352-1,0),NA())</f>
        <v>-1.4437678889813601</v>
      </c>
      <c r="G2352" s="28">
        <f ca="1">IF(ISNUMBER(OFFSET(INDIRECT("'"&amp;'DATA for charts'!G$5&amp;"'!$J1"),$A2352-1,0)),OFFSET(INDIRECT("'"&amp;'DATA for charts'!G$5&amp;"'!$J1"),$A2352-1,0),NA())</f>
        <v>-0.11</v>
      </c>
      <c r="H2352" s="28">
        <f ca="1">IF(ISNUMBER(OFFSET(INDIRECT("'"&amp;'DATA for charts'!H$5&amp;"'!$J1"),$A2352-1,0)),OFFSET(INDIRECT("'"&amp;'DATA for charts'!H$5&amp;"'!$J1"),$A2352-1,0),NA())</f>
        <v>-0.10199453839192001</v>
      </c>
      <c r="I2352" s="28">
        <f ca="1">IF(ISNUMBER(OFFSET(INDIRECT("'"&amp;'DATA for charts'!I$5&amp;"'!$J1"),$A2352-1,0)),OFFSET(INDIRECT("'"&amp;'DATA for charts'!I$5&amp;"'!$J1"),$A2352-1,0),NA())</f>
        <v>3.8029506150738257</v>
      </c>
      <c r="J2352" s="28" t="e">
        <f ca="1">IF(ISNUMBER(OFFSET(INDIRECT("'"&amp;'DATA for charts'!J$5&amp;"'!$J1"),$A2352-1,0)),OFFSET(INDIRECT("'"&amp;'DATA for charts'!J$5&amp;"'!$J1"),$A2352-1,0),NA())</f>
        <v>#N/A</v>
      </c>
      <c r="K2352" s="28" t="e">
        <f ca="1">IF(ISNUMBER(OFFSET(INDIRECT("'"&amp;'DATA for charts'!K$5&amp;"'!$J1"),$A2352-1,0)),OFFSET(INDIRECT("'"&amp;'DATA for charts'!K$5&amp;"'!$J1"),$A2352-1,0),NA())</f>
        <v>#N/A</v>
      </c>
      <c r="L2352" s="28" t="e">
        <f ca="1">IF(ISNUMBER(OFFSET(INDIRECT("'"&amp;'DATA for charts'!L$5&amp;"'!$J1"),$A2352-1,0)),OFFSET(INDIRECT("'"&amp;'DATA for charts'!L$5&amp;"'!$J1"),$A2352-1,0),NA())</f>
        <v>#N/A</v>
      </c>
      <c r="M2352" s="28" t="e">
        <f ca="1">IF(ISNUMBER(OFFSET(INDIRECT("'"&amp;'DATA for charts'!M$5&amp;"'!$J1"),$A2352-1,0)),OFFSET(INDIRECT("'"&amp;'DATA for charts'!M$5&amp;"'!$J1"),$A2352-1,0),NA())</f>
        <v>#N/A</v>
      </c>
      <c r="N2352" s="28" t="e">
        <f ca="1">IF(ISNUMBER(OFFSET(INDIRECT("'"&amp;'DATA for charts'!N$5&amp;"'!$J1"),$A2352-1,0)),OFFSET(INDIRECT("'"&amp;'DATA for charts'!N$5&amp;"'!$J1"),$A2352-1,0),NA())</f>
        <v>#N/A</v>
      </c>
      <c r="O2352" s="28" t="e">
        <f ca="1">IF(ISNUMBER(OFFSET(INDIRECT("'"&amp;'DATA for charts'!O$5&amp;"'!$J1"),$A2352-1,0)),OFFSET(INDIRECT("'"&amp;'DATA for charts'!O$5&amp;"'!$J1"),$A2352-1,0),NA())</f>
        <v>#N/A</v>
      </c>
      <c r="P2352" s="28" t="e">
        <f ca="1">IF(ISNUMBER(OFFSET(INDIRECT("'"&amp;'DATA for charts'!P$5&amp;"'!$J1"),$A2352-1,0)),OFFSET(INDIRECT("'"&amp;'DATA for charts'!P$5&amp;"'!$J1"),$A2352-1,0),NA())</f>
        <v>#N/A</v>
      </c>
      <c r="Q2352" s="28" t="e">
        <f ca="1">IF(ISNUMBER(OFFSET(INDIRECT("'"&amp;'DATA for charts'!Q$5&amp;"'!$J1"),$A2352-1,0)),OFFSET(INDIRECT("'"&amp;'DATA for charts'!Q$5&amp;"'!$J1"),$A2352-1,0),NA())</f>
        <v>#N/A</v>
      </c>
      <c r="R2352" s="28" t="e">
        <f ca="1">IF(ISNUMBER(OFFSET(INDIRECT("'"&amp;'DATA for charts'!R$5&amp;"'!$J1"),$A2352-1,0)),OFFSET(INDIRECT("'"&amp;'DATA for charts'!R$5&amp;"'!$J1"),$A2352-1,0),NA())</f>
        <v>#N/A</v>
      </c>
      <c r="S2352" s="28" t="e">
        <f ca="1">IF(ISNUMBER(OFFSET(INDIRECT("'"&amp;'DATA for charts'!S$5&amp;"'!$J1"),$A2352-1,0)),OFFSET(INDIRECT("'"&amp;'DATA for charts'!S$5&amp;"'!$J1"),$A2352-1,0),NA())</f>
        <v>#N/A</v>
      </c>
    </row>
    <row r="2353" spans="1:19">
      <c r="A2353" s="226">
        <f t="shared" si="1597"/>
        <v>236</v>
      </c>
      <c r="B2353" s="8">
        <v>7</v>
      </c>
      <c r="C2353" s="28">
        <f ca="1">IF(ISNUMBER(OFFSET(INDIRECT("'"&amp;'DATA for charts'!C$5&amp;"'!$J1"),$A2353-1,0)),OFFSET(INDIRECT("'"&amp;'DATA for charts'!C$5&amp;"'!$J1"),$A2353-1,0),NA())</f>
        <v>4.32130723892584</v>
      </c>
      <c r="D2353" s="28">
        <f ca="1">IF(ISNUMBER(OFFSET(INDIRECT("'"&amp;'DATA for charts'!D$5&amp;"'!$J1"),$A2353-1,0)),OFFSET(INDIRECT("'"&amp;'DATA for charts'!D$5&amp;"'!$J1"),$A2353-1,0),NA())</f>
        <v>0.19369655999999999</v>
      </c>
      <c r="E2353" s="28">
        <f ca="1">IF(ISNUMBER(OFFSET(INDIRECT("'"&amp;'DATA for charts'!E$5&amp;"'!$J1"),$A2353-1,0)),OFFSET(INDIRECT("'"&amp;'DATA for charts'!E$5&amp;"'!$J1"),$A2353-1,0),NA())</f>
        <v>4.32</v>
      </c>
      <c r="F2353" s="28">
        <f ca="1">IF(ISNUMBER(OFFSET(INDIRECT("'"&amp;'DATA for charts'!F$5&amp;"'!$J1"),$A2353-1,0)),OFFSET(INDIRECT("'"&amp;'DATA for charts'!F$5&amp;"'!$J1"),$A2353-1,0),NA())</f>
        <v>-1.18792314663725</v>
      </c>
      <c r="G2353" s="28">
        <f ca="1">IF(ISNUMBER(OFFSET(INDIRECT("'"&amp;'DATA for charts'!G$5&amp;"'!$J1"),$A2353-1,0)),OFFSET(INDIRECT("'"&amp;'DATA for charts'!G$5&amp;"'!$J1"),$A2353-1,0),NA())</f>
        <v>0.44</v>
      </c>
      <c r="H2353" s="28">
        <f ca="1">IF(ISNUMBER(OFFSET(INDIRECT("'"&amp;'DATA for charts'!H$5&amp;"'!$J1"),$A2353-1,0)),OFFSET(INDIRECT("'"&amp;'DATA for charts'!H$5&amp;"'!$J1"),$A2353-1,0),NA())</f>
        <v>0.140952133090536</v>
      </c>
      <c r="I2353" s="28">
        <f ca="1">IF(ISNUMBER(OFFSET(INDIRECT("'"&amp;'DATA for charts'!I$5&amp;"'!$J1"),$A2353-1,0)),OFFSET(INDIRECT("'"&amp;'DATA for charts'!I$5&amp;"'!$J1"),$A2353-1,0),NA())</f>
        <v>4.32130723892584</v>
      </c>
      <c r="J2353" s="28" t="e">
        <f ca="1">IF(ISNUMBER(OFFSET(INDIRECT("'"&amp;'DATA for charts'!J$5&amp;"'!$J1"),$A2353-1,0)),OFFSET(INDIRECT("'"&amp;'DATA for charts'!J$5&amp;"'!$J1"),$A2353-1,0),NA())</f>
        <v>#N/A</v>
      </c>
      <c r="K2353" s="28" t="e">
        <f ca="1">IF(ISNUMBER(OFFSET(INDIRECT("'"&amp;'DATA for charts'!K$5&amp;"'!$J1"),$A2353-1,0)),OFFSET(INDIRECT("'"&amp;'DATA for charts'!K$5&amp;"'!$J1"),$A2353-1,0),NA())</f>
        <v>#N/A</v>
      </c>
      <c r="L2353" s="28" t="e">
        <f ca="1">IF(ISNUMBER(OFFSET(INDIRECT("'"&amp;'DATA for charts'!L$5&amp;"'!$J1"),$A2353-1,0)),OFFSET(INDIRECT("'"&amp;'DATA for charts'!L$5&amp;"'!$J1"),$A2353-1,0),NA())</f>
        <v>#N/A</v>
      </c>
      <c r="M2353" s="28" t="e">
        <f ca="1">IF(ISNUMBER(OFFSET(INDIRECT("'"&amp;'DATA for charts'!M$5&amp;"'!$J1"),$A2353-1,0)),OFFSET(INDIRECT("'"&amp;'DATA for charts'!M$5&amp;"'!$J1"),$A2353-1,0),NA())</f>
        <v>#N/A</v>
      </c>
      <c r="N2353" s="28" t="e">
        <f ca="1">IF(ISNUMBER(OFFSET(INDIRECT("'"&amp;'DATA for charts'!N$5&amp;"'!$J1"),$A2353-1,0)),OFFSET(INDIRECT("'"&amp;'DATA for charts'!N$5&amp;"'!$J1"),$A2353-1,0),NA())</f>
        <v>#N/A</v>
      </c>
      <c r="O2353" s="28" t="e">
        <f ca="1">IF(ISNUMBER(OFFSET(INDIRECT("'"&amp;'DATA for charts'!O$5&amp;"'!$J1"),$A2353-1,0)),OFFSET(INDIRECT("'"&amp;'DATA for charts'!O$5&amp;"'!$J1"),$A2353-1,0),NA())</f>
        <v>#N/A</v>
      </c>
      <c r="P2353" s="28" t="e">
        <f ca="1">IF(ISNUMBER(OFFSET(INDIRECT("'"&amp;'DATA for charts'!P$5&amp;"'!$J1"),$A2353-1,0)),OFFSET(INDIRECT("'"&amp;'DATA for charts'!P$5&amp;"'!$J1"),$A2353-1,0),NA())</f>
        <v>#N/A</v>
      </c>
      <c r="Q2353" s="28" t="e">
        <f ca="1">IF(ISNUMBER(OFFSET(INDIRECT("'"&amp;'DATA for charts'!Q$5&amp;"'!$J1"),$A2353-1,0)),OFFSET(INDIRECT("'"&amp;'DATA for charts'!Q$5&amp;"'!$J1"),$A2353-1,0),NA())</f>
        <v>#N/A</v>
      </c>
      <c r="R2353" s="28" t="e">
        <f ca="1">IF(ISNUMBER(OFFSET(INDIRECT("'"&amp;'DATA for charts'!R$5&amp;"'!$J1"),$A2353-1,0)),OFFSET(INDIRECT("'"&amp;'DATA for charts'!R$5&amp;"'!$J1"),$A2353-1,0),NA())</f>
        <v>#N/A</v>
      </c>
      <c r="S2353" s="28" t="e">
        <f ca="1">IF(ISNUMBER(OFFSET(INDIRECT("'"&amp;'DATA for charts'!S$5&amp;"'!$J1"),$A2353-1,0)),OFFSET(INDIRECT("'"&amp;'DATA for charts'!S$5&amp;"'!$J1"),$A2353-1,0),NA())</f>
        <v>#N/A</v>
      </c>
    </row>
    <row r="2354" spans="1:19">
      <c r="A2354" s="226">
        <f t="shared" si="1597"/>
        <v>237</v>
      </c>
      <c r="B2354" s="8">
        <v>8</v>
      </c>
      <c r="C2354" s="28">
        <f ca="1">IF(ISNUMBER(OFFSET(INDIRECT("'"&amp;'DATA for charts'!C$5&amp;"'!$J1"),$A2354-1,0)),OFFSET(INDIRECT("'"&amp;'DATA for charts'!C$5&amp;"'!$J1"),$A2354-1,0),NA())</f>
        <v>4.394524535439416</v>
      </c>
      <c r="D2354" s="28">
        <f ca="1">IF(ISNUMBER(OFFSET(INDIRECT("'"&amp;'DATA for charts'!D$5&amp;"'!$J1"),$A2354-1,0)),OFFSET(INDIRECT("'"&amp;'DATA for charts'!D$5&amp;"'!$J1"),$A2354-1,0),NA())</f>
        <v>0.43444699999999992</v>
      </c>
      <c r="E2354" s="28">
        <f ca="1">IF(ISNUMBER(OFFSET(INDIRECT("'"&amp;'DATA for charts'!E$5&amp;"'!$J1"),$A2354-1,0)),OFFSET(INDIRECT("'"&amp;'DATA for charts'!E$5&amp;"'!$J1"),$A2354-1,0),NA())</f>
        <v>4.3899999999999997</v>
      </c>
      <c r="F2354" s="28">
        <f ca="1">IF(ISNUMBER(OFFSET(INDIRECT("'"&amp;'DATA for charts'!F$5&amp;"'!$J1"),$A2354-1,0)),OFFSET(INDIRECT("'"&amp;'DATA for charts'!F$5&amp;"'!$J1"),$A2354-1,0),NA())</f>
        <v>-0.87771702681369801</v>
      </c>
      <c r="G2354" s="28">
        <f ca="1">IF(ISNUMBER(OFFSET(INDIRECT("'"&amp;'DATA for charts'!G$5&amp;"'!$J1"),$A2354-1,0)),OFFSET(INDIRECT("'"&amp;'DATA for charts'!G$5&amp;"'!$J1"),$A2354-1,0),NA())</f>
        <v>0.44</v>
      </c>
      <c r="H2354" s="28">
        <f ca="1">IF(ISNUMBER(OFFSET(INDIRECT("'"&amp;'DATA for charts'!H$5&amp;"'!$J1"),$A2354-1,0)),OFFSET(INDIRECT("'"&amp;'DATA for charts'!H$5&amp;"'!$J1"),$A2354-1,0),NA())</f>
        <v>0.41027207384968201</v>
      </c>
      <c r="I2354" s="28">
        <f ca="1">IF(ISNUMBER(OFFSET(INDIRECT("'"&amp;'DATA for charts'!I$5&amp;"'!$J1"),$A2354-1,0)),OFFSET(INDIRECT("'"&amp;'DATA for charts'!I$5&amp;"'!$J1"),$A2354-1,0),NA())</f>
        <v>4.394524535439416</v>
      </c>
      <c r="J2354" s="28" t="e">
        <f ca="1">IF(ISNUMBER(OFFSET(INDIRECT("'"&amp;'DATA for charts'!J$5&amp;"'!$J1"),$A2354-1,0)),OFFSET(INDIRECT("'"&amp;'DATA for charts'!J$5&amp;"'!$J1"),$A2354-1,0),NA())</f>
        <v>#N/A</v>
      </c>
      <c r="K2354" s="28" t="e">
        <f ca="1">IF(ISNUMBER(OFFSET(INDIRECT("'"&amp;'DATA for charts'!K$5&amp;"'!$J1"),$A2354-1,0)),OFFSET(INDIRECT("'"&amp;'DATA for charts'!K$5&amp;"'!$J1"),$A2354-1,0),NA())</f>
        <v>#N/A</v>
      </c>
      <c r="L2354" s="28" t="e">
        <f ca="1">IF(ISNUMBER(OFFSET(INDIRECT("'"&amp;'DATA for charts'!L$5&amp;"'!$J1"),$A2354-1,0)),OFFSET(INDIRECT("'"&amp;'DATA for charts'!L$5&amp;"'!$J1"),$A2354-1,0),NA())</f>
        <v>#N/A</v>
      </c>
      <c r="M2354" s="28" t="e">
        <f ca="1">IF(ISNUMBER(OFFSET(INDIRECT("'"&amp;'DATA for charts'!M$5&amp;"'!$J1"),$A2354-1,0)),OFFSET(INDIRECT("'"&amp;'DATA for charts'!M$5&amp;"'!$J1"),$A2354-1,0),NA())</f>
        <v>#N/A</v>
      </c>
      <c r="N2354" s="28" t="e">
        <f ca="1">IF(ISNUMBER(OFFSET(INDIRECT("'"&amp;'DATA for charts'!N$5&amp;"'!$J1"),$A2354-1,0)),OFFSET(INDIRECT("'"&amp;'DATA for charts'!N$5&amp;"'!$J1"),$A2354-1,0),NA())</f>
        <v>#N/A</v>
      </c>
      <c r="O2354" s="28" t="e">
        <f ca="1">IF(ISNUMBER(OFFSET(INDIRECT("'"&amp;'DATA for charts'!O$5&amp;"'!$J1"),$A2354-1,0)),OFFSET(INDIRECT("'"&amp;'DATA for charts'!O$5&amp;"'!$J1"),$A2354-1,0),NA())</f>
        <v>#N/A</v>
      </c>
      <c r="P2354" s="28" t="e">
        <f ca="1">IF(ISNUMBER(OFFSET(INDIRECT("'"&amp;'DATA for charts'!P$5&amp;"'!$J1"),$A2354-1,0)),OFFSET(INDIRECT("'"&amp;'DATA for charts'!P$5&amp;"'!$J1"),$A2354-1,0),NA())</f>
        <v>#N/A</v>
      </c>
      <c r="Q2354" s="28" t="e">
        <f ca="1">IF(ISNUMBER(OFFSET(INDIRECT("'"&amp;'DATA for charts'!Q$5&amp;"'!$J1"),$A2354-1,0)),OFFSET(INDIRECT("'"&amp;'DATA for charts'!Q$5&amp;"'!$J1"),$A2354-1,0),NA())</f>
        <v>#N/A</v>
      </c>
      <c r="R2354" s="28" t="e">
        <f ca="1">IF(ISNUMBER(OFFSET(INDIRECT("'"&amp;'DATA for charts'!R$5&amp;"'!$J1"),$A2354-1,0)),OFFSET(INDIRECT("'"&amp;'DATA for charts'!R$5&amp;"'!$J1"),$A2354-1,0),NA())</f>
        <v>#N/A</v>
      </c>
      <c r="S2354" s="28" t="e">
        <f ca="1">IF(ISNUMBER(OFFSET(INDIRECT("'"&amp;'DATA for charts'!S$5&amp;"'!$J1"),$A2354-1,0)),OFFSET(INDIRECT("'"&amp;'DATA for charts'!S$5&amp;"'!$J1"),$A2354-1,0),NA())</f>
        <v>#N/A</v>
      </c>
    </row>
    <row r="2355" spans="1:19">
      <c r="A2355" s="226">
        <f t="shared" si="1597"/>
        <v>238</v>
      </c>
      <c r="B2355" s="8">
        <v>9</v>
      </c>
      <c r="C2355" s="28">
        <f ca="1">IF(ISNUMBER(OFFSET(INDIRECT("'"&amp;'DATA for charts'!C$5&amp;"'!$J1"),$A2355-1,0)),OFFSET(INDIRECT("'"&amp;'DATA for charts'!C$5&amp;"'!$J1"),$A2355-1,0),NA())</f>
        <v>4.9063980109150407</v>
      </c>
      <c r="D2355" s="28">
        <f ca="1">IF(ISNUMBER(OFFSET(INDIRECT("'"&amp;'DATA for charts'!D$5&amp;"'!$J1"),$A2355-1,0)),OFFSET(INDIRECT("'"&amp;'DATA for charts'!D$5&amp;"'!$J1"),$A2355-1,0),NA())</f>
        <v>0.70847670000000007</v>
      </c>
      <c r="E2355" s="28">
        <f ca="1">IF(ISNUMBER(OFFSET(INDIRECT("'"&amp;'DATA for charts'!E$5&amp;"'!$J1"),$A2355-1,0)),OFFSET(INDIRECT("'"&amp;'DATA for charts'!E$5&amp;"'!$J1"),$A2355-1,0),NA())</f>
        <v>4.91</v>
      </c>
      <c r="F2355" s="28">
        <f ca="1">IF(ISNUMBER(OFFSET(INDIRECT("'"&amp;'DATA for charts'!F$5&amp;"'!$J1"),$A2355-1,0)),OFFSET(INDIRECT("'"&amp;'DATA for charts'!F$5&amp;"'!$J1"),$A2355-1,0),NA())</f>
        <v>-0.53267087924513101</v>
      </c>
      <c r="G2355" s="28">
        <f ca="1">IF(ISNUMBER(OFFSET(INDIRECT("'"&amp;'DATA for charts'!G$5&amp;"'!$J1"),$A2355-1,0)),OFFSET(INDIRECT("'"&amp;'DATA for charts'!G$5&amp;"'!$J1"),$A2355-1,0),NA())</f>
        <v>0.93</v>
      </c>
      <c r="H2355" s="28">
        <f ca="1">IF(ISNUMBER(OFFSET(INDIRECT("'"&amp;'DATA for charts'!H$5&amp;"'!$J1"),$A2355-1,0)),OFFSET(INDIRECT("'"&amp;'DATA for charts'!H$5&amp;"'!$J1"),$A2355-1,0),NA())</f>
        <v>0.66267743001941404</v>
      </c>
      <c r="I2355" s="28">
        <f ca="1">IF(ISNUMBER(OFFSET(INDIRECT("'"&amp;'DATA for charts'!I$5&amp;"'!$J1"),$A2355-1,0)),OFFSET(INDIRECT("'"&amp;'DATA for charts'!I$5&amp;"'!$J1"),$A2355-1,0),NA())</f>
        <v>4.9063980109150407</v>
      </c>
      <c r="J2355" s="28" t="e">
        <f ca="1">IF(ISNUMBER(OFFSET(INDIRECT("'"&amp;'DATA for charts'!J$5&amp;"'!$J1"),$A2355-1,0)),OFFSET(INDIRECT("'"&amp;'DATA for charts'!J$5&amp;"'!$J1"),$A2355-1,0),NA())</f>
        <v>#N/A</v>
      </c>
      <c r="K2355" s="28" t="e">
        <f ca="1">IF(ISNUMBER(OFFSET(INDIRECT("'"&amp;'DATA for charts'!K$5&amp;"'!$J1"),$A2355-1,0)),OFFSET(INDIRECT("'"&amp;'DATA for charts'!K$5&amp;"'!$J1"),$A2355-1,0),NA())</f>
        <v>#N/A</v>
      </c>
      <c r="L2355" s="28" t="e">
        <f ca="1">IF(ISNUMBER(OFFSET(INDIRECT("'"&amp;'DATA for charts'!L$5&amp;"'!$J1"),$A2355-1,0)),OFFSET(INDIRECT("'"&amp;'DATA for charts'!L$5&amp;"'!$J1"),$A2355-1,0),NA())</f>
        <v>#N/A</v>
      </c>
      <c r="M2355" s="28" t="e">
        <f ca="1">IF(ISNUMBER(OFFSET(INDIRECT("'"&amp;'DATA for charts'!M$5&amp;"'!$J1"),$A2355-1,0)),OFFSET(INDIRECT("'"&amp;'DATA for charts'!M$5&amp;"'!$J1"),$A2355-1,0),NA())</f>
        <v>#N/A</v>
      </c>
      <c r="N2355" s="28" t="e">
        <f ca="1">IF(ISNUMBER(OFFSET(INDIRECT("'"&amp;'DATA for charts'!N$5&amp;"'!$J1"),$A2355-1,0)),OFFSET(INDIRECT("'"&amp;'DATA for charts'!N$5&amp;"'!$J1"),$A2355-1,0),NA())</f>
        <v>#N/A</v>
      </c>
      <c r="O2355" s="28" t="e">
        <f ca="1">IF(ISNUMBER(OFFSET(INDIRECT("'"&amp;'DATA for charts'!O$5&amp;"'!$J1"),$A2355-1,0)),OFFSET(INDIRECT("'"&amp;'DATA for charts'!O$5&amp;"'!$J1"),$A2355-1,0),NA())</f>
        <v>#N/A</v>
      </c>
      <c r="P2355" s="28" t="e">
        <f ca="1">IF(ISNUMBER(OFFSET(INDIRECT("'"&amp;'DATA for charts'!P$5&amp;"'!$J1"),$A2355-1,0)),OFFSET(INDIRECT("'"&amp;'DATA for charts'!P$5&amp;"'!$J1"),$A2355-1,0),NA())</f>
        <v>#N/A</v>
      </c>
      <c r="Q2355" s="28" t="e">
        <f ca="1">IF(ISNUMBER(OFFSET(INDIRECT("'"&amp;'DATA for charts'!Q$5&amp;"'!$J1"),$A2355-1,0)),OFFSET(INDIRECT("'"&amp;'DATA for charts'!Q$5&amp;"'!$J1"),$A2355-1,0),NA())</f>
        <v>#N/A</v>
      </c>
      <c r="R2355" s="28" t="e">
        <f ca="1">IF(ISNUMBER(OFFSET(INDIRECT("'"&amp;'DATA for charts'!R$5&amp;"'!$J1"),$A2355-1,0)),OFFSET(INDIRECT("'"&amp;'DATA for charts'!R$5&amp;"'!$J1"),$A2355-1,0),NA())</f>
        <v>#N/A</v>
      </c>
      <c r="S2355" s="28" t="e">
        <f ca="1">IF(ISNUMBER(OFFSET(INDIRECT("'"&amp;'DATA for charts'!S$5&amp;"'!$J1"),$A2355-1,0)),OFFSET(INDIRECT("'"&amp;'DATA for charts'!S$5&amp;"'!$J1"),$A2355-1,0),NA())</f>
        <v>#N/A</v>
      </c>
    </row>
    <row r="2356" spans="1:19">
      <c r="A2356" s="226">
        <f t="shared" si="1597"/>
        <v>239</v>
      </c>
      <c r="B2356" s="8">
        <v>10</v>
      </c>
      <c r="C2356" s="28">
        <f ca="1">IF(ISNUMBER(OFFSET(INDIRECT("'"&amp;'DATA for charts'!C$5&amp;"'!$J1"),$A2356-1,0)),OFFSET(INDIRECT("'"&amp;'DATA for charts'!C$5&amp;"'!$J1"),$A2356-1,0),NA())</f>
        <v>6.2007965965145786</v>
      </c>
      <c r="D2356" s="28">
        <f ca="1">IF(ISNUMBER(OFFSET(INDIRECT("'"&amp;'DATA for charts'!D$5&amp;"'!$J1"),$A2356-1,0)),OFFSET(INDIRECT("'"&amp;'DATA for charts'!D$5&amp;"'!$J1"),$A2356-1,0),NA())</f>
        <v>1.806988</v>
      </c>
      <c r="E2356" s="28">
        <f ca="1">IF(ISNUMBER(OFFSET(INDIRECT("'"&amp;'DATA for charts'!E$5&amp;"'!$J1"),$A2356-1,0)),OFFSET(INDIRECT("'"&amp;'DATA for charts'!E$5&amp;"'!$J1"),$A2356-1,0),NA())</f>
        <v>6.2</v>
      </c>
      <c r="F2356" s="28">
        <f ca="1">IF(ISNUMBER(OFFSET(INDIRECT("'"&amp;'DATA for charts'!F$5&amp;"'!$J1"),$A2356-1,0)),OFFSET(INDIRECT("'"&amp;'DATA for charts'!F$5&amp;"'!$J1"),$A2356-1,0),NA())</f>
        <v>0.65280113951537999</v>
      </c>
      <c r="G2356" s="28">
        <f ca="1">IF(ISNUMBER(OFFSET(INDIRECT("'"&amp;'DATA for charts'!G$5&amp;"'!$J1"),$A2356-1,0)),OFFSET(INDIRECT("'"&amp;'DATA for charts'!G$5&amp;"'!$J1"),$A2356-1,0),NA())</f>
        <v>2.52</v>
      </c>
      <c r="H2356" s="28">
        <f ca="1">IF(ISNUMBER(OFFSET(INDIRECT("'"&amp;'DATA for charts'!H$5&amp;"'!$J1"),$A2356-1,0)),OFFSET(INDIRECT("'"&amp;'DATA for charts'!H$5&amp;"'!$J1"),$A2356-1,0),NA())</f>
        <v>1.71149295331531</v>
      </c>
      <c r="I2356" s="28">
        <f ca="1">IF(ISNUMBER(OFFSET(INDIRECT("'"&amp;'DATA for charts'!I$5&amp;"'!$J1"),$A2356-1,0)),OFFSET(INDIRECT("'"&amp;'DATA for charts'!I$5&amp;"'!$J1"),$A2356-1,0),NA())</f>
        <v>6.2007965965145786</v>
      </c>
      <c r="J2356" s="28" t="e">
        <f ca="1">IF(ISNUMBER(OFFSET(INDIRECT("'"&amp;'DATA for charts'!J$5&amp;"'!$J1"),$A2356-1,0)),OFFSET(INDIRECT("'"&amp;'DATA for charts'!J$5&amp;"'!$J1"),$A2356-1,0),NA())</f>
        <v>#N/A</v>
      </c>
      <c r="K2356" s="28" t="e">
        <f ca="1">IF(ISNUMBER(OFFSET(INDIRECT("'"&amp;'DATA for charts'!K$5&amp;"'!$J1"),$A2356-1,0)),OFFSET(INDIRECT("'"&amp;'DATA for charts'!K$5&amp;"'!$J1"),$A2356-1,0),NA())</f>
        <v>#N/A</v>
      </c>
      <c r="L2356" s="28" t="e">
        <f ca="1">IF(ISNUMBER(OFFSET(INDIRECT("'"&amp;'DATA for charts'!L$5&amp;"'!$J1"),$A2356-1,0)),OFFSET(INDIRECT("'"&amp;'DATA for charts'!L$5&amp;"'!$J1"),$A2356-1,0),NA())</f>
        <v>#N/A</v>
      </c>
      <c r="M2356" s="28" t="e">
        <f ca="1">IF(ISNUMBER(OFFSET(INDIRECT("'"&amp;'DATA for charts'!M$5&amp;"'!$J1"),$A2356-1,0)),OFFSET(INDIRECT("'"&amp;'DATA for charts'!M$5&amp;"'!$J1"),$A2356-1,0),NA())</f>
        <v>#N/A</v>
      </c>
      <c r="N2356" s="28" t="e">
        <f ca="1">IF(ISNUMBER(OFFSET(INDIRECT("'"&amp;'DATA for charts'!N$5&amp;"'!$J1"),$A2356-1,0)),OFFSET(INDIRECT("'"&amp;'DATA for charts'!N$5&amp;"'!$J1"),$A2356-1,0),NA())</f>
        <v>#N/A</v>
      </c>
      <c r="O2356" s="28" t="e">
        <f ca="1">IF(ISNUMBER(OFFSET(INDIRECT("'"&amp;'DATA for charts'!O$5&amp;"'!$J1"),$A2356-1,0)),OFFSET(INDIRECT("'"&amp;'DATA for charts'!O$5&amp;"'!$J1"),$A2356-1,0),NA())</f>
        <v>#N/A</v>
      </c>
      <c r="P2356" s="28" t="e">
        <f ca="1">IF(ISNUMBER(OFFSET(INDIRECT("'"&amp;'DATA for charts'!P$5&amp;"'!$J1"),$A2356-1,0)),OFFSET(INDIRECT("'"&amp;'DATA for charts'!P$5&amp;"'!$J1"),$A2356-1,0),NA())</f>
        <v>#N/A</v>
      </c>
      <c r="Q2356" s="28" t="e">
        <f ca="1">IF(ISNUMBER(OFFSET(INDIRECT("'"&amp;'DATA for charts'!Q$5&amp;"'!$J1"),$A2356-1,0)),OFFSET(INDIRECT("'"&amp;'DATA for charts'!Q$5&amp;"'!$J1"),$A2356-1,0),NA())</f>
        <v>#N/A</v>
      </c>
      <c r="R2356" s="28" t="e">
        <f ca="1">IF(ISNUMBER(OFFSET(INDIRECT("'"&amp;'DATA for charts'!R$5&amp;"'!$J1"),$A2356-1,0)),OFFSET(INDIRECT("'"&amp;'DATA for charts'!R$5&amp;"'!$J1"),$A2356-1,0),NA())</f>
        <v>#N/A</v>
      </c>
      <c r="S2356" s="28" t="e">
        <f ca="1">IF(ISNUMBER(OFFSET(INDIRECT("'"&amp;'DATA for charts'!S$5&amp;"'!$J1"),$A2356-1,0)),OFFSET(INDIRECT("'"&amp;'DATA for charts'!S$5&amp;"'!$J1"),$A2356-1,0),NA())</f>
        <v>#N/A</v>
      </c>
    </row>
    <row r="2357" spans="1:19">
      <c r="A2357" s="226">
        <f t="shared" si="1597"/>
        <v>240</v>
      </c>
      <c r="B2357" s="8">
        <v>11</v>
      </c>
      <c r="C2357" s="28">
        <f ca="1">IF(ISNUMBER(OFFSET(INDIRECT("'"&amp;'DATA for charts'!C$5&amp;"'!$J1"),$A2357-1,0)),OFFSET(INDIRECT("'"&amp;'DATA for charts'!C$5&amp;"'!$J1"),$A2357-1,0),NA())</f>
        <v>6.9764950476280205</v>
      </c>
      <c r="D2357" s="28">
        <f ca="1">IF(ISNUMBER(OFFSET(INDIRECT("'"&amp;'DATA for charts'!D$5&amp;"'!$J1"),$A2357-1,0)),OFFSET(INDIRECT("'"&amp;'DATA for charts'!D$5&amp;"'!$J1"),$A2357-1,0),NA())</f>
        <v>3.0786820000000001</v>
      </c>
      <c r="E2357" s="28">
        <f ca="1">IF(ISNUMBER(OFFSET(INDIRECT("'"&amp;'DATA for charts'!E$5&amp;"'!$J1"),$A2357-1,0)),OFFSET(INDIRECT("'"&amp;'DATA for charts'!E$5&amp;"'!$J1"),$A2357-1,0),NA())</f>
        <v>6.98</v>
      </c>
      <c r="F2357" s="28">
        <f ca="1">IF(ISNUMBER(OFFSET(INDIRECT("'"&amp;'DATA for charts'!F$5&amp;"'!$J1"),$A2357-1,0)),OFFSET(INDIRECT("'"&amp;'DATA for charts'!F$5&amp;"'!$J1"),$A2357-1,0),NA())</f>
        <v>1.8649920416522801</v>
      </c>
      <c r="G2357" s="28">
        <f ca="1">IF(ISNUMBER(OFFSET(INDIRECT("'"&amp;'DATA for charts'!G$5&amp;"'!$J1"),$A2357-1,0)),OFFSET(INDIRECT("'"&amp;'DATA for charts'!G$5&amp;"'!$J1"),$A2357-1,0),NA())</f>
        <v>3.53</v>
      </c>
      <c r="H2357" s="28">
        <f ca="1">IF(ISNUMBER(OFFSET(INDIRECT("'"&amp;'DATA for charts'!H$5&amp;"'!$J1"),$A2357-1,0)),OFFSET(INDIRECT("'"&amp;'DATA for charts'!H$5&amp;"'!$J1"),$A2357-1,0),NA())</f>
        <v>3.0180856169830501</v>
      </c>
      <c r="I2357" s="28">
        <f ca="1">IF(ISNUMBER(OFFSET(INDIRECT("'"&amp;'DATA for charts'!I$5&amp;"'!$J1"),$A2357-1,0)),OFFSET(INDIRECT("'"&amp;'DATA for charts'!I$5&amp;"'!$J1"),$A2357-1,0),NA())</f>
        <v>6.9764950476280205</v>
      </c>
      <c r="J2357" s="28" t="e">
        <f ca="1">IF(ISNUMBER(OFFSET(INDIRECT("'"&amp;'DATA for charts'!J$5&amp;"'!$J1"),$A2357-1,0)),OFFSET(INDIRECT("'"&amp;'DATA for charts'!J$5&amp;"'!$J1"),$A2357-1,0),NA())</f>
        <v>#N/A</v>
      </c>
      <c r="K2357" s="28" t="e">
        <f ca="1">IF(ISNUMBER(OFFSET(INDIRECT("'"&amp;'DATA for charts'!K$5&amp;"'!$J1"),$A2357-1,0)),OFFSET(INDIRECT("'"&amp;'DATA for charts'!K$5&amp;"'!$J1"),$A2357-1,0),NA())</f>
        <v>#N/A</v>
      </c>
      <c r="L2357" s="28" t="e">
        <f ca="1">IF(ISNUMBER(OFFSET(INDIRECT("'"&amp;'DATA for charts'!L$5&amp;"'!$J1"),$A2357-1,0)),OFFSET(INDIRECT("'"&amp;'DATA for charts'!L$5&amp;"'!$J1"),$A2357-1,0),NA())</f>
        <v>#N/A</v>
      </c>
      <c r="M2357" s="28" t="e">
        <f ca="1">IF(ISNUMBER(OFFSET(INDIRECT("'"&amp;'DATA for charts'!M$5&amp;"'!$J1"),$A2357-1,0)),OFFSET(INDIRECT("'"&amp;'DATA for charts'!M$5&amp;"'!$J1"),$A2357-1,0),NA())</f>
        <v>#N/A</v>
      </c>
      <c r="N2357" s="28" t="e">
        <f ca="1">IF(ISNUMBER(OFFSET(INDIRECT("'"&amp;'DATA for charts'!N$5&amp;"'!$J1"),$A2357-1,0)),OFFSET(INDIRECT("'"&amp;'DATA for charts'!N$5&amp;"'!$J1"),$A2357-1,0),NA())</f>
        <v>#N/A</v>
      </c>
      <c r="O2357" s="28" t="e">
        <f ca="1">IF(ISNUMBER(OFFSET(INDIRECT("'"&amp;'DATA for charts'!O$5&amp;"'!$J1"),$A2357-1,0)),OFFSET(INDIRECT("'"&amp;'DATA for charts'!O$5&amp;"'!$J1"),$A2357-1,0),NA())</f>
        <v>#N/A</v>
      </c>
      <c r="P2357" s="28" t="e">
        <f ca="1">IF(ISNUMBER(OFFSET(INDIRECT("'"&amp;'DATA for charts'!P$5&amp;"'!$J1"),$A2357-1,0)),OFFSET(INDIRECT("'"&amp;'DATA for charts'!P$5&amp;"'!$J1"),$A2357-1,0),NA())</f>
        <v>#N/A</v>
      </c>
      <c r="Q2357" s="28" t="e">
        <f ca="1">IF(ISNUMBER(OFFSET(INDIRECT("'"&amp;'DATA for charts'!Q$5&amp;"'!$J1"),$A2357-1,0)),OFFSET(INDIRECT("'"&amp;'DATA for charts'!Q$5&amp;"'!$J1"),$A2357-1,0),NA())</f>
        <v>#N/A</v>
      </c>
      <c r="R2357" s="28" t="e">
        <f ca="1">IF(ISNUMBER(OFFSET(INDIRECT("'"&amp;'DATA for charts'!R$5&amp;"'!$J1"),$A2357-1,0)),OFFSET(INDIRECT("'"&amp;'DATA for charts'!R$5&amp;"'!$J1"),$A2357-1,0),NA())</f>
        <v>#N/A</v>
      </c>
      <c r="S2357" s="28" t="e">
        <f ca="1">IF(ISNUMBER(OFFSET(INDIRECT("'"&amp;'DATA for charts'!S$5&amp;"'!$J1"),$A2357-1,0)),OFFSET(INDIRECT("'"&amp;'DATA for charts'!S$5&amp;"'!$J1"),$A2357-1,0),NA())</f>
        <v>#N/A</v>
      </c>
    </row>
    <row r="2358" spans="1:19">
      <c r="A2358" s="226">
        <f t="shared" si="1597"/>
        <v>241</v>
      </c>
      <c r="B2358" s="8">
        <v>12</v>
      </c>
      <c r="C2358" s="28">
        <f ca="1">IF(ISNUMBER(OFFSET(INDIRECT("'"&amp;'DATA for charts'!C$5&amp;"'!$J1"),$A2358-1,0)),OFFSET(INDIRECT("'"&amp;'DATA for charts'!C$5&amp;"'!$J1"),$A2358-1,0),NA())</f>
        <v>6.2647398653459163</v>
      </c>
      <c r="D2358" s="28">
        <f ca="1">IF(ISNUMBER(OFFSET(INDIRECT("'"&amp;'DATA for charts'!D$5&amp;"'!$J1"),$A2358-1,0)),OFFSET(INDIRECT("'"&amp;'DATA for charts'!D$5&amp;"'!$J1"),$A2358-1,0),NA())</f>
        <v>3.2866309999999999</v>
      </c>
      <c r="E2358" s="28">
        <f ca="1">IF(ISNUMBER(OFFSET(INDIRECT("'"&amp;'DATA for charts'!E$5&amp;"'!$J1"),$A2358-1,0)),OFFSET(INDIRECT("'"&amp;'DATA for charts'!E$5&amp;"'!$J1"),$A2358-1,0),NA())</f>
        <v>6.26</v>
      </c>
      <c r="F2358" s="28">
        <f ca="1">IF(ISNUMBER(OFFSET(INDIRECT("'"&amp;'DATA for charts'!F$5&amp;"'!$J1"),$A2358-1,0)),OFFSET(INDIRECT("'"&amp;'DATA for charts'!F$5&amp;"'!$J1"),$A2358-1,0),NA())</f>
        <v>2.0952511035459902</v>
      </c>
      <c r="G2358" s="28">
        <f ca="1">IF(ISNUMBER(OFFSET(INDIRECT("'"&amp;'DATA for charts'!G$5&amp;"'!$J1"),$A2358-1,0)),OFFSET(INDIRECT("'"&amp;'DATA for charts'!G$5&amp;"'!$J1"),$A2358-1,0),NA())</f>
        <v>3.08</v>
      </c>
      <c r="H2358" s="28">
        <f ca="1">IF(ISNUMBER(OFFSET(INDIRECT("'"&amp;'DATA for charts'!H$5&amp;"'!$J1"),$A2358-1,0)),OFFSET(INDIRECT("'"&amp;'DATA for charts'!H$5&amp;"'!$J1"),$A2358-1,0),NA())</f>
        <v>3.30690111211538</v>
      </c>
      <c r="I2358" s="28">
        <f ca="1">IF(ISNUMBER(OFFSET(INDIRECT("'"&amp;'DATA for charts'!I$5&amp;"'!$J1"),$A2358-1,0)),OFFSET(INDIRECT("'"&amp;'DATA for charts'!I$5&amp;"'!$J1"),$A2358-1,0),NA())</f>
        <v>6.2647398653459163</v>
      </c>
      <c r="J2358" s="28" t="e">
        <f ca="1">IF(ISNUMBER(OFFSET(INDIRECT("'"&amp;'DATA for charts'!J$5&amp;"'!$J1"),$A2358-1,0)),OFFSET(INDIRECT("'"&amp;'DATA for charts'!J$5&amp;"'!$J1"),$A2358-1,0),NA())</f>
        <v>#N/A</v>
      </c>
      <c r="K2358" s="28" t="e">
        <f ca="1">IF(ISNUMBER(OFFSET(INDIRECT("'"&amp;'DATA for charts'!K$5&amp;"'!$J1"),$A2358-1,0)),OFFSET(INDIRECT("'"&amp;'DATA for charts'!K$5&amp;"'!$J1"),$A2358-1,0),NA())</f>
        <v>#N/A</v>
      </c>
      <c r="L2358" s="28" t="e">
        <f ca="1">IF(ISNUMBER(OFFSET(INDIRECT("'"&amp;'DATA for charts'!L$5&amp;"'!$J1"),$A2358-1,0)),OFFSET(INDIRECT("'"&amp;'DATA for charts'!L$5&amp;"'!$J1"),$A2358-1,0),NA())</f>
        <v>#N/A</v>
      </c>
      <c r="M2358" s="28" t="e">
        <f ca="1">IF(ISNUMBER(OFFSET(INDIRECT("'"&amp;'DATA for charts'!M$5&amp;"'!$J1"),$A2358-1,0)),OFFSET(INDIRECT("'"&amp;'DATA for charts'!M$5&amp;"'!$J1"),$A2358-1,0),NA())</f>
        <v>#N/A</v>
      </c>
      <c r="N2358" s="28" t="e">
        <f ca="1">IF(ISNUMBER(OFFSET(INDIRECT("'"&amp;'DATA for charts'!N$5&amp;"'!$J1"),$A2358-1,0)),OFFSET(INDIRECT("'"&amp;'DATA for charts'!N$5&amp;"'!$J1"),$A2358-1,0),NA())</f>
        <v>#N/A</v>
      </c>
      <c r="O2358" s="28" t="e">
        <f ca="1">IF(ISNUMBER(OFFSET(INDIRECT("'"&amp;'DATA for charts'!O$5&amp;"'!$J1"),$A2358-1,0)),OFFSET(INDIRECT("'"&amp;'DATA for charts'!O$5&amp;"'!$J1"),$A2358-1,0),NA())</f>
        <v>#N/A</v>
      </c>
      <c r="P2358" s="28" t="e">
        <f ca="1">IF(ISNUMBER(OFFSET(INDIRECT("'"&amp;'DATA for charts'!P$5&amp;"'!$J1"),$A2358-1,0)),OFFSET(INDIRECT("'"&amp;'DATA for charts'!P$5&amp;"'!$J1"),$A2358-1,0),NA())</f>
        <v>#N/A</v>
      </c>
      <c r="Q2358" s="28" t="e">
        <f ca="1">IF(ISNUMBER(OFFSET(INDIRECT("'"&amp;'DATA for charts'!Q$5&amp;"'!$J1"),$A2358-1,0)),OFFSET(INDIRECT("'"&amp;'DATA for charts'!Q$5&amp;"'!$J1"),$A2358-1,0),NA())</f>
        <v>#N/A</v>
      </c>
      <c r="R2358" s="28" t="e">
        <f ca="1">IF(ISNUMBER(OFFSET(INDIRECT("'"&amp;'DATA for charts'!R$5&amp;"'!$J1"),$A2358-1,0)),OFFSET(INDIRECT("'"&amp;'DATA for charts'!R$5&amp;"'!$J1"),$A2358-1,0),NA())</f>
        <v>#N/A</v>
      </c>
      <c r="S2358" s="28" t="e">
        <f ca="1">IF(ISNUMBER(OFFSET(INDIRECT("'"&amp;'DATA for charts'!S$5&amp;"'!$J1"),$A2358-1,0)),OFFSET(INDIRECT("'"&amp;'DATA for charts'!S$5&amp;"'!$J1"),$A2358-1,0),NA())</f>
        <v>#N/A</v>
      </c>
    </row>
    <row r="2359" spans="1:19">
      <c r="A2359" s="226">
        <f t="shared" si="1597"/>
        <v>242</v>
      </c>
      <c r="B2359" s="8">
        <v>13</v>
      </c>
      <c r="C2359" s="28">
        <f ca="1">IF(ISNUMBER(OFFSET(INDIRECT("'"&amp;'DATA for charts'!C$5&amp;"'!$J1"),$A2359-1,0)),OFFSET(INDIRECT("'"&amp;'DATA for charts'!C$5&amp;"'!$J1"),$A2359-1,0),NA())</f>
        <v>4.1910900080005149</v>
      </c>
      <c r="D2359" s="28">
        <f ca="1">IF(ISNUMBER(OFFSET(INDIRECT("'"&amp;'DATA for charts'!D$5&amp;"'!$J1"),$A2359-1,0)),OFFSET(INDIRECT("'"&amp;'DATA for charts'!D$5&amp;"'!$J1"),$A2359-1,0),NA())</f>
        <v>2.1421540000000001</v>
      </c>
      <c r="E2359" s="28">
        <f ca="1">IF(ISNUMBER(OFFSET(INDIRECT("'"&amp;'DATA for charts'!E$5&amp;"'!$J1"),$A2359-1,0)),OFFSET(INDIRECT("'"&amp;'DATA for charts'!E$5&amp;"'!$J1"),$A2359-1,0),NA())</f>
        <v>4.1900000000000004</v>
      </c>
      <c r="F2359" s="28">
        <f ca="1">IF(ISNUMBER(OFFSET(INDIRECT("'"&amp;'DATA for charts'!F$5&amp;"'!$J1"),$A2359-1,0)),OFFSET(INDIRECT("'"&amp;'DATA for charts'!F$5&amp;"'!$J1"),$A2359-1,0),NA())</f>
        <v>0.88422013299799096</v>
      </c>
      <c r="G2359" s="28">
        <f ca="1">IF(ISNUMBER(OFFSET(INDIRECT("'"&amp;'DATA for charts'!G$5&amp;"'!$J1"),$A2359-1,0)),OFFSET(INDIRECT("'"&amp;'DATA for charts'!G$5&amp;"'!$J1"),$A2359-1,0),NA())</f>
        <v>1.37</v>
      </c>
      <c r="H2359" s="28">
        <f ca="1">IF(ISNUMBER(OFFSET(INDIRECT("'"&amp;'DATA for charts'!H$5&amp;"'!$J1"),$A2359-1,0)),OFFSET(INDIRECT("'"&amp;'DATA for charts'!H$5&amp;"'!$J1"),$A2359-1,0),NA())</f>
        <v>2.23347552609988</v>
      </c>
      <c r="I2359" s="28">
        <f ca="1">IF(ISNUMBER(OFFSET(INDIRECT("'"&amp;'DATA for charts'!I$5&amp;"'!$J1"),$A2359-1,0)),OFFSET(INDIRECT("'"&amp;'DATA for charts'!I$5&amp;"'!$J1"),$A2359-1,0),NA())</f>
        <v>4.1910900080005149</v>
      </c>
      <c r="J2359" s="28" t="e">
        <f ca="1">IF(ISNUMBER(OFFSET(INDIRECT("'"&amp;'DATA for charts'!J$5&amp;"'!$J1"),$A2359-1,0)),OFFSET(INDIRECT("'"&amp;'DATA for charts'!J$5&amp;"'!$J1"),$A2359-1,0),NA())</f>
        <v>#N/A</v>
      </c>
      <c r="K2359" s="28" t="e">
        <f ca="1">IF(ISNUMBER(OFFSET(INDIRECT("'"&amp;'DATA for charts'!K$5&amp;"'!$J1"),$A2359-1,0)),OFFSET(INDIRECT("'"&amp;'DATA for charts'!K$5&amp;"'!$J1"),$A2359-1,0),NA())</f>
        <v>#N/A</v>
      </c>
      <c r="L2359" s="28" t="e">
        <f ca="1">IF(ISNUMBER(OFFSET(INDIRECT("'"&amp;'DATA for charts'!L$5&amp;"'!$J1"),$A2359-1,0)),OFFSET(INDIRECT("'"&amp;'DATA for charts'!L$5&amp;"'!$J1"),$A2359-1,0),NA())</f>
        <v>#N/A</v>
      </c>
      <c r="M2359" s="28" t="e">
        <f ca="1">IF(ISNUMBER(OFFSET(INDIRECT("'"&amp;'DATA for charts'!M$5&amp;"'!$J1"),$A2359-1,0)),OFFSET(INDIRECT("'"&amp;'DATA for charts'!M$5&amp;"'!$J1"),$A2359-1,0),NA())</f>
        <v>#N/A</v>
      </c>
      <c r="N2359" s="28" t="e">
        <f ca="1">IF(ISNUMBER(OFFSET(INDIRECT("'"&amp;'DATA for charts'!N$5&amp;"'!$J1"),$A2359-1,0)),OFFSET(INDIRECT("'"&amp;'DATA for charts'!N$5&amp;"'!$J1"),$A2359-1,0),NA())</f>
        <v>#N/A</v>
      </c>
      <c r="O2359" s="28" t="e">
        <f ca="1">IF(ISNUMBER(OFFSET(INDIRECT("'"&amp;'DATA for charts'!O$5&amp;"'!$J1"),$A2359-1,0)),OFFSET(INDIRECT("'"&amp;'DATA for charts'!O$5&amp;"'!$J1"),$A2359-1,0),NA())</f>
        <v>#N/A</v>
      </c>
      <c r="P2359" s="28" t="e">
        <f ca="1">IF(ISNUMBER(OFFSET(INDIRECT("'"&amp;'DATA for charts'!P$5&amp;"'!$J1"),$A2359-1,0)),OFFSET(INDIRECT("'"&amp;'DATA for charts'!P$5&amp;"'!$J1"),$A2359-1,0),NA())</f>
        <v>#N/A</v>
      </c>
      <c r="Q2359" s="28" t="e">
        <f ca="1">IF(ISNUMBER(OFFSET(INDIRECT("'"&amp;'DATA for charts'!Q$5&amp;"'!$J1"),$A2359-1,0)),OFFSET(INDIRECT("'"&amp;'DATA for charts'!Q$5&amp;"'!$J1"),$A2359-1,0),NA())</f>
        <v>#N/A</v>
      </c>
      <c r="R2359" s="28" t="e">
        <f ca="1">IF(ISNUMBER(OFFSET(INDIRECT("'"&amp;'DATA for charts'!R$5&amp;"'!$J1"),$A2359-1,0)),OFFSET(INDIRECT("'"&amp;'DATA for charts'!R$5&amp;"'!$J1"),$A2359-1,0),NA())</f>
        <v>#N/A</v>
      </c>
      <c r="S2359" s="28" t="e">
        <f ca="1">IF(ISNUMBER(OFFSET(INDIRECT("'"&amp;'DATA for charts'!S$5&amp;"'!$J1"),$A2359-1,0)),OFFSET(INDIRECT("'"&amp;'DATA for charts'!S$5&amp;"'!$J1"),$A2359-1,0),NA())</f>
        <v>#N/A</v>
      </c>
    </row>
    <row r="2360" spans="1:19">
      <c r="A2360" s="226">
        <f t="shared" si="1597"/>
        <v>243</v>
      </c>
      <c r="B2360" s="8">
        <v>14</v>
      </c>
      <c r="C2360" s="28">
        <f ca="1">IF(ISNUMBER(OFFSET(INDIRECT("'"&amp;'DATA for charts'!C$5&amp;"'!$J1"),$A2360-1,0)),OFFSET(INDIRECT("'"&amp;'DATA for charts'!C$5&amp;"'!$J1"),$A2360-1,0),NA())</f>
        <v>3.1787541593288893</v>
      </c>
      <c r="D2360" s="28">
        <f ca="1">IF(ISNUMBER(OFFSET(INDIRECT("'"&amp;'DATA for charts'!D$5&amp;"'!$J1"),$A2360-1,0)),OFFSET(INDIRECT("'"&amp;'DATA for charts'!D$5&amp;"'!$J1"),$A2360-1,0),NA())</f>
        <v>0.78811690000000001</v>
      </c>
      <c r="E2360" s="28">
        <f ca="1">IF(ISNUMBER(OFFSET(INDIRECT("'"&amp;'DATA for charts'!E$5&amp;"'!$J1"),$A2360-1,0)),OFFSET(INDIRECT("'"&amp;'DATA for charts'!E$5&amp;"'!$J1"),$A2360-1,0),NA())</f>
        <v>3.18</v>
      </c>
      <c r="F2360" s="28">
        <f ca="1">IF(ISNUMBER(OFFSET(INDIRECT("'"&amp;'DATA for charts'!F$5&amp;"'!$J1"),$A2360-1,0)),OFFSET(INDIRECT("'"&amp;'DATA for charts'!F$5&amp;"'!$J1"),$A2360-1,0),NA())</f>
        <v>-0.55213681299905204</v>
      </c>
      <c r="G2360" s="28">
        <f ca="1">IF(ISNUMBER(OFFSET(INDIRECT("'"&amp;'DATA for charts'!G$5&amp;"'!$J1"),$A2360-1,0)),OFFSET(INDIRECT("'"&amp;'DATA for charts'!G$5&amp;"'!$J1"),$A2360-1,0),NA())</f>
        <v>0.32</v>
      </c>
      <c r="H2360" s="28">
        <f ca="1">IF(ISNUMBER(OFFSET(INDIRECT("'"&amp;'DATA for charts'!H$5&amp;"'!$J1"),$A2360-1,0)),OFFSET(INDIRECT("'"&amp;'DATA for charts'!H$5&amp;"'!$J1"),$A2360-1,0),NA())</f>
        <v>0.853748694161652</v>
      </c>
      <c r="I2360" s="28">
        <f ca="1">IF(ISNUMBER(OFFSET(INDIRECT("'"&amp;'DATA for charts'!I$5&amp;"'!$J1"),$A2360-1,0)),OFFSET(INDIRECT("'"&amp;'DATA for charts'!I$5&amp;"'!$J1"),$A2360-1,0),NA())</f>
        <v>3.1787541593288893</v>
      </c>
      <c r="J2360" s="28" t="e">
        <f ca="1">IF(ISNUMBER(OFFSET(INDIRECT("'"&amp;'DATA for charts'!J$5&amp;"'!$J1"),$A2360-1,0)),OFFSET(INDIRECT("'"&amp;'DATA for charts'!J$5&amp;"'!$J1"),$A2360-1,0),NA())</f>
        <v>#N/A</v>
      </c>
      <c r="K2360" s="28" t="e">
        <f ca="1">IF(ISNUMBER(OFFSET(INDIRECT("'"&amp;'DATA for charts'!K$5&amp;"'!$J1"),$A2360-1,0)),OFFSET(INDIRECT("'"&amp;'DATA for charts'!K$5&amp;"'!$J1"),$A2360-1,0),NA())</f>
        <v>#N/A</v>
      </c>
      <c r="L2360" s="28" t="e">
        <f ca="1">IF(ISNUMBER(OFFSET(INDIRECT("'"&amp;'DATA for charts'!L$5&amp;"'!$J1"),$A2360-1,0)),OFFSET(INDIRECT("'"&amp;'DATA for charts'!L$5&amp;"'!$J1"),$A2360-1,0),NA())</f>
        <v>#N/A</v>
      </c>
      <c r="M2360" s="28" t="e">
        <f ca="1">IF(ISNUMBER(OFFSET(INDIRECT("'"&amp;'DATA for charts'!M$5&amp;"'!$J1"),$A2360-1,0)),OFFSET(INDIRECT("'"&amp;'DATA for charts'!M$5&amp;"'!$J1"),$A2360-1,0),NA())</f>
        <v>#N/A</v>
      </c>
      <c r="N2360" s="28" t="e">
        <f ca="1">IF(ISNUMBER(OFFSET(INDIRECT("'"&amp;'DATA for charts'!N$5&amp;"'!$J1"),$A2360-1,0)),OFFSET(INDIRECT("'"&amp;'DATA for charts'!N$5&amp;"'!$J1"),$A2360-1,0),NA())</f>
        <v>#N/A</v>
      </c>
      <c r="O2360" s="28" t="e">
        <f ca="1">IF(ISNUMBER(OFFSET(INDIRECT("'"&amp;'DATA for charts'!O$5&amp;"'!$J1"),$A2360-1,0)),OFFSET(INDIRECT("'"&amp;'DATA for charts'!O$5&amp;"'!$J1"),$A2360-1,0),NA())</f>
        <v>#N/A</v>
      </c>
      <c r="P2360" s="28" t="e">
        <f ca="1">IF(ISNUMBER(OFFSET(INDIRECT("'"&amp;'DATA for charts'!P$5&amp;"'!$J1"),$A2360-1,0)),OFFSET(INDIRECT("'"&amp;'DATA for charts'!P$5&amp;"'!$J1"),$A2360-1,0),NA())</f>
        <v>#N/A</v>
      </c>
      <c r="Q2360" s="28" t="e">
        <f ca="1">IF(ISNUMBER(OFFSET(INDIRECT("'"&amp;'DATA for charts'!Q$5&amp;"'!$J1"),$A2360-1,0)),OFFSET(INDIRECT("'"&amp;'DATA for charts'!Q$5&amp;"'!$J1"),$A2360-1,0),NA())</f>
        <v>#N/A</v>
      </c>
      <c r="R2360" s="28" t="e">
        <f ca="1">IF(ISNUMBER(OFFSET(INDIRECT("'"&amp;'DATA for charts'!R$5&amp;"'!$J1"),$A2360-1,0)),OFFSET(INDIRECT("'"&amp;'DATA for charts'!R$5&amp;"'!$J1"),$A2360-1,0),NA())</f>
        <v>#N/A</v>
      </c>
      <c r="S2360" s="28" t="e">
        <f ca="1">IF(ISNUMBER(OFFSET(INDIRECT("'"&amp;'DATA for charts'!S$5&amp;"'!$J1"),$A2360-1,0)),OFFSET(INDIRECT("'"&amp;'DATA for charts'!S$5&amp;"'!$J1"),$A2360-1,0),NA())</f>
        <v>#N/A</v>
      </c>
    </row>
    <row r="2361" spans="1:19">
      <c r="A2361" s="226">
        <f t="shared" si="1597"/>
        <v>244</v>
      </c>
      <c r="B2361" s="8">
        <v>15</v>
      </c>
      <c r="C2361" s="28">
        <f ca="1">IF(ISNUMBER(OFFSET(INDIRECT("'"&amp;'DATA for charts'!C$5&amp;"'!$J1"),$A2361-1,0)),OFFSET(INDIRECT("'"&amp;'DATA for charts'!C$5&amp;"'!$J1"),$A2361-1,0),NA())</f>
        <v>1.9243332949257592</v>
      </c>
      <c r="D2361" s="28">
        <f ca="1">IF(ISNUMBER(OFFSET(INDIRECT("'"&amp;'DATA for charts'!D$5&amp;"'!$J1"),$A2361-1,0)),OFFSET(INDIRECT("'"&amp;'DATA for charts'!D$5&amp;"'!$J1"),$A2361-1,0),NA())</f>
        <v>-0.62157876999999995</v>
      </c>
      <c r="E2361" s="28">
        <f ca="1">IF(ISNUMBER(OFFSET(INDIRECT("'"&amp;'DATA for charts'!E$5&amp;"'!$J1"),$A2361-1,0)),OFFSET(INDIRECT("'"&amp;'DATA for charts'!E$5&amp;"'!$J1"),$A2361-1,0),NA())</f>
        <v>1.92</v>
      </c>
      <c r="F2361" s="28">
        <f ca="1">IF(ISNUMBER(OFFSET(INDIRECT("'"&amp;'DATA for charts'!F$5&amp;"'!$J1"),$A2361-1,0)),OFFSET(INDIRECT("'"&amp;'DATA for charts'!F$5&amp;"'!$J1"),$A2361-1,0),NA())</f>
        <v>-2.0360830201720201</v>
      </c>
      <c r="G2361" s="28">
        <f ca="1">IF(ISNUMBER(OFFSET(INDIRECT("'"&amp;'DATA for charts'!G$5&amp;"'!$J1"),$A2361-1,0)),OFFSET(INDIRECT("'"&amp;'DATA for charts'!G$5&amp;"'!$J1"),$A2361-1,0),NA())</f>
        <v>-1.39</v>
      </c>
      <c r="H2361" s="28">
        <f ca="1">IF(ISNUMBER(OFFSET(INDIRECT("'"&amp;'DATA for charts'!H$5&amp;"'!$J1"),$A2361-1,0)),OFFSET(INDIRECT("'"&amp;'DATA for charts'!H$5&amp;"'!$J1"),$A2361-1,0),NA())</f>
        <v>-0.51745311197544097</v>
      </c>
      <c r="I2361" s="28">
        <f ca="1">IF(ISNUMBER(OFFSET(INDIRECT("'"&amp;'DATA for charts'!I$5&amp;"'!$J1"),$A2361-1,0)),OFFSET(INDIRECT("'"&amp;'DATA for charts'!I$5&amp;"'!$J1"),$A2361-1,0),NA())</f>
        <v>1.9243332949257592</v>
      </c>
      <c r="J2361" s="28" t="e">
        <f ca="1">IF(ISNUMBER(OFFSET(INDIRECT("'"&amp;'DATA for charts'!J$5&amp;"'!$J1"),$A2361-1,0)),OFFSET(INDIRECT("'"&amp;'DATA for charts'!J$5&amp;"'!$J1"),$A2361-1,0),NA())</f>
        <v>#N/A</v>
      </c>
      <c r="K2361" s="28" t="e">
        <f ca="1">IF(ISNUMBER(OFFSET(INDIRECT("'"&amp;'DATA for charts'!K$5&amp;"'!$J1"),$A2361-1,0)),OFFSET(INDIRECT("'"&amp;'DATA for charts'!K$5&amp;"'!$J1"),$A2361-1,0),NA())</f>
        <v>#N/A</v>
      </c>
      <c r="L2361" s="28" t="e">
        <f ca="1">IF(ISNUMBER(OFFSET(INDIRECT("'"&amp;'DATA for charts'!L$5&amp;"'!$J1"),$A2361-1,0)),OFFSET(INDIRECT("'"&amp;'DATA for charts'!L$5&amp;"'!$J1"),$A2361-1,0),NA())</f>
        <v>#N/A</v>
      </c>
      <c r="M2361" s="28" t="e">
        <f ca="1">IF(ISNUMBER(OFFSET(INDIRECT("'"&amp;'DATA for charts'!M$5&amp;"'!$J1"),$A2361-1,0)),OFFSET(INDIRECT("'"&amp;'DATA for charts'!M$5&amp;"'!$J1"),$A2361-1,0),NA())</f>
        <v>#N/A</v>
      </c>
      <c r="N2361" s="28" t="e">
        <f ca="1">IF(ISNUMBER(OFFSET(INDIRECT("'"&amp;'DATA for charts'!N$5&amp;"'!$J1"),$A2361-1,0)),OFFSET(INDIRECT("'"&amp;'DATA for charts'!N$5&amp;"'!$J1"),$A2361-1,0),NA())</f>
        <v>#N/A</v>
      </c>
      <c r="O2361" s="28" t="e">
        <f ca="1">IF(ISNUMBER(OFFSET(INDIRECT("'"&amp;'DATA for charts'!O$5&amp;"'!$J1"),$A2361-1,0)),OFFSET(INDIRECT("'"&amp;'DATA for charts'!O$5&amp;"'!$J1"),$A2361-1,0),NA())</f>
        <v>#N/A</v>
      </c>
      <c r="P2361" s="28" t="e">
        <f ca="1">IF(ISNUMBER(OFFSET(INDIRECT("'"&amp;'DATA for charts'!P$5&amp;"'!$J1"),$A2361-1,0)),OFFSET(INDIRECT("'"&amp;'DATA for charts'!P$5&amp;"'!$J1"),$A2361-1,0),NA())</f>
        <v>#N/A</v>
      </c>
      <c r="Q2361" s="28" t="e">
        <f ca="1">IF(ISNUMBER(OFFSET(INDIRECT("'"&amp;'DATA for charts'!Q$5&amp;"'!$J1"),$A2361-1,0)),OFFSET(INDIRECT("'"&amp;'DATA for charts'!Q$5&amp;"'!$J1"),$A2361-1,0),NA())</f>
        <v>#N/A</v>
      </c>
      <c r="R2361" s="28" t="e">
        <f ca="1">IF(ISNUMBER(OFFSET(INDIRECT("'"&amp;'DATA for charts'!R$5&amp;"'!$J1"),$A2361-1,0)),OFFSET(INDIRECT("'"&amp;'DATA for charts'!R$5&amp;"'!$J1"),$A2361-1,0),NA())</f>
        <v>#N/A</v>
      </c>
      <c r="S2361" s="28" t="e">
        <f ca="1">IF(ISNUMBER(OFFSET(INDIRECT("'"&amp;'DATA for charts'!S$5&amp;"'!$J1"),$A2361-1,0)),OFFSET(INDIRECT("'"&amp;'DATA for charts'!S$5&amp;"'!$J1"),$A2361-1,0),NA())</f>
        <v>#N/A</v>
      </c>
    </row>
    <row r="2362" spans="1:19">
      <c r="A2362" s="226">
        <f t="shared" si="1597"/>
        <v>245</v>
      </c>
      <c r="B2362" s="8">
        <v>16</v>
      </c>
      <c r="C2362" s="28">
        <f ca="1">IF(ISNUMBER(OFFSET(INDIRECT("'"&amp;'DATA for charts'!C$5&amp;"'!$J1"),$A2362-1,0)),OFFSET(INDIRECT("'"&amp;'DATA for charts'!C$5&amp;"'!$J1"),$A2362-1,0),NA())</f>
        <v>1.1489393803412895</v>
      </c>
      <c r="D2362" s="28">
        <f ca="1">IF(ISNUMBER(OFFSET(INDIRECT("'"&amp;'DATA for charts'!D$5&amp;"'!$J1"),$A2362-1,0)),OFFSET(INDIRECT("'"&amp;'DATA for charts'!D$5&amp;"'!$J1"),$A2362-1,0),NA())</f>
        <v>-0.73525030000000002</v>
      </c>
      <c r="E2362" s="28">
        <f ca="1">IF(ISNUMBER(OFFSET(INDIRECT("'"&amp;'DATA for charts'!E$5&amp;"'!$J1"),$A2362-1,0)),OFFSET(INDIRECT("'"&amp;'DATA for charts'!E$5&amp;"'!$J1"),$A2362-1,0),NA())</f>
        <v>1.1499999999999999</v>
      </c>
      <c r="F2362" s="28">
        <f ca="1">IF(ISNUMBER(OFFSET(INDIRECT("'"&amp;'DATA for charts'!F$5&amp;"'!$J1"),$A2362-1,0)),OFFSET(INDIRECT("'"&amp;'DATA for charts'!F$5&amp;"'!$J1"),$A2362-1,0),NA())</f>
        <v>-1.9973831573543399</v>
      </c>
      <c r="G2362" s="28">
        <f ca="1">IF(ISNUMBER(OFFSET(INDIRECT("'"&amp;'DATA for charts'!G$5&amp;"'!$J1"),$A2362-1,0)),OFFSET(INDIRECT("'"&amp;'DATA for charts'!G$5&amp;"'!$J1"),$A2362-1,0),NA())</f>
        <v>-0.21</v>
      </c>
      <c r="H2362" s="28">
        <f ca="1">IF(ISNUMBER(OFFSET(INDIRECT("'"&amp;'DATA for charts'!H$5&amp;"'!$J1"),$A2362-1,0)),OFFSET(INDIRECT("'"&amp;'DATA for charts'!H$5&amp;"'!$J1"),$A2362-1,0),NA())</f>
        <v>-0.76901260032155905</v>
      </c>
      <c r="I2362" s="28">
        <f ca="1">IF(ISNUMBER(OFFSET(INDIRECT("'"&amp;'DATA for charts'!I$5&amp;"'!$J1"),$A2362-1,0)),OFFSET(INDIRECT("'"&amp;'DATA for charts'!I$5&amp;"'!$J1"),$A2362-1,0),NA())</f>
        <v>1.1489393803412895</v>
      </c>
      <c r="J2362" s="28" t="e">
        <f ca="1">IF(ISNUMBER(OFFSET(INDIRECT("'"&amp;'DATA for charts'!J$5&amp;"'!$J1"),$A2362-1,0)),OFFSET(INDIRECT("'"&amp;'DATA for charts'!J$5&amp;"'!$J1"),$A2362-1,0),NA())</f>
        <v>#N/A</v>
      </c>
      <c r="K2362" s="28" t="e">
        <f ca="1">IF(ISNUMBER(OFFSET(INDIRECT("'"&amp;'DATA for charts'!K$5&amp;"'!$J1"),$A2362-1,0)),OFFSET(INDIRECT("'"&amp;'DATA for charts'!K$5&amp;"'!$J1"),$A2362-1,0),NA())</f>
        <v>#N/A</v>
      </c>
      <c r="L2362" s="28" t="e">
        <f ca="1">IF(ISNUMBER(OFFSET(INDIRECT("'"&amp;'DATA for charts'!L$5&amp;"'!$J1"),$A2362-1,0)),OFFSET(INDIRECT("'"&amp;'DATA for charts'!L$5&amp;"'!$J1"),$A2362-1,0),NA())</f>
        <v>#N/A</v>
      </c>
      <c r="M2362" s="28" t="e">
        <f ca="1">IF(ISNUMBER(OFFSET(INDIRECT("'"&amp;'DATA for charts'!M$5&amp;"'!$J1"),$A2362-1,0)),OFFSET(INDIRECT("'"&amp;'DATA for charts'!M$5&amp;"'!$J1"),$A2362-1,0),NA())</f>
        <v>#N/A</v>
      </c>
      <c r="N2362" s="28" t="e">
        <f ca="1">IF(ISNUMBER(OFFSET(INDIRECT("'"&amp;'DATA for charts'!N$5&amp;"'!$J1"),$A2362-1,0)),OFFSET(INDIRECT("'"&amp;'DATA for charts'!N$5&amp;"'!$J1"),$A2362-1,0),NA())</f>
        <v>#N/A</v>
      </c>
      <c r="O2362" s="28" t="e">
        <f ca="1">IF(ISNUMBER(OFFSET(INDIRECT("'"&amp;'DATA for charts'!O$5&amp;"'!$J1"),$A2362-1,0)),OFFSET(INDIRECT("'"&amp;'DATA for charts'!O$5&amp;"'!$J1"),$A2362-1,0),NA())</f>
        <v>#N/A</v>
      </c>
      <c r="P2362" s="28" t="e">
        <f ca="1">IF(ISNUMBER(OFFSET(INDIRECT("'"&amp;'DATA for charts'!P$5&amp;"'!$J1"),$A2362-1,0)),OFFSET(INDIRECT("'"&amp;'DATA for charts'!P$5&amp;"'!$J1"),$A2362-1,0),NA())</f>
        <v>#N/A</v>
      </c>
      <c r="Q2362" s="28" t="e">
        <f ca="1">IF(ISNUMBER(OFFSET(INDIRECT("'"&amp;'DATA for charts'!Q$5&amp;"'!$J1"),$A2362-1,0)),OFFSET(INDIRECT("'"&amp;'DATA for charts'!Q$5&amp;"'!$J1"),$A2362-1,0),NA())</f>
        <v>#N/A</v>
      </c>
      <c r="R2362" s="28" t="e">
        <f ca="1">IF(ISNUMBER(OFFSET(INDIRECT("'"&amp;'DATA for charts'!R$5&amp;"'!$J1"),$A2362-1,0)),OFFSET(INDIRECT("'"&amp;'DATA for charts'!R$5&amp;"'!$J1"),$A2362-1,0),NA())</f>
        <v>#N/A</v>
      </c>
      <c r="S2362" s="28" t="e">
        <f ca="1">IF(ISNUMBER(OFFSET(INDIRECT("'"&amp;'DATA for charts'!S$5&amp;"'!$J1"),$A2362-1,0)),OFFSET(INDIRECT("'"&amp;'DATA for charts'!S$5&amp;"'!$J1"),$A2362-1,0),NA())</f>
        <v>#N/A</v>
      </c>
    </row>
    <row r="2363" spans="1:19">
      <c r="A2363" s="226">
        <f t="shared" si="1597"/>
        <v>246</v>
      </c>
      <c r="B2363" s="8">
        <v>17</v>
      </c>
      <c r="C2363" s="28">
        <f ca="1">IF(ISNUMBER(OFFSET(INDIRECT("'"&amp;'DATA for charts'!C$5&amp;"'!$J1"),$A2363-1,0)),OFFSET(INDIRECT("'"&amp;'DATA for charts'!C$5&amp;"'!$J1"),$A2363-1,0),NA())</f>
        <v>3.2978857375986763</v>
      </c>
      <c r="D2363" s="28">
        <f ca="1">IF(ISNUMBER(OFFSET(INDIRECT("'"&amp;'DATA for charts'!D$5&amp;"'!$J1"),$A2363-1,0)),OFFSET(INDIRECT("'"&amp;'DATA for charts'!D$5&amp;"'!$J1"),$A2363-1,0),NA())</f>
        <v>-0.44746010000000003</v>
      </c>
      <c r="E2363" s="28">
        <f ca="1">IF(ISNUMBER(OFFSET(INDIRECT("'"&amp;'DATA for charts'!E$5&amp;"'!$J1"),$A2363-1,0)),OFFSET(INDIRECT("'"&amp;'DATA for charts'!E$5&amp;"'!$J1"),$A2363-1,0),NA())</f>
        <v>3.3</v>
      </c>
      <c r="F2363" s="28">
        <f ca="1">IF(ISNUMBER(OFFSET(INDIRECT("'"&amp;'DATA for charts'!F$5&amp;"'!$J1"),$A2363-1,0)),OFFSET(INDIRECT("'"&amp;'DATA for charts'!F$5&amp;"'!$J1"),$A2363-1,0),NA())</f>
        <v>-1.82987380670197</v>
      </c>
      <c r="G2363" s="28">
        <f ca="1">IF(ISNUMBER(OFFSET(INDIRECT("'"&amp;'DATA for charts'!G$5&amp;"'!$J1"),$A2363-1,0)),OFFSET(INDIRECT("'"&amp;'DATA for charts'!G$5&amp;"'!$J1"),$A2363-1,0),NA())</f>
        <v>-0.63</v>
      </c>
      <c r="H2363" s="28">
        <f ca="1">IF(ISNUMBER(OFFSET(INDIRECT("'"&amp;'DATA for charts'!H$5&amp;"'!$J1"),$A2363-1,0)),OFFSET(INDIRECT("'"&amp;'DATA for charts'!H$5&amp;"'!$J1"),$A2363-1,0),NA())</f>
        <v>-0.39529382769728699</v>
      </c>
      <c r="I2363" s="28">
        <f ca="1">IF(ISNUMBER(OFFSET(INDIRECT("'"&amp;'DATA for charts'!I$5&amp;"'!$J1"),$A2363-1,0)),OFFSET(INDIRECT("'"&amp;'DATA for charts'!I$5&amp;"'!$J1"),$A2363-1,0),NA())</f>
        <v>3.2978857375986763</v>
      </c>
      <c r="J2363" s="28" t="e">
        <f ca="1">IF(ISNUMBER(OFFSET(INDIRECT("'"&amp;'DATA for charts'!J$5&amp;"'!$J1"),$A2363-1,0)),OFFSET(INDIRECT("'"&amp;'DATA for charts'!J$5&amp;"'!$J1"),$A2363-1,0),NA())</f>
        <v>#N/A</v>
      </c>
      <c r="K2363" s="28" t="e">
        <f ca="1">IF(ISNUMBER(OFFSET(INDIRECT("'"&amp;'DATA for charts'!K$5&amp;"'!$J1"),$A2363-1,0)),OFFSET(INDIRECT("'"&amp;'DATA for charts'!K$5&amp;"'!$J1"),$A2363-1,0),NA())</f>
        <v>#N/A</v>
      </c>
      <c r="L2363" s="28" t="e">
        <f ca="1">IF(ISNUMBER(OFFSET(INDIRECT("'"&amp;'DATA for charts'!L$5&amp;"'!$J1"),$A2363-1,0)),OFFSET(INDIRECT("'"&amp;'DATA for charts'!L$5&amp;"'!$J1"),$A2363-1,0),NA())</f>
        <v>#N/A</v>
      </c>
      <c r="M2363" s="28" t="e">
        <f ca="1">IF(ISNUMBER(OFFSET(INDIRECT("'"&amp;'DATA for charts'!M$5&amp;"'!$J1"),$A2363-1,0)),OFFSET(INDIRECT("'"&amp;'DATA for charts'!M$5&amp;"'!$J1"),$A2363-1,0),NA())</f>
        <v>#N/A</v>
      </c>
      <c r="N2363" s="28" t="e">
        <f ca="1">IF(ISNUMBER(OFFSET(INDIRECT("'"&amp;'DATA for charts'!N$5&amp;"'!$J1"),$A2363-1,0)),OFFSET(INDIRECT("'"&amp;'DATA for charts'!N$5&amp;"'!$J1"),$A2363-1,0),NA())</f>
        <v>#N/A</v>
      </c>
      <c r="O2363" s="28" t="e">
        <f ca="1">IF(ISNUMBER(OFFSET(INDIRECT("'"&amp;'DATA for charts'!O$5&amp;"'!$J1"),$A2363-1,0)),OFFSET(INDIRECT("'"&amp;'DATA for charts'!O$5&amp;"'!$J1"),$A2363-1,0),NA())</f>
        <v>#N/A</v>
      </c>
      <c r="P2363" s="28" t="e">
        <f ca="1">IF(ISNUMBER(OFFSET(INDIRECT("'"&amp;'DATA for charts'!P$5&amp;"'!$J1"),$A2363-1,0)),OFFSET(INDIRECT("'"&amp;'DATA for charts'!P$5&amp;"'!$J1"),$A2363-1,0),NA())</f>
        <v>#N/A</v>
      </c>
      <c r="Q2363" s="28" t="e">
        <f ca="1">IF(ISNUMBER(OFFSET(INDIRECT("'"&amp;'DATA for charts'!Q$5&amp;"'!$J1"),$A2363-1,0)),OFFSET(INDIRECT("'"&amp;'DATA for charts'!Q$5&amp;"'!$J1"),$A2363-1,0),NA())</f>
        <v>#N/A</v>
      </c>
      <c r="R2363" s="28" t="e">
        <f ca="1">IF(ISNUMBER(OFFSET(INDIRECT("'"&amp;'DATA for charts'!R$5&amp;"'!$J1"),$A2363-1,0)),OFFSET(INDIRECT("'"&amp;'DATA for charts'!R$5&amp;"'!$J1"),$A2363-1,0),NA())</f>
        <v>#N/A</v>
      </c>
      <c r="S2363" s="28" t="e">
        <f ca="1">IF(ISNUMBER(OFFSET(INDIRECT("'"&amp;'DATA for charts'!S$5&amp;"'!$J1"),$A2363-1,0)),OFFSET(INDIRECT("'"&amp;'DATA for charts'!S$5&amp;"'!$J1"),$A2363-1,0),NA())</f>
        <v>#N/A</v>
      </c>
    </row>
    <row r="2364" spans="1:19">
      <c r="A2364" s="226">
        <f t="shared" si="1597"/>
        <v>247</v>
      </c>
      <c r="B2364" s="8">
        <v>18</v>
      </c>
      <c r="C2364" s="28">
        <f ca="1">IF(ISNUMBER(OFFSET(INDIRECT("'"&amp;'DATA for charts'!C$5&amp;"'!$J1"),$A2364-1,0)),OFFSET(INDIRECT("'"&amp;'DATA for charts'!C$5&amp;"'!$J1"),$A2364-1,0),NA())</f>
        <v>3.2976928993513752</v>
      </c>
      <c r="D2364" s="28">
        <f ca="1">IF(ISNUMBER(OFFSET(INDIRECT("'"&amp;'DATA for charts'!D$5&amp;"'!$J1"),$A2364-1,0)),OFFSET(INDIRECT("'"&amp;'DATA for charts'!D$5&amp;"'!$J1"),$A2364-1,0),NA())</f>
        <v>-0.64838760000000006</v>
      </c>
      <c r="E2364" s="28">
        <f ca="1">IF(ISNUMBER(OFFSET(INDIRECT("'"&amp;'DATA for charts'!E$5&amp;"'!$J1"),$A2364-1,0)),OFFSET(INDIRECT("'"&amp;'DATA for charts'!E$5&amp;"'!$J1"),$A2364-1,0),NA())</f>
        <v>3.3</v>
      </c>
      <c r="F2364" s="28">
        <f ca="1">IF(ISNUMBER(OFFSET(INDIRECT("'"&amp;'DATA for charts'!F$5&amp;"'!$J1"),$A2364-1,0)),OFFSET(INDIRECT("'"&amp;'DATA for charts'!F$5&amp;"'!$J1"),$A2364-1,0),NA())</f>
        <v>-2.1056637479309699</v>
      </c>
      <c r="G2364" s="28">
        <f ca="1">IF(ISNUMBER(OFFSET(INDIRECT("'"&amp;'DATA for charts'!G$5&amp;"'!$J1"),$A2364-1,0)),OFFSET(INDIRECT("'"&amp;'DATA for charts'!G$5&amp;"'!$J1"),$A2364-1,0),NA())</f>
        <v>-0.64</v>
      </c>
      <c r="H2364" s="28">
        <f ca="1">IF(ISNUMBER(OFFSET(INDIRECT("'"&amp;'DATA for charts'!H$5&amp;"'!$J1"),$A2364-1,0)),OFFSET(INDIRECT("'"&amp;'DATA for charts'!H$5&amp;"'!$J1"),$A2364-1,0),NA())</f>
        <v>-0.614604338268122</v>
      </c>
      <c r="I2364" s="28">
        <f ca="1">IF(ISNUMBER(OFFSET(INDIRECT("'"&amp;'DATA for charts'!I$5&amp;"'!$J1"),$A2364-1,0)),OFFSET(INDIRECT("'"&amp;'DATA for charts'!I$5&amp;"'!$J1"),$A2364-1,0),NA())</f>
        <v>3.2976928993513752</v>
      </c>
      <c r="J2364" s="28" t="e">
        <f ca="1">IF(ISNUMBER(OFFSET(INDIRECT("'"&amp;'DATA for charts'!J$5&amp;"'!$J1"),$A2364-1,0)),OFFSET(INDIRECT("'"&amp;'DATA for charts'!J$5&amp;"'!$J1"),$A2364-1,0),NA())</f>
        <v>#N/A</v>
      </c>
      <c r="K2364" s="28" t="e">
        <f ca="1">IF(ISNUMBER(OFFSET(INDIRECT("'"&amp;'DATA for charts'!K$5&amp;"'!$J1"),$A2364-1,0)),OFFSET(INDIRECT("'"&amp;'DATA for charts'!K$5&amp;"'!$J1"),$A2364-1,0),NA())</f>
        <v>#N/A</v>
      </c>
      <c r="L2364" s="28" t="e">
        <f ca="1">IF(ISNUMBER(OFFSET(INDIRECT("'"&amp;'DATA for charts'!L$5&amp;"'!$J1"),$A2364-1,0)),OFFSET(INDIRECT("'"&amp;'DATA for charts'!L$5&amp;"'!$J1"),$A2364-1,0),NA())</f>
        <v>#N/A</v>
      </c>
      <c r="M2364" s="28" t="e">
        <f ca="1">IF(ISNUMBER(OFFSET(INDIRECT("'"&amp;'DATA for charts'!M$5&amp;"'!$J1"),$A2364-1,0)),OFFSET(INDIRECT("'"&amp;'DATA for charts'!M$5&amp;"'!$J1"),$A2364-1,0),NA())</f>
        <v>#N/A</v>
      </c>
      <c r="N2364" s="28" t="e">
        <f ca="1">IF(ISNUMBER(OFFSET(INDIRECT("'"&amp;'DATA for charts'!N$5&amp;"'!$J1"),$A2364-1,0)),OFFSET(INDIRECT("'"&amp;'DATA for charts'!N$5&amp;"'!$J1"),$A2364-1,0),NA())</f>
        <v>#N/A</v>
      </c>
      <c r="O2364" s="28" t="e">
        <f ca="1">IF(ISNUMBER(OFFSET(INDIRECT("'"&amp;'DATA for charts'!O$5&amp;"'!$J1"),$A2364-1,0)),OFFSET(INDIRECT("'"&amp;'DATA for charts'!O$5&amp;"'!$J1"),$A2364-1,0),NA())</f>
        <v>#N/A</v>
      </c>
      <c r="P2364" s="28" t="e">
        <f ca="1">IF(ISNUMBER(OFFSET(INDIRECT("'"&amp;'DATA for charts'!P$5&amp;"'!$J1"),$A2364-1,0)),OFFSET(INDIRECT("'"&amp;'DATA for charts'!P$5&amp;"'!$J1"),$A2364-1,0),NA())</f>
        <v>#N/A</v>
      </c>
      <c r="Q2364" s="28" t="e">
        <f ca="1">IF(ISNUMBER(OFFSET(INDIRECT("'"&amp;'DATA for charts'!Q$5&amp;"'!$J1"),$A2364-1,0)),OFFSET(INDIRECT("'"&amp;'DATA for charts'!Q$5&amp;"'!$J1"),$A2364-1,0),NA())</f>
        <v>#N/A</v>
      </c>
      <c r="R2364" s="28" t="e">
        <f ca="1">IF(ISNUMBER(OFFSET(INDIRECT("'"&amp;'DATA for charts'!R$5&amp;"'!$J1"),$A2364-1,0)),OFFSET(INDIRECT("'"&amp;'DATA for charts'!R$5&amp;"'!$J1"),$A2364-1,0),NA())</f>
        <v>#N/A</v>
      </c>
      <c r="S2364" s="28" t="e">
        <f ca="1">IF(ISNUMBER(OFFSET(INDIRECT("'"&amp;'DATA for charts'!S$5&amp;"'!$J1"),$A2364-1,0)),OFFSET(INDIRECT("'"&amp;'DATA for charts'!S$5&amp;"'!$J1"),$A2364-1,0),NA())</f>
        <v>#N/A</v>
      </c>
    </row>
    <row r="2365" spans="1:19">
      <c r="A2365" s="226">
        <f t="shared" si="1597"/>
        <v>248</v>
      </c>
      <c r="B2365" s="8">
        <v>19</v>
      </c>
      <c r="C2365" s="28">
        <f ca="1">IF(ISNUMBER(OFFSET(INDIRECT("'"&amp;'DATA for charts'!C$5&amp;"'!$J1"),$A2365-1,0)),OFFSET(INDIRECT("'"&amp;'DATA for charts'!C$5&amp;"'!$J1"),$A2365-1,0),NA())</f>
        <v>2.4977892879689421</v>
      </c>
      <c r="D2365" s="28">
        <f ca="1">IF(ISNUMBER(OFFSET(INDIRECT("'"&amp;'DATA for charts'!D$5&amp;"'!$J1"),$A2365-1,0)),OFFSET(INDIRECT("'"&amp;'DATA for charts'!D$5&amp;"'!$J1"),$A2365-1,0),NA())</f>
        <v>-0.91460970000000008</v>
      </c>
      <c r="E2365" s="28">
        <f ca="1">IF(ISNUMBER(OFFSET(INDIRECT("'"&amp;'DATA for charts'!E$5&amp;"'!$J1"),$A2365-1,0)),OFFSET(INDIRECT("'"&amp;'DATA for charts'!E$5&amp;"'!$J1"),$A2365-1,0),NA())</f>
        <v>2.5</v>
      </c>
      <c r="F2365" s="28">
        <f ca="1">IF(ISNUMBER(OFFSET(INDIRECT("'"&amp;'DATA for charts'!F$5&amp;"'!$J1"),$A2365-1,0)),OFFSET(INDIRECT("'"&amp;'DATA for charts'!F$5&amp;"'!$J1"),$A2365-1,0),NA())</f>
        <v>-2.36464773950087</v>
      </c>
      <c r="G2365" s="28">
        <f ca="1">IF(ISNUMBER(OFFSET(INDIRECT("'"&amp;'DATA for charts'!G$5&amp;"'!$J1"),$A2365-1,0)),OFFSET(INDIRECT("'"&amp;'DATA for charts'!G$5&amp;"'!$J1"),$A2365-1,0),NA())</f>
        <v>-1.1200000000000001</v>
      </c>
      <c r="H2365" s="28">
        <f ca="1">IF(ISNUMBER(OFFSET(INDIRECT("'"&amp;'DATA for charts'!H$5&amp;"'!$J1"),$A2365-1,0)),OFFSET(INDIRECT("'"&amp;'DATA for charts'!H$5&amp;"'!$J1"),$A2365-1,0),NA())</f>
        <v>-0.85586675671413504</v>
      </c>
      <c r="I2365" s="28">
        <f ca="1">IF(ISNUMBER(OFFSET(INDIRECT("'"&amp;'DATA for charts'!I$5&amp;"'!$J1"),$A2365-1,0)),OFFSET(INDIRECT("'"&amp;'DATA for charts'!I$5&amp;"'!$J1"),$A2365-1,0),NA())</f>
        <v>2.4977892879689421</v>
      </c>
      <c r="J2365" s="28" t="e">
        <f ca="1">IF(ISNUMBER(OFFSET(INDIRECT("'"&amp;'DATA for charts'!J$5&amp;"'!$J1"),$A2365-1,0)),OFFSET(INDIRECT("'"&amp;'DATA for charts'!J$5&amp;"'!$J1"),$A2365-1,0),NA())</f>
        <v>#N/A</v>
      </c>
      <c r="K2365" s="28" t="e">
        <f ca="1">IF(ISNUMBER(OFFSET(INDIRECT("'"&amp;'DATA for charts'!K$5&amp;"'!$J1"),$A2365-1,0)),OFFSET(INDIRECT("'"&amp;'DATA for charts'!K$5&amp;"'!$J1"),$A2365-1,0),NA())</f>
        <v>#N/A</v>
      </c>
      <c r="L2365" s="28" t="e">
        <f ca="1">IF(ISNUMBER(OFFSET(INDIRECT("'"&amp;'DATA for charts'!L$5&amp;"'!$J1"),$A2365-1,0)),OFFSET(INDIRECT("'"&amp;'DATA for charts'!L$5&amp;"'!$J1"),$A2365-1,0),NA())</f>
        <v>#N/A</v>
      </c>
      <c r="M2365" s="28" t="e">
        <f ca="1">IF(ISNUMBER(OFFSET(INDIRECT("'"&amp;'DATA for charts'!M$5&amp;"'!$J1"),$A2365-1,0)),OFFSET(INDIRECT("'"&amp;'DATA for charts'!M$5&amp;"'!$J1"),$A2365-1,0),NA())</f>
        <v>#N/A</v>
      </c>
      <c r="N2365" s="28" t="e">
        <f ca="1">IF(ISNUMBER(OFFSET(INDIRECT("'"&amp;'DATA for charts'!N$5&amp;"'!$J1"),$A2365-1,0)),OFFSET(INDIRECT("'"&amp;'DATA for charts'!N$5&amp;"'!$J1"),$A2365-1,0),NA())</f>
        <v>#N/A</v>
      </c>
      <c r="O2365" s="28" t="e">
        <f ca="1">IF(ISNUMBER(OFFSET(INDIRECT("'"&amp;'DATA for charts'!O$5&amp;"'!$J1"),$A2365-1,0)),OFFSET(INDIRECT("'"&amp;'DATA for charts'!O$5&amp;"'!$J1"),$A2365-1,0),NA())</f>
        <v>#N/A</v>
      </c>
      <c r="P2365" s="28" t="e">
        <f ca="1">IF(ISNUMBER(OFFSET(INDIRECT("'"&amp;'DATA for charts'!P$5&amp;"'!$J1"),$A2365-1,0)),OFFSET(INDIRECT("'"&amp;'DATA for charts'!P$5&amp;"'!$J1"),$A2365-1,0),NA())</f>
        <v>#N/A</v>
      </c>
      <c r="Q2365" s="28" t="e">
        <f ca="1">IF(ISNUMBER(OFFSET(INDIRECT("'"&amp;'DATA for charts'!Q$5&amp;"'!$J1"),$A2365-1,0)),OFFSET(INDIRECT("'"&amp;'DATA for charts'!Q$5&amp;"'!$J1"),$A2365-1,0),NA())</f>
        <v>#N/A</v>
      </c>
      <c r="R2365" s="28" t="e">
        <f ca="1">IF(ISNUMBER(OFFSET(INDIRECT("'"&amp;'DATA for charts'!R$5&amp;"'!$J1"),$A2365-1,0)),OFFSET(INDIRECT("'"&amp;'DATA for charts'!R$5&amp;"'!$J1"),$A2365-1,0),NA())</f>
        <v>#N/A</v>
      </c>
      <c r="S2365" s="28" t="e">
        <f ca="1">IF(ISNUMBER(OFFSET(INDIRECT("'"&amp;'DATA for charts'!S$5&amp;"'!$J1"),$A2365-1,0)),OFFSET(INDIRECT("'"&amp;'DATA for charts'!S$5&amp;"'!$J1"),$A2365-1,0),NA())</f>
        <v>#N/A</v>
      </c>
    </row>
    <row r="2366" spans="1:19">
      <c r="A2366" s="226">
        <f t="shared" si="1597"/>
        <v>249</v>
      </c>
      <c r="B2366" s="8">
        <v>20</v>
      </c>
      <c r="C2366" s="28">
        <f ca="1">IF(ISNUMBER(OFFSET(INDIRECT("'"&amp;'DATA for charts'!C$5&amp;"'!$J1"),$A2366-1,0)),OFFSET(INDIRECT("'"&amp;'DATA for charts'!C$5&amp;"'!$J1"),$A2366-1,0),NA())</f>
        <v>1.9983385463287959</v>
      </c>
      <c r="D2366" s="28">
        <f ca="1">IF(ISNUMBER(OFFSET(INDIRECT("'"&amp;'DATA for charts'!D$5&amp;"'!$J1"),$A2366-1,0)),OFFSET(INDIRECT("'"&amp;'DATA for charts'!D$5&amp;"'!$J1"),$A2366-1,0),NA())</f>
        <v>-1.405605</v>
      </c>
      <c r="E2366" s="28">
        <f ca="1">IF(ISNUMBER(OFFSET(INDIRECT("'"&amp;'DATA for charts'!E$5&amp;"'!$J1"),$A2366-1,0)),OFFSET(INDIRECT("'"&amp;'DATA for charts'!E$5&amp;"'!$J1"),$A2366-1,0),NA())</f>
        <v>2</v>
      </c>
      <c r="F2366" s="28">
        <f ca="1">IF(ISNUMBER(OFFSET(INDIRECT("'"&amp;'DATA for charts'!F$5&amp;"'!$J1"),$A2366-1,0)),OFFSET(INDIRECT("'"&amp;'DATA for charts'!F$5&amp;"'!$J1"),$A2366-1,0),NA())</f>
        <v>-2.9405189055921901</v>
      </c>
      <c r="G2366" s="28">
        <f ca="1">IF(ISNUMBER(OFFSET(INDIRECT("'"&amp;'DATA for charts'!G$5&amp;"'!$J1"),$A2366-1,0)),OFFSET(INDIRECT("'"&amp;'DATA for charts'!G$5&amp;"'!$J1"),$A2366-1,0),NA())</f>
        <v>-1.62</v>
      </c>
      <c r="H2366" s="28">
        <f ca="1">IF(ISNUMBER(OFFSET(INDIRECT("'"&amp;'DATA for charts'!H$5&amp;"'!$J1"),$A2366-1,0)),OFFSET(INDIRECT("'"&amp;'DATA for charts'!H$5&amp;"'!$J1"),$A2366-1,0),NA())</f>
        <v>-1.34689639054806</v>
      </c>
      <c r="I2366" s="28">
        <f ca="1">IF(ISNUMBER(OFFSET(INDIRECT("'"&amp;'DATA for charts'!I$5&amp;"'!$J1"),$A2366-1,0)),OFFSET(INDIRECT("'"&amp;'DATA for charts'!I$5&amp;"'!$J1"),$A2366-1,0),NA())</f>
        <v>1.9983385463287959</v>
      </c>
      <c r="J2366" s="28" t="e">
        <f ca="1">IF(ISNUMBER(OFFSET(INDIRECT("'"&amp;'DATA for charts'!J$5&amp;"'!$J1"),$A2366-1,0)),OFFSET(INDIRECT("'"&amp;'DATA for charts'!J$5&amp;"'!$J1"),$A2366-1,0),NA())</f>
        <v>#N/A</v>
      </c>
      <c r="K2366" s="28" t="e">
        <f ca="1">IF(ISNUMBER(OFFSET(INDIRECT("'"&amp;'DATA for charts'!K$5&amp;"'!$J1"),$A2366-1,0)),OFFSET(INDIRECT("'"&amp;'DATA for charts'!K$5&amp;"'!$J1"),$A2366-1,0),NA())</f>
        <v>#N/A</v>
      </c>
      <c r="L2366" s="28" t="e">
        <f ca="1">IF(ISNUMBER(OFFSET(INDIRECT("'"&amp;'DATA for charts'!L$5&amp;"'!$J1"),$A2366-1,0)),OFFSET(INDIRECT("'"&amp;'DATA for charts'!L$5&amp;"'!$J1"),$A2366-1,0),NA())</f>
        <v>#N/A</v>
      </c>
      <c r="M2366" s="28" t="e">
        <f ca="1">IF(ISNUMBER(OFFSET(INDIRECT("'"&amp;'DATA for charts'!M$5&amp;"'!$J1"),$A2366-1,0)),OFFSET(INDIRECT("'"&amp;'DATA for charts'!M$5&amp;"'!$J1"),$A2366-1,0),NA())</f>
        <v>#N/A</v>
      </c>
      <c r="N2366" s="28" t="e">
        <f ca="1">IF(ISNUMBER(OFFSET(INDIRECT("'"&amp;'DATA for charts'!N$5&amp;"'!$J1"),$A2366-1,0)),OFFSET(INDIRECT("'"&amp;'DATA for charts'!N$5&amp;"'!$J1"),$A2366-1,0),NA())</f>
        <v>#N/A</v>
      </c>
      <c r="O2366" s="28" t="e">
        <f ca="1">IF(ISNUMBER(OFFSET(INDIRECT("'"&amp;'DATA for charts'!O$5&amp;"'!$J1"),$A2366-1,0)),OFFSET(INDIRECT("'"&amp;'DATA for charts'!O$5&amp;"'!$J1"),$A2366-1,0),NA())</f>
        <v>#N/A</v>
      </c>
      <c r="P2366" s="28" t="e">
        <f ca="1">IF(ISNUMBER(OFFSET(INDIRECT("'"&amp;'DATA for charts'!P$5&amp;"'!$J1"),$A2366-1,0)),OFFSET(INDIRECT("'"&amp;'DATA for charts'!P$5&amp;"'!$J1"),$A2366-1,0),NA())</f>
        <v>#N/A</v>
      </c>
      <c r="Q2366" s="28" t="e">
        <f ca="1">IF(ISNUMBER(OFFSET(INDIRECT("'"&amp;'DATA for charts'!Q$5&amp;"'!$J1"),$A2366-1,0)),OFFSET(INDIRECT("'"&amp;'DATA for charts'!Q$5&amp;"'!$J1"),$A2366-1,0),NA())</f>
        <v>#N/A</v>
      </c>
      <c r="R2366" s="28" t="e">
        <f ca="1">IF(ISNUMBER(OFFSET(INDIRECT("'"&amp;'DATA for charts'!R$5&amp;"'!$J1"),$A2366-1,0)),OFFSET(INDIRECT("'"&amp;'DATA for charts'!R$5&amp;"'!$J1"),$A2366-1,0),NA())</f>
        <v>#N/A</v>
      </c>
      <c r="S2366" s="28" t="e">
        <f ca="1">IF(ISNUMBER(OFFSET(INDIRECT("'"&amp;'DATA for charts'!S$5&amp;"'!$J1"),$A2366-1,0)),OFFSET(INDIRECT("'"&amp;'DATA for charts'!S$5&amp;"'!$J1"),$A2366-1,0),NA())</f>
        <v>#N/A</v>
      </c>
    </row>
    <row r="2367" spans="1:19">
      <c r="A2367" s="226">
        <f t="shared" si="1597"/>
        <v>250</v>
      </c>
      <c r="B2367" s="8">
        <v>21</v>
      </c>
      <c r="C2367" s="28">
        <f ca="1">IF(ISNUMBER(OFFSET(INDIRECT("'"&amp;'DATA for charts'!C$5&amp;"'!$J1"),$A2367-1,0)),OFFSET(INDIRECT("'"&amp;'DATA for charts'!C$5&amp;"'!$J1"),$A2367-1,0),NA())</f>
        <v>2.0061729124805652</v>
      </c>
      <c r="D2367" s="28">
        <f ca="1">IF(ISNUMBER(OFFSET(INDIRECT("'"&amp;'DATA for charts'!D$5&amp;"'!$J1"),$A2367-1,0)),OFFSET(INDIRECT("'"&amp;'DATA for charts'!D$5&amp;"'!$J1"),$A2367-1,0),NA())</f>
        <v>-1.6069599999999999</v>
      </c>
      <c r="E2367" s="28">
        <f ca="1">IF(ISNUMBER(OFFSET(INDIRECT("'"&amp;'DATA for charts'!E$5&amp;"'!$J1"),$A2367-1,0)),OFFSET(INDIRECT("'"&amp;'DATA for charts'!E$5&amp;"'!$J1"),$A2367-1,0),NA())</f>
        <v>2.0099999999999998</v>
      </c>
      <c r="F2367" s="28">
        <f ca="1">IF(ISNUMBER(OFFSET(INDIRECT("'"&amp;'DATA for charts'!F$5&amp;"'!$J1"),$A2367-1,0)),OFFSET(INDIRECT("'"&amp;'DATA for charts'!F$5&amp;"'!$J1"),$A2367-1,0),NA())</f>
        <v>-3.2197207632237901</v>
      </c>
      <c r="G2367" s="28">
        <f ca="1">IF(ISNUMBER(OFFSET(INDIRECT("'"&amp;'DATA for charts'!G$5&amp;"'!$J1"),$A2367-1,0)),OFFSET(INDIRECT("'"&amp;'DATA for charts'!G$5&amp;"'!$J1"),$A2367-1,0),NA())</f>
        <v>-1.57</v>
      </c>
      <c r="H2367" s="28">
        <f ca="1">IF(ISNUMBER(OFFSET(INDIRECT("'"&amp;'DATA for charts'!H$5&amp;"'!$J1"),$A2367-1,0)),OFFSET(INDIRECT("'"&amp;'DATA for charts'!H$5&amp;"'!$J1"),$A2367-1,0),NA())</f>
        <v>-1.57679136520096</v>
      </c>
      <c r="I2367" s="28">
        <f ca="1">IF(ISNUMBER(OFFSET(INDIRECT("'"&amp;'DATA for charts'!I$5&amp;"'!$J1"),$A2367-1,0)),OFFSET(INDIRECT("'"&amp;'DATA for charts'!I$5&amp;"'!$J1"),$A2367-1,0),NA())</f>
        <v>2.0061729124805652</v>
      </c>
      <c r="J2367" s="28" t="e">
        <f ca="1">IF(ISNUMBER(OFFSET(INDIRECT("'"&amp;'DATA for charts'!J$5&amp;"'!$J1"),$A2367-1,0)),OFFSET(INDIRECT("'"&amp;'DATA for charts'!J$5&amp;"'!$J1"),$A2367-1,0),NA())</f>
        <v>#N/A</v>
      </c>
      <c r="K2367" s="28" t="e">
        <f ca="1">IF(ISNUMBER(OFFSET(INDIRECT("'"&amp;'DATA for charts'!K$5&amp;"'!$J1"),$A2367-1,0)),OFFSET(INDIRECT("'"&amp;'DATA for charts'!K$5&amp;"'!$J1"),$A2367-1,0),NA())</f>
        <v>#N/A</v>
      </c>
      <c r="L2367" s="28" t="e">
        <f ca="1">IF(ISNUMBER(OFFSET(INDIRECT("'"&amp;'DATA for charts'!L$5&amp;"'!$J1"),$A2367-1,0)),OFFSET(INDIRECT("'"&amp;'DATA for charts'!L$5&amp;"'!$J1"),$A2367-1,0),NA())</f>
        <v>#N/A</v>
      </c>
      <c r="M2367" s="28" t="e">
        <f ca="1">IF(ISNUMBER(OFFSET(INDIRECT("'"&amp;'DATA for charts'!M$5&amp;"'!$J1"),$A2367-1,0)),OFFSET(INDIRECT("'"&amp;'DATA for charts'!M$5&amp;"'!$J1"),$A2367-1,0),NA())</f>
        <v>#N/A</v>
      </c>
      <c r="N2367" s="28" t="e">
        <f ca="1">IF(ISNUMBER(OFFSET(INDIRECT("'"&amp;'DATA for charts'!N$5&amp;"'!$J1"),$A2367-1,0)),OFFSET(INDIRECT("'"&amp;'DATA for charts'!N$5&amp;"'!$J1"),$A2367-1,0),NA())</f>
        <v>#N/A</v>
      </c>
      <c r="O2367" s="28" t="e">
        <f ca="1">IF(ISNUMBER(OFFSET(INDIRECT("'"&amp;'DATA for charts'!O$5&amp;"'!$J1"),$A2367-1,0)),OFFSET(INDIRECT("'"&amp;'DATA for charts'!O$5&amp;"'!$J1"),$A2367-1,0),NA())</f>
        <v>#N/A</v>
      </c>
      <c r="P2367" s="28" t="e">
        <f ca="1">IF(ISNUMBER(OFFSET(INDIRECT("'"&amp;'DATA for charts'!P$5&amp;"'!$J1"),$A2367-1,0)),OFFSET(INDIRECT("'"&amp;'DATA for charts'!P$5&amp;"'!$J1"),$A2367-1,0),NA())</f>
        <v>#N/A</v>
      </c>
      <c r="Q2367" s="28" t="e">
        <f ca="1">IF(ISNUMBER(OFFSET(INDIRECT("'"&amp;'DATA for charts'!Q$5&amp;"'!$J1"),$A2367-1,0)),OFFSET(INDIRECT("'"&amp;'DATA for charts'!Q$5&amp;"'!$J1"),$A2367-1,0),NA())</f>
        <v>#N/A</v>
      </c>
      <c r="R2367" s="28" t="e">
        <f ca="1">IF(ISNUMBER(OFFSET(INDIRECT("'"&amp;'DATA for charts'!R$5&amp;"'!$J1"),$A2367-1,0)),OFFSET(INDIRECT("'"&amp;'DATA for charts'!R$5&amp;"'!$J1"),$A2367-1,0),NA())</f>
        <v>#N/A</v>
      </c>
      <c r="S2367" s="28" t="e">
        <f ca="1">IF(ISNUMBER(OFFSET(INDIRECT("'"&amp;'DATA for charts'!S$5&amp;"'!$J1"),$A2367-1,0)),OFFSET(INDIRECT("'"&amp;'DATA for charts'!S$5&amp;"'!$J1"),$A2367-1,0),NA())</f>
        <v>#N/A</v>
      </c>
    </row>
    <row r="2368" spans="1:19">
      <c r="A2368" s="226">
        <f t="shared" si="1597"/>
        <v>251</v>
      </c>
      <c r="B2368" s="8">
        <v>22</v>
      </c>
      <c r="C2368" s="28">
        <f ca="1">IF(ISNUMBER(OFFSET(INDIRECT("'"&amp;'DATA for charts'!C$5&amp;"'!$J1"),$A2368-1,0)),OFFSET(INDIRECT("'"&amp;'DATA for charts'!C$5&amp;"'!$J1"),$A2368-1,0),NA())</f>
        <v>1.8319028169582907</v>
      </c>
      <c r="D2368" s="28">
        <f ca="1">IF(ISNUMBER(OFFSET(INDIRECT("'"&amp;'DATA for charts'!D$5&amp;"'!$J1"),$A2368-1,0)),OFFSET(INDIRECT("'"&amp;'DATA for charts'!D$5&amp;"'!$J1"),$A2368-1,0),NA())</f>
        <v>-1.9501759999999999</v>
      </c>
      <c r="E2368" s="28">
        <f ca="1">IF(ISNUMBER(OFFSET(INDIRECT("'"&amp;'DATA for charts'!E$5&amp;"'!$J1"),$A2368-1,0)),OFFSET(INDIRECT("'"&amp;'DATA for charts'!E$5&amp;"'!$J1"),$A2368-1,0),NA())</f>
        <v>1.83</v>
      </c>
      <c r="F2368" s="28">
        <f ca="1">IF(ISNUMBER(OFFSET(INDIRECT("'"&amp;'DATA for charts'!F$5&amp;"'!$J1"),$A2368-1,0)),OFFSET(INDIRECT("'"&amp;'DATA for charts'!F$5&amp;"'!$J1"),$A2368-1,0),NA())</f>
        <v>-3.74546876831148</v>
      </c>
      <c r="G2368" s="28">
        <f ca="1">IF(ISNUMBER(OFFSET(INDIRECT("'"&amp;'DATA for charts'!G$5&amp;"'!$J1"),$A2368-1,0)),OFFSET(INDIRECT("'"&amp;'DATA for charts'!G$5&amp;"'!$J1"),$A2368-1,0),NA())</f>
        <v>-2.2400000000000002</v>
      </c>
      <c r="H2368" s="28">
        <f ca="1">IF(ISNUMBER(OFFSET(INDIRECT("'"&amp;'DATA for charts'!H$5&amp;"'!$J1"),$A2368-1,0)),OFFSET(INDIRECT("'"&amp;'DATA for charts'!H$5&amp;"'!$J1"),$A2368-1,0),NA())</f>
        <v>-1.8893797901345599</v>
      </c>
      <c r="I2368" s="28">
        <f ca="1">IF(ISNUMBER(OFFSET(INDIRECT("'"&amp;'DATA for charts'!I$5&amp;"'!$J1"),$A2368-1,0)),OFFSET(INDIRECT("'"&amp;'DATA for charts'!I$5&amp;"'!$J1"),$A2368-1,0),NA())</f>
        <v>1.8319028169582907</v>
      </c>
      <c r="J2368" s="28" t="e">
        <f ca="1">IF(ISNUMBER(OFFSET(INDIRECT("'"&amp;'DATA for charts'!J$5&amp;"'!$J1"),$A2368-1,0)),OFFSET(INDIRECT("'"&amp;'DATA for charts'!J$5&amp;"'!$J1"),$A2368-1,0),NA())</f>
        <v>#N/A</v>
      </c>
      <c r="K2368" s="28" t="e">
        <f ca="1">IF(ISNUMBER(OFFSET(INDIRECT("'"&amp;'DATA for charts'!K$5&amp;"'!$J1"),$A2368-1,0)),OFFSET(INDIRECT("'"&amp;'DATA for charts'!K$5&amp;"'!$J1"),$A2368-1,0),NA())</f>
        <v>#N/A</v>
      </c>
      <c r="L2368" s="28" t="e">
        <f ca="1">IF(ISNUMBER(OFFSET(INDIRECT("'"&amp;'DATA for charts'!L$5&amp;"'!$J1"),$A2368-1,0)),OFFSET(INDIRECT("'"&amp;'DATA for charts'!L$5&amp;"'!$J1"),$A2368-1,0),NA())</f>
        <v>#N/A</v>
      </c>
      <c r="M2368" s="28" t="e">
        <f ca="1">IF(ISNUMBER(OFFSET(INDIRECT("'"&amp;'DATA for charts'!M$5&amp;"'!$J1"),$A2368-1,0)),OFFSET(INDIRECT("'"&amp;'DATA for charts'!M$5&amp;"'!$J1"),$A2368-1,0),NA())</f>
        <v>#N/A</v>
      </c>
      <c r="N2368" s="28" t="e">
        <f ca="1">IF(ISNUMBER(OFFSET(INDIRECT("'"&amp;'DATA for charts'!N$5&amp;"'!$J1"),$A2368-1,0)),OFFSET(INDIRECT("'"&amp;'DATA for charts'!N$5&amp;"'!$J1"),$A2368-1,0),NA())</f>
        <v>#N/A</v>
      </c>
      <c r="O2368" s="28" t="e">
        <f ca="1">IF(ISNUMBER(OFFSET(INDIRECT("'"&amp;'DATA for charts'!O$5&amp;"'!$J1"),$A2368-1,0)),OFFSET(INDIRECT("'"&amp;'DATA for charts'!O$5&amp;"'!$J1"),$A2368-1,0),NA())</f>
        <v>#N/A</v>
      </c>
      <c r="P2368" s="28" t="e">
        <f ca="1">IF(ISNUMBER(OFFSET(INDIRECT("'"&amp;'DATA for charts'!P$5&amp;"'!$J1"),$A2368-1,0)),OFFSET(INDIRECT("'"&amp;'DATA for charts'!P$5&amp;"'!$J1"),$A2368-1,0),NA())</f>
        <v>#N/A</v>
      </c>
      <c r="Q2368" s="28" t="e">
        <f ca="1">IF(ISNUMBER(OFFSET(INDIRECT("'"&amp;'DATA for charts'!Q$5&amp;"'!$J1"),$A2368-1,0)),OFFSET(INDIRECT("'"&amp;'DATA for charts'!Q$5&amp;"'!$J1"),$A2368-1,0),NA())</f>
        <v>#N/A</v>
      </c>
      <c r="R2368" s="28" t="e">
        <f ca="1">IF(ISNUMBER(OFFSET(INDIRECT("'"&amp;'DATA for charts'!R$5&amp;"'!$J1"),$A2368-1,0)),OFFSET(INDIRECT("'"&amp;'DATA for charts'!R$5&amp;"'!$J1"),$A2368-1,0),NA())</f>
        <v>#N/A</v>
      </c>
      <c r="S2368" s="28" t="e">
        <f ca="1">IF(ISNUMBER(OFFSET(INDIRECT("'"&amp;'DATA for charts'!S$5&amp;"'!$J1"),$A2368-1,0)),OFFSET(INDIRECT("'"&amp;'DATA for charts'!S$5&amp;"'!$J1"),$A2368-1,0),NA())</f>
        <v>#N/A</v>
      </c>
    </row>
    <row r="2369" spans="1:19">
      <c r="A2369" s="226">
        <f t="shared" si="1597"/>
        <v>252</v>
      </c>
      <c r="B2369" s="8">
        <v>23</v>
      </c>
      <c r="C2369" s="28">
        <f ca="1">IF(ISNUMBER(OFFSET(INDIRECT("'"&amp;'DATA for charts'!C$5&amp;"'!$J1"),$A2369-1,0)),OFFSET(INDIRECT("'"&amp;'DATA for charts'!C$5&amp;"'!$J1"),$A2369-1,0),NA())</f>
        <v>0.95143133426074655</v>
      </c>
      <c r="D2369" s="28">
        <f ca="1">IF(ISNUMBER(OFFSET(INDIRECT("'"&amp;'DATA for charts'!D$5&amp;"'!$J1"),$A2369-1,0)),OFFSET(INDIRECT("'"&amp;'DATA for charts'!D$5&amp;"'!$J1"),$A2369-1,0),NA())</f>
        <v>-2.8550949999999999</v>
      </c>
      <c r="E2369" s="28">
        <f ca="1">IF(ISNUMBER(OFFSET(INDIRECT("'"&amp;'DATA for charts'!E$5&amp;"'!$J1"),$A2369-1,0)),OFFSET(INDIRECT("'"&amp;'DATA for charts'!E$5&amp;"'!$J1"),$A2369-1,0),NA())</f>
        <v>0.95</v>
      </c>
      <c r="F2369" s="28">
        <f ca="1">IF(ISNUMBER(OFFSET(INDIRECT("'"&amp;'DATA for charts'!F$5&amp;"'!$J1"),$A2369-1,0)),OFFSET(INDIRECT("'"&amp;'DATA for charts'!F$5&amp;"'!$J1"),$A2369-1,0),NA())</f>
        <v>-4.7857091494974204</v>
      </c>
      <c r="G2369" s="28">
        <f ca="1">IF(ISNUMBER(OFFSET(INDIRECT("'"&amp;'DATA for charts'!G$5&amp;"'!$J1"),$A2369-1,0)),OFFSET(INDIRECT("'"&amp;'DATA for charts'!G$5&amp;"'!$J1"),$A2369-1,0),NA())</f>
        <v>-3.35</v>
      </c>
      <c r="H2369" s="28">
        <f ca="1">IF(ISNUMBER(OFFSET(INDIRECT("'"&amp;'DATA for charts'!H$5&amp;"'!$J1"),$A2369-1,0)),OFFSET(INDIRECT("'"&amp;'DATA for charts'!H$5&amp;"'!$J1"),$A2369-1,0),NA())</f>
        <v>-2.7777657287327799</v>
      </c>
      <c r="I2369" s="28">
        <f ca="1">IF(ISNUMBER(OFFSET(INDIRECT("'"&amp;'DATA for charts'!I$5&amp;"'!$J1"),$A2369-1,0)),OFFSET(INDIRECT("'"&amp;'DATA for charts'!I$5&amp;"'!$J1"),$A2369-1,0),NA())</f>
        <v>0.95143133426074655</v>
      </c>
      <c r="J2369" s="28" t="e">
        <f ca="1">IF(ISNUMBER(OFFSET(INDIRECT("'"&amp;'DATA for charts'!J$5&amp;"'!$J1"),$A2369-1,0)),OFFSET(INDIRECT("'"&amp;'DATA for charts'!J$5&amp;"'!$J1"),$A2369-1,0),NA())</f>
        <v>#N/A</v>
      </c>
      <c r="K2369" s="28" t="e">
        <f ca="1">IF(ISNUMBER(OFFSET(INDIRECT("'"&amp;'DATA for charts'!K$5&amp;"'!$J1"),$A2369-1,0)),OFFSET(INDIRECT("'"&amp;'DATA for charts'!K$5&amp;"'!$J1"),$A2369-1,0),NA())</f>
        <v>#N/A</v>
      </c>
      <c r="L2369" s="28" t="e">
        <f ca="1">IF(ISNUMBER(OFFSET(INDIRECT("'"&amp;'DATA for charts'!L$5&amp;"'!$J1"),$A2369-1,0)),OFFSET(INDIRECT("'"&amp;'DATA for charts'!L$5&amp;"'!$J1"),$A2369-1,0),NA())</f>
        <v>#N/A</v>
      </c>
      <c r="M2369" s="28" t="e">
        <f ca="1">IF(ISNUMBER(OFFSET(INDIRECT("'"&amp;'DATA for charts'!M$5&amp;"'!$J1"),$A2369-1,0)),OFFSET(INDIRECT("'"&amp;'DATA for charts'!M$5&amp;"'!$J1"),$A2369-1,0),NA())</f>
        <v>#N/A</v>
      </c>
      <c r="N2369" s="28" t="e">
        <f ca="1">IF(ISNUMBER(OFFSET(INDIRECT("'"&amp;'DATA for charts'!N$5&amp;"'!$J1"),$A2369-1,0)),OFFSET(INDIRECT("'"&amp;'DATA for charts'!N$5&amp;"'!$J1"),$A2369-1,0),NA())</f>
        <v>#N/A</v>
      </c>
      <c r="O2369" s="28" t="e">
        <f ca="1">IF(ISNUMBER(OFFSET(INDIRECT("'"&amp;'DATA for charts'!O$5&amp;"'!$J1"),$A2369-1,0)),OFFSET(INDIRECT("'"&amp;'DATA for charts'!O$5&amp;"'!$J1"),$A2369-1,0),NA())</f>
        <v>#N/A</v>
      </c>
      <c r="P2369" s="28" t="e">
        <f ca="1">IF(ISNUMBER(OFFSET(INDIRECT("'"&amp;'DATA for charts'!P$5&amp;"'!$J1"),$A2369-1,0)),OFFSET(INDIRECT("'"&amp;'DATA for charts'!P$5&amp;"'!$J1"),$A2369-1,0),NA())</f>
        <v>#N/A</v>
      </c>
      <c r="Q2369" s="28" t="e">
        <f ca="1">IF(ISNUMBER(OFFSET(INDIRECT("'"&amp;'DATA for charts'!Q$5&amp;"'!$J1"),$A2369-1,0)),OFFSET(INDIRECT("'"&amp;'DATA for charts'!Q$5&amp;"'!$J1"),$A2369-1,0),NA())</f>
        <v>#N/A</v>
      </c>
      <c r="R2369" s="28" t="e">
        <f ca="1">IF(ISNUMBER(OFFSET(INDIRECT("'"&amp;'DATA for charts'!R$5&amp;"'!$J1"),$A2369-1,0)),OFFSET(INDIRECT("'"&amp;'DATA for charts'!R$5&amp;"'!$J1"),$A2369-1,0),NA())</f>
        <v>#N/A</v>
      </c>
      <c r="S2369" s="28" t="e">
        <f ca="1">IF(ISNUMBER(OFFSET(INDIRECT("'"&amp;'DATA for charts'!S$5&amp;"'!$J1"),$A2369-1,0)),OFFSET(INDIRECT("'"&amp;'DATA for charts'!S$5&amp;"'!$J1"),$A2369-1,0),NA())</f>
        <v>#N/A</v>
      </c>
    </row>
    <row r="2370" spans="1:19">
      <c r="A2370" s="226">
        <f t="shared" si="1597"/>
        <v>253</v>
      </c>
      <c r="B2370" s="8">
        <v>24</v>
      </c>
      <c r="C2370" s="28">
        <f ca="1">IF(ISNUMBER(OFFSET(INDIRECT("'"&amp;'DATA for charts'!C$5&amp;"'!$J1"),$A2370-1,0)),OFFSET(INDIRECT("'"&amp;'DATA for charts'!C$5&amp;"'!$J1"),$A2370-1,0),NA())</f>
        <v>0.95171784739790155</v>
      </c>
      <c r="D2370" s="28">
        <f ca="1">IF(ISNUMBER(OFFSET(INDIRECT("'"&amp;'DATA for charts'!D$5&amp;"'!$J1"),$A2370-1,0)),OFFSET(INDIRECT("'"&amp;'DATA for charts'!D$5&amp;"'!$J1"),$A2370-1,0),NA())</f>
        <v>-3.349259</v>
      </c>
      <c r="E2370" s="28">
        <f ca="1">IF(ISNUMBER(OFFSET(INDIRECT("'"&amp;'DATA for charts'!E$5&amp;"'!$J1"),$A2370-1,0)),OFFSET(INDIRECT("'"&amp;'DATA for charts'!E$5&amp;"'!$J1"),$A2370-1,0),NA())</f>
        <v>0.95</v>
      </c>
      <c r="F2370" s="28">
        <f ca="1">IF(ISNUMBER(OFFSET(INDIRECT("'"&amp;'DATA for charts'!F$5&amp;"'!$J1"),$A2370-1,0)),OFFSET(INDIRECT("'"&amp;'DATA for charts'!F$5&amp;"'!$J1"),$A2370-1,0),NA())</f>
        <v>-5.2604992150956997</v>
      </c>
      <c r="G2370" s="28">
        <f ca="1">IF(ISNUMBER(OFFSET(INDIRECT("'"&amp;'DATA for charts'!G$5&amp;"'!$J1"),$A2370-1,0)),OFFSET(INDIRECT("'"&amp;'DATA for charts'!G$5&amp;"'!$J1"),$A2370-1,0),NA())</f>
        <v>-3.34</v>
      </c>
      <c r="H2370" s="28">
        <f ca="1">IF(ISNUMBER(OFFSET(INDIRECT("'"&amp;'DATA for charts'!H$5&amp;"'!$J1"),$A2370-1,0)),OFFSET(INDIRECT("'"&amp;'DATA for charts'!H$5&amp;"'!$J1"),$A2370-1,0),NA())</f>
        <v>-3.3332910298787999</v>
      </c>
      <c r="I2370" s="28">
        <f ca="1">IF(ISNUMBER(OFFSET(INDIRECT("'"&amp;'DATA for charts'!I$5&amp;"'!$J1"),$A2370-1,0)),OFFSET(INDIRECT("'"&amp;'DATA for charts'!I$5&amp;"'!$J1"),$A2370-1,0),NA())</f>
        <v>0.95171784739790155</v>
      </c>
      <c r="J2370" s="28" t="e">
        <f ca="1">IF(ISNUMBER(OFFSET(INDIRECT("'"&amp;'DATA for charts'!J$5&amp;"'!$J1"),$A2370-1,0)),OFFSET(INDIRECT("'"&amp;'DATA for charts'!J$5&amp;"'!$J1"),$A2370-1,0),NA())</f>
        <v>#N/A</v>
      </c>
      <c r="K2370" s="28" t="e">
        <f ca="1">IF(ISNUMBER(OFFSET(INDIRECT("'"&amp;'DATA for charts'!K$5&amp;"'!$J1"),$A2370-1,0)),OFFSET(INDIRECT("'"&amp;'DATA for charts'!K$5&amp;"'!$J1"),$A2370-1,0),NA())</f>
        <v>#N/A</v>
      </c>
      <c r="L2370" s="28" t="e">
        <f ca="1">IF(ISNUMBER(OFFSET(INDIRECT("'"&amp;'DATA for charts'!L$5&amp;"'!$J1"),$A2370-1,0)),OFFSET(INDIRECT("'"&amp;'DATA for charts'!L$5&amp;"'!$J1"),$A2370-1,0),NA())</f>
        <v>#N/A</v>
      </c>
      <c r="M2370" s="28" t="e">
        <f ca="1">IF(ISNUMBER(OFFSET(INDIRECT("'"&amp;'DATA for charts'!M$5&amp;"'!$J1"),$A2370-1,0)),OFFSET(INDIRECT("'"&amp;'DATA for charts'!M$5&amp;"'!$J1"),$A2370-1,0),NA())</f>
        <v>#N/A</v>
      </c>
      <c r="N2370" s="28" t="e">
        <f ca="1">IF(ISNUMBER(OFFSET(INDIRECT("'"&amp;'DATA for charts'!N$5&amp;"'!$J1"),$A2370-1,0)),OFFSET(INDIRECT("'"&amp;'DATA for charts'!N$5&amp;"'!$J1"),$A2370-1,0),NA())</f>
        <v>#N/A</v>
      </c>
      <c r="O2370" s="28" t="e">
        <f ca="1">IF(ISNUMBER(OFFSET(INDIRECT("'"&amp;'DATA for charts'!O$5&amp;"'!$J1"),$A2370-1,0)),OFFSET(INDIRECT("'"&amp;'DATA for charts'!O$5&amp;"'!$J1"),$A2370-1,0),NA())</f>
        <v>#N/A</v>
      </c>
      <c r="P2370" s="28" t="e">
        <f ca="1">IF(ISNUMBER(OFFSET(INDIRECT("'"&amp;'DATA for charts'!P$5&amp;"'!$J1"),$A2370-1,0)),OFFSET(INDIRECT("'"&amp;'DATA for charts'!P$5&amp;"'!$J1"),$A2370-1,0),NA())</f>
        <v>#N/A</v>
      </c>
      <c r="Q2370" s="28" t="e">
        <f ca="1">IF(ISNUMBER(OFFSET(INDIRECT("'"&amp;'DATA for charts'!Q$5&amp;"'!$J1"),$A2370-1,0)),OFFSET(INDIRECT("'"&amp;'DATA for charts'!Q$5&amp;"'!$J1"),$A2370-1,0),NA())</f>
        <v>#N/A</v>
      </c>
      <c r="R2370" s="28" t="e">
        <f ca="1">IF(ISNUMBER(OFFSET(INDIRECT("'"&amp;'DATA for charts'!R$5&amp;"'!$J1"),$A2370-1,0)),OFFSET(INDIRECT("'"&amp;'DATA for charts'!R$5&amp;"'!$J1"),$A2370-1,0),NA())</f>
        <v>#N/A</v>
      </c>
      <c r="S2370" s="28" t="e">
        <f ca="1">IF(ISNUMBER(OFFSET(INDIRECT("'"&amp;'DATA for charts'!S$5&amp;"'!$J1"),$A2370-1,0)),OFFSET(INDIRECT("'"&amp;'DATA for charts'!S$5&amp;"'!$J1"),$A2370-1,0),NA())</f>
        <v>#N/A</v>
      </c>
    </row>
    <row r="2371" spans="1:19">
      <c r="A2371" s="216"/>
      <c r="B2371" s="37" t="s">
        <v>85</v>
      </c>
      <c r="C2371" s="37" t="s">
        <v>85</v>
      </c>
      <c r="D2371" s="37" t="s">
        <v>85</v>
      </c>
      <c r="E2371" s="37" t="s">
        <v>85</v>
      </c>
      <c r="F2371" s="37" t="s">
        <v>85</v>
      </c>
      <c r="G2371" s="37" t="s">
        <v>85</v>
      </c>
      <c r="H2371" s="37" t="s">
        <v>85</v>
      </c>
      <c r="I2371" s="37" t="s">
        <v>85</v>
      </c>
      <c r="J2371" s="37" t="s">
        <v>85</v>
      </c>
      <c r="K2371" s="37"/>
      <c r="L2371" s="37"/>
      <c r="M2371" s="37"/>
      <c r="N2371" s="37"/>
      <c r="O2371" s="37"/>
      <c r="P2371" s="37"/>
      <c r="Q2371" s="37"/>
      <c r="R2371" s="37"/>
      <c r="S2371" s="37" t="s">
        <v>85</v>
      </c>
    </row>
    <row r="2379" spans="1:19">
      <c r="A2379" s="216"/>
      <c r="B2379" s="464" t="s">
        <v>891</v>
      </c>
    </row>
    <row r="2380" spans="1:19">
      <c r="A2380" s="216"/>
      <c r="B2380" s="464" t="s">
        <v>894</v>
      </c>
    </row>
    <row r="2381" spans="1:19">
      <c r="A2381" s="216"/>
      <c r="B2381" s="32" t="s">
        <v>82</v>
      </c>
    </row>
    <row r="2382" spans="1:19">
      <c r="A2382" s="216">
        <f t="shared" ref="A2382" si="1598">A$8</f>
        <v>0</v>
      </c>
      <c r="B2382" s="32" t="s">
        <v>65</v>
      </c>
      <c r="C2382" s="33" t="str">
        <f ca="1">C$8</f>
        <v>BSIMAC</v>
      </c>
      <c r="D2382" s="33" t="str">
        <f t="shared" ref="D2382:S2382" ca="1" si="1599">D$8</f>
        <v>CSE</v>
      </c>
      <c r="E2382" s="33" t="str">
        <f t="shared" ca="1" si="1599"/>
        <v>DeST</v>
      </c>
      <c r="F2382" s="33" t="str">
        <f t="shared" ca="1" si="1599"/>
        <v>EnergyPlus</v>
      </c>
      <c r="G2382" s="33" t="str">
        <f t="shared" ca="1" si="1599"/>
        <v>ESP-r</v>
      </c>
      <c r="H2382" s="33" t="str">
        <f t="shared" ca="1" si="1599"/>
        <v>TRNSYS</v>
      </c>
      <c r="I2382" s="33" t="str">
        <f t="shared" ca="1" si="1599"/>
        <v>TestSpec-Alt</v>
      </c>
      <c r="J2382" s="33">
        <f t="shared" ca="1" si="1599"/>
        <v>0</v>
      </c>
      <c r="K2382" s="33">
        <f t="shared" ca="1" si="1599"/>
        <v>0</v>
      </c>
      <c r="L2382" s="33">
        <f t="shared" ca="1" si="1599"/>
        <v>0</v>
      </c>
      <c r="M2382" s="33">
        <f t="shared" ca="1" si="1599"/>
        <v>0</v>
      </c>
      <c r="N2382" s="33">
        <f t="shared" ca="1" si="1599"/>
        <v>0</v>
      </c>
      <c r="O2382" s="33">
        <f t="shared" ca="1" si="1599"/>
        <v>0</v>
      </c>
      <c r="P2382" s="33">
        <f t="shared" ca="1" si="1599"/>
        <v>0</v>
      </c>
      <c r="Q2382" s="33">
        <f t="shared" ca="1" si="1599"/>
        <v>0</v>
      </c>
      <c r="R2382" s="33">
        <f t="shared" ca="1" si="1599"/>
        <v>0</v>
      </c>
      <c r="S2382" s="33" t="str">
        <f t="shared" ca="1" si="1599"/>
        <v>Tested Prg</v>
      </c>
    </row>
    <row r="2383" spans="1:19">
      <c r="A2383" s="216">
        <f t="shared" ref="A2383" si="1600">A$7</f>
        <v>0</v>
      </c>
      <c r="B2383" s="32" t="s">
        <v>66</v>
      </c>
      <c r="C2383" s="33" t="str">
        <f ca="1">C$7</f>
        <v/>
      </c>
      <c r="D2383" s="33" t="str">
        <f t="shared" ref="D2383:S2383" ca="1" si="1601">D$7</f>
        <v/>
      </c>
      <c r="E2383" s="33" t="str">
        <f t="shared" ca="1" si="1601"/>
        <v/>
      </c>
      <c r="F2383" s="33" t="str">
        <f t="shared" ca="1" si="1601"/>
        <v/>
      </c>
      <c r="G2383" s="33" t="str">
        <f t="shared" ca="1" si="1601"/>
        <v/>
      </c>
      <c r="H2383" s="33" t="str">
        <f t="shared" ca="1" si="1601"/>
        <v/>
      </c>
      <c r="I2383" s="33" t="str">
        <f t="shared" ca="1" si="1601"/>
        <v/>
      </c>
      <c r="J2383" s="33" t="str">
        <f t="shared" ca="1" si="1601"/>
        <v/>
      </c>
      <c r="K2383" s="33" t="str">
        <f t="shared" ca="1" si="1601"/>
        <v/>
      </c>
      <c r="L2383" s="33" t="str">
        <f t="shared" ca="1" si="1601"/>
        <v/>
      </c>
      <c r="M2383" s="33" t="str">
        <f t="shared" ca="1" si="1601"/>
        <v/>
      </c>
      <c r="N2383" s="33" t="str">
        <f t="shared" ca="1" si="1601"/>
        <v/>
      </c>
      <c r="O2383" s="33" t="str">
        <f t="shared" ca="1" si="1601"/>
        <v/>
      </c>
      <c r="P2383" s="33" t="str">
        <f t="shared" ca="1" si="1601"/>
        <v/>
      </c>
      <c r="Q2383" s="33" t="str">
        <f t="shared" ca="1" si="1601"/>
        <v/>
      </c>
      <c r="R2383" s="33" t="str">
        <f t="shared" ca="1" si="1601"/>
        <v/>
      </c>
      <c r="S2383" s="33" t="str">
        <f t="shared" ca="1" si="1601"/>
        <v/>
      </c>
    </row>
    <row r="2384" spans="1:19">
      <c r="A2384" s="216" t="s">
        <v>125</v>
      </c>
      <c r="B2384" s="32" t="s">
        <v>83</v>
      </c>
      <c r="C2384" s="39" t="s">
        <v>125</v>
      </c>
      <c r="D2384" s="39" t="s">
        <v>125</v>
      </c>
      <c r="E2384" s="39" t="s">
        <v>125</v>
      </c>
      <c r="F2384" s="39" t="s">
        <v>125</v>
      </c>
      <c r="G2384" s="39" t="s">
        <v>125</v>
      </c>
      <c r="H2384" s="39" t="s">
        <v>125</v>
      </c>
      <c r="I2384" s="39" t="s">
        <v>125</v>
      </c>
      <c r="J2384" s="39" t="s">
        <v>125</v>
      </c>
      <c r="K2384" s="39" t="s">
        <v>125</v>
      </c>
      <c r="L2384" s="39" t="s">
        <v>125</v>
      </c>
      <c r="M2384" s="39" t="s">
        <v>125</v>
      </c>
      <c r="N2384" s="39" t="s">
        <v>125</v>
      </c>
      <c r="O2384" s="39" t="s">
        <v>125</v>
      </c>
      <c r="P2384" s="39" t="s">
        <v>125</v>
      </c>
      <c r="Q2384" s="39" t="s">
        <v>125</v>
      </c>
      <c r="R2384" s="39" t="s">
        <v>125</v>
      </c>
      <c r="S2384" s="39" t="s">
        <v>125</v>
      </c>
    </row>
    <row r="2385" spans="1:19">
      <c r="A2385" s="216" t="s">
        <v>85</v>
      </c>
      <c r="B2385" s="37" t="s">
        <v>85</v>
      </c>
      <c r="C2385" s="38" t="s">
        <v>85</v>
      </c>
      <c r="D2385" s="38" t="s">
        <v>85</v>
      </c>
      <c r="E2385" s="38" t="s">
        <v>85</v>
      </c>
      <c r="F2385" s="38" t="s">
        <v>85</v>
      </c>
      <c r="G2385" s="38" t="s">
        <v>85</v>
      </c>
      <c r="H2385" s="38" t="s">
        <v>85</v>
      </c>
      <c r="I2385" s="38" t="s">
        <v>85</v>
      </c>
      <c r="J2385" s="38" t="s">
        <v>85</v>
      </c>
      <c r="K2385" s="38" t="s">
        <v>85</v>
      </c>
      <c r="L2385" s="38" t="s">
        <v>85</v>
      </c>
      <c r="M2385" s="38" t="s">
        <v>85</v>
      </c>
      <c r="N2385" s="38" t="s">
        <v>85</v>
      </c>
      <c r="O2385" s="38" t="s">
        <v>85</v>
      </c>
      <c r="P2385" s="38" t="s">
        <v>85</v>
      </c>
      <c r="Q2385" s="38" t="s">
        <v>85</v>
      </c>
      <c r="R2385" s="38" t="s">
        <v>85</v>
      </c>
      <c r="S2385" s="38" t="s">
        <v>85</v>
      </c>
    </row>
    <row r="2386" spans="1:19">
      <c r="A2386" s="216">
        <f t="shared" ref="A2386" si="1602">A$8</f>
        <v>0</v>
      </c>
      <c r="B2386" s="37"/>
      <c r="C2386" s="33" t="str">
        <f ca="1">C$8</f>
        <v>BSIMAC</v>
      </c>
      <c r="D2386" s="33" t="str">
        <f t="shared" ref="D2386:S2386" ca="1" si="1603">D$8</f>
        <v>CSE</v>
      </c>
      <c r="E2386" s="33" t="str">
        <f t="shared" ca="1" si="1603"/>
        <v>DeST</v>
      </c>
      <c r="F2386" s="33" t="str">
        <f t="shared" ca="1" si="1603"/>
        <v>EnergyPlus</v>
      </c>
      <c r="G2386" s="33" t="str">
        <f t="shared" ca="1" si="1603"/>
        <v>ESP-r</v>
      </c>
      <c r="H2386" s="33" t="str">
        <f t="shared" ca="1" si="1603"/>
        <v>TRNSYS</v>
      </c>
      <c r="I2386" s="33" t="str">
        <f t="shared" ca="1" si="1603"/>
        <v>TestSpec-Alt</v>
      </c>
      <c r="J2386" s="33">
        <f t="shared" ca="1" si="1603"/>
        <v>0</v>
      </c>
      <c r="K2386" s="33">
        <f t="shared" ca="1" si="1603"/>
        <v>0</v>
      </c>
      <c r="L2386" s="33">
        <f t="shared" ca="1" si="1603"/>
        <v>0</v>
      </c>
      <c r="M2386" s="33">
        <f t="shared" ca="1" si="1603"/>
        <v>0</v>
      </c>
      <c r="N2386" s="33">
        <f t="shared" ca="1" si="1603"/>
        <v>0</v>
      </c>
      <c r="O2386" s="33">
        <f t="shared" ca="1" si="1603"/>
        <v>0</v>
      </c>
      <c r="P2386" s="33">
        <f t="shared" ca="1" si="1603"/>
        <v>0</v>
      </c>
      <c r="Q2386" s="33">
        <f t="shared" ca="1" si="1603"/>
        <v>0</v>
      </c>
      <c r="R2386" s="33">
        <f t="shared" ca="1" si="1603"/>
        <v>0</v>
      </c>
      <c r="S2386" s="33" t="str">
        <f t="shared" ca="1" si="1603"/>
        <v>Tested Prg</v>
      </c>
    </row>
    <row r="2387" spans="1:19">
      <c r="A2387" s="226">
        <v>230</v>
      </c>
      <c r="B2387" s="8">
        <v>1</v>
      </c>
      <c r="C2387" s="28">
        <f ca="1">IF(ISNUMBER(OFFSET(INDIRECT("'"&amp;'DATA for charts'!C$5&amp;"'!$K1"),$A2387-1,0)),OFFSET(INDIRECT("'"&amp;'DATA for charts'!C$5&amp;"'!$K1"),$A2387-1,0),NA())</f>
        <v>0.75692557816313411</v>
      </c>
      <c r="D2387" s="28">
        <f ca="1">IF(ISNUMBER(OFFSET(INDIRECT("'"&amp;'DATA for charts'!D$5&amp;"'!$K1"),$A2387-1,0)),OFFSET(INDIRECT("'"&amp;'DATA for charts'!D$5&amp;"'!$K1"),$A2387-1,0),NA())</f>
        <v>0.90277349999999978</v>
      </c>
      <c r="E2387" s="28">
        <f ca="1">IF(ISNUMBER(OFFSET(INDIRECT("'"&amp;'DATA for charts'!E$5&amp;"'!$K1"),$A2387-1,0)),OFFSET(INDIRECT("'"&amp;'DATA for charts'!E$5&amp;"'!$K1"),$A2387-1,0),NA())</f>
        <v>0.76</v>
      </c>
      <c r="F2387" s="28">
        <f ca="1">IF(ISNUMBER(OFFSET(INDIRECT("'"&amp;'DATA for charts'!F$5&amp;"'!$K1"),$A2387-1,0)),OFFSET(INDIRECT("'"&amp;'DATA for charts'!F$5&amp;"'!$K1"),$A2387-1,0),NA())</f>
        <v>4.3575263717453199</v>
      </c>
      <c r="G2387" s="28">
        <f ca="1">IF(ISNUMBER(OFFSET(INDIRECT("'"&amp;'DATA for charts'!G$5&amp;"'!$K1"),$A2387-1,0)),OFFSET(INDIRECT("'"&amp;'DATA for charts'!G$5&amp;"'!$K1"),$A2387-1,0),NA())</f>
        <v>0.7</v>
      </c>
      <c r="H2387" s="28">
        <f ca="1">IF(ISNUMBER(OFFSET(INDIRECT("'"&amp;'DATA for charts'!H$5&amp;"'!$K1"),$A2387-1,0)),OFFSET(INDIRECT("'"&amp;'DATA for charts'!H$5&amp;"'!$K1"),$A2387-1,0),NA())</f>
        <v>1.03887318381418</v>
      </c>
      <c r="I2387" s="28">
        <f ca="1">IF(ISNUMBER(OFFSET(INDIRECT("'"&amp;'DATA for charts'!I$5&amp;"'!$K1"),$A2387-1,0)),OFFSET(INDIRECT("'"&amp;'DATA for charts'!I$5&amp;"'!$K1"),$A2387-1,0),NA())</f>
        <v>0.75692557816313411</v>
      </c>
      <c r="J2387" s="28" t="e">
        <f ca="1">IF(ISNUMBER(OFFSET(INDIRECT("'"&amp;'DATA for charts'!J$5&amp;"'!$K1"),$A2387-1,0)),OFFSET(INDIRECT("'"&amp;'DATA for charts'!J$5&amp;"'!$K1"),$A2387-1,0),NA())</f>
        <v>#N/A</v>
      </c>
      <c r="K2387" s="28" t="e">
        <f ca="1">IF(ISNUMBER(OFFSET(INDIRECT("'"&amp;'DATA for charts'!K$5&amp;"'!$K1"),$A2387-1,0)),OFFSET(INDIRECT("'"&amp;'DATA for charts'!K$5&amp;"'!$K1"),$A2387-1,0),NA())</f>
        <v>#N/A</v>
      </c>
      <c r="L2387" s="28" t="e">
        <f ca="1">IF(ISNUMBER(OFFSET(INDIRECT("'"&amp;'DATA for charts'!L$5&amp;"'!$K1"),$A2387-1,0)),OFFSET(INDIRECT("'"&amp;'DATA for charts'!L$5&amp;"'!$K1"),$A2387-1,0),NA())</f>
        <v>#N/A</v>
      </c>
      <c r="M2387" s="28" t="e">
        <f ca="1">IF(ISNUMBER(OFFSET(INDIRECT("'"&amp;'DATA for charts'!M$5&amp;"'!$K1"),$A2387-1,0)),OFFSET(INDIRECT("'"&amp;'DATA for charts'!M$5&amp;"'!$K1"),$A2387-1,0),NA())</f>
        <v>#N/A</v>
      </c>
      <c r="N2387" s="28" t="e">
        <f ca="1">IF(ISNUMBER(OFFSET(INDIRECT("'"&amp;'DATA for charts'!N$5&amp;"'!$K1"),$A2387-1,0)),OFFSET(INDIRECT("'"&amp;'DATA for charts'!N$5&amp;"'!$K1"),$A2387-1,0),NA())</f>
        <v>#N/A</v>
      </c>
      <c r="O2387" s="28" t="e">
        <f ca="1">IF(ISNUMBER(OFFSET(INDIRECT("'"&amp;'DATA for charts'!O$5&amp;"'!$K1"),$A2387-1,0)),OFFSET(INDIRECT("'"&amp;'DATA for charts'!O$5&amp;"'!$K1"),$A2387-1,0),NA())</f>
        <v>#N/A</v>
      </c>
      <c r="P2387" s="28" t="e">
        <f ca="1">IF(ISNUMBER(OFFSET(INDIRECT("'"&amp;'DATA for charts'!P$5&amp;"'!$K1"),$A2387-1,0)),OFFSET(INDIRECT("'"&amp;'DATA for charts'!P$5&amp;"'!$K1"),$A2387-1,0),NA())</f>
        <v>#N/A</v>
      </c>
      <c r="Q2387" s="28" t="e">
        <f ca="1">IF(ISNUMBER(OFFSET(INDIRECT("'"&amp;'DATA for charts'!Q$5&amp;"'!$K1"),$A2387-1,0)),OFFSET(INDIRECT("'"&amp;'DATA for charts'!Q$5&amp;"'!$K1"),$A2387-1,0),NA())</f>
        <v>#N/A</v>
      </c>
      <c r="R2387" s="28" t="e">
        <f ca="1">IF(ISNUMBER(OFFSET(INDIRECT("'"&amp;'DATA for charts'!R$5&amp;"'!$K1"),$A2387-1,0)),OFFSET(INDIRECT("'"&amp;'DATA for charts'!R$5&amp;"'!$K1"),$A2387-1,0),NA())</f>
        <v>#N/A</v>
      </c>
      <c r="S2387" s="28" t="e">
        <f ca="1">IF(ISNUMBER(OFFSET(INDIRECT("'"&amp;'DATA for charts'!S$5&amp;"'!$K1"),$A2387-1,0)),OFFSET(INDIRECT("'"&amp;'DATA for charts'!S$5&amp;"'!$K1"),$A2387-1,0),NA())</f>
        <v>#N/A</v>
      </c>
    </row>
    <row r="2388" spans="1:19">
      <c r="A2388" s="226">
        <f t="shared" ref="A2388:A2410" si="1604">A2387+1</f>
        <v>231</v>
      </c>
      <c r="B2388" s="8">
        <v>2</v>
      </c>
      <c r="C2388" s="28">
        <f ca="1">IF(ISNUMBER(OFFSET(INDIRECT("'"&amp;'DATA for charts'!C$5&amp;"'!$K1"),$A2388-1,0)),OFFSET(INDIRECT("'"&amp;'DATA for charts'!C$5&amp;"'!$K1"),$A2388-1,0),NA())</f>
        <v>0.16261402127383917</v>
      </c>
      <c r="D2388" s="28">
        <f ca="1">IF(ISNUMBER(OFFSET(INDIRECT("'"&amp;'DATA for charts'!D$5&amp;"'!$K1"),$A2388-1,0)),OFFSET(INDIRECT("'"&amp;'DATA for charts'!D$5&amp;"'!$K1"),$A2388-1,0),NA())</f>
        <v>0.31055191999999998</v>
      </c>
      <c r="E2388" s="28">
        <f ca="1">IF(ISNUMBER(OFFSET(INDIRECT("'"&amp;'DATA for charts'!E$5&amp;"'!$K1"),$A2388-1,0)),OFFSET(INDIRECT("'"&amp;'DATA for charts'!E$5&amp;"'!$K1"),$A2388-1,0),NA())</f>
        <v>0.16300000000000001</v>
      </c>
      <c r="F2388" s="28">
        <f ca="1">IF(ISNUMBER(OFFSET(INDIRECT("'"&amp;'DATA for charts'!F$5&amp;"'!$K1"),$A2388-1,0)),OFFSET(INDIRECT("'"&amp;'DATA for charts'!F$5&amp;"'!$K1"),$A2388-1,0),NA())</f>
        <v>3.85783296556516</v>
      </c>
      <c r="G2388" s="28">
        <f ca="1">IF(ISNUMBER(OFFSET(INDIRECT("'"&amp;'DATA for charts'!G$5&amp;"'!$K1"),$A2388-1,0)),OFFSET(INDIRECT("'"&amp;'DATA for charts'!G$5&amp;"'!$K1"),$A2388-1,0),NA())</f>
        <v>0.1</v>
      </c>
      <c r="H2388" s="28">
        <f ca="1">IF(ISNUMBER(OFFSET(INDIRECT("'"&amp;'DATA for charts'!H$5&amp;"'!$K1"),$A2388-1,0)),OFFSET(INDIRECT("'"&amp;'DATA for charts'!H$5&amp;"'!$K1"),$A2388-1,0),NA())</f>
        <v>0.40273852482545103</v>
      </c>
      <c r="I2388" s="28">
        <f ca="1">IF(ISNUMBER(OFFSET(INDIRECT("'"&amp;'DATA for charts'!I$5&amp;"'!$K1"),$A2388-1,0)),OFFSET(INDIRECT("'"&amp;'DATA for charts'!I$5&amp;"'!$K1"),$A2388-1,0),NA())</f>
        <v>0.16261402127383917</v>
      </c>
      <c r="J2388" s="28" t="e">
        <f ca="1">IF(ISNUMBER(OFFSET(INDIRECT("'"&amp;'DATA for charts'!J$5&amp;"'!$K1"),$A2388-1,0)),OFFSET(INDIRECT("'"&amp;'DATA for charts'!J$5&amp;"'!$K1"),$A2388-1,0),NA())</f>
        <v>#N/A</v>
      </c>
      <c r="K2388" s="28" t="e">
        <f ca="1">IF(ISNUMBER(OFFSET(INDIRECT("'"&amp;'DATA for charts'!K$5&amp;"'!$K1"),$A2388-1,0)),OFFSET(INDIRECT("'"&amp;'DATA for charts'!K$5&amp;"'!$K1"),$A2388-1,0),NA())</f>
        <v>#N/A</v>
      </c>
      <c r="L2388" s="28" t="e">
        <f ca="1">IF(ISNUMBER(OFFSET(INDIRECT("'"&amp;'DATA for charts'!L$5&amp;"'!$K1"),$A2388-1,0)),OFFSET(INDIRECT("'"&amp;'DATA for charts'!L$5&amp;"'!$K1"),$A2388-1,0),NA())</f>
        <v>#N/A</v>
      </c>
      <c r="M2388" s="28" t="e">
        <f ca="1">IF(ISNUMBER(OFFSET(INDIRECT("'"&amp;'DATA for charts'!M$5&amp;"'!$K1"),$A2388-1,0)),OFFSET(INDIRECT("'"&amp;'DATA for charts'!M$5&amp;"'!$K1"),$A2388-1,0),NA())</f>
        <v>#N/A</v>
      </c>
      <c r="N2388" s="28" t="e">
        <f ca="1">IF(ISNUMBER(OFFSET(INDIRECT("'"&amp;'DATA for charts'!N$5&amp;"'!$K1"),$A2388-1,0)),OFFSET(INDIRECT("'"&amp;'DATA for charts'!N$5&amp;"'!$K1"),$A2388-1,0),NA())</f>
        <v>#N/A</v>
      </c>
      <c r="O2388" s="28" t="e">
        <f ca="1">IF(ISNUMBER(OFFSET(INDIRECT("'"&amp;'DATA for charts'!O$5&amp;"'!$K1"),$A2388-1,0)),OFFSET(INDIRECT("'"&amp;'DATA for charts'!O$5&amp;"'!$K1"),$A2388-1,0),NA())</f>
        <v>#N/A</v>
      </c>
      <c r="P2388" s="28" t="e">
        <f ca="1">IF(ISNUMBER(OFFSET(INDIRECT("'"&amp;'DATA for charts'!P$5&amp;"'!$K1"),$A2388-1,0)),OFFSET(INDIRECT("'"&amp;'DATA for charts'!P$5&amp;"'!$K1"),$A2388-1,0),NA())</f>
        <v>#N/A</v>
      </c>
      <c r="Q2388" s="28" t="e">
        <f ca="1">IF(ISNUMBER(OFFSET(INDIRECT("'"&amp;'DATA for charts'!Q$5&amp;"'!$K1"),$A2388-1,0)),OFFSET(INDIRECT("'"&amp;'DATA for charts'!Q$5&amp;"'!$K1"),$A2388-1,0),NA())</f>
        <v>#N/A</v>
      </c>
      <c r="R2388" s="28" t="e">
        <f ca="1">IF(ISNUMBER(OFFSET(INDIRECT("'"&amp;'DATA for charts'!R$5&amp;"'!$K1"),$A2388-1,0)),OFFSET(INDIRECT("'"&amp;'DATA for charts'!R$5&amp;"'!$K1"),$A2388-1,0),NA())</f>
        <v>#N/A</v>
      </c>
      <c r="S2388" s="28" t="e">
        <f ca="1">IF(ISNUMBER(OFFSET(INDIRECT("'"&amp;'DATA for charts'!S$5&amp;"'!$K1"),$A2388-1,0)),OFFSET(INDIRECT("'"&amp;'DATA for charts'!S$5&amp;"'!$K1"),$A2388-1,0),NA())</f>
        <v>#N/A</v>
      </c>
    </row>
    <row r="2389" spans="1:19">
      <c r="A2389" s="226">
        <f t="shared" si="1604"/>
        <v>232</v>
      </c>
      <c r="B2389" s="8">
        <v>3</v>
      </c>
      <c r="C2389" s="28">
        <f ca="1">IF(ISNUMBER(OFFSET(INDIRECT("'"&amp;'DATA for charts'!C$5&amp;"'!$K1"),$A2389-1,0)),OFFSET(INDIRECT("'"&amp;'DATA for charts'!C$5&amp;"'!$K1"),$A2389-1,0),NA())</f>
        <v>-1.4340635026528048</v>
      </c>
      <c r="D2389" s="28">
        <f ca="1">IF(ISNUMBER(OFFSET(INDIRECT("'"&amp;'DATA for charts'!D$5&amp;"'!$K1"),$A2389-1,0)),OFFSET(INDIRECT("'"&amp;'DATA for charts'!D$5&amp;"'!$K1"),$A2389-1,0),NA())</f>
        <v>-0.83045469999999999</v>
      </c>
      <c r="E2389" s="28">
        <f ca="1">IF(ISNUMBER(OFFSET(INDIRECT("'"&amp;'DATA for charts'!E$5&amp;"'!$K1"),$A2389-1,0)),OFFSET(INDIRECT("'"&amp;'DATA for charts'!E$5&amp;"'!$K1"),$A2389-1,0),NA())</f>
        <v>-1.43</v>
      </c>
      <c r="F2389" s="28">
        <f ca="1">IF(ISNUMBER(OFFSET(INDIRECT("'"&amp;'DATA for charts'!F$5&amp;"'!$K1"),$A2389-1,0)),OFFSET(INDIRECT("'"&amp;'DATA for charts'!F$5&amp;"'!$K1"),$A2389-1,0),NA())</f>
        <v>2.9526399291609802</v>
      </c>
      <c r="G2389" s="28">
        <f ca="1">IF(ISNUMBER(OFFSET(INDIRECT("'"&amp;'DATA for charts'!G$5&amp;"'!$K1"),$A2389-1,0)),OFFSET(INDIRECT("'"&amp;'DATA for charts'!G$5&amp;"'!$K1"),$A2389-1,0),NA())</f>
        <v>-1.36</v>
      </c>
      <c r="H2389" s="28">
        <f ca="1">IF(ISNUMBER(OFFSET(INDIRECT("'"&amp;'DATA for charts'!H$5&amp;"'!$K1"),$A2389-1,0)),OFFSET(INDIRECT("'"&amp;'DATA for charts'!H$5&amp;"'!$K1"),$A2389-1,0),NA())</f>
        <v>-0.72718169728409499</v>
      </c>
      <c r="I2389" s="28">
        <f ca="1">IF(ISNUMBER(OFFSET(INDIRECT("'"&amp;'DATA for charts'!I$5&amp;"'!$K1"),$A2389-1,0)),OFFSET(INDIRECT("'"&amp;'DATA for charts'!I$5&amp;"'!$K1"),$A2389-1,0),NA())</f>
        <v>-1.4340635026528048</v>
      </c>
      <c r="J2389" s="28" t="e">
        <f ca="1">IF(ISNUMBER(OFFSET(INDIRECT("'"&amp;'DATA for charts'!J$5&amp;"'!$K1"),$A2389-1,0)),OFFSET(INDIRECT("'"&amp;'DATA for charts'!J$5&amp;"'!$K1"),$A2389-1,0),NA())</f>
        <v>#N/A</v>
      </c>
      <c r="K2389" s="28" t="e">
        <f ca="1">IF(ISNUMBER(OFFSET(INDIRECT("'"&amp;'DATA for charts'!K$5&amp;"'!$K1"),$A2389-1,0)),OFFSET(INDIRECT("'"&amp;'DATA for charts'!K$5&amp;"'!$K1"),$A2389-1,0),NA())</f>
        <v>#N/A</v>
      </c>
      <c r="L2389" s="28" t="e">
        <f ca="1">IF(ISNUMBER(OFFSET(INDIRECT("'"&amp;'DATA for charts'!L$5&amp;"'!$K1"),$A2389-1,0)),OFFSET(INDIRECT("'"&amp;'DATA for charts'!L$5&amp;"'!$K1"),$A2389-1,0),NA())</f>
        <v>#N/A</v>
      </c>
      <c r="M2389" s="28" t="e">
        <f ca="1">IF(ISNUMBER(OFFSET(INDIRECT("'"&amp;'DATA for charts'!M$5&amp;"'!$K1"),$A2389-1,0)),OFFSET(INDIRECT("'"&amp;'DATA for charts'!M$5&amp;"'!$K1"),$A2389-1,0),NA())</f>
        <v>#N/A</v>
      </c>
      <c r="N2389" s="28" t="e">
        <f ca="1">IF(ISNUMBER(OFFSET(INDIRECT("'"&amp;'DATA for charts'!N$5&amp;"'!$K1"),$A2389-1,0)),OFFSET(INDIRECT("'"&amp;'DATA for charts'!N$5&amp;"'!$K1"),$A2389-1,0),NA())</f>
        <v>#N/A</v>
      </c>
      <c r="O2389" s="28" t="e">
        <f ca="1">IF(ISNUMBER(OFFSET(INDIRECT("'"&amp;'DATA for charts'!O$5&amp;"'!$K1"),$A2389-1,0)),OFFSET(INDIRECT("'"&amp;'DATA for charts'!O$5&amp;"'!$K1"),$A2389-1,0),NA())</f>
        <v>#N/A</v>
      </c>
      <c r="P2389" s="28" t="e">
        <f ca="1">IF(ISNUMBER(OFFSET(INDIRECT("'"&amp;'DATA for charts'!P$5&amp;"'!$K1"),$A2389-1,0)),OFFSET(INDIRECT("'"&amp;'DATA for charts'!P$5&amp;"'!$K1"),$A2389-1,0),NA())</f>
        <v>#N/A</v>
      </c>
      <c r="Q2389" s="28" t="e">
        <f ca="1">IF(ISNUMBER(OFFSET(INDIRECT("'"&amp;'DATA for charts'!Q$5&amp;"'!$K1"),$A2389-1,0)),OFFSET(INDIRECT("'"&amp;'DATA for charts'!Q$5&amp;"'!$K1"),$A2389-1,0),NA())</f>
        <v>#N/A</v>
      </c>
      <c r="R2389" s="28" t="e">
        <f ca="1">IF(ISNUMBER(OFFSET(INDIRECT("'"&amp;'DATA for charts'!R$5&amp;"'!$K1"),$A2389-1,0)),OFFSET(INDIRECT("'"&amp;'DATA for charts'!R$5&amp;"'!$K1"),$A2389-1,0),NA())</f>
        <v>#N/A</v>
      </c>
      <c r="S2389" s="28" t="e">
        <f ca="1">IF(ISNUMBER(OFFSET(INDIRECT("'"&amp;'DATA for charts'!S$5&amp;"'!$K1"),$A2389-1,0)),OFFSET(INDIRECT("'"&amp;'DATA for charts'!S$5&amp;"'!$K1"),$A2389-1,0),NA())</f>
        <v>#N/A</v>
      </c>
    </row>
    <row r="2390" spans="1:19">
      <c r="A2390" s="226">
        <f t="shared" si="1604"/>
        <v>233</v>
      </c>
      <c r="B2390" s="8">
        <v>4</v>
      </c>
      <c r="C2390" s="28">
        <f ca="1">IF(ISNUMBER(OFFSET(INDIRECT("'"&amp;'DATA for charts'!C$5&amp;"'!$K1"),$A2390-1,0)),OFFSET(INDIRECT("'"&amp;'DATA for charts'!C$5&amp;"'!$K1"),$A2390-1,0),NA())</f>
        <v>-2.7014810316691751</v>
      </c>
      <c r="D2390" s="28">
        <f ca="1">IF(ISNUMBER(OFFSET(INDIRECT("'"&amp;'DATA for charts'!D$5&amp;"'!$K1"),$A2390-1,0)),OFFSET(INDIRECT("'"&amp;'DATA for charts'!D$5&amp;"'!$K1"),$A2390-1,0),NA())</f>
        <v>-2.246092</v>
      </c>
      <c r="E2390" s="28">
        <f ca="1">IF(ISNUMBER(OFFSET(INDIRECT("'"&amp;'DATA for charts'!E$5&amp;"'!$K1"),$A2390-1,0)),OFFSET(INDIRECT("'"&amp;'DATA for charts'!E$5&amp;"'!$K1"),$A2390-1,0),NA())</f>
        <v>-2.7</v>
      </c>
      <c r="F2390" s="28">
        <f ca="1">IF(ISNUMBER(OFFSET(INDIRECT("'"&amp;'DATA for charts'!F$5&amp;"'!$K1"),$A2390-1,0)),OFFSET(INDIRECT("'"&amp;'DATA for charts'!F$5&amp;"'!$K1"),$A2390-1,0),NA())</f>
        <v>1.8114455099239</v>
      </c>
      <c r="G2390" s="28">
        <f ca="1">IF(ISNUMBER(OFFSET(INDIRECT("'"&amp;'DATA for charts'!G$5&amp;"'!$K1"),$A2390-1,0)),OFFSET(INDIRECT("'"&amp;'DATA for charts'!G$5&amp;"'!$K1"),$A2390-1,0),NA())</f>
        <v>-2.64</v>
      </c>
      <c r="H2390" s="28">
        <f ca="1">IF(ISNUMBER(OFFSET(INDIRECT("'"&amp;'DATA for charts'!H$5&amp;"'!$K1"),$A2390-1,0)),OFFSET(INDIRECT("'"&amp;'DATA for charts'!H$5&amp;"'!$K1"),$A2390-1,0),NA())</f>
        <v>-2.1863231351187502</v>
      </c>
      <c r="I2390" s="28">
        <f ca="1">IF(ISNUMBER(OFFSET(INDIRECT("'"&amp;'DATA for charts'!I$5&amp;"'!$K1"),$A2390-1,0)),OFFSET(INDIRECT("'"&amp;'DATA for charts'!I$5&amp;"'!$K1"),$A2390-1,0),NA())</f>
        <v>-2.7014810316691751</v>
      </c>
      <c r="J2390" s="28" t="e">
        <f ca="1">IF(ISNUMBER(OFFSET(INDIRECT("'"&amp;'DATA for charts'!J$5&amp;"'!$K1"),$A2390-1,0)),OFFSET(INDIRECT("'"&amp;'DATA for charts'!J$5&amp;"'!$K1"),$A2390-1,0),NA())</f>
        <v>#N/A</v>
      </c>
      <c r="K2390" s="28" t="e">
        <f ca="1">IF(ISNUMBER(OFFSET(INDIRECT("'"&amp;'DATA for charts'!K$5&amp;"'!$K1"),$A2390-1,0)),OFFSET(INDIRECT("'"&amp;'DATA for charts'!K$5&amp;"'!$K1"),$A2390-1,0),NA())</f>
        <v>#N/A</v>
      </c>
      <c r="L2390" s="28" t="e">
        <f ca="1">IF(ISNUMBER(OFFSET(INDIRECT("'"&amp;'DATA for charts'!L$5&amp;"'!$K1"),$A2390-1,0)),OFFSET(INDIRECT("'"&amp;'DATA for charts'!L$5&amp;"'!$K1"),$A2390-1,0),NA())</f>
        <v>#N/A</v>
      </c>
      <c r="M2390" s="28" t="e">
        <f ca="1">IF(ISNUMBER(OFFSET(INDIRECT("'"&amp;'DATA for charts'!M$5&amp;"'!$K1"),$A2390-1,0)),OFFSET(INDIRECT("'"&amp;'DATA for charts'!M$5&amp;"'!$K1"),$A2390-1,0),NA())</f>
        <v>#N/A</v>
      </c>
      <c r="N2390" s="28" t="e">
        <f ca="1">IF(ISNUMBER(OFFSET(INDIRECT("'"&amp;'DATA for charts'!N$5&amp;"'!$K1"),$A2390-1,0)),OFFSET(INDIRECT("'"&amp;'DATA for charts'!N$5&amp;"'!$K1"),$A2390-1,0),NA())</f>
        <v>#N/A</v>
      </c>
      <c r="O2390" s="28" t="e">
        <f ca="1">IF(ISNUMBER(OFFSET(INDIRECT("'"&amp;'DATA for charts'!O$5&amp;"'!$K1"),$A2390-1,0)),OFFSET(INDIRECT("'"&amp;'DATA for charts'!O$5&amp;"'!$K1"),$A2390-1,0),NA())</f>
        <v>#N/A</v>
      </c>
      <c r="P2390" s="28" t="e">
        <f ca="1">IF(ISNUMBER(OFFSET(INDIRECT("'"&amp;'DATA for charts'!P$5&amp;"'!$K1"),$A2390-1,0)),OFFSET(INDIRECT("'"&amp;'DATA for charts'!P$5&amp;"'!$K1"),$A2390-1,0),NA())</f>
        <v>#N/A</v>
      </c>
      <c r="Q2390" s="28" t="e">
        <f ca="1">IF(ISNUMBER(OFFSET(INDIRECT("'"&amp;'DATA for charts'!Q$5&amp;"'!$K1"),$A2390-1,0)),OFFSET(INDIRECT("'"&amp;'DATA for charts'!Q$5&amp;"'!$K1"),$A2390-1,0),NA())</f>
        <v>#N/A</v>
      </c>
      <c r="R2390" s="28" t="e">
        <f ca="1">IF(ISNUMBER(OFFSET(INDIRECT("'"&amp;'DATA for charts'!R$5&amp;"'!$K1"),$A2390-1,0)),OFFSET(INDIRECT("'"&amp;'DATA for charts'!R$5&amp;"'!$K1"),$A2390-1,0),NA())</f>
        <v>#N/A</v>
      </c>
      <c r="S2390" s="28" t="e">
        <f ca="1">IF(ISNUMBER(OFFSET(INDIRECT("'"&amp;'DATA for charts'!S$5&amp;"'!$K1"),$A2390-1,0)),OFFSET(INDIRECT("'"&amp;'DATA for charts'!S$5&amp;"'!$K1"),$A2390-1,0),NA())</f>
        <v>#N/A</v>
      </c>
    </row>
    <row r="2391" spans="1:19">
      <c r="A2391" s="226">
        <f t="shared" si="1604"/>
        <v>234</v>
      </c>
      <c r="B2391" s="8">
        <v>5</v>
      </c>
      <c r="C2391" s="28">
        <f ca="1">IF(ISNUMBER(OFFSET(INDIRECT("'"&amp;'DATA for charts'!C$5&amp;"'!$K1"),$A2391-1,0)),OFFSET(INDIRECT("'"&amp;'DATA for charts'!C$5&amp;"'!$K1"),$A2391-1,0),NA())</f>
        <v>-4.1001615672649905</v>
      </c>
      <c r="D2391" s="28">
        <f ca="1">IF(ISNUMBER(OFFSET(INDIRECT("'"&amp;'DATA for charts'!D$5&amp;"'!$K1"),$A2391-1,0)),OFFSET(INDIRECT("'"&amp;'DATA for charts'!D$5&amp;"'!$K1"),$A2391-1,0),NA())</f>
        <v>-3.585553</v>
      </c>
      <c r="E2391" s="28">
        <f ca="1">IF(ISNUMBER(OFFSET(INDIRECT("'"&amp;'DATA for charts'!E$5&amp;"'!$K1"),$A2391-1,0)),OFFSET(INDIRECT("'"&amp;'DATA for charts'!E$5&amp;"'!$K1"),$A2391-1,0),NA())</f>
        <v>-4.0999999999999996</v>
      </c>
      <c r="F2391" s="28">
        <f ca="1">IF(ISNUMBER(OFFSET(INDIRECT("'"&amp;'DATA for charts'!F$5&amp;"'!$K1"),$A2391-1,0)),OFFSET(INDIRECT("'"&amp;'DATA for charts'!F$5&amp;"'!$K1"),$A2391-1,0),NA())</f>
        <v>0.744671825744598</v>
      </c>
      <c r="G2391" s="28">
        <f ca="1">IF(ISNUMBER(OFFSET(INDIRECT("'"&amp;'DATA for charts'!G$5&amp;"'!$K1"),$A2391-1,0)),OFFSET(INDIRECT("'"&amp;'DATA for charts'!G$5&amp;"'!$K1"),$A2391-1,0),NA())</f>
        <v>-4.05</v>
      </c>
      <c r="H2391" s="28">
        <f ca="1">IF(ISNUMBER(OFFSET(INDIRECT("'"&amp;'DATA for charts'!H$5&amp;"'!$K1"),$A2391-1,0)),OFFSET(INDIRECT("'"&amp;'DATA for charts'!H$5&amp;"'!$K1"),$A2391-1,0),NA())</f>
        <v>-3.5387439801081002</v>
      </c>
      <c r="I2391" s="28">
        <f ca="1">IF(ISNUMBER(OFFSET(INDIRECT("'"&amp;'DATA for charts'!I$5&amp;"'!$K1"),$A2391-1,0)),OFFSET(INDIRECT("'"&amp;'DATA for charts'!I$5&amp;"'!$K1"),$A2391-1,0),NA())</f>
        <v>-4.1001615672649905</v>
      </c>
      <c r="J2391" s="28" t="e">
        <f ca="1">IF(ISNUMBER(OFFSET(INDIRECT("'"&amp;'DATA for charts'!J$5&amp;"'!$K1"),$A2391-1,0)),OFFSET(INDIRECT("'"&amp;'DATA for charts'!J$5&amp;"'!$K1"),$A2391-1,0),NA())</f>
        <v>#N/A</v>
      </c>
      <c r="K2391" s="28" t="e">
        <f ca="1">IF(ISNUMBER(OFFSET(INDIRECT("'"&amp;'DATA for charts'!K$5&amp;"'!$K1"),$A2391-1,0)),OFFSET(INDIRECT("'"&amp;'DATA for charts'!K$5&amp;"'!$K1"),$A2391-1,0),NA())</f>
        <v>#N/A</v>
      </c>
      <c r="L2391" s="28" t="e">
        <f ca="1">IF(ISNUMBER(OFFSET(INDIRECT("'"&amp;'DATA for charts'!L$5&amp;"'!$K1"),$A2391-1,0)),OFFSET(INDIRECT("'"&amp;'DATA for charts'!L$5&amp;"'!$K1"),$A2391-1,0),NA())</f>
        <v>#N/A</v>
      </c>
      <c r="M2391" s="28" t="e">
        <f ca="1">IF(ISNUMBER(OFFSET(INDIRECT("'"&amp;'DATA for charts'!M$5&amp;"'!$K1"),$A2391-1,0)),OFFSET(INDIRECT("'"&amp;'DATA for charts'!M$5&amp;"'!$K1"),$A2391-1,0),NA())</f>
        <v>#N/A</v>
      </c>
      <c r="N2391" s="28" t="e">
        <f ca="1">IF(ISNUMBER(OFFSET(INDIRECT("'"&amp;'DATA for charts'!N$5&amp;"'!$K1"),$A2391-1,0)),OFFSET(INDIRECT("'"&amp;'DATA for charts'!N$5&amp;"'!$K1"),$A2391-1,0),NA())</f>
        <v>#N/A</v>
      </c>
      <c r="O2391" s="28" t="e">
        <f ca="1">IF(ISNUMBER(OFFSET(INDIRECT("'"&amp;'DATA for charts'!O$5&amp;"'!$K1"),$A2391-1,0)),OFFSET(INDIRECT("'"&amp;'DATA for charts'!O$5&amp;"'!$K1"),$A2391-1,0),NA())</f>
        <v>#N/A</v>
      </c>
      <c r="P2391" s="28" t="e">
        <f ca="1">IF(ISNUMBER(OFFSET(INDIRECT("'"&amp;'DATA for charts'!P$5&amp;"'!$K1"),$A2391-1,0)),OFFSET(INDIRECT("'"&amp;'DATA for charts'!P$5&amp;"'!$K1"),$A2391-1,0),NA())</f>
        <v>#N/A</v>
      </c>
      <c r="Q2391" s="28" t="e">
        <f ca="1">IF(ISNUMBER(OFFSET(INDIRECT("'"&amp;'DATA for charts'!Q$5&amp;"'!$K1"),$A2391-1,0)),OFFSET(INDIRECT("'"&amp;'DATA for charts'!Q$5&amp;"'!$K1"),$A2391-1,0),NA())</f>
        <v>#N/A</v>
      </c>
      <c r="R2391" s="28" t="e">
        <f ca="1">IF(ISNUMBER(OFFSET(INDIRECT("'"&amp;'DATA for charts'!R$5&amp;"'!$K1"),$A2391-1,0)),OFFSET(INDIRECT("'"&amp;'DATA for charts'!R$5&amp;"'!$K1"),$A2391-1,0),NA())</f>
        <v>#N/A</v>
      </c>
      <c r="S2391" s="28" t="e">
        <f ca="1">IF(ISNUMBER(OFFSET(INDIRECT("'"&amp;'DATA for charts'!S$5&amp;"'!$K1"),$A2391-1,0)),OFFSET(INDIRECT("'"&amp;'DATA for charts'!S$5&amp;"'!$K1"),$A2391-1,0),NA())</f>
        <v>#N/A</v>
      </c>
    </row>
    <row r="2392" spans="1:19">
      <c r="A2392" s="226">
        <f t="shared" si="1604"/>
        <v>235</v>
      </c>
      <c r="B2392" s="8">
        <v>6</v>
      </c>
      <c r="C2392" s="28">
        <f ca="1">IF(ISNUMBER(OFFSET(INDIRECT("'"&amp;'DATA for charts'!C$5&amp;"'!$K1"),$A2392-1,0)),OFFSET(INDIRECT("'"&amp;'DATA for charts'!C$5&amp;"'!$K1"),$A2392-1,0),NA())</f>
        <v>-1.7789543831850096</v>
      </c>
      <c r="D2392" s="28">
        <f ca="1">IF(ISNUMBER(OFFSET(INDIRECT("'"&amp;'DATA for charts'!D$5&amp;"'!$K1"),$A2392-1,0)),OFFSET(INDIRECT("'"&amp;'DATA for charts'!D$5&amp;"'!$K1"),$A2392-1,0),NA())</f>
        <v>-2.9390649999999998</v>
      </c>
      <c r="E2392" s="28">
        <f ca="1">IF(ISNUMBER(OFFSET(INDIRECT("'"&amp;'DATA for charts'!E$5&amp;"'!$K1"),$A2392-1,0)),OFFSET(INDIRECT("'"&amp;'DATA for charts'!E$5&amp;"'!$K1"),$A2392-1,0),NA())</f>
        <v>-1.78</v>
      </c>
      <c r="F2392" s="28">
        <f ca="1">IF(ISNUMBER(OFFSET(INDIRECT("'"&amp;'DATA for charts'!F$5&amp;"'!$K1"),$A2392-1,0)),OFFSET(INDIRECT("'"&amp;'DATA for charts'!F$5&amp;"'!$K1"),$A2392-1,0),NA())</f>
        <v>1.78663102518098</v>
      </c>
      <c r="G2392" s="28">
        <f ca="1">IF(ISNUMBER(OFFSET(INDIRECT("'"&amp;'DATA for charts'!G$5&amp;"'!$K1"),$A2392-1,0)),OFFSET(INDIRECT("'"&amp;'DATA for charts'!G$5&amp;"'!$K1"),$A2392-1,0),NA())</f>
        <v>-1.82</v>
      </c>
      <c r="H2392" s="28">
        <f ca="1">IF(ISNUMBER(OFFSET(INDIRECT("'"&amp;'DATA for charts'!H$5&amp;"'!$K1"),$A2392-1,0)),OFFSET(INDIRECT("'"&amp;'DATA for charts'!H$5&amp;"'!$K1"),$A2392-1,0),NA())</f>
        <v>-3.08742155175872</v>
      </c>
      <c r="I2392" s="28">
        <f ca="1">IF(ISNUMBER(OFFSET(INDIRECT("'"&amp;'DATA for charts'!I$5&amp;"'!$K1"),$A2392-1,0)),OFFSET(INDIRECT("'"&amp;'DATA for charts'!I$5&amp;"'!$K1"),$A2392-1,0),NA())</f>
        <v>-1.7789543831850096</v>
      </c>
      <c r="J2392" s="28" t="e">
        <f ca="1">IF(ISNUMBER(OFFSET(INDIRECT("'"&amp;'DATA for charts'!J$5&amp;"'!$K1"),$A2392-1,0)),OFFSET(INDIRECT("'"&amp;'DATA for charts'!J$5&amp;"'!$K1"),$A2392-1,0),NA())</f>
        <v>#N/A</v>
      </c>
      <c r="K2392" s="28" t="e">
        <f ca="1">IF(ISNUMBER(OFFSET(INDIRECT("'"&amp;'DATA for charts'!K$5&amp;"'!$K1"),$A2392-1,0)),OFFSET(INDIRECT("'"&amp;'DATA for charts'!K$5&amp;"'!$K1"),$A2392-1,0),NA())</f>
        <v>#N/A</v>
      </c>
      <c r="L2392" s="28" t="e">
        <f ca="1">IF(ISNUMBER(OFFSET(INDIRECT("'"&amp;'DATA for charts'!L$5&amp;"'!$K1"),$A2392-1,0)),OFFSET(INDIRECT("'"&amp;'DATA for charts'!L$5&amp;"'!$K1"),$A2392-1,0),NA())</f>
        <v>#N/A</v>
      </c>
      <c r="M2392" s="28" t="e">
        <f ca="1">IF(ISNUMBER(OFFSET(INDIRECT("'"&amp;'DATA for charts'!M$5&amp;"'!$K1"),$A2392-1,0)),OFFSET(INDIRECT("'"&amp;'DATA for charts'!M$5&amp;"'!$K1"),$A2392-1,0),NA())</f>
        <v>#N/A</v>
      </c>
      <c r="N2392" s="28" t="e">
        <f ca="1">IF(ISNUMBER(OFFSET(INDIRECT("'"&amp;'DATA for charts'!N$5&amp;"'!$K1"),$A2392-1,0)),OFFSET(INDIRECT("'"&amp;'DATA for charts'!N$5&amp;"'!$K1"),$A2392-1,0),NA())</f>
        <v>#N/A</v>
      </c>
      <c r="O2392" s="28" t="e">
        <f ca="1">IF(ISNUMBER(OFFSET(INDIRECT("'"&amp;'DATA for charts'!O$5&amp;"'!$K1"),$A2392-1,0)),OFFSET(INDIRECT("'"&amp;'DATA for charts'!O$5&amp;"'!$K1"),$A2392-1,0),NA())</f>
        <v>#N/A</v>
      </c>
      <c r="P2392" s="28" t="e">
        <f ca="1">IF(ISNUMBER(OFFSET(INDIRECT("'"&amp;'DATA for charts'!P$5&amp;"'!$K1"),$A2392-1,0)),OFFSET(INDIRECT("'"&amp;'DATA for charts'!P$5&amp;"'!$K1"),$A2392-1,0),NA())</f>
        <v>#N/A</v>
      </c>
      <c r="Q2392" s="28" t="e">
        <f ca="1">IF(ISNUMBER(OFFSET(INDIRECT("'"&amp;'DATA for charts'!Q$5&amp;"'!$K1"),$A2392-1,0)),OFFSET(INDIRECT("'"&amp;'DATA for charts'!Q$5&amp;"'!$K1"),$A2392-1,0),NA())</f>
        <v>#N/A</v>
      </c>
      <c r="R2392" s="28" t="e">
        <f ca="1">IF(ISNUMBER(OFFSET(INDIRECT("'"&amp;'DATA for charts'!R$5&amp;"'!$K1"),$A2392-1,0)),OFFSET(INDIRECT("'"&amp;'DATA for charts'!R$5&amp;"'!$K1"),$A2392-1,0),NA())</f>
        <v>#N/A</v>
      </c>
      <c r="S2392" s="28" t="e">
        <f ca="1">IF(ISNUMBER(OFFSET(INDIRECT("'"&amp;'DATA for charts'!S$5&amp;"'!$K1"),$A2392-1,0)),OFFSET(INDIRECT("'"&amp;'DATA for charts'!S$5&amp;"'!$K1"),$A2392-1,0),NA())</f>
        <v>#N/A</v>
      </c>
    </row>
    <row r="2393" spans="1:19">
      <c r="A2393" s="226">
        <f t="shared" si="1604"/>
        <v>236</v>
      </c>
      <c r="B2393" s="8">
        <v>7</v>
      </c>
      <c r="C2393" s="28">
        <f ca="1">IF(ISNUMBER(OFFSET(INDIRECT("'"&amp;'DATA for charts'!C$5&amp;"'!$K1"),$A2393-1,0)),OFFSET(INDIRECT("'"&amp;'DATA for charts'!C$5&amp;"'!$K1"),$A2393-1,0),NA())</f>
        <v>0.21141098124058999</v>
      </c>
      <c r="D2393" s="28">
        <f ca="1">IF(ISNUMBER(OFFSET(INDIRECT("'"&amp;'DATA for charts'!D$5&amp;"'!$K1"),$A2393-1,0)),OFFSET(INDIRECT("'"&amp;'DATA for charts'!D$5&amp;"'!$K1"),$A2393-1,0),NA())</f>
        <v>-0.80156802999999999</v>
      </c>
      <c r="E2393" s="28">
        <f ca="1">IF(ISNUMBER(OFFSET(INDIRECT("'"&amp;'DATA for charts'!E$5&amp;"'!$K1"),$A2393-1,0)),OFFSET(INDIRECT("'"&amp;'DATA for charts'!E$5&amp;"'!$K1"),$A2393-1,0),NA())</f>
        <v>0.21</v>
      </c>
      <c r="F2393" s="28">
        <f ca="1">IF(ISNUMBER(OFFSET(INDIRECT("'"&amp;'DATA for charts'!F$5&amp;"'!$K1"),$A2393-1,0)),OFFSET(INDIRECT("'"&amp;'DATA for charts'!F$5&amp;"'!$K1"),$A2393-1,0),NA())</f>
        <v>4.4173065632203103</v>
      </c>
      <c r="G2393" s="28">
        <f ca="1">IF(ISNUMBER(OFFSET(INDIRECT("'"&amp;'DATA for charts'!G$5&amp;"'!$K1"),$A2393-1,0)),OFFSET(INDIRECT("'"&amp;'DATA for charts'!G$5&amp;"'!$K1"),$A2393-1,0),NA())</f>
        <v>0.27</v>
      </c>
      <c r="H2393" s="28">
        <f ca="1">IF(ISNUMBER(OFFSET(INDIRECT("'"&amp;'DATA for charts'!H$5&amp;"'!$K1"),$A2393-1,0)),OFFSET(INDIRECT("'"&amp;'DATA for charts'!H$5&amp;"'!$K1"),$A2393-1,0),NA())</f>
        <v>-0.93306212016960799</v>
      </c>
      <c r="I2393" s="28">
        <f ca="1">IF(ISNUMBER(OFFSET(INDIRECT("'"&amp;'DATA for charts'!I$5&amp;"'!$K1"),$A2393-1,0)),OFFSET(INDIRECT("'"&amp;'DATA for charts'!I$5&amp;"'!$K1"),$A2393-1,0),NA())</f>
        <v>0.21141098124058999</v>
      </c>
      <c r="J2393" s="28" t="e">
        <f ca="1">IF(ISNUMBER(OFFSET(INDIRECT("'"&amp;'DATA for charts'!J$5&amp;"'!$K1"),$A2393-1,0)),OFFSET(INDIRECT("'"&amp;'DATA for charts'!J$5&amp;"'!$K1"),$A2393-1,0),NA())</f>
        <v>#N/A</v>
      </c>
      <c r="K2393" s="28" t="e">
        <f ca="1">IF(ISNUMBER(OFFSET(INDIRECT("'"&amp;'DATA for charts'!K$5&amp;"'!$K1"),$A2393-1,0)),OFFSET(INDIRECT("'"&amp;'DATA for charts'!K$5&amp;"'!$K1"),$A2393-1,0),NA())</f>
        <v>#N/A</v>
      </c>
      <c r="L2393" s="28" t="e">
        <f ca="1">IF(ISNUMBER(OFFSET(INDIRECT("'"&amp;'DATA for charts'!L$5&amp;"'!$K1"),$A2393-1,0)),OFFSET(INDIRECT("'"&amp;'DATA for charts'!L$5&amp;"'!$K1"),$A2393-1,0),NA())</f>
        <v>#N/A</v>
      </c>
      <c r="M2393" s="28" t="e">
        <f ca="1">IF(ISNUMBER(OFFSET(INDIRECT("'"&amp;'DATA for charts'!M$5&amp;"'!$K1"),$A2393-1,0)),OFFSET(INDIRECT("'"&amp;'DATA for charts'!M$5&amp;"'!$K1"),$A2393-1,0),NA())</f>
        <v>#N/A</v>
      </c>
      <c r="N2393" s="28" t="e">
        <f ca="1">IF(ISNUMBER(OFFSET(INDIRECT("'"&amp;'DATA for charts'!N$5&amp;"'!$K1"),$A2393-1,0)),OFFSET(INDIRECT("'"&amp;'DATA for charts'!N$5&amp;"'!$K1"),$A2393-1,0),NA())</f>
        <v>#N/A</v>
      </c>
      <c r="O2393" s="28" t="e">
        <f ca="1">IF(ISNUMBER(OFFSET(INDIRECT("'"&amp;'DATA for charts'!O$5&amp;"'!$K1"),$A2393-1,0)),OFFSET(INDIRECT("'"&amp;'DATA for charts'!O$5&amp;"'!$K1"),$A2393-1,0),NA())</f>
        <v>#N/A</v>
      </c>
      <c r="P2393" s="28" t="e">
        <f ca="1">IF(ISNUMBER(OFFSET(INDIRECT("'"&amp;'DATA for charts'!P$5&amp;"'!$K1"),$A2393-1,0)),OFFSET(INDIRECT("'"&amp;'DATA for charts'!P$5&amp;"'!$K1"),$A2393-1,0),NA())</f>
        <v>#N/A</v>
      </c>
      <c r="Q2393" s="28" t="e">
        <f ca="1">IF(ISNUMBER(OFFSET(INDIRECT("'"&amp;'DATA for charts'!Q$5&amp;"'!$K1"),$A2393-1,0)),OFFSET(INDIRECT("'"&amp;'DATA for charts'!Q$5&amp;"'!$K1"),$A2393-1,0),NA())</f>
        <v>#N/A</v>
      </c>
      <c r="R2393" s="28" t="e">
        <f ca="1">IF(ISNUMBER(OFFSET(INDIRECT("'"&amp;'DATA for charts'!R$5&amp;"'!$K1"),$A2393-1,0)),OFFSET(INDIRECT("'"&amp;'DATA for charts'!R$5&amp;"'!$K1"),$A2393-1,0),NA())</f>
        <v>#N/A</v>
      </c>
      <c r="S2393" s="28" t="e">
        <f ca="1">IF(ISNUMBER(OFFSET(INDIRECT("'"&amp;'DATA for charts'!S$5&amp;"'!$K1"),$A2393-1,0)),OFFSET(INDIRECT("'"&amp;'DATA for charts'!S$5&amp;"'!$K1"),$A2393-1,0),NA())</f>
        <v>#N/A</v>
      </c>
    </row>
    <row r="2394" spans="1:19">
      <c r="A2394" s="226">
        <f t="shared" si="1604"/>
        <v>237</v>
      </c>
      <c r="B2394" s="8">
        <v>8</v>
      </c>
      <c r="C2394" s="28">
        <f ca="1">IF(ISNUMBER(OFFSET(INDIRECT("'"&amp;'DATA for charts'!C$5&amp;"'!$K1"),$A2394-1,0)),OFFSET(INDIRECT("'"&amp;'DATA for charts'!C$5&amp;"'!$K1"),$A2394-1,0),NA())</f>
        <v>1.1997825226619625</v>
      </c>
      <c r="D2394" s="28">
        <f ca="1">IF(ISNUMBER(OFFSET(INDIRECT("'"&amp;'DATA for charts'!D$5&amp;"'!$K1"),$A2394-1,0)),OFFSET(INDIRECT("'"&amp;'DATA for charts'!D$5&amp;"'!$K1"),$A2394-1,0),NA())</f>
        <v>0.63558229999999993</v>
      </c>
      <c r="E2394" s="28">
        <f ca="1">IF(ISNUMBER(OFFSET(INDIRECT("'"&amp;'DATA for charts'!E$5&amp;"'!$K1"),$A2394-1,0)),OFFSET(INDIRECT("'"&amp;'DATA for charts'!E$5&amp;"'!$K1"),$A2394-1,0),NA())</f>
        <v>1.2</v>
      </c>
      <c r="F2394" s="28">
        <f ca="1">IF(ISNUMBER(OFFSET(INDIRECT("'"&amp;'DATA for charts'!F$5&amp;"'!$K1"),$A2394-1,0)),OFFSET(INDIRECT("'"&amp;'DATA for charts'!F$5&amp;"'!$K1"),$A2394-1,0),NA())</f>
        <v>6.5959957630022199</v>
      </c>
      <c r="G2394" s="28">
        <f ca="1">IF(ISNUMBER(OFFSET(INDIRECT("'"&amp;'DATA for charts'!G$5&amp;"'!$K1"),$A2394-1,0)),OFFSET(INDIRECT("'"&amp;'DATA for charts'!G$5&amp;"'!$K1"),$A2394-1,0),NA())</f>
        <v>1.19</v>
      </c>
      <c r="H2394" s="28">
        <f ca="1">IF(ISNUMBER(OFFSET(INDIRECT("'"&amp;'DATA for charts'!H$5&amp;"'!$K1"),$A2394-1,0)),OFFSET(INDIRECT("'"&amp;'DATA for charts'!H$5&amp;"'!$K1"),$A2394-1,0),NA())</f>
        <v>0.56357060396192005</v>
      </c>
      <c r="I2394" s="28">
        <f ca="1">IF(ISNUMBER(OFFSET(INDIRECT("'"&amp;'DATA for charts'!I$5&amp;"'!$K1"),$A2394-1,0)),OFFSET(INDIRECT("'"&amp;'DATA for charts'!I$5&amp;"'!$K1"),$A2394-1,0),NA())</f>
        <v>1.1997825226619625</v>
      </c>
      <c r="J2394" s="28" t="e">
        <f ca="1">IF(ISNUMBER(OFFSET(INDIRECT("'"&amp;'DATA for charts'!J$5&amp;"'!$K1"),$A2394-1,0)),OFFSET(INDIRECT("'"&amp;'DATA for charts'!J$5&amp;"'!$K1"),$A2394-1,0),NA())</f>
        <v>#N/A</v>
      </c>
      <c r="K2394" s="28" t="e">
        <f ca="1">IF(ISNUMBER(OFFSET(INDIRECT("'"&amp;'DATA for charts'!K$5&amp;"'!$K1"),$A2394-1,0)),OFFSET(INDIRECT("'"&amp;'DATA for charts'!K$5&amp;"'!$K1"),$A2394-1,0),NA())</f>
        <v>#N/A</v>
      </c>
      <c r="L2394" s="28" t="e">
        <f ca="1">IF(ISNUMBER(OFFSET(INDIRECT("'"&amp;'DATA for charts'!L$5&amp;"'!$K1"),$A2394-1,0)),OFFSET(INDIRECT("'"&amp;'DATA for charts'!L$5&amp;"'!$K1"),$A2394-1,0),NA())</f>
        <v>#N/A</v>
      </c>
      <c r="M2394" s="28" t="e">
        <f ca="1">IF(ISNUMBER(OFFSET(INDIRECT("'"&amp;'DATA for charts'!M$5&amp;"'!$K1"),$A2394-1,0)),OFFSET(INDIRECT("'"&amp;'DATA for charts'!M$5&amp;"'!$K1"),$A2394-1,0),NA())</f>
        <v>#N/A</v>
      </c>
      <c r="N2394" s="28" t="e">
        <f ca="1">IF(ISNUMBER(OFFSET(INDIRECT("'"&amp;'DATA for charts'!N$5&amp;"'!$K1"),$A2394-1,0)),OFFSET(INDIRECT("'"&amp;'DATA for charts'!N$5&amp;"'!$K1"),$A2394-1,0),NA())</f>
        <v>#N/A</v>
      </c>
      <c r="O2394" s="28" t="e">
        <f ca="1">IF(ISNUMBER(OFFSET(INDIRECT("'"&amp;'DATA for charts'!O$5&amp;"'!$K1"),$A2394-1,0)),OFFSET(INDIRECT("'"&amp;'DATA for charts'!O$5&amp;"'!$K1"),$A2394-1,0),NA())</f>
        <v>#N/A</v>
      </c>
      <c r="P2394" s="28" t="e">
        <f ca="1">IF(ISNUMBER(OFFSET(INDIRECT("'"&amp;'DATA for charts'!P$5&amp;"'!$K1"),$A2394-1,0)),OFFSET(INDIRECT("'"&amp;'DATA for charts'!P$5&amp;"'!$K1"),$A2394-1,0),NA())</f>
        <v>#N/A</v>
      </c>
      <c r="Q2394" s="28" t="e">
        <f ca="1">IF(ISNUMBER(OFFSET(INDIRECT("'"&amp;'DATA for charts'!Q$5&amp;"'!$K1"),$A2394-1,0)),OFFSET(INDIRECT("'"&amp;'DATA for charts'!Q$5&amp;"'!$K1"),$A2394-1,0),NA())</f>
        <v>#N/A</v>
      </c>
      <c r="R2394" s="28" t="e">
        <f ca="1">IF(ISNUMBER(OFFSET(INDIRECT("'"&amp;'DATA for charts'!R$5&amp;"'!$K1"),$A2394-1,0)),OFFSET(INDIRECT("'"&amp;'DATA for charts'!R$5&amp;"'!$K1"),$A2394-1,0),NA())</f>
        <v>#N/A</v>
      </c>
      <c r="S2394" s="28" t="e">
        <f ca="1">IF(ISNUMBER(OFFSET(INDIRECT("'"&amp;'DATA for charts'!S$5&amp;"'!$K1"),$A2394-1,0)),OFFSET(INDIRECT("'"&amp;'DATA for charts'!S$5&amp;"'!$K1"),$A2394-1,0),NA())</f>
        <v>#N/A</v>
      </c>
    </row>
    <row r="2395" spans="1:19">
      <c r="A2395" s="226">
        <f t="shared" si="1604"/>
        <v>238</v>
      </c>
      <c r="B2395" s="8">
        <v>9</v>
      </c>
      <c r="C2395" s="28">
        <f ca="1">IF(ISNUMBER(OFFSET(INDIRECT("'"&amp;'DATA for charts'!C$5&amp;"'!$K1"),$A2395-1,0)),OFFSET(INDIRECT("'"&amp;'DATA for charts'!C$5&amp;"'!$K1"),$A2395-1,0),NA())</f>
        <v>2.2848786989659402</v>
      </c>
      <c r="D2395" s="28">
        <f ca="1">IF(ISNUMBER(OFFSET(INDIRECT("'"&amp;'DATA for charts'!D$5&amp;"'!$K1"),$A2395-1,0)),OFFSET(INDIRECT("'"&amp;'DATA for charts'!D$5&amp;"'!$K1"),$A2395-1,0),NA())</f>
        <v>1.6749430000000001</v>
      </c>
      <c r="E2395" s="28">
        <f ca="1">IF(ISNUMBER(OFFSET(INDIRECT("'"&amp;'DATA for charts'!E$5&amp;"'!$K1"),$A2395-1,0)),OFFSET(INDIRECT("'"&amp;'DATA for charts'!E$5&amp;"'!$K1"),$A2395-1,0),NA())</f>
        <v>2.2799999999999998</v>
      </c>
      <c r="F2395" s="28">
        <f ca="1">IF(ISNUMBER(OFFSET(INDIRECT("'"&amp;'DATA for charts'!F$5&amp;"'!$K1"),$A2395-1,0)),OFFSET(INDIRECT("'"&amp;'DATA for charts'!F$5&amp;"'!$K1"),$A2395-1,0),NA())</f>
        <v>8.3914651762311099</v>
      </c>
      <c r="G2395" s="28">
        <f ca="1">IF(ISNUMBER(OFFSET(INDIRECT("'"&amp;'DATA for charts'!G$5&amp;"'!$K1"),$A2395-1,0)),OFFSET(INDIRECT("'"&amp;'DATA for charts'!G$5&amp;"'!$K1"),$A2395-1,0),NA())</f>
        <v>2.34</v>
      </c>
      <c r="H2395" s="28">
        <f ca="1">IF(ISNUMBER(OFFSET(INDIRECT("'"&amp;'DATA for charts'!H$5&amp;"'!$K1"),$A2395-1,0)),OFFSET(INDIRECT("'"&amp;'DATA for charts'!H$5&amp;"'!$K1"),$A2395-1,0),NA())</f>
        <v>1.6180954437269801</v>
      </c>
      <c r="I2395" s="28">
        <f ca="1">IF(ISNUMBER(OFFSET(INDIRECT("'"&amp;'DATA for charts'!I$5&amp;"'!$K1"),$A2395-1,0)),OFFSET(INDIRECT("'"&amp;'DATA for charts'!I$5&amp;"'!$K1"),$A2395-1,0),NA())</f>
        <v>2.2848786989659402</v>
      </c>
      <c r="J2395" s="28" t="e">
        <f ca="1">IF(ISNUMBER(OFFSET(INDIRECT("'"&amp;'DATA for charts'!J$5&amp;"'!$K1"),$A2395-1,0)),OFFSET(INDIRECT("'"&amp;'DATA for charts'!J$5&amp;"'!$K1"),$A2395-1,0),NA())</f>
        <v>#N/A</v>
      </c>
      <c r="K2395" s="28" t="e">
        <f ca="1">IF(ISNUMBER(OFFSET(INDIRECT("'"&amp;'DATA for charts'!K$5&amp;"'!$K1"),$A2395-1,0)),OFFSET(INDIRECT("'"&amp;'DATA for charts'!K$5&amp;"'!$K1"),$A2395-1,0),NA())</f>
        <v>#N/A</v>
      </c>
      <c r="L2395" s="28" t="e">
        <f ca="1">IF(ISNUMBER(OFFSET(INDIRECT("'"&amp;'DATA for charts'!L$5&amp;"'!$K1"),$A2395-1,0)),OFFSET(INDIRECT("'"&amp;'DATA for charts'!L$5&amp;"'!$K1"),$A2395-1,0),NA())</f>
        <v>#N/A</v>
      </c>
      <c r="M2395" s="28" t="e">
        <f ca="1">IF(ISNUMBER(OFFSET(INDIRECT("'"&amp;'DATA for charts'!M$5&amp;"'!$K1"),$A2395-1,0)),OFFSET(INDIRECT("'"&amp;'DATA for charts'!M$5&amp;"'!$K1"),$A2395-1,0),NA())</f>
        <v>#N/A</v>
      </c>
      <c r="N2395" s="28" t="e">
        <f ca="1">IF(ISNUMBER(OFFSET(INDIRECT("'"&amp;'DATA for charts'!N$5&amp;"'!$K1"),$A2395-1,0)),OFFSET(INDIRECT("'"&amp;'DATA for charts'!N$5&amp;"'!$K1"),$A2395-1,0),NA())</f>
        <v>#N/A</v>
      </c>
      <c r="O2395" s="28" t="e">
        <f ca="1">IF(ISNUMBER(OFFSET(INDIRECT("'"&amp;'DATA for charts'!O$5&amp;"'!$K1"),$A2395-1,0)),OFFSET(INDIRECT("'"&amp;'DATA for charts'!O$5&amp;"'!$K1"),$A2395-1,0),NA())</f>
        <v>#N/A</v>
      </c>
      <c r="P2395" s="28" t="e">
        <f ca="1">IF(ISNUMBER(OFFSET(INDIRECT("'"&amp;'DATA for charts'!P$5&amp;"'!$K1"),$A2395-1,0)),OFFSET(INDIRECT("'"&amp;'DATA for charts'!P$5&amp;"'!$K1"),$A2395-1,0),NA())</f>
        <v>#N/A</v>
      </c>
      <c r="Q2395" s="28" t="e">
        <f ca="1">IF(ISNUMBER(OFFSET(INDIRECT("'"&amp;'DATA for charts'!Q$5&amp;"'!$K1"),$A2395-1,0)),OFFSET(INDIRECT("'"&amp;'DATA for charts'!Q$5&amp;"'!$K1"),$A2395-1,0),NA())</f>
        <v>#N/A</v>
      </c>
      <c r="R2395" s="28" t="e">
        <f ca="1">IF(ISNUMBER(OFFSET(INDIRECT("'"&amp;'DATA for charts'!R$5&amp;"'!$K1"),$A2395-1,0)),OFFSET(INDIRECT("'"&amp;'DATA for charts'!R$5&amp;"'!$K1"),$A2395-1,0),NA())</f>
        <v>#N/A</v>
      </c>
      <c r="S2395" s="28" t="e">
        <f ca="1">IF(ISNUMBER(OFFSET(INDIRECT("'"&amp;'DATA for charts'!S$5&amp;"'!$K1"),$A2395-1,0)),OFFSET(INDIRECT("'"&amp;'DATA for charts'!S$5&amp;"'!$K1"),$A2395-1,0),NA())</f>
        <v>#N/A</v>
      </c>
    </row>
    <row r="2396" spans="1:19">
      <c r="A2396" s="226">
        <f t="shared" si="1604"/>
        <v>239</v>
      </c>
      <c r="B2396" s="8">
        <v>10</v>
      </c>
      <c r="C2396" s="28">
        <f ca="1">IF(ISNUMBER(OFFSET(INDIRECT("'"&amp;'DATA for charts'!C$5&amp;"'!$K1"),$A2396-1,0)),OFFSET(INDIRECT("'"&amp;'DATA for charts'!C$5&amp;"'!$K1"),$A2396-1,0),NA())</f>
        <v>5.0590561531802791</v>
      </c>
      <c r="D2396" s="28">
        <f ca="1">IF(ISNUMBER(OFFSET(INDIRECT("'"&amp;'DATA for charts'!D$5&amp;"'!$K1"),$A2396-1,0)),OFFSET(INDIRECT("'"&amp;'DATA for charts'!D$5&amp;"'!$K1"),$A2396-1,0),NA())</f>
        <v>3.6937899999999999</v>
      </c>
      <c r="E2396" s="28">
        <f ca="1">IF(ISNUMBER(OFFSET(INDIRECT("'"&amp;'DATA for charts'!E$5&amp;"'!$K1"),$A2396-1,0)),OFFSET(INDIRECT("'"&amp;'DATA for charts'!E$5&amp;"'!$K1"),$A2396-1,0),NA())</f>
        <v>5.0599999999999996</v>
      </c>
      <c r="F2396" s="28">
        <f ca="1">IF(ISNUMBER(OFFSET(INDIRECT("'"&amp;'DATA for charts'!F$5&amp;"'!$K1"),$A2396-1,0)),OFFSET(INDIRECT("'"&amp;'DATA for charts'!F$5&amp;"'!$K1"),$A2396-1,0),NA())</f>
        <v>10.711655583976899</v>
      </c>
      <c r="G2396" s="28">
        <f ca="1">IF(ISNUMBER(OFFSET(INDIRECT("'"&amp;'DATA for charts'!G$5&amp;"'!$K1"),$A2396-1,0)),OFFSET(INDIRECT("'"&amp;'DATA for charts'!G$5&amp;"'!$K1"),$A2396-1,0),NA())</f>
        <v>5.18</v>
      </c>
      <c r="H2396" s="28">
        <f ca="1">IF(ISNUMBER(OFFSET(INDIRECT("'"&amp;'DATA for charts'!H$5&amp;"'!$K1"),$A2396-1,0)),OFFSET(INDIRECT("'"&amp;'DATA for charts'!H$5&amp;"'!$K1"),$A2396-1,0),NA())</f>
        <v>3.5736951742900902</v>
      </c>
      <c r="I2396" s="28">
        <f ca="1">IF(ISNUMBER(OFFSET(INDIRECT("'"&amp;'DATA for charts'!I$5&amp;"'!$K1"),$A2396-1,0)),OFFSET(INDIRECT("'"&amp;'DATA for charts'!I$5&amp;"'!$K1"),$A2396-1,0),NA())</f>
        <v>5.0590561531802791</v>
      </c>
      <c r="J2396" s="28" t="e">
        <f ca="1">IF(ISNUMBER(OFFSET(INDIRECT("'"&amp;'DATA for charts'!J$5&amp;"'!$K1"),$A2396-1,0)),OFFSET(INDIRECT("'"&amp;'DATA for charts'!J$5&amp;"'!$K1"),$A2396-1,0),NA())</f>
        <v>#N/A</v>
      </c>
      <c r="K2396" s="28" t="e">
        <f ca="1">IF(ISNUMBER(OFFSET(INDIRECT("'"&amp;'DATA for charts'!K$5&amp;"'!$K1"),$A2396-1,0)),OFFSET(INDIRECT("'"&amp;'DATA for charts'!K$5&amp;"'!$K1"),$A2396-1,0),NA())</f>
        <v>#N/A</v>
      </c>
      <c r="L2396" s="28" t="e">
        <f ca="1">IF(ISNUMBER(OFFSET(INDIRECT("'"&amp;'DATA for charts'!L$5&amp;"'!$K1"),$A2396-1,0)),OFFSET(INDIRECT("'"&amp;'DATA for charts'!L$5&amp;"'!$K1"),$A2396-1,0),NA())</f>
        <v>#N/A</v>
      </c>
      <c r="M2396" s="28" t="e">
        <f ca="1">IF(ISNUMBER(OFFSET(INDIRECT("'"&amp;'DATA for charts'!M$5&amp;"'!$K1"),$A2396-1,0)),OFFSET(INDIRECT("'"&amp;'DATA for charts'!M$5&amp;"'!$K1"),$A2396-1,0),NA())</f>
        <v>#N/A</v>
      </c>
      <c r="N2396" s="28" t="e">
        <f ca="1">IF(ISNUMBER(OFFSET(INDIRECT("'"&amp;'DATA for charts'!N$5&amp;"'!$K1"),$A2396-1,0)),OFFSET(INDIRECT("'"&amp;'DATA for charts'!N$5&amp;"'!$K1"),$A2396-1,0),NA())</f>
        <v>#N/A</v>
      </c>
      <c r="O2396" s="28" t="e">
        <f ca="1">IF(ISNUMBER(OFFSET(INDIRECT("'"&amp;'DATA for charts'!O$5&amp;"'!$K1"),$A2396-1,0)),OFFSET(INDIRECT("'"&amp;'DATA for charts'!O$5&amp;"'!$K1"),$A2396-1,0),NA())</f>
        <v>#N/A</v>
      </c>
      <c r="P2396" s="28" t="e">
        <f ca="1">IF(ISNUMBER(OFFSET(INDIRECT("'"&amp;'DATA for charts'!P$5&amp;"'!$K1"),$A2396-1,0)),OFFSET(INDIRECT("'"&amp;'DATA for charts'!P$5&amp;"'!$K1"),$A2396-1,0),NA())</f>
        <v>#N/A</v>
      </c>
      <c r="Q2396" s="28" t="e">
        <f ca="1">IF(ISNUMBER(OFFSET(INDIRECT("'"&amp;'DATA for charts'!Q$5&amp;"'!$K1"),$A2396-1,0)),OFFSET(INDIRECT("'"&amp;'DATA for charts'!Q$5&amp;"'!$K1"),$A2396-1,0),NA())</f>
        <v>#N/A</v>
      </c>
      <c r="R2396" s="28" t="e">
        <f ca="1">IF(ISNUMBER(OFFSET(INDIRECT("'"&amp;'DATA for charts'!R$5&amp;"'!$K1"),$A2396-1,0)),OFFSET(INDIRECT("'"&amp;'DATA for charts'!R$5&amp;"'!$K1"),$A2396-1,0),NA())</f>
        <v>#N/A</v>
      </c>
      <c r="S2396" s="28" t="e">
        <f ca="1">IF(ISNUMBER(OFFSET(INDIRECT("'"&amp;'DATA for charts'!S$5&amp;"'!$K1"),$A2396-1,0)),OFFSET(INDIRECT("'"&amp;'DATA for charts'!S$5&amp;"'!$K1"),$A2396-1,0),NA())</f>
        <v>#N/A</v>
      </c>
    </row>
    <row r="2397" spans="1:19">
      <c r="A2397" s="226">
        <f t="shared" si="1604"/>
        <v>240</v>
      </c>
      <c r="B2397" s="8">
        <v>11</v>
      </c>
      <c r="C2397" s="28">
        <f ca="1">IF(ISNUMBER(OFFSET(INDIRECT("'"&amp;'DATA for charts'!C$5&amp;"'!$K1"),$A2397-1,0)),OFFSET(INDIRECT("'"&amp;'DATA for charts'!C$5&amp;"'!$K1"),$A2397-1,0),NA())</f>
        <v>5.4079417274440402</v>
      </c>
      <c r="D2397" s="28">
        <f ca="1">IF(ISNUMBER(OFFSET(INDIRECT("'"&amp;'DATA for charts'!D$5&amp;"'!$K1"),$A2397-1,0)),OFFSET(INDIRECT("'"&amp;'DATA for charts'!D$5&amp;"'!$K1"),$A2397-1,0),NA())</f>
        <v>5.1375780000000004</v>
      </c>
      <c r="E2397" s="28">
        <f ca="1">IF(ISNUMBER(OFFSET(INDIRECT("'"&amp;'DATA for charts'!E$5&amp;"'!$K1"),$A2397-1,0)),OFFSET(INDIRECT("'"&amp;'DATA for charts'!E$5&amp;"'!$K1"),$A2397-1,0),NA())</f>
        <v>5.41</v>
      </c>
      <c r="F2397" s="28">
        <f ca="1">IF(ISNUMBER(OFFSET(INDIRECT("'"&amp;'DATA for charts'!F$5&amp;"'!$K1"),$A2397-1,0)),OFFSET(INDIRECT("'"&amp;'DATA for charts'!F$5&amp;"'!$K1"),$A2397-1,0),NA())</f>
        <v>12.611334208852099</v>
      </c>
      <c r="G2397" s="28">
        <f ca="1">IF(ISNUMBER(OFFSET(INDIRECT("'"&amp;'DATA for charts'!G$5&amp;"'!$K1"),$A2397-1,0)),OFFSET(INDIRECT("'"&amp;'DATA for charts'!G$5&amp;"'!$K1"),$A2397-1,0),NA())</f>
        <v>5.23</v>
      </c>
      <c r="H2397" s="28">
        <f ca="1">IF(ISNUMBER(OFFSET(INDIRECT("'"&amp;'DATA for charts'!H$5&amp;"'!$K1"),$A2397-1,0)),OFFSET(INDIRECT("'"&amp;'DATA for charts'!H$5&amp;"'!$K1"),$A2397-1,0),NA())</f>
        <v>5.1702618295775498</v>
      </c>
      <c r="I2397" s="28">
        <f ca="1">IF(ISNUMBER(OFFSET(INDIRECT("'"&amp;'DATA for charts'!I$5&amp;"'!$K1"),$A2397-1,0)),OFFSET(INDIRECT("'"&amp;'DATA for charts'!I$5&amp;"'!$K1"),$A2397-1,0),NA())</f>
        <v>5.4079417274440402</v>
      </c>
      <c r="J2397" s="28" t="e">
        <f ca="1">IF(ISNUMBER(OFFSET(INDIRECT("'"&amp;'DATA for charts'!J$5&amp;"'!$K1"),$A2397-1,0)),OFFSET(INDIRECT("'"&amp;'DATA for charts'!J$5&amp;"'!$K1"),$A2397-1,0),NA())</f>
        <v>#N/A</v>
      </c>
      <c r="K2397" s="28" t="e">
        <f ca="1">IF(ISNUMBER(OFFSET(INDIRECT("'"&amp;'DATA for charts'!K$5&amp;"'!$K1"),$A2397-1,0)),OFFSET(INDIRECT("'"&amp;'DATA for charts'!K$5&amp;"'!$K1"),$A2397-1,0),NA())</f>
        <v>#N/A</v>
      </c>
      <c r="L2397" s="28" t="e">
        <f ca="1">IF(ISNUMBER(OFFSET(INDIRECT("'"&amp;'DATA for charts'!L$5&amp;"'!$K1"),$A2397-1,0)),OFFSET(INDIRECT("'"&amp;'DATA for charts'!L$5&amp;"'!$K1"),$A2397-1,0),NA())</f>
        <v>#N/A</v>
      </c>
      <c r="M2397" s="28" t="e">
        <f ca="1">IF(ISNUMBER(OFFSET(INDIRECT("'"&amp;'DATA for charts'!M$5&amp;"'!$K1"),$A2397-1,0)),OFFSET(INDIRECT("'"&amp;'DATA for charts'!M$5&amp;"'!$K1"),$A2397-1,0),NA())</f>
        <v>#N/A</v>
      </c>
      <c r="N2397" s="28" t="e">
        <f ca="1">IF(ISNUMBER(OFFSET(INDIRECT("'"&amp;'DATA for charts'!N$5&amp;"'!$K1"),$A2397-1,0)),OFFSET(INDIRECT("'"&amp;'DATA for charts'!N$5&amp;"'!$K1"),$A2397-1,0),NA())</f>
        <v>#N/A</v>
      </c>
      <c r="O2397" s="28" t="e">
        <f ca="1">IF(ISNUMBER(OFFSET(INDIRECT("'"&amp;'DATA for charts'!O$5&amp;"'!$K1"),$A2397-1,0)),OFFSET(INDIRECT("'"&amp;'DATA for charts'!O$5&amp;"'!$K1"),$A2397-1,0),NA())</f>
        <v>#N/A</v>
      </c>
      <c r="P2397" s="28" t="e">
        <f ca="1">IF(ISNUMBER(OFFSET(INDIRECT("'"&amp;'DATA for charts'!P$5&amp;"'!$K1"),$A2397-1,0)),OFFSET(INDIRECT("'"&amp;'DATA for charts'!P$5&amp;"'!$K1"),$A2397-1,0),NA())</f>
        <v>#N/A</v>
      </c>
      <c r="Q2397" s="28" t="e">
        <f ca="1">IF(ISNUMBER(OFFSET(INDIRECT("'"&amp;'DATA for charts'!Q$5&amp;"'!$K1"),$A2397-1,0)),OFFSET(INDIRECT("'"&amp;'DATA for charts'!Q$5&amp;"'!$K1"),$A2397-1,0),NA())</f>
        <v>#N/A</v>
      </c>
      <c r="R2397" s="28" t="e">
        <f ca="1">IF(ISNUMBER(OFFSET(INDIRECT("'"&amp;'DATA for charts'!R$5&amp;"'!$K1"),$A2397-1,0)),OFFSET(INDIRECT("'"&amp;'DATA for charts'!R$5&amp;"'!$K1"),$A2397-1,0),NA())</f>
        <v>#N/A</v>
      </c>
      <c r="S2397" s="28" t="e">
        <f ca="1">IF(ISNUMBER(OFFSET(INDIRECT("'"&amp;'DATA for charts'!S$5&amp;"'!$K1"),$A2397-1,0)),OFFSET(INDIRECT("'"&amp;'DATA for charts'!S$5&amp;"'!$K1"),$A2397-1,0),NA())</f>
        <v>#N/A</v>
      </c>
    </row>
    <row r="2398" spans="1:19">
      <c r="A2398" s="226">
        <f t="shared" si="1604"/>
        <v>241</v>
      </c>
      <c r="B2398" s="8">
        <v>12</v>
      </c>
      <c r="C2398" s="28">
        <f ca="1">IF(ISNUMBER(OFFSET(INDIRECT("'"&amp;'DATA for charts'!C$5&amp;"'!$K1"),$A2398-1,0)),OFFSET(INDIRECT("'"&amp;'DATA for charts'!C$5&amp;"'!$K1"),$A2398-1,0),NA())</f>
        <v>5.1146987170886291</v>
      </c>
      <c r="D2398" s="28">
        <f ca="1">IF(ISNUMBER(OFFSET(INDIRECT("'"&amp;'DATA for charts'!D$5&amp;"'!$K1"),$A2398-1,0)),OFFSET(INDIRECT("'"&amp;'DATA for charts'!D$5&amp;"'!$K1"),$A2398-1,0),NA())</f>
        <v>5.1381410000000001</v>
      </c>
      <c r="E2398" s="28">
        <f ca="1">IF(ISNUMBER(OFFSET(INDIRECT("'"&amp;'DATA for charts'!E$5&amp;"'!$K1"),$A2398-1,0)),OFFSET(INDIRECT("'"&amp;'DATA for charts'!E$5&amp;"'!$K1"),$A2398-1,0),NA())</f>
        <v>5.1100000000000003</v>
      </c>
      <c r="F2398" s="28">
        <f ca="1">IF(ISNUMBER(OFFSET(INDIRECT("'"&amp;'DATA for charts'!F$5&amp;"'!$K1"),$A2398-1,0)),OFFSET(INDIRECT("'"&amp;'DATA for charts'!F$5&amp;"'!$K1"),$A2398-1,0),NA())</f>
        <v>13.2725859686619</v>
      </c>
      <c r="G2398" s="28">
        <f ca="1">IF(ISNUMBER(OFFSET(INDIRECT("'"&amp;'DATA for charts'!G$5&amp;"'!$K1"),$A2398-1,0)),OFFSET(INDIRECT("'"&amp;'DATA for charts'!G$5&amp;"'!$K1"),$A2398-1,0),NA())</f>
        <v>5.13</v>
      </c>
      <c r="H2398" s="28">
        <f ca="1">IF(ISNUMBER(OFFSET(INDIRECT("'"&amp;'DATA for charts'!H$5&amp;"'!$K1"),$A2398-1,0)),OFFSET(INDIRECT("'"&amp;'DATA for charts'!H$5&amp;"'!$K1"),$A2398-1,0),NA())</f>
        <v>5.2388334649887103</v>
      </c>
      <c r="I2398" s="28">
        <f ca="1">IF(ISNUMBER(OFFSET(INDIRECT("'"&amp;'DATA for charts'!I$5&amp;"'!$K1"),$A2398-1,0)),OFFSET(INDIRECT("'"&amp;'DATA for charts'!I$5&amp;"'!$K1"),$A2398-1,0),NA())</f>
        <v>5.1146987170886291</v>
      </c>
      <c r="J2398" s="28" t="e">
        <f ca="1">IF(ISNUMBER(OFFSET(INDIRECT("'"&amp;'DATA for charts'!J$5&amp;"'!$K1"),$A2398-1,0)),OFFSET(INDIRECT("'"&amp;'DATA for charts'!J$5&amp;"'!$K1"),$A2398-1,0),NA())</f>
        <v>#N/A</v>
      </c>
      <c r="K2398" s="28" t="e">
        <f ca="1">IF(ISNUMBER(OFFSET(INDIRECT("'"&amp;'DATA for charts'!K$5&amp;"'!$K1"),$A2398-1,0)),OFFSET(INDIRECT("'"&amp;'DATA for charts'!K$5&amp;"'!$K1"),$A2398-1,0),NA())</f>
        <v>#N/A</v>
      </c>
      <c r="L2398" s="28" t="e">
        <f ca="1">IF(ISNUMBER(OFFSET(INDIRECT("'"&amp;'DATA for charts'!L$5&amp;"'!$K1"),$A2398-1,0)),OFFSET(INDIRECT("'"&amp;'DATA for charts'!L$5&amp;"'!$K1"),$A2398-1,0),NA())</f>
        <v>#N/A</v>
      </c>
      <c r="M2398" s="28" t="e">
        <f ca="1">IF(ISNUMBER(OFFSET(INDIRECT("'"&amp;'DATA for charts'!M$5&amp;"'!$K1"),$A2398-1,0)),OFFSET(INDIRECT("'"&amp;'DATA for charts'!M$5&amp;"'!$K1"),$A2398-1,0),NA())</f>
        <v>#N/A</v>
      </c>
      <c r="N2398" s="28" t="e">
        <f ca="1">IF(ISNUMBER(OFFSET(INDIRECT("'"&amp;'DATA for charts'!N$5&amp;"'!$K1"),$A2398-1,0)),OFFSET(INDIRECT("'"&amp;'DATA for charts'!N$5&amp;"'!$K1"),$A2398-1,0),NA())</f>
        <v>#N/A</v>
      </c>
      <c r="O2398" s="28" t="e">
        <f ca="1">IF(ISNUMBER(OFFSET(INDIRECT("'"&amp;'DATA for charts'!O$5&amp;"'!$K1"),$A2398-1,0)),OFFSET(INDIRECT("'"&amp;'DATA for charts'!O$5&amp;"'!$K1"),$A2398-1,0),NA())</f>
        <v>#N/A</v>
      </c>
      <c r="P2398" s="28" t="e">
        <f ca="1">IF(ISNUMBER(OFFSET(INDIRECT("'"&amp;'DATA for charts'!P$5&amp;"'!$K1"),$A2398-1,0)),OFFSET(INDIRECT("'"&amp;'DATA for charts'!P$5&amp;"'!$K1"),$A2398-1,0),NA())</f>
        <v>#N/A</v>
      </c>
      <c r="Q2398" s="28" t="e">
        <f ca="1">IF(ISNUMBER(OFFSET(INDIRECT("'"&amp;'DATA for charts'!Q$5&amp;"'!$K1"),$A2398-1,0)),OFFSET(INDIRECT("'"&amp;'DATA for charts'!Q$5&amp;"'!$K1"),$A2398-1,0),NA())</f>
        <v>#N/A</v>
      </c>
      <c r="R2398" s="28" t="e">
        <f ca="1">IF(ISNUMBER(OFFSET(INDIRECT("'"&amp;'DATA for charts'!R$5&amp;"'!$K1"),$A2398-1,0)),OFFSET(INDIRECT("'"&amp;'DATA for charts'!R$5&amp;"'!$K1"),$A2398-1,0),NA())</f>
        <v>#N/A</v>
      </c>
      <c r="S2398" s="28" t="e">
        <f ca="1">IF(ISNUMBER(OFFSET(INDIRECT("'"&amp;'DATA for charts'!S$5&amp;"'!$K1"),$A2398-1,0)),OFFSET(INDIRECT("'"&amp;'DATA for charts'!S$5&amp;"'!$K1"),$A2398-1,0),NA())</f>
        <v>#N/A</v>
      </c>
    </row>
    <row r="2399" spans="1:19">
      <c r="A2399" s="226">
        <f t="shared" si="1604"/>
        <v>242</v>
      </c>
      <c r="B2399" s="8">
        <v>13</v>
      </c>
      <c r="C2399" s="28">
        <f ca="1">IF(ISNUMBER(OFFSET(INDIRECT("'"&amp;'DATA for charts'!C$5&amp;"'!$K1"),$A2399-1,0)),OFFSET(INDIRECT("'"&amp;'DATA for charts'!C$5&amp;"'!$K1"),$A2399-1,0),NA())</f>
        <v>5.5711247332303628</v>
      </c>
      <c r="D2399" s="28">
        <f ca="1">IF(ISNUMBER(OFFSET(INDIRECT("'"&amp;'DATA for charts'!D$5&amp;"'!$K1"),$A2399-1,0)),OFFSET(INDIRECT("'"&amp;'DATA for charts'!D$5&amp;"'!$K1"),$A2399-1,0),NA())</f>
        <v>5.2613260000000004</v>
      </c>
      <c r="E2399" s="28">
        <f ca="1">IF(ISNUMBER(OFFSET(INDIRECT("'"&amp;'DATA for charts'!E$5&amp;"'!$K1"),$A2399-1,0)),OFFSET(INDIRECT("'"&amp;'DATA for charts'!E$5&amp;"'!$K1"),$A2399-1,0),NA())</f>
        <v>5.57</v>
      </c>
      <c r="F2399" s="28">
        <f ca="1">IF(ISNUMBER(OFFSET(INDIRECT("'"&amp;'DATA for charts'!F$5&amp;"'!$K1"),$A2399-1,0)),OFFSET(INDIRECT("'"&amp;'DATA for charts'!F$5&amp;"'!$K1"),$A2399-1,0),NA())</f>
        <v>13.8950005350544</v>
      </c>
      <c r="G2399" s="28">
        <f ca="1">IF(ISNUMBER(OFFSET(INDIRECT("'"&amp;'DATA for charts'!G$5&amp;"'!$K1"),$A2399-1,0)),OFFSET(INDIRECT("'"&amp;'DATA for charts'!G$5&amp;"'!$K1"),$A2399-1,0),NA())</f>
        <v>5.64</v>
      </c>
      <c r="H2399" s="28">
        <f ca="1">IF(ISNUMBER(OFFSET(INDIRECT("'"&amp;'DATA for charts'!H$5&amp;"'!$K1"),$A2399-1,0)),OFFSET(INDIRECT("'"&amp;'DATA for charts'!H$5&amp;"'!$K1"),$A2399-1,0),NA())</f>
        <v>5.3635994105852598</v>
      </c>
      <c r="I2399" s="28">
        <f ca="1">IF(ISNUMBER(OFFSET(INDIRECT("'"&amp;'DATA for charts'!I$5&amp;"'!$K1"),$A2399-1,0)),OFFSET(INDIRECT("'"&amp;'DATA for charts'!I$5&amp;"'!$K1"),$A2399-1,0),NA())</f>
        <v>5.5711247332303628</v>
      </c>
      <c r="J2399" s="28" t="e">
        <f ca="1">IF(ISNUMBER(OFFSET(INDIRECT("'"&amp;'DATA for charts'!J$5&amp;"'!$K1"),$A2399-1,0)),OFFSET(INDIRECT("'"&amp;'DATA for charts'!J$5&amp;"'!$K1"),$A2399-1,0),NA())</f>
        <v>#N/A</v>
      </c>
      <c r="K2399" s="28" t="e">
        <f ca="1">IF(ISNUMBER(OFFSET(INDIRECT("'"&amp;'DATA for charts'!K$5&amp;"'!$K1"),$A2399-1,0)),OFFSET(INDIRECT("'"&amp;'DATA for charts'!K$5&amp;"'!$K1"),$A2399-1,0),NA())</f>
        <v>#N/A</v>
      </c>
      <c r="L2399" s="28" t="e">
        <f ca="1">IF(ISNUMBER(OFFSET(INDIRECT("'"&amp;'DATA for charts'!L$5&amp;"'!$K1"),$A2399-1,0)),OFFSET(INDIRECT("'"&amp;'DATA for charts'!L$5&amp;"'!$K1"),$A2399-1,0),NA())</f>
        <v>#N/A</v>
      </c>
      <c r="M2399" s="28" t="e">
        <f ca="1">IF(ISNUMBER(OFFSET(INDIRECT("'"&amp;'DATA for charts'!M$5&amp;"'!$K1"),$A2399-1,0)),OFFSET(INDIRECT("'"&amp;'DATA for charts'!M$5&amp;"'!$K1"),$A2399-1,0),NA())</f>
        <v>#N/A</v>
      </c>
      <c r="N2399" s="28" t="e">
        <f ca="1">IF(ISNUMBER(OFFSET(INDIRECT("'"&amp;'DATA for charts'!N$5&amp;"'!$K1"),$A2399-1,0)),OFFSET(INDIRECT("'"&amp;'DATA for charts'!N$5&amp;"'!$K1"),$A2399-1,0),NA())</f>
        <v>#N/A</v>
      </c>
      <c r="O2399" s="28" t="e">
        <f ca="1">IF(ISNUMBER(OFFSET(INDIRECT("'"&amp;'DATA for charts'!O$5&amp;"'!$K1"),$A2399-1,0)),OFFSET(INDIRECT("'"&amp;'DATA for charts'!O$5&amp;"'!$K1"),$A2399-1,0),NA())</f>
        <v>#N/A</v>
      </c>
      <c r="P2399" s="28" t="e">
        <f ca="1">IF(ISNUMBER(OFFSET(INDIRECT("'"&amp;'DATA for charts'!P$5&amp;"'!$K1"),$A2399-1,0)),OFFSET(INDIRECT("'"&amp;'DATA for charts'!P$5&amp;"'!$K1"),$A2399-1,0),NA())</f>
        <v>#N/A</v>
      </c>
      <c r="Q2399" s="28" t="e">
        <f ca="1">IF(ISNUMBER(OFFSET(INDIRECT("'"&amp;'DATA for charts'!Q$5&amp;"'!$K1"),$A2399-1,0)),OFFSET(INDIRECT("'"&amp;'DATA for charts'!Q$5&amp;"'!$K1"),$A2399-1,0),NA())</f>
        <v>#N/A</v>
      </c>
      <c r="R2399" s="28" t="e">
        <f ca="1">IF(ISNUMBER(OFFSET(INDIRECT("'"&amp;'DATA for charts'!R$5&amp;"'!$K1"),$A2399-1,0)),OFFSET(INDIRECT("'"&amp;'DATA for charts'!R$5&amp;"'!$K1"),$A2399-1,0),NA())</f>
        <v>#N/A</v>
      </c>
      <c r="S2399" s="28" t="e">
        <f ca="1">IF(ISNUMBER(OFFSET(INDIRECT("'"&amp;'DATA for charts'!S$5&amp;"'!$K1"),$A2399-1,0)),OFFSET(INDIRECT("'"&amp;'DATA for charts'!S$5&amp;"'!$K1"),$A2399-1,0),NA())</f>
        <v>#N/A</v>
      </c>
    </row>
    <row r="2400" spans="1:19">
      <c r="A2400" s="226">
        <f t="shared" si="1604"/>
        <v>243</v>
      </c>
      <c r="B2400" s="8">
        <v>14</v>
      </c>
      <c r="C2400" s="28">
        <f ca="1">IF(ISNUMBER(OFFSET(INDIRECT("'"&amp;'DATA for charts'!C$5&amp;"'!$K1"),$A2400-1,0)),OFFSET(INDIRECT("'"&amp;'DATA for charts'!C$5&amp;"'!$K1"),$A2400-1,0),NA())</f>
        <v>4.9913818279298994</v>
      </c>
      <c r="D2400" s="28">
        <f ca="1">IF(ISNUMBER(OFFSET(INDIRECT("'"&amp;'DATA for charts'!D$5&amp;"'!$K1"),$A2400-1,0)),OFFSET(INDIRECT("'"&amp;'DATA for charts'!D$5&amp;"'!$K1"),$A2400-1,0),NA())</f>
        <v>5.1527449999999986</v>
      </c>
      <c r="E2400" s="28">
        <f ca="1">IF(ISNUMBER(OFFSET(INDIRECT("'"&amp;'DATA for charts'!E$5&amp;"'!$K1"),$A2400-1,0)),OFFSET(INDIRECT("'"&amp;'DATA for charts'!E$5&amp;"'!$K1"),$A2400-1,0),NA())</f>
        <v>4.99</v>
      </c>
      <c r="F2400" s="28">
        <f ca="1">IF(ISNUMBER(OFFSET(INDIRECT("'"&amp;'DATA for charts'!F$5&amp;"'!$K1"),$A2400-1,0)),OFFSET(INDIRECT("'"&amp;'DATA for charts'!F$5&amp;"'!$K1"),$A2400-1,0),NA())</f>
        <v>14.391932722810701</v>
      </c>
      <c r="G2400" s="28">
        <f ca="1">IF(ISNUMBER(OFFSET(INDIRECT("'"&amp;'DATA for charts'!G$5&amp;"'!$K1"),$A2400-1,0)),OFFSET(INDIRECT("'"&amp;'DATA for charts'!G$5&amp;"'!$K1"),$A2400-1,0),NA())</f>
        <v>4.83</v>
      </c>
      <c r="H2400" s="28">
        <f ca="1">IF(ISNUMBER(OFFSET(INDIRECT("'"&amp;'DATA for charts'!H$5&amp;"'!$K1"),$A2400-1,0)),OFFSET(INDIRECT("'"&amp;'DATA for charts'!H$5&amp;"'!$K1"),$A2400-1,0),NA())</f>
        <v>5.3363285185287097</v>
      </c>
      <c r="I2400" s="28">
        <f ca="1">IF(ISNUMBER(OFFSET(INDIRECT("'"&amp;'DATA for charts'!I$5&amp;"'!$K1"),$A2400-1,0)),OFFSET(INDIRECT("'"&amp;'DATA for charts'!I$5&amp;"'!$K1"),$A2400-1,0),NA())</f>
        <v>4.9913818279298994</v>
      </c>
      <c r="J2400" s="28" t="e">
        <f ca="1">IF(ISNUMBER(OFFSET(INDIRECT("'"&amp;'DATA for charts'!J$5&amp;"'!$K1"),$A2400-1,0)),OFFSET(INDIRECT("'"&amp;'DATA for charts'!J$5&amp;"'!$K1"),$A2400-1,0),NA())</f>
        <v>#N/A</v>
      </c>
      <c r="K2400" s="28" t="e">
        <f ca="1">IF(ISNUMBER(OFFSET(INDIRECT("'"&amp;'DATA for charts'!K$5&amp;"'!$K1"),$A2400-1,0)),OFFSET(INDIRECT("'"&amp;'DATA for charts'!K$5&amp;"'!$K1"),$A2400-1,0),NA())</f>
        <v>#N/A</v>
      </c>
      <c r="L2400" s="28" t="e">
        <f ca="1">IF(ISNUMBER(OFFSET(INDIRECT("'"&amp;'DATA for charts'!L$5&amp;"'!$K1"),$A2400-1,0)),OFFSET(INDIRECT("'"&amp;'DATA for charts'!L$5&amp;"'!$K1"),$A2400-1,0),NA())</f>
        <v>#N/A</v>
      </c>
      <c r="M2400" s="28" t="e">
        <f ca="1">IF(ISNUMBER(OFFSET(INDIRECT("'"&amp;'DATA for charts'!M$5&amp;"'!$K1"),$A2400-1,0)),OFFSET(INDIRECT("'"&amp;'DATA for charts'!M$5&amp;"'!$K1"),$A2400-1,0),NA())</f>
        <v>#N/A</v>
      </c>
      <c r="N2400" s="28" t="e">
        <f ca="1">IF(ISNUMBER(OFFSET(INDIRECT("'"&amp;'DATA for charts'!N$5&amp;"'!$K1"),$A2400-1,0)),OFFSET(INDIRECT("'"&amp;'DATA for charts'!N$5&amp;"'!$K1"),$A2400-1,0),NA())</f>
        <v>#N/A</v>
      </c>
      <c r="O2400" s="28" t="e">
        <f ca="1">IF(ISNUMBER(OFFSET(INDIRECT("'"&amp;'DATA for charts'!O$5&amp;"'!$K1"),$A2400-1,0)),OFFSET(INDIRECT("'"&amp;'DATA for charts'!O$5&amp;"'!$K1"),$A2400-1,0),NA())</f>
        <v>#N/A</v>
      </c>
      <c r="P2400" s="28" t="e">
        <f ca="1">IF(ISNUMBER(OFFSET(INDIRECT("'"&amp;'DATA for charts'!P$5&amp;"'!$K1"),$A2400-1,0)),OFFSET(INDIRECT("'"&amp;'DATA for charts'!P$5&amp;"'!$K1"),$A2400-1,0),NA())</f>
        <v>#N/A</v>
      </c>
      <c r="Q2400" s="28" t="e">
        <f ca="1">IF(ISNUMBER(OFFSET(INDIRECT("'"&amp;'DATA for charts'!Q$5&amp;"'!$K1"),$A2400-1,0)),OFFSET(INDIRECT("'"&amp;'DATA for charts'!Q$5&amp;"'!$K1"),$A2400-1,0),NA())</f>
        <v>#N/A</v>
      </c>
      <c r="R2400" s="28" t="e">
        <f ca="1">IF(ISNUMBER(OFFSET(INDIRECT("'"&amp;'DATA for charts'!R$5&amp;"'!$K1"),$A2400-1,0)),OFFSET(INDIRECT("'"&amp;'DATA for charts'!R$5&amp;"'!$K1"),$A2400-1,0),NA())</f>
        <v>#N/A</v>
      </c>
      <c r="S2400" s="28" t="e">
        <f ca="1">IF(ISNUMBER(OFFSET(INDIRECT("'"&amp;'DATA for charts'!S$5&amp;"'!$K1"),$A2400-1,0)),OFFSET(INDIRECT("'"&amp;'DATA for charts'!S$5&amp;"'!$K1"),$A2400-1,0),NA())</f>
        <v>#N/A</v>
      </c>
    </row>
    <row r="2401" spans="1:19">
      <c r="A2401" s="226">
        <f t="shared" si="1604"/>
        <v>244</v>
      </c>
      <c r="B2401" s="8">
        <v>15</v>
      </c>
      <c r="C2401" s="28">
        <f ca="1">IF(ISNUMBER(OFFSET(INDIRECT("'"&amp;'DATA for charts'!C$5&amp;"'!$K1"),$A2401-1,0)),OFFSET(INDIRECT("'"&amp;'DATA for charts'!C$5&amp;"'!$K1"),$A2401-1,0),NA())</f>
        <v>6.0132162133905354</v>
      </c>
      <c r="D2401" s="28">
        <f ca="1">IF(ISNUMBER(OFFSET(INDIRECT("'"&amp;'DATA for charts'!D$5&amp;"'!$K1"),$A2401-1,0)),OFFSET(INDIRECT("'"&amp;'DATA for charts'!D$5&amp;"'!$K1"),$A2401-1,0),NA())</f>
        <v>5.4585409999999994</v>
      </c>
      <c r="E2401" s="28">
        <f ca="1">IF(ISNUMBER(OFFSET(INDIRECT("'"&amp;'DATA for charts'!E$5&amp;"'!$K1"),$A2401-1,0)),OFFSET(INDIRECT("'"&amp;'DATA for charts'!E$5&amp;"'!$K1"),$A2401-1,0),NA())</f>
        <v>6.01</v>
      </c>
      <c r="F2401" s="28">
        <f ca="1">IF(ISNUMBER(OFFSET(INDIRECT("'"&amp;'DATA for charts'!F$5&amp;"'!$K1"),$A2401-1,0)),OFFSET(INDIRECT("'"&amp;'DATA for charts'!F$5&amp;"'!$K1"),$A2401-1,0),NA())</f>
        <v>14.8999803119777</v>
      </c>
      <c r="G2401" s="28">
        <f ca="1">IF(ISNUMBER(OFFSET(INDIRECT("'"&amp;'DATA for charts'!G$5&amp;"'!$K1"),$A2401-1,0)),OFFSET(INDIRECT("'"&amp;'DATA for charts'!G$5&amp;"'!$K1"),$A2401-1,0),NA())</f>
        <v>6.27</v>
      </c>
      <c r="H2401" s="28">
        <f ca="1">IF(ISNUMBER(OFFSET(INDIRECT("'"&amp;'DATA for charts'!H$5&amp;"'!$K1"),$A2401-1,0)),OFFSET(INDIRECT("'"&amp;'DATA for charts'!H$5&amp;"'!$K1"),$A2401-1,0),NA())</f>
        <v>5.6051894441791799</v>
      </c>
      <c r="I2401" s="28">
        <f ca="1">IF(ISNUMBER(OFFSET(INDIRECT("'"&amp;'DATA for charts'!I$5&amp;"'!$K1"),$A2401-1,0)),OFFSET(INDIRECT("'"&amp;'DATA for charts'!I$5&amp;"'!$K1"),$A2401-1,0),NA())</f>
        <v>6.0132162133905354</v>
      </c>
      <c r="J2401" s="28" t="e">
        <f ca="1">IF(ISNUMBER(OFFSET(INDIRECT("'"&amp;'DATA for charts'!J$5&amp;"'!$K1"),$A2401-1,0)),OFFSET(INDIRECT("'"&amp;'DATA for charts'!J$5&amp;"'!$K1"),$A2401-1,0),NA())</f>
        <v>#N/A</v>
      </c>
      <c r="K2401" s="28" t="e">
        <f ca="1">IF(ISNUMBER(OFFSET(INDIRECT("'"&amp;'DATA for charts'!K$5&amp;"'!$K1"),$A2401-1,0)),OFFSET(INDIRECT("'"&amp;'DATA for charts'!K$5&amp;"'!$K1"),$A2401-1,0),NA())</f>
        <v>#N/A</v>
      </c>
      <c r="L2401" s="28" t="e">
        <f ca="1">IF(ISNUMBER(OFFSET(INDIRECT("'"&amp;'DATA for charts'!L$5&amp;"'!$K1"),$A2401-1,0)),OFFSET(INDIRECT("'"&amp;'DATA for charts'!L$5&amp;"'!$K1"),$A2401-1,0),NA())</f>
        <v>#N/A</v>
      </c>
      <c r="M2401" s="28" t="e">
        <f ca="1">IF(ISNUMBER(OFFSET(INDIRECT("'"&amp;'DATA for charts'!M$5&amp;"'!$K1"),$A2401-1,0)),OFFSET(INDIRECT("'"&amp;'DATA for charts'!M$5&amp;"'!$K1"),$A2401-1,0),NA())</f>
        <v>#N/A</v>
      </c>
      <c r="N2401" s="28" t="e">
        <f ca="1">IF(ISNUMBER(OFFSET(INDIRECT("'"&amp;'DATA for charts'!N$5&amp;"'!$K1"),$A2401-1,0)),OFFSET(INDIRECT("'"&amp;'DATA for charts'!N$5&amp;"'!$K1"),$A2401-1,0),NA())</f>
        <v>#N/A</v>
      </c>
      <c r="O2401" s="28" t="e">
        <f ca="1">IF(ISNUMBER(OFFSET(INDIRECT("'"&amp;'DATA for charts'!O$5&amp;"'!$K1"),$A2401-1,0)),OFFSET(INDIRECT("'"&amp;'DATA for charts'!O$5&amp;"'!$K1"),$A2401-1,0),NA())</f>
        <v>#N/A</v>
      </c>
      <c r="P2401" s="28" t="e">
        <f ca="1">IF(ISNUMBER(OFFSET(INDIRECT("'"&amp;'DATA for charts'!P$5&amp;"'!$K1"),$A2401-1,0)),OFFSET(INDIRECT("'"&amp;'DATA for charts'!P$5&amp;"'!$K1"),$A2401-1,0),NA())</f>
        <v>#N/A</v>
      </c>
      <c r="Q2401" s="28" t="e">
        <f ca="1">IF(ISNUMBER(OFFSET(INDIRECT("'"&amp;'DATA for charts'!Q$5&amp;"'!$K1"),$A2401-1,0)),OFFSET(INDIRECT("'"&amp;'DATA for charts'!Q$5&amp;"'!$K1"),$A2401-1,0),NA())</f>
        <v>#N/A</v>
      </c>
      <c r="R2401" s="28" t="e">
        <f ca="1">IF(ISNUMBER(OFFSET(INDIRECT("'"&amp;'DATA for charts'!R$5&amp;"'!$K1"),$A2401-1,0)),OFFSET(INDIRECT("'"&amp;'DATA for charts'!R$5&amp;"'!$K1"),$A2401-1,0),NA())</f>
        <v>#N/A</v>
      </c>
      <c r="S2401" s="28" t="e">
        <f ca="1">IF(ISNUMBER(OFFSET(INDIRECT("'"&amp;'DATA for charts'!S$5&amp;"'!$K1"),$A2401-1,0)),OFFSET(INDIRECT("'"&amp;'DATA for charts'!S$5&amp;"'!$K1"),$A2401-1,0),NA())</f>
        <v>#N/A</v>
      </c>
    </row>
    <row r="2402" spans="1:19">
      <c r="A2402" s="226">
        <f t="shared" si="1604"/>
        <v>245</v>
      </c>
      <c r="B2402" s="8">
        <v>16</v>
      </c>
      <c r="C2402" s="28">
        <f ca="1">IF(ISNUMBER(OFFSET(INDIRECT("'"&amp;'DATA for charts'!C$5&amp;"'!$K1"),$A2402-1,0)),OFFSET(INDIRECT("'"&amp;'DATA for charts'!C$5&amp;"'!$K1"),$A2402-1,0),NA())</f>
        <v>5.4556516746261536</v>
      </c>
      <c r="D2402" s="28">
        <f ca="1">IF(ISNUMBER(OFFSET(INDIRECT("'"&amp;'DATA for charts'!D$5&amp;"'!$K1"),$A2402-1,0)),OFFSET(INDIRECT("'"&amp;'DATA for charts'!D$5&amp;"'!$K1"),$A2402-1,0),NA())</f>
        <v>5.6185159999999996</v>
      </c>
      <c r="E2402" s="28">
        <f ca="1">IF(ISNUMBER(OFFSET(INDIRECT("'"&amp;'DATA for charts'!E$5&amp;"'!$K1"),$A2402-1,0)),OFFSET(INDIRECT("'"&amp;'DATA for charts'!E$5&amp;"'!$K1"),$A2402-1,0),NA())</f>
        <v>5.46</v>
      </c>
      <c r="F2402" s="28">
        <f ca="1">IF(ISNUMBER(OFFSET(INDIRECT("'"&amp;'DATA for charts'!F$5&amp;"'!$K1"),$A2402-1,0)),OFFSET(INDIRECT("'"&amp;'DATA for charts'!F$5&amp;"'!$K1"),$A2402-1,0),NA())</f>
        <v>14.776907315986801</v>
      </c>
      <c r="G2402" s="28">
        <f ca="1">IF(ISNUMBER(OFFSET(INDIRECT("'"&amp;'DATA for charts'!G$5&amp;"'!$K1"),$A2402-1,0)),OFFSET(INDIRECT("'"&amp;'DATA for charts'!G$5&amp;"'!$K1"),$A2402-1,0),NA())</f>
        <v>5.29</v>
      </c>
      <c r="H2402" s="28">
        <f ca="1">IF(ISNUMBER(OFFSET(INDIRECT("'"&amp;'DATA for charts'!H$5&amp;"'!$K1"),$A2402-1,0)),OFFSET(INDIRECT("'"&amp;'DATA for charts'!H$5&amp;"'!$K1"),$A2402-1,0),NA())</f>
        <v>5.86808035124153</v>
      </c>
      <c r="I2402" s="28">
        <f ca="1">IF(ISNUMBER(OFFSET(INDIRECT("'"&amp;'DATA for charts'!I$5&amp;"'!$K1"),$A2402-1,0)),OFFSET(INDIRECT("'"&amp;'DATA for charts'!I$5&amp;"'!$K1"),$A2402-1,0),NA())</f>
        <v>5.4556516746261536</v>
      </c>
      <c r="J2402" s="28" t="e">
        <f ca="1">IF(ISNUMBER(OFFSET(INDIRECT("'"&amp;'DATA for charts'!J$5&amp;"'!$K1"),$A2402-1,0)),OFFSET(INDIRECT("'"&amp;'DATA for charts'!J$5&amp;"'!$K1"),$A2402-1,0),NA())</f>
        <v>#N/A</v>
      </c>
      <c r="K2402" s="28" t="e">
        <f ca="1">IF(ISNUMBER(OFFSET(INDIRECT("'"&amp;'DATA for charts'!K$5&amp;"'!$K1"),$A2402-1,0)),OFFSET(INDIRECT("'"&amp;'DATA for charts'!K$5&amp;"'!$K1"),$A2402-1,0),NA())</f>
        <v>#N/A</v>
      </c>
      <c r="L2402" s="28" t="e">
        <f ca="1">IF(ISNUMBER(OFFSET(INDIRECT("'"&amp;'DATA for charts'!L$5&amp;"'!$K1"),$A2402-1,0)),OFFSET(INDIRECT("'"&amp;'DATA for charts'!L$5&amp;"'!$K1"),$A2402-1,0),NA())</f>
        <v>#N/A</v>
      </c>
      <c r="M2402" s="28" t="e">
        <f ca="1">IF(ISNUMBER(OFFSET(INDIRECT("'"&amp;'DATA for charts'!M$5&amp;"'!$K1"),$A2402-1,0)),OFFSET(INDIRECT("'"&amp;'DATA for charts'!M$5&amp;"'!$K1"),$A2402-1,0),NA())</f>
        <v>#N/A</v>
      </c>
      <c r="N2402" s="28" t="e">
        <f ca="1">IF(ISNUMBER(OFFSET(INDIRECT("'"&amp;'DATA for charts'!N$5&amp;"'!$K1"),$A2402-1,0)),OFFSET(INDIRECT("'"&amp;'DATA for charts'!N$5&amp;"'!$K1"),$A2402-1,0),NA())</f>
        <v>#N/A</v>
      </c>
      <c r="O2402" s="28" t="e">
        <f ca="1">IF(ISNUMBER(OFFSET(INDIRECT("'"&amp;'DATA for charts'!O$5&amp;"'!$K1"),$A2402-1,0)),OFFSET(INDIRECT("'"&amp;'DATA for charts'!O$5&amp;"'!$K1"),$A2402-1,0),NA())</f>
        <v>#N/A</v>
      </c>
      <c r="P2402" s="28" t="e">
        <f ca="1">IF(ISNUMBER(OFFSET(INDIRECT("'"&amp;'DATA for charts'!P$5&amp;"'!$K1"),$A2402-1,0)),OFFSET(INDIRECT("'"&amp;'DATA for charts'!P$5&amp;"'!$K1"),$A2402-1,0),NA())</f>
        <v>#N/A</v>
      </c>
      <c r="Q2402" s="28" t="e">
        <f ca="1">IF(ISNUMBER(OFFSET(INDIRECT("'"&amp;'DATA for charts'!Q$5&amp;"'!$K1"),$A2402-1,0)),OFFSET(INDIRECT("'"&amp;'DATA for charts'!Q$5&amp;"'!$K1"),$A2402-1,0),NA())</f>
        <v>#N/A</v>
      </c>
      <c r="R2402" s="28" t="e">
        <f ca="1">IF(ISNUMBER(OFFSET(INDIRECT("'"&amp;'DATA for charts'!R$5&amp;"'!$K1"),$A2402-1,0)),OFFSET(INDIRECT("'"&amp;'DATA for charts'!R$5&amp;"'!$K1"),$A2402-1,0),NA())</f>
        <v>#N/A</v>
      </c>
      <c r="S2402" s="28" t="e">
        <f ca="1">IF(ISNUMBER(OFFSET(INDIRECT("'"&amp;'DATA for charts'!S$5&amp;"'!$K1"),$A2402-1,0)),OFFSET(INDIRECT("'"&amp;'DATA for charts'!S$5&amp;"'!$K1"),$A2402-1,0),NA())</f>
        <v>#N/A</v>
      </c>
    </row>
    <row r="2403" spans="1:19">
      <c r="A2403" s="226">
        <f t="shared" si="1604"/>
        <v>246</v>
      </c>
      <c r="B2403" s="8">
        <v>17</v>
      </c>
      <c r="C2403" s="28">
        <f ca="1">IF(ISNUMBER(OFFSET(INDIRECT("'"&amp;'DATA for charts'!C$5&amp;"'!$K1"),$A2403-1,0)),OFFSET(INDIRECT("'"&amp;'DATA for charts'!C$5&amp;"'!$K1"),$A2403-1,0),NA())</f>
        <v>6.5385793131118817</v>
      </c>
      <c r="D2403" s="28">
        <f ca="1">IF(ISNUMBER(OFFSET(INDIRECT("'"&amp;'DATA for charts'!D$5&amp;"'!$K1"),$A2403-1,0)),OFFSET(INDIRECT("'"&amp;'DATA for charts'!D$5&amp;"'!$K1"),$A2403-1,0),NA())</f>
        <v>5.9695170000000006</v>
      </c>
      <c r="E2403" s="28">
        <f ca="1">IF(ISNUMBER(OFFSET(INDIRECT("'"&amp;'DATA for charts'!E$5&amp;"'!$K1"),$A2403-1,0)),OFFSET(INDIRECT("'"&amp;'DATA for charts'!E$5&amp;"'!$K1"),$A2403-1,0),NA())</f>
        <v>6.54</v>
      </c>
      <c r="F2403" s="28">
        <f ca="1">IF(ISNUMBER(OFFSET(INDIRECT("'"&amp;'DATA for charts'!F$5&amp;"'!$K1"),$A2403-1,0)),OFFSET(INDIRECT("'"&amp;'DATA for charts'!F$5&amp;"'!$K1"),$A2403-1,0),NA())</f>
        <v>14.469224826009601</v>
      </c>
      <c r="G2403" s="28">
        <f ca="1">IF(ISNUMBER(OFFSET(INDIRECT("'"&amp;'DATA for charts'!G$5&amp;"'!$K1"),$A2403-1,0)),OFFSET(INDIRECT("'"&amp;'DATA for charts'!G$5&amp;"'!$K1"),$A2403-1,0),NA())</f>
        <v>6.77</v>
      </c>
      <c r="H2403" s="28">
        <f ca="1">IF(ISNUMBER(OFFSET(INDIRECT("'"&amp;'DATA for charts'!H$5&amp;"'!$K1"),$A2403-1,0)),OFFSET(INDIRECT("'"&amp;'DATA for charts'!H$5&amp;"'!$K1"),$A2403-1,0),NA())</f>
        <v>6.1476250568041397</v>
      </c>
      <c r="I2403" s="28">
        <f ca="1">IF(ISNUMBER(OFFSET(INDIRECT("'"&amp;'DATA for charts'!I$5&amp;"'!$K1"),$A2403-1,0)),OFFSET(INDIRECT("'"&amp;'DATA for charts'!I$5&amp;"'!$K1"),$A2403-1,0),NA())</f>
        <v>6.5385793131118817</v>
      </c>
      <c r="J2403" s="28" t="e">
        <f ca="1">IF(ISNUMBER(OFFSET(INDIRECT("'"&amp;'DATA for charts'!J$5&amp;"'!$K1"),$A2403-1,0)),OFFSET(INDIRECT("'"&amp;'DATA for charts'!J$5&amp;"'!$K1"),$A2403-1,0),NA())</f>
        <v>#N/A</v>
      </c>
      <c r="K2403" s="28" t="e">
        <f ca="1">IF(ISNUMBER(OFFSET(INDIRECT("'"&amp;'DATA for charts'!K$5&amp;"'!$K1"),$A2403-1,0)),OFFSET(INDIRECT("'"&amp;'DATA for charts'!K$5&amp;"'!$K1"),$A2403-1,0),NA())</f>
        <v>#N/A</v>
      </c>
      <c r="L2403" s="28" t="e">
        <f ca="1">IF(ISNUMBER(OFFSET(INDIRECT("'"&amp;'DATA for charts'!L$5&amp;"'!$K1"),$A2403-1,0)),OFFSET(INDIRECT("'"&amp;'DATA for charts'!L$5&amp;"'!$K1"),$A2403-1,0),NA())</f>
        <v>#N/A</v>
      </c>
      <c r="M2403" s="28" t="e">
        <f ca="1">IF(ISNUMBER(OFFSET(INDIRECT("'"&amp;'DATA for charts'!M$5&amp;"'!$K1"),$A2403-1,0)),OFFSET(INDIRECT("'"&amp;'DATA for charts'!M$5&amp;"'!$K1"),$A2403-1,0),NA())</f>
        <v>#N/A</v>
      </c>
      <c r="N2403" s="28" t="e">
        <f ca="1">IF(ISNUMBER(OFFSET(INDIRECT("'"&amp;'DATA for charts'!N$5&amp;"'!$K1"),$A2403-1,0)),OFFSET(INDIRECT("'"&amp;'DATA for charts'!N$5&amp;"'!$K1"),$A2403-1,0),NA())</f>
        <v>#N/A</v>
      </c>
      <c r="O2403" s="28" t="e">
        <f ca="1">IF(ISNUMBER(OFFSET(INDIRECT("'"&amp;'DATA for charts'!O$5&amp;"'!$K1"),$A2403-1,0)),OFFSET(INDIRECT("'"&amp;'DATA for charts'!O$5&amp;"'!$K1"),$A2403-1,0),NA())</f>
        <v>#N/A</v>
      </c>
      <c r="P2403" s="28" t="e">
        <f ca="1">IF(ISNUMBER(OFFSET(INDIRECT("'"&amp;'DATA for charts'!P$5&amp;"'!$K1"),$A2403-1,0)),OFFSET(INDIRECT("'"&amp;'DATA for charts'!P$5&amp;"'!$K1"),$A2403-1,0),NA())</f>
        <v>#N/A</v>
      </c>
      <c r="Q2403" s="28" t="e">
        <f ca="1">IF(ISNUMBER(OFFSET(INDIRECT("'"&amp;'DATA for charts'!Q$5&amp;"'!$K1"),$A2403-1,0)),OFFSET(INDIRECT("'"&amp;'DATA for charts'!Q$5&amp;"'!$K1"),$A2403-1,0),NA())</f>
        <v>#N/A</v>
      </c>
      <c r="R2403" s="28" t="e">
        <f ca="1">IF(ISNUMBER(OFFSET(INDIRECT("'"&amp;'DATA for charts'!R$5&amp;"'!$K1"),$A2403-1,0)),OFFSET(INDIRECT("'"&amp;'DATA for charts'!R$5&amp;"'!$K1"),$A2403-1,0),NA())</f>
        <v>#N/A</v>
      </c>
      <c r="S2403" s="28" t="e">
        <f ca="1">IF(ISNUMBER(OFFSET(INDIRECT("'"&amp;'DATA for charts'!S$5&amp;"'!$K1"),$A2403-1,0)),OFFSET(INDIRECT("'"&amp;'DATA for charts'!S$5&amp;"'!$K1"),$A2403-1,0),NA())</f>
        <v>#N/A</v>
      </c>
    </row>
    <row r="2404" spans="1:19">
      <c r="A2404" s="226">
        <f t="shared" si="1604"/>
        <v>247</v>
      </c>
      <c r="B2404" s="8">
        <v>18</v>
      </c>
      <c r="C2404" s="28">
        <f ca="1">IF(ISNUMBER(OFFSET(INDIRECT("'"&amp;'DATA for charts'!C$5&amp;"'!$K1"),$A2404-1,0)),OFFSET(INDIRECT("'"&amp;'DATA for charts'!C$5&amp;"'!$K1"),$A2404-1,0),NA())</f>
        <v>5.6680639251300704</v>
      </c>
      <c r="D2404" s="28">
        <f ca="1">IF(ISNUMBER(OFFSET(INDIRECT("'"&amp;'DATA for charts'!D$5&amp;"'!$K1"),$A2404-1,0)),OFFSET(INDIRECT("'"&amp;'DATA for charts'!D$5&amp;"'!$K1"),$A2404-1,0),NA())</f>
        <v>5.9793580000000004</v>
      </c>
      <c r="E2404" s="28">
        <f ca="1">IF(ISNUMBER(OFFSET(INDIRECT("'"&amp;'DATA for charts'!E$5&amp;"'!$K1"),$A2404-1,0)),OFFSET(INDIRECT("'"&amp;'DATA for charts'!E$5&amp;"'!$K1"),$A2404-1,0),NA())</f>
        <v>5.67</v>
      </c>
      <c r="F2404" s="28">
        <f ca="1">IF(ISNUMBER(OFFSET(INDIRECT("'"&amp;'DATA for charts'!F$5&amp;"'!$K1"),$A2404-1,0)),OFFSET(INDIRECT("'"&amp;'DATA for charts'!F$5&amp;"'!$K1"),$A2404-1,0),NA())</f>
        <v>13.597621938694701</v>
      </c>
      <c r="G2404" s="28">
        <f ca="1">IF(ISNUMBER(OFFSET(INDIRECT("'"&amp;'DATA for charts'!G$5&amp;"'!$K1"),$A2404-1,0)),OFFSET(INDIRECT("'"&amp;'DATA for charts'!G$5&amp;"'!$K1"),$A2404-1,0),NA())</f>
        <v>5.56</v>
      </c>
      <c r="H2404" s="28">
        <f ca="1">IF(ISNUMBER(OFFSET(INDIRECT("'"&amp;'DATA for charts'!H$5&amp;"'!$K1"),$A2404-1,0)),OFFSET(INDIRECT("'"&amp;'DATA for charts'!H$5&amp;"'!$K1"),$A2404-1,0),NA())</f>
        <v>6.26778458089791</v>
      </c>
      <c r="I2404" s="28">
        <f ca="1">IF(ISNUMBER(OFFSET(INDIRECT("'"&amp;'DATA for charts'!I$5&amp;"'!$K1"),$A2404-1,0)),OFFSET(INDIRECT("'"&amp;'DATA for charts'!I$5&amp;"'!$K1"),$A2404-1,0),NA())</f>
        <v>5.6680639251300704</v>
      </c>
      <c r="J2404" s="28" t="e">
        <f ca="1">IF(ISNUMBER(OFFSET(INDIRECT("'"&amp;'DATA for charts'!J$5&amp;"'!$K1"),$A2404-1,0)),OFFSET(INDIRECT("'"&amp;'DATA for charts'!J$5&amp;"'!$K1"),$A2404-1,0),NA())</f>
        <v>#N/A</v>
      </c>
      <c r="K2404" s="28" t="e">
        <f ca="1">IF(ISNUMBER(OFFSET(INDIRECT("'"&amp;'DATA for charts'!K$5&amp;"'!$K1"),$A2404-1,0)),OFFSET(INDIRECT("'"&amp;'DATA for charts'!K$5&amp;"'!$K1"),$A2404-1,0),NA())</f>
        <v>#N/A</v>
      </c>
      <c r="L2404" s="28" t="e">
        <f ca="1">IF(ISNUMBER(OFFSET(INDIRECT("'"&amp;'DATA for charts'!L$5&amp;"'!$K1"),$A2404-1,0)),OFFSET(INDIRECT("'"&amp;'DATA for charts'!L$5&amp;"'!$K1"),$A2404-1,0),NA())</f>
        <v>#N/A</v>
      </c>
      <c r="M2404" s="28" t="e">
        <f ca="1">IF(ISNUMBER(OFFSET(INDIRECT("'"&amp;'DATA for charts'!M$5&amp;"'!$K1"),$A2404-1,0)),OFFSET(INDIRECT("'"&amp;'DATA for charts'!M$5&amp;"'!$K1"),$A2404-1,0),NA())</f>
        <v>#N/A</v>
      </c>
      <c r="N2404" s="28" t="e">
        <f ca="1">IF(ISNUMBER(OFFSET(INDIRECT("'"&amp;'DATA for charts'!N$5&amp;"'!$K1"),$A2404-1,0)),OFFSET(INDIRECT("'"&amp;'DATA for charts'!N$5&amp;"'!$K1"),$A2404-1,0),NA())</f>
        <v>#N/A</v>
      </c>
      <c r="O2404" s="28" t="e">
        <f ca="1">IF(ISNUMBER(OFFSET(INDIRECT("'"&amp;'DATA for charts'!O$5&amp;"'!$K1"),$A2404-1,0)),OFFSET(INDIRECT("'"&amp;'DATA for charts'!O$5&amp;"'!$K1"),$A2404-1,0),NA())</f>
        <v>#N/A</v>
      </c>
      <c r="P2404" s="28" t="e">
        <f ca="1">IF(ISNUMBER(OFFSET(INDIRECT("'"&amp;'DATA for charts'!P$5&amp;"'!$K1"),$A2404-1,0)),OFFSET(INDIRECT("'"&amp;'DATA for charts'!P$5&amp;"'!$K1"),$A2404-1,0),NA())</f>
        <v>#N/A</v>
      </c>
      <c r="Q2404" s="28" t="e">
        <f ca="1">IF(ISNUMBER(OFFSET(INDIRECT("'"&amp;'DATA for charts'!Q$5&amp;"'!$K1"),$A2404-1,0)),OFFSET(INDIRECT("'"&amp;'DATA for charts'!Q$5&amp;"'!$K1"),$A2404-1,0),NA())</f>
        <v>#N/A</v>
      </c>
      <c r="R2404" s="28" t="e">
        <f ca="1">IF(ISNUMBER(OFFSET(INDIRECT("'"&amp;'DATA for charts'!R$5&amp;"'!$K1"),$A2404-1,0)),OFFSET(INDIRECT("'"&amp;'DATA for charts'!R$5&amp;"'!$K1"),$A2404-1,0),NA())</f>
        <v>#N/A</v>
      </c>
      <c r="S2404" s="28" t="e">
        <f ca="1">IF(ISNUMBER(OFFSET(INDIRECT("'"&amp;'DATA for charts'!S$5&amp;"'!$K1"),$A2404-1,0)),OFFSET(INDIRECT("'"&amp;'DATA for charts'!S$5&amp;"'!$K1"),$A2404-1,0),NA())</f>
        <v>#N/A</v>
      </c>
    </row>
    <row r="2405" spans="1:19">
      <c r="A2405" s="226">
        <f t="shared" si="1604"/>
        <v>248</v>
      </c>
      <c r="B2405" s="8">
        <v>19</v>
      </c>
      <c r="C2405" s="28">
        <f ca="1">IF(ISNUMBER(OFFSET(INDIRECT("'"&amp;'DATA for charts'!C$5&amp;"'!$K1"),$A2405-1,0)),OFFSET(INDIRECT("'"&amp;'DATA for charts'!C$5&amp;"'!$K1"),$A2405-1,0),NA())</f>
        <v>5.1894869723213901</v>
      </c>
      <c r="D2405" s="28">
        <f ca="1">IF(ISNUMBER(OFFSET(INDIRECT("'"&amp;'DATA for charts'!D$5&amp;"'!$K1"),$A2405-1,0)),OFFSET(INDIRECT("'"&amp;'DATA for charts'!D$5&amp;"'!$K1"),$A2405-1,0),NA())</f>
        <v>5.3255859999999986</v>
      </c>
      <c r="E2405" s="28">
        <f ca="1">IF(ISNUMBER(OFFSET(INDIRECT("'"&amp;'DATA for charts'!E$5&amp;"'!$K1"),$A2405-1,0)),OFFSET(INDIRECT("'"&amp;'DATA for charts'!E$5&amp;"'!$K1"),$A2405-1,0),NA())</f>
        <v>5.19</v>
      </c>
      <c r="F2405" s="28">
        <f ca="1">IF(ISNUMBER(OFFSET(INDIRECT("'"&amp;'DATA for charts'!F$5&amp;"'!$K1"),$A2405-1,0)),OFFSET(INDIRECT("'"&amp;'DATA for charts'!F$5&amp;"'!$K1"),$A2405-1,0),NA())</f>
        <v>12.3122705207193</v>
      </c>
      <c r="G2405" s="28">
        <f ca="1">IF(ISNUMBER(OFFSET(INDIRECT("'"&amp;'DATA for charts'!G$5&amp;"'!$K1"),$A2405-1,0)),OFFSET(INDIRECT("'"&amp;'DATA for charts'!G$5&amp;"'!$K1"),$A2405-1,0),NA())</f>
        <v>5.12</v>
      </c>
      <c r="H2405" s="28">
        <f ca="1">IF(ISNUMBER(OFFSET(INDIRECT("'"&amp;'DATA for charts'!H$5&amp;"'!$K1"),$A2405-1,0)),OFFSET(INDIRECT("'"&amp;'DATA for charts'!H$5&amp;"'!$K1"),$A2405-1,0),NA())</f>
        <v>5.5904466803172497</v>
      </c>
      <c r="I2405" s="28">
        <f ca="1">IF(ISNUMBER(OFFSET(INDIRECT("'"&amp;'DATA for charts'!I$5&amp;"'!$K1"),$A2405-1,0)),OFFSET(INDIRECT("'"&amp;'DATA for charts'!I$5&amp;"'!$K1"),$A2405-1,0),NA())</f>
        <v>5.1894869723213901</v>
      </c>
      <c r="J2405" s="28" t="e">
        <f ca="1">IF(ISNUMBER(OFFSET(INDIRECT("'"&amp;'DATA for charts'!J$5&amp;"'!$K1"),$A2405-1,0)),OFFSET(INDIRECT("'"&amp;'DATA for charts'!J$5&amp;"'!$K1"),$A2405-1,0),NA())</f>
        <v>#N/A</v>
      </c>
      <c r="K2405" s="28" t="e">
        <f ca="1">IF(ISNUMBER(OFFSET(INDIRECT("'"&amp;'DATA for charts'!K$5&amp;"'!$K1"),$A2405-1,0)),OFFSET(INDIRECT("'"&amp;'DATA for charts'!K$5&amp;"'!$K1"),$A2405-1,0),NA())</f>
        <v>#N/A</v>
      </c>
      <c r="L2405" s="28" t="e">
        <f ca="1">IF(ISNUMBER(OFFSET(INDIRECT("'"&amp;'DATA for charts'!L$5&amp;"'!$K1"),$A2405-1,0)),OFFSET(INDIRECT("'"&amp;'DATA for charts'!L$5&amp;"'!$K1"),$A2405-1,0),NA())</f>
        <v>#N/A</v>
      </c>
      <c r="M2405" s="28" t="e">
        <f ca="1">IF(ISNUMBER(OFFSET(INDIRECT("'"&amp;'DATA for charts'!M$5&amp;"'!$K1"),$A2405-1,0)),OFFSET(INDIRECT("'"&amp;'DATA for charts'!M$5&amp;"'!$K1"),$A2405-1,0),NA())</f>
        <v>#N/A</v>
      </c>
      <c r="N2405" s="28" t="e">
        <f ca="1">IF(ISNUMBER(OFFSET(INDIRECT("'"&amp;'DATA for charts'!N$5&amp;"'!$K1"),$A2405-1,0)),OFFSET(INDIRECT("'"&amp;'DATA for charts'!N$5&amp;"'!$K1"),$A2405-1,0),NA())</f>
        <v>#N/A</v>
      </c>
      <c r="O2405" s="28" t="e">
        <f ca="1">IF(ISNUMBER(OFFSET(INDIRECT("'"&amp;'DATA for charts'!O$5&amp;"'!$K1"),$A2405-1,0)),OFFSET(INDIRECT("'"&amp;'DATA for charts'!O$5&amp;"'!$K1"),$A2405-1,0),NA())</f>
        <v>#N/A</v>
      </c>
      <c r="P2405" s="28" t="e">
        <f ca="1">IF(ISNUMBER(OFFSET(INDIRECT("'"&amp;'DATA for charts'!P$5&amp;"'!$K1"),$A2405-1,0)),OFFSET(INDIRECT("'"&amp;'DATA for charts'!P$5&amp;"'!$K1"),$A2405-1,0),NA())</f>
        <v>#N/A</v>
      </c>
      <c r="Q2405" s="28" t="e">
        <f ca="1">IF(ISNUMBER(OFFSET(INDIRECT("'"&amp;'DATA for charts'!Q$5&amp;"'!$K1"),$A2405-1,0)),OFFSET(INDIRECT("'"&amp;'DATA for charts'!Q$5&amp;"'!$K1"),$A2405-1,0),NA())</f>
        <v>#N/A</v>
      </c>
      <c r="R2405" s="28" t="e">
        <f ca="1">IF(ISNUMBER(OFFSET(INDIRECT("'"&amp;'DATA for charts'!R$5&amp;"'!$K1"),$A2405-1,0)),OFFSET(INDIRECT("'"&amp;'DATA for charts'!R$5&amp;"'!$K1"),$A2405-1,0),NA())</f>
        <v>#N/A</v>
      </c>
      <c r="S2405" s="28" t="e">
        <f ca="1">IF(ISNUMBER(OFFSET(INDIRECT("'"&amp;'DATA for charts'!S$5&amp;"'!$K1"),$A2405-1,0)),OFFSET(INDIRECT("'"&amp;'DATA for charts'!S$5&amp;"'!$K1"),$A2405-1,0),NA())</f>
        <v>#N/A</v>
      </c>
    </row>
    <row r="2406" spans="1:19">
      <c r="A2406" s="226">
        <f t="shared" si="1604"/>
        <v>249</v>
      </c>
      <c r="B2406" s="8">
        <v>20</v>
      </c>
      <c r="C2406" s="28">
        <f ca="1">IF(ISNUMBER(OFFSET(INDIRECT("'"&amp;'DATA for charts'!C$5&amp;"'!$K1"),$A2406-1,0)),OFFSET(INDIRECT("'"&amp;'DATA for charts'!C$5&amp;"'!$K1"),$A2406-1,0),NA())</f>
        <v>5.717703912681884</v>
      </c>
      <c r="D2406" s="28">
        <f ca="1">IF(ISNUMBER(OFFSET(INDIRECT("'"&amp;'DATA for charts'!D$5&amp;"'!$K1"),$A2406-1,0)),OFFSET(INDIRECT("'"&amp;'DATA for charts'!D$5&amp;"'!$K1"),$A2406-1,0),NA())</f>
        <v>5.406663</v>
      </c>
      <c r="E2406" s="28">
        <f ca="1">IF(ISNUMBER(OFFSET(INDIRECT("'"&amp;'DATA for charts'!E$5&amp;"'!$K1"),$A2406-1,0)),OFFSET(INDIRECT("'"&amp;'DATA for charts'!E$5&amp;"'!$K1"),$A2406-1,0),NA())</f>
        <v>5.72</v>
      </c>
      <c r="F2406" s="28">
        <f ca="1">IF(ISNUMBER(OFFSET(INDIRECT("'"&amp;'DATA for charts'!F$5&amp;"'!$K1"),$A2406-1,0)),OFFSET(INDIRECT("'"&amp;'DATA for charts'!F$5&amp;"'!$K1"),$A2406-1,0),NA())</f>
        <v>11.504474191911299</v>
      </c>
      <c r="G2406" s="28">
        <f ca="1">IF(ISNUMBER(OFFSET(INDIRECT("'"&amp;'DATA for charts'!G$5&amp;"'!$K1"),$A2406-1,0)),OFFSET(INDIRECT("'"&amp;'DATA for charts'!G$5&amp;"'!$K1"),$A2406-1,0),NA())</f>
        <v>5.75</v>
      </c>
      <c r="H2406" s="28">
        <f ca="1">IF(ISNUMBER(OFFSET(INDIRECT("'"&amp;'DATA for charts'!H$5&amp;"'!$K1"),$A2406-1,0)),OFFSET(INDIRECT("'"&amp;'DATA for charts'!H$5&amp;"'!$K1"),$A2406-1,0),NA())</f>
        <v>5.6201886221099304</v>
      </c>
      <c r="I2406" s="28">
        <f ca="1">IF(ISNUMBER(OFFSET(INDIRECT("'"&amp;'DATA for charts'!I$5&amp;"'!$K1"),$A2406-1,0)),OFFSET(INDIRECT("'"&amp;'DATA for charts'!I$5&amp;"'!$K1"),$A2406-1,0),NA())</f>
        <v>5.717703912681884</v>
      </c>
      <c r="J2406" s="28" t="e">
        <f ca="1">IF(ISNUMBER(OFFSET(INDIRECT("'"&amp;'DATA for charts'!J$5&amp;"'!$K1"),$A2406-1,0)),OFFSET(INDIRECT("'"&amp;'DATA for charts'!J$5&amp;"'!$K1"),$A2406-1,0),NA())</f>
        <v>#N/A</v>
      </c>
      <c r="K2406" s="28" t="e">
        <f ca="1">IF(ISNUMBER(OFFSET(INDIRECT("'"&amp;'DATA for charts'!K$5&amp;"'!$K1"),$A2406-1,0)),OFFSET(INDIRECT("'"&amp;'DATA for charts'!K$5&amp;"'!$K1"),$A2406-1,0),NA())</f>
        <v>#N/A</v>
      </c>
      <c r="L2406" s="28" t="e">
        <f ca="1">IF(ISNUMBER(OFFSET(INDIRECT("'"&amp;'DATA for charts'!L$5&amp;"'!$K1"),$A2406-1,0)),OFFSET(INDIRECT("'"&amp;'DATA for charts'!L$5&amp;"'!$K1"),$A2406-1,0),NA())</f>
        <v>#N/A</v>
      </c>
      <c r="M2406" s="28" t="e">
        <f ca="1">IF(ISNUMBER(OFFSET(INDIRECT("'"&amp;'DATA for charts'!M$5&amp;"'!$K1"),$A2406-1,0)),OFFSET(INDIRECT("'"&amp;'DATA for charts'!M$5&amp;"'!$K1"),$A2406-1,0),NA())</f>
        <v>#N/A</v>
      </c>
      <c r="N2406" s="28" t="e">
        <f ca="1">IF(ISNUMBER(OFFSET(INDIRECT("'"&amp;'DATA for charts'!N$5&amp;"'!$K1"),$A2406-1,0)),OFFSET(INDIRECT("'"&amp;'DATA for charts'!N$5&amp;"'!$K1"),$A2406-1,0),NA())</f>
        <v>#N/A</v>
      </c>
      <c r="O2406" s="28" t="e">
        <f ca="1">IF(ISNUMBER(OFFSET(INDIRECT("'"&amp;'DATA for charts'!O$5&amp;"'!$K1"),$A2406-1,0)),OFFSET(INDIRECT("'"&amp;'DATA for charts'!O$5&amp;"'!$K1"),$A2406-1,0),NA())</f>
        <v>#N/A</v>
      </c>
      <c r="P2406" s="28" t="e">
        <f ca="1">IF(ISNUMBER(OFFSET(INDIRECT("'"&amp;'DATA for charts'!P$5&amp;"'!$K1"),$A2406-1,0)),OFFSET(INDIRECT("'"&amp;'DATA for charts'!P$5&amp;"'!$K1"),$A2406-1,0),NA())</f>
        <v>#N/A</v>
      </c>
      <c r="Q2406" s="28" t="e">
        <f ca="1">IF(ISNUMBER(OFFSET(INDIRECT("'"&amp;'DATA for charts'!Q$5&amp;"'!$K1"),$A2406-1,0)),OFFSET(INDIRECT("'"&amp;'DATA for charts'!Q$5&amp;"'!$K1"),$A2406-1,0),NA())</f>
        <v>#N/A</v>
      </c>
      <c r="R2406" s="28" t="e">
        <f ca="1">IF(ISNUMBER(OFFSET(INDIRECT("'"&amp;'DATA for charts'!R$5&amp;"'!$K1"),$A2406-1,0)),OFFSET(INDIRECT("'"&amp;'DATA for charts'!R$5&amp;"'!$K1"),$A2406-1,0),NA())</f>
        <v>#N/A</v>
      </c>
      <c r="S2406" s="28" t="e">
        <f ca="1">IF(ISNUMBER(OFFSET(INDIRECT("'"&amp;'DATA for charts'!S$5&amp;"'!$K1"),$A2406-1,0)),OFFSET(INDIRECT("'"&amp;'DATA for charts'!S$5&amp;"'!$K1"),$A2406-1,0),NA())</f>
        <v>#N/A</v>
      </c>
    </row>
    <row r="2407" spans="1:19">
      <c r="A2407" s="226">
        <f t="shared" si="1604"/>
        <v>250</v>
      </c>
      <c r="B2407" s="8">
        <v>21</v>
      </c>
      <c r="C2407" s="28">
        <f ca="1">IF(ISNUMBER(OFFSET(INDIRECT("'"&amp;'DATA for charts'!C$5&amp;"'!$K1"),$A2407-1,0)),OFFSET(INDIRECT("'"&amp;'DATA for charts'!C$5&amp;"'!$K1"),$A2407-1,0),NA())</f>
        <v>2.1391123153323406</v>
      </c>
      <c r="D2407" s="28">
        <f ca="1">IF(ISNUMBER(OFFSET(INDIRECT("'"&amp;'DATA for charts'!D$5&amp;"'!$K1"),$A2407-1,0)),OFFSET(INDIRECT("'"&amp;'DATA for charts'!D$5&amp;"'!$K1"),$A2407-1,0),NA())</f>
        <v>3.6698149999999998</v>
      </c>
      <c r="E2407" s="28">
        <f ca="1">IF(ISNUMBER(OFFSET(INDIRECT("'"&amp;'DATA for charts'!E$5&amp;"'!$K1"),$A2407-1,0)),OFFSET(INDIRECT("'"&amp;'DATA for charts'!E$5&amp;"'!$K1"),$A2407-1,0),NA())</f>
        <v>2.14</v>
      </c>
      <c r="F2407" s="28">
        <f ca="1">IF(ISNUMBER(OFFSET(INDIRECT("'"&amp;'DATA for charts'!F$5&amp;"'!$K1"),$A2407-1,0)),OFFSET(INDIRECT("'"&amp;'DATA for charts'!F$5&amp;"'!$K1"),$A2407-1,0),NA())</f>
        <v>9.4471721863659202</v>
      </c>
      <c r="G2407" s="28">
        <f ca="1">IF(ISNUMBER(OFFSET(INDIRECT("'"&amp;'DATA for charts'!G$5&amp;"'!$K1"),$A2407-1,0)),OFFSET(INDIRECT("'"&amp;'DATA for charts'!G$5&amp;"'!$K1"),$A2407-1,0),NA())</f>
        <v>2.2200000000000002</v>
      </c>
      <c r="H2407" s="28">
        <f ca="1">IF(ISNUMBER(OFFSET(INDIRECT("'"&amp;'DATA for charts'!H$5&amp;"'!$K1"),$A2407-1,0)),OFFSET(INDIRECT("'"&amp;'DATA for charts'!H$5&amp;"'!$K1"),$A2407-1,0),NA())</f>
        <v>4.0520467958481801</v>
      </c>
      <c r="I2407" s="28">
        <f ca="1">IF(ISNUMBER(OFFSET(INDIRECT("'"&amp;'DATA for charts'!I$5&amp;"'!$K1"),$A2407-1,0)),OFFSET(INDIRECT("'"&amp;'DATA for charts'!I$5&amp;"'!$K1"),$A2407-1,0),NA())</f>
        <v>2.1391123153323406</v>
      </c>
      <c r="J2407" s="28" t="e">
        <f ca="1">IF(ISNUMBER(OFFSET(INDIRECT("'"&amp;'DATA for charts'!J$5&amp;"'!$K1"),$A2407-1,0)),OFFSET(INDIRECT("'"&amp;'DATA for charts'!J$5&amp;"'!$K1"),$A2407-1,0),NA())</f>
        <v>#N/A</v>
      </c>
      <c r="K2407" s="28" t="e">
        <f ca="1">IF(ISNUMBER(OFFSET(INDIRECT("'"&amp;'DATA for charts'!K$5&amp;"'!$K1"),$A2407-1,0)),OFFSET(INDIRECT("'"&amp;'DATA for charts'!K$5&amp;"'!$K1"),$A2407-1,0),NA())</f>
        <v>#N/A</v>
      </c>
      <c r="L2407" s="28" t="e">
        <f ca="1">IF(ISNUMBER(OFFSET(INDIRECT("'"&amp;'DATA for charts'!L$5&amp;"'!$K1"),$A2407-1,0)),OFFSET(INDIRECT("'"&amp;'DATA for charts'!L$5&amp;"'!$K1"),$A2407-1,0),NA())</f>
        <v>#N/A</v>
      </c>
      <c r="M2407" s="28" t="e">
        <f ca="1">IF(ISNUMBER(OFFSET(INDIRECT("'"&amp;'DATA for charts'!M$5&amp;"'!$K1"),$A2407-1,0)),OFFSET(INDIRECT("'"&amp;'DATA for charts'!M$5&amp;"'!$K1"),$A2407-1,0),NA())</f>
        <v>#N/A</v>
      </c>
      <c r="N2407" s="28" t="e">
        <f ca="1">IF(ISNUMBER(OFFSET(INDIRECT("'"&amp;'DATA for charts'!N$5&amp;"'!$K1"),$A2407-1,0)),OFFSET(INDIRECT("'"&amp;'DATA for charts'!N$5&amp;"'!$K1"),$A2407-1,0),NA())</f>
        <v>#N/A</v>
      </c>
      <c r="O2407" s="28" t="e">
        <f ca="1">IF(ISNUMBER(OFFSET(INDIRECT("'"&amp;'DATA for charts'!O$5&amp;"'!$K1"),$A2407-1,0)),OFFSET(INDIRECT("'"&amp;'DATA for charts'!O$5&amp;"'!$K1"),$A2407-1,0),NA())</f>
        <v>#N/A</v>
      </c>
      <c r="P2407" s="28" t="e">
        <f ca="1">IF(ISNUMBER(OFFSET(INDIRECT("'"&amp;'DATA for charts'!P$5&amp;"'!$K1"),$A2407-1,0)),OFFSET(INDIRECT("'"&amp;'DATA for charts'!P$5&amp;"'!$K1"),$A2407-1,0),NA())</f>
        <v>#N/A</v>
      </c>
      <c r="Q2407" s="28" t="e">
        <f ca="1">IF(ISNUMBER(OFFSET(INDIRECT("'"&amp;'DATA for charts'!Q$5&amp;"'!$K1"),$A2407-1,0)),OFFSET(INDIRECT("'"&amp;'DATA for charts'!Q$5&amp;"'!$K1"),$A2407-1,0),NA())</f>
        <v>#N/A</v>
      </c>
      <c r="R2407" s="28" t="e">
        <f ca="1">IF(ISNUMBER(OFFSET(INDIRECT("'"&amp;'DATA for charts'!R$5&amp;"'!$K1"),$A2407-1,0)),OFFSET(INDIRECT("'"&amp;'DATA for charts'!R$5&amp;"'!$K1"),$A2407-1,0),NA())</f>
        <v>#N/A</v>
      </c>
      <c r="S2407" s="28" t="e">
        <f ca="1">IF(ISNUMBER(OFFSET(INDIRECT("'"&amp;'DATA for charts'!S$5&amp;"'!$K1"),$A2407-1,0)),OFFSET(INDIRECT("'"&amp;'DATA for charts'!S$5&amp;"'!$K1"),$A2407-1,0),NA())</f>
        <v>#N/A</v>
      </c>
    </row>
    <row r="2408" spans="1:19">
      <c r="A2408" s="226">
        <f t="shared" si="1604"/>
        <v>251</v>
      </c>
      <c r="B2408" s="8">
        <v>22</v>
      </c>
      <c r="C2408" s="28">
        <f ca="1">IF(ISNUMBER(OFFSET(INDIRECT("'"&amp;'DATA for charts'!C$5&amp;"'!$K1"),$A2408-1,0)),OFFSET(INDIRECT("'"&amp;'DATA for charts'!C$5&amp;"'!$K1"),$A2408-1,0),NA())</f>
        <v>2.1388053409626195</v>
      </c>
      <c r="D2408" s="28">
        <f ca="1">IF(ISNUMBER(OFFSET(INDIRECT("'"&amp;'DATA for charts'!D$5&amp;"'!$K1"),$A2408-1,0)),OFFSET(INDIRECT("'"&amp;'DATA for charts'!D$5&amp;"'!$K1"),$A2408-1,0),NA())</f>
        <v>2.0509300000000001</v>
      </c>
      <c r="E2408" s="28">
        <f ca="1">IF(ISNUMBER(OFFSET(INDIRECT("'"&amp;'DATA for charts'!E$5&amp;"'!$K1"),$A2408-1,0)),OFFSET(INDIRECT("'"&amp;'DATA for charts'!E$5&amp;"'!$K1"),$A2408-1,0),NA())</f>
        <v>2.14</v>
      </c>
      <c r="F2408" s="28">
        <f ca="1">IF(ISNUMBER(OFFSET(INDIRECT("'"&amp;'DATA for charts'!F$5&amp;"'!$K1"),$A2408-1,0)),OFFSET(INDIRECT("'"&amp;'DATA for charts'!F$5&amp;"'!$K1"),$A2408-1,0),NA())</f>
        <v>7.9166711075518199</v>
      </c>
      <c r="G2408" s="28">
        <f ca="1">IF(ISNUMBER(OFFSET(INDIRECT("'"&amp;'DATA for charts'!G$5&amp;"'!$K1"),$A2408-1,0)),OFFSET(INDIRECT("'"&amp;'DATA for charts'!G$5&amp;"'!$K1"),$A2408-1,0),NA())</f>
        <v>2.0699999999999998</v>
      </c>
      <c r="H2408" s="28">
        <f ca="1">IF(ISNUMBER(OFFSET(INDIRECT("'"&amp;'DATA for charts'!H$5&amp;"'!$K1"),$A2408-1,0)),OFFSET(INDIRECT("'"&amp;'DATA for charts'!H$5&amp;"'!$K1"),$A2408-1,0),NA())</f>
        <v>2.2349773425194099</v>
      </c>
      <c r="I2408" s="28">
        <f ca="1">IF(ISNUMBER(OFFSET(INDIRECT("'"&amp;'DATA for charts'!I$5&amp;"'!$K1"),$A2408-1,0)),OFFSET(INDIRECT("'"&amp;'DATA for charts'!I$5&amp;"'!$K1"),$A2408-1,0),NA())</f>
        <v>2.1388053409626195</v>
      </c>
      <c r="J2408" s="28" t="e">
        <f ca="1">IF(ISNUMBER(OFFSET(INDIRECT("'"&amp;'DATA for charts'!J$5&amp;"'!$K1"),$A2408-1,0)),OFFSET(INDIRECT("'"&amp;'DATA for charts'!J$5&amp;"'!$K1"),$A2408-1,0),NA())</f>
        <v>#N/A</v>
      </c>
      <c r="K2408" s="28" t="e">
        <f ca="1">IF(ISNUMBER(OFFSET(INDIRECT("'"&amp;'DATA for charts'!K$5&amp;"'!$K1"),$A2408-1,0)),OFFSET(INDIRECT("'"&amp;'DATA for charts'!K$5&amp;"'!$K1"),$A2408-1,0),NA())</f>
        <v>#N/A</v>
      </c>
      <c r="L2408" s="28" t="e">
        <f ca="1">IF(ISNUMBER(OFFSET(INDIRECT("'"&amp;'DATA for charts'!L$5&amp;"'!$K1"),$A2408-1,0)),OFFSET(INDIRECT("'"&amp;'DATA for charts'!L$5&amp;"'!$K1"),$A2408-1,0),NA())</f>
        <v>#N/A</v>
      </c>
      <c r="M2408" s="28" t="e">
        <f ca="1">IF(ISNUMBER(OFFSET(INDIRECT("'"&amp;'DATA for charts'!M$5&amp;"'!$K1"),$A2408-1,0)),OFFSET(INDIRECT("'"&amp;'DATA for charts'!M$5&amp;"'!$K1"),$A2408-1,0),NA())</f>
        <v>#N/A</v>
      </c>
      <c r="N2408" s="28" t="e">
        <f ca="1">IF(ISNUMBER(OFFSET(INDIRECT("'"&amp;'DATA for charts'!N$5&amp;"'!$K1"),$A2408-1,0)),OFFSET(INDIRECT("'"&amp;'DATA for charts'!N$5&amp;"'!$K1"),$A2408-1,0),NA())</f>
        <v>#N/A</v>
      </c>
      <c r="O2408" s="28" t="e">
        <f ca="1">IF(ISNUMBER(OFFSET(INDIRECT("'"&amp;'DATA for charts'!O$5&amp;"'!$K1"),$A2408-1,0)),OFFSET(INDIRECT("'"&amp;'DATA for charts'!O$5&amp;"'!$K1"),$A2408-1,0),NA())</f>
        <v>#N/A</v>
      </c>
      <c r="P2408" s="28" t="e">
        <f ca="1">IF(ISNUMBER(OFFSET(INDIRECT("'"&amp;'DATA for charts'!P$5&amp;"'!$K1"),$A2408-1,0)),OFFSET(INDIRECT("'"&amp;'DATA for charts'!P$5&amp;"'!$K1"),$A2408-1,0),NA())</f>
        <v>#N/A</v>
      </c>
      <c r="Q2408" s="28" t="e">
        <f ca="1">IF(ISNUMBER(OFFSET(INDIRECT("'"&amp;'DATA for charts'!Q$5&amp;"'!$K1"),$A2408-1,0)),OFFSET(INDIRECT("'"&amp;'DATA for charts'!Q$5&amp;"'!$K1"),$A2408-1,0),NA())</f>
        <v>#N/A</v>
      </c>
      <c r="R2408" s="28" t="e">
        <f ca="1">IF(ISNUMBER(OFFSET(INDIRECT("'"&amp;'DATA for charts'!R$5&amp;"'!$K1"),$A2408-1,0)),OFFSET(INDIRECT("'"&amp;'DATA for charts'!R$5&amp;"'!$K1"),$A2408-1,0),NA())</f>
        <v>#N/A</v>
      </c>
      <c r="S2408" s="28" t="e">
        <f ca="1">IF(ISNUMBER(OFFSET(INDIRECT("'"&amp;'DATA for charts'!S$5&amp;"'!$K1"),$A2408-1,0)),OFFSET(INDIRECT("'"&amp;'DATA for charts'!S$5&amp;"'!$K1"),$A2408-1,0),NA())</f>
        <v>#N/A</v>
      </c>
    </row>
    <row r="2409" spans="1:19">
      <c r="A2409" s="226">
        <f t="shared" si="1604"/>
        <v>252</v>
      </c>
      <c r="B2409" s="8">
        <v>23</v>
      </c>
      <c r="C2409" s="28">
        <f ca="1">IF(ISNUMBER(OFFSET(INDIRECT("'"&amp;'DATA for charts'!C$5&amp;"'!$K1"),$A2409-1,0)),OFFSET(INDIRECT("'"&amp;'DATA for charts'!C$5&amp;"'!$K1"),$A2409-1,0),NA())</f>
        <v>1.5410496871002124</v>
      </c>
      <c r="D2409" s="28">
        <f ca="1">IF(ISNUMBER(OFFSET(INDIRECT("'"&amp;'DATA for charts'!D$5&amp;"'!$K1"),$A2409-1,0)),OFFSET(INDIRECT("'"&amp;'DATA for charts'!D$5&amp;"'!$K1"),$A2409-1,0),NA())</f>
        <v>1.7227479999999999</v>
      </c>
      <c r="E2409" s="28">
        <f ca="1">IF(ISNUMBER(OFFSET(INDIRECT("'"&amp;'DATA for charts'!E$5&amp;"'!$K1"),$A2409-1,0)),OFFSET(INDIRECT("'"&amp;'DATA for charts'!E$5&amp;"'!$K1"),$A2409-1,0),NA())</f>
        <v>1.54</v>
      </c>
      <c r="F2409" s="28">
        <f ca="1">IF(ISNUMBER(OFFSET(INDIRECT("'"&amp;'DATA for charts'!F$5&amp;"'!$K1"),$A2409-1,0)),OFFSET(INDIRECT("'"&amp;'DATA for charts'!F$5&amp;"'!$K1"),$A2409-1,0),NA())</f>
        <v>7.1678948805064504</v>
      </c>
      <c r="G2409" s="28">
        <f ca="1">IF(ISNUMBER(OFFSET(INDIRECT("'"&amp;'DATA for charts'!G$5&amp;"'!$K1"),$A2409-1,0)),OFFSET(INDIRECT("'"&amp;'DATA for charts'!G$5&amp;"'!$K1"),$A2409-1,0),NA())</f>
        <v>1.56</v>
      </c>
      <c r="H2409" s="28">
        <f ca="1">IF(ISNUMBER(OFFSET(INDIRECT("'"&amp;'DATA for charts'!H$5&amp;"'!$K1"),$A2409-1,0)),OFFSET(INDIRECT("'"&amp;'DATA for charts'!H$5&amp;"'!$K1"),$A2409-1,0),NA())</f>
        <v>1.89996747519251</v>
      </c>
      <c r="I2409" s="28">
        <f ca="1">IF(ISNUMBER(OFFSET(INDIRECT("'"&amp;'DATA for charts'!I$5&amp;"'!$K1"),$A2409-1,0)),OFFSET(INDIRECT("'"&amp;'DATA for charts'!I$5&amp;"'!$K1"),$A2409-1,0),NA())</f>
        <v>1.5410496871002124</v>
      </c>
      <c r="J2409" s="28" t="e">
        <f ca="1">IF(ISNUMBER(OFFSET(INDIRECT("'"&amp;'DATA for charts'!J$5&amp;"'!$K1"),$A2409-1,0)),OFFSET(INDIRECT("'"&amp;'DATA for charts'!J$5&amp;"'!$K1"),$A2409-1,0),NA())</f>
        <v>#N/A</v>
      </c>
      <c r="K2409" s="28" t="e">
        <f ca="1">IF(ISNUMBER(OFFSET(INDIRECT("'"&amp;'DATA for charts'!K$5&amp;"'!$K1"),$A2409-1,0)),OFFSET(INDIRECT("'"&amp;'DATA for charts'!K$5&amp;"'!$K1"),$A2409-1,0),NA())</f>
        <v>#N/A</v>
      </c>
      <c r="L2409" s="28" t="e">
        <f ca="1">IF(ISNUMBER(OFFSET(INDIRECT("'"&amp;'DATA for charts'!L$5&amp;"'!$K1"),$A2409-1,0)),OFFSET(INDIRECT("'"&amp;'DATA for charts'!L$5&amp;"'!$K1"),$A2409-1,0),NA())</f>
        <v>#N/A</v>
      </c>
      <c r="M2409" s="28" t="e">
        <f ca="1">IF(ISNUMBER(OFFSET(INDIRECT("'"&amp;'DATA for charts'!M$5&amp;"'!$K1"),$A2409-1,0)),OFFSET(INDIRECT("'"&amp;'DATA for charts'!M$5&amp;"'!$K1"),$A2409-1,0),NA())</f>
        <v>#N/A</v>
      </c>
      <c r="N2409" s="28" t="e">
        <f ca="1">IF(ISNUMBER(OFFSET(INDIRECT("'"&amp;'DATA for charts'!N$5&amp;"'!$K1"),$A2409-1,0)),OFFSET(INDIRECT("'"&amp;'DATA for charts'!N$5&amp;"'!$K1"),$A2409-1,0),NA())</f>
        <v>#N/A</v>
      </c>
      <c r="O2409" s="28" t="e">
        <f ca="1">IF(ISNUMBER(OFFSET(INDIRECT("'"&amp;'DATA for charts'!O$5&amp;"'!$K1"),$A2409-1,0)),OFFSET(INDIRECT("'"&amp;'DATA for charts'!O$5&amp;"'!$K1"),$A2409-1,0),NA())</f>
        <v>#N/A</v>
      </c>
      <c r="P2409" s="28" t="e">
        <f ca="1">IF(ISNUMBER(OFFSET(INDIRECT("'"&amp;'DATA for charts'!P$5&amp;"'!$K1"),$A2409-1,0)),OFFSET(INDIRECT("'"&amp;'DATA for charts'!P$5&amp;"'!$K1"),$A2409-1,0),NA())</f>
        <v>#N/A</v>
      </c>
      <c r="Q2409" s="28" t="e">
        <f ca="1">IF(ISNUMBER(OFFSET(INDIRECT("'"&amp;'DATA for charts'!Q$5&amp;"'!$K1"),$A2409-1,0)),OFFSET(INDIRECT("'"&amp;'DATA for charts'!Q$5&amp;"'!$K1"),$A2409-1,0),NA())</f>
        <v>#N/A</v>
      </c>
      <c r="R2409" s="28" t="e">
        <f ca="1">IF(ISNUMBER(OFFSET(INDIRECT("'"&amp;'DATA for charts'!R$5&amp;"'!$K1"),$A2409-1,0)),OFFSET(INDIRECT("'"&amp;'DATA for charts'!R$5&amp;"'!$K1"),$A2409-1,0),NA())</f>
        <v>#N/A</v>
      </c>
      <c r="S2409" s="28" t="e">
        <f ca="1">IF(ISNUMBER(OFFSET(INDIRECT("'"&amp;'DATA for charts'!S$5&amp;"'!$K1"),$A2409-1,0)),OFFSET(INDIRECT("'"&amp;'DATA for charts'!S$5&amp;"'!$K1"),$A2409-1,0),NA())</f>
        <v>#N/A</v>
      </c>
    </row>
    <row r="2410" spans="1:19">
      <c r="A2410" s="226">
        <f t="shared" si="1604"/>
        <v>253</v>
      </c>
      <c r="B2410" s="8">
        <v>24</v>
      </c>
      <c r="C2410" s="28">
        <f ca="1">IF(ISNUMBER(OFFSET(INDIRECT("'"&amp;'DATA for charts'!C$5&amp;"'!$K1"),$A2410-1,0)),OFFSET(INDIRECT("'"&amp;'DATA for charts'!C$5&amp;"'!$K1"),$A2410-1,0),NA())</f>
        <v>0.44827095811911022</v>
      </c>
      <c r="D2410" s="28">
        <f ca="1">IF(ISNUMBER(OFFSET(INDIRECT("'"&amp;'DATA for charts'!D$5&amp;"'!$K1"),$A2410-1,0)),OFFSET(INDIRECT("'"&amp;'DATA for charts'!D$5&amp;"'!$K1"),$A2410-1,0),NA())</f>
        <v>0.85953760000000001</v>
      </c>
      <c r="E2410" s="28">
        <f ca="1">IF(ISNUMBER(OFFSET(INDIRECT("'"&amp;'DATA for charts'!E$5&amp;"'!$K1"),$A2410-1,0)),OFFSET(INDIRECT("'"&amp;'DATA for charts'!E$5&amp;"'!$K1"),$A2410-1,0),NA())</f>
        <v>0.45</v>
      </c>
      <c r="F2410" s="28">
        <f ca="1">IF(ISNUMBER(OFFSET(INDIRECT("'"&amp;'DATA for charts'!F$5&amp;"'!$K1"),$A2410-1,0)),OFFSET(INDIRECT("'"&amp;'DATA for charts'!F$5&amp;"'!$K1"),$A2410-1,0),NA())</f>
        <v>5.9238822621552902</v>
      </c>
      <c r="G2410" s="28">
        <f ca="1">IF(ISNUMBER(OFFSET(INDIRECT("'"&amp;'DATA for charts'!G$5&amp;"'!$K1"),$A2410-1,0)),OFFSET(INDIRECT("'"&amp;'DATA for charts'!G$5&amp;"'!$K1"),$A2410-1,0),NA())</f>
        <v>0.53</v>
      </c>
      <c r="H2410" s="28">
        <f ca="1">IF(ISNUMBER(OFFSET(INDIRECT("'"&amp;'DATA for charts'!H$5&amp;"'!$K1"),$A2410-1,0)),OFFSET(INDIRECT("'"&amp;'DATA for charts'!H$5&amp;"'!$K1"),$A2410-1,0),NA())</f>
        <v>1.0150374594791101</v>
      </c>
      <c r="I2410" s="28">
        <f ca="1">IF(ISNUMBER(OFFSET(INDIRECT("'"&amp;'DATA for charts'!I$5&amp;"'!$K1"),$A2410-1,0)),OFFSET(INDIRECT("'"&amp;'DATA for charts'!I$5&amp;"'!$K1"),$A2410-1,0),NA())</f>
        <v>0.44827095811911022</v>
      </c>
      <c r="J2410" s="28" t="e">
        <f ca="1">IF(ISNUMBER(OFFSET(INDIRECT("'"&amp;'DATA for charts'!J$5&amp;"'!$K1"),$A2410-1,0)),OFFSET(INDIRECT("'"&amp;'DATA for charts'!J$5&amp;"'!$K1"),$A2410-1,0),NA())</f>
        <v>#N/A</v>
      </c>
      <c r="K2410" s="28" t="e">
        <f ca="1">IF(ISNUMBER(OFFSET(INDIRECT("'"&amp;'DATA for charts'!K$5&amp;"'!$K1"),$A2410-1,0)),OFFSET(INDIRECT("'"&amp;'DATA for charts'!K$5&amp;"'!$K1"),$A2410-1,0),NA())</f>
        <v>#N/A</v>
      </c>
      <c r="L2410" s="28" t="e">
        <f ca="1">IF(ISNUMBER(OFFSET(INDIRECT("'"&amp;'DATA for charts'!L$5&amp;"'!$K1"),$A2410-1,0)),OFFSET(INDIRECT("'"&amp;'DATA for charts'!L$5&amp;"'!$K1"),$A2410-1,0),NA())</f>
        <v>#N/A</v>
      </c>
      <c r="M2410" s="28" t="e">
        <f ca="1">IF(ISNUMBER(OFFSET(INDIRECT("'"&amp;'DATA for charts'!M$5&amp;"'!$K1"),$A2410-1,0)),OFFSET(INDIRECT("'"&amp;'DATA for charts'!M$5&amp;"'!$K1"),$A2410-1,0),NA())</f>
        <v>#N/A</v>
      </c>
      <c r="N2410" s="28" t="e">
        <f ca="1">IF(ISNUMBER(OFFSET(INDIRECT("'"&amp;'DATA for charts'!N$5&amp;"'!$K1"),$A2410-1,0)),OFFSET(INDIRECT("'"&amp;'DATA for charts'!N$5&amp;"'!$K1"),$A2410-1,0),NA())</f>
        <v>#N/A</v>
      </c>
      <c r="O2410" s="28" t="e">
        <f ca="1">IF(ISNUMBER(OFFSET(INDIRECT("'"&amp;'DATA for charts'!O$5&amp;"'!$K1"),$A2410-1,0)),OFFSET(INDIRECT("'"&amp;'DATA for charts'!O$5&amp;"'!$K1"),$A2410-1,0),NA())</f>
        <v>#N/A</v>
      </c>
      <c r="P2410" s="28" t="e">
        <f ca="1">IF(ISNUMBER(OFFSET(INDIRECT("'"&amp;'DATA for charts'!P$5&amp;"'!$K1"),$A2410-1,0)),OFFSET(INDIRECT("'"&amp;'DATA for charts'!P$5&amp;"'!$K1"),$A2410-1,0),NA())</f>
        <v>#N/A</v>
      </c>
      <c r="Q2410" s="28" t="e">
        <f ca="1">IF(ISNUMBER(OFFSET(INDIRECT("'"&amp;'DATA for charts'!Q$5&amp;"'!$K1"),$A2410-1,0)),OFFSET(INDIRECT("'"&amp;'DATA for charts'!Q$5&amp;"'!$K1"),$A2410-1,0),NA())</f>
        <v>#N/A</v>
      </c>
      <c r="R2410" s="28" t="e">
        <f ca="1">IF(ISNUMBER(OFFSET(INDIRECT("'"&amp;'DATA for charts'!R$5&amp;"'!$K1"),$A2410-1,0)),OFFSET(INDIRECT("'"&amp;'DATA for charts'!R$5&amp;"'!$K1"),$A2410-1,0),NA())</f>
        <v>#N/A</v>
      </c>
      <c r="S2410" s="28" t="e">
        <f ca="1">IF(ISNUMBER(OFFSET(INDIRECT("'"&amp;'DATA for charts'!S$5&amp;"'!$K1"),$A2410-1,0)),OFFSET(INDIRECT("'"&amp;'DATA for charts'!S$5&amp;"'!$K1"),$A2410-1,0),NA())</f>
        <v>#N/A</v>
      </c>
    </row>
    <row r="2411" spans="1:19">
      <c r="A2411" s="216"/>
      <c r="B2411" s="37" t="s">
        <v>85</v>
      </c>
      <c r="C2411" s="37" t="s">
        <v>85</v>
      </c>
      <c r="D2411" s="37" t="s">
        <v>85</v>
      </c>
      <c r="E2411" s="37" t="s">
        <v>85</v>
      </c>
      <c r="F2411" s="37" t="s">
        <v>85</v>
      </c>
      <c r="G2411" s="37" t="s">
        <v>85</v>
      </c>
      <c r="H2411" s="37" t="s">
        <v>85</v>
      </c>
      <c r="I2411" s="37" t="s">
        <v>85</v>
      </c>
      <c r="J2411" s="37" t="s">
        <v>85</v>
      </c>
      <c r="K2411" s="37"/>
      <c r="L2411" s="37"/>
      <c r="M2411" s="37"/>
      <c r="N2411" s="37"/>
      <c r="O2411" s="37"/>
      <c r="P2411" s="37"/>
      <c r="Q2411" s="37"/>
      <c r="R2411" s="37"/>
      <c r="S2411" s="37" t="s">
        <v>85</v>
      </c>
    </row>
    <row r="2419" spans="1:19">
      <c r="A2419" s="216"/>
      <c r="B2419" s="464" t="s">
        <v>895</v>
      </c>
    </row>
    <row r="2420" spans="1:19">
      <c r="A2420" s="216"/>
      <c r="B2420" s="464" t="s">
        <v>95</v>
      </c>
    </row>
    <row r="2421" spans="1:19">
      <c r="A2421" s="216"/>
      <c r="B2421" s="464" t="s">
        <v>896</v>
      </c>
      <c r="S2421" s="34"/>
    </row>
    <row r="2422" spans="1:19">
      <c r="A2422" s="216"/>
      <c r="B2422" s="32" t="s">
        <v>82</v>
      </c>
      <c r="S2422" s="34"/>
    </row>
    <row r="2423" spans="1:19">
      <c r="A2423" s="216">
        <f>A1782</f>
        <v>0</v>
      </c>
      <c r="B2423" s="32" t="s">
        <v>65</v>
      </c>
      <c r="C2423" s="33" t="str">
        <f t="shared" ref="C2423:S2423" ca="1" si="1605">C1782</f>
        <v>BSIMAC</v>
      </c>
      <c r="D2423" s="33" t="str">
        <f t="shared" ca="1" si="1605"/>
        <v>CSE</v>
      </c>
      <c r="E2423" s="33" t="str">
        <f t="shared" ca="1" si="1605"/>
        <v>DeST</v>
      </c>
      <c r="F2423" s="33" t="str">
        <f t="shared" ca="1" si="1605"/>
        <v>EnergyPlus</v>
      </c>
      <c r="G2423" s="33" t="str">
        <f t="shared" ca="1" si="1605"/>
        <v>ESP-r</v>
      </c>
      <c r="H2423" s="33" t="str">
        <f t="shared" ca="1" si="1605"/>
        <v>TRNSYS</v>
      </c>
      <c r="I2423" s="33" t="str">
        <f t="shared" ca="1" si="1605"/>
        <v>TestSpec-Alt</v>
      </c>
      <c r="J2423" s="33">
        <f t="shared" ca="1" si="1605"/>
        <v>0</v>
      </c>
      <c r="K2423" s="33">
        <f t="shared" ca="1" si="1605"/>
        <v>0</v>
      </c>
      <c r="L2423" s="33">
        <f t="shared" ca="1" si="1605"/>
        <v>0</v>
      </c>
      <c r="M2423" s="33">
        <f t="shared" ca="1" si="1605"/>
        <v>0</v>
      </c>
      <c r="N2423" s="33">
        <f t="shared" ca="1" si="1605"/>
        <v>0</v>
      </c>
      <c r="O2423" s="33">
        <f t="shared" ca="1" si="1605"/>
        <v>0</v>
      </c>
      <c r="P2423" s="33">
        <f t="shared" ca="1" si="1605"/>
        <v>0</v>
      </c>
      <c r="Q2423" s="33">
        <f t="shared" ca="1" si="1605"/>
        <v>0</v>
      </c>
      <c r="R2423" s="33">
        <f t="shared" ca="1" si="1605"/>
        <v>0</v>
      </c>
      <c r="S2423" s="33" t="str">
        <f t="shared" ca="1" si="1605"/>
        <v>Tested Prg</v>
      </c>
    </row>
    <row r="2424" spans="1:19">
      <c r="A2424" s="216">
        <f>A1781</f>
        <v>0</v>
      </c>
      <c r="B2424" s="32" t="s">
        <v>66</v>
      </c>
      <c r="C2424" s="33">
        <f t="shared" ref="C2424:S2424" si="1606">C1781</f>
        <v>0</v>
      </c>
      <c r="D2424" s="33">
        <f t="shared" si="1606"/>
        <v>0</v>
      </c>
      <c r="E2424" s="33">
        <f t="shared" si="1606"/>
        <v>0</v>
      </c>
      <c r="F2424" s="33">
        <f t="shared" si="1606"/>
        <v>0</v>
      </c>
      <c r="G2424" s="33">
        <f t="shared" si="1606"/>
        <v>0</v>
      </c>
      <c r="H2424" s="33">
        <f t="shared" si="1606"/>
        <v>0</v>
      </c>
      <c r="I2424" s="33">
        <f t="shared" si="1606"/>
        <v>0</v>
      </c>
      <c r="J2424" s="33">
        <f t="shared" si="1606"/>
        <v>0</v>
      </c>
      <c r="K2424" s="33">
        <f t="shared" si="1606"/>
        <v>0</v>
      </c>
      <c r="L2424" s="33">
        <f t="shared" si="1606"/>
        <v>0</v>
      </c>
      <c r="M2424" s="33">
        <f t="shared" si="1606"/>
        <v>0</v>
      </c>
      <c r="N2424" s="33">
        <f t="shared" si="1606"/>
        <v>0</v>
      </c>
      <c r="O2424" s="33">
        <f t="shared" si="1606"/>
        <v>0</v>
      </c>
      <c r="P2424" s="33">
        <f t="shared" si="1606"/>
        <v>0</v>
      </c>
      <c r="Q2424" s="33">
        <f t="shared" si="1606"/>
        <v>0</v>
      </c>
      <c r="R2424" s="33">
        <f t="shared" si="1606"/>
        <v>0</v>
      </c>
      <c r="S2424" s="33">
        <f t="shared" si="1606"/>
        <v>0</v>
      </c>
    </row>
    <row r="2425" spans="1:19">
      <c r="A2425" s="216" t="s">
        <v>84</v>
      </c>
      <c r="B2425" s="32" t="s">
        <v>83</v>
      </c>
      <c r="C2425" s="34" t="s">
        <v>84</v>
      </c>
      <c r="D2425" s="34" t="s">
        <v>84</v>
      </c>
      <c r="E2425" s="34" t="s">
        <v>84</v>
      </c>
      <c r="F2425" s="34" t="s">
        <v>84</v>
      </c>
      <c r="G2425" s="34" t="s">
        <v>84</v>
      </c>
      <c r="H2425" s="34" t="s">
        <v>84</v>
      </c>
      <c r="I2425" s="34" t="s">
        <v>84</v>
      </c>
      <c r="J2425" s="34" t="s">
        <v>84</v>
      </c>
      <c r="K2425" s="34" t="s">
        <v>84</v>
      </c>
      <c r="L2425" s="34" t="s">
        <v>84</v>
      </c>
      <c r="M2425" s="34" t="s">
        <v>84</v>
      </c>
      <c r="N2425" s="34" t="s">
        <v>84</v>
      </c>
      <c r="O2425" s="34" t="s">
        <v>84</v>
      </c>
      <c r="P2425" s="34" t="s">
        <v>84</v>
      </c>
      <c r="Q2425" s="34" t="s">
        <v>84</v>
      </c>
      <c r="R2425" s="34" t="s">
        <v>84</v>
      </c>
      <c r="S2425" s="34" t="s">
        <v>84</v>
      </c>
    </row>
    <row r="2426" spans="1:19">
      <c r="A2426" s="216" t="s">
        <v>85</v>
      </c>
      <c r="B2426" s="37" t="s">
        <v>85</v>
      </c>
      <c r="C2426" s="37" t="s">
        <v>85</v>
      </c>
      <c r="D2426" s="37" t="s">
        <v>85</v>
      </c>
      <c r="E2426" s="37" t="s">
        <v>85</v>
      </c>
      <c r="F2426" s="37" t="s">
        <v>85</v>
      </c>
      <c r="G2426" s="37" t="s">
        <v>85</v>
      </c>
      <c r="H2426" s="37" t="s">
        <v>85</v>
      </c>
      <c r="I2426" s="37" t="s">
        <v>85</v>
      </c>
      <c r="J2426" s="37" t="s">
        <v>85</v>
      </c>
      <c r="K2426" s="37" t="s">
        <v>85</v>
      </c>
      <c r="L2426" s="37" t="s">
        <v>85</v>
      </c>
      <c r="M2426" s="37" t="s">
        <v>85</v>
      </c>
      <c r="N2426" s="37" t="s">
        <v>85</v>
      </c>
      <c r="O2426" s="37" t="s">
        <v>85</v>
      </c>
      <c r="P2426" s="37" t="s">
        <v>85</v>
      </c>
      <c r="Q2426" s="37" t="s">
        <v>85</v>
      </c>
      <c r="R2426" s="37" t="s">
        <v>85</v>
      </c>
      <c r="S2426" s="37" t="s">
        <v>85</v>
      </c>
    </row>
    <row r="2427" spans="1:19">
      <c r="A2427" s="216">
        <f>A1782</f>
        <v>0</v>
      </c>
      <c r="B2427" s="37"/>
      <c r="C2427" s="33" t="str">
        <f t="shared" ref="C2427:S2427" ca="1" si="1607">C1782</f>
        <v>BSIMAC</v>
      </c>
      <c r="D2427" s="33" t="str">
        <f t="shared" ca="1" si="1607"/>
        <v>CSE</v>
      </c>
      <c r="E2427" s="33" t="str">
        <f t="shared" ca="1" si="1607"/>
        <v>DeST</v>
      </c>
      <c r="F2427" s="33" t="str">
        <f t="shared" ca="1" si="1607"/>
        <v>EnergyPlus</v>
      </c>
      <c r="G2427" s="33" t="str">
        <f t="shared" ca="1" si="1607"/>
        <v>ESP-r</v>
      </c>
      <c r="H2427" s="33" t="str">
        <f t="shared" ca="1" si="1607"/>
        <v>TRNSYS</v>
      </c>
      <c r="I2427" s="33" t="str">
        <f t="shared" ca="1" si="1607"/>
        <v>TestSpec-Alt</v>
      </c>
      <c r="J2427" s="33">
        <f t="shared" ca="1" si="1607"/>
        <v>0</v>
      </c>
      <c r="K2427" s="33">
        <f t="shared" ca="1" si="1607"/>
        <v>0</v>
      </c>
      <c r="L2427" s="33">
        <f t="shared" ca="1" si="1607"/>
        <v>0</v>
      </c>
      <c r="M2427" s="33">
        <f t="shared" ca="1" si="1607"/>
        <v>0</v>
      </c>
      <c r="N2427" s="33">
        <f t="shared" ca="1" si="1607"/>
        <v>0</v>
      </c>
      <c r="O2427" s="33">
        <f t="shared" ca="1" si="1607"/>
        <v>0</v>
      </c>
      <c r="P2427" s="33">
        <f t="shared" ca="1" si="1607"/>
        <v>0</v>
      </c>
      <c r="Q2427" s="33">
        <f t="shared" ca="1" si="1607"/>
        <v>0</v>
      </c>
      <c r="R2427" s="33">
        <f t="shared" ca="1" si="1607"/>
        <v>0</v>
      </c>
      <c r="S2427" s="33" t="str">
        <f t="shared" ca="1" si="1607"/>
        <v>Tested Prg</v>
      </c>
    </row>
    <row r="2428" spans="1:19">
      <c r="A2428" s="226">
        <v>230</v>
      </c>
      <c r="B2428" s="8">
        <v>1</v>
      </c>
      <c r="C2428" s="28">
        <f ca="1">IF(ISNUMBER(OFFSET(INDIRECT("'"&amp;'DATA for charts'!C$5&amp;"'!$L1"),$A2428-1,0)),OFFSET(INDIRECT("'"&amp;'DATA for charts'!C$5&amp;"'!$L1"),$A2428-1,0),NA())</f>
        <v>0</v>
      </c>
      <c r="D2428" s="28">
        <f ca="1">IF(ISNUMBER(OFFSET(INDIRECT("'"&amp;'DATA for charts'!D$5&amp;"'!$L1"),$A2428-1,0)),OFFSET(INDIRECT("'"&amp;'DATA for charts'!D$5&amp;"'!$L1"),$A2428-1,0),NA())</f>
        <v>0</v>
      </c>
      <c r="E2428" s="28">
        <f ca="1">IF(ISNUMBER(OFFSET(INDIRECT("'"&amp;'DATA for charts'!E$5&amp;"'!$L1"),$A2428-1,0)),OFFSET(INDIRECT("'"&amp;'DATA for charts'!E$5&amp;"'!$L1"),$A2428-1,0),NA())</f>
        <v>0</v>
      </c>
      <c r="F2428" s="28">
        <f ca="1">IF(ISNUMBER(OFFSET(INDIRECT("'"&amp;'DATA for charts'!F$5&amp;"'!$L1"),$A2428-1,0)),OFFSET(INDIRECT("'"&amp;'DATA for charts'!F$5&amp;"'!$L1"),$A2428-1,0),NA())</f>
        <v>0</v>
      </c>
      <c r="G2428" s="28">
        <f ca="1">IF(ISNUMBER(OFFSET(INDIRECT("'"&amp;'DATA for charts'!G$5&amp;"'!$L1"),$A2428-1,0)),OFFSET(INDIRECT("'"&amp;'DATA for charts'!G$5&amp;"'!$L1"),$A2428-1,0),NA())</f>
        <v>0</v>
      </c>
      <c r="H2428" s="28">
        <f ca="1">IF(ISNUMBER(OFFSET(INDIRECT("'"&amp;'DATA for charts'!H$5&amp;"'!$L1"),$A2428-1,0)),OFFSET(INDIRECT("'"&amp;'DATA for charts'!H$5&amp;"'!$L1"),$A2428-1,0),NA())</f>
        <v>0</v>
      </c>
      <c r="I2428" s="28" t="e">
        <f ca="1">IF(ISNUMBER(OFFSET(INDIRECT("'"&amp;'DATA for charts'!I$5&amp;"'!$L1"),$A2428-1,0)),OFFSET(INDIRECT("'"&amp;'DATA for charts'!I$5&amp;"'!$L1"),$A2428-1,0),NA())</f>
        <v>#N/A</v>
      </c>
      <c r="J2428" s="28" t="e">
        <f ca="1">IF(ISNUMBER(OFFSET(INDIRECT("'"&amp;'DATA for charts'!J$5&amp;"'!$L1"),$A2428-1,0)),OFFSET(INDIRECT("'"&amp;'DATA for charts'!J$5&amp;"'!$L1"),$A2428-1,0),NA())</f>
        <v>#N/A</v>
      </c>
      <c r="K2428" s="28" t="e">
        <f ca="1">IF(ISNUMBER(OFFSET(INDIRECT("'"&amp;'DATA for charts'!K$5&amp;"'!$L1"),$A2428-1,0)),OFFSET(INDIRECT("'"&amp;'DATA for charts'!K$5&amp;"'!$L1"),$A2428-1,0),NA())</f>
        <v>#N/A</v>
      </c>
      <c r="L2428" s="28" t="e">
        <f ca="1">IF(ISNUMBER(OFFSET(INDIRECT("'"&amp;'DATA for charts'!L$5&amp;"'!$L1"),$A2428-1,0)),OFFSET(INDIRECT("'"&amp;'DATA for charts'!L$5&amp;"'!$L1"),$A2428-1,0),NA())</f>
        <v>#N/A</v>
      </c>
      <c r="M2428" s="28" t="e">
        <f ca="1">IF(ISNUMBER(OFFSET(INDIRECT("'"&amp;'DATA for charts'!M$5&amp;"'!$L1"),$A2428-1,0)),OFFSET(INDIRECT("'"&amp;'DATA for charts'!M$5&amp;"'!$L1"),$A2428-1,0),NA())</f>
        <v>#N/A</v>
      </c>
      <c r="N2428" s="28" t="e">
        <f ca="1">IF(ISNUMBER(OFFSET(INDIRECT("'"&amp;'DATA for charts'!N$5&amp;"'!$L1"),$A2428-1,0)),OFFSET(INDIRECT("'"&amp;'DATA for charts'!N$5&amp;"'!$L1"),$A2428-1,0),NA())</f>
        <v>#N/A</v>
      </c>
      <c r="O2428" s="28" t="e">
        <f ca="1">IF(ISNUMBER(OFFSET(INDIRECT("'"&amp;'DATA for charts'!O$5&amp;"'!$L1"),$A2428-1,0)),OFFSET(INDIRECT("'"&amp;'DATA for charts'!O$5&amp;"'!$L1"),$A2428-1,0),NA())</f>
        <v>#N/A</v>
      </c>
      <c r="P2428" s="28" t="e">
        <f ca="1">IF(ISNUMBER(OFFSET(INDIRECT("'"&amp;'DATA for charts'!P$5&amp;"'!$L1"),$A2428-1,0)),OFFSET(INDIRECT("'"&amp;'DATA for charts'!P$5&amp;"'!$L1"),$A2428-1,0),NA())</f>
        <v>#N/A</v>
      </c>
      <c r="Q2428" s="28" t="e">
        <f ca="1">IF(ISNUMBER(OFFSET(INDIRECT("'"&amp;'DATA for charts'!Q$5&amp;"'!$L1"),$A2428-1,0)),OFFSET(INDIRECT("'"&amp;'DATA for charts'!Q$5&amp;"'!$L1"),$A2428-1,0),NA())</f>
        <v>#N/A</v>
      </c>
      <c r="R2428" s="28" t="e">
        <f ca="1">IF(ISNUMBER(OFFSET(INDIRECT("'"&amp;'DATA for charts'!R$5&amp;"'!$L1"),$A2428-1,0)),OFFSET(INDIRECT("'"&amp;'DATA for charts'!R$5&amp;"'!$L1"),$A2428-1,0),NA())</f>
        <v>#N/A</v>
      </c>
      <c r="S2428" s="28" t="e">
        <f ca="1">IF(ISNUMBER(OFFSET(INDIRECT("'"&amp;'DATA for charts'!S$5&amp;"'!$L1"),$A2428-1,0)),OFFSET(INDIRECT("'"&amp;'DATA for charts'!S$5&amp;"'!$L1"),$A2428-1,0),NA())</f>
        <v>#N/A</v>
      </c>
    </row>
    <row r="2429" spans="1:19">
      <c r="A2429" s="226">
        <f t="shared" ref="A2429:A2451" si="1608">A2428+1</f>
        <v>231</v>
      </c>
      <c r="B2429" s="8">
        <v>2</v>
      </c>
      <c r="C2429" s="28">
        <f ca="1">IF(ISNUMBER(OFFSET(INDIRECT("'"&amp;'DATA for charts'!C$5&amp;"'!$L1"),$A2429-1,0)),OFFSET(INDIRECT("'"&amp;'DATA for charts'!C$5&amp;"'!$L1"),$A2429-1,0),NA())</f>
        <v>0</v>
      </c>
      <c r="D2429" s="28">
        <f ca="1">IF(ISNUMBER(OFFSET(INDIRECT("'"&amp;'DATA for charts'!D$5&amp;"'!$L1"),$A2429-1,0)),OFFSET(INDIRECT("'"&amp;'DATA for charts'!D$5&amp;"'!$L1"),$A2429-1,0),NA())</f>
        <v>0</v>
      </c>
      <c r="E2429" s="28">
        <f ca="1">IF(ISNUMBER(OFFSET(INDIRECT("'"&amp;'DATA for charts'!E$5&amp;"'!$L1"),$A2429-1,0)),OFFSET(INDIRECT("'"&amp;'DATA for charts'!E$5&amp;"'!$L1"),$A2429-1,0),NA())</f>
        <v>0</v>
      </c>
      <c r="F2429" s="28">
        <f ca="1">IF(ISNUMBER(OFFSET(INDIRECT("'"&amp;'DATA for charts'!F$5&amp;"'!$L1"),$A2429-1,0)),OFFSET(INDIRECT("'"&amp;'DATA for charts'!F$5&amp;"'!$L1"),$A2429-1,0),NA())</f>
        <v>0</v>
      </c>
      <c r="G2429" s="28">
        <f ca="1">IF(ISNUMBER(OFFSET(INDIRECT("'"&amp;'DATA for charts'!G$5&amp;"'!$L1"),$A2429-1,0)),OFFSET(INDIRECT("'"&amp;'DATA for charts'!G$5&amp;"'!$L1"),$A2429-1,0),NA())</f>
        <v>0</v>
      </c>
      <c r="H2429" s="28">
        <f ca="1">IF(ISNUMBER(OFFSET(INDIRECT("'"&amp;'DATA for charts'!H$5&amp;"'!$L1"),$A2429-1,0)),OFFSET(INDIRECT("'"&amp;'DATA for charts'!H$5&amp;"'!$L1"),$A2429-1,0),NA())</f>
        <v>0</v>
      </c>
      <c r="I2429" s="28" t="e">
        <f ca="1">IF(ISNUMBER(OFFSET(INDIRECT("'"&amp;'DATA for charts'!I$5&amp;"'!$L1"),$A2429-1,0)),OFFSET(INDIRECT("'"&amp;'DATA for charts'!I$5&amp;"'!$L1"),$A2429-1,0),NA())</f>
        <v>#N/A</v>
      </c>
      <c r="J2429" s="28" t="e">
        <f ca="1">IF(ISNUMBER(OFFSET(INDIRECT("'"&amp;'DATA for charts'!J$5&amp;"'!$L1"),$A2429-1,0)),OFFSET(INDIRECT("'"&amp;'DATA for charts'!J$5&amp;"'!$L1"),$A2429-1,0),NA())</f>
        <v>#N/A</v>
      </c>
      <c r="K2429" s="28" t="e">
        <f ca="1">IF(ISNUMBER(OFFSET(INDIRECT("'"&amp;'DATA for charts'!K$5&amp;"'!$L1"),$A2429-1,0)),OFFSET(INDIRECT("'"&amp;'DATA for charts'!K$5&amp;"'!$L1"),$A2429-1,0),NA())</f>
        <v>#N/A</v>
      </c>
      <c r="L2429" s="28" t="e">
        <f ca="1">IF(ISNUMBER(OFFSET(INDIRECT("'"&amp;'DATA for charts'!L$5&amp;"'!$L1"),$A2429-1,0)),OFFSET(INDIRECT("'"&amp;'DATA for charts'!L$5&amp;"'!$L1"),$A2429-1,0),NA())</f>
        <v>#N/A</v>
      </c>
      <c r="M2429" s="28" t="e">
        <f ca="1">IF(ISNUMBER(OFFSET(INDIRECT("'"&amp;'DATA for charts'!M$5&amp;"'!$L1"),$A2429-1,0)),OFFSET(INDIRECT("'"&amp;'DATA for charts'!M$5&amp;"'!$L1"),$A2429-1,0),NA())</f>
        <v>#N/A</v>
      </c>
      <c r="N2429" s="28" t="e">
        <f ca="1">IF(ISNUMBER(OFFSET(INDIRECT("'"&amp;'DATA for charts'!N$5&amp;"'!$L1"),$A2429-1,0)),OFFSET(INDIRECT("'"&amp;'DATA for charts'!N$5&amp;"'!$L1"),$A2429-1,0),NA())</f>
        <v>#N/A</v>
      </c>
      <c r="O2429" s="28" t="e">
        <f ca="1">IF(ISNUMBER(OFFSET(INDIRECT("'"&amp;'DATA for charts'!O$5&amp;"'!$L1"),$A2429-1,0)),OFFSET(INDIRECT("'"&amp;'DATA for charts'!O$5&amp;"'!$L1"),$A2429-1,0),NA())</f>
        <v>#N/A</v>
      </c>
      <c r="P2429" s="28" t="e">
        <f ca="1">IF(ISNUMBER(OFFSET(INDIRECT("'"&amp;'DATA for charts'!P$5&amp;"'!$L1"),$A2429-1,0)),OFFSET(INDIRECT("'"&amp;'DATA for charts'!P$5&amp;"'!$L1"),$A2429-1,0),NA())</f>
        <v>#N/A</v>
      </c>
      <c r="Q2429" s="28" t="e">
        <f ca="1">IF(ISNUMBER(OFFSET(INDIRECT("'"&amp;'DATA for charts'!Q$5&amp;"'!$L1"),$A2429-1,0)),OFFSET(INDIRECT("'"&amp;'DATA for charts'!Q$5&amp;"'!$L1"),$A2429-1,0),NA())</f>
        <v>#N/A</v>
      </c>
      <c r="R2429" s="28" t="e">
        <f ca="1">IF(ISNUMBER(OFFSET(INDIRECT("'"&amp;'DATA for charts'!R$5&amp;"'!$L1"),$A2429-1,0)),OFFSET(INDIRECT("'"&amp;'DATA for charts'!R$5&amp;"'!$L1"),$A2429-1,0),NA())</f>
        <v>#N/A</v>
      </c>
      <c r="S2429" s="28" t="e">
        <f ca="1">IF(ISNUMBER(OFFSET(INDIRECT("'"&amp;'DATA for charts'!S$5&amp;"'!$L1"),$A2429-1,0)),OFFSET(INDIRECT("'"&amp;'DATA for charts'!S$5&amp;"'!$L1"),$A2429-1,0),NA())</f>
        <v>#N/A</v>
      </c>
    </row>
    <row r="2430" spans="1:19">
      <c r="A2430" s="226">
        <f t="shared" si="1608"/>
        <v>232</v>
      </c>
      <c r="B2430" s="8">
        <v>3</v>
      </c>
      <c r="C2430" s="28">
        <f ca="1">IF(ISNUMBER(OFFSET(INDIRECT("'"&amp;'DATA for charts'!C$5&amp;"'!$L1"),$A2430-1,0)),OFFSET(INDIRECT("'"&amp;'DATA for charts'!C$5&amp;"'!$L1"),$A2430-1,0),NA())</f>
        <v>0</v>
      </c>
      <c r="D2430" s="28">
        <f ca="1">IF(ISNUMBER(OFFSET(INDIRECT("'"&amp;'DATA for charts'!D$5&amp;"'!$L1"),$A2430-1,0)),OFFSET(INDIRECT("'"&amp;'DATA for charts'!D$5&amp;"'!$L1"),$A2430-1,0),NA())</f>
        <v>0</v>
      </c>
      <c r="E2430" s="28">
        <f ca="1">IF(ISNUMBER(OFFSET(INDIRECT("'"&amp;'DATA for charts'!E$5&amp;"'!$L1"),$A2430-1,0)),OFFSET(INDIRECT("'"&amp;'DATA for charts'!E$5&amp;"'!$L1"),$A2430-1,0),NA())</f>
        <v>0</v>
      </c>
      <c r="F2430" s="28">
        <f ca="1">IF(ISNUMBER(OFFSET(INDIRECT("'"&amp;'DATA for charts'!F$5&amp;"'!$L1"),$A2430-1,0)),OFFSET(INDIRECT("'"&amp;'DATA for charts'!F$5&amp;"'!$L1"),$A2430-1,0),NA())</f>
        <v>0</v>
      </c>
      <c r="G2430" s="28">
        <f ca="1">IF(ISNUMBER(OFFSET(INDIRECT("'"&amp;'DATA for charts'!G$5&amp;"'!$L1"),$A2430-1,0)),OFFSET(INDIRECT("'"&amp;'DATA for charts'!G$5&amp;"'!$L1"),$A2430-1,0),NA())</f>
        <v>0</v>
      </c>
      <c r="H2430" s="28">
        <f ca="1">IF(ISNUMBER(OFFSET(INDIRECT("'"&amp;'DATA for charts'!H$5&amp;"'!$L1"),$A2430-1,0)),OFFSET(INDIRECT("'"&amp;'DATA for charts'!H$5&amp;"'!$L1"),$A2430-1,0),NA())</f>
        <v>0</v>
      </c>
      <c r="I2430" s="28" t="e">
        <f ca="1">IF(ISNUMBER(OFFSET(INDIRECT("'"&amp;'DATA for charts'!I$5&amp;"'!$L1"),$A2430-1,0)),OFFSET(INDIRECT("'"&amp;'DATA for charts'!I$5&amp;"'!$L1"),$A2430-1,0),NA())</f>
        <v>#N/A</v>
      </c>
      <c r="J2430" s="28" t="e">
        <f ca="1">IF(ISNUMBER(OFFSET(INDIRECT("'"&amp;'DATA for charts'!J$5&amp;"'!$L1"),$A2430-1,0)),OFFSET(INDIRECT("'"&amp;'DATA for charts'!J$5&amp;"'!$L1"),$A2430-1,0),NA())</f>
        <v>#N/A</v>
      </c>
      <c r="K2430" s="28" t="e">
        <f ca="1">IF(ISNUMBER(OFFSET(INDIRECT("'"&amp;'DATA for charts'!K$5&amp;"'!$L1"),$A2430-1,0)),OFFSET(INDIRECT("'"&amp;'DATA for charts'!K$5&amp;"'!$L1"),$A2430-1,0),NA())</f>
        <v>#N/A</v>
      </c>
      <c r="L2430" s="28" t="e">
        <f ca="1">IF(ISNUMBER(OFFSET(INDIRECT("'"&amp;'DATA for charts'!L$5&amp;"'!$L1"),$A2430-1,0)),OFFSET(INDIRECT("'"&amp;'DATA for charts'!L$5&amp;"'!$L1"),$A2430-1,0),NA())</f>
        <v>#N/A</v>
      </c>
      <c r="M2430" s="28" t="e">
        <f ca="1">IF(ISNUMBER(OFFSET(INDIRECT("'"&amp;'DATA for charts'!M$5&amp;"'!$L1"),$A2430-1,0)),OFFSET(INDIRECT("'"&amp;'DATA for charts'!M$5&amp;"'!$L1"),$A2430-1,0),NA())</f>
        <v>#N/A</v>
      </c>
      <c r="N2430" s="28" t="e">
        <f ca="1">IF(ISNUMBER(OFFSET(INDIRECT("'"&amp;'DATA for charts'!N$5&amp;"'!$L1"),$A2430-1,0)),OFFSET(INDIRECT("'"&amp;'DATA for charts'!N$5&amp;"'!$L1"),$A2430-1,0),NA())</f>
        <v>#N/A</v>
      </c>
      <c r="O2430" s="28" t="e">
        <f ca="1">IF(ISNUMBER(OFFSET(INDIRECT("'"&amp;'DATA for charts'!O$5&amp;"'!$L1"),$A2430-1,0)),OFFSET(INDIRECT("'"&amp;'DATA for charts'!O$5&amp;"'!$L1"),$A2430-1,0),NA())</f>
        <v>#N/A</v>
      </c>
      <c r="P2430" s="28" t="e">
        <f ca="1">IF(ISNUMBER(OFFSET(INDIRECT("'"&amp;'DATA for charts'!P$5&amp;"'!$L1"),$A2430-1,0)),OFFSET(INDIRECT("'"&amp;'DATA for charts'!P$5&amp;"'!$L1"),$A2430-1,0),NA())</f>
        <v>#N/A</v>
      </c>
      <c r="Q2430" s="28" t="e">
        <f ca="1">IF(ISNUMBER(OFFSET(INDIRECT("'"&amp;'DATA for charts'!Q$5&amp;"'!$L1"),$A2430-1,0)),OFFSET(INDIRECT("'"&amp;'DATA for charts'!Q$5&amp;"'!$L1"),$A2430-1,0),NA())</f>
        <v>#N/A</v>
      </c>
      <c r="R2430" s="28" t="e">
        <f ca="1">IF(ISNUMBER(OFFSET(INDIRECT("'"&amp;'DATA for charts'!R$5&amp;"'!$L1"),$A2430-1,0)),OFFSET(INDIRECT("'"&amp;'DATA for charts'!R$5&amp;"'!$L1"),$A2430-1,0),NA())</f>
        <v>#N/A</v>
      </c>
      <c r="S2430" s="28" t="e">
        <f ca="1">IF(ISNUMBER(OFFSET(INDIRECT("'"&amp;'DATA for charts'!S$5&amp;"'!$L1"),$A2430-1,0)),OFFSET(INDIRECT("'"&amp;'DATA for charts'!S$5&amp;"'!$L1"),$A2430-1,0),NA())</f>
        <v>#N/A</v>
      </c>
    </row>
    <row r="2431" spans="1:19">
      <c r="A2431" s="226">
        <f t="shared" si="1608"/>
        <v>233</v>
      </c>
      <c r="B2431" s="8">
        <v>4</v>
      </c>
      <c r="C2431" s="28">
        <f ca="1">IF(ISNUMBER(OFFSET(INDIRECT("'"&amp;'DATA for charts'!C$5&amp;"'!$L1"),$A2431-1,0)),OFFSET(INDIRECT("'"&amp;'DATA for charts'!C$5&amp;"'!$L1"),$A2431-1,0),NA())</f>
        <v>0</v>
      </c>
      <c r="D2431" s="28">
        <f ca="1">IF(ISNUMBER(OFFSET(INDIRECT("'"&amp;'DATA for charts'!D$5&amp;"'!$L1"),$A2431-1,0)),OFFSET(INDIRECT("'"&amp;'DATA for charts'!D$5&amp;"'!$L1"),$A2431-1,0),NA())</f>
        <v>0</v>
      </c>
      <c r="E2431" s="28">
        <f ca="1">IF(ISNUMBER(OFFSET(INDIRECT("'"&amp;'DATA for charts'!E$5&amp;"'!$L1"),$A2431-1,0)),OFFSET(INDIRECT("'"&amp;'DATA for charts'!E$5&amp;"'!$L1"),$A2431-1,0),NA())</f>
        <v>0</v>
      </c>
      <c r="F2431" s="28">
        <f ca="1">IF(ISNUMBER(OFFSET(INDIRECT("'"&amp;'DATA for charts'!F$5&amp;"'!$L1"),$A2431-1,0)),OFFSET(INDIRECT("'"&amp;'DATA for charts'!F$5&amp;"'!$L1"),$A2431-1,0),NA())</f>
        <v>0</v>
      </c>
      <c r="G2431" s="28">
        <f ca="1">IF(ISNUMBER(OFFSET(INDIRECT("'"&amp;'DATA for charts'!G$5&amp;"'!$L1"),$A2431-1,0)),OFFSET(INDIRECT("'"&amp;'DATA for charts'!G$5&amp;"'!$L1"),$A2431-1,0),NA())</f>
        <v>0</v>
      </c>
      <c r="H2431" s="28">
        <f ca="1">IF(ISNUMBER(OFFSET(INDIRECT("'"&amp;'DATA for charts'!H$5&amp;"'!$L1"),$A2431-1,0)),OFFSET(INDIRECT("'"&amp;'DATA for charts'!H$5&amp;"'!$L1"),$A2431-1,0),NA())</f>
        <v>0</v>
      </c>
      <c r="I2431" s="28" t="e">
        <f ca="1">IF(ISNUMBER(OFFSET(INDIRECT("'"&amp;'DATA for charts'!I$5&amp;"'!$L1"),$A2431-1,0)),OFFSET(INDIRECT("'"&amp;'DATA for charts'!I$5&amp;"'!$L1"),$A2431-1,0),NA())</f>
        <v>#N/A</v>
      </c>
      <c r="J2431" s="28" t="e">
        <f ca="1">IF(ISNUMBER(OFFSET(INDIRECT("'"&amp;'DATA for charts'!J$5&amp;"'!$L1"),$A2431-1,0)),OFFSET(INDIRECT("'"&amp;'DATA for charts'!J$5&amp;"'!$L1"),$A2431-1,0),NA())</f>
        <v>#N/A</v>
      </c>
      <c r="K2431" s="28" t="e">
        <f ca="1">IF(ISNUMBER(OFFSET(INDIRECT("'"&amp;'DATA for charts'!K$5&amp;"'!$L1"),$A2431-1,0)),OFFSET(INDIRECT("'"&amp;'DATA for charts'!K$5&amp;"'!$L1"),$A2431-1,0),NA())</f>
        <v>#N/A</v>
      </c>
      <c r="L2431" s="28" t="e">
        <f ca="1">IF(ISNUMBER(OFFSET(INDIRECT("'"&amp;'DATA for charts'!L$5&amp;"'!$L1"),$A2431-1,0)),OFFSET(INDIRECT("'"&amp;'DATA for charts'!L$5&amp;"'!$L1"),$A2431-1,0),NA())</f>
        <v>#N/A</v>
      </c>
      <c r="M2431" s="28" t="e">
        <f ca="1">IF(ISNUMBER(OFFSET(INDIRECT("'"&amp;'DATA for charts'!M$5&amp;"'!$L1"),$A2431-1,0)),OFFSET(INDIRECT("'"&amp;'DATA for charts'!M$5&amp;"'!$L1"),$A2431-1,0),NA())</f>
        <v>#N/A</v>
      </c>
      <c r="N2431" s="28" t="e">
        <f ca="1">IF(ISNUMBER(OFFSET(INDIRECT("'"&amp;'DATA for charts'!N$5&amp;"'!$L1"),$A2431-1,0)),OFFSET(INDIRECT("'"&amp;'DATA for charts'!N$5&amp;"'!$L1"),$A2431-1,0),NA())</f>
        <v>#N/A</v>
      </c>
      <c r="O2431" s="28" t="e">
        <f ca="1">IF(ISNUMBER(OFFSET(INDIRECT("'"&amp;'DATA for charts'!O$5&amp;"'!$L1"),$A2431-1,0)),OFFSET(INDIRECT("'"&amp;'DATA for charts'!O$5&amp;"'!$L1"),$A2431-1,0),NA())</f>
        <v>#N/A</v>
      </c>
      <c r="P2431" s="28" t="e">
        <f ca="1">IF(ISNUMBER(OFFSET(INDIRECT("'"&amp;'DATA for charts'!P$5&amp;"'!$L1"),$A2431-1,0)),OFFSET(INDIRECT("'"&amp;'DATA for charts'!P$5&amp;"'!$L1"),$A2431-1,0),NA())</f>
        <v>#N/A</v>
      </c>
      <c r="Q2431" s="28" t="e">
        <f ca="1">IF(ISNUMBER(OFFSET(INDIRECT("'"&amp;'DATA for charts'!Q$5&amp;"'!$L1"),$A2431-1,0)),OFFSET(INDIRECT("'"&amp;'DATA for charts'!Q$5&amp;"'!$L1"),$A2431-1,0),NA())</f>
        <v>#N/A</v>
      </c>
      <c r="R2431" s="28" t="e">
        <f ca="1">IF(ISNUMBER(OFFSET(INDIRECT("'"&amp;'DATA for charts'!R$5&amp;"'!$L1"),$A2431-1,0)),OFFSET(INDIRECT("'"&amp;'DATA for charts'!R$5&amp;"'!$L1"),$A2431-1,0),NA())</f>
        <v>#N/A</v>
      </c>
      <c r="S2431" s="28" t="e">
        <f ca="1">IF(ISNUMBER(OFFSET(INDIRECT("'"&amp;'DATA for charts'!S$5&amp;"'!$L1"),$A2431-1,0)),OFFSET(INDIRECT("'"&amp;'DATA for charts'!S$5&amp;"'!$L1"),$A2431-1,0),NA())</f>
        <v>#N/A</v>
      </c>
    </row>
    <row r="2432" spans="1:19">
      <c r="A2432" s="226">
        <f t="shared" si="1608"/>
        <v>234</v>
      </c>
      <c r="B2432" s="8">
        <v>5</v>
      </c>
      <c r="C2432" s="28">
        <f ca="1">IF(ISNUMBER(OFFSET(INDIRECT("'"&amp;'DATA for charts'!C$5&amp;"'!$L1"),$A2432-1,0)),OFFSET(INDIRECT("'"&amp;'DATA for charts'!C$5&amp;"'!$L1"),$A2432-1,0),NA())</f>
        <v>0</v>
      </c>
      <c r="D2432" s="28">
        <f ca="1">IF(ISNUMBER(OFFSET(INDIRECT("'"&amp;'DATA for charts'!D$5&amp;"'!$L1"),$A2432-1,0)),OFFSET(INDIRECT("'"&amp;'DATA for charts'!D$5&amp;"'!$L1"),$A2432-1,0),NA())</f>
        <v>0</v>
      </c>
      <c r="E2432" s="28">
        <f ca="1">IF(ISNUMBER(OFFSET(INDIRECT("'"&amp;'DATA for charts'!E$5&amp;"'!$L1"),$A2432-1,0)),OFFSET(INDIRECT("'"&amp;'DATA for charts'!E$5&amp;"'!$L1"),$A2432-1,0),NA())</f>
        <v>0</v>
      </c>
      <c r="F2432" s="28">
        <f ca="1">IF(ISNUMBER(OFFSET(INDIRECT("'"&amp;'DATA for charts'!F$5&amp;"'!$L1"),$A2432-1,0)),OFFSET(INDIRECT("'"&amp;'DATA for charts'!F$5&amp;"'!$L1"),$A2432-1,0),NA())</f>
        <v>0</v>
      </c>
      <c r="G2432" s="28">
        <f ca="1">IF(ISNUMBER(OFFSET(INDIRECT("'"&amp;'DATA for charts'!G$5&amp;"'!$L1"),$A2432-1,0)),OFFSET(INDIRECT("'"&amp;'DATA for charts'!G$5&amp;"'!$L1"),$A2432-1,0),NA())</f>
        <v>0</v>
      </c>
      <c r="H2432" s="28">
        <f ca="1">IF(ISNUMBER(OFFSET(INDIRECT("'"&amp;'DATA for charts'!H$5&amp;"'!$L1"),$A2432-1,0)),OFFSET(INDIRECT("'"&amp;'DATA for charts'!H$5&amp;"'!$L1"),$A2432-1,0),NA())</f>
        <v>0</v>
      </c>
      <c r="I2432" s="28" t="e">
        <f ca="1">IF(ISNUMBER(OFFSET(INDIRECT("'"&amp;'DATA for charts'!I$5&amp;"'!$L1"),$A2432-1,0)),OFFSET(INDIRECT("'"&amp;'DATA for charts'!I$5&amp;"'!$L1"),$A2432-1,0),NA())</f>
        <v>#N/A</v>
      </c>
      <c r="J2432" s="28" t="e">
        <f ca="1">IF(ISNUMBER(OFFSET(INDIRECT("'"&amp;'DATA for charts'!J$5&amp;"'!$L1"),$A2432-1,0)),OFFSET(INDIRECT("'"&amp;'DATA for charts'!J$5&amp;"'!$L1"),$A2432-1,0),NA())</f>
        <v>#N/A</v>
      </c>
      <c r="K2432" s="28" t="e">
        <f ca="1">IF(ISNUMBER(OFFSET(INDIRECT("'"&amp;'DATA for charts'!K$5&amp;"'!$L1"),$A2432-1,0)),OFFSET(INDIRECT("'"&amp;'DATA for charts'!K$5&amp;"'!$L1"),$A2432-1,0),NA())</f>
        <v>#N/A</v>
      </c>
      <c r="L2432" s="28" t="e">
        <f ca="1">IF(ISNUMBER(OFFSET(INDIRECT("'"&amp;'DATA for charts'!L$5&amp;"'!$L1"),$A2432-1,0)),OFFSET(INDIRECT("'"&amp;'DATA for charts'!L$5&amp;"'!$L1"),$A2432-1,0),NA())</f>
        <v>#N/A</v>
      </c>
      <c r="M2432" s="28" t="e">
        <f ca="1">IF(ISNUMBER(OFFSET(INDIRECT("'"&amp;'DATA for charts'!M$5&amp;"'!$L1"),$A2432-1,0)),OFFSET(INDIRECT("'"&amp;'DATA for charts'!M$5&amp;"'!$L1"),$A2432-1,0),NA())</f>
        <v>#N/A</v>
      </c>
      <c r="N2432" s="28" t="e">
        <f ca="1">IF(ISNUMBER(OFFSET(INDIRECT("'"&amp;'DATA for charts'!N$5&amp;"'!$L1"),$A2432-1,0)),OFFSET(INDIRECT("'"&amp;'DATA for charts'!N$5&amp;"'!$L1"),$A2432-1,0),NA())</f>
        <v>#N/A</v>
      </c>
      <c r="O2432" s="28" t="e">
        <f ca="1">IF(ISNUMBER(OFFSET(INDIRECT("'"&amp;'DATA for charts'!O$5&amp;"'!$L1"),$A2432-1,0)),OFFSET(INDIRECT("'"&amp;'DATA for charts'!O$5&amp;"'!$L1"),$A2432-1,0),NA())</f>
        <v>#N/A</v>
      </c>
      <c r="P2432" s="28" t="e">
        <f ca="1">IF(ISNUMBER(OFFSET(INDIRECT("'"&amp;'DATA for charts'!P$5&amp;"'!$L1"),$A2432-1,0)),OFFSET(INDIRECT("'"&amp;'DATA for charts'!P$5&amp;"'!$L1"),$A2432-1,0),NA())</f>
        <v>#N/A</v>
      </c>
      <c r="Q2432" s="28" t="e">
        <f ca="1">IF(ISNUMBER(OFFSET(INDIRECT("'"&amp;'DATA for charts'!Q$5&amp;"'!$L1"),$A2432-1,0)),OFFSET(INDIRECT("'"&amp;'DATA for charts'!Q$5&amp;"'!$L1"),$A2432-1,0),NA())</f>
        <v>#N/A</v>
      </c>
      <c r="R2432" s="28" t="e">
        <f ca="1">IF(ISNUMBER(OFFSET(INDIRECT("'"&amp;'DATA for charts'!R$5&amp;"'!$L1"),$A2432-1,0)),OFFSET(INDIRECT("'"&amp;'DATA for charts'!R$5&amp;"'!$L1"),$A2432-1,0),NA())</f>
        <v>#N/A</v>
      </c>
      <c r="S2432" s="28" t="e">
        <f ca="1">IF(ISNUMBER(OFFSET(INDIRECT("'"&amp;'DATA for charts'!S$5&amp;"'!$L1"),$A2432-1,0)),OFFSET(INDIRECT("'"&amp;'DATA for charts'!S$5&amp;"'!$L1"),$A2432-1,0),NA())</f>
        <v>#N/A</v>
      </c>
    </row>
    <row r="2433" spans="1:19">
      <c r="A2433" s="226">
        <f t="shared" si="1608"/>
        <v>235</v>
      </c>
      <c r="B2433" s="8">
        <v>6</v>
      </c>
      <c r="C2433" s="28">
        <f ca="1">IF(ISNUMBER(OFFSET(INDIRECT("'"&amp;'DATA for charts'!C$5&amp;"'!$L1"),$A2433-1,0)),OFFSET(INDIRECT("'"&amp;'DATA for charts'!C$5&amp;"'!$L1"),$A2433-1,0),NA())</f>
        <v>0</v>
      </c>
      <c r="D2433" s="28">
        <f ca="1">IF(ISNUMBER(OFFSET(INDIRECT("'"&amp;'DATA for charts'!D$5&amp;"'!$L1"),$A2433-1,0)),OFFSET(INDIRECT("'"&amp;'DATA for charts'!D$5&amp;"'!$L1"),$A2433-1,0),NA())</f>
        <v>0</v>
      </c>
      <c r="E2433" s="28">
        <f ca="1">IF(ISNUMBER(OFFSET(INDIRECT("'"&amp;'DATA for charts'!E$5&amp;"'!$L1"),$A2433-1,0)),OFFSET(INDIRECT("'"&amp;'DATA for charts'!E$5&amp;"'!$L1"),$A2433-1,0),NA())</f>
        <v>0</v>
      </c>
      <c r="F2433" s="28">
        <f ca="1">IF(ISNUMBER(OFFSET(INDIRECT("'"&amp;'DATA for charts'!F$5&amp;"'!$L1"),$A2433-1,0)),OFFSET(INDIRECT("'"&amp;'DATA for charts'!F$5&amp;"'!$L1"),$A2433-1,0),NA())</f>
        <v>0</v>
      </c>
      <c r="G2433" s="28">
        <f ca="1">IF(ISNUMBER(OFFSET(INDIRECT("'"&amp;'DATA for charts'!G$5&amp;"'!$L1"),$A2433-1,0)),OFFSET(INDIRECT("'"&amp;'DATA for charts'!G$5&amp;"'!$L1"),$A2433-1,0),NA())</f>
        <v>0</v>
      </c>
      <c r="H2433" s="28">
        <f ca="1">IF(ISNUMBER(OFFSET(INDIRECT("'"&amp;'DATA for charts'!H$5&amp;"'!$L1"),$A2433-1,0)),OFFSET(INDIRECT("'"&amp;'DATA for charts'!H$5&amp;"'!$L1"),$A2433-1,0),NA())</f>
        <v>0</v>
      </c>
      <c r="I2433" s="28" t="e">
        <f ca="1">IF(ISNUMBER(OFFSET(INDIRECT("'"&amp;'DATA for charts'!I$5&amp;"'!$L1"),$A2433-1,0)),OFFSET(INDIRECT("'"&amp;'DATA for charts'!I$5&amp;"'!$L1"),$A2433-1,0),NA())</f>
        <v>#N/A</v>
      </c>
      <c r="J2433" s="28" t="e">
        <f ca="1">IF(ISNUMBER(OFFSET(INDIRECT("'"&amp;'DATA for charts'!J$5&amp;"'!$L1"),$A2433-1,0)),OFFSET(INDIRECT("'"&amp;'DATA for charts'!J$5&amp;"'!$L1"),$A2433-1,0),NA())</f>
        <v>#N/A</v>
      </c>
      <c r="K2433" s="28" t="e">
        <f ca="1">IF(ISNUMBER(OFFSET(INDIRECT("'"&amp;'DATA for charts'!K$5&amp;"'!$L1"),$A2433-1,0)),OFFSET(INDIRECT("'"&amp;'DATA for charts'!K$5&amp;"'!$L1"),$A2433-1,0),NA())</f>
        <v>#N/A</v>
      </c>
      <c r="L2433" s="28" t="e">
        <f ca="1">IF(ISNUMBER(OFFSET(INDIRECT("'"&amp;'DATA for charts'!L$5&amp;"'!$L1"),$A2433-1,0)),OFFSET(INDIRECT("'"&amp;'DATA for charts'!L$5&amp;"'!$L1"),$A2433-1,0),NA())</f>
        <v>#N/A</v>
      </c>
      <c r="M2433" s="28" t="e">
        <f ca="1">IF(ISNUMBER(OFFSET(INDIRECT("'"&amp;'DATA for charts'!M$5&amp;"'!$L1"),$A2433-1,0)),OFFSET(INDIRECT("'"&amp;'DATA for charts'!M$5&amp;"'!$L1"),$A2433-1,0),NA())</f>
        <v>#N/A</v>
      </c>
      <c r="N2433" s="28" t="e">
        <f ca="1">IF(ISNUMBER(OFFSET(INDIRECT("'"&amp;'DATA for charts'!N$5&amp;"'!$L1"),$A2433-1,0)),OFFSET(INDIRECT("'"&amp;'DATA for charts'!N$5&amp;"'!$L1"),$A2433-1,0),NA())</f>
        <v>#N/A</v>
      </c>
      <c r="O2433" s="28" t="e">
        <f ca="1">IF(ISNUMBER(OFFSET(INDIRECT("'"&amp;'DATA for charts'!O$5&amp;"'!$L1"),$A2433-1,0)),OFFSET(INDIRECT("'"&amp;'DATA for charts'!O$5&amp;"'!$L1"),$A2433-1,0),NA())</f>
        <v>#N/A</v>
      </c>
      <c r="P2433" s="28" t="e">
        <f ca="1">IF(ISNUMBER(OFFSET(INDIRECT("'"&amp;'DATA for charts'!P$5&amp;"'!$L1"),$A2433-1,0)),OFFSET(INDIRECT("'"&amp;'DATA for charts'!P$5&amp;"'!$L1"),$A2433-1,0),NA())</f>
        <v>#N/A</v>
      </c>
      <c r="Q2433" s="28" t="e">
        <f ca="1">IF(ISNUMBER(OFFSET(INDIRECT("'"&amp;'DATA for charts'!Q$5&amp;"'!$L1"),$A2433-1,0)),OFFSET(INDIRECT("'"&amp;'DATA for charts'!Q$5&amp;"'!$L1"),$A2433-1,0),NA())</f>
        <v>#N/A</v>
      </c>
      <c r="R2433" s="28" t="e">
        <f ca="1">IF(ISNUMBER(OFFSET(INDIRECT("'"&amp;'DATA for charts'!R$5&amp;"'!$L1"),$A2433-1,0)),OFFSET(INDIRECT("'"&amp;'DATA for charts'!R$5&amp;"'!$L1"),$A2433-1,0),NA())</f>
        <v>#N/A</v>
      </c>
      <c r="S2433" s="28" t="e">
        <f ca="1">IF(ISNUMBER(OFFSET(INDIRECT("'"&amp;'DATA for charts'!S$5&amp;"'!$L1"),$A2433-1,0)),OFFSET(INDIRECT("'"&amp;'DATA for charts'!S$5&amp;"'!$L1"),$A2433-1,0),NA())</f>
        <v>#N/A</v>
      </c>
    </row>
    <row r="2434" spans="1:19">
      <c r="A2434" s="226">
        <f t="shared" si="1608"/>
        <v>236</v>
      </c>
      <c r="B2434" s="8">
        <v>7</v>
      </c>
      <c r="C2434" s="28">
        <f ca="1">IF(ISNUMBER(OFFSET(INDIRECT("'"&amp;'DATA for charts'!C$5&amp;"'!$L1"),$A2434-1,0)),OFFSET(INDIRECT("'"&amp;'DATA for charts'!C$5&amp;"'!$L1"),$A2434-1,0),NA())</f>
        <v>0</v>
      </c>
      <c r="D2434" s="28">
        <f ca="1">IF(ISNUMBER(OFFSET(INDIRECT("'"&amp;'DATA for charts'!D$5&amp;"'!$L1"),$A2434-1,0)),OFFSET(INDIRECT("'"&amp;'DATA for charts'!D$5&amp;"'!$L1"),$A2434-1,0),NA())</f>
        <v>0</v>
      </c>
      <c r="E2434" s="28">
        <f ca="1">IF(ISNUMBER(OFFSET(INDIRECT("'"&amp;'DATA for charts'!E$5&amp;"'!$L1"),$A2434-1,0)),OFFSET(INDIRECT("'"&amp;'DATA for charts'!E$5&amp;"'!$L1"),$A2434-1,0),NA())</f>
        <v>0</v>
      </c>
      <c r="F2434" s="28">
        <f ca="1">IF(ISNUMBER(OFFSET(INDIRECT("'"&amp;'DATA for charts'!F$5&amp;"'!$L1"),$A2434-1,0)),OFFSET(INDIRECT("'"&amp;'DATA for charts'!F$5&amp;"'!$L1"),$A2434-1,0),NA())</f>
        <v>0</v>
      </c>
      <c r="G2434" s="28">
        <f ca="1">IF(ISNUMBER(OFFSET(INDIRECT("'"&amp;'DATA for charts'!G$5&amp;"'!$L1"),$A2434-1,0)),OFFSET(INDIRECT("'"&amp;'DATA for charts'!G$5&amp;"'!$L1"),$A2434-1,0),NA())</f>
        <v>0</v>
      </c>
      <c r="H2434" s="28">
        <f ca="1">IF(ISNUMBER(OFFSET(INDIRECT("'"&amp;'DATA for charts'!H$5&amp;"'!$L1"),$A2434-1,0)),OFFSET(INDIRECT("'"&amp;'DATA for charts'!H$5&amp;"'!$L1"),$A2434-1,0),NA())</f>
        <v>0</v>
      </c>
      <c r="I2434" s="28" t="e">
        <f ca="1">IF(ISNUMBER(OFFSET(INDIRECT("'"&amp;'DATA for charts'!I$5&amp;"'!$L1"),$A2434-1,0)),OFFSET(INDIRECT("'"&amp;'DATA for charts'!I$5&amp;"'!$L1"),$A2434-1,0),NA())</f>
        <v>#N/A</v>
      </c>
      <c r="J2434" s="28" t="e">
        <f ca="1">IF(ISNUMBER(OFFSET(INDIRECT("'"&amp;'DATA for charts'!J$5&amp;"'!$L1"),$A2434-1,0)),OFFSET(INDIRECT("'"&amp;'DATA for charts'!J$5&amp;"'!$L1"),$A2434-1,0),NA())</f>
        <v>#N/A</v>
      </c>
      <c r="K2434" s="28" t="e">
        <f ca="1">IF(ISNUMBER(OFFSET(INDIRECT("'"&amp;'DATA for charts'!K$5&amp;"'!$L1"),$A2434-1,0)),OFFSET(INDIRECT("'"&amp;'DATA for charts'!K$5&amp;"'!$L1"),$A2434-1,0),NA())</f>
        <v>#N/A</v>
      </c>
      <c r="L2434" s="28" t="e">
        <f ca="1">IF(ISNUMBER(OFFSET(INDIRECT("'"&amp;'DATA for charts'!L$5&amp;"'!$L1"),$A2434-1,0)),OFFSET(INDIRECT("'"&amp;'DATA for charts'!L$5&amp;"'!$L1"),$A2434-1,0),NA())</f>
        <v>#N/A</v>
      </c>
      <c r="M2434" s="28" t="e">
        <f ca="1">IF(ISNUMBER(OFFSET(INDIRECT("'"&amp;'DATA for charts'!M$5&amp;"'!$L1"),$A2434-1,0)),OFFSET(INDIRECT("'"&amp;'DATA for charts'!M$5&amp;"'!$L1"),$A2434-1,0),NA())</f>
        <v>#N/A</v>
      </c>
      <c r="N2434" s="28" t="e">
        <f ca="1">IF(ISNUMBER(OFFSET(INDIRECT("'"&amp;'DATA for charts'!N$5&amp;"'!$L1"),$A2434-1,0)),OFFSET(INDIRECT("'"&amp;'DATA for charts'!N$5&amp;"'!$L1"),$A2434-1,0),NA())</f>
        <v>#N/A</v>
      </c>
      <c r="O2434" s="28" t="e">
        <f ca="1">IF(ISNUMBER(OFFSET(INDIRECT("'"&amp;'DATA for charts'!O$5&amp;"'!$L1"),$A2434-1,0)),OFFSET(INDIRECT("'"&amp;'DATA for charts'!O$5&amp;"'!$L1"),$A2434-1,0),NA())</f>
        <v>#N/A</v>
      </c>
      <c r="P2434" s="28" t="e">
        <f ca="1">IF(ISNUMBER(OFFSET(INDIRECT("'"&amp;'DATA for charts'!P$5&amp;"'!$L1"),$A2434-1,0)),OFFSET(INDIRECT("'"&amp;'DATA for charts'!P$5&amp;"'!$L1"),$A2434-1,0),NA())</f>
        <v>#N/A</v>
      </c>
      <c r="Q2434" s="28" t="e">
        <f ca="1">IF(ISNUMBER(OFFSET(INDIRECT("'"&amp;'DATA for charts'!Q$5&amp;"'!$L1"),$A2434-1,0)),OFFSET(INDIRECT("'"&amp;'DATA for charts'!Q$5&amp;"'!$L1"),$A2434-1,0),NA())</f>
        <v>#N/A</v>
      </c>
      <c r="R2434" s="28" t="e">
        <f ca="1">IF(ISNUMBER(OFFSET(INDIRECT("'"&amp;'DATA for charts'!R$5&amp;"'!$L1"),$A2434-1,0)),OFFSET(INDIRECT("'"&amp;'DATA for charts'!R$5&amp;"'!$L1"),$A2434-1,0),NA())</f>
        <v>#N/A</v>
      </c>
      <c r="S2434" s="28" t="e">
        <f ca="1">IF(ISNUMBER(OFFSET(INDIRECT("'"&amp;'DATA for charts'!S$5&amp;"'!$L1"),$A2434-1,0)),OFFSET(INDIRECT("'"&amp;'DATA for charts'!S$5&amp;"'!$L1"),$A2434-1,0),NA())</f>
        <v>#N/A</v>
      </c>
    </row>
    <row r="2435" spans="1:19">
      <c r="A2435" s="226">
        <f t="shared" si="1608"/>
        <v>237</v>
      </c>
      <c r="B2435" s="8">
        <v>8</v>
      </c>
      <c r="C2435" s="28">
        <f ca="1">IF(ISNUMBER(OFFSET(INDIRECT("'"&amp;'DATA for charts'!C$5&amp;"'!$L1"),$A2435-1,0)),OFFSET(INDIRECT("'"&amp;'DATA for charts'!C$5&amp;"'!$L1"),$A2435-1,0),NA())</f>
        <v>104.3</v>
      </c>
      <c r="D2435" s="28">
        <f ca="1">IF(ISNUMBER(OFFSET(INDIRECT("'"&amp;'DATA for charts'!D$5&amp;"'!$L1"),$A2435-1,0)),OFFSET(INDIRECT("'"&amp;'DATA for charts'!D$5&amp;"'!$L1"),$A2435-1,0),NA())</f>
        <v>82.032430000000005</v>
      </c>
      <c r="E2435" s="28">
        <f ca="1">IF(ISNUMBER(OFFSET(INDIRECT("'"&amp;'DATA for charts'!E$5&amp;"'!$L1"),$A2435-1,0)),OFFSET(INDIRECT("'"&amp;'DATA for charts'!E$5&amp;"'!$L1"),$A2435-1,0),NA())</f>
        <v>62.99</v>
      </c>
      <c r="F2435" s="28">
        <f ca="1">IF(ISNUMBER(OFFSET(INDIRECT("'"&amp;'DATA for charts'!F$5&amp;"'!$L1"),$A2435-1,0)),OFFSET(INDIRECT("'"&amp;'DATA for charts'!F$5&amp;"'!$L1"),$A2435-1,0),NA())</f>
        <v>109.56307428592716</v>
      </c>
      <c r="G2435" s="28">
        <f ca="1">IF(ISNUMBER(OFFSET(INDIRECT("'"&amp;'DATA for charts'!G$5&amp;"'!$L1"),$A2435-1,0)),OFFSET(INDIRECT("'"&amp;'DATA for charts'!G$5&amp;"'!$L1"),$A2435-1,0),NA())</f>
        <v>98.09</v>
      </c>
      <c r="H2435" s="28">
        <f ca="1">IF(ISNUMBER(OFFSET(INDIRECT("'"&amp;'DATA for charts'!H$5&amp;"'!$L1"),$A2435-1,0)),OFFSET(INDIRECT("'"&amp;'DATA for charts'!H$5&amp;"'!$L1"),$A2435-1,0),NA())</f>
        <v>106.39156315466799</v>
      </c>
      <c r="I2435" s="28" t="e">
        <f ca="1">IF(ISNUMBER(OFFSET(INDIRECT("'"&amp;'DATA for charts'!I$5&amp;"'!$L1"),$A2435-1,0)),OFFSET(INDIRECT("'"&amp;'DATA for charts'!I$5&amp;"'!$L1"),$A2435-1,0),NA())</f>
        <v>#N/A</v>
      </c>
      <c r="J2435" s="28" t="e">
        <f ca="1">IF(ISNUMBER(OFFSET(INDIRECT("'"&amp;'DATA for charts'!J$5&amp;"'!$L1"),$A2435-1,0)),OFFSET(INDIRECT("'"&amp;'DATA for charts'!J$5&amp;"'!$L1"),$A2435-1,0),NA())</f>
        <v>#N/A</v>
      </c>
      <c r="K2435" s="28" t="e">
        <f ca="1">IF(ISNUMBER(OFFSET(INDIRECT("'"&amp;'DATA for charts'!K$5&amp;"'!$L1"),$A2435-1,0)),OFFSET(INDIRECT("'"&amp;'DATA for charts'!K$5&amp;"'!$L1"),$A2435-1,0),NA())</f>
        <v>#N/A</v>
      </c>
      <c r="L2435" s="28" t="e">
        <f ca="1">IF(ISNUMBER(OFFSET(INDIRECT("'"&amp;'DATA for charts'!L$5&amp;"'!$L1"),$A2435-1,0)),OFFSET(INDIRECT("'"&amp;'DATA for charts'!L$5&amp;"'!$L1"),$A2435-1,0),NA())</f>
        <v>#N/A</v>
      </c>
      <c r="M2435" s="28" t="e">
        <f ca="1">IF(ISNUMBER(OFFSET(INDIRECT("'"&amp;'DATA for charts'!M$5&amp;"'!$L1"),$A2435-1,0)),OFFSET(INDIRECT("'"&amp;'DATA for charts'!M$5&amp;"'!$L1"),$A2435-1,0),NA())</f>
        <v>#N/A</v>
      </c>
      <c r="N2435" s="28" t="e">
        <f ca="1">IF(ISNUMBER(OFFSET(INDIRECT("'"&amp;'DATA for charts'!N$5&amp;"'!$L1"),$A2435-1,0)),OFFSET(INDIRECT("'"&amp;'DATA for charts'!N$5&amp;"'!$L1"),$A2435-1,0),NA())</f>
        <v>#N/A</v>
      </c>
      <c r="O2435" s="28" t="e">
        <f ca="1">IF(ISNUMBER(OFFSET(INDIRECT("'"&amp;'DATA for charts'!O$5&amp;"'!$L1"),$A2435-1,0)),OFFSET(INDIRECT("'"&amp;'DATA for charts'!O$5&amp;"'!$L1"),$A2435-1,0),NA())</f>
        <v>#N/A</v>
      </c>
      <c r="P2435" s="28" t="e">
        <f ca="1">IF(ISNUMBER(OFFSET(INDIRECT("'"&amp;'DATA for charts'!P$5&amp;"'!$L1"),$A2435-1,0)),OFFSET(INDIRECT("'"&amp;'DATA for charts'!P$5&amp;"'!$L1"),$A2435-1,0),NA())</f>
        <v>#N/A</v>
      </c>
      <c r="Q2435" s="28" t="e">
        <f ca="1">IF(ISNUMBER(OFFSET(INDIRECT("'"&amp;'DATA for charts'!Q$5&amp;"'!$L1"),$A2435-1,0)),OFFSET(INDIRECT("'"&amp;'DATA for charts'!Q$5&amp;"'!$L1"),$A2435-1,0),NA())</f>
        <v>#N/A</v>
      </c>
      <c r="R2435" s="28" t="e">
        <f ca="1">IF(ISNUMBER(OFFSET(INDIRECT("'"&amp;'DATA for charts'!R$5&amp;"'!$L1"),$A2435-1,0)),OFFSET(INDIRECT("'"&amp;'DATA for charts'!R$5&amp;"'!$L1"),$A2435-1,0),NA())</f>
        <v>#N/A</v>
      </c>
      <c r="S2435" s="28" t="e">
        <f ca="1">IF(ISNUMBER(OFFSET(INDIRECT("'"&amp;'DATA for charts'!S$5&amp;"'!$L1"),$A2435-1,0)),OFFSET(INDIRECT("'"&amp;'DATA for charts'!S$5&amp;"'!$L1"),$A2435-1,0),NA())</f>
        <v>#N/A</v>
      </c>
    </row>
    <row r="2436" spans="1:19">
      <c r="A2436" s="226">
        <f t="shared" si="1608"/>
        <v>238</v>
      </c>
      <c r="B2436" s="8">
        <v>9</v>
      </c>
      <c r="C2436" s="28">
        <f ca="1">IF(ISNUMBER(OFFSET(INDIRECT("'"&amp;'DATA for charts'!C$5&amp;"'!$L1"),$A2436-1,0)),OFFSET(INDIRECT("'"&amp;'DATA for charts'!C$5&amp;"'!$L1"),$A2436-1,0),NA())</f>
        <v>325.7</v>
      </c>
      <c r="D2436" s="28">
        <f ca="1">IF(ISNUMBER(OFFSET(INDIRECT("'"&amp;'DATA for charts'!D$5&amp;"'!$L1"),$A2436-1,0)),OFFSET(INDIRECT("'"&amp;'DATA for charts'!D$5&amp;"'!$L1"),$A2436-1,0),NA())</f>
        <v>297.541</v>
      </c>
      <c r="E2436" s="28">
        <f ca="1">IF(ISNUMBER(OFFSET(INDIRECT("'"&amp;'DATA for charts'!E$5&amp;"'!$L1"),$A2436-1,0)),OFFSET(INDIRECT("'"&amp;'DATA for charts'!E$5&amp;"'!$L1"),$A2436-1,0),NA())</f>
        <v>321.42</v>
      </c>
      <c r="F2436" s="28">
        <f ca="1">IF(ISNUMBER(OFFSET(INDIRECT("'"&amp;'DATA for charts'!F$5&amp;"'!$L1"),$A2436-1,0)),OFFSET(INDIRECT("'"&amp;'DATA for charts'!F$5&amp;"'!$L1"),$A2436-1,0),NA())</f>
        <v>323.79998592558002</v>
      </c>
      <c r="G2436" s="28">
        <f ca="1">IF(ISNUMBER(OFFSET(INDIRECT("'"&amp;'DATA for charts'!G$5&amp;"'!$L1"),$A2436-1,0)),OFFSET(INDIRECT("'"&amp;'DATA for charts'!G$5&amp;"'!$L1"),$A2436-1,0),NA())</f>
        <v>305.31</v>
      </c>
      <c r="H2436" s="28">
        <f ca="1">IF(ISNUMBER(OFFSET(INDIRECT("'"&amp;'DATA for charts'!H$5&amp;"'!$L1"),$A2436-1,0)),OFFSET(INDIRECT("'"&amp;'DATA for charts'!H$5&amp;"'!$L1"),$A2436-1,0),NA())</f>
        <v>323.29189942873296</v>
      </c>
      <c r="I2436" s="28" t="e">
        <f ca="1">IF(ISNUMBER(OFFSET(INDIRECT("'"&amp;'DATA for charts'!I$5&amp;"'!$L1"),$A2436-1,0)),OFFSET(INDIRECT("'"&amp;'DATA for charts'!I$5&amp;"'!$L1"),$A2436-1,0),NA())</f>
        <v>#N/A</v>
      </c>
      <c r="J2436" s="28" t="e">
        <f ca="1">IF(ISNUMBER(OFFSET(INDIRECT("'"&amp;'DATA for charts'!J$5&amp;"'!$L1"),$A2436-1,0)),OFFSET(INDIRECT("'"&amp;'DATA for charts'!J$5&amp;"'!$L1"),$A2436-1,0),NA())</f>
        <v>#N/A</v>
      </c>
      <c r="K2436" s="28" t="e">
        <f ca="1">IF(ISNUMBER(OFFSET(INDIRECT("'"&amp;'DATA for charts'!K$5&amp;"'!$L1"),$A2436-1,0)),OFFSET(INDIRECT("'"&amp;'DATA for charts'!K$5&amp;"'!$L1"),$A2436-1,0),NA())</f>
        <v>#N/A</v>
      </c>
      <c r="L2436" s="28" t="e">
        <f ca="1">IF(ISNUMBER(OFFSET(INDIRECT("'"&amp;'DATA for charts'!L$5&amp;"'!$L1"),$A2436-1,0)),OFFSET(INDIRECT("'"&amp;'DATA for charts'!L$5&amp;"'!$L1"),$A2436-1,0),NA())</f>
        <v>#N/A</v>
      </c>
      <c r="M2436" s="28" t="e">
        <f ca="1">IF(ISNUMBER(OFFSET(INDIRECT("'"&amp;'DATA for charts'!M$5&amp;"'!$L1"),$A2436-1,0)),OFFSET(INDIRECT("'"&amp;'DATA for charts'!M$5&amp;"'!$L1"),$A2436-1,0),NA())</f>
        <v>#N/A</v>
      </c>
      <c r="N2436" s="28" t="e">
        <f ca="1">IF(ISNUMBER(OFFSET(INDIRECT("'"&amp;'DATA for charts'!N$5&amp;"'!$L1"),$A2436-1,0)),OFFSET(INDIRECT("'"&amp;'DATA for charts'!N$5&amp;"'!$L1"),$A2436-1,0),NA())</f>
        <v>#N/A</v>
      </c>
      <c r="O2436" s="28" t="e">
        <f ca="1">IF(ISNUMBER(OFFSET(INDIRECT("'"&amp;'DATA for charts'!O$5&amp;"'!$L1"),$A2436-1,0)),OFFSET(INDIRECT("'"&amp;'DATA for charts'!O$5&amp;"'!$L1"),$A2436-1,0),NA())</f>
        <v>#N/A</v>
      </c>
      <c r="P2436" s="28" t="e">
        <f ca="1">IF(ISNUMBER(OFFSET(INDIRECT("'"&amp;'DATA for charts'!P$5&amp;"'!$L1"),$A2436-1,0)),OFFSET(INDIRECT("'"&amp;'DATA for charts'!P$5&amp;"'!$L1"),$A2436-1,0),NA())</f>
        <v>#N/A</v>
      </c>
      <c r="Q2436" s="28" t="e">
        <f ca="1">IF(ISNUMBER(OFFSET(INDIRECT("'"&amp;'DATA for charts'!Q$5&amp;"'!$L1"),$A2436-1,0)),OFFSET(INDIRECT("'"&amp;'DATA for charts'!Q$5&amp;"'!$L1"),$A2436-1,0),NA())</f>
        <v>#N/A</v>
      </c>
      <c r="R2436" s="28" t="e">
        <f ca="1">IF(ISNUMBER(OFFSET(INDIRECT("'"&amp;'DATA for charts'!R$5&amp;"'!$L1"),$A2436-1,0)),OFFSET(INDIRECT("'"&amp;'DATA for charts'!R$5&amp;"'!$L1"),$A2436-1,0),NA())</f>
        <v>#N/A</v>
      </c>
      <c r="S2436" s="28" t="e">
        <f ca="1">IF(ISNUMBER(OFFSET(INDIRECT("'"&amp;'DATA for charts'!S$5&amp;"'!$L1"),$A2436-1,0)),OFFSET(INDIRECT("'"&amp;'DATA for charts'!S$5&amp;"'!$L1"),$A2436-1,0),NA())</f>
        <v>#N/A</v>
      </c>
    </row>
    <row r="2437" spans="1:19">
      <c r="A2437" s="226">
        <f t="shared" si="1608"/>
        <v>239</v>
      </c>
      <c r="B2437" s="8">
        <v>10</v>
      </c>
      <c r="C2437" s="28">
        <f ca="1">IF(ISNUMBER(OFFSET(INDIRECT("'"&amp;'DATA for charts'!C$5&amp;"'!$L1"),$A2437-1,0)),OFFSET(INDIRECT("'"&amp;'DATA for charts'!C$5&amp;"'!$L1"),$A2437-1,0),NA())</f>
        <v>484.4</v>
      </c>
      <c r="D2437" s="28">
        <f ca="1">IF(ISNUMBER(OFFSET(INDIRECT("'"&amp;'DATA for charts'!D$5&amp;"'!$L1"),$A2437-1,0)),OFFSET(INDIRECT("'"&amp;'DATA for charts'!D$5&amp;"'!$L1"),$A2437-1,0),NA())</f>
        <v>459.7525</v>
      </c>
      <c r="E2437" s="28">
        <f ca="1">IF(ISNUMBER(OFFSET(INDIRECT("'"&amp;'DATA for charts'!E$5&amp;"'!$L1"),$A2437-1,0)),OFFSET(INDIRECT("'"&amp;'DATA for charts'!E$5&amp;"'!$L1"),$A2437-1,0),NA())</f>
        <v>491.87</v>
      </c>
      <c r="F2437" s="28">
        <f ca="1">IF(ISNUMBER(OFFSET(INDIRECT("'"&amp;'DATA for charts'!F$5&amp;"'!$L1"),$A2437-1,0)),OFFSET(INDIRECT("'"&amp;'DATA for charts'!F$5&amp;"'!$L1"),$A2437-1,0),NA())</f>
        <v>484.08093546615669</v>
      </c>
      <c r="G2437" s="28">
        <f ca="1">IF(ISNUMBER(OFFSET(INDIRECT("'"&amp;'DATA for charts'!G$5&amp;"'!$L1"),$A2437-1,0)),OFFSET(INDIRECT("'"&amp;'DATA for charts'!G$5&amp;"'!$L1"),$A2437-1,0),NA())</f>
        <v>471.51</v>
      </c>
      <c r="H2437" s="28">
        <f ca="1">IF(ISNUMBER(OFFSET(INDIRECT("'"&amp;'DATA for charts'!H$5&amp;"'!$L1"),$A2437-1,0)),OFFSET(INDIRECT("'"&amp;'DATA for charts'!H$5&amp;"'!$L1"),$A2437-1,0),NA())</f>
        <v>482.64221271203502</v>
      </c>
      <c r="I2437" s="28" t="e">
        <f ca="1">IF(ISNUMBER(OFFSET(INDIRECT("'"&amp;'DATA for charts'!I$5&amp;"'!$L1"),$A2437-1,0)),OFFSET(INDIRECT("'"&amp;'DATA for charts'!I$5&amp;"'!$L1"),$A2437-1,0),NA())</f>
        <v>#N/A</v>
      </c>
      <c r="J2437" s="28" t="e">
        <f ca="1">IF(ISNUMBER(OFFSET(INDIRECT("'"&amp;'DATA for charts'!J$5&amp;"'!$L1"),$A2437-1,0)),OFFSET(INDIRECT("'"&amp;'DATA for charts'!J$5&amp;"'!$L1"),$A2437-1,0),NA())</f>
        <v>#N/A</v>
      </c>
      <c r="K2437" s="28" t="e">
        <f ca="1">IF(ISNUMBER(OFFSET(INDIRECT("'"&amp;'DATA for charts'!K$5&amp;"'!$L1"),$A2437-1,0)),OFFSET(INDIRECT("'"&amp;'DATA for charts'!K$5&amp;"'!$L1"),$A2437-1,0),NA())</f>
        <v>#N/A</v>
      </c>
      <c r="L2437" s="28" t="e">
        <f ca="1">IF(ISNUMBER(OFFSET(INDIRECT("'"&amp;'DATA for charts'!L$5&amp;"'!$L1"),$A2437-1,0)),OFFSET(INDIRECT("'"&amp;'DATA for charts'!L$5&amp;"'!$L1"),$A2437-1,0),NA())</f>
        <v>#N/A</v>
      </c>
      <c r="M2437" s="28" t="e">
        <f ca="1">IF(ISNUMBER(OFFSET(INDIRECT("'"&amp;'DATA for charts'!M$5&amp;"'!$L1"),$A2437-1,0)),OFFSET(INDIRECT("'"&amp;'DATA for charts'!M$5&amp;"'!$L1"),$A2437-1,0),NA())</f>
        <v>#N/A</v>
      </c>
      <c r="N2437" s="28" t="e">
        <f ca="1">IF(ISNUMBER(OFFSET(INDIRECT("'"&amp;'DATA for charts'!N$5&amp;"'!$L1"),$A2437-1,0)),OFFSET(INDIRECT("'"&amp;'DATA for charts'!N$5&amp;"'!$L1"),$A2437-1,0),NA())</f>
        <v>#N/A</v>
      </c>
      <c r="O2437" s="28" t="e">
        <f ca="1">IF(ISNUMBER(OFFSET(INDIRECT("'"&amp;'DATA for charts'!O$5&amp;"'!$L1"),$A2437-1,0)),OFFSET(INDIRECT("'"&amp;'DATA for charts'!O$5&amp;"'!$L1"),$A2437-1,0),NA())</f>
        <v>#N/A</v>
      </c>
      <c r="P2437" s="28" t="e">
        <f ca="1">IF(ISNUMBER(OFFSET(INDIRECT("'"&amp;'DATA for charts'!P$5&amp;"'!$L1"),$A2437-1,0)),OFFSET(INDIRECT("'"&amp;'DATA for charts'!P$5&amp;"'!$L1"),$A2437-1,0),NA())</f>
        <v>#N/A</v>
      </c>
      <c r="Q2437" s="28" t="e">
        <f ca="1">IF(ISNUMBER(OFFSET(INDIRECT("'"&amp;'DATA for charts'!Q$5&amp;"'!$L1"),$A2437-1,0)),OFFSET(INDIRECT("'"&amp;'DATA for charts'!Q$5&amp;"'!$L1"),$A2437-1,0),NA())</f>
        <v>#N/A</v>
      </c>
      <c r="R2437" s="28" t="e">
        <f ca="1">IF(ISNUMBER(OFFSET(INDIRECT("'"&amp;'DATA for charts'!R$5&amp;"'!$L1"),$A2437-1,0)),OFFSET(INDIRECT("'"&amp;'DATA for charts'!R$5&amp;"'!$L1"),$A2437-1,0),NA())</f>
        <v>#N/A</v>
      </c>
      <c r="S2437" s="28" t="e">
        <f ca="1">IF(ISNUMBER(OFFSET(INDIRECT("'"&amp;'DATA for charts'!S$5&amp;"'!$L1"),$A2437-1,0)),OFFSET(INDIRECT("'"&amp;'DATA for charts'!S$5&amp;"'!$L1"),$A2437-1,0),NA())</f>
        <v>#N/A</v>
      </c>
    </row>
    <row r="2438" spans="1:19">
      <c r="A2438" s="226">
        <f t="shared" si="1608"/>
        <v>240</v>
      </c>
      <c r="B2438" s="8">
        <v>11</v>
      </c>
      <c r="C2438" s="28">
        <f ca="1">IF(ISNUMBER(OFFSET(INDIRECT("'"&amp;'DATA for charts'!C$5&amp;"'!$L1"),$A2438-1,0)),OFFSET(INDIRECT("'"&amp;'DATA for charts'!C$5&amp;"'!$L1"),$A2438-1,0),NA())</f>
        <v>593.5</v>
      </c>
      <c r="D2438" s="28">
        <f ca="1">IF(ISNUMBER(OFFSET(INDIRECT("'"&amp;'DATA for charts'!D$5&amp;"'!$L1"),$A2438-1,0)),OFFSET(INDIRECT("'"&amp;'DATA for charts'!D$5&amp;"'!$L1"),$A2438-1,0),NA())</f>
        <v>578.55819999999994</v>
      </c>
      <c r="E2438" s="28">
        <f ca="1">IF(ISNUMBER(OFFSET(INDIRECT("'"&amp;'DATA for charts'!E$5&amp;"'!$L1"),$A2438-1,0)),OFFSET(INDIRECT("'"&amp;'DATA for charts'!E$5&amp;"'!$L1"),$A2438-1,0),NA())</f>
        <v>608.91999999999996</v>
      </c>
      <c r="F2438" s="28">
        <f ca="1">IF(ISNUMBER(OFFSET(INDIRECT("'"&amp;'DATA for charts'!F$5&amp;"'!$L1"),$A2438-1,0)),OFFSET(INDIRECT("'"&amp;'DATA for charts'!F$5&amp;"'!$L1"),$A2438-1,0),NA())</f>
        <v>591.93512244514329</v>
      </c>
      <c r="G2438" s="28">
        <f ca="1">IF(ISNUMBER(OFFSET(INDIRECT("'"&amp;'DATA for charts'!G$5&amp;"'!$L1"),$A2438-1,0)),OFFSET(INDIRECT("'"&amp;'DATA for charts'!G$5&amp;"'!$L1"),$A2438-1,0),NA())</f>
        <v>588.42999999999995</v>
      </c>
      <c r="H2438" s="28">
        <f ca="1">IF(ISNUMBER(OFFSET(INDIRECT("'"&amp;'DATA for charts'!H$5&amp;"'!$L1"),$A2438-1,0)),OFFSET(INDIRECT("'"&amp;'DATA for charts'!H$5&amp;"'!$L1"),$A2438-1,0),NA())</f>
        <v>593.324436559795</v>
      </c>
      <c r="I2438" s="28" t="e">
        <f ca="1">IF(ISNUMBER(OFFSET(INDIRECT("'"&amp;'DATA for charts'!I$5&amp;"'!$L1"),$A2438-1,0)),OFFSET(INDIRECT("'"&amp;'DATA for charts'!I$5&amp;"'!$L1"),$A2438-1,0),NA())</f>
        <v>#N/A</v>
      </c>
      <c r="J2438" s="28" t="e">
        <f ca="1">IF(ISNUMBER(OFFSET(INDIRECT("'"&amp;'DATA for charts'!J$5&amp;"'!$L1"),$A2438-1,0)),OFFSET(INDIRECT("'"&amp;'DATA for charts'!J$5&amp;"'!$L1"),$A2438-1,0),NA())</f>
        <v>#N/A</v>
      </c>
      <c r="K2438" s="28" t="e">
        <f ca="1">IF(ISNUMBER(OFFSET(INDIRECT("'"&amp;'DATA for charts'!K$5&amp;"'!$L1"),$A2438-1,0)),OFFSET(INDIRECT("'"&amp;'DATA for charts'!K$5&amp;"'!$L1"),$A2438-1,0),NA())</f>
        <v>#N/A</v>
      </c>
      <c r="L2438" s="28" t="e">
        <f ca="1">IF(ISNUMBER(OFFSET(INDIRECT("'"&amp;'DATA for charts'!L$5&amp;"'!$L1"),$A2438-1,0)),OFFSET(INDIRECT("'"&amp;'DATA for charts'!L$5&amp;"'!$L1"),$A2438-1,0),NA())</f>
        <v>#N/A</v>
      </c>
      <c r="M2438" s="28" t="e">
        <f ca="1">IF(ISNUMBER(OFFSET(INDIRECT("'"&amp;'DATA for charts'!M$5&amp;"'!$L1"),$A2438-1,0)),OFFSET(INDIRECT("'"&amp;'DATA for charts'!M$5&amp;"'!$L1"),$A2438-1,0),NA())</f>
        <v>#N/A</v>
      </c>
      <c r="N2438" s="28" t="e">
        <f ca="1">IF(ISNUMBER(OFFSET(INDIRECT("'"&amp;'DATA for charts'!N$5&amp;"'!$L1"),$A2438-1,0)),OFFSET(INDIRECT("'"&amp;'DATA for charts'!N$5&amp;"'!$L1"),$A2438-1,0),NA())</f>
        <v>#N/A</v>
      </c>
      <c r="O2438" s="28" t="e">
        <f ca="1">IF(ISNUMBER(OFFSET(INDIRECT("'"&amp;'DATA for charts'!O$5&amp;"'!$L1"),$A2438-1,0)),OFFSET(INDIRECT("'"&amp;'DATA for charts'!O$5&amp;"'!$L1"),$A2438-1,0),NA())</f>
        <v>#N/A</v>
      </c>
      <c r="P2438" s="28" t="e">
        <f ca="1">IF(ISNUMBER(OFFSET(INDIRECT("'"&amp;'DATA for charts'!P$5&amp;"'!$L1"),$A2438-1,0)),OFFSET(INDIRECT("'"&amp;'DATA for charts'!P$5&amp;"'!$L1"),$A2438-1,0),NA())</f>
        <v>#N/A</v>
      </c>
      <c r="Q2438" s="28" t="e">
        <f ca="1">IF(ISNUMBER(OFFSET(INDIRECT("'"&amp;'DATA for charts'!Q$5&amp;"'!$L1"),$A2438-1,0)),OFFSET(INDIRECT("'"&amp;'DATA for charts'!Q$5&amp;"'!$L1"),$A2438-1,0),NA())</f>
        <v>#N/A</v>
      </c>
      <c r="R2438" s="28" t="e">
        <f ca="1">IF(ISNUMBER(OFFSET(INDIRECT("'"&amp;'DATA for charts'!R$5&amp;"'!$L1"),$A2438-1,0)),OFFSET(INDIRECT("'"&amp;'DATA for charts'!R$5&amp;"'!$L1"),$A2438-1,0),NA())</f>
        <v>#N/A</v>
      </c>
      <c r="S2438" s="28" t="e">
        <f ca="1">IF(ISNUMBER(OFFSET(INDIRECT("'"&amp;'DATA for charts'!S$5&amp;"'!$L1"),$A2438-1,0)),OFFSET(INDIRECT("'"&amp;'DATA for charts'!S$5&amp;"'!$L1"),$A2438-1,0),NA())</f>
        <v>#N/A</v>
      </c>
    </row>
    <row r="2439" spans="1:19">
      <c r="A2439" s="226">
        <f t="shared" si="1608"/>
        <v>241</v>
      </c>
      <c r="B2439" s="8">
        <v>12</v>
      </c>
      <c r="C2439" s="28">
        <f ca="1">IF(ISNUMBER(OFFSET(INDIRECT("'"&amp;'DATA for charts'!C$5&amp;"'!$L1"),$A2439-1,0)),OFFSET(INDIRECT("'"&amp;'DATA for charts'!C$5&amp;"'!$L1"),$A2439-1,0),NA())</f>
        <v>653.9</v>
      </c>
      <c r="D2439" s="28">
        <f ca="1">IF(ISNUMBER(OFFSET(INDIRECT("'"&amp;'DATA for charts'!D$5&amp;"'!$L1"),$A2439-1,0)),OFFSET(INDIRECT("'"&amp;'DATA for charts'!D$5&amp;"'!$L1"),$A2439-1,0),NA())</f>
        <v>652.80819999999994</v>
      </c>
      <c r="E2439" s="28">
        <f ca="1">IF(ISNUMBER(OFFSET(INDIRECT("'"&amp;'DATA for charts'!E$5&amp;"'!$L1"),$A2439-1,0)),OFFSET(INDIRECT("'"&amp;'DATA for charts'!E$5&amp;"'!$L1"),$A2439-1,0),NA())</f>
        <v>673.56</v>
      </c>
      <c r="F2439" s="28">
        <f ca="1">IF(ISNUMBER(OFFSET(INDIRECT("'"&amp;'DATA for charts'!F$5&amp;"'!$L1"),$A2439-1,0)),OFFSET(INDIRECT("'"&amp;'DATA for charts'!F$5&amp;"'!$L1"),$A2439-1,0),NA())</f>
        <v>648.7353634599184</v>
      </c>
      <c r="G2439" s="28">
        <f ca="1">IF(ISNUMBER(OFFSET(INDIRECT("'"&amp;'DATA for charts'!G$5&amp;"'!$L1"),$A2439-1,0)),OFFSET(INDIRECT("'"&amp;'DATA for charts'!G$5&amp;"'!$L1"),$A2439-1,0),NA())</f>
        <v>646.79999999999995</v>
      </c>
      <c r="H2439" s="28">
        <f ca="1">IF(ISNUMBER(OFFSET(INDIRECT("'"&amp;'DATA for charts'!H$5&amp;"'!$L1"),$A2439-1,0)),OFFSET(INDIRECT("'"&amp;'DATA for charts'!H$5&amp;"'!$L1"),$A2439-1,0),NA())</f>
        <v>655.14260875740808</v>
      </c>
      <c r="I2439" s="28" t="e">
        <f ca="1">IF(ISNUMBER(OFFSET(INDIRECT("'"&amp;'DATA for charts'!I$5&amp;"'!$L1"),$A2439-1,0)),OFFSET(INDIRECT("'"&amp;'DATA for charts'!I$5&amp;"'!$L1"),$A2439-1,0),NA())</f>
        <v>#N/A</v>
      </c>
      <c r="J2439" s="28" t="e">
        <f ca="1">IF(ISNUMBER(OFFSET(INDIRECT("'"&amp;'DATA for charts'!J$5&amp;"'!$L1"),$A2439-1,0)),OFFSET(INDIRECT("'"&amp;'DATA for charts'!J$5&amp;"'!$L1"),$A2439-1,0),NA())</f>
        <v>#N/A</v>
      </c>
      <c r="K2439" s="28" t="e">
        <f ca="1">IF(ISNUMBER(OFFSET(INDIRECT("'"&amp;'DATA for charts'!K$5&amp;"'!$L1"),$A2439-1,0)),OFFSET(INDIRECT("'"&amp;'DATA for charts'!K$5&amp;"'!$L1"),$A2439-1,0),NA())</f>
        <v>#N/A</v>
      </c>
      <c r="L2439" s="28" t="e">
        <f ca="1">IF(ISNUMBER(OFFSET(INDIRECT("'"&amp;'DATA for charts'!L$5&amp;"'!$L1"),$A2439-1,0)),OFFSET(INDIRECT("'"&amp;'DATA for charts'!L$5&amp;"'!$L1"),$A2439-1,0),NA())</f>
        <v>#N/A</v>
      </c>
      <c r="M2439" s="28" t="e">
        <f ca="1">IF(ISNUMBER(OFFSET(INDIRECT("'"&amp;'DATA for charts'!M$5&amp;"'!$L1"),$A2439-1,0)),OFFSET(INDIRECT("'"&amp;'DATA for charts'!M$5&amp;"'!$L1"),$A2439-1,0),NA())</f>
        <v>#N/A</v>
      </c>
      <c r="N2439" s="28" t="e">
        <f ca="1">IF(ISNUMBER(OFFSET(INDIRECT("'"&amp;'DATA for charts'!N$5&amp;"'!$L1"),$A2439-1,0)),OFFSET(INDIRECT("'"&amp;'DATA for charts'!N$5&amp;"'!$L1"),$A2439-1,0),NA())</f>
        <v>#N/A</v>
      </c>
      <c r="O2439" s="28" t="e">
        <f ca="1">IF(ISNUMBER(OFFSET(INDIRECT("'"&amp;'DATA for charts'!O$5&amp;"'!$L1"),$A2439-1,0)),OFFSET(INDIRECT("'"&amp;'DATA for charts'!O$5&amp;"'!$L1"),$A2439-1,0),NA())</f>
        <v>#N/A</v>
      </c>
      <c r="P2439" s="28" t="e">
        <f ca="1">IF(ISNUMBER(OFFSET(INDIRECT("'"&amp;'DATA for charts'!P$5&amp;"'!$L1"),$A2439-1,0)),OFFSET(INDIRECT("'"&amp;'DATA for charts'!P$5&amp;"'!$L1"),$A2439-1,0),NA())</f>
        <v>#N/A</v>
      </c>
      <c r="Q2439" s="28" t="e">
        <f ca="1">IF(ISNUMBER(OFFSET(INDIRECT("'"&amp;'DATA for charts'!Q$5&amp;"'!$L1"),$A2439-1,0)),OFFSET(INDIRECT("'"&amp;'DATA for charts'!Q$5&amp;"'!$L1"),$A2439-1,0),NA())</f>
        <v>#N/A</v>
      </c>
      <c r="R2439" s="28" t="e">
        <f ca="1">IF(ISNUMBER(OFFSET(INDIRECT("'"&amp;'DATA for charts'!R$5&amp;"'!$L1"),$A2439-1,0)),OFFSET(INDIRECT("'"&amp;'DATA for charts'!R$5&amp;"'!$L1"),$A2439-1,0),NA())</f>
        <v>#N/A</v>
      </c>
      <c r="S2439" s="28" t="e">
        <f ca="1">IF(ISNUMBER(OFFSET(INDIRECT("'"&amp;'DATA for charts'!S$5&amp;"'!$L1"),$A2439-1,0)),OFFSET(INDIRECT("'"&amp;'DATA for charts'!S$5&amp;"'!$L1"),$A2439-1,0),NA())</f>
        <v>#N/A</v>
      </c>
    </row>
    <row r="2440" spans="1:19">
      <c r="A2440" s="226">
        <f t="shared" si="1608"/>
        <v>242</v>
      </c>
      <c r="B2440" s="8">
        <v>13</v>
      </c>
      <c r="C2440" s="28">
        <f ca="1">IF(ISNUMBER(OFFSET(INDIRECT("'"&amp;'DATA for charts'!C$5&amp;"'!$L1"),$A2440-1,0)),OFFSET(INDIRECT("'"&amp;'DATA for charts'!C$5&amp;"'!$L1"),$A2440-1,0),NA())</f>
        <v>665</v>
      </c>
      <c r="D2440" s="28">
        <f ca="1">IF(ISNUMBER(OFFSET(INDIRECT("'"&amp;'DATA for charts'!D$5&amp;"'!$L1"),$A2440-1,0)),OFFSET(INDIRECT("'"&amp;'DATA for charts'!D$5&amp;"'!$L1"),$A2440-1,0),NA())</f>
        <v>673.38769999999988</v>
      </c>
      <c r="E2440" s="28">
        <f ca="1">IF(ISNUMBER(OFFSET(INDIRECT("'"&amp;'DATA for charts'!E$5&amp;"'!$L1"),$A2440-1,0)),OFFSET(INDIRECT("'"&amp;'DATA for charts'!E$5&amp;"'!$L1"),$A2440-1,0),NA())</f>
        <v>684.62</v>
      </c>
      <c r="F2440" s="28">
        <f ca="1">IF(ISNUMBER(OFFSET(INDIRECT("'"&amp;'DATA for charts'!F$5&amp;"'!$L1"),$A2440-1,0)),OFFSET(INDIRECT("'"&amp;'DATA for charts'!F$5&amp;"'!$L1"),$A2440-1,0),NA())</f>
        <v>654.83843454144835</v>
      </c>
      <c r="G2440" s="28">
        <f ca="1">IF(ISNUMBER(OFFSET(INDIRECT("'"&amp;'DATA for charts'!G$5&amp;"'!$L1"),$A2440-1,0)),OFFSET(INDIRECT("'"&amp;'DATA for charts'!G$5&amp;"'!$L1"),$A2440-1,0),NA())</f>
        <v>656.6</v>
      </c>
      <c r="H2440" s="28">
        <f ca="1">IF(ISNUMBER(OFFSET(INDIRECT("'"&amp;'DATA for charts'!H$5&amp;"'!$L1"),$A2440-1,0)),OFFSET(INDIRECT("'"&amp;'DATA for charts'!H$5&amp;"'!$L1"),$A2440-1,0),NA())</f>
        <v>665.90375601001392</v>
      </c>
      <c r="I2440" s="28" t="e">
        <f ca="1">IF(ISNUMBER(OFFSET(INDIRECT("'"&amp;'DATA for charts'!I$5&amp;"'!$L1"),$A2440-1,0)),OFFSET(INDIRECT("'"&amp;'DATA for charts'!I$5&amp;"'!$L1"),$A2440-1,0),NA())</f>
        <v>#N/A</v>
      </c>
      <c r="J2440" s="28" t="e">
        <f ca="1">IF(ISNUMBER(OFFSET(INDIRECT("'"&amp;'DATA for charts'!J$5&amp;"'!$L1"),$A2440-1,0)),OFFSET(INDIRECT("'"&amp;'DATA for charts'!J$5&amp;"'!$L1"),$A2440-1,0),NA())</f>
        <v>#N/A</v>
      </c>
      <c r="K2440" s="28" t="e">
        <f ca="1">IF(ISNUMBER(OFFSET(INDIRECT("'"&amp;'DATA for charts'!K$5&amp;"'!$L1"),$A2440-1,0)),OFFSET(INDIRECT("'"&amp;'DATA for charts'!K$5&amp;"'!$L1"),$A2440-1,0),NA())</f>
        <v>#N/A</v>
      </c>
      <c r="L2440" s="28" t="e">
        <f ca="1">IF(ISNUMBER(OFFSET(INDIRECT("'"&amp;'DATA for charts'!L$5&amp;"'!$L1"),$A2440-1,0)),OFFSET(INDIRECT("'"&amp;'DATA for charts'!L$5&amp;"'!$L1"),$A2440-1,0),NA())</f>
        <v>#N/A</v>
      </c>
      <c r="M2440" s="28" t="e">
        <f ca="1">IF(ISNUMBER(OFFSET(INDIRECT("'"&amp;'DATA for charts'!M$5&amp;"'!$L1"),$A2440-1,0)),OFFSET(INDIRECT("'"&amp;'DATA for charts'!M$5&amp;"'!$L1"),$A2440-1,0),NA())</f>
        <v>#N/A</v>
      </c>
      <c r="N2440" s="28" t="e">
        <f ca="1">IF(ISNUMBER(OFFSET(INDIRECT("'"&amp;'DATA for charts'!N$5&amp;"'!$L1"),$A2440-1,0)),OFFSET(INDIRECT("'"&amp;'DATA for charts'!N$5&amp;"'!$L1"),$A2440-1,0),NA())</f>
        <v>#N/A</v>
      </c>
      <c r="O2440" s="28" t="e">
        <f ca="1">IF(ISNUMBER(OFFSET(INDIRECT("'"&amp;'DATA for charts'!O$5&amp;"'!$L1"),$A2440-1,0)),OFFSET(INDIRECT("'"&amp;'DATA for charts'!O$5&amp;"'!$L1"),$A2440-1,0),NA())</f>
        <v>#N/A</v>
      </c>
      <c r="P2440" s="28" t="e">
        <f ca="1">IF(ISNUMBER(OFFSET(INDIRECT("'"&amp;'DATA for charts'!P$5&amp;"'!$L1"),$A2440-1,0)),OFFSET(INDIRECT("'"&amp;'DATA for charts'!P$5&amp;"'!$L1"),$A2440-1,0),NA())</f>
        <v>#N/A</v>
      </c>
      <c r="Q2440" s="28" t="e">
        <f ca="1">IF(ISNUMBER(OFFSET(INDIRECT("'"&amp;'DATA for charts'!Q$5&amp;"'!$L1"),$A2440-1,0)),OFFSET(INDIRECT("'"&amp;'DATA for charts'!Q$5&amp;"'!$L1"),$A2440-1,0),NA())</f>
        <v>#N/A</v>
      </c>
      <c r="R2440" s="28" t="e">
        <f ca="1">IF(ISNUMBER(OFFSET(INDIRECT("'"&amp;'DATA for charts'!R$5&amp;"'!$L1"),$A2440-1,0)),OFFSET(INDIRECT("'"&amp;'DATA for charts'!R$5&amp;"'!$L1"),$A2440-1,0),NA())</f>
        <v>#N/A</v>
      </c>
      <c r="S2440" s="28" t="e">
        <f ca="1">IF(ISNUMBER(OFFSET(INDIRECT("'"&amp;'DATA for charts'!S$5&amp;"'!$L1"),$A2440-1,0)),OFFSET(INDIRECT("'"&amp;'DATA for charts'!S$5&amp;"'!$L1"),$A2440-1,0),NA())</f>
        <v>#N/A</v>
      </c>
    </row>
    <row r="2441" spans="1:19">
      <c r="A2441" s="226">
        <f t="shared" si="1608"/>
        <v>243</v>
      </c>
      <c r="B2441" s="8">
        <v>14</v>
      </c>
      <c r="C2441" s="28">
        <f ca="1">IF(ISNUMBER(OFFSET(INDIRECT("'"&amp;'DATA for charts'!C$5&amp;"'!$L1"),$A2441-1,0)),OFFSET(INDIRECT("'"&amp;'DATA for charts'!C$5&amp;"'!$L1"),$A2441-1,0),NA())</f>
        <v>623.5</v>
      </c>
      <c r="D2441" s="28">
        <f ca="1">IF(ISNUMBER(OFFSET(INDIRECT("'"&amp;'DATA for charts'!D$5&amp;"'!$L1"),$A2441-1,0)),OFFSET(INDIRECT("'"&amp;'DATA for charts'!D$5&amp;"'!$L1"),$A2441-1,0),NA())</f>
        <v>628.66230000000007</v>
      </c>
      <c r="E2441" s="28">
        <f ca="1">IF(ISNUMBER(OFFSET(INDIRECT("'"&amp;'DATA for charts'!E$5&amp;"'!$L1"),$A2441-1,0)),OFFSET(INDIRECT("'"&amp;'DATA for charts'!E$5&amp;"'!$L1"),$A2441-1,0),NA())</f>
        <v>641</v>
      </c>
      <c r="F2441" s="28">
        <f ca="1">IF(ISNUMBER(OFFSET(INDIRECT("'"&amp;'DATA for charts'!F$5&amp;"'!$L1"),$A2441-1,0)),OFFSET(INDIRECT("'"&amp;'DATA for charts'!F$5&amp;"'!$L1"),$A2441-1,0),NA())</f>
        <v>609.26963425261999</v>
      </c>
      <c r="G2441" s="28">
        <f ca="1">IF(ISNUMBER(OFFSET(INDIRECT("'"&amp;'DATA for charts'!G$5&amp;"'!$L1"),$A2441-1,0)),OFFSET(INDIRECT("'"&amp;'DATA for charts'!G$5&amp;"'!$L1"),$A2441-1,0),NA())</f>
        <v>617.5</v>
      </c>
      <c r="H2441" s="28">
        <f ca="1">IF(ISNUMBER(OFFSET(INDIRECT("'"&amp;'DATA for charts'!H$5&amp;"'!$L1"),$A2441-1,0)),OFFSET(INDIRECT("'"&amp;'DATA for charts'!H$5&amp;"'!$L1"),$A2441-1,0),NA())</f>
        <v>624.077144813225</v>
      </c>
      <c r="I2441" s="28" t="e">
        <f ca="1">IF(ISNUMBER(OFFSET(INDIRECT("'"&amp;'DATA for charts'!I$5&amp;"'!$L1"),$A2441-1,0)),OFFSET(INDIRECT("'"&amp;'DATA for charts'!I$5&amp;"'!$L1"),$A2441-1,0),NA())</f>
        <v>#N/A</v>
      </c>
      <c r="J2441" s="28" t="e">
        <f ca="1">IF(ISNUMBER(OFFSET(INDIRECT("'"&amp;'DATA for charts'!J$5&amp;"'!$L1"),$A2441-1,0)),OFFSET(INDIRECT("'"&amp;'DATA for charts'!J$5&amp;"'!$L1"),$A2441-1,0),NA())</f>
        <v>#N/A</v>
      </c>
      <c r="K2441" s="28" t="e">
        <f ca="1">IF(ISNUMBER(OFFSET(INDIRECT("'"&amp;'DATA for charts'!K$5&amp;"'!$L1"),$A2441-1,0)),OFFSET(INDIRECT("'"&amp;'DATA for charts'!K$5&amp;"'!$L1"),$A2441-1,0),NA())</f>
        <v>#N/A</v>
      </c>
      <c r="L2441" s="28" t="e">
        <f ca="1">IF(ISNUMBER(OFFSET(INDIRECT("'"&amp;'DATA for charts'!L$5&amp;"'!$L1"),$A2441-1,0)),OFFSET(INDIRECT("'"&amp;'DATA for charts'!L$5&amp;"'!$L1"),$A2441-1,0),NA())</f>
        <v>#N/A</v>
      </c>
      <c r="M2441" s="28" t="e">
        <f ca="1">IF(ISNUMBER(OFFSET(INDIRECT("'"&amp;'DATA for charts'!M$5&amp;"'!$L1"),$A2441-1,0)),OFFSET(INDIRECT("'"&amp;'DATA for charts'!M$5&amp;"'!$L1"),$A2441-1,0),NA())</f>
        <v>#N/A</v>
      </c>
      <c r="N2441" s="28" t="e">
        <f ca="1">IF(ISNUMBER(OFFSET(INDIRECT("'"&amp;'DATA for charts'!N$5&amp;"'!$L1"),$A2441-1,0)),OFFSET(INDIRECT("'"&amp;'DATA for charts'!N$5&amp;"'!$L1"),$A2441-1,0),NA())</f>
        <v>#N/A</v>
      </c>
      <c r="O2441" s="28" t="e">
        <f ca="1">IF(ISNUMBER(OFFSET(INDIRECT("'"&amp;'DATA for charts'!O$5&amp;"'!$L1"),$A2441-1,0)),OFFSET(INDIRECT("'"&amp;'DATA for charts'!O$5&amp;"'!$L1"),$A2441-1,0),NA())</f>
        <v>#N/A</v>
      </c>
      <c r="P2441" s="28" t="e">
        <f ca="1">IF(ISNUMBER(OFFSET(INDIRECT("'"&amp;'DATA for charts'!P$5&amp;"'!$L1"),$A2441-1,0)),OFFSET(INDIRECT("'"&amp;'DATA for charts'!P$5&amp;"'!$L1"),$A2441-1,0),NA())</f>
        <v>#N/A</v>
      </c>
      <c r="Q2441" s="28" t="e">
        <f ca="1">IF(ISNUMBER(OFFSET(INDIRECT("'"&amp;'DATA for charts'!Q$5&amp;"'!$L1"),$A2441-1,0)),OFFSET(INDIRECT("'"&amp;'DATA for charts'!Q$5&amp;"'!$L1"),$A2441-1,0),NA())</f>
        <v>#N/A</v>
      </c>
      <c r="R2441" s="28" t="e">
        <f ca="1">IF(ISNUMBER(OFFSET(INDIRECT("'"&amp;'DATA for charts'!R$5&amp;"'!$L1"),$A2441-1,0)),OFFSET(INDIRECT("'"&amp;'DATA for charts'!R$5&amp;"'!$L1"),$A2441-1,0),NA())</f>
        <v>#N/A</v>
      </c>
      <c r="S2441" s="28" t="e">
        <f ca="1">IF(ISNUMBER(OFFSET(INDIRECT("'"&amp;'DATA for charts'!S$5&amp;"'!$L1"),$A2441-1,0)),OFFSET(INDIRECT("'"&amp;'DATA for charts'!S$5&amp;"'!$L1"),$A2441-1,0),NA())</f>
        <v>#N/A</v>
      </c>
    </row>
    <row r="2442" spans="1:19">
      <c r="A2442" s="226">
        <f t="shared" si="1608"/>
        <v>244</v>
      </c>
      <c r="B2442" s="8">
        <v>15</v>
      </c>
      <c r="C2442" s="28">
        <f ca="1">IF(ISNUMBER(OFFSET(INDIRECT("'"&amp;'DATA for charts'!C$5&amp;"'!$L1"),$A2442-1,0)),OFFSET(INDIRECT("'"&amp;'DATA for charts'!C$5&amp;"'!$L1"),$A2442-1,0),NA())</f>
        <v>534.1</v>
      </c>
      <c r="D2442" s="28">
        <f ca="1">IF(ISNUMBER(OFFSET(INDIRECT("'"&amp;'DATA for charts'!D$5&amp;"'!$L1"),$A2442-1,0)),OFFSET(INDIRECT("'"&amp;'DATA for charts'!D$5&amp;"'!$L1"),$A2442-1,0),NA())</f>
        <v>528.02850000000001</v>
      </c>
      <c r="E2442" s="28">
        <f ca="1">IF(ISNUMBER(OFFSET(INDIRECT("'"&amp;'DATA for charts'!E$5&amp;"'!$L1"),$A2442-1,0)),OFFSET(INDIRECT("'"&amp;'DATA for charts'!E$5&amp;"'!$L1"),$A2442-1,0),NA())</f>
        <v>543.97</v>
      </c>
      <c r="F2442" s="28">
        <f ca="1">IF(ISNUMBER(OFFSET(INDIRECT("'"&amp;'DATA for charts'!F$5&amp;"'!$L1"),$A2442-1,0)),OFFSET(INDIRECT("'"&amp;'DATA for charts'!F$5&amp;"'!$L1"),$A2442-1,0),NA())</f>
        <v>513.04327069150838</v>
      </c>
      <c r="G2442" s="28">
        <f ca="1">IF(ISNUMBER(OFFSET(INDIRECT("'"&amp;'DATA for charts'!G$5&amp;"'!$L1"),$A2442-1,0)),OFFSET(INDIRECT("'"&amp;'DATA for charts'!G$5&amp;"'!$L1"),$A2442-1,0),NA())</f>
        <v>523.9</v>
      </c>
      <c r="H2442" s="28">
        <f ca="1">IF(ISNUMBER(OFFSET(INDIRECT("'"&amp;'DATA for charts'!H$5&amp;"'!$L1"),$A2442-1,0)),OFFSET(INDIRECT("'"&amp;'DATA for charts'!H$5&amp;"'!$L1"),$A2442-1,0),NA())</f>
        <v>531.12720111020292</v>
      </c>
      <c r="I2442" s="28" t="e">
        <f ca="1">IF(ISNUMBER(OFFSET(INDIRECT("'"&amp;'DATA for charts'!I$5&amp;"'!$L1"),$A2442-1,0)),OFFSET(INDIRECT("'"&amp;'DATA for charts'!I$5&amp;"'!$L1"),$A2442-1,0),NA())</f>
        <v>#N/A</v>
      </c>
      <c r="J2442" s="28" t="e">
        <f ca="1">IF(ISNUMBER(OFFSET(INDIRECT("'"&amp;'DATA for charts'!J$5&amp;"'!$L1"),$A2442-1,0)),OFFSET(INDIRECT("'"&amp;'DATA for charts'!J$5&amp;"'!$L1"),$A2442-1,0),NA())</f>
        <v>#N/A</v>
      </c>
      <c r="K2442" s="28" t="e">
        <f ca="1">IF(ISNUMBER(OFFSET(INDIRECT("'"&amp;'DATA for charts'!K$5&amp;"'!$L1"),$A2442-1,0)),OFFSET(INDIRECT("'"&amp;'DATA for charts'!K$5&amp;"'!$L1"),$A2442-1,0),NA())</f>
        <v>#N/A</v>
      </c>
      <c r="L2442" s="28" t="e">
        <f ca="1">IF(ISNUMBER(OFFSET(INDIRECT("'"&amp;'DATA for charts'!L$5&amp;"'!$L1"),$A2442-1,0)),OFFSET(INDIRECT("'"&amp;'DATA for charts'!L$5&amp;"'!$L1"),$A2442-1,0),NA())</f>
        <v>#N/A</v>
      </c>
      <c r="M2442" s="28" t="e">
        <f ca="1">IF(ISNUMBER(OFFSET(INDIRECT("'"&amp;'DATA for charts'!M$5&amp;"'!$L1"),$A2442-1,0)),OFFSET(INDIRECT("'"&amp;'DATA for charts'!M$5&amp;"'!$L1"),$A2442-1,0),NA())</f>
        <v>#N/A</v>
      </c>
      <c r="N2442" s="28" t="e">
        <f ca="1">IF(ISNUMBER(OFFSET(INDIRECT("'"&amp;'DATA for charts'!N$5&amp;"'!$L1"),$A2442-1,0)),OFFSET(INDIRECT("'"&amp;'DATA for charts'!N$5&amp;"'!$L1"),$A2442-1,0),NA())</f>
        <v>#N/A</v>
      </c>
      <c r="O2442" s="28" t="e">
        <f ca="1">IF(ISNUMBER(OFFSET(INDIRECT("'"&amp;'DATA for charts'!O$5&amp;"'!$L1"),$A2442-1,0)),OFFSET(INDIRECT("'"&amp;'DATA for charts'!O$5&amp;"'!$L1"),$A2442-1,0),NA())</f>
        <v>#N/A</v>
      </c>
      <c r="P2442" s="28" t="e">
        <f ca="1">IF(ISNUMBER(OFFSET(INDIRECT("'"&amp;'DATA for charts'!P$5&amp;"'!$L1"),$A2442-1,0)),OFFSET(INDIRECT("'"&amp;'DATA for charts'!P$5&amp;"'!$L1"),$A2442-1,0),NA())</f>
        <v>#N/A</v>
      </c>
      <c r="Q2442" s="28" t="e">
        <f ca="1">IF(ISNUMBER(OFFSET(INDIRECT("'"&amp;'DATA for charts'!Q$5&amp;"'!$L1"),$A2442-1,0)),OFFSET(INDIRECT("'"&amp;'DATA for charts'!Q$5&amp;"'!$L1"),$A2442-1,0),NA())</f>
        <v>#N/A</v>
      </c>
      <c r="R2442" s="28" t="e">
        <f ca="1">IF(ISNUMBER(OFFSET(INDIRECT("'"&amp;'DATA for charts'!R$5&amp;"'!$L1"),$A2442-1,0)),OFFSET(INDIRECT("'"&amp;'DATA for charts'!R$5&amp;"'!$L1"),$A2442-1,0),NA())</f>
        <v>#N/A</v>
      </c>
      <c r="S2442" s="28" t="e">
        <f ca="1">IF(ISNUMBER(OFFSET(INDIRECT("'"&amp;'DATA for charts'!S$5&amp;"'!$L1"),$A2442-1,0)),OFFSET(INDIRECT("'"&amp;'DATA for charts'!S$5&amp;"'!$L1"),$A2442-1,0),NA())</f>
        <v>#N/A</v>
      </c>
    </row>
    <row r="2443" spans="1:19">
      <c r="A2443" s="226">
        <f t="shared" si="1608"/>
        <v>245</v>
      </c>
      <c r="B2443" s="8">
        <v>16</v>
      </c>
      <c r="C2443" s="28">
        <f ca="1">IF(ISNUMBER(OFFSET(INDIRECT("'"&amp;'DATA for charts'!C$5&amp;"'!$L1"),$A2443-1,0)),OFFSET(INDIRECT("'"&amp;'DATA for charts'!C$5&amp;"'!$L1"),$A2443-1,0),NA())</f>
        <v>396.8</v>
      </c>
      <c r="D2443" s="28">
        <f ca="1">IF(ISNUMBER(OFFSET(INDIRECT("'"&amp;'DATA for charts'!D$5&amp;"'!$L1"),$A2443-1,0)),OFFSET(INDIRECT("'"&amp;'DATA for charts'!D$5&amp;"'!$L1"),$A2443-1,0),NA())</f>
        <v>378.34109999999998</v>
      </c>
      <c r="E2443" s="28">
        <f ca="1">IF(ISNUMBER(OFFSET(INDIRECT("'"&amp;'DATA for charts'!E$5&amp;"'!$L1"),$A2443-1,0)),OFFSET(INDIRECT("'"&amp;'DATA for charts'!E$5&amp;"'!$L1"),$A2443-1,0),NA())</f>
        <v>395.66</v>
      </c>
      <c r="F2443" s="28">
        <f ca="1">IF(ISNUMBER(OFFSET(INDIRECT("'"&amp;'DATA for charts'!F$5&amp;"'!$L1"),$A2443-1,0)),OFFSET(INDIRECT("'"&amp;'DATA for charts'!F$5&amp;"'!$L1"),$A2443-1,0),NA())</f>
        <v>366.66409208254663</v>
      </c>
      <c r="G2443" s="28">
        <f ca="1">IF(ISNUMBER(OFFSET(INDIRECT("'"&amp;'DATA for charts'!G$5&amp;"'!$L1"),$A2443-1,0)),OFFSET(INDIRECT("'"&amp;'DATA for charts'!G$5&amp;"'!$L1"),$A2443-1,0),NA())</f>
        <v>378.6</v>
      </c>
      <c r="H2443" s="28">
        <f ca="1">IF(ISNUMBER(OFFSET(INDIRECT("'"&amp;'DATA for charts'!H$5&amp;"'!$L1"),$A2443-1,0)),OFFSET(INDIRECT("'"&amp;'DATA for charts'!H$5&amp;"'!$L1"),$A2443-1,0),NA())</f>
        <v>392.86111781750401</v>
      </c>
      <c r="I2443" s="28" t="e">
        <f ca="1">IF(ISNUMBER(OFFSET(INDIRECT("'"&amp;'DATA for charts'!I$5&amp;"'!$L1"),$A2443-1,0)),OFFSET(INDIRECT("'"&amp;'DATA for charts'!I$5&amp;"'!$L1"),$A2443-1,0),NA())</f>
        <v>#N/A</v>
      </c>
      <c r="J2443" s="28" t="e">
        <f ca="1">IF(ISNUMBER(OFFSET(INDIRECT("'"&amp;'DATA for charts'!J$5&amp;"'!$L1"),$A2443-1,0)),OFFSET(INDIRECT("'"&amp;'DATA for charts'!J$5&amp;"'!$L1"),$A2443-1,0),NA())</f>
        <v>#N/A</v>
      </c>
      <c r="K2443" s="28" t="e">
        <f ca="1">IF(ISNUMBER(OFFSET(INDIRECT("'"&amp;'DATA for charts'!K$5&amp;"'!$L1"),$A2443-1,0)),OFFSET(INDIRECT("'"&amp;'DATA for charts'!K$5&amp;"'!$L1"),$A2443-1,0),NA())</f>
        <v>#N/A</v>
      </c>
      <c r="L2443" s="28" t="e">
        <f ca="1">IF(ISNUMBER(OFFSET(INDIRECT("'"&amp;'DATA for charts'!L$5&amp;"'!$L1"),$A2443-1,0)),OFFSET(INDIRECT("'"&amp;'DATA for charts'!L$5&amp;"'!$L1"),$A2443-1,0),NA())</f>
        <v>#N/A</v>
      </c>
      <c r="M2443" s="28" t="e">
        <f ca="1">IF(ISNUMBER(OFFSET(INDIRECT("'"&amp;'DATA for charts'!M$5&amp;"'!$L1"),$A2443-1,0)),OFFSET(INDIRECT("'"&amp;'DATA for charts'!M$5&amp;"'!$L1"),$A2443-1,0),NA())</f>
        <v>#N/A</v>
      </c>
      <c r="N2443" s="28" t="e">
        <f ca="1">IF(ISNUMBER(OFFSET(INDIRECT("'"&amp;'DATA for charts'!N$5&amp;"'!$L1"),$A2443-1,0)),OFFSET(INDIRECT("'"&amp;'DATA for charts'!N$5&amp;"'!$L1"),$A2443-1,0),NA())</f>
        <v>#N/A</v>
      </c>
      <c r="O2443" s="28" t="e">
        <f ca="1">IF(ISNUMBER(OFFSET(INDIRECT("'"&amp;'DATA for charts'!O$5&amp;"'!$L1"),$A2443-1,0)),OFFSET(INDIRECT("'"&amp;'DATA for charts'!O$5&amp;"'!$L1"),$A2443-1,0),NA())</f>
        <v>#N/A</v>
      </c>
      <c r="P2443" s="28" t="e">
        <f ca="1">IF(ISNUMBER(OFFSET(INDIRECT("'"&amp;'DATA for charts'!P$5&amp;"'!$L1"),$A2443-1,0)),OFFSET(INDIRECT("'"&amp;'DATA for charts'!P$5&amp;"'!$L1"),$A2443-1,0),NA())</f>
        <v>#N/A</v>
      </c>
      <c r="Q2443" s="28" t="e">
        <f ca="1">IF(ISNUMBER(OFFSET(INDIRECT("'"&amp;'DATA for charts'!Q$5&amp;"'!$L1"),$A2443-1,0)),OFFSET(INDIRECT("'"&amp;'DATA for charts'!Q$5&amp;"'!$L1"),$A2443-1,0),NA())</f>
        <v>#N/A</v>
      </c>
      <c r="R2443" s="28" t="e">
        <f ca="1">IF(ISNUMBER(OFFSET(INDIRECT("'"&amp;'DATA for charts'!R$5&amp;"'!$L1"),$A2443-1,0)),OFFSET(INDIRECT("'"&amp;'DATA for charts'!R$5&amp;"'!$L1"),$A2443-1,0),NA())</f>
        <v>#N/A</v>
      </c>
      <c r="S2443" s="28" t="e">
        <f ca="1">IF(ISNUMBER(OFFSET(INDIRECT("'"&amp;'DATA for charts'!S$5&amp;"'!$L1"),$A2443-1,0)),OFFSET(INDIRECT("'"&amp;'DATA for charts'!S$5&amp;"'!$L1"),$A2443-1,0),NA())</f>
        <v>#N/A</v>
      </c>
    </row>
    <row r="2444" spans="1:19">
      <c r="A2444" s="226">
        <f t="shared" si="1608"/>
        <v>246</v>
      </c>
      <c r="B2444" s="8">
        <v>17</v>
      </c>
      <c r="C2444" s="28">
        <f ca="1">IF(ISNUMBER(OFFSET(INDIRECT("'"&amp;'DATA for charts'!C$5&amp;"'!$L1"),$A2444-1,0)),OFFSET(INDIRECT("'"&amp;'DATA for charts'!C$5&amp;"'!$L1"),$A2444-1,0),NA())</f>
        <v>210.3</v>
      </c>
      <c r="D2444" s="28">
        <f ca="1">IF(ISNUMBER(OFFSET(INDIRECT("'"&amp;'DATA for charts'!D$5&amp;"'!$L1"),$A2444-1,0)),OFFSET(INDIRECT("'"&amp;'DATA for charts'!D$5&amp;"'!$L1"),$A2444-1,0),NA())</f>
        <v>191.94130000000001</v>
      </c>
      <c r="E2444" s="28">
        <f ca="1">IF(ISNUMBER(OFFSET(INDIRECT("'"&amp;'DATA for charts'!E$5&amp;"'!$L1"),$A2444-1,0)),OFFSET(INDIRECT("'"&amp;'DATA for charts'!E$5&amp;"'!$L1"),$A2444-1,0),NA())</f>
        <v>184.45</v>
      </c>
      <c r="F2444" s="28">
        <f ca="1">IF(ISNUMBER(OFFSET(INDIRECT("'"&amp;'DATA for charts'!F$5&amp;"'!$L1"),$A2444-1,0)),OFFSET(INDIRECT("'"&amp;'DATA for charts'!F$5&amp;"'!$L1"),$A2444-1,0),NA())</f>
        <v>178.37470356257165</v>
      </c>
      <c r="G2444" s="28">
        <f ca="1">IF(ISNUMBER(OFFSET(INDIRECT("'"&amp;'DATA for charts'!G$5&amp;"'!$L1"),$A2444-1,0)),OFFSET(INDIRECT("'"&amp;'DATA for charts'!G$5&amp;"'!$L1"),$A2444-1,0),NA())</f>
        <v>190.97</v>
      </c>
      <c r="H2444" s="28">
        <f ca="1">IF(ISNUMBER(OFFSET(INDIRECT("'"&amp;'DATA for charts'!H$5&amp;"'!$L1"),$A2444-1,0)),OFFSET(INDIRECT("'"&amp;'DATA for charts'!H$5&amp;"'!$L1"),$A2444-1,0),NA())</f>
        <v>204.13093077563599</v>
      </c>
      <c r="I2444" s="28" t="e">
        <f ca="1">IF(ISNUMBER(OFFSET(INDIRECT("'"&amp;'DATA for charts'!I$5&amp;"'!$L1"),$A2444-1,0)),OFFSET(INDIRECT("'"&amp;'DATA for charts'!I$5&amp;"'!$L1"),$A2444-1,0),NA())</f>
        <v>#N/A</v>
      </c>
      <c r="J2444" s="28" t="e">
        <f ca="1">IF(ISNUMBER(OFFSET(INDIRECT("'"&amp;'DATA for charts'!J$5&amp;"'!$L1"),$A2444-1,0)),OFFSET(INDIRECT("'"&amp;'DATA for charts'!J$5&amp;"'!$L1"),$A2444-1,0),NA())</f>
        <v>#N/A</v>
      </c>
      <c r="K2444" s="28" t="e">
        <f ca="1">IF(ISNUMBER(OFFSET(INDIRECT("'"&amp;'DATA for charts'!K$5&amp;"'!$L1"),$A2444-1,0)),OFFSET(INDIRECT("'"&amp;'DATA for charts'!K$5&amp;"'!$L1"),$A2444-1,0),NA())</f>
        <v>#N/A</v>
      </c>
      <c r="L2444" s="28" t="e">
        <f ca="1">IF(ISNUMBER(OFFSET(INDIRECT("'"&amp;'DATA for charts'!L$5&amp;"'!$L1"),$A2444-1,0)),OFFSET(INDIRECT("'"&amp;'DATA for charts'!L$5&amp;"'!$L1"),$A2444-1,0),NA())</f>
        <v>#N/A</v>
      </c>
      <c r="M2444" s="28" t="e">
        <f ca="1">IF(ISNUMBER(OFFSET(INDIRECT("'"&amp;'DATA for charts'!M$5&amp;"'!$L1"),$A2444-1,0)),OFFSET(INDIRECT("'"&amp;'DATA for charts'!M$5&amp;"'!$L1"),$A2444-1,0),NA())</f>
        <v>#N/A</v>
      </c>
      <c r="N2444" s="28" t="e">
        <f ca="1">IF(ISNUMBER(OFFSET(INDIRECT("'"&amp;'DATA for charts'!N$5&amp;"'!$L1"),$A2444-1,0)),OFFSET(INDIRECT("'"&amp;'DATA for charts'!N$5&amp;"'!$L1"),$A2444-1,0),NA())</f>
        <v>#N/A</v>
      </c>
      <c r="O2444" s="28" t="e">
        <f ca="1">IF(ISNUMBER(OFFSET(INDIRECT("'"&amp;'DATA for charts'!O$5&amp;"'!$L1"),$A2444-1,0)),OFFSET(INDIRECT("'"&amp;'DATA for charts'!O$5&amp;"'!$L1"),$A2444-1,0),NA())</f>
        <v>#N/A</v>
      </c>
      <c r="P2444" s="28" t="e">
        <f ca="1">IF(ISNUMBER(OFFSET(INDIRECT("'"&amp;'DATA for charts'!P$5&amp;"'!$L1"),$A2444-1,0)),OFFSET(INDIRECT("'"&amp;'DATA for charts'!P$5&amp;"'!$L1"),$A2444-1,0),NA())</f>
        <v>#N/A</v>
      </c>
      <c r="Q2444" s="28" t="e">
        <f ca="1">IF(ISNUMBER(OFFSET(INDIRECT("'"&amp;'DATA for charts'!Q$5&amp;"'!$L1"),$A2444-1,0)),OFFSET(INDIRECT("'"&amp;'DATA for charts'!Q$5&amp;"'!$L1"),$A2444-1,0),NA())</f>
        <v>#N/A</v>
      </c>
      <c r="R2444" s="28" t="e">
        <f ca="1">IF(ISNUMBER(OFFSET(INDIRECT("'"&amp;'DATA for charts'!R$5&amp;"'!$L1"),$A2444-1,0)),OFFSET(INDIRECT("'"&amp;'DATA for charts'!R$5&amp;"'!$L1"),$A2444-1,0),NA())</f>
        <v>#N/A</v>
      </c>
      <c r="S2444" s="28" t="e">
        <f ca="1">IF(ISNUMBER(OFFSET(INDIRECT("'"&amp;'DATA for charts'!S$5&amp;"'!$L1"),$A2444-1,0)),OFFSET(INDIRECT("'"&amp;'DATA for charts'!S$5&amp;"'!$L1"),$A2444-1,0),NA())</f>
        <v>#N/A</v>
      </c>
    </row>
    <row r="2445" spans="1:19">
      <c r="A2445" s="226">
        <f t="shared" si="1608"/>
        <v>247</v>
      </c>
      <c r="B2445" s="8">
        <v>18</v>
      </c>
      <c r="C2445" s="28">
        <f ca="1">IF(ISNUMBER(OFFSET(INDIRECT("'"&amp;'DATA for charts'!C$5&amp;"'!$L1"),$A2445-1,0)),OFFSET(INDIRECT("'"&amp;'DATA for charts'!C$5&amp;"'!$L1"),$A2445-1,0),NA())</f>
        <v>0</v>
      </c>
      <c r="D2445" s="28">
        <f ca="1">IF(ISNUMBER(OFFSET(INDIRECT("'"&amp;'DATA for charts'!D$5&amp;"'!$L1"),$A2445-1,0)),OFFSET(INDIRECT("'"&amp;'DATA for charts'!D$5&amp;"'!$L1"),$A2445-1,0),NA())</f>
        <v>14.399079</v>
      </c>
      <c r="E2445" s="28">
        <f ca="1">IF(ISNUMBER(OFFSET(INDIRECT("'"&amp;'DATA for charts'!E$5&amp;"'!$L1"),$A2445-1,0)),OFFSET(INDIRECT("'"&amp;'DATA for charts'!E$5&amp;"'!$L1"),$A2445-1,0),NA())</f>
        <v>4.82</v>
      </c>
      <c r="F2445" s="28">
        <f ca="1">IF(ISNUMBER(OFFSET(INDIRECT("'"&amp;'DATA for charts'!F$5&amp;"'!$L1"),$A2445-1,0)),OFFSET(INDIRECT("'"&amp;'DATA for charts'!F$5&amp;"'!$L1"),$A2445-1,0),NA())</f>
        <v>9.7889274639360497</v>
      </c>
      <c r="G2445" s="28">
        <f ca="1">IF(ISNUMBER(OFFSET(INDIRECT("'"&amp;'DATA for charts'!G$5&amp;"'!$L1"),$A2445-1,0)),OFFSET(INDIRECT("'"&amp;'DATA for charts'!G$5&amp;"'!$L1"),$A2445-1,0),NA())</f>
        <v>10.84</v>
      </c>
      <c r="H2445" s="28">
        <f ca="1">IF(ISNUMBER(OFFSET(INDIRECT("'"&amp;'DATA for charts'!H$5&amp;"'!$L1"),$A2445-1,0)),OFFSET(INDIRECT("'"&amp;'DATA for charts'!H$5&amp;"'!$L1"),$A2445-1,0),NA())</f>
        <v>18.368689203440002</v>
      </c>
      <c r="I2445" s="28" t="e">
        <f ca="1">IF(ISNUMBER(OFFSET(INDIRECT("'"&amp;'DATA for charts'!I$5&amp;"'!$L1"),$A2445-1,0)),OFFSET(INDIRECT("'"&amp;'DATA for charts'!I$5&amp;"'!$L1"),$A2445-1,0),NA())</f>
        <v>#N/A</v>
      </c>
      <c r="J2445" s="28" t="e">
        <f ca="1">IF(ISNUMBER(OFFSET(INDIRECT("'"&amp;'DATA for charts'!J$5&amp;"'!$L1"),$A2445-1,0)),OFFSET(INDIRECT("'"&amp;'DATA for charts'!J$5&amp;"'!$L1"),$A2445-1,0),NA())</f>
        <v>#N/A</v>
      </c>
      <c r="K2445" s="28" t="e">
        <f ca="1">IF(ISNUMBER(OFFSET(INDIRECT("'"&amp;'DATA for charts'!K$5&amp;"'!$L1"),$A2445-1,0)),OFFSET(INDIRECT("'"&amp;'DATA for charts'!K$5&amp;"'!$L1"),$A2445-1,0),NA())</f>
        <v>#N/A</v>
      </c>
      <c r="L2445" s="28" t="e">
        <f ca="1">IF(ISNUMBER(OFFSET(INDIRECT("'"&amp;'DATA for charts'!L$5&amp;"'!$L1"),$A2445-1,0)),OFFSET(INDIRECT("'"&amp;'DATA for charts'!L$5&amp;"'!$L1"),$A2445-1,0),NA())</f>
        <v>#N/A</v>
      </c>
      <c r="M2445" s="28" t="e">
        <f ca="1">IF(ISNUMBER(OFFSET(INDIRECT("'"&amp;'DATA for charts'!M$5&amp;"'!$L1"),$A2445-1,0)),OFFSET(INDIRECT("'"&amp;'DATA for charts'!M$5&amp;"'!$L1"),$A2445-1,0),NA())</f>
        <v>#N/A</v>
      </c>
      <c r="N2445" s="28" t="e">
        <f ca="1">IF(ISNUMBER(OFFSET(INDIRECT("'"&amp;'DATA for charts'!N$5&amp;"'!$L1"),$A2445-1,0)),OFFSET(INDIRECT("'"&amp;'DATA for charts'!N$5&amp;"'!$L1"),$A2445-1,0),NA())</f>
        <v>#N/A</v>
      </c>
      <c r="O2445" s="28" t="e">
        <f ca="1">IF(ISNUMBER(OFFSET(INDIRECT("'"&amp;'DATA for charts'!O$5&amp;"'!$L1"),$A2445-1,0)),OFFSET(INDIRECT("'"&amp;'DATA for charts'!O$5&amp;"'!$L1"),$A2445-1,0),NA())</f>
        <v>#N/A</v>
      </c>
      <c r="P2445" s="28" t="e">
        <f ca="1">IF(ISNUMBER(OFFSET(INDIRECT("'"&amp;'DATA for charts'!P$5&amp;"'!$L1"),$A2445-1,0)),OFFSET(INDIRECT("'"&amp;'DATA for charts'!P$5&amp;"'!$L1"),$A2445-1,0),NA())</f>
        <v>#N/A</v>
      </c>
      <c r="Q2445" s="28" t="e">
        <f ca="1">IF(ISNUMBER(OFFSET(INDIRECT("'"&amp;'DATA for charts'!Q$5&amp;"'!$L1"),$A2445-1,0)),OFFSET(INDIRECT("'"&amp;'DATA for charts'!Q$5&amp;"'!$L1"),$A2445-1,0),NA())</f>
        <v>#N/A</v>
      </c>
      <c r="R2445" s="28" t="e">
        <f ca="1">IF(ISNUMBER(OFFSET(INDIRECT("'"&amp;'DATA for charts'!R$5&amp;"'!$L1"),$A2445-1,0)),OFFSET(INDIRECT("'"&amp;'DATA for charts'!R$5&amp;"'!$L1"),$A2445-1,0),NA())</f>
        <v>#N/A</v>
      </c>
      <c r="S2445" s="28" t="e">
        <f ca="1">IF(ISNUMBER(OFFSET(INDIRECT("'"&amp;'DATA for charts'!S$5&amp;"'!$L1"),$A2445-1,0)),OFFSET(INDIRECT("'"&amp;'DATA for charts'!S$5&amp;"'!$L1"),$A2445-1,0),NA())</f>
        <v>#N/A</v>
      </c>
    </row>
    <row r="2446" spans="1:19">
      <c r="A2446" s="226">
        <f t="shared" si="1608"/>
        <v>248</v>
      </c>
      <c r="B2446" s="8">
        <v>19</v>
      </c>
      <c r="C2446" s="28">
        <f ca="1">IF(ISNUMBER(OFFSET(INDIRECT("'"&amp;'DATA for charts'!C$5&amp;"'!$L1"),$A2446-1,0)),OFFSET(INDIRECT("'"&amp;'DATA for charts'!C$5&amp;"'!$L1"),$A2446-1,0),NA())</f>
        <v>0</v>
      </c>
      <c r="D2446" s="28">
        <f ca="1">IF(ISNUMBER(OFFSET(INDIRECT("'"&amp;'DATA for charts'!D$5&amp;"'!$L1"),$A2446-1,0)),OFFSET(INDIRECT("'"&amp;'DATA for charts'!D$5&amp;"'!$L1"),$A2446-1,0),NA())</f>
        <v>0</v>
      </c>
      <c r="E2446" s="28">
        <f ca="1">IF(ISNUMBER(OFFSET(INDIRECT("'"&amp;'DATA for charts'!E$5&amp;"'!$L1"),$A2446-1,0)),OFFSET(INDIRECT("'"&amp;'DATA for charts'!E$5&amp;"'!$L1"),$A2446-1,0),NA())</f>
        <v>0</v>
      </c>
      <c r="F2446" s="28">
        <f ca="1">IF(ISNUMBER(OFFSET(INDIRECT("'"&amp;'DATA for charts'!F$5&amp;"'!$L1"),$A2446-1,0)),OFFSET(INDIRECT("'"&amp;'DATA for charts'!F$5&amp;"'!$L1"),$A2446-1,0),NA())</f>
        <v>0</v>
      </c>
      <c r="G2446" s="28">
        <f ca="1">IF(ISNUMBER(OFFSET(INDIRECT("'"&amp;'DATA for charts'!G$5&amp;"'!$L1"),$A2446-1,0)),OFFSET(INDIRECT("'"&amp;'DATA for charts'!G$5&amp;"'!$L1"),$A2446-1,0),NA())</f>
        <v>0</v>
      </c>
      <c r="H2446" s="28">
        <f ca="1">IF(ISNUMBER(OFFSET(INDIRECT("'"&amp;'DATA for charts'!H$5&amp;"'!$L1"),$A2446-1,0)),OFFSET(INDIRECT("'"&amp;'DATA for charts'!H$5&amp;"'!$L1"),$A2446-1,0),NA())</f>
        <v>0</v>
      </c>
      <c r="I2446" s="28" t="e">
        <f ca="1">IF(ISNUMBER(OFFSET(INDIRECT("'"&amp;'DATA for charts'!I$5&amp;"'!$L1"),$A2446-1,0)),OFFSET(INDIRECT("'"&amp;'DATA for charts'!I$5&amp;"'!$L1"),$A2446-1,0),NA())</f>
        <v>#N/A</v>
      </c>
      <c r="J2446" s="28" t="e">
        <f ca="1">IF(ISNUMBER(OFFSET(INDIRECT("'"&amp;'DATA for charts'!J$5&amp;"'!$L1"),$A2446-1,0)),OFFSET(INDIRECT("'"&amp;'DATA for charts'!J$5&amp;"'!$L1"),$A2446-1,0),NA())</f>
        <v>#N/A</v>
      </c>
      <c r="K2446" s="28" t="e">
        <f ca="1">IF(ISNUMBER(OFFSET(INDIRECT("'"&amp;'DATA for charts'!K$5&amp;"'!$L1"),$A2446-1,0)),OFFSET(INDIRECT("'"&amp;'DATA for charts'!K$5&amp;"'!$L1"),$A2446-1,0),NA())</f>
        <v>#N/A</v>
      </c>
      <c r="L2446" s="28" t="e">
        <f ca="1">IF(ISNUMBER(OFFSET(INDIRECT("'"&amp;'DATA for charts'!L$5&amp;"'!$L1"),$A2446-1,0)),OFFSET(INDIRECT("'"&amp;'DATA for charts'!L$5&amp;"'!$L1"),$A2446-1,0),NA())</f>
        <v>#N/A</v>
      </c>
      <c r="M2446" s="28" t="e">
        <f ca="1">IF(ISNUMBER(OFFSET(INDIRECT("'"&amp;'DATA for charts'!M$5&amp;"'!$L1"),$A2446-1,0)),OFFSET(INDIRECT("'"&amp;'DATA for charts'!M$5&amp;"'!$L1"),$A2446-1,0),NA())</f>
        <v>#N/A</v>
      </c>
      <c r="N2446" s="28" t="e">
        <f ca="1">IF(ISNUMBER(OFFSET(INDIRECT("'"&amp;'DATA for charts'!N$5&amp;"'!$L1"),$A2446-1,0)),OFFSET(INDIRECT("'"&amp;'DATA for charts'!N$5&amp;"'!$L1"),$A2446-1,0),NA())</f>
        <v>#N/A</v>
      </c>
      <c r="O2446" s="28" t="e">
        <f ca="1">IF(ISNUMBER(OFFSET(INDIRECT("'"&amp;'DATA for charts'!O$5&amp;"'!$L1"),$A2446-1,0)),OFFSET(INDIRECT("'"&amp;'DATA for charts'!O$5&amp;"'!$L1"),$A2446-1,0),NA())</f>
        <v>#N/A</v>
      </c>
      <c r="P2446" s="28" t="e">
        <f ca="1">IF(ISNUMBER(OFFSET(INDIRECT("'"&amp;'DATA for charts'!P$5&amp;"'!$L1"),$A2446-1,0)),OFFSET(INDIRECT("'"&amp;'DATA for charts'!P$5&amp;"'!$L1"),$A2446-1,0),NA())</f>
        <v>#N/A</v>
      </c>
      <c r="Q2446" s="28" t="e">
        <f ca="1">IF(ISNUMBER(OFFSET(INDIRECT("'"&amp;'DATA for charts'!Q$5&amp;"'!$L1"),$A2446-1,0)),OFFSET(INDIRECT("'"&amp;'DATA for charts'!Q$5&amp;"'!$L1"),$A2446-1,0),NA())</f>
        <v>#N/A</v>
      </c>
      <c r="R2446" s="28" t="e">
        <f ca="1">IF(ISNUMBER(OFFSET(INDIRECT("'"&amp;'DATA for charts'!R$5&amp;"'!$L1"),$A2446-1,0)),OFFSET(INDIRECT("'"&amp;'DATA for charts'!R$5&amp;"'!$L1"),$A2446-1,0),NA())</f>
        <v>#N/A</v>
      </c>
      <c r="S2446" s="28" t="e">
        <f ca="1">IF(ISNUMBER(OFFSET(INDIRECT("'"&amp;'DATA for charts'!S$5&amp;"'!$L1"),$A2446-1,0)),OFFSET(INDIRECT("'"&amp;'DATA for charts'!S$5&amp;"'!$L1"),$A2446-1,0),NA())</f>
        <v>#N/A</v>
      </c>
    </row>
    <row r="2447" spans="1:19">
      <c r="A2447" s="226">
        <f t="shared" si="1608"/>
        <v>249</v>
      </c>
      <c r="B2447" s="8">
        <v>20</v>
      </c>
      <c r="C2447" s="28">
        <f ca="1">IF(ISNUMBER(OFFSET(INDIRECT("'"&amp;'DATA for charts'!C$5&amp;"'!$L1"),$A2447-1,0)),OFFSET(INDIRECT("'"&amp;'DATA for charts'!C$5&amp;"'!$L1"),$A2447-1,0),NA())</f>
        <v>0</v>
      </c>
      <c r="D2447" s="28">
        <f ca="1">IF(ISNUMBER(OFFSET(INDIRECT("'"&amp;'DATA for charts'!D$5&amp;"'!$L1"),$A2447-1,0)),OFFSET(INDIRECT("'"&amp;'DATA for charts'!D$5&amp;"'!$L1"),$A2447-1,0),NA())</f>
        <v>0</v>
      </c>
      <c r="E2447" s="28">
        <f ca="1">IF(ISNUMBER(OFFSET(INDIRECT("'"&amp;'DATA for charts'!E$5&amp;"'!$L1"),$A2447-1,0)),OFFSET(INDIRECT("'"&amp;'DATA for charts'!E$5&amp;"'!$L1"),$A2447-1,0),NA())</f>
        <v>0</v>
      </c>
      <c r="F2447" s="28">
        <f ca="1">IF(ISNUMBER(OFFSET(INDIRECT("'"&amp;'DATA for charts'!F$5&amp;"'!$L1"),$A2447-1,0)),OFFSET(INDIRECT("'"&amp;'DATA for charts'!F$5&amp;"'!$L1"),$A2447-1,0),NA())</f>
        <v>0</v>
      </c>
      <c r="G2447" s="28">
        <f ca="1">IF(ISNUMBER(OFFSET(INDIRECT("'"&amp;'DATA for charts'!G$5&amp;"'!$L1"),$A2447-1,0)),OFFSET(INDIRECT("'"&amp;'DATA for charts'!G$5&amp;"'!$L1"),$A2447-1,0),NA())</f>
        <v>0</v>
      </c>
      <c r="H2447" s="28">
        <f ca="1">IF(ISNUMBER(OFFSET(INDIRECT("'"&amp;'DATA for charts'!H$5&amp;"'!$L1"),$A2447-1,0)),OFFSET(INDIRECT("'"&amp;'DATA for charts'!H$5&amp;"'!$L1"),$A2447-1,0),NA())</f>
        <v>0</v>
      </c>
      <c r="I2447" s="28" t="e">
        <f ca="1">IF(ISNUMBER(OFFSET(INDIRECT("'"&amp;'DATA for charts'!I$5&amp;"'!$L1"),$A2447-1,0)),OFFSET(INDIRECT("'"&amp;'DATA for charts'!I$5&amp;"'!$L1"),$A2447-1,0),NA())</f>
        <v>#N/A</v>
      </c>
      <c r="J2447" s="28" t="e">
        <f ca="1">IF(ISNUMBER(OFFSET(INDIRECT("'"&amp;'DATA for charts'!J$5&amp;"'!$L1"),$A2447-1,0)),OFFSET(INDIRECT("'"&amp;'DATA for charts'!J$5&amp;"'!$L1"),$A2447-1,0),NA())</f>
        <v>#N/A</v>
      </c>
      <c r="K2447" s="28" t="e">
        <f ca="1">IF(ISNUMBER(OFFSET(INDIRECT("'"&amp;'DATA for charts'!K$5&amp;"'!$L1"),$A2447-1,0)),OFFSET(INDIRECT("'"&amp;'DATA for charts'!K$5&amp;"'!$L1"),$A2447-1,0),NA())</f>
        <v>#N/A</v>
      </c>
      <c r="L2447" s="28" t="e">
        <f ca="1">IF(ISNUMBER(OFFSET(INDIRECT("'"&amp;'DATA for charts'!L$5&amp;"'!$L1"),$A2447-1,0)),OFFSET(INDIRECT("'"&amp;'DATA for charts'!L$5&amp;"'!$L1"),$A2447-1,0),NA())</f>
        <v>#N/A</v>
      </c>
      <c r="M2447" s="28" t="e">
        <f ca="1">IF(ISNUMBER(OFFSET(INDIRECT("'"&amp;'DATA for charts'!M$5&amp;"'!$L1"),$A2447-1,0)),OFFSET(INDIRECT("'"&amp;'DATA for charts'!M$5&amp;"'!$L1"),$A2447-1,0),NA())</f>
        <v>#N/A</v>
      </c>
      <c r="N2447" s="28" t="e">
        <f ca="1">IF(ISNUMBER(OFFSET(INDIRECT("'"&amp;'DATA for charts'!N$5&amp;"'!$L1"),$A2447-1,0)),OFFSET(INDIRECT("'"&amp;'DATA for charts'!N$5&amp;"'!$L1"),$A2447-1,0),NA())</f>
        <v>#N/A</v>
      </c>
      <c r="O2447" s="28" t="e">
        <f ca="1">IF(ISNUMBER(OFFSET(INDIRECT("'"&amp;'DATA for charts'!O$5&amp;"'!$L1"),$A2447-1,0)),OFFSET(INDIRECT("'"&amp;'DATA for charts'!O$5&amp;"'!$L1"),$A2447-1,0),NA())</f>
        <v>#N/A</v>
      </c>
      <c r="P2447" s="28" t="e">
        <f ca="1">IF(ISNUMBER(OFFSET(INDIRECT("'"&amp;'DATA for charts'!P$5&amp;"'!$L1"),$A2447-1,0)),OFFSET(INDIRECT("'"&amp;'DATA for charts'!P$5&amp;"'!$L1"),$A2447-1,0),NA())</f>
        <v>#N/A</v>
      </c>
      <c r="Q2447" s="28" t="e">
        <f ca="1">IF(ISNUMBER(OFFSET(INDIRECT("'"&amp;'DATA for charts'!Q$5&amp;"'!$L1"),$A2447-1,0)),OFFSET(INDIRECT("'"&amp;'DATA for charts'!Q$5&amp;"'!$L1"),$A2447-1,0),NA())</f>
        <v>#N/A</v>
      </c>
      <c r="R2447" s="28" t="e">
        <f ca="1">IF(ISNUMBER(OFFSET(INDIRECT("'"&amp;'DATA for charts'!R$5&amp;"'!$L1"),$A2447-1,0)),OFFSET(INDIRECT("'"&amp;'DATA for charts'!R$5&amp;"'!$L1"),$A2447-1,0),NA())</f>
        <v>#N/A</v>
      </c>
      <c r="S2447" s="28" t="e">
        <f ca="1">IF(ISNUMBER(OFFSET(INDIRECT("'"&amp;'DATA for charts'!S$5&amp;"'!$L1"),$A2447-1,0)),OFFSET(INDIRECT("'"&amp;'DATA for charts'!S$5&amp;"'!$L1"),$A2447-1,0),NA())</f>
        <v>#N/A</v>
      </c>
    </row>
    <row r="2448" spans="1:19">
      <c r="A2448" s="226">
        <f t="shared" si="1608"/>
        <v>250</v>
      </c>
      <c r="B2448" s="8">
        <v>21</v>
      </c>
      <c r="C2448" s="28">
        <f ca="1">IF(ISNUMBER(OFFSET(INDIRECT("'"&amp;'DATA for charts'!C$5&amp;"'!$L1"),$A2448-1,0)),OFFSET(INDIRECT("'"&amp;'DATA for charts'!C$5&amp;"'!$L1"),$A2448-1,0),NA())</f>
        <v>0</v>
      </c>
      <c r="D2448" s="28">
        <f ca="1">IF(ISNUMBER(OFFSET(INDIRECT("'"&amp;'DATA for charts'!D$5&amp;"'!$L1"),$A2448-1,0)),OFFSET(INDIRECT("'"&amp;'DATA for charts'!D$5&amp;"'!$L1"),$A2448-1,0),NA())</f>
        <v>0</v>
      </c>
      <c r="E2448" s="28">
        <f ca="1">IF(ISNUMBER(OFFSET(INDIRECT("'"&amp;'DATA for charts'!E$5&amp;"'!$L1"),$A2448-1,0)),OFFSET(INDIRECT("'"&amp;'DATA for charts'!E$5&amp;"'!$L1"),$A2448-1,0),NA())</f>
        <v>0</v>
      </c>
      <c r="F2448" s="28">
        <f ca="1">IF(ISNUMBER(OFFSET(INDIRECT("'"&amp;'DATA for charts'!F$5&amp;"'!$L1"),$A2448-1,0)),OFFSET(INDIRECT("'"&amp;'DATA for charts'!F$5&amp;"'!$L1"),$A2448-1,0),NA())</f>
        <v>0</v>
      </c>
      <c r="G2448" s="28">
        <f ca="1">IF(ISNUMBER(OFFSET(INDIRECT("'"&amp;'DATA for charts'!G$5&amp;"'!$L1"),$A2448-1,0)),OFFSET(INDIRECT("'"&amp;'DATA for charts'!G$5&amp;"'!$L1"),$A2448-1,0),NA())</f>
        <v>0</v>
      </c>
      <c r="H2448" s="28">
        <f ca="1">IF(ISNUMBER(OFFSET(INDIRECT("'"&amp;'DATA for charts'!H$5&amp;"'!$L1"),$A2448-1,0)),OFFSET(INDIRECT("'"&amp;'DATA for charts'!H$5&amp;"'!$L1"),$A2448-1,0),NA())</f>
        <v>0</v>
      </c>
      <c r="I2448" s="28" t="e">
        <f ca="1">IF(ISNUMBER(OFFSET(INDIRECT("'"&amp;'DATA for charts'!I$5&amp;"'!$L1"),$A2448-1,0)),OFFSET(INDIRECT("'"&amp;'DATA for charts'!I$5&amp;"'!$L1"),$A2448-1,0),NA())</f>
        <v>#N/A</v>
      </c>
      <c r="J2448" s="28" t="e">
        <f ca="1">IF(ISNUMBER(OFFSET(INDIRECT("'"&amp;'DATA for charts'!J$5&amp;"'!$L1"),$A2448-1,0)),OFFSET(INDIRECT("'"&amp;'DATA for charts'!J$5&amp;"'!$L1"),$A2448-1,0),NA())</f>
        <v>#N/A</v>
      </c>
      <c r="K2448" s="28" t="e">
        <f ca="1">IF(ISNUMBER(OFFSET(INDIRECT("'"&amp;'DATA for charts'!K$5&amp;"'!$L1"),$A2448-1,0)),OFFSET(INDIRECT("'"&amp;'DATA for charts'!K$5&amp;"'!$L1"),$A2448-1,0),NA())</f>
        <v>#N/A</v>
      </c>
      <c r="L2448" s="28" t="e">
        <f ca="1">IF(ISNUMBER(OFFSET(INDIRECT("'"&amp;'DATA for charts'!L$5&amp;"'!$L1"),$A2448-1,0)),OFFSET(INDIRECT("'"&amp;'DATA for charts'!L$5&amp;"'!$L1"),$A2448-1,0),NA())</f>
        <v>#N/A</v>
      </c>
      <c r="M2448" s="28" t="e">
        <f ca="1">IF(ISNUMBER(OFFSET(INDIRECT("'"&amp;'DATA for charts'!M$5&amp;"'!$L1"),$A2448-1,0)),OFFSET(INDIRECT("'"&amp;'DATA for charts'!M$5&amp;"'!$L1"),$A2448-1,0),NA())</f>
        <v>#N/A</v>
      </c>
      <c r="N2448" s="28" t="e">
        <f ca="1">IF(ISNUMBER(OFFSET(INDIRECT("'"&amp;'DATA for charts'!N$5&amp;"'!$L1"),$A2448-1,0)),OFFSET(INDIRECT("'"&amp;'DATA for charts'!N$5&amp;"'!$L1"),$A2448-1,0),NA())</f>
        <v>#N/A</v>
      </c>
      <c r="O2448" s="28" t="e">
        <f ca="1">IF(ISNUMBER(OFFSET(INDIRECT("'"&amp;'DATA for charts'!O$5&amp;"'!$L1"),$A2448-1,0)),OFFSET(INDIRECT("'"&amp;'DATA for charts'!O$5&amp;"'!$L1"),$A2448-1,0),NA())</f>
        <v>#N/A</v>
      </c>
      <c r="P2448" s="28" t="e">
        <f ca="1">IF(ISNUMBER(OFFSET(INDIRECT("'"&amp;'DATA for charts'!P$5&amp;"'!$L1"),$A2448-1,0)),OFFSET(INDIRECT("'"&amp;'DATA for charts'!P$5&amp;"'!$L1"),$A2448-1,0),NA())</f>
        <v>#N/A</v>
      </c>
      <c r="Q2448" s="28" t="e">
        <f ca="1">IF(ISNUMBER(OFFSET(INDIRECT("'"&amp;'DATA for charts'!Q$5&amp;"'!$L1"),$A2448-1,0)),OFFSET(INDIRECT("'"&amp;'DATA for charts'!Q$5&amp;"'!$L1"),$A2448-1,0),NA())</f>
        <v>#N/A</v>
      </c>
      <c r="R2448" s="28" t="e">
        <f ca="1">IF(ISNUMBER(OFFSET(INDIRECT("'"&amp;'DATA for charts'!R$5&amp;"'!$L1"),$A2448-1,0)),OFFSET(INDIRECT("'"&amp;'DATA for charts'!R$5&amp;"'!$L1"),$A2448-1,0),NA())</f>
        <v>#N/A</v>
      </c>
      <c r="S2448" s="28" t="e">
        <f ca="1">IF(ISNUMBER(OFFSET(INDIRECT("'"&amp;'DATA for charts'!S$5&amp;"'!$L1"),$A2448-1,0)),OFFSET(INDIRECT("'"&amp;'DATA for charts'!S$5&amp;"'!$L1"),$A2448-1,0),NA())</f>
        <v>#N/A</v>
      </c>
    </row>
    <row r="2449" spans="1:19">
      <c r="A2449" s="226">
        <f t="shared" si="1608"/>
        <v>251</v>
      </c>
      <c r="B2449" s="8">
        <v>22</v>
      </c>
      <c r="C2449" s="28">
        <f ca="1">IF(ISNUMBER(OFFSET(INDIRECT("'"&amp;'DATA for charts'!C$5&amp;"'!$L1"),$A2449-1,0)),OFFSET(INDIRECT("'"&amp;'DATA for charts'!C$5&amp;"'!$L1"),$A2449-1,0),NA())</f>
        <v>0</v>
      </c>
      <c r="D2449" s="28">
        <f ca="1">IF(ISNUMBER(OFFSET(INDIRECT("'"&amp;'DATA for charts'!D$5&amp;"'!$L1"),$A2449-1,0)),OFFSET(INDIRECT("'"&amp;'DATA for charts'!D$5&amp;"'!$L1"),$A2449-1,0),NA())</f>
        <v>0</v>
      </c>
      <c r="E2449" s="28">
        <f ca="1">IF(ISNUMBER(OFFSET(INDIRECT("'"&amp;'DATA for charts'!E$5&amp;"'!$L1"),$A2449-1,0)),OFFSET(INDIRECT("'"&amp;'DATA for charts'!E$5&amp;"'!$L1"),$A2449-1,0),NA())</f>
        <v>0</v>
      </c>
      <c r="F2449" s="28">
        <f ca="1">IF(ISNUMBER(OFFSET(INDIRECT("'"&amp;'DATA for charts'!F$5&amp;"'!$L1"),$A2449-1,0)),OFFSET(INDIRECT("'"&amp;'DATA for charts'!F$5&amp;"'!$L1"),$A2449-1,0),NA())</f>
        <v>0</v>
      </c>
      <c r="G2449" s="28">
        <f ca="1">IF(ISNUMBER(OFFSET(INDIRECT("'"&amp;'DATA for charts'!G$5&amp;"'!$L1"),$A2449-1,0)),OFFSET(INDIRECT("'"&amp;'DATA for charts'!G$5&amp;"'!$L1"),$A2449-1,0),NA())</f>
        <v>0</v>
      </c>
      <c r="H2449" s="28">
        <f ca="1">IF(ISNUMBER(OFFSET(INDIRECT("'"&amp;'DATA for charts'!H$5&amp;"'!$L1"),$A2449-1,0)),OFFSET(INDIRECT("'"&amp;'DATA for charts'!H$5&amp;"'!$L1"),$A2449-1,0),NA())</f>
        <v>0</v>
      </c>
      <c r="I2449" s="28" t="e">
        <f ca="1">IF(ISNUMBER(OFFSET(INDIRECT("'"&amp;'DATA for charts'!I$5&amp;"'!$L1"),$A2449-1,0)),OFFSET(INDIRECT("'"&amp;'DATA for charts'!I$5&amp;"'!$L1"),$A2449-1,0),NA())</f>
        <v>#N/A</v>
      </c>
      <c r="J2449" s="28" t="e">
        <f ca="1">IF(ISNUMBER(OFFSET(INDIRECT("'"&amp;'DATA for charts'!J$5&amp;"'!$L1"),$A2449-1,0)),OFFSET(INDIRECT("'"&amp;'DATA for charts'!J$5&amp;"'!$L1"),$A2449-1,0),NA())</f>
        <v>#N/A</v>
      </c>
      <c r="K2449" s="28" t="e">
        <f ca="1">IF(ISNUMBER(OFFSET(INDIRECT("'"&amp;'DATA for charts'!K$5&amp;"'!$L1"),$A2449-1,0)),OFFSET(INDIRECT("'"&amp;'DATA for charts'!K$5&amp;"'!$L1"),$A2449-1,0),NA())</f>
        <v>#N/A</v>
      </c>
      <c r="L2449" s="28" t="e">
        <f ca="1">IF(ISNUMBER(OFFSET(INDIRECT("'"&amp;'DATA for charts'!L$5&amp;"'!$L1"),$A2449-1,0)),OFFSET(INDIRECT("'"&amp;'DATA for charts'!L$5&amp;"'!$L1"),$A2449-1,0),NA())</f>
        <v>#N/A</v>
      </c>
      <c r="M2449" s="28" t="e">
        <f ca="1">IF(ISNUMBER(OFFSET(INDIRECT("'"&amp;'DATA for charts'!M$5&amp;"'!$L1"),$A2449-1,0)),OFFSET(INDIRECT("'"&amp;'DATA for charts'!M$5&amp;"'!$L1"),$A2449-1,0),NA())</f>
        <v>#N/A</v>
      </c>
      <c r="N2449" s="28" t="e">
        <f ca="1">IF(ISNUMBER(OFFSET(INDIRECT("'"&amp;'DATA for charts'!N$5&amp;"'!$L1"),$A2449-1,0)),OFFSET(INDIRECT("'"&amp;'DATA for charts'!N$5&amp;"'!$L1"),$A2449-1,0),NA())</f>
        <v>#N/A</v>
      </c>
      <c r="O2449" s="28" t="e">
        <f ca="1">IF(ISNUMBER(OFFSET(INDIRECT("'"&amp;'DATA for charts'!O$5&amp;"'!$L1"),$A2449-1,0)),OFFSET(INDIRECT("'"&amp;'DATA for charts'!O$5&amp;"'!$L1"),$A2449-1,0),NA())</f>
        <v>#N/A</v>
      </c>
      <c r="P2449" s="28" t="e">
        <f ca="1">IF(ISNUMBER(OFFSET(INDIRECT("'"&amp;'DATA for charts'!P$5&amp;"'!$L1"),$A2449-1,0)),OFFSET(INDIRECT("'"&amp;'DATA for charts'!P$5&amp;"'!$L1"),$A2449-1,0),NA())</f>
        <v>#N/A</v>
      </c>
      <c r="Q2449" s="28" t="e">
        <f ca="1">IF(ISNUMBER(OFFSET(INDIRECT("'"&amp;'DATA for charts'!Q$5&amp;"'!$L1"),$A2449-1,0)),OFFSET(INDIRECT("'"&amp;'DATA for charts'!Q$5&amp;"'!$L1"),$A2449-1,0),NA())</f>
        <v>#N/A</v>
      </c>
      <c r="R2449" s="28" t="e">
        <f ca="1">IF(ISNUMBER(OFFSET(INDIRECT("'"&amp;'DATA for charts'!R$5&amp;"'!$L1"),$A2449-1,0)),OFFSET(INDIRECT("'"&amp;'DATA for charts'!R$5&amp;"'!$L1"),$A2449-1,0),NA())</f>
        <v>#N/A</v>
      </c>
      <c r="S2449" s="28" t="e">
        <f ca="1">IF(ISNUMBER(OFFSET(INDIRECT("'"&amp;'DATA for charts'!S$5&amp;"'!$L1"),$A2449-1,0)),OFFSET(INDIRECT("'"&amp;'DATA for charts'!S$5&amp;"'!$L1"),$A2449-1,0),NA())</f>
        <v>#N/A</v>
      </c>
    </row>
    <row r="2450" spans="1:19">
      <c r="A2450" s="226">
        <f t="shared" si="1608"/>
        <v>252</v>
      </c>
      <c r="B2450" s="8">
        <v>23</v>
      </c>
      <c r="C2450" s="28">
        <f ca="1">IF(ISNUMBER(OFFSET(INDIRECT("'"&amp;'DATA for charts'!C$5&amp;"'!$L1"),$A2450-1,0)),OFFSET(INDIRECT("'"&amp;'DATA for charts'!C$5&amp;"'!$L1"),$A2450-1,0),NA())</f>
        <v>0</v>
      </c>
      <c r="D2450" s="28">
        <f ca="1">IF(ISNUMBER(OFFSET(INDIRECT("'"&amp;'DATA for charts'!D$5&amp;"'!$L1"),$A2450-1,0)),OFFSET(INDIRECT("'"&amp;'DATA for charts'!D$5&amp;"'!$L1"),$A2450-1,0),NA())</f>
        <v>0</v>
      </c>
      <c r="E2450" s="28">
        <f ca="1">IF(ISNUMBER(OFFSET(INDIRECT("'"&amp;'DATA for charts'!E$5&amp;"'!$L1"),$A2450-1,0)),OFFSET(INDIRECT("'"&amp;'DATA for charts'!E$5&amp;"'!$L1"),$A2450-1,0),NA())</f>
        <v>0</v>
      </c>
      <c r="F2450" s="28">
        <f ca="1">IF(ISNUMBER(OFFSET(INDIRECT("'"&amp;'DATA for charts'!F$5&amp;"'!$L1"),$A2450-1,0)),OFFSET(INDIRECT("'"&amp;'DATA for charts'!F$5&amp;"'!$L1"),$A2450-1,0),NA())</f>
        <v>0</v>
      </c>
      <c r="G2450" s="28">
        <f ca="1">IF(ISNUMBER(OFFSET(INDIRECT("'"&amp;'DATA for charts'!G$5&amp;"'!$L1"),$A2450-1,0)),OFFSET(INDIRECT("'"&amp;'DATA for charts'!G$5&amp;"'!$L1"),$A2450-1,0),NA())</f>
        <v>0</v>
      </c>
      <c r="H2450" s="28">
        <f ca="1">IF(ISNUMBER(OFFSET(INDIRECT("'"&amp;'DATA for charts'!H$5&amp;"'!$L1"),$A2450-1,0)),OFFSET(INDIRECT("'"&amp;'DATA for charts'!H$5&amp;"'!$L1"),$A2450-1,0),NA())</f>
        <v>0</v>
      </c>
      <c r="I2450" s="28" t="e">
        <f ca="1">IF(ISNUMBER(OFFSET(INDIRECT("'"&amp;'DATA for charts'!I$5&amp;"'!$L1"),$A2450-1,0)),OFFSET(INDIRECT("'"&amp;'DATA for charts'!I$5&amp;"'!$L1"),$A2450-1,0),NA())</f>
        <v>#N/A</v>
      </c>
      <c r="J2450" s="28" t="e">
        <f ca="1">IF(ISNUMBER(OFFSET(INDIRECT("'"&amp;'DATA for charts'!J$5&amp;"'!$L1"),$A2450-1,0)),OFFSET(INDIRECT("'"&amp;'DATA for charts'!J$5&amp;"'!$L1"),$A2450-1,0),NA())</f>
        <v>#N/A</v>
      </c>
      <c r="K2450" s="28" t="e">
        <f ca="1">IF(ISNUMBER(OFFSET(INDIRECT("'"&amp;'DATA for charts'!K$5&amp;"'!$L1"),$A2450-1,0)),OFFSET(INDIRECT("'"&amp;'DATA for charts'!K$5&amp;"'!$L1"),$A2450-1,0),NA())</f>
        <v>#N/A</v>
      </c>
      <c r="L2450" s="28" t="e">
        <f ca="1">IF(ISNUMBER(OFFSET(INDIRECT("'"&amp;'DATA for charts'!L$5&amp;"'!$L1"),$A2450-1,0)),OFFSET(INDIRECT("'"&amp;'DATA for charts'!L$5&amp;"'!$L1"),$A2450-1,0),NA())</f>
        <v>#N/A</v>
      </c>
      <c r="M2450" s="28" t="e">
        <f ca="1">IF(ISNUMBER(OFFSET(INDIRECT("'"&amp;'DATA for charts'!M$5&amp;"'!$L1"),$A2450-1,0)),OFFSET(INDIRECT("'"&amp;'DATA for charts'!M$5&amp;"'!$L1"),$A2450-1,0),NA())</f>
        <v>#N/A</v>
      </c>
      <c r="N2450" s="28" t="e">
        <f ca="1">IF(ISNUMBER(OFFSET(INDIRECT("'"&amp;'DATA for charts'!N$5&amp;"'!$L1"),$A2450-1,0)),OFFSET(INDIRECT("'"&amp;'DATA for charts'!N$5&amp;"'!$L1"),$A2450-1,0),NA())</f>
        <v>#N/A</v>
      </c>
      <c r="O2450" s="28" t="e">
        <f ca="1">IF(ISNUMBER(OFFSET(INDIRECT("'"&amp;'DATA for charts'!O$5&amp;"'!$L1"),$A2450-1,0)),OFFSET(INDIRECT("'"&amp;'DATA for charts'!O$5&amp;"'!$L1"),$A2450-1,0),NA())</f>
        <v>#N/A</v>
      </c>
      <c r="P2450" s="28" t="e">
        <f ca="1">IF(ISNUMBER(OFFSET(INDIRECT("'"&amp;'DATA for charts'!P$5&amp;"'!$L1"),$A2450-1,0)),OFFSET(INDIRECT("'"&amp;'DATA for charts'!P$5&amp;"'!$L1"),$A2450-1,0),NA())</f>
        <v>#N/A</v>
      </c>
      <c r="Q2450" s="28" t="e">
        <f ca="1">IF(ISNUMBER(OFFSET(INDIRECT("'"&amp;'DATA for charts'!Q$5&amp;"'!$L1"),$A2450-1,0)),OFFSET(INDIRECT("'"&amp;'DATA for charts'!Q$5&amp;"'!$L1"),$A2450-1,0),NA())</f>
        <v>#N/A</v>
      </c>
      <c r="R2450" s="28" t="e">
        <f ca="1">IF(ISNUMBER(OFFSET(INDIRECT("'"&amp;'DATA for charts'!R$5&amp;"'!$L1"),$A2450-1,0)),OFFSET(INDIRECT("'"&amp;'DATA for charts'!R$5&amp;"'!$L1"),$A2450-1,0),NA())</f>
        <v>#N/A</v>
      </c>
      <c r="S2450" s="28" t="e">
        <f ca="1">IF(ISNUMBER(OFFSET(INDIRECT("'"&amp;'DATA for charts'!S$5&amp;"'!$L1"),$A2450-1,0)),OFFSET(INDIRECT("'"&amp;'DATA for charts'!S$5&amp;"'!$L1"),$A2450-1,0),NA())</f>
        <v>#N/A</v>
      </c>
    </row>
    <row r="2451" spans="1:19">
      <c r="A2451" s="226">
        <f t="shared" si="1608"/>
        <v>253</v>
      </c>
      <c r="B2451" s="8">
        <v>24</v>
      </c>
      <c r="C2451" s="28">
        <f ca="1">IF(ISNUMBER(OFFSET(INDIRECT("'"&amp;'DATA for charts'!C$5&amp;"'!$L1"),$A2451-1,0)),OFFSET(INDIRECT("'"&amp;'DATA for charts'!C$5&amp;"'!$L1"),$A2451-1,0),NA())</f>
        <v>0</v>
      </c>
      <c r="D2451" s="28">
        <f ca="1">IF(ISNUMBER(OFFSET(INDIRECT("'"&amp;'DATA for charts'!D$5&amp;"'!$L1"),$A2451-1,0)),OFFSET(INDIRECT("'"&amp;'DATA for charts'!D$5&amp;"'!$L1"),$A2451-1,0),NA())</f>
        <v>0</v>
      </c>
      <c r="E2451" s="28">
        <f ca="1">IF(ISNUMBER(OFFSET(INDIRECT("'"&amp;'DATA for charts'!E$5&amp;"'!$L1"),$A2451-1,0)),OFFSET(INDIRECT("'"&amp;'DATA for charts'!E$5&amp;"'!$L1"),$A2451-1,0),NA())</f>
        <v>0</v>
      </c>
      <c r="F2451" s="28">
        <f ca="1">IF(ISNUMBER(OFFSET(INDIRECT("'"&amp;'DATA for charts'!F$5&amp;"'!$L1"),$A2451-1,0)),OFFSET(INDIRECT("'"&amp;'DATA for charts'!F$5&amp;"'!$L1"),$A2451-1,0),NA())</f>
        <v>0</v>
      </c>
      <c r="G2451" s="28">
        <f ca="1">IF(ISNUMBER(OFFSET(INDIRECT("'"&amp;'DATA for charts'!G$5&amp;"'!$L1"),$A2451-1,0)),OFFSET(INDIRECT("'"&amp;'DATA for charts'!G$5&amp;"'!$L1"),$A2451-1,0),NA())</f>
        <v>0</v>
      </c>
      <c r="H2451" s="28">
        <f ca="1">IF(ISNUMBER(OFFSET(INDIRECT("'"&amp;'DATA for charts'!H$5&amp;"'!$L1"),$A2451-1,0)),OFFSET(INDIRECT("'"&amp;'DATA for charts'!H$5&amp;"'!$L1"),$A2451-1,0),NA())</f>
        <v>0</v>
      </c>
      <c r="I2451" s="28" t="e">
        <f ca="1">IF(ISNUMBER(OFFSET(INDIRECT("'"&amp;'DATA for charts'!I$5&amp;"'!$L1"),$A2451-1,0)),OFFSET(INDIRECT("'"&amp;'DATA for charts'!I$5&amp;"'!$L1"),$A2451-1,0),NA())</f>
        <v>#N/A</v>
      </c>
      <c r="J2451" s="28" t="e">
        <f ca="1">IF(ISNUMBER(OFFSET(INDIRECT("'"&amp;'DATA for charts'!J$5&amp;"'!$L1"),$A2451-1,0)),OFFSET(INDIRECT("'"&amp;'DATA for charts'!J$5&amp;"'!$L1"),$A2451-1,0),NA())</f>
        <v>#N/A</v>
      </c>
      <c r="K2451" s="28" t="e">
        <f ca="1">IF(ISNUMBER(OFFSET(INDIRECT("'"&amp;'DATA for charts'!K$5&amp;"'!$L1"),$A2451-1,0)),OFFSET(INDIRECT("'"&amp;'DATA for charts'!K$5&amp;"'!$L1"),$A2451-1,0),NA())</f>
        <v>#N/A</v>
      </c>
      <c r="L2451" s="28" t="e">
        <f ca="1">IF(ISNUMBER(OFFSET(INDIRECT("'"&amp;'DATA for charts'!L$5&amp;"'!$L1"),$A2451-1,0)),OFFSET(INDIRECT("'"&amp;'DATA for charts'!L$5&amp;"'!$L1"),$A2451-1,0),NA())</f>
        <v>#N/A</v>
      </c>
      <c r="M2451" s="28" t="e">
        <f ca="1">IF(ISNUMBER(OFFSET(INDIRECT("'"&amp;'DATA for charts'!M$5&amp;"'!$L1"),$A2451-1,0)),OFFSET(INDIRECT("'"&amp;'DATA for charts'!M$5&amp;"'!$L1"),$A2451-1,0),NA())</f>
        <v>#N/A</v>
      </c>
      <c r="N2451" s="28" t="e">
        <f ca="1">IF(ISNUMBER(OFFSET(INDIRECT("'"&amp;'DATA for charts'!N$5&amp;"'!$L1"),$A2451-1,0)),OFFSET(INDIRECT("'"&amp;'DATA for charts'!N$5&amp;"'!$L1"),$A2451-1,0),NA())</f>
        <v>#N/A</v>
      </c>
      <c r="O2451" s="28" t="e">
        <f ca="1">IF(ISNUMBER(OFFSET(INDIRECT("'"&amp;'DATA for charts'!O$5&amp;"'!$L1"),$A2451-1,0)),OFFSET(INDIRECT("'"&amp;'DATA for charts'!O$5&amp;"'!$L1"),$A2451-1,0),NA())</f>
        <v>#N/A</v>
      </c>
      <c r="P2451" s="28" t="e">
        <f ca="1">IF(ISNUMBER(OFFSET(INDIRECT("'"&amp;'DATA for charts'!P$5&amp;"'!$L1"),$A2451-1,0)),OFFSET(INDIRECT("'"&amp;'DATA for charts'!P$5&amp;"'!$L1"),$A2451-1,0),NA())</f>
        <v>#N/A</v>
      </c>
      <c r="Q2451" s="28" t="e">
        <f ca="1">IF(ISNUMBER(OFFSET(INDIRECT("'"&amp;'DATA for charts'!Q$5&amp;"'!$L1"),$A2451-1,0)),OFFSET(INDIRECT("'"&amp;'DATA for charts'!Q$5&amp;"'!$L1"),$A2451-1,0),NA())</f>
        <v>#N/A</v>
      </c>
      <c r="R2451" s="28" t="e">
        <f ca="1">IF(ISNUMBER(OFFSET(INDIRECT("'"&amp;'DATA for charts'!R$5&amp;"'!$L1"),$A2451-1,0)),OFFSET(INDIRECT("'"&amp;'DATA for charts'!R$5&amp;"'!$L1"),$A2451-1,0),NA())</f>
        <v>#N/A</v>
      </c>
      <c r="S2451" s="28" t="e">
        <f ca="1">IF(ISNUMBER(OFFSET(INDIRECT("'"&amp;'DATA for charts'!S$5&amp;"'!$L1"),$A2451-1,0)),OFFSET(INDIRECT("'"&amp;'DATA for charts'!S$5&amp;"'!$L1"),$A2451-1,0),NA())</f>
        <v>#N/A</v>
      </c>
    </row>
    <row r="2452" spans="1:19">
      <c r="A2452" s="216"/>
      <c r="B2452" s="37" t="s">
        <v>85</v>
      </c>
      <c r="C2452" s="37" t="s">
        <v>85</v>
      </c>
      <c r="D2452" s="37" t="s">
        <v>85</v>
      </c>
      <c r="E2452" s="37" t="s">
        <v>85</v>
      </c>
      <c r="F2452" s="37" t="s">
        <v>85</v>
      </c>
      <c r="G2452" s="37" t="s">
        <v>85</v>
      </c>
      <c r="H2452" s="37" t="s">
        <v>85</v>
      </c>
      <c r="I2452" s="37" t="s">
        <v>85</v>
      </c>
      <c r="J2452" s="37" t="s">
        <v>85</v>
      </c>
      <c r="K2452" s="37"/>
      <c r="L2452" s="37"/>
      <c r="M2452" s="37"/>
      <c r="N2452" s="37"/>
      <c r="O2452" s="37"/>
      <c r="P2452" s="37"/>
      <c r="Q2452" s="37"/>
      <c r="R2452" s="37"/>
      <c r="S2452" s="37" t="s">
        <v>85</v>
      </c>
    </row>
    <row r="2459" spans="1:19">
      <c r="A2459" s="216"/>
      <c r="B2459" s="464" t="s">
        <v>895</v>
      </c>
    </row>
    <row r="2460" spans="1:19">
      <c r="A2460" s="216"/>
      <c r="B2460" s="464" t="s">
        <v>897</v>
      </c>
    </row>
    <row r="2461" spans="1:19">
      <c r="A2461" s="216"/>
      <c r="B2461" s="464" t="s">
        <v>898</v>
      </c>
      <c r="S2461" s="34"/>
    </row>
    <row r="2462" spans="1:19">
      <c r="A2462" s="216"/>
      <c r="B2462" s="32" t="s">
        <v>82</v>
      </c>
      <c r="S2462" s="34"/>
    </row>
    <row r="2463" spans="1:19">
      <c r="A2463" s="216">
        <f>A1822</f>
        <v>0</v>
      </c>
      <c r="B2463" s="32" t="s">
        <v>65</v>
      </c>
      <c r="C2463" s="33" t="str">
        <f t="shared" ref="C2463:S2463" ca="1" si="1609">C1822</f>
        <v>BSIMAC</v>
      </c>
      <c r="D2463" s="33" t="str">
        <f t="shared" ca="1" si="1609"/>
        <v>CSE</v>
      </c>
      <c r="E2463" s="33" t="str">
        <f t="shared" ca="1" si="1609"/>
        <v>DeST</v>
      </c>
      <c r="F2463" s="33" t="str">
        <f t="shared" ca="1" si="1609"/>
        <v>EnergyPlus</v>
      </c>
      <c r="G2463" s="33" t="str">
        <f t="shared" ca="1" si="1609"/>
        <v>ESP-r</v>
      </c>
      <c r="H2463" s="33" t="str">
        <f t="shared" ca="1" si="1609"/>
        <v>TRNSYS</v>
      </c>
      <c r="I2463" s="33" t="str">
        <f t="shared" ca="1" si="1609"/>
        <v>TestSpec-Alt</v>
      </c>
      <c r="J2463" s="33">
        <f t="shared" ca="1" si="1609"/>
        <v>0</v>
      </c>
      <c r="K2463" s="33">
        <f t="shared" ca="1" si="1609"/>
        <v>0</v>
      </c>
      <c r="L2463" s="33">
        <f t="shared" ca="1" si="1609"/>
        <v>0</v>
      </c>
      <c r="M2463" s="33">
        <f t="shared" ca="1" si="1609"/>
        <v>0</v>
      </c>
      <c r="N2463" s="33">
        <f t="shared" ca="1" si="1609"/>
        <v>0</v>
      </c>
      <c r="O2463" s="33">
        <f t="shared" ca="1" si="1609"/>
        <v>0</v>
      </c>
      <c r="P2463" s="33">
        <f t="shared" ca="1" si="1609"/>
        <v>0</v>
      </c>
      <c r="Q2463" s="33">
        <f t="shared" ca="1" si="1609"/>
        <v>0</v>
      </c>
      <c r="R2463" s="33">
        <f t="shared" ca="1" si="1609"/>
        <v>0</v>
      </c>
      <c r="S2463" s="33" t="str">
        <f t="shared" ca="1" si="1609"/>
        <v>Tested Prg</v>
      </c>
    </row>
    <row r="2464" spans="1:19">
      <c r="A2464" s="216">
        <f>A1821</f>
        <v>0</v>
      </c>
      <c r="B2464" s="32" t="s">
        <v>66</v>
      </c>
      <c r="C2464" s="33">
        <f t="shared" ref="C2464:S2464" si="1610">C1821</f>
        <v>0</v>
      </c>
      <c r="D2464" s="33">
        <f t="shared" si="1610"/>
        <v>0</v>
      </c>
      <c r="E2464" s="33">
        <f t="shared" si="1610"/>
        <v>0</v>
      </c>
      <c r="F2464" s="33">
        <f t="shared" si="1610"/>
        <v>0</v>
      </c>
      <c r="G2464" s="33">
        <f t="shared" si="1610"/>
        <v>0</v>
      </c>
      <c r="H2464" s="33">
        <f t="shared" si="1610"/>
        <v>0</v>
      </c>
      <c r="I2464" s="33">
        <f t="shared" si="1610"/>
        <v>0</v>
      </c>
      <c r="J2464" s="33">
        <f t="shared" si="1610"/>
        <v>0</v>
      </c>
      <c r="K2464" s="33">
        <f t="shared" si="1610"/>
        <v>0</v>
      </c>
      <c r="L2464" s="33">
        <f t="shared" si="1610"/>
        <v>0</v>
      </c>
      <c r="M2464" s="33">
        <f t="shared" si="1610"/>
        <v>0</v>
      </c>
      <c r="N2464" s="33">
        <f t="shared" si="1610"/>
        <v>0</v>
      </c>
      <c r="O2464" s="33">
        <f t="shared" si="1610"/>
        <v>0</v>
      </c>
      <c r="P2464" s="33">
        <f t="shared" si="1610"/>
        <v>0</v>
      </c>
      <c r="Q2464" s="33">
        <f t="shared" si="1610"/>
        <v>0</v>
      </c>
      <c r="R2464" s="33">
        <f t="shared" si="1610"/>
        <v>0</v>
      </c>
      <c r="S2464" s="33">
        <f t="shared" si="1610"/>
        <v>0</v>
      </c>
    </row>
    <row r="2465" spans="1:19">
      <c r="A2465" s="216" t="s">
        <v>84</v>
      </c>
      <c r="B2465" s="32" t="s">
        <v>83</v>
      </c>
      <c r="C2465" s="34" t="s">
        <v>84</v>
      </c>
      <c r="D2465" s="34" t="s">
        <v>84</v>
      </c>
      <c r="E2465" s="34" t="s">
        <v>84</v>
      </c>
      <c r="F2465" s="34" t="s">
        <v>84</v>
      </c>
      <c r="G2465" s="34" t="s">
        <v>84</v>
      </c>
      <c r="H2465" s="34" t="s">
        <v>84</v>
      </c>
      <c r="I2465" s="34" t="s">
        <v>84</v>
      </c>
      <c r="J2465" s="34" t="s">
        <v>84</v>
      </c>
      <c r="K2465" s="34" t="s">
        <v>84</v>
      </c>
      <c r="L2465" s="34" t="s">
        <v>84</v>
      </c>
      <c r="M2465" s="34" t="s">
        <v>84</v>
      </c>
      <c r="N2465" s="34" t="s">
        <v>84</v>
      </c>
      <c r="O2465" s="34" t="s">
        <v>84</v>
      </c>
      <c r="P2465" s="34" t="s">
        <v>84</v>
      </c>
      <c r="Q2465" s="34" t="s">
        <v>84</v>
      </c>
      <c r="R2465" s="34" t="s">
        <v>84</v>
      </c>
      <c r="S2465" s="34" t="s">
        <v>84</v>
      </c>
    </row>
    <row r="2466" spans="1:19">
      <c r="A2466" s="216" t="s">
        <v>85</v>
      </c>
      <c r="B2466" s="37" t="s">
        <v>85</v>
      </c>
      <c r="C2466" s="37" t="s">
        <v>85</v>
      </c>
      <c r="D2466" s="37" t="s">
        <v>85</v>
      </c>
      <c r="E2466" s="37" t="s">
        <v>85</v>
      </c>
      <c r="F2466" s="37" t="s">
        <v>85</v>
      </c>
      <c r="G2466" s="37" t="s">
        <v>85</v>
      </c>
      <c r="H2466" s="37" t="s">
        <v>85</v>
      </c>
      <c r="I2466" s="37" t="s">
        <v>85</v>
      </c>
      <c r="J2466" s="37" t="s">
        <v>85</v>
      </c>
      <c r="K2466" s="37" t="s">
        <v>85</v>
      </c>
      <c r="L2466" s="37" t="s">
        <v>85</v>
      </c>
      <c r="M2466" s="37" t="s">
        <v>85</v>
      </c>
      <c r="N2466" s="37" t="s">
        <v>85</v>
      </c>
      <c r="O2466" s="37" t="s">
        <v>85</v>
      </c>
      <c r="P2466" s="37" t="s">
        <v>85</v>
      </c>
      <c r="Q2466" s="37" t="s">
        <v>85</v>
      </c>
      <c r="R2466" s="37" t="s">
        <v>85</v>
      </c>
      <c r="S2466" s="37" t="s">
        <v>85</v>
      </c>
    </row>
    <row r="2467" spans="1:19">
      <c r="A2467" s="216">
        <f>A1822</f>
        <v>0</v>
      </c>
      <c r="B2467" s="37"/>
      <c r="C2467" s="33" t="str">
        <f t="shared" ref="C2467:S2467" ca="1" si="1611">C1822</f>
        <v>BSIMAC</v>
      </c>
      <c r="D2467" s="33" t="str">
        <f t="shared" ca="1" si="1611"/>
        <v>CSE</v>
      </c>
      <c r="E2467" s="33" t="str">
        <f t="shared" ca="1" si="1611"/>
        <v>DeST</v>
      </c>
      <c r="F2467" s="33" t="str">
        <f t="shared" ca="1" si="1611"/>
        <v>EnergyPlus</v>
      </c>
      <c r="G2467" s="33" t="str">
        <f t="shared" ca="1" si="1611"/>
        <v>ESP-r</v>
      </c>
      <c r="H2467" s="33" t="str">
        <f t="shared" ca="1" si="1611"/>
        <v>TRNSYS</v>
      </c>
      <c r="I2467" s="33" t="str">
        <f t="shared" ca="1" si="1611"/>
        <v>TestSpec-Alt</v>
      </c>
      <c r="J2467" s="33">
        <f t="shared" ca="1" si="1611"/>
        <v>0</v>
      </c>
      <c r="K2467" s="33">
        <f t="shared" ca="1" si="1611"/>
        <v>0</v>
      </c>
      <c r="L2467" s="33">
        <f t="shared" ca="1" si="1611"/>
        <v>0</v>
      </c>
      <c r="M2467" s="33">
        <f t="shared" ca="1" si="1611"/>
        <v>0</v>
      </c>
      <c r="N2467" s="33">
        <f t="shared" ca="1" si="1611"/>
        <v>0</v>
      </c>
      <c r="O2467" s="33">
        <f t="shared" ca="1" si="1611"/>
        <v>0</v>
      </c>
      <c r="P2467" s="33">
        <f t="shared" ca="1" si="1611"/>
        <v>0</v>
      </c>
      <c r="Q2467" s="33">
        <f t="shared" ca="1" si="1611"/>
        <v>0</v>
      </c>
      <c r="R2467" s="33">
        <f t="shared" ca="1" si="1611"/>
        <v>0</v>
      </c>
      <c r="S2467" s="33" t="str">
        <f t="shared" ca="1" si="1611"/>
        <v>Tested Prg</v>
      </c>
    </row>
    <row r="2468" spans="1:19">
      <c r="A2468" s="226">
        <v>230</v>
      </c>
      <c r="B2468" s="8">
        <v>1</v>
      </c>
      <c r="C2468" s="28">
        <f ca="1">IF(ISNUMBER(OFFSET(INDIRECT("'"&amp;'DATA for charts'!C$5&amp;"'!$M1"),$A2468-1,0)),OFFSET(INDIRECT("'"&amp;'DATA for charts'!C$5&amp;"'!$M1"),$A2468-1,0),NA())</f>
        <v>0</v>
      </c>
      <c r="D2468" s="28">
        <f ca="1">IF(ISNUMBER(OFFSET(INDIRECT("'"&amp;'DATA for charts'!D$5&amp;"'!$M1"),$A2468-1,0)),OFFSET(INDIRECT("'"&amp;'DATA for charts'!D$5&amp;"'!$M1"),$A2468-1,0),NA())</f>
        <v>0</v>
      </c>
      <c r="E2468" s="28">
        <f ca="1">IF(ISNUMBER(OFFSET(INDIRECT("'"&amp;'DATA for charts'!E$5&amp;"'!$M1"),$A2468-1,0)),OFFSET(INDIRECT("'"&amp;'DATA for charts'!E$5&amp;"'!$M1"),$A2468-1,0),NA())</f>
        <v>0</v>
      </c>
      <c r="F2468" s="28">
        <f ca="1">IF(ISNUMBER(OFFSET(INDIRECT("'"&amp;'DATA for charts'!F$5&amp;"'!$M1"),$A2468-1,0)),OFFSET(INDIRECT("'"&amp;'DATA for charts'!F$5&amp;"'!$M1"),$A2468-1,0),NA())</f>
        <v>0</v>
      </c>
      <c r="G2468" s="28">
        <f ca="1">IF(ISNUMBER(OFFSET(INDIRECT("'"&amp;'DATA for charts'!G$5&amp;"'!$M1"),$A2468-1,0)),OFFSET(INDIRECT("'"&amp;'DATA for charts'!G$5&amp;"'!$M1"),$A2468-1,0),NA())</f>
        <v>0</v>
      </c>
      <c r="H2468" s="28">
        <f ca="1">IF(ISNUMBER(OFFSET(INDIRECT("'"&amp;'DATA for charts'!H$5&amp;"'!$M1"),$A2468-1,0)),OFFSET(INDIRECT("'"&amp;'DATA for charts'!H$5&amp;"'!$M1"),$A2468-1,0),NA())</f>
        <v>0</v>
      </c>
      <c r="I2468" s="28" t="e">
        <f ca="1">IF(ISNUMBER(OFFSET(INDIRECT("'"&amp;'DATA for charts'!I$5&amp;"'!$M1"),$A2468-1,0)),OFFSET(INDIRECT("'"&amp;'DATA for charts'!I$5&amp;"'!$M1"),$A2468-1,0),NA())</f>
        <v>#N/A</v>
      </c>
      <c r="J2468" s="28" t="e">
        <f ca="1">IF(ISNUMBER(OFFSET(INDIRECT("'"&amp;'DATA for charts'!J$5&amp;"'!$M1"),$A2468-1,0)),OFFSET(INDIRECT("'"&amp;'DATA for charts'!J$5&amp;"'!$M1"),$A2468-1,0),NA())</f>
        <v>#N/A</v>
      </c>
      <c r="K2468" s="28" t="e">
        <f ca="1">IF(ISNUMBER(OFFSET(INDIRECT("'"&amp;'DATA for charts'!K$5&amp;"'!$M1"),$A2468-1,0)),OFFSET(INDIRECT("'"&amp;'DATA for charts'!K$5&amp;"'!$M1"),$A2468-1,0),NA())</f>
        <v>#N/A</v>
      </c>
      <c r="L2468" s="28" t="e">
        <f ca="1">IF(ISNUMBER(OFFSET(INDIRECT("'"&amp;'DATA for charts'!L$5&amp;"'!$M1"),$A2468-1,0)),OFFSET(INDIRECT("'"&amp;'DATA for charts'!L$5&amp;"'!$M1"),$A2468-1,0),NA())</f>
        <v>#N/A</v>
      </c>
      <c r="M2468" s="28" t="e">
        <f ca="1">IF(ISNUMBER(OFFSET(INDIRECT("'"&amp;'DATA for charts'!M$5&amp;"'!$M1"),$A2468-1,0)),OFFSET(INDIRECT("'"&amp;'DATA for charts'!M$5&amp;"'!$M1"),$A2468-1,0),NA())</f>
        <v>#N/A</v>
      </c>
      <c r="N2468" s="28" t="e">
        <f ca="1">IF(ISNUMBER(OFFSET(INDIRECT("'"&amp;'DATA for charts'!N$5&amp;"'!$M1"),$A2468-1,0)),OFFSET(INDIRECT("'"&amp;'DATA for charts'!N$5&amp;"'!$M1"),$A2468-1,0),NA())</f>
        <v>#N/A</v>
      </c>
      <c r="O2468" s="28" t="e">
        <f ca="1">IF(ISNUMBER(OFFSET(INDIRECT("'"&amp;'DATA for charts'!O$5&amp;"'!$M1"),$A2468-1,0)),OFFSET(INDIRECT("'"&amp;'DATA for charts'!O$5&amp;"'!$M1"),$A2468-1,0),NA())</f>
        <v>#N/A</v>
      </c>
      <c r="P2468" s="28" t="e">
        <f ca="1">IF(ISNUMBER(OFFSET(INDIRECT("'"&amp;'DATA for charts'!P$5&amp;"'!$M1"),$A2468-1,0)),OFFSET(INDIRECT("'"&amp;'DATA for charts'!P$5&amp;"'!$M1"),$A2468-1,0),NA())</f>
        <v>#N/A</v>
      </c>
      <c r="Q2468" s="28" t="e">
        <f ca="1">IF(ISNUMBER(OFFSET(INDIRECT("'"&amp;'DATA for charts'!Q$5&amp;"'!$M1"),$A2468-1,0)),OFFSET(INDIRECT("'"&amp;'DATA for charts'!Q$5&amp;"'!$M1"),$A2468-1,0),NA())</f>
        <v>#N/A</v>
      </c>
      <c r="R2468" s="28" t="e">
        <f ca="1">IF(ISNUMBER(OFFSET(INDIRECT("'"&amp;'DATA for charts'!R$5&amp;"'!$M1"),$A2468-1,0)),OFFSET(INDIRECT("'"&amp;'DATA for charts'!R$5&amp;"'!$M1"),$A2468-1,0),NA())</f>
        <v>#N/A</v>
      </c>
      <c r="S2468" s="28" t="e">
        <f ca="1">IF(ISNUMBER(OFFSET(INDIRECT("'"&amp;'DATA for charts'!S$5&amp;"'!$M1"),$A2468-1,0)),OFFSET(INDIRECT("'"&amp;'DATA for charts'!S$5&amp;"'!$M1"),$A2468-1,0),NA())</f>
        <v>#N/A</v>
      </c>
    </row>
    <row r="2469" spans="1:19">
      <c r="A2469" s="226">
        <f t="shared" ref="A2469:A2491" si="1612">A2468+1</f>
        <v>231</v>
      </c>
      <c r="B2469" s="8">
        <v>2</v>
      </c>
      <c r="C2469" s="28">
        <f ca="1">IF(ISNUMBER(OFFSET(INDIRECT("'"&amp;'DATA for charts'!C$5&amp;"'!$M1"),$A2469-1,0)),OFFSET(INDIRECT("'"&amp;'DATA for charts'!C$5&amp;"'!$M1"),$A2469-1,0),NA())</f>
        <v>0</v>
      </c>
      <c r="D2469" s="28">
        <f ca="1">IF(ISNUMBER(OFFSET(INDIRECT("'"&amp;'DATA for charts'!D$5&amp;"'!$M1"),$A2469-1,0)),OFFSET(INDIRECT("'"&amp;'DATA for charts'!D$5&amp;"'!$M1"),$A2469-1,0),NA())</f>
        <v>0</v>
      </c>
      <c r="E2469" s="28">
        <f ca="1">IF(ISNUMBER(OFFSET(INDIRECT("'"&amp;'DATA for charts'!E$5&amp;"'!$M1"),$A2469-1,0)),OFFSET(INDIRECT("'"&amp;'DATA for charts'!E$5&amp;"'!$M1"),$A2469-1,0),NA())</f>
        <v>0</v>
      </c>
      <c r="F2469" s="28">
        <f ca="1">IF(ISNUMBER(OFFSET(INDIRECT("'"&amp;'DATA for charts'!F$5&amp;"'!$M1"),$A2469-1,0)),OFFSET(INDIRECT("'"&amp;'DATA for charts'!F$5&amp;"'!$M1"),$A2469-1,0),NA())</f>
        <v>0</v>
      </c>
      <c r="G2469" s="28">
        <f ca="1">IF(ISNUMBER(OFFSET(INDIRECT("'"&amp;'DATA for charts'!G$5&amp;"'!$M1"),$A2469-1,0)),OFFSET(INDIRECT("'"&amp;'DATA for charts'!G$5&amp;"'!$M1"),$A2469-1,0),NA())</f>
        <v>0</v>
      </c>
      <c r="H2469" s="28">
        <f ca="1">IF(ISNUMBER(OFFSET(INDIRECT("'"&amp;'DATA for charts'!H$5&amp;"'!$M1"),$A2469-1,0)),OFFSET(INDIRECT("'"&amp;'DATA for charts'!H$5&amp;"'!$M1"),$A2469-1,0),NA())</f>
        <v>0</v>
      </c>
      <c r="I2469" s="28" t="e">
        <f ca="1">IF(ISNUMBER(OFFSET(INDIRECT("'"&amp;'DATA for charts'!I$5&amp;"'!$M1"),$A2469-1,0)),OFFSET(INDIRECT("'"&amp;'DATA for charts'!I$5&amp;"'!$M1"),$A2469-1,0),NA())</f>
        <v>#N/A</v>
      </c>
      <c r="J2469" s="28" t="e">
        <f ca="1">IF(ISNUMBER(OFFSET(INDIRECT("'"&amp;'DATA for charts'!J$5&amp;"'!$M1"),$A2469-1,0)),OFFSET(INDIRECT("'"&amp;'DATA for charts'!J$5&amp;"'!$M1"),$A2469-1,0),NA())</f>
        <v>#N/A</v>
      </c>
      <c r="K2469" s="28" t="e">
        <f ca="1">IF(ISNUMBER(OFFSET(INDIRECT("'"&amp;'DATA for charts'!K$5&amp;"'!$M1"),$A2469-1,0)),OFFSET(INDIRECT("'"&amp;'DATA for charts'!K$5&amp;"'!$M1"),$A2469-1,0),NA())</f>
        <v>#N/A</v>
      </c>
      <c r="L2469" s="28" t="e">
        <f ca="1">IF(ISNUMBER(OFFSET(INDIRECT("'"&amp;'DATA for charts'!L$5&amp;"'!$M1"),$A2469-1,0)),OFFSET(INDIRECT("'"&amp;'DATA for charts'!L$5&amp;"'!$M1"),$A2469-1,0),NA())</f>
        <v>#N/A</v>
      </c>
      <c r="M2469" s="28" t="e">
        <f ca="1">IF(ISNUMBER(OFFSET(INDIRECT("'"&amp;'DATA for charts'!M$5&amp;"'!$M1"),$A2469-1,0)),OFFSET(INDIRECT("'"&amp;'DATA for charts'!M$5&amp;"'!$M1"),$A2469-1,0),NA())</f>
        <v>#N/A</v>
      </c>
      <c r="N2469" s="28" t="e">
        <f ca="1">IF(ISNUMBER(OFFSET(INDIRECT("'"&amp;'DATA for charts'!N$5&amp;"'!$M1"),$A2469-1,0)),OFFSET(INDIRECT("'"&amp;'DATA for charts'!N$5&amp;"'!$M1"),$A2469-1,0),NA())</f>
        <v>#N/A</v>
      </c>
      <c r="O2469" s="28" t="e">
        <f ca="1">IF(ISNUMBER(OFFSET(INDIRECT("'"&amp;'DATA for charts'!O$5&amp;"'!$M1"),$A2469-1,0)),OFFSET(INDIRECT("'"&amp;'DATA for charts'!O$5&amp;"'!$M1"),$A2469-1,0),NA())</f>
        <v>#N/A</v>
      </c>
      <c r="P2469" s="28" t="e">
        <f ca="1">IF(ISNUMBER(OFFSET(INDIRECT("'"&amp;'DATA for charts'!P$5&amp;"'!$M1"),$A2469-1,0)),OFFSET(INDIRECT("'"&amp;'DATA for charts'!P$5&amp;"'!$M1"),$A2469-1,0),NA())</f>
        <v>#N/A</v>
      </c>
      <c r="Q2469" s="28" t="e">
        <f ca="1">IF(ISNUMBER(OFFSET(INDIRECT("'"&amp;'DATA for charts'!Q$5&amp;"'!$M1"),$A2469-1,0)),OFFSET(INDIRECT("'"&amp;'DATA for charts'!Q$5&amp;"'!$M1"),$A2469-1,0),NA())</f>
        <v>#N/A</v>
      </c>
      <c r="R2469" s="28" t="e">
        <f ca="1">IF(ISNUMBER(OFFSET(INDIRECT("'"&amp;'DATA for charts'!R$5&amp;"'!$M1"),$A2469-1,0)),OFFSET(INDIRECT("'"&amp;'DATA for charts'!R$5&amp;"'!$M1"),$A2469-1,0),NA())</f>
        <v>#N/A</v>
      </c>
      <c r="S2469" s="28" t="e">
        <f ca="1">IF(ISNUMBER(OFFSET(INDIRECT("'"&amp;'DATA for charts'!S$5&amp;"'!$M1"),$A2469-1,0)),OFFSET(INDIRECT("'"&amp;'DATA for charts'!S$5&amp;"'!$M1"),$A2469-1,0),NA())</f>
        <v>#N/A</v>
      </c>
    </row>
    <row r="2470" spans="1:19">
      <c r="A2470" s="226">
        <f t="shared" si="1612"/>
        <v>232</v>
      </c>
      <c r="B2470" s="8">
        <v>3</v>
      </c>
      <c r="C2470" s="28">
        <f ca="1">IF(ISNUMBER(OFFSET(INDIRECT("'"&amp;'DATA for charts'!C$5&amp;"'!$M1"),$A2470-1,0)),OFFSET(INDIRECT("'"&amp;'DATA for charts'!C$5&amp;"'!$M1"),$A2470-1,0),NA())</f>
        <v>0</v>
      </c>
      <c r="D2470" s="28">
        <f ca="1">IF(ISNUMBER(OFFSET(INDIRECT("'"&amp;'DATA for charts'!D$5&amp;"'!$M1"),$A2470-1,0)),OFFSET(INDIRECT("'"&amp;'DATA for charts'!D$5&amp;"'!$M1"),$A2470-1,0),NA())</f>
        <v>0</v>
      </c>
      <c r="E2470" s="28">
        <f ca="1">IF(ISNUMBER(OFFSET(INDIRECT("'"&amp;'DATA for charts'!E$5&amp;"'!$M1"),$A2470-1,0)),OFFSET(INDIRECT("'"&amp;'DATA for charts'!E$5&amp;"'!$M1"),$A2470-1,0),NA())</f>
        <v>0</v>
      </c>
      <c r="F2470" s="28">
        <f ca="1">IF(ISNUMBER(OFFSET(INDIRECT("'"&amp;'DATA for charts'!F$5&amp;"'!$M1"),$A2470-1,0)),OFFSET(INDIRECT("'"&amp;'DATA for charts'!F$5&amp;"'!$M1"),$A2470-1,0),NA())</f>
        <v>0</v>
      </c>
      <c r="G2470" s="28">
        <f ca="1">IF(ISNUMBER(OFFSET(INDIRECT("'"&amp;'DATA for charts'!G$5&amp;"'!$M1"),$A2470-1,0)),OFFSET(INDIRECT("'"&amp;'DATA for charts'!G$5&amp;"'!$M1"),$A2470-1,0),NA())</f>
        <v>0</v>
      </c>
      <c r="H2470" s="28">
        <f ca="1">IF(ISNUMBER(OFFSET(INDIRECT("'"&amp;'DATA for charts'!H$5&amp;"'!$M1"),$A2470-1,0)),OFFSET(INDIRECT("'"&amp;'DATA for charts'!H$5&amp;"'!$M1"),$A2470-1,0),NA())</f>
        <v>0</v>
      </c>
      <c r="I2470" s="28" t="e">
        <f ca="1">IF(ISNUMBER(OFFSET(INDIRECT("'"&amp;'DATA for charts'!I$5&amp;"'!$M1"),$A2470-1,0)),OFFSET(INDIRECT("'"&amp;'DATA for charts'!I$5&amp;"'!$M1"),$A2470-1,0),NA())</f>
        <v>#N/A</v>
      </c>
      <c r="J2470" s="28" t="e">
        <f ca="1">IF(ISNUMBER(OFFSET(INDIRECT("'"&amp;'DATA for charts'!J$5&amp;"'!$M1"),$A2470-1,0)),OFFSET(INDIRECT("'"&amp;'DATA for charts'!J$5&amp;"'!$M1"),$A2470-1,0),NA())</f>
        <v>#N/A</v>
      </c>
      <c r="K2470" s="28" t="e">
        <f ca="1">IF(ISNUMBER(OFFSET(INDIRECT("'"&amp;'DATA for charts'!K$5&amp;"'!$M1"),$A2470-1,0)),OFFSET(INDIRECT("'"&amp;'DATA for charts'!K$5&amp;"'!$M1"),$A2470-1,0),NA())</f>
        <v>#N/A</v>
      </c>
      <c r="L2470" s="28" t="e">
        <f ca="1">IF(ISNUMBER(OFFSET(INDIRECT("'"&amp;'DATA for charts'!L$5&amp;"'!$M1"),$A2470-1,0)),OFFSET(INDIRECT("'"&amp;'DATA for charts'!L$5&amp;"'!$M1"),$A2470-1,0),NA())</f>
        <v>#N/A</v>
      </c>
      <c r="M2470" s="28" t="e">
        <f ca="1">IF(ISNUMBER(OFFSET(INDIRECT("'"&amp;'DATA for charts'!M$5&amp;"'!$M1"),$A2470-1,0)),OFFSET(INDIRECT("'"&amp;'DATA for charts'!M$5&amp;"'!$M1"),$A2470-1,0),NA())</f>
        <v>#N/A</v>
      </c>
      <c r="N2470" s="28" t="e">
        <f ca="1">IF(ISNUMBER(OFFSET(INDIRECT("'"&amp;'DATA for charts'!N$5&amp;"'!$M1"),$A2470-1,0)),OFFSET(INDIRECT("'"&amp;'DATA for charts'!N$5&amp;"'!$M1"),$A2470-1,0),NA())</f>
        <v>#N/A</v>
      </c>
      <c r="O2470" s="28" t="e">
        <f ca="1">IF(ISNUMBER(OFFSET(INDIRECT("'"&amp;'DATA for charts'!O$5&amp;"'!$M1"),$A2470-1,0)),OFFSET(INDIRECT("'"&amp;'DATA for charts'!O$5&amp;"'!$M1"),$A2470-1,0),NA())</f>
        <v>#N/A</v>
      </c>
      <c r="P2470" s="28" t="e">
        <f ca="1">IF(ISNUMBER(OFFSET(INDIRECT("'"&amp;'DATA for charts'!P$5&amp;"'!$M1"),$A2470-1,0)),OFFSET(INDIRECT("'"&amp;'DATA for charts'!P$5&amp;"'!$M1"),$A2470-1,0),NA())</f>
        <v>#N/A</v>
      </c>
      <c r="Q2470" s="28" t="e">
        <f ca="1">IF(ISNUMBER(OFFSET(INDIRECT("'"&amp;'DATA for charts'!Q$5&amp;"'!$M1"),$A2470-1,0)),OFFSET(INDIRECT("'"&amp;'DATA for charts'!Q$5&amp;"'!$M1"),$A2470-1,0),NA())</f>
        <v>#N/A</v>
      </c>
      <c r="R2470" s="28" t="e">
        <f ca="1">IF(ISNUMBER(OFFSET(INDIRECT("'"&amp;'DATA for charts'!R$5&amp;"'!$M1"),$A2470-1,0)),OFFSET(INDIRECT("'"&amp;'DATA for charts'!R$5&amp;"'!$M1"),$A2470-1,0),NA())</f>
        <v>#N/A</v>
      </c>
      <c r="S2470" s="28" t="e">
        <f ca="1">IF(ISNUMBER(OFFSET(INDIRECT("'"&amp;'DATA for charts'!S$5&amp;"'!$M1"),$A2470-1,0)),OFFSET(INDIRECT("'"&amp;'DATA for charts'!S$5&amp;"'!$M1"),$A2470-1,0),NA())</f>
        <v>#N/A</v>
      </c>
    </row>
    <row r="2471" spans="1:19">
      <c r="A2471" s="226">
        <f t="shared" si="1612"/>
        <v>233</v>
      </c>
      <c r="B2471" s="8">
        <v>4</v>
      </c>
      <c r="C2471" s="28">
        <f ca="1">IF(ISNUMBER(OFFSET(INDIRECT("'"&amp;'DATA for charts'!C$5&amp;"'!$M1"),$A2471-1,0)),OFFSET(INDIRECT("'"&amp;'DATA for charts'!C$5&amp;"'!$M1"),$A2471-1,0),NA())</f>
        <v>0</v>
      </c>
      <c r="D2471" s="28">
        <f ca="1">IF(ISNUMBER(OFFSET(INDIRECT("'"&amp;'DATA for charts'!D$5&amp;"'!$M1"),$A2471-1,0)),OFFSET(INDIRECT("'"&amp;'DATA for charts'!D$5&amp;"'!$M1"),$A2471-1,0),NA())</f>
        <v>0</v>
      </c>
      <c r="E2471" s="28">
        <f ca="1">IF(ISNUMBER(OFFSET(INDIRECT("'"&amp;'DATA for charts'!E$5&amp;"'!$M1"),$A2471-1,0)),OFFSET(INDIRECT("'"&amp;'DATA for charts'!E$5&amp;"'!$M1"),$A2471-1,0),NA())</f>
        <v>0</v>
      </c>
      <c r="F2471" s="28">
        <f ca="1">IF(ISNUMBER(OFFSET(INDIRECT("'"&amp;'DATA for charts'!F$5&amp;"'!$M1"),$A2471-1,0)),OFFSET(INDIRECT("'"&amp;'DATA for charts'!F$5&amp;"'!$M1"),$A2471-1,0),NA())</f>
        <v>0</v>
      </c>
      <c r="G2471" s="28">
        <f ca="1">IF(ISNUMBER(OFFSET(INDIRECT("'"&amp;'DATA for charts'!G$5&amp;"'!$M1"),$A2471-1,0)),OFFSET(INDIRECT("'"&amp;'DATA for charts'!G$5&amp;"'!$M1"),$A2471-1,0),NA())</f>
        <v>0</v>
      </c>
      <c r="H2471" s="28">
        <f ca="1">IF(ISNUMBER(OFFSET(INDIRECT("'"&amp;'DATA for charts'!H$5&amp;"'!$M1"),$A2471-1,0)),OFFSET(INDIRECT("'"&amp;'DATA for charts'!H$5&amp;"'!$M1"),$A2471-1,0),NA())</f>
        <v>0</v>
      </c>
      <c r="I2471" s="28" t="e">
        <f ca="1">IF(ISNUMBER(OFFSET(INDIRECT("'"&amp;'DATA for charts'!I$5&amp;"'!$M1"),$A2471-1,0)),OFFSET(INDIRECT("'"&amp;'DATA for charts'!I$5&amp;"'!$M1"),$A2471-1,0),NA())</f>
        <v>#N/A</v>
      </c>
      <c r="J2471" s="28" t="e">
        <f ca="1">IF(ISNUMBER(OFFSET(INDIRECT("'"&amp;'DATA for charts'!J$5&amp;"'!$M1"),$A2471-1,0)),OFFSET(INDIRECT("'"&amp;'DATA for charts'!J$5&amp;"'!$M1"),$A2471-1,0),NA())</f>
        <v>#N/A</v>
      </c>
      <c r="K2471" s="28" t="e">
        <f ca="1">IF(ISNUMBER(OFFSET(INDIRECT("'"&amp;'DATA for charts'!K$5&amp;"'!$M1"),$A2471-1,0)),OFFSET(INDIRECT("'"&amp;'DATA for charts'!K$5&amp;"'!$M1"),$A2471-1,0),NA())</f>
        <v>#N/A</v>
      </c>
      <c r="L2471" s="28" t="e">
        <f ca="1">IF(ISNUMBER(OFFSET(INDIRECT("'"&amp;'DATA for charts'!L$5&amp;"'!$M1"),$A2471-1,0)),OFFSET(INDIRECT("'"&amp;'DATA for charts'!L$5&amp;"'!$M1"),$A2471-1,0),NA())</f>
        <v>#N/A</v>
      </c>
      <c r="M2471" s="28" t="e">
        <f ca="1">IF(ISNUMBER(OFFSET(INDIRECT("'"&amp;'DATA for charts'!M$5&amp;"'!$M1"),$A2471-1,0)),OFFSET(INDIRECT("'"&amp;'DATA for charts'!M$5&amp;"'!$M1"),$A2471-1,0),NA())</f>
        <v>#N/A</v>
      </c>
      <c r="N2471" s="28" t="e">
        <f ca="1">IF(ISNUMBER(OFFSET(INDIRECT("'"&amp;'DATA for charts'!N$5&amp;"'!$M1"),$A2471-1,0)),OFFSET(INDIRECT("'"&amp;'DATA for charts'!N$5&amp;"'!$M1"),$A2471-1,0),NA())</f>
        <v>#N/A</v>
      </c>
      <c r="O2471" s="28" t="e">
        <f ca="1">IF(ISNUMBER(OFFSET(INDIRECT("'"&amp;'DATA for charts'!O$5&amp;"'!$M1"),$A2471-1,0)),OFFSET(INDIRECT("'"&amp;'DATA for charts'!O$5&amp;"'!$M1"),$A2471-1,0),NA())</f>
        <v>#N/A</v>
      </c>
      <c r="P2471" s="28" t="e">
        <f ca="1">IF(ISNUMBER(OFFSET(INDIRECT("'"&amp;'DATA for charts'!P$5&amp;"'!$M1"),$A2471-1,0)),OFFSET(INDIRECT("'"&amp;'DATA for charts'!P$5&amp;"'!$M1"),$A2471-1,0),NA())</f>
        <v>#N/A</v>
      </c>
      <c r="Q2471" s="28" t="e">
        <f ca="1">IF(ISNUMBER(OFFSET(INDIRECT("'"&amp;'DATA for charts'!Q$5&amp;"'!$M1"),$A2471-1,0)),OFFSET(INDIRECT("'"&amp;'DATA for charts'!Q$5&amp;"'!$M1"),$A2471-1,0),NA())</f>
        <v>#N/A</v>
      </c>
      <c r="R2471" s="28" t="e">
        <f ca="1">IF(ISNUMBER(OFFSET(INDIRECT("'"&amp;'DATA for charts'!R$5&amp;"'!$M1"),$A2471-1,0)),OFFSET(INDIRECT("'"&amp;'DATA for charts'!R$5&amp;"'!$M1"),$A2471-1,0),NA())</f>
        <v>#N/A</v>
      </c>
      <c r="S2471" s="28" t="e">
        <f ca="1">IF(ISNUMBER(OFFSET(INDIRECT("'"&amp;'DATA for charts'!S$5&amp;"'!$M1"),$A2471-1,0)),OFFSET(INDIRECT("'"&amp;'DATA for charts'!S$5&amp;"'!$M1"),$A2471-1,0),NA())</f>
        <v>#N/A</v>
      </c>
    </row>
    <row r="2472" spans="1:19">
      <c r="A2472" s="226">
        <f t="shared" si="1612"/>
        <v>234</v>
      </c>
      <c r="B2472" s="8">
        <v>5</v>
      </c>
      <c r="C2472" s="28">
        <f ca="1">IF(ISNUMBER(OFFSET(INDIRECT("'"&amp;'DATA for charts'!C$5&amp;"'!$M1"),$A2472-1,0)),OFFSET(INDIRECT("'"&amp;'DATA for charts'!C$5&amp;"'!$M1"),$A2472-1,0),NA())</f>
        <v>0</v>
      </c>
      <c r="D2472" s="28">
        <f ca="1">IF(ISNUMBER(OFFSET(INDIRECT("'"&amp;'DATA for charts'!D$5&amp;"'!$M1"),$A2472-1,0)),OFFSET(INDIRECT("'"&amp;'DATA for charts'!D$5&amp;"'!$M1"),$A2472-1,0),NA())</f>
        <v>0</v>
      </c>
      <c r="E2472" s="28">
        <f ca="1">IF(ISNUMBER(OFFSET(INDIRECT("'"&amp;'DATA for charts'!E$5&amp;"'!$M1"),$A2472-1,0)),OFFSET(INDIRECT("'"&amp;'DATA for charts'!E$5&amp;"'!$M1"),$A2472-1,0),NA())</f>
        <v>0</v>
      </c>
      <c r="F2472" s="28">
        <f ca="1">IF(ISNUMBER(OFFSET(INDIRECT("'"&amp;'DATA for charts'!F$5&amp;"'!$M1"),$A2472-1,0)),OFFSET(INDIRECT("'"&amp;'DATA for charts'!F$5&amp;"'!$M1"),$A2472-1,0),NA())</f>
        <v>0</v>
      </c>
      <c r="G2472" s="28">
        <f ca="1">IF(ISNUMBER(OFFSET(INDIRECT("'"&amp;'DATA for charts'!G$5&amp;"'!$M1"),$A2472-1,0)),OFFSET(INDIRECT("'"&amp;'DATA for charts'!G$5&amp;"'!$M1"),$A2472-1,0),NA())</f>
        <v>0</v>
      </c>
      <c r="H2472" s="28">
        <f ca="1">IF(ISNUMBER(OFFSET(INDIRECT("'"&amp;'DATA for charts'!H$5&amp;"'!$M1"),$A2472-1,0)),OFFSET(INDIRECT("'"&amp;'DATA for charts'!H$5&amp;"'!$M1"),$A2472-1,0),NA())</f>
        <v>0</v>
      </c>
      <c r="I2472" s="28" t="e">
        <f ca="1">IF(ISNUMBER(OFFSET(INDIRECT("'"&amp;'DATA for charts'!I$5&amp;"'!$M1"),$A2472-1,0)),OFFSET(INDIRECT("'"&amp;'DATA for charts'!I$5&amp;"'!$M1"),$A2472-1,0),NA())</f>
        <v>#N/A</v>
      </c>
      <c r="J2472" s="28" t="e">
        <f ca="1">IF(ISNUMBER(OFFSET(INDIRECT("'"&amp;'DATA for charts'!J$5&amp;"'!$M1"),$A2472-1,0)),OFFSET(INDIRECT("'"&amp;'DATA for charts'!J$5&amp;"'!$M1"),$A2472-1,0),NA())</f>
        <v>#N/A</v>
      </c>
      <c r="K2472" s="28" t="e">
        <f ca="1">IF(ISNUMBER(OFFSET(INDIRECT("'"&amp;'DATA for charts'!K$5&amp;"'!$M1"),$A2472-1,0)),OFFSET(INDIRECT("'"&amp;'DATA for charts'!K$5&amp;"'!$M1"),$A2472-1,0),NA())</f>
        <v>#N/A</v>
      </c>
      <c r="L2472" s="28" t="e">
        <f ca="1">IF(ISNUMBER(OFFSET(INDIRECT("'"&amp;'DATA for charts'!L$5&amp;"'!$M1"),$A2472-1,0)),OFFSET(INDIRECT("'"&amp;'DATA for charts'!L$5&amp;"'!$M1"),$A2472-1,0),NA())</f>
        <v>#N/A</v>
      </c>
      <c r="M2472" s="28" t="e">
        <f ca="1">IF(ISNUMBER(OFFSET(INDIRECT("'"&amp;'DATA for charts'!M$5&amp;"'!$M1"),$A2472-1,0)),OFFSET(INDIRECT("'"&amp;'DATA for charts'!M$5&amp;"'!$M1"),$A2472-1,0),NA())</f>
        <v>#N/A</v>
      </c>
      <c r="N2472" s="28" t="e">
        <f ca="1">IF(ISNUMBER(OFFSET(INDIRECT("'"&amp;'DATA for charts'!N$5&amp;"'!$M1"),$A2472-1,0)),OFFSET(INDIRECT("'"&amp;'DATA for charts'!N$5&amp;"'!$M1"),$A2472-1,0),NA())</f>
        <v>#N/A</v>
      </c>
      <c r="O2472" s="28" t="e">
        <f ca="1">IF(ISNUMBER(OFFSET(INDIRECT("'"&amp;'DATA for charts'!O$5&amp;"'!$M1"),$A2472-1,0)),OFFSET(INDIRECT("'"&amp;'DATA for charts'!O$5&amp;"'!$M1"),$A2472-1,0),NA())</f>
        <v>#N/A</v>
      </c>
      <c r="P2472" s="28" t="e">
        <f ca="1">IF(ISNUMBER(OFFSET(INDIRECT("'"&amp;'DATA for charts'!P$5&amp;"'!$M1"),$A2472-1,0)),OFFSET(INDIRECT("'"&amp;'DATA for charts'!P$5&amp;"'!$M1"),$A2472-1,0),NA())</f>
        <v>#N/A</v>
      </c>
      <c r="Q2472" s="28" t="e">
        <f ca="1">IF(ISNUMBER(OFFSET(INDIRECT("'"&amp;'DATA for charts'!Q$5&amp;"'!$M1"),$A2472-1,0)),OFFSET(INDIRECT("'"&amp;'DATA for charts'!Q$5&amp;"'!$M1"),$A2472-1,0),NA())</f>
        <v>#N/A</v>
      </c>
      <c r="R2472" s="28" t="e">
        <f ca="1">IF(ISNUMBER(OFFSET(INDIRECT("'"&amp;'DATA for charts'!R$5&amp;"'!$M1"),$A2472-1,0)),OFFSET(INDIRECT("'"&amp;'DATA for charts'!R$5&amp;"'!$M1"),$A2472-1,0),NA())</f>
        <v>#N/A</v>
      </c>
      <c r="S2472" s="28" t="e">
        <f ca="1">IF(ISNUMBER(OFFSET(INDIRECT("'"&amp;'DATA for charts'!S$5&amp;"'!$M1"),$A2472-1,0)),OFFSET(INDIRECT("'"&amp;'DATA for charts'!S$5&amp;"'!$M1"),$A2472-1,0),NA())</f>
        <v>#N/A</v>
      </c>
    </row>
    <row r="2473" spans="1:19">
      <c r="A2473" s="226">
        <f t="shared" si="1612"/>
        <v>235</v>
      </c>
      <c r="B2473" s="8">
        <v>6</v>
      </c>
      <c r="C2473" s="28">
        <f ca="1">IF(ISNUMBER(OFFSET(INDIRECT("'"&amp;'DATA for charts'!C$5&amp;"'!$M1"),$A2473-1,0)),OFFSET(INDIRECT("'"&amp;'DATA for charts'!C$5&amp;"'!$M1"),$A2473-1,0),NA())</f>
        <v>0</v>
      </c>
      <c r="D2473" s="28">
        <f ca="1">IF(ISNUMBER(OFFSET(INDIRECT("'"&amp;'DATA for charts'!D$5&amp;"'!$M1"),$A2473-1,0)),OFFSET(INDIRECT("'"&amp;'DATA for charts'!D$5&amp;"'!$M1"),$A2473-1,0),NA())</f>
        <v>0</v>
      </c>
      <c r="E2473" s="28">
        <f ca="1">IF(ISNUMBER(OFFSET(INDIRECT("'"&amp;'DATA for charts'!E$5&amp;"'!$M1"),$A2473-1,0)),OFFSET(INDIRECT("'"&amp;'DATA for charts'!E$5&amp;"'!$M1"),$A2473-1,0),NA())</f>
        <v>0</v>
      </c>
      <c r="F2473" s="28">
        <f ca="1">IF(ISNUMBER(OFFSET(INDIRECT("'"&amp;'DATA for charts'!F$5&amp;"'!$M1"),$A2473-1,0)),OFFSET(INDIRECT("'"&amp;'DATA for charts'!F$5&amp;"'!$M1"),$A2473-1,0),NA())</f>
        <v>0</v>
      </c>
      <c r="G2473" s="28">
        <f ca="1">IF(ISNUMBER(OFFSET(INDIRECT("'"&amp;'DATA for charts'!G$5&amp;"'!$M1"),$A2473-1,0)),OFFSET(INDIRECT("'"&amp;'DATA for charts'!G$5&amp;"'!$M1"),$A2473-1,0),NA())</f>
        <v>0</v>
      </c>
      <c r="H2473" s="28">
        <f ca="1">IF(ISNUMBER(OFFSET(INDIRECT("'"&amp;'DATA for charts'!H$5&amp;"'!$M1"),$A2473-1,0)),OFFSET(INDIRECT("'"&amp;'DATA for charts'!H$5&amp;"'!$M1"),$A2473-1,0),NA())</f>
        <v>0</v>
      </c>
      <c r="I2473" s="28" t="e">
        <f ca="1">IF(ISNUMBER(OFFSET(INDIRECT("'"&amp;'DATA for charts'!I$5&amp;"'!$M1"),$A2473-1,0)),OFFSET(INDIRECT("'"&amp;'DATA for charts'!I$5&amp;"'!$M1"),$A2473-1,0),NA())</f>
        <v>#N/A</v>
      </c>
      <c r="J2473" s="28" t="e">
        <f ca="1">IF(ISNUMBER(OFFSET(INDIRECT("'"&amp;'DATA for charts'!J$5&amp;"'!$M1"),$A2473-1,0)),OFFSET(INDIRECT("'"&amp;'DATA for charts'!J$5&amp;"'!$M1"),$A2473-1,0),NA())</f>
        <v>#N/A</v>
      </c>
      <c r="K2473" s="28" t="e">
        <f ca="1">IF(ISNUMBER(OFFSET(INDIRECT("'"&amp;'DATA for charts'!K$5&amp;"'!$M1"),$A2473-1,0)),OFFSET(INDIRECT("'"&amp;'DATA for charts'!K$5&amp;"'!$M1"),$A2473-1,0),NA())</f>
        <v>#N/A</v>
      </c>
      <c r="L2473" s="28" t="e">
        <f ca="1">IF(ISNUMBER(OFFSET(INDIRECT("'"&amp;'DATA for charts'!L$5&amp;"'!$M1"),$A2473-1,0)),OFFSET(INDIRECT("'"&amp;'DATA for charts'!L$5&amp;"'!$M1"),$A2473-1,0),NA())</f>
        <v>#N/A</v>
      </c>
      <c r="M2473" s="28" t="e">
        <f ca="1">IF(ISNUMBER(OFFSET(INDIRECT("'"&amp;'DATA for charts'!M$5&amp;"'!$M1"),$A2473-1,0)),OFFSET(INDIRECT("'"&amp;'DATA for charts'!M$5&amp;"'!$M1"),$A2473-1,0),NA())</f>
        <v>#N/A</v>
      </c>
      <c r="N2473" s="28" t="e">
        <f ca="1">IF(ISNUMBER(OFFSET(INDIRECT("'"&amp;'DATA for charts'!N$5&amp;"'!$M1"),$A2473-1,0)),OFFSET(INDIRECT("'"&amp;'DATA for charts'!N$5&amp;"'!$M1"),$A2473-1,0),NA())</f>
        <v>#N/A</v>
      </c>
      <c r="O2473" s="28" t="e">
        <f ca="1">IF(ISNUMBER(OFFSET(INDIRECT("'"&amp;'DATA for charts'!O$5&amp;"'!$M1"),$A2473-1,0)),OFFSET(INDIRECT("'"&amp;'DATA for charts'!O$5&amp;"'!$M1"),$A2473-1,0),NA())</f>
        <v>#N/A</v>
      </c>
      <c r="P2473" s="28" t="e">
        <f ca="1">IF(ISNUMBER(OFFSET(INDIRECT("'"&amp;'DATA for charts'!P$5&amp;"'!$M1"),$A2473-1,0)),OFFSET(INDIRECT("'"&amp;'DATA for charts'!P$5&amp;"'!$M1"),$A2473-1,0),NA())</f>
        <v>#N/A</v>
      </c>
      <c r="Q2473" s="28" t="e">
        <f ca="1">IF(ISNUMBER(OFFSET(INDIRECT("'"&amp;'DATA for charts'!Q$5&amp;"'!$M1"),$A2473-1,0)),OFFSET(INDIRECT("'"&amp;'DATA for charts'!Q$5&amp;"'!$M1"),$A2473-1,0),NA())</f>
        <v>#N/A</v>
      </c>
      <c r="R2473" s="28" t="e">
        <f ca="1">IF(ISNUMBER(OFFSET(INDIRECT("'"&amp;'DATA for charts'!R$5&amp;"'!$M1"),$A2473-1,0)),OFFSET(INDIRECT("'"&amp;'DATA for charts'!R$5&amp;"'!$M1"),$A2473-1,0),NA())</f>
        <v>#N/A</v>
      </c>
      <c r="S2473" s="28" t="e">
        <f ca="1">IF(ISNUMBER(OFFSET(INDIRECT("'"&amp;'DATA for charts'!S$5&amp;"'!$M1"),$A2473-1,0)),OFFSET(INDIRECT("'"&amp;'DATA for charts'!S$5&amp;"'!$M1"),$A2473-1,0),NA())</f>
        <v>#N/A</v>
      </c>
    </row>
    <row r="2474" spans="1:19">
      <c r="A2474" s="226">
        <f t="shared" si="1612"/>
        <v>236</v>
      </c>
      <c r="B2474" s="8">
        <v>7</v>
      </c>
      <c r="C2474" s="28">
        <f ca="1">IF(ISNUMBER(OFFSET(INDIRECT("'"&amp;'DATA for charts'!C$5&amp;"'!$M1"),$A2474-1,0)),OFFSET(INDIRECT("'"&amp;'DATA for charts'!C$5&amp;"'!$M1"),$A2474-1,0),NA())</f>
        <v>0</v>
      </c>
      <c r="D2474" s="28">
        <f ca="1">IF(ISNUMBER(OFFSET(INDIRECT("'"&amp;'DATA for charts'!D$5&amp;"'!$M1"),$A2474-1,0)),OFFSET(INDIRECT("'"&amp;'DATA for charts'!D$5&amp;"'!$M1"),$A2474-1,0),NA())</f>
        <v>0</v>
      </c>
      <c r="E2474" s="28">
        <f ca="1">IF(ISNUMBER(OFFSET(INDIRECT("'"&amp;'DATA for charts'!E$5&amp;"'!$M1"),$A2474-1,0)),OFFSET(INDIRECT("'"&amp;'DATA for charts'!E$5&amp;"'!$M1"),$A2474-1,0),NA())</f>
        <v>0</v>
      </c>
      <c r="F2474" s="28">
        <f ca="1">IF(ISNUMBER(OFFSET(INDIRECT("'"&amp;'DATA for charts'!F$5&amp;"'!$M1"),$A2474-1,0)),OFFSET(INDIRECT("'"&amp;'DATA for charts'!F$5&amp;"'!$M1"),$A2474-1,0),NA())</f>
        <v>0</v>
      </c>
      <c r="G2474" s="28">
        <f ca="1">IF(ISNUMBER(OFFSET(INDIRECT("'"&amp;'DATA for charts'!G$5&amp;"'!$M1"),$A2474-1,0)),OFFSET(INDIRECT("'"&amp;'DATA for charts'!G$5&amp;"'!$M1"),$A2474-1,0),NA())</f>
        <v>0</v>
      </c>
      <c r="H2474" s="28">
        <f ca="1">IF(ISNUMBER(OFFSET(INDIRECT("'"&amp;'DATA for charts'!H$5&amp;"'!$M1"),$A2474-1,0)),OFFSET(INDIRECT("'"&amp;'DATA for charts'!H$5&amp;"'!$M1"),$A2474-1,0),NA())</f>
        <v>0</v>
      </c>
      <c r="I2474" s="28" t="e">
        <f ca="1">IF(ISNUMBER(OFFSET(INDIRECT("'"&amp;'DATA for charts'!I$5&amp;"'!$M1"),$A2474-1,0)),OFFSET(INDIRECT("'"&amp;'DATA for charts'!I$5&amp;"'!$M1"),$A2474-1,0),NA())</f>
        <v>#N/A</v>
      </c>
      <c r="J2474" s="28" t="e">
        <f ca="1">IF(ISNUMBER(OFFSET(INDIRECT("'"&amp;'DATA for charts'!J$5&amp;"'!$M1"),$A2474-1,0)),OFFSET(INDIRECT("'"&amp;'DATA for charts'!J$5&amp;"'!$M1"),$A2474-1,0),NA())</f>
        <v>#N/A</v>
      </c>
      <c r="K2474" s="28" t="e">
        <f ca="1">IF(ISNUMBER(OFFSET(INDIRECT("'"&amp;'DATA for charts'!K$5&amp;"'!$M1"),$A2474-1,0)),OFFSET(INDIRECT("'"&amp;'DATA for charts'!K$5&amp;"'!$M1"),$A2474-1,0),NA())</f>
        <v>#N/A</v>
      </c>
      <c r="L2474" s="28" t="e">
        <f ca="1">IF(ISNUMBER(OFFSET(INDIRECT("'"&amp;'DATA for charts'!L$5&amp;"'!$M1"),$A2474-1,0)),OFFSET(INDIRECT("'"&amp;'DATA for charts'!L$5&amp;"'!$M1"),$A2474-1,0),NA())</f>
        <v>#N/A</v>
      </c>
      <c r="M2474" s="28" t="e">
        <f ca="1">IF(ISNUMBER(OFFSET(INDIRECT("'"&amp;'DATA for charts'!M$5&amp;"'!$M1"),$A2474-1,0)),OFFSET(INDIRECT("'"&amp;'DATA for charts'!M$5&amp;"'!$M1"),$A2474-1,0),NA())</f>
        <v>#N/A</v>
      </c>
      <c r="N2474" s="28" t="e">
        <f ca="1">IF(ISNUMBER(OFFSET(INDIRECT("'"&amp;'DATA for charts'!N$5&amp;"'!$M1"),$A2474-1,0)),OFFSET(INDIRECT("'"&amp;'DATA for charts'!N$5&amp;"'!$M1"),$A2474-1,0),NA())</f>
        <v>#N/A</v>
      </c>
      <c r="O2474" s="28" t="e">
        <f ca="1">IF(ISNUMBER(OFFSET(INDIRECT("'"&amp;'DATA for charts'!O$5&amp;"'!$M1"),$A2474-1,0)),OFFSET(INDIRECT("'"&amp;'DATA for charts'!O$5&amp;"'!$M1"),$A2474-1,0),NA())</f>
        <v>#N/A</v>
      </c>
      <c r="P2474" s="28" t="e">
        <f ca="1">IF(ISNUMBER(OFFSET(INDIRECT("'"&amp;'DATA for charts'!P$5&amp;"'!$M1"),$A2474-1,0)),OFFSET(INDIRECT("'"&amp;'DATA for charts'!P$5&amp;"'!$M1"),$A2474-1,0),NA())</f>
        <v>#N/A</v>
      </c>
      <c r="Q2474" s="28" t="e">
        <f ca="1">IF(ISNUMBER(OFFSET(INDIRECT("'"&amp;'DATA for charts'!Q$5&amp;"'!$M1"),$A2474-1,0)),OFFSET(INDIRECT("'"&amp;'DATA for charts'!Q$5&amp;"'!$M1"),$A2474-1,0),NA())</f>
        <v>#N/A</v>
      </c>
      <c r="R2474" s="28" t="e">
        <f ca="1">IF(ISNUMBER(OFFSET(INDIRECT("'"&amp;'DATA for charts'!R$5&amp;"'!$M1"),$A2474-1,0)),OFFSET(INDIRECT("'"&amp;'DATA for charts'!R$5&amp;"'!$M1"),$A2474-1,0),NA())</f>
        <v>#N/A</v>
      </c>
      <c r="S2474" s="28" t="e">
        <f ca="1">IF(ISNUMBER(OFFSET(INDIRECT("'"&amp;'DATA for charts'!S$5&amp;"'!$M1"),$A2474-1,0)),OFFSET(INDIRECT("'"&amp;'DATA for charts'!S$5&amp;"'!$M1"),$A2474-1,0),NA())</f>
        <v>#N/A</v>
      </c>
    </row>
    <row r="2475" spans="1:19">
      <c r="A2475" s="226">
        <f t="shared" si="1612"/>
        <v>237</v>
      </c>
      <c r="B2475" s="8">
        <v>8</v>
      </c>
      <c r="C2475" s="28">
        <f ca="1">IF(ISNUMBER(OFFSET(INDIRECT("'"&amp;'DATA for charts'!C$5&amp;"'!$M1"),$A2475-1,0)),OFFSET(INDIRECT("'"&amp;'DATA for charts'!C$5&amp;"'!$M1"),$A2475-1,0),NA())</f>
        <v>55.73</v>
      </c>
      <c r="D2475" s="28">
        <f ca="1">IF(ISNUMBER(OFFSET(INDIRECT("'"&amp;'DATA for charts'!D$5&amp;"'!$M1"),$A2475-1,0)),OFFSET(INDIRECT("'"&amp;'DATA for charts'!D$5&amp;"'!$M1"),$A2475-1,0),NA())</f>
        <v>50.936979999999998</v>
      </c>
      <c r="E2475" s="28">
        <f ca="1">IF(ISNUMBER(OFFSET(INDIRECT("'"&amp;'DATA for charts'!E$5&amp;"'!$M1"),$A2475-1,0)),OFFSET(INDIRECT("'"&amp;'DATA for charts'!E$5&amp;"'!$M1"),$A2475-1,0),NA())</f>
        <v>41.95</v>
      </c>
      <c r="F2475" s="28">
        <f ca="1">IF(ISNUMBER(OFFSET(INDIRECT("'"&amp;'DATA for charts'!F$5&amp;"'!$M1"),$A2475-1,0)),OFFSET(INDIRECT("'"&amp;'DATA for charts'!F$5&amp;"'!$M1"),$A2475-1,0),NA())</f>
        <v>58.703593934463335</v>
      </c>
      <c r="G2475" s="28">
        <f ca="1">IF(ISNUMBER(OFFSET(INDIRECT("'"&amp;'DATA for charts'!G$5&amp;"'!$M1"),$A2475-1,0)),OFFSET(INDIRECT("'"&amp;'DATA for charts'!G$5&amp;"'!$M1"),$A2475-1,0),NA())</f>
        <v>52.46</v>
      </c>
      <c r="H2475" s="28">
        <f ca="1">IF(ISNUMBER(OFFSET(INDIRECT("'"&amp;'DATA for charts'!H$5&amp;"'!$M1"),$A2475-1,0)),OFFSET(INDIRECT("'"&amp;'DATA for charts'!H$5&amp;"'!$M1"),$A2475-1,0),NA())</f>
        <v>56.995999762997997</v>
      </c>
      <c r="I2475" s="28" t="e">
        <f ca="1">IF(ISNUMBER(OFFSET(INDIRECT("'"&amp;'DATA for charts'!I$5&amp;"'!$M1"),$A2475-1,0)),OFFSET(INDIRECT("'"&amp;'DATA for charts'!I$5&amp;"'!$M1"),$A2475-1,0),NA())</f>
        <v>#N/A</v>
      </c>
      <c r="J2475" s="28" t="e">
        <f ca="1">IF(ISNUMBER(OFFSET(INDIRECT("'"&amp;'DATA for charts'!J$5&amp;"'!$M1"),$A2475-1,0)),OFFSET(INDIRECT("'"&amp;'DATA for charts'!J$5&amp;"'!$M1"),$A2475-1,0),NA())</f>
        <v>#N/A</v>
      </c>
      <c r="K2475" s="28" t="e">
        <f ca="1">IF(ISNUMBER(OFFSET(INDIRECT("'"&amp;'DATA for charts'!K$5&amp;"'!$M1"),$A2475-1,0)),OFFSET(INDIRECT("'"&amp;'DATA for charts'!K$5&amp;"'!$M1"),$A2475-1,0),NA())</f>
        <v>#N/A</v>
      </c>
      <c r="L2475" s="28" t="e">
        <f ca="1">IF(ISNUMBER(OFFSET(INDIRECT("'"&amp;'DATA for charts'!L$5&amp;"'!$M1"),$A2475-1,0)),OFFSET(INDIRECT("'"&amp;'DATA for charts'!L$5&amp;"'!$M1"),$A2475-1,0),NA())</f>
        <v>#N/A</v>
      </c>
      <c r="M2475" s="28" t="e">
        <f ca="1">IF(ISNUMBER(OFFSET(INDIRECT("'"&amp;'DATA for charts'!M$5&amp;"'!$M1"),$A2475-1,0)),OFFSET(INDIRECT("'"&amp;'DATA for charts'!M$5&amp;"'!$M1"),$A2475-1,0),NA())</f>
        <v>#N/A</v>
      </c>
      <c r="N2475" s="28" t="e">
        <f ca="1">IF(ISNUMBER(OFFSET(INDIRECT("'"&amp;'DATA for charts'!N$5&amp;"'!$M1"),$A2475-1,0)),OFFSET(INDIRECT("'"&amp;'DATA for charts'!N$5&amp;"'!$M1"),$A2475-1,0),NA())</f>
        <v>#N/A</v>
      </c>
      <c r="O2475" s="28" t="e">
        <f ca="1">IF(ISNUMBER(OFFSET(INDIRECT("'"&amp;'DATA for charts'!O$5&amp;"'!$M1"),$A2475-1,0)),OFFSET(INDIRECT("'"&amp;'DATA for charts'!O$5&amp;"'!$M1"),$A2475-1,0),NA())</f>
        <v>#N/A</v>
      </c>
      <c r="P2475" s="28" t="e">
        <f ca="1">IF(ISNUMBER(OFFSET(INDIRECT("'"&amp;'DATA for charts'!P$5&amp;"'!$M1"),$A2475-1,0)),OFFSET(INDIRECT("'"&amp;'DATA for charts'!P$5&amp;"'!$M1"),$A2475-1,0),NA())</f>
        <v>#N/A</v>
      </c>
      <c r="Q2475" s="28" t="e">
        <f ca="1">IF(ISNUMBER(OFFSET(INDIRECT("'"&amp;'DATA for charts'!Q$5&amp;"'!$M1"),$A2475-1,0)),OFFSET(INDIRECT("'"&amp;'DATA for charts'!Q$5&amp;"'!$M1"),$A2475-1,0),NA())</f>
        <v>#N/A</v>
      </c>
      <c r="R2475" s="28" t="e">
        <f ca="1">IF(ISNUMBER(OFFSET(INDIRECT("'"&amp;'DATA for charts'!R$5&amp;"'!$M1"),$A2475-1,0)),OFFSET(INDIRECT("'"&amp;'DATA for charts'!R$5&amp;"'!$M1"),$A2475-1,0),NA())</f>
        <v>#N/A</v>
      </c>
      <c r="S2475" s="28" t="e">
        <f ca="1">IF(ISNUMBER(OFFSET(INDIRECT("'"&amp;'DATA for charts'!S$5&amp;"'!$M1"),$A2475-1,0)),OFFSET(INDIRECT("'"&amp;'DATA for charts'!S$5&amp;"'!$M1"),$A2475-1,0),NA())</f>
        <v>#N/A</v>
      </c>
    </row>
    <row r="2476" spans="1:19">
      <c r="A2476" s="226">
        <f t="shared" si="1612"/>
        <v>238</v>
      </c>
      <c r="B2476" s="8">
        <v>9</v>
      </c>
      <c r="C2476" s="28">
        <f ca="1">IF(ISNUMBER(OFFSET(INDIRECT("'"&amp;'DATA for charts'!C$5&amp;"'!$M1"),$A2476-1,0)),OFFSET(INDIRECT("'"&amp;'DATA for charts'!C$5&amp;"'!$M1"),$A2476-1,0),NA())</f>
        <v>176.5</v>
      </c>
      <c r="D2476" s="28">
        <f ca="1">IF(ISNUMBER(OFFSET(INDIRECT("'"&amp;'DATA for charts'!D$5&amp;"'!$M1"),$A2476-1,0)),OFFSET(INDIRECT("'"&amp;'DATA for charts'!D$5&amp;"'!$M1"),$A2476-1,0),NA())</f>
        <v>180.8792</v>
      </c>
      <c r="E2476" s="28">
        <f ca="1">IF(ISNUMBER(OFFSET(INDIRECT("'"&amp;'DATA for charts'!E$5&amp;"'!$M1"),$A2476-1,0)),OFFSET(INDIRECT("'"&amp;'DATA for charts'!E$5&amp;"'!$M1"),$A2476-1,0),NA())</f>
        <v>200.8</v>
      </c>
      <c r="F2476" s="28">
        <f ca="1">IF(ISNUMBER(OFFSET(INDIRECT("'"&amp;'DATA for charts'!F$5&amp;"'!$M1"),$A2476-1,0)),OFFSET(INDIRECT("'"&amp;'DATA for charts'!F$5&amp;"'!$M1"),$A2476-1,0),NA())</f>
        <v>175.19229722682834</v>
      </c>
      <c r="G2476" s="28">
        <f ca="1">IF(ISNUMBER(OFFSET(INDIRECT("'"&amp;'DATA for charts'!G$5&amp;"'!$M1"),$A2476-1,0)),OFFSET(INDIRECT("'"&amp;'DATA for charts'!G$5&amp;"'!$M1"),$A2476-1,0),NA())</f>
        <v>165.67</v>
      </c>
      <c r="H2476" s="28">
        <f ca="1">IF(ISNUMBER(OFFSET(INDIRECT("'"&amp;'DATA for charts'!H$5&amp;"'!$M1"),$A2476-1,0)),OFFSET(INDIRECT("'"&amp;'DATA for charts'!H$5&amp;"'!$M1"),$A2476-1,0),NA())</f>
        <v>175.73018431385401</v>
      </c>
      <c r="I2476" s="28" t="e">
        <f ca="1">IF(ISNUMBER(OFFSET(INDIRECT("'"&amp;'DATA for charts'!I$5&amp;"'!$M1"),$A2476-1,0)),OFFSET(INDIRECT("'"&amp;'DATA for charts'!I$5&amp;"'!$M1"),$A2476-1,0),NA())</f>
        <v>#N/A</v>
      </c>
      <c r="J2476" s="28" t="e">
        <f ca="1">IF(ISNUMBER(OFFSET(INDIRECT("'"&amp;'DATA for charts'!J$5&amp;"'!$M1"),$A2476-1,0)),OFFSET(INDIRECT("'"&amp;'DATA for charts'!J$5&amp;"'!$M1"),$A2476-1,0),NA())</f>
        <v>#N/A</v>
      </c>
      <c r="K2476" s="28" t="e">
        <f ca="1">IF(ISNUMBER(OFFSET(INDIRECT("'"&amp;'DATA for charts'!K$5&amp;"'!$M1"),$A2476-1,0)),OFFSET(INDIRECT("'"&amp;'DATA for charts'!K$5&amp;"'!$M1"),$A2476-1,0),NA())</f>
        <v>#N/A</v>
      </c>
      <c r="L2476" s="28" t="e">
        <f ca="1">IF(ISNUMBER(OFFSET(INDIRECT("'"&amp;'DATA for charts'!L$5&amp;"'!$M1"),$A2476-1,0)),OFFSET(INDIRECT("'"&amp;'DATA for charts'!L$5&amp;"'!$M1"),$A2476-1,0),NA())</f>
        <v>#N/A</v>
      </c>
      <c r="M2476" s="28" t="e">
        <f ca="1">IF(ISNUMBER(OFFSET(INDIRECT("'"&amp;'DATA for charts'!M$5&amp;"'!$M1"),$A2476-1,0)),OFFSET(INDIRECT("'"&amp;'DATA for charts'!M$5&amp;"'!$M1"),$A2476-1,0),NA())</f>
        <v>#N/A</v>
      </c>
      <c r="N2476" s="28" t="e">
        <f ca="1">IF(ISNUMBER(OFFSET(INDIRECT("'"&amp;'DATA for charts'!N$5&amp;"'!$M1"),$A2476-1,0)),OFFSET(INDIRECT("'"&amp;'DATA for charts'!N$5&amp;"'!$M1"),$A2476-1,0),NA())</f>
        <v>#N/A</v>
      </c>
      <c r="O2476" s="28" t="e">
        <f ca="1">IF(ISNUMBER(OFFSET(INDIRECT("'"&amp;'DATA for charts'!O$5&amp;"'!$M1"),$A2476-1,0)),OFFSET(INDIRECT("'"&amp;'DATA for charts'!O$5&amp;"'!$M1"),$A2476-1,0),NA())</f>
        <v>#N/A</v>
      </c>
      <c r="P2476" s="28" t="e">
        <f ca="1">IF(ISNUMBER(OFFSET(INDIRECT("'"&amp;'DATA for charts'!P$5&amp;"'!$M1"),$A2476-1,0)),OFFSET(INDIRECT("'"&amp;'DATA for charts'!P$5&amp;"'!$M1"),$A2476-1,0),NA())</f>
        <v>#N/A</v>
      </c>
      <c r="Q2476" s="28" t="e">
        <f ca="1">IF(ISNUMBER(OFFSET(INDIRECT("'"&amp;'DATA for charts'!Q$5&amp;"'!$M1"),$A2476-1,0)),OFFSET(INDIRECT("'"&amp;'DATA for charts'!Q$5&amp;"'!$M1"),$A2476-1,0),NA())</f>
        <v>#N/A</v>
      </c>
      <c r="R2476" s="28" t="e">
        <f ca="1">IF(ISNUMBER(OFFSET(INDIRECT("'"&amp;'DATA for charts'!R$5&amp;"'!$M1"),$A2476-1,0)),OFFSET(INDIRECT("'"&amp;'DATA for charts'!R$5&amp;"'!$M1"),$A2476-1,0),NA())</f>
        <v>#N/A</v>
      </c>
      <c r="S2476" s="28" t="e">
        <f ca="1">IF(ISNUMBER(OFFSET(INDIRECT("'"&amp;'DATA for charts'!S$5&amp;"'!$M1"),$A2476-1,0)),OFFSET(INDIRECT("'"&amp;'DATA for charts'!S$5&amp;"'!$M1"),$A2476-1,0),NA())</f>
        <v>#N/A</v>
      </c>
    </row>
    <row r="2477" spans="1:19">
      <c r="A2477" s="226">
        <f t="shared" si="1612"/>
        <v>239</v>
      </c>
      <c r="B2477" s="8">
        <v>10</v>
      </c>
      <c r="C2477" s="28">
        <f ca="1">IF(ISNUMBER(OFFSET(INDIRECT("'"&amp;'DATA for charts'!C$5&amp;"'!$M1"),$A2477-1,0)),OFFSET(INDIRECT("'"&amp;'DATA for charts'!C$5&amp;"'!$M1"),$A2477-1,0),NA())</f>
        <v>265.7</v>
      </c>
      <c r="D2477" s="28">
        <f ca="1">IF(ISNUMBER(OFFSET(INDIRECT("'"&amp;'DATA for charts'!D$5&amp;"'!$M1"),$A2477-1,0)),OFFSET(INDIRECT("'"&amp;'DATA for charts'!D$5&amp;"'!$M1"),$A2477-1,0),NA())</f>
        <v>278.49310000000003</v>
      </c>
      <c r="E2477" s="28">
        <f ca="1">IF(ISNUMBER(OFFSET(INDIRECT("'"&amp;'DATA for charts'!E$5&amp;"'!$M1"),$A2477-1,0)),OFFSET(INDIRECT("'"&amp;'DATA for charts'!E$5&amp;"'!$M1"),$A2477-1,0),NA())</f>
        <v>297.08</v>
      </c>
      <c r="F2477" s="28">
        <f ca="1">IF(ISNUMBER(OFFSET(INDIRECT("'"&amp;'DATA for charts'!F$5&amp;"'!$M1"),$A2477-1,0)),OFFSET(INDIRECT("'"&amp;'DATA for charts'!F$5&amp;"'!$M1"),$A2477-1,0),NA())</f>
        <v>263.02418504302665</v>
      </c>
      <c r="G2477" s="28">
        <f ca="1">IF(ISNUMBER(OFFSET(INDIRECT("'"&amp;'DATA for charts'!G$5&amp;"'!$M1"),$A2477-1,0)),OFFSET(INDIRECT("'"&amp;'DATA for charts'!G$5&amp;"'!$M1"),$A2477-1,0),NA())</f>
        <v>257.88</v>
      </c>
      <c r="H2477" s="28">
        <f ca="1">IF(ISNUMBER(OFFSET(INDIRECT("'"&amp;'DATA for charts'!H$5&amp;"'!$M1"),$A2477-1,0)),OFFSET(INDIRECT("'"&amp;'DATA for charts'!H$5&amp;"'!$M1"),$A2477-1,0),NA())</f>
        <v>264.73216918499298</v>
      </c>
      <c r="I2477" s="28" t="e">
        <f ca="1">IF(ISNUMBER(OFFSET(INDIRECT("'"&amp;'DATA for charts'!I$5&amp;"'!$M1"),$A2477-1,0)),OFFSET(INDIRECT("'"&amp;'DATA for charts'!I$5&amp;"'!$M1"),$A2477-1,0),NA())</f>
        <v>#N/A</v>
      </c>
      <c r="J2477" s="28" t="e">
        <f ca="1">IF(ISNUMBER(OFFSET(INDIRECT("'"&amp;'DATA for charts'!J$5&amp;"'!$M1"),$A2477-1,0)),OFFSET(INDIRECT("'"&amp;'DATA for charts'!J$5&amp;"'!$M1"),$A2477-1,0),NA())</f>
        <v>#N/A</v>
      </c>
      <c r="K2477" s="28" t="e">
        <f ca="1">IF(ISNUMBER(OFFSET(INDIRECT("'"&amp;'DATA for charts'!K$5&amp;"'!$M1"),$A2477-1,0)),OFFSET(INDIRECT("'"&amp;'DATA for charts'!K$5&amp;"'!$M1"),$A2477-1,0),NA())</f>
        <v>#N/A</v>
      </c>
      <c r="L2477" s="28" t="e">
        <f ca="1">IF(ISNUMBER(OFFSET(INDIRECT("'"&amp;'DATA for charts'!L$5&amp;"'!$M1"),$A2477-1,0)),OFFSET(INDIRECT("'"&amp;'DATA for charts'!L$5&amp;"'!$M1"),$A2477-1,0),NA())</f>
        <v>#N/A</v>
      </c>
      <c r="M2477" s="28" t="e">
        <f ca="1">IF(ISNUMBER(OFFSET(INDIRECT("'"&amp;'DATA for charts'!M$5&amp;"'!$M1"),$A2477-1,0)),OFFSET(INDIRECT("'"&amp;'DATA for charts'!M$5&amp;"'!$M1"),$A2477-1,0),NA())</f>
        <v>#N/A</v>
      </c>
      <c r="N2477" s="28" t="e">
        <f ca="1">IF(ISNUMBER(OFFSET(INDIRECT("'"&amp;'DATA for charts'!N$5&amp;"'!$M1"),$A2477-1,0)),OFFSET(INDIRECT("'"&amp;'DATA for charts'!N$5&amp;"'!$M1"),$A2477-1,0),NA())</f>
        <v>#N/A</v>
      </c>
      <c r="O2477" s="28" t="e">
        <f ca="1">IF(ISNUMBER(OFFSET(INDIRECT("'"&amp;'DATA for charts'!O$5&amp;"'!$M1"),$A2477-1,0)),OFFSET(INDIRECT("'"&amp;'DATA for charts'!O$5&amp;"'!$M1"),$A2477-1,0),NA())</f>
        <v>#N/A</v>
      </c>
      <c r="P2477" s="28" t="e">
        <f ca="1">IF(ISNUMBER(OFFSET(INDIRECT("'"&amp;'DATA for charts'!P$5&amp;"'!$M1"),$A2477-1,0)),OFFSET(INDIRECT("'"&amp;'DATA for charts'!P$5&amp;"'!$M1"),$A2477-1,0),NA())</f>
        <v>#N/A</v>
      </c>
      <c r="Q2477" s="28" t="e">
        <f ca="1">IF(ISNUMBER(OFFSET(INDIRECT("'"&amp;'DATA for charts'!Q$5&amp;"'!$M1"),$A2477-1,0)),OFFSET(INDIRECT("'"&amp;'DATA for charts'!Q$5&amp;"'!$M1"),$A2477-1,0),NA())</f>
        <v>#N/A</v>
      </c>
      <c r="R2477" s="28" t="e">
        <f ca="1">IF(ISNUMBER(OFFSET(INDIRECT("'"&amp;'DATA for charts'!R$5&amp;"'!$M1"),$A2477-1,0)),OFFSET(INDIRECT("'"&amp;'DATA for charts'!R$5&amp;"'!$M1"),$A2477-1,0),NA())</f>
        <v>#N/A</v>
      </c>
      <c r="S2477" s="28" t="e">
        <f ca="1">IF(ISNUMBER(OFFSET(INDIRECT("'"&amp;'DATA for charts'!S$5&amp;"'!$M1"),$A2477-1,0)),OFFSET(INDIRECT("'"&amp;'DATA for charts'!S$5&amp;"'!$M1"),$A2477-1,0),NA())</f>
        <v>#N/A</v>
      </c>
    </row>
    <row r="2478" spans="1:19">
      <c r="A2478" s="226">
        <f t="shared" si="1612"/>
        <v>240</v>
      </c>
      <c r="B2478" s="8">
        <v>11</v>
      </c>
      <c r="C2478" s="28">
        <f ca="1">IF(ISNUMBER(OFFSET(INDIRECT("'"&amp;'DATA for charts'!C$5&amp;"'!$M1"),$A2478-1,0)),OFFSET(INDIRECT("'"&amp;'DATA for charts'!C$5&amp;"'!$M1"),$A2478-1,0),NA())</f>
        <v>327.31</v>
      </c>
      <c r="D2478" s="28">
        <f ca="1">IF(ISNUMBER(OFFSET(INDIRECT("'"&amp;'DATA for charts'!D$5&amp;"'!$M1"),$A2478-1,0)),OFFSET(INDIRECT("'"&amp;'DATA for charts'!D$5&amp;"'!$M1"),$A2478-1,0),NA())</f>
        <v>348.90499999999997</v>
      </c>
      <c r="E2478" s="28">
        <f ca="1">IF(ISNUMBER(OFFSET(INDIRECT("'"&amp;'DATA for charts'!E$5&amp;"'!$M1"),$A2478-1,0)),OFFSET(INDIRECT("'"&amp;'DATA for charts'!E$5&amp;"'!$M1"),$A2478-1,0),NA())</f>
        <v>362.95</v>
      </c>
      <c r="F2478" s="28">
        <f ca="1">IF(ISNUMBER(OFFSET(INDIRECT("'"&amp;'DATA for charts'!F$5&amp;"'!$M1"),$A2478-1,0)),OFFSET(INDIRECT("'"&amp;'DATA for charts'!F$5&amp;"'!$M1"),$A2478-1,0),NA())</f>
        <v>322.56766953350501</v>
      </c>
      <c r="G2478" s="28">
        <f ca="1">IF(ISNUMBER(OFFSET(INDIRECT("'"&amp;'DATA for charts'!G$5&amp;"'!$M1"),$A2478-1,0)),OFFSET(INDIRECT("'"&amp;'DATA for charts'!G$5&amp;"'!$M1"),$A2478-1,0),NA())</f>
        <v>323.45999999999998</v>
      </c>
      <c r="H2478" s="28">
        <f ca="1">IF(ISNUMBER(OFFSET(INDIRECT("'"&amp;'DATA for charts'!H$5&amp;"'!$M1"),$A2478-1,0)),OFFSET(INDIRECT("'"&amp;'DATA for charts'!H$5&amp;"'!$M1"),$A2478-1,0),NA())</f>
        <v>326.26961762050098</v>
      </c>
      <c r="I2478" s="28" t="e">
        <f ca="1">IF(ISNUMBER(OFFSET(INDIRECT("'"&amp;'DATA for charts'!I$5&amp;"'!$M1"),$A2478-1,0)),OFFSET(INDIRECT("'"&amp;'DATA for charts'!I$5&amp;"'!$M1"),$A2478-1,0),NA())</f>
        <v>#N/A</v>
      </c>
      <c r="J2478" s="28" t="e">
        <f ca="1">IF(ISNUMBER(OFFSET(INDIRECT("'"&amp;'DATA for charts'!J$5&amp;"'!$M1"),$A2478-1,0)),OFFSET(INDIRECT("'"&amp;'DATA for charts'!J$5&amp;"'!$M1"),$A2478-1,0),NA())</f>
        <v>#N/A</v>
      </c>
      <c r="K2478" s="28" t="e">
        <f ca="1">IF(ISNUMBER(OFFSET(INDIRECT("'"&amp;'DATA for charts'!K$5&amp;"'!$M1"),$A2478-1,0)),OFFSET(INDIRECT("'"&amp;'DATA for charts'!K$5&amp;"'!$M1"),$A2478-1,0),NA())</f>
        <v>#N/A</v>
      </c>
      <c r="L2478" s="28" t="e">
        <f ca="1">IF(ISNUMBER(OFFSET(INDIRECT("'"&amp;'DATA for charts'!L$5&amp;"'!$M1"),$A2478-1,0)),OFFSET(INDIRECT("'"&amp;'DATA for charts'!L$5&amp;"'!$M1"),$A2478-1,0),NA())</f>
        <v>#N/A</v>
      </c>
      <c r="M2478" s="28" t="e">
        <f ca="1">IF(ISNUMBER(OFFSET(INDIRECT("'"&amp;'DATA for charts'!M$5&amp;"'!$M1"),$A2478-1,0)),OFFSET(INDIRECT("'"&amp;'DATA for charts'!M$5&amp;"'!$M1"),$A2478-1,0),NA())</f>
        <v>#N/A</v>
      </c>
      <c r="N2478" s="28" t="e">
        <f ca="1">IF(ISNUMBER(OFFSET(INDIRECT("'"&amp;'DATA for charts'!N$5&amp;"'!$M1"),$A2478-1,0)),OFFSET(INDIRECT("'"&amp;'DATA for charts'!N$5&amp;"'!$M1"),$A2478-1,0),NA())</f>
        <v>#N/A</v>
      </c>
      <c r="O2478" s="28" t="e">
        <f ca="1">IF(ISNUMBER(OFFSET(INDIRECT("'"&amp;'DATA for charts'!O$5&amp;"'!$M1"),$A2478-1,0)),OFFSET(INDIRECT("'"&amp;'DATA for charts'!O$5&amp;"'!$M1"),$A2478-1,0),NA())</f>
        <v>#N/A</v>
      </c>
      <c r="P2478" s="28" t="e">
        <f ca="1">IF(ISNUMBER(OFFSET(INDIRECT("'"&amp;'DATA for charts'!P$5&amp;"'!$M1"),$A2478-1,0)),OFFSET(INDIRECT("'"&amp;'DATA for charts'!P$5&amp;"'!$M1"),$A2478-1,0),NA())</f>
        <v>#N/A</v>
      </c>
      <c r="Q2478" s="28" t="e">
        <f ca="1">IF(ISNUMBER(OFFSET(INDIRECT("'"&amp;'DATA for charts'!Q$5&amp;"'!$M1"),$A2478-1,0)),OFFSET(INDIRECT("'"&amp;'DATA for charts'!Q$5&amp;"'!$M1"),$A2478-1,0),NA())</f>
        <v>#N/A</v>
      </c>
      <c r="R2478" s="28" t="e">
        <f ca="1">IF(ISNUMBER(OFFSET(INDIRECT("'"&amp;'DATA for charts'!R$5&amp;"'!$M1"),$A2478-1,0)),OFFSET(INDIRECT("'"&amp;'DATA for charts'!R$5&amp;"'!$M1"),$A2478-1,0),NA())</f>
        <v>#N/A</v>
      </c>
      <c r="S2478" s="28" t="e">
        <f ca="1">IF(ISNUMBER(OFFSET(INDIRECT("'"&amp;'DATA for charts'!S$5&amp;"'!$M1"),$A2478-1,0)),OFFSET(INDIRECT("'"&amp;'DATA for charts'!S$5&amp;"'!$M1"),$A2478-1,0),NA())</f>
        <v>#N/A</v>
      </c>
    </row>
    <row r="2479" spans="1:19">
      <c r="A2479" s="226">
        <f t="shared" si="1612"/>
        <v>241</v>
      </c>
      <c r="B2479" s="8">
        <v>12</v>
      </c>
      <c r="C2479" s="28">
        <f ca="1">IF(ISNUMBER(OFFSET(INDIRECT("'"&amp;'DATA for charts'!C$5&amp;"'!$M1"),$A2479-1,0)),OFFSET(INDIRECT("'"&amp;'DATA for charts'!C$5&amp;"'!$M1"),$A2479-1,0),NA())</f>
        <v>361.31</v>
      </c>
      <c r="D2479" s="28">
        <f ca="1">IF(ISNUMBER(OFFSET(INDIRECT("'"&amp;'DATA for charts'!D$5&amp;"'!$M1"),$A2479-1,0)),OFFSET(INDIRECT("'"&amp;'DATA for charts'!D$5&amp;"'!$M1"),$A2479-1,0),NA())</f>
        <v>391.05849999999998</v>
      </c>
      <c r="E2479" s="28">
        <f ca="1">IF(ISNUMBER(OFFSET(INDIRECT("'"&amp;'DATA for charts'!E$5&amp;"'!$M1"),$A2479-1,0)),OFFSET(INDIRECT("'"&amp;'DATA for charts'!E$5&amp;"'!$M1"),$A2479-1,0),NA())</f>
        <v>399.66</v>
      </c>
      <c r="F2479" s="28">
        <f ca="1">IF(ISNUMBER(OFFSET(INDIRECT("'"&amp;'DATA for charts'!F$5&amp;"'!$M1"),$A2479-1,0)),OFFSET(INDIRECT("'"&amp;'DATA for charts'!F$5&amp;"'!$M1"),$A2479-1,0),NA())</f>
        <v>354.50782681153834</v>
      </c>
      <c r="G2479" s="28">
        <f ca="1">IF(ISNUMBER(OFFSET(INDIRECT("'"&amp;'DATA for charts'!G$5&amp;"'!$M1"),$A2479-1,0)),OFFSET(INDIRECT("'"&amp;'DATA for charts'!G$5&amp;"'!$M1"),$A2479-1,0),NA())</f>
        <v>356.29</v>
      </c>
      <c r="H2479" s="28">
        <f ca="1">IF(ISNUMBER(OFFSET(INDIRECT("'"&amp;'DATA for charts'!H$5&amp;"'!$M1"),$A2479-1,0)),OFFSET(INDIRECT("'"&amp;'DATA for charts'!H$5&amp;"'!$M1"),$A2479-1,0),NA())</f>
        <v>360.912102278958</v>
      </c>
      <c r="I2479" s="28" t="e">
        <f ca="1">IF(ISNUMBER(OFFSET(INDIRECT("'"&amp;'DATA for charts'!I$5&amp;"'!$M1"),$A2479-1,0)),OFFSET(INDIRECT("'"&amp;'DATA for charts'!I$5&amp;"'!$M1"),$A2479-1,0),NA())</f>
        <v>#N/A</v>
      </c>
      <c r="J2479" s="28" t="e">
        <f ca="1">IF(ISNUMBER(OFFSET(INDIRECT("'"&amp;'DATA for charts'!J$5&amp;"'!$M1"),$A2479-1,0)),OFFSET(INDIRECT("'"&amp;'DATA for charts'!J$5&amp;"'!$M1"),$A2479-1,0),NA())</f>
        <v>#N/A</v>
      </c>
      <c r="K2479" s="28" t="e">
        <f ca="1">IF(ISNUMBER(OFFSET(INDIRECT("'"&amp;'DATA for charts'!K$5&amp;"'!$M1"),$A2479-1,0)),OFFSET(INDIRECT("'"&amp;'DATA for charts'!K$5&amp;"'!$M1"),$A2479-1,0),NA())</f>
        <v>#N/A</v>
      </c>
      <c r="L2479" s="28" t="e">
        <f ca="1">IF(ISNUMBER(OFFSET(INDIRECT("'"&amp;'DATA for charts'!L$5&amp;"'!$M1"),$A2479-1,0)),OFFSET(INDIRECT("'"&amp;'DATA for charts'!L$5&amp;"'!$M1"),$A2479-1,0),NA())</f>
        <v>#N/A</v>
      </c>
      <c r="M2479" s="28" t="e">
        <f ca="1">IF(ISNUMBER(OFFSET(INDIRECT("'"&amp;'DATA for charts'!M$5&amp;"'!$M1"),$A2479-1,0)),OFFSET(INDIRECT("'"&amp;'DATA for charts'!M$5&amp;"'!$M1"),$A2479-1,0),NA())</f>
        <v>#N/A</v>
      </c>
      <c r="N2479" s="28" t="e">
        <f ca="1">IF(ISNUMBER(OFFSET(INDIRECT("'"&amp;'DATA for charts'!N$5&amp;"'!$M1"),$A2479-1,0)),OFFSET(INDIRECT("'"&amp;'DATA for charts'!N$5&amp;"'!$M1"),$A2479-1,0),NA())</f>
        <v>#N/A</v>
      </c>
      <c r="O2479" s="28" t="e">
        <f ca="1">IF(ISNUMBER(OFFSET(INDIRECT("'"&amp;'DATA for charts'!O$5&amp;"'!$M1"),$A2479-1,0)),OFFSET(INDIRECT("'"&amp;'DATA for charts'!O$5&amp;"'!$M1"),$A2479-1,0),NA())</f>
        <v>#N/A</v>
      </c>
      <c r="P2479" s="28" t="e">
        <f ca="1">IF(ISNUMBER(OFFSET(INDIRECT("'"&amp;'DATA for charts'!P$5&amp;"'!$M1"),$A2479-1,0)),OFFSET(INDIRECT("'"&amp;'DATA for charts'!P$5&amp;"'!$M1"),$A2479-1,0),NA())</f>
        <v>#N/A</v>
      </c>
      <c r="Q2479" s="28" t="e">
        <f ca="1">IF(ISNUMBER(OFFSET(INDIRECT("'"&amp;'DATA for charts'!Q$5&amp;"'!$M1"),$A2479-1,0)),OFFSET(INDIRECT("'"&amp;'DATA for charts'!Q$5&amp;"'!$M1"),$A2479-1,0),NA())</f>
        <v>#N/A</v>
      </c>
      <c r="R2479" s="28" t="e">
        <f ca="1">IF(ISNUMBER(OFFSET(INDIRECT("'"&amp;'DATA for charts'!R$5&amp;"'!$M1"),$A2479-1,0)),OFFSET(INDIRECT("'"&amp;'DATA for charts'!R$5&amp;"'!$M1"),$A2479-1,0),NA())</f>
        <v>#N/A</v>
      </c>
      <c r="S2479" s="28" t="e">
        <f ca="1">IF(ISNUMBER(OFFSET(INDIRECT("'"&amp;'DATA for charts'!S$5&amp;"'!$M1"),$A2479-1,0)),OFFSET(INDIRECT("'"&amp;'DATA for charts'!S$5&amp;"'!$M1"),$A2479-1,0),NA())</f>
        <v>#N/A</v>
      </c>
    </row>
    <row r="2480" spans="1:19">
      <c r="A2480" s="226">
        <f t="shared" si="1612"/>
        <v>242</v>
      </c>
      <c r="B2480" s="8">
        <v>13</v>
      </c>
      <c r="C2480" s="28">
        <f ca="1">IF(ISNUMBER(OFFSET(INDIRECT("'"&amp;'DATA for charts'!C$5&amp;"'!$M1"),$A2480-1,0)),OFFSET(INDIRECT("'"&amp;'DATA for charts'!C$5&amp;"'!$M1"),$A2480-1,0),NA())</f>
        <v>367.54</v>
      </c>
      <c r="D2480" s="28">
        <f ca="1">IF(ISNUMBER(OFFSET(INDIRECT("'"&amp;'DATA for charts'!D$5&amp;"'!$M1"),$A2480-1,0)),OFFSET(INDIRECT("'"&amp;'DATA for charts'!D$5&amp;"'!$M1"),$A2480-1,0),NA())</f>
        <v>404.38529999999997</v>
      </c>
      <c r="E2480" s="28">
        <f ca="1">IF(ISNUMBER(OFFSET(INDIRECT("'"&amp;'DATA for charts'!E$5&amp;"'!$M1"),$A2480-1,0)),OFFSET(INDIRECT("'"&amp;'DATA for charts'!E$5&amp;"'!$M1"),$A2480-1,0),NA())</f>
        <v>405.96</v>
      </c>
      <c r="F2480" s="28">
        <f ca="1">IF(ISNUMBER(OFFSET(INDIRECT("'"&amp;'DATA for charts'!F$5&amp;"'!$M1"),$A2480-1,0)),OFFSET(INDIRECT("'"&amp;'DATA for charts'!F$5&amp;"'!$M1"),$A2480-1,0),NA())</f>
        <v>357.97648846385829</v>
      </c>
      <c r="G2480" s="28">
        <f ca="1">IF(ISNUMBER(OFFSET(INDIRECT("'"&amp;'DATA for charts'!G$5&amp;"'!$M1"),$A2480-1,0)),OFFSET(INDIRECT("'"&amp;'DATA for charts'!G$5&amp;"'!$M1"),$A2480-1,0),NA())</f>
        <v>361.81</v>
      </c>
      <c r="H2480" s="28">
        <f ca="1">IF(ISNUMBER(OFFSET(INDIRECT("'"&amp;'DATA for charts'!H$5&amp;"'!$M1"),$A2480-1,0)),OFFSET(INDIRECT("'"&amp;'DATA for charts'!H$5&amp;"'!$M1"),$A2480-1,0),NA())</f>
        <v>367.01861026741898</v>
      </c>
      <c r="I2480" s="28" t="e">
        <f ca="1">IF(ISNUMBER(OFFSET(INDIRECT("'"&amp;'DATA for charts'!I$5&amp;"'!$M1"),$A2480-1,0)),OFFSET(INDIRECT("'"&amp;'DATA for charts'!I$5&amp;"'!$M1"),$A2480-1,0),NA())</f>
        <v>#N/A</v>
      </c>
      <c r="J2480" s="28" t="e">
        <f ca="1">IF(ISNUMBER(OFFSET(INDIRECT("'"&amp;'DATA for charts'!J$5&amp;"'!$M1"),$A2480-1,0)),OFFSET(INDIRECT("'"&amp;'DATA for charts'!J$5&amp;"'!$M1"),$A2480-1,0),NA())</f>
        <v>#N/A</v>
      </c>
      <c r="K2480" s="28" t="e">
        <f ca="1">IF(ISNUMBER(OFFSET(INDIRECT("'"&amp;'DATA for charts'!K$5&amp;"'!$M1"),$A2480-1,0)),OFFSET(INDIRECT("'"&amp;'DATA for charts'!K$5&amp;"'!$M1"),$A2480-1,0),NA())</f>
        <v>#N/A</v>
      </c>
      <c r="L2480" s="28" t="e">
        <f ca="1">IF(ISNUMBER(OFFSET(INDIRECT("'"&amp;'DATA for charts'!L$5&amp;"'!$M1"),$A2480-1,0)),OFFSET(INDIRECT("'"&amp;'DATA for charts'!L$5&amp;"'!$M1"),$A2480-1,0),NA())</f>
        <v>#N/A</v>
      </c>
      <c r="M2480" s="28" t="e">
        <f ca="1">IF(ISNUMBER(OFFSET(INDIRECT("'"&amp;'DATA for charts'!M$5&amp;"'!$M1"),$A2480-1,0)),OFFSET(INDIRECT("'"&amp;'DATA for charts'!M$5&amp;"'!$M1"),$A2480-1,0),NA())</f>
        <v>#N/A</v>
      </c>
      <c r="N2480" s="28" t="e">
        <f ca="1">IF(ISNUMBER(OFFSET(INDIRECT("'"&amp;'DATA for charts'!N$5&amp;"'!$M1"),$A2480-1,0)),OFFSET(INDIRECT("'"&amp;'DATA for charts'!N$5&amp;"'!$M1"),$A2480-1,0),NA())</f>
        <v>#N/A</v>
      </c>
      <c r="O2480" s="28" t="e">
        <f ca="1">IF(ISNUMBER(OFFSET(INDIRECT("'"&amp;'DATA for charts'!O$5&amp;"'!$M1"),$A2480-1,0)),OFFSET(INDIRECT("'"&amp;'DATA for charts'!O$5&amp;"'!$M1"),$A2480-1,0),NA())</f>
        <v>#N/A</v>
      </c>
      <c r="P2480" s="28" t="e">
        <f ca="1">IF(ISNUMBER(OFFSET(INDIRECT("'"&amp;'DATA for charts'!P$5&amp;"'!$M1"),$A2480-1,0)),OFFSET(INDIRECT("'"&amp;'DATA for charts'!P$5&amp;"'!$M1"),$A2480-1,0),NA())</f>
        <v>#N/A</v>
      </c>
      <c r="Q2480" s="28" t="e">
        <f ca="1">IF(ISNUMBER(OFFSET(INDIRECT("'"&amp;'DATA for charts'!Q$5&amp;"'!$M1"),$A2480-1,0)),OFFSET(INDIRECT("'"&amp;'DATA for charts'!Q$5&amp;"'!$M1"),$A2480-1,0),NA())</f>
        <v>#N/A</v>
      </c>
      <c r="R2480" s="28" t="e">
        <f ca="1">IF(ISNUMBER(OFFSET(INDIRECT("'"&amp;'DATA for charts'!R$5&amp;"'!$M1"),$A2480-1,0)),OFFSET(INDIRECT("'"&amp;'DATA for charts'!R$5&amp;"'!$M1"),$A2480-1,0),NA())</f>
        <v>#N/A</v>
      </c>
      <c r="S2480" s="28" t="e">
        <f ca="1">IF(ISNUMBER(OFFSET(INDIRECT("'"&amp;'DATA for charts'!S$5&amp;"'!$M1"),$A2480-1,0)),OFFSET(INDIRECT("'"&amp;'DATA for charts'!S$5&amp;"'!$M1"),$A2480-1,0),NA())</f>
        <v>#N/A</v>
      </c>
    </row>
    <row r="2481" spans="1:19">
      <c r="A2481" s="226">
        <f t="shared" si="1612"/>
        <v>243</v>
      </c>
      <c r="B2481" s="8">
        <v>14</v>
      </c>
      <c r="C2481" s="28">
        <f ca="1">IF(ISNUMBER(OFFSET(INDIRECT("'"&amp;'DATA for charts'!C$5&amp;"'!$M1"),$A2481-1,0)),OFFSET(INDIRECT("'"&amp;'DATA for charts'!C$5&amp;"'!$M1"),$A2481-1,0),NA())</f>
        <v>344.22</v>
      </c>
      <c r="D2481" s="28">
        <f ca="1">IF(ISNUMBER(OFFSET(INDIRECT("'"&amp;'DATA for charts'!D$5&amp;"'!$M1"),$A2481-1,0)),OFFSET(INDIRECT("'"&amp;'DATA for charts'!D$5&amp;"'!$M1"),$A2481-1,0),NA())</f>
        <v>377.37230000000011</v>
      </c>
      <c r="E2481" s="28">
        <f ca="1">IF(ISNUMBER(OFFSET(INDIRECT("'"&amp;'DATA for charts'!E$5&amp;"'!$M1"),$A2481-1,0)),OFFSET(INDIRECT("'"&amp;'DATA for charts'!E$5&amp;"'!$M1"),$A2481-1,0),NA())</f>
        <v>381.03</v>
      </c>
      <c r="F2481" s="28">
        <f ca="1">IF(ISNUMBER(OFFSET(INDIRECT("'"&amp;'DATA for charts'!F$5&amp;"'!$M1"),$A2481-1,0)),OFFSET(INDIRECT("'"&amp;'DATA for charts'!F$5&amp;"'!$M1"),$A2481-1,0),NA())</f>
        <v>332.26573980839999</v>
      </c>
      <c r="G2481" s="28">
        <f ca="1">IF(ISNUMBER(OFFSET(INDIRECT("'"&amp;'DATA for charts'!G$5&amp;"'!$M1"),$A2481-1,0)),OFFSET(INDIRECT("'"&amp;'DATA for charts'!G$5&amp;"'!$M1"),$A2481-1,0),NA())</f>
        <v>339.8</v>
      </c>
      <c r="H2481" s="28">
        <f ca="1">IF(ISNUMBER(OFFSET(INDIRECT("'"&amp;'DATA for charts'!H$5&amp;"'!$M1"),$A2481-1,0)),OFFSET(INDIRECT("'"&amp;'DATA for charts'!H$5&amp;"'!$M1"),$A2481-1,0),NA())</f>
        <v>343.54821105675796</v>
      </c>
      <c r="I2481" s="28" t="e">
        <f ca="1">IF(ISNUMBER(OFFSET(INDIRECT("'"&amp;'DATA for charts'!I$5&amp;"'!$M1"),$A2481-1,0)),OFFSET(INDIRECT("'"&amp;'DATA for charts'!I$5&amp;"'!$M1"),$A2481-1,0),NA())</f>
        <v>#N/A</v>
      </c>
      <c r="J2481" s="28" t="e">
        <f ca="1">IF(ISNUMBER(OFFSET(INDIRECT("'"&amp;'DATA for charts'!J$5&amp;"'!$M1"),$A2481-1,0)),OFFSET(INDIRECT("'"&amp;'DATA for charts'!J$5&amp;"'!$M1"),$A2481-1,0),NA())</f>
        <v>#N/A</v>
      </c>
      <c r="K2481" s="28" t="e">
        <f ca="1">IF(ISNUMBER(OFFSET(INDIRECT("'"&amp;'DATA for charts'!K$5&amp;"'!$M1"),$A2481-1,0)),OFFSET(INDIRECT("'"&amp;'DATA for charts'!K$5&amp;"'!$M1"),$A2481-1,0),NA())</f>
        <v>#N/A</v>
      </c>
      <c r="L2481" s="28" t="e">
        <f ca="1">IF(ISNUMBER(OFFSET(INDIRECT("'"&amp;'DATA for charts'!L$5&amp;"'!$M1"),$A2481-1,0)),OFFSET(INDIRECT("'"&amp;'DATA for charts'!L$5&amp;"'!$M1"),$A2481-1,0),NA())</f>
        <v>#N/A</v>
      </c>
      <c r="M2481" s="28" t="e">
        <f ca="1">IF(ISNUMBER(OFFSET(INDIRECT("'"&amp;'DATA for charts'!M$5&amp;"'!$M1"),$A2481-1,0)),OFFSET(INDIRECT("'"&amp;'DATA for charts'!M$5&amp;"'!$M1"),$A2481-1,0),NA())</f>
        <v>#N/A</v>
      </c>
      <c r="N2481" s="28" t="e">
        <f ca="1">IF(ISNUMBER(OFFSET(INDIRECT("'"&amp;'DATA for charts'!N$5&amp;"'!$M1"),$A2481-1,0)),OFFSET(INDIRECT("'"&amp;'DATA for charts'!N$5&amp;"'!$M1"),$A2481-1,0),NA())</f>
        <v>#N/A</v>
      </c>
      <c r="O2481" s="28" t="e">
        <f ca="1">IF(ISNUMBER(OFFSET(INDIRECT("'"&amp;'DATA for charts'!O$5&amp;"'!$M1"),$A2481-1,0)),OFFSET(INDIRECT("'"&amp;'DATA for charts'!O$5&amp;"'!$M1"),$A2481-1,0),NA())</f>
        <v>#N/A</v>
      </c>
      <c r="P2481" s="28" t="e">
        <f ca="1">IF(ISNUMBER(OFFSET(INDIRECT("'"&amp;'DATA for charts'!P$5&amp;"'!$M1"),$A2481-1,0)),OFFSET(INDIRECT("'"&amp;'DATA for charts'!P$5&amp;"'!$M1"),$A2481-1,0),NA())</f>
        <v>#N/A</v>
      </c>
      <c r="Q2481" s="28" t="e">
        <f ca="1">IF(ISNUMBER(OFFSET(INDIRECT("'"&amp;'DATA for charts'!Q$5&amp;"'!$M1"),$A2481-1,0)),OFFSET(INDIRECT("'"&amp;'DATA for charts'!Q$5&amp;"'!$M1"),$A2481-1,0),NA())</f>
        <v>#N/A</v>
      </c>
      <c r="R2481" s="28" t="e">
        <f ca="1">IF(ISNUMBER(OFFSET(INDIRECT("'"&amp;'DATA for charts'!R$5&amp;"'!$M1"),$A2481-1,0)),OFFSET(INDIRECT("'"&amp;'DATA for charts'!R$5&amp;"'!$M1"),$A2481-1,0),NA())</f>
        <v>#N/A</v>
      </c>
      <c r="S2481" s="28" t="e">
        <f ca="1">IF(ISNUMBER(OFFSET(INDIRECT("'"&amp;'DATA for charts'!S$5&amp;"'!$M1"),$A2481-1,0)),OFFSET(INDIRECT("'"&amp;'DATA for charts'!S$5&amp;"'!$M1"),$A2481-1,0),NA())</f>
        <v>#N/A</v>
      </c>
    </row>
    <row r="2482" spans="1:19">
      <c r="A2482" s="226">
        <f t="shared" si="1612"/>
        <v>244</v>
      </c>
      <c r="B2482" s="8">
        <v>15</v>
      </c>
      <c r="C2482" s="28">
        <f ca="1">IF(ISNUMBER(OFFSET(INDIRECT("'"&amp;'DATA for charts'!C$5&amp;"'!$M1"),$A2482-1,0)),OFFSET(INDIRECT("'"&amp;'DATA for charts'!C$5&amp;"'!$M1"),$A2482-1,0),NA())</f>
        <v>293.82</v>
      </c>
      <c r="D2482" s="28">
        <f ca="1">IF(ISNUMBER(OFFSET(INDIRECT("'"&amp;'DATA for charts'!D$5&amp;"'!$M1"),$A2482-1,0)),OFFSET(INDIRECT("'"&amp;'DATA for charts'!D$5&amp;"'!$M1"),$A2482-1,0),NA())</f>
        <v>316.99200000000002</v>
      </c>
      <c r="E2482" s="28">
        <f ca="1">IF(ISNUMBER(OFFSET(INDIRECT("'"&amp;'DATA for charts'!E$5&amp;"'!$M1"),$A2482-1,0)),OFFSET(INDIRECT("'"&amp;'DATA for charts'!E$5&amp;"'!$M1"),$A2482-1,0),NA())</f>
        <v>326.05</v>
      </c>
      <c r="F2482" s="28">
        <f ca="1">IF(ISNUMBER(OFFSET(INDIRECT("'"&amp;'DATA for charts'!F$5&amp;"'!$M1"),$A2482-1,0)),OFFSET(INDIRECT("'"&amp;'DATA for charts'!F$5&amp;"'!$M1"),$A2482-1,0),NA())</f>
        <v>278.94300663106668</v>
      </c>
      <c r="G2482" s="28">
        <f ca="1">IF(ISNUMBER(OFFSET(INDIRECT("'"&amp;'DATA for charts'!G$5&amp;"'!$M1"),$A2482-1,0)),OFFSET(INDIRECT("'"&amp;'DATA for charts'!G$5&amp;"'!$M1"),$A2482-1,0),NA())</f>
        <v>287.23</v>
      </c>
      <c r="H2482" s="28">
        <f ca="1">IF(ISNUMBER(OFFSET(INDIRECT("'"&amp;'DATA for charts'!H$5&amp;"'!$M1"),$A2482-1,0)),OFFSET(INDIRECT("'"&amp;'DATA for charts'!H$5&amp;"'!$M1"),$A2482-1,0),NA())</f>
        <v>291.62864859290397</v>
      </c>
      <c r="I2482" s="28" t="e">
        <f ca="1">IF(ISNUMBER(OFFSET(INDIRECT("'"&amp;'DATA for charts'!I$5&amp;"'!$M1"),$A2482-1,0)),OFFSET(INDIRECT("'"&amp;'DATA for charts'!I$5&amp;"'!$M1"),$A2482-1,0),NA())</f>
        <v>#N/A</v>
      </c>
      <c r="J2482" s="28" t="e">
        <f ca="1">IF(ISNUMBER(OFFSET(INDIRECT("'"&amp;'DATA for charts'!J$5&amp;"'!$M1"),$A2482-1,0)),OFFSET(INDIRECT("'"&amp;'DATA for charts'!J$5&amp;"'!$M1"),$A2482-1,0),NA())</f>
        <v>#N/A</v>
      </c>
      <c r="K2482" s="28" t="e">
        <f ca="1">IF(ISNUMBER(OFFSET(INDIRECT("'"&amp;'DATA for charts'!K$5&amp;"'!$M1"),$A2482-1,0)),OFFSET(INDIRECT("'"&amp;'DATA for charts'!K$5&amp;"'!$M1"),$A2482-1,0),NA())</f>
        <v>#N/A</v>
      </c>
      <c r="L2482" s="28" t="e">
        <f ca="1">IF(ISNUMBER(OFFSET(INDIRECT("'"&amp;'DATA for charts'!L$5&amp;"'!$M1"),$A2482-1,0)),OFFSET(INDIRECT("'"&amp;'DATA for charts'!L$5&amp;"'!$M1"),$A2482-1,0),NA())</f>
        <v>#N/A</v>
      </c>
      <c r="M2482" s="28" t="e">
        <f ca="1">IF(ISNUMBER(OFFSET(INDIRECT("'"&amp;'DATA for charts'!M$5&amp;"'!$M1"),$A2482-1,0)),OFFSET(INDIRECT("'"&amp;'DATA for charts'!M$5&amp;"'!$M1"),$A2482-1,0),NA())</f>
        <v>#N/A</v>
      </c>
      <c r="N2482" s="28" t="e">
        <f ca="1">IF(ISNUMBER(OFFSET(INDIRECT("'"&amp;'DATA for charts'!N$5&amp;"'!$M1"),$A2482-1,0)),OFFSET(INDIRECT("'"&amp;'DATA for charts'!N$5&amp;"'!$M1"),$A2482-1,0),NA())</f>
        <v>#N/A</v>
      </c>
      <c r="O2482" s="28" t="e">
        <f ca="1">IF(ISNUMBER(OFFSET(INDIRECT("'"&amp;'DATA for charts'!O$5&amp;"'!$M1"),$A2482-1,0)),OFFSET(INDIRECT("'"&amp;'DATA for charts'!O$5&amp;"'!$M1"),$A2482-1,0),NA())</f>
        <v>#N/A</v>
      </c>
      <c r="P2482" s="28" t="e">
        <f ca="1">IF(ISNUMBER(OFFSET(INDIRECT("'"&amp;'DATA for charts'!P$5&amp;"'!$M1"),$A2482-1,0)),OFFSET(INDIRECT("'"&amp;'DATA for charts'!P$5&amp;"'!$M1"),$A2482-1,0),NA())</f>
        <v>#N/A</v>
      </c>
      <c r="Q2482" s="28" t="e">
        <f ca="1">IF(ISNUMBER(OFFSET(INDIRECT("'"&amp;'DATA for charts'!Q$5&amp;"'!$M1"),$A2482-1,0)),OFFSET(INDIRECT("'"&amp;'DATA for charts'!Q$5&amp;"'!$M1"),$A2482-1,0),NA())</f>
        <v>#N/A</v>
      </c>
      <c r="R2482" s="28" t="e">
        <f ca="1">IF(ISNUMBER(OFFSET(INDIRECT("'"&amp;'DATA for charts'!R$5&amp;"'!$M1"),$A2482-1,0)),OFFSET(INDIRECT("'"&amp;'DATA for charts'!R$5&amp;"'!$M1"),$A2482-1,0),NA())</f>
        <v>#N/A</v>
      </c>
      <c r="S2482" s="28" t="e">
        <f ca="1">IF(ISNUMBER(OFFSET(INDIRECT("'"&amp;'DATA for charts'!S$5&amp;"'!$M1"),$A2482-1,0)),OFFSET(INDIRECT("'"&amp;'DATA for charts'!S$5&amp;"'!$M1"),$A2482-1,0),NA())</f>
        <v>#N/A</v>
      </c>
    </row>
    <row r="2483" spans="1:19">
      <c r="A2483" s="226">
        <f t="shared" si="1612"/>
        <v>245</v>
      </c>
      <c r="B2483" s="8">
        <v>16</v>
      </c>
      <c r="C2483" s="28">
        <f ca="1">IF(ISNUMBER(OFFSET(INDIRECT("'"&amp;'DATA for charts'!C$5&amp;"'!$M1"),$A2483-1,0)),OFFSET(INDIRECT("'"&amp;'DATA for charts'!C$5&amp;"'!$M1"),$A2483-1,0),NA())</f>
        <v>216.33</v>
      </c>
      <c r="D2483" s="28">
        <f ca="1">IF(ISNUMBER(OFFSET(INDIRECT("'"&amp;'DATA for charts'!D$5&amp;"'!$M1"),$A2483-1,0)),OFFSET(INDIRECT("'"&amp;'DATA for charts'!D$5&amp;"'!$M1"),$A2483-1,0),NA())</f>
        <v>229.43270000000001</v>
      </c>
      <c r="E2483" s="28">
        <f ca="1">IF(ISNUMBER(OFFSET(INDIRECT("'"&amp;'DATA for charts'!E$5&amp;"'!$M1"),$A2483-1,0)),OFFSET(INDIRECT("'"&amp;'DATA for charts'!E$5&amp;"'!$M1"),$A2483-1,0),NA())</f>
        <v>242.52</v>
      </c>
      <c r="F2483" s="28">
        <f ca="1">IF(ISNUMBER(OFFSET(INDIRECT("'"&amp;'DATA for charts'!F$5&amp;"'!$M1"),$A2483-1,0)),OFFSET(INDIRECT("'"&amp;'DATA for charts'!F$5&amp;"'!$M1"),$A2483-1,0),NA())</f>
        <v>198.66726431998165</v>
      </c>
      <c r="G2483" s="28">
        <f ca="1">IF(ISNUMBER(OFFSET(INDIRECT("'"&amp;'DATA for charts'!G$5&amp;"'!$M1"),$A2483-1,0)),OFFSET(INDIRECT("'"&amp;'DATA for charts'!G$5&amp;"'!$M1"),$A2483-1,0),NA())</f>
        <v>206.18</v>
      </c>
      <c r="H2483" s="28">
        <f ca="1">IF(ISNUMBER(OFFSET(INDIRECT("'"&amp;'DATA for charts'!H$5&amp;"'!$M1"),$A2483-1,0)),OFFSET(INDIRECT("'"&amp;'DATA for charts'!H$5&amp;"'!$M1"),$A2483-1,0),NA())</f>
        <v>214.63680272906598</v>
      </c>
      <c r="I2483" s="28" t="e">
        <f ca="1">IF(ISNUMBER(OFFSET(INDIRECT("'"&amp;'DATA for charts'!I$5&amp;"'!$M1"),$A2483-1,0)),OFFSET(INDIRECT("'"&amp;'DATA for charts'!I$5&amp;"'!$M1"),$A2483-1,0),NA())</f>
        <v>#N/A</v>
      </c>
      <c r="J2483" s="28" t="e">
        <f ca="1">IF(ISNUMBER(OFFSET(INDIRECT("'"&amp;'DATA for charts'!J$5&amp;"'!$M1"),$A2483-1,0)),OFFSET(INDIRECT("'"&amp;'DATA for charts'!J$5&amp;"'!$M1"),$A2483-1,0),NA())</f>
        <v>#N/A</v>
      </c>
      <c r="K2483" s="28" t="e">
        <f ca="1">IF(ISNUMBER(OFFSET(INDIRECT("'"&amp;'DATA for charts'!K$5&amp;"'!$M1"),$A2483-1,0)),OFFSET(INDIRECT("'"&amp;'DATA for charts'!K$5&amp;"'!$M1"),$A2483-1,0),NA())</f>
        <v>#N/A</v>
      </c>
      <c r="L2483" s="28" t="e">
        <f ca="1">IF(ISNUMBER(OFFSET(INDIRECT("'"&amp;'DATA for charts'!L$5&amp;"'!$M1"),$A2483-1,0)),OFFSET(INDIRECT("'"&amp;'DATA for charts'!L$5&amp;"'!$M1"),$A2483-1,0),NA())</f>
        <v>#N/A</v>
      </c>
      <c r="M2483" s="28" t="e">
        <f ca="1">IF(ISNUMBER(OFFSET(INDIRECT("'"&amp;'DATA for charts'!M$5&amp;"'!$M1"),$A2483-1,0)),OFFSET(INDIRECT("'"&amp;'DATA for charts'!M$5&amp;"'!$M1"),$A2483-1,0),NA())</f>
        <v>#N/A</v>
      </c>
      <c r="N2483" s="28" t="e">
        <f ca="1">IF(ISNUMBER(OFFSET(INDIRECT("'"&amp;'DATA for charts'!N$5&amp;"'!$M1"),$A2483-1,0)),OFFSET(INDIRECT("'"&amp;'DATA for charts'!N$5&amp;"'!$M1"),$A2483-1,0),NA())</f>
        <v>#N/A</v>
      </c>
      <c r="O2483" s="28" t="e">
        <f ca="1">IF(ISNUMBER(OFFSET(INDIRECT("'"&amp;'DATA for charts'!O$5&amp;"'!$M1"),$A2483-1,0)),OFFSET(INDIRECT("'"&amp;'DATA for charts'!O$5&amp;"'!$M1"),$A2483-1,0),NA())</f>
        <v>#N/A</v>
      </c>
      <c r="P2483" s="28" t="e">
        <f ca="1">IF(ISNUMBER(OFFSET(INDIRECT("'"&amp;'DATA for charts'!P$5&amp;"'!$M1"),$A2483-1,0)),OFFSET(INDIRECT("'"&amp;'DATA for charts'!P$5&amp;"'!$M1"),$A2483-1,0),NA())</f>
        <v>#N/A</v>
      </c>
      <c r="Q2483" s="28" t="e">
        <f ca="1">IF(ISNUMBER(OFFSET(INDIRECT("'"&amp;'DATA for charts'!Q$5&amp;"'!$M1"),$A2483-1,0)),OFFSET(INDIRECT("'"&amp;'DATA for charts'!Q$5&amp;"'!$M1"),$A2483-1,0),NA())</f>
        <v>#N/A</v>
      </c>
      <c r="R2483" s="28" t="e">
        <f ca="1">IF(ISNUMBER(OFFSET(INDIRECT("'"&amp;'DATA for charts'!R$5&amp;"'!$M1"),$A2483-1,0)),OFFSET(INDIRECT("'"&amp;'DATA for charts'!R$5&amp;"'!$M1"),$A2483-1,0),NA())</f>
        <v>#N/A</v>
      </c>
      <c r="S2483" s="28" t="e">
        <f ca="1">IF(ISNUMBER(OFFSET(INDIRECT("'"&amp;'DATA for charts'!S$5&amp;"'!$M1"),$A2483-1,0)),OFFSET(INDIRECT("'"&amp;'DATA for charts'!S$5&amp;"'!$M1"),$A2483-1,0),NA())</f>
        <v>#N/A</v>
      </c>
    </row>
    <row r="2484" spans="1:19">
      <c r="A2484" s="226">
        <f t="shared" si="1612"/>
        <v>246</v>
      </c>
      <c r="B2484" s="8">
        <v>17</v>
      </c>
      <c r="C2484" s="28">
        <f ca="1">IF(ISNUMBER(OFFSET(INDIRECT("'"&amp;'DATA for charts'!C$5&amp;"'!$M1"),$A2484-1,0)),OFFSET(INDIRECT("'"&amp;'DATA for charts'!C$5&amp;"'!$M1"),$A2484-1,0),NA())</f>
        <v>112.91</v>
      </c>
      <c r="D2484" s="28">
        <f ca="1">IF(ISNUMBER(OFFSET(INDIRECT("'"&amp;'DATA for charts'!D$5&amp;"'!$M1"),$A2484-1,0)),OFFSET(INDIRECT("'"&amp;'DATA for charts'!D$5&amp;"'!$M1"),$A2484-1,0),NA())</f>
        <v>117.7938</v>
      </c>
      <c r="E2484" s="28">
        <f ca="1">IF(ISNUMBER(OFFSET(INDIRECT("'"&amp;'DATA for charts'!E$5&amp;"'!$M1"),$A2484-1,0)),OFFSET(INDIRECT("'"&amp;'DATA for charts'!E$5&amp;"'!$M1"),$A2484-1,0),NA())</f>
        <v>119.32</v>
      </c>
      <c r="F2484" s="28">
        <f ca="1">IF(ISNUMBER(OFFSET(INDIRECT("'"&amp;'DATA for charts'!F$5&amp;"'!$M1"),$A2484-1,0)),OFFSET(INDIRECT("'"&amp;'DATA for charts'!F$5&amp;"'!$M1"),$A2484-1,0),NA())</f>
        <v>95.785698167052502</v>
      </c>
      <c r="G2484" s="28">
        <f ca="1">IF(ISNUMBER(OFFSET(INDIRECT("'"&amp;'DATA for charts'!G$5&amp;"'!$M1"),$A2484-1,0)),OFFSET(INDIRECT("'"&amp;'DATA for charts'!G$5&amp;"'!$M1"),$A2484-1,0),NA())</f>
        <v>102.75</v>
      </c>
      <c r="H2484" s="28">
        <f ca="1">IF(ISNUMBER(OFFSET(INDIRECT("'"&amp;'DATA for charts'!H$5&amp;"'!$M1"),$A2484-1,0)),OFFSET(INDIRECT("'"&amp;'DATA for charts'!H$5&amp;"'!$M1"),$A2484-1,0),NA())</f>
        <v>109.80742504363</v>
      </c>
      <c r="I2484" s="28" t="e">
        <f ca="1">IF(ISNUMBER(OFFSET(INDIRECT("'"&amp;'DATA for charts'!I$5&amp;"'!$M1"),$A2484-1,0)),OFFSET(INDIRECT("'"&amp;'DATA for charts'!I$5&amp;"'!$M1"),$A2484-1,0),NA())</f>
        <v>#N/A</v>
      </c>
      <c r="J2484" s="28" t="e">
        <f ca="1">IF(ISNUMBER(OFFSET(INDIRECT("'"&amp;'DATA for charts'!J$5&amp;"'!$M1"),$A2484-1,0)),OFFSET(INDIRECT("'"&amp;'DATA for charts'!J$5&amp;"'!$M1"),$A2484-1,0),NA())</f>
        <v>#N/A</v>
      </c>
      <c r="K2484" s="28" t="e">
        <f ca="1">IF(ISNUMBER(OFFSET(INDIRECT("'"&amp;'DATA for charts'!K$5&amp;"'!$M1"),$A2484-1,0)),OFFSET(INDIRECT("'"&amp;'DATA for charts'!K$5&amp;"'!$M1"),$A2484-1,0),NA())</f>
        <v>#N/A</v>
      </c>
      <c r="L2484" s="28" t="e">
        <f ca="1">IF(ISNUMBER(OFFSET(INDIRECT("'"&amp;'DATA for charts'!L$5&amp;"'!$M1"),$A2484-1,0)),OFFSET(INDIRECT("'"&amp;'DATA for charts'!L$5&amp;"'!$M1"),$A2484-1,0),NA())</f>
        <v>#N/A</v>
      </c>
      <c r="M2484" s="28" t="e">
        <f ca="1">IF(ISNUMBER(OFFSET(INDIRECT("'"&amp;'DATA for charts'!M$5&amp;"'!$M1"),$A2484-1,0)),OFFSET(INDIRECT("'"&amp;'DATA for charts'!M$5&amp;"'!$M1"),$A2484-1,0),NA())</f>
        <v>#N/A</v>
      </c>
      <c r="N2484" s="28" t="e">
        <f ca="1">IF(ISNUMBER(OFFSET(INDIRECT("'"&amp;'DATA for charts'!N$5&amp;"'!$M1"),$A2484-1,0)),OFFSET(INDIRECT("'"&amp;'DATA for charts'!N$5&amp;"'!$M1"),$A2484-1,0),NA())</f>
        <v>#N/A</v>
      </c>
      <c r="O2484" s="28" t="e">
        <f ca="1">IF(ISNUMBER(OFFSET(INDIRECT("'"&amp;'DATA for charts'!O$5&amp;"'!$M1"),$A2484-1,0)),OFFSET(INDIRECT("'"&amp;'DATA for charts'!O$5&amp;"'!$M1"),$A2484-1,0),NA())</f>
        <v>#N/A</v>
      </c>
      <c r="P2484" s="28" t="e">
        <f ca="1">IF(ISNUMBER(OFFSET(INDIRECT("'"&amp;'DATA for charts'!P$5&amp;"'!$M1"),$A2484-1,0)),OFFSET(INDIRECT("'"&amp;'DATA for charts'!P$5&amp;"'!$M1"),$A2484-1,0),NA())</f>
        <v>#N/A</v>
      </c>
      <c r="Q2484" s="28" t="e">
        <f ca="1">IF(ISNUMBER(OFFSET(INDIRECT("'"&amp;'DATA for charts'!Q$5&amp;"'!$M1"),$A2484-1,0)),OFFSET(INDIRECT("'"&amp;'DATA for charts'!Q$5&amp;"'!$M1"),$A2484-1,0),NA())</f>
        <v>#N/A</v>
      </c>
      <c r="R2484" s="28" t="e">
        <f ca="1">IF(ISNUMBER(OFFSET(INDIRECT("'"&amp;'DATA for charts'!R$5&amp;"'!$M1"),$A2484-1,0)),OFFSET(INDIRECT("'"&amp;'DATA for charts'!R$5&amp;"'!$M1"),$A2484-1,0),NA())</f>
        <v>#N/A</v>
      </c>
      <c r="S2484" s="28" t="e">
        <f ca="1">IF(ISNUMBER(OFFSET(INDIRECT("'"&amp;'DATA for charts'!S$5&amp;"'!$M1"),$A2484-1,0)),OFFSET(INDIRECT("'"&amp;'DATA for charts'!S$5&amp;"'!$M1"),$A2484-1,0),NA())</f>
        <v>#N/A</v>
      </c>
    </row>
    <row r="2485" spans="1:19">
      <c r="A2485" s="226">
        <f t="shared" si="1612"/>
        <v>247</v>
      </c>
      <c r="B2485" s="8">
        <v>18</v>
      </c>
      <c r="C2485" s="28">
        <f ca="1">IF(ISNUMBER(OFFSET(INDIRECT("'"&amp;'DATA for charts'!C$5&amp;"'!$M1"),$A2485-1,0)),OFFSET(INDIRECT("'"&amp;'DATA for charts'!C$5&amp;"'!$M1"),$A2485-1,0),NA())</f>
        <v>0</v>
      </c>
      <c r="D2485" s="28">
        <f ca="1">IF(ISNUMBER(OFFSET(INDIRECT("'"&amp;'DATA for charts'!D$5&amp;"'!$M1"),$A2485-1,0)),OFFSET(INDIRECT("'"&amp;'DATA for charts'!D$5&amp;"'!$M1"),$A2485-1,0),NA())</f>
        <v>9.0599849999999993</v>
      </c>
      <c r="E2485" s="28">
        <f ca="1">IF(ISNUMBER(OFFSET(INDIRECT("'"&amp;'DATA for charts'!E$5&amp;"'!$M1"),$A2485-1,0)),OFFSET(INDIRECT("'"&amp;'DATA for charts'!E$5&amp;"'!$M1"),$A2485-1,0),NA())</f>
        <v>3.3</v>
      </c>
      <c r="F2485" s="28">
        <f ca="1">IF(ISNUMBER(OFFSET(INDIRECT("'"&amp;'DATA for charts'!F$5&amp;"'!$M1"),$A2485-1,0)),OFFSET(INDIRECT("'"&amp;'DATA for charts'!F$5&amp;"'!$M1"),$A2485-1,0),NA())</f>
        <v>5.1964013956169994</v>
      </c>
      <c r="G2485" s="28">
        <f ca="1">IF(ISNUMBER(OFFSET(INDIRECT("'"&amp;'DATA for charts'!G$5&amp;"'!$M1"),$A2485-1,0)),OFFSET(INDIRECT("'"&amp;'DATA for charts'!G$5&amp;"'!$M1"),$A2485-1,0),NA())</f>
        <v>5.76</v>
      </c>
      <c r="H2485" s="28">
        <f ca="1">IF(ISNUMBER(OFFSET(INDIRECT("'"&amp;'DATA for charts'!H$5&amp;"'!$M1"),$A2485-1,0)),OFFSET(INDIRECT("'"&amp;'DATA for charts'!H$5&amp;"'!$M1"),$A2485-1,0),NA())</f>
        <v>9.7258003125635089</v>
      </c>
      <c r="I2485" s="28" t="e">
        <f ca="1">IF(ISNUMBER(OFFSET(INDIRECT("'"&amp;'DATA for charts'!I$5&amp;"'!$M1"),$A2485-1,0)),OFFSET(INDIRECT("'"&amp;'DATA for charts'!I$5&amp;"'!$M1"),$A2485-1,0),NA())</f>
        <v>#N/A</v>
      </c>
      <c r="J2485" s="28" t="e">
        <f ca="1">IF(ISNUMBER(OFFSET(INDIRECT("'"&amp;'DATA for charts'!J$5&amp;"'!$M1"),$A2485-1,0)),OFFSET(INDIRECT("'"&amp;'DATA for charts'!J$5&amp;"'!$M1"),$A2485-1,0),NA())</f>
        <v>#N/A</v>
      </c>
      <c r="K2485" s="28" t="e">
        <f ca="1">IF(ISNUMBER(OFFSET(INDIRECT("'"&amp;'DATA for charts'!K$5&amp;"'!$M1"),$A2485-1,0)),OFFSET(INDIRECT("'"&amp;'DATA for charts'!K$5&amp;"'!$M1"),$A2485-1,0),NA())</f>
        <v>#N/A</v>
      </c>
      <c r="L2485" s="28" t="e">
        <f ca="1">IF(ISNUMBER(OFFSET(INDIRECT("'"&amp;'DATA for charts'!L$5&amp;"'!$M1"),$A2485-1,0)),OFFSET(INDIRECT("'"&amp;'DATA for charts'!L$5&amp;"'!$M1"),$A2485-1,0),NA())</f>
        <v>#N/A</v>
      </c>
      <c r="M2485" s="28" t="e">
        <f ca="1">IF(ISNUMBER(OFFSET(INDIRECT("'"&amp;'DATA for charts'!M$5&amp;"'!$M1"),$A2485-1,0)),OFFSET(INDIRECT("'"&amp;'DATA for charts'!M$5&amp;"'!$M1"),$A2485-1,0),NA())</f>
        <v>#N/A</v>
      </c>
      <c r="N2485" s="28" t="e">
        <f ca="1">IF(ISNUMBER(OFFSET(INDIRECT("'"&amp;'DATA for charts'!N$5&amp;"'!$M1"),$A2485-1,0)),OFFSET(INDIRECT("'"&amp;'DATA for charts'!N$5&amp;"'!$M1"),$A2485-1,0),NA())</f>
        <v>#N/A</v>
      </c>
      <c r="O2485" s="28" t="e">
        <f ca="1">IF(ISNUMBER(OFFSET(INDIRECT("'"&amp;'DATA for charts'!O$5&amp;"'!$M1"),$A2485-1,0)),OFFSET(INDIRECT("'"&amp;'DATA for charts'!O$5&amp;"'!$M1"),$A2485-1,0),NA())</f>
        <v>#N/A</v>
      </c>
      <c r="P2485" s="28" t="e">
        <f ca="1">IF(ISNUMBER(OFFSET(INDIRECT("'"&amp;'DATA for charts'!P$5&amp;"'!$M1"),$A2485-1,0)),OFFSET(INDIRECT("'"&amp;'DATA for charts'!P$5&amp;"'!$M1"),$A2485-1,0),NA())</f>
        <v>#N/A</v>
      </c>
      <c r="Q2485" s="28" t="e">
        <f ca="1">IF(ISNUMBER(OFFSET(INDIRECT("'"&amp;'DATA for charts'!Q$5&amp;"'!$M1"),$A2485-1,0)),OFFSET(INDIRECT("'"&amp;'DATA for charts'!Q$5&amp;"'!$M1"),$A2485-1,0),NA())</f>
        <v>#N/A</v>
      </c>
      <c r="R2485" s="28" t="e">
        <f ca="1">IF(ISNUMBER(OFFSET(INDIRECT("'"&amp;'DATA for charts'!R$5&amp;"'!$M1"),$A2485-1,0)),OFFSET(INDIRECT("'"&amp;'DATA for charts'!R$5&amp;"'!$M1"),$A2485-1,0),NA())</f>
        <v>#N/A</v>
      </c>
      <c r="S2485" s="28" t="e">
        <f ca="1">IF(ISNUMBER(OFFSET(INDIRECT("'"&amp;'DATA for charts'!S$5&amp;"'!$M1"),$A2485-1,0)),OFFSET(INDIRECT("'"&amp;'DATA for charts'!S$5&amp;"'!$M1"),$A2485-1,0),NA())</f>
        <v>#N/A</v>
      </c>
    </row>
    <row r="2486" spans="1:19">
      <c r="A2486" s="226">
        <f t="shared" si="1612"/>
        <v>248</v>
      </c>
      <c r="B2486" s="8">
        <v>19</v>
      </c>
      <c r="C2486" s="28">
        <f ca="1">IF(ISNUMBER(OFFSET(INDIRECT("'"&amp;'DATA for charts'!C$5&amp;"'!$M1"),$A2486-1,0)),OFFSET(INDIRECT("'"&amp;'DATA for charts'!C$5&amp;"'!$M1"),$A2486-1,0),NA())</f>
        <v>0</v>
      </c>
      <c r="D2486" s="28">
        <f ca="1">IF(ISNUMBER(OFFSET(INDIRECT("'"&amp;'DATA for charts'!D$5&amp;"'!$M1"),$A2486-1,0)),OFFSET(INDIRECT("'"&amp;'DATA for charts'!D$5&amp;"'!$M1"),$A2486-1,0),NA())</f>
        <v>0</v>
      </c>
      <c r="E2486" s="28">
        <f ca="1">IF(ISNUMBER(OFFSET(INDIRECT("'"&amp;'DATA for charts'!E$5&amp;"'!$M1"),$A2486-1,0)),OFFSET(INDIRECT("'"&amp;'DATA for charts'!E$5&amp;"'!$M1"),$A2486-1,0),NA())</f>
        <v>0</v>
      </c>
      <c r="F2486" s="28">
        <f ca="1">IF(ISNUMBER(OFFSET(INDIRECT("'"&amp;'DATA for charts'!F$5&amp;"'!$M1"),$A2486-1,0)),OFFSET(INDIRECT("'"&amp;'DATA for charts'!F$5&amp;"'!$M1"),$A2486-1,0),NA())</f>
        <v>0</v>
      </c>
      <c r="G2486" s="28">
        <f ca="1">IF(ISNUMBER(OFFSET(INDIRECT("'"&amp;'DATA for charts'!G$5&amp;"'!$M1"),$A2486-1,0)),OFFSET(INDIRECT("'"&amp;'DATA for charts'!G$5&amp;"'!$M1"),$A2486-1,0),NA())</f>
        <v>0</v>
      </c>
      <c r="H2486" s="28">
        <f ca="1">IF(ISNUMBER(OFFSET(INDIRECT("'"&amp;'DATA for charts'!H$5&amp;"'!$M1"),$A2486-1,0)),OFFSET(INDIRECT("'"&amp;'DATA for charts'!H$5&amp;"'!$M1"),$A2486-1,0),NA())</f>
        <v>0</v>
      </c>
      <c r="I2486" s="28" t="e">
        <f ca="1">IF(ISNUMBER(OFFSET(INDIRECT("'"&amp;'DATA for charts'!I$5&amp;"'!$M1"),$A2486-1,0)),OFFSET(INDIRECT("'"&amp;'DATA for charts'!I$5&amp;"'!$M1"),$A2486-1,0),NA())</f>
        <v>#N/A</v>
      </c>
      <c r="J2486" s="28" t="e">
        <f ca="1">IF(ISNUMBER(OFFSET(INDIRECT("'"&amp;'DATA for charts'!J$5&amp;"'!$M1"),$A2486-1,0)),OFFSET(INDIRECT("'"&amp;'DATA for charts'!J$5&amp;"'!$M1"),$A2486-1,0),NA())</f>
        <v>#N/A</v>
      </c>
      <c r="K2486" s="28" t="e">
        <f ca="1">IF(ISNUMBER(OFFSET(INDIRECT("'"&amp;'DATA for charts'!K$5&amp;"'!$M1"),$A2486-1,0)),OFFSET(INDIRECT("'"&amp;'DATA for charts'!K$5&amp;"'!$M1"),$A2486-1,0),NA())</f>
        <v>#N/A</v>
      </c>
      <c r="L2486" s="28" t="e">
        <f ca="1">IF(ISNUMBER(OFFSET(INDIRECT("'"&amp;'DATA for charts'!L$5&amp;"'!$M1"),$A2486-1,0)),OFFSET(INDIRECT("'"&amp;'DATA for charts'!L$5&amp;"'!$M1"),$A2486-1,0),NA())</f>
        <v>#N/A</v>
      </c>
      <c r="M2486" s="28" t="e">
        <f ca="1">IF(ISNUMBER(OFFSET(INDIRECT("'"&amp;'DATA for charts'!M$5&amp;"'!$M1"),$A2486-1,0)),OFFSET(INDIRECT("'"&amp;'DATA for charts'!M$5&amp;"'!$M1"),$A2486-1,0),NA())</f>
        <v>#N/A</v>
      </c>
      <c r="N2486" s="28" t="e">
        <f ca="1">IF(ISNUMBER(OFFSET(INDIRECT("'"&amp;'DATA for charts'!N$5&amp;"'!$M1"),$A2486-1,0)),OFFSET(INDIRECT("'"&amp;'DATA for charts'!N$5&amp;"'!$M1"),$A2486-1,0),NA())</f>
        <v>#N/A</v>
      </c>
      <c r="O2486" s="28" t="e">
        <f ca="1">IF(ISNUMBER(OFFSET(INDIRECT("'"&amp;'DATA for charts'!O$5&amp;"'!$M1"),$A2486-1,0)),OFFSET(INDIRECT("'"&amp;'DATA for charts'!O$5&amp;"'!$M1"),$A2486-1,0),NA())</f>
        <v>#N/A</v>
      </c>
      <c r="P2486" s="28" t="e">
        <f ca="1">IF(ISNUMBER(OFFSET(INDIRECT("'"&amp;'DATA for charts'!P$5&amp;"'!$M1"),$A2486-1,0)),OFFSET(INDIRECT("'"&amp;'DATA for charts'!P$5&amp;"'!$M1"),$A2486-1,0),NA())</f>
        <v>#N/A</v>
      </c>
      <c r="Q2486" s="28" t="e">
        <f ca="1">IF(ISNUMBER(OFFSET(INDIRECT("'"&amp;'DATA for charts'!Q$5&amp;"'!$M1"),$A2486-1,0)),OFFSET(INDIRECT("'"&amp;'DATA for charts'!Q$5&amp;"'!$M1"),$A2486-1,0),NA())</f>
        <v>#N/A</v>
      </c>
      <c r="R2486" s="28" t="e">
        <f ca="1">IF(ISNUMBER(OFFSET(INDIRECT("'"&amp;'DATA for charts'!R$5&amp;"'!$M1"),$A2486-1,0)),OFFSET(INDIRECT("'"&amp;'DATA for charts'!R$5&amp;"'!$M1"),$A2486-1,0),NA())</f>
        <v>#N/A</v>
      </c>
      <c r="S2486" s="28" t="e">
        <f ca="1">IF(ISNUMBER(OFFSET(INDIRECT("'"&amp;'DATA for charts'!S$5&amp;"'!$M1"),$A2486-1,0)),OFFSET(INDIRECT("'"&amp;'DATA for charts'!S$5&amp;"'!$M1"),$A2486-1,0),NA())</f>
        <v>#N/A</v>
      </c>
    </row>
    <row r="2487" spans="1:19">
      <c r="A2487" s="226">
        <f t="shared" si="1612"/>
        <v>249</v>
      </c>
      <c r="B2487" s="8">
        <v>20</v>
      </c>
      <c r="C2487" s="28">
        <f ca="1">IF(ISNUMBER(OFFSET(INDIRECT("'"&amp;'DATA for charts'!C$5&amp;"'!$M1"),$A2487-1,0)),OFFSET(INDIRECT("'"&amp;'DATA for charts'!C$5&amp;"'!$M1"),$A2487-1,0),NA())</f>
        <v>0</v>
      </c>
      <c r="D2487" s="28">
        <f ca="1">IF(ISNUMBER(OFFSET(INDIRECT("'"&amp;'DATA for charts'!D$5&amp;"'!$M1"),$A2487-1,0)),OFFSET(INDIRECT("'"&amp;'DATA for charts'!D$5&amp;"'!$M1"),$A2487-1,0),NA())</f>
        <v>0</v>
      </c>
      <c r="E2487" s="28">
        <f ca="1">IF(ISNUMBER(OFFSET(INDIRECT("'"&amp;'DATA for charts'!E$5&amp;"'!$M1"),$A2487-1,0)),OFFSET(INDIRECT("'"&amp;'DATA for charts'!E$5&amp;"'!$M1"),$A2487-1,0),NA())</f>
        <v>0</v>
      </c>
      <c r="F2487" s="28">
        <f ca="1">IF(ISNUMBER(OFFSET(INDIRECT("'"&amp;'DATA for charts'!F$5&amp;"'!$M1"),$A2487-1,0)),OFFSET(INDIRECT("'"&amp;'DATA for charts'!F$5&amp;"'!$M1"),$A2487-1,0),NA())</f>
        <v>0</v>
      </c>
      <c r="G2487" s="28">
        <f ca="1">IF(ISNUMBER(OFFSET(INDIRECT("'"&amp;'DATA for charts'!G$5&amp;"'!$M1"),$A2487-1,0)),OFFSET(INDIRECT("'"&amp;'DATA for charts'!G$5&amp;"'!$M1"),$A2487-1,0),NA())</f>
        <v>0</v>
      </c>
      <c r="H2487" s="28">
        <f ca="1">IF(ISNUMBER(OFFSET(INDIRECT("'"&amp;'DATA for charts'!H$5&amp;"'!$M1"),$A2487-1,0)),OFFSET(INDIRECT("'"&amp;'DATA for charts'!H$5&amp;"'!$M1"),$A2487-1,0),NA())</f>
        <v>0</v>
      </c>
      <c r="I2487" s="28" t="e">
        <f ca="1">IF(ISNUMBER(OFFSET(INDIRECT("'"&amp;'DATA for charts'!I$5&amp;"'!$M1"),$A2487-1,0)),OFFSET(INDIRECT("'"&amp;'DATA for charts'!I$5&amp;"'!$M1"),$A2487-1,0),NA())</f>
        <v>#N/A</v>
      </c>
      <c r="J2487" s="28" t="e">
        <f ca="1">IF(ISNUMBER(OFFSET(INDIRECT("'"&amp;'DATA for charts'!J$5&amp;"'!$M1"),$A2487-1,0)),OFFSET(INDIRECT("'"&amp;'DATA for charts'!J$5&amp;"'!$M1"),$A2487-1,0),NA())</f>
        <v>#N/A</v>
      </c>
      <c r="K2487" s="28" t="e">
        <f ca="1">IF(ISNUMBER(OFFSET(INDIRECT("'"&amp;'DATA for charts'!K$5&amp;"'!$M1"),$A2487-1,0)),OFFSET(INDIRECT("'"&amp;'DATA for charts'!K$5&amp;"'!$M1"),$A2487-1,0),NA())</f>
        <v>#N/A</v>
      </c>
      <c r="L2487" s="28" t="e">
        <f ca="1">IF(ISNUMBER(OFFSET(INDIRECT("'"&amp;'DATA for charts'!L$5&amp;"'!$M1"),$A2487-1,0)),OFFSET(INDIRECT("'"&amp;'DATA for charts'!L$5&amp;"'!$M1"),$A2487-1,0),NA())</f>
        <v>#N/A</v>
      </c>
      <c r="M2487" s="28" t="e">
        <f ca="1">IF(ISNUMBER(OFFSET(INDIRECT("'"&amp;'DATA for charts'!M$5&amp;"'!$M1"),$A2487-1,0)),OFFSET(INDIRECT("'"&amp;'DATA for charts'!M$5&amp;"'!$M1"),$A2487-1,0),NA())</f>
        <v>#N/A</v>
      </c>
      <c r="N2487" s="28" t="e">
        <f ca="1">IF(ISNUMBER(OFFSET(INDIRECT("'"&amp;'DATA for charts'!N$5&amp;"'!$M1"),$A2487-1,0)),OFFSET(INDIRECT("'"&amp;'DATA for charts'!N$5&amp;"'!$M1"),$A2487-1,0),NA())</f>
        <v>#N/A</v>
      </c>
      <c r="O2487" s="28" t="e">
        <f ca="1">IF(ISNUMBER(OFFSET(INDIRECT("'"&amp;'DATA for charts'!O$5&amp;"'!$M1"),$A2487-1,0)),OFFSET(INDIRECT("'"&amp;'DATA for charts'!O$5&amp;"'!$M1"),$A2487-1,0),NA())</f>
        <v>#N/A</v>
      </c>
      <c r="P2487" s="28" t="e">
        <f ca="1">IF(ISNUMBER(OFFSET(INDIRECT("'"&amp;'DATA for charts'!P$5&amp;"'!$M1"),$A2487-1,0)),OFFSET(INDIRECT("'"&amp;'DATA for charts'!P$5&amp;"'!$M1"),$A2487-1,0),NA())</f>
        <v>#N/A</v>
      </c>
      <c r="Q2487" s="28" t="e">
        <f ca="1">IF(ISNUMBER(OFFSET(INDIRECT("'"&amp;'DATA for charts'!Q$5&amp;"'!$M1"),$A2487-1,0)),OFFSET(INDIRECT("'"&amp;'DATA for charts'!Q$5&amp;"'!$M1"),$A2487-1,0),NA())</f>
        <v>#N/A</v>
      </c>
      <c r="R2487" s="28" t="e">
        <f ca="1">IF(ISNUMBER(OFFSET(INDIRECT("'"&amp;'DATA for charts'!R$5&amp;"'!$M1"),$A2487-1,0)),OFFSET(INDIRECT("'"&amp;'DATA for charts'!R$5&amp;"'!$M1"),$A2487-1,0),NA())</f>
        <v>#N/A</v>
      </c>
      <c r="S2487" s="28" t="e">
        <f ca="1">IF(ISNUMBER(OFFSET(INDIRECT("'"&amp;'DATA for charts'!S$5&amp;"'!$M1"),$A2487-1,0)),OFFSET(INDIRECT("'"&amp;'DATA for charts'!S$5&amp;"'!$M1"),$A2487-1,0),NA())</f>
        <v>#N/A</v>
      </c>
    </row>
    <row r="2488" spans="1:19">
      <c r="A2488" s="226">
        <f t="shared" si="1612"/>
        <v>250</v>
      </c>
      <c r="B2488" s="8">
        <v>21</v>
      </c>
      <c r="C2488" s="28">
        <f ca="1">IF(ISNUMBER(OFFSET(INDIRECT("'"&amp;'DATA for charts'!C$5&amp;"'!$M1"),$A2488-1,0)),OFFSET(INDIRECT("'"&amp;'DATA for charts'!C$5&amp;"'!$M1"),$A2488-1,0),NA())</f>
        <v>0</v>
      </c>
      <c r="D2488" s="28">
        <f ca="1">IF(ISNUMBER(OFFSET(INDIRECT("'"&amp;'DATA for charts'!D$5&amp;"'!$M1"),$A2488-1,0)),OFFSET(INDIRECT("'"&amp;'DATA for charts'!D$5&amp;"'!$M1"),$A2488-1,0),NA())</f>
        <v>0</v>
      </c>
      <c r="E2488" s="28">
        <f ca="1">IF(ISNUMBER(OFFSET(INDIRECT("'"&amp;'DATA for charts'!E$5&amp;"'!$M1"),$A2488-1,0)),OFFSET(INDIRECT("'"&amp;'DATA for charts'!E$5&amp;"'!$M1"),$A2488-1,0),NA())</f>
        <v>0</v>
      </c>
      <c r="F2488" s="28">
        <f ca="1">IF(ISNUMBER(OFFSET(INDIRECT("'"&amp;'DATA for charts'!F$5&amp;"'!$M1"),$A2488-1,0)),OFFSET(INDIRECT("'"&amp;'DATA for charts'!F$5&amp;"'!$M1"),$A2488-1,0),NA())</f>
        <v>0</v>
      </c>
      <c r="G2488" s="28">
        <f ca="1">IF(ISNUMBER(OFFSET(INDIRECT("'"&amp;'DATA for charts'!G$5&amp;"'!$M1"),$A2488-1,0)),OFFSET(INDIRECT("'"&amp;'DATA for charts'!G$5&amp;"'!$M1"),$A2488-1,0),NA())</f>
        <v>0</v>
      </c>
      <c r="H2488" s="28">
        <f ca="1">IF(ISNUMBER(OFFSET(INDIRECT("'"&amp;'DATA for charts'!H$5&amp;"'!$M1"),$A2488-1,0)),OFFSET(INDIRECT("'"&amp;'DATA for charts'!H$5&amp;"'!$M1"),$A2488-1,0),NA())</f>
        <v>0</v>
      </c>
      <c r="I2488" s="28" t="e">
        <f ca="1">IF(ISNUMBER(OFFSET(INDIRECT("'"&amp;'DATA for charts'!I$5&amp;"'!$M1"),$A2488-1,0)),OFFSET(INDIRECT("'"&amp;'DATA for charts'!I$5&amp;"'!$M1"),$A2488-1,0),NA())</f>
        <v>#N/A</v>
      </c>
      <c r="J2488" s="28" t="e">
        <f ca="1">IF(ISNUMBER(OFFSET(INDIRECT("'"&amp;'DATA for charts'!J$5&amp;"'!$M1"),$A2488-1,0)),OFFSET(INDIRECT("'"&amp;'DATA for charts'!J$5&amp;"'!$M1"),$A2488-1,0),NA())</f>
        <v>#N/A</v>
      </c>
      <c r="K2488" s="28" t="e">
        <f ca="1">IF(ISNUMBER(OFFSET(INDIRECT("'"&amp;'DATA for charts'!K$5&amp;"'!$M1"),$A2488-1,0)),OFFSET(INDIRECT("'"&amp;'DATA for charts'!K$5&amp;"'!$M1"),$A2488-1,0),NA())</f>
        <v>#N/A</v>
      </c>
      <c r="L2488" s="28" t="e">
        <f ca="1">IF(ISNUMBER(OFFSET(INDIRECT("'"&amp;'DATA for charts'!L$5&amp;"'!$M1"),$A2488-1,0)),OFFSET(INDIRECT("'"&amp;'DATA for charts'!L$5&amp;"'!$M1"),$A2488-1,0),NA())</f>
        <v>#N/A</v>
      </c>
      <c r="M2488" s="28" t="e">
        <f ca="1">IF(ISNUMBER(OFFSET(INDIRECT("'"&amp;'DATA for charts'!M$5&amp;"'!$M1"),$A2488-1,0)),OFFSET(INDIRECT("'"&amp;'DATA for charts'!M$5&amp;"'!$M1"),$A2488-1,0),NA())</f>
        <v>#N/A</v>
      </c>
      <c r="N2488" s="28" t="e">
        <f ca="1">IF(ISNUMBER(OFFSET(INDIRECT("'"&amp;'DATA for charts'!N$5&amp;"'!$M1"),$A2488-1,0)),OFFSET(INDIRECT("'"&amp;'DATA for charts'!N$5&amp;"'!$M1"),$A2488-1,0),NA())</f>
        <v>#N/A</v>
      </c>
      <c r="O2488" s="28" t="e">
        <f ca="1">IF(ISNUMBER(OFFSET(INDIRECT("'"&amp;'DATA for charts'!O$5&amp;"'!$M1"),$A2488-1,0)),OFFSET(INDIRECT("'"&amp;'DATA for charts'!O$5&amp;"'!$M1"),$A2488-1,0),NA())</f>
        <v>#N/A</v>
      </c>
      <c r="P2488" s="28" t="e">
        <f ca="1">IF(ISNUMBER(OFFSET(INDIRECT("'"&amp;'DATA for charts'!P$5&amp;"'!$M1"),$A2488-1,0)),OFFSET(INDIRECT("'"&amp;'DATA for charts'!P$5&amp;"'!$M1"),$A2488-1,0),NA())</f>
        <v>#N/A</v>
      </c>
      <c r="Q2488" s="28" t="e">
        <f ca="1">IF(ISNUMBER(OFFSET(INDIRECT("'"&amp;'DATA for charts'!Q$5&amp;"'!$M1"),$A2488-1,0)),OFFSET(INDIRECT("'"&amp;'DATA for charts'!Q$5&amp;"'!$M1"),$A2488-1,0),NA())</f>
        <v>#N/A</v>
      </c>
      <c r="R2488" s="28" t="e">
        <f ca="1">IF(ISNUMBER(OFFSET(INDIRECT("'"&amp;'DATA for charts'!R$5&amp;"'!$M1"),$A2488-1,0)),OFFSET(INDIRECT("'"&amp;'DATA for charts'!R$5&amp;"'!$M1"),$A2488-1,0),NA())</f>
        <v>#N/A</v>
      </c>
      <c r="S2488" s="28" t="e">
        <f ca="1">IF(ISNUMBER(OFFSET(INDIRECT("'"&amp;'DATA for charts'!S$5&amp;"'!$M1"),$A2488-1,0)),OFFSET(INDIRECT("'"&amp;'DATA for charts'!S$5&amp;"'!$M1"),$A2488-1,0),NA())</f>
        <v>#N/A</v>
      </c>
    </row>
    <row r="2489" spans="1:19">
      <c r="A2489" s="226">
        <f t="shared" si="1612"/>
        <v>251</v>
      </c>
      <c r="B2489" s="8">
        <v>22</v>
      </c>
      <c r="C2489" s="28">
        <f ca="1">IF(ISNUMBER(OFFSET(INDIRECT("'"&amp;'DATA for charts'!C$5&amp;"'!$M1"),$A2489-1,0)),OFFSET(INDIRECT("'"&amp;'DATA for charts'!C$5&amp;"'!$M1"),$A2489-1,0),NA())</f>
        <v>0</v>
      </c>
      <c r="D2489" s="28">
        <f ca="1">IF(ISNUMBER(OFFSET(INDIRECT("'"&amp;'DATA for charts'!D$5&amp;"'!$M1"),$A2489-1,0)),OFFSET(INDIRECT("'"&amp;'DATA for charts'!D$5&amp;"'!$M1"),$A2489-1,0),NA())</f>
        <v>0</v>
      </c>
      <c r="E2489" s="28">
        <f ca="1">IF(ISNUMBER(OFFSET(INDIRECT("'"&amp;'DATA for charts'!E$5&amp;"'!$M1"),$A2489-1,0)),OFFSET(INDIRECT("'"&amp;'DATA for charts'!E$5&amp;"'!$M1"),$A2489-1,0),NA())</f>
        <v>0</v>
      </c>
      <c r="F2489" s="28">
        <f ca="1">IF(ISNUMBER(OFFSET(INDIRECT("'"&amp;'DATA for charts'!F$5&amp;"'!$M1"),$A2489-1,0)),OFFSET(INDIRECT("'"&amp;'DATA for charts'!F$5&amp;"'!$M1"),$A2489-1,0),NA())</f>
        <v>0</v>
      </c>
      <c r="G2489" s="28">
        <f ca="1">IF(ISNUMBER(OFFSET(INDIRECT("'"&amp;'DATA for charts'!G$5&amp;"'!$M1"),$A2489-1,0)),OFFSET(INDIRECT("'"&amp;'DATA for charts'!G$5&amp;"'!$M1"),$A2489-1,0),NA())</f>
        <v>0</v>
      </c>
      <c r="H2489" s="28">
        <f ca="1">IF(ISNUMBER(OFFSET(INDIRECT("'"&amp;'DATA for charts'!H$5&amp;"'!$M1"),$A2489-1,0)),OFFSET(INDIRECT("'"&amp;'DATA for charts'!H$5&amp;"'!$M1"),$A2489-1,0),NA())</f>
        <v>0</v>
      </c>
      <c r="I2489" s="28" t="e">
        <f ca="1">IF(ISNUMBER(OFFSET(INDIRECT("'"&amp;'DATA for charts'!I$5&amp;"'!$M1"),$A2489-1,0)),OFFSET(INDIRECT("'"&amp;'DATA for charts'!I$5&amp;"'!$M1"),$A2489-1,0),NA())</f>
        <v>#N/A</v>
      </c>
      <c r="J2489" s="28" t="e">
        <f ca="1">IF(ISNUMBER(OFFSET(INDIRECT("'"&amp;'DATA for charts'!J$5&amp;"'!$M1"),$A2489-1,0)),OFFSET(INDIRECT("'"&amp;'DATA for charts'!J$5&amp;"'!$M1"),$A2489-1,0),NA())</f>
        <v>#N/A</v>
      </c>
      <c r="K2489" s="28" t="e">
        <f ca="1">IF(ISNUMBER(OFFSET(INDIRECT("'"&amp;'DATA for charts'!K$5&amp;"'!$M1"),$A2489-1,0)),OFFSET(INDIRECT("'"&amp;'DATA for charts'!K$5&amp;"'!$M1"),$A2489-1,0),NA())</f>
        <v>#N/A</v>
      </c>
      <c r="L2489" s="28" t="e">
        <f ca="1">IF(ISNUMBER(OFFSET(INDIRECT("'"&amp;'DATA for charts'!L$5&amp;"'!$M1"),$A2489-1,0)),OFFSET(INDIRECT("'"&amp;'DATA for charts'!L$5&amp;"'!$M1"),$A2489-1,0),NA())</f>
        <v>#N/A</v>
      </c>
      <c r="M2489" s="28" t="e">
        <f ca="1">IF(ISNUMBER(OFFSET(INDIRECT("'"&amp;'DATA for charts'!M$5&amp;"'!$M1"),$A2489-1,0)),OFFSET(INDIRECT("'"&amp;'DATA for charts'!M$5&amp;"'!$M1"),$A2489-1,0),NA())</f>
        <v>#N/A</v>
      </c>
      <c r="N2489" s="28" t="e">
        <f ca="1">IF(ISNUMBER(OFFSET(INDIRECT("'"&amp;'DATA for charts'!N$5&amp;"'!$M1"),$A2489-1,0)),OFFSET(INDIRECT("'"&amp;'DATA for charts'!N$5&amp;"'!$M1"),$A2489-1,0),NA())</f>
        <v>#N/A</v>
      </c>
      <c r="O2489" s="28" t="e">
        <f ca="1">IF(ISNUMBER(OFFSET(INDIRECT("'"&amp;'DATA for charts'!O$5&amp;"'!$M1"),$A2489-1,0)),OFFSET(INDIRECT("'"&amp;'DATA for charts'!O$5&amp;"'!$M1"),$A2489-1,0),NA())</f>
        <v>#N/A</v>
      </c>
      <c r="P2489" s="28" t="e">
        <f ca="1">IF(ISNUMBER(OFFSET(INDIRECT("'"&amp;'DATA for charts'!P$5&amp;"'!$M1"),$A2489-1,0)),OFFSET(INDIRECT("'"&amp;'DATA for charts'!P$5&amp;"'!$M1"),$A2489-1,0),NA())</f>
        <v>#N/A</v>
      </c>
      <c r="Q2489" s="28" t="e">
        <f ca="1">IF(ISNUMBER(OFFSET(INDIRECT("'"&amp;'DATA for charts'!Q$5&amp;"'!$M1"),$A2489-1,0)),OFFSET(INDIRECT("'"&amp;'DATA for charts'!Q$5&amp;"'!$M1"),$A2489-1,0),NA())</f>
        <v>#N/A</v>
      </c>
      <c r="R2489" s="28" t="e">
        <f ca="1">IF(ISNUMBER(OFFSET(INDIRECT("'"&amp;'DATA for charts'!R$5&amp;"'!$M1"),$A2489-1,0)),OFFSET(INDIRECT("'"&amp;'DATA for charts'!R$5&amp;"'!$M1"),$A2489-1,0),NA())</f>
        <v>#N/A</v>
      </c>
      <c r="S2489" s="28" t="e">
        <f ca="1">IF(ISNUMBER(OFFSET(INDIRECT("'"&amp;'DATA for charts'!S$5&amp;"'!$M1"),$A2489-1,0)),OFFSET(INDIRECT("'"&amp;'DATA for charts'!S$5&amp;"'!$M1"),$A2489-1,0),NA())</f>
        <v>#N/A</v>
      </c>
    </row>
    <row r="2490" spans="1:19">
      <c r="A2490" s="226">
        <f t="shared" si="1612"/>
        <v>252</v>
      </c>
      <c r="B2490" s="8">
        <v>23</v>
      </c>
      <c r="C2490" s="28">
        <f ca="1">IF(ISNUMBER(OFFSET(INDIRECT("'"&amp;'DATA for charts'!C$5&amp;"'!$M1"),$A2490-1,0)),OFFSET(INDIRECT("'"&amp;'DATA for charts'!C$5&amp;"'!$M1"),$A2490-1,0),NA())</f>
        <v>0</v>
      </c>
      <c r="D2490" s="28">
        <f ca="1">IF(ISNUMBER(OFFSET(INDIRECT("'"&amp;'DATA for charts'!D$5&amp;"'!$M1"),$A2490-1,0)),OFFSET(INDIRECT("'"&amp;'DATA for charts'!D$5&amp;"'!$M1"),$A2490-1,0),NA())</f>
        <v>0</v>
      </c>
      <c r="E2490" s="28">
        <f ca="1">IF(ISNUMBER(OFFSET(INDIRECT("'"&amp;'DATA for charts'!E$5&amp;"'!$M1"),$A2490-1,0)),OFFSET(INDIRECT("'"&amp;'DATA for charts'!E$5&amp;"'!$M1"),$A2490-1,0),NA())</f>
        <v>0</v>
      </c>
      <c r="F2490" s="28">
        <f ca="1">IF(ISNUMBER(OFFSET(INDIRECT("'"&amp;'DATA for charts'!F$5&amp;"'!$M1"),$A2490-1,0)),OFFSET(INDIRECT("'"&amp;'DATA for charts'!F$5&amp;"'!$M1"),$A2490-1,0),NA())</f>
        <v>0</v>
      </c>
      <c r="G2490" s="28">
        <f ca="1">IF(ISNUMBER(OFFSET(INDIRECT("'"&amp;'DATA for charts'!G$5&amp;"'!$M1"),$A2490-1,0)),OFFSET(INDIRECT("'"&amp;'DATA for charts'!G$5&amp;"'!$M1"),$A2490-1,0),NA())</f>
        <v>0</v>
      </c>
      <c r="H2490" s="28">
        <f ca="1">IF(ISNUMBER(OFFSET(INDIRECT("'"&amp;'DATA for charts'!H$5&amp;"'!$M1"),$A2490-1,0)),OFFSET(INDIRECT("'"&amp;'DATA for charts'!H$5&amp;"'!$M1"),$A2490-1,0),NA())</f>
        <v>0</v>
      </c>
      <c r="I2490" s="28" t="e">
        <f ca="1">IF(ISNUMBER(OFFSET(INDIRECT("'"&amp;'DATA for charts'!I$5&amp;"'!$M1"),$A2490-1,0)),OFFSET(INDIRECT("'"&amp;'DATA for charts'!I$5&amp;"'!$M1"),$A2490-1,0),NA())</f>
        <v>#N/A</v>
      </c>
      <c r="J2490" s="28" t="e">
        <f ca="1">IF(ISNUMBER(OFFSET(INDIRECT("'"&amp;'DATA for charts'!J$5&amp;"'!$M1"),$A2490-1,0)),OFFSET(INDIRECT("'"&amp;'DATA for charts'!J$5&amp;"'!$M1"),$A2490-1,0),NA())</f>
        <v>#N/A</v>
      </c>
      <c r="K2490" s="28" t="e">
        <f ca="1">IF(ISNUMBER(OFFSET(INDIRECT("'"&amp;'DATA for charts'!K$5&amp;"'!$M1"),$A2490-1,0)),OFFSET(INDIRECT("'"&amp;'DATA for charts'!K$5&amp;"'!$M1"),$A2490-1,0),NA())</f>
        <v>#N/A</v>
      </c>
      <c r="L2490" s="28" t="e">
        <f ca="1">IF(ISNUMBER(OFFSET(INDIRECT("'"&amp;'DATA for charts'!L$5&amp;"'!$M1"),$A2490-1,0)),OFFSET(INDIRECT("'"&amp;'DATA for charts'!L$5&amp;"'!$M1"),$A2490-1,0),NA())</f>
        <v>#N/A</v>
      </c>
      <c r="M2490" s="28" t="e">
        <f ca="1">IF(ISNUMBER(OFFSET(INDIRECT("'"&amp;'DATA for charts'!M$5&amp;"'!$M1"),$A2490-1,0)),OFFSET(INDIRECT("'"&amp;'DATA for charts'!M$5&amp;"'!$M1"),$A2490-1,0),NA())</f>
        <v>#N/A</v>
      </c>
      <c r="N2490" s="28" t="e">
        <f ca="1">IF(ISNUMBER(OFFSET(INDIRECT("'"&amp;'DATA for charts'!N$5&amp;"'!$M1"),$A2490-1,0)),OFFSET(INDIRECT("'"&amp;'DATA for charts'!N$5&amp;"'!$M1"),$A2490-1,0),NA())</f>
        <v>#N/A</v>
      </c>
      <c r="O2490" s="28" t="e">
        <f ca="1">IF(ISNUMBER(OFFSET(INDIRECT("'"&amp;'DATA for charts'!O$5&amp;"'!$M1"),$A2490-1,0)),OFFSET(INDIRECT("'"&amp;'DATA for charts'!O$5&amp;"'!$M1"),$A2490-1,0),NA())</f>
        <v>#N/A</v>
      </c>
      <c r="P2490" s="28" t="e">
        <f ca="1">IF(ISNUMBER(OFFSET(INDIRECT("'"&amp;'DATA for charts'!P$5&amp;"'!$M1"),$A2490-1,0)),OFFSET(INDIRECT("'"&amp;'DATA for charts'!P$5&amp;"'!$M1"),$A2490-1,0),NA())</f>
        <v>#N/A</v>
      </c>
      <c r="Q2490" s="28" t="e">
        <f ca="1">IF(ISNUMBER(OFFSET(INDIRECT("'"&amp;'DATA for charts'!Q$5&amp;"'!$M1"),$A2490-1,0)),OFFSET(INDIRECT("'"&amp;'DATA for charts'!Q$5&amp;"'!$M1"),$A2490-1,0),NA())</f>
        <v>#N/A</v>
      </c>
      <c r="R2490" s="28" t="e">
        <f ca="1">IF(ISNUMBER(OFFSET(INDIRECT("'"&amp;'DATA for charts'!R$5&amp;"'!$M1"),$A2490-1,0)),OFFSET(INDIRECT("'"&amp;'DATA for charts'!R$5&amp;"'!$M1"),$A2490-1,0),NA())</f>
        <v>#N/A</v>
      </c>
      <c r="S2490" s="28" t="e">
        <f ca="1">IF(ISNUMBER(OFFSET(INDIRECT("'"&amp;'DATA for charts'!S$5&amp;"'!$M1"),$A2490-1,0)),OFFSET(INDIRECT("'"&amp;'DATA for charts'!S$5&amp;"'!$M1"),$A2490-1,0),NA())</f>
        <v>#N/A</v>
      </c>
    </row>
    <row r="2491" spans="1:19">
      <c r="A2491" s="226">
        <f t="shared" si="1612"/>
        <v>253</v>
      </c>
      <c r="B2491" s="8">
        <v>24</v>
      </c>
      <c r="C2491" s="28">
        <f ca="1">IF(ISNUMBER(OFFSET(INDIRECT("'"&amp;'DATA for charts'!C$5&amp;"'!$M1"),$A2491-1,0)),OFFSET(INDIRECT("'"&amp;'DATA for charts'!C$5&amp;"'!$M1"),$A2491-1,0),NA())</f>
        <v>0</v>
      </c>
      <c r="D2491" s="28">
        <f ca="1">IF(ISNUMBER(OFFSET(INDIRECT("'"&amp;'DATA for charts'!D$5&amp;"'!$M1"),$A2491-1,0)),OFFSET(INDIRECT("'"&amp;'DATA for charts'!D$5&amp;"'!$M1"),$A2491-1,0),NA())</f>
        <v>0</v>
      </c>
      <c r="E2491" s="28">
        <f ca="1">IF(ISNUMBER(OFFSET(INDIRECT("'"&amp;'DATA for charts'!E$5&amp;"'!$M1"),$A2491-1,0)),OFFSET(INDIRECT("'"&amp;'DATA for charts'!E$5&amp;"'!$M1"),$A2491-1,0),NA())</f>
        <v>0</v>
      </c>
      <c r="F2491" s="28">
        <f ca="1">IF(ISNUMBER(OFFSET(INDIRECT("'"&amp;'DATA for charts'!F$5&amp;"'!$M1"),$A2491-1,0)),OFFSET(INDIRECT("'"&amp;'DATA for charts'!F$5&amp;"'!$M1"),$A2491-1,0),NA())</f>
        <v>0</v>
      </c>
      <c r="G2491" s="28">
        <f ca="1">IF(ISNUMBER(OFFSET(INDIRECT("'"&amp;'DATA for charts'!G$5&amp;"'!$M1"),$A2491-1,0)),OFFSET(INDIRECT("'"&amp;'DATA for charts'!G$5&amp;"'!$M1"),$A2491-1,0),NA())</f>
        <v>0</v>
      </c>
      <c r="H2491" s="28">
        <f ca="1">IF(ISNUMBER(OFFSET(INDIRECT("'"&amp;'DATA for charts'!H$5&amp;"'!$M1"),$A2491-1,0)),OFFSET(INDIRECT("'"&amp;'DATA for charts'!H$5&amp;"'!$M1"),$A2491-1,0),NA())</f>
        <v>0</v>
      </c>
      <c r="I2491" s="28" t="e">
        <f ca="1">IF(ISNUMBER(OFFSET(INDIRECT("'"&amp;'DATA for charts'!I$5&amp;"'!$M1"),$A2491-1,0)),OFFSET(INDIRECT("'"&amp;'DATA for charts'!I$5&amp;"'!$M1"),$A2491-1,0),NA())</f>
        <v>#N/A</v>
      </c>
      <c r="J2491" s="28" t="e">
        <f ca="1">IF(ISNUMBER(OFFSET(INDIRECT("'"&amp;'DATA for charts'!J$5&amp;"'!$M1"),$A2491-1,0)),OFFSET(INDIRECT("'"&amp;'DATA for charts'!J$5&amp;"'!$M1"),$A2491-1,0),NA())</f>
        <v>#N/A</v>
      </c>
      <c r="K2491" s="28" t="e">
        <f ca="1">IF(ISNUMBER(OFFSET(INDIRECT("'"&amp;'DATA for charts'!K$5&amp;"'!$M1"),$A2491-1,0)),OFFSET(INDIRECT("'"&amp;'DATA for charts'!K$5&amp;"'!$M1"),$A2491-1,0),NA())</f>
        <v>#N/A</v>
      </c>
      <c r="L2491" s="28" t="e">
        <f ca="1">IF(ISNUMBER(OFFSET(INDIRECT("'"&amp;'DATA for charts'!L$5&amp;"'!$M1"),$A2491-1,0)),OFFSET(INDIRECT("'"&amp;'DATA for charts'!L$5&amp;"'!$M1"),$A2491-1,0),NA())</f>
        <v>#N/A</v>
      </c>
      <c r="M2491" s="28" t="e">
        <f ca="1">IF(ISNUMBER(OFFSET(INDIRECT("'"&amp;'DATA for charts'!M$5&amp;"'!$M1"),$A2491-1,0)),OFFSET(INDIRECT("'"&amp;'DATA for charts'!M$5&amp;"'!$M1"),$A2491-1,0),NA())</f>
        <v>#N/A</v>
      </c>
      <c r="N2491" s="28" t="e">
        <f ca="1">IF(ISNUMBER(OFFSET(INDIRECT("'"&amp;'DATA for charts'!N$5&amp;"'!$M1"),$A2491-1,0)),OFFSET(INDIRECT("'"&amp;'DATA for charts'!N$5&amp;"'!$M1"),$A2491-1,0),NA())</f>
        <v>#N/A</v>
      </c>
      <c r="O2491" s="28" t="e">
        <f ca="1">IF(ISNUMBER(OFFSET(INDIRECT("'"&amp;'DATA for charts'!O$5&amp;"'!$M1"),$A2491-1,0)),OFFSET(INDIRECT("'"&amp;'DATA for charts'!O$5&amp;"'!$M1"),$A2491-1,0),NA())</f>
        <v>#N/A</v>
      </c>
      <c r="P2491" s="28" t="e">
        <f ca="1">IF(ISNUMBER(OFFSET(INDIRECT("'"&amp;'DATA for charts'!P$5&amp;"'!$M1"),$A2491-1,0)),OFFSET(INDIRECT("'"&amp;'DATA for charts'!P$5&amp;"'!$M1"),$A2491-1,0),NA())</f>
        <v>#N/A</v>
      </c>
      <c r="Q2491" s="28" t="e">
        <f ca="1">IF(ISNUMBER(OFFSET(INDIRECT("'"&amp;'DATA for charts'!Q$5&amp;"'!$M1"),$A2491-1,0)),OFFSET(INDIRECT("'"&amp;'DATA for charts'!Q$5&amp;"'!$M1"),$A2491-1,0),NA())</f>
        <v>#N/A</v>
      </c>
      <c r="R2491" s="28" t="e">
        <f ca="1">IF(ISNUMBER(OFFSET(INDIRECT("'"&amp;'DATA for charts'!R$5&amp;"'!$M1"),$A2491-1,0)),OFFSET(INDIRECT("'"&amp;'DATA for charts'!R$5&amp;"'!$M1"),$A2491-1,0),NA())</f>
        <v>#N/A</v>
      </c>
      <c r="S2491" s="28" t="e">
        <f ca="1">IF(ISNUMBER(OFFSET(INDIRECT("'"&amp;'DATA for charts'!S$5&amp;"'!$M1"),$A2491-1,0)),OFFSET(INDIRECT("'"&amp;'DATA for charts'!S$5&amp;"'!$M1"),$A2491-1,0),NA())</f>
        <v>#N/A</v>
      </c>
    </row>
    <row r="2492" spans="1:19">
      <c r="A2492" s="216"/>
      <c r="B2492" s="37" t="s">
        <v>85</v>
      </c>
      <c r="C2492" s="37" t="s">
        <v>85</v>
      </c>
      <c r="D2492" s="37" t="s">
        <v>85</v>
      </c>
      <c r="E2492" s="37" t="s">
        <v>85</v>
      </c>
      <c r="F2492" s="37" t="s">
        <v>85</v>
      </c>
      <c r="G2492" s="37" t="s">
        <v>85</v>
      </c>
      <c r="H2492" s="37" t="s">
        <v>85</v>
      </c>
      <c r="I2492" s="37" t="s">
        <v>85</v>
      </c>
      <c r="J2492" s="37" t="s">
        <v>85</v>
      </c>
      <c r="K2492" s="37"/>
      <c r="L2492" s="37"/>
      <c r="M2492" s="37"/>
      <c r="N2492" s="37"/>
      <c r="O2492" s="37"/>
      <c r="P2492" s="37"/>
      <c r="Q2492" s="37"/>
      <c r="R2492" s="37"/>
      <c r="S2492" s="37" t="s">
        <v>85</v>
      </c>
    </row>
    <row r="2499" spans="1:19">
      <c r="A2499" s="216"/>
      <c r="B2499" s="464" t="s">
        <v>895</v>
      </c>
    </row>
    <row r="2500" spans="1:19">
      <c r="A2500" s="216"/>
      <c r="B2500" s="464" t="s">
        <v>899</v>
      </c>
    </row>
    <row r="2501" spans="1:19">
      <c r="A2501" s="216"/>
      <c r="B2501" s="464" t="s">
        <v>900</v>
      </c>
      <c r="S2501" s="34"/>
    </row>
    <row r="2502" spans="1:19">
      <c r="A2502" s="216"/>
      <c r="B2502" s="32" t="s">
        <v>82</v>
      </c>
      <c r="S2502" s="34"/>
    </row>
    <row r="2503" spans="1:19">
      <c r="A2503" s="216">
        <f>A1902</f>
        <v>0</v>
      </c>
      <c r="B2503" s="32" t="s">
        <v>65</v>
      </c>
      <c r="C2503" s="33" t="str">
        <f t="shared" ref="C2503:S2503" ca="1" si="1613">C1902</f>
        <v>BSIMAC</v>
      </c>
      <c r="D2503" s="33" t="str">
        <f t="shared" ca="1" si="1613"/>
        <v>CSE</v>
      </c>
      <c r="E2503" s="33" t="str">
        <f t="shared" ca="1" si="1613"/>
        <v>DeST</v>
      </c>
      <c r="F2503" s="33" t="str">
        <f t="shared" ca="1" si="1613"/>
        <v>EnergyPlus</v>
      </c>
      <c r="G2503" s="33" t="str">
        <f t="shared" ca="1" si="1613"/>
        <v>ESP-r</v>
      </c>
      <c r="H2503" s="33" t="str">
        <f t="shared" ca="1" si="1613"/>
        <v>TRNSYS</v>
      </c>
      <c r="I2503" s="33" t="str">
        <f t="shared" ca="1" si="1613"/>
        <v>TestSpec-Alt</v>
      </c>
      <c r="J2503" s="33">
        <f t="shared" ca="1" si="1613"/>
        <v>0</v>
      </c>
      <c r="K2503" s="33">
        <f t="shared" ca="1" si="1613"/>
        <v>0</v>
      </c>
      <c r="L2503" s="33">
        <f t="shared" ca="1" si="1613"/>
        <v>0</v>
      </c>
      <c r="M2503" s="33">
        <f t="shared" ca="1" si="1613"/>
        <v>0</v>
      </c>
      <c r="N2503" s="33">
        <f t="shared" ca="1" si="1613"/>
        <v>0</v>
      </c>
      <c r="O2503" s="33">
        <f t="shared" ca="1" si="1613"/>
        <v>0</v>
      </c>
      <c r="P2503" s="33">
        <f t="shared" ca="1" si="1613"/>
        <v>0</v>
      </c>
      <c r="Q2503" s="33">
        <f t="shared" ca="1" si="1613"/>
        <v>0</v>
      </c>
      <c r="R2503" s="33">
        <f t="shared" ca="1" si="1613"/>
        <v>0</v>
      </c>
      <c r="S2503" s="33" t="str">
        <f t="shared" ca="1" si="1613"/>
        <v>Tested Prg</v>
      </c>
    </row>
    <row r="2504" spans="1:19">
      <c r="A2504" s="216">
        <f>A1901</f>
        <v>0</v>
      </c>
      <c r="B2504" s="32" t="s">
        <v>66</v>
      </c>
      <c r="C2504" s="33">
        <f t="shared" ref="C2504:S2504" si="1614">C1901</f>
        <v>0</v>
      </c>
      <c r="D2504" s="33">
        <f t="shared" si="1614"/>
        <v>0</v>
      </c>
      <c r="E2504" s="33">
        <f t="shared" si="1614"/>
        <v>0</v>
      </c>
      <c r="F2504" s="33">
        <f t="shared" si="1614"/>
        <v>0</v>
      </c>
      <c r="G2504" s="33">
        <f t="shared" si="1614"/>
        <v>0</v>
      </c>
      <c r="H2504" s="33">
        <f t="shared" si="1614"/>
        <v>0</v>
      </c>
      <c r="I2504" s="33">
        <f t="shared" si="1614"/>
        <v>0</v>
      </c>
      <c r="J2504" s="33">
        <f t="shared" si="1614"/>
        <v>0</v>
      </c>
      <c r="K2504" s="33">
        <f t="shared" si="1614"/>
        <v>0</v>
      </c>
      <c r="L2504" s="33">
        <f t="shared" si="1614"/>
        <v>0</v>
      </c>
      <c r="M2504" s="33">
        <f t="shared" si="1614"/>
        <v>0</v>
      </c>
      <c r="N2504" s="33">
        <f t="shared" si="1614"/>
        <v>0</v>
      </c>
      <c r="O2504" s="33">
        <f t="shared" si="1614"/>
        <v>0</v>
      </c>
      <c r="P2504" s="33">
        <f t="shared" si="1614"/>
        <v>0</v>
      </c>
      <c r="Q2504" s="33">
        <f t="shared" si="1614"/>
        <v>0</v>
      </c>
      <c r="R2504" s="33">
        <f t="shared" si="1614"/>
        <v>0</v>
      </c>
      <c r="S2504" s="33">
        <f t="shared" si="1614"/>
        <v>0</v>
      </c>
    </row>
    <row r="2505" spans="1:19">
      <c r="A2505" s="216" t="s">
        <v>84</v>
      </c>
      <c r="B2505" s="32" t="s">
        <v>83</v>
      </c>
      <c r="C2505" s="34" t="s">
        <v>84</v>
      </c>
      <c r="D2505" s="34" t="s">
        <v>84</v>
      </c>
      <c r="E2505" s="34" t="s">
        <v>84</v>
      </c>
      <c r="F2505" s="34" t="s">
        <v>84</v>
      </c>
      <c r="G2505" s="34" t="s">
        <v>84</v>
      </c>
      <c r="H2505" s="34" t="s">
        <v>84</v>
      </c>
      <c r="I2505" s="34" t="s">
        <v>84</v>
      </c>
      <c r="J2505" s="34" t="s">
        <v>84</v>
      </c>
      <c r="K2505" s="34" t="s">
        <v>84</v>
      </c>
      <c r="L2505" s="34" t="s">
        <v>84</v>
      </c>
      <c r="M2505" s="34" t="s">
        <v>84</v>
      </c>
      <c r="N2505" s="34" t="s">
        <v>84</v>
      </c>
      <c r="O2505" s="34" t="s">
        <v>84</v>
      </c>
      <c r="P2505" s="34" t="s">
        <v>84</v>
      </c>
      <c r="Q2505" s="34" t="s">
        <v>84</v>
      </c>
      <c r="R2505" s="34" t="s">
        <v>84</v>
      </c>
      <c r="S2505" s="34" t="s">
        <v>84</v>
      </c>
    </row>
    <row r="2506" spans="1:19">
      <c r="A2506" s="216" t="s">
        <v>85</v>
      </c>
      <c r="B2506" s="37" t="s">
        <v>85</v>
      </c>
      <c r="C2506" s="37" t="s">
        <v>85</v>
      </c>
      <c r="D2506" s="37" t="s">
        <v>85</v>
      </c>
      <c r="E2506" s="37" t="s">
        <v>85</v>
      </c>
      <c r="F2506" s="37" t="s">
        <v>85</v>
      </c>
      <c r="G2506" s="37" t="s">
        <v>85</v>
      </c>
      <c r="H2506" s="37" t="s">
        <v>85</v>
      </c>
      <c r="I2506" s="37" t="s">
        <v>85</v>
      </c>
      <c r="J2506" s="37" t="s">
        <v>85</v>
      </c>
      <c r="K2506" s="37" t="s">
        <v>85</v>
      </c>
      <c r="L2506" s="37" t="s">
        <v>85</v>
      </c>
      <c r="M2506" s="37" t="s">
        <v>85</v>
      </c>
      <c r="N2506" s="37" t="s">
        <v>85</v>
      </c>
      <c r="O2506" s="37" t="s">
        <v>85</v>
      </c>
      <c r="P2506" s="37" t="s">
        <v>85</v>
      </c>
      <c r="Q2506" s="37" t="s">
        <v>85</v>
      </c>
      <c r="R2506" s="37" t="s">
        <v>85</v>
      </c>
      <c r="S2506" s="37" t="s">
        <v>85</v>
      </c>
    </row>
    <row r="2507" spans="1:19">
      <c r="A2507" s="216">
        <f>A1902</f>
        <v>0</v>
      </c>
      <c r="B2507" s="37"/>
      <c r="C2507" s="33" t="str">
        <f t="shared" ref="C2507:S2507" ca="1" si="1615">C1902</f>
        <v>BSIMAC</v>
      </c>
      <c r="D2507" s="33" t="str">
        <f t="shared" ca="1" si="1615"/>
        <v>CSE</v>
      </c>
      <c r="E2507" s="33" t="str">
        <f t="shared" ca="1" si="1615"/>
        <v>DeST</v>
      </c>
      <c r="F2507" s="33" t="str">
        <f t="shared" ca="1" si="1615"/>
        <v>EnergyPlus</v>
      </c>
      <c r="G2507" s="33" t="str">
        <f t="shared" ca="1" si="1615"/>
        <v>ESP-r</v>
      </c>
      <c r="H2507" s="33" t="str">
        <f t="shared" ca="1" si="1615"/>
        <v>TRNSYS</v>
      </c>
      <c r="I2507" s="33" t="str">
        <f t="shared" ca="1" si="1615"/>
        <v>TestSpec-Alt</v>
      </c>
      <c r="J2507" s="33">
        <f t="shared" ca="1" si="1615"/>
        <v>0</v>
      </c>
      <c r="K2507" s="33">
        <f t="shared" ca="1" si="1615"/>
        <v>0</v>
      </c>
      <c r="L2507" s="33">
        <f t="shared" ca="1" si="1615"/>
        <v>0</v>
      </c>
      <c r="M2507" s="33">
        <f t="shared" ca="1" si="1615"/>
        <v>0</v>
      </c>
      <c r="N2507" s="33">
        <f t="shared" ca="1" si="1615"/>
        <v>0</v>
      </c>
      <c r="O2507" s="33">
        <f t="shared" ca="1" si="1615"/>
        <v>0</v>
      </c>
      <c r="P2507" s="33">
        <f t="shared" ca="1" si="1615"/>
        <v>0</v>
      </c>
      <c r="Q2507" s="33">
        <f t="shared" ca="1" si="1615"/>
        <v>0</v>
      </c>
      <c r="R2507" s="33">
        <f t="shared" ca="1" si="1615"/>
        <v>0</v>
      </c>
      <c r="S2507" s="33" t="str">
        <f t="shared" ca="1" si="1615"/>
        <v>Tested Prg</v>
      </c>
    </row>
    <row r="2508" spans="1:19">
      <c r="A2508" s="226">
        <v>230</v>
      </c>
      <c r="B2508" s="8">
        <v>1</v>
      </c>
      <c r="C2508" s="28">
        <f ca="1">IF(ISNUMBER(OFFSET(INDIRECT("'"&amp;'DATA for charts'!C$5&amp;"'!$N1"),$A2508-1,0)),OFFSET(INDIRECT("'"&amp;'DATA for charts'!C$5&amp;"'!$N1"),$A2508-1,0),NA())</f>
        <v>0</v>
      </c>
      <c r="D2508" s="28">
        <f ca="1">IF(ISNUMBER(OFFSET(INDIRECT("'"&amp;'DATA for charts'!D$5&amp;"'!$N1"),$A2508-1,0)),OFFSET(INDIRECT("'"&amp;'DATA for charts'!D$5&amp;"'!$N1"),$A2508-1,0),NA())</f>
        <v>0</v>
      </c>
      <c r="E2508" s="28">
        <f ca="1">IF(ISNUMBER(OFFSET(INDIRECT("'"&amp;'DATA for charts'!E$5&amp;"'!$N1"),$A2508-1,0)),OFFSET(INDIRECT("'"&amp;'DATA for charts'!E$5&amp;"'!$N1"),$A2508-1,0),NA())</f>
        <v>0</v>
      </c>
      <c r="F2508" s="28">
        <f ca="1">IF(ISNUMBER(OFFSET(INDIRECT("'"&amp;'DATA for charts'!F$5&amp;"'!$N1"),$A2508-1,0)),OFFSET(INDIRECT("'"&amp;'DATA for charts'!F$5&amp;"'!$N1"),$A2508-1,0),NA())</f>
        <v>0</v>
      </c>
      <c r="G2508" s="28">
        <f ca="1">IF(ISNUMBER(OFFSET(INDIRECT("'"&amp;'DATA for charts'!G$5&amp;"'!$N1"),$A2508-1,0)),OFFSET(INDIRECT("'"&amp;'DATA for charts'!G$5&amp;"'!$N1"),$A2508-1,0),NA())</f>
        <v>0</v>
      </c>
      <c r="H2508" s="28">
        <f ca="1">IF(ISNUMBER(OFFSET(INDIRECT("'"&amp;'DATA for charts'!H$5&amp;"'!$N1"),$A2508-1,0)),OFFSET(INDIRECT("'"&amp;'DATA for charts'!H$5&amp;"'!$N1"),$A2508-1,0),NA())</f>
        <v>0</v>
      </c>
      <c r="I2508" s="28" t="e">
        <f ca="1">IF(ISNUMBER(OFFSET(INDIRECT("'"&amp;'DATA for charts'!I$5&amp;"'!$N1"),$A2508-1,0)),OFFSET(INDIRECT("'"&amp;'DATA for charts'!I$5&amp;"'!$N1"),$A2508-1,0),NA())</f>
        <v>#N/A</v>
      </c>
      <c r="J2508" s="28" t="e">
        <f ca="1">IF(ISNUMBER(OFFSET(INDIRECT("'"&amp;'DATA for charts'!J$5&amp;"'!$N1"),$A2508-1,0)),OFFSET(INDIRECT("'"&amp;'DATA for charts'!J$5&amp;"'!$N1"),$A2508-1,0),NA())</f>
        <v>#N/A</v>
      </c>
      <c r="K2508" s="28" t="e">
        <f ca="1">IF(ISNUMBER(OFFSET(INDIRECT("'"&amp;'DATA for charts'!K$5&amp;"'!$N1"),$A2508-1,0)),OFFSET(INDIRECT("'"&amp;'DATA for charts'!K$5&amp;"'!$N1"),$A2508-1,0),NA())</f>
        <v>#N/A</v>
      </c>
      <c r="L2508" s="28" t="e">
        <f ca="1">IF(ISNUMBER(OFFSET(INDIRECT("'"&amp;'DATA for charts'!L$5&amp;"'!$N1"),$A2508-1,0)),OFFSET(INDIRECT("'"&amp;'DATA for charts'!L$5&amp;"'!$N1"),$A2508-1,0),NA())</f>
        <v>#N/A</v>
      </c>
      <c r="M2508" s="28" t="e">
        <f ca="1">IF(ISNUMBER(OFFSET(INDIRECT("'"&amp;'DATA for charts'!M$5&amp;"'!$N1"),$A2508-1,0)),OFFSET(INDIRECT("'"&amp;'DATA for charts'!M$5&amp;"'!$N1"),$A2508-1,0),NA())</f>
        <v>#N/A</v>
      </c>
      <c r="N2508" s="28" t="e">
        <f ca="1">IF(ISNUMBER(OFFSET(INDIRECT("'"&amp;'DATA for charts'!N$5&amp;"'!$N1"),$A2508-1,0)),OFFSET(INDIRECT("'"&amp;'DATA for charts'!N$5&amp;"'!$N1"),$A2508-1,0),NA())</f>
        <v>#N/A</v>
      </c>
      <c r="O2508" s="28" t="e">
        <f ca="1">IF(ISNUMBER(OFFSET(INDIRECT("'"&amp;'DATA for charts'!O$5&amp;"'!$N1"),$A2508-1,0)),OFFSET(INDIRECT("'"&amp;'DATA for charts'!O$5&amp;"'!$N1"),$A2508-1,0),NA())</f>
        <v>#N/A</v>
      </c>
      <c r="P2508" s="28" t="e">
        <f ca="1">IF(ISNUMBER(OFFSET(INDIRECT("'"&amp;'DATA for charts'!P$5&amp;"'!$N1"),$A2508-1,0)),OFFSET(INDIRECT("'"&amp;'DATA for charts'!P$5&amp;"'!$N1"),$A2508-1,0),NA())</f>
        <v>#N/A</v>
      </c>
      <c r="Q2508" s="28" t="e">
        <f ca="1">IF(ISNUMBER(OFFSET(INDIRECT("'"&amp;'DATA for charts'!Q$5&amp;"'!$N1"),$A2508-1,0)),OFFSET(INDIRECT("'"&amp;'DATA for charts'!Q$5&amp;"'!$N1"),$A2508-1,0),NA())</f>
        <v>#N/A</v>
      </c>
      <c r="R2508" s="28" t="e">
        <f ca="1">IF(ISNUMBER(OFFSET(INDIRECT("'"&amp;'DATA for charts'!R$5&amp;"'!$N1"),$A2508-1,0)),OFFSET(INDIRECT("'"&amp;'DATA for charts'!R$5&amp;"'!$N1"),$A2508-1,0),NA())</f>
        <v>#N/A</v>
      </c>
      <c r="S2508" s="28" t="e">
        <f ca="1">IF(ISNUMBER(OFFSET(INDIRECT("'"&amp;'DATA for charts'!S$5&amp;"'!$N1"),$A2508-1,0)),OFFSET(INDIRECT("'"&amp;'DATA for charts'!S$5&amp;"'!$N1"),$A2508-1,0),NA())</f>
        <v>#N/A</v>
      </c>
    </row>
    <row r="2509" spans="1:19">
      <c r="A2509" s="226">
        <f t="shared" ref="A2509:A2531" si="1616">A2508+1</f>
        <v>231</v>
      </c>
      <c r="B2509" s="8">
        <v>2</v>
      </c>
      <c r="C2509" s="28">
        <f ca="1">IF(ISNUMBER(OFFSET(INDIRECT("'"&amp;'DATA for charts'!C$5&amp;"'!$N1"),$A2509-1,0)),OFFSET(INDIRECT("'"&amp;'DATA for charts'!C$5&amp;"'!$N1"),$A2509-1,0),NA())</f>
        <v>0</v>
      </c>
      <c r="D2509" s="28">
        <f ca="1">IF(ISNUMBER(OFFSET(INDIRECT("'"&amp;'DATA for charts'!D$5&amp;"'!$N1"),$A2509-1,0)),OFFSET(INDIRECT("'"&amp;'DATA for charts'!D$5&amp;"'!$N1"),$A2509-1,0),NA())</f>
        <v>0</v>
      </c>
      <c r="E2509" s="28">
        <f ca="1">IF(ISNUMBER(OFFSET(INDIRECT("'"&amp;'DATA for charts'!E$5&amp;"'!$N1"),$A2509-1,0)),OFFSET(INDIRECT("'"&amp;'DATA for charts'!E$5&amp;"'!$N1"),$A2509-1,0),NA())</f>
        <v>0</v>
      </c>
      <c r="F2509" s="28">
        <f ca="1">IF(ISNUMBER(OFFSET(INDIRECT("'"&amp;'DATA for charts'!F$5&amp;"'!$N1"),$A2509-1,0)),OFFSET(INDIRECT("'"&amp;'DATA for charts'!F$5&amp;"'!$N1"),$A2509-1,0),NA())</f>
        <v>0</v>
      </c>
      <c r="G2509" s="28">
        <f ca="1">IF(ISNUMBER(OFFSET(INDIRECT("'"&amp;'DATA for charts'!G$5&amp;"'!$N1"),$A2509-1,0)),OFFSET(INDIRECT("'"&amp;'DATA for charts'!G$5&amp;"'!$N1"),$A2509-1,0),NA())</f>
        <v>0</v>
      </c>
      <c r="H2509" s="28">
        <f ca="1">IF(ISNUMBER(OFFSET(INDIRECT("'"&amp;'DATA for charts'!H$5&amp;"'!$N1"),$A2509-1,0)),OFFSET(INDIRECT("'"&amp;'DATA for charts'!H$5&amp;"'!$N1"),$A2509-1,0),NA())</f>
        <v>0</v>
      </c>
      <c r="I2509" s="28" t="e">
        <f ca="1">IF(ISNUMBER(OFFSET(INDIRECT("'"&amp;'DATA for charts'!I$5&amp;"'!$N1"),$A2509-1,0)),OFFSET(INDIRECT("'"&amp;'DATA for charts'!I$5&amp;"'!$N1"),$A2509-1,0),NA())</f>
        <v>#N/A</v>
      </c>
      <c r="J2509" s="28" t="e">
        <f ca="1">IF(ISNUMBER(OFFSET(INDIRECT("'"&amp;'DATA for charts'!J$5&amp;"'!$N1"),$A2509-1,0)),OFFSET(INDIRECT("'"&amp;'DATA for charts'!J$5&amp;"'!$N1"),$A2509-1,0),NA())</f>
        <v>#N/A</v>
      </c>
      <c r="K2509" s="28" t="e">
        <f ca="1">IF(ISNUMBER(OFFSET(INDIRECT("'"&amp;'DATA for charts'!K$5&amp;"'!$N1"),$A2509-1,0)),OFFSET(INDIRECT("'"&amp;'DATA for charts'!K$5&amp;"'!$N1"),$A2509-1,0),NA())</f>
        <v>#N/A</v>
      </c>
      <c r="L2509" s="28" t="e">
        <f ca="1">IF(ISNUMBER(OFFSET(INDIRECT("'"&amp;'DATA for charts'!L$5&amp;"'!$N1"),$A2509-1,0)),OFFSET(INDIRECT("'"&amp;'DATA for charts'!L$5&amp;"'!$N1"),$A2509-1,0),NA())</f>
        <v>#N/A</v>
      </c>
      <c r="M2509" s="28" t="e">
        <f ca="1">IF(ISNUMBER(OFFSET(INDIRECT("'"&amp;'DATA for charts'!M$5&amp;"'!$N1"),$A2509-1,0)),OFFSET(INDIRECT("'"&amp;'DATA for charts'!M$5&amp;"'!$N1"),$A2509-1,0),NA())</f>
        <v>#N/A</v>
      </c>
      <c r="N2509" s="28" t="e">
        <f ca="1">IF(ISNUMBER(OFFSET(INDIRECT("'"&amp;'DATA for charts'!N$5&amp;"'!$N1"),$A2509-1,0)),OFFSET(INDIRECT("'"&amp;'DATA for charts'!N$5&amp;"'!$N1"),$A2509-1,0),NA())</f>
        <v>#N/A</v>
      </c>
      <c r="O2509" s="28" t="e">
        <f ca="1">IF(ISNUMBER(OFFSET(INDIRECT("'"&amp;'DATA for charts'!O$5&amp;"'!$N1"),$A2509-1,0)),OFFSET(INDIRECT("'"&amp;'DATA for charts'!O$5&amp;"'!$N1"),$A2509-1,0),NA())</f>
        <v>#N/A</v>
      </c>
      <c r="P2509" s="28" t="e">
        <f ca="1">IF(ISNUMBER(OFFSET(INDIRECT("'"&amp;'DATA for charts'!P$5&amp;"'!$N1"),$A2509-1,0)),OFFSET(INDIRECT("'"&amp;'DATA for charts'!P$5&amp;"'!$N1"),$A2509-1,0),NA())</f>
        <v>#N/A</v>
      </c>
      <c r="Q2509" s="28" t="e">
        <f ca="1">IF(ISNUMBER(OFFSET(INDIRECT("'"&amp;'DATA for charts'!Q$5&amp;"'!$N1"),$A2509-1,0)),OFFSET(INDIRECT("'"&amp;'DATA for charts'!Q$5&amp;"'!$N1"),$A2509-1,0),NA())</f>
        <v>#N/A</v>
      </c>
      <c r="R2509" s="28" t="e">
        <f ca="1">IF(ISNUMBER(OFFSET(INDIRECT("'"&amp;'DATA for charts'!R$5&amp;"'!$N1"),$A2509-1,0)),OFFSET(INDIRECT("'"&amp;'DATA for charts'!R$5&amp;"'!$N1"),$A2509-1,0),NA())</f>
        <v>#N/A</v>
      </c>
      <c r="S2509" s="28" t="e">
        <f ca="1">IF(ISNUMBER(OFFSET(INDIRECT("'"&amp;'DATA for charts'!S$5&amp;"'!$N1"),$A2509-1,0)),OFFSET(INDIRECT("'"&amp;'DATA for charts'!S$5&amp;"'!$N1"),$A2509-1,0),NA())</f>
        <v>#N/A</v>
      </c>
    </row>
    <row r="2510" spans="1:19">
      <c r="A2510" s="226">
        <f t="shared" si="1616"/>
        <v>232</v>
      </c>
      <c r="B2510" s="8">
        <v>3</v>
      </c>
      <c r="C2510" s="28">
        <f ca="1">IF(ISNUMBER(OFFSET(INDIRECT("'"&amp;'DATA for charts'!C$5&amp;"'!$N1"),$A2510-1,0)),OFFSET(INDIRECT("'"&amp;'DATA for charts'!C$5&amp;"'!$N1"),$A2510-1,0),NA())</f>
        <v>0</v>
      </c>
      <c r="D2510" s="28">
        <f ca="1">IF(ISNUMBER(OFFSET(INDIRECT("'"&amp;'DATA for charts'!D$5&amp;"'!$N1"),$A2510-1,0)),OFFSET(INDIRECT("'"&amp;'DATA for charts'!D$5&amp;"'!$N1"),$A2510-1,0),NA())</f>
        <v>0</v>
      </c>
      <c r="E2510" s="28">
        <f ca="1">IF(ISNUMBER(OFFSET(INDIRECT("'"&amp;'DATA for charts'!E$5&amp;"'!$N1"),$A2510-1,0)),OFFSET(INDIRECT("'"&amp;'DATA for charts'!E$5&amp;"'!$N1"),$A2510-1,0),NA())</f>
        <v>0</v>
      </c>
      <c r="F2510" s="28">
        <f ca="1">IF(ISNUMBER(OFFSET(INDIRECT("'"&amp;'DATA for charts'!F$5&amp;"'!$N1"),$A2510-1,0)),OFFSET(INDIRECT("'"&amp;'DATA for charts'!F$5&amp;"'!$N1"),$A2510-1,0),NA())</f>
        <v>0</v>
      </c>
      <c r="G2510" s="28">
        <f ca="1">IF(ISNUMBER(OFFSET(INDIRECT("'"&amp;'DATA for charts'!G$5&amp;"'!$N1"),$A2510-1,0)),OFFSET(INDIRECT("'"&amp;'DATA for charts'!G$5&amp;"'!$N1"),$A2510-1,0),NA())</f>
        <v>0</v>
      </c>
      <c r="H2510" s="28">
        <f ca="1">IF(ISNUMBER(OFFSET(INDIRECT("'"&amp;'DATA for charts'!H$5&amp;"'!$N1"),$A2510-1,0)),OFFSET(INDIRECT("'"&amp;'DATA for charts'!H$5&amp;"'!$N1"),$A2510-1,0),NA())</f>
        <v>0</v>
      </c>
      <c r="I2510" s="28" t="e">
        <f ca="1">IF(ISNUMBER(OFFSET(INDIRECT("'"&amp;'DATA for charts'!I$5&amp;"'!$N1"),$A2510-1,0)),OFFSET(INDIRECT("'"&amp;'DATA for charts'!I$5&amp;"'!$N1"),$A2510-1,0),NA())</f>
        <v>#N/A</v>
      </c>
      <c r="J2510" s="28" t="e">
        <f ca="1">IF(ISNUMBER(OFFSET(INDIRECT("'"&amp;'DATA for charts'!J$5&amp;"'!$N1"),$A2510-1,0)),OFFSET(INDIRECT("'"&amp;'DATA for charts'!J$5&amp;"'!$N1"),$A2510-1,0),NA())</f>
        <v>#N/A</v>
      </c>
      <c r="K2510" s="28" t="e">
        <f ca="1">IF(ISNUMBER(OFFSET(INDIRECT("'"&amp;'DATA for charts'!K$5&amp;"'!$N1"),$A2510-1,0)),OFFSET(INDIRECT("'"&amp;'DATA for charts'!K$5&amp;"'!$N1"),$A2510-1,0),NA())</f>
        <v>#N/A</v>
      </c>
      <c r="L2510" s="28" t="e">
        <f ca="1">IF(ISNUMBER(OFFSET(INDIRECT("'"&amp;'DATA for charts'!L$5&amp;"'!$N1"),$A2510-1,0)),OFFSET(INDIRECT("'"&amp;'DATA for charts'!L$5&amp;"'!$N1"),$A2510-1,0),NA())</f>
        <v>#N/A</v>
      </c>
      <c r="M2510" s="28" t="e">
        <f ca="1">IF(ISNUMBER(OFFSET(INDIRECT("'"&amp;'DATA for charts'!M$5&amp;"'!$N1"),$A2510-1,0)),OFFSET(INDIRECT("'"&amp;'DATA for charts'!M$5&amp;"'!$N1"),$A2510-1,0),NA())</f>
        <v>#N/A</v>
      </c>
      <c r="N2510" s="28" t="e">
        <f ca="1">IF(ISNUMBER(OFFSET(INDIRECT("'"&amp;'DATA for charts'!N$5&amp;"'!$N1"),$A2510-1,0)),OFFSET(INDIRECT("'"&amp;'DATA for charts'!N$5&amp;"'!$N1"),$A2510-1,0),NA())</f>
        <v>#N/A</v>
      </c>
      <c r="O2510" s="28" t="e">
        <f ca="1">IF(ISNUMBER(OFFSET(INDIRECT("'"&amp;'DATA for charts'!O$5&amp;"'!$N1"),$A2510-1,0)),OFFSET(INDIRECT("'"&amp;'DATA for charts'!O$5&amp;"'!$N1"),$A2510-1,0),NA())</f>
        <v>#N/A</v>
      </c>
      <c r="P2510" s="28" t="e">
        <f ca="1">IF(ISNUMBER(OFFSET(INDIRECT("'"&amp;'DATA for charts'!P$5&amp;"'!$N1"),$A2510-1,0)),OFFSET(INDIRECT("'"&amp;'DATA for charts'!P$5&amp;"'!$N1"),$A2510-1,0),NA())</f>
        <v>#N/A</v>
      </c>
      <c r="Q2510" s="28" t="e">
        <f ca="1">IF(ISNUMBER(OFFSET(INDIRECT("'"&amp;'DATA for charts'!Q$5&amp;"'!$N1"),$A2510-1,0)),OFFSET(INDIRECT("'"&amp;'DATA for charts'!Q$5&amp;"'!$N1"),$A2510-1,0),NA())</f>
        <v>#N/A</v>
      </c>
      <c r="R2510" s="28" t="e">
        <f ca="1">IF(ISNUMBER(OFFSET(INDIRECT("'"&amp;'DATA for charts'!R$5&amp;"'!$N1"),$A2510-1,0)),OFFSET(INDIRECT("'"&amp;'DATA for charts'!R$5&amp;"'!$N1"),$A2510-1,0),NA())</f>
        <v>#N/A</v>
      </c>
      <c r="S2510" s="28" t="e">
        <f ca="1">IF(ISNUMBER(OFFSET(INDIRECT("'"&amp;'DATA for charts'!S$5&amp;"'!$N1"),$A2510-1,0)),OFFSET(INDIRECT("'"&amp;'DATA for charts'!S$5&amp;"'!$N1"),$A2510-1,0),NA())</f>
        <v>#N/A</v>
      </c>
    </row>
    <row r="2511" spans="1:19">
      <c r="A2511" s="226">
        <f t="shared" si="1616"/>
        <v>233</v>
      </c>
      <c r="B2511" s="8">
        <v>4</v>
      </c>
      <c r="C2511" s="28">
        <f ca="1">IF(ISNUMBER(OFFSET(INDIRECT("'"&amp;'DATA for charts'!C$5&amp;"'!$N1"),$A2511-1,0)),OFFSET(INDIRECT("'"&amp;'DATA for charts'!C$5&amp;"'!$N1"),$A2511-1,0),NA())</f>
        <v>0</v>
      </c>
      <c r="D2511" s="28">
        <f ca="1">IF(ISNUMBER(OFFSET(INDIRECT("'"&amp;'DATA for charts'!D$5&amp;"'!$N1"),$A2511-1,0)),OFFSET(INDIRECT("'"&amp;'DATA for charts'!D$5&amp;"'!$N1"),$A2511-1,0),NA())</f>
        <v>0</v>
      </c>
      <c r="E2511" s="28">
        <f ca="1">IF(ISNUMBER(OFFSET(INDIRECT("'"&amp;'DATA for charts'!E$5&amp;"'!$N1"),$A2511-1,0)),OFFSET(INDIRECT("'"&amp;'DATA for charts'!E$5&amp;"'!$N1"),$A2511-1,0),NA())</f>
        <v>0</v>
      </c>
      <c r="F2511" s="28">
        <f ca="1">IF(ISNUMBER(OFFSET(INDIRECT("'"&amp;'DATA for charts'!F$5&amp;"'!$N1"),$A2511-1,0)),OFFSET(INDIRECT("'"&amp;'DATA for charts'!F$5&amp;"'!$N1"),$A2511-1,0),NA())</f>
        <v>0</v>
      </c>
      <c r="G2511" s="28">
        <f ca="1">IF(ISNUMBER(OFFSET(INDIRECT("'"&amp;'DATA for charts'!G$5&amp;"'!$N1"),$A2511-1,0)),OFFSET(INDIRECT("'"&amp;'DATA for charts'!G$5&amp;"'!$N1"),$A2511-1,0),NA())</f>
        <v>0</v>
      </c>
      <c r="H2511" s="28">
        <f ca="1">IF(ISNUMBER(OFFSET(INDIRECT("'"&amp;'DATA for charts'!H$5&amp;"'!$N1"),$A2511-1,0)),OFFSET(INDIRECT("'"&amp;'DATA for charts'!H$5&amp;"'!$N1"),$A2511-1,0),NA())</f>
        <v>0</v>
      </c>
      <c r="I2511" s="28" t="e">
        <f ca="1">IF(ISNUMBER(OFFSET(INDIRECT("'"&amp;'DATA for charts'!I$5&amp;"'!$N1"),$A2511-1,0)),OFFSET(INDIRECT("'"&amp;'DATA for charts'!I$5&amp;"'!$N1"),$A2511-1,0),NA())</f>
        <v>#N/A</v>
      </c>
      <c r="J2511" s="28" t="e">
        <f ca="1">IF(ISNUMBER(OFFSET(INDIRECT("'"&amp;'DATA for charts'!J$5&amp;"'!$N1"),$A2511-1,0)),OFFSET(INDIRECT("'"&amp;'DATA for charts'!J$5&amp;"'!$N1"),$A2511-1,0),NA())</f>
        <v>#N/A</v>
      </c>
      <c r="K2511" s="28" t="e">
        <f ca="1">IF(ISNUMBER(OFFSET(INDIRECT("'"&amp;'DATA for charts'!K$5&amp;"'!$N1"),$A2511-1,0)),OFFSET(INDIRECT("'"&amp;'DATA for charts'!K$5&amp;"'!$N1"),$A2511-1,0),NA())</f>
        <v>#N/A</v>
      </c>
      <c r="L2511" s="28" t="e">
        <f ca="1">IF(ISNUMBER(OFFSET(INDIRECT("'"&amp;'DATA for charts'!L$5&amp;"'!$N1"),$A2511-1,0)),OFFSET(INDIRECT("'"&amp;'DATA for charts'!L$5&amp;"'!$N1"),$A2511-1,0),NA())</f>
        <v>#N/A</v>
      </c>
      <c r="M2511" s="28" t="e">
        <f ca="1">IF(ISNUMBER(OFFSET(INDIRECT("'"&amp;'DATA for charts'!M$5&amp;"'!$N1"),$A2511-1,0)),OFFSET(INDIRECT("'"&amp;'DATA for charts'!M$5&amp;"'!$N1"),$A2511-1,0),NA())</f>
        <v>#N/A</v>
      </c>
      <c r="N2511" s="28" t="e">
        <f ca="1">IF(ISNUMBER(OFFSET(INDIRECT("'"&amp;'DATA for charts'!N$5&amp;"'!$N1"),$A2511-1,0)),OFFSET(INDIRECT("'"&amp;'DATA for charts'!N$5&amp;"'!$N1"),$A2511-1,0),NA())</f>
        <v>#N/A</v>
      </c>
      <c r="O2511" s="28" t="e">
        <f ca="1">IF(ISNUMBER(OFFSET(INDIRECT("'"&amp;'DATA for charts'!O$5&amp;"'!$N1"),$A2511-1,0)),OFFSET(INDIRECT("'"&amp;'DATA for charts'!O$5&amp;"'!$N1"),$A2511-1,0),NA())</f>
        <v>#N/A</v>
      </c>
      <c r="P2511" s="28" t="e">
        <f ca="1">IF(ISNUMBER(OFFSET(INDIRECT("'"&amp;'DATA for charts'!P$5&amp;"'!$N1"),$A2511-1,0)),OFFSET(INDIRECT("'"&amp;'DATA for charts'!P$5&amp;"'!$N1"),$A2511-1,0),NA())</f>
        <v>#N/A</v>
      </c>
      <c r="Q2511" s="28" t="e">
        <f ca="1">IF(ISNUMBER(OFFSET(INDIRECT("'"&amp;'DATA for charts'!Q$5&amp;"'!$N1"),$A2511-1,0)),OFFSET(INDIRECT("'"&amp;'DATA for charts'!Q$5&amp;"'!$N1"),$A2511-1,0),NA())</f>
        <v>#N/A</v>
      </c>
      <c r="R2511" s="28" t="e">
        <f ca="1">IF(ISNUMBER(OFFSET(INDIRECT("'"&amp;'DATA for charts'!R$5&amp;"'!$N1"),$A2511-1,0)),OFFSET(INDIRECT("'"&amp;'DATA for charts'!R$5&amp;"'!$N1"),$A2511-1,0),NA())</f>
        <v>#N/A</v>
      </c>
      <c r="S2511" s="28" t="e">
        <f ca="1">IF(ISNUMBER(OFFSET(INDIRECT("'"&amp;'DATA for charts'!S$5&amp;"'!$N1"),$A2511-1,0)),OFFSET(INDIRECT("'"&amp;'DATA for charts'!S$5&amp;"'!$N1"),$A2511-1,0),NA())</f>
        <v>#N/A</v>
      </c>
    </row>
    <row r="2512" spans="1:19">
      <c r="A2512" s="226">
        <f t="shared" si="1616"/>
        <v>234</v>
      </c>
      <c r="B2512" s="8">
        <v>5</v>
      </c>
      <c r="C2512" s="28">
        <f ca="1">IF(ISNUMBER(OFFSET(INDIRECT("'"&amp;'DATA for charts'!C$5&amp;"'!$N1"),$A2512-1,0)),OFFSET(INDIRECT("'"&amp;'DATA for charts'!C$5&amp;"'!$N1"),$A2512-1,0),NA())</f>
        <v>0</v>
      </c>
      <c r="D2512" s="28">
        <f ca="1">IF(ISNUMBER(OFFSET(INDIRECT("'"&amp;'DATA for charts'!D$5&amp;"'!$N1"),$A2512-1,0)),OFFSET(INDIRECT("'"&amp;'DATA for charts'!D$5&amp;"'!$N1"),$A2512-1,0),NA())</f>
        <v>0</v>
      </c>
      <c r="E2512" s="28">
        <f ca="1">IF(ISNUMBER(OFFSET(INDIRECT("'"&amp;'DATA for charts'!E$5&amp;"'!$N1"),$A2512-1,0)),OFFSET(INDIRECT("'"&amp;'DATA for charts'!E$5&amp;"'!$N1"),$A2512-1,0),NA())</f>
        <v>0</v>
      </c>
      <c r="F2512" s="28">
        <f ca="1">IF(ISNUMBER(OFFSET(INDIRECT("'"&amp;'DATA for charts'!F$5&amp;"'!$N1"),$A2512-1,0)),OFFSET(INDIRECT("'"&amp;'DATA for charts'!F$5&amp;"'!$N1"),$A2512-1,0),NA())</f>
        <v>0</v>
      </c>
      <c r="G2512" s="28">
        <f ca="1">IF(ISNUMBER(OFFSET(INDIRECT("'"&amp;'DATA for charts'!G$5&amp;"'!$N1"),$A2512-1,0)),OFFSET(INDIRECT("'"&amp;'DATA for charts'!G$5&amp;"'!$N1"),$A2512-1,0),NA())</f>
        <v>0</v>
      </c>
      <c r="H2512" s="28">
        <f ca="1">IF(ISNUMBER(OFFSET(INDIRECT("'"&amp;'DATA for charts'!H$5&amp;"'!$N1"),$A2512-1,0)),OFFSET(INDIRECT("'"&amp;'DATA for charts'!H$5&amp;"'!$N1"),$A2512-1,0),NA())</f>
        <v>0</v>
      </c>
      <c r="I2512" s="28" t="e">
        <f ca="1">IF(ISNUMBER(OFFSET(INDIRECT("'"&amp;'DATA for charts'!I$5&amp;"'!$N1"),$A2512-1,0)),OFFSET(INDIRECT("'"&amp;'DATA for charts'!I$5&amp;"'!$N1"),$A2512-1,0),NA())</f>
        <v>#N/A</v>
      </c>
      <c r="J2512" s="28" t="e">
        <f ca="1">IF(ISNUMBER(OFFSET(INDIRECT("'"&amp;'DATA for charts'!J$5&amp;"'!$N1"),$A2512-1,0)),OFFSET(INDIRECT("'"&amp;'DATA for charts'!J$5&amp;"'!$N1"),$A2512-1,0),NA())</f>
        <v>#N/A</v>
      </c>
      <c r="K2512" s="28" t="e">
        <f ca="1">IF(ISNUMBER(OFFSET(INDIRECT("'"&amp;'DATA for charts'!K$5&amp;"'!$N1"),$A2512-1,0)),OFFSET(INDIRECT("'"&amp;'DATA for charts'!K$5&amp;"'!$N1"),$A2512-1,0),NA())</f>
        <v>#N/A</v>
      </c>
      <c r="L2512" s="28" t="e">
        <f ca="1">IF(ISNUMBER(OFFSET(INDIRECT("'"&amp;'DATA for charts'!L$5&amp;"'!$N1"),$A2512-1,0)),OFFSET(INDIRECT("'"&amp;'DATA for charts'!L$5&amp;"'!$N1"),$A2512-1,0),NA())</f>
        <v>#N/A</v>
      </c>
      <c r="M2512" s="28" t="e">
        <f ca="1">IF(ISNUMBER(OFFSET(INDIRECT("'"&amp;'DATA for charts'!M$5&amp;"'!$N1"),$A2512-1,0)),OFFSET(INDIRECT("'"&amp;'DATA for charts'!M$5&amp;"'!$N1"),$A2512-1,0),NA())</f>
        <v>#N/A</v>
      </c>
      <c r="N2512" s="28" t="e">
        <f ca="1">IF(ISNUMBER(OFFSET(INDIRECT("'"&amp;'DATA for charts'!N$5&amp;"'!$N1"),$A2512-1,0)),OFFSET(INDIRECT("'"&amp;'DATA for charts'!N$5&amp;"'!$N1"),$A2512-1,0),NA())</f>
        <v>#N/A</v>
      </c>
      <c r="O2512" s="28" t="e">
        <f ca="1">IF(ISNUMBER(OFFSET(INDIRECT("'"&amp;'DATA for charts'!O$5&amp;"'!$N1"),$A2512-1,0)),OFFSET(INDIRECT("'"&amp;'DATA for charts'!O$5&amp;"'!$N1"),$A2512-1,0),NA())</f>
        <v>#N/A</v>
      </c>
      <c r="P2512" s="28" t="e">
        <f ca="1">IF(ISNUMBER(OFFSET(INDIRECT("'"&amp;'DATA for charts'!P$5&amp;"'!$N1"),$A2512-1,0)),OFFSET(INDIRECT("'"&amp;'DATA for charts'!P$5&amp;"'!$N1"),$A2512-1,0),NA())</f>
        <v>#N/A</v>
      </c>
      <c r="Q2512" s="28" t="e">
        <f ca="1">IF(ISNUMBER(OFFSET(INDIRECT("'"&amp;'DATA for charts'!Q$5&amp;"'!$N1"),$A2512-1,0)),OFFSET(INDIRECT("'"&amp;'DATA for charts'!Q$5&amp;"'!$N1"),$A2512-1,0),NA())</f>
        <v>#N/A</v>
      </c>
      <c r="R2512" s="28" t="e">
        <f ca="1">IF(ISNUMBER(OFFSET(INDIRECT("'"&amp;'DATA for charts'!R$5&amp;"'!$N1"),$A2512-1,0)),OFFSET(INDIRECT("'"&amp;'DATA for charts'!R$5&amp;"'!$N1"),$A2512-1,0),NA())</f>
        <v>#N/A</v>
      </c>
      <c r="S2512" s="28" t="e">
        <f ca="1">IF(ISNUMBER(OFFSET(INDIRECT("'"&amp;'DATA for charts'!S$5&amp;"'!$N1"),$A2512-1,0)),OFFSET(INDIRECT("'"&amp;'DATA for charts'!S$5&amp;"'!$N1"),$A2512-1,0),NA())</f>
        <v>#N/A</v>
      </c>
    </row>
    <row r="2513" spans="1:19">
      <c r="A2513" s="226">
        <f t="shared" si="1616"/>
        <v>235</v>
      </c>
      <c r="B2513" s="8">
        <v>6</v>
      </c>
      <c r="C2513" s="28">
        <f ca="1">IF(ISNUMBER(OFFSET(INDIRECT("'"&amp;'DATA for charts'!C$5&amp;"'!$N1"),$A2513-1,0)),OFFSET(INDIRECT("'"&amp;'DATA for charts'!C$5&amp;"'!$N1"),$A2513-1,0),NA())</f>
        <v>0</v>
      </c>
      <c r="D2513" s="28">
        <f ca="1">IF(ISNUMBER(OFFSET(INDIRECT("'"&amp;'DATA for charts'!D$5&amp;"'!$N1"),$A2513-1,0)),OFFSET(INDIRECT("'"&amp;'DATA for charts'!D$5&amp;"'!$N1"),$A2513-1,0),NA())</f>
        <v>0</v>
      </c>
      <c r="E2513" s="28">
        <f ca="1">IF(ISNUMBER(OFFSET(INDIRECT("'"&amp;'DATA for charts'!E$5&amp;"'!$N1"),$A2513-1,0)),OFFSET(INDIRECT("'"&amp;'DATA for charts'!E$5&amp;"'!$N1"),$A2513-1,0),NA())</f>
        <v>0</v>
      </c>
      <c r="F2513" s="28">
        <f ca="1">IF(ISNUMBER(OFFSET(INDIRECT("'"&amp;'DATA for charts'!F$5&amp;"'!$N1"),$A2513-1,0)),OFFSET(INDIRECT("'"&amp;'DATA for charts'!F$5&amp;"'!$N1"),$A2513-1,0),NA())</f>
        <v>0</v>
      </c>
      <c r="G2513" s="28">
        <f ca="1">IF(ISNUMBER(OFFSET(INDIRECT("'"&amp;'DATA for charts'!G$5&amp;"'!$N1"),$A2513-1,0)),OFFSET(INDIRECT("'"&amp;'DATA for charts'!G$5&amp;"'!$N1"),$A2513-1,0),NA())</f>
        <v>0</v>
      </c>
      <c r="H2513" s="28">
        <f ca="1">IF(ISNUMBER(OFFSET(INDIRECT("'"&amp;'DATA for charts'!H$5&amp;"'!$N1"),$A2513-1,0)),OFFSET(INDIRECT("'"&amp;'DATA for charts'!H$5&amp;"'!$N1"),$A2513-1,0),NA())</f>
        <v>0</v>
      </c>
      <c r="I2513" s="28" t="e">
        <f ca="1">IF(ISNUMBER(OFFSET(INDIRECT("'"&amp;'DATA for charts'!I$5&amp;"'!$N1"),$A2513-1,0)),OFFSET(INDIRECT("'"&amp;'DATA for charts'!I$5&amp;"'!$N1"),$A2513-1,0),NA())</f>
        <v>#N/A</v>
      </c>
      <c r="J2513" s="28" t="e">
        <f ca="1">IF(ISNUMBER(OFFSET(INDIRECT("'"&amp;'DATA for charts'!J$5&amp;"'!$N1"),$A2513-1,0)),OFFSET(INDIRECT("'"&amp;'DATA for charts'!J$5&amp;"'!$N1"),$A2513-1,0),NA())</f>
        <v>#N/A</v>
      </c>
      <c r="K2513" s="28" t="e">
        <f ca="1">IF(ISNUMBER(OFFSET(INDIRECT("'"&amp;'DATA for charts'!K$5&amp;"'!$N1"),$A2513-1,0)),OFFSET(INDIRECT("'"&amp;'DATA for charts'!K$5&amp;"'!$N1"),$A2513-1,0),NA())</f>
        <v>#N/A</v>
      </c>
      <c r="L2513" s="28" t="e">
        <f ca="1">IF(ISNUMBER(OFFSET(INDIRECT("'"&amp;'DATA for charts'!L$5&amp;"'!$N1"),$A2513-1,0)),OFFSET(INDIRECT("'"&amp;'DATA for charts'!L$5&amp;"'!$N1"),$A2513-1,0),NA())</f>
        <v>#N/A</v>
      </c>
      <c r="M2513" s="28" t="e">
        <f ca="1">IF(ISNUMBER(OFFSET(INDIRECT("'"&amp;'DATA for charts'!M$5&amp;"'!$N1"),$A2513-1,0)),OFFSET(INDIRECT("'"&amp;'DATA for charts'!M$5&amp;"'!$N1"),$A2513-1,0),NA())</f>
        <v>#N/A</v>
      </c>
      <c r="N2513" s="28" t="e">
        <f ca="1">IF(ISNUMBER(OFFSET(INDIRECT("'"&amp;'DATA for charts'!N$5&amp;"'!$N1"),$A2513-1,0)),OFFSET(INDIRECT("'"&amp;'DATA for charts'!N$5&amp;"'!$N1"),$A2513-1,0),NA())</f>
        <v>#N/A</v>
      </c>
      <c r="O2513" s="28" t="e">
        <f ca="1">IF(ISNUMBER(OFFSET(INDIRECT("'"&amp;'DATA for charts'!O$5&amp;"'!$N1"),$A2513-1,0)),OFFSET(INDIRECT("'"&amp;'DATA for charts'!O$5&amp;"'!$N1"),$A2513-1,0),NA())</f>
        <v>#N/A</v>
      </c>
      <c r="P2513" s="28" t="e">
        <f ca="1">IF(ISNUMBER(OFFSET(INDIRECT("'"&amp;'DATA for charts'!P$5&amp;"'!$N1"),$A2513-1,0)),OFFSET(INDIRECT("'"&amp;'DATA for charts'!P$5&amp;"'!$N1"),$A2513-1,0),NA())</f>
        <v>#N/A</v>
      </c>
      <c r="Q2513" s="28" t="e">
        <f ca="1">IF(ISNUMBER(OFFSET(INDIRECT("'"&amp;'DATA for charts'!Q$5&amp;"'!$N1"),$A2513-1,0)),OFFSET(INDIRECT("'"&amp;'DATA for charts'!Q$5&amp;"'!$N1"),$A2513-1,0),NA())</f>
        <v>#N/A</v>
      </c>
      <c r="R2513" s="28" t="e">
        <f ca="1">IF(ISNUMBER(OFFSET(INDIRECT("'"&amp;'DATA for charts'!R$5&amp;"'!$N1"),$A2513-1,0)),OFFSET(INDIRECT("'"&amp;'DATA for charts'!R$5&amp;"'!$N1"),$A2513-1,0),NA())</f>
        <v>#N/A</v>
      </c>
      <c r="S2513" s="28" t="e">
        <f ca="1">IF(ISNUMBER(OFFSET(INDIRECT("'"&amp;'DATA for charts'!S$5&amp;"'!$N1"),$A2513-1,0)),OFFSET(INDIRECT("'"&amp;'DATA for charts'!S$5&amp;"'!$N1"),$A2513-1,0),NA())</f>
        <v>#N/A</v>
      </c>
    </row>
    <row r="2514" spans="1:19">
      <c r="A2514" s="226">
        <f t="shared" si="1616"/>
        <v>236</v>
      </c>
      <c r="B2514" s="8">
        <v>7</v>
      </c>
      <c r="C2514" s="28">
        <f ca="1">IF(ISNUMBER(OFFSET(INDIRECT("'"&amp;'DATA for charts'!C$5&amp;"'!$N1"),$A2514-1,0)),OFFSET(INDIRECT("'"&amp;'DATA for charts'!C$5&amp;"'!$N1"),$A2514-1,0),NA())</f>
        <v>0</v>
      </c>
      <c r="D2514" s="28">
        <f ca="1">IF(ISNUMBER(OFFSET(INDIRECT("'"&amp;'DATA for charts'!D$5&amp;"'!$N1"),$A2514-1,0)),OFFSET(INDIRECT("'"&amp;'DATA for charts'!D$5&amp;"'!$N1"),$A2514-1,0),NA())</f>
        <v>0</v>
      </c>
      <c r="E2514" s="28">
        <f ca="1">IF(ISNUMBER(OFFSET(INDIRECT("'"&amp;'DATA for charts'!E$5&amp;"'!$N1"),$A2514-1,0)),OFFSET(INDIRECT("'"&amp;'DATA for charts'!E$5&amp;"'!$N1"),$A2514-1,0),NA())</f>
        <v>0</v>
      </c>
      <c r="F2514" s="28">
        <f ca="1">IF(ISNUMBER(OFFSET(INDIRECT("'"&amp;'DATA for charts'!F$5&amp;"'!$N1"),$A2514-1,0)),OFFSET(INDIRECT("'"&amp;'DATA for charts'!F$5&amp;"'!$N1"),$A2514-1,0),NA())</f>
        <v>0</v>
      </c>
      <c r="G2514" s="28">
        <f ca="1">IF(ISNUMBER(OFFSET(INDIRECT("'"&amp;'DATA for charts'!G$5&amp;"'!$N1"),$A2514-1,0)),OFFSET(INDIRECT("'"&amp;'DATA for charts'!G$5&amp;"'!$N1"),$A2514-1,0),NA())</f>
        <v>0</v>
      </c>
      <c r="H2514" s="28">
        <f ca="1">IF(ISNUMBER(OFFSET(INDIRECT("'"&amp;'DATA for charts'!H$5&amp;"'!$N1"),$A2514-1,0)),OFFSET(INDIRECT("'"&amp;'DATA for charts'!H$5&amp;"'!$N1"),$A2514-1,0),NA())</f>
        <v>0</v>
      </c>
      <c r="I2514" s="28" t="e">
        <f ca="1">IF(ISNUMBER(OFFSET(INDIRECT("'"&amp;'DATA for charts'!I$5&amp;"'!$N1"),$A2514-1,0)),OFFSET(INDIRECT("'"&amp;'DATA for charts'!I$5&amp;"'!$N1"),$A2514-1,0),NA())</f>
        <v>#N/A</v>
      </c>
      <c r="J2514" s="28" t="e">
        <f ca="1">IF(ISNUMBER(OFFSET(INDIRECT("'"&amp;'DATA for charts'!J$5&amp;"'!$N1"),$A2514-1,0)),OFFSET(INDIRECT("'"&amp;'DATA for charts'!J$5&amp;"'!$N1"),$A2514-1,0),NA())</f>
        <v>#N/A</v>
      </c>
      <c r="K2514" s="28" t="e">
        <f ca="1">IF(ISNUMBER(OFFSET(INDIRECT("'"&amp;'DATA for charts'!K$5&amp;"'!$N1"),$A2514-1,0)),OFFSET(INDIRECT("'"&amp;'DATA for charts'!K$5&amp;"'!$N1"),$A2514-1,0),NA())</f>
        <v>#N/A</v>
      </c>
      <c r="L2514" s="28" t="e">
        <f ca="1">IF(ISNUMBER(OFFSET(INDIRECT("'"&amp;'DATA for charts'!L$5&amp;"'!$N1"),$A2514-1,0)),OFFSET(INDIRECT("'"&amp;'DATA for charts'!L$5&amp;"'!$N1"),$A2514-1,0),NA())</f>
        <v>#N/A</v>
      </c>
      <c r="M2514" s="28" t="e">
        <f ca="1">IF(ISNUMBER(OFFSET(INDIRECT("'"&amp;'DATA for charts'!M$5&amp;"'!$N1"),$A2514-1,0)),OFFSET(INDIRECT("'"&amp;'DATA for charts'!M$5&amp;"'!$N1"),$A2514-1,0),NA())</f>
        <v>#N/A</v>
      </c>
      <c r="N2514" s="28" t="e">
        <f ca="1">IF(ISNUMBER(OFFSET(INDIRECT("'"&amp;'DATA for charts'!N$5&amp;"'!$N1"),$A2514-1,0)),OFFSET(INDIRECT("'"&amp;'DATA for charts'!N$5&amp;"'!$N1"),$A2514-1,0),NA())</f>
        <v>#N/A</v>
      </c>
      <c r="O2514" s="28" t="e">
        <f ca="1">IF(ISNUMBER(OFFSET(INDIRECT("'"&amp;'DATA for charts'!O$5&amp;"'!$N1"),$A2514-1,0)),OFFSET(INDIRECT("'"&amp;'DATA for charts'!O$5&amp;"'!$N1"),$A2514-1,0),NA())</f>
        <v>#N/A</v>
      </c>
      <c r="P2514" s="28" t="e">
        <f ca="1">IF(ISNUMBER(OFFSET(INDIRECT("'"&amp;'DATA for charts'!P$5&amp;"'!$N1"),$A2514-1,0)),OFFSET(INDIRECT("'"&amp;'DATA for charts'!P$5&amp;"'!$N1"),$A2514-1,0),NA())</f>
        <v>#N/A</v>
      </c>
      <c r="Q2514" s="28" t="e">
        <f ca="1">IF(ISNUMBER(OFFSET(INDIRECT("'"&amp;'DATA for charts'!Q$5&amp;"'!$N1"),$A2514-1,0)),OFFSET(INDIRECT("'"&amp;'DATA for charts'!Q$5&amp;"'!$N1"),$A2514-1,0),NA())</f>
        <v>#N/A</v>
      </c>
      <c r="R2514" s="28" t="e">
        <f ca="1">IF(ISNUMBER(OFFSET(INDIRECT("'"&amp;'DATA for charts'!R$5&amp;"'!$N1"),$A2514-1,0)),OFFSET(INDIRECT("'"&amp;'DATA for charts'!R$5&amp;"'!$N1"),$A2514-1,0),NA())</f>
        <v>#N/A</v>
      </c>
      <c r="S2514" s="28" t="e">
        <f ca="1">IF(ISNUMBER(OFFSET(INDIRECT("'"&amp;'DATA for charts'!S$5&amp;"'!$N1"),$A2514-1,0)),OFFSET(INDIRECT("'"&amp;'DATA for charts'!S$5&amp;"'!$N1"),$A2514-1,0),NA())</f>
        <v>#N/A</v>
      </c>
    </row>
    <row r="2515" spans="1:19">
      <c r="A2515" s="226">
        <f t="shared" si="1616"/>
        <v>237</v>
      </c>
      <c r="B2515" s="8">
        <v>8</v>
      </c>
      <c r="C2515" s="28">
        <f ca="1">IF(ISNUMBER(OFFSET(INDIRECT("'"&amp;'DATA for charts'!C$5&amp;"'!$N1"),$A2515-1,0)),OFFSET(INDIRECT("'"&amp;'DATA for charts'!C$5&amp;"'!$N1"),$A2515-1,0),NA())</f>
        <v>138.85</v>
      </c>
      <c r="D2515" s="28">
        <f ca="1">IF(ISNUMBER(OFFSET(INDIRECT("'"&amp;'DATA for charts'!D$5&amp;"'!$N1"),$A2515-1,0)),OFFSET(INDIRECT("'"&amp;'DATA for charts'!D$5&amp;"'!$N1"),$A2515-1,0),NA())</f>
        <v>107.13003</v>
      </c>
      <c r="E2515" s="28">
        <f ca="1">IF(ISNUMBER(OFFSET(INDIRECT("'"&amp;'DATA for charts'!E$5&amp;"'!$N1"),$A2515-1,0)),OFFSET(INDIRECT("'"&amp;'DATA for charts'!E$5&amp;"'!$N1"),$A2515-1,0),NA())</f>
        <v>81.98</v>
      </c>
      <c r="F2515" s="28">
        <f ca="1">IF(ISNUMBER(OFFSET(INDIRECT("'"&amp;'DATA for charts'!F$5&amp;"'!$N1"),$A2515-1,0)),OFFSET(INDIRECT("'"&amp;'DATA for charts'!F$5&amp;"'!$N1"),$A2515-1,0),NA())</f>
        <v>144.9620830052805</v>
      </c>
      <c r="G2515" s="28">
        <f ca="1">IF(ISNUMBER(OFFSET(INDIRECT("'"&amp;'DATA for charts'!G$5&amp;"'!$N1"),$A2515-1,0)),OFFSET(INDIRECT("'"&amp;'DATA for charts'!G$5&amp;"'!$N1"),$A2515-1,0),NA())</f>
        <v>130.57</v>
      </c>
      <c r="H2515" s="28">
        <f ca="1">IF(ISNUMBER(OFFSET(INDIRECT("'"&amp;'DATA for charts'!H$5&amp;"'!$N1"),$A2515-1,0)),OFFSET(INDIRECT("'"&amp;'DATA for charts'!H$5&amp;"'!$N1"),$A2515-1,0),NA())</f>
        <v>140.08298246023602</v>
      </c>
      <c r="I2515" s="28" t="e">
        <f ca="1">IF(ISNUMBER(OFFSET(INDIRECT("'"&amp;'DATA for charts'!I$5&amp;"'!$N1"),$A2515-1,0)),OFFSET(INDIRECT("'"&amp;'DATA for charts'!I$5&amp;"'!$N1"),$A2515-1,0),NA())</f>
        <v>#N/A</v>
      </c>
      <c r="J2515" s="28" t="e">
        <f ca="1">IF(ISNUMBER(OFFSET(INDIRECT("'"&amp;'DATA for charts'!J$5&amp;"'!$N1"),$A2515-1,0)),OFFSET(INDIRECT("'"&amp;'DATA for charts'!J$5&amp;"'!$N1"),$A2515-1,0),NA())</f>
        <v>#N/A</v>
      </c>
      <c r="K2515" s="28" t="e">
        <f ca="1">IF(ISNUMBER(OFFSET(INDIRECT("'"&amp;'DATA for charts'!K$5&amp;"'!$N1"),$A2515-1,0)),OFFSET(INDIRECT("'"&amp;'DATA for charts'!K$5&amp;"'!$N1"),$A2515-1,0),NA())</f>
        <v>#N/A</v>
      </c>
      <c r="L2515" s="28" t="e">
        <f ca="1">IF(ISNUMBER(OFFSET(INDIRECT("'"&amp;'DATA for charts'!L$5&amp;"'!$N1"),$A2515-1,0)),OFFSET(INDIRECT("'"&amp;'DATA for charts'!L$5&amp;"'!$N1"),$A2515-1,0),NA())</f>
        <v>#N/A</v>
      </c>
      <c r="M2515" s="28" t="e">
        <f ca="1">IF(ISNUMBER(OFFSET(INDIRECT("'"&amp;'DATA for charts'!M$5&amp;"'!$N1"),$A2515-1,0)),OFFSET(INDIRECT("'"&amp;'DATA for charts'!M$5&amp;"'!$N1"),$A2515-1,0),NA())</f>
        <v>#N/A</v>
      </c>
      <c r="N2515" s="28" t="e">
        <f ca="1">IF(ISNUMBER(OFFSET(INDIRECT("'"&amp;'DATA for charts'!N$5&amp;"'!$N1"),$A2515-1,0)),OFFSET(INDIRECT("'"&amp;'DATA for charts'!N$5&amp;"'!$N1"),$A2515-1,0),NA())</f>
        <v>#N/A</v>
      </c>
      <c r="O2515" s="28" t="e">
        <f ca="1">IF(ISNUMBER(OFFSET(INDIRECT("'"&amp;'DATA for charts'!O$5&amp;"'!$N1"),$A2515-1,0)),OFFSET(INDIRECT("'"&amp;'DATA for charts'!O$5&amp;"'!$N1"),$A2515-1,0),NA())</f>
        <v>#N/A</v>
      </c>
      <c r="P2515" s="28" t="e">
        <f ca="1">IF(ISNUMBER(OFFSET(INDIRECT("'"&amp;'DATA for charts'!P$5&amp;"'!$N1"),$A2515-1,0)),OFFSET(INDIRECT("'"&amp;'DATA for charts'!P$5&amp;"'!$N1"),$A2515-1,0),NA())</f>
        <v>#N/A</v>
      </c>
      <c r="Q2515" s="28" t="e">
        <f ca="1">IF(ISNUMBER(OFFSET(INDIRECT("'"&amp;'DATA for charts'!Q$5&amp;"'!$N1"),$A2515-1,0)),OFFSET(INDIRECT("'"&amp;'DATA for charts'!Q$5&amp;"'!$N1"),$A2515-1,0),NA())</f>
        <v>#N/A</v>
      </c>
      <c r="R2515" s="28" t="e">
        <f ca="1">IF(ISNUMBER(OFFSET(INDIRECT("'"&amp;'DATA for charts'!R$5&amp;"'!$N1"),$A2515-1,0)),OFFSET(INDIRECT("'"&amp;'DATA for charts'!R$5&amp;"'!$N1"),$A2515-1,0),NA())</f>
        <v>#N/A</v>
      </c>
      <c r="S2515" s="28" t="e">
        <f ca="1">IF(ISNUMBER(OFFSET(INDIRECT("'"&amp;'DATA for charts'!S$5&amp;"'!$N1"),$A2515-1,0)),OFFSET(INDIRECT("'"&amp;'DATA for charts'!S$5&amp;"'!$N1"),$A2515-1,0),NA())</f>
        <v>#N/A</v>
      </c>
    </row>
    <row r="2516" spans="1:19">
      <c r="A2516" s="226">
        <f t="shared" si="1616"/>
        <v>238</v>
      </c>
      <c r="B2516" s="8">
        <v>9</v>
      </c>
      <c r="C2516" s="28">
        <f ca="1">IF(ISNUMBER(OFFSET(INDIRECT("'"&amp;'DATA for charts'!C$5&amp;"'!$N1"),$A2516-1,0)),OFFSET(INDIRECT("'"&amp;'DATA for charts'!C$5&amp;"'!$N1"),$A2516-1,0),NA())</f>
        <v>409.45</v>
      </c>
      <c r="D2516" s="28">
        <f ca="1">IF(ISNUMBER(OFFSET(INDIRECT("'"&amp;'DATA for charts'!D$5&amp;"'!$N1"),$A2516-1,0)),OFFSET(INDIRECT("'"&amp;'DATA for charts'!D$5&amp;"'!$N1"),$A2516-1,0),NA())</f>
        <v>362.86810000000003</v>
      </c>
      <c r="E2516" s="28">
        <f ca="1">IF(ISNUMBER(OFFSET(INDIRECT("'"&amp;'DATA for charts'!E$5&amp;"'!$N1"),$A2516-1,0)),OFFSET(INDIRECT("'"&amp;'DATA for charts'!E$5&amp;"'!$N1"),$A2516-1,0),NA())</f>
        <v>394.31</v>
      </c>
      <c r="F2516" s="28">
        <f ca="1">IF(ISNUMBER(OFFSET(INDIRECT("'"&amp;'DATA for charts'!F$5&amp;"'!$N1"),$A2516-1,0)),OFFSET(INDIRECT("'"&amp;'DATA for charts'!F$5&amp;"'!$N1"),$A2516-1,0),NA())</f>
        <v>408.86515664009499</v>
      </c>
      <c r="G2516" s="28">
        <f ca="1">IF(ISNUMBER(OFFSET(INDIRECT("'"&amp;'DATA for charts'!G$5&amp;"'!$N1"),$A2516-1,0)),OFFSET(INDIRECT("'"&amp;'DATA for charts'!G$5&amp;"'!$N1"),$A2516-1,0),NA())</f>
        <v>385.67</v>
      </c>
      <c r="H2516" s="28">
        <f ca="1">IF(ISNUMBER(OFFSET(INDIRECT("'"&amp;'DATA for charts'!H$5&amp;"'!$N1"),$A2516-1,0)),OFFSET(INDIRECT("'"&amp;'DATA for charts'!H$5&amp;"'!$N1"),$A2516-1,0),NA())</f>
        <v>406.33978972787298</v>
      </c>
      <c r="I2516" s="28" t="e">
        <f ca="1">IF(ISNUMBER(OFFSET(INDIRECT("'"&amp;'DATA for charts'!I$5&amp;"'!$N1"),$A2516-1,0)),OFFSET(INDIRECT("'"&amp;'DATA for charts'!I$5&amp;"'!$N1"),$A2516-1,0),NA())</f>
        <v>#N/A</v>
      </c>
      <c r="J2516" s="28" t="e">
        <f ca="1">IF(ISNUMBER(OFFSET(INDIRECT("'"&amp;'DATA for charts'!J$5&amp;"'!$N1"),$A2516-1,0)),OFFSET(INDIRECT("'"&amp;'DATA for charts'!J$5&amp;"'!$N1"),$A2516-1,0),NA())</f>
        <v>#N/A</v>
      </c>
      <c r="K2516" s="28" t="e">
        <f ca="1">IF(ISNUMBER(OFFSET(INDIRECT("'"&amp;'DATA for charts'!K$5&amp;"'!$N1"),$A2516-1,0)),OFFSET(INDIRECT("'"&amp;'DATA for charts'!K$5&amp;"'!$N1"),$A2516-1,0),NA())</f>
        <v>#N/A</v>
      </c>
      <c r="L2516" s="28" t="e">
        <f ca="1">IF(ISNUMBER(OFFSET(INDIRECT("'"&amp;'DATA for charts'!L$5&amp;"'!$N1"),$A2516-1,0)),OFFSET(INDIRECT("'"&amp;'DATA for charts'!L$5&amp;"'!$N1"),$A2516-1,0),NA())</f>
        <v>#N/A</v>
      </c>
      <c r="M2516" s="28" t="e">
        <f ca="1">IF(ISNUMBER(OFFSET(INDIRECT("'"&amp;'DATA for charts'!M$5&amp;"'!$N1"),$A2516-1,0)),OFFSET(INDIRECT("'"&amp;'DATA for charts'!M$5&amp;"'!$N1"),$A2516-1,0),NA())</f>
        <v>#N/A</v>
      </c>
      <c r="N2516" s="28" t="e">
        <f ca="1">IF(ISNUMBER(OFFSET(INDIRECT("'"&amp;'DATA for charts'!N$5&amp;"'!$N1"),$A2516-1,0)),OFFSET(INDIRECT("'"&amp;'DATA for charts'!N$5&amp;"'!$N1"),$A2516-1,0),NA())</f>
        <v>#N/A</v>
      </c>
      <c r="O2516" s="28" t="e">
        <f ca="1">IF(ISNUMBER(OFFSET(INDIRECT("'"&amp;'DATA for charts'!O$5&amp;"'!$N1"),$A2516-1,0)),OFFSET(INDIRECT("'"&amp;'DATA for charts'!O$5&amp;"'!$N1"),$A2516-1,0),NA())</f>
        <v>#N/A</v>
      </c>
      <c r="P2516" s="28" t="e">
        <f ca="1">IF(ISNUMBER(OFFSET(INDIRECT("'"&amp;'DATA for charts'!P$5&amp;"'!$N1"),$A2516-1,0)),OFFSET(INDIRECT("'"&amp;'DATA for charts'!P$5&amp;"'!$N1"),$A2516-1,0),NA())</f>
        <v>#N/A</v>
      </c>
      <c r="Q2516" s="28" t="e">
        <f ca="1">IF(ISNUMBER(OFFSET(INDIRECT("'"&amp;'DATA for charts'!Q$5&amp;"'!$N1"),$A2516-1,0)),OFFSET(INDIRECT("'"&amp;'DATA for charts'!Q$5&amp;"'!$N1"),$A2516-1,0),NA())</f>
        <v>#N/A</v>
      </c>
      <c r="R2516" s="28" t="e">
        <f ca="1">IF(ISNUMBER(OFFSET(INDIRECT("'"&amp;'DATA for charts'!R$5&amp;"'!$N1"),$A2516-1,0)),OFFSET(INDIRECT("'"&amp;'DATA for charts'!R$5&amp;"'!$N1"),$A2516-1,0),NA())</f>
        <v>#N/A</v>
      </c>
      <c r="S2516" s="28" t="e">
        <f ca="1">IF(ISNUMBER(OFFSET(INDIRECT("'"&amp;'DATA for charts'!S$5&amp;"'!$N1"),$A2516-1,0)),OFFSET(INDIRECT("'"&amp;'DATA for charts'!S$5&amp;"'!$N1"),$A2516-1,0),NA())</f>
        <v>#N/A</v>
      </c>
    </row>
    <row r="2517" spans="1:19">
      <c r="A2517" s="226">
        <f t="shared" si="1616"/>
        <v>239</v>
      </c>
      <c r="B2517" s="8">
        <v>10</v>
      </c>
      <c r="C2517" s="28">
        <f ca="1">IF(ISNUMBER(OFFSET(INDIRECT("'"&amp;'DATA for charts'!C$5&amp;"'!$N1"),$A2517-1,0)),OFFSET(INDIRECT("'"&amp;'DATA for charts'!C$5&amp;"'!$N1"),$A2517-1,0),NA())</f>
        <v>592.98</v>
      </c>
      <c r="D2517" s="28">
        <f ca="1">IF(ISNUMBER(OFFSET(INDIRECT("'"&amp;'DATA for charts'!D$5&amp;"'!$N1"),$A2517-1,0)),OFFSET(INDIRECT("'"&amp;'DATA for charts'!D$5&amp;"'!$N1"),$A2517-1,0),NA())</f>
        <v>545.22260000000006</v>
      </c>
      <c r="E2517" s="28">
        <f ca="1">IF(ISNUMBER(OFFSET(INDIRECT("'"&amp;'DATA for charts'!E$5&amp;"'!$N1"),$A2517-1,0)),OFFSET(INDIRECT("'"&amp;'DATA for charts'!E$5&amp;"'!$N1"),$A2517-1,0),NA())</f>
        <v>584.9</v>
      </c>
      <c r="F2517" s="28">
        <f ca="1">IF(ISNUMBER(OFFSET(INDIRECT("'"&amp;'DATA for charts'!F$5&amp;"'!$N1"),$A2517-1,0)),OFFSET(INDIRECT("'"&amp;'DATA for charts'!F$5&amp;"'!$N1"),$A2517-1,0),NA())</f>
        <v>596.1030628630034</v>
      </c>
      <c r="G2517" s="28">
        <f ca="1">IF(ISNUMBER(OFFSET(INDIRECT("'"&amp;'DATA for charts'!G$5&amp;"'!$N1"),$A2517-1,0)),OFFSET(INDIRECT("'"&amp;'DATA for charts'!G$5&amp;"'!$N1"),$A2517-1,0),NA())</f>
        <v>580.1</v>
      </c>
      <c r="H2517" s="28">
        <f ca="1">IF(ISNUMBER(OFFSET(INDIRECT("'"&amp;'DATA for charts'!H$5&amp;"'!$N1"),$A2517-1,0)),OFFSET(INDIRECT("'"&amp;'DATA for charts'!H$5&amp;"'!$N1"),$A2517-1,0),NA())</f>
        <v>591.34963847701306</v>
      </c>
      <c r="I2517" s="28" t="e">
        <f ca="1">IF(ISNUMBER(OFFSET(INDIRECT("'"&amp;'DATA for charts'!I$5&amp;"'!$N1"),$A2517-1,0)),OFFSET(INDIRECT("'"&amp;'DATA for charts'!I$5&amp;"'!$N1"),$A2517-1,0),NA())</f>
        <v>#N/A</v>
      </c>
      <c r="J2517" s="28" t="e">
        <f ca="1">IF(ISNUMBER(OFFSET(INDIRECT("'"&amp;'DATA for charts'!J$5&amp;"'!$N1"),$A2517-1,0)),OFFSET(INDIRECT("'"&amp;'DATA for charts'!J$5&amp;"'!$N1"),$A2517-1,0),NA())</f>
        <v>#N/A</v>
      </c>
      <c r="K2517" s="28" t="e">
        <f ca="1">IF(ISNUMBER(OFFSET(INDIRECT("'"&amp;'DATA for charts'!K$5&amp;"'!$N1"),$A2517-1,0)),OFFSET(INDIRECT("'"&amp;'DATA for charts'!K$5&amp;"'!$N1"),$A2517-1,0),NA())</f>
        <v>#N/A</v>
      </c>
      <c r="L2517" s="28" t="e">
        <f ca="1">IF(ISNUMBER(OFFSET(INDIRECT("'"&amp;'DATA for charts'!L$5&amp;"'!$N1"),$A2517-1,0)),OFFSET(INDIRECT("'"&amp;'DATA for charts'!L$5&amp;"'!$N1"),$A2517-1,0),NA())</f>
        <v>#N/A</v>
      </c>
      <c r="M2517" s="28" t="e">
        <f ca="1">IF(ISNUMBER(OFFSET(INDIRECT("'"&amp;'DATA for charts'!M$5&amp;"'!$N1"),$A2517-1,0)),OFFSET(INDIRECT("'"&amp;'DATA for charts'!M$5&amp;"'!$N1"),$A2517-1,0),NA())</f>
        <v>#N/A</v>
      </c>
      <c r="N2517" s="28" t="e">
        <f ca="1">IF(ISNUMBER(OFFSET(INDIRECT("'"&amp;'DATA for charts'!N$5&amp;"'!$N1"),$A2517-1,0)),OFFSET(INDIRECT("'"&amp;'DATA for charts'!N$5&amp;"'!$N1"),$A2517-1,0),NA())</f>
        <v>#N/A</v>
      </c>
      <c r="O2517" s="28" t="e">
        <f ca="1">IF(ISNUMBER(OFFSET(INDIRECT("'"&amp;'DATA for charts'!O$5&amp;"'!$N1"),$A2517-1,0)),OFFSET(INDIRECT("'"&amp;'DATA for charts'!O$5&amp;"'!$N1"),$A2517-1,0),NA())</f>
        <v>#N/A</v>
      </c>
      <c r="P2517" s="28" t="e">
        <f ca="1">IF(ISNUMBER(OFFSET(INDIRECT("'"&amp;'DATA for charts'!P$5&amp;"'!$N1"),$A2517-1,0)),OFFSET(INDIRECT("'"&amp;'DATA for charts'!P$5&amp;"'!$N1"),$A2517-1,0),NA())</f>
        <v>#N/A</v>
      </c>
      <c r="Q2517" s="28" t="e">
        <f ca="1">IF(ISNUMBER(OFFSET(INDIRECT("'"&amp;'DATA for charts'!Q$5&amp;"'!$N1"),$A2517-1,0)),OFFSET(INDIRECT("'"&amp;'DATA for charts'!Q$5&amp;"'!$N1"),$A2517-1,0),NA())</f>
        <v>#N/A</v>
      </c>
      <c r="R2517" s="28" t="e">
        <f ca="1">IF(ISNUMBER(OFFSET(INDIRECT("'"&amp;'DATA for charts'!R$5&amp;"'!$N1"),$A2517-1,0)),OFFSET(INDIRECT("'"&amp;'DATA for charts'!R$5&amp;"'!$N1"),$A2517-1,0),NA())</f>
        <v>#N/A</v>
      </c>
      <c r="S2517" s="28" t="e">
        <f ca="1">IF(ISNUMBER(OFFSET(INDIRECT("'"&amp;'DATA for charts'!S$5&amp;"'!$N1"),$A2517-1,0)),OFFSET(INDIRECT("'"&amp;'DATA for charts'!S$5&amp;"'!$N1"),$A2517-1,0),NA())</f>
        <v>#N/A</v>
      </c>
    </row>
    <row r="2518" spans="1:19">
      <c r="A2518" s="226">
        <f t="shared" si="1616"/>
        <v>240</v>
      </c>
      <c r="B2518" s="8">
        <v>11</v>
      </c>
      <c r="C2518" s="28">
        <f ca="1">IF(ISNUMBER(OFFSET(INDIRECT("'"&amp;'DATA for charts'!C$5&amp;"'!$N1"),$A2518-1,0)),OFFSET(INDIRECT("'"&amp;'DATA for charts'!C$5&amp;"'!$N1"),$A2518-1,0),NA())</f>
        <v>719.04</v>
      </c>
      <c r="D2518" s="28">
        <f ca="1">IF(ISNUMBER(OFFSET(INDIRECT("'"&amp;'DATA for charts'!D$5&amp;"'!$N1"),$A2518-1,0)),OFFSET(INDIRECT("'"&amp;'DATA for charts'!D$5&amp;"'!$N1"),$A2518-1,0),NA())</f>
        <v>675.18709999999999</v>
      </c>
      <c r="E2518" s="28">
        <f ca="1">IF(ISNUMBER(OFFSET(INDIRECT("'"&amp;'DATA for charts'!E$5&amp;"'!$N1"),$A2518-1,0)),OFFSET(INDIRECT("'"&amp;'DATA for charts'!E$5&amp;"'!$N1"),$A2518-1,0),NA())</f>
        <v>714.8</v>
      </c>
      <c r="F2518" s="28">
        <f ca="1">IF(ISNUMBER(OFFSET(INDIRECT("'"&amp;'DATA for charts'!F$5&amp;"'!$N1"),$A2518-1,0)),OFFSET(INDIRECT("'"&amp;'DATA for charts'!F$5&amp;"'!$N1"),$A2518-1,0),NA())</f>
        <v>720.93699009200998</v>
      </c>
      <c r="G2518" s="28">
        <f ca="1">IF(ISNUMBER(OFFSET(INDIRECT("'"&amp;'DATA for charts'!G$5&amp;"'!$N1"),$A2518-1,0)),OFFSET(INDIRECT("'"&amp;'DATA for charts'!G$5&amp;"'!$N1"),$A2518-1,0),NA())</f>
        <v>713.01</v>
      </c>
      <c r="H2518" s="28">
        <f ca="1">IF(ISNUMBER(OFFSET(INDIRECT("'"&amp;'DATA for charts'!H$5&amp;"'!$N1"),$A2518-1,0)),OFFSET(INDIRECT("'"&amp;'DATA for charts'!H$5&amp;"'!$N1"),$A2518-1,0),NA())</f>
        <v>718.83774284515005</v>
      </c>
      <c r="I2518" s="28" t="e">
        <f ca="1">IF(ISNUMBER(OFFSET(INDIRECT("'"&amp;'DATA for charts'!I$5&amp;"'!$N1"),$A2518-1,0)),OFFSET(INDIRECT("'"&amp;'DATA for charts'!I$5&amp;"'!$N1"),$A2518-1,0),NA())</f>
        <v>#N/A</v>
      </c>
      <c r="J2518" s="28" t="e">
        <f ca="1">IF(ISNUMBER(OFFSET(INDIRECT("'"&amp;'DATA for charts'!J$5&amp;"'!$N1"),$A2518-1,0)),OFFSET(INDIRECT("'"&amp;'DATA for charts'!J$5&amp;"'!$N1"),$A2518-1,0),NA())</f>
        <v>#N/A</v>
      </c>
      <c r="K2518" s="28" t="e">
        <f ca="1">IF(ISNUMBER(OFFSET(INDIRECT("'"&amp;'DATA for charts'!K$5&amp;"'!$N1"),$A2518-1,0)),OFFSET(INDIRECT("'"&amp;'DATA for charts'!K$5&amp;"'!$N1"),$A2518-1,0),NA())</f>
        <v>#N/A</v>
      </c>
      <c r="L2518" s="28" t="e">
        <f ca="1">IF(ISNUMBER(OFFSET(INDIRECT("'"&amp;'DATA for charts'!L$5&amp;"'!$N1"),$A2518-1,0)),OFFSET(INDIRECT("'"&amp;'DATA for charts'!L$5&amp;"'!$N1"),$A2518-1,0),NA())</f>
        <v>#N/A</v>
      </c>
      <c r="M2518" s="28" t="e">
        <f ca="1">IF(ISNUMBER(OFFSET(INDIRECT("'"&amp;'DATA for charts'!M$5&amp;"'!$N1"),$A2518-1,0)),OFFSET(INDIRECT("'"&amp;'DATA for charts'!M$5&amp;"'!$N1"),$A2518-1,0),NA())</f>
        <v>#N/A</v>
      </c>
      <c r="N2518" s="28" t="e">
        <f ca="1">IF(ISNUMBER(OFFSET(INDIRECT("'"&amp;'DATA for charts'!N$5&amp;"'!$N1"),$A2518-1,0)),OFFSET(INDIRECT("'"&amp;'DATA for charts'!N$5&amp;"'!$N1"),$A2518-1,0),NA())</f>
        <v>#N/A</v>
      </c>
      <c r="O2518" s="28" t="e">
        <f ca="1">IF(ISNUMBER(OFFSET(INDIRECT("'"&amp;'DATA for charts'!O$5&amp;"'!$N1"),$A2518-1,0)),OFFSET(INDIRECT("'"&amp;'DATA for charts'!O$5&amp;"'!$N1"),$A2518-1,0),NA())</f>
        <v>#N/A</v>
      </c>
      <c r="P2518" s="28" t="e">
        <f ca="1">IF(ISNUMBER(OFFSET(INDIRECT("'"&amp;'DATA for charts'!P$5&amp;"'!$N1"),$A2518-1,0)),OFFSET(INDIRECT("'"&amp;'DATA for charts'!P$5&amp;"'!$N1"),$A2518-1,0),NA())</f>
        <v>#N/A</v>
      </c>
      <c r="Q2518" s="28" t="e">
        <f ca="1">IF(ISNUMBER(OFFSET(INDIRECT("'"&amp;'DATA for charts'!Q$5&amp;"'!$N1"),$A2518-1,0)),OFFSET(INDIRECT("'"&amp;'DATA for charts'!Q$5&amp;"'!$N1"),$A2518-1,0),NA())</f>
        <v>#N/A</v>
      </c>
      <c r="R2518" s="28" t="e">
        <f ca="1">IF(ISNUMBER(OFFSET(INDIRECT("'"&amp;'DATA for charts'!R$5&amp;"'!$N1"),$A2518-1,0)),OFFSET(INDIRECT("'"&amp;'DATA for charts'!R$5&amp;"'!$N1"),$A2518-1,0),NA())</f>
        <v>#N/A</v>
      </c>
      <c r="S2518" s="28" t="e">
        <f ca="1">IF(ISNUMBER(OFFSET(INDIRECT("'"&amp;'DATA for charts'!S$5&amp;"'!$N1"),$A2518-1,0)),OFFSET(INDIRECT("'"&amp;'DATA for charts'!S$5&amp;"'!$N1"),$A2518-1,0),NA())</f>
        <v>#N/A</v>
      </c>
    </row>
    <row r="2519" spans="1:19">
      <c r="A2519" s="226">
        <f t="shared" si="1616"/>
        <v>241</v>
      </c>
      <c r="B2519" s="8">
        <v>12</v>
      </c>
      <c r="C2519" s="28">
        <f ca="1">IF(ISNUMBER(OFFSET(INDIRECT("'"&amp;'DATA for charts'!C$5&amp;"'!$N1"),$A2519-1,0)),OFFSET(INDIRECT("'"&amp;'DATA for charts'!C$5&amp;"'!$N1"),$A2519-1,0),NA())</f>
        <v>788.87</v>
      </c>
      <c r="D2519" s="28">
        <f ca="1">IF(ISNUMBER(OFFSET(INDIRECT("'"&amp;'DATA for charts'!D$5&amp;"'!$N1"),$A2519-1,0)),OFFSET(INDIRECT("'"&amp;'DATA for charts'!D$5&amp;"'!$N1"),$A2519-1,0),NA())</f>
        <v>749.78970000000004</v>
      </c>
      <c r="E2519" s="28">
        <f ca="1">IF(ISNUMBER(OFFSET(INDIRECT("'"&amp;'DATA for charts'!E$5&amp;"'!$N1"),$A2519-1,0)),OFFSET(INDIRECT("'"&amp;'DATA for charts'!E$5&amp;"'!$N1"),$A2519-1,0),NA())</f>
        <v>786.82</v>
      </c>
      <c r="F2519" s="28">
        <f ca="1">IF(ISNUMBER(OFFSET(INDIRECT("'"&amp;'DATA for charts'!F$5&amp;"'!$N1"),$A2519-1,0)),OFFSET(INDIRECT("'"&amp;'DATA for charts'!F$5&amp;"'!$N1"),$A2519-1,0),NA())</f>
        <v>786.60601539067829</v>
      </c>
      <c r="G2519" s="28">
        <f ca="1">IF(ISNUMBER(OFFSET(INDIRECT("'"&amp;'DATA for charts'!G$5&amp;"'!$N1"),$A2519-1,0)),OFFSET(INDIRECT("'"&amp;'DATA for charts'!G$5&amp;"'!$N1"),$A2519-1,0),NA())</f>
        <v>781.74</v>
      </c>
      <c r="H2519" s="28">
        <f ca="1">IF(ISNUMBER(OFFSET(INDIRECT("'"&amp;'DATA for charts'!H$5&amp;"'!$N1"),$A2519-1,0)),OFFSET(INDIRECT("'"&amp;'DATA for charts'!H$5&amp;"'!$N1"),$A2519-1,0),NA())</f>
        <v>789.01660465674297</v>
      </c>
      <c r="I2519" s="28" t="e">
        <f ca="1">IF(ISNUMBER(OFFSET(INDIRECT("'"&amp;'DATA for charts'!I$5&amp;"'!$N1"),$A2519-1,0)),OFFSET(INDIRECT("'"&amp;'DATA for charts'!I$5&amp;"'!$N1"),$A2519-1,0),NA())</f>
        <v>#N/A</v>
      </c>
      <c r="J2519" s="28" t="e">
        <f ca="1">IF(ISNUMBER(OFFSET(INDIRECT("'"&amp;'DATA for charts'!J$5&amp;"'!$N1"),$A2519-1,0)),OFFSET(INDIRECT("'"&amp;'DATA for charts'!J$5&amp;"'!$N1"),$A2519-1,0),NA())</f>
        <v>#N/A</v>
      </c>
      <c r="K2519" s="28" t="e">
        <f ca="1">IF(ISNUMBER(OFFSET(INDIRECT("'"&amp;'DATA for charts'!K$5&amp;"'!$N1"),$A2519-1,0)),OFFSET(INDIRECT("'"&amp;'DATA for charts'!K$5&amp;"'!$N1"),$A2519-1,0),NA())</f>
        <v>#N/A</v>
      </c>
      <c r="L2519" s="28" t="e">
        <f ca="1">IF(ISNUMBER(OFFSET(INDIRECT("'"&amp;'DATA for charts'!L$5&amp;"'!$N1"),$A2519-1,0)),OFFSET(INDIRECT("'"&amp;'DATA for charts'!L$5&amp;"'!$N1"),$A2519-1,0),NA())</f>
        <v>#N/A</v>
      </c>
      <c r="M2519" s="28" t="e">
        <f ca="1">IF(ISNUMBER(OFFSET(INDIRECT("'"&amp;'DATA for charts'!M$5&amp;"'!$N1"),$A2519-1,0)),OFFSET(INDIRECT("'"&amp;'DATA for charts'!M$5&amp;"'!$N1"),$A2519-1,0),NA())</f>
        <v>#N/A</v>
      </c>
      <c r="N2519" s="28" t="e">
        <f ca="1">IF(ISNUMBER(OFFSET(INDIRECT("'"&amp;'DATA for charts'!N$5&amp;"'!$N1"),$A2519-1,0)),OFFSET(INDIRECT("'"&amp;'DATA for charts'!N$5&amp;"'!$N1"),$A2519-1,0),NA())</f>
        <v>#N/A</v>
      </c>
      <c r="O2519" s="28" t="e">
        <f ca="1">IF(ISNUMBER(OFFSET(INDIRECT("'"&amp;'DATA for charts'!O$5&amp;"'!$N1"),$A2519-1,0)),OFFSET(INDIRECT("'"&amp;'DATA for charts'!O$5&amp;"'!$N1"),$A2519-1,0),NA())</f>
        <v>#N/A</v>
      </c>
      <c r="P2519" s="28" t="e">
        <f ca="1">IF(ISNUMBER(OFFSET(INDIRECT("'"&amp;'DATA for charts'!P$5&amp;"'!$N1"),$A2519-1,0)),OFFSET(INDIRECT("'"&amp;'DATA for charts'!P$5&amp;"'!$N1"),$A2519-1,0),NA())</f>
        <v>#N/A</v>
      </c>
      <c r="Q2519" s="28" t="e">
        <f ca="1">IF(ISNUMBER(OFFSET(INDIRECT("'"&amp;'DATA for charts'!Q$5&amp;"'!$N1"),$A2519-1,0)),OFFSET(INDIRECT("'"&amp;'DATA for charts'!Q$5&amp;"'!$N1"),$A2519-1,0),NA())</f>
        <v>#N/A</v>
      </c>
      <c r="R2519" s="28" t="e">
        <f ca="1">IF(ISNUMBER(OFFSET(INDIRECT("'"&amp;'DATA for charts'!R$5&amp;"'!$N1"),$A2519-1,0)),OFFSET(INDIRECT("'"&amp;'DATA for charts'!R$5&amp;"'!$N1"),$A2519-1,0),NA())</f>
        <v>#N/A</v>
      </c>
      <c r="S2519" s="28" t="e">
        <f ca="1">IF(ISNUMBER(OFFSET(INDIRECT("'"&amp;'DATA for charts'!S$5&amp;"'!$N1"),$A2519-1,0)),OFFSET(INDIRECT("'"&amp;'DATA for charts'!S$5&amp;"'!$N1"),$A2519-1,0),NA())</f>
        <v>#N/A</v>
      </c>
    </row>
    <row r="2520" spans="1:19">
      <c r="A2520" s="226">
        <f t="shared" si="1616"/>
        <v>242</v>
      </c>
      <c r="B2520" s="8">
        <v>13</v>
      </c>
      <c r="C2520" s="28">
        <f ca="1">IF(ISNUMBER(OFFSET(INDIRECT("'"&amp;'DATA for charts'!C$5&amp;"'!$N1"),$A2520-1,0)),OFFSET(INDIRECT("'"&amp;'DATA for charts'!C$5&amp;"'!$N1"),$A2520-1,0),NA())</f>
        <v>801.72</v>
      </c>
      <c r="D2520" s="28">
        <f ca="1">IF(ISNUMBER(OFFSET(INDIRECT("'"&amp;'DATA for charts'!D$5&amp;"'!$N1"),$A2520-1,0)),OFFSET(INDIRECT("'"&amp;'DATA for charts'!D$5&amp;"'!$N1"),$A2520-1,0),NA())</f>
        <v>768.32380000000001</v>
      </c>
      <c r="E2520" s="28">
        <f ca="1">IF(ISNUMBER(OFFSET(INDIRECT("'"&amp;'DATA for charts'!E$5&amp;"'!$N1"),$A2520-1,0)),OFFSET(INDIRECT("'"&amp;'DATA for charts'!E$5&amp;"'!$N1"),$A2520-1,0),NA())</f>
        <v>799.14</v>
      </c>
      <c r="F2520" s="28">
        <f ca="1">IF(ISNUMBER(OFFSET(INDIRECT("'"&amp;'DATA for charts'!F$5&amp;"'!$N1"),$A2520-1,0)),OFFSET(INDIRECT("'"&amp;'DATA for charts'!F$5&amp;"'!$N1"),$A2520-1,0),NA())</f>
        <v>793.66991626255174</v>
      </c>
      <c r="G2520" s="28">
        <f ca="1">IF(ISNUMBER(OFFSET(INDIRECT("'"&amp;'DATA for charts'!G$5&amp;"'!$N1"),$A2520-1,0)),OFFSET(INDIRECT("'"&amp;'DATA for charts'!G$5&amp;"'!$N1"),$A2520-1,0),NA())</f>
        <v>793.35</v>
      </c>
      <c r="H2520" s="28">
        <f ca="1">IF(ISNUMBER(OFFSET(INDIRECT("'"&amp;'DATA for charts'!H$5&amp;"'!$N1"),$A2520-1,0)),OFFSET(INDIRECT("'"&amp;'DATA for charts'!H$5&amp;"'!$N1"),$A2520-1,0),NA())</f>
        <v>801.24997852093202</v>
      </c>
      <c r="I2520" s="28" t="e">
        <f ca="1">IF(ISNUMBER(OFFSET(INDIRECT("'"&amp;'DATA for charts'!I$5&amp;"'!$N1"),$A2520-1,0)),OFFSET(INDIRECT("'"&amp;'DATA for charts'!I$5&amp;"'!$N1"),$A2520-1,0),NA())</f>
        <v>#N/A</v>
      </c>
      <c r="J2520" s="28" t="e">
        <f ca="1">IF(ISNUMBER(OFFSET(INDIRECT("'"&amp;'DATA for charts'!J$5&amp;"'!$N1"),$A2520-1,0)),OFFSET(INDIRECT("'"&amp;'DATA for charts'!J$5&amp;"'!$N1"),$A2520-1,0),NA())</f>
        <v>#N/A</v>
      </c>
      <c r="K2520" s="28" t="e">
        <f ca="1">IF(ISNUMBER(OFFSET(INDIRECT("'"&amp;'DATA for charts'!K$5&amp;"'!$N1"),$A2520-1,0)),OFFSET(INDIRECT("'"&amp;'DATA for charts'!K$5&amp;"'!$N1"),$A2520-1,0),NA())</f>
        <v>#N/A</v>
      </c>
      <c r="L2520" s="28" t="e">
        <f ca="1">IF(ISNUMBER(OFFSET(INDIRECT("'"&amp;'DATA for charts'!L$5&amp;"'!$N1"),$A2520-1,0)),OFFSET(INDIRECT("'"&amp;'DATA for charts'!L$5&amp;"'!$N1"),$A2520-1,0),NA())</f>
        <v>#N/A</v>
      </c>
      <c r="M2520" s="28" t="e">
        <f ca="1">IF(ISNUMBER(OFFSET(INDIRECT("'"&amp;'DATA for charts'!M$5&amp;"'!$N1"),$A2520-1,0)),OFFSET(INDIRECT("'"&amp;'DATA for charts'!M$5&amp;"'!$N1"),$A2520-1,0),NA())</f>
        <v>#N/A</v>
      </c>
      <c r="N2520" s="28" t="e">
        <f ca="1">IF(ISNUMBER(OFFSET(INDIRECT("'"&amp;'DATA for charts'!N$5&amp;"'!$N1"),$A2520-1,0)),OFFSET(INDIRECT("'"&amp;'DATA for charts'!N$5&amp;"'!$N1"),$A2520-1,0),NA())</f>
        <v>#N/A</v>
      </c>
      <c r="O2520" s="28" t="e">
        <f ca="1">IF(ISNUMBER(OFFSET(INDIRECT("'"&amp;'DATA for charts'!O$5&amp;"'!$N1"),$A2520-1,0)),OFFSET(INDIRECT("'"&amp;'DATA for charts'!O$5&amp;"'!$N1"),$A2520-1,0),NA())</f>
        <v>#N/A</v>
      </c>
      <c r="P2520" s="28" t="e">
        <f ca="1">IF(ISNUMBER(OFFSET(INDIRECT("'"&amp;'DATA for charts'!P$5&amp;"'!$N1"),$A2520-1,0)),OFFSET(INDIRECT("'"&amp;'DATA for charts'!P$5&amp;"'!$N1"),$A2520-1,0),NA())</f>
        <v>#N/A</v>
      </c>
      <c r="Q2520" s="28" t="e">
        <f ca="1">IF(ISNUMBER(OFFSET(INDIRECT("'"&amp;'DATA for charts'!Q$5&amp;"'!$N1"),$A2520-1,0)),OFFSET(INDIRECT("'"&amp;'DATA for charts'!Q$5&amp;"'!$N1"),$A2520-1,0),NA())</f>
        <v>#N/A</v>
      </c>
      <c r="R2520" s="28" t="e">
        <f ca="1">IF(ISNUMBER(OFFSET(INDIRECT("'"&amp;'DATA for charts'!R$5&amp;"'!$N1"),$A2520-1,0)),OFFSET(INDIRECT("'"&amp;'DATA for charts'!R$5&amp;"'!$N1"),$A2520-1,0),NA())</f>
        <v>#N/A</v>
      </c>
      <c r="S2520" s="28" t="e">
        <f ca="1">IF(ISNUMBER(OFFSET(INDIRECT("'"&amp;'DATA for charts'!S$5&amp;"'!$N1"),$A2520-1,0)),OFFSET(INDIRECT("'"&amp;'DATA for charts'!S$5&amp;"'!$N1"),$A2520-1,0),NA())</f>
        <v>#N/A</v>
      </c>
    </row>
    <row r="2521" spans="1:19">
      <c r="A2521" s="226">
        <f t="shared" si="1616"/>
        <v>243</v>
      </c>
      <c r="B2521" s="8">
        <v>14</v>
      </c>
      <c r="C2521" s="28">
        <f ca="1">IF(ISNUMBER(OFFSET(INDIRECT("'"&amp;'DATA for charts'!C$5&amp;"'!$N1"),$A2521-1,0)),OFFSET(INDIRECT("'"&amp;'DATA for charts'!C$5&amp;"'!$N1"),$A2521-1,0),NA())</f>
        <v>753.75</v>
      </c>
      <c r="D2521" s="28">
        <f ca="1">IF(ISNUMBER(OFFSET(INDIRECT("'"&amp;'DATA for charts'!D$5&amp;"'!$N1"),$A2521-1,0)),OFFSET(INDIRECT("'"&amp;'DATA for charts'!D$5&amp;"'!$N1"),$A2521-1,0),NA())</f>
        <v>720.00139999999999</v>
      </c>
      <c r="E2521" s="28">
        <f ca="1">IF(ISNUMBER(OFFSET(INDIRECT("'"&amp;'DATA for charts'!E$5&amp;"'!$N1"),$A2521-1,0)),OFFSET(INDIRECT("'"&amp;'DATA for charts'!E$5&amp;"'!$N1"),$A2521-1,0),NA())</f>
        <v>750.28</v>
      </c>
      <c r="F2521" s="28">
        <f ca="1">IF(ISNUMBER(OFFSET(INDIRECT("'"&amp;'DATA for charts'!F$5&amp;"'!$N1"),$A2521-1,0)),OFFSET(INDIRECT("'"&amp;'DATA for charts'!F$5&amp;"'!$N1"),$A2521-1,0),NA())</f>
        <v>740.93152158058172</v>
      </c>
      <c r="G2521" s="28">
        <f ca="1">IF(ISNUMBER(OFFSET(INDIRECT("'"&amp;'DATA for charts'!G$5&amp;"'!$N1"),$A2521-1,0)),OFFSET(INDIRECT("'"&amp;'DATA for charts'!G$5&amp;"'!$N1"),$A2521-1,0),NA())</f>
        <v>747</v>
      </c>
      <c r="H2521" s="28">
        <f ca="1">IF(ISNUMBER(OFFSET(INDIRECT("'"&amp;'DATA for charts'!H$5&amp;"'!$N1"),$A2521-1,0)),OFFSET(INDIRECT("'"&amp;'DATA for charts'!H$5&amp;"'!$N1"),$A2521-1,0),NA())</f>
        <v>753.21386074475799</v>
      </c>
      <c r="I2521" s="28" t="e">
        <f ca="1">IF(ISNUMBER(OFFSET(INDIRECT("'"&amp;'DATA for charts'!I$5&amp;"'!$N1"),$A2521-1,0)),OFFSET(INDIRECT("'"&amp;'DATA for charts'!I$5&amp;"'!$N1"),$A2521-1,0),NA())</f>
        <v>#N/A</v>
      </c>
      <c r="J2521" s="28" t="e">
        <f ca="1">IF(ISNUMBER(OFFSET(INDIRECT("'"&amp;'DATA for charts'!J$5&amp;"'!$N1"),$A2521-1,0)),OFFSET(INDIRECT("'"&amp;'DATA for charts'!J$5&amp;"'!$N1"),$A2521-1,0),NA())</f>
        <v>#N/A</v>
      </c>
      <c r="K2521" s="28" t="e">
        <f ca="1">IF(ISNUMBER(OFFSET(INDIRECT("'"&amp;'DATA for charts'!K$5&amp;"'!$N1"),$A2521-1,0)),OFFSET(INDIRECT("'"&amp;'DATA for charts'!K$5&amp;"'!$N1"),$A2521-1,0),NA())</f>
        <v>#N/A</v>
      </c>
      <c r="L2521" s="28" t="e">
        <f ca="1">IF(ISNUMBER(OFFSET(INDIRECT("'"&amp;'DATA for charts'!L$5&amp;"'!$N1"),$A2521-1,0)),OFFSET(INDIRECT("'"&amp;'DATA for charts'!L$5&amp;"'!$N1"),$A2521-1,0),NA())</f>
        <v>#N/A</v>
      </c>
      <c r="M2521" s="28" t="e">
        <f ca="1">IF(ISNUMBER(OFFSET(INDIRECT("'"&amp;'DATA for charts'!M$5&amp;"'!$N1"),$A2521-1,0)),OFFSET(INDIRECT("'"&amp;'DATA for charts'!M$5&amp;"'!$N1"),$A2521-1,0),NA())</f>
        <v>#N/A</v>
      </c>
      <c r="N2521" s="28" t="e">
        <f ca="1">IF(ISNUMBER(OFFSET(INDIRECT("'"&amp;'DATA for charts'!N$5&amp;"'!$N1"),$A2521-1,0)),OFFSET(INDIRECT("'"&amp;'DATA for charts'!N$5&amp;"'!$N1"),$A2521-1,0),NA())</f>
        <v>#N/A</v>
      </c>
      <c r="O2521" s="28" t="e">
        <f ca="1">IF(ISNUMBER(OFFSET(INDIRECT("'"&amp;'DATA for charts'!O$5&amp;"'!$N1"),$A2521-1,0)),OFFSET(INDIRECT("'"&amp;'DATA for charts'!O$5&amp;"'!$N1"),$A2521-1,0),NA())</f>
        <v>#N/A</v>
      </c>
      <c r="P2521" s="28" t="e">
        <f ca="1">IF(ISNUMBER(OFFSET(INDIRECT("'"&amp;'DATA for charts'!P$5&amp;"'!$N1"),$A2521-1,0)),OFFSET(INDIRECT("'"&amp;'DATA for charts'!P$5&amp;"'!$N1"),$A2521-1,0),NA())</f>
        <v>#N/A</v>
      </c>
      <c r="Q2521" s="28" t="e">
        <f ca="1">IF(ISNUMBER(OFFSET(INDIRECT("'"&amp;'DATA for charts'!Q$5&amp;"'!$N1"),$A2521-1,0)),OFFSET(INDIRECT("'"&amp;'DATA for charts'!Q$5&amp;"'!$N1"),$A2521-1,0),NA())</f>
        <v>#N/A</v>
      </c>
      <c r="R2521" s="28" t="e">
        <f ca="1">IF(ISNUMBER(OFFSET(INDIRECT("'"&amp;'DATA for charts'!R$5&amp;"'!$N1"),$A2521-1,0)),OFFSET(INDIRECT("'"&amp;'DATA for charts'!R$5&amp;"'!$N1"),$A2521-1,0),NA())</f>
        <v>#N/A</v>
      </c>
      <c r="S2521" s="28" t="e">
        <f ca="1">IF(ISNUMBER(OFFSET(INDIRECT("'"&amp;'DATA for charts'!S$5&amp;"'!$N1"),$A2521-1,0)),OFFSET(INDIRECT("'"&amp;'DATA for charts'!S$5&amp;"'!$N1"),$A2521-1,0),NA())</f>
        <v>#N/A</v>
      </c>
    </row>
    <row r="2522" spans="1:19">
      <c r="A2522" s="226">
        <f t="shared" si="1616"/>
        <v>244</v>
      </c>
      <c r="B2522" s="8">
        <v>15</v>
      </c>
      <c r="C2522" s="28">
        <f ca="1">IF(ISNUMBER(OFFSET(INDIRECT("'"&amp;'DATA for charts'!C$5&amp;"'!$N1"),$A2522-1,0)),OFFSET(INDIRECT("'"&amp;'DATA for charts'!C$5&amp;"'!$N1"),$A2522-1,0),NA())</f>
        <v>650.33000000000004</v>
      </c>
      <c r="D2522" s="28">
        <f ca="1">IF(ISNUMBER(OFFSET(INDIRECT("'"&amp;'DATA for charts'!D$5&amp;"'!$N1"),$A2522-1,0)),OFFSET(INDIRECT("'"&amp;'DATA for charts'!D$5&amp;"'!$N1"),$A2522-1,0),NA())</f>
        <v>613.05119999999999</v>
      </c>
      <c r="E2522" s="28">
        <f ca="1">IF(ISNUMBER(OFFSET(INDIRECT("'"&amp;'DATA for charts'!E$5&amp;"'!$N1"),$A2522-1,0)),OFFSET(INDIRECT("'"&amp;'DATA for charts'!E$5&amp;"'!$N1"),$A2522-1,0),NA())</f>
        <v>642.14</v>
      </c>
      <c r="F2522" s="28">
        <f ca="1">IF(ISNUMBER(OFFSET(INDIRECT("'"&amp;'DATA for charts'!F$5&amp;"'!$N1"),$A2522-1,0)),OFFSET(INDIRECT("'"&amp;'DATA for charts'!F$5&amp;"'!$N1"),$A2522-1,0),NA())</f>
        <v>629.53842260224667</v>
      </c>
      <c r="G2522" s="28">
        <f ca="1">IF(ISNUMBER(OFFSET(INDIRECT("'"&amp;'DATA for charts'!G$5&amp;"'!$N1"),$A2522-1,0)),OFFSET(INDIRECT("'"&amp;'DATA for charts'!G$5&amp;"'!$N1"),$A2522-1,0),NA())</f>
        <v>639.47</v>
      </c>
      <c r="H2522" s="28">
        <f ca="1">IF(ISNUMBER(OFFSET(INDIRECT("'"&amp;'DATA for charts'!H$5&amp;"'!$N1"),$A2522-1,0)),OFFSET(INDIRECT("'"&amp;'DATA for charts'!H$5&amp;"'!$N1"),$A2522-1,0),NA())</f>
        <v>647.30053252014295</v>
      </c>
      <c r="I2522" s="28" t="e">
        <f ca="1">IF(ISNUMBER(OFFSET(INDIRECT("'"&amp;'DATA for charts'!I$5&amp;"'!$N1"),$A2522-1,0)),OFFSET(INDIRECT("'"&amp;'DATA for charts'!I$5&amp;"'!$N1"),$A2522-1,0),NA())</f>
        <v>#N/A</v>
      </c>
      <c r="J2522" s="28" t="e">
        <f ca="1">IF(ISNUMBER(OFFSET(INDIRECT("'"&amp;'DATA for charts'!J$5&amp;"'!$N1"),$A2522-1,0)),OFFSET(INDIRECT("'"&amp;'DATA for charts'!J$5&amp;"'!$N1"),$A2522-1,0),NA())</f>
        <v>#N/A</v>
      </c>
      <c r="K2522" s="28" t="e">
        <f ca="1">IF(ISNUMBER(OFFSET(INDIRECT("'"&amp;'DATA for charts'!K$5&amp;"'!$N1"),$A2522-1,0)),OFFSET(INDIRECT("'"&amp;'DATA for charts'!K$5&amp;"'!$N1"),$A2522-1,0),NA())</f>
        <v>#N/A</v>
      </c>
      <c r="L2522" s="28" t="e">
        <f ca="1">IF(ISNUMBER(OFFSET(INDIRECT("'"&amp;'DATA for charts'!L$5&amp;"'!$N1"),$A2522-1,0)),OFFSET(INDIRECT("'"&amp;'DATA for charts'!L$5&amp;"'!$N1"),$A2522-1,0),NA())</f>
        <v>#N/A</v>
      </c>
      <c r="M2522" s="28" t="e">
        <f ca="1">IF(ISNUMBER(OFFSET(INDIRECT("'"&amp;'DATA for charts'!M$5&amp;"'!$N1"),$A2522-1,0)),OFFSET(INDIRECT("'"&amp;'DATA for charts'!M$5&amp;"'!$N1"),$A2522-1,0),NA())</f>
        <v>#N/A</v>
      </c>
      <c r="N2522" s="28" t="e">
        <f ca="1">IF(ISNUMBER(OFFSET(INDIRECT("'"&amp;'DATA for charts'!N$5&amp;"'!$N1"),$A2522-1,0)),OFFSET(INDIRECT("'"&amp;'DATA for charts'!N$5&amp;"'!$N1"),$A2522-1,0),NA())</f>
        <v>#N/A</v>
      </c>
      <c r="O2522" s="28" t="e">
        <f ca="1">IF(ISNUMBER(OFFSET(INDIRECT("'"&amp;'DATA for charts'!O$5&amp;"'!$N1"),$A2522-1,0)),OFFSET(INDIRECT("'"&amp;'DATA for charts'!O$5&amp;"'!$N1"),$A2522-1,0),NA())</f>
        <v>#N/A</v>
      </c>
      <c r="P2522" s="28" t="e">
        <f ca="1">IF(ISNUMBER(OFFSET(INDIRECT("'"&amp;'DATA for charts'!P$5&amp;"'!$N1"),$A2522-1,0)),OFFSET(INDIRECT("'"&amp;'DATA for charts'!P$5&amp;"'!$N1"),$A2522-1,0),NA())</f>
        <v>#N/A</v>
      </c>
      <c r="Q2522" s="28" t="e">
        <f ca="1">IF(ISNUMBER(OFFSET(INDIRECT("'"&amp;'DATA for charts'!Q$5&amp;"'!$N1"),$A2522-1,0)),OFFSET(INDIRECT("'"&amp;'DATA for charts'!Q$5&amp;"'!$N1"),$A2522-1,0),NA())</f>
        <v>#N/A</v>
      </c>
      <c r="R2522" s="28" t="e">
        <f ca="1">IF(ISNUMBER(OFFSET(INDIRECT("'"&amp;'DATA for charts'!R$5&amp;"'!$N1"),$A2522-1,0)),OFFSET(INDIRECT("'"&amp;'DATA for charts'!R$5&amp;"'!$N1"),$A2522-1,0),NA())</f>
        <v>#N/A</v>
      </c>
      <c r="S2522" s="28" t="e">
        <f ca="1">IF(ISNUMBER(OFFSET(INDIRECT("'"&amp;'DATA for charts'!S$5&amp;"'!$N1"),$A2522-1,0)),OFFSET(INDIRECT("'"&amp;'DATA for charts'!S$5&amp;"'!$N1"),$A2522-1,0),NA())</f>
        <v>#N/A</v>
      </c>
    </row>
    <row r="2523" spans="1:19">
      <c r="A2523" s="226">
        <f t="shared" si="1616"/>
        <v>245</v>
      </c>
      <c r="B2523" s="8">
        <v>16</v>
      </c>
      <c r="C2523" s="28">
        <f ca="1">IF(ISNUMBER(OFFSET(INDIRECT("'"&amp;'DATA for charts'!C$5&amp;"'!$N1"),$A2523-1,0)),OFFSET(INDIRECT("'"&amp;'DATA for charts'!C$5&amp;"'!$N1"),$A2523-1,0),NA())</f>
        <v>492.04</v>
      </c>
      <c r="D2523" s="28">
        <f ca="1">IF(ISNUMBER(OFFSET(INDIRECT("'"&amp;'DATA for charts'!D$5&amp;"'!$N1"),$A2523-1,0)),OFFSET(INDIRECT("'"&amp;'DATA for charts'!D$5&amp;"'!$N1"),$A2523-1,0),NA())</f>
        <v>452.89699999999999</v>
      </c>
      <c r="E2523" s="28">
        <f ca="1">IF(ISNUMBER(OFFSET(INDIRECT("'"&amp;'DATA for charts'!E$5&amp;"'!$N1"),$A2523-1,0)),OFFSET(INDIRECT("'"&amp;'DATA for charts'!E$5&amp;"'!$N1"),$A2523-1,0),NA())</f>
        <v>477</v>
      </c>
      <c r="F2523" s="28">
        <f ca="1">IF(ISNUMBER(OFFSET(INDIRECT("'"&amp;'DATA for charts'!F$5&amp;"'!$N1"),$A2523-1,0)),OFFSET(INDIRECT("'"&amp;'DATA for charts'!F$5&amp;"'!$N1"),$A2523-1,0),NA())</f>
        <v>459.36385486313333</v>
      </c>
      <c r="G2523" s="28">
        <f ca="1">IF(ISNUMBER(OFFSET(INDIRECT("'"&amp;'DATA for charts'!G$5&amp;"'!$N1"),$A2523-1,0)),OFFSET(INDIRECT("'"&amp;'DATA for charts'!G$5&amp;"'!$N1"),$A2523-1,0),NA())</f>
        <v>472.35</v>
      </c>
      <c r="H2523" s="28">
        <f ca="1">IF(ISNUMBER(OFFSET(INDIRECT("'"&amp;'DATA for charts'!H$5&amp;"'!$N1"),$A2523-1,0)),OFFSET(INDIRECT("'"&amp;'DATA for charts'!H$5&amp;"'!$N1"),$A2523-1,0),NA())</f>
        <v>486.77553125292297</v>
      </c>
      <c r="I2523" s="28" t="e">
        <f ca="1">IF(ISNUMBER(OFFSET(INDIRECT("'"&amp;'DATA for charts'!I$5&amp;"'!$N1"),$A2523-1,0)),OFFSET(INDIRECT("'"&amp;'DATA for charts'!I$5&amp;"'!$N1"),$A2523-1,0),NA())</f>
        <v>#N/A</v>
      </c>
      <c r="J2523" s="28" t="e">
        <f ca="1">IF(ISNUMBER(OFFSET(INDIRECT("'"&amp;'DATA for charts'!J$5&amp;"'!$N1"),$A2523-1,0)),OFFSET(INDIRECT("'"&amp;'DATA for charts'!J$5&amp;"'!$N1"),$A2523-1,0),NA())</f>
        <v>#N/A</v>
      </c>
      <c r="K2523" s="28" t="e">
        <f ca="1">IF(ISNUMBER(OFFSET(INDIRECT("'"&amp;'DATA for charts'!K$5&amp;"'!$N1"),$A2523-1,0)),OFFSET(INDIRECT("'"&amp;'DATA for charts'!K$5&amp;"'!$N1"),$A2523-1,0),NA())</f>
        <v>#N/A</v>
      </c>
      <c r="L2523" s="28" t="e">
        <f ca="1">IF(ISNUMBER(OFFSET(INDIRECT("'"&amp;'DATA for charts'!L$5&amp;"'!$N1"),$A2523-1,0)),OFFSET(INDIRECT("'"&amp;'DATA for charts'!L$5&amp;"'!$N1"),$A2523-1,0),NA())</f>
        <v>#N/A</v>
      </c>
      <c r="M2523" s="28" t="e">
        <f ca="1">IF(ISNUMBER(OFFSET(INDIRECT("'"&amp;'DATA for charts'!M$5&amp;"'!$N1"),$A2523-1,0)),OFFSET(INDIRECT("'"&amp;'DATA for charts'!M$5&amp;"'!$N1"),$A2523-1,0),NA())</f>
        <v>#N/A</v>
      </c>
      <c r="N2523" s="28" t="e">
        <f ca="1">IF(ISNUMBER(OFFSET(INDIRECT("'"&amp;'DATA for charts'!N$5&amp;"'!$N1"),$A2523-1,0)),OFFSET(INDIRECT("'"&amp;'DATA for charts'!N$5&amp;"'!$N1"),$A2523-1,0),NA())</f>
        <v>#N/A</v>
      </c>
      <c r="O2523" s="28" t="e">
        <f ca="1">IF(ISNUMBER(OFFSET(INDIRECT("'"&amp;'DATA for charts'!O$5&amp;"'!$N1"),$A2523-1,0)),OFFSET(INDIRECT("'"&amp;'DATA for charts'!O$5&amp;"'!$N1"),$A2523-1,0),NA())</f>
        <v>#N/A</v>
      </c>
      <c r="P2523" s="28" t="e">
        <f ca="1">IF(ISNUMBER(OFFSET(INDIRECT("'"&amp;'DATA for charts'!P$5&amp;"'!$N1"),$A2523-1,0)),OFFSET(INDIRECT("'"&amp;'DATA for charts'!P$5&amp;"'!$N1"),$A2523-1,0),NA())</f>
        <v>#N/A</v>
      </c>
      <c r="Q2523" s="28" t="e">
        <f ca="1">IF(ISNUMBER(OFFSET(INDIRECT("'"&amp;'DATA for charts'!Q$5&amp;"'!$N1"),$A2523-1,0)),OFFSET(INDIRECT("'"&amp;'DATA for charts'!Q$5&amp;"'!$N1"),$A2523-1,0),NA())</f>
        <v>#N/A</v>
      </c>
      <c r="R2523" s="28" t="e">
        <f ca="1">IF(ISNUMBER(OFFSET(INDIRECT("'"&amp;'DATA for charts'!R$5&amp;"'!$N1"),$A2523-1,0)),OFFSET(INDIRECT("'"&amp;'DATA for charts'!R$5&amp;"'!$N1"),$A2523-1,0),NA())</f>
        <v>#N/A</v>
      </c>
      <c r="S2523" s="28" t="e">
        <f ca="1">IF(ISNUMBER(OFFSET(INDIRECT("'"&amp;'DATA for charts'!S$5&amp;"'!$N1"),$A2523-1,0)),OFFSET(INDIRECT("'"&amp;'DATA for charts'!S$5&amp;"'!$N1"),$A2523-1,0),NA())</f>
        <v>#N/A</v>
      </c>
    </row>
    <row r="2524" spans="1:19">
      <c r="A2524" s="226">
        <f t="shared" si="1616"/>
        <v>246</v>
      </c>
      <c r="B2524" s="8">
        <v>17</v>
      </c>
      <c r="C2524" s="28">
        <f ca="1">IF(ISNUMBER(OFFSET(INDIRECT("'"&amp;'DATA for charts'!C$5&amp;"'!$N1"),$A2524-1,0)),OFFSET(INDIRECT("'"&amp;'DATA for charts'!C$5&amp;"'!$N1"),$A2524-1,0),NA())</f>
        <v>272.44</v>
      </c>
      <c r="D2524" s="28">
        <f ca="1">IF(ISNUMBER(OFFSET(INDIRECT("'"&amp;'DATA for charts'!D$5&amp;"'!$N1"),$A2524-1,0)),OFFSET(INDIRECT("'"&amp;'DATA for charts'!D$5&amp;"'!$N1"),$A2524-1,0),NA())</f>
        <v>241.2176</v>
      </c>
      <c r="E2524" s="28">
        <f ca="1">IF(ISNUMBER(OFFSET(INDIRECT("'"&amp;'DATA for charts'!E$5&amp;"'!$N1"),$A2524-1,0)),OFFSET(INDIRECT("'"&amp;'DATA for charts'!E$5&amp;"'!$N1"),$A2524-1,0),NA())</f>
        <v>233.64</v>
      </c>
      <c r="F2524" s="28">
        <f ca="1">IF(ISNUMBER(OFFSET(INDIRECT("'"&amp;'DATA for charts'!F$5&amp;"'!$N1"),$A2524-1,0)),OFFSET(INDIRECT("'"&amp;'DATA for charts'!F$5&amp;"'!$N1"),$A2524-1,0),NA())</f>
        <v>233.51248293816832</v>
      </c>
      <c r="G2524" s="28">
        <f ca="1">IF(ISNUMBER(OFFSET(INDIRECT("'"&amp;'DATA for charts'!G$5&amp;"'!$N1"),$A2524-1,0)),OFFSET(INDIRECT("'"&amp;'DATA for charts'!G$5&amp;"'!$N1"),$A2524-1,0),NA())</f>
        <v>248.72</v>
      </c>
      <c r="H2524" s="28">
        <f ca="1">IF(ISNUMBER(OFFSET(INDIRECT("'"&amp;'DATA for charts'!H$5&amp;"'!$N1"),$A2524-1,0)),OFFSET(INDIRECT("'"&amp;'DATA for charts'!H$5&amp;"'!$N1"),$A2524-1,0),NA())</f>
        <v>265.43710531870602</v>
      </c>
      <c r="I2524" s="28" t="e">
        <f ca="1">IF(ISNUMBER(OFFSET(INDIRECT("'"&amp;'DATA for charts'!I$5&amp;"'!$N1"),$A2524-1,0)),OFFSET(INDIRECT("'"&amp;'DATA for charts'!I$5&amp;"'!$N1"),$A2524-1,0),NA())</f>
        <v>#N/A</v>
      </c>
      <c r="J2524" s="28" t="e">
        <f ca="1">IF(ISNUMBER(OFFSET(INDIRECT("'"&amp;'DATA for charts'!J$5&amp;"'!$N1"),$A2524-1,0)),OFFSET(INDIRECT("'"&amp;'DATA for charts'!J$5&amp;"'!$N1"),$A2524-1,0),NA())</f>
        <v>#N/A</v>
      </c>
      <c r="K2524" s="28" t="e">
        <f ca="1">IF(ISNUMBER(OFFSET(INDIRECT("'"&amp;'DATA for charts'!K$5&amp;"'!$N1"),$A2524-1,0)),OFFSET(INDIRECT("'"&amp;'DATA for charts'!K$5&amp;"'!$N1"),$A2524-1,0),NA())</f>
        <v>#N/A</v>
      </c>
      <c r="L2524" s="28" t="e">
        <f ca="1">IF(ISNUMBER(OFFSET(INDIRECT("'"&amp;'DATA for charts'!L$5&amp;"'!$N1"),$A2524-1,0)),OFFSET(INDIRECT("'"&amp;'DATA for charts'!L$5&amp;"'!$N1"),$A2524-1,0),NA())</f>
        <v>#N/A</v>
      </c>
      <c r="M2524" s="28" t="e">
        <f ca="1">IF(ISNUMBER(OFFSET(INDIRECT("'"&amp;'DATA for charts'!M$5&amp;"'!$N1"),$A2524-1,0)),OFFSET(INDIRECT("'"&amp;'DATA for charts'!M$5&amp;"'!$N1"),$A2524-1,0),NA())</f>
        <v>#N/A</v>
      </c>
      <c r="N2524" s="28" t="e">
        <f ca="1">IF(ISNUMBER(OFFSET(INDIRECT("'"&amp;'DATA for charts'!N$5&amp;"'!$N1"),$A2524-1,0)),OFFSET(INDIRECT("'"&amp;'DATA for charts'!N$5&amp;"'!$N1"),$A2524-1,0),NA())</f>
        <v>#N/A</v>
      </c>
      <c r="O2524" s="28" t="e">
        <f ca="1">IF(ISNUMBER(OFFSET(INDIRECT("'"&amp;'DATA for charts'!O$5&amp;"'!$N1"),$A2524-1,0)),OFFSET(INDIRECT("'"&amp;'DATA for charts'!O$5&amp;"'!$N1"),$A2524-1,0),NA())</f>
        <v>#N/A</v>
      </c>
      <c r="P2524" s="28" t="e">
        <f ca="1">IF(ISNUMBER(OFFSET(INDIRECT("'"&amp;'DATA for charts'!P$5&amp;"'!$N1"),$A2524-1,0)),OFFSET(INDIRECT("'"&amp;'DATA for charts'!P$5&amp;"'!$N1"),$A2524-1,0),NA())</f>
        <v>#N/A</v>
      </c>
      <c r="Q2524" s="28" t="e">
        <f ca="1">IF(ISNUMBER(OFFSET(INDIRECT("'"&amp;'DATA for charts'!Q$5&amp;"'!$N1"),$A2524-1,0)),OFFSET(INDIRECT("'"&amp;'DATA for charts'!Q$5&amp;"'!$N1"),$A2524-1,0),NA())</f>
        <v>#N/A</v>
      </c>
      <c r="R2524" s="28" t="e">
        <f ca="1">IF(ISNUMBER(OFFSET(INDIRECT("'"&amp;'DATA for charts'!R$5&amp;"'!$N1"),$A2524-1,0)),OFFSET(INDIRECT("'"&amp;'DATA for charts'!R$5&amp;"'!$N1"),$A2524-1,0),NA())</f>
        <v>#N/A</v>
      </c>
      <c r="S2524" s="28" t="e">
        <f ca="1">IF(ISNUMBER(OFFSET(INDIRECT("'"&amp;'DATA for charts'!S$5&amp;"'!$N1"),$A2524-1,0)),OFFSET(INDIRECT("'"&amp;'DATA for charts'!S$5&amp;"'!$N1"),$A2524-1,0),NA())</f>
        <v>#N/A</v>
      </c>
    </row>
    <row r="2525" spans="1:19">
      <c r="A2525" s="226">
        <f t="shared" si="1616"/>
        <v>247</v>
      </c>
      <c r="B2525" s="8">
        <v>18</v>
      </c>
      <c r="C2525" s="28">
        <f ca="1">IF(ISNUMBER(OFFSET(INDIRECT("'"&amp;'DATA for charts'!C$5&amp;"'!$N1"),$A2525-1,0)),OFFSET(INDIRECT("'"&amp;'DATA for charts'!C$5&amp;"'!$N1"),$A2525-1,0),NA())</f>
        <v>0</v>
      </c>
      <c r="D2525" s="28">
        <f ca="1">IF(ISNUMBER(OFFSET(INDIRECT("'"&amp;'DATA for charts'!D$5&amp;"'!$N1"),$A2525-1,0)),OFFSET(INDIRECT("'"&amp;'DATA for charts'!D$5&amp;"'!$N1"),$A2525-1,0),NA())</f>
        <v>19.19218</v>
      </c>
      <c r="E2525" s="28">
        <f ca="1">IF(ISNUMBER(OFFSET(INDIRECT("'"&amp;'DATA for charts'!E$5&amp;"'!$N1"),$A2525-1,0)),OFFSET(INDIRECT("'"&amp;'DATA for charts'!E$5&amp;"'!$N1"),$A2525-1,0),NA())</f>
        <v>6.44</v>
      </c>
      <c r="F2525" s="28">
        <f ca="1">IF(ISNUMBER(OFFSET(INDIRECT("'"&amp;'DATA for charts'!F$5&amp;"'!$N1"),$A2525-1,0)),OFFSET(INDIRECT("'"&amp;'DATA for charts'!F$5&amp;"'!$N1"),$A2525-1,0),NA())</f>
        <v>13.557801033631234</v>
      </c>
      <c r="G2525" s="28">
        <f ca="1">IF(ISNUMBER(OFFSET(INDIRECT("'"&amp;'DATA for charts'!G$5&amp;"'!$N1"),$A2525-1,0)),OFFSET(INDIRECT("'"&amp;'DATA for charts'!G$5&amp;"'!$N1"),$A2525-1,0),NA())</f>
        <v>14.74</v>
      </c>
      <c r="H2525" s="28">
        <f ca="1">IF(ISNUMBER(OFFSET(INDIRECT("'"&amp;'DATA for charts'!H$5&amp;"'!$N1"),$A2525-1,0)),OFFSET(INDIRECT("'"&amp;'DATA for charts'!H$5&amp;"'!$N1"),$A2525-1,0),NA())</f>
        <v>24.989063969434103</v>
      </c>
      <c r="I2525" s="28" t="e">
        <f ca="1">IF(ISNUMBER(OFFSET(INDIRECT("'"&amp;'DATA for charts'!I$5&amp;"'!$N1"),$A2525-1,0)),OFFSET(INDIRECT("'"&amp;'DATA for charts'!I$5&amp;"'!$N1"),$A2525-1,0),NA())</f>
        <v>#N/A</v>
      </c>
      <c r="J2525" s="28" t="e">
        <f ca="1">IF(ISNUMBER(OFFSET(INDIRECT("'"&amp;'DATA for charts'!J$5&amp;"'!$N1"),$A2525-1,0)),OFFSET(INDIRECT("'"&amp;'DATA for charts'!J$5&amp;"'!$N1"),$A2525-1,0),NA())</f>
        <v>#N/A</v>
      </c>
      <c r="K2525" s="28" t="e">
        <f ca="1">IF(ISNUMBER(OFFSET(INDIRECT("'"&amp;'DATA for charts'!K$5&amp;"'!$N1"),$A2525-1,0)),OFFSET(INDIRECT("'"&amp;'DATA for charts'!K$5&amp;"'!$N1"),$A2525-1,0),NA())</f>
        <v>#N/A</v>
      </c>
      <c r="L2525" s="28" t="e">
        <f ca="1">IF(ISNUMBER(OFFSET(INDIRECT("'"&amp;'DATA for charts'!L$5&amp;"'!$N1"),$A2525-1,0)),OFFSET(INDIRECT("'"&amp;'DATA for charts'!L$5&amp;"'!$N1"),$A2525-1,0),NA())</f>
        <v>#N/A</v>
      </c>
      <c r="M2525" s="28" t="e">
        <f ca="1">IF(ISNUMBER(OFFSET(INDIRECT("'"&amp;'DATA for charts'!M$5&amp;"'!$N1"),$A2525-1,0)),OFFSET(INDIRECT("'"&amp;'DATA for charts'!M$5&amp;"'!$N1"),$A2525-1,0),NA())</f>
        <v>#N/A</v>
      </c>
      <c r="N2525" s="28" t="e">
        <f ca="1">IF(ISNUMBER(OFFSET(INDIRECT("'"&amp;'DATA for charts'!N$5&amp;"'!$N1"),$A2525-1,0)),OFFSET(INDIRECT("'"&amp;'DATA for charts'!N$5&amp;"'!$N1"),$A2525-1,0),NA())</f>
        <v>#N/A</v>
      </c>
      <c r="O2525" s="28" t="e">
        <f ca="1">IF(ISNUMBER(OFFSET(INDIRECT("'"&amp;'DATA for charts'!O$5&amp;"'!$N1"),$A2525-1,0)),OFFSET(INDIRECT("'"&amp;'DATA for charts'!O$5&amp;"'!$N1"),$A2525-1,0),NA())</f>
        <v>#N/A</v>
      </c>
      <c r="P2525" s="28" t="e">
        <f ca="1">IF(ISNUMBER(OFFSET(INDIRECT("'"&amp;'DATA for charts'!P$5&amp;"'!$N1"),$A2525-1,0)),OFFSET(INDIRECT("'"&amp;'DATA for charts'!P$5&amp;"'!$N1"),$A2525-1,0),NA())</f>
        <v>#N/A</v>
      </c>
      <c r="Q2525" s="28" t="e">
        <f ca="1">IF(ISNUMBER(OFFSET(INDIRECT("'"&amp;'DATA for charts'!Q$5&amp;"'!$N1"),$A2525-1,0)),OFFSET(INDIRECT("'"&amp;'DATA for charts'!Q$5&amp;"'!$N1"),$A2525-1,0),NA())</f>
        <v>#N/A</v>
      </c>
      <c r="R2525" s="28" t="e">
        <f ca="1">IF(ISNUMBER(OFFSET(INDIRECT("'"&amp;'DATA for charts'!R$5&amp;"'!$N1"),$A2525-1,0)),OFFSET(INDIRECT("'"&amp;'DATA for charts'!R$5&amp;"'!$N1"),$A2525-1,0),NA())</f>
        <v>#N/A</v>
      </c>
      <c r="S2525" s="28" t="e">
        <f ca="1">IF(ISNUMBER(OFFSET(INDIRECT("'"&amp;'DATA for charts'!S$5&amp;"'!$N1"),$A2525-1,0)),OFFSET(INDIRECT("'"&amp;'DATA for charts'!S$5&amp;"'!$N1"),$A2525-1,0),NA())</f>
        <v>#N/A</v>
      </c>
    </row>
    <row r="2526" spans="1:19">
      <c r="A2526" s="226">
        <f t="shared" si="1616"/>
        <v>248</v>
      </c>
      <c r="B2526" s="8">
        <v>19</v>
      </c>
      <c r="C2526" s="28">
        <f ca="1">IF(ISNUMBER(OFFSET(INDIRECT("'"&amp;'DATA for charts'!C$5&amp;"'!$N1"),$A2526-1,0)),OFFSET(INDIRECT("'"&amp;'DATA for charts'!C$5&amp;"'!$N1"),$A2526-1,0),NA())</f>
        <v>0</v>
      </c>
      <c r="D2526" s="28">
        <f ca="1">IF(ISNUMBER(OFFSET(INDIRECT("'"&amp;'DATA for charts'!D$5&amp;"'!$N1"),$A2526-1,0)),OFFSET(INDIRECT("'"&amp;'DATA for charts'!D$5&amp;"'!$N1"),$A2526-1,0),NA())</f>
        <v>0</v>
      </c>
      <c r="E2526" s="28">
        <f ca="1">IF(ISNUMBER(OFFSET(INDIRECT("'"&amp;'DATA for charts'!E$5&amp;"'!$N1"),$A2526-1,0)),OFFSET(INDIRECT("'"&amp;'DATA for charts'!E$5&amp;"'!$N1"),$A2526-1,0),NA())</f>
        <v>0</v>
      </c>
      <c r="F2526" s="28">
        <f ca="1">IF(ISNUMBER(OFFSET(INDIRECT("'"&amp;'DATA for charts'!F$5&amp;"'!$N1"),$A2526-1,0)),OFFSET(INDIRECT("'"&amp;'DATA for charts'!F$5&amp;"'!$N1"),$A2526-1,0),NA())</f>
        <v>0</v>
      </c>
      <c r="G2526" s="28">
        <f ca="1">IF(ISNUMBER(OFFSET(INDIRECT("'"&amp;'DATA for charts'!G$5&amp;"'!$N1"),$A2526-1,0)),OFFSET(INDIRECT("'"&amp;'DATA for charts'!G$5&amp;"'!$N1"),$A2526-1,0),NA())</f>
        <v>0</v>
      </c>
      <c r="H2526" s="28">
        <f ca="1">IF(ISNUMBER(OFFSET(INDIRECT("'"&amp;'DATA for charts'!H$5&amp;"'!$N1"),$A2526-1,0)),OFFSET(INDIRECT("'"&amp;'DATA for charts'!H$5&amp;"'!$N1"),$A2526-1,0),NA())</f>
        <v>0</v>
      </c>
      <c r="I2526" s="28" t="e">
        <f ca="1">IF(ISNUMBER(OFFSET(INDIRECT("'"&amp;'DATA for charts'!I$5&amp;"'!$N1"),$A2526-1,0)),OFFSET(INDIRECT("'"&amp;'DATA for charts'!I$5&amp;"'!$N1"),$A2526-1,0),NA())</f>
        <v>#N/A</v>
      </c>
      <c r="J2526" s="28" t="e">
        <f ca="1">IF(ISNUMBER(OFFSET(INDIRECT("'"&amp;'DATA for charts'!J$5&amp;"'!$N1"),$A2526-1,0)),OFFSET(INDIRECT("'"&amp;'DATA for charts'!J$5&amp;"'!$N1"),$A2526-1,0),NA())</f>
        <v>#N/A</v>
      </c>
      <c r="K2526" s="28" t="e">
        <f ca="1">IF(ISNUMBER(OFFSET(INDIRECT("'"&amp;'DATA for charts'!K$5&amp;"'!$N1"),$A2526-1,0)),OFFSET(INDIRECT("'"&amp;'DATA for charts'!K$5&amp;"'!$N1"),$A2526-1,0),NA())</f>
        <v>#N/A</v>
      </c>
      <c r="L2526" s="28" t="e">
        <f ca="1">IF(ISNUMBER(OFFSET(INDIRECT("'"&amp;'DATA for charts'!L$5&amp;"'!$N1"),$A2526-1,0)),OFFSET(INDIRECT("'"&amp;'DATA for charts'!L$5&amp;"'!$N1"),$A2526-1,0),NA())</f>
        <v>#N/A</v>
      </c>
      <c r="M2526" s="28" t="e">
        <f ca="1">IF(ISNUMBER(OFFSET(INDIRECT("'"&amp;'DATA for charts'!M$5&amp;"'!$N1"),$A2526-1,0)),OFFSET(INDIRECT("'"&amp;'DATA for charts'!M$5&amp;"'!$N1"),$A2526-1,0),NA())</f>
        <v>#N/A</v>
      </c>
      <c r="N2526" s="28" t="e">
        <f ca="1">IF(ISNUMBER(OFFSET(INDIRECT("'"&amp;'DATA for charts'!N$5&amp;"'!$N1"),$A2526-1,0)),OFFSET(INDIRECT("'"&amp;'DATA for charts'!N$5&amp;"'!$N1"),$A2526-1,0),NA())</f>
        <v>#N/A</v>
      </c>
      <c r="O2526" s="28" t="e">
        <f ca="1">IF(ISNUMBER(OFFSET(INDIRECT("'"&amp;'DATA for charts'!O$5&amp;"'!$N1"),$A2526-1,0)),OFFSET(INDIRECT("'"&amp;'DATA for charts'!O$5&amp;"'!$N1"),$A2526-1,0),NA())</f>
        <v>#N/A</v>
      </c>
      <c r="P2526" s="28" t="e">
        <f ca="1">IF(ISNUMBER(OFFSET(INDIRECT("'"&amp;'DATA for charts'!P$5&amp;"'!$N1"),$A2526-1,0)),OFFSET(INDIRECT("'"&amp;'DATA for charts'!P$5&amp;"'!$N1"),$A2526-1,0),NA())</f>
        <v>#N/A</v>
      </c>
      <c r="Q2526" s="28" t="e">
        <f ca="1">IF(ISNUMBER(OFFSET(INDIRECT("'"&amp;'DATA for charts'!Q$5&amp;"'!$N1"),$A2526-1,0)),OFFSET(INDIRECT("'"&amp;'DATA for charts'!Q$5&amp;"'!$N1"),$A2526-1,0),NA())</f>
        <v>#N/A</v>
      </c>
      <c r="R2526" s="28" t="e">
        <f ca="1">IF(ISNUMBER(OFFSET(INDIRECT("'"&amp;'DATA for charts'!R$5&amp;"'!$N1"),$A2526-1,0)),OFFSET(INDIRECT("'"&amp;'DATA for charts'!R$5&amp;"'!$N1"),$A2526-1,0),NA())</f>
        <v>#N/A</v>
      </c>
      <c r="S2526" s="28" t="e">
        <f ca="1">IF(ISNUMBER(OFFSET(INDIRECT("'"&amp;'DATA for charts'!S$5&amp;"'!$N1"),$A2526-1,0)),OFFSET(INDIRECT("'"&amp;'DATA for charts'!S$5&amp;"'!$N1"),$A2526-1,0),NA())</f>
        <v>#N/A</v>
      </c>
    </row>
    <row r="2527" spans="1:19">
      <c r="A2527" s="226">
        <f t="shared" si="1616"/>
        <v>249</v>
      </c>
      <c r="B2527" s="8">
        <v>20</v>
      </c>
      <c r="C2527" s="28">
        <f ca="1">IF(ISNUMBER(OFFSET(INDIRECT("'"&amp;'DATA for charts'!C$5&amp;"'!$N1"),$A2527-1,0)),OFFSET(INDIRECT("'"&amp;'DATA for charts'!C$5&amp;"'!$N1"),$A2527-1,0),NA())</f>
        <v>0</v>
      </c>
      <c r="D2527" s="28">
        <f ca="1">IF(ISNUMBER(OFFSET(INDIRECT("'"&amp;'DATA for charts'!D$5&amp;"'!$N1"),$A2527-1,0)),OFFSET(INDIRECT("'"&amp;'DATA for charts'!D$5&amp;"'!$N1"),$A2527-1,0),NA())</f>
        <v>0</v>
      </c>
      <c r="E2527" s="28">
        <f ca="1">IF(ISNUMBER(OFFSET(INDIRECT("'"&amp;'DATA for charts'!E$5&amp;"'!$N1"),$A2527-1,0)),OFFSET(INDIRECT("'"&amp;'DATA for charts'!E$5&amp;"'!$N1"),$A2527-1,0),NA())</f>
        <v>0</v>
      </c>
      <c r="F2527" s="28">
        <f ca="1">IF(ISNUMBER(OFFSET(INDIRECT("'"&amp;'DATA for charts'!F$5&amp;"'!$N1"),$A2527-1,0)),OFFSET(INDIRECT("'"&amp;'DATA for charts'!F$5&amp;"'!$N1"),$A2527-1,0),NA())</f>
        <v>0</v>
      </c>
      <c r="G2527" s="28">
        <f ca="1">IF(ISNUMBER(OFFSET(INDIRECT("'"&amp;'DATA for charts'!G$5&amp;"'!$N1"),$A2527-1,0)),OFFSET(INDIRECT("'"&amp;'DATA for charts'!G$5&amp;"'!$N1"),$A2527-1,0),NA())</f>
        <v>0</v>
      </c>
      <c r="H2527" s="28">
        <f ca="1">IF(ISNUMBER(OFFSET(INDIRECT("'"&amp;'DATA for charts'!H$5&amp;"'!$N1"),$A2527-1,0)),OFFSET(INDIRECT("'"&amp;'DATA for charts'!H$5&amp;"'!$N1"),$A2527-1,0),NA())</f>
        <v>0</v>
      </c>
      <c r="I2527" s="28" t="e">
        <f ca="1">IF(ISNUMBER(OFFSET(INDIRECT("'"&amp;'DATA for charts'!I$5&amp;"'!$N1"),$A2527-1,0)),OFFSET(INDIRECT("'"&amp;'DATA for charts'!I$5&amp;"'!$N1"),$A2527-1,0),NA())</f>
        <v>#N/A</v>
      </c>
      <c r="J2527" s="28" t="e">
        <f ca="1">IF(ISNUMBER(OFFSET(INDIRECT("'"&amp;'DATA for charts'!J$5&amp;"'!$N1"),$A2527-1,0)),OFFSET(INDIRECT("'"&amp;'DATA for charts'!J$5&amp;"'!$N1"),$A2527-1,0),NA())</f>
        <v>#N/A</v>
      </c>
      <c r="K2527" s="28" t="e">
        <f ca="1">IF(ISNUMBER(OFFSET(INDIRECT("'"&amp;'DATA for charts'!K$5&amp;"'!$N1"),$A2527-1,0)),OFFSET(INDIRECT("'"&amp;'DATA for charts'!K$5&amp;"'!$N1"),$A2527-1,0),NA())</f>
        <v>#N/A</v>
      </c>
      <c r="L2527" s="28" t="e">
        <f ca="1">IF(ISNUMBER(OFFSET(INDIRECT("'"&amp;'DATA for charts'!L$5&amp;"'!$N1"),$A2527-1,0)),OFFSET(INDIRECT("'"&amp;'DATA for charts'!L$5&amp;"'!$N1"),$A2527-1,0),NA())</f>
        <v>#N/A</v>
      </c>
      <c r="M2527" s="28" t="e">
        <f ca="1">IF(ISNUMBER(OFFSET(INDIRECT("'"&amp;'DATA for charts'!M$5&amp;"'!$N1"),$A2527-1,0)),OFFSET(INDIRECT("'"&amp;'DATA for charts'!M$5&amp;"'!$N1"),$A2527-1,0),NA())</f>
        <v>#N/A</v>
      </c>
      <c r="N2527" s="28" t="e">
        <f ca="1">IF(ISNUMBER(OFFSET(INDIRECT("'"&amp;'DATA for charts'!N$5&amp;"'!$N1"),$A2527-1,0)),OFFSET(INDIRECT("'"&amp;'DATA for charts'!N$5&amp;"'!$N1"),$A2527-1,0),NA())</f>
        <v>#N/A</v>
      </c>
      <c r="O2527" s="28" t="e">
        <f ca="1">IF(ISNUMBER(OFFSET(INDIRECT("'"&amp;'DATA for charts'!O$5&amp;"'!$N1"),$A2527-1,0)),OFFSET(INDIRECT("'"&amp;'DATA for charts'!O$5&amp;"'!$N1"),$A2527-1,0),NA())</f>
        <v>#N/A</v>
      </c>
      <c r="P2527" s="28" t="e">
        <f ca="1">IF(ISNUMBER(OFFSET(INDIRECT("'"&amp;'DATA for charts'!P$5&amp;"'!$N1"),$A2527-1,0)),OFFSET(INDIRECT("'"&amp;'DATA for charts'!P$5&amp;"'!$N1"),$A2527-1,0),NA())</f>
        <v>#N/A</v>
      </c>
      <c r="Q2527" s="28" t="e">
        <f ca="1">IF(ISNUMBER(OFFSET(INDIRECT("'"&amp;'DATA for charts'!Q$5&amp;"'!$N1"),$A2527-1,0)),OFFSET(INDIRECT("'"&amp;'DATA for charts'!Q$5&amp;"'!$N1"),$A2527-1,0),NA())</f>
        <v>#N/A</v>
      </c>
      <c r="R2527" s="28" t="e">
        <f ca="1">IF(ISNUMBER(OFFSET(INDIRECT("'"&amp;'DATA for charts'!R$5&amp;"'!$N1"),$A2527-1,0)),OFFSET(INDIRECT("'"&amp;'DATA for charts'!R$5&amp;"'!$N1"),$A2527-1,0),NA())</f>
        <v>#N/A</v>
      </c>
      <c r="S2527" s="28" t="e">
        <f ca="1">IF(ISNUMBER(OFFSET(INDIRECT("'"&amp;'DATA for charts'!S$5&amp;"'!$N1"),$A2527-1,0)),OFFSET(INDIRECT("'"&amp;'DATA for charts'!S$5&amp;"'!$N1"),$A2527-1,0),NA())</f>
        <v>#N/A</v>
      </c>
    </row>
    <row r="2528" spans="1:19">
      <c r="A2528" s="226">
        <f t="shared" si="1616"/>
        <v>250</v>
      </c>
      <c r="B2528" s="8">
        <v>21</v>
      </c>
      <c r="C2528" s="28">
        <f ca="1">IF(ISNUMBER(OFFSET(INDIRECT("'"&amp;'DATA for charts'!C$5&amp;"'!$N1"),$A2528-1,0)),OFFSET(INDIRECT("'"&amp;'DATA for charts'!C$5&amp;"'!$N1"),$A2528-1,0),NA())</f>
        <v>0</v>
      </c>
      <c r="D2528" s="28">
        <f ca="1">IF(ISNUMBER(OFFSET(INDIRECT("'"&amp;'DATA for charts'!D$5&amp;"'!$N1"),$A2528-1,0)),OFFSET(INDIRECT("'"&amp;'DATA for charts'!D$5&amp;"'!$N1"),$A2528-1,0),NA())</f>
        <v>0</v>
      </c>
      <c r="E2528" s="28">
        <f ca="1">IF(ISNUMBER(OFFSET(INDIRECT("'"&amp;'DATA for charts'!E$5&amp;"'!$N1"),$A2528-1,0)),OFFSET(INDIRECT("'"&amp;'DATA for charts'!E$5&amp;"'!$N1"),$A2528-1,0),NA())</f>
        <v>0</v>
      </c>
      <c r="F2528" s="28">
        <f ca="1">IF(ISNUMBER(OFFSET(INDIRECT("'"&amp;'DATA for charts'!F$5&amp;"'!$N1"),$A2528-1,0)),OFFSET(INDIRECT("'"&amp;'DATA for charts'!F$5&amp;"'!$N1"),$A2528-1,0),NA())</f>
        <v>0</v>
      </c>
      <c r="G2528" s="28">
        <f ca="1">IF(ISNUMBER(OFFSET(INDIRECT("'"&amp;'DATA for charts'!G$5&amp;"'!$N1"),$A2528-1,0)),OFFSET(INDIRECT("'"&amp;'DATA for charts'!G$5&amp;"'!$N1"),$A2528-1,0),NA())</f>
        <v>0</v>
      </c>
      <c r="H2528" s="28">
        <f ca="1">IF(ISNUMBER(OFFSET(INDIRECT("'"&amp;'DATA for charts'!H$5&amp;"'!$N1"),$A2528-1,0)),OFFSET(INDIRECT("'"&amp;'DATA for charts'!H$5&amp;"'!$N1"),$A2528-1,0),NA())</f>
        <v>0</v>
      </c>
      <c r="I2528" s="28" t="e">
        <f ca="1">IF(ISNUMBER(OFFSET(INDIRECT("'"&amp;'DATA for charts'!I$5&amp;"'!$N1"),$A2528-1,0)),OFFSET(INDIRECT("'"&amp;'DATA for charts'!I$5&amp;"'!$N1"),$A2528-1,0),NA())</f>
        <v>#N/A</v>
      </c>
      <c r="J2528" s="28" t="e">
        <f ca="1">IF(ISNUMBER(OFFSET(INDIRECT("'"&amp;'DATA for charts'!J$5&amp;"'!$N1"),$A2528-1,0)),OFFSET(INDIRECT("'"&amp;'DATA for charts'!J$5&amp;"'!$N1"),$A2528-1,0),NA())</f>
        <v>#N/A</v>
      </c>
      <c r="K2528" s="28" t="e">
        <f ca="1">IF(ISNUMBER(OFFSET(INDIRECT("'"&amp;'DATA for charts'!K$5&amp;"'!$N1"),$A2528-1,0)),OFFSET(INDIRECT("'"&amp;'DATA for charts'!K$5&amp;"'!$N1"),$A2528-1,0),NA())</f>
        <v>#N/A</v>
      </c>
      <c r="L2528" s="28" t="e">
        <f ca="1">IF(ISNUMBER(OFFSET(INDIRECT("'"&amp;'DATA for charts'!L$5&amp;"'!$N1"),$A2528-1,0)),OFFSET(INDIRECT("'"&amp;'DATA for charts'!L$5&amp;"'!$N1"),$A2528-1,0),NA())</f>
        <v>#N/A</v>
      </c>
      <c r="M2528" s="28" t="e">
        <f ca="1">IF(ISNUMBER(OFFSET(INDIRECT("'"&amp;'DATA for charts'!M$5&amp;"'!$N1"),$A2528-1,0)),OFFSET(INDIRECT("'"&amp;'DATA for charts'!M$5&amp;"'!$N1"),$A2528-1,0),NA())</f>
        <v>#N/A</v>
      </c>
      <c r="N2528" s="28" t="e">
        <f ca="1">IF(ISNUMBER(OFFSET(INDIRECT("'"&amp;'DATA for charts'!N$5&amp;"'!$N1"),$A2528-1,0)),OFFSET(INDIRECT("'"&amp;'DATA for charts'!N$5&amp;"'!$N1"),$A2528-1,0),NA())</f>
        <v>#N/A</v>
      </c>
      <c r="O2528" s="28" t="e">
        <f ca="1">IF(ISNUMBER(OFFSET(INDIRECT("'"&amp;'DATA for charts'!O$5&amp;"'!$N1"),$A2528-1,0)),OFFSET(INDIRECT("'"&amp;'DATA for charts'!O$5&amp;"'!$N1"),$A2528-1,0),NA())</f>
        <v>#N/A</v>
      </c>
      <c r="P2528" s="28" t="e">
        <f ca="1">IF(ISNUMBER(OFFSET(INDIRECT("'"&amp;'DATA for charts'!P$5&amp;"'!$N1"),$A2528-1,0)),OFFSET(INDIRECT("'"&amp;'DATA for charts'!P$5&amp;"'!$N1"),$A2528-1,0),NA())</f>
        <v>#N/A</v>
      </c>
      <c r="Q2528" s="28" t="e">
        <f ca="1">IF(ISNUMBER(OFFSET(INDIRECT("'"&amp;'DATA for charts'!Q$5&amp;"'!$N1"),$A2528-1,0)),OFFSET(INDIRECT("'"&amp;'DATA for charts'!Q$5&amp;"'!$N1"),$A2528-1,0),NA())</f>
        <v>#N/A</v>
      </c>
      <c r="R2528" s="28" t="e">
        <f ca="1">IF(ISNUMBER(OFFSET(INDIRECT("'"&amp;'DATA for charts'!R$5&amp;"'!$N1"),$A2528-1,0)),OFFSET(INDIRECT("'"&amp;'DATA for charts'!R$5&amp;"'!$N1"),$A2528-1,0),NA())</f>
        <v>#N/A</v>
      </c>
      <c r="S2528" s="28" t="e">
        <f ca="1">IF(ISNUMBER(OFFSET(INDIRECT("'"&amp;'DATA for charts'!S$5&amp;"'!$N1"),$A2528-1,0)),OFFSET(INDIRECT("'"&amp;'DATA for charts'!S$5&amp;"'!$N1"),$A2528-1,0),NA())</f>
        <v>#N/A</v>
      </c>
    </row>
    <row r="2529" spans="1:19">
      <c r="A2529" s="226">
        <f t="shared" si="1616"/>
        <v>251</v>
      </c>
      <c r="B2529" s="8">
        <v>22</v>
      </c>
      <c r="C2529" s="28">
        <f ca="1">IF(ISNUMBER(OFFSET(INDIRECT("'"&amp;'DATA for charts'!C$5&amp;"'!$N1"),$A2529-1,0)),OFFSET(INDIRECT("'"&amp;'DATA for charts'!C$5&amp;"'!$N1"),$A2529-1,0),NA())</f>
        <v>0</v>
      </c>
      <c r="D2529" s="28">
        <f ca="1">IF(ISNUMBER(OFFSET(INDIRECT("'"&amp;'DATA for charts'!D$5&amp;"'!$N1"),$A2529-1,0)),OFFSET(INDIRECT("'"&amp;'DATA for charts'!D$5&amp;"'!$N1"),$A2529-1,0),NA())</f>
        <v>0</v>
      </c>
      <c r="E2529" s="28">
        <f ca="1">IF(ISNUMBER(OFFSET(INDIRECT("'"&amp;'DATA for charts'!E$5&amp;"'!$N1"),$A2529-1,0)),OFFSET(INDIRECT("'"&amp;'DATA for charts'!E$5&amp;"'!$N1"),$A2529-1,0),NA())</f>
        <v>0</v>
      </c>
      <c r="F2529" s="28">
        <f ca="1">IF(ISNUMBER(OFFSET(INDIRECT("'"&amp;'DATA for charts'!F$5&amp;"'!$N1"),$A2529-1,0)),OFFSET(INDIRECT("'"&amp;'DATA for charts'!F$5&amp;"'!$N1"),$A2529-1,0),NA())</f>
        <v>0</v>
      </c>
      <c r="G2529" s="28">
        <f ca="1">IF(ISNUMBER(OFFSET(INDIRECT("'"&amp;'DATA for charts'!G$5&amp;"'!$N1"),$A2529-1,0)),OFFSET(INDIRECT("'"&amp;'DATA for charts'!G$5&amp;"'!$N1"),$A2529-1,0),NA())</f>
        <v>0</v>
      </c>
      <c r="H2529" s="28">
        <f ca="1">IF(ISNUMBER(OFFSET(INDIRECT("'"&amp;'DATA for charts'!H$5&amp;"'!$N1"),$A2529-1,0)),OFFSET(INDIRECT("'"&amp;'DATA for charts'!H$5&amp;"'!$N1"),$A2529-1,0),NA())</f>
        <v>0</v>
      </c>
      <c r="I2529" s="28" t="e">
        <f ca="1">IF(ISNUMBER(OFFSET(INDIRECT("'"&amp;'DATA for charts'!I$5&amp;"'!$N1"),$A2529-1,0)),OFFSET(INDIRECT("'"&amp;'DATA for charts'!I$5&amp;"'!$N1"),$A2529-1,0),NA())</f>
        <v>#N/A</v>
      </c>
      <c r="J2529" s="28" t="e">
        <f ca="1">IF(ISNUMBER(OFFSET(INDIRECT("'"&amp;'DATA for charts'!J$5&amp;"'!$N1"),$A2529-1,0)),OFFSET(INDIRECT("'"&amp;'DATA for charts'!J$5&amp;"'!$N1"),$A2529-1,0),NA())</f>
        <v>#N/A</v>
      </c>
      <c r="K2529" s="28" t="e">
        <f ca="1">IF(ISNUMBER(OFFSET(INDIRECT("'"&amp;'DATA for charts'!K$5&amp;"'!$N1"),$A2529-1,0)),OFFSET(INDIRECT("'"&amp;'DATA for charts'!K$5&amp;"'!$N1"),$A2529-1,0),NA())</f>
        <v>#N/A</v>
      </c>
      <c r="L2529" s="28" t="e">
        <f ca="1">IF(ISNUMBER(OFFSET(INDIRECT("'"&amp;'DATA for charts'!L$5&amp;"'!$N1"),$A2529-1,0)),OFFSET(INDIRECT("'"&amp;'DATA for charts'!L$5&amp;"'!$N1"),$A2529-1,0),NA())</f>
        <v>#N/A</v>
      </c>
      <c r="M2529" s="28" t="e">
        <f ca="1">IF(ISNUMBER(OFFSET(INDIRECT("'"&amp;'DATA for charts'!M$5&amp;"'!$N1"),$A2529-1,0)),OFFSET(INDIRECT("'"&amp;'DATA for charts'!M$5&amp;"'!$N1"),$A2529-1,0),NA())</f>
        <v>#N/A</v>
      </c>
      <c r="N2529" s="28" t="e">
        <f ca="1">IF(ISNUMBER(OFFSET(INDIRECT("'"&amp;'DATA for charts'!N$5&amp;"'!$N1"),$A2529-1,0)),OFFSET(INDIRECT("'"&amp;'DATA for charts'!N$5&amp;"'!$N1"),$A2529-1,0),NA())</f>
        <v>#N/A</v>
      </c>
      <c r="O2529" s="28" t="e">
        <f ca="1">IF(ISNUMBER(OFFSET(INDIRECT("'"&amp;'DATA for charts'!O$5&amp;"'!$N1"),$A2529-1,0)),OFFSET(INDIRECT("'"&amp;'DATA for charts'!O$5&amp;"'!$N1"),$A2529-1,0),NA())</f>
        <v>#N/A</v>
      </c>
      <c r="P2529" s="28" t="e">
        <f ca="1">IF(ISNUMBER(OFFSET(INDIRECT("'"&amp;'DATA for charts'!P$5&amp;"'!$N1"),$A2529-1,0)),OFFSET(INDIRECT("'"&amp;'DATA for charts'!P$5&amp;"'!$N1"),$A2529-1,0),NA())</f>
        <v>#N/A</v>
      </c>
      <c r="Q2529" s="28" t="e">
        <f ca="1">IF(ISNUMBER(OFFSET(INDIRECT("'"&amp;'DATA for charts'!Q$5&amp;"'!$N1"),$A2529-1,0)),OFFSET(INDIRECT("'"&amp;'DATA for charts'!Q$5&amp;"'!$N1"),$A2529-1,0),NA())</f>
        <v>#N/A</v>
      </c>
      <c r="R2529" s="28" t="e">
        <f ca="1">IF(ISNUMBER(OFFSET(INDIRECT("'"&amp;'DATA for charts'!R$5&amp;"'!$N1"),$A2529-1,0)),OFFSET(INDIRECT("'"&amp;'DATA for charts'!R$5&amp;"'!$N1"),$A2529-1,0),NA())</f>
        <v>#N/A</v>
      </c>
      <c r="S2529" s="28" t="e">
        <f ca="1">IF(ISNUMBER(OFFSET(INDIRECT("'"&amp;'DATA for charts'!S$5&amp;"'!$N1"),$A2529-1,0)),OFFSET(INDIRECT("'"&amp;'DATA for charts'!S$5&amp;"'!$N1"),$A2529-1,0),NA())</f>
        <v>#N/A</v>
      </c>
    </row>
    <row r="2530" spans="1:19">
      <c r="A2530" s="226">
        <f t="shared" si="1616"/>
        <v>252</v>
      </c>
      <c r="B2530" s="8">
        <v>23</v>
      </c>
      <c r="C2530" s="28">
        <f ca="1">IF(ISNUMBER(OFFSET(INDIRECT("'"&amp;'DATA for charts'!C$5&amp;"'!$N1"),$A2530-1,0)),OFFSET(INDIRECT("'"&amp;'DATA for charts'!C$5&amp;"'!$N1"),$A2530-1,0),NA())</f>
        <v>0</v>
      </c>
      <c r="D2530" s="28">
        <f ca="1">IF(ISNUMBER(OFFSET(INDIRECT("'"&amp;'DATA for charts'!D$5&amp;"'!$N1"),$A2530-1,0)),OFFSET(INDIRECT("'"&amp;'DATA for charts'!D$5&amp;"'!$N1"),$A2530-1,0),NA())</f>
        <v>0</v>
      </c>
      <c r="E2530" s="28">
        <f ca="1">IF(ISNUMBER(OFFSET(INDIRECT("'"&amp;'DATA for charts'!E$5&amp;"'!$N1"),$A2530-1,0)),OFFSET(INDIRECT("'"&amp;'DATA for charts'!E$5&amp;"'!$N1"),$A2530-1,0),NA())</f>
        <v>0</v>
      </c>
      <c r="F2530" s="28">
        <f ca="1">IF(ISNUMBER(OFFSET(INDIRECT("'"&amp;'DATA for charts'!F$5&amp;"'!$N1"),$A2530-1,0)),OFFSET(INDIRECT("'"&amp;'DATA for charts'!F$5&amp;"'!$N1"),$A2530-1,0),NA())</f>
        <v>0</v>
      </c>
      <c r="G2530" s="28">
        <f ca="1">IF(ISNUMBER(OFFSET(INDIRECT("'"&amp;'DATA for charts'!G$5&amp;"'!$N1"),$A2530-1,0)),OFFSET(INDIRECT("'"&amp;'DATA for charts'!G$5&amp;"'!$N1"),$A2530-1,0),NA())</f>
        <v>0</v>
      </c>
      <c r="H2530" s="28">
        <f ca="1">IF(ISNUMBER(OFFSET(INDIRECT("'"&amp;'DATA for charts'!H$5&amp;"'!$N1"),$A2530-1,0)),OFFSET(INDIRECT("'"&amp;'DATA for charts'!H$5&amp;"'!$N1"),$A2530-1,0),NA())</f>
        <v>0</v>
      </c>
      <c r="I2530" s="28" t="e">
        <f ca="1">IF(ISNUMBER(OFFSET(INDIRECT("'"&amp;'DATA for charts'!I$5&amp;"'!$N1"),$A2530-1,0)),OFFSET(INDIRECT("'"&amp;'DATA for charts'!I$5&amp;"'!$N1"),$A2530-1,0),NA())</f>
        <v>#N/A</v>
      </c>
      <c r="J2530" s="28" t="e">
        <f ca="1">IF(ISNUMBER(OFFSET(INDIRECT("'"&amp;'DATA for charts'!J$5&amp;"'!$N1"),$A2530-1,0)),OFFSET(INDIRECT("'"&amp;'DATA for charts'!J$5&amp;"'!$N1"),$A2530-1,0),NA())</f>
        <v>#N/A</v>
      </c>
      <c r="K2530" s="28" t="e">
        <f ca="1">IF(ISNUMBER(OFFSET(INDIRECT("'"&amp;'DATA for charts'!K$5&amp;"'!$N1"),$A2530-1,0)),OFFSET(INDIRECT("'"&amp;'DATA for charts'!K$5&amp;"'!$N1"),$A2530-1,0),NA())</f>
        <v>#N/A</v>
      </c>
      <c r="L2530" s="28" t="e">
        <f ca="1">IF(ISNUMBER(OFFSET(INDIRECT("'"&amp;'DATA for charts'!L$5&amp;"'!$N1"),$A2530-1,0)),OFFSET(INDIRECT("'"&amp;'DATA for charts'!L$5&amp;"'!$N1"),$A2530-1,0),NA())</f>
        <v>#N/A</v>
      </c>
      <c r="M2530" s="28" t="e">
        <f ca="1">IF(ISNUMBER(OFFSET(INDIRECT("'"&amp;'DATA for charts'!M$5&amp;"'!$N1"),$A2530-1,0)),OFFSET(INDIRECT("'"&amp;'DATA for charts'!M$5&amp;"'!$N1"),$A2530-1,0),NA())</f>
        <v>#N/A</v>
      </c>
      <c r="N2530" s="28" t="e">
        <f ca="1">IF(ISNUMBER(OFFSET(INDIRECT("'"&amp;'DATA for charts'!N$5&amp;"'!$N1"),$A2530-1,0)),OFFSET(INDIRECT("'"&amp;'DATA for charts'!N$5&amp;"'!$N1"),$A2530-1,0),NA())</f>
        <v>#N/A</v>
      </c>
      <c r="O2530" s="28" t="e">
        <f ca="1">IF(ISNUMBER(OFFSET(INDIRECT("'"&amp;'DATA for charts'!O$5&amp;"'!$N1"),$A2530-1,0)),OFFSET(INDIRECT("'"&amp;'DATA for charts'!O$5&amp;"'!$N1"),$A2530-1,0),NA())</f>
        <v>#N/A</v>
      </c>
      <c r="P2530" s="28" t="e">
        <f ca="1">IF(ISNUMBER(OFFSET(INDIRECT("'"&amp;'DATA for charts'!P$5&amp;"'!$N1"),$A2530-1,0)),OFFSET(INDIRECT("'"&amp;'DATA for charts'!P$5&amp;"'!$N1"),$A2530-1,0),NA())</f>
        <v>#N/A</v>
      </c>
      <c r="Q2530" s="28" t="e">
        <f ca="1">IF(ISNUMBER(OFFSET(INDIRECT("'"&amp;'DATA for charts'!Q$5&amp;"'!$N1"),$A2530-1,0)),OFFSET(INDIRECT("'"&amp;'DATA for charts'!Q$5&amp;"'!$N1"),$A2530-1,0),NA())</f>
        <v>#N/A</v>
      </c>
      <c r="R2530" s="28" t="e">
        <f ca="1">IF(ISNUMBER(OFFSET(INDIRECT("'"&amp;'DATA for charts'!R$5&amp;"'!$N1"),$A2530-1,0)),OFFSET(INDIRECT("'"&amp;'DATA for charts'!R$5&amp;"'!$N1"),$A2530-1,0),NA())</f>
        <v>#N/A</v>
      </c>
      <c r="S2530" s="28" t="e">
        <f ca="1">IF(ISNUMBER(OFFSET(INDIRECT("'"&amp;'DATA for charts'!S$5&amp;"'!$N1"),$A2530-1,0)),OFFSET(INDIRECT("'"&amp;'DATA for charts'!S$5&amp;"'!$N1"),$A2530-1,0),NA())</f>
        <v>#N/A</v>
      </c>
    </row>
    <row r="2531" spans="1:19">
      <c r="A2531" s="226">
        <f t="shared" si="1616"/>
        <v>253</v>
      </c>
      <c r="B2531" s="8">
        <v>24</v>
      </c>
      <c r="C2531" s="28">
        <f ca="1">IF(ISNUMBER(OFFSET(INDIRECT("'"&amp;'DATA for charts'!C$5&amp;"'!$N1"),$A2531-1,0)),OFFSET(INDIRECT("'"&amp;'DATA for charts'!C$5&amp;"'!$N1"),$A2531-1,0),NA())</f>
        <v>0</v>
      </c>
      <c r="D2531" s="28">
        <f ca="1">IF(ISNUMBER(OFFSET(INDIRECT("'"&amp;'DATA for charts'!D$5&amp;"'!$N1"),$A2531-1,0)),OFFSET(INDIRECT("'"&amp;'DATA for charts'!D$5&amp;"'!$N1"),$A2531-1,0),NA())</f>
        <v>0</v>
      </c>
      <c r="E2531" s="28">
        <f ca="1">IF(ISNUMBER(OFFSET(INDIRECT("'"&amp;'DATA for charts'!E$5&amp;"'!$N1"),$A2531-1,0)),OFFSET(INDIRECT("'"&amp;'DATA for charts'!E$5&amp;"'!$N1"),$A2531-1,0),NA())</f>
        <v>0</v>
      </c>
      <c r="F2531" s="28">
        <f ca="1">IF(ISNUMBER(OFFSET(INDIRECT("'"&amp;'DATA for charts'!F$5&amp;"'!$N1"),$A2531-1,0)),OFFSET(INDIRECT("'"&amp;'DATA for charts'!F$5&amp;"'!$N1"),$A2531-1,0),NA())</f>
        <v>0</v>
      </c>
      <c r="G2531" s="28">
        <f ca="1">IF(ISNUMBER(OFFSET(INDIRECT("'"&amp;'DATA for charts'!G$5&amp;"'!$N1"),$A2531-1,0)),OFFSET(INDIRECT("'"&amp;'DATA for charts'!G$5&amp;"'!$N1"),$A2531-1,0),NA())</f>
        <v>0</v>
      </c>
      <c r="H2531" s="28">
        <f ca="1">IF(ISNUMBER(OFFSET(INDIRECT("'"&amp;'DATA for charts'!H$5&amp;"'!$N1"),$A2531-1,0)),OFFSET(INDIRECT("'"&amp;'DATA for charts'!H$5&amp;"'!$N1"),$A2531-1,0),NA())</f>
        <v>0</v>
      </c>
      <c r="I2531" s="28" t="e">
        <f ca="1">IF(ISNUMBER(OFFSET(INDIRECT("'"&amp;'DATA for charts'!I$5&amp;"'!$N1"),$A2531-1,0)),OFFSET(INDIRECT("'"&amp;'DATA for charts'!I$5&amp;"'!$N1"),$A2531-1,0),NA())</f>
        <v>#N/A</v>
      </c>
      <c r="J2531" s="28" t="e">
        <f ca="1">IF(ISNUMBER(OFFSET(INDIRECT("'"&amp;'DATA for charts'!J$5&amp;"'!$N1"),$A2531-1,0)),OFFSET(INDIRECT("'"&amp;'DATA for charts'!J$5&amp;"'!$N1"),$A2531-1,0),NA())</f>
        <v>#N/A</v>
      </c>
      <c r="K2531" s="28" t="e">
        <f ca="1">IF(ISNUMBER(OFFSET(INDIRECT("'"&amp;'DATA for charts'!K$5&amp;"'!$N1"),$A2531-1,0)),OFFSET(INDIRECT("'"&amp;'DATA for charts'!K$5&amp;"'!$N1"),$A2531-1,0),NA())</f>
        <v>#N/A</v>
      </c>
      <c r="L2531" s="28" t="e">
        <f ca="1">IF(ISNUMBER(OFFSET(INDIRECT("'"&amp;'DATA for charts'!L$5&amp;"'!$N1"),$A2531-1,0)),OFFSET(INDIRECT("'"&amp;'DATA for charts'!L$5&amp;"'!$N1"),$A2531-1,0),NA())</f>
        <v>#N/A</v>
      </c>
      <c r="M2531" s="28" t="e">
        <f ca="1">IF(ISNUMBER(OFFSET(INDIRECT("'"&amp;'DATA for charts'!M$5&amp;"'!$N1"),$A2531-1,0)),OFFSET(INDIRECT("'"&amp;'DATA for charts'!M$5&amp;"'!$N1"),$A2531-1,0),NA())</f>
        <v>#N/A</v>
      </c>
      <c r="N2531" s="28" t="e">
        <f ca="1">IF(ISNUMBER(OFFSET(INDIRECT("'"&amp;'DATA for charts'!N$5&amp;"'!$N1"),$A2531-1,0)),OFFSET(INDIRECT("'"&amp;'DATA for charts'!N$5&amp;"'!$N1"),$A2531-1,0),NA())</f>
        <v>#N/A</v>
      </c>
      <c r="O2531" s="28" t="e">
        <f ca="1">IF(ISNUMBER(OFFSET(INDIRECT("'"&amp;'DATA for charts'!O$5&amp;"'!$N1"),$A2531-1,0)),OFFSET(INDIRECT("'"&amp;'DATA for charts'!O$5&amp;"'!$N1"),$A2531-1,0),NA())</f>
        <v>#N/A</v>
      </c>
      <c r="P2531" s="28" t="e">
        <f ca="1">IF(ISNUMBER(OFFSET(INDIRECT("'"&amp;'DATA for charts'!P$5&amp;"'!$N1"),$A2531-1,0)),OFFSET(INDIRECT("'"&amp;'DATA for charts'!P$5&amp;"'!$N1"),$A2531-1,0),NA())</f>
        <v>#N/A</v>
      </c>
      <c r="Q2531" s="28" t="e">
        <f ca="1">IF(ISNUMBER(OFFSET(INDIRECT("'"&amp;'DATA for charts'!Q$5&amp;"'!$N1"),$A2531-1,0)),OFFSET(INDIRECT("'"&amp;'DATA for charts'!Q$5&amp;"'!$N1"),$A2531-1,0),NA())</f>
        <v>#N/A</v>
      </c>
      <c r="R2531" s="28" t="e">
        <f ca="1">IF(ISNUMBER(OFFSET(INDIRECT("'"&amp;'DATA for charts'!R$5&amp;"'!$N1"),$A2531-1,0)),OFFSET(INDIRECT("'"&amp;'DATA for charts'!R$5&amp;"'!$N1"),$A2531-1,0),NA())</f>
        <v>#N/A</v>
      </c>
      <c r="S2531" s="28" t="e">
        <f ca="1">IF(ISNUMBER(OFFSET(INDIRECT("'"&amp;'DATA for charts'!S$5&amp;"'!$N1"),$A2531-1,0)),OFFSET(INDIRECT("'"&amp;'DATA for charts'!S$5&amp;"'!$N1"),$A2531-1,0),NA())</f>
        <v>#N/A</v>
      </c>
    </row>
    <row r="2532" spans="1:19">
      <c r="A2532" s="216"/>
      <c r="B2532" s="37" t="s">
        <v>85</v>
      </c>
      <c r="C2532" s="37" t="s">
        <v>85</v>
      </c>
      <c r="D2532" s="37" t="s">
        <v>85</v>
      </c>
      <c r="E2532" s="37" t="s">
        <v>85</v>
      </c>
      <c r="F2532" s="37" t="s">
        <v>85</v>
      </c>
      <c r="G2532" s="37" t="s">
        <v>85</v>
      </c>
      <c r="H2532" s="37" t="s">
        <v>85</v>
      </c>
      <c r="I2532" s="37" t="s">
        <v>85</v>
      </c>
      <c r="J2532" s="37" t="s">
        <v>85</v>
      </c>
      <c r="K2532" s="37"/>
      <c r="L2532" s="37"/>
      <c r="M2532" s="37"/>
      <c r="N2532" s="37"/>
      <c r="O2532" s="37"/>
      <c r="P2532" s="37"/>
      <c r="Q2532" s="37"/>
      <c r="R2532" s="37"/>
      <c r="S2532" s="37" t="s">
        <v>85</v>
      </c>
    </row>
    <row r="2539" spans="1:19">
      <c r="A2539" s="216"/>
      <c r="B2539" s="464" t="s">
        <v>901</v>
      </c>
    </row>
    <row r="2540" spans="1:19">
      <c r="A2540" s="216"/>
      <c r="B2540" s="464" t="s">
        <v>95</v>
      </c>
    </row>
    <row r="2541" spans="1:19">
      <c r="A2541" s="216"/>
      <c r="B2541" s="464" t="s">
        <v>896</v>
      </c>
      <c r="S2541" s="34"/>
    </row>
    <row r="2542" spans="1:19">
      <c r="A2542" s="216"/>
      <c r="B2542" s="32" t="s">
        <v>82</v>
      </c>
      <c r="S2542" s="34"/>
    </row>
    <row r="2543" spans="1:19">
      <c r="A2543" s="216">
        <f>A1942</f>
        <v>0</v>
      </c>
      <c r="B2543" s="32" t="s">
        <v>65</v>
      </c>
      <c r="C2543" s="33" t="str">
        <f t="shared" ref="C2543:S2543" ca="1" si="1617">C1942</f>
        <v>BSIMAC</v>
      </c>
      <c r="D2543" s="33" t="str">
        <f t="shared" ca="1" si="1617"/>
        <v>CSE</v>
      </c>
      <c r="E2543" s="33" t="str">
        <f t="shared" ca="1" si="1617"/>
        <v>DeST</v>
      </c>
      <c r="F2543" s="33" t="str">
        <f t="shared" ca="1" si="1617"/>
        <v>EnergyPlus</v>
      </c>
      <c r="G2543" s="33" t="str">
        <f t="shared" ca="1" si="1617"/>
        <v>ESP-r</v>
      </c>
      <c r="H2543" s="33" t="str">
        <f t="shared" ca="1" si="1617"/>
        <v>TRNSYS</v>
      </c>
      <c r="I2543" s="33" t="str">
        <f t="shared" ca="1" si="1617"/>
        <v>TestSpec-Alt</v>
      </c>
      <c r="J2543" s="33">
        <f t="shared" ca="1" si="1617"/>
        <v>0</v>
      </c>
      <c r="K2543" s="33">
        <f t="shared" ca="1" si="1617"/>
        <v>0</v>
      </c>
      <c r="L2543" s="33">
        <f t="shared" ca="1" si="1617"/>
        <v>0</v>
      </c>
      <c r="M2543" s="33">
        <f t="shared" ca="1" si="1617"/>
        <v>0</v>
      </c>
      <c r="N2543" s="33">
        <f t="shared" ca="1" si="1617"/>
        <v>0</v>
      </c>
      <c r="O2543" s="33">
        <f t="shared" ca="1" si="1617"/>
        <v>0</v>
      </c>
      <c r="P2543" s="33">
        <f t="shared" ca="1" si="1617"/>
        <v>0</v>
      </c>
      <c r="Q2543" s="33">
        <f t="shared" ca="1" si="1617"/>
        <v>0</v>
      </c>
      <c r="R2543" s="33">
        <f t="shared" ca="1" si="1617"/>
        <v>0</v>
      </c>
      <c r="S2543" s="33" t="str">
        <f t="shared" ca="1" si="1617"/>
        <v>Tested Prg</v>
      </c>
    </row>
    <row r="2544" spans="1:19">
      <c r="A2544" s="216">
        <f>A1941</f>
        <v>0</v>
      </c>
      <c r="B2544" s="32" t="s">
        <v>66</v>
      </c>
      <c r="C2544" s="33">
        <f t="shared" ref="C2544:S2544" si="1618">C1941</f>
        <v>0</v>
      </c>
      <c r="D2544" s="33">
        <f t="shared" si="1618"/>
        <v>0</v>
      </c>
      <c r="E2544" s="33">
        <f t="shared" si="1618"/>
        <v>0</v>
      </c>
      <c r="F2544" s="33">
        <f t="shared" si="1618"/>
        <v>0</v>
      </c>
      <c r="G2544" s="33">
        <f t="shared" si="1618"/>
        <v>0</v>
      </c>
      <c r="H2544" s="33">
        <f t="shared" si="1618"/>
        <v>0</v>
      </c>
      <c r="I2544" s="33">
        <f t="shared" si="1618"/>
        <v>0</v>
      </c>
      <c r="J2544" s="33">
        <f t="shared" si="1618"/>
        <v>0</v>
      </c>
      <c r="K2544" s="33">
        <f t="shared" si="1618"/>
        <v>0</v>
      </c>
      <c r="L2544" s="33">
        <f t="shared" si="1618"/>
        <v>0</v>
      </c>
      <c r="M2544" s="33">
        <f t="shared" si="1618"/>
        <v>0</v>
      </c>
      <c r="N2544" s="33">
        <f t="shared" si="1618"/>
        <v>0</v>
      </c>
      <c r="O2544" s="33">
        <f t="shared" si="1618"/>
        <v>0</v>
      </c>
      <c r="P2544" s="33">
        <f t="shared" si="1618"/>
        <v>0</v>
      </c>
      <c r="Q2544" s="33">
        <f t="shared" si="1618"/>
        <v>0</v>
      </c>
      <c r="R2544" s="33">
        <f t="shared" si="1618"/>
        <v>0</v>
      </c>
      <c r="S2544" s="33">
        <f t="shared" si="1618"/>
        <v>0</v>
      </c>
    </row>
    <row r="2545" spans="1:19">
      <c r="A2545" s="216" t="s">
        <v>84</v>
      </c>
      <c r="B2545" s="32" t="s">
        <v>83</v>
      </c>
      <c r="C2545" s="34" t="s">
        <v>84</v>
      </c>
      <c r="D2545" s="34" t="s">
        <v>84</v>
      </c>
      <c r="E2545" s="34" t="s">
        <v>84</v>
      </c>
      <c r="F2545" s="34" t="s">
        <v>84</v>
      </c>
      <c r="G2545" s="34" t="s">
        <v>84</v>
      </c>
      <c r="H2545" s="34" t="s">
        <v>84</v>
      </c>
      <c r="I2545" s="34" t="s">
        <v>84</v>
      </c>
      <c r="J2545" s="34" t="s">
        <v>84</v>
      </c>
      <c r="K2545" s="34" t="s">
        <v>84</v>
      </c>
      <c r="L2545" s="34" t="s">
        <v>84</v>
      </c>
      <c r="M2545" s="34" t="s">
        <v>84</v>
      </c>
      <c r="N2545" s="34" t="s">
        <v>84</v>
      </c>
      <c r="O2545" s="34" t="s">
        <v>84</v>
      </c>
      <c r="P2545" s="34" t="s">
        <v>84</v>
      </c>
      <c r="Q2545" s="34" t="s">
        <v>84</v>
      </c>
      <c r="R2545" s="34" t="s">
        <v>84</v>
      </c>
      <c r="S2545" s="34" t="s">
        <v>84</v>
      </c>
    </row>
    <row r="2546" spans="1:19">
      <c r="A2546" s="216" t="s">
        <v>85</v>
      </c>
      <c r="B2546" s="37" t="s">
        <v>85</v>
      </c>
      <c r="C2546" s="37" t="s">
        <v>85</v>
      </c>
      <c r="D2546" s="37" t="s">
        <v>85</v>
      </c>
      <c r="E2546" s="37" t="s">
        <v>85</v>
      </c>
      <c r="F2546" s="37" t="s">
        <v>85</v>
      </c>
      <c r="G2546" s="37" t="s">
        <v>85</v>
      </c>
      <c r="H2546" s="37" t="s">
        <v>85</v>
      </c>
      <c r="I2546" s="37" t="s">
        <v>85</v>
      </c>
      <c r="J2546" s="37" t="s">
        <v>85</v>
      </c>
      <c r="K2546" s="37" t="s">
        <v>85</v>
      </c>
      <c r="L2546" s="37" t="s">
        <v>85</v>
      </c>
      <c r="M2546" s="37" t="s">
        <v>85</v>
      </c>
      <c r="N2546" s="37" t="s">
        <v>85</v>
      </c>
      <c r="O2546" s="37" t="s">
        <v>85</v>
      </c>
      <c r="P2546" s="37" t="s">
        <v>85</v>
      </c>
      <c r="Q2546" s="37" t="s">
        <v>85</v>
      </c>
      <c r="R2546" s="37" t="s">
        <v>85</v>
      </c>
      <c r="S2546" s="37" t="s">
        <v>85</v>
      </c>
    </row>
    <row r="2547" spans="1:19">
      <c r="A2547" s="216">
        <f>A1942</f>
        <v>0</v>
      </c>
      <c r="B2547" s="37"/>
      <c r="C2547" s="33" t="str">
        <f t="shared" ref="C2547:S2547" ca="1" si="1619">C1942</f>
        <v>BSIMAC</v>
      </c>
      <c r="D2547" s="33" t="str">
        <f t="shared" ca="1" si="1619"/>
        <v>CSE</v>
      </c>
      <c r="E2547" s="33" t="str">
        <f t="shared" ca="1" si="1619"/>
        <v>DeST</v>
      </c>
      <c r="F2547" s="33" t="str">
        <f t="shared" ca="1" si="1619"/>
        <v>EnergyPlus</v>
      </c>
      <c r="G2547" s="33" t="str">
        <f t="shared" ca="1" si="1619"/>
        <v>ESP-r</v>
      </c>
      <c r="H2547" s="33" t="str">
        <f t="shared" ca="1" si="1619"/>
        <v>TRNSYS</v>
      </c>
      <c r="I2547" s="33" t="str">
        <f t="shared" ca="1" si="1619"/>
        <v>TestSpec-Alt</v>
      </c>
      <c r="J2547" s="33">
        <f t="shared" ca="1" si="1619"/>
        <v>0</v>
      </c>
      <c r="K2547" s="33">
        <f t="shared" ca="1" si="1619"/>
        <v>0</v>
      </c>
      <c r="L2547" s="33">
        <f t="shared" ca="1" si="1619"/>
        <v>0</v>
      </c>
      <c r="M2547" s="33">
        <f t="shared" ca="1" si="1619"/>
        <v>0</v>
      </c>
      <c r="N2547" s="33">
        <f t="shared" ca="1" si="1619"/>
        <v>0</v>
      </c>
      <c r="O2547" s="33">
        <f t="shared" ca="1" si="1619"/>
        <v>0</v>
      </c>
      <c r="P2547" s="33">
        <f t="shared" ca="1" si="1619"/>
        <v>0</v>
      </c>
      <c r="Q2547" s="33">
        <f t="shared" ca="1" si="1619"/>
        <v>0</v>
      </c>
      <c r="R2547" s="33">
        <f t="shared" ca="1" si="1619"/>
        <v>0</v>
      </c>
      <c r="S2547" s="33" t="str">
        <f t="shared" ca="1" si="1619"/>
        <v>Tested Prg</v>
      </c>
    </row>
    <row r="2548" spans="1:19">
      <c r="A2548" s="226">
        <v>230</v>
      </c>
      <c r="B2548" s="8">
        <v>1</v>
      </c>
      <c r="C2548" s="28">
        <f ca="1">IF(ISNUMBER(OFFSET(INDIRECT("'"&amp;'DATA for charts'!C$5&amp;"'!$O1"),$A2548-1,0)),OFFSET(INDIRECT("'"&amp;'DATA for charts'!C$5&amp;"'!$O1"),$A2548-1,0),NA())</f>
        <v>0</v>
      </c>
      <c r="D2548" s="28">
        <f ca="1">IF(ISNUMBER(OFFSET(INDIRECT("'"&amp;'DATA for charts'!D$5&amp;"'!$O1"),$A2548-1,0)),OFFSET(INDIRECT("'"&amp;'DATA for charts'!D$5&amp;"'!$O1"),$A2548-1,0),NA())</f>
        <v>0</v>
      </c>
      <c r="E2548" s="28">
        <f ca="1">IF(ISNUMBER(OFFSET(INDIRECT("'"&amp;'DATA for charts'!E$5&amp;"'!$O1"),$A2548-1,0)),OFFSET(INDIRECT("'"&amp;'DATA for charts'!E$5&amp;"'!$O1"),$A2548-1,0),NA())</f>
        <v>0</v>
      </c>
      <c r="F2548" s="28">
        <f ca="1">IF(ISNUMBER(OFFSET(INDIRECT("'"&amp;'DATA for charts'!F$5&amp;"'!$O1"),$A2548-1,0)),OFFSET(INDIRECT("'"&amp;'DATA for charts'!F$5&amp;"'!$O1"),$A2548-1,0),NA())</f>
        <v>0</v>
      </c>
      <c r="G2548" s="28">
        <f ca="1">IF(ISNUMBER(OFFSET(INDIRECT("'"&amp;'DATA for charts'!G$5&amp;"'!$O1"),$A2548-1,0)),OFFSET(INDIRECT("'"&amp;'DATA for charts'!G$5&amp;"'!$O1"),$A2548-1,0),NA())</f>
        <v>0</v>
      </c>
      <c r="H2548" s="28">
        <f ca="1">IF(ISNUMBER(OFFSET(INDIRECT("'"&amp;'DATA for charts'!H$5&amp;"'!$O1"),$A2548-1,0)),OFFSET(INDIRECT("'"&amp;'DATA for charts'!H$5&amp;"'!$O1"),$A2548-1,0),NA())</f>
        <v>0</v>
      </c>
      <c r="I2548" s="28" t="e">
        <f ca="1">IF(ISNUMBER(OFFSET(INDIRECT("'"&amp;'DATA for charts'!I$5&amp;"'!$O1"),$A2548-1,0)),OFFSET(INDIRECT("'"&amp;'DATA for charts'!I$5&amp;"'!$O1"),$A2548-1,0),NA())</f>
        <v>#N/A</v>
      </c>
      <c r="J2548" s="28" t="e">
        <f ca="1">IF(ISNUMBER(OFFSET(INDIRECT("'"&amp;'DATA for charts'!J$5&amp;"'!$O1"),$A2548-1,0)),OFFSET(INDIRECT("'"&amp;'DATA for charts'!J$5&amp;"'!$O1"),$A2548-1,0),NA())</f>
        <v>#N/A</v>
      </c>
      <c r="K2548" s="28" t="e">
        <f ca="1">IF(ISNUMBER(OFFSET(INDIRECT("'"&amp;'DATA for charts'!K$5&amp;"'!$O1"),$A2548-1,0)),OFFSET(INDIRECT("'"&amp;'DATA for charts'!K$5&amp;"'!$O1"),$A2548-1,0),NA())</f>
        <v>#N/A</v>
      </c>
      <c r="L2548" s="28" t="e">
        <f ca="1">IF(ISNUMBER(OFFSET(INDIRECT("'"&amp;'DATA for charts'!L$5&amp;"'!$O1"),$A2548-1,0)),OFFSET(INDIRECT("'"&amp;'DATA for charts'!L$5&amp;"'!$O1"),$A2548-1,0),NA())</f>
        <v>#N/A</v>
      </c>
      <c r="M2548" s="28" t="e">
        <f ca="1">IF(ISNUMBER(OFFSET(INDIRECT("'"&amp;'DATA for charts'!M$5&amp;"'!$O1"),$A2548-1,0)),OFFSET(INDIRECT("'"&amp;'DATA for charts'!M$5&amp;"'!$O1"),$A2548-1,0),NA())</f>
        <v>#N/A</v>
      </c>
      <c r="N2548" s="28" t="e">
        <f ca="1">IF(ISNUMBER(OFFSET(INDIRECT("'"&amp;'DATA for charts'!N$5&amp;"'!$O1"),$A2548-1,0)),OFFSET(INDIRECT("'"&amp;'DATA for charts'!N$5&amp;"'!$O1"),$A2548-1,0),NA())</f>
        <v>#N/A</v>
      </c>
      <c r="O2548" s="28" t="e">
        <f ca="1">IF(ISNUMBER(OFFSET(INDIRECT("'"&amp;'DATA for charts'!O$5&amp;"'!$O1"),$A2548-1,0)),OFFSET(INDIRECT("'"&amp;'DATA for charts'!O$5&amp;"'!$O1"),$A2548-1,0),NA())</f>
        <v>#N/A</v>
      </c>
      <c r="P2548" s="28" t="e">
        <f ca="1">IF(ISNUMBER(OFFSET(INDIRECT("'"&amp;'DATA for charts'!P$5&amp;"'!$O1"),$A2548-1,0)),OFFSET(INDIRECT("'"&amp;'DATA for charts'!P$5&amp;"'!$O1"),$A2548-1,0),NA())</f>
        <v>#N/A</v>
      </c>
      <c r="Q2548" s="28" t="e">
        <f ca="1">IF(ISNUMBER(OFFSET(INDIRECT("'"&amp;'DATA for charts'!Q$5&amp;"'!$O1"),$A2548-1,0)),OFFSET(INDIRECT("'"&amp;'DATA for charts'!Q$5&amp;"'!$O1"),$A2548-1,0),NA())</f>
        <v>#N/A</v>
      </c>
      <c r="R2548" s="28" t="e">
        <f ca="1">IF(ISNUMBER(OFFSET(INDIRECT("'"&amp;'DATA for charts'!R$5&amp;"'!$O1"),$A2548-1,0)),OFFSET(INDIRECT("'"&amp;'DATA for charts'!R$5&amp;"'!$O1"),$A2548-1,0),NA())</f>
        <v>#N/A</v>
      </c>
      <c r="S2548" s="28" t="e">
        <f ca="1">IF(ISNUMBER(OFFSET(INDIRECT("'"&amp;'DATA for charts'!S$5&amp;"'!$O1"),$A2548-1,0)),OFFSET(INDIRECT("'"&amp;'DATA for charts'!S$5&amp;"'!$O1"),$A2548-1,0),NA())</f>
        <v>#N/A</v>
      </c>
    </row>
    <row r="2549" spans="1:19">
      <c r="A2549" s="226">
        <f t="shared" ref="A2549:A2571" si="1620">A2548+1</f>
        <v>231</v>
      </c>
      <c r="B2549" s="8">
        <v>2</v>
      </c>
      <c r="C2549" s="28">
        <f ca="1">IF(ISNUMBER(OFFSET(INDIRECT("'"&amp;'DATA for charts'!C$5&amp;"'!$O1"),$A2549-1,0)),OFFSET(INDIRECT("'"&amp;'DATA for charts'!C$5&amp;"'!$O1"),$A2549-1,0),NA())</f>
        <v>0</v>
      </c>
      <c r="D2549" s="28">
        <f ca="1">IF(ISNUMBER(OFFSET(INDIRECT("'"&amp;'DATA for charts'!D$5&amp;"'!$O1"),$A2549-1,0)),OFFSET(INDIRECT("'"&amp;'DATA for charts'!D$5&amp;"'!$O1"),$A2549-1,0),NA())</f>
        <v>0</v>
      </c>
      <c r="E2549" s="28">
        <f ca="1">IF(ISNUMBER(OFFSET(INDIRECT("'"&amp;'DATA for charts'!E$5&amp;"'!$O1"),$A2549-1,0)),OFFSET(INDIRECT("'"&amp;'DATA for charts'!E$5&amp;"'!$O1"),$A2549-1,0),NA())</f>
        <v>0</v>
      </c>
      <c r="F2549" s="28">
        <f ca="1">IF(ISNUMBER(OFFSET(INDIRECT("'"&amp;'DATA for charts'!F$5&amp;"'!$O1"),$A2549-1,0)),OFFSET(INDIRECT("'"&amp;'DATA for charts'!F$5&amp;"'!$O1"),$A2549-1,0),NA())</f>
        <v>0</v>
      </c>
      <c r="G2549" s="28">
        <f ca="1">IF(ISNUMBER(OFFSET(INDIRECT("'"&amp;'DATA for charts'!G$5&amp;"'!$O1"),$A2549-1,0)),OFFSET(INDIRECT("'"&amp;'DATA for charts'!G$5&amp;"'!$O1"),$A2549-1,0),NA())</f>
        <v>0</v>
      </c>
      <c r="H2549" s="28">
        <f ca="1">IF(ISNUMBER(OFFSET(INDIRECT("'"&amp;'DATA for charts'!H$5&amp;"'!$O1"),$A2549-1,0)),OFFSET(INDIRECT("'"&amp;'DATA for charts'!H$5&amp;"'!$O1"),$A2549-1,0),NA())</f>
        <v>0</v>
      </c>
      <c r="I2549" s="28" t="e">
        <f ca="1">IF(ISNUMBER(OFFSET(INDIRECT("'"&amp;'DATA for charts'!I$5&amp;"'!$O1"),$A2549-1,0)),OFFSET(INDIRECT("'"&amp;'DATA for charts'!I$5&amp;"'!$O1"),$A2549-1,0),NA())</f>
        <v>#N/A</v>
      </c>
      <c r="J2549" s="28" t="e">
        <f ca="1">IF(ISNUMBER(OFFSET(INDIRECT("'"&amp;'DATA for charts'!J$5&amp;"'!$O1"),$A2549-1,0)),OFFSET(INDIRECT("'"&amp;'DATA for charts'!J$5&amp;"'!$O1"),$A2549-1,0),NA())</f>
        <v>#N/A</v>
      </c>
      <c r="K2549" s="28" t="e">
        <f ca="1">IF(ISNUMBER(OFFSET(INDIRECT("'"&amp;'DATA for charts'!K$5&amp;"'!$O1"),$A2549-1,0)),OFFSET(INDIRECT("'"&amp;'DATA for charts'!K$5&amp;"'!$O1"),$A2549-1,0),NA())</f>
        <v>#N/A</v>
      </c>
      <c r="L2549" s="28" t="e">
        <f ca="1">IF(ISNUMBER(OFFSET(INDIRECT("'"&amp;'DATA for charts'!L$5&amp;"'!$O1"),$A2549-1,0)),OFFSET(INDIRECT("'"&amp;'DATA for charts'!L$5&amp;"'!$O1"),$A2549-1,0),NA())</f>
        <v>#N/A</v>
      </c>
      <c r="M2549" s="28" t="e">
        <f ca="1">IF(ISNUMBER(OFFSET(INDIRECT("'"&amp;'DATA for charts'!M$5&amp;"'!$O1"),$A2549-1,0)),OFFSET(INDIRECT("'"&amp;'DATA for charts'!M$5&amp;"'!$O1"),$A2549-1,0),NA())</f>
        <v>#N/A</v>
      </c>
      <c r="N2549" s="28" t="e">
        <f ca="1">IF(ISNUMBER(OFFSET(INDIRECT("'"&amp;'DATA for charts'!N$5&amp;"'!$O1"),$A2549-1,0)),OFFSET(INDIRECT("'"&amp;'DATA for charts'!N$5&amp;"'!$O1"),$A2549-1,0),NA())</f>
        <v>#N/A</v>
      </c>
      <c r="O2549" s="28" t="e">
        <f ca="1">IF(ISNUMBER(OFFSET(INDIRECT("'"&amp;'DATA for charts'!O$5&amp;"'!$O1"),$A2549-1,0)),OFFSET(INDIRECT("'"&amp;'DATA for charts'!O$5&amp;"'!$O1"),$A2549-1,0),NA())</f>
        <v>#N/A</v>
      </c>
      <c r="P2549" s="28" t="e">
        <f ca="1">IF(ISNUMBER(OFFSET(INDIRECT("'"&amp;'DATA for charts'!P$5&amp;"'!$O1"),$A2549-1,0)),OFFSET(INDIRECT("'"&amp;'DATA for charts'!P$5&amp;"'!$O1"),$A2549-1,0),NA())</f>
        <v>#N/A</v>
      </c>
      <c r="Q2549" s="28" t="e">
        <f ca="1">IF(ISNUMBER(OFFSET(INDIRECT("'"&amp;'DATA for charts'!Q$5&amp;"'!$O1"),$A2549-1,0)),OFFSET(INDIRECT("'"&amp;'DATA for charts'!Q$5&amp;"'!$O1"),$A2549-1,0),NA())</f>
        <v>#N/A</v>
      </c>
      <c r="R2549" s="28" t="e">
        <f ca="1">IF(ISNUMBER(OFFSET(INDIRECT("'"&amp;'DATA for charts'!R$5&amp;"'!$O1"),$A2549-1,0)),OFFSET(INDIRECT("'"&amp;'DATA for charts'!R$5&amp;"'!$O1"),$A2549-1,0),NA())</f>
        <v>#N/A</v>
      </c>
      <c r="S2549" s="28" t="e">
        <f ca="1">IF(ISNUMBER(OFFSET(INDIRECT("'"&amp;'DATA for charts'!S$5&amp;"'!$O1"),$A2549-1,0)),OFFSET(INDIRECT("'"&amp;'DATA for charts'!S$5&amp;"'!$O1"),$A2549-1,0),NA())</f>
        <v>#N/A</v>
      </c>
    </row>
    <row r="2550" spans="1:19">
      <c r="A2550" s="226">
        <f t="shared" si="1620"/>
        <v>232</v>
      </c>
      <c r="B2550" s="8">
        <v>3</v>
      </c>
      <c r="C2550" s="28">
        <f ca="1">IF(ISNUMBER(OFFSET(INDIRECT("'"&amp;'DATA for charts'!C$5&amp;"'!$O1"),$A2550-1,0)),OFFSET(INDIRECT("'"&amp;'DATA for charts'!C$5&amp;"'!$O1"),$A2550-1,0),NA())</f>
        <v>0</v>
      </c>
      <c r="D2550" s="28">
        <f ca="1">IF(ISNUMBER(OFFSET(INDIRECT("'"&amp;'DATA for charts'!D$5&amp;"'!$O1"),$A2550-1,0)),OFFSET(INDIRECT("'"&amp;'DATA for charts'!D$5&amp;"'!$O1"),$A2550-1,0),NA())</f>
        <v>0</v>
      </c>
      <c r="E2550" s="28">
        <f ca="1">IF(ISNUMBER(OFFSET(INDIRECT("'"&amp;'DATA for charts'!E$5&amp;"'!$O1"),$A2550-1,0)),OFFSET(INDIRECT("'"&amp;'DATA for charts'!E$5&amp;"'!$O1"),$A2550-1,0),NA())</f>
        <v>0</v>
      </c>
      <c r="F2550" s="28">
        <f ca="1">IF(ISNUMBER(OFFSET(INDIRECT("'"&amp;'DATA for charts'!F$5&amp;"'!$O1"),$A2550-1,0)),OFFSET(INDIRECT("'"&amp;'DATA for charts'!F$5&amp;"'!$O1"),$A2550-1,0),NA())</f>
        <v>0</v>
      </c>
      <c r="G2550" s="28">
        <f ca="1">IF(ISNUMBER(OFFSET(INDIRECT("'"&amp;'DATA for charts'!G$5&amp;"'!$O1"),$A2550-1,0)),OFFSET(INDIRECT("'"&amp;'DATA for charts'!G$5&amp;"'!$O1"),$A2550-1,0),NA())</f>
        <v>0</v>
      </c>
      <c r="H2550" s="28">
        <f ca="1">IF(ISNUMBER(OFFSET(INDIRECT("'"&amp;'DATA for charts'!H$5&amp;"'!$O1"),$A2550-1,0)),OFFSET(INDIRECT("'"&amp;'DATA for charts'!H$5&amp;"'!$O1"),$A2550-1,0),NA())</f>
        <v>0</v>
      </c>
      <c r="I2550" s="28" t="e">
        <f ca="1">IF(ISNUMBER(OFFSET(INDIRECT("'"&amp;'DATA for charts'!I$5&amp;"'!$O1"),$A2550-1,0)),OFFSET(INDIRECT("'"&amp;'DATA for charts'!I$5&amp;"'!$O1"),$A2550-1,0),NA())</f>
        <v>#N/A</v>
      </c>
      <c r="J2550" s="28" t="e">
        <f ca="1">IF(ISNUMBER(OFFSET(INDIRECT("'"&amp;'DATA for charts'!J$5&amp;"'!$O1"),$A2550-1,0)),OFFSET(INDIRECT("'"&amp;'DATA for charts'!J$5&amp;"'!$O1"),$A2550-1,0),NA())</f>
        <v>#N/A</v>
      </c>
      <c r="K2550" s="28" t="e">
        <f ca="1">IF(ISNUMBER(OFFSET(INDIRECT("'"&amp;'DATA for charts'!K$5&amp;"'!$O1"),$A2550-1,0)),OFFSET(INDIRECT("'"&amp;'DATA for charts'!K$5&amp;"'!$O1"),$A2550-1,0),NA())</f>
        <v>#N/A</v>
      </c>
      <c r="L2550" s="28" t="e">
        <f ca="1">IF(ISNUMBER(OFFSET(INDIRECT("'"&amp;'DATA for charts'!L$5&amp;"'!$O1"),$A2550-1,0)),OFFSET(INDIRECT("'"&amp;'DATA for charts'!L$5&amp;"'!$O1"),$A2550-1,0),NA())</f>
        <v>#N/A</v>
      </c>
      <c r="M2550" s="28" t="e">
        <f ca="1">IF(ISNUMBER(OFFSET(INDIRECT("'"&amp;'DATA for charts'!M$5&amp;"'!$O1"),$A2550-1,0)),OFFSET(INDIRECT("'"&amp;'DATA for charts'!M$5&amp;"'!$O1"),$A2550-1,0),NA())</f>
        <v>#N/A</v>
      </c>
      <c r="N2550" s="28" t="e">
        <f ca="1">IF(ISNUMBER(OFFSET(INDIRECT("'"&amp;'DATA for charts'!N$5&amp;"'!$O1"),$A2550-1,0)),OFFSET(INDIRECT("'"&amp;'DATA for charts'!N$5&amp;"'!$O1"),$A2550-1,0),NA())</f>
        <v>#N/A</v>
      </c>
      <c r="O2550" s="28" t="e">
        <f ca="1">IF(ISNUMBER(OFFSET(INDIRECT("'"&amp;'DATA for charts'!O$5&amp;"'!$O1"),$A2550-1,0)),OFFSET(INDIRECT("'"&amp;'DATA for charts'!O$5&amp;"'!$O1"),$A2550-1,0),NA())</f>
        <v>#N/A</v>
      </c>
      <c r="P2550" s="28" t="e">
        <f ca="1">IF(ISNUMBER(OFFSET(INDIRECT("'"&amp;'DATA for charts'!P$5&amp;"'!$O1"),$A2550-1,0)),OFFSET(INDIRECT("'"&amp;'DATA for charts'!P$5&amp;"'!$O1"),$A2550-1,0),NA())</f>
        <v>#N/A</v>
      </c>
      <c r="Q2550" s="28" t="e">
        <f ca="1">IF(ISNUMBER(OFFSET(INDIRECT("'"&amp;'DATA for charts'!Q$5&amp;"'!$O1"),$A2550-1,0)),OFFSET(INDIRECT("'"&amp;'DATA for charts'!Q$5&amp;"'!$O1"),$A2550-1,0),NA())</f>
        <v>#N/A</v>
      </c>
      <c r="R2550" s="28" t="e">
        <f ca="1">IF(ISNUMBER(OFFSET(INDIRECT("'"&amp;'DATA for charts'!R$5&amp;"'!$O1"),$A2550-1,0)),OFFSET(INDIRECT("'"&amp;'DATA for charts'!R$5&amp;"'!$O1"),$A2550-1,0),NA())</f>
        <v>#N/A</v>
      </c>
      <c r="S2550" s="28" t="e">
        <f ca="1">IF(ISNUMBER(OFFSET(INDIRECT("'"&amp;'DATA for charts'!S$5&amp;"'!$O1"),$A2550-1,0)),OFFSET(INDIRECT("'"&amp;'DATA for charts'!S$5&amp;"'!$O1"),$A2550-1,0),NA())</f>
        <v>#N/A</v>
      </c>
    </row>
    <row r="2551" spans="1:19">
      <c r="A2551" s="226">
        <f t="shared" si="1620"/>
        <v>233</v>
      </c>
      <c r="B2551" s="8">
        <v>4</v>
      </c>
      <c r="C2551" s="28">
        <f ca="1">IF(ISNUMBER(OFFSET(INDIRECT("'"&amp;'DATA for charts'!C$5&amp;"'!$O1"),$A2551-1,0)),OFFSET(INDIRECT("'"&amp;'DATA for charts'!C$5&amp;"'!$O1"),$A2551-1,0),NA())</f>
        <v>0</v>
      </c>
      <c r="D2551" s="28">
        <f ca="1">IF(ISNUMBER(OFFSET(INDIRECT("'"&amp;'DATA for charts'!D$5&amp;"'!$O1"),$A2551-1,0)),OFFSET(INDIRECT("'"&amp;'DATA for charts'!D$5&amp;"'!$O1"),$A2551-1,0),NA())</f>
        <v>0</v>
      </c>
      <c r="E2551" s="28">
        <f ca="1">IF(ISNUMBER(OFFSET(INDIRECT("'"&amp;'DATA for charts'!E$5&amp;"'!$O1"),$A2551-1,0)),OFFSET(INDIRECT("'"&amp;'DATA for charts'!E$5&amp;"'!$O1"),$A2551-1,0),NA())</f>
        <v>0</v>
      </c>
      <c r="F2551" s="28">
        <f ca="1">IF(ISNUMBER(OFFSET(INDIRECT("'"&amp;'DATA for charts'!F$5&amp;"'!$O1"),$A2551-1,0)),OFFSET(INDIRECT("'"&amp;'DATA for charts'!F$5&amp;"'!$O1"),$A2551-1,0),NA())</f>
        <v>0</v>
      </c>
      <c r="G2551" s="28">
        <f ca="1">IF(ISNUMBER(OFFSET(INDIRECT("'"&amp;'DATA for charts'!G$5&amp;"'!$O1"),$A2551-1,0)),OFFSET(INDIRECT("'"&amp;'DATA for charts'!G$5&amp;"'!$O1"),$A2551-1,0),NA())</f>
        <v>0</v>
      </c>
      <c r="H2551" s="28">
        <f ca="1">IF(ISNUMBER(OFFSET(INDIRECT("'"&amp;'DATA for charts'!H$5&amp;"'!$O1"),$A2551-1,0)),OFFSET(INDIRECT("'"&amp;'DATA for charts'!H$5&amp;"'!$O1"),$A2551-1,0),NA())</f>
        <v>0</v>
      </c>
      <c r="I2551" s="28" t="e">
        <f ca="1">IF(ISNUMBER(OFFSET(INDIRECT("'"&amp;'DATA for charts'!I$5&amp;"'!$O1"),$A2551-1,0)),OFFSET(INDIRECT("'"&amp;'DATA for charts'!I$5&amp;"'!$O1"),$A2551-1,0),NA())</f>
        <v>#N/A</v>
      </c>
      <c r="J2551" s="28" t="e">
        <f ca="1">IF(ISNUMBER(OFFSET(INDIRECT("'"&amp;'DATA for charts'!J$5&amp;"'!$O1"),$A2551-1,0)),OFFSET(INDIRECT("'"&amp;'DATA for charts'!J$5&amp;"'!$O1"),$A2551-1,0),NA())</f>
        <v>#N/A</v>
      </c>
      <c r="K2551" s="28" t="e">
        <f ca="1">IF(ISNUMBER(OFFSET(INDIRECT("'"&amp;'DATA for charts'!K$5&amp;"'!$O1"),$A2551-1,0)),OFFSET(INDIRECT("'"&amp;'DATA for charts'!K$5&amp;"'!$O1"),$A2551-1,0),NA())</f>
        <v>#N/A</v>
      </c>
      <c r="L2551" s="28" t="e">
        <f ca="1">IF(ISNUMBER(OFFSET(INDIRECT("'"&amp;'DATA for charts'!L$5&amp;"'!$O1"),$A2551-1,0)),OFFSET(INDIRECT("'"&amp;'DATA for charts'!L$5&amp;"'!$O1"),$A2551-1,0),NA())</f>
        <v>#N/A</v>
      </c>
      <c r="M2551" s="28" t="e">
        <f ca="1">IF(ISNUMBER(OFFSET(INDIRECT("'"&amp;'DATA for charts'!M$5&amp;"'!$O1"),$A2551-1,0)),OFFSET(INDIRECT("'"&amp;'DATA for charts'!M$5&amp;"'!$O1"),$A2551-1,0),NA())</f>
        <v>#N/A</v>
      </c>
      <c r="N2551" s="28" t="e">
        <f ca="1">IF(ISNUMBER(OFFSET(INDIRECT("'"&amp;'DATA for charts'!N$5&amp;"'!$O1"),$A2551-1,0)),OFFSET(INDIRECT("'"&amp;'DATA for charts'!N$5&amp;"'!$O1"),$A2551-1,0),NA())</f>
        <v>#N/A</v>
      </c>
      <c r="O2551" s="28" t="e">
        <f ca="1">IF(ISNUMBER(OFFSET(INDIRECT("'"&amp;'DATA for charts'!O$5&amp;"'!$O1"),$A2551-1,0)),OFFSET(INDIRECT("'"&amp;'DATA for charts'!O$5&amp;"'!$O1"),$A2551-1,0),NA())</f>
        <v>#N/A</v>
      </c>
      <c r="P2551" s="28" t="e">
        <f ca="1">IF(ISNUMBER(OFFSET(INDIRECT("'"&amp;'DATA for charts'!P$5&amp;"'!$O1"),$A2551-1,0)),OFFSET(INDIRECT("'"&amp;'DATA for charts'!P$5&amp;"'!$O1"),$A2551-1,0),NA())</f>
        <v>#N/A</v>
      </c>
      <c r="Q2551" s="28" t="e">
        <f ca="1">IF(ISNUMBER(OFFSET(INDIRECT("'"&amp;'DATA for charts'!Q$5&amp;"'!$O1"),$A2551-1,0)),OFFSET(INDIRECT("'"&amp;'DATA for charts'!Q$5&amp;"'!$O1"),$A2551-1,0),NA())</f>
        <v>#N/A</v>
      </c>
      <c r="R2551" s="28" t="e">
        <f ca="1">IF(ISNUMBER(OFFSET(INDIRECT("'"&amp;'DATA for charts'!R$5&amp;"'!$O1"),$A2551-1,0)),OFFSET(INDIRECT("'"&amp;'DATA for charts'!R$5&amp;"'!$O1"),$A2551-1,0),NA())</f>
        <v>#N/A</v>
      </c>
      <c r="S2551" s="28" t="e">
        <f ca="1">IF(ISNUMBER(OFFSET(INDIRECT("'"&amp;'DATA for charts'!S$5&amp;"'!$O1"),$A2551-1,0)),OFFSET(INDIRECT("'"&amp;'DATA for charts'!S$5&amp;"'!$O1"),$A2551-1,0),NA())</f>
        <v>#N/A</v>
      </c>
    </row>
    <row r="2552" spans="1:19">
      <c r="A2552" s="226">
        <f t="shared" si="1620"/>
        <v>234</v>
      </c>
      <c r="B2552" s="8">
        <v>5</v>
      </c>
      <c r="C2552" s="28">
        <f ca="1">IF(ISNUMBER(OFFSET(INDIRECT("'"&amp;'DATA for charts'!C$5&amp;"'!$O1"),$A2552-1,0)),OFFSET(INDIRECT("'"&amp;'DATA for charts'!C$5&amp;"'!$O1"),$A2552-1,0),NA())</f>
        <v>0</v>
      </c>
      <c r="D2552" s="28">
        <f ca="1">IF(ISNUMBER(OFFSET(INDIRECT("'"&amp;'DATA for charts'!D$5&amp;"'!$O1"),$A2552-1,0)),OFFSET(INDIRECT("'"&amp;'DATA for charts'!D$5&amp;"'!$O1"),$A2552-1,0),NA())</f>
        <v>0</v>
      </c>
      <c r="E2552" s="28">
        <f ca="1">IF(ISNUMBER(OFFSET(INDIRECT("'"&amp;'DATA for charts'!E$5&amp;"'!$O1"),$A2552-1,0)),OFFSET(INDIRECT("'"&amp;'DATA for charts'!E$5&amp;"'!$O1"),$A2552-1,0),NA())</f>
        <v>0</v>
      </c>
      <c r="F2552" s="28">
        <f ca="1">IF(ISNUMBER(OFFSET(INDIRECT("'"&amp;'DATA for charts'!F$5&amp;"'!$O1"),$A2552-1,0)),OFFSET(INDIRECT("'"&amp;'DATA for charts'!F$5&amp;"'!$O1"),$A2552-1,0),NA())</f>
        <v>0</v>
      </c>
      <c r="G2552" s="28">
        <f ca="1">IF(ISNUMBER(OFFSET(INDIRECT("'"&amp;'DATA for charts'!G$5&amp;"'!$O1"),$A2552-1,0)),OFFSET(INDIRECT("'"&amp;'DATA for charts'!G$5&amp;"'!$O1"),$A2552-1,0),NA())</f>
        <v>0</v>
      </c>
      <c r="H2552" s="28">
        <f ca="1">IF(ISNUMBER(OFFSET(INDIRECT("'"&amp;'DATA for charts'!H$5&amp;"'!$O1"),$A2552-1,0)),OFFSET(INDIRECT("'"&amp;'DATA for charts'!H$5&amp;"'!$O1"),$A2552-1,0),NA())</f>
        <v>0</v>
      </c>
      <c r="I2552" s="28" t="e">
        <f ca="1">IF(ISNUMBER(OFFSET(INDIRECT("'"&amp;'DATA for charts'!I$5&amp;"'!$O1"),$A2552-1,0)),OFFSET(INDIRECT("'"&amp;'DATA for charts'!I$5&amp;"'!$O1"),$A2552-1,0),NA())</f>
        <v>#N/A</v>
      </c>
      <c r="J2552" s="28" t="e">
        <f ca="1">IF(ISNUMBER(OFFSET(INDIRECT("'"&amp;'DATA for charts'!J$5&amp;"'!$O1"),$A2552-1,0)),OFFSET(INDIRECT("'"&amp;'DATA for charts'!J$5&amp;"'!$O1"),$A2552-1,0),NA())</f>
        <v>#N/A</v>
      </c>
      <c r="K2552" s="28" t="e">
        <f ca="1">IF(ISNUMBER(OFFSET(INDIRECT("'"&amp;'DATA for charts'!K$5&amp;"'!$O1"),$A2552-1,0)),OFFSET(INDIRECT("'"&amp;'DATA for charts'!K$5&amp;"'!$O1"),$A2552-1,0),NA())</f>
        <v>#N/A</v>
      </c>
      <c r="L2552" s="28" t="e">
        <f ca="1">IF(ISNUMBER(OFFSET(INDIRECT("'"&amp;'DATA for charts'!L$5&amp;"'!$O1"),$A2552-1,0)),OFFSET(INDIRECT("'"&amp;'DATA for charts'!L$5&amp;"'!$O1"),$A2552-1,0),NA())</f>
        <v>#N/A</v>
      </c>
      <c r="M2552" s="28" t="e">
        <f ca="1">IF(ISNUMBER(OFFSET(INDIRECT("'"&amp;'DATA for charts'!M$5&amp;"'!$O1"),$A2552-1,0)),OFFSET(INDIRECT("'"&amp;'DATA for charts'!M$5&amp;"'!$O1"),$A2552-1,0),NA())</f>
        <v>#N/A</v>
      </c>
      <c r="N2552" s="28" t="e">
        <f ca="1">IF(ISNUMBER(OFFSET(INDIRECT("'"&amp;'DATA for charts'!N$5&amp;"'!$O1"),$A2552-1,0)),OFFSET(INDIRECT("'"&amp;'DATA for charts'!N$5&amp;"'!$O1"),$A2552-1,0),NA())</f>
        <v>#N/A</v>
      </c>
      <c r="O2552" s="28" t="e">
        <f ca="1">IF(ISNUMBER(OFFSET(INDIRECT("'"&amp;'DATA for charts'!O$5&amp;"'!$O1"),$A2552-1,0)),OFFSET(INDIRECT("'"&amp;'DATA for charts'!O$5&amp;"'!$O1"),$A2552-1,0),NA())</f>
        <v>#N/A</v>
      </c>
      <c r="P2552" s="28" t="e">
        <f ca="1">IF(ISNUMBER(OFFSET(INDIRECT("'"&amp;'DATA for charts'!P$5&amp;"'!$O1"),$A2552-1,0)),OFFSET(INDIRECT("'"&amp;'DATA for charts'!P$5&amp;"'!$O1"),$A2552-1,0),NA())</f>
        <v>#N/A</v>
      </c>
      <c r="Q2552" s="28" t="e">
        <f ca="1">IF(ISNUMBER(OFFSET(INDIRECT("'"&amp;'DATA for charts'!Q$5&amp;"'!$O1"),$A2552-1,0)),OFFSET(INDIRECT("'"&amp;'DATA for charts'!Q$5&amp;"'!$O1"),$A2552-1,0),NA())</f>
        <v>#N/A</v>
      </c>
      <c r="R2552" s="28" t="e">
        <f ca="1">IF(ISNUMBER(OFFSET(INDIRECT("'"&amp;'DATA for charts'!R$5&amp;"'!$O1"),$A2552-1,0)),OFFSET(INDIRECT("'"&amp;'DATA for charts'!R$5&amp;"'!$O1"),$A2552-1,0),NA())</f>
        <v>#N/A</v>
      </c>
      <c r="S2552" s="28" t="e">
        <f ca="1">IF(ISNUMBER(OFFSET(INDIRECT("'"&amp;'DATA for charts'!S$5&amp;"'!$O1"),$A2552-1,0)),OFFSET(INDIRECT("'"&amp;'DATA for charts'!S$5&amp;"'!$O1"),$A2552-1,0),NA())</f>
        <v>#N/A</v>
      </c>
    </row>
    <row r="2553" spans="1:19">
      <c r="A2553" s="226">
        <f t="shared" si="1620"/>
        <v>235</v>
      </c>
      <c r="B2553" s="8">
        <v>6</v>
      </c>
      <c r="C2553" s="28">
        <f ca="1">IF(ISNUMBER(OFFSET(INDIRECT("'"&amp;'DATA for charts'!C$5&amp;"'!$O1"),$A2553-1,0)),OFFSET(INDIRECT("'"&amp;'DATA for charts'!C$5&amp;"'!$O1"),$A2553-1,0),NA())</f>
        <v>5.6</v>
      </c>
      <c r="D2553" s="28">
        <f ca="1">IF(ISNUMBER(OFFSET(INDIRECT("'"&amp;'DATA for charts'!D$5&amp;"'!$O1"),$A2553-1,0)),OFFSET(INDIRECT("'"&amp;'DATA for charts'!D$5&amp;"'!$O1"),$A2553-1,0),NA())</f>
        <v>5.7599719999999994</v>
      </c>
      <c r="E2553" s="28">
        <f ca="1">IF(ISNUMBER(OFFSET(INDIRECT("'"&amp;'DATA for charts'!E$5&amp;"'!$O1"),$A2553-1,0)),OFFSET(INDIRECT("'"&amp;'DATA for charts'!E$5&amp;"'!$O1"),$A2553-1,0),NA())</f>
        <v>5.49</v>
      </c>
      <c r="F2553" s="28">
        <f ca="1">IF(ISNUMBER(OFFSET(INDIRECT("'"&amp;'DATA for charts'!F$5&amp;"'!$O1"),$A2553-1,0)),OFFSET(INDIRECT("'"&amp;'DATA for charts'!F$5&amp;"'!$O1"),$A2553-1,0),NA())</f>
        <v>6.5504762810885326</v>
      </c>
      <c r="G2553" s="28">
        <f ca="1">IF(ISNUMBER(OFFSET(INDIRECT("'"&amp;'DATA for charts'!G$5&amp;"'!$O1"),$A2553-1,0)),OFFSET(INDIRECT("'"&amp;'DATA for charts'!G$5&amp;"'!$O1"),$A2553-1,0),NA())</f>
        <v>5.81</v>
      </c>
      <c r="H2553" s="28">
        <f ca="1">IF(ISNUMBER(OFFSET(INDIRECT("'"&amp;'DATA for charts'!H$5&amp;"'!$O1"),$A2553-1,0)),OFFSET(INDIRECT("'"&amp;'DATA for charts'!H$5&amp;"'!$O1"),$A2553-1,0),NA())</f>
        <v>4.6924390548089399</v>
      </c>
      <c r="I2553" s="28" t="e">
        <f ca="1">IF(ISNUMBER(OFFSET(INDIRECT("'"&amp;'DATA for charts'!I$5&amp;"'!$O1"),$A2553-1,0)),OFFSET(INDIRECT("'"&amp;'DATA for charts'!I$5&amp;"'!$O1"),$A2553-1,0),NA())</f>
        <v>#N/A</v>
      </c>
      <c r="J2553" s="28" t="e">
        <f ca="1">IF(ISNUMBER(OFFSET(INDIRECT("'"&amp;'DATA for charts'!J$5&amp;"'!$O1"),$A2553-1,0)),OFFSET(INDIRECT("'"&amp;'DATA for charts'!J$5&amp;"'!$O1"),$A2553-1,0),NA())</f>
        <v>#N/A</v>
      </c>
      <c r="K2553" s="28" t="e">
        <f ca="1">IF(ISNUMBER(OFFSET(INDIRECT("'"&amp;'DATA for charts'!K$5&amp;"'!$O1"),$A2553-1,0)),OFFSET(INDIRECT("'"&amp;'DATA for charts'!K$5&amp;"'!$O1"),$A2553-1,0),NA())</f>
        <v>#N/A</v>
      </c>
      <c r="L2553" s="28" t="e">
        <f ca="1">IF(ISNUMBER(OFFSET(INDIRECT("'"&amp;'DATA for charts'!L$5&amp;"'!$O1"),$A2553-1,0)),OFFSET(INDIRECT("'"&amp;'DATA for charts'!L$5&amp;"'!$O1"),$A2553-1,0),NA())</f>
        <v>#N/A</v>
      </c>
      <c r="M2553" s="28" t="e">
        <f ca="1">IF(ISNUMBER(OFFSET(INDIRECT("'"&amp;'DATA for charts'!M$5&amp;"'!$O1"),$A2553-1,0)),OFFSET(INDIRECT("'"&amp;'DATA for charts'!M$5&amp;"'!$O1"),$A2553-1,0),NA())</f>
        <v>#N/A</v>
      </c>
      <c r="N2553" s="28" t="e">
        <f ca="1">IF(ISNUMBER(OFFSET(INDIRECT("'"&amp;'DATA for charts'!N$5&amp;"'!$O1"),$A2553-1,0)),OFFSET(INDIRECT("'"&amp;'DATA for charts'!N$5&amp;"'!$O1"),$A2553-1,0),NA())</f>
        <v>#N/A</v>
      </c>
      <c r="O2553" s="28" t="e">
        <f ca="1">IF(ISNUMBER(OFFSET(INDIRECT("'"&amp;'DATA for charts'!O$5&amp;"'!$O1"),$A2553-1,0)),OFFSET(INDIRECT("'"&amp;'DATA for charts'!O$5&amp;"'!$O1"),$A2553-1,0),NA())</f>
        <v>#N/A</v>
      </c>
      <c r="P2553" s="28" t="e">
        <f ca="1">IF(ISNUMBER(OFFSET(INDIRECT("'"&amp;'DATA for charts'!P$5&amp;"'!$O1"),$A2553-1,0)),OFFSET(INDIRECT("'"&amp;'DATA for charts'!P$5&amp;"'!$O1"),$A2553-1,0),NA())</f>
        <v>#N/A</v>
      </c>
      <c r="Q2553" s="28" t="e">
        <f ca="1">IF(ISNUMBER(OFFSET(INDIRECT("'"&amp;'DATA for charts'!Q$5&amp;"'!$O1"),$A2553-1,0)),OFFSET(INDIRECT("'"&amp;'DATA for charts'!Q$5&amp;"'!$O1"),$A2553-1,0),NA())</f>
        <v>#N/A</v>
      </c>
      <c r="R2553" s="28" t="e">
        <f ca="1">IF(ISNUMBER(OFFSET(INDIRECT("'"&amp;'DATA for charts'!R$5&amp;"'!$O1"),$A2553-1,0)),OFFSET(INDIRECT("'"&amp;'DATA for charts'!R$5&amp;"'!$O1"),$A2553-1,0),NA())</f>
        <v>#N/A</v>
      </c>
      <c r="S2553" s="28" t="e">
        <f ca="1">IF(ISNUMBER(OFFSET(INDIRECT("'"&amp;'DATA for charts'!S$5&amp;"'!$O1"),$A2553-1,0)),OFFSET(INDIRECT("'"&amp;'DATA for charts'!S$5&amp;"'!$O1"),$A2553-1,0),NA())</f>
        <v>#N/A</v>
      </c>
    </row>
    <row r="2554" spans="1:19">
      <c r="A2554" s="226">
        <f t="shared" si="1620"/>
        <v>236</v>
      </c>
      <c r="B2554" s="8">
        <v>7</v>
      </c>
      <c r="C2554" s="28">
        <f ca="1">IF(ISNUMBER(OFFSET(INDIRECT("'"&amp;'DATA for charts'!C$5&amp;"'!$O1"),$A2554-1,0)),OFFSET(INDIRECT("'"&amp;'DATA for charts'!C$5&amp;"'!$O1"),$A2554-1,0),NA())</f>
        <v>21.85</v>
      </c>
      <c r="D2554" s="28">
        <f ca="1">IF(ISNUMBER(OFFSET(INDIRECT("'"&amp;'DATA for charts'!D$5&amp;"'!$O1"),$A2554-1,0)),OFFSET(INDIRECT("'"&amp;'DATA for charts'!D$5&amp;"'!$O1"),$A2554-1,0),NA())</f>
        <v>23.02553</v>
      </c>
      <c r="E2554" s="28">
        <f ca="1">IF(ISNUMBER(OFFSET(INDIRECT("'"&amp;'DATA for charts'!E$5&amp;"'!$O1"),$A2554-1,0)),OFFSET(INDIRECT("'"&amp;'DATA for charts'!E$5&amp;"'!$O1"),$A2554-1,0),NA())</f>
        <v>21.96</v>
      </c>
      <c r="F2554" s="28">
        <f ca="1">IF(ISNUMBER(OFFSET(INDIRECT("'"&amp;'DATA for charts'!F$5&amp;"'!$O1"),$A2554-1,0)),OFFSET(INDIRECT("'"&amp;'DATA for charts'!F$5&amp;"'!$O1"),$A2554-1,0),NA())</f>
        <v>20.172422604096834</v>
      </c>
      <c r="G2554" s="28">
        <f ca="1">IF(ISNUMBER(OFFSET(INDIRECT("'"&amp;'DATA for charts'!G$5&amp;"'!$O1"),$A2554-1,0)),OFFSET(INDIRECT("'"&amp;'DATA for charts'!G$5&amp;"'!$O1"),$A2554-1,0),NA())</f>
        <v>19.89</v>
      </c>
      <c r="H2554" s="28">
        <f ca="1">IF(ISNUMBER(OFFSET(INDIRECT("'"&amp;'DATA for charts'!H$5&amp;"'!$O1"),$A2554-1,0)),OFFSET(INDIRECT("'"&amp;'DATA for charts'!H$5&amp;"'!$O1"),$A2554-1,0),NA())</f>
        <v>19.029237379781101</v>
      </c>
      <c r="I2554" s="28" t="e">
        <f ca="1">IF(ISNUMBER(OFFSET(INDIRECT("'"&amp;'DATA for charts'!I$5&amp;"'!$O1"),$A2554-1,0)),OFFSET(INDIRECT("'"&amp;'DATA for charts'!I$5&amp;"'!$O1"),$A2554-1,0),NA())</f>
        <v>#N/A</v>
      </c>
      <c r="J2554" s="28" t="e">
        <f ca="1">IF(ISNUMBER(OFFSET(INDIRECT("'"&amp;'DATA for charts'!J$5&amp;"'!$O1"),$A2554-1,0)),OFFSET(INDIRECT("'"&amp;'DATA for charts'!J$5&amp;"'!$O1"),$A2554-1,0),NA())</f>
        <v>#N/A</v>
      </c>
      <c r="K2554" s="28" t="e">
        <f ca="1">IF(ISNUMBER(OFFSET(INDIRECT("'"&amp;'DATA for charts'!K$5&amp;"'!$O1"),$A2554-1,0)),OFFSET(INDIRECT("'"&amp;'DATA for charts'!K$5&amp;"'!$O1"),$A2554-1,0),NA())</f>
        <v>#N/A</v>
      </c>
      <c r="L2554" s="28" t="e">
        <f ca="1">IF(ISNUMBER(OFFSET(INDIRECT("'"&amp;'DATA for charts'!L$5&amp;"'!$O1"),$A2554-1,0)),OFFSET(INDIRECT("'"&amp;'DATA for charts'!L$5&amp;"'!$O1"),$A2554-1,0),NA())</f>
        <v>#N/A</v>
      </c>
      <c r="M2554" s="28" t="e">
        <f ca="1">IF(ISNUMBER(OFFSET(INDIRECT("'"&amp;'DATA for charts'!M$5&amp;"'!$O1"),$A2554-1,0)),OFFSET(INDIRECT("'"&amp;'DATA for charts'!M$5&amp;"'!$O1"),$A2554-1,0),NA())</f>
        <v>#N/A</v>
      </c>
      <c r="N2554" s="28" t="e">
        <f ca="1">IF(ISNUMBER(OFFSET(INDIRECT("'"&amp;'DATA for charts'!N$5&amp;"'!$O1"),$A2554-1,0)),OFFSET(INDIRECT("'"&amp;'DATA for charts'!N$5&amp;"'!$O1"),$A2554-1,0),NA())</f>
        <v>#N/A</v>
      </c>
      <c r="O2554" s="28" t="e">
        <f ca="1">IF(ISNUMBER(OFFSET(INDIRECT("'"&amp;'DATA for charts'!O$5&amp;"'!$O1"),$A2554-1,0)),OFFSET(INDIRECT("'"&amp;'DATA for charts'!O$5&amp;"'!$O1"),$A2554-1,0),NA())</f>
        <v>#N/A</v>
      </c>
      <c r="P2554" s="28" t="e">
        <f ca="1">IF(ISNUMBER(OFFSET(INDIRECT("'"&amp;'DATA for charts'!P$5&amp;"'!$O1"),$A2554-1,0)),OFFSET(INDIRECT("'"&amp;'DATA for charts'!P$5&amp;"'!$O1"),$A2554-1,0),NA())</f>
        <v>#N/A</v>
      </c>
      <c r="Q2554" s="28" t="e">
        <f ca="1">IF(ISNUMBER(OFFSET(INDIRECT("'"&amp;'DATA for charts'!Q$5&amp;"'!$O1"),$A2554-1,0)),OFFSET(INDIRECT("'"&amp;'DATA for charts'!Q$5&amp;"'!$O1"),$A2554-1,0),NA())</f>
        <v>#N/A</v>
      </c>
      <c r="R2554" s="28" t="e">
        <f ca="1">IF(ISNUMBER(OFFSET(INDIRECT("'"&amp;'DATA for charts'!R$5&amp;"'!$O1"),$A2554-1,0)),OFFSET(INDIRECT("'"&amp;'DATA for charts'!R$5&amp;"'!$O1"),$A2554-1,0),NA())</f>
        <v>#N/A</v>
      </c>
      <c r="S2554" s="28" t="e">
        <f ca="1">IF(ISNUMBER(OFFSET(INDIRECT("'"&amp;'DATA for charts'!S$5&amp;"'!$O1"),$A2554-1,0)),OFFSET(INDIRECT("'"&amp;'DATA for charts'!S$5&amp;"'!$O1"),$A2554-1,0),NA())</f>
        <v>#N/A</v>
      </c>
    </row>
    <row r="2555" spans="1:19">
      <c r="A2555" s="226">
        <f t="shared" si="1620"/>
        <v>237</v>
      </c>
      <c r="B2555" s="8">
        <v>8</v>
      </c>
      <c r="C2555" s="28">
        <f ca="1">IF(ISNUMBER(OFFSET(INDIRECT("'"&amp;'DATA for charts'!C$5&amp;"'!$O1"),$A2555-1,0)),OFFSET(INDIRECT("'"&amp;'DATA for charts'!C$5&amp;"'!$O1"),$A2555-1,0),NA())</f>
        <v>39.76</v>
      </c>
      <c r="D2555" s="28">
        <f ca="1">IF(ISNUMBER(OFFSET(INDIRECT("'"&amp;'DATA for charts'!D$5&amp;"'!$O1"),$A2555-1,0)),OFFSET(INDIRECT("'"&amp;'DATA for charts'!D$5&amp;"'!$O1"),$A2555-1,0),NA())</f>
        <v>42.498259999999988</v>
      </c>
      <c r="E2555" s="28">
        <f ca="1">IF(ISNUMBER(OFFSET(INDIRECT("'"&amp;'DATA for charts'!E$5&amp;"'!$O1"),$A2555-1,0)),OFFSET(INDIRECT("'"&amp;'DATA for charts'!E$5&amp;"'!$O1"),$A2555-1,0),NA())</f>
        <v>40.630000000000003</v>
      </c>
      <c r="F2555" s="28">
        <f ca="1">IF(ISNUMBER(OFFSET(INDIRECT("'"&amp;'DATA for charts'!F$5&amp;"'!$O1"),$A2555-1,0)),OFFSET(INDIRECT("'"&amp;'DATA for charts'!F$5&amp;"'!$O1"),$A2555-1,0),NA())</f>
        <v>35.764176927748501</v>
      </c>
      <c r="G2555" s="28">
        <f ca="1">IF(ISNUMBER(OFFSET(INDIRECT("'"&amp;'DATA for charts'!G$5&amp;"'!$O1"),$A2555-1,0)),OFFSET(INDIRECT("'"&amp;'DATA for charts'!G$5&amp;"'!$O1"),$A2555-1,0),NA())</f>
        <v>36.03</v>
      </c>
      <c r="H2555" s="28">
        <f ca="1">IF(ISNUMBER(OFFSET(INDIRECT("'"&amp;'DATA for charts'!H$5&amp;"'!$O1"),$A2555-1,0)),OFFSET(INDIRECT("'"&amp;'DATA for charts'!H$5&amp;"'!$O1"),$A2555-1,0),NA())</f>
        <v>35.310618749762199</v>
      </c>
      <c r="I2555" s="28" t="e">
        <f ca="1">IF(ISNUMBER(OFFSET(INDIRECT("'"&amp;'DATA for charts'!I$5&amp;"'!$O1"),$A2555-1,0)),OFFSET(INDIRECT("'"&amp;'DATA for charts'!I$5&amp;"'!$O1"),$A2555-1,0),NA())</f>
        <v>#N/A</v>
      </c>
      <c r="J2555" s="28" t="e">
        <f ca="1">IF(ISNUMBER(OFFSET(INDIRECT("'"&amp;'DATA for charts'!J$5&amp;"'!$O1"),$A2555-1,0)),OFFSET(INDIRECT("'"&amp;'DATA for charts'!J$5&amp;"'!$O1"),$A2555-1,0),NA())</f>
        <v>#N/A</v>
      </c>
      <c r="K2555" s="28" t="e">
        <f ca="1">IF(ISNUMBER(OFFSET(INDIRECT("'"&amp;'DATA for charts'!K$5&amp;"'!$O1"),$A2555-1,0)),OFFSET(INDIRECT("'"&amp;'DATA for charts'!K$5&amp;"'!$O1"),$A2555-1,0),NA())</f>
        <v>#N/A</v>
      </c>
      <c r="L2555" s="28" t="e">
        <f ca="1">IF(ISNUMBER(OFFSET(INDIRECT("'"&amp;'DATA for charts'!L$5&amp;"'!$O1"),$A2555-1,0)),OFFSET(INDIRECT("'"&amp;'DATA for charts'!L$5&amp;"'!$O1"),$A2555-1,0),NA())</f>
        <v>#N/A</v>
      </c>
      <c r="M2555" s="28" t="e">
        <f ca="1">IF(ISNUMBER(OFFSET(INDIRECT("'"&amp;'DATA for charts'!M$5&amp;"'!$O1"),$A2555-1,0)),OFFSET(INDIRECT("'"&amp;'DATA for charts'!M$5&amp;"'!$O1"),$A2555-1,0),NA())</f>
        <v>#N/A</v>
      </c>
      <c r="N2555" s="28" t="e">
        <f ca="1">IF(ISNUMBER(OFFSET(INDIRECT("'"&amp;'DATA for charts'!N$5&amp;"'!$O1"),$A2555-1,0)),OFFSET(INDIRECT("'"&amp;'DATA for charts'!N$5&amp;"'!$O1"),$A2555-1,0),NA())</f>
        <v>#N/A</v>
      </c>
      <c r="O2555" s="28" t="e">
        <f ca="1">IF(ISNUMBER(OFFSET(INDIRECT("'"&amp;'DATA for charts'!O$5&amp;"'!$O1"),$A2555-1,0)),OFFSET(INDIRECT("'"&amp;'DATA for charts'!O$5&amp;"'!$O1"),$A2555-1,0),NA())</f>
        <v>#N/A</v>
      </c>
      <c r="P2555" s="28" t="e">
        <f ca="1">IF(ISNUMBER(OFFSET(INDIRECT("'"&amp;'DATA for charts'!P$5&amp;"'!$O1"),$A2555-1,0)),OFFSET(INDIRECT("'"&amp;'DATA for charts'!P$5&amp;"'!$O1"),$A2555-1,0),NA())</f>
        <v>#N/A</v>
      </c>
      <c r="Q2555" s="28" t="e">
        <f ca="1">IF(ISNUMBER(OFFSET(INDIRECT("'"&amp;'DATA for charts'!Q$5&amp;"'!$O1"),$A2555-1,0)),OFFSET(INDIRECT("'"&amp;'DATA for charts'!Q$5&amp;"'!$O1"),$A2555-1,0),NA())</f>
        <v>#N/A</v>
      </c>
      <c r="R2555" s="28" t="e">
        <f ca="1">IF(ISNUMBER(OFFSET(INDIRECT("'"&amp;'DATA for charts'!R$5&amp;"'!$O1"),$A2555-1,0)),OFFSET(INDIRECT("'"&amp;'DATA for charts'!R$5&amp;"'!$O1"),$A2555-1,0),NA())</f>
        <v>#N/A</v>
      </c>
      <c r="S2555" s="28" t="e">
        <f ca="1">IF(ISNUMBER(OFFSET(INDIRECT("'"&amp;'DATA for charts'!S$5&amp;"'!$O1"),$A2555-1,0)),OFFSET(INDIRECT("'"&amp;'DATA for charts'!S$5&amp;"'!$O1"),$A2555-1,0),NA())</f>
        <v>#N/A</v>
      </c>
    </row>
    <row r="2556" spans="1:19">
      <c r="A2556" s="226">
        <f t="shared" si="1620"/>
        <v>238</v>
      </c>
      <c r="B2556" s="8">
        <v>9</v>
      </c>
      <c r="C2556" s="28">
        <f ca="1">IF(ISNUMBER(OFFSET(INDIRECT("'"&amp;'DATA for charts'!C$5&amp;"'!$O1"),$A2556-1,0)),OFFSET(INDIRECT("'"&amp;'DATA for charts'!C$5&amp;"'!$O1"),$A2556-1,0),NA())</f>
        <v>56.42</v>
      </c>
      <c r="D2556" s="28">
        <f ca="1">IF(ISNUMBER(OFFSET(INDIRECT("'"&amp;'DATA for charts'!D$5&amp;"'!$O1"),$A2556-1,0)),OFFSET(INDIRECT("'"&amp;'DATA for charts'!D$5&amp;"'!$O1"),$A2556-1,0),NA())</f>
        <v>60.555869999999999</v>
      </c>
      <c r="E2556" s="28">
        <f ca="1">IF(ISNUMBER(OFFSET(INDIRECT("'"&amp;'DATA for charts'!E$5&amp;"'!$O1"),$A2556-1,0)),OFFSET(INDIRECT("'"&amp;'DATA for charts'!E$5&amp;"'!$O1"),$A2556-1,0),NA())</f>
        <v>57.83</v>
      </c>
      <c r="F2556" s="28">
        <f ca="1">IF(ISNUMBER(OFFSET(INDIRECT("'"&amp;'DATA for charts'!F$5&amp;"'!$O1"),$A2556-1,0)),OFFSET(INDIRECT("'"&amp;'DATA for charts'!F$5&amp;"'!$O1"),$A2556-1,0),NA())</f>
        <v>50.332922288474172</v>
      </c>
      <c r="G2556" s="28">
        <f ca="1">IF(ISNUMBER(OFFSET(INDIRECT("'"&amp;'DATA for charts'!G$5&amp;"'!$O1"),$A2556-1,0)),OFFSET(INDIRECT("'"&amp;'DATA for charts'!G$5&amp;"'!$O1"),$A2556-1,0),NA())</f>
        <v>51.69</v>
      </c>
      <c r="H2556" s="28">
        <f ca="1">IF(ISNUMBER(OFFSET(INDIRECT("'"&amp;'DATA for charts'!H$5&amp;"'!$O1"),$A2556-1,0)),OFFSET(INDIRECT("'"&amp;'DATA for charts'!H$5&amp;"'!$O1"),$A2556-1,0),NA())</f>
        <v>50.567204243970998</v>
      </c>
      <c r="I2556" s="28" t="e">
        <f ca="1">IF(ISNUMBER(OFFSET(INDIRECT("'"&amp;'DATA for charts'!I$5&amp;"'!$O1"),$A2556-1,0)),OFFSET(INDIRECT("'"&amp;'DATA for charts'!I$5&amp;"'!$O1"),$A2556-1,0),NA())</f>
        <v>#N/A</v>
      </c>
      <c r="J2556" s="28" t="e">
        <f ca="1">IF(ISNUMBER(OFFSET(INDIRECT("'"&amp;'DATA for charts'!J$5&amp;"'!$O1"),$A2556-1,0)),OFFSET(INDIRECT("'"&amp;'DATA for charts'!J$5&amp;"'!$O1"),$A2556-1,0),NA())</f>
        <v>#N/A</v>
      </c>
      <c r="K2556" s="28" t="e">
        <f ca="1">IF(ISNUMBER(OFFSET(INDIRECT("'"&amp;'DATA for charts'!K$5&amp;"'!$O1"),$A2556-1,0)),OFFSET(INDIRECT("'"&amp;'DATA for charts'!K$5&amp;"'!$O1"),$A2556-1,0),NA())</f>
        <v>#N/A</v>
      </c>
      <c r="L2556" s="28" t="e">
        <f ca="1">IF(ISNUMBER(OFFSET(INDIRECT("'"&amp;'DATA for charts'!L$5&amp;"'!$O1"),$A2556-1,0)),OFFSET(INDIRECT("'"&amp;'DATA for charts'!L$5&amp;"'!$O1"),$A2556-1,0),NA())</f>
        <v>#N/A</v>
      </c>
      <c r="M2556" s="28" t="e">
        <f ca="1">IF(ISNUMBER(OFFSET(INDIRECT("'"&amp;'DATA for charts'!M$5&amp;"'!$O1"),$A2556-1,0)),OFFSET(INDIRECT("'"&amp;'DATA for charts'!M$5&amp;"'!$O1"),$A2556-1,0),NA())</f>
        <v>#N/A</v>
      </c>
      <c r="N2556" s="28" t="e">
        <f ca="1">IF(ISNUMBER(OFFSET(INDIRECT("'"&amp;'DATA for charts'!N$5&amp;"'!$O1"),$A2556-1,0)),OFFSET(INDIRECT("'"&amp;'DATA for charts'!N$5&amp;"'!$O1"),$A2556-1,0),NA())</f>
        <v>#N/A</v>
      </c>
      <c r="O2556" s="28" t="e">
        <f ca="1">IF(ISNUMBER(OFFSET(INDIRECT("'"&amp;'DATA for charts'!O$5&amp;"'!$O1"),$A2556-1,0)),OFFSET(INDIRECT("'"&amp;'DATA for charts'!O$5&amp;"'!$O1"),$A2556-1,0),NA())</f>
        <v>#N/A</v>
      </c>
      <c r="P2556" s="28" t="e">
        <f ca="1">IF(ISNUMBER(OFFSET(INDIRECT("'"&amp;'DATA for charts'!P$5&amp;"'!$O1"),$A2556-1,0)),OFFSET(INDIRECT("'"&amp;'DATA for charts'!P$5&amp;"'!$O1"),$A2556-1,0),NA())</f>
        <v>#N/A</v>
      </c>
      <c r="Q2556" s="28" t="e">
        <f ca="1">IF(ISNUMBER(OFFSET(INDIRECT("'"&amp;'DATA for charts'!Q$5&amp;"'!$O1"),$A2556-1,0)),OFFSET(INDIRECT("'"&amp;'DATA for charts'!Q$5&amp;"'!$O1"),$A2556-1,0),NA())</f>
        <v>#N/A</v>
      </c>
      <c r="R2556" s="28" t="e">
        <f ca="1">IF(ISNUMBER(OFFSET(INDIRECT("'"&amp;'DATA for charts'!R$5&amp;"'!$O1"),$A2556-1,0)),OFFSET(INDIRECT("'"&amp;'DATA for charts'!R$5&amp;"'!$O1"),$A2556-1,0),NA())</f>
        <v>#N/A</v>
      </c>
      <c r="S2556" s="28" t="e">
        <f ca="1">IF(ISNUMBER(OFFSET(INDIRECT("'"&amp;'DATA for charts'!S$5&amp;"'!$O1"),$A2556-1,0)),OFFSET(INDIRECT("'"&amp;'DATA for charts'!S$5&amp;"'!$O1"),$A2556-1,0),NA())</f>
        <v>#N/A</v>
      </c>
    </row>
    <row r="2557" spans="1:19">
      <c r="A2557" s="226">
        <f t="shared" si="1620"/>
        <v>239</v>
      </c>
      <c r="B2557" s="8">
        <v>10</v>
      </c>
      <c r="C2557" s="28">
        <f ca="1">IF(ISNUMBER(OFFSET(INDIRECT("'"&amp;'DATA for charts'!C$5&amp;"'!$O1"),$A2557-1,0)),OFFSET(INDIRECT("'"&amp;'DATA for charts'!C$5&amp;"'!$O1"),$A2557-1,0),NA())</f>
        <v>69.73</v>
      </c>
      <c r="D2557" s="28">
        <f ca="1">IF(ISNUMBER(OFFSET(INDIRECT("'"&amp;'DATA for charts'!D$5&amp;"'!$O1"),$A2557-1,0)),OFFSET(INDIRECT("'"&amp;'DATA for charts'!D$5&amp;"'!$O1"),$A2557-1,0),NA())</f>
        <v>74.781480000000002</v>
      </c>
      <c r="E2557" s="28">
        <f ca="1">IF(ISNUMBER(OFFSET(INDIRECT("'"&amp;'DATA for charts'!E$5&amp;"'!$O1"),$A2557-1,0)),OFFSET(INDIRECT("'"&amp;'DATA for charts'!E$5&amp;"'!$O1"),$A2557-1,0),NA())</f>
        <v>71.37</v>
      </c>
      <c r="F2557" s="28">
        <f ca="1">IF(ISNUMBER(OFFSET(INDIRECT("'"&amp;'DATA for charts'!F$5&amp;"'!$O1"),$A2557-1,0)),OFFSET(INDIRECT("'"&amp;'DATA for charts'!F$5&amp;"'!$O1"),$A2557-1,0),NA())</f>
        <v>64.480993112427498</v>
      </c>
      <c r="G2557" s="28">
        <f ca="1">IF(ISNUMBER(OFFSET(INDIRECT("'"&amp;'DATA for charts'!G$5&amp;"'!$O1"),$A2557-1,0)),OFFSET(INDIRECT("'"&amp;'DATA for charts'!G$5&amp;"'!$O1"),$A2557-1,0),NA())</f>
        <v>66.459999999999994</v>
      </c>
      <c r="H2557" s="28">
        <f ca="1">IF(ISNUMBER(OFFSET(INDIRECT("'"&amp;'DATA for charts'!H$5&amp;"'!$O1"),$A2557-1,0)),OFFSET(INDIRECT("'"&amp;'DATA for charts'!H$5&amp;"'!$O1"),$A2557-1,0),NA())</f>
        <v>63.045339623664809</v>
      </c>
      <c r="I2557" s="28" t="e">
        <f ca="1">IF(ISNUMBER(OFFSET(INDIRECT("'"&amp;'DATA for charts'!I$5&amp;"'!$O1"),$A2557-1,0)),OFFSET(INDIRECT("'"&amp;'DATA for charts'!I$5&amp;"'!$O1"),$A2557-1,0),NA())</f>
        <v>#N/A</v>
      </c>
      <c r="J2557" s="28" t="e">
        <f ca="1">IF(ISNUMBER(OFFSET(INDIRECT("'"&amp;'DATA for charts'!J$5&amp;"'!$O1"),$A2557-1,0)),OFFSET(INDIRECT("'"&amp;'DATA for charts'!J$5&amp;"'!$O1"),$A2557-1,0),NA())</f>
        <v>#N/A</v>
      </c>
      <c r="K2557" s="28" t="e">
        <f ca="1">IF(ISNUMBER(OFFSET(INDIRECT("'"&amp;'DATA for charts'!K$5&amp;"'!$O1"),$A2557-1,0)),OFFSET(INDIRECT("'"&amp;'DATA for charts'!K$5&amp;"'!$O1"),$A2557-1,0),NA())</f>
        <v>#N/A</v>
      </c>
      <c r="L2557" s="28" t="e">
        <f ca="1">IF(ISNUMBER(OFFSET(INDIRECT("'"&amp;'DATA for charts'!L$5&amp;"'!$O1"),$A2557-1,0)),OFFSET(INDIRECT("'"&amp;'DATA for charts'!L$5&amp;"'!$O1"),$A2557-1,0),NA())</f>
        <v>#N/A</v>
      </c>
      <c r="M2557" s="28" t="e">
        <f ca="1">IF(ISNUMBER(OFFSET(INDIRECT("'"&amp;'DATA for charts'!M$5&amp;"'!$O1"),$A2557-1,0)),OFFSET(INDIRECT("'"&amp;'DATA for charts'!M$5&amp;"'!$O1"),$A2557-1,0),NA())</f>
        <v>#N/A</v>
      </c>
      <c r="N2557" s="28" t="e">
        <f ca="1">IF(ISNUMBER(OFFSET(INDIRECT("'"&amp;'DATA for charts'!N$5&amp;"'!$O1"),$A2557-1,0)),OFFSET(INDIRECT("'"&amp;'DATA for charts'!N$5&amp;"'!$O1"),$A2557-1,0),NA())</f>
        <v>#N/A</v>
      </c>
      <c r="O2557" s="28" t="e">
        <f ca="1">IF(ISNUMBER(OFFSET(INDIRECT("'"&amp;'DATA for charts'!O$5&amp;"'!$O1"),$A2557-1,0)),OFFSET(INDIRECT("'"&amp;'DATA for charts'!O$5&amp;"'!$O1"),$A2557-1,0),NA())</f>
        <v>#N/A</v>
      </c>
      <c r="P2557" s="28" t="e">
        <f ca="1">IF(ISNUMBER(OFFSET(INDIRECT("'"&amp;'DATA for charts'!P$5&amp;"'!$O1"),$A2557-1,0)),OFFSET(INDIRECT("'"&amp;'DATA for charts'!P$5&amp;"'!$O1"),$A2557-1,0),NA())</f>
        <v>#N/A</v>
      </c>
      <c r="Q2557" s="28" t="e">
        <f ca="1">IF(ISNUMBER(OFFSET(INDIRECT("'"&amp;'DATA for charts'!Q$5&amp;"'!$O1"),$A2557-1,0)),OFFSET(INDIRECT("'"&amp;'DATA for charts'!Q$5&amp;"'!$O1"),$A2557-1,0),NA())</f>
        <v>#N/A</v>
      </c>
      <c r="R2557" s="28" t="e">
        <f ca="1">IF(ISNUMBER(OFFSET(INDIRECT("'"&amp;'DATA for charts'!R$5&amp;"'!$O1"),$A2557-1,0)),OFFSET(INDIRECT("'"&amp;'DATA for charts'!R$5&amp;"'!$O1"),$A2557-1,0),NA())</f>
        <v>#N/A</v>
      </c>
      <c r="S2557" s="28" t="e">
        <f ca="1">IF(ISNUMBER(OFFSET(INDIRECT("'"&amp;'DATA for charts'!S$5&amp;"'!$O1"),$A2557-1,0)),OFFSET(INDIRECT("'"&amp;'DATA for charts'!S$5&amp;"'!$O1"),$A2557-1,0),NA())</f>
        <v>#N/A</v>
      </c>
    </row>
    <row r="2558" spans="1:19">
      <c r="A2558" s="226">
        <f t="shared" si="1620"/>
        <v>240</v>
      </c>
      <c r="B2558" s="8">
        <v>11</v>
      </c>
      <c r="C2558" s="28">
        <f ca="1">IF(ISNUMBER(OFFSET(INDIRECT("'"&amp;'DATA for charts'!C$5&amp;"'!$O1"),$A2558-1,0)),OFFSET(INDIRECT("'"&amp;'DATA for charts'!C$5&amp;"'!$O1"),$A2558-1,0),NA())</f>
        <v>94.02</v>
      </c>
      <c r="D2558" s="28">
        <f ca="1">IF(ISNUMBER(OFFSET(INDIRECT("'"&amp;'DATA for charts'!D$5&amp;"'!$O1"),$A2558-1,0)),OFFSET(INDIRECT("'"&amp;'DATA for charts'!D$5&amp;"'!$O1"),$A2558-1,0),NA())</f>
        <v>100.32577999999999</v>
      </c>
      <c r="E2558" s="28">
        <f ca="1">IF(ISNUMBER(OFFSET(INDIRECT("'"&amp;'DATA for charts'!E$5&amp;"'!$O1"),$A2558-1,0)),OFFSET(INDIRECT("'"&amp;'DATA for charts'!E$5&amp;"'!$O1"),$A2558-1,0),NA())</f>
        <v>96.26</v>
      </c>
      <c r="F2558" s="28">
        <f ca="1">IF(ISNUMBER(OFFSET(INDIRECT("'"&amp;'DATA for charts'!F$5&amp;"'!$O1"),$A2558-1,0)),OFFSET(INDIRECT("'"&amp;'DATA for charts'!F$5&amp;"'!$O1"),$A2558-1,0),NA())</f>
        <v>83.262746107191006</v>
      </c>
      <c r="G2558" s="28">
        <f ca="1">IF(ISNUMBER(OFFSET(INDIRECT("'"&amp;'DATA for charts'!G$5&amp;"'!$O1"),$A2558-1,0)),OFFSET(INDIRECT("'"&amp;'DATA for charts'!G$5&amp;"'!$O1"),$A2558-1,0),NA())</f>
        <v>86.72</v>
      </c>
      <c r="H2558" s="28">
        <f ca="1">IF(ISNUMBER(OFFSET(INDIRECT("'"&amp;'DATA for charts'!H$5&amp;"'!$O1"),$A2558-1,0)),OFFSET(INDIRECT("'"&amp;'DATA for charts'!H$5&amp;"'!$O1"),$A2558-1,0),NA())</f>
        <v>85.969192199673898</v>
      </c>
      <c r="I2558" s="28" t="e">
        <f ca="1">IF(ISNUMBER(OFFSET(INDIRECT("'"&amp;'DATA for charts'!I$5&amp;"'!$O1"),$A2558-1,0)),OFFSET(INDIRECT("'"&amp;'DATA for charts'!I$5&amp;"'!$O1"),$A2558-1,0),NA())</f>
        <v>#N/A</v>
      </c>
      <c r="J2558" s="28" t="e">
        <f ca="1">IF(ISNUMBER(OFFSET(INDIRECT("'"&amp;'DATA for charts'!J$5&amp;"'!$O1"),$A2558-1,0)),OFFSET(INDIRECT("'"&amp;'DATA for charts'!J$5&amp;"'!$O1"),$A2558-1,0),NA())</f>
        <v>#N/A</v>
      </c>
      <c r="K2558" s="28" t="e">
        <f ca="1">IF(ISNUMBER(OFFSET(INDIRECT("'"&amp;'DATA for charts'!K$5&amp;"'!$O1"),$A2558-1,0)),OFFSET(INDIRECT("'"&amp;'DATA for charts'!K$5&amp;"'!$O1"),$A2558-1,0),NA())</f>
        <v>#N/A</v>
      </c>
      <c r="L2558" s="28" t="e">
        <f ca="1">IF(ISNUMBER(OFFSET(INDIRECT("'"&amp;'DATA for charts'!L$5&amp;"'!$O1"),$A2558-1,0)),OFFSET(INDIRECT("'"&amp;'DATA for charts'!L$5&amp;"'!$O1"),$A2558-1,0),NA())</f>
        <v>#N/A</v>
      </c>
      <c r="M2558" s="28" t="e">
        <f ca="1">IF(ISNUMBER(OFFSET(INDIRECT("'"&amp;'DATA for charts'!M$5&amp;"'!$O1"),$A2558-1,0)),OFFSET(INDIRECT("'"&amp;'DATA for charts'!M$5&amp;"'!$O1"),$A2558-1,0),NA())</f>
        <v>#N/A</v>
      </c>
      <c r="N2558" s="28" t="e">
        <f ca="1">IF(ISNUMBER(OFFSET(INDIRECT("'"&amp;'DATA for charts'!N$5&amp;"'!$O1"),$A2558-1,0)),OFFSET(INDIRECT("'"&amp;'DATA for charts'!N$5&amp;"'!$O1"),$A2558-1,0),NA())</f>
        <v>#N/A</v>
      </c>
      <c r="O2558" s="28" t="e">
        <f ca="1">IF(ISNUMBER(OFFSET(INDIRECT("'"&amp;'DATA for charts'!O$5&amp;"'!$O1"),$A2558-1,0)),OFFSET(INDIRECT("'"&amp;'DATA for charts'!O$5&amp;"'!$O1"),$A2558-1,0),NA())</f>
        <v>#N/A</v>
      </c>
      <c r="P2558" s="28" t="e">
        <f ca="1">IF(ISNUMBER(OFFSET(INDIRECT("'"&amp;'DATA for charts'!P$5&amp;"'!$O1"),$A2558-1,0)),OFFSET(INDIRECT("'"&amp;'DATA for charts'!P$5&amp;"'!$O1"),$A2558-1,0),NA())</f>
        <v>#N/A</v>
      </c>
      <c r="Q2558" s="28" t="e">
        <f ca="1">IF(ISNUMBER(OFFSET(INDIRECT("'"&amp;'DATA for charts'!Q$5&amp;"'!$O1"),$A2558-1,0)),OFFSET(INDIRECT("'"&amp;'DATA for charts'!Q$5&amp;"'!$O1"),$A2558-1,0),NA())</f>
        <v>#N/A</v>
      </c>
      <c r="R2558" s="28" t="e">
        <f ca="1">IF(ISNUMBER(OFFSET(INDIRECT("'"&amp;'DATA for charts'!R$5&amp;"'!$O1"),$A2558-1,0)),OFFSET(INDIRECT("'"&amp;'DATA for charts'!R$5&amp;"'!$O1"),$A2558-1,0),NA())</f>
        <v>#N/A</v>
      </c>
      <c r="S2558" s="28" t="e">
        <f ca="1">IF(ISNUMBER(OFFSET(INDIRECT("'"&amp;'DATA for charts'!S$5&amp;"'!$O1"),$A2558-1,0)),OFFSET(INDIRECT("'"&amp;'DATA for charts'!S$5&amp;"'!$O1"),$A2558-1,0),NA())</f>
        <v>#N/A</v>
      </c>
    </row>
    <row r="2559" spans="1:19">
      <c r="A2559" s="226">
        <f t="shared" si="1620"/>
        <v>241</v>
      </c>
      <c r="B2559" s="8">
        <v>12</v>
      </c>
      <c r="C2559" s="28">
        <f ca="1">IF(ISNUMBER(OFFSET(INDIRECT("'"&amp;'DATA for charts'!C$5&amp;"'!$O1"),$A2559-1,0)),OFFSET(INDIRECT("'"&amp;'DATA for charts'!C$5&amp;"'!$O1"),$A2559-1,0),NA())</f>
        <v>99.56</v>
      </c>
      <c r="D2559" s="28">
        <f ca="1">IF(ISNUMBER(OFFSET(INDIRECT("'"&amp;'DATA for charts'!D$5&amp;"'!$O1"),$A2559-1,0)),OFFSET(INDIRECT("'"&amp;'DATA for charts'!D$5&amp;"'!$O1"),$A2559-1,0),NA())</f>
        <v>105.248</v>
      </c>
      <c r="E2559" s="28">
        <f ca="1">IF(ISNUMBER(OFFSET(INDIRECT("'"&amp;'DATA for charts'!E$5&amp;"'!$O1"),$A2559-1,0)),OFFSET(INDIRECT("'"&amp;'DATA for charts'!E$5&amp;"'!$O1"),$A2559-1,0),NA())</f>
        <v>101.75</v>
      </c>
      <c r="F2559" s="28">
        <f ca="1">IF(ISNUMBER(OFFSET(INDIRECT("'"&amp;'DATA for charts'!F$5&amp;"'!$O1"),$A2559-1,0)),OFFSET(INDIRECT("'"&amp;'DATA for charts'!F$5&amp;"'!$O1"),$A2559-1,0),NA())</f>
        <v>89.125583495308334</v>
      </c>
      <c r="G2559" s="28">
        <f ca="1">IF(ISNUMBER(OFFSET(INDIRECT("'"&amp;'DATA for charts'!G$5&amp;"'!$O1"),$A2559-1,0)),OFFSET(INDIRECT("'"&amp;'DATA for charts'!G$5&amp;"'!$O1"),$A2559-1,0),NA())</f>
        <v>94</v>
      </c>
      <c r="H2559" s="28">
        <f ca="1">IF(ISNUMBER(OFFSET(INDIRECT("'"&amp;'DATA for charts'!H$5&amp;"'!$O1"),$A2559-1,0)),OFFSET(INDIRECT("'"&amp;'DATA for charts'!H$5&amp;"'!$O1"),$A2559-1,0),NA())</f>
        <v>91.436700123979193</v>
      </c>
      <c r="I2559" s="28" t="e">
        <f ca="1">IF(ISNUMBER(OFFSET(INDIRECT("'"&amp;'DATA for charts'!I$5&amp;"'!$O1"),$A2559-1,0)),OFFSET(INDIRECT("'"&amp;'DATA for charts'!I$5&amp;"'!$O1"),$A2559-1,0),NA())</f>
        <v>#N/A</v>
      </c>
      <c r="J2559" s="28" t="e">
        <f ca="1">IF(ISNUMBER(OFFSET(INDIRECT("'"&amp;'DATA for charts'!J$5&amp;"'!$O1"),$A2559-1,0)),OFFSET(INDIRECT("'"&amp;'DATA for charts'!J$5&amp;"'!$O1"),$A2559-1,0),NA())</f>
        <v>#N/A</v>
      </c>
      <c r="K2559" s="28" t="e">
        <f ca="1">IF(ISNUMBER(OFFSET(INDIRECT("'"&amp;'DATA for charts'!K$5&amp;"'!$O1"),$A2559-1,0)),OFFSET(INDIRECT("'"&amp;'DATA for charts'!K$5&amp;"'!$O1"),$A2559-1,0),NA())</f>
        <v>#N/A</v>
      </c>
      <c r="L2559" s="28" t="e">
        <f ca="1">IF(ISNUMBER(OFFSET(INDIRECT("'"&amp;'DATA for charts'!L$5&amp;"'!$O1"),$A2559-1,0)),OFFSET(INDIRECT("'"&amp;'DATA for charts'!L$5&amp;"'!$O1"),$A2559-1,0),NA())</f>
        <v>#N/A</v>
      </c>
      <c r="M2559" s="28" t="e">
        <f ca="1">IF(ISNUMBER(OFFSET(INDIRECT("'"&amp;'DATA for charts'!M$5&amp;"'!$O1"),$A2559-1,0)),OFFSET(INDIRECT("'"&amp;'DATA for charts'!M$5&amp;"'!$O1"),$A2559-1,0),NA())</f>
        <v>#N/A</v>
      </c>
      <c r="N2559" s="28" t="e">
        <f ca="1">IF(ISNUMBER(OFFSET(INDIRECT("'"&amp;'DATA for charts'!N$5&amp;"'!$O1"),$A2559-1,0)),OFFSET(INDIRECT("'"&amp;'DATA for charts'!N$5&amp;"'!$O1"),$A2559-1,0),NA())</f>
        <v>#N/A</v>
      </c>
      <c r="O2559" s="28" t="e">
        <f ca="1">IF(ISNUMBER(OFFSET(INDIRECT("'"&amp;'DATA for charts'!O$5&amp;"'!$O1"),$A2559-1,0)),OFFSET(INDIRECT("'"&amp;'DATA for charts'!O$5&amp;"'!$O1"),$A2559-1,0),NA())</f>
        <v>#N/A</v>
      </c>
      <c r="P2559" s="28" t="e">
        <f ca="1">IF(ISNUMBER(OFFSET(INDIRECT("'"&amp;'DATA for charts'!P$5&amp;"'!$O1"),$A2559-1,0)),OFFSET(INDIRECT("'"&amp;'DATA for charts'!P$5&amp;"'!$O1"),$A2559-1,0),NA())</f>
        <v>#N/A</v>
      </c>
      <c r="Q2559" s="28" t="e">
        <f ca="1">IF(ISNUMBER(OFFSET(INDIRECT("'"&amp;'DATA for charts'!Q$5&amp;"'!$O1"),$A2559-1,0)),OFFSET(INDIRECT("'"&amp;'DATA for charts'!Q$5&amp;"'!$O1"),$A2559-1,0),NA())</f>
        <v>#N/A</v>
      </c>
      <c r="R2559" s="28" t="e">
        <f ca="1">IF(ISNUMBER(OFFSET(INDIRECT("'"&amp;'DATA for charts'!R$5&amp;"'!$O1"),$A2559-1,0)),OFFSET(INDIRECT("'"&amp;'DATA for charts'!R$5&amp;"'!$O1"),$A2559-1,0),NA())</f>
        <v>#N/A</v>
      </c>
      <c r="S2559" s="28" t="e">
        <f ca="1">IF(ISNUMBER(OFFSET(INDIRECT("'"&amp;'DATA for charts'!S$5&amp;"'!$O1"),$A2559-1,0)),OFFSET(INDIRECT("'"&amp;'DATA for charts'!S$5&amp;"'!$O1"),$A2559-1,0),NA())</f>
        <v>#N/A</v>
      </c>
    </row>
    <row r="2560" spans="1:19">
      <c r="A2560" s="226">
        <f t="shared" si="1620"/>
        <v>242</v>
      </c>
      <c r="B2560" s="8">
        <v>13</v>
      </c>
      <c r="C2560" s="28">
        <f ca="1">IF(ISNUMBER(OFFSET(INDIRECT("'"&amp;'DATA for charts'!C$5&amp;"'!$O1"),$A2560-1,0)),OFFSET(INDIRECT("'"&amp;'DATA for charts'!C$5&amp;"'!$O1"),$A2560-1,0),NA())</f>
        <v>99.19</v>
      </c>
      <c r="D2560" s="28">
        <f ca="1">IF(ISNUMBER(OFFSET(INDIRECT("'"&amp;'DATA for charts'!D$5&amp;"'!$O1"),$A2560-1,0)),OFFSET(INDIRECT("'"&amp;'DATA for charts'!D$5&amp;"'!$O1"),$A2560-1,0),NA())</f>
        <v>104.1118</v>
      </c>
      <c r="E2560" s="28">
        <f ca="1">IF(ISNUMBER(OFFSET(INDIRECT("'"&amp;'DATA for charts'!E$5&amp;"'!$O1"),$A2560-1,0)),OFFSET(INDIRECT("'"&amp;'DATA for charts'!E$5&amp;"'!$O1"),$A2560-1,0),NA())</f>
        <v>101.39</v>
      </c>
      <c r="F2560" s="28">
        <f ca="1">IF(ISNUMBER(OFFSET(INDIRECT("'"&amp;'DATA for charts'!F$5&amp;"'!$O1"),$A2560-1,0)),OFFSET(INDIRECT("'"&amp;'DATA for charts'!F$5&amp;"'!$O1"),$A2560-1,0),NA())</f>
        <v>88.222851336993998</v>
      </c>
      <c r="G2560" s="28">
        <f ca="1">IF(ISNUMBER(OFFSET(INDIRECT("'"&amp;'DATA for charts'!G$5&amp;"'!$O1"),$A2560-1,0)),OFFSET(INDIRECT("'"&amp;'DATA for charts'!G$5&amp;"'!$O1"),$A2560-1,0),NA())</f>
        <v>93.56</v>
      </c>
      <c r="H2560" s="28">
        <f ca="1">IF(ISNUMBER(OFFSET(INDIRECT("'"&amp;'DATA for charts'!H$5&amp;"'!$O1"),$A2560-1,0)),OFFSET(INDIRECT("'"&amp;'DATA for charts'!H$5&amp;"'!$O1"),$A2560-1,0),NA())</f>
        <v>91.056949651106407</v>
      </c>
      <c r="I2560" s="28" t="e">
        <f ca="1">IF(ISNUMBER(OFFSET(INDIRECT("'"&amp;'DATA for charts'!I$5&amp;"'!$O1"),$A2560-1,0)),OFFSET(INDIRECT("'"&amp;'DATA for charts'!I$5&amp;"'!$O1"),$A2560-1,0),NA())</f>
        <v>#N/A</v>
      </c>
      <c r="J2560" s="28" t="e">
        <f ca="1">IF(ISNUMBER(OFFSET(INDIRECT("'"&amp;'DATA for charts'!J$5&amp;"'!$O1"),$A2560-1,0)),OFFSET(INDIRECT("'"&amp;'DATA for charts'!J$5&amp;"'!$O1"),$A2560-1,0),NA())</f>
        <v>#N/A</v>
      </c>
      <c r="K2560" s="28" t="e">
        <f ca="1">IF(ISNUMBER(OFFSET(INDIRECT("'"&amp;'DATA for charts'!K$5&amp;"'!$O1"),$A2560-1,0)),OFFSET(INDIRECT("'"&amp;'DATA for charts'!K$5&amp;"'!$O1"),$A2560-1,0),NA())</f>
        <v>#N/A</v>
      </c>
      <c r="L2560" s="28" t="e">
        <f ca="1">IF(ISNUMBER(OFFSET(INDIRECT("'"&amp;'DATA for charts'!L$5&amp;"'!$O1"),$A2560-1,0)),OFFSET(INDIRECT("'"&amp;'DATA for charts'!L$5&amp;"'!$O1"),$A2560-1,0),NA())</f>
        <v>#N/A</v>
      </c>
      <c r="M2560" s="28" t="e">
        <f ca="1">IF(ISNUMBER(OFFSET(INDIRECT("'"&amp;'DATA for charts'!M$5&amp;"'!$O1"),$A2560-1,0)),OFFSET(INDIRECT("'"&amp;'DATA for charts'!M$5&amp;"'!$O1"),$A2560-1,0),NA())</f>
        <v>#N/A</v>
      </c>
      <c r="N2560" s="28" t="e">
        <f ca="1">IF(ISNUMBER(OFFSET(INDIRECT("'"&amp;'DATA for charts'!N$5&amp;"'!$O1"),$A2560-1,0)),OFFSET(INDIRECT("'"&amp;'DATA for charts'!N$5&amp;"'!$O1"),$A2560-1,0),NA())</f>
        <v>#N/A</v>
      </c>
      <c r="O2560" s="28" t="e">
        <f ca="1">IF(ISNUMBER(OFFSET(INDIRECT("'"&amp;'DATA for charts'!O$5&amp;"'!$O1"),$A2560-1,0)),OFFSET(INDIRECT("'"&amp;'DATA for charts'!O$5&amp;"'!$O1"),$A2560-1,0),NA())</f>
        <v>#N/A</v>
      </c>
      <c r="P2560" s="28" t="e">
        <f ca="1">IF(ISNUMBER(OFFSET(INDIRECT("'"&amp;'DATA for charts'!P$5&amp;"'!$O1"),$A2560-1,0)),OFFSET(INDIRECT("'"&amp;'DATA for charts'!P$5&amp;"'!$O1"),$A2560-1,0),NA())</f>
        <v>#N/A</v>
      </c>
      <c r="Q2560" s="28" t="e">
        <f ca="1">IF(ISNUMBER(OFFSET(INDIRECT("'"&amp;'DATA for charts'!Q$5&amp;"'!$O1"),$A2560-1,0)),OFFSET(INDIRECT("'"&amp;'DATA for charts'!Q$5&amp;"'!$O1"),$A2560-1,0),NA())</f>
        <v>#N/A</v>
      </c>
      <c r="R2560" s="28" t="e">
        <f ca="1">IF(ISNUMBER(OFFSET(INDIRECT("'"&amp;'DATA for charts'!R$5&amp;"'!$O1"),$A2560-1,0)),OFFSET(INDIRECT("'"&amp;'DATA for charts'!R$5&amp;"'!$O1"),$A2560-1,0),NA())</f>
        <v>#N/A</v>
      </c>
      <c r="S2560" s="28" t="e">
        <f ca="1">IF(ISNUMBER(OFFSET(INDIRECT("'"&amp;'DATA for charts'!S$5&amp;"'!$O1"),$A2560-1,0)),OFFSET(INDIRECT("'"&amp;'DATA for charts'!S$5&amp;"'!$O1"),$A2560-1,0),NA())</f>
        <v>#N/A</v>
      </c>
    </row>
    <row r="2561" spans="1:19">
      <c r="A2561" s="226">
        <f t="shared" si="1620"/>
        <v>243</v>
      </c>
      <c r="B2561" s="8">
        <v>14</v>
      </c>
      <c r="C2561" s="28">
        <f ca="1">IF(ISNUMBER(OFFSET(INDIRECT("'"&amp;'DATA for charts'!C$5&amp;"'!$O1"),$A2561-1,0)),OFFSET(INDIRECT("'"&amp;'DATA for charts'!C$5&amp;"'!$O1"),$A2561-1,0),NA())</f>
        <v>92.55</v>
      </c>
      <c r="D2561" s="28">
        <f ca="1">IF(ISNUMBER(OFFSET(INDIRECT("'"&amp;'DATA for charts'!D$5&amp;"'!$O1"),$A2561-1,0)),OFFSET(INDIRECT("'"&amp;'DATA for charts'!D$5&amp;"'!$O1"),$A2561-1,0),NA())</f>
        <v>97.163269999999997</v>
      </c>
      <c r="E2561" s="28">
        <f ca="1">IF(ISNUMBER(OFFSET(INDIRECT("'"&amp;'DATA for charts'!E$5&amp;"'!$O1"),$A2561-1,0)),OFFSET(INDIRECT("'"&amp;'DATA for charts'!E$5&amp;"'!$O1"),$A2561-1,0),NA())</f>
        <v>94.8</v>
      </c>
      <c r="F2561" s="28">
        <f ca="1">IF(ISNUMBER(OFFSET(INDIRECT("'"&amp;'DATA for charts'!F$5&amp;"'!$O1"),$A2561-1,0)),OFFSET(INDIRECT("'"&amp;'DATA for charts'!F$5&amp;"'!$O1"),$A2561-1,0),NA())</f>
        <v>81.537078208716338</v>
      </c>
      <c r="G2561" s="28">
        <f ca="1">IF(ISNUMBER(OFFSET(INDIRECT("'"&amp;'DATA for charts'!G$5&amp;"'!$O1"),$A2561-1,0)),OFFSET(INDIRECT("'"&amp;'DATA for charts'!G$5&amp;"'!$O1"),$A2561-1,0),NA())</f>
        <v>86.87</v>
      </c>
      <c r="H2561" s="28">
        <f ca="1">IF(ISNUMBER(OFFSET(INDIRECT("'"&amp;'DATA for charts'!H$5&amp;"'!$O1"),$A2561-1,0)),OFFSET(INDIRECT("'"&amp;'DATA for charts'!H$5&amp;"'!$O1"),$A2561-1,0),NA())</f>
        <v>84.5364977045069</v>
      </c>
      <c r="I2561" s="28" t="e">
        <f ca="1">IF(ISNUMBER(OFFSET(INDIRECT("'"&amp;'DATA for charts'!I$5&amp;"'!$O1"),$A2561-1,0)),OFFSET(INDIRECT("'"&amp;'DATA for charts'!I$5&amp;"'!$O1"),$A2561-1,0),NA())</f>
        <v>#N/A</v>
      </c>
      <c r="J2561" s="28" t="e">
        <f ca="1">IF(ISNUMBER(OFFSET(INDIRECT("'"&amp;'DATA for charts'!J$5&amp;"'!$O1"),$A2561-1,0)),OFFSET(INDIRECT("'"&amp;'DATA for charts'!J$5&amp;"'!$O1"),$A2561-1,0),NA())</f>
        <v>#N/A</v>
      </c>
      <c r="K2561" s="28" t="e">
        <f ca="1">IF(ISNUMBER(OFFSET(INDIRECT("'"&amp;'DATA for charts'!K$5&amp;"'!$O1"),$A2561-1,0)),OFFSET(INDIRECT("'"&amp;'DATA for charts'!K$5&amp;"'!$O1"),$A2561-1,0),NA())</f>
        <v>#N/A</v>
      </c>
      <c r="L2561" s="28" t="e">
        <f ca="1">IF(ISNUMBER(OFFSET(INDIRECT("'"&amp;'DATA for charts'!L$5&amp;"'!$O1"),$A2561-1,0)),OFFSET(INDIRECT("'"&amp;'DATA for charts'!L$5&amp;"'!$O1"),$A2561-1,0),NA())</f>
        <v>#N/A</v>
      </c>
      <c r="M2561" s="28" t="e">
        <f ca="1">IF(ISNUMBER(OFFSET(INDIRECT("'"&amp;'DATA for charts'!M$5&amp;"'!$O1"),$A2561-1,0)),OFFSET(INDIRECT("'"&amp;'DATA for charts'!M$5&amp;"'!$O1"),$A2561-1,0),NA())</f>
        <v>#N/A</v>
      </c>
      <c r="N2561" s="28" t="e">
        <f ca="1">IF(ISNUMBER(OFFSET(INDIRECT("'"&amp;'DATA for charts'!N$5&amp;"'!$O1"),$A2561-1,0)),OFFSET(INDIRECT("'"&amp;'DATA for charts'!N$5&amp;"'!$O1"),$A2561-1,0),NA())</f>
        <v>#N/A</v>
      </c>
      <c r="O2561" s="28" t="e">
        <f ca="1">IF(ISNUMBER(OFFSET(INDIRECT("'"&amp;'DATA for charts'!O$5&amp;"'!$O1"),$A2561-1,0)),OFFSET(INDIRECT("'"&amp;'DATA for charts'!O$5&amp;"'!$O1"),$A2561-1,0),NA())</f>
        <v>#N/A</v>
      </c>
      <c r="P2561" s="28" t="e">
        <f ca="1">IF(ISNUMBER(OFFSET(INDIRECT("'"&amp;'DATA for charts'!P$5&amp;"'!$O1"),$A2561-1,0)),OFFSET(INDIRECT("'"&amp;'DATA for charts'!P$5&amp;"'!$O1"),$A2561-1,0),NA())</f>
        <v>#N/A</v>
      </c>
      <c r="Q2561" s="28" t="e">
        <f ca="1">IF(ISNUMBER(OFFSET(INDIRECT("'"&amp;'DATA for charts'!Q$5&amp;"'!$O1"),$A2561-1,0)),OFFSET(INDIRECT("'"&amp;'DATA for charts'!Q$5&amp;"'!$O1"),$A2561-1,0),NA())</f>
        <v>#N/A</v>
      </c>
      <c r="R2561" s="28" t="e">
        <f ca="1">IF(ISNUMBER(OFFSET(INDIRECT("'"&amp;'DATA for charts'!R$5&amp;"'!$O1"),$A2561-1,0)),OFFSET(INDIRECT("'"&amp;'DATA for charts'!R$5&amp;"'!$O1"),$A2561-1,0),NA())</f>
        <v>#N/A</v>
      </c>
      <c r="S2561" s="28" t="e">
        <f ca="1">IF(ISNUMBER(OFFSET(INDIRECT("'"&amp;'DATA for charts'!S$5&amp;"'!$O1"),$A2561-1,0)),OFFSET(INDIRECT("'"&amp;'DATA for charts'!S$5&amp;"'!$O1"),$A2561-1,0),NA())</f>
        <v>#N/A</v>
      </c>
    </row>
    <row r="2562" spans="1:19">
      <c r="A2562" s="226">
        <f t="shared" si="1620"/>
        <v>244</v>
      </c>
      <c r="B2562" s="8">
        <v>15</v>
      </c>
      <c r="C2562" s="28">
        <f ca="1">IF(ISNUMBER(OFFSET(INDIRECT("'"&amp;'DATA for charts'!C$5&amp;"'!$O1"),$A2562-1,0)),OFFSET(INDIRECT("'"&amp;'DATA for charts'!C$5&amp;"'!$O1"),$A2562-1,0),NA())</f>
        <v>80.819999999999993</v>
      </c>
      <c r="D2562" s="28">
        <f ca="1">IF(ISNUMBER(OFFSET(INDIRECT("'"&amp;'DATA for charts'!D$5&amp;"'!$O1"),$A2562-1,0)),OFFSET(INDIRECT("'"&amp;'DATA for charts'!D$5&amp;"'!$O1"),$A2562-1,0),NA())</f>
        <v>85.329059999999998</v>
      </c>
      <c r="E2562" s="28">
        <f ca="1">IF(ISNUMBER(OFFSET(INDIRECT("'"&amp;'DATA for charts'!E$5&amp;"'!$O1"),$A2562-1,0)),OFFSET(INDIRECT("'"&amp;'DATA for charts'!E$5&amp;"'!$O1"),$A2562-1,0),NA())</f>
        <v>83.09</v>
      </c>
      <c r="F2562" s="28">
        <f ca="1">IF(ISNUMBER(OFFSET(INDIRECT("'"&amp;'DATA for charts'!F$5&amp;"'!$O1"),$A2562-1,0)),OFFSET(INDIRECT("'"&amp;'DATA for charts'!F$5&amp;"'!$O1"),$A2562-1,0),NA())</f>
        <v>70.143145248254669</v>
      </c>
      <c r="G2562" s="28">
        <f ca="1">IF(ISNUMBER(OFFSET(INDIRECT("'"&amp;'DATA for charts'!G$5&amp;"'!$O1"),$A2562-1,0)),OFFSET(INDIRECT("'"&amp;'DATA for charts'!G$5&amp;"'!$O1"),$A2562-1,0),NA())</f>
        <v>75.05</v>
      </c>
      <c r="H2562" s="28">
        <f ca="1">IF(ISNUMBER(OFFSET(INDIRECT("'"&amp;'DATA for charts'!H$5&amp;"'!$O1"),$A2562-1,0)),OFFSET(INDIRECT("'"&amp;'DATA for charts'!H$5&amp;"'!$O1"),$A2562-1,0),NA())</f>
        <v>73.255394979228896</v>
      </c>
      <c r="I2562" s="28" t="e">
        <f ca="1">IF(ISNUMBER(OFFSET(INDIRECT("'"&amp;'DATA for charts'!I$5&amp;"'!$O1"),$A2562-1,0)),OFFSET(INDIRECT("'"&amp;'DATA for charts'!I$5&amp;"'!$O1"),$A2562-1,0),NA())</f>
        <v>#N/A</v>
      </c>
      <c r="J2562" s="28" t="e">
        <f ca="1">IF(ISNUMBER(OFFSET(INDIRECT("'"&amp;'DATA for charts'!J$5&amp;"'!$O1"),$A2562-1,0)),OFFSET(INDIRECT("'"&amp;'DATA for charts'!J$5&amp;"'!$O1"),$A2562-1,0),NA())</f>
        <v>#N/A</v>
      </c>
      <c r="K2562" s="28" t="e">
        <f ca="1">IF(ISNUMBER(OFFSET(INDIRECT("'"&amp;'DATA for charts'!K$5&amp;"'!$O1"),$A2562-1,0)),OFFSET(INDIRECT("'"&amp;'DATA for charts'!K$5&amp;"'!$O1"),$A2562-1,0),NA())</f>
        <v>#N/A</v>
      </c>
      <c r="L2562" s="28" t="e">
        <f ca="1">IF(ISNUMBER(OFFSET(INDIRECT("'"&amp;'DATA for charts'!L$5&amp;"'!$O1"),$A2562-1,0)),OFFSET(INDIRECT("'"&amp;'DATA for charts'!L$5&amp;"'!$O1"),$A2562-1,0),NA())</f>
        <v>#N/A</v>
      </c>
      <c r="M2562" s="28" t="e">
        <f ca="1">IF(ISNUMBER(OFFSET(INDIRECT("'"&amp;'DATA for charts'!M$5&amp;"'!$O1"),$A2562-1,0)),OFFSET(INDIRECT("'"&amp;'DATA for charts'!M$5&amp;"'!$O1"),$A2562-1,0),NA())</f>
        <v>#N/A</v>
      </c>
      <c r="N2562" s="28" t="e">
        <f ca="1">IF(ISNUMBER(OFFSET(INDIRECT("'"&amp;'DATA for charts'!N$5&amp;"'!$O1"),$A2562-1,0)),OFFSET(INDIRECT("'"&amp;'DATA for charts'!N$5&amp;"'!$O1"),$A2562-1,0),NA())</f>
        <v>#N/A</v>
      </c>
      <c r="O2562" s="28" t="e">
        <f ca="1">IF(ISNUMBER(OFFSET(INDIRECT("'"&amp;'DATA for charts'!O$5&amp;"'!$O1"),$A2562-1,0)),OFFSET(INDIRECT("'"&amp;'DATA for charts'!O$5&amp;"'!$O1"),$A2562-1,0),NA())</f>
        <v>#N/A</v>
      </c>
      <c r="P2562" s="28" t="e">
        <f ca="1">IF(ISNUMBER(OFFSET(INDIRECT("'"&amp;'DATA for charts'!P$5&amp;"'!$O1"),$A2562-1,0)),OFFSET(INDIRECT("'"&amp;'DATA for charts'!P$5&amp;"'!$O1"),$A2562-1,0),NA())</f>
        <v>#N/A</v>
      </c>
      <c r="Q2562" s="28" t="e">
        <f ca="1">IF(ISNUMBER(OFFSET(INDIRECT("'"&amp;'DATA for charts'!Q$5&amp;"'!$O1"),$A2562-1,0)),OFFSET(INDIRECT("'"&amp;'DATA for charts'!Q$5&amp;"'!$O1"),$A2562-1,0),NA())</f>
        <v>#N/A</v>
      </c>
      <c r="R2562" s="28" t="e">
        <f ca="1">IF(ISNUMBER(OFFSET(INDIRECT("'"&amp;'DATA for charts'!R$5&amp;"'!$O1"),$A2562-1,0)),OFFSET(INDIRECT("'"&amp;'DATA for charts'!R$5&amp;"'!$O1"),$A2562-1,0),NA())</f>
        <v>#N/A</v>
      </c>
      <c r="S2562" s="28" t="e">
        <f ca="1">IF(ISNUMBER(OFFSET(INDIRECT("'"&amp;'DATA for charts'!S$5&amp;"'!$O1"),$A2562-1,0)),OFFSET(INDIRECT("'"&amp;'DATA for charts'!S$5&amp;"'!$O1"),$A2562-1,0),NA())</f>
        <v>#N/A</v>
      </c>
    </row>
    <row r="2563" spans="1:19">
      <c r="A2563" s="226">
        <f t="shared" si="1620"/>
        <v>245</v>
      </c>
      <c r="B2563" s="8">
        <v>16</v>
      </c>
      <c r="C2563" s="28">
        <f ca="1">IF(ISNUMBER(OFFSET(INDIRECT("'"&amp;'DATA for charts'!C$5&amp;"'!$O1"),$A2563-1,0)),OFFSET(INDIRECT("'"&amp;'DATA for charts'!C$5&amp;"'!$O1"),$A2563-1,0),NA())</f>
        <v>64.17</v>
      </c>
      <c r="D2563" s="28">
        <f ca="1">IF(ISNUMBER(OFFSET(INDIRECT("'"&amp;'DATA for charts'!D$5&amp;"'!$O1"),$A2563-1,0)),OFFSET(INDIRECT("'"&amp;'DATA for charts'!D$5&amp;"'!$O1"),$A2563-1,0),NA())</f>
        <v>68.212090000000003</v>
      </c>
      <c r="E2563" s="28">
        <f ca="1">IF(ISNUMBER(OFFSET(INDIRECT("'"&amp;'DATA for charts'!E$5&amp;"'!$O1"),$A2563-1,0)),OFFSET(INDIRECT("'"&amp;'DATA for charts'!E$5&amp;"'!$O1"),$A2563-1,0),NA())</f>
        <v>66.25</v>
      </c>
      <c r="F2563" s="28">
        <f ca="1">IF(ISNUMBER(OFFSET(INDIRECT("'"&amp;'DATA for charts'!F$5&amp;"'!$O1"),$A2563-1,0)),OFFSET(INDIRECT("'"&amp;'DATA for charts'!F$5&amp;"'!$O1"),$A2563-1,0),NA())</f>
        <v>53.677635709000498</v>
      </c>
      <c r="G2563" s="28">
        <f ca="1">IF(ISNUMBER(OFFSET(INDIRECT("'"&amp;'DATA for charts'!G$5&amp;"'!$O1"),$A2563-1,0)),OFFSET(INDIRECT("'"&amp;'DATA for charts'!G$5&amp;"'!$O1"),$A2563-1,0),NA())</f>
        <v>58.03</v>
      </c>
      <c r="H2563" s="28">
        <f ca="1">IF(ISNUMBER(OFFSET(INDIRECT("'"&amp;'DATA for charts'!H$5&amp;"'!$O1"),$A2563-1,0)),OFFSET(INDIRECT("'"&amp;'DATA for charts'!H$5&amp;"'!$O1"),$A2563-1,0),NA())</f>
        <v>57.623835446563497</v>
      </c>
      <c r="I2563" s="28" t="e">
        <f ca="1">IF(ISNUMBER(OFFSET(INDIRECT("'"&amp;'DATA for charts'!I$5&amp;"'!$O1"),$A2563-1,0)),OFFSET(INDIRECT("'"&amp;'DATA for charts'!I$5&amp;"'!$O1"),$A2563-1,0),NA())</f>
        <v>#N/A</v>
      </c>
      <c r="J2563" s="28" t="e">
        <f ca="1">IF(ISNUMBER(OFFSET(INDIRECT("'"&amp;'DATA for charts'!J$5&amp;"'!$O1"),$A2563-1,0)),OFFSET(INDIRECT("'"&amp;'DATA for charts'!J$5&amp;"'!$O1"),$A2563-1,0),NA())</f>
        <v>#N/A</v>
      </c>
      <c r="K2563" s="28" t="e">
        <f ca="1">IF(ISNUMBER(OFFSET(INDIRECT("'"&amp;'DATA for charts'!K$5&amp;"'!$O1"),$A2563-1,0)),OFFSET(INDIRECT("'"&amp;'DATA for charts'!K$5&amp;"'!$O1"),$A2563-1,0),NA())</f>
        <v>#N/A</v>
      </c>
      <c r="L2563" s="28" t="e">
        <f ca="1">IF(ISNUMBER(OFFSET(INDIRECT("'"&amp;'DATA for charts'!L$5&amp;"'!$O1"),$A2563-1,0)),OFFSET(INDIRECT("'"&amp;'DATA for charts'!L$5&amp;"'!$O1"),$A2563-1,0),NA())</f>
        <v>#N/A</v>
      </c>
      <c r="M2563" s="28" t="e">
        <f ca="1">IF(ISNUMBER(OFFSET(INDIRECT("'"&amp;'DATA for charts'!M$5&amp;"'!$O1"),$A2563-1,0)),OFFSET(INDIRECT("'"&amp;'DATA for charts'!M$5&amp;"'!$O1"),$A2563-1,0),NA())</f>
        <v>#N/A</v>
      </c>
      <c r="N2563" s="28" t="e">
        <f ca="1">IF(ISNUMBER(OFFSET(INDIRECT("'"&amp;'DATA for charts'!N$5&amp;"'!$O1"),$A2563-1,0)),OFFSET(INDIRECT("'"&amp;'DATA for charts'!N$5&amp;"'!$O1"),$A2563-1,0),NA())</f>
        <v>#N/A</v>
      </c>
      <c r="O2563" s="28" t="e">
        <f ca="1">IF(ISNUMBER(OFFSET(INDIRECT("'"&amp;'DATA for charts'!O$5&amp;"'!$O1"),$A2563-1,0)),OFFSET(INDIRECT("'"&amp;'DATA for charts'!O$5&amp;"'!$O1"),$A2563-1,0),NA())</f>
        <v>#N/A</v>
      </c>
      <c r="P2563" s="28" t="e">
        <f ca="1">IF(ISNUMBER(OFFSET(INDIRECT("'"&amp;'DATA for charts'!P$5&amp;"'!$O1"),$A2563-1,0)),OFFSET(INDIRECT("'"&amp;'DATA for charts'!P$5&amp;"'!$O1"),$A2563-1,0),NA())</f>
        <v>#N/A</v>
      </c>
      <c r="Q2563" s="28" t="e">
        <f ca="1">IF(ISNUMBER(OFFSET(INDIRECT("'"&amp;'DATA for charts'!Q$5&amp;"'!$O1"),$A2563-1,0)),OFFSET(INDIRECT("'"&amp;'DATA for charts'!Q$5&amp;"'!$O1"),$A2563-1,0),NA())</f>
        <v>#N/A</v>
      </c>
      <c r="R2563" s="28" t="e">
        <f ca="1">IF(ISNUMBER(OFFSET(INDIRECT("'"&amp;'DATA for charts'!R$5&amp;"'!$O1"),$A2563-1,0)),OFFSET(INDIRECT("'"&amp;'DATA for charts'!R$5&amp;"'!$O1"),$A2563-1,0),NA())</f>
        <v>#N/A</v>
      </c>
      <c r="S2563" s="28" t="e">
        <f ca="1">IF(ISNUMBER(OFFSET(INDIRECT("'"&amp;'DATA for charts'!S$5&amp;"'!$O1"),$A2563-1,0)),OFFSET(INDIRECT("'"&amp;'DATA for charts'!S$5&amp;"'!$O1"),$A2563-1,0),NA())</f>
        <v>#N/A</v>
      </c>
    </row>
    <row r="2564" spans="1:19">
      <c r="A2564" s="226">
        <f t="shared" si="1620"/>
        <v>246</v>
      </c>
      <c r="B2564" s="8">
        <v>17</v>
      </c>
      <c r="C2564" s="28">
        <f ca="1">IF(ISNUMBER(OFFSET(INDIRECT("'"&amp;'DATA for charts'!C$5&amp;"'!$O1"),$A2564-1,0)),OFFSET(INDIRECT("'"&amp;'DATA for charts'!C$5&amp;"'!$O1"),$A2564-1,0),NA())</f>
        <v>37.29</v>
      </c>
      <c r="D2564" s="28">
        <f ca="1">IF(ISNUMBER(OFFSET(INDIRECT("'"&amp;'DATA for charts'!D$5&amp;"'!$O1"),$A2564-1,0)),OFFSET(INDIRECT("'"&amp;'DATA for charts'!D$5&amp;"'!$O1"),$A2564-1,0),NA())</f>
        <v>39.537140000000001</v>
      </c>
      <c r="E2564" s="28">
        <f ca="1">IF(ISNUMBER(OFFSET(INDIRECT("'"&amp;'DATA for charts'!E$5&amp;"'!$O1"),$A2564-1,0)),OFFSET(INDIRECT("'"&amp;'DATA for charts'!E$5&amp;"'!$O1"),$A2564-1,0),NA())</f>
        <v>38.07</v>
      </c>
      <c r="F2564" s="28">
        <f ca="1">IF(ISNUMBER(OFFSET(INDIRECT("'"&amp;'DATA for charts'!F$5&amp;"'!$O1"),$A2564-1,0)),OFFSET(INDIRECT("'"&amp;'DATA for charts'!F$5&amp;"'!$O1"),$A2564-1,0),NA())</f>
        <v>31.766029872706</v>
      </c>
      <c r="G2564" s="28">
        <f ca="1">IF(ISNUMBER(OFFSET(INDIRECT("'"&amp;'DATA for charts'!G$5&amp;"'!$O1"),$A2564-1,0)),OFFSET(INDIRECT("'"&amp;'DATA for charts'!G$5&amp;"'!$O1"),$A2564-1,0),NA())</f>
        <v>34.869999999999997</v>
      </c>
      <c r="H2564" s="28">
        <f ca="1">IF(ISNUMBER(OFFSET(INDIRECT("'"&amp;'DATA for charts'!H$5&amp;"'!$O1"),$A2564-1,0)),OFFSET(INDIRECT("'"&amp;'DATA for charts'!H$5&amp;"'!$O1"),$A2564-1,0),NA())</f>
        <v>33.076737365742702</v>
      </c>
      <c r="I2564" s="28" t="e">
        <f ca="1">IF(ISNUMBER(OFFSET(INDIRECT("'"&amp;'DATA for charts'!I$5&amp;"'!$O1"),$A2564-1,0)),OFFSET(INDIRECT("'"&amp;'DATA for charts'!I$5&amp;"'!$O1"),$A2564-1,0),NA())</f>
        <v>#N/A</v>
      </c>
      <c r="J2564" s="28" t="e">
        <f ca="1">IF(ISNUMBER(OFFSET(INDIRECT("'"&amp;'DATA for charts'!J$5&amp;"'!$O1"),$A2564-1,0)),OFFSET(INDIRECT("'"&amp;'DATA for charts'!J$5&amp;"'!$O1"),$A2564-1,0),NA())</f>
        <v>#N/A</v>
      </c>
      <c r="K2564" s="28" t="e">
        <f ca="1">IF(ISNUMBER(OFFSET(INDIRECT("'"&amp;'DATA for charts'!K$5&amp;"'!$O1"),$A2564-1,0)),OFFSET(INDIRECT("'"&amp;'DATA for charts'!K$5&amp;"'!$O1"),$A2564-1,0),NA())</f>
        <v>#N/A</v>
      </c>
      <c r="L2564" s="28" t="e">
        <f ca="1">IF(ISNUMBER(OFFSET(INDIRECT("'"&amp;'DATA for charts'!L$5&amp;"'!$O1"),$A2564-1,0)),OFFSET(INDIRECT("'"&amp;'DATA for charts'!L$5&amp;"'!$O1"),$A2564-1,0),NA())</f>
        <v>#N/A</v>
      </c>
      <c r="M2564" s="28" t="e">
        <f ca="1">IF(ISNUMBER(OFFSET(INDIRECT("'"&amp;'DATA for charts'!M$5&amp;"'!$O1"),$A2564-1,0)),OFFSET(INDIRECT("'"&amp;'DATA for charts'!M$5&amp;"'!$O1"),$A2564-1,0),NA())</f>
        <v>#N/A</v>
      </c>
      <c r="N2564" s="28" t="e">
        <f ca="1">IF(ISNUMBER(OFFSET(INDIRECT("'"&amp;'DATA for charts'!N$5&amp;"'!$O1"),$A2564-1,0)),OFFSET(INDIRECT("'"&amp;'DATA for charts'!N$5&amp;"'!$O1"),$A2564-1,0),NA())</f>
        <v>#N/A</v>
      </c>
      <c r="O2564" s="28" t="e">
        <f ca="1">IF(ISNUMBER(OFFSET(INDIRECT("'"&amp;'DATA for charts'!O$5&amp;"'!$O1"),$A2564-1,0)),OFFSET(INDIRECT("'"&amp;'DATA for charts'!O$5&amp;"'!$O1"),$A2564-1,0),NA())</f>
        <v>#N/A</v>
      </c>
      <c r="P2564" s="28" t="e">
        <f ca="1">IF(ISNUMBER(OFFSET(INDIRECT("'"&amp;'DATA for charts'!P$5&amp;"'!$O1"),$A2564-1,0)),OFFSET(INDIRECT("'"&amp;'DATA for charts'!P$5&amp;"'!$O1"),$A2564-1,0),NA())</f>
        <v>#N/A</v>
      </c>
      <c r="Q2564" s="28" t="e">
        <f ca="1">IF(ISNUMBER(OFFSET(INDIRECT("'"&amp;'DATA for charts'!Q$5&amp;"'!$O1"),$A2564-1,0)),OFFSET(INDIRECT("'"&amp;'DATA for charts'!Q$5&amp;"'!$O1"),$A2564-1,0),NA())</f>
        <v>#N/A</v>
      </c>
      <c r="R2564" s="28" t="e">
        <f ca="1">IF(ISNUMBER(OFFSET(INDIRECT("'"&amp;'DATA for charts'!R$5&amp;"'!$O1"),$A2564-1,0)),OFFSET(INDIRECT("'"&amp;'DATA for charts'!R$5&amp;"'!$O1"),$A2564-1,0),NA())</f>
        <v>#N/A</v>
      </c>
      <c r="S2564" s="28" t="e">
        <f ca="1">IF(ISNUMBER(OFFSET(INDIRECT("'"&amp;'DATA for charts'!S$5&amp;"'!$O1"),$A2564-1,0)),OFFSET(INDIRECT("'"&amp;'DATA for charts'!S$5&amp;"'!$O1"),$A2564-1,0),NA())</f>
        <v>#N/A</v>
      </c>
    </row>
    <row r="2565" spans="1:19">
      <c r="A2565" s="226">
        <f t="shared" si="1620"/>
        <v>247</v>
      </c>
      <c r="B2565" s="8">
        <v>18</v>
      </c>
      <c r="C2565" s="28">
        <f ca="1">IF(ISNUMBER(OFFSET(INDIRECT("'"&amp;'DATA for charts'!C$5&amp;"'!$O1"),$A2565-1,0)),OFFSET(INDIRECT("'"&amp;'DATA for charts'!C$5&amp;"'!$O1"),$A2565-1,0),NA())</f>
        <v>19.350000000000001</v>
      </c>
      <c r="D2565" s="28">
        <f ca="1">IF(ISNUMBER(OFFSET(INDIRECT("'"&amp;'DATA for charts'!D$5&amp;"'!$O1"),$A2565-1,0)),OFFSET(INDIRECT("'"&amp;'DATA for charts'!D$5&amp;"'!$O1"),$A2565-1,0),NA())</f>
        <v>20.26276</v>
      </c>
      <c r="E2565" s="28">
        <f ca="1">IF(ISNUMBER(OFFSET(INDIRECT("'"&amp;'DATA for charts'!E$5&amp;"'!$O1"),$A2565-1,0)),OFFSET(INDIRECT("'"&amp;'DATA for charts'!E$5&amp;"'!$O1"),$A2565-1,0),NA())</f>
        <v>19.399999999999999</v>
      </c>
      <c r="F2565" s="28">
        <f ca="1">IF(ISNUMBER(OFFSET(INDIRECT("'"&amp;'DATA for charts'!F$5&amp;"'!$O1"),$A2565-1,0)),OFFSET(INDIRECT("'"&amp;'DATA for charts'!F$5&amp;"'!$O1"),$A2565-1,0),NA())</f>
        <v>15.605132254524433</v>
      </c>
      <c r="G2565" s="28">
        <f ca="1">IF(ISNUMBER(OFFSET(INDIRECT("'"&amp;'DATA for charts'!G$5&amp;"'!$O1"),$A2565-1,0)),OFFSET(INDIRECT("'"&amp;'DATA for charts'!G$5&amp;"'!$O1"),$A2565-1,0),NA())</f>
        <v>17.73</v>
      </c>
      <c r="H2565" s="28">
        <f ca="1">IF(ISNUMBER(OFFSET(INDIRECT("'"&amp;'DATA for charts'!H$5&amp;"'!$O1"),$A2565-1,0)),OFFSET(INDIRECT("'"&amp;'DATA for charts'!H$5&amp;"'!$O1"),$A2565-1,0),NA())</f>
        <v>16.7825212817697</v>
      </c>
      <c r="I2565" s="28" t="e">
        <f ca="1">IF(ISNUMBER(OFFSET(INDIRECT("'"&amp;'DATA for charts'!I$5&amp;"'!$O1"),$A2565-1,0)),OFFSET(INDIRECT("'"&amp;'DATA for charts'!I$5&amp;"'!$O1"),$A2565-1,0),NA())</f>
        <v>#N/A</v>
      </c>
      <c r="J2565" s="28" t="e">
        <f ca="1">IF(ISNUMBER(OFFSET(INDIRECT("'"&amp;'DATA for charts'!J$5&amp;"'!$O1"),$A2565-1,0)),OFFSET(INDIRECT("'"&amp;'DATA for charts'!J$5&amp;"'!$O1"),$A2565-1,0),NA())</f>
        <v>#N/A</v>
      </c>
      <c r="K2565" s="28" t="e">
        <f ca="1">IF(ISNUMBER(OFFSET(INDIRECT("'"&amp;'DATA for charts'!K$5&amp;"'!$O1"),$A2565-1,0)),OFFSET(INDIRECT("'"&amp;'DATA for charts'!K$5&amp;"'!$O1"),$A2565-1,0),NA())</f>
        <v>#N/A</v>
      </c>
      <c r="L2565" s="28" t="e">
        <f ca="1">IF(ISNUMBER(OFFSET(INDIRECT("'"&amp;'DATA for charts'!L$5&amp;"'!$O1"),$A2565-1,0)),OFFSET(INDIRECT("'"&amp;'DATA for charts'!L$5&amp;"'!$O1"),$A2565-1,0),NA())</f>
        <v>#N/A</v>
      </c>
      <c r="M2565" s="28" t="e">
        <f ca="1">IF(ISNUMBER(OFFSET(INDIRECT("'"&amp;'DATA for charts'!M$5&amp;"'!$O1"),$A2565-1,0)),OFFSET(INDIRECT("'"&amp;'DATA for charts'!M$5&amp;"'!$O1"),$A2565-1,0),NA())</f>
        <v>#N/A</v>
      </c>
      <c r="N2565" s="28" t="e">
        <f ca="1">IF(ISNUMBER(OFFSET(INDIRECT("'"&amp;'DATA for charts'!N$5&amp;"'!$O1"),$A2565-1,0)),OFFSET(INDIRECT("'"&amp;'DATA for charts'!N$5&amp;"'!$O1"),$A2565-1,0),NA())</f>
        <v>#N/A</v>
      </c>
      <c r="O2565" s="28" t="e">
        <f ca="1">IF(ISNUMBER(OFFSET(INDIRECT("'"&amp;'DATA for charts'!O$5&amp;"'!$O1"),$A2565-1,0)),OFFSET(INDIRECT("'"&amp;'DATA for charts'!O$5&amp;"'!$O1"),$A2565-1,0),NA())</f>
        <v>#N/A</v>
      </c>
      <c r="P2565" s="28" t="e">
        <f ca="1">IF(ISNUMBER(OFFSET(INDIRECT("'"&amp;'DATA for charts'!P$5&amp;"'!$O1"),$A2565-1,0)),OFFSET(INDIRECT("'"&amp;'DATA for charts'!P$5&amp;"'!$O1"),$A2565-1,0),NA())</f>
        <v>#N/A</v>
      </c>
      <c r="Q2565" s="28" t="e">
        <f ca="1">IF(ISNUMBER(OFFSET(INDIRECT("'"&amp;'DATA for charts'!Q$5&amp;"'!$O1"),$A2565-1,0)),OFFSET(INDIRECT("'"&amp;'DATA for charts'!Q$5&amp;"'!$O1"),$A2565-1,0),NA())</f>
        <v>#N/A</v>
      </c>
      <c r="R2565" s="28" t="e">
        <f ca="1">IF(ISNUMBER(OFFSET(INDIRECT("'"&amp;'DATA for charts'!R$5&amp;"'!$O1"),$A2565-1,0)),OFFSET(INDIRECT("'"&amp;'DATA for charts'!R$5&amp;"'!$O1"),$A2565-1,0),NA())</f>
        <v>#N/A</v>
      </c>
      <c r="S2565" s="28" t="e">
        <f ca="1">IF(ISNUMBER(OFFSET(INDIRECT("'"&amp;'DATA for charts'!S$5&amp;"'!$O1"),$A2565-1,0)),OFFSET(INDIRECT("'"&amp;'DATA for charts'!S$5&amp;"'!$O1"),$A2565-1,0),NA())</f>
        <v>#N/A</v>
      </c>
    </row>
    <row r="2566" spans="1:19">
      <c r="A2566" s="226">
        <f t="shared" si="1620"/>
        <v>248</v>
      </c>
      <c r="B2566" s="8">
        <v>19</v>
      </c>
      <c r="C2566" s="28">
        <f ca="1">IF(ISNUMBER(OFFSET(INDIRECT("'"&amp;'DATA for charts'!C$5&amp;"'!$O1"),$A2566-1,0)),OFFSET(INDIRECT("'"&amp;'DATA for charts'!C$5&amp;"'!$O1"),$A2566-1,0),NA())</f>
        <v>4.09</v>
      </c>
      <c r="D2566" s="28">
        <f ca="1">IF(ISNUMBER(OFFSET(INDIRECT("'"&amp;'DATA for charts'!D$5&amp;"'!$O1"),$A2566-1,0)),OFFSET(INDIRECT("'"&amp;'DATA for charts'!D$5&amp;"'!$O1"),$A2566-1,0),NA())</f>
        <v>4.2103990000000007</v>
      </c>
      <c r="E2566" s="28">
        <f ca="1">IF(ISNUMBER(OFFSET(INDIRECT("'"&amp;'DATA for charts'!E$5&amp;"'!$O1"),$A2566-1,0)),OFFSET(INDIRECT("'"&amp;'DATA for charts'!E$5&amp;"'!$O1"),$A2566-1,0),NA())</f>
        <v>4.03</v>
      </c>
      <c r="F2566" s="28">
        <f ca="1">IF(ISNUMBER(OFFSET(INDIRECT("'"&amp;'DATA for charts'!F$5&amp;"'!$O1"),$A2566-1,0)),OFFSET(INDIRECT("'"&amp;'DATA for charts'!F$5&amp;"'!$O1"),$A2566-1,0),NA())</f>
        <v>3.2381015337241501</v>
      </c>
      <c r="G2566" s="28">
        <f ca="1">IF(ISNUMBER(OFFSET(INDIRECT("'"&amp;'DATA for charts'!G$5&amp;"'!$O1"),$A2566-1,0)),OFFSET(INDIRECT("'"&amp;'DATA for charts'!G$5&amp;"'!$O1"),$A2566-1,0),NA())</f>
        <v>4.62</v>
      </c>
      <c r="H2566" s="28">
        <f ca="1">IF(ISNUMBER(OFFSET(INDIRECT("'"&amp;'DATA for charts'!H$5&amp;"'!$O1"),$A2566-1,0)),OFFSET(INDIRECT("'"&amp;'DATA for charts'!H$5&amp;"'!$O1"),$A2566-1,0),NA())</f>
        <v>3.4322901140805904</v>
      </c>
      <c r="I2566" s="28" t="e">
        <f ca="1">IF(ISNUMBER(OFFSET(INDIRECT("'"&amp;'DATA for charts'!I$5&amp;"'!$O1"),$A2566-1,0)),OFFSET(INDIRECT("'"&amp;'DATA for charts'!I$5&amp;"'!$O1"),$A2566-1,0),NA())</f>
        <v>#N/A</v>
      </c>
      <c r="J2566" s="28" t="e">
        <f ca="1">IF(ISNUMBER(OFFSET(INDIRECT("'"&amp;'DATA for charts'!J$5&amp;"'!$O1"),$A2566-1,0)),OFFSET(INDIRECT("'"&amp;'DATA for charts'!J$5&amp;"'!$O1"),$A2566-1,0),NA())</f>
        <v>#N/A</v>
      </c>
      <c r="K2566" s="28" t="e">
        <f ca="1">IF(ISNUMBER(OFFSET(INDIRECT("'"&amp;'DATA for charts'!K$5&amp;"'!$O1"),$A2566-1,0)),OFFSET(INDIRECT("'"&amp;'DATA for charts'!K$5&amp;"'!$O1"),$A2566-1,0),NA())</f>
        <v>#N/A</v>
      </c>
      <c r="L2566" s="28" t="e">
        <f ca="1">IF(ISNUMBER(OFFSET(INDIRECT("'"&amp;'DATA for charts'!L$5&amp;"'!$O1"),$A2566-1,0)),OFFSET(INDIRECT("'"&amp;'DATA for charts'!L$5&amp;"'!$O1"),$A2566-1,0),NA())</f>
        <v>#N/A</v>
      </c>
      <c r="M2566" s="28" t="e">
        <f ca="1">IF(ISNUMBER(OFFSET(INDIRECT("'"&amp;'DATA for charts'!M$5&amp;"'!$O1"),$A2566-1,0)),OFFSET(INDIRECT("'"&amp;'DATA for charts'!M$5&amp;"'!$O1"),$A2566-1,0),NA())</f>
        <v>#N/A</v>
      </c>
      <c r="N2566" s="28" t="e">
        <f ca="1">IF(ISNUMBER(OFFSET(INDIRECT("'"&amp;'DATA for charts'!N$5&amp;"'!$O1"),$A2566-1,0)),OFFSET(INDIRECT("'"&amp;'DATA for charts'!N$5&amp;"'!$O1"),$A2566-1,0),NA())</f>
        <v>#N/A</v>
      </c>
      <c r="O2566" s="28" t="e">
        <f ca="1">IF(ISNUMBER(OFFSET(INDIRECT("'"&amp;'DATA for charts'!O$5&amp;"'!$O1"),$A2566-1,0)),OFFSET(INDIRECT("'"&amp;'DATA for charts'!O$5&amp;"'!$O1"),$A2566-1,0),NA())</f>
        <v>#N/A</v>
      </c>
      <c r="P2566" s="28" t="e">
        <f ca="1">IF(ISNUMBER(OFFSET(INDIRECT("'"&amp;'DATA for charts'!P$5&amp;"'!$O1"),$A2566-1,0)),OFFSET(INDIRECT("'"&amp;'DATA for charts'!P$5&amp;"'!$O1"),$A2566-1,0),NA())</f>
        <v>#N/A</v>
      </c>
      <c r="Q2566" s="28" t="e">
        <f ca="1">IF(ISNUMBER(OFFSET(INDIRECT("'"&amp;'DATA for charts'!Q$5&amp;"'!$O1"),$A2566-1,0)),OFFSET(INDIRECT("'"&amp;'DATA for charts'!Q$5&amp;"'!$O1"),$A2566-1,0),NA())</f>
        <v>#N/A</v>
      </c>
      <c r="R2566" s="28" t="e">
        <f ca="1">IF(ISNUMBER(OFFSET(INDIRECT("'"&amp;'DATA for charts'!R$5&amp;"'!$O1"),$A2566-1,0)),OFFSET(INDIRECT("'"&amp;'DATA for charts'!R$5&amp;"'!$O1"),$A2566-1,0),NA())</f>
        <v>#N/A</v>
      </c>
      <c r="S2566" s="28" t="e">
        <f ca="1">IF(ISNUMBER(OFFSET(INDIRECT("'"&amp;'DATA for charts'!S$5&amp;"'!$O1"),$A2566-1,0)),OFFSET(INDIRECT("'"&amp;'DATA for charts'!S$5&amp;"'!$O1"),$A2566-1,0),NA())</f>
        <v>#N/A</v>
      </c>
    </row>
    <row r="2567" spans="1:19">
      <c r="A2567" s="226">
        <f t="shared" si="1620"/>
        <v>249</v>
      </c>
      <c r="B2567" s="8">
        <v>20</v>
      </c>
      <c r="C2567" s="28">
        <f ca="1">IF(ISNUMBER(OFFSET(INDIRECT("'"&amp;'DATA for charts'!C$5&amp;"'!$O1"),$A2567-1,0)),OFFSET(INDIRECT("'"&amp;'DATA for charts'!C$5&amp;"'!$O1"),$A2567-1,0),NA())</f>
        <v>0</v>
      </c>
      <c r="D2567" s="28">
        <f ca="1">IF(ISNUMBER(OFFSET(INDIRECT("'"&amp;'DATA for charts'!D$5&amp;"'!$O1"),$A2567-1,0)),OFFSET(INDIRECT("'"&amp;'DATA for charts'!D$5&amp;"'!$O1"),$A2567-1,0),NA())</f>
        <v>0</v>
      </c>
      <c r="E2567" s="28">
        <f ca="1">IF(ISNUMBER(OFFSET(INDIRECT("'"&amp;'DATA for charts'!E$5&amp;"'!$O1"),$A2567-1,0)),OFFSET(INDIRECT("'"&amp;'DATA for charts'!E$5&amp;"'!$O1"),$A2567-1,0),NA())</f>
        <v>0</v>
      </c>
      <c r="F2567" s="28">
        <f ca="1">IF(ISNUMBER(OFFSET(INDIRECT("'"&amp;'DATA for charts'!F$5&amp;"'!$O1"),$A2567-1,0)),OFFSET(INDIRECT("'"&amp;'DATA for charts'!F$5&amp;"'!$O1"),$A2567-1,0),NA())</f>
        <v>0</v>
      </c>
      <c r="G2567" s="28">
        <f ca="1">IF(ISNUMBER(OFFSET(INDIRECT("'"&amp;'DATA for charts'!G$5&amp;"'!$O1"),$A2567-1,0)),OFFSET(INDIRECT("'"&amp;'DATA for charts'!G$5&amp;"'!$O1"),$A2567-1,0),NA())</f>
        <v>0</v>
      </c>
      <c r="H2567" s="28">
        <f ca="1">IF(ISNUMBER(OFFSET(INDIRECT("'"&amp;'DATA for charts'!H$5&amp;"'!$O1"),$A2567-1,0)),OFFSET(INDIRECT("'"&amp;'DATA for charts'!H$5&amp;"'!$O1"),$A2567-1,0),NA())</f>
        <v>0</v>
      </c>
      <c r="I2567" s="28" t="e">
        <f ca="1">IF(ISNUMBER(OFFSET(INDIRECT("'"&amp;'DATA for charts'!I$5&amp;"'!$O1"),$A2567-1,0)),OFFSET(INDIRECT("'"&amp;'DATA for charts'!I$5&amp;"'!$O1"),$A2567-1,0),NA())</f>
        <v>#N/A</v>
      </c>
      <c r="J2567" s="28" t="e">
        <f ca="1">IF(ISNUMBER(OFFSET(INDIRECT("'"&amp;'DATA for charts'!J$5&amp;"'!$O1"),$A2567-1,0)),OFFSET(INDIRECT("'"&amp;'DATA for charts'!J$5&amp;"'!$O1"),$A2567-1,0),NA())</f>
        <v>#N/A</v>
      </c>
      <c r="K2567" s="28" t="e">
        <f ca="1">IF(ISNUMBER(OFFSET(INDIRECT("'"&amp;'DATA for charts'!K$5&amp;"'!$O1"),$A2567-1,0)),OFFSET(INDIRECT("'"&amp;'DATA for charts'!K$5&amp;"'!$O1"),$A2567-1,0),NA())</f>
        <v>#N/A</v>
      </c>
      <c r="L2567" s="28" t="e">
        <f ca="1">IF(ISNUMBER(OFFSET(INDIRECT("'"&amp;'DATA for charts'!L$5&amp;"'!$O1"),$A2567-1,0)),OFFSET(INDIRECT("'"&amp;'DATA for charts'!L$5&amp;"'!$O1"),$A2567-1,0),NA())</f>
        <v>#N/A</v>
      </c>
      <c r="M2567" s="28" t="e">
        <f ca="1">IF(ISNUMBER(OFFSET(INDIRECT("'"&amp;'DATA for charts'!M$5&amp;"'!$O1"),$A2567-1,0)),OFFSET(INDIRECT("'"&amp;'DATA for charts'!M$5&amp;"'!$O1"),$A2567-1,0),NA())</f>
        <v>#N/A</v>
      </c>
      <c r="N2567" s="28" t="e">
        <f ca="1">IF(ISNUMBER(OFFSET(INDIRECT("'"&amp;'DATA for charts'!N$5&amp;"'!$O1"),$A2567-1,0)),OFFSET(INDIRECT("'"&amp;'DATA for charts'!N$5&amp;"'!$O1"),$A2567-1,0),NA())</f>
        <v>#N/A</v>
      </c>
      <c r="O2567" s="28" t="e">
        <f ca="1">IF(ISNUMBER(OFFSET(INDIRECT("'"&amp;'DATA for charts'!O$5&amp;"'!$O1"),$A2567-1,0)),OFFSET(INDIRECT("'"&amp;'DATA for charts'!O$5&amp;"'!$O1"),$A2567-1,0),NA())</f>
        <v>#N/A</v>
      </c>
      <c r="P2567" s="28" t="e">
        <f ca="1">IF(ISNUMBER(OFFSET(INDIRECT("'"&amp;'DATA for charts'!P$5&amp;"'!$O1"),$A2567-1,0)),OFFSET(INDIRECT("'"&amp;'DATA for charts'!P$5&amp;"'!$O1"),$A2567-1,0),NA())</f>
        <v>#N/A</v>
      </c>
      <c r="Q2567" s="28" t="e">
        <f ca="1">IF(ISNUMBER(OFFSET(INDIRECT("'"&amp;'DATA for charts'!Q$5&amp;"'!$O1"),$A2567-1,0)),OFFSET(INDIRECT("'"&amp;'DATA for charts'!Q$5&amp;"'!$O1"),$A2567-1,0),NA())</f>
        <v>#N/A</v>
      </c>
      <c r="R2567" s="28" t="e">
        <f ca="1">IF(ISNUMBER(OFFSET(INDIRECT("'"&amp;'DATA for charts'!R$5&amp;"'!$O1"),$A2567-1,0)),OFFSET(INDIRECT("'"&amp;'DATA for charts'!R$5&amp;"'!$O1"),$A2567-1,0),NA())</f>
        <v>#N/A</v>
      </c>
      <c r="S2567" s="28" t="e">
        <f ca="1">IF(ISNUMBER(OFFSET(INDIRECT("'"&amp;'DATA for charts'!S$5&amp;"'!$O1"),$A2567-1,0)),OFFSET(INDIRECT("'"&amp;'DATA for charts'!S$5&amp;"'!$O1"),$A2567-1,0),NA())</f>
        <v>#N/A</v>
      </c>
    </row>
    <row r="2568" spans="1:19">
      <c r="A2568" s="226">
        <f t="shared" si="1620"/>
        <v>250</v>
      </c>
      <c r="B2568" s="8">
        <v>21</v>
      </c>
      <c r="C2568" s="28">
        <f ca="1">IF(ISNUMBER(OFFSET(INDIRECT("'"&amp;'DATA for charts'!C$5&amp;"'!$O1"),$A2568-1,0)),OFFSET(INDIRECT("'"&amp;'DATA for charts'!C$5&amp;"'!$O1"),$A2568-1,0),NA())</f>
        <v>0</v>
      </c>
      <c r="D2568" s="28">
        <f ca="1">IF(ISNUMBER(OFFSET(INDIRECT("'"&amp;'DATA for charts'!D$5&amp;"'!$O1"),$A2568-1,0)),OFFSET(INDIRECT("'"&amp;'DATA for charts'!D$5&amp;"'!$O1"),$A2568-1,0),NA())</f>
        <v>0</v>
      </c>
      <c r="E2568" s="28">
        <f ca="1">IF(ISNUMBER(OFFSET(INDIRECT("'"&amp;'DATA for charts'!E$5&amp;"'!$O1"),$A2568-1,0)),OFFSET(INDIRECT("'"&amp;'DATA for charts'!E$5&amp;"'!$O1"),$A2568-1,0),NA())</f>
        <v>0</v>
      </c>
      <c r="F2568" s="28">
        <f ca="1">IF(ISNUMBER(OFFSET(INDIRECT("'"&amp;'DATA for charts'!F$5&amp;"'!$O1"),$A2568-1,0)),OFFSET(INDIRECT("'"&amp;'DATA for charts'!F$5&amp;"'!$O1"),$A2568-1,0),NA())</f>
        <v>0</v>
      </c>
      <c r="G2568" s="28">
        <f ca="1">IF(ISNUMBER(OFFSET(INDIRECT("'"&amp;'DATA for charts'!G$5&amp;"'!$O1"),$A2568-1,0)),OFFSET(INDIRECT("'"&amp;'DATA for charts'!G$5&amp;"'!$O1"),$A2568-1,0),NA())</f>
        <v>0</v>
      </c>
      <c r="H2568" s="28">
        <f ca="1">IF(ISNUMBER(OFFSET(INDIRECT("'"&amp;'DATA for charts'!H$5&amp;"'!$O1"),$A2568-1,0)),OFFSET(INDIRECT("'"&amp;'DATA for charts'!H$5&amp;"'!$O1"),$A2568-1,0),NA())</f>
        <v>0</v>
      </c>
      <c r="I2568" s="28" t="e">
        <f ca="1">IF(ISNUMBER(OFFSET(INDIRECT("'"&amp;'DATA for charts'!I$5&amp;"'!$O1"),$A2568-1,0)),OFFSET(INDIRECT("'"&amp;'DATA for charts'!I$5&amp;"'!$O1"),$A2568-1,0),NA())</f>
        <v>#N/A</v>
      </c>
      <c r="J2568" s="28" t="e">
        <f ca="1">IF(ISNUMBER(OFFSET(INDIRECT("'"&amp;'DATA for charts'!J$5&amp;"'!$O1"),$A2568-1,0)),OFFSET(INDIRECT("'"&amp;'DATA for charts'!J$5&amp;"'!$O1"),$A2568-1,0),NA())</f>
        <v>#N/A</v>
      </c>
      <c r="K2568" s="28" t="e">
        <f ca="1">IF(ISNUMBER(OFFSET(INDIRECT("'"&amp;'DATA for charts'!K$5&amp;"'!$O1"),$A2568-1,0)),OFFSET(INDIRECT("'"&amp;'DATA for charts'!K$5&amp;"'!$O1"),$A2568-1,0),NA())</f>
        <v>#N/A</v>
      </c>
      <c r="L2568" s="28" t="e">
        <f ca="1">IF(ISNUMBER(OFFSET(INDIRECT("'"&amp;'DATA for charts'!L$5&amp;"'!$O1"),$A2568-1,0)),OFFSET(INDIRECT("'"&amp;'DATA for charts'!L$5&amp;"'!$O1"),$A2568-1,0),NA())</f>
        <v>#N/A</v>
      </c>
      <c r="M2568" s="28" t="e">
        <f ca="1">IF(ISNUMBER(OFFSET(INDIRECT("'"&amp;'DATA for charts'!M$5&amp;"'!$O1"),$A2568-1,0)),OFFSET(INDIRECT("'"&amp;'DATA for charts'!M$5&amp;"'!$O1"),$A2568-1,0),NA())</f>
        <v>#N/A</v>
      </c>
      <c r="N2568" s="28" t="e">
        <f ca="1">IF(ISNUMBER(OFFSET(INDIRECT("'"&amp;'DATA for charts'!N$5&amp;"'!$O1"),$A2568-1,0)),OFFSET(INDIRECT("'"&amp;'DATA for charts'!N$5&amp;"'!$O1"),$A2568-1,0),NA())</f>
        <v>#N/A</v>
      </c>
      <c r="O2568" s="28" t="e">
        <f ca="1">IF(ISNUMBER(OFFSET(INDIRECT("'"&amp;'DATA for charts'!O$5&amp;"'!$O1"),$A2568-1,0)),OFFSET(INDIRECT("'"&amp;'DATA for charts'!O$5&amp;"'!$O1"),$A2568-1,0),NA())</f>
        <v>#N/A</v>
      </c>
      <c r="P2568" s="28" t="e">
        <f ca="1">IF(ISNUMBER(OFFSET(INDIRECT("'"&amp;'DATA for charts'!P$5&amp;"'!$O1"),$A2568-1,0)),OFFSET(INDIRECT("'"&amp;'DATA for charts'!P$5&amp;"'!$O1"),$A2568-1,0),NA())</f>
        <v>#N/A</v>
      </c>
      <c r="Q2568" s="28" t="e">
        <f ca="1">IF(ISNUMBER(OFFSET(INDIRECT("'"&amp;'DATA for charts'!Q$5&amp;"'!$O1"),$A2568-1,0)),OFFSET(INDIRECT("'"&amp;'DATA for charts'!Q$5&amp;"'!$O1"),$A2568-1,0),NA())</f>
        <v>#N/A</v>
      </c>
      <c r="R2568" s="28" t="e">
        <f ca="1">IF(ISNUMBER(OFFSET(INDIRECT("'"&amp;'DATA for charts'!R$5&amp;"'!$O1"),$A2568-1,0)),OFFSET(INDIRECT("'"&amp;'DATA for charts'!R$5&amp;"'!$O1"),$A2568-1,0),NA())</f>
        <v>#N/A</v>
      </c>
      <c r="S2568" s="28" t="e">
        <f ca="1">IF(ISNUMBER(OFFSET(INDIRECT("'"&amp;'DATA for charts'!S$5&amp;"'!$O1"),$A2568-1,0)),OFFSET(INDIRECT("'"&amp;'DATA for charts'!S$5&amp;"'!$O1"),$A2568-1,0),NA())</f>
        <v>#N/A</v>
      </c>
    </row>
    <row r="2569" spans="1:19">
      <c r="A2569" s="226">
        <f t="shared" si="1620"/>
        <v>251</v>
      </c>
      <c r="B2569" s="8">
        <v>22</v>
      </c>
      <c r="C2569" s="28">
        <f ca="1">IF(ISNUMBER(OFFSET(INDIRECT("'"&amp;'DATA for charts'!C$5&amp;"'!$O1"),$A2569-1,0)),OFFSET(INDIRECT("'"&amp;'DATA for charts'!C$5&amp;"'!$O1"),$A2569-1,0),NA())</f>
        <v>0</v>
      </c>
      <c r="D2569" s="28">
        <f ca="1">IF(ISNUMBER(OFFSET(INDIRECT("'"&amp;'DATA for charts'!D$5&amp;"'!$O1"),$A2569-1,0)),OFFSET(INDIRECT("'"&amp;'DATA for charts'!D$5&amp;"'!$O1"),$A2569-1,0),NA())</f>
        <v>0</v>
      </c>
      <c r="E2569" s="28">
        <f ca="1">IF(ISNUMBER(OFFSET(INDIRECT("'"&amp;'DATA for charts'!E$5&amp;"'!$O1"),$A2569-1,0)),OFFSET(INDIRECT("'"&amp;'DATA for charts'!E$5&amp;"'!$O1"),$A2569-1,0),NA())</f>
        <v>0</v>
      </c>
      <c r="F2569" s="28">
        <f ca="1">IF(ISNUMBER(OFFSET(INDIRECT("'"&amp;'DATA for charts'!F$5&amp;"'!$O1"),$A2569-1,0)),OFFSET(INDIRECT("'"&amp;'DATA for charts'!F$5&amp;"'!$O1"),$A2569-1,0),NA())</f>
        <v>0</v>
      </c>
      <c r="G2569" s="28">
        <f ca="1">IF(ISNUMBER(OFFSET(INDIRECT("'"&amp;'DATA for charts'!G$5&amp;"'!$O1"),$A2569-1,0)),OFFSET(INDIRECT("'"&amp;'DATA for charts'!G$5&amp;"'!$O1"),$A2569-1,0),NA())</f>
        <v>0</v>
      </c>
      <c r="H2569" s="28">
        <f ca="1">IF(ISNUMBER(OFFSET(INDIRECT("'"&amp;'DATA for charts'!H$5&amp;"'!$O1"),$A2569-1,0)),OFFSET(INDIRECT("'"&amp;'DATA for charts'!H$5&amp;"'!$O1"),$A2569-1,0),NA())</f>
        <v>0</v>
      </c>
      <c r="I2569" s="28" t="e">
        <f ca="1">IF(ISNUMBER(OFFSET(INDIRECT("'"&amp;'DATA for charts'!I$5&amp;"'!$O1"),$A2569-1,0)),OFFSET(INDIRECT("'"&amp;'DATA for charts'!I$5&amp;"'!$O1"),$A2569-1,0),NA())</f>
        <v>#N/A</v>
      </c>
      <c r="J2569" s="28" t="e">
        <f ca="1">IF(ISNUMBER(OFFSET(INDIRECT("'"&amp;'DATA for charts'!J$5&amp;"'!$O1"),$A2569-1,0)),OFFSET(INDIRECT("'"&amp;'DATA for charts'!J$5&amp;"'!$O1"),$A2569-1,0),NA())</f>
        <v>#N/A</v>
      </c>
      <c r="K2569" s="28" t="e">
        <f ca="1">IF(ISNUMBER(OFFSET(INDIRECT("'"&amp;'DATA for charts'!K$5&amp;"'!$O1"),$A2569-1,0)),OFFSET(INDIRECT("'"&amp;'DATA for charts'!K$5&amp;"'!$O1"),$A2569-1,0),NA())</f>
        <v>#N/A</v>
      </c>
      <c r="L2569" s="28" t="e">
        <f ca="1">IF(ISNUMBER(OFFSET(INDIRECT("'"&amp;'DATA for charts'!L$5&amp;"'!$O1"),$A2569-1,0)),OFFSET(INDIRECT("'"&amp;'DATA for charts'!L$5&amp;"'!$O1"),$A2569-1,0),NA())</f>
        <v>#N/A</v>
      </c>
      <c r="M2569" s="28" t="e">
        <f ca="1">IF(ISNUMBER(OFFSET(INDIRECT("'"&amp;'DATA for charts'!M$5&amp;"'!$O1"),$A2569-1,0)),OFFSET(INDIRECT("'"&amp;'DATA for charts'!M$5&amp;"'!$O1"),$A2569-1,0),NA())</f>
        <v>#N/A</v>
      </c>
      <c r="N2569" s="28" t="e">
        <f ca="1">IF(ISNUMBER(OFFSET(INDIRECT("'"&amp;'DATA for charts'!N$5&amp;"'!$O1"),$A2569-1,0)),OFFSET(INDIRECT("'"&amp;'DATA for charts'!N$5&amp;"'!$O1"),$A2569-1,0),NA())</f>
        <v>#N/A</v>
      </c>
      <c r="O2569" s="28" t="e">
        <f ca="1">IF(ISNUMBER(OFFSET(INDIRECT("'"&amp;'DATA for charts'!O$5&amp;"'!$O1"),$A2569-1,0)),OFFSET(INDIRECT("'"&amp;'DATA for charts'!O$5&amp;"'!$O1"),$A2569-1,0),NA())</f>
        <v>#N/A</v>
      </c>
      <c r="P2569" s="28" t="e">
        <f ca="1">IF(ISNUMBER(OFFSET(INDIRECT("'"&amp;'DATA for charts'!P$5&amp;"'!$O1"),$A2569-1,0)),OFFSET(INDIRECT("'"&amp;'DATA for charts'!P$5&amp;"'!$O1"),$A2569-1,0),NA())</f>
        <v>#N/A</v>
      </c>
      <c r="Q2569" s="28" t="e">
        <f ca="1">IF(ISNUMBER(OFFSET(INDIRECT("'"&amp;'DATA for charts'!Q$5&amp;"'!$O1"),$A2569-1,0)),OFFSET(INDIRECT("'"&amp;'DATA for charts'!Q$5&amp;"'!$O1"),$A2569-1,0),NA())</f>
        <v>#N/A</v>
      </c>
      <c r="R2569" s="28" t="e">
        <f ca="1">IF(ISNUMBER(OFFSET(INDIRECT("'"&amp;'DATA for charts'!R$5&amp;"'!$O1"),$A2569-1,0)),OFFSET(INDIRECT("'"&amp;'DATA for charts'!R$5&amp;"'!$O1"),$A2569-1,0),NA())</f>
        <v>#N/A</v>
      </c>
      <c r="S2569" s="28" t="e">
        <f ca="1">IF(ISNUMBER(OFFSET(INDIRECT("'"&amp;'DATA for charts'!S$5&amp;"'!$O1"),$A2569-1,0)),OFFSET(INDIRECT("'"&amp;'DATA for charts'!S$5&amp;"'!$O1"),$A2569-1,0),NA())</f>
        <v>#N/A</v>
      </c>
    </row>
    <row r="2570" spans="1:19">
      <c r="A2570" s="226">
        <f t="shared" si="1620"/>
        <v>252</v>
      </c>
      <c r="B2570" s="8">
        <v>23</v>
      </c>
      <c r="C2570" s="28">
        <f ca="1">IF(ISNUMBER(OFFSET(INDIRECT("'"&amp;'DATA for charts'!C$5&amp;"'!$O1"),$A2570-1,0)),OFFSET(INDIRECT("'"&amp;'DATA for charts'!C$5&amp;"'!$O1"),$A2570-1,0),NA())</f>
        <v>0</v>
      </c>
      <c r="D2570" s="28">
        <f ca="1">IF(ISNUMBER(OFFSET(INDIRECT("'"&amp;'DATA for charts'!D$5&amp;"'!$O1"),$A2570-1,0)),OFFSET(INDIRECT("'"&amp;'DATA for charts'!D$5&amp;"'!$O1"),$A2570-1,0),NA())</f>
        <v>0</v>
      </c>
      <c r="E2570" s="28">
        <f ca="1">IF(ISNUMBER(OFFSET(INDIRECT("'"&amp;'DATA for charts'!E$5&amp;"'!$O1"),$A2570-1,0)),OFFSET(INDIRECT("'"&amp;'DATA for charts'!E$5&amp;"'!$O1"),$A2570-1,0),NA())</f>
        <v>0</v>
      </c>
      <c r="F2570" s="28">
        <f ca="1">IF(ISNUMBER(OFFSET(INDIRECT("'"&amp;'DATA for charts'!F$5&amp;"'!$O1"),$A2570-1,0)),OFFSET(INDIRECT("'"&amp;'DATA for charts'!F$5&amp;"'!$O1"),$A2570-1,0),NA())</f>
        <v>0</v>
      </c>
      <c r="G2570" s="28">
        <f ca="1">IF(ISNUMBER(OFFSET(INDIRECT("'"&amp;'DATA for charts'!G$5&amp;"'!$O1"),$A2570-1,0)),OFFSET(INDIRECT("'"&amp;'DATA for charts'!G$5&amp;"'!$O1"),$A2570-1,0),NA())</f>
        <v>0</v>
      </c>
      <c r="H2570" s="28">
        <f ca="1">IF(ISNUMBER(OFFSET(INDIRECT("'"&amp;'DATA for charts'!H$5&amp;"'!$O1"),$A2570-1,0)),OFFSET(INDIRECT("'"&amp;'DATA for charts'!H$5&amp;"'!$O1"),$A2570-1,0),NA())</f>
        <v>0</v>
      </c>
      <c r="I2570" s="28" t="e">
        <f ca="1">IF(ISNUMBER(OFFSET(INDIRECT("'"&amp;'DATA for charts'!I$5&amp;"'!$O1"),$A2570-1,0)),OFFSET(INDIRECT("'"&amp;'DATA for charts'!I$5&amp;"'!$O1"),$A2570-1,0),NA())</f>
        <v>#N/A</v>
      </c>
      <c r="J2570" s="28" t="e">
        <f ca="1">IF(ISNUMBER(OFFSET(INDIRECT("'"&amp;'DATA for charts'!J$5&amp;"'!$O1"),$A2570-1,0)),OFFSET(INDIRECT("'"&amp;'DATA for charts'!J$5&amp;"'!$O1"),$A2570-1,0),NA())</f>
        <v>#N/A</v>
      </c>
      <c r="K2570" s="28" t="e">
        <f ca="1">IF(ISNUMBER(OFFSET(INDIRECT("'"&amp;'DATA for charts'!K$5&amp;"'!$O1"),$A2570-1,0)),OFFSET(INDIRECT("'"&amp;'DATA for charts'!K$5&amp;"'!$O1"),$A2570-1,0),NA())</f>
        <v>#N/A</v>
      </c>
      <c r="L2570" s="28" t="e">
        <f ca="1">IF(ISNUMBER(OFFSET(INDIRECT("'"&amp;'DATA for charts'!L$5&amp;"'!$O1"),$A2570-1,0)),OFFSET(INDIRECT("'"&amp;'DATA for charts'!L$5&amp;"'!$O1"),$A2570-1,0),NA())</f>
        <v>#N/A</v>
      </c>
      <c r="M2570" s="28" t="e">
        <f ca="1">IF(ISNUMBER(OFFSET(INDIRECT("'"&amp;'DATA for charts'!M$5&amp;"'!$O1"),$A2570-1,0)),OFFSET(INDIRECT("'"&amp;'DATA for charts'!M$5&amp;"'!$O1"),$A2570-1,0),NA())</f>
        <v>#N/A</v>
      </c>
      <c r="N2570" s="28" t="e">
        <f ca="1">IF(ISNUMBER(OFFSET(INDIRECT("'"&amp;'DATA for charts'!N$5&amp;"'!$O1"),$A2570-1,0)),OFFSET(INDIRECT("'"&amp;'DATA for charts'!N$5&amp;"'!$O1"),$A2570-1,0),NA())</f>
        <v>#N/A</v>
      </c>
      <c r="O2570" s="28" t="e">
        <f ca="1">IF(ISNUMBER(OFFSET(INDIRECT("'"&amp;'DATA for charts'!O$5&amp;"'!$O1"),$A2570-1,0)),OFFSET(INDIRECT("'"&amp;'DATA for charts'!O$5&amp;"'!$O1"),$A2570-1,0),NA())</f>
        <v>#N/A</v>
      </c>
      <c r="P2570" s="28" t="e">
        <f ca="1">IF(ISNUMBER(OFFSET(INDIRECT("'"&amp;'DATA for charts'!P$5&amp;"'!$O1"),$A2570-1,0)),OFFSET(INDIRECT("'"&amp;'DATA for charts'!P$5&amp;"'!$O1"),$A2570-1,0),NA())</f>
        <v>#N/A</v>
      </c>
      <c r="Q2570" s="28" t="e">
        <f ca="1">IF(ISNUMBER(OFFSET(INDIRECT("'"&amp;'DATA for charts'!Q$5&amp;"'!$O1"),$A2570-1,0)),OFFSET(INDIRECT("'"&amp;'DATA for charts'!Q$5&amp;"'!$O1"),$A2570-1,0),NA())</f>
        <v>#N/A</v>
      </c>
      <c r="R2570" s="28" t="e">
        <f ca="1">IF(ISNUMBER(OFFSET(INDIRECT("'"&amp;'DATA for charts'!R$5&amp;"'!$O1"),$A2570-1,0)),OFFSET(INDIRECT("'"&amp;'DATA for charts'!R$5&amp;"'!$O1"),$A2570-1,0),NA())</f>
        <v>#N/A</v>
      </c>
      <c r="S2570" s="28" t="e">
        <f ca="1">IF(ISNUMBER(OFFSET(INDIRECT("'"&amp;'DATA for charts'!S$5&amp;"'!$O1"),$A2570-1,0)),OFFSET(INDIRECT("'"&amp;'DATA for charts'!S$5&amp;"'!$O1"),$A2570-1,0),NA())</f>
        <v>#N/A</v>
      </c>
    </row>
    <row r="2571" spans="1:19">
      <c r="A2571" s="226">
        <f t="shared" si="1620"/>
        <v>253</v>
      </c>
      <c r="B2571" s="8">
        <v>24</v>
      </c>
      <c r="C2571" s="28">
        <f ca="1">IF(ISNUMBER(OFFSET(INDIRECT("'"&amp;'DATA for charts'!C$5&amp;"'!$O1"),$A2571-1,0)),OFFSET(INDIRECT("'"&amp;'DATA for charts'!C$5&amp;"'!$O1"),$A2571-1,0),NA())</f>
        <v>0</v>
      </c>
      <c r="D2571" s="28">
        <f ca="1">IF(ISNUMBER(OFFSET(INDIRECT("'"&amp;'DATA for charts'!D$5&amp;"'!$O1"),$A2571-1,0)),OFFSET(INDIRECT("'"&amp;'DATA for charts'!D$5&amp;"'!$O1"),$A2571-1,0),NA())</f>
        <v>0</v>
      </c>
      <c r="E2571" s="28">
        <f ca="1">IF(ISNUMBER(OFFSET(INDIRECT("'"&amp;'DATA for charts'!E$5&amp;"'!$O1"),$A2571-1,0)),OFFSET(INDIRECT("'"&amp;'DATA for charts'!E$5&amp;"'!$O1"),$A2571-1,0),NA())</f>
        <v>0</v>
      </c>
      <c r="F2571" s="28">
        <f ca="1">IF(ISNUMBER(OFFSET(INDIRECT("'"&amp;'DATA for charts'!F$5&amp;"'!$O1"),$A2571-1,0)),OFFSET(INDIRECT("'"&amp;'DATA for charts'!F$5&amp;"'!$O1"),$A2571-1,0),NA())</f>
        <v>0</v>
      </c>
      <c r="G2571" s="28">
        <f ca="1">IF(ISNUMBER(OFFSET(INDIRECT("'"&amp;'DATA for charts'!G$5&amp;"'!$O1"),$A2571-1,0)),OFFSET(INDIRECT("'"&amp;'DATA for charts'!G$5&amp;"'!$O1"),$A2571-1,0),NA())</f>
        <v>0</v>
      </c>
      <c r="H2571" s="28">
        <f ca="1">IF(ISNUMBER(OFFSET(INDIRECT("'"&amp;'DATA for charts'!H$5&amp;"'!$O1"),$A2571-1,0)),OFFSET(INDIRECT("'"&amp;'DATA for charts'!H$5&amp;"'!$O1"),$A2571-1,0),NA())</f>
        <v>0</v>
      </c>
      <c r="I2571" s="28" t="e">
        <f ca="1">IF(ISNUMBER(OFFSET(INDIRECT("'"&amp;'DATA for charts'!I$5&amp;"'!$O1"),$A2571-1,0)),OFFSET(INDIRECT("'"&amp;'DATA for charts'!I$5&amp;"'!$O1"),$A2571-1,0),NA())</f>
        <v>#N/A</v>
      </c>
      <c r="J2571" s="28" t="e">
        <f ca="1">IF(ISNUMBER(OFFSET(INDIRECT("'"&amp;'DATA for charts'!J$5&amp;"'!$O1"),$A2571-1,0)),OFFSET(INDIRECT("'"&amp;'DATA for charts'!J$5&amp;"'!$O1"),$A2571-1,0),NA())</f>
        <v>#N/A</v>
      </c>
      <c r="K2571" s="28" t="e">
        <f ca="1">IF(ISNUMBER(OFFSET(INDIRECT("'"&amp;'DATA for charts'!K$5&amp;"'!$O1"),$A2571-1,0)),OFFSET(INDIRECT("'"&amp;'DATA for charts'!K$5&amp;"'!$O1"),$A2571-1,0),NA())</f>
        <v>#N/A</v>
      </c>
      <c r="L2571" s="28" t="e">
        <f ca="1">IF(ISNUMBER(OFFSET(INDIRECT("'"&amp;'DATA for charts'!L$5&amp;"'!$O1"),$A2571-1,0)),OFFSET(INDIRECT("'"&amp;'DATA for charts'!L$5&amp;"'!$O1"),$A2571-1,0),NA())</f>
        <v>#N/A</v>
      </c>
      <c r="M2571" s="28" t="e">
        <f ca="1">IF(ISNUMBER(OFFSET(INDIRECT("'"&amp;'DATA for charts'!M$5&amp;"'!$O1"),$A2571-1,0)),OFFSET(INDIRECT("'"&amp;'DATA for charts'!M$5&amp;"'!$O1"),$A2571-1,0),NA())</f>
        <v>#N/A</v>
      </c>
      <c r="N2571" s="28" t="e">
        <f ca="1">IF(ISNUMBER(OFFSET(INDIRECT("'"&amp;'DATA for charts'!N$5&amp;"'!$O1"),$A2571-1,0)),OFFSET(INDIRECT("'"&amp;'DATA for charts'!N$5&amp;"'!$O1"),$A2571-1,0),NA())</f>
        <v>#N/A</v>
      </c>
      <c r="O2571" s="28" t="e">
        <f ca="1">IF(ISNUMBER(OFFSET(INDIRECT("'"&amp;'DATA for charts'!O$5&amp;"'!$O1"),$A2571-1,0)),OFFSET(INDIRECT("'"&amp;'DATA for charts'!O$5&amp;"'!$O1"),$A2571-1,0),NA())</f>
        <v>#N/A</v>
      </c>
      <c r="P2571" s="28" t="e">
        <f ca="1">IF(ISNUMBER(OFFSET(INDIRECT("'"&amp;'DATA for charts'!P$5&amp;"'!$O1"),$A2571-1,0)),OFFSET(INDIRECT("'"&amp;'DATA for charts'!P$5&amp;"'!$O1"),$A2571-1,0),NA())</f>
        <v>#N/A</v>
      </c>
      <c r="Q2571" s="28" t="e">
        <f ca="1">IF(ISNUMBER(OFFSET(INDIRECT("'"&amp;'DATA for charts'!Q$5&amp;"'!$O1"),$A2571-1,0)),OFFSET(INDIRECT("'"&amp;'DATA for charts'!Q$5&amp;"'!$O1"),$A2571-1,0),NA())</f>
        <v>#N/A</v>
      </c>
      <c r="R2571" s="28" t="e">
        <f ca="1">IF(ISNUMBER(OFFSET(INDIRECT("'"&amp;'DATA for charts'!R$5&amp;"'!$O1"),$A2571-1,0)),OFFSET(INDIRECT("'"&amp;'DATA for charts'!R$5&amp;"'!$O1"),$A2571-1,0),NA())</f>
        <v>#N/A</v>
      </c>
      <c r="S2571" s="28" t="e">
        <f ca="1">IF(ISNUMBER(OFFSET(INDIRECT("'"&amp;'DATA for charts'!S$5&amp;"'!$O1"),$A2571-1,0)),OFFSET(INDIRECT("'"&amp;'DATA for charts'!S$5&amp;"'!$O1"),$A2571-1,0),NA())</f>
        <v>#N/A</v>
      </c>
    </row>
    <row r="2572" spans="1:19">
      <c r="A2572" s="216"/>
      <c r="B2572" s="37" t="s">
        <v>85</v>
      </c>
      <c r="C2572" s="37" t="s">
        <v>85</v>
      </c>
      <c r="D2572" s="37" t="s">
        <v>85</v>
      </c>
      <c r="E2572" s="37" t="s">
        <v>85</v>
      </c>
      <c r="F2572" s="37" t="s">
        <v>85</v>
      </c>
      <c r="G2572" s="37" t="s">
        <v>85</v>
      </c>
      <c r="H2572" s="37" t="s">
        <v>85</v>
      </c>
      <c r="I2572" s="37" t="s">
        <v>85</v>
      </c>
      <c r="J2572" s="37" t="s">
        <v>85</v>
      </c>
      <c r="K2572" s="37"/>
      <c r="L2572" s="37"/>
      <c r="M2572" s="37"/>
      <c r="N2572" s="37"/>
      <c r="O2572" s="37"/>
      <c r="P2572" s="37"/>
      <c r="Q2572" s="37"/>
      <c r="R2572" s="37"/>
      <c r="S2572" s="37" t="s">
        <v>85</v>
      </c>
    </row>
    <row r="2579" spans="1:19">
      <c r="A2579" s="216"/>
      <c r="B2579" s="464" t="s">
        <v>901</v>
      </c>
    </row>
    <row r="2580" spans="1:19">
      <c r="A2580" s="216"/>
      <c r="B2580" s="464" t="s">
        <v>897</v>
      </c>
    </row>
    <row r="2581" spans="1:19">
      <c r="A2581" s="216"/>
      <c r="B2581" s="464" t="s">
        <v>898</v>
      </c>
      <c r="S2581" s="34"/>
    </row>
    <row r="2582" spans="1:19">
      <c r="A2582" s="216"/>
      <c r="B2582" s="32" t="s">
        <v>82</v>
      </c>
      <c r="S2582" s="34"/>
    </row>
    <row r="2583" spans="1:19">
      <c r="A2583" s="216">
        <f>A1982</f>
        <v>0</v>
      </c>
      <c r="B2583" s="32" t="s">
        <v>65</v>
      </c>
      <c r="C2583" s="33" t="str">
        <f t="shared" ref="C2583:S2583" ca="1" si="1621">C1982</f>
        <v>BSIMAC</v>
      </c>
      <c r="D2583" s="33" t="str">
        <f t="shared" ca="1" si="1621"/>
        <v>CSE</v>
      </c>
      <c r="E2583" s="33" t="str">
        <f t="shared" ca="1" si="1621"/>
        <v>DeST</v>
      </c>
      <c r="F2583" s="33" t="str">
        <f t="shared" ca="1" si="1621"/>
        <v>EnergyPlus</v>
      </c>
      <c r="G2583" s="33" t="str">
        <f t="shared" ca="1" si="1621"/>
        <v>ESP-r</v>
      </c>
      <c r="H2583" s="33" t="str">
        <f t="shared" ca="1" si="1621"/>
        <v>TRNSYS</v>
      </c>
      <c r="I2583" s="33" t="str">
        <f t="shared" ca="1" si="1621"/>
        <v>TestSpec-Alt</v>
      </c>
      <c r="J2583" s="33">
        <f t="shared" ca="1" si="1621"/>
        <v>0</v>
      </c>
      <c r="K2583" s="33">
        <f t="shared" ca="1" si="1621"/>
        <v>0</v>
      </c>
      <c r="L2583" s="33">
        <f t="shared" ca="1" si="1621"/>
        <v>0</v>
      </c>
      <c r="M2583" s="33">
        <f t="shared" ca="1" si="1621"/>
        <v>0</v>
      </c>
      <c r="N2583" s="33">
        <f t="shared" ca="1" si="1621"/>
        <v>0</v>
      </c>
      <c r="O2583" s="33">
        <f t="shared" ca="1" si="1621"/>
        <v>0</v>
      </c>
      <c r="P2583" s="33">
        <f t="shared" ca="1" si="1621"/>
        <v>0</v>
      </c>
      <c r="Q2583" s="33">
        <f t="shared" ca="1" si="1621"/>
        <v>0</v>
      </c>
      <c r="R2583" s="33">
        <f t="shared" ca="1" si="1621"/>
        <v>0</v>
      </c>
      <c r="S2583" s="33" t="str">
        <f t="shared" ca="1" si="1621"/>
        <v>Tested Prg</v>
      </c>
    </row>
    <row r="2584" spans="1:19">
      <c r="A2584" s="216">
        <f>A1981</f>
        <v>0</v>
      </c>
      <c r="B2584" s="32" t="s">
        <v>66</v>
      </c>
      <c r="C2584" s="33">
        <f t="shared" ref="C2584:S2584" si="1622">C1981</f>
        <v>0</v>
      </c>
      <c r="D2584" s="33">
        <f t="shared" si="1622"/>
        <v>0</v>
      </c>
      <c r="E2584" s="33">
        <f t="shared" si="1622"/>
        <v>0</v>
      </c>
      <c r="F2584" s="33">
        <f t="shared" si="1622"/>
        <v>0</v>
      </c>
      <c r="G2584" s="33">
        <f t="shared" si="1622"/>
        <v>0</v>
      </c>
      <c r="H2584" s="33">
        <f t="shared" si="1622"/>
        <v>0</v>
      </c>
      <c r="I2584" s="33">
        <f t="shared" si="1622"/>
        <v>0</v>
      </c>
      <c r="J2584" s="33">
        <f t="shared" si="1622"/>
        <v>0</v>
      </c>
      <c r="K2584" s="33">
        <f t="shared" si="1622"/>
        <v>0</v>
      </c>
      <c r="L2584" s="33">
        <f t="shared" si="1622"/>
        <v>0</v>
      </c>
      <c r="M2584" s="33">
        <f t="shared" si="1622"/>
        <v>0</v>
      </c>
      <c r="N2584" s="33">
        <f t="shared" si="1622"/>
        <v>0</v>
      </c>
      <c r="O2584" s="33">
        <f t="shared" si="1622"/>
        <v>0</v>
      </c>
      <c r="P2584" s="33">
        <f t="shared" si="1622"/>
        <v>0</v>
      </c>
      <c r="Q2584" s="33">
        <f t="shared" si="1622"/>
        <v>0</v>
      </c>
      <c r="R2584" s="33">
        <f t="shared" si="1622"/>
        <v>0</v>
      </c>
      <c r="S2584" s="33">
        <f t="shared" si="1622"/>
        <v>0</v>
      </c>
    </row>
    <row r="2585" spans="1:19">
      <c r="A2585" s="216" t="s">
        <v>84</v>
      </c>
      <c r="B2585" s="32" t="s">
        <v>83</v>
      </c>
      <c r="C2585" s="34" t="s">
        <v>84</v>
      </c>
      <c r="D2585" s="34" t="s">
        <v>84</v>
      </c>
      <c r="E2585" s="34" t="s">
        <v>84</v>
      </c>
      <c r="F2585" s="34" t="s">
        <v>84</v>
      </c>
      <c r="G2585" s="34" t="s">
        <v>84</v>
      </c>
      <c r="H2585" s="34" t="s">
        <v>84</v>
      </c>
      <c r="I2585" s="34" t="s">
        <v>84</v>
      </c>
      <c r="J2585" s="34" t="s">
        <v>84</v>
      </c>
      <c r="K2585" s="34" t="s">
        <v>84</v>
      </c>
      <c r="L2585" s="34" t="s">
        <v>84</v>
      </c>
      <c r="M2585" s="34" t="s">
        <v>84</v>
      </c>
      <c r="N2585" s="34" t="s">
        <v>84</v>
      </c>
      <c r="O2585" s="34" t="s">
        <v>84</v>
      </c>
      <c r="P2585" s="34" t="s">
        <v>84</v>
      </c>
      <c r="Q2585" s="34" t="s">
        <v>84</v>
      </c>
      <c r="R2585" s="34" t="s">
        <v>84</v>
      </c>
      <c r="S2585" s="34" t="s">
        <v>84</v>
      </c>
    </row>
    <row r="2586" spans="1:19">
      <c r="A2586" s="216" t="s">
        <v>85</v>
      </c>
      <c r="B2586" s="37" t="s">
        <v>85</v>
      </c>
      <c r="C2586" s="37" t="s">
        <v>85</v>
      </c>
      <c r="D2586" s="37" t="s">
        <v>85</v>
      </c>
      <c r="E2586" s="37" t="s">
        <v>85</v>
      </c>
      <c r="F2586" s="37" t="s">
        <v>85</v>
      </c>
      <c r="G2586" s="37" t="s">
        <v>85</v>
      </c>
      <c r="H2586" s="37" t="s">
        <v>85</v>
      </c>
      <c r="I2586" s="37" t="s">
        <v>85</v>
      </c>
      <c r="J2586" s="37" t="s">
        <v>85</v>
      </c>
      <c r="K2586" s="37" t="s">
        <v>85</v>
      </c>
      <c r="L2586" s="37" t="s">
        <v>85</v>
      </c>
      <c r="M2586" s="37" t="s">
        <v>85</v>
      </c>
      <c r="N2586" s="37" t="s">
        <v>85</v>
      </c>
      <c r="O2586" s="37" t="s">
        <v>85</v>
      </c>
      <c r="P2586" s="37" t="s">
        <v>85</v>
      </c>
      <c r="Q2586" s="37" t="s">
        <v>85</v>
      </c>
      <c r="R2586" s="37" t="s">
        <v>85</v>
      </c>
      <c r="S2586" s="37" t="s">
        <v>85</v>
      </c>
    </row>
    <row r="2587" spans="1:19">
      <c r="A2587" s="216">
        <f>A1982</f>
        <v>0</v>
      </c>
      <c r="B2587" s="37"/>
      <c r="C2587" s="33" t="str">
        <f t="shared" ref="C2587:S2587" ca="1" si="1623">C1982</f>
        <v>BSIMAC</v>
      </c>
      <c r="D2587" s="33" t="str">
        <f t="shared" ca="1" si="1623"/>
        <v>CSE</v>
      </c>
      <c r="E2587" s="33" t="str">
        <f t="shared" ca="1" si="1623"/>
        <v>DeST</v>
      </c>
      <c r="F2587" s="33" t="str">
        <f t="shared" ca="1" si="1623"/>
        <v>EnergyPlus</v>
      </c>
      <c r="G2587" s="33" t="str">
        <f t="shared" ca="1" si="1623"/>
        <v>ESP-r</v>
      </c>
      <c r="H2587" s="33" t="str">
        <f t="shared" ca="1" si="1623"/>
        <v>TRNSYS</v>
      </c>
      <c r="I2587" s="33" t="str">
        <f t="shared" ca="1" si="1623"/>
        <v>TestSpec-Alt</v>
      </c>
      <c r="J2587" s="33">
        <f t="shared" ca="1" si="1623"/>
        <v>0</v>
      </c>
      <c r="K2587" s="33">
        <f t="shared" ca="1" si="1623"/>
        <v>0</v>
      </c>
      <c r="L2587" s="33">
        <f t="shared" ca="1" si="1623"/>
        <v>0</v>
      </c>
      <c r="M2587" s="33">
        <f t="shared" ca="1" si="1623"/>
        <v>0</v>
      </c>
      <c r="N2587" s="33">
        <f t="shared" ca="1" si="1623"/>
        <v>0</v>
      </c>
      <c r="O2587" s="33">
        <f t="shared" ca="1" si="1623"/>
        <v>0</v>
      </c>
      <c r="P2587" s="33">
        <f t="shared" ca="1" si="1623"/>
        <v>0</v>
      </c>
      <c r="Q2587" s="33">
        <f t="shared" ca="1" si="1623"/>
        <v>0</v>
      </c>
      <c r="R2587" s="33">
        <f t="shared" ca="1" si="1623"/>
        <v>0</v>
      </c>
      <c r="S2587" s="33" t="str">
        <f t="shared" ca="1" si="1623"/>
        <v>Tested Prg</v>
      </c>
    </row>
    <row r="2588" spans="1:19">
      <c r="A2588" s="226">
        <v>230</v>
      </c>
      <c r="B2588" s="8">
        <v>1</v>
      </c>
      <c r="C2588" s="28">
        <f ca="1">IF(ISNUMBER(OFFSET(INDIRECT("'"&amp;'DATA for charts'!C$5&amp;"'!$P1"),$A2588-1,0)),OFFSET(INDIRECT("'"&amp;'DATA for charts'!C$5&amp;"'!$P1"),$A2588-1,0),NA())</f>
        <v>0</v>
      </c>
      <c r="D2588" s="28">
        <f ca="1">IF(ISNUMBER(OFFSET(INDIRECT("'"&amp;'DATA for charts'!D$5&amp;"'!$P1"),$A2588-1,0)),OFFSET(INDIRECT("'"&amp;'DATA for charts'!D$5&amp;"'!$P1"),$A2588-1,0),NA())</f>
        <v>0</v>
      </c>
      <c r="E2588" s="28">
        <f ca="1">IF(ISNUMBER(OFFSET(INDIRECT("'"&amp;'DATA for charts'!E$5&amp;"'!$P1"),$A2588-1,0)),OFFSET(INDIRECT("'"&amp;'DATA for charts'!E$5&amp;"'!$P1"),$A2588-1,0),NA())</f>
        <v>0</v>
      </c>
      <c r="F2588" s="28">
        <f ca="1">IF(ISNUMBER(OFFSET(INDIRECT("'"&amp;'DATA for charts'!F$5&amp;"'!$P1"),$A2588-1,0)),OFFSET(INDIRECT("'"&amp;'DATA for charts'!F$5&amp;"'!$P1"),$A2588-1,0),NA())</f>
        <v>0</v>
      </c>
      <c r="G2588" s="28">
        <f ca="1">IF(ISNUMBER(OFFSET(INDIRECT("'"&amp;'DATA for charts'!G$5&amp;"'!$P1"),$A2588-1,0)),OFFSET(INDIRECT("'"&amp;'DATA for charts'!G$5&amp;"'!$P1"),$A2588-1,0),NA())</f>
        <v>0</v>
      </c>
      <c r="H2588" s="28">
        <f ca="1">IF(ISNUMBER(OFFSET(INDIRECT("'"&amp;'DATA for charts'!H$5&amp;"'!$P1"),$A2588-1,0)),OFFSET(INDIRECT("'"&amp;'DATA for charts'!H$5&amp;"'!$P1"),$A2588-1,0),NA())</f>
        <v>0</v>
      </c>
      <c r="I2588" s="28" t="e">
        <f ca="1">IF(ISNUMBER(OFFSET(INDIRECT("'"&amp;'DATA for charts'!I$5&amp;"'!$P1"),$A2588-1,0)),OFFSET(INDIRECT("'"&amp;'DATA for charts'!I$5&amp;"'!$P1"),$A2588-1,0),NA())</f>
        <v>#N/A</v>
      </c>
      <c r="J2588" s="28" t="e">
        <f ca="1">IF(ISNUMBER(OFFSET(INDIRECT("'"&amp;'DATA for charts'!J$5&amp;"'!$P1"),$A2588-1,0)),OFFSET(INDIRECT("'"&amp;'DATA for charts'!J$5&amp;"'!$P1"),$A2588-1,0),NA())</f>
        <v>#N/A</v>
      </c>
      <c r="K2588" s="28" t="e">
        <f ca="1">IF(ISNUMBER(OFFSET(INDIRECT("'"&amp;'DATA for charts'!K$5&amp;"'!$P1"),$A2588-1,0)),OFFSET(INDIRECT("'"&amp;'DATA for charts'!K$5&amp;"'!$P1"),$A2588-1,0),NA())</f>
        <v>#N/A</v>
      </c>
      <c r="L2588" s="28" t="e">
        <f ca="1">IF(ISNUMBER(OFFSET(INDIRECT("'"&amp;'DATA for charts'!L$5&amp;"'!$P1"),$A2588-1,0)),OFFSET(INDIRECT("'"&amp;'DATA for charts'!L$5&amp;"'!$P1"),$A2588-1,0),NA())</f>
        <v>#N/A</v>
      </c>
      <c r="M2588" s="28" t="e">
        <f ca="1">IF(ISNUMBER(OFFSET(INDIRECT("'"&amp;'DATA for charts'!M$5&amp;"'!$P1"),$A2588-1,0)),OFFSET(INDIRECT("'"&amp;'DATA for charts'!M$5&amp;"'!$P1"),$A2588-1,0),NA())</f>
        <v>#N/A</v>
      </c>
      <c r="N2588" s="28" t="e">
        <f ca="1">IF(ISNUMBER(OFFSET(INDIRECT("'"&amp;'DATA for charts'!N$5&amp;"'!$P1"),$A2588-1,0)),OFFSET(INDIRECT("'"&amp;'DATA for charts'!N$5&amp;"'!$P1"),$A2588-1,0),NA())</f>
        <v>#N/A</v>
      </c>
      <c r="O2588" s="28" t="e">
        <f ca="1">IF(ISNUMBER(OFFSET(INDIRECT("'"&amp;'DATA for charts'!O$5&amp;"'!$P1"),$A2588-1,0)),OFFSET(INDIRECT("'"&amp;'DATA for charts'!O$5&amp;"'!$P1"),$A2588-1,0),NA())</f>
        <v>#N/A</v>
      </c>
      <c r="P2588" s="28" t="e">
        <f ca="1">IF(ISNUMBER(OFFSET(INDIRECT("'"&amp;'DATA for charts'!P$5&amp;"'!$P1"),$A2588-1,0)),OFFSET(INDIRECT("'"&amp;'DATA for charts'!P$5&amp;"'!$P1"),$A2588-1,0),NA())</f>
        <v>#N/A</v>
      </c>
      <c r="Q2588" s="28" t="e">
        <f ca="1">IF(ISNUMBER(OFFSET(INDIRECT("'"&amp;'DATA for charts'!Q$5&amp;"'!$P1"),$A2588-1,0)),OFFSET(INDIRECT("'"&amp;'DATA for charts'!Q$5&amp;"'!$P1"),$A2588-1,0),NA())</f>
        <v>#N/A</v>
      </c>
      <c r="R2588" s="28" t="e">
        <f ca="1">IF(ISNUMBER(OFFSET(INDIRECT("'"&amp;'DATA for charts'!R$5&amp;"'!$P1"),$A2588-1,0)),OFFSET(INDIRECT("'"&amp;'DATA for charts'!R$5&amp;"'!$P1"),$A2588-1,0),NA())</f>
        <v>#N/A</v>
      </c>
      <c r="S2588" s="28" t="e">
        <f ca="1">IF(ISNUMBER(OFFSET(INDIRECT("'"&amp;'DATA for charts'!S$5&amp;"'!$P1"),$A2588-1,0)),OFFSET(INDIRECT("'"&amp;'DATA for charts'!S$5&amp;"'!$P1"),$A2588-1,0),NA())</f>
        <v>#N/A</v>
      </c>
    </row>
    <row r="2589" spans="1:19">
      <c r="A2589" s="226">
        <f t="shared" ref="A2589:A2611" si="1624">A2588+1</f>
        <v>231</v>
      </c>
      <c r="B2589" s="8">
        <v>2</v>
      </c>
      <c r="C2589" s="28">
        <f ca="1">IF(ISNUMBER(OFFSET(INDIRECT("'"&amp;'DATA for charts'!C$5&amp;"'!$P1"),$A2589-1,0)),OFFSET(INDIRECT("'"&amp;'DATA for charts'!C$5&amp;"'!$P1"),$A2589-1,0),NA())</f>
        <v>0</v>
      </c>
      <c r="D2589" s="28">
        <f ca="1">IF(ISNUMBER(OFFSET(INDIRECT("'"&amp;'DATA for charts'!D$5&amp;"'!$P1"),$A2589-1,0)),OFFSET(INDIRECT("'"&amp;'DATA for charts'!D$5&amp;"'!$P1"),$A2589-1,0),NA())</f>
        <v>0</v>
      </c>
      <c r="E2589" s="28">
        <f ca="1">IF(ISNUMBER(OFFSET(INDIRECT("'"&amp;'DATA for charts'!E$5&amp;"'!$P1"),$A2589-1,0)),OFFSET(INDIRECT("'"&amp;'DATA for charts'!E$5&amp;"'!$P1"),$A2589-1,0),NA())</f>
        <v>0</v>
      </c>
      <c r="F2589" s="28">
        <f ca="1">IF(ISNUMBER(OFFSET(INDIRECT("'"&amp;'DATA for charts'!F$5&amp;"'!$P1"),$A2589-1,0)),OFFSET(INDIRECT("'"&amp;'DATA for charts'!F$5&amp;"'!$P1"),$A2589-1,0),NA())</f>
        <v>0</v>
      </c>
      <c r="G2589" s="28">
        <f ca="1">IF(ISNUMBER(OFFSET(INDIRECT("'"&amp;'DATA for charts'!G$5&amp;"'!$P1"),$A2589-1,0)),OFFSET(INDIRECT("'"&amp;'DATA for charts'!G$5&amp;"'!$P1"),$A2589-1,0),NA())</f>
        <v>0</v>
      </c>
      <c r="H2589" s="28">
        <f ca="1">IF(ISNUMBER(OFFSET(INDIRECT("'"&amp;'DATA for charts'!H$5&amp;"'!$P1"),$A2589-1,0)),OFFSET(INDIRECT("'"&amp;'DATA for charts'!H$5&amp;"'!$P1"),$A2589-1,0),NA())</f>
        <v>0</v>
      </c>
      <c r="I2589" s="28" t="e">
        <f ca="1">IF(ISNUMBER(OFFSET(INDIRECT("'"&amp;'DATA for charts'!I$5&amp;"'!$P1"),$A2589-1,0)),OFFSET(INDIRECT("'"&amp;'DATA for charts'!I$5&amp;"'!$P1"),$A2589-1,0),NA())</f>
        <v>#N/A</v>
      </c>
      <c r="J2589" s="28" t="e">
        <f ca="1">IF(ISNUMBER(OFFSET(INDIRECT("'"&amp;'DATA for charts'!J$5&amp;"'!$P1"),$A2589-1,0)),OFFSET(INDIRECT("'"&amp;'DATA for charts'!J$5&amp;"'!$P1"),$A2589-1,0),NA())</f>
        <v>#N/A</v>
      </c>
      <c r="K2589" s="28" t="e">
        <f ca="1">IF(ISNUMBER(OFFSET(INDIRECT("'"&amp;'DATA for charts'!K$5&amp;"'!$P1"),$A2589-1,0)),OFFSET(INDIRECT("'"&amp;'DATA for charts'!K$5&amp;"'!$P1"),$A2589-1,0),NA())</f>
        <v>#N/A</v>
      </c>
      <c r="L2589" s="28" t="e">
        <f ca="1">IF(ISNUMBER(OFFSET(INDIRECT("'"&amp;'DATA for charts'!L$5&amp;"'!$P1"),$A2589-1,0)),OFFSET(INDIRECT("'"&amp;'DATA for charts'!L$5&amp;"'!$P1"),$A2589-1,0),NA())</f>
        <v>#N/A</v>
      </c>
      <c r="M2589" s="28" t="e">
        <f ca="1">IF(ISNUMBER(OFFSET(INDIRECT("'"&amp;'DATA for charts'!M$5&amp;"'!$P1"),$A2589-1,0)),OFFSET(INDIRECT("'"&amp;'DATA for charts'!M$5&amp;"'!$P1"),$A2589-1,0),NA())</f>
        <v>#N/A</v>
      </c>
      <c r="N2589" s="28" t="e">
        <f ca="1">IF(ISNUMBER(OFFSET(INDIRECT("'"&amp;'DATA for charts'!N$5&amp;"'!$P1"),$A2589-1,0)),OFFSET(INDIRECT("'"&amp;'DATA for charts'!N$5&amp;"'!$P1"),$A2589-1,0),NA())</f>
        <v>#N/A</v>
      </c>
      <c r="O2589" s="28" t="e">
        <f ca="1">IF(ISNUMBER(OFFSET(INDIRECT("'"&amp;'DATA for charts'!O$5&amp;"'!$P1"),$A2589-1,0)),OFFSET(INDIRECT("'"&amp;'DATA for charts'!O$5&amp;"'!$P1"),$A2589-1,0),NA())</f>
        <v>#N/A</v>
      </c>
      <c r="P2589" s="28" t="e">
        <f ca="1">IF(ISNUMBER(OFFSET(INDIRECT("'"&amp;'DATA for charts'!P$5&amp;"'!$P1"),$A2589-1,0)),OFFSET(INDIRECT("'"&amp;'DATA for charts'!P$5&amp;"'!$P1"),$A2589-1,0),NA())</f>
        <v>#N/A</v>
      </c>
      <c r="Q2589" s="28" t="e">
        <f ca="1">IF(ISNUMBER(OFFSET(INDIRECT("'"&amp;'DATA for charts'!Q$5&amp;"'!$P1"),$A2589-1,0)),OFFSET(INDIRECT("'"&amp;'DATA for charts'!Q$5&amp;"'!$P1"),$A2589-1,0),NA())</f>
        <v>#N/A</v>
      </c>
      <c r="R2589" s="28" t="e">
        <f ca="1">IF(ISNUMBER(OFFSET(INDIRECT("'"&amp;'DATA for charts'!R$5&amp;"'!$P1"),$A2589-1,0)),OFFSET(INDIRECT("'"&amp;'DATA for charts'!R$5&amp;"'!$P1"),$A2589-1,0),NA())</f>
        <v>#N/A</v>
      </c>
      <c r="S2589" s="28" t="e">
        <f ca="1">IF(ISNUMBER(OFFSET(INDIRECT("'"&amp;'DATA for charts'!S$5&amp;"'!$P1"),$A2589-1,0)),OFFSET(INDIRECT("'"&amp;'DATA for charts'!S$5&amp;"'!$P1"),$A2589-1,0),NA())</f>
        <v>#N/A</v>
      </c>
    </row>
    <row r="2590" spans="1:19">
      <c r="A2590" s="226">
        <f t="shared" si="1624"/>
        <v>232</v>
      </c>
      <c r="B2590" s="8">
        <v>3</v>
      </c>
      <c r="C2590" s="28">
        <f ca="1">IF(ISNUMBER(OFFSET(INDIRECT("'"&amp;'DATA for charts'!C$5&amp;"'!$P1"),$A2590-1,0)),OFFSET(INDIRECT("'"&amp;'DATA for charts'!C$5&amp;"'!$P1"),$A2590-1,0),NA())</f>
        <v>0</v>
      </c>
      <c r="D2590" s="28">
        <f ca="1">IF(ISNUMBER(OFFSET(INDIRECT("'"&amp;'DATA for charts'!D$5&amp;"'!$P1"),$A2590-1,0)),OFFSET(INDIRECT("'"&amp;'DATA for charts'!D$5&amp;"'!$P1"),$A2590-1,0),NA())</f>
        <v>0</v>
      </c>
      <c r="E2590" s="28">
        <f ca="1">IF(ISNUMBER(OFFSET(INDIRECT("'"&amp;'DATA for charts'!E$5&amp;"'!$P1"),$A2590-1,0)),OFFSET(INDIRECT("'"&amp;'DATA for charts'!E$5&amp;"'!$P1"),$A2590-1,0),NA())</f>
        <v>0</v>
      </c>
      <c r="F2590" s="28">
        <f ca="1">IF(ISNUMBER(OFFSET(INDIRECT("'"&amp;'DATA for charts'!F$5&amp;"'!$P1"),$A2590-1,0)),OFFSET(INDIRECT("'"&amp;'DATA for charts'!F$5&amp;"'!$P1"),$A2590-1,0),NA())</f>
        <v>0</v>
      </c>
      <c r="G2590" s="28">
        <f ca="1">IF(ISNUMBER(OFFSET(INDIRECT("'"&amp;'DATA for charts'!G$5&amp;"'!$P1"),$A2590-1,0)),OFFSET(INDIRECT("'"&amp;'DATA for charts'!G$5&amp;"'!$P1"),$A2590-1,0),NA())</f>
        <v>0</v>
      </c>
      <c r="H2590" s="28">
        <f ca="1">IF(ISNUMBER(OFFSET(INDIRECT("'"&amp;'DATA for charts'!H$5&amp;"'!$P1"),$A2590-1,0)),OFFSET(INDIRECT("'"&amp;'DATA for charts'!H$5&amp;"'!$P1"),$A2590-1,0),NA())</f>
        <v>0</v>
      </c>
      <c r="I2590" s="28" t="e">
        <f ca="1">IF(ISNUMBER(OFFSET(INDIRECT("'"&amp;'DATA for charts'!I$5&amp;"'!$P1"),$A2590-1,0)),OFFSET(INDIRECT("'"&amp;'DATA for charts'!I$5&amp;"'!$P1"),$A2590-1,0),NA())</f>
        <v>#N/A</v>
      </c>
      <c r="J2590" s="28" t="e">
        <f ca="1">IF(ISNUMBER(OFFSET(INDIRECT("'"&amp;'DATA for charts'!J$5&amp;"'!$P1"),$A2590-1,0)),OFFSET(INDIRECT("'"&amp;'DATA for charts'!J$5&amp;"'!$P1"),$A2590-1,0),NA())</f>
        <v>#N/A</v>
      </c>
      <c r="K2590" s="28" t="e">
        <f ca="1">IF(ISNUMBER(OFFSET(INDIRECT("'"&amp;'DATA for charts'!K$5&amp;"'!$P1"),$A2590-1,0)),OFFSET(INDIRECT("'"&amp;'DATA for charts'!K$5&amp;"'!$P1"),$A2590-1,0),NA())</f>
        <v>#N/A</v>
      </c>
      <c r="L2590" s="28" t="e">
        <f ca="1">IF(ISNUMBER(OFFSET(INDIRECT("'"&amp;'DATA for charts'!L$5&amp;"'!$P1"),$A2590-1,0)),OFFSET(INDIRECT("'"&amp;'DATA for charts'!L$5&amp;"'!$P1"),$A2590-1,0),NA())</f>
        <v>#N/A</v>
      </c>
      <c r="M2590" s="28" t="e">
        <f ca="1">IF(ISNUMBER(OFFSET(INDIRECT("'"&amp;'DATA for charts'!M$5&amp;"'!$P1"),$A2590-1,0)),OFFSET(INDIRECT("'"&amp;'DATA for charts'!M$5&amp;"'!$P1"),$A2590-1,0),NA())</f>
        <v>#N/A</v>
      </c>
      <c r="N2590" s="28" t="e">
        <f ca="1">IF(ISNUMBER(OFFSET(INDIRECT("'"&amp;'DATA for charts'!N$5&amp;"'!$P1"),$A2590-1,0)),OFFSET(INDIRECT("'"&amp;'DATA for charts'!N$5&amp;"'!$P1"),$A2590-1,0),NA())</f>
        <v>#N/A</v>
      </c>
      <c r="O2590" s="28" t="e">
        <f ca="1">IF(ISNUMBER(OFFSET(INDIRECT("'"&amp;'DATA for charts'!O$5&amp;"'!$P1"),$A2590-1,0)),OFFSET(INDIRECT("'"&amp;'DATA for charts'!O$5&amp;"'!$P1"),$A2590-1,0),NA())</f>
        <v>#N/A</v>
      </c>
      <c r="P2590" s="28" t="e">
        <f ca="1">IF(ISNUMBER(OFFSET(INDIRECT("'"&amp;'DATA for charts'!P$5&amp;"'!$P1"),$A2590-1,0)),OFFSET(INDIRECT("'"&amp;'DATA for charts'!P$5&amp;"'!$P1"),$A2590-1,0),NA())</f>
        <v>#N/A</v>
      </c>
      <c r="Q2590" s="28" t="e">
        <f ca="1">IF(ISNUMBER(OFFSET(INDIRECT("'"&amp;'DATA for charts'!Q$5&amp;"'!$P1"),$A2590-1,0)),OFFSET(INDIRECT("'"&amp;'DATA for charts'!Q$5&amp;"'!$P1"),$A2590-1,0),NA())</f>
        <v>#N/A</v>
      </c>
      <c r="R2590" s="28" t="e">
        <f ca="1">IF(ISNUMBER(OFFSET(INDIRECT("'"&amp;'DATA for charts'!R$5&amp;"'!$P1"),$A2590-1,0)),OFFSET(INDIRECT("'"&amp;'DATA for charts'!R$5&amp;"'!$P1"),$A2590-1,0),NA())</f>
        <v>#N/A</v>
      </c>
      <c r="S2590" s="28" t="e">
        <f ca="1">IF(ISNUMBER(OFFSET(INDIRECT("'"&amp;'DATA for charts'!S$5&amp;"'!$P1"),$A2590-1,0)),OFFSET(INDIRECT("'"&amp;'DATA for charts'!S$5&amp;"'!$P1"),$A2590-1,0),NA())</f>
        <v>#N/A</v>
      </c>
    </row>
    <row r="2591" spans="1:19">
      <c r="A2591" s="226">
        <f t="shared" si="1624"/>
        <v>233</v>
      </c>
      <c r="B2591" s="8">
        <v>4</v>
      </c>
      <c r="C2591" s="28">
        <f ca="1">IF(ISNUMBER(OFFSET(INDIRECT("'"&amp;'DATA for charts'!C$5&amp;"'!$P1"),$A2591-1,0)),OFFSET(INDIRECT("'"&amp;'DATA for charts'!C$5&amp;"'!$P1"),$A2591-1,0),NA())</f>
        <v>0</v>
      </c>
      <c r="D2591" s="28">
        <f ca="1">IF(ISNUMBER(OFFSET(INDIRECT("'"&amp;'DATA for charts'!D$5&amp;"'!$P1"),$A2591-1,0)),OFFSET(INDIRECT("'"&amp;'DATA for charts'!D$5&amp;"'!$P1"),$A2591-1,0),NA())</f>
        <v>0</v>
      </c>
      <c r="E2591" s="28">
        <f ca="1">IF(ISNUMBER(OFFSET(INDIRECT("'"&amp;'DATA for charts'!E$5&amp;"'!$P1"),$A2591-1,0)),OFFSET(INDIRECT("'"&amp;'DATA for charts'!E$5&amp;"'!$P1"),$A2591-1,0),NA())</f>
        <v>0</v>
      </c>
      <c r="F2591" s="28">
        <f ca="1">IF(ISNUMBER(OFFSET(INDIRECT("'"&amp;'DATA for charts'!F$5&amp;"'!$P1"),$A2591-1,0)),OFFSET(INDIRECT("'"&amp;'DATA for charts'!F$5&amp;"'!$P1"),$A2591-1,0),NA())</f>
        <v>0</v>
      </c>
      <c r="G2591" s="28">
        <f ca="1">IF(ISNUMBER(OFFSET(INDIRECT("'"&amp;'DATA for charts'!G$5&amp;"'!$P1"),$A2591-1,0)),OFFSET(INDIRECT("'"&amp;'DATA for charts'!G$5&amp;"'!$P1"),$A2591-1,0),NA())</f>
        <v>0</v>
      </c>
      <c r="H2591" s="28">
        <f ca="1">IF(ISNUMBER(OFFSET(INDIRECT("'"&amp;'DATA for charts'!H$5&amp;"'!$P1"),$A2591-1,0)),OFFSET(INDIRECT("'"&amp;'DATA for charts'!H$5&amp;"'!$P1"),$A2591-1,0),NA())</f>
        <v>0</v>
      </c>
      <c r="I2591" s="28" t="e">
        <f ca="1">IF(ISNUMBER(OFFSET(INDIRECT("'"&amp;'DATA for charts'!I$5&amp;"'!$P1"),$A2591-1,0)),OFFSET(INDIRECT("'"&amp;'DATA for charts'!I$5&amp;"'!$P1"),$A2591-1,0),NA())</f>
        <v>#N/A</v>
      </c>
      <c r="J2591" s="28" t="e">
        <f ca="1">IF(ISNUMBER(OFFSET(INDIRECT("'"&amp;'DATA for charts'!J$5&amp;"'!$P1"),$A2591-1,0)),OFFSET(INDIRECT("'"&amp;'DATA for charts'!J$5&amp;"'!$P1"),$A2591-1,0),NA())</f>
        <v>#N/A</v>
      </c>
      <c r="K2591" s="28" t="e">
        <f ca="1">IF(ISNUMBER(OFFSET(INDIRECT("'"&amp;'DATA for charts'!K$5&amp;"'!$P1"),$A2591-1,0)),OFFSET(INDIRECT("'"&amp;'DATA for charts'!K$5&amp;"'!$P1"),$A2591-1,0),NA())</f>
        <v>#N/A</v>
      </c>
      <c r="L2591" s="28" t="e">
        <f ca="1">IF(ISNUMBER(OFFSET(INDIRECT("'"&amp;'DATA for charts'!L$5&amp;"'!$P1"),$A2591-1,0)),OFFSET(INDIRECT("'"&amp;'DATA for charts'!L$5&amp;"'!$P1"),$A2591-1,0),NA())</f>
        <v>#N/A</v>
      </c>
      <c r="M2591" s="28" t="e">
        <f ca="1">IF(ISNUMBER(OFFSET(INDIRECT("'"&amp;'DATA for charts'!M$5&amp;"'!$P1"),$A2591-1,0)),OFFSET(INDIRECT("'"&amp;'DATA for charts'!M$5&amp;"'!$P1"),$A2591-1,0),NA())</f>
        <v>#N/A</v>
      </c>
      <c r="N2591" s="28" t="e">
        <f ca="1">IF(ISNUMBER(OFFSET(INDIRECT("'"&amp;'DATA for charts'!N$5&amp;"'!$P1"),$A2591-1,0)),OFFSET(INDIRECT("'"&amp;'DATA for charts'!N$5&amp;"'!$P1"),$A2591-1,0),NA())</f>
        <v>#N/A</v>
      </c>
      <c r="O2591" s="28" t="e">
        <f ca="1">IF(ISNUMBER(OFFSET(INDIRECT("'"&amp;'DATA for charts'!O$5&amp;"'!$P1"),$A2591-1,0)),OFFSET(INDIRECT("'"&amp;'DATA for charts'!O$5&amp;"'!$P1"),$A2591-1,0),NA())</f>
        <v>#N/A</v>
      </c>
      <c r="P2591" s="28" t="e">
        <f ca="1">IF(ISNUMBER(OFFSET(INDIRECT("'"&amp;'DATA for charts'!P$5&amp;"'!$P1"),$A2591-1,0)),OFFSET(INDIRECT("'"&amp;'DATA for charts'!P$5&amp;"'!$P1"),$A2591-1,0),NA())</f>
        <v>#N/A</v>
      </c>
      <c r="Q2591" s="28" t="e">
        <f ca="1">IF(ISNUMBER(OFFSET(INDIRECT("'"&amp;'DATA for charts'!Q$5&amp;"'!$P1"),$A2591-1,0)),OFFSET(INDIRECT("'"&amp;'DATA for charts'!Q$5&amp;"'!$P1"),$A2591-1,0),NA())</f>
        <v>#N/A</v>
      </c>
      <c r="R2591" s="28" t="e">
        <f ca="1">IF(ISNUMBER(OFFSET(INDIRECT("'"&amp;'DATA for charts'!R$5&amp;"'!$P1"),$A2591-1,0)),OFFSET(INDIRECT("'"&amp;'DATA for charts'!R$5&amp;"'!$P1"),$A2591-1,0),NA())</f>
        <v>#N/A</v>
      </c>
      <c r="S2591" s="28" t="e">
        <f ca="1">IF(ISNUMBER(OFFSET(INDIRECT("'"&amp;'DATA for charts'!S$5&amp;"'!$P1"),$A2591-1,0)),OFFSET(INDIRECT("'"&amp;'DATA for charts'!S$5&amp;"'!$P1"),$A2591-1,0),NA())</f>
        <v>#N/A</v>
      </c>
    </row>
    <row r="2592" spans="1:19">
      <c r="A2592" s="226">
        <f t="shared" si="1624"/>
        <v>234</v>
      </c>
      <c r="B2592" s="8">
        <v>5</v>
      </c>
      <c r="C2592" s="28">
        <f ca="1">IF(ISNUMBER(OFFSET(INDIRECT("'"&amp;'DATA for charts'!C$5&amp;"'!$P1"),$A2592-1,0)),OFFSET(INDIRECT("'"&amp;'DATA for charts'!C$5&amp;"'!$P1"),$A2592-1,0),NA())</f>
        <v>0</v>
      </c>
      <c r="D2592" s="28">
        <f ca="1">IF(ISNUMBER(OFFSET(INDIRECT("'"&amp;'DATA for charts'!D$5&amp;"'!$P1"),$A2592-1,0)),OFFSET(INDIRECT("'"&amp;'DATA for charts'!D$5&amp;"'!$P1"),$A2592-1,0),NA())</f>
        <v>0</v>
      </c>
      <c r="E2592" s="28">
        <f ca="1">IF(ISNUMBER(OFFSET(INDIRECT("'"&amp;'DATA for charts'!E$5&amp;"'!$P1"),$A2592-1,0)),OFFSET(INDIRECT("'"&amp;'DATA for charts'!E$5&amp;"'!$P1"),$A2592-1,0),NA())</f>
        <v>0</v>
      </c>
      <c r="F2592" s="28">
        <f ca="1">IF(ISNUMBER(OFFSET(INDIRECT("'"&amp;'DATA for charts'!F$5&amp;"'!$P1"),$A2592-1,0)),OFFSET(INDIRECT("'"&amp;'DATA for charts'!F$5&amp;"'!$P1"),$A2592-1,0),NA())</f>
        <v>0</v>
      </c>
      <c r="G2592" s="28">
        <f ca="1">IF(ISNUMBER(OFFSET(INDIRECT("'"&amp;'DATA for charts'!G$5&amp;"'!$P1"),$A2592-1,0)),OFFSET(INDIRECT("'"&amp;'DATA for charts'!G$5&amp;"'!$P1"),$A2592-1,0),NA())</f>
        <v>0</v>
      </c>
      <c r="H2592" s="28">
        <f ca="1">IF(ISNUMBER(OFFSET(INDIRECT("'"&amp;'DATA for charts'!H$5&amp;"'!$P1"),$A2592-1,0)),OFFSET(INDIRECT("'"&amp;'DATA for charts'!H$5&amp;"'!$P1"),$A2592-1,0),NA())</f>
        <v>0</v>
      </c>
      <c r="I2592" s="28" t="e">
        <f ca="1">IF(ISNUMBER(OFFSET(INDIRECT("'"&amp;'DATA for charts'!I$5&amp;"'!$P1"),$A2592-1,0)),OFFSET(INDIRECT("'"&amp;'DATA for charts'!I$5&amp;"'!$P1"),$A2592-1,0),NA())</f>
        <v>#N/A</v>
      </c>
      <c r="J2592" s="28" t="e">
        <f ca="1">IF(ISNUMBER(OFFSET(INDIRECT("'"&amp;'DATA for charts'!J$5&amp;"'!$P1"),$A2592-1,0)),OFFSET(INDIRECT("'"&amp;'DATA for charts'!J$5&amp;"'!$P1"),$A2592-1,0),NA())</f>
        <v>#N/A</v>
      </c>
      <c r="K2592" s="28" t="e">
        <f ca="1">IF(ISNUMBER(OFFSET(INDIRECT("'"&amp;'DATA for charts'!K$5&amp;"'!$P1"),$A2592-1,0)),OFFSET(INDIRECT("'"&amp;'DATA for charts'!K$5&amp;"'!$P1"),$A2592-1,0),NA())</f>
        <v>#N/A</v>
      </c>
      <c r="L2592" s="28" t="e">
        <f ca="1">IF(ISNUMBER(OFFSET(INDIRECT("'"&amp;'DATA for charts'!L$5&amp;"'!$P1"),$A2592-1,0)),OFFSET(INDIRECT("'"&amp;'DATA for charts'!L$5&amp;"'!$P1"),$A2592-1,0),NA())</f>
        <v>#N/A</v>
      </c>
      <c r="M2592" s="28" t="e">
        <f ca="1">IF(ISNUMBER(OFFSET(INDIRECT("'"&amp;'DATA for charts'!M$5&amp;"'!$P1"),$A2592-1,0)),OFFSET(INDIRECT("'"&amp;'DATA for charts'!M$5&amp;"'!$P1"),$A2592-1,0),NA())</f>
        <v>#N/A</v>
      </c>
      <c r="N2592" s="28" t="e">
        <f ca="1">IF(ISNUMBER(OFFSET(INDIRECT("'"&amp;'DATA for charts'!N$5&amp;"'!$P1"),$A2592-1,0)),OFFSET(INDIRECT("'"&amp;'DATA for charts'!N$5&amp;"'!$P1"),$A2592-1,0),NA())</f>
        <v>#N/A</v>
      </c>
      <c r="O2592" s="28" t="e">
        <f ca="1">IF(ISNUMBER(OFFSET(INDIRECT("'"&amp;'DATA for charts'!O$5&amp;"'!$P1"),$A2592-1,0)),OFFSET(INDIRECT("'"&amp;'DATA for charts'!O$5&amp;"'!$P1"),$A2592-1,0),NA())</f>
        <v>#N/A</v>
      </c>
      <c r="P2592" s="28" t="e">
        <f ca="1">IF(ISNUMBER(OFFSET(INDIRECT("'"&amp;'DATA for charts'!P$5&amp;"'!$P1"),$A2592-1,0)),OFFSET(INDIRECT("'"&amp;'DATA for charts'!P$5&amp;"'!$P1"),$A2592-1,0),NA())</f>
        <v>#N/A</v>
      </c>
      <c r="Q2592" s="28" t="e">
        <f ca="1">IF(ISNUMBER(OFFSET(INDIRECT("'"&amp;'DATA for charts'!Q$5&amp;"'!$P1"),$A2592-1,0)),OFFSET(INDIRECT("'"&amp;'DATA for charts'!Q$5&amp;"'!$P1"),$A2592-1,0),NA())</f>
        <v>#N/A</v>
      </c>
      <c r="R2592" s="28" t="e">
        <f ca="1">IF(ISNUMBER(OFFSET(INDIRECT("'"&amp;'DATA for charts'!R$5&amp;"'!$P1"),$A2592-1,0)),OFFSET(INDIRECT("'"&amp;'DATA for charts'!R$5&amp;"'!$P1"),$A2592-1,0),NA())</f>
        <v>#N/A</v>
      </c>
      <c r="S2592" s="28" t="e">
        <f ca="1">IF(ISNUMBER(OFFSET(INDIRECT("'"&amp;'DATA for charts'!S$5&amp;"'!$P1"),$A2592-1,0)),OFFSET(INDIRECT("'"&amp;'DATA for charts'!S$5&amp;"'!$P1"),$A2592-1,0),NA())</f>
        <v>#N/A</v>
      </c>
    </row>
    <row r="2593" spans="1:19">
      <c r="A2593" s="226">
        <f t="shared" si="1624"/>
        <v>235</v>
      </c>
      <c r="B2593" s="8">
        <v>6</v>
      </c>
      <c r="C2593" s="28">
        <f ca="1">IF(ISNUMBER(OFFSET(INDIRECT("'"&amp;'DATA for charts'!C$5&amp;"'!$P1"),$A2593-1,0)),OFFSET(INDIRECT("'"&amp;'DATA for charts'!C$5&amp;"'!$P1"),$A2593-1,0),NA())</f>
        <v>3.06</v>
      </c>
      <c r="D2593" s="28">
        <f ca="1">IF(ISNUMBER(OFFSET(INDIRECT("'"&amp;'DATA for charts'!D$5&amp;"'!$P1"),$A2593-1,0)),OFFSET(INDIRECT("'"&amp;'DATA for charts'!D$5&amp;"'!$P1"),$A2593-1,0),NA())</f>
        <v>3.5440010000000002</v>
      </c>
      <c r="E2593" s="28">
        <f ca="1">IF(ISNUMBER(OFFSET(INDIRECT("'"&amp;'DATA for charts'!E$5&amp;"'!$P1"),$A2593-1,0)),OFFSET(INDIRECT("'"&amp;'DATA for charts'!E$5&amp;"'!$P1"),$A2593-1,0),NA())</f>
        <v>3.54</v>
      </c>
      <c r="F2593" s="28">
        <f ca="1">IF(ISNUMBER(OFFSET(INDIRECT("'"&amp;'DATA for charts'!F$5&amp;"'!$P1"),$A2593-1,0)),OFFSET(INDIRECT("'"&amp;'DATA for charts'!F$5&amp;"'!$P1"),$A2593-1,0),NA())</f>
        <v>3.5640752182474333</v>
      </c>
      <c r="G2593" s="28">
        <f ca="1">IF(ISNUMBER(OFFSET(INDIRECT("'"&amp;'DATA for charts'!G$5&amp;"'!$P1"),$A2593-1,0)),OFFSET(INDIRECT("'"&amp;'DATA for charts'!G$5&amp;"'!$P1"),$A2593-1,0),NA())</f>
        <v>3.16</v>
      </c>
      <c r="H2593" s="28">
        <f ca="1">IF(ISNUMBER(OFFSET(INDIRECT("'"&amp;'DATA for charts'!H$5&amp;"'!$P1"),$A2593-1,0)),OFFSET(INDIRECT("'"&amp;'DATA for charts'!H$5&amp;"'!$P1"),$A2593-1,0),NA())</f>
        <v>2.5703782402614999</v>
      </c>
      <c r="I2593" s="28" t="e">
        <f ca="1">IF(ISNUMBER(OFFSET(INDIRECT("'"&amp;'DATA for charts'!I$5&amp;"'!$P1"),$A2593-1,0)),OFFSET(INDIRECT("'"&amp;'DATA for charts'!I$5&amp;"'!$P1"),$A2593-1,0),NA())</f>
        <v>#N/A</v>
      </c>
      <c r="J2593" s="28" t="e">
        <f ca="1">IF(ISNUMBER(OFFSET(INDIRECT("'"&amp;'DATA for charts'!J$5&amp;"'!$P1"),$A2593-1,0)),OFFSET(INDIRECT("'"&amp;'DATA for charts'!J$5&amp;"'!$P1"),$A2593-1,0),NA())</f>
        <v>#N/A</v>
      </c>
      <c r="K2593" s="28" t="e">
        <f ca="1">IF(ISNUMBER(OFFSET(INDIRECT("'"&amp;'DATA for charts'!K$5&amp;"'!$P1"),$A2593-1,0)),OFFSET(INDIRECT("'"&amp;'DATA for charts'!K$5&amp;"'!$P1"),$A2593-1,0),NA())</f>
        <v>#N/A</v>
      </c>
      <c r="L2593" s="28" t="e">
        <f ca="1">IF(ISNUMBER(OFFSET(INDIRECT("'"&amp;'DATA for charts'!L$5&amp;"'!$P1"),$A2593-1,0)),OFFSET(INDIRECT("'"&amp;'DATA for charts'!L$5&amp;"'!$P1"),$A2593-1,0),NA())</f>
        <v>#N/A</v>
      </c>
      <c r="M2593" s="28" t="e">
        <f ca="1">IF(ISNUMBER(OFFSET(INDIRECT("'"&amp;'DATA for charts'!M$5&amp;"'!$P1"),$A2593-1,0)),OFFSET(INDIRECT("'"&amp;'DATA for charts'!M$5&amp;"'!$P1"),$A2593-1,0),NA())</f>
        <v>#N/A</v>
      </c>
      <c r="N2593" s="28" t="e">
        <f ca="1">IF(ISNUMBER(OFFSET(INDIRECT("'"&amp;'DATA for charts'!N$5&amp;"'!$P1"),$A2593-1,0)),OFFSET(INDIRECT("'"&amp;'DATA for charts'!N$5&amp;"'!$P1"),$A2593-1,0),NA())</f>
        <v>#N/A</v>
      </c>
      <c r="O2593" s="28" t="e">
        <f ca="1">IF(ISNUMBER(OFFSET(INDIRECT("'"&amp;'DATA for charts'!O$5&amp;"'!$P1"),$A2593-1,0)),OFFSET(INDIRECT("'"&amp;'DATA for charts'!O$5&amp;"'!$P1"),$A2593-1,0),NA())</f>
        <v>#N/A</v>
      </c>
      <c r="P2593" s="28" t="e">
        <f ca="1">IF(ISNUMBER(OFFSET(INDIRECT("'"&amp;'DATA for charts'!P$5&amp;"'!$P1"),$A2593-1,0)),OFFSET(INDIRECT("'"&amp;'DATA for charts'!P$5&amp;"'!$P1"),$A2593-1,0),NA())</f>
        <v>#N/A</v>
      </c>
      <c r="Q2593" s="28" t="e">
        <f ca="1">IF(ISNUMBER(OFFSET(INDIRECT("'"&amp;'DATA for charts'!Q$5&amp;"'!$P1"),$A2593-1,0)),OFFSET(INDIRECT("'"&amp;'DATA for charts'!Q$5&amp;"'!$P1"),$A2593-1,0),NA())</f>
        <v>#N/A</v>
      </c>
      <c r="R2593" s="28" t="e">
        <f ca="1">IF(ISNUMBER(OFFSET(INDIRECT("'"&amp;'DATA for charts'!R$5&amp;"'!$P1"),$A2593-1,0)),OFFSET(INDIRECT("'"&amp;'DATA for charts'!R$5&amp;"'!$P1"),$A2593-1,0),NA())</f>
        <v>#N/A</v>
      </c>
      <c r="S2593" s="28" t="e">
        <f ca="1">IF(ISNUMBER(OFFSET(INDIRECT("'"&amp;'DATA for charts'!S$5&amp;"'!$P1"),$A2593-1,0)),OFFSET(INDIRECT("'"&amp;'DATA for charts'!S$5&amp;"'!$P1"),$A2593-1,0),NA())</f>
        <v>#N/A</v>
      </c>
    </row>
    <row r="2594" spans="1:19">
      <c r="A2594" s="226">
        <f t="shared" si="1624"/>
        <v>236</v>
      </c>
      <c r="B2594" s="8">
        <v>7</v>
      </c>
      <c r="C2594" s="28">
        <f ca="1">IF(ISNUMBER(OFFSET(INDIRECT("'"&amp;'DATA for charts'!C$5&amp;"'!$P1"),$A2594-1,0)),OFFSET(INDIRECT("'"&amp;'DATA for charts'!C$5&amp;"'!$P1"),$A2594-1,0),NA())</f>
        <v>11.96</v>
      </c>
      <c r="D2594" s="28">
        <f ca="1">IF(ISNUMBER(OFFSET(INDIRECT("'"&amp;'DATA for charts'!D$5&amp;"'!$P1"),$A2594-1,0)),OFFSET(INDIRECT("'"&amp;'DATA for charts'!D$5&amp;"'!$P1"),$A2594-1,0),NA())</f>
        <v>14.161875999999999</v>
      </c>
      <c r="E2594" s="28">
        <f ca="1">IF(ISNUMBER(OFFSET(INDIRECT("'"&amp;'DATA for charts'!E$5&amp;"'!$P1"),$A2594-1,0)),OFFSET(INDIRECT("'"&amp;'DATA for charts'!E$5&amp;"'!$P1"),$A2594-1,0),NA())</f>
        <v>14.16</v>
      </c>
      <c r="F2594" s="28">
        <f ca="1">IF(ISNUMBER(OFFSET(INDIRECT("'"&amp;'DATA for charts'!F$5&amp;"'!$P1"),$A2594-1,0)),OFFSET(INDIRECT("'"&amp;'DATA for charts'!F$5&amp;"'!$P1"),$A2594-1,0),NA())</f>
        <v>10.975695263998217</v>
      </c>
      <c r="G2594" s="28">
        <f ca="1">IF(ISNUMBER(OFFSET(INDIRECT("'"&amp;'DATA for charts'!G$5&amp;"'!$P1"),$A2594-1,0)),OFFSET(INDIRECT("'"&amp;'DATA for charts'!G$5&amp;"'!$P1"),$A2594-1,0),NA())</f>
        <v>10.83</v>
      </c>
      <c r="H2594" s="28">
        <f ca="1">IF(ISNUMBER(OFFSET(INDIRECT("'"&amp;'DATA for charts'!H$5&amp;"'!$P1"),$A2594-1,0)),OFFSET(INDIRECT("'"&amp;'DATA for charts'!H$5&amp;"'!$P1"),$A2594-1,0),NA())</f>
        <v>10.423649006082099</v>
      </c>
      <c r="I2594" s="28" t="e">
        <f ca="1">IF(ISNUMBER(OFFSET(INDIRECT("'"&amp;'DATA for charts'!I$5&amp;"'!$P1"),$A2594-1,0)),OFFSET(INDIRECT("'"&amp;'DATA for charts'!I$5&amp;"'!$P1"),$A2594-1,0),NA())</f>
        <v>#N/A</v>
      </c>
      <c r="J2594" s="28" t="e">
        <f ca="1">IF(ISNUMBER(OFFSET(INDIRECT("'"&amp;'DATA for charts'!J$5&amp;"'!$P1"),$A2594-1,0)),OFFSET(INDIRECT("'"&amp;'DATA for charts'!J$5&amp;"'!$P1"),$A2594-1,0),NA())</f>
        <v>#N/A</v>
      </c>
      <c r="K2594" s="28" t="e">
        <f ca="1">IF(ISNUMBER(OFFSET(INDIRECT("'"&amp;'DATA for charts'!K$5&amp;"'!$P1"),$A2594-1,0)),OFFSET(INDIRECT("'"&amp;'DATA for charts'!K$5&amp;"'!$P1"),$A2594-1,0),NA())</f>
        <v>#N/A</v>
      </c>
      <c r="L2594" s="28" t="e">
        <f ca="1">IF(ISNUMBER(OFFSET(INDIRECT("'"&amp;'DATA for charts'!L$5&amp;"'!$P1"),$A2594-1,0)),OFFSET(INDIRECT("'"&amp;'DATA for charts'!L$5&amp;"'!$P1"),$A2594-1,0),NA())</f>
        <v>#N/A</v>
      </c>
      <c r="M2594" s="28" t="e">
        <f ca="1">IF(ISNUMBER(OFFSET(INDIRECT("'"&amp;'DATA for charts'!M$5&amp;"'!$P1"),$A2594-1,0)),OFFSET(INDIRECT("'"&amp;'DATA for charts'!M$5&amp;"'!$P1"),$A2594-1,0),NA())</f>
        <v>#N/A</v>
      </c>
      <c r="N2594" s="28" t="e">
        <f ca="1">IF(ISNUMBER(OFFSET(INDIRECT("'"&amp;'DATA for charts'!N$5&amp;"'!$P1"),$A2594-1,0)),OFFSET(INDIRECT("'"&amp;'DATA for charts'!N$5&amp;"'!$P1"),$A2594-1,0),NA())</f>
        <v>#N/A</v>
      </c>
      <c r="O2594" s="28" t="e">
        <f ca="1">IF(ISNUMBER(OFFSET(INDIRECT("'"&amp;'DATA for charts'!O$5&amp;"'!$P1"),$A2594-1,0)),OFFSET(INDIRECT("'"&amp;'DATA for charts'!O$5&amp;"'!$P1"),$A2594-1,0),NA())</f>
        <v>#N/A</v>
      </c>
      <c r="P2594" s="28" t="e">
        <f ca="1">IF(ISNUMBER(OFFSET(INDIRECT("'"&amp;'DATA for charts'!P$5&amp;"'!$P1"),$A2594-1,0)),OFFSET(INDIRECT("'"&amp;'DATA for charts'!P$5&amp;"'!$P1"),$A2594-1,0),NA())</f>
        <v>#N/A</v>
      </c>
      <c r="Q2594" s="28" t="e">
        <f ca="1">IF(ISNUMBER(OFFSET(INDIRECT("'"&amp;'DATA for charts'!Q$5&amp;"'!$P1"),$A2594-1,0)),OFFSET(INDIRECT("'"&amp;'DATA for charts'!Q$5&amp;"'!$P1"),$A2594-1,0),NA())</f>
        <v>#N/A</v>
      </c>
      <c r="R2594" s="28" t="e">
        <f ca="1">IF(ISNUMBER(OFFSET(INDIRECT("'"&amp;'DATA for charts'!R$5&amp;"'!$P1"),$A2594-1,0)),OFFSET(INDIRECT("'"&amp;'DATA for charts'!R$5&amp;"'!$P1"),$A2594-1,0),NA())</f>
        <v>#N/A</v>
      </c>
      <c r="S2594" s="28" t="e">
        <f ca="1">IF(ISNUMBER(OFFSET(INDIRECT("'"&amp;'DATA for charts'!S$5&amp;"'!$P1"),$A2594-1,0)),OFFSET(INDIRECT("'"&amp;'DATA for charts'!S$5&amp;"'!$P1"),$A2594-1,0),NA())</f>
        <v>#N/A</v>
      </c>
    </row>
    <row r="2595" spans="1:19">
      <c r="A2595" s="226">
        <f t="shared" si="1624"/>
        <v>237</v>
      </c>
      <c r="B2595" s="8">
        <v>8</v>
      </c>
      <c r="C2595" s="28">
        <f ca="1">IF(ISNUMBER(OFFSET(INDIRECT("'"&amp;'DATA for charts'!C$5&amp;"'!$P1"),$A2595-1,0)),OFFSET(INDIRECT("'"&amp;'DATA for charts'!C$5&amp;"'!$P1"),$A2595-1,0),NA())</f>
        <v>21.77</v>
      </c>
      <c r="D2595" s="28">
        <f ca="1">IF(ISNUMBER(OFFSET(INDIRECT("'"&amp;'DATA for charts'!D$5&amp;"'!$P1"),$A2595-1,0)),OFFSET(INDIRECT("'"&amp;'DATA for charts'!D$5&amp;"'!$P1"),$A2595-1,0),NA())</f>
        <v>26.099319999999999</v>
      </c>
      <c r="E2595" s="28">
        <f ca="1">IF(ISNUMBER(OFFSET(INDIRECT("'"&amp;'DATA for charts'!E$5&amp;"'!$P1"),$A2595-1,0)),OFFSET(INDIRECT("'"&amp;'DATA for charts'!E$5&amp;"'!$P1"),$A2595-1,0),NA())</f>
        <v>26.2</v>
      </c>
      <c r="F2595" s="28">
        <f ca="1">IF(ISNUMBER(OFFSET(INDIRECT("'"&amp;'DATA for charts'!F$5&amp;"'!$P1"),$A2595-1,0)),OFFSET(INDIRECT("'"&amp;'DATA for charts'!F$5&amp;"'!$P1"),$A2595-1,0),NA())</f>
        <v>19.459076137288502</v>
      </c>
      <c r="G2595" s="28">
        <f ca="1">IF(ISNUMBER(OFFSET(INDIRECT("'"&amp;'DATA for charts'!G$5&amp;"'!$P1"),$A2595-1,0)),OFFSET(INDIRECT("'"&amp;'DATA for charts'!G$5&amp;"'!$P1"),$A2595-1,0),NA())</f>
        <v>19.62</v>
      </c>
      <c r="H2595" s="28">
        <f ca="1">IF(ISNUMBER(OFFSET(INDIRECT("'"&amp;'DATA for charts'!H$5&amp;"'!$P1"),$A2595-1,0)),OFFSET(INDIRECT("'"&amp;'DATA for charts'!H$5&amp;"'!$P1"),$A2595-1,0),NA())</f>
        <v>19.342104399106297</v>
      </c>
      <c r="I2595" s="28" t="e">
        <f ca="1">IF(ISNUMBER(OFFSET(INDIRECT("'"&amp;'DATA for charts'!I$5&amp;"'!$P1"),$A2595-1,0)),OFFSET(INDIRECT("'"&amp;'DATA for charts'!I$5&amp;"'!$P1"),$A2595-1,0),NA())</f>
        <v>#N/A</v>
      </c>
      <c r="J2595" s="28" t="e">
        <f ca="1">IF(ISNUMBER(OFFSET(INDIRECT("'"&amp;'DATA for charts'!J$5&amp;"'!$P1"),$A2595-1,0)),OFFSET(INDIRECT("'"&amp;'DATA for charts'!J$5&amp;"'!$P1"),$A2595-1,0),NA())</f>
        <v>#N/A</v>
      </c>
      <c r="K2595" s="28" t="e">
        <f ca="1">IF(ISNUMBER(OFFSET(INDIRECT("'"&amp;'DATA for charts'!K$5&amp;"'!$P1"),$A2595-1,0)),OFFSET(INDIRECT("'"&amp;'DATA for charts'!K$5&amp;"'!$P1"),$A2595-1,0),NA())</f>
        <v>#N/A</v>
      </c>
      <c r="L2595" s="28" t="e">
        <f ca="1">IF(ISNUMBER(OFFSET(INDIRECT("'"&amp;'DATA for charts'!L$5&amp;"'!$P1"),$A2595-1,0)),OFFSET(INDIRECT("'"&amp;'DATA for charts'!L$5&amp;"'!$P1"),$A2595-1,0),NA())</f>
        <v>#N/A</v>
      </c>
      <c r="M2595" s="28" t="e">
        <f ca="1">IF(ISNUMBER(OFFSET(INDIRECT("'"&amp;'DATA for charts'!M$5&amp;"'!$P1"),$A2595-1,0)),OFFSET(INDIRECT("'"&amp;'DATA for charts'!M$5&amp;"'!$P1"),$A2595-1,0),NA())</f>
        <v>#N/A</v>
      </c>
      <c r="N2595" s="28" t="e">
        <f ca="1">IF(ISNUMBER(OFFSET(INDIRECT("'"&amp;'DATA for charts'!N$5&amp;"'!$P1"),$A2595-1,0)),OFFSET(INDIRECT("'"&amp;'DATA for charts'!N$5&amp;"'!$P1"),$A2595-1,0),NA())</f>
        <v>#N/A</v>
      </c>
      <c r="O2595" s="28" t="e">
        <f ca="1">IF(ISNUMBER(OFFSET(INDIRECT("'"&amp;'DATA for charts'!O$5&amp;"'!$P1"),$A2595-1,0)),OFFSET(INDIRECT("'"&amp;'DATA for charts'!O$5&amp;"'!$P1"),$A2595-1,0),NA())</f>
        <v>#N/A</v>
      </c>
      <c r="P2595" s="28" t="e">
        <f ca="1">IF(ISNUMBER(OFFSET(INDIRECT("'"&amp;'DATA for charts'!P$5&amp;"'!$P1"),$A2595-1,0)),OFFSET(INDIRECT("'"&amp;'DATA for charts'!P$5&amp;"'!$P1"),$A2595-1,0),NA())</f>
        <v>#N/A</v>
      </c>
      <c r="Q2595" s="28" t="e">
        <f ca="1">IF(ISNUMBER(OFFSET(INDIRECT("'"&amp;'DATA for charts'!Q$5&amp;"'!$P1"),$A2595-1,0)),OFFSET(INDIRECT("'"&amp;'DATA for charts'!Q$5&amp;"'!$P1"),$A2595-1,0),NA())</f>
        <v>#N/A</v>
      </c>
      <c r="R2595" s="28" t="e">
        <f ca="1">IF(ISNUMBER(OFFSET(INDIRECT("'"&amp;'DATA for charts'!R$5&amp;"'!$P1"),$A2595-1,0)),OFFSET(INDIRECT("'"&amp;'DATA for charts'!R$5&amp;"'!$P1"),$A2595-1,0),NA())</f>
        <v>#N/A</v>
      </c>
      <c r="S2595" s="28" t="e">
        <f ca="1">IF(ISNUMBER(OFFSET(INDIRECT("'"&amp;'DATA for charts'!S$5&amp;"'!$P1"),$A2595-1,0)),OFFSET(INDIRECT("'"&amp;'DATA for charts'!S$5&amp;"'!$P1"),$A2595-1,0),NA())</f>
        <v>#N/A</v>
      </c>
    </row>
    <row r="2596" spans="1:19">
      <c r="A2596" s="226">
        <f t="shared" si="1624"/>
        <v>238</v>
      </c>
      <c r="B2596" s="8">
        <v>9</v>
      </c>
      <c r="C2596" s="28">
        <f ca="1">IF(ISNUMBER(OFFSET(INDIRECT("'"&amp;'DATA for charts'!C$5&amp;"'!$P1"),$A2596-1,0)),OFFSET(INDIRECT("'"&amp;'DATA for charts'!C$5&amp;"'!$P1"),$A2596-1,0),NA())</f>
        <v>30.88</v>
      </c>
      <c r="D2596" s="28">
        <f ca="1">IF(ISNUMBER(OFFSET(INDIRECT("'"&amp;'DATA for charts'!D$5&amp;"'!$P1"),$A2596-1,0)),OFFSET(INDIRECT("'"&amp;'DATA for charts'!D$5&amp;"'!$P1"),$A2596-1,0),NA())</f>
        <v>37.221339999999998</v>
      </c>
      <c r="E2596" s="28">
        <f ca="1">IF(ISNUMBER(OFFSET(INDIRECT("'"&amp;'DATA for charts'!E$5&amp;"'!$P1"),$A2596-1,0)),OFFSET(INDIRECT("'"&amp;'DATA for charts'!E$5&amp;"'!$P1"),$A2596-1,0),NA())</f>
        <v>37.299999999999997</v>
      </c>
      <c r="F2596" s="28">
        <f ca="1">IF(ISNUMBER(OFFSET(INDIRECT("'"&amp;'DATA for charts'!F$5&amp;"'!$P1"),$A2596-1,0)),OFFSET(INDIRECT("'"&amp;'DATA for charts'!F$5&amp;"'!$P1"),$A2596-1,0),NA())</f>
        <v>27.385843913095499</v>
      </c>
      <c r="G2596" s="28">
        <f ca="1">IF(ISNUMBER(OFFSET(INDIRECT("'"&amp;'DATA for charts'!G$5&amp;"'!$P1"),$A2596-1,0)),OFFSET(INDIRECT("'"&amp;'DATA for charts'!G$5&amp;"'!$P1"),$A2596-1,0),NA())</f>
        <v>28.16</v>
      </c>
      <c r="H2596" s="28">
        <f ca="1">IF(ISNUMBER(OFFSET(INDIRECT("'"&amp;'DATA for charts'!H$5&amp;"'!$P1"),$A2596-1,0)),OFFSET(INDIRECT("'"&amp;'DATA for charts'!H$5&amp;"'!$P1"),$A2596-1,0),NA())</f>
        <v>27.699207158877801</v>
      </c>
      <c r="I2596" s="28" t="e">
        <f ca="1">IF(ISNUMBER(OFFSET(INDIRECT("'"&amp;'DATA for charts'!I$5&amp;"'!$P1"),$A2596-1,0)),OFFSET(INDIRECT("'"&amp;'DATA for charts'!I$5&amp;"'!$P1"),$A2596-1,0),NA())</f>
        <v>#N/A</v>
      </c>
      <c r="J2596" s="28" t="e">
        <f ca="1">IF(ISNUMBER(OFFSET(INDIRECT("'"&amp;'DATA for charts'!J$5&amp;"'!$P1"),$A2596-1,0)),OFFSET(INDIRECT("'"&amp;'DATA for charts'!J$5&amp;"'!$P1"),$A2596-1,0),NA())</f>
        <v>#N/A</v>
      </c>
      <c r="K2596" s="28" t="e">
        <f ca="1">IF(ISNUMBER(OFFSET(INDIRECT("'"&amp;'DATA for charts'!K$5&amp;"'!$P1"),$A2596-1,0)),OFFSET(INDIRECT("'"&amp;'DATA for charts'!K$5&amp;"'!$P1"),$A2596-1,0),NA())</f>
        <v>#N/A</v>
      </c>
      <c r="L2596" s="28" t="e">
        <f ca="1">IF(ISNUMBER(OFFSET(INDIRECT("'"&amp;'DATA for charts'!L$5&amp;"'!$P1"),$A2596-1,0)),OFFSET(INDIRECT("'"&amp;'DATA for charts'!L$5&amp;"'!$P1"),$A2596-1,0),NA())</f>
        <v>#N/A</v>
      </c>
      <c r="M2596" s="28" t="e">
        <f ca="1">IF(ISNUMBER(OFFSET(INDIRECT("'"&amp;'DATA for charts'!M$5&amp;"'!$P1"),$A2596-1,0)),OFFSET(INDIRECT("'"&amp;'DATA for charts'!M$5&amp;"'!$P1"),$A2596-1,0),NA())</f>
        <v>#N/A</v>
      </c>
      <c r="N2596" s="28" t="e">
        <f ca="1">IF(ISNUMBER(OFFSET(INDIRECT("'"&amp;'DATA for charts'!N$5&amp;"'!$P1"),$A2596-1,0)),OFFSET(INDIRECT("'"&amp;'DATA for charts'!N$5&amp;"'!$P1"),$A2596-1,0),NA())</f>
        <v>#N/A</v>
      </c>
      <c r="O2596" s="28" t="e">
        <f ca="1">IF(ISNUMBER(OFFSET(INDIRECT("'"&amp;'DATA for charts'!O$5&amp;"'!$P1"),$A2596-1,0)),OFFSET(INDIRECT("'"&amp;'DATA for charts'!O$5&amp;"'!$P1"),$A2596-1,0),NA())</f>
        <v>#N/A</v>
      </c>
      <c r="P2596" s="28" t="e">
        <f ca="1">IF(ISNUMBER(OFFSET(INDIRECT("'"&amp;'DATA for charts'!P$5&amp;"'!$P1"),$A2596-1,0)),OFFSET(INDIRECT("'"&amp;'DATA for charts'!P$5&amp;"'!$P1"),$A2596-1,0),NA())</f>
        <v>#N/A</v>
      </c>
      <c r="Q2596" s="28" t="e">
        <f ca="1">IF(ISNUMBER(OFFSET(INDIRECT("'"&amp;'DATA for charts'!Q$5&amp;"'!$P1"),$A2596-1,0)),OFFSET(INDIRECT("'"&amp;'DATA for charts'!Q$5&amp;"'!$P1"),$A2596-1,0),NA())</f>
        <v>#N/A</v>
      </c>
      <c r="R2596" s="28" t="e">
        <f ca="1">IF(ISNUMBER(OFFSET(INDIRECT("'"&amp;'DATA for charts'!R$5&amp;"'!$P1"),$A2596-1,0)),OFFSET(INDIRECT("'"&amp;'DATA for charts'!R$5&amp;"'!$P1"),$A2596-1,0),NA())</f>
        <v>#N/A</v>
      </c>
      <c r="S2596" s="28" t="e">
        <f ca="1">IF(ISNUMBER(OFFSET(INDIRECT("'"&amp;'DATA for charts'!S$5&amp;"'!$P1"),$A2596-1,0)),OFFSET(INDIRECT("'"&amp;'DATA for charts'!S$5&amp;"'!$P1"),$A2596-1,0),NA())</f>
        <v>#N/A</v>
      </c>
    </row>
    <row r="2597" spans="1:19">
      <c r="A2597" s="226">
        <f t="shared" si="1624"/>
        <v>239</v>
      </c>
      <c r="B2597" s="8">
        <v>10</v>
      </c>
      <c r="C2597" s="28">
        <f ca="1">IF(ISNUMBER(OFFSET(INDIRECT("'"&amp;'DATA for charts'!C$5&amp;"'!$P1"),$A2597-1,0)),OFFSET(INDIRECT("'"&amp;'DATA for charts'!C$5&amp;"'!$P1"),$A2597-1,0),NA())</f>
        <v>38.17</v>
      </c>
      <c r="D2597" s="28">
        <f ca="1">IF(ISNUMBER(OFFSET(INDIRECT("'"&amp;'DATA for charts'!D$5&amp;"'!$P1"),$A2597-1,0)),OFFSET(INDIRECT("'"&amp;'DATA for charts'!D$5&amp;"'!$P1"),$A2597-1,0),NA())</f>
        <v>46.000599999999999</v>
      </c>
      <c r="E2597" s="28">
        <f ca="1">IF(ISNUMBER(OFFSET(INDIRECT("'"&amp;'DATA for charts'!E$5&amp;"'!$P1"),$A2597-1,0)),OFFSET(INDIRECT("'"&amp;'DATA for charts'!E$5&amp;"'!$P1"),$A2597-1,0),NA())</f>
        <v>46.03</v>
      </c>
      <c r="F2597" s="28">
        <f ca="1">IF(ISNUMBER(OFFSET(INDIRECT("'"&amp;'DATA for charts'!F$5&amp;"'!$P1"),$A2597-1,0)),OFFSET(INDIRECT("'"&amp;'DATA for charts'!F$5&amp;"'!$P1"),$A2597-1,0),NA())</f>
        <v>35.083725173308501</v>
      </c>
      <c r="G2597" s="28">
        <f ca="1">IF(ISNUMBER(OFFSET(INDIRECT("'"&amp;'DATA for charts'!G$5&amp;"'!$P1"),$A2597-1,0)),OFFSET(INDIRECT("'"&amp;'DATA for charts'!G$5&amp;"'!$P1"),$A2597-1,0),NA())</f>
        <v>36.200000000000003</v>
      </c>
      <c r="H2597" s="28">
        <f ca="1">IF(ISNUMBER(OFFSET(INDIRECT("'"&amp;'DATA for charts'!H$5&amp;"'!$P1"),$A2597-1,0)),OFFSET(INDIRECT("'"&amp;'DATA for charts'!H$5&amp;"'!$P1"),$A2597-1,0),NA())</f>
        <v>34.534357766989096</v>
      </c>
      <c r="I2597" s="28" t="e">
        <f ca="1">IF(ISNUMBER(OFFSET(INDIRECT("'"&amp;'DATA for charts'!I$5&amp;"'!$P1"),$A2597-1,0)),OFFSET(INDIRECT("'"&amp;'DATA for charts'!I$5&amp;"'!$P1"),$A2597-1,0),NA())</f>
        <v>#N/A</v>
      </c>
      <c r="J2597" s="28" t="e">
        <f ca="1">IF(ISNUMBER(OFFSET(INDIRECT("'"&amp;'DATA for charts'!J$5&amp;"'!$P1"),$A2597-1,0)),OFFSET(INDIRECT("'"&amp;'DATA for charts'!J$5&amp;"'!$P1"),$A2597-1,0),NA())</f>
        <v>#N/A</v>
      </c>
      <c r="K2597" s="28" t="e">
        <f ca="1">IF(ISNUMBER(OFFSET(INDIRECT("'"&amp;'DATA for charts'!K$5&amp;"'!$P1"),$A2597-1,0)),OFFSET(INDIRECT("'"&amp;'DATA for charts'!K$5&amp;"'!$P1"),$A2597-1,0),NA())</f>
        <v>#N/A</v>
      </c>
      <c r="L2597" s="28" t="e">
        <f ca="1">IF(ISNUMBER(OFFSET(INDIRECT("'"&amp;'DATA for charts'!L$5&amp;"'!$P1"),$A2597-1,0)),OFFSET(INDIRECT("'"&amp;'DATA for charts'!L$5&amp;"'!$P1"),$A2597-1,0),NA())</f>
        <v>#N/A</v>
      </c>
      <c r="M2597" s="28" t="e">
        <f ca="1">IF(ISNUMBER(OFFSET(INDIRECT("'"&amp;'DATA for charts'!M$5&amp;"'!$P1"),$A2597-1,0)),OFFSET(INDIRECT("'"&amp;'DATA for charts'!M$5&amp;"'!$P1"),$A2597-1,0),NA())</f>
        <v>#N/A</v>
      </c>
      <c r="N2597" s="28" t="e">
        <f ca="1">IF(ISNUMBER(OFFSET(INDIRECT("'"&amp;'DATA for charts'!N$5&amp;"'!$P1"),$A2597-1,0)),OFFSET(INDIRECT("'"&amp;'DATA for charts'!N$5&amp;"'!$P1"),$A2597-1,0),NA())</f>
        <v>#N/A</v>
      </c>
      <c r="O2597" s="28" t="e">
        <f ca="1">IF(ISNUMBER(OFFSET(INDIRECT("'"&amp;'DATA for charts'!O$5&amp;"'!$P1"),$A2597-1,0)),OFFSET(INDIRECT("'"&amp;'DATA for charts'!O$5&amp;"'!$P1"),$A2597-1,0),NA())</f>
        <v>#N/A</v>
      </c>
      <c r="P2597" s="28" t="e">
        <f ca="1">IF(ISNUMBER(OFFSET(INDIRECT("'"&amp;'DATA for charts'!P$5&amp;"'!$P1"),$A2597-1,0)),OFFSET(INDIRECT("'"&amp;'DATA for charts'!P$5&amp;"'!$P1"),$A2597-1,0),NA())</f>
        <v>#N/A</v>
      </c>
      <c r="Q2597" s="28" t="e">
        <f ca="1">IF(ISNUMBER(OFFSET(INDIRECT("'"&amp;'DATA for charts'!Q$5&amp;"'!$P1"),$A2597-1,0)),OFFSET(INDIRECT("'"&amp;'DATA for charts'!Q$5&amp;"'!$P1"),$A2597-1,0),NA())</f>
        <v>#N/A</v>
      </c>
      <c r="R2597" s="28" t="e">
        <f ca="1">IF(ISNUMBER(OFFSET(INDIRECT("'"&amp;'DATA for charts'!R$5&amp;"'!$P1"),$A2597-1,0)),OFFSET(INDIRECT("'"&amp;'DATA for charts'!R$5&amp;"'!$P1"),$A2597-1,0),NA())</f>
        <v>#N/A</v>
      </c>
      <c r="S2597" s="28" t="e">
        <f ca="1">IF(ISNUMBER(OFFSET(INDIRECT("'"&amp;'DATA for charts'!S$5&amp;"'!$P1"),$A2597-1,0)),OFFSET(INDIRECT("'"&amp;'DATA for charts'!S$5&amp;"'!$P1"),$A2597-1,0),NA())</f>
        <v>#N/A</v>
      </c>
    </row>
    <row r="2598" spans="1:19">
      <c r="A2598" s="226">
        <f t="shared" si="1624"/>
        <v>240</v>
      </c>
      <c r="B2598" s="8">
        <v>11</v>
      </c>
      <c r="C2598" s="28">
        <f ca="1">IF(ISNUMBER(OFFSET(INDIRECT("'"&amp;'DATA for charts'!C$5&amp;"'!$P1"),$A2598-1,0)),OFFSET(INDIRECT("'"&amp;'DATA for charts'!C$5&amp;"'!$P1"),$A2598-1,0),NA())</f>
        <v>51.47</v>
      </c>
      <c r="D2598" s="28">
        <f ca="1">IF(ISNUMBER(OFFSET(INDIRECT("'"&amp;'DATA for charts'!D$5&amp;"'!$P1"),$A2598-1,0)),OFFSET(INDIRECT("'"&amp;'DATA for charts'!D$5&amp;"'!$P1"),$A2598-1,0),NA())</f>
        <v>61.481160000000003</v>
      </c>
      <c r="E2598" s="28">
        <f ca="1">IF(ISNUMBER(OFFSET(INDIRECT("'"&amp;'DATA for charts'!E$5&amp;"'!$P1"),$A2598-1,0)),OFFSET(INDIRECT("'"&amp;'DATA for charts'!E$5&amp;"'!$P1"),$A2598-1,0),NA())</f>
        <v>62.09</v>
      </c>
      <c r="F2598" s="28">
        <f ca="1">IF(ISNUMBER(OFFSET(INDIRECT("'"&amp;'DATA for charts'!F$5&amp;"'!$P1"),$A2598-1,0)),OFFSET(INDIRECT("'"&amp;'DATA for charts'!F$5&amp;"'!$P1"),$A2598-1,0),NA())</f>
        <v>45.302765366941166</v>
      </c>
      <c r="G2598" s="28">
        <f ca="1">IF(ISNUMBER(OFFSET(INDIRECT("'"&amp;'DATA for charts'!G$5&amp;"'!$P1"),$A2598-1,0)),OFFSET(INDIRECT("'"&amp;'DATA for charts'!G$5&amp;"'!$P1"),$A2598-1,0),NA())</f>
        <v>47.23</v>
      </c>
      <c r="H2598" s="28">
        <f ca="1">IF(ISNUMBER(OFFSET(INDIRECT("'"&amp;'DATA for charts'!H$5&amp;"'!$P1"),$A2598-1,0)),OFFSET(INDIRECT("'"&amp;'DATA for charts'!H$5&amp;"'!$P1"),$A2598-1,0),NA())</f>
        <v>47.091360885431307</v>
      </c>
      <c r="I2598" s="28" t="e">
        <f ca="1">IF(ISNUMBER(OFFSET(INDIRECT("'"&amp;'DATA for charts'!I$5&amp;"'!$P1"),$A2598-1,0)),OFFSET(INDIRECT("'"&amp;'DATA for charts'!I$5&amp;"'!$P1"),$A2598-1,0),NA())</f>
        <v>#N/A</v>
      </c>
      <c r="J2598" s="28" t="e">
        <f ca="1">IF(ISNUMBER(OFFSET(INDIRECT("'"&amp;'DATA for charts'!J$5&amp;"'!$P1"),$A2598-1,0)),OFFSET(INDIRECT("'"&amp;'DATA for charts'!J$5&amp;"'!$P1"),$A2598-1,0),NA())</f>
        <v>#N/A</v>
      </c>
      <c r="K2598" s="28" t="e">
        <f ca="1">IF(ISNUMBER(OFFSET(INDIRECT("'"&amp;'DATA for charts'!K$5&amp;"'!$P1"),$A2598-1,0)),OFFSET(INDIRECT("'"&amp;'DATA for charts'!K$5&amp;"'!$P1"),$A2598-1,0),NA())</f>
        <v>#N/A</v>
      </c>
      <c r="L2598" s="28" t="e">
        <f ca="1">IF(ISNUMBER(OFFSET(INDIRECT("'"&amp;'DATA for charts'!L$5&amp;"'!$P1"),$A2598-1,0)),OFFSET(INDIRECT("'"&amp;'DATA for charts'!L$5&amp;"'!$P1"),$A2598-1,0),NA())</f>
        <v>#N/A</v>
      </c>
      <c r="M2598" s="28" t="e">
        <f ca="1">IF(ISNUMBER(OFFSET(INDIRECT("'"&amp;'DATA for charts'!M$5&amp;"'!$P1"),$A2598-1,0)),OFFSET(INDIRECT("'"&amp;'DATA for charts'!M$5&amp;"'!$P1"),$A2598-1,0),NA())</f>
        <v>#N/A</v>
      </c>
      <c r="N2598" s="28" t="e">
        <f ca="1">IF(ISNUMBER(OFFSET(INDIRECT("'"&amp;'DATA for charts'!N$5&amp;"'!$P1"),$A2598-1,0)),OFFSET(INDIRECT("'"&amp;'DATA for charts'!N$5&amp;"'!$P1"),$A2598-1,0),NA())</f>
        <v>#N/A</v>
      </c>
      <c r="O2598" s="28" t="e">
        <f ca="1">IF(ISNUMBER(OFFSET(INDIRECT("'"&amp;'DATA for charts'!O$5&amp;"'!$P1"),$A2598-1,0)),OFFSET(INDIRECT("'"&amp;'DATA for charts'!O$5&amp;"'!$P1"),$A2598-1,0),NA())</f>
        <v>#N/A</v>
      </c>
      <c r="P2598" s="28" t="e">
        <f ca="1">IF(ISNUMBER(OFFSET(INDIRECT("'"&amp;'DATA for charts'!P$5&amp;"'!$P1"),$A2598-1,0)),OFFSET(INDIRECT("'"&amp;'DATA for charts'!P$5&amp;"'!$P1"),$A2598-1,0),NA())</f>
        <v>#N/A</v>
      </c>
      <c r="Q2598" s="28" t="e">
        <f ca="1">IF(ISNUMBER(OFFSET(INDIRECT("'"&amp;'DATA for charts'!Q$5&amp;"'!$P1"),$A2598-1,0)),OFFSET(INDIRECT("'"&amp;'DATA for charts'!Q$5&amp;"'!$P1"),$A2598-1,0),NA())</f>
        <v>#N/A</v>
      </c>
      <c r="R2598" s="28" t="e">
        <f ca="1">IF(ISNUMBER(OFFSET(INDIRECT("'"&amp;'DATA for charts'!R$5&amp;"'!$P1"),$A2598-1,0)),OFFSET(INDIRECT("'"&amp;'DATA for charts'!R$5&amp;"'!$P1"),$A2598-1,0),NA())</f>
        <v>#N/A</v>
      </c>
      <c r="S2598" s="28" t="e">
        <f ca="1">IF(ISNUMBER(OFFSET(INDIRECT("'"&amp;'DATA for charts'!S$5&amp;"'!$P1"),$A2598-1,0)),OFFSET(INDIRECT("'"&amp;'DATA for charts'!S$5&amp;"'!$P1"),$A2598-1,0),NA())</f>
        <v>#N/A</v>
      </c>
    </row>
    <row r="2599" spans="1:19">
      <c r="A2599" s="226">
        <f t="shared" si="1624"/>
        <v>241</v>
      </c>
      <c r="B2599" s="8">
        <v>12</v>
      </c>
      <c r="C2599" s="28">
        <f ca="1">IF(ISNUMBER(OFFSET(INDIRECT("'"&amp;'DATA for charts'!C$5&amp;"'!$P1"),$A2599-1,0)),OFFSET(INDIRECT("'"&amp;'DATA for charts'!C$5&amp;"'!$P1"),$A2599-1,0),NA())</f>
        <v>54.5</v>
      </c>
      <c r="D2599" s="28">
        <f ca="1">IF(ISNUMBER(OFFSET(INDIRECT("'"&amp;'DATA for charts'!D$5&amp;"'!$P1"),$A2599-1,0)),OFFSET(INDIRECT("'"&amp;'DATA for charts'!D$5&amp;"'!$P1"),$A2599-1,0),NA())</f>
        <v>64.290809999999993</v>
      </c>
      <c r="E2599" s="28">
        <f ca="1">IF(ISNUMBER(OFFSET(INDIRECT("'"&amp;'DATA for charts'!E$5&amp;"'!$P1"),$A2599-1,0)),OFFSET(INDIRECT("'"&amp;'DATA for charts'!E$5&amp;"'!$P1"),$A2599-1,0),NA())</f>
        <v>65.63</v>
      </c>
      <c r="F2599" s="28">
        <f ca="1">IF(ISNUMBER(OFFSET(INDIRECT("'"&amp;'DATA for charts'!F$5&amp;"'!$P1"),$A2599-1,0)),OFFSET(INDIRECT("'"&amp;'DATA for charts'!F$5&amp;"'!$P1"),$A2599-1,0),NA())</f>
        <v>48.492700349826173</v>
      </c>
      <c r="G2599" s="28">
        <f ca="1">IF(ISNUMBER(OFFSET(INDIRECT("'"&amp;'DATA for charts'!G$5&amp;"'!$P1"),$A2599-1,0)),OFFSET(INDIRECT("'"&amp;'DATA for charts'!G$5&amp;"'!$P1"),$A2599-1,0),NA())</f>
        <v>51.2</v>
      </c>
      <c r="H2599" s="28">
        <f ca="1">IF(ISNUMBER(OFFSET(INDIRECT("'"&amp;'DATA for charts'!H$5&amp;"'!$P1"),$A2599-1,0)),OFFSET(INDIRECT("'"&amp;'DATA for charts'!H$5&amp;"'!$P1"),$A2599-1,0),NA())</f>
        <v>50.086298748862802</v>
      </c>
      <c r="I2599" s="28" t="e">
        <f ca="1">IF(ISNUMBER(OFFSET(INDIRECT("'"&amp;'DATA for charts'!I$5&amp;"'!$P1"),$A2599-1,0)),OFFSET(INDIRECT("'"&amp;'DATA for charts'!I$5&amp;"'!$P1"),$A2599-1,0),NA())</f>
        <v>#N/A</v>
      </c>
      <c r="J2599" s="28" t="e">
        <f ca="1">IF(ISNUMBER(OFFSET(INDIRECT("'"&amp;'DATA for charts'!J$5&amp;"'!$P1"),$A2599-1,0)),OFFSET(INDIRECT("'"&amp;'DATA for charts'!J$5&amp;"'!$P1"),$A2599-1,0),NA())</f>
        <v>#N/A</v>
      </c>
      <c r="K2599" s="28" t="e">
        <f ca="1">IF(ISNUMBER(OFFSET(INDIRECT("'"&amp;'DATA for charts'!K$5&amp;"'!$P1"),$A2599-1,0)),OFFSET(INDIRECT("'"&amp;'DATA for charts'!K$5&amp;"'!$P1"),$A2599-1,0),NA())</f>
        <v>#N/A</v>
      </c>
      <c r="L2599" s="28" t="e">
        <f ca="1">IF(ISNUMBER(OFFSET(INDIRECT("'"&amp;'DATA for charts'!L$5&amp;"'!$P1"),$A2599-1,0)),OFFSET(INDIRECT("'"&amp;'DATA for charts'!L$5&amp;"'!$P1"),$A2599-1,0),NA())</f>
        <v>#N/A</v>
      </c>
      <c r="M2599" s="28" t="e">
        <f ca="1">IF(ISNUMBER(OFFSET(INDIRECT("'"&amp;'DATA for charts'!M$5&amp;"'!$P1"),$A2599-1,0)),OFFSET(INDIRECT("'"&amp;'DATA for charts'!M$5&amp;"'!$P1"),$A2599-1,0),NA())</f>
        <v>#N/A</v>
      </c>
      <c r="N2599" s="28" t="e">
        <f ca="1">IF(ISNUMBER(OFFSET(INDIRECT("'"&amp;'DATA for charts'!N$5&amp;"'!$P1"),$A2599-1,0)),OFFSET(INDIRECT("'"&amp;'DATA for charts'!N$5&amp;"'!$P1"),$A2599-1,0),NA())</f>
        <v>#N/A</v>
      </c>
      <c r="O2599" s="28" t="e">
        <f ca="1">IF(ISNUMBER(OFFSET(INDIRECT("'"&amp;'DATA for charts'!O$5&amp;"'!$P1"),$A2599-1,0)),OFFSET(INDIRECT("'"&amp;'DATA for charts'!O$5&amp;"'!$P1"),$A2599-1,0),NA())</f>
        <v>#N/A</v>
      </c>
      <c r="P2599" s="28" t="e">
        <f ca="1">IF(ISNUMBER(OFFSET(INDIRECT("'"&amp;'DATA for charts'!P$5&amp;"'!$P1"),$A2599-1,0)),OFFSET(INDIRECT("'"&amp;'DATA for charts'!P$5&amp;"'!$P1"),$A2599-1,0),NA())</f>
        <v>#N/A</v>
      </c>
      <c r="Q2599" s="28" t="e">
        <f ca="1">IF(ISNUMBER(OFFSET(INDIRECT("'"&amp;'DATA for charts'!Q$5&amp;"'!$P1"),$A2599-1,0)),OFFSET(INDIRECT("'"&amp;'DATA for charts'!Q$5&amp;"'!$P1"),$A2599-1,0),NA())</f>
        <v>#N/A</v>
      </c>
      <c r="R2599" s="28" t="e">
        <f ca="1">IF(ISNUMBER(OFFSET(INDIRECT("'"&amp;'DATA for charts'!R$5&amp;"'!$P1"),$A2599-1,0)),OFFSET(INDIRECT("'"&amp;'DATA for charts'!R$5&amp;"'!$P1"),$A2599-1,0),NA())</f>
        <v>#N/A</v>
      </c>
      <c r="S2599" s="28" t="e">
        <f ca="1">IF(ISNUMBER(OFFSET(INDIRECT("'"&amp;'DATA for charts'!S$5&amp;"'!$P1"),$A2599-1,0)),OFFSET(INDIRECT("'"&amp;'DATA for charts'!S$5&amp;"'!$P1"),$A2599-1,0),NA())</f>
        <v>#N/A</v>
      </c>
    </row>
    <row r="2600" spans="1:19">
      <c r="A2600" s="226">
        <f t="shared" si="1624"/>
        <v>242</v>
      </c>
      <c r="B2600" s="8">
        <v>13</v>
      </c>
      <c r="C2600" s="28">
        <f ca="1">IF(ISNUMBER(OFFSET(INDIRECT("'"&amp;'DATA for charts'!C$5&amp;"'!$P1"),$A2600-1,0)),OFFSET(INDIRECT("'"&amp;'DATA for charts'!C$5&amp;"'!$P1"),$A2600-1,0),NA())</f>
        <v>54.3</v>
      </c>
      <c r="D2600" s="28">
        <f ca="1">IF(ISNUMBER(OFFSET(INDIRECT("'"&amp;'DATA for charts'!D$5&amp;"'!$P1"),$A2600-1,0)),OFFSET(INDIRECT("'"&amp;'DATA for charts'!D$5&amp;"'!$P1"),$A2600-1,0),NA())</f>
        <v>63.124949999999998</v>
      </c>
      <c r="E2600" s="28">
        <f ca="1">IF(ISNUMBER(OFFSET(INDIRECT("'"&amp;'DATA for charts'!E$5&amp;"'!$P1"),$A2600-1,0)),OFFSET(INDIRECT("'"&amp;'DATA for charts'!E$5&amp;"'!$P1"),$A2600-1,0),NA())</f>
        <v>65.39</v>
      </c>
      <c r="F2600" s="28">
        <f ca="1">IF(ISNUMBER(OFFSET(INDIRECT("'"&amp;'DATA for charts'!F$5&amp;"'!$P1"),$A2600-1,0)),OFFSET(INDIRECT("'"&amp;'DATA for charts'!F$5&amp;"'!$P1"),$A2600-1,0),NA())</f>
        <v>48.001529146985327</v>
      </c>
      <c r="G2600" s="28">
        <f ca="1">IF(ISNUMBER(OFFSET(INDIRECT("'"&amp;'DATA for charts'!G$5&amp;"'!$P1"),$A2600-1,0)),OFFSET(INDIRECT("'"&amp;'DATA for charts'!G$5&amp;"'!$P1"),$A2600-1,0),NA())</f>
        <v>50.96</v>
      </c>
      <c r="H2600" s="28">
        <f ca="1">IF(ISNUMBER(OFFSET(INDIRECT("'"&amp;'DATA for charts'!H$5&amp;"'!$P1"),$A2600-1,0)),OFFSET(INDIRECT("'"&amp;'DATA for charts'!H$5&amp;"'!$P1"),$A2600-1,0),NA())</f>
        <v>49.878282759565899</v>
      </c>
      <c r="I2600" s="28" t="e">
        <f ca="1">IF(ISNUMBER(OFFSET(INDIRECT("'"&amp;'DATA for charts'!I$5&amp;"'!$P1"),$A2600-1,0)),OFFSET(INDIRECT("'"&amp;'DATA for charts'!I$5&amp;"'!$P1"),$A2600-1,0),NA())</f>
        <v>#N/A</v>
      </c>
      <c r="J2600" s="28" t="e">
        <f ca="1">IF(ISNUMBER(OFFSET(INDIRECT("'"&amp;'DATA for charts'!J$5&amp;"'!$P1"),$A2600-1,0)),OFFSET(INDIRECT("'"&amp;'DATA for charts'!J$5&amp;"'!$P1"),$A2600-1,0),NA())</f>
        <v>#N/A</v>
      </c>
      <c r="K2600" s="28" t="e">
        <f ca="1">IF(ISNUMBER(OFFSET(INDIRECT("'"&amp;'DATA for charts'!K$5&amp;"'!$P1"),$A2600-1,0)),OFFSET(INDIRECT("'"&amp;'DATA for charts'!K$5&amp;"'!$P1"),$A2600-1,0),NA())</f>
        <v>#N/A</v>
      </c>
      <c r="L2600" s="28" t="e">
        <f ca="1">IF(ISNUMBER(OFFSET(INDIRECT("'"&amp;'DATA for charts'!L$5&amp;"'!$P1"),$A2600-1,0)),OFFSET(INDIRECT("'"&amp;'DATA for charts'!L$5&amp;"'!$P1"),$A2600-1,0),NA())</f>
        <v>#N/A</v>
      </c>
      <c r="M2600" s="28" t="e">
        <f ca="1">IF(ISNUMBER(OFFSET(INDIRECT("'"&amp;'DATA for charts'!M$5&amp;"'!$P1"),$A2600-1,0)),OFFSET(INDIRECT("'"&amp;'DATA for charts'!M$5&amp;"'!$P1"),$A2600-1,0),NA())</f>
        <v>#N/A</v>
      </c>
      <c r="N2600" s="28" t="e">
        <f ca="1">IF(ISNUMBER(OFFSET(INDIRECT("'"&amp;'DATA for charts'!N$5&amp;"'!$P1"),$A2600-1,0)),OFFSET(INDIRECT("'"&amp;'DATA for charts'!N$5&amp;"'!$P1"),$A2600-1,0),NA())</f>
        <v>#N/A</v>
      </c>
      <c r="O2600" s="28" t="e">
        <f ca="1">IF(ISNUMBER(OFFSET(INDIRECT("'"&amp;'DATA for charts'!O$5&amp;"'!$P1"),$A2600-1,0)),OFFSET(INDIRECT("'"&amp;'DATA for charts'!O$5&amp;"'!$P1"),$A2600-1,0),NA())</f>
        <v>#N/A</v>
      </c>
      <c r="P2600" s="28" t="e">
        <f ca="1">IF(ISNUMBER(OFFSET(INDIRECT("'"&amp;'DATA for charts'!P$5&amp;"'!$P1"),$A2600-1,0)),OFFSET(INDIRECT("'"&amp;'DATA for charts'!P$5&amp;"'!$P1"),$A2600-1,0),NA())</f>
        <v>#N/A</v>
      </c>
      <c r="Q2600" s="28" t="e">
        <f ca="1">IF(ISNUMBER(OFFSET(INDIRECT("'"&amp;'DATA for charts'!Q$5&amp;"'!$P1"),$A2600-1,0)),OFFSET(INDIRECT("'"&amp;'DATA for charts'!Q$5&amp;"'!$P1"),$A2600-1,0),NA())</f>
        <v>#N/A</v>
      </c>
      <c r="R2600" s="28" t="e">
        <f ca="1">IF(ISNUMBER(OFFSET(INDIRECT("'"&amp;'DATA for charts'!R$5&amp;"'!$P1"),$A2600-1,0)),OFFSET(INDIRECT("'"&amp;'DATA for charts'!R$5&amp;"'!$P1"),$A2600-1,0),NA())</f>
        <v>#N/A</v>
      </c>
      <c r="S2600" s="28" t="e">
        <f ca="1">IF(ISNUMBER(OFFSET(INDIRECT("'"&amp;'DATA for charts'!S$5&amp;"'!$P1"),$A2600-1,0)),OFFSET(INDIRECT("'"&amp;'DATA for charts'!S$5&amp;"'!$P1"),$A2600-1,0),NA())</f>
        <v>#N/A</v>
      </c>
    </row>
    <row r="2601" spans="1:19">
      <c r="A2601" s="226">
        <f t="shared" si="1624"/>
        <v>243</v>
      </c>
      <c r="B2601" s="8">
        <v>14</v>
      </c>
      <c r="C2601" s="28">
        <f ca="1">IF(ISNUMBER(OFFSET(INDIRECT("'"&amp;'DATA for charts'!C$5&amp;"'!$P1"),$A2601-1,0)),OFFSET(INDIRECT("'"&amp;'DATA for charts'!C$5&amp;"'!$P1"),$A2601-1,0),NA())</f>
        <v>50.67</v>
      </c>
      <c r="D2601" s="28">
        <f ca="1">IF(ISNUMBER(OFFSET(INDIRECT("'"&amp;'DATA for charts'!D$5&amp;"'!$P1"),$A2601-1,0)),OFFSET(INDIRECT("'"&amp;'DATA for charts'!D$5&amp;"'!$P1"),$A2601-1,0),NA())</f>
        <v>58.899730000000012</v>
      </c>
      <c r="E2601" s="28">
        <f ca="1">IF(ISNUMBER(OFFSET(INDIRECT("'"&amp;'DATA for charts'!E$5&amp;"'!$P1"),$A2601-1,0)),OFFSET(INDIRECT("'"&amp;'DATA for charts'!E$5&amp;"'!$P1"),$A2601-1,0),NA())</f>
        <v>61.14</v>
      </c>
      <c r="F2601" s="28">
        <f ca="1">IF(ISNUMBER(OFFSET(INDIRECT("'"&amp;'DATA for charts'!F$5&amp;"'!$P1"),$A2601-1,0)),OFFSET(INDIRECT("'"&amp;'DATA for charts'!F$5&amp;"'!$P1"),$A2601-1,0),NA())</f>
        <v>44.363839718185666</v>
      </c>
      <c r="G2601" s="28">
        <f ca="1">IF(ISNUMBER(OFFSET(INDIRECT("'"&amp;'DATA for charts'!G$5&amp;"'!$P1"),$A2601-1,0)),OFFSET(INDIRECT("'"&amp;'DATA for charts'!G$5&amp;"'!$P1"),$A2601-1,0),NA())</f>
        <v>47.31</v>
      </c>
      <c r="H2601" s="28">
        <f ca="1">IF(ISNUMBER(OFFSET(INDIRECT("'"&amp;'DATA for charts'!H$5&amp;"'!$P1"),$A2601-1,0)),OFFSET(INDIRECT("'"&amp;'DATA for charts'!H$5&amp;"'!$P1"),$A2601-1,0),NA())</f>
        <v>46.306573547267497</v>
      </c>
      <c r="I2601" s="28" t="e">
        <f ca="1">IF(ISNUMBER(OFFSET(INDIRECT("'"&amp;'DATA for charts'!I$5&amp;"'!$P1"),$A2601-1,0)),OFFSET(INDIRECT("'"&amp;'DATA for charts'!I$5&amp;"'!$P1"),$A2601-1,0),NA())</f>
        <v>#N/A</v>
      </c>
      <c r="J2601" s="28" t="e">
        <f ca="1">IF(ISNUMBER(OFFSET(INDIRECT("'"&amp;'DATA for charts'!J$5&amp;"'!$P1"),$A2601-1,0)),OFFSET(INDIRECT("'"&amp;'DATA for charts'!J$5&amp;"'!$P1"),$A2601-1,0),NA())</f>
        <v>#N/A</v>
      </c>
      <c r="K2601" s="28" t="e">
        <f ca="1">IF(ISNUMBER(OFFSET(INDIRECT("'"&amp;'DATA for charts'!K$5&amp;"'!$P1"),$A2601-1,0)),OFFSET(INDIRECT("'"&amp;'DATA for charts'!K$5&amp;"'!$P1"),$A2601-1,0),NA())</f>
        <v>#N/A</v>
      </c>
      <c r="L2601" s="28" t="e">
        <f ca="1">IF(ISNUMBER(OFFSET(INDIRECT("'"&amp;'DATA for charts'!L$5&amp;"'!$P1"),$A2601-1,0)),OFFSET(INDIRECT("'"&amp;'DATA for charts'!L$5&amp;"'!$P1"),$A2601-1,0),NA())</f>
        <v>#N/A</v>
      </c>
      <c r="M2601" s="28" t="e">
        <f ca="1">IF(ISNUMBER(OFFSET(INDIRECT("'"&amp;'DATA for charts'!M$5&amp;"'!$P1"),$A2601-1,0)),OFFSET(INDIRECT("'"&amp;'DATA for charts'!M$5&amp;"'!$P1"),$A2601-1,0),NA())</f>
        <v>#N/A</v>
      </c>
      <c r="N2601" s="28" t="e">
        <f ca="1">IF(ISNUMBER(OFFSET(INDIRECT("'"&amp;'DATA for charts'!N$5&amp;"'!$P1"),$A2601-1,0)),OFFSET(INDIRECT("'"&amp;'DATA for charts'!N$5&amp;"'!$P1"),$A2601-1,0),NA())</f>
        <v>#N/A</v>
      </c>
      <c r="O2601" s="28" t="e">
        <f ca="1">IF(ISNUMBER(OFFSET(INDIRECT("'"&amp;'DATA for charts'!O$5&amp;"'!$P1"),$A2601-1,0)),OFFSET(INDIRECT("'"&amp;'DATA for charts'!O$5&amp;"'!$P1"),$A2601-1,0),NA())</f>
        <v>#N/A</v>
      </c>
      <c r="P2601" s="28" t="e">
        <f ca="1">IF(ISNUMBER(OFFSET(INDIRECT("'"&amp;'DATA for charts'!P$5&amp;"'!$P1"),$A2601-1,0)),OFFSET(INDIRECT("'"&amp;'DATA for charts'!P$5&amp;"'!$P1"),$A2601-1,0),NA())</f>
        <v>#N/A</v>
      </c>
      <c r="Q2601" s="28" t="e">
        <f ca="1">IF(ISNUMBER(OFFSET(INDIRECT("'"&amp;'DATA for charts'!Q$5&amp;"'!$P1"),$A2601-1,0)),OFFSET(INDIRECT("'"&amp;'DATA for charts'!Q$5&amp;"'!$P1"),$A2601-1,0),NA())</f>
        <v>#N/A</v>
      </c>
      <c r="R2601" s="28" t="e">
        <f ca="1">IF(ISNUMBER(OFFSET(INDIRECT("'"&amp;'DATA for charts'!R$5&amp;"'!$P1"),$A2601-1,0)),OFFSET(INDIRECT("'"&amp;'DATA for charts'!R$5&amp;"'!$P1"),$A2601-1,0),NA())</f>
        <v>#N/A</v>
      </c>
      <c r="S2601" s="28" t="e">
        <f ca="1">IF(ISNUMBER(OFFSET(INDIRECT("'"&amp;'DATA for charts'!S$5&amp;"'!$P1"),$A2601-1,0)),OFFSET(INDIRECT("'"&amp;'DATA for charts'!S$5&amp;"'!$P1"),$A2601-1,0),NA())</f>
        <v>#N/A</v>
      </c>
    </row>
    <row r="2602" spans="1:19">
      <c r="A2602" s="226">
        <f t="shared" si="1624"/>
        <v>244</v>
      </c>
      <c r="B2602" s="8">
        <v>15</v>
      </c>
      <c r="C2602" s="28">
        <f ca="1">IF(ISNUMBER(OFFSET(INDIRECT("'"&amp;'DATA for charts'!C$5&amp;"'!$P1"),$A2602-1,0)),OFFSET(INDIRECT("'"&amp;'DATA for charts'!C$5&amp;"'!$P1"),$A2602-1,0),NA())</f>
        <v>44.24</v>
      </c>
      <c r="D2602" s="28">
        <f ca="1">IF(ISNUMBER(OFFSET(INDIRECT("'"&amp;'DATA for charts'!D$5&amp;"'!$P1"),$A2602-1,0)),OFFSET(INDIRECT("'"&amp;'DATA for charts'!D$5&amp;"'!$P1"),$A2602-1,0),NA())</f>
        <v>51.728200000000001</v>
      </c>
      <c r="E2602" s="28">
        <f ca="1">IF(ISNUMBER(OFFSET(INDIRECT("'"&amp;'DATA for charts'!E$5&amp;"'!$P1"),$A2602-1,0)),OFFSET(INDIRECT("'"&amp;'DATA for charts'!E$5&amp;"'!$P1"),$A2602-1,0),NA())</f>
        <v>53.59</v>
      </c>
      <c r="F2602" s="28">
        <f ca="1">IF(ISNUMBER(OFFSET(INDIRECT("'"&amp;'DATA for charts'!F$5&amp;"'!$P1"),$A2602-1,0)),OFFSET(INDIRECT("'"&amp;'DATA for charts'!F$5&amp;"'!$P1"),$A2602-1,0),NA())</f>
        <v>38.16446850299733</v>
      </c>
      <c r="G2602" s="28">
        <f ca="1">IF(ISNUMBER(OFFSET(INDIRECT("'"&amp;'DATA for charts'!G$5&amp;"'!$P1"),$A2602-1,0)),OFFSET(INDIRECT("'"&amp;'DATA for charts'!G$5&amp;"'!$P1"),$A2602-1,0),NA())</f>
        <v>40.880000000000003</v>
      </c>
      <c r="H2602" s="28">
        <f ca="1">IF(ISNUMBER(OFFSET(INDIRECT("'"&amp;'DATA for charts'!H$5&amp;"'!$P1"),$A2602-1,0)),OFFSET(INDIRECT("'"&amp;'DATA for charts'!H$5&amp;"'!$P1"),$A2602-1,0),NA())</f>
        <v>40.127121745652097</v>
      </c>
      <c r="I2602" s="28" t="e">
        <f ca="1">IF(ISNUMBER(OFFSET(INDIRECT("'"&amp;'DATA for charts'!I$5&amp;"'!$P1"),$A2602-1,0)),OFFSET(INDIRECT("'"&amp;'DATA for charts'!I$5&amp;"'!$P1"),$A2602-1,0),NA())</f>
        <v>#N/A</v>
      </c>
      <c r="J2602" s="28" t="e">
        <f ca="1">IF(ISNUMBER(OFFSET(INDIRECT("'"&amp;'DATA for charts'!J$5&amp;"'!$P1"),$A2602-1,0)),OFFSET(INDIRECT("'"&amp;'DATA for charts'!J$5&amp;"'!$P1"),$A2602-1,0),NA())</f>
        <v>#N/A</v>
      </c>
      <c r="K2602" s="28" t="e">
        <f ca="1">IF(ISNUMBER(OFFSET(INDIRECT("'"&amp;'DATA for charts'!K$5&amp;"'!$P1"),$A2602-1,0)),OFFSET(INDIRECT("'"&amp;'DATA for charts'!K$5&amp;"'!$P1"),$A2602-1,0),NA())</f>
        <v>#N/A</v>
      </c>
      <c r="L2602" s="28" t="e">
        <f ca="1">IF(ISNUMBER(OFFSET(INDIRECT("'"&amp;'DATA for charts'!L$5&amp;"'!$P1"),$A2602-1,0)),OFFSET(INDIRECT("'"&amp;'DATA for charts'!L$5&amp;"'!$P1"),$A2602-1,0),NA())</f>
        <v>#N/A</v>
      </c>
      <c r="M2602" s="28" t="e">
        <f ca="1">IF(ISNUMBER(OFFSET(INDIRECT("'"&amp;'DATA for charts'!M$5&amp;"'!$P1"),$A2602-1,0)),OFFSET(INDIRECT("'"&amp;'DATA for charts'!M$5&amp;"'!$P1"),$A2602-1,0),NA())</f>
        <v>#N/A</v>
      </c>
      <c r="N2602" s="28" t="e">
        <f ca="1">IF(ISNUMBER(OFFSET(INDIRECT("'"&amp;'DATA for charts'!N$5&amp;"'!$P1"),$A2602-1,0)),OFFSET(INDIRECT("'"&amp;'DATA for charts'!N$5&amp;"'!$P1"),$A2602-1,0),NA())</f>
        <v>#N/A</v>
      </c>
      <c r="O2602" s="28" t="e">
        <f ca="1">IF(ISNUMBER(OFFSET(INDIRECT("'"&amp;'DATA for charts'!O$5&amp;"'!$P1"),$A2602-1,0)),OFFSET(INDIRECT("'"&amp;'DATA for charts'!O$5&amp;"'!$P1"),$A2602-1,0),NA())</f>
        <v>#N/A</v>
      </c>
      <c r="P2602" s="28" t="e">
        <f ca="1">IF(ISNUMBER(OFFSET(INDIRECT("'"&amp;'DATA for charts'!P$5&amp;"'!$P1"),$A2602-1,0)),OFFSET(INDIRECT("'"&amp;'DATA for charts'!P$5&amp;"'!$P1"),$A2602-1,0),NA())</f>
        <v>#N/A</v>
      </c>
      <c r="Q2602" s="28" t="e">
        <f ca="1">IF(ISNUMBER(OFFSET(INDIRECT("'"&amp;'DATA for charts'!Q$5&amp;"'!$P1"),$A2602-1,0)),OFFSET(INDIRECT("'"&amp;'DATA for charts'!Q$5&amp;"'!$P1"),$A2602-1,0),NA())</f>
        <v>#N/A</v>
      </c>
      <c r="R2602" s="28" t="e">
        <f ca="1">IF(ISNUMBER(OFFSET(INDIRECT("'"&amp;'DATA for charts'!R$5&amp;"'!$P1"),$A2602-1,0)),OFFSET(INDIRECT("'"&amp;'DATA for charts'!R$5&amp;"'!$P1"),$A2602-1,0),NA())</f>
        <v>#N/A</v>
      </c>
      <c r="S2602" s="28" t="e">
        <f ca="1">IF(ISNUMBER(OFFSET(INDIRECT("'"&amp;'DATA for charts'!S$5&amp;"'!$P1"),$A2602-1,0)),OFFSET(INDIRECT("'"&amp;'DATA for charts'!S$5&amp;"'!$P1"),$A2602-1,0),NA())</f>
        <v>#N/A</v>
      </c>
    </row>
    <row r="2603" spans="1:19">
      <c r="A2603" s="226">
        <f t="shared" si="1624"/>
        <v>245</v>
      </c>
      <c r="B2603" s="8">
        <v>16</v>
      </c>
      <c r="C2603" s="28">
        <f ca="1">IF(ISNUMBER(OFFSET(INDIRECT("'"&amp;'DATA for charts'!C$5&amp;"'!$P1"),$A2603-1,0)),OFFSET(INDIRECT("'"&amp;'DATA for charts'!C$5&amp;"'!$P1"),$A2603-1,0),NA())</f>
        <v>35.130000000000003</v>
      </c>
      <c r="D2603" s="28">
        <f ca="1">IF(ISNUMBER(OFFSET(INDIRECT("'"&amp;'DATA for charts'!D$5&amp;"'!$P1"),$A2603-1,0)),OFFSET(INDIRECT("'"&amp;'DATA for charts'!D$5&amp;"'!$P1"),$A2603-1,0),NA())</f>
        <v>41.425610000000013</v>
      </c>
      <c r="E2603" s="28">
        <f ca="1">IF(ISNUMBER(OFFSET(INDIRECT("'"&amp;'DATA for charts'!E$5&amp;"'!$P1"),$A2603-1,0)),OFFSET(INDIRECT("'"&amp;'DATA for charts'!E$5&amp;"'!$P1"),$A2603-1,0),NA())</f>
        <v>42.73</v>
      </c>
      <c r="F2603" s="28">
        <f ca="1">IF(ISNUMBER(OFFSET(INDIRECT("'"&amp;'DATA for charts'!F$5&amp;"'!$P1"),$A2603-1,0)),OFFSET(INDIRECT("'"&amp;'DATA for charts'!F$5&amp;"'!$P1"),$A2603-1,0),NA())</f>
        <v>29.205682609199499</v>
      </c>
      <c r="G2603" s="28">
        <f ca="1">IF(ISNUMBER(OFFSET(INDIRECT("'"&amp;'DATA for charts'!G$5&amp;"'!$P1"),$A2603-1,0)),OFFSET(INDIRECT("'"&amp;'DATA for charts'!G$5&amp;"'!$P1"),$A2603-1,0),NA())</f>
        <v>31.61</v>
      </c>
      <c r="H2603" s="28">
        <f ca="1">IF(ISNUMBER(OFFSET(INDIRECT("'"&amp;'DATA for charts'!H$5&amp;"'!$P1"),$A2603-1,0)),OFFSET(INDIRECT("'"&amp;'DATA for charts'!H$5&amp;"'!$P1"),$A2603-1,0),NA())</f>
        <v>31.564619384979203</v>
      </c>
      <c r="I2603" s="28" t="e">
        <f ca="1">IF(ISNUMBER(OFFSET(INDIRECT("'"&amp;'DATA for charts'!I$5&amp;"'!$P1"),$A2603-1,0)),OFFSET(INDIRECT("'"&amp;'DATA for charts'!I$5&amp;"'!$P1"),$A2603-1,0),NA())</f>
        <v>#N/A</v>
      </c>
      <c r="J2603" s="28" t="e">
        <f ca="1">IF(ISNUMBER(OFFSET(INDIRECT("'"&amp;'DATA for charts'!J$5&amp;"'!$P1"),$A2603-1,0)),OFFSET(INDIRECT("'"&amp;'DATA for charts'!J$5&amp;"'!$P1"),$A2603-1,0),NA())</f>
        <v>#N/A</v>
      </c>
      <c r="K2603" s="28" t="e">
        <f ca="1">IF(ISNUMBER(OFFSET(INDIRECT("'"&amp;'DATA for charts'!K$5&amp;"'!$P1"),$A2603-1,0)),OFFSET(INDIRECT("'"&amp;'DATA for charts'!K$5&amp;"'!$P1"),$A2603-1,0),NA())</f>
        <v>#N/A</v>
      </c>
      <c r="L2603" s="28" t="e">
        <f ca="1">IF(ISNUMBER(OFFSET(INDIRECT("'"&amp;'DATA for charts'!L$5&amp;"'!$P1"),$A2603-1,0)),OFFSET(INDIRECT("'"&amp;'DATA for charts'!L$5&amp;"'!$P1"),$A2603-1,0),NA())</f>
        <v>#N/A</v>
      </c>
      <c r="M2603" s="28" t="e">
        <f ca="1">IF(ISNUMBER(OFFSET(INDIRECT("'"&amp;'DATA for charts'!M$5&amp;"'!$P1"),$A2603-1,0)),OFFSET(INDIRECT("'"&amp;'DATA for charts'!M$5&amp;"'!$P1"),$A2603-1,0),NA())</f>
        <v>#N/A</v>
      </c>
      <c r="N2603" s="28" t="e">
        <f ca="1">IF(ISNUMBER(OFFSET(INDIRECT("'"&amp;'DATA for charts'!N$5&amp;"'!$P1"),$A2603-1,0)),OFFSET(INDIRECT("'"&amp;'DATA for charts'!N$5&amp;"'!$P1"),$A2603-1,0),NA())</f>
        <v>#N/A</v>
      </c>
      <c r="O2603" s="28" t="e">
        <f ca="1">IF(ISNUMBER(OFFSET(INDIRECT("'"&amp;'DATA for charts'!O$5&amp;"'!$P1"),$A2603-1,0)),OFFSET(INDIRECT("'"&amp;'DATA for charts'!O$5&amp;"'!$P1"),$A2603-1,0),NA())</f>
        <v>#N/A</v>
      </c>
      <c r="P2603" s="28" t="e">
        <f ca="1">IF(ISNUMBER(OFFSET(INDIRECT("'"&amp;'DATA for charts'!P$5&amp;"'!$P1"),$A2603-1,0)),OFFSET(INDIRECT("'"&amp;'DATA for charts'!P$5&amp;"'!$P1"),$A2603-1,0),NA())</f>
        <v>#N/A</v>
      </c>
      <c r="Q2603" s="28" t="e">
        <f ca="1">IF(ISNUMBER(OFFSET(INDIRECT("'"&amp;'DATA for charts'!Q$5&amp;"'!$P1"),$A2603-1,0)),OFFSET(INDIRECT("'"&amp;'DATA for charts'!Q$5&amp;"'!$P1"),$A2603-1,0),NA())</f>
        <v>#N/A</v>
      </c>
      <c r="R2603" s="28" t="e">
        <f ca="1">IF(ISNUMBER(OFFSET(INDIRECT("'"&amp;'DATA for charts'!R$5&amp;"'!$P1"),$A2603-1,0)),OFFSET(INDIRECT("'"&amp;'DATA for charts'!R$5&amp;"'!$P1"),$A2603-1,0),NA())</f>
        <v>#N/A</v>
      </c>
      <c r="S2603" s="28" t="e">
        <f ca="1">IF(ISNUMBER(OFFSET(INDIRECT("'"&amp;'DATA for charts'!S$5&amp;"'!$P1"),$A2603-1,0)),OFFSET(INDIRECT("'"&amp;'DATA for charts'!S$5&amp;"'!$P1"),$A2603-1,0),NA())</f>
        <v>#N/A</v>
      </c>
    </row>
    <row r="2604" spans="1:19">
      <c r="A2604" s="226">
        <f t="shared" si="1624"/>
        <v>246</v>
      </c>
      <c r="B2604" s="8">
        <v>17</v>
      </c>
      <c r="C2604" s="28">
        <f ca="1">IF(ISNUMBER(OFFSET(INDIRECT("'"&amp;'DATA for charts'!C$5&amp;"'!$P1"),$A2604-1,0)),OFFSET(INDIRECT("'"&amp;'DATA for charts'!C$5&amp;"'!$P1"),$A2604-1,0),NA())</f>
        <v>20.41</v>
      </c>
      <c r="D2604" s="28">
        <f ca="1">IF(ISNUMBER(OFFSET(INDIRECT("'"&amp;'DATA for charts'!D$5&amp;"'!$P1"),$A2604-1,0)),OFFSET(INDIRECT("'"&amp;'DATA for charts'!D$5&amp;"'!$P1"),$A2604-1,0),NA())</f>
        <v>24.170120000000001</v>
      </c>
      <c r="E2604" s="28">
        <f ca="1">IF(ISNUMBER(OFFSET(INDIRECT("'"&amp;'DATA for charts'!E$5&amp;"'!$P1"),$A2604-1,0)),OFFSET(INDIRECT("'"&amp;'DATA for charts'!E$5&amp;"'!$P1"),$A2604-1,0),NA())</f>
        <v>24.55</v>
      </c>
      <c r="F2604" s="28">
        <f ca="1">IF(ISNUMBER(OFFSET(INDIRECT("'"&amp;'DATA for charts'!F$5&amp;"'!$P1"),$A2604-1,0)),OFFSET(INDIRECT("'"&amp;'DATA for charts'!F$5&amp;"'!$P1"),$A2604-1,0),NA())</f>
        <v>17.283708083682168</v>
      </c>
      <c r="G2604" s="28">
        <f ca="1">IF(ISNUMBER(OFFSET(INDIRECT("'"&amp;'DATA for charts'!G$5&amp;"'!$P1"),$A2604-1,0)),OFFSET(INDIRECT("'"&amp;'DATA for charts'!G$5&amp;"'!$P1"),$A2604-1,0),NA())</f>
        <v>18.989999999999998</v>
      </c>
      <c r="H2604" s="28">
        <f ca="1">IF(ISNUMBER(OFFSET(INDIRECT("'"&amp;'DATA for charts'!H$5&amp;"'!$P1"),$A2604-1,0)),OFFSET(INDIRECT("'"&amp;'DATA for charts'!H$5&amp;"'!$P1"),$A2604-1,0),NA())</f>
        <v>18.1184507653048</v>
      </c>
      <c r="I2604" s="28" t="e">
        <f ca="1">IF(ISNUMBER(OFFSET(INDIRECT("'"&amp;'DATA for charts'!I$5&amp;"'!$P1"),$A2604-1,0)),OFFSET(INDIRECT("'"&amp;'DATA for charts'!I$5&amp;"'!$P1"),$A2604-1,0),NA())</f>
        <v>#N/A</v>
      </c>
      <c r="J2604" s="28" t="e">
        <f ca="1">IF(ISNUMBER(OFFSET(INDIRECT("'"&amp;'DATA for charts'!J$5&amp;"'!$P1"),$A2604-1,0)),OFFSET(INDIRECT("'"&amp;'DATA for charts'!J$5&amp;"'!$P1"),$A2604-1,0),NA())</f>
        <v>#N/A</v>
      </c>
      <c r="K2604" s="28" t="e">
        <f ca="1">IF(ISNUMBER(OFFSET(INDIRECT("'"&amp;'DATA for charts'!K$5&amp;"'!$P1"),$A2604-1,0)),OFFSET(INDIRECT("'"&amp;'DATA for charts'!K$5&amp;"'!$P1"),$A2604-1,0),NA())</f>
        <v>#N/A</v>
      </c>
      <c r="L2604" s="28" t="e">
        <f ca="1">IF(ISNUMBER(OFFSET(INDIRECT("'"&amp;'DATA for charts'!L$5&amp;"'!$P1"),$A2604-1,0)),OFFSET(INDIRECT("'"&amp;'DATA for charts'!L$5&amp;"'!$P1"),$A2604-1,0),NA())</f>
        <v>#N/A</v>
      </c>
      <c r="M2604" s="28" t="e">
        <f ca="1">IF(ISNUMBER(OFFSET(INDIRECT("'"&amp;'DATA for charts'!M$5&amp;"'!$P1"),$A2604-1,0)),OFFSET(INDIRECT("'"&amp;'DATA for charts'!M$5&amp;"'!$P1"),$A2604-1,0),NA())</f>
        <v>#N/A</v>
      </c>
      <c r="N2604" s="28" t="e">
        <f ca="1">IF(ISNUMBER(OFFSET(INDIRECT("'"&amp;'DATA for charts'!N$5&amp;"'!$P1"),$A2604-1,0)),OFFSET(INDIRECT("'"&amp;'DATA for charts'!N$5&amp;"'!$P1"),$A2604-1,0),NA())</f>
        <v>#N/A</v>
      </c>
      <c r="O2604" s="28" t="e">
        <f ca="1">IF(ISNUMBER(OFFSET(INDIRECT("'"&amp;'DATA for charts'!O$5&amp;"'!$P1"),$A2604-1,0)),OFFSET(INDIRECT("'"&amp;'DATA for charts'!O$5&amp;"'!$P1"),$A2604-1,0),NA())</f>
        <v>#N/A</v>
      </c>
      <c r="P2604" s="28" t="e">
        <f ca="1">IF(ISNUMBER(OFFSET(INDIRECT("'"&amp;'DATA for charts'!P$5&amp;"'!$P1"),$A2604-1,0)),OFFSET(INDIRECT("'"&amp;'DATA for charts'!P$5&amp;"'!$P1"),$A2604-1,0),NA())</f>
        <v>#N/A</v>
      </c>
      <c r="Q2604" s="28" t="e">
        <f ca="1">IF(ISNUMBER(OFFSET(INDIRECT("'"&amp;'DATA for charts'!Q$5&amp;"'!$P1"),$A2604-1,0)),OFFSET(INDIRECT("'"&amp;'DATA for charts'!Q$5&amp;"'!$P1"),$A2604-1,0),NA())</f>
        <v>#N/A</v>
      </c>
      <c r="R2604" s="28" t="e">
        <f ca="1">IF(ISNUMBER(OFFSET(INDIRECT("'"&amp;'DATA for charts'!R$5&amp;"'!$P1"),$A2604-1,0)),OFFSET(INDIRECT("'"&amp;'DATA for charts'!R$5&amp;"'!$P1"),$A2604-1,0),NA())</f>
        <v>#N/A</v>
      </c>
      <c r="S2604" s="28" t="e">
        <f ca="1">IF(ISNUMBER(OFFSET(INDIRECT("'"&amp;'DATA for charts'!S$5&amp;"'!$P1"),$A2604-1,0)),OFFSET(INDIRECT("'"&amp;'DATA for charts'!S$5&amp;"'!$P1"),$A2604-1,0),NA())</f>
        <v>#N/A</v>
      </c>
    </row>
    <row r="2605" spans="1:19">
      <c r="A2605" s="226">
        <f t="shared" si="1624"/>
        <v>247</v>
      </c>
      <c r="B2605" s="8">
        <v>18</v>
      </c>
      <c r="C2605" s="28">
        <f ca="1">IF(ISNUMBER(OFFSET(INDIRECT("'"&amp;'DATA for charts'!C$5&amp;"'!$P1"),$A2605-1,0)),OFFSET(INDIRECT("'"&amp;'DATA for charts'!C$5&amp;"'!$P1"),$A2605-1,0),NA())</f>
        <v>10.59</v>
      </c>
      <c r="D2605" s="28">
        <f ca="1">IF(ISNUMBER(OFFSET(INDIRECT("'"&amp;'DATA for charts'!D$5&amp;"'!$P1"),$A2605-1,0)),OFFSET(INDIRECT("'"&amp;'DATA for charts'!D$5&amp;"'!$P1"),$A2605-1,0),NA())</f>
        <v>12.43483</v>
      </c>
      <c r="E2605" s="28">
        <f ca="1">IF(ISNUMBER(OFFSET(INDIRECT("'"&amp;'DATA for charts'!E$5&amp;"'!$P1"),$A2605-1,0)),OFFSET(INDIRECT("'"&amp;'DATA for charts'!E$5&amp;"'!$P1"),$A2605-1,0),NA())</f>
        <v>12.51</v>
      </c>
      <c r="F2605" s="28">
        <f ca="1">IF(ISNUMBER(OFFSET(INDIRECT("'"&amp;'DATA for charts'!F$5&amp;"'!$P1"),$A2605-1,0)),OFFSET(INDIRECT("'"&amp;'DATA for charts'!F$5&amp;"'!$P1"),$A2605-1,0),NA())</f>
        <v>8.490659725979766</v>
      </c>
      <c r="G2605" s="28">
        <f ca="1">IF(ISNUMBER(OFFSET(INDIRECT("'"&amp;'DATA for charts'!G$5&amp;"'!$P1"),$A2605-1,0)),OFFSET(INDIRECT("'"&amp;'DATA for charts'!G$5&amp;"'!$P1"),$A2605-1,0),NA())</f>
        <v>9.66</v>
      </c>
      <c r="H2605" s="28">
        <f ca="1">IF(ISNUMBER(OFFSET(INDIRECT("'"&amp;'DATA for charts'!H$5&amp;"'!$P1"),$A2605-1,0)),OFFSET(INDIRECT("'"&amp;'DATA for charts'!H$5&amp;"'!$P1"),$A2605-1,0),NA())</f>
        <v>9.192964898537781</v>
      </c>
      <c r="I2605" s="28" t="e">
        <f ca="1">IF(ISNUMBER(OFFSET(INDIRECT("'"&amp;'DATA for charts'!I$5&amp;"'!$P1"),$A2605-1,0)),OFFSET(INDIRECT("'"&amp;'DATA for charts'!I$5&amp;"'!$P1"),$A2605-1,0),NA())</f>
        <v>#N/A</v>
      </c>
      <c r="J2605" s="28" t="e">
        <f ca="1">IF(ISNUMBER(OFFSET(INDIRECT("'"&amp;'DATA for charts'!J$5&amp;"'!$P1"),$A2605-1,0)),OFFSET(INDIRECT("'"&amp;'DATA for charts'!J$5&amp;"'!$P1"),$A2605-1,0),NA())</f>
        <v>#N/A</v>
      </c>
      <c r="K2605" s="28" t="e">
        <f ca="1">IF(ISNUMBER(OFFSET(INDIRECT("'"&amp;'DATA for charts'!K$5&amp;"'!$P1"),$A2605-1,0)),OFFSET(INDIRECT("'"&amp;'DATA for charts'!K$5&amp;"'!$P1"),$A2605-1,0),NA())</f>
        <v>#N/A</v>
      </c>
      <c r="L2605" s="28" t="e">
        <f ca="1">IF(ISNUMBER(OFFSET(INDIRECT("'"&amp;'DATA for charts'!L$5&amp;"'!$P1"),$A2605-1,0)),OFFSET(INDIRECT("'"&amp;'DATA for charts'!L$5&amp;"'!$P1"),$A2605-1,0),NA())</f>
        <v>#N/A</v>
      </c>
      <c r="M2605" s="28" t="e">
        <f ca="1">IF(ISNUMBER(OFFSET(INDIRECT("'"&amp;'DATA for charts'!M$5&amp;"'!$P1"),$A2605-1,0)),OFFSET(INDIRECT("'"&amp;'DATA for charts'!M$5&amp;"'!$P1"),$A2605-1,0),NA())</f>
        <v>#N/A</v>
      </c>
      <c r="N2605" s="28" t="e">
        <f ca="1">IF(ISNUMBER(OFFSET(INDIRECT("'"&amp;'DATA for charts'!N$5&amp;"'!$P1"),$A2605-1,0)),OFFSET(INDIRECT("'"&amp;'DATA for charts'!N$5&amp;"'!$P1"),$A2605-1,0),NA())</f>
        <v>#N/A</v>
      </c>
      <c r="O2605" s="28" t="e">
        <f ca="1">IF(ISNUMBER(OFFSET(INDIRECT("'"&amp;'DATA for charts'!O$5&amp;"'!$P1"),$A2605-1,0)),OFFSET(INDIRECT("'"&amp;'DATA for charts'!O$5&amp;"'!$P1"),$A2605-1,0),NA())</f>
        <v>#N/A</v>
      </c>
      <c r="P2605" s="28" t="e">
        <f ca="1">IF(ISNUMBER(OFFSET(INDIRECT("'"&amp;'DATA for charts'!P$5&amp;"'!$P1"),$A2605-1,0)),OFFSET(INDIRECT("'"&amp;'DATA for charts'!P$5&amp;"'!$P1"),$A2605-1,0),NA())</f>
        <v>#N/A</v>
      </c>
      <c r="Q2605" s="28" t="e">
        <f ca="1">IF(ISNUMBER(OFFSET(INDIRECT("'"&amp;'DATA for charts'!Q$5&amp;"'!$P1"),$A2605-1,0)),OFFSET(INDIRECT("'"&amp;'DATA for charts'!Q$5&amp;"'!$P1"),$A2605-1,0),NA())</f>
        <v>#N/A</v>
      </c>
      <c r="R2605" s="28" t="e">
        <f ca="1">IF(ISNUMBER(OFFSET(INDIRECT("'"&amp;'DATA for charts'!R$5&amp;"'!$P1"),$A2605-1,0)),OFFSET(INDIRECT("'"&amp;'DATA for charts'!R$5&amp;"'!$P1"),$A2605-1,0),NA())</f>
        <v>#N/A</v>
      </c>
      <c r="S2605" s="28" t="e">
        <f ca="1">IF(ISNUMBER(OFFSET(INDIRECT("'"&amp;'DATA for charts'!S$5&amp;"'!$P1"),$A2605-1,0)),OFFSET(INDIRECT("'"&amp;'DATA for charts'!S$5&amp;"'!$P1"),$A2605-1,0),NA())</f>
        <v>#N/A</v>
      </c>
    </row>
    <row r="2606" spans="1:19">
      <c r="A2606" s="226">
        <f t="shared" si="1624"/>
        <v>248</v>
      </c>
      <c r="B2606" s="8">
        <v>19</v>
      </c>
      <c r="C2606" s="28">
        <f ca="1">IF(ISNUMBER(OFFSET(INDIRECT("'"&amp;'DATA for charts'!C$5&amp;"'!$P1"),$A2606-1,0)),OFFSET(INDIRECT("'"&amp;'DATA for charts'!C$5&amp;"'!$P1"),$A2606-1,0),NA())</f>
        <v>2.2400000000000002</v>
      </c>
      <c r="D2606" s="28">
        <f ca="1">IF(ISNUMBER(OFFSET(INDIRECT("'"&amp;'DATA for charts'!D$5&amp;"'!$P1"),$A2606-1,0)),OFFSET(INDIRECT("'"&amp;'DATA for charts'!D$5&amp;"'!$P1"),$A2606-1,0),NA())</f>
        <v>2.5852200000000001</v>
      </c>
      <c r="E2606" s="28">
        <f ca="1">IF(ISNUMBER(OFFSET(INDIRECT("'"&amp;'DATA for charts'!E$5&amp;"'!$P1"),$A2606-1,0)),OFFSET(INDIRECT("'"&amp;'DATA for charts'!E$5&amp;"'!$P1"),$A2606-1,0),NA())</f>
        <v>2.6</v>
      </c>
      <c r="F2606" s="28">
        <f ca="1">IF(ISNUMBER(OFFSET(INDIRECT("'"&amp;'DATA for charts'!F$5&amp;"'!$P1"),$A2606-1,0)),OFFSET(INDIRECT("'"&amp;'DATA for charts'!F$5&amp;"'!$P1"),$A2606-1,0),NA())</f>
        <v>1.7618318020376666</v>
      </c>
      <c r="G2606" s="28">
        <f ca="1">IF(ISNUMBER(OFFSET(INDIRECT("'"&amp;'DATA for charts'!G$5&amp;"'!$P1"),$A2606-1,0)),OFFSET(INDIRECT("'"&amp;'DATA for charts'!G$5&amp;"'!$P1"),$A2606-1,0),NA())</f>
        <v>2.52</v>
      </c>
      <c r="H2606" s="28">
        <f ca="1">IF(ISNUMBER(OFFSET(INDIRECT("'"&amp;'DATA for charts'!H$5&amp;"'!$P1"),$A2606-1,0)),OFFSET(INDIRECT("'"&amp;'DATA for charts'!H$5&amp;"'!$P1"),$A2606-1,0),NA())</f>
        <v>1.8801062135172699</v>
      </c>
      <c r="I2606" s="28" t="e">
        <f ca="1">IF(ISNUMBER(OFFSET(INDIRECT("'"&amp;'DATA for charts'!I$5&amp;"'!$P1"),$A2606-1,0)),OFFSET(INDIRECT("'"&amp;'DATA for charts'!I$5&amp;"'!$P1"),$A2606-1,0),NA())</f>
        <v>#N/A</v>
      </c>
      <c r="J2606" s="28" t="e">
        <f ca="1">IF(ISNUMBER(OFFSET(INDIRECT("'"&amp;'DATA for charts'!J$5&amp;"'!$P1"),$A2606-1,0)),OFFSET(INDIRECT("'"&amp;'DATA for charts'!J$5&amp;"'!$P1"),$A2606-1,0),NA())</f>
        <v>#N/A</v>
      </c>
      <c r="K2606" s="28" t="e">
        <f ca="1">IF(ISNUMBER(OFFSET(INDIRECT("'"&amp;'DATA for charts'!K$5&amp;"'!$P1"),$A2606-1,0)),OFFSET(INDIRECT("'"&amp;'DATA for charts'!K$5&amp;"'!$P1"),$A2606-1,0),NA())</f>
        <v>#N/A</v>
      </c>
      <c r="L2606" s="28" t="e">
        <f ca="1">IF(ISNUMBER(OFFSET(INDIRECT("'"&amp;'DATA for charts'!L$5&amp;"'!$P1"),$A2606-1,0)),OFFSET(INDIRECT("'"&amp;'DATA for charts'!L$5&amp;"'!$P1"),$A2606-1,0),NA())</f>
        <v>#N/A</v>
      </c>
      <c r="M2606" s="28" t="e">
        <f ca="1">IF(ISNUMBER(OFFSET(INDIRECT("'"&amp;'DATA for charts'!M$5&amp;"'!$P1"),$A2606-1,0)),OFFSET(INDIRECT("'"&amp;'DATA for charts'!M$5&amp;"'!$P1"),$A2606-1,0),NA())</f>
        <v>#N/A</v>
      </c>
      <c r="N2606" s="28" t="e">
        <f ca="1">IF(ISNUMBER(OFFSET(INDIRECT("'"&amp;'DATA for charts'!N$5&amp;"'!$P1"),$A2606-1,0)),OFFSET(INDIRECT("'"&amp;'DATA for charts'!N$5&amp;"'!$P1"),$A2606-1,0),NA())</f>
        <v>#N/A</v>
      </c>
      <c r="O2606" s="28" t="e">
        <f ca="1">IF(ISNUMBER(OFFSET(INDIRECT("'"&amp;'DATA for charts'!O$5&amp;"'!$P1"),$A2606-1,0)),OFFSET(INDIRECT("'"&amp;'DATA for charts'!O$5&amp;"'!$P1"),$A2606-1,0),NA())</f>
        <v>#N/A</v>
      </c>
      <c r="P2606" s="28" t="e">
        <f ca="1">IF(ISNUMBER(OFFSET(INDIRECT("'"&amp;'DATA for charts'!P$5&amp;"'!$P1"),$A2606-1,0)),OFFSET(INDIRECT("'"&amp;'DATA for charts'!P$5&amp;"'!$P1"),$A2606-1,0),NA())</f>
        <v>#N/A</v>
      </c>
      <c r="Q2606" s="28" t="e">
        <f ca="1">IF(ISNUMBER(OFFSET(INDIRECT("'"&amp;'DATA for charts'!Q$5&amp;"'!$P1"),$A2606-1,0)),OFFSET(INDIRECT("'"&amp;'DATA for charts'!Q$5&amp;"'!$P1"),$A2606-1,0),NA())</f>
        <v>#N/A</v>
      </c>
      <c r="R2606" s="28" t="e">
        <f ca="1">IF(ISNUMBER(OFFSET(INDIRECT("'"&amp;'DATA for charts'!R$5&amp;"'!$P1"),$A2606-1,0)),OFFSET(INDIRECT("'"&amp;'DATA for charts'!R$5&amp;"'!$P1"),$A2606-1,0),NA())</f>
        <v>#N/A</v>
      </c>
      <c r="S2606" s="28" t="e">
        <f ca="1">IF(ISNUMBER(OFFSET(INDIRECT("'"&amp;'DATA for charts'!S$5&amp;"'!$P1"),$A2606-1,0)),OFFSET(INDIRECT("'"&amp;'DATA for charts'!S$5&amp;"'!$P1"),$A2606-1,0),NA())</f>
        <v>#N/A</v>
      </c>
    </row>
    <row r="2607" spans="1:19">
      <c r="A2607" s="226">
        <f t="shared" si="1624"/>
        <v>249</v>
      </c>
      <c r="B2607" s="8">
        <v>20</v>
      </c>
      <c r="C2607" s="28">
        <f ca="1">IF(ISNUMBER(OFFSET(INDIRECT("'"&amp;'DATA for charts'!C$5&amp;"'!$P1"),$A2607-1,0)),OFFSET(INDIRECT("'"&amp;'DATA for charts'!C$5&amp;"'!$P1"),$A2607-1,0),NA())</f>
        <v>0</v>
      </c>
      <c r="D2607" s="28">
        <f ca="1">IF(ISNUMBER(OFFSET(INDIRECT("'"&amp;'DATA for charts'!D$5&amp;"'!$P1"),$A2607-1,0)),OFFSET(INDIRECT("'"&amp;'DATA for charts'!D$5&amp;"'!$P1"),$A2607-1,0),NA())</f>
        <v>0</v>
      </c>
      <c r="E2607" s="28">
        <f ca="1">IF(ISNUMBER(OFFSET(INDIRECT("'"&amp;'DATA for charts'!E$5&amp;"'!$P1"),$A2607-1,0)),OFFSET(INDIRECT("'"&amp;'DATA for charts'!E$5&amp;"'!$P1"),$A2607-1,0),NA())</f>
        <v>0</v>
      </c>
      <c r="F2607" s="28">
        <f ca="1">IF(ISNUMBER(OFFSET(INDIRECT("'"&amp;'DATA for charts'!F$5&amp;"'!$P1"),$A2607-1,0)),OFFSET(INDIRECT("'"&amp;'DATA for charts'!F$5&amp;"'!$P1"),$A2607-1,0),NA())</f>
        <v>0</v>
      </c>
      <c r="G2607" s="28">
        <f ca="1">IF(ISNUMBER(OFFSET(INDIRECT("'"&amp;'DATA for charts'!G$5&amp;"'!$P1"),$A2607-1,0)),OFFSET(INDIRECT("'"&amp;'DATA for charts'!G$5&amp;"'!$P1"),$A2607-1,0),NA())</f>
        <v>0</v>
      </c>
      <c r="H2607" s="28">
        <f ca="1">IF(ISNUMBER(OFFSET(INDIRECT("'"&amp;'DATA for charts'!H$5&amp;"'!$P1"),$A2607-1,0)),OFFSET(INDIRECT("'"&amp;'DATA for charts'!H$5&amp;"'!$P1"),$A2607-1,0),NA())</f>
        <v>0</v>
      </c>
      <c r="I2607" s="28" t="e">
        <f ca="1">IF(ISNUMBER(OFFSET(INDIRECT("'"&amp;'DATA for charts'!I$5&amp;"'!$P1"),$A2607-1,0)),OFFSET(INDIRECT("'"&amp;'DATA for charts'!I$5&amp;"'!$P1"),$A2607-1,0),NA())</f>
        <v>#N/A</v>
      </c>
      <c r="J2607" s="28" t="e">
        <f ca="1">IF(ISNUMBER(OFFSET(INDIRECT("'"&amp;'DATA for charts'!J$5&amp;"'!$P1"),$A2607-1,0)),OFFSET(INDIRECT("'"&amp;'DATA for charts'!J$5&amp;"'!$P1"),$A2607-1,0),NA())</f>
        <v>#N/A</v>
      </c>
      <c r="K2607" s="28" t="e">
        <f ca="1">IF(ISNUMBER(OFFSET(INDIRECT("'"&amp;'DATA for charts'!K$5&amp;"'!$P1"),$A2607-1,0)),OFFSET(INDIRECT("'"&amp;'DATA for charts'!K$5&amp;"'!$P1"),$A2607-1,0),NA())</f>
        <v>#N/A</v>
      </c>
      <c r="L2607" s="28" t="e">
        <f ca="1">IF(ISNUMBER(OFFSET(INDIRECT("'"&amp;'DATA for charts'!L$5&amp;"'!$P1"),$A2607-1,0)),OFFSET(INDIRECT("'"&amp;'DATA for charts'!L$5&amp;"'!$P1"),$A2607-1,0),NA())</f>
        <v>#N/A</v>
      </c>
      <c r="M2607" s="28" t="e">
        <f ca="1">IF(ISNUMBER(OFFSET(INDIRECT("'"&amp;'DATA for charts'!M$5&amp;"'!$P1"),$A2607-1,0)),OFFSET(INDIRECT("'"&amp;'DATA for charts'!M$5&amp;"'!$P1"),$A2607-1,0),NA())</f>
        <v>#N/A</v>
      </c>
      <c r="N2607" s="28" t="e">
        <f ca="1">IF(ISNUMBER(OFFSET(INDIRECT("'"&amp;'DATA for charts'!N$5&amp;"'!$P1"),$A2607-1,0)),OFFSET(INDIRECT("'"&amp;'DATA for charts'!N$5&amp;"'!$P1"),$A2607-1,0),NA())</f>
        <v>#N/A</v>
      </c>
      <c r="O2607" s="28" t="e">
        <f ca="1">IF(ISNUMBER(OFFSET(INDIRECT("'"&amp;'DATA for charts'!O$5&amp;"'!$P1"),$A2607-1,0)),OFFSET(INDIRECT("'"&amp;'DATA for charts'!O$5&amp;"'!$P1"),$A2607-1,0),NA())</f>
        <v>#N/A</v>
      </c>
      <c r="P2607" s="28" t="e">
        <f ca="1">IF(ISNUMBER(OFFSET(INDIRECT("'"&amp;'DATA for charts'!P$5&amp;"'!$P1"),$A2607-1,0)),OFFSET(INDIRECT("'"&amp;'DATA for charts'!P$5&amp;"'!$P1"),$A2607-1,0),NA())</f>
        <v>#N/A</v>
      </c>
      <c r="Q2607" s="28" t="e">
        <f ca="1">IF(ISNUMBER(OFFSET(INDIRECT("'"&amp;'DATA for charts'!Q$5&amp;"'!$P1"),$A2607-1,0)),OFFSET(INDIRECT("'"&amp;'DATA for charts'!Q$5&amp;"'!$P1"),$A2607-1,0),NA())</f>
        <v>#N/A</v>
      </c>
      <c r="R2607" s="28" t="e">
        <f ca="1">IF(ISNUMBER(OFFSET(INDIRECT("'"&amp;'DATA for charts'!R$5&amp;"'!$P1"),$A2607-1,0)),OFFSET(INDIRECT("'"&amp;'DATA for charts'!R$5&amp;"'!$P1"),$A2607-1,0),NA())</f>
        <v>#N/A</v>
      </c>
      <c r="S2607" s="28" t="e">
        <f ca="1">IF(ISNUMBER(OFFSET(INDIRECT("'"&amp;'DATA for charts'!S$5&amp;"'!$P1"),$A2607-1,0)),OFFSET(INDIRECT("'"&amp;'DATA for charts'!S$5&amp;"'!$P1"),$A2607-1,0),NA())</f>
        <v>#N/A</v>
      </c>
    </row>
    <row r="2608" spans="1:19">
      <c r="A2608" s="226">
        <f t="shared" si="1624"/>
        <v>250</v>
      </c>
      <c r="B2608" s="8">
        <v>21</v>
      </c>
      <c r="C2608" s="28">
        <f ca="1">IF(ISNUMBER(OFFSET(INDIRECT("'"&amp;'DATA for charts'!C$5&amp;"'!$P1"),$A2608-1,0)),OFFSET(INDIRECT("'"&amp;'DATA for charts'!C$5&amp;"'!$P1"),$A2608-1,0),NA())</f>
        <v>0</v>
      </c>
      <c r="D2608" s="28">
        <f ca="1">IF(ISNUMBER(OFFSET(INDIRECT("'"&amp;'DATA for charts'!D$5&amp;"'!$P1"),$A2608-1,0)),OFFSET(INDIRECT("'"&amp;'DATA for charts'!D$5&amp;"'!$P1"),$A2608-1,0),NA())</f>
        <v>0</v>
      </c>
      <c r="E2608" s="28">
        <f ca="1">IF(ISNUMBER(OFFSET(INDIRECT("'"&amp;'DATA for charts'!E$5&amp;"'!$P1"),$A2608-1,0)),OFFSET(INDIRECT("'"&amp;'DATA for charts'!E$5&amp;"'!$P1"),$A2608-1,0),NA())</f>
        <v>0</v>
      </c>
      <c r="F2608" s="28">
        <f ca="1">IF(ISNUMBER(OFFSET(INDIRECT("'"&amp;'DATA for charts'!F$5&amp;"'!$P1"),$A2608-1,0)),OFFSET(INDIRECT("'"&amp;'DATA for charts'!F$5&amp;"'!$P1"),$A2608-1,0),NA())</f>
        <v>0</v>
      </c>
      <c r="G2608" s="28">
        <f ca="1">IF(ISNUMBER(OFFSET(INDIRECT("'"&amp;'DATA for charts'!G$5&amp;"'!$P1"),$A2608-1,0)),OFFSET(INDIRECT("'"&amp;'DATA for charts'!G$5&amp;"'!$P1"),$A2608-1,0),NA())</f>
        <v>0</v>
      </c>
      <c r="H2608" s="28">
        <f ca="1">IF(ISNUMBER(OFFSET(INDIRECT("'"&amp;'DATA for charts'!H$5&amp;"'!$P1"),$A2608-1,0)),OFFSET(INDIRECT("'"&amp;'DATA for charts'!H$5&amp;"'!$P1"),$A2608-1,0),NA())</f>
        <v>0</v>
      </c>
      <c r="I2608" s="28" t="e">
        <f ca="1">IF(ISNUMBER(OFFSET(INDIRECT("'"&amp;'DATA for charts'!I$5&amp;"'!$P1"),$A2608-1,0)),OFFSET(INDIRECT("'"&amp;'DATA for charts'!I$5&amp;"'!$P1"),$A2608-1,0),NA())</f>
        <v>#N/A</v>
      </c>
      <c r="J2608" s="28" t="e">
        <f ca="1">IF(ISNUMBER(OFFSET(INDIRECT("'"&amp;'DATA for charts'!J$5&amp;"'!$P1"),$A2608-1,0)),OFFSET(INDIRECT("'"&amp;'DATA for charts'!J$5&amp;"'!$P1"),$A2608-1,0),NA())</f>
        <v>#N/A</v>
      </c>
      <c r="K2608" s="28" t="e">
        <f ca="1">IF(ISNUMBER(OFFSET(INDIRECT("'"&amp;'DATA for charts'!K$5&amp;"'!$P1"),$A2608-1,0)),OFFSET(INDIRECT("'"&amp;'DATA for charts'!K$5&amp;"'!$P1"),$A2608-1,0),NA())</f>
        <v>#N/A</v>
      </c>
      <c r="L2608" s="28" t="e">
        <f ca="1">IF(ISNUMBER(OFFSET(INDIRECT("'"&amp;'DATA for charts'!L$5&amp;"'!$P1"),$A2608-1,0)),OFFSET(INDIRECT("'"&amp;'DATA for charts'!L$5&amp;"'!$P1"),$A2608-1,0),NA())</f>
        <v>#N/A</v>
      </c>
      <c r="M2608" s="28" t="e">
        <f ca="1">IF(ISNUMBER(OFFSET(INDIRECT("'"&amp;'DATA for charts'!M$5&amp;"'!$P1"),$A2608-1,0)),OFFSET(INDIRECT("'"&amp;'DATA for charts'!M$5&amp;"'!$P1"),$A2608-1,0),NA())</f>
        <v>#N/A</v>
      </c>
      <c r="N2608" s="28" t="e">
        <f ca="1">IF(ISNUMBER(OFFSET(INDIRECT("'"&amp;'DATA for charts'!N$5&amp;"'!$P1"),$A2608-1,0)),OFFSET(INDIRECT("'"&amp;'DATA for charts'!N$5&amp;"'!$P1"),$A2608-1,0),NA())</f>
        <v>#N/A</v>
      </c>
      <c r="O2608" s="28" t="e">
        <f ca="1">IF(ISNUMBER(OFFSET(INDIRECT("'"&amp;'DATA for charts'!O$5&amp;"'!$P1"),$A2608-1,0)),OFFSET(INDIRECT("'"&amp;'DATA for charts'!O$5&amp;"'!$P1"),$A2608-1,0),NA())</f>
        <v>#N/A</v>
      </c>
      <c r="P2608" s="28" t="e">
        <f ca="1">IF(ISNUMBER(OFFSET(INDIRECT("'"&amp;'DATA for charts'!P$5&amp;"'!$P1"),$A2608-1,0)),OFFSET(INDIRECT("'"&amp;'DATA for charts'!P$5&amp;"'!$P1"),$A2608-1,0),NA())</f>
        <v>#N/A</v>
      </c>
      <c r="Q2608" s="28" t="e">
        <f ca="1">IF(ISNUMBER(OFFSET(INDIRECT("'"&amp;'DATA for charts'!Q$5&amp;"'!$P1"),$A2608-1,0)),OFFSET(INDIRECT("'"&amp;'DATA for charts'!Q$5&amp;"'!$P1"),$A2608-1,0),NA())</f>
        <v>#N/A</v>
      </c>
      <c r="R2608" s="28" t="e">
        <f ca="1">IF(ISNUMBER(OFFSET(INDIRECT("'"&amp;'DATA for charts'!R$5&amp;"'!$P1"),$A2608-1,0)),OFFSET(INDIRECT("'"&amp;'DATA for charts'!R$5&amp;"'!$P1"),$A2608-1,0),NA())</f>
        <v>#N/A</v>
      </c>
      <c r="S2608" s="28" t="e">
        <f ca="1">IF(ISNUMBER(OFFSET(INDIRECT("'"&amp;'DATA for charts'!S$5&amp;"'!$P1"),$A2608-1,0)),OFFSET(INDIRECT("'"&amp;'DATA for charts'!S$5&amp;"'!$P1"),$A2608-1,0),NA())</f>
        <v>#N/A</v>
      </c>
    </row>
    <row r="2609" spans="1:19">
      <c r="A2609" s="226">
        <f t="shared" si="1624"/>
        <v>251</v>
      </c>
      <c r="B2609" s="8">
        <v>22</v>
      </c>
      <c r="C2609" s="28">
        <f ca="1">IF(ISNUMBER(OFFSET(INDIRECT("'"&amp;'DATA for charts'!C$5&amp;"'!$P1"),$A2609-1,0)),OFFSET(INDIRECT("'"&amp;'DATA for charts'!C$5&amp;"'!$P1"),$A2609-1,0),NA())</f>
        <v>0</v>
      </c>
      <c r="D2609" s="28">
        <f ca="1">IF(ISNUMBER(OFFSET(INDIRECT("'"&amp;'DATA for charts'!D$5&amp;"'!$P1"),$A2609-1,0)),OFFSET(INDIRECT("'"&amp;'DATA for charts'!D$5&amp;"'!$P1"),$A2609-1,0),NA())</f>
        <v>0</v>
      </c>
      <c r="E2609" s="28">
        <f ca="1">IF(ISNUMBER(OFFSET(INDIRECT("'"&amp;'DATA for charts'!E$5&amp;"'!$P1"),$A2609-1,0)),OFFSET(INDIRECT("'"&amp;'DATA for charts'!E$5&amp;"'!$P1"),$A2609-1,0),NA())</f>
        <v>0</v>
      </c>
      <c r="F2609" s="28">
        <f ca="1">IF(ISNUMBER(OFFSET(INDIRECT("'"&amp;'DATA for charts'!F$5&amp;"'!$P1"),$A2609-1,0)),OFFSET(INDIRECT("'"&amp;'DATA for charts'!F$5&amp;"'!$P1"),$A2609-1,0),NA())</f>
        <v>0</v>
      </c>
      <c r="G2609" s="28">
        <f ca="1">IF(ISNUMBER(OFFSET(INDIRECT("'"&amp;'DATA for charts'!G$5&amp;"'!$P1"),$A2609-1,0)),OFFSET(INDIRECT("'"&amp;'DATA for charts'!G$5&amp;"'!$P1"),$A2609-1,0),NA())</f>
        <v>0</v>
      </c>
      <c r="H2609" s="28">
        <f ca="1">IF(ISNUMBER(OFFSET(INDIRECT("'"&amp;'DATA for charts'!H$5&amp;"'!$P1"),$A2609-1,0)),OFFSET(INDIRECT("'"&amp;'DATA for charts'!H$5&amp;"'!$P1"),$A2609-1,0),NA())</f>
        <v>0</v>
      </c>
      <c r="I2609" s="28" t="e">
        <f ca="1">IF(ISNUMBER(OFFSET(INDIRECT("'"&amp;'DATA for charts'!I$5&amp;"'!$P1"),$A2609-1,0)),OFFSET(INDIRECT("'"&amp;'DATA for charts'!I$5&amp;"'!$P1"),$A2609-1,0),NA())</f>
        <v>#N/A</v>
      </c>
      <c r="J2609" s="28" t="e">
        <f ca="1">IF(ISNUMBER(OFFSET(INDIRECT("'"&amp;'DATA for charts'!J$5&amp;"'!$P1"),$A2609-1,0)),OFFSET(INDIRECT("'"&amp;'DATA for charts'!J$5&amp;"'!$P1"),$A2609-1,0),NA())</f>
        <v>#N/A</v>
      </c>
      <c r="K2609" s="28" t="e">
        <f ca="1">IF(ISNUMBER(OFFSET(INDIRECT("'"&amp;'DATA for charts'!K$5&amp;"'!$P1"),$A2609-1,0)),OFFSET(INDIRECT("'"&amp;'DATA for charts'!K$5&amp;"'!$P1"),$A2609-1,0),NA())</f>
        <v>#N/A</v>
      </c>
      <c r="L2609" s="28" t="e">
        <f ca="1">IF(ISNUMBER(OFFSET(INDIRECT("'"&amp;'DATA for charts'!L$5&amp;"'!$P1"),$A2609-1,0)),OFFSET(INDIRECT("'"&amp;'DATA for charts'!L$5&amp;"'!$P1"),$A2609-1,0),NA())</f>
        <v>#N/A</v>
      </c>
      <c r="M2609" s="28" t="e">
        <f ca="1">IF(ISNUMBER(OFFSET(INDIRECT("'"&amp;'DATA for charts'!M$5&amp;"'!$P1"),$A2609-1,0)),OFFSET(INDIRECT("'"&amp;'DATA for charts'!M$5&amp;"'!$P1"),$A2609-1,0),NA())</f>
        <v>#N/A</v>
      </c>
      <c r="N2609" s="28" t="e">
        <f ca="1">IF(ISNUMBER(OFFSET(INDIRECT("'"&amp;'DATA for charts'!N$5&amp;"'!$P1"),$A2609-1,0)),OFFSET(INDIRECT("'"&amp;'DATA for charts'!N$5&amp;"'!$P1"),$A2609-1,0),NA())</f>
        <v>#N/A</v>
      </c>
      <c r="O2609" s="28" t="e">
        <f ca="1">IF(ISNUMBER(OFFSET(INDIRECT("'"&amp;'DATA for charts'!O$5&amp;"'!$P1"),$A2609-1,0)),OFFSET(INDIRECT("'"&amp;'DATA for charts'!O$5&amp;"'!$P1"),$A2609-1,0),NA())</f>
        <v>#N/A</v>
      </c>
      <c r="P2609" s="28" t="e">
        <f ca="1">IF(ISNUMBER(OFFSET(INDIRECT("'"&amp;'DATA for charts'!P$5&amp;"'!$P1"),$A2609-1,0)),OFFSET(INDIRECT("'"&amp;'DATA for charts'!P$5&amp;"'!$P1"),$A2609-1,0),NA())</f>
        <v>#N/A</v>
      </c>
      <c r="Q2609" s="28" t="e">
        <f ca="1">IF(ISNUMBER(OFFSET(INDIRECT("'"&amp;'DATA for charts'!Q$5&amp;"'!$P1"),$A2609-1,0)),OFFSET(INDIRECT("'"&amp;'DATA for charts'!Q$5&amp;"'!$P1"),$A2609-1,0),NA())</f>
        <v>#N/A</v>
      </c>
      <c r="R2609" s="28" t="e">
        <f ca="1">IF(ISNUMBER(OFFSET(INDIRECT("'"&amp;'DATA for charts'!R$5&amp;"'!$P1"),$A2609-1,0)),OFFSET(INDIRECT("'"&amp;'DATA for charts'!R$5&amp;"'!$P1"),$A2609-1,0),NA())</f>
        <v>#N/A</v>
      </c>
      <c r="S2609" s="28" t="e">
        <f ca="1">IF(ISNUMBER(OFFSET(INDIRECT("'"&amp;'DATA for charts'!S$5&amp;"'!$P1"),$A2609-1,0)),OFFSET(INDIRECT("'"&amp;'DATA for charts'!S$5&amp;"'!$P1"),$A2609-1,0),NA())</f>
        <v>#N/A</v>
      </c>
    </row>
    <row r="2610" spans="1:19">
      <c r="A2610" s="226">
        <f t="shared" si="1624"/>
        <v>252</v>
      </c>
      <c r="B2610" s="8">
        <v>23</v>
      </c>
      <c r="C2610" s="28">
        <f ca="1">IF(ISNUMBER(OFFSET(INDIRECT("'"&amp;'DATA for charts'!C$5&amp;"'!$P1"),$A2610-1,0)),OFFSET(INDIRECT("'"&amp;'DATA for charts'!C$5&amp;"'!$P1"),$A2610-1,0),NA())</f>
        <v>0</v>
      </c>
      <c r="D2610" s="28">
        <f ca="1">IF(ISNUMBER(OFFSET(INDIRECT("'"&amp;'DATA for charts'!D$5&amp;"'!$P1"),$A2610-1,0)),OFFSET(INDIRECT("'"&amp;'DATA for charts'!D$5&amp;"'!$P1"),$A2610-1,0),NA())</f>
        <v>0</v>
      </c>
      <c r="E2610" s="28">
        <f ca="1">IF(ISNUMBER(OFFSET(INDIRECT("'"&amp;'DATA for charts'!E$5&amp;"'!$P1"),$A2610-1,0)),OFFSET(INDIRECT("'"&amp;'DATA for charts'!E$5&amp;"'!$P1"),$A2610-1,0),NA())</f>
        <v>0</v>
      </c>
      <c r="F2610" s="28">
        <f ca="1">IF(ISNUMBER(OFFSET(INDIRECT("'"&amp;'DATA for charts'!F$5&amp;"'!$P1"),$A2610-1,0)),OFFSET(INDIRECT("'"&amp;'DATA for charts'!F$5&amp;"'!$P1"),$A2610-1,0),NA())</f>
        <v>0</v>
      </c>
      <c r="G2610" s="28">
        <f ca="1">IF(ISNUMBER(OFFSET(INDIRECT("'"&amp;'DATA for charts'!G$5&amp;"'!$P1"),$A2610-1,0)),OFFSET(INDIRECT("'"&amp;'DATA for charts'!G$5&amp;"'!$P1"),$A2610-1,0),NA())</f>
        <v>0</v>
      </c>
      <c r="H2610" s="28">
        <f ca="1">IF(ISNUMBER(OFFSET(INDIRECT("'"&amp;'DATA for charts'!H$5&amp;"'!$P1"),$A2610-1,0)),OFFSET(INDIRECT("'"&amp;'DATA for charts'!H$5&amp;"'!$P1"),$A2610-1,0),NA())</f>
        <v>0</v>
      </c>
      <c r="I2610" s="28" t="e">
        <f ca="1">IF(ISNUMBER(OFFSET(INDIRECT("'"&amp;'DATA for charts'!I$5&amp;"'!$P1"),$A2610-1,0)),OFFSET(INDIRECT("'"&amp;'DATA for charts'!I$5&amp;"'!$P1"),$A2610-1,0),NA())</f>
        <v>#N/A</v>
      </c>
      <c r="J2610" s="28" t="e">
        <f ca="1">IF(ISNUMBER(OFFSET(INDIRECT("'"&amp;'DATA for charts'!J$5&amp;"'!$P1"),$A2610-1,0)),OFFSET(INDIRECT("'"&amp;'DATA for charts'!J$5&amp;"'!$P1"),$A2610-1,0),NA())</f>
        <v>#N/A</v>
      </c>
      <c r="K2610" s="28" t="e">
        <f ca="1">IF(ISNUMBER(OFFSET(INDIRECT("'"&amp;'DATA for charts'!K$5&amp;"'!$P1"),$A2610-1,0)),OFFSET(INDIRECT("'"&amp;'DATA for charts'!K$5&amp;"'!$P1"),$A2610-1,0),NA())</f>
        <v>#N/A</v>
      </c>
      <c r="L2610" s="28" t="e">
        <f ca="1">IF(ISNUMBER(OFFSET(INDIRECT("'"&amp;'DATA for charts'!L$5&amp;"'!$P1"),$A2610-1,0)),OFFSET(INDIRECT("'"&amp;'DATA for charts'!L$5&amp;"'!$P1"),$A2610-1,0),NA())</f>
        <v>#N/A</v>
      </c>
      <c r="M2610" s="28" t="e">
        <f ca="1">IF(ISNUMBER(OFFSET(INDIRECT("'"&amp;'DATA for charts'!M$5&amp;"'!$P1"),$A2610-1,0)),OFFSET(INDIRECT("'"&amp;'DATA for charts'!M$5&amp;"'!$P1"),$A2610-1,0),NA())</f>
        <v>#N/A</v>
      </c>
      <c r="N2610" s="28" t="e">
        <f ca="1">IF(ISNUMBER(OFFSET(INDIRECT("'"&amp;'DATA for charts'!N$5&amp;"'!$P1"),$A2610-1,0)),OFFSET(INDIRECT("'"&amp;'DATA for charts'!N$5&amp;"'!$P1"),$A2610-1,0),NA())</f>
        <v>#N/A</v>
      </c>
      <c r="O2610" s="28" t="e">
        <f ca="1">IF(ISNUMBER(OFFSET(INDIRECT("'"&amp;'DATA for charts'!O$5&amp;"'!$P1"),$A2610-1,0)),OFFSET(INDIRECT("'"&amp;'DATA for charts'!O$5&amp;"'!$P1"),$A2610-1,0),NA())</f>
        <v>#N/A</v>
      </c>
      <c r="P2610" s="28" t="e">
        <f ca="1">IF(ISNUMBER(OFFSET(INDIRECT("'"&amp;'DATA for charts'!P$5&amp;"'!$P1"),$A2610-1,0)),OFFSET(INDIRECT("'"&amp;'DATA for charts'!P$5&amp;"'!$P1"),$A2610-1,0),NA())</f>
        <v>#N/A</v>
      </c>
      <c r="Q2610" s="28" t="e">
        <f ca="1">IF(ISNUMBER(OFFSET(INDIRECT("'"&amp;'DATA for charts'!Q$5&amp;"'!$P1"),$A2610-1,0)),OFFSET(INDIRECT("'"&amp;'DATA for charts'!Q$5&amp;"'!$P1"),$A2610-1,0),NA())</f>
        <v>#N/A</v>
      </c>
      <c r="R2610" s="28" t="e">
        <f ca="1">IF(ISNUMBER(OFFSET(INDIRECT("'"&amp;'DATA for charts'!R$5&amp;"'!$P1"),$A2610-1,0)),OFFSET(INDIRECT("'"&amp;'DATA for charts'!R$5&amp;"'!$P1"),$A2610-1,0),NA())</f>
        <v>#N/A</v>
      </c>
      <c r="S2610" s="28" t="e">
        <f ca="1">IF(ISNUMBER(OFFSET(INDIRECT("'"&amp;'DATA for charts'!S$5&amp;"'!$P1"),$A2610-1,0)),OFFSET(INDIRECT("'"&amp;'DATA for charts'!S$5&amp;"'!$P1"),$A2610-1,0),NA())</f>
        <v>#N/A</v>
      </c>
    </row>
    <row r="2611" spans="1:19">
      <c r="A2611" s="226">
        <f t="shared" si="1624"/>
        <v>253</v>
      </c>
      <c r="B2611" s="8">
        <v>24</v>
      </c>
      <c r="C2611" s="28">
        <f ca="1">IF(ISNUMBER(OFFSET(INDIRECT("'"&amp;'DATA for charts'!C$5&amp;"'!$P1"),$A2611-1,0)),OFFSET(INDIRECT("'"&amp;'DATA for charts'!C$5&amp;"'!$P1"),$A2611-1,0),NA())</f>
        <v>0</v>
      </c>
      <c r="D2611" s="28">
        <f ca="1">IF(ISNUMBER(OFFSET(INDIRECT("'"&amp;'DATA for charts'!D$5&amp;"'!$P1"),$A2611-1,0)),OFFSET(INDIRECT("'"&amp;'DATA for charts'!D$5&amp;"'!$P1"),$A2611-1,0),NA())</f>
        <v>0</v>
      </c>
      <c r="E2611" s="28">
        <f ca="1">IF(ISNUMBER(OFFSET(INDIRECT("'"&amp;'DATA for charts'!E$5&amp;"'!$P1"),$A2611-1,0)),OFFSET(INDIRECT("'"&amp;'DATA for charts'!E$5&amp;"'!$P1"),$A2611-1,0),NA())</f>
        <v>0</v>
      </c>
      <c r="F2611" s="28">
        <f ca="1">IF(ISNUMBER(OFFSET(INDIRECT("'"&amp;'DATA for charts'!F$5&amp;"'!$P1"),$A2611-1,0)),OFFSET(INDIRECT("'"&amp;'DATA for charts'!F$5&amp;"'!$P1"),$A2611-1,0),NA())</f>
        <v>0</v>
      </c>
      <c r="G2611" s="28">
        <f ca="1">IF(ISNUMBER(OFFSET(INDIRECT("'"&amp;'DATA for charts'!G$5&amp;"'!$P1"),$A2611-1,0)),OFFSET(INDIRECT("'"&amp;'DATA for charts'!G$5&amp;"'!$P1"),$A2611-1,0),NA())</f>
        <v>0</v>
      </c>
      <c r="H2611" s="28">
        <f ca="1">IF(ISNUMBER(OFFSET(INDIRECT("'"&amp;'DATA for charts'!H$5&amp;"'!$P1"),$A2611-1,0)),OFFSET(INDIRECT("'"&amp;'DATA for charts'!H$5&amp;"'!$P1"),$A2611-1,0),NA())</f>
        <v>0</v>
      </c>
      <c r="I2611" s="28" t="e">
        <f ca="1">IF(ISNUMBER(OFFSET(INDIRECT("'"&amp;'DATA for charts'!I$5&amp;"'!$P1"),$A2611-1,0)),OFFSET(INDIRECT("'"&amp;'DATA for charts'!I$5&amp;"'!$P1"),$A2611-1,0),NA())</f>
        <v>#N/A</v>
      </c>
      <c r="J2611" s="28" t="e">
        <f ca="1">IF(ISNUMBER(OFFSET(INDIRECT("'"&amp;'DATA for charts'!J$5&amp;"'!$P1"),$A2611-1,0)),OFFSET(INDIRECT("'"&amp;'DATA for charts'!J$5&amp;"'!$P1"),$A2611-1,0),NA())</f>
        <v>#N/A</v>
      </c>
      <c r="K2611" s="28" t="e">
        <f ca="1">IF(ISNUMBER(OFFSET(INDIRECT("'"&amp;'DATA for charts'!K$5&amp;"'!$P1"),$A2611-1,0)),OFFSET(INDIRECT("'"&amp;'DATA for charts'!K$5&amp;"'!$P1"),$A2611-1,0),NA())</f>
        <v>#N/A</v>
      </c>
      <c r="L2611" s="28" t="e">
        <f ca="1">IF(ISNUMBER(OFFSET(INDIRECT("'"&amp;'DATA for charts'!L$5&amp;"'!$P1"),$A2611-1,0)),OFFSET(INDIRECT("'"&amp;'DATA for charts'!L$5&amp;"'!$P1"),$A2611-1,0),NA())</f>
        <v>#N/A</v>
      </c>
      <c r="M2611" s="28" t="e">
        <f ca="1">IF(ISNUMBER(OFFSET(INDIRECT("'"&amp;'DATA for charts'!M$5&amp;"'!$P1"),$A2611-1,0)),OFFSET(INDIRECT("'"&amp;'DATA for charts'!M$5&amp;"'!$P1"),$A2611-1,0),NA())</f>
        <v>#N/A</v>
      </c>
      <c r="N2611" s="28" t="e">
        <f ca="1">IF(ISNUMBER(OFFSET(INDIRECT("'"&amp;'DATA for charts'!N$5&amp;"'!$P1"),$A2611-1,0)),OFFSET(INDIRECT("'"&amp;'DATA for charts'!N$5&amp;"'!$P1"),$A2611-1,0),NA())</f>
        <v>#N/A</v>
      </c>
      <c r="O2611" s="28" t="e">
        <f ca="1">IF(ISNUMBER(OFFSET(INDIRECT("'"&amp;'DATA for charts'!O$5&amp;"'!$P1"),$A2611-1,0)),OFFSET(INDIRECT("'"&amp;'DATA for charts'!O$5&amp;"'!$P1"),$A2611-1,0),NA())</f>
        <v>#N/A</v>
      </c>
      <c r="P2611" s="28" t="e">
        <f ca="1">IF(ISNUMBER(OFFSET(INDIRECT("'"&amp;'DATA for charts'!P$5&amp;"'!$P1"),$A2611-1,0)),OFFSET(INDIRECT("'"&amp;'DATA for charts'!P$5&amp;"'!$P1"),$A2611-1,0),NA())</f>
        <v>#N/A</v>
      </c>
      <c r="Q2611" s="28" t="e">
        <f ca="1">IF(ISNUMBER(OFFSET(INDIRECT("'"&amp;'DATA for charts'!Q$5&amp;"'!$P1"),$A2611-1,0)),OFFSET(INDIRECT("'"&amp;'DATA for charts'!Q$5&amp;"'!$P1"),$A2611-1,0),NA())</f>
        <v>#N/A</v>
      </c>
      <c r="R2611" s="28" t="e">
        <f ca="1">IF(ISNUMBER(OFFSET(INDIRECT("'"&amp;'DATA for charts'!R$5&amp;"'!$P1"),$A2611-1,0)),OFFSET(INDIRECT("'"&amp;'DATA for charts'!R$5&amp;"'!$P1"),$A2611-1,0),NA())</f>
        <v>#N/A</v>
      </c>
      <c r="S2611" s="28" t="e">
        <f ca="1">IF(ISNUMBER(OFFSET(INDIRECT("'"&amp;'DATA for charts'!S$5&amp;"'!$P1"),$A2611-1,0)),OFFSET(INDIRECT("'"&amp;'DATA for charts'!S$5&amp;"'!$P1"),$A2611-1,0),NA())</f>
        <v>#N/A</v>
      </c>
    </row>
    <row r="2612" spans="1:19">
      <c r="A2612" s="216"/>
      <c r="B2612" s="37" t="s">
        <v>85</v>
      </c>
      <c r="C2612" s="37" t="s">
        <v>85</v>
      </c>
      <c r="D2612" s="37" t="s">
        <v>85</v>
      </c>
      <c r="E2612" s="37" t="s">
        <v>85</v>
      </c>
      <c r="F2612" s="37" t="s">
        <v>85</v>
      </c>
      <c r="G2612" s="37" t="s">
        <v>85</v>
      </c>
      <c r="H2612" s="37" t="s">
        <v>85</v>
      </c>
      <c r="I2612" s="37" t="s">
        <v>85</v>
      </c>
      <c r="J2612" s="37" t="s">
        <v>85</v>
      </c>
      <c r="K2612" s="37"/>
      <c r="L2612" s="37"/>
      <c r="M2612" s="37"/>
      <c r="N2612" s="37"/>
      <c r="O2612" s="37"/>
      <c r="P2612" s="37"/>
      <c r="Q2612" s="37"/>
      <c r="R2612" s="37"/>
      <c r="S2612" s="37" t="s">
        <v>85</v>
      </c>
    </row>
    <row r="2619" spans="1:19">
      <c r="A2619" s="216"/>
      <c r="B2619" s="464" t="s">
        <v>901</v>
      </c>
    </row>
    <row r="2620" spans="1:19">
      <c r="A2620" s="216"/>
      <c r="B2620" s="464" t="s">
        <v>899</v>
      </c>
    </row>
    <row r="2621" spans="1:19">
      <c r="A2621" s="216"/>
      <c r="B2621" s="464" t="s">
        <v>900</v>
      </c>
      <c r="S2621" s="34"/>
    </row>
    <row r="2622" spans="1:19">
      <c r="A2622" s="216"/>
      <c r="B2622" s="32" t="s">
        <v>82</v>
      </c>
      <c r="S2622" s="34"/>
    </row>
    <row r="2623" spans="1:19">
      <c r="A2623" s="216">
        <f>A2022</f>
        <v>0</v>
      </c>
      <c r="B2623" s="32" t="s">
        <v>65</v>
      </c>
      <c r="C2623" s="33" t="str">
        <f t="shared" ref="C2623:S2623" ca="1" si="1625">C2022</f>
        <v>BSIMAC</v>
      </c>
      <c r="D2623" s="33" t="str">
        <f t="shared" ca="1" si="1625"/>
        <v>CSE</v>
      </c>
      <c r="E2623" s="33" t="str">
        <f t="shared" ca="1" si="1625"/>
        <v>DeST</v>
      </c>
      <c r="F2623" s="33" t="str">
        <f t="shared" ca="1" si="1625"/>
        <v>EnergyPlus</v>
      </c>
      <c r="G2623" s="33" t="str">
        <f t="shared" ca="1" si="1625"/>
        <v>ESP-r</v>
      </c>
      <c r="H2623" s="33" t="str">
        <f t="shared" ca="1" si="1625"/>
        <v>TRNSYS</v>
      </c>
      <c r="I2623" s="33" t="str">
        <f t="shared" ca="1" si="1625"/>
        <v>TestSpec-Alt</v>
      </c>
      <c r="J2623" s="33">
        <f t="shared" ca="1" si="1625"/>
        <v>0</v>
      </c>
      <c r="K2623" s="33">
        <f t="shared" ca="1" si="1625"/>
        <v>0</v>
      </c>
      <c r="L2623" s="33">
        <f t="shared" ca="1" si="1625"/>
        <v>0</v>
      </c>
      <c r="M2623" s="33">
        <f t="shared" ca="1" si="1625"/>
        <v>0</v>
      </c>
      <c r="N2623" s="33">
        <f t="shared" ca="1" si="1625"/>
        <v>0</v>
      </c>
      <c r="O2623" s="33">
        <f t="shared" ca="1" si="1625"/>
        <v>0</v>
      </c>
      <c r="P2623" s="33">
        <f t="shared" ca="1" si="1625"/>
        <v>0</v>
      </c>
      <c r="Q2623" s="33">
        <f t="shared" ca="1" si="1625"/>
        <v>0</v>
      </c>
      <c r="R2623" s="33">
        <f t="shared" ca="1" si="1625"/>
        <v>0</v>
      </c>
      <c r="S2623" s="33" t="str">
        <f t="shared" ca="1" si="1625"/>
        <v>Tested Prg</v>
      </c>
    </row>
    <row r="2624" spans="1:19">
      <c r="A2624" s="216">
        <f>A2021</f>
        <v>0</v>
      </c>
      <c r="B2624" s="32" t="s">
        <v>66</v>
      </c>
      <c r="C2624" s="33">
        <f t="shared" ref="C2624:S2624" si="1626">C2021</f>
        <v>0</v>
      </c>
      <c r="D2624" s="33">
        <f t="shared" si="1626"/>
        <v>0</v>
      </c>
      <c r="E2624" s="33">
        <f t="shared" si="1626"/>
        <v>0</v>
      </c>
      <c r="F2624" s="33">
        <f t="shared" si="1626"/>
        <v>0</v>
      </c>
      <c r="G2624" s="33">
        <f t="shared" si="1626"/>
        <v>0</v>
      </c>
      <c r="H2624" s="33">
        <f t="shared" si="1626"/>
        <v>0</v>
      </c>
      <c r="I2624" s="33">
        <f t="shared" si="1626"/>
        <v>0</v>
      </c>
      <c r="J2624" s="33">
        <f t="shared" si="1626"/>
        <v>0</v>
      </c>
      <c r="K2624" s="33">
        <f t="shared" si="1626"/>
        <v>0</v>
      </c>
      <c r="L2624" s="33">
        <f t="shared" si="1626"/>
        <v>0</v>
      </c>
      <c r="M2624" s="33">
        <f t="shared" si="1626"/>
        <v>0</v>
      </c>
      <c r="N2624" s="33">
        <f t="shared" si="1626"/>
        <v>0</v>
      </c>
      <c r="O2624" s="33">
        <f t="shared" si="1626"/>
        <v>0</v>
      </c>
      <c r="P2624" s="33">
        <f t="shared" si="1626"/>
        <v>0</v>
      </c>
      <c r="Q2624" s="33">
        <f t="shared" si="1626"/>
        <v>0</v>
      </c>
      <c r="R2624" s="33">
        <f t="shared" si="1626"/>
        <v>0</v>
      </c>
      <c r="S2624" s="33">
        <f t="shared" si="1626"/>
        <v>0</v>
      </c>
    </row>
    <row r="2625" spans="1:19">
      <c r="A2625" s="216" t="s">
        <v>84</v>
      </c>
      <c r="B2625" s="32" t="s">
        <v>83</v>
      </c>
      <c r="C2625" s="34" t="s">
        <v>84</v>
      </c>
      <c r="D2625" s="34" t="s">
        <v>84</v>
      </c>
      <c r="E2625" s="34" t="s">
        <v>84</v>
      </c>
      <c r="F2625" s="34" t="s">
        <v>84</v>
      </c>
      <c r="G2625" s="34" t="s">
        <v>84</v>
      </c>
      <c r="H2625" s="34" t="s">
        <v>84</v>
      </c>
      <c r="I2625" s="34" t="s">
        <v>84</v>
      </c>
      <c r="J2625" s="34" t="s">
        <v>84</v>
      </c>
      <c r="K2625" s="34" t="s">
        <v>84</v>
      </c>
      <c r="L2625" s="34" t="s">
        <v>84</v>
      </c>
      <c r="M2625" s="34" t="s">
        <v>84</v>
      </c>
      <c r="N2625" s="34" t="s">
        <v>84</v>
      </c>
      <c r="O2625" s="34" t="s">
        <v>84</v>
      </c>
      <c r="P2625" s="34" t="s">
        <v>84</v>
      </c>
      <c r="Q2625" s="34" t="s">
        <v>84</v>
      </c>
      <c r="R2625" s="34" t="s">
        <v>84</v>
      </c>
      <c r="S2625" s="34" t="s">
        <v>84</v>
      </c>
    </row>
    <row r="2626" spans="1:19">
      <c r="A2626" s="216" t="s">
        <v>85</v>
      </c>
      <c r="B2626" s="37" t="s">
        <v>85</v>
      </c>
      <c r="C2626" s="37" t="s">
        <v>85</v>
      </c>
      <c r="D2626" s="37" t="s">
        <v>85</v>
      </c>
      <c r="E2626" s="37" t="s">
        <v>85</v>
      </c>
      <c r="F2626" s="37" t="s">
        <v>85</v>
      </c>
      <c r="G2626" s="37" t="s">
        <v>85</v>
      </c>
      <c r="H2626" s="37" t="s">
        <v>85</v>
      </c>
      <c r="I2626" s="37" t="s">
        <v>85</v>
      </c>
      <c r="J2626" s="37" t="s">
        <v>85</v>
      </c>
      <c r="K2626" s="37" t="s">
        <v>85</v>
      </c>
      <c r="L2626" s="37" t="s">
        <v>85</v>
      </c>
      <c r="M2626" s="37" t="s">
        <v>85</v>
      </c>
      <c r="N2626" s="37" t="s">
        <v>85</v>
      </c>
      <c r="O2626" s="37" t="s">
        <v>85</v>
      </c>
      <c r="P2626" s="37" t="s">
        <v>85</v>
      </c>
      <c r="Q2626" s="37" t="s">
        <v>85</v>
      </c>
      <c r="R2626" s="37" t="s">
        <v>85</v>
      </c>
      <c r="S2626" s="37" t="s">
        <v>85</v>
      </c>
    </row>
    <row r="2627" spans="1:19">
      <c r="A2627" s="216">
        <f>A2022</f>
        <v>0</v>
      </c>
      <c r="B2627" s="37"/>
      <c r="C2627" s="33" t="str">
        <f t="shared" ref="C2627:S2627" ca="1" si="1627">C2022</f>
        <v>BSIMAC</v>
      </c>
      <c r="D2627" s="33" t="str">
        <f t="shared" ca="1" si="1627"/>
        <v>CSE</v>
      </c>
      <c r="E2627" s="33" t="str">
        <f t="shared" ca="1" si="1627"/>
        <v>DeST</v>
      </c>
      <c r="F2627" s="33" t="str">
        <f t="shared" ca="1" si="1627"/>
        <v>EnergyPlus</v>
      </c>
      <c r="G2627" s="33" t="str">
        <f t="shared" ca="1" si="1627"/>
        <v>ESP-r</v>
      </c>
      <c r="H2627" s="33" t="str">
        <f t="shared" ca="1" si="1627"/>
        <v>TRNSYS</v>
      </c>
      <c r="I2627" s="33" t="str">
        <f t="shared" ca="1" si="1627"/>
        <v>TestSpec-Alt</v>
      </c>
      <c r="J2627" s="33">
        <f t="shared" ca="1" si="1627"/>
        <v>0</v>
      </c>
      <c r="K2627" s="33">
        <f t="shared" ca="1" si="1627"/>
        <v>0</v>
      </c>
      <c r="L2627" s="33">
        <f t="shared" ca="1" si="1627"/>
        <v>0</v>
      </c>
      <c r="M2627" s="33">
        <f t="shared" ca="1" si="1627"/>
        <v>0</v>
      </c>
      <c r="N2627" s="33">
        <f t="shared" ca="1" si="1627"/>
        <v>0</v>
      </c>
      <c r="O2627" s="33">
        <f t="shared" ca="1" si="1627"/>
        <v>0</v>
      </c>
      <c r="P2627" s="33">
        <f t="shared" ca="1" si="1627"/>
        <v>0</v>
      </c>
      <c r="Q2627" s="33">
        <f t="shared" ca="1" si="1627"/>
        <v>0</v>
      </c>
      <c r="R2627" s="33">
        <f t="shared" ca="1" si="1627"/>
        <v>0</v>
      </c>
      <c r="S2627" s="33" t="str">
        <f t="shared" ca="1" si="1627"/>
        <v>Tested Prg</v>
      </c>
    </row>
    <row r="2628" spans="1:19">
      <c r="A2628" s="226">
        <v>230</v>
      </c>
      <c r="B2628" s="8">
        <v>1</v>
      </c>
      <c r="C2628" s="28">
        <f ca="1">IF(ISNUMBER(OFFSET(INDIRECT("'"&amp;'DATA for charts'!C$5&amp;"'!$Q1"),$A2628-1,0)),OFFSET(INDIRECT("'"&amp;'DATA for charts'!C$5&amp;"'!$Q1"),$A2628-1,0),NA())</f>
        <v>0</v>
      </c>
      <c r="D2628" s="28">
        <f ca="1">IF(ISNUMBER(OFFSET(INDIRECT("'"&amp;'DATA for charts'!D$5&amp;"'!$Q1"),$A2628-1,0)),OFFSET(INDIRECT("'"&amp;'DATA for charts'!D$5&amp;"'!$Q1"),$A2628-1,0),NA())</f>
        <v>0</v>
      </c>
      <c r="E2628" s="28">
        <f ca="1">IF(ISNUMBER(OFFSET(INDIRECT("'"&amp;'DATA for charts'!E$5&amp;"'!$Q1"),$A2628-1,0)),OFFSET(INDIRECT("'"&amp;'DATA for charts'!E$5&amp;"'!$Q1"),$A2628-1,0),NA())</f>
        <v>0</v>
      </c>
      <c r="F2628" s="28">
        <f ca="1">IF(ISNUMBER(OFFSET(INDIRECT("'"&amp;'DATA for charts'!F$5&amp;"'!$Q1"),$A2628-1,0)),OFFSET(INDIRECT("'"&amp;'DATA for charts'!F$5&amp;"'!$Q1"),$A2628-1,0),NA())</f>
        <v>0</v>
      </c>
      <c r="G2628" s="28">
        <f ca="1">IF(ISNUMBER(OFFSET(INDIRECT("'"&amp;'DATA for charts'!G$5&amp;"'!$Q1"),$A2628-1,0)),OFFSET(INDIRECT("'"&amp;'DATA for charts'!G$5&amp;"'!$Q1"),$A2628-1,0),NA())</f>
        <v>0</v>
      </c>
      <c r="H2628" s="28">
        <f ca="1">IF(ISNUMBER(OFFSET(INDIRECT("'"&amp;'DATA for charts'!H$5&amp;"'!$Q1"),$A2628-1,0)),OFFSET(INDIRECT("'"&amp;'DATA for charts'!H$5&amp;"'!$Q1"),$A2628-1,0),NA())</f>
        <v>0</v>
      </c>
      <c r="I2628" s="28" t="e">
        <f ca="1">IF(ISNUMBER(OFFSET(INDIRECT("'"&amp;'DATA for charts'!I$5&amp;"'!$Q1"),$A2628-1,0)),OFFSET(INDIRECT("'"&amp;'DATA for charts'!I$5&amp;"'!$Q1"),$A2628-1,0),NA())</f>
        <v>#N/A</v>
      </c>
      <c r="J2628" s="28" t="e">
        <f ca="1">IF(ISNUMBER(OFFSET(INDIRECT("'"&amp;'DATA for charts'!J$5&amp;"'!$Q1"),$A2628-1,0)),OFFSET(INDIRECT("'"&amp;'DATA for charts'!J$5&amp;"'!$Q1"),$A2628-1,0),NA())</f>
        <v>#N/A</v>
      </c>
      <c r="K2628" s="28" t="e">
        <f ca="1">IF(ISNUMBER(OFFSET(INDIRECT("'"&amp;'DATA for charts'!K$5&amp;"'!$Q1"),$A2628-1,0)),OFFSET(INDIRECT("'"&amp;'DATA for charts'!K$5&amp;"'!$Q1"),$A2628-1,0),NA())</f>
        <v>#N/A</v>
      </c>
      <c r="L2628" s="28" t="e">
        <f ca="1">IF(ISNUMBER(OFFSET(INDIRECT("'"&amp;'DATA for charts'!L$5&amp;"'!$Q1"),$A2628-1,0)),OFFSET(INDIRECT("'"&amp;'DATA for charts'!L$5&amp;"'!$Q1"),$A2628-1,0),NA())</f>
        <v>#N/A</v>
      </c>
      <c r="M2628" s="28" t="e">
        <f ca="1">IF(ISNUMBER(OFFSET(INDIRECT("'"&amp;'DATA for charts'!M$5&amp;"'!$Q1"),$A2628-1,0)),OFFSET(INDIRECT("'"&amp;'DATA for charts'!M$5&amp;"'!$Q1"),$A2628-1,0),NA())</f>
        <v>#N/A</v>
      </c>
      <c r="N2628" s="28" t="e">
        <f ca="1">IF(ISNUMBER(OFFSET(INDIRECT("'"&amp;'DATA for charts'!N$5&amp;"'!$Q1"),$A2628-1,0)),OFFSET(INDIRECT("'"&amp;'DATA for charts'!N$5&amp;"'!$Q1"),$A2628-1,0),NA())</f>
        <v>#N/A</v>
      </c>
      <c r="O2628" s="28" t="e">
        <f ca="1">IF(ISNUMBER(OFFSET(INDIRECT("'"&amp;'DATA for charts'!O$5&amp;"'!$Q1"),$A2628-1,0)),OFFSET(INDIRECT("'"&amp;'DATA for charts'!O$5&amp;"'!$Q1"),$A2628-1,0),NA())</f>
        <v>#N/A</v>
      </c>
      <c r="P2628" s="28" t="e">
        <f ca="1">IF(ISNUMBER(OFFSET(INDIRECT("'"&amp;'DATA for charts'!P$5&amp;"'!$Q1"),$A2628-1,0)),OFFSET(INDIRECT("'"&amp;'DATA for charts'!P$5&amp;"'!$Q1"),$A2628-1,0),NA())</f>
        <v>#N/A</v>
      </c>
      <c r="Q2628" s="28" t="e">
        <f ca="1">IF(ISNUMBER(OFFSET(INDIRECT("'"&amp;'DATA for charts'!Q$5&amp;"'!$Q1"),$A2628-1,0)),OFFSET(INDIRECT("'"&amp;'DATA for charts'!Q$5&amp;"'!$Q1"),$A2628-1,0),NA())</f>
        <v>#N/A</v>
      </c>
      <c r="R2628" s="28" t="e">
        <f ca="1">IF(ISNUMBER(OFFSET(INDIRECT("'"&amp;'DATA for charts'!R$5&amp;"'!$Q1"),$A2628-1,0)),OFFSET(INDIRECT("'"&amp;'DATA for charts'!R$5&amp;"'!$Q1"),$A2628-1,0),NA())</f>
        <v>#N/A</v>
      </c>
      <c r="S2628" s="28" t="e">
        <f ca="1">IF(ISNUMBER(OFFSET(INDIRECT("'"&amp;'DATA for charts'!S$5&amp;"'!$Q1"),$A2628-1,0)),OFFSET(INDIRECT("'"&amp;'DATA for charts'!S$5&amp;"'!$Q1"),$A2628-1,0),NA())</f>
        <v>#N/A</v>
      </c>
    </row>
    <row r="2629" spans="1:19">
      <c r="A2629" s="226">
        <f t="shared" ref="A2629:A2651" si="1628">A2628+1</f>
        <v>231</v>
      </c>
      <c r="B2629" s="8">
        <v>2</v>
      </c>
      <c r="C2629" s="28">
        <f ca="1">IF(ISNUMBER(OFFSET(INDIRECT("'"&amp;'DATA for charts'!C$5&amp;"'!$Q1"),$A2629-1,0)),OFFSET(INDIRECT("'"&amp;'DATA for charts'!C$5&amp;"'!$Q1"),$A2629-1,0),NA())</f>
        <v>0</v>
      </c>
      <c r="D2629" s="28">
        <f ca="1">IF(ISNUMBER(OFFSET(INDIRECT("'"&amp;'DATA for charts'!D$5&amp;"'!$Q1"),$A2629-1,0)),OFFSET(INDIRECT("'"&amp;'DATA for charts'!D$5&amp;"'!$Q1"),$A2629-1,0),NA())</f>
        <v>0</v>
      </c>
      <c r="E2629" s="28">
        <f ca="1">IF(ISNUMBER(OFFSET(INDIRECT("'"&amp;'DATA for charts'!E$5&amp;"'!$Q1"),$A2629-1,0)),OFFSET(INDIRECT("'"&amp;'DATA for charts'!E$5&amp;"'!$Q1"),$A2629-1,0),NA())</f>
        <v>0</v>
      </c>
      <c r="F2629" s="28">
        <f ca="1">IF(ISNUMBER(OFFSET(INDIRECT("'"&amp;'DATA for charts'!F$5&amp;"'!$Q1"),$A2629-1,0)),OFFSET(INDIRECT("'"&amp;'DATA for charts'!F$5&amp;"'!$Q1"),$A2629-1,0),NA())</f>
        <v>0</v>
      </c>
      <c r="G2629" s="28">
        <f ca="1">IF(ISNUMBER(OFFSET(INDIRECT("'"&amp;'DATA for charts'!G$5&amp;"'!$Q1"),$A2629-1,0)),OFFSET(INDIRECT("'"&amp;'DATA for charts'!G$5&amp;"'!$Q1"),$A2629-1,0),NA())</f>
        <v>0</v>
      </c>
      <c r="H2629" s="28">
        <f ca="1">IF(ISNUMBER(OFFSET(INDIRECT("'"&amp;'DATA for charts'!H$5&amp;"'!$Q1"),$A2629-1,0)),OFFSET(INDIRECT("'"&amp;'DATA for charts'!H$5&amp;"'!$Q1"),$A2629-1,0),NA())</f>
        <v>0</v>
      </c>
      <c r="I2629" s="28" t="e">
        <f ca="1">IF(ISNUMBER(OFFSET(INDIRECT("'"&amp;'DATA for charts'!I$5&amp;"'!$Q1"),$A2629-1,0)),OFFSET(INDIRECT("'"&amp;'DATA for charts'!I$5&amp;"'!$Q1"),$A2629-1,0),NA())</f>
        <v>#N/A</v>
      </c>
      <c r="J2629" s="28" t="e">
        <f ca="1">IF(ISNUMBER(OFFSET(INDIRECT("'"&amp;'DATA for charts'!J$5&amp;"'!$Q1"),$A2629-1,0)),OFFSET(INDIRECT("'"&amp;'DATA for charts'!J$5&amp;"'!$Q1"),$A2629-1,0),NA())</f>
        <v>#N/A</v>
      </c>
      <c r="K2629" s="28" t="e">
        <f ca="1">IF(ISNUMBER(OFFSET(INDIRECT("'"&amp;'DATA for charts'!K$5&amp;"'!$Q1"),$A2629-1,0)),OFFSET(INDIRECT("'"&amp;'DATA for charts'!K$5&amp;"'!$Q1"),$A2629-1,0),NA())</f>
        <v>#N/A</v>
      </c>
      <c r="L2629" s="28" t="e">
        <f ca="1">IF(ISNUMBER(OFFSET(INDIRECT("'"&amp;'DATA for charts'!L$5&amp;"'!$Q1"),$A2629-1,0)),OFFSET(INDIRECT("'"&amp;'DATA for charts'!L$5&amp;"'!$Q1"),$A2629-1,0),NA())</f>
        <v>#N/A</v>
      </c>
      <c r="M2629" s="28" t="e">
        <f ca="1">IF(ISNUMBER(OFFSET(INDIRECT("'"&amp;'DATA for charts'!M$5&amp;"'!$Q1"),$A2629-1,0)),OFFSET(INDIRECT("'"&amp;'DATA for charts'!M$5&amp;"'!$Q1"),$A2629-1,0),NA())</f>
        <v>#N/A</v>
      </c>
      <c r="N2629" s="28" t="e">
        <f ca="1">IF(ISNUMBER(OFFSET(INDIRECT("'"&amp;'DATA for charts'!N$5&amp;"'!$Q1"),$A2629-1,0)),OFFSET(INDIRECT("'"&amp;'DATA for charts'!N$5&amp;"'!$Q1"),$A2629-1,0),NA())</f>
        <v>#N/A</v>
      </c>
      <c r="O2629" s="28" t="e">
        <f ca="1">IF(ISNUMBER(OFFSET(INDIRECT("'"&amp;'DATA for charts'!O$5&amp;"'!$Q1"),$A2629-1,0)),OFFSET(INDIRECT("'"&amp;'DATA for charts'!O$5&amp;"'!$Q1"),$A2629-1,0),NA())</f>
        <v>#N/A</v>
      </c>
      <c r="P2629" s="28" t="e">
        <f ca="1">IF(ISNUMBER(OFFSET(INDIRECT("'"&amp;'DATA for charts'!P$5&amp;"'!$Q1"),$A2629-1,0)),OFFSET(INDIRECT("'"&amp;'DATA for charts'!P$5&amp;"'!$Q1"),$A2629-1,0),NA())</f>
        <v>#N/A</v>
      </c>
      <c r="Q2629" s="28" t="e">
        <f ca="1">IF(ISNUMBER(OFFSET(INDIRECT("'"&amp;'DATA for charts'!Q$5&amp;"'!$Q1"),$A2629-1,0)),OFFSET(INDIRECT("'"&amp;'DATA for charts'!Q$5&amp;"'!$Q1"),$A2629-1,0),NA())</f>
        <v>#N/A</v>
      </c>
      <c r="R2629" s="28" t="e">
        <f ca="1">IF(ISNUMBER(OFFSET(INDIRECT("'"&amp;'DATA for charts'!R$5&amp;"'!$Q1"),$A2629-1,0)),OFFSET(INDIRECT("'"&amp;'DATA for charts'!R$5&amp;"'!$Q1"),$A2629-1,0),NA())</f>
        <v>#N/A</v>
      </c>
      <c r="S2629" s="28" t="e">
        <f ca="1">IF(ISNUMBER(OFFSET(INDIRECT("'"&amp;'DATA for charts'!S$5&amp;"'!$Q1"),$A2629-1,0)),OFFSET(INDIRECT("'"&amp;'DATA for charts'!S$5&amp;"'!$Q1"),$A2629-1,0),NA())</f>
        <v>#N/A</v>
      </c>
    </row>
    <row r="2630" spans="1:19">
      <c r="A2630" s="226">
        <f t="shared" si="1628"/>
        <v>232</v>
      </c>
      <c r="B2630" s="8">
        <v>3</v>
      </c>
      <c r="C2630" s="28">
        <f ca="1">IF(ISNUMBER(OFFSET(INDIRECT("'"&amp;'DATA for charts'!C$5&amp;"'!$Q1"),$A2630-1,0)),OFFSET(INDIRECT("'"&amp;'DATA for charts'!C$5&amp;"'!$Q1"),$A2630-1,0),NA())</f>
        <v>0</v>
      </c>
      <c r="D2630" s="28">
        <f ca="1">IF(ISNUMBER(OFFSET(INDIRECT("'"&amp;'DATA for charts'!D$5&amp;"'!$Q1"),$A2630-1,0)),OFFSET(INDIRECT("'"&amp;'DATA for charts'!D$5&amp;"'!$Q1"),$A2630-1,0),NA())</f>
        <v>0</v>
      </c>
      <c r="E2630" s="28">
        <f ca="1">IF(ISNUMBER(OFFSET(INDIRECT("'"&amp;'DATA for charts'!E$5&amp;"'!$Q1"),$A2630-1,0)),OFFSET(INDIRECT("'"&amp;'DATA for charts'!E$5&amp;"'!$Q1"),$A2630-1,0),NA())</f>
        <v>0</v>
      </c>
      <c r="F2630" s="28">
        <f ca="1">IF(ISNUMBER(OFFSET(INDIRECT("'"&amp;'DATA for charts'!F$5&amp;"'!$Q1"),$A2630-1,0)),OFFSET(INDIRECT("'"&amp;'DATA for charts'!F$5&amp;"'!$Q1"),$A2630-1,0),NA())</f>
        <v>0</v>
      </c>
      <c r="G2630" s="28">
        <f ca="1">IF(ISNUMBER(OFFSET(INDIRECT("'"&amp;'DATA for charts'!G$5&amp;"'!$Q1"),$A2630-1,0)),OFFSET(INDIRECT("'"&amp;'DATA for charts'!G$5&amp;"'!$Q1"),$A2630-1,0),NA())</f>
        <v>0</v>
      </c>
      <c r="H2630" s="28">
        <f ca="1">IF(ISNUMBER(OFFSET(INDIRECT("'"&amp;'DATA for charts'!H$5&amp;"'!$Q1"),$A2630-1,0)),OFFSET(INDIRECT("'"&amp;'DATA for charts'!H$5&amp;"'!$Q1"),$A2630-1,0),NA())</f>
        <v>0</v>
      </c>
      <c r="I2630" s="28" t="e">
        <f ca="1">IF(ISNUMBER(OFFSET(INDIRECT("'"&amp;'DATA for charts'!I$5&amp;"'!$Q1"),$A2630-1,0)),OFFSET(INDIRECT("'"&amp;'DATA for charts'!I$5&amp;"'!$Q1"),$A2630-1,0),NA())</f>
        <v>#N/A</v>
      </c>
      <c r="J2630" s="28" t="e">
        <f ca="1">IF(ISNUMBER(OFFSET(INDIRECT("'"&amp;'DATA for charts'!J$5&amp;"'!$Q1"),$A2630-1,0)),OFFSET(INDIRECT("'"&amp;'DATA for charts'!J$5&amp;"'!$Q1"),$A2630-1,0),NA())</f>
        <v>#N/A</v>
      </c>
      <c r="K2630" s="28" t="e">
        <f ca="1">IF(ISNUMBER(OFFSET(INDIRECT("'"&amp;'DATA for charts'!K$5&amp;"'!$Q1"),$A2630-1,0)),OFFSET(INDIRECT("'"&amp;'DATA for charts'!K$5&amp;"'!$Q1"),$A2630-1,0),NA())</f>
        <v>#N/A</v>
      </c>
      <c r="L2630" s="28" t="e">
        <f ca="1">IF(ISNUMBER(OFFSET(INDIRECT("'"&amp;'DATA for charts'!L$5&amp;"'!$Q1"),$A2630-1,0)),OFFSET(INDIRECT("'"&amp;'DATA for charts'!L$5&amp;"'!$Q1"),$A2630-1,0),NA())</f>
        <v>#N/A</v>
      </c>
      <c r="M2630" s="28" t="e">
        <f ca="1">IF(ISNUMBER(OFFSET(INDIRECT("'"&amp;'DATA for charts'!M$5&amp;"'!$Q1"),$A2630-1,0)),OFFSET(INDIRECT("'"&amp;'DATA for charts'!M$5&amp;"'!$Q1"),$A2630-1,0),NA())</f>
        <v>#N/A</v>
      </c>
      <c r="N2630" s="28" t="e">
        <f ca="1">IF(ISNUMBER(OFFSET(INDIRECT("'"&amp;'DATA for charts'!N$5&amp;"'!$Q1"),$A2630-1,0)),OFFSET(INDIRECT("'"&amp;'DATA for charts'!N$5&amp;"'!$Q1"),$A2630-1,0),NA())</f>
        <v>#N/A</v>
      </c>
      <c r="O2630" s="28" t="e">
        <f ca="1">IF(ISNUMBER(OFFSET(INDIRECT("'"&amp;'DATA for charts'!O$5&amp;"'!$Q1"),$A2630-1,0)),OFFSET(INDIRECT("'"&amp;'DATA for charts'!O$5&amp;"'!$Q1"),$A2630-1,0),NA())</f>
        <v>#N/A</v>
      </c>
      <c r="P2630" s="28" t="e">
        <f ca="1">IF(ISNUMBER(OFFSET(INDIRECT("'"&amp;'DATA for charts'!P$5&amp;"'!$Q1"),$A2630-1,0)),OFFSET(INDIRECT("'"&amp;'DATA for charts'!P$5&amp;"'!$Q1"),$A2630-1,0),NA())</f>
        <v>#N/A</v>
      </c>
      <c r="Q2630" s="28" t="e">
        <f ca="1">IF(ISNUMBER(OFFSET(INDIRECT("'"&amp;'DATA for charts'!Q$5&amp;"'!$Q1"),$A2630-1,0)),OFFSET(INDIRECT("'"&amp;'DATA for charts'!Q$5&amp;"'!$Q1"),$A2630-1,0),NA())</f>
        <v>#N/A</v>
      </c>
      <c r="R2630" s="28" t="e">
        <f ca="1">IF(ISNUMBER(OFFSET(INDIRECT("'"&amp;'DATA for charts'!R$5&amp;"'!$Q1"),$A2630-1,0)),OFFSET(INDIRECT("'"&amp;'DATA for charts'!R$5&amp;"'!$Q1"),$A2630-1,0),NA())</f>
        <v>#N/A</v>
      </c>
      <c r="S2630" s="28" t="e">
        <f ca="1">IF(ISNUMBER(OFFSET(INDIRECT("'"&amp;'DATA for charts'!S$5&amp;"'!$Q1"),$A2630-1,0)),OFFSET(INDIRECT("'"&amp;'DATA for charts'!S$5&amp;"'!$Q1"),$A2630-1,0),NA())</f>
        <v>#N/A</v>
      </c>
    </row>
    <row r="2631" spans="1:19">
      <c r="A2631" s="226">
        <f t="shared" si="1628"/>
        <v>233</v>
      </c>
      <c r="B2631" s="8">
        <v>4</v>
      </c>
      <c r="C2631" s="28">
        <f ca="1">IF(ISNUMBER(OFFSET(INDIRECT("'"&amp;'DATA for charts'!C$5&amp;"'!$Q1"),$A2631-1,0)),OFFSET(INDIRECT("'"&amp;'DATA for charts'!C$5&amp;"'!$Q1"),$A2631-1,0),NA())</f>
        <v>0</v>
      </c>
      <c r="D2631" s="28">
        <f ca="1">IF(ISNUMBER(OFFSET(INDIRECT("'"&amp;'DATA for charts'!D$5&amp;"'!$Q1"),$A2631-1,0)),OFFSET(INDIRECT("'"&amp;'DATA for charts'!D$5&amp;"'!$Q1"),$A2631-1,0),NA())</f>
        <v>0</v>
      </c>
      <c r="E2631" s="28">
        <f ca="1">IF(ISNUMBER(OFFSET(INDIRECT("'"&amp;'DATA for charts'!E$5&amp;"'!$Q1"),$A2631-1,0)),OFFSET(INDIRECT("'"&amp;'DATA for charts'!E$5&amp;"'!$Q1"),$A2631-1,0),NA())</f>
        <v>0</v>
      </c>
      <c r="F2631" s="28">
        <f ca="1">IF(ISNUMBER(OFFSET(INDIRECT("'"&amp;'DATA for charts'!F$5&amp;"'!$Q1"),$A2631-1,0)),OFFSET(INDIRECT("'"&amp;'DATA for charts'!F$5&amp;"'!$Q1"),$A2631-1,0),NA())</f>
        <v>0</v>
      </c>
      <c r="G2631" s="28">
        <f ca="1">IF(ISNUMBER(OFFSET(INDIRECT("'"&amp;'DATA for charts'!G$5&amp;"'!$Q1"),$A2631-1,0)),OFFSET(INDIRECT("'"&amp;'DATA for charts'!G$5&amp;"'!$Q1"),$A2631-1,0),NA())</f>
        <v>0</v>
      </c>
      <c r="H2631" s="28">
        <f ca="1">IF(ISNUMBER(OFFSET(INDIRECT("'"&amp;'DATA for charts'!H$5&amp;"'!$Q1"),$A2631-1,0)),OFFSET(INDIRECT("'"&amp;'DATA for charts'!H$5&amp;"'!$Q1"),$A2631-1,0),NA())</f>
        <v>0</v>
      </c>
      <c r="I2631" s="28" t="e">
        <f ca="1">IF(ISNUMBER(OFFSET(INDIRECT("'"&amp;'DATA for charts'!I$5&amp;"'!$Q1"),$A2631-1,0)),OFFSET(INDIRECT("'"&amp;'DATA for charts'!I$5&amp;"'!$Q1"),$A2631-1,0),NA())</f>
        <v>#N/A</v>
      </c>
      <c r="J2631" s="28" t="e">
        <f ca="1">IF(ISNUMBER(OFFSET(INDIRECT("'"&amp;'DATA for charts'!J$5&amp;"'!$Q1"),$A2631-1,0)),OFFSET(INDIRECT("'"&amp;'DATA for charts'!J$5&amp;"'!$Q1"),$A2631-1,0),NA())</f>
        <v>#N/A</v>
      </c>
      <c r="K2631" s="28" t="e">
        <f ca="1">IF(ISNUMBER(OFFSET(INDIRECT("'"&amp;'DATA for charts'!K$5&amp;"'!$Q1"),$A2631-1,0)),OFFSET(INDIRECT("'"&amp;'DATA for charts'!K$5&amp;"'!$Q1"),$A2631-1,0),NA())</f>
        <v>#N/A</v>
      </c>
      <c r="L2631" s="28" t="e">
        <f ca="1">IF(ISNUMBER(OFFSET(INDIRECT("'"&amp;'DATA for charts'!L$5&amp;"'!$Q1"),$A2631-1,0)),OFFSET(INDIRECT("'"&amp;'DATA for charts'!L$5&amp;"'!$Q1"),$A2631-1,0),NA())</f>
        <v>#N/A</v>
      </c>
      <c r="M2631" s="28" t="e">
        <f ca="1">IF(ISNUMBER(OFFSET(INDIRECT("'"&amp;'DATA for charts'!M$5&amp;"'!$Q1"),$A2631-1,0)),OFFSET(INDIRECT("'"&amp;'DATA for charts'!M$5&amp;"'!$Q1"),$A2631-1,0),NA())</f>
        <v>#N/A</v>
      </c>
      <c r="N2631" s="28" t="e">
        <f ca="1">IF(ISNUMBER(OFFSET(INDIRECT("'"&amp;'DATA for charts'!N$5&amp;"'!$Q1"),$A2631-1,0)),OFFSET(INDIRECT("'"&amp;'DATA for charts'!N$5&amp;"'!$Q1"),$A2631-1,0),NA())</f>
        <v>#N/A</v>
      </c>
      <c r="O2631" s="28" t="e">
        <f ca="1">IF(ISNUMBER(OFFSET(INDIRECT("'"&amp;'DATA for charts'!O$5&amp;"'!$Q1"),$A2631-1,0)),OFFSET(INDIRECT("'"&amp;'DATA for charts'!O$5&amp;"'!$Q1"),$A2631-1,0),NA())</f>
        <v>#N/A</v>
      </c>
      <c r="P2631" s="28" t="e">
        <f ca="1">IF(ISNUMBER(OFFSET(INDIRECT("'"&amp;'DATA for charts'!P$5&amp;"'!$Q1"),$A2631-1,0)),OFFSET(INDIRECT("'"&amp;'DATA for charts'!P$5&amp;"'!$Q1"),$A2631-1,0),NA())</f>
        <v>#N/A</v>
      </c>
      <c r="Q2631" s="28" t="e">
        <f ca="1">IF(ISNUMBER(OFFSET(INDIRECT("'"&amp;'DATA for charts'!Q$5&amp;"'!$Q1"),$A2631-1,0)),OFFSET(INDIRECT("'"&amp;'DATA for charts'!Q$5&amp;"'!$Q1"),$A2631-1,0),NA())</f>
        <v>#N/A</v>
      </c>
      <c r="R2631" s="28" t="e">
        <f ca="1">IF(ISNUMBER(OFFSET(INDIRECT("'"&amp;'DATA for charts'!R$5&amp;"'!$Q1"),$A2631-1,0)),OFFSET(INDIRECT("'"&amp;'DATA for charts'!R$5&amp;"'!$Q1"),$A2631-1,0),NA())</f>
        <v>#N/A</v>
      </c>
      <c r="S2631" s="28" t="e">
        <f ca="1">IF(ISNUMBER(OFFSET(INDIRECT("'"&amp;'DATA for charts'!S$5&amp;"'!$Q1"),$A2631-1,0)),OFFSET(INDIRECT("'"&amp;'DATA for charts'!S$5&amp;"'!$Q1"),$A2631-1,0),NA())</f>
        <v>#N/A</v>
      </c>
    </row>
    <row r="2632" spans="1:19">
      <c r="A2632" s="226">
        <f t="shared" si="1628"/>
        <v>234</v>
      </c>
      <c r="B2632" s="8">
        <v>5</v>
      </c>
      <c r="C2632" s="28">
        <f ca="1">IF(ISNUMBER(OFFSET(INDIRECT("'"&amp;'DATA for charts'!C$5&amp;"'!$Q1"),$A2632-1,0)),OFFSET(INDIRECT("'"&amp;'DATA for charts'!C$5&amp;"'!$Q1"),$A2632-1,0),NA())</f>
        <v>0</v>
      </c>
      <c r="D2632" s="28">
        <f ca="1">IF(ISNUMBER(OFFSET(INDIRECT("'"&amp;'DATA for charts'!D$5&amp;"'!$Q1"),$A2632-1,0)),OFFSET(INDIRECT("'"&amp;'DATA for charts'!D$5&amp;"'!$Q1"),$A2632-1,0),NA())</f>
        <v>0</v>
      </c>
      <c r="E2632" s="28">
        <f ca="1">IF(ISNUMBER(OFFSET(INDIRECT("'"&amp;'DATA for charts'!E$5&amp;"'!$Q1"),$A2632-1,0)),OFFSET(INDIRECT("'"&amp;'DATA for charts'!E$5&amp;"'!$Q1"),$A2632-1,0),NA())</f>
        <v>0</v>
      </c>
      <c r="F2632" s="28">
        <f ca="1">IF(ISNUMBER(OFFSET(INDIRECT("'"&amp;'DATA for charts'!F$5&amp;"'!$Q1"),$A2632-1,0)),OFFSET(INDIRECT("'"&amp;'DATA for charts'!F$5&amp;"'!$Q1"),$A2632-1,0),NA())</f>
        <v>0</v>
      </c>
      <c r="G2632" s="28">
        <f ca="1">IF(ISNUMBER(OFFSET(INDIRECT("'"&amp;'DATA for charts'!G$5&amp;"'!$Q1"),$A2632-1,0)),OFFSET(INDIRECT("'"&amp;'DATA for charts'!G$5&amp;"'!$Q1"),$A2632-1,0),NA())</f>
        <v>0</v>
      </c>
      <c r="H2632" s="28">
        <f ca="1">IF(ISNUMBER(OFFSET(INDIRECT("'"&amp;'DATA for charts'!H$5&amp;"'!$Q1"),$A2632-1,0)),OFFSET(INDIRECT("'"&amp;'DATA for charts'!H$5&amp;"'!$Q1"),$A2632-1,0),NA())</f>
        <v>0</v>
      </c>
      <c r="I2632" s="28" t="e">
        <f ca="1">IF(ISNUMBER(OFFSET(INDIRECT("'"&amp;'DATA for charts'!I$5&amp;"'!$Q1"),$A2632-1,0)),OFFSET(INDIRECT("'"&amp;'DATA for charts'!I$5&amp;"'!$Q1"),$A2632-1,0),NA())</f>
        <v>#N/A</v>
      </c>
      <c r="J2632" s="28" t="e">
        <f ca="1">IF(ISNUMBER(OFFSET(INDIRECT("'"&amp;'DATA for charts'!J$5&amp;"'!$Q1"),$A2632-1,0)),OFFSET(INDIRECT("'"&amp;'DATA for charts'!J$5&amp;"'!$Q1"),$A2632-1,0),NA())</f>
        <v>#N/A</v>
      </c>
      <c r="K2632" s="28" t="e">
        <f ca="1">IF(ISNUMBER(OFFSET(INDIRECT("'"&amp;'DATA for charts'!K$5&amp;"'!$Q1"),$A2632-1,0)),OFFSET(INDIRECT("'"&amp;'DATA for charts'!K$5&amp;"'!$Q1"),$A2632-1,0),NA())</f>
        <v>#N/A</v>
      </c>
      <c r="L2632" s="28" t="e">
        <f ca="1">IF(ISNUMBER(OFFSET(INDIRECT("'"&amp;'DATA for charts'!L$5&amp;"'!$Q1"),$A2632-1,0)),OFFSET(INDIRECT("'"&amp;'DATA for charts'!L$5&amp;"'!$Q1"),$A2632-1,0),NA())</f>
        <v>#N/A</v>
      </c>
      <c r="M2632" s="28" t="e">
        <f ca="1">IF(ISNUMBER(OFFSET(INDIRECT("'"&amp;'DATA for charts'!M$5&amp;"'!$Q1"),$A2632-1,0)),OFFSET(INDIRECT("'"&amp;'DATA for charts'!M$5&amp;"'!$Q1"),$A2632-1,0),NA())</f>
        <v>#N/A</v>
      </c>
      <c r="N2632" s="28" t="e">
        <f ca="1">IF(ISNUMBER(OFFSET(INDIRECT("'"&amp;'DATA for charts'!N$5&amp;"'!$Q1"),$A2632-1,0)),OFFSET(INDIRECT("'"&amp;'DATA for charts'!N$5&amp;"'!$Q1"),$A2632-1,0),NA())</f>
        <v>#N/A</v>
      </c>
      <c r="O2632" s="28" t="e">
        <f ca="1">IF(ISNUMBER(OFFSET(INDIRECT("'"&amp;'DATA for charts'!O$5&amp;"'!$Q1"),$A2632-1,0)),OFFSET(INDIRECT("'"&amp;'DATA for charts'!O$5&amp;"'!$Q1"),$A2632-1,0),NA())</f>
        <v>#N/A</v>
      </c>
      <c r="P2632" s="28" t="e">
        <f ca="1">IF(ISNUMBER(OFFSET(INDIRECT("'"&amp;'DATA for charts'!P$5&amp;"'!$Q1"),$A2632-1,0)),OFFSET(INDIRECT("'"&amp;'DATA for charts'!P$5&amp;"'!$Q1"),$A2632-1,0),NA())</f>
        <v>#N/A</v>
      </c>
      <c r="Q2632" s="28" t="e">
        <f ca="1">IF(ISNUMBER(OFFSET(INDIRECT("'"&amp;'DATA for charts'!Q$5&amp;"'!$Q1"),$A2632-1,0)),OFFSET(INDIRECT("'"&amp;'DATA for charts'!Q$5&amp;"'!$Q1"),$A2632-1,0),NA())</f>
        <v>#N/A</v>
      </c>
      <c r="R2632" s="28" t="e">
        <f ca="1">IF(ISNUMBER(OFFSET(INDIRECT("'"&amp;'DATA for charts'!R$5&amp;"'!$Q1"),$A2632-1,0)),OFFSET(INDIRECT("'"&amp;'DATA for charts'!R$5&amp;"'!$Q1"),$A2632-1,0),NA())</f>
        <v>#N/A</v>
      </c>
      <c r="S2632" s="28" t="e">
        <f ca="1">IF(ISNUMBER(OFFSET(INDIRECT("'"&amp;'DATA for charts'!S$5&amp;"'!$Q1"),$A2632-1,0)),OFFSET(INDIRECT("'"&amp;'DATA for charts'!S$5&amp;"'!$Q1"),$A2632-1,0),NA())</f>
        <v>#N/A</v>
      </c>
    </row>
    <row r="2633" spans="1:19">
      <c r="A2633" s="226">
        <f t="shared" si="1628"/>
        <v>235</v>
      </c>
      <c r="B2633" s="8">
        <v>6</v>
      </c>
      <c r="C2633" s="28">
        <f ca="1">IF(ISNUMBER(OFFSET(INDIRECT("'"&amp;'DATA for charts'!C$5&amp;"'!$Q1"),$A2633-1,0)),OFFSET(INDIRECT("'"&amp;'DATA for charts'!C$5&amp;"'!$Q1"),$A2633-1,0),NA())</f>
        <v>7.01</v>
      </c>
      <c r="D2633" s="28">
        <f ca="1">IF(ISNUMBER(OFFSET(INDIRECT("'"&amp;'DATA for charts'!D$5&amp;"'!$Q1"),$A2633-1,0)),OFFSET(INDIRECT("'"&amp;'DATA for charts'!D$5&amp;"'!$Q1"),$A2633-1,0),NA())</f>
        <v>6.9222919999999988</v>
      </c>
      <c r="E2633" s="28">
        <f ca="1">IF(ISNUMBER(OFFSET(INDIRECT("'"&amp;'DATA for charts'!E$5&amp;"'!$Q1"),$A2633-1,0)),OFFSET(INDIRECT("'"&amp;'DATA for charts'!E$5&amp;"'!$Q1"),$A2633-1,0),NA())</f>
        <v>6.93</v>
      </c>
      <c r="F2633" s="28">
        <f ca="1">IF(ISNUMBER(OFFSET(INDIRECT("'"&amp;'DATA for charts'!F$5&amp;"'!$Q1"),$A2633-1,0)),OFFSET(INDIRECT("'"&amp;'DATA for charts'!F$5&amp;"'!$Q1"),$A2633-1,0),NA())</f>
        <v>8.271049596691066</v>
      </c>
      <c r="G2633" s="28">
        <f ca="1">IF(ISNUMBER(OFFSET(INDIRECT("'"&amp;'DATA for charts'!G$5&amp;"'!$Q1"),$A2633-1,0)),OFFSET(INDIRECT("'"&amp;'DATA for charts'!G$5&amp;"'!$Q1"),$A2633-1,0),NA())</f>
        <v>7.24</v>
      </c>
      <c r="H2633" s="28">
        <f ca="1">IF(ISNUMBER(OFFSET(INDIRECT("'"&amp;'DATA for charts'!H$5&amp;"'!$Q1"),$A2633-1,0)),OFFSET(INDIRECT("'"&amp;'DATA for charts'!H$5&amp;"'!$Q1"),$A2633-1,0),NA())</f>
        <v>5.8743377028593704</v>
      </c>
      <c r="I2633" s="28" t="e">
        <f ca="1">IF(ISNUMBER(OFFSET(INDIRECT("'"&amp;'DATA for charts'!I$5&amp;"'!$Q1"),$A2633-1,0)),OFFSET(INDIRECT("'"&amp;'DATA for charts'!I$5&amp;"'!$Q1"),$A2633-1,0),NA())</f>
        <v>#N/A</v>
      </c>
      <c r="J2633" s="28" t="e">
        <f ca="1">IF(ISNUMBER(OFFSET(INDIRECT("'"&amp;'DATA for charts'!J$5&amp;"'!$Q1"),$A2633-1,0)),OFFSET(INDIRECT("'"&amp;'DATA for charts'!J$5&amp;"'!$Q1"),$A2633-1,0),NA())</f>
        <v>#N/A</v>
      </c>
      <c r="K2633" s="28" t="e">
        <f ca="1">IF(ISNUMBER(OFFSET(INDIRECT("'"&amp;'DATA for charts'!K$5&amp;"'!$Q1"),$A2633-1,0)),OFFSET(INDIRECT("'"&amp;'DATA for charts'!K$5&amp;"'!$Q1"),$A2633-1,0),NA())</f>
        <v>#N/A</v>
      </c>
      <c r="L2633" s="28" t="e">
        <f ca="1">IF(ISNUMBER(OFFSET(INDIRECT("'"&amp;'DATA for charts'!L$5&amp;"'!$Q1"),$A2633-1,0)),OFFSET(INDIRECT("'"&amp;'DATA for charts'!L$5&amp;"'!$Q1"),$A2633-1,0),NA())</f>
        <v>#N/A</v>
      </c>
      <c r="M2633" s="28" t="e">
        <f ca="1">IF(ISNUMBER(OFFSET(INDIRECT("'"&amp;'DATA for charts'!M$5&amp;"'!$Q1"),$A2633-1,0)),OFFSET(INDIRECT("'"&amp;'DATA for charts'!M$5&amp;"'!$Q1"),$A2633-1,0),NA())</f>
        <v>#N/A</v>
      </c>
      <c r="N2633" s="28" t="e">
        <f ca="1">IF(ISNUMBER(OFFSET(INDIRECT("'"&amp;'DATA for charts'!N$5&amp;"'!$Q1"),$A2633-1,0)),OFFSET(INDIRECT("'"&amp;'DATA for charts'!N$5&amp;"'!$Q1"),$A2633-1,0),NA())</f>
        <v>#N/A</v>
      </c>
      <c r="O2633" s="28" t="e">
        <f ca="1">IF(ISNUMBER(OFFSET(INDIRECT("'"&amp;'DATA for charts'!O$5&amp;"'!$Q1"),$A2633-1,0)),OFFSET(INDIRECT("'"&amp;'DATA for charts'!O$5&amp;"'!$Q1"),$A2633-1,0),NA())</f>
        <v>#N/A</v>
      </c>
      <c r="P2633" s="28" t="e">
        <f ca="1">IF(ISNUMBER(OFFSET(INDIRECT("'"&amp;'DATA for charts'!P$5&amp;"'!$Q1"),$A2633-1,0)),OFFSET(INDIRECT("'"&amp;'DATA for charts'!P$5&amp;"'!$Q1"),$A2633-1,0),NA())</f>
        <v>#N/A</v>
      </c>
      <c r="Q2633" s="28" t="e">
        <f ca="1">IF(ISNUMBER(OFFSET(INDIRECT("'"&amp;'DATA for charts'!Q$5&amp;"'!$Q1"),$A2633-1,0)),OFFSET(INDIRECT("'"&amp;'DATA for charts'!Q$5&amp;"'!$Q1"),$A2633-1,0),NA())</f>
        <v>#N/A</v>
      </c>
      <c r="R2633" s="28" t="e">
        <f ca="1">IF(ISNUMBER(OFFSET(INDIRECT("'"&amp;'DATA for charts'!R$5&amp;"'!$Q1"),$A2633-1,0)),OFFSET(INDIRECT("'"&amp;'DATA for charts'!R$5&amp;"'!$Q1"),$A2633-1,0),NA())</f>
        <v>#N/A</v>
      </c>
      <c r="S2633" s="28" t="e">
        <f ca="1">IF(ISNUMBER(OFFSET(INDIRECT("'"&amp;'DATA for charts'!S$5&amp;"'!$Q1"),$A2633-1,0)),OFFSET(INDIRECT("'"&amp;'DATA for charts'!S$5&amp;"'!$Q1"),$A2633-1,0),NA())</f>
        <v>#N/A</v>
      </c>
    </row>
    <row r="2634" spans="1:19">
      <c r="A2634" s="226">
        <f t="shared" si="1628"/>
        <v>236</v>
      </c>
      <c r="B2634" s="8">
        <v>7</v>
      </c>
      <c r="C2634" s="28">
        <f ca="1">IF(ISNUMBER(OFFSET(INDIRECT("'"&amp;'DATA for charts'!C$5&amp;"'!$Q1"),$A2634-1,0)),OFFSET(INDIRECT("'"&amp;'DATA for charts'!C$5&amp;"'!$Q1"),$A2634-1,0),NA())</f>
        <v>27.38</v>
      </c>
      <c r="D2634" s="28">
        <f ca="1">IF(ISNUMBER(OFFSET(INDIRECT("'"&amp;'DATA for charts'!D$5&amp;"'!$Q1"),$A2634-1,0)),OFFSET(INDIRECT("'"&amp;'DATA for charts'!D$5&amp;"'!$Q1"),$A2634-1,0),NA())</f>
        <v>27.68263</v>
      </c>
      <c r="E2634" s="28">
        <f ca="1">IF(ISNUMBER(OFFSET(INDIRECT("'"&amp;'DATA for charts'!E$5&amp;"'!$Q1"),$A2634-1,0)),OFFSET(INDIRECT("'"&amp;'DATA for charts'!E$5&amp;"'!$Q1"),$A2634-1,0),NA())</f>
        <v>27.74</v>
      </c>
      <c r="F2634" s="28">
        <f ca="1">IF(ISNUMBER(OFFSET(INDIRECT("'"&amp;'DATA for charts'!F$5&amp;"'!$Q1"),$A2634-1,0)),OFFSET(INDIRECT("'"&amp;'DATA for charts'!F$5&amp;"'!$Q1"),$A2634-1,0),NA())</f>
        <v>25.47098877765433</v>
      </c>
      <c r="G2634" s="28">
        <f ca="1">IF(ISNUMBER(OFFSET(INDIRECT("'"&amp;'DATA for charts'!G$5&amp;"'!$Q1"),$A2634-1,0)),OFFSET(INDIRECT("'"&amp;'DATA for charts'!G$5&amp;"'!$Q1"),$A2634-1,0),NA())</f>
        <v>24.8</v>
      </c>
      <c r="H2634" s="28">
        <f ca="1">IF(ISNUMBER(OFFSET(INDIRECT("'"&amp;'DATA for charts'!H$5&amp;"'!$Q1"),$A2634-1,0)),OFFSET(INDIRECT("'"&amp;'DATA for charts'!H$5&amp;"'!$Q1"),$A2634-1,0),NA())</f>
        <v>23.8221882673467</v>
      </c>
      <c r="I2634" s="28" t="e">
        <f ca="1">IF(ISNUMBER(OFFSET(INDIRECT("'"&amp;'DATA for charts'!I$5&amp;"'!$Q1"),$A2634-1,0)),OFFSET(INDIRECT("'"&amp;'DATA for charts'!I$5&amp;"'!$Q1"),$A2634-1,0),NA())</f>
        <v>#N/A</v>
      </c>
      <c r="J2634" s="28" t="e">
        <f ca="1">IF(ISNUMBER(OFFSET(INDIRECT("'"&amp;'DATA for charts'!J$5&amp;"'!$Q1"),$A2634-1,0)),OFFSET(INDIRECT("'"&amp;'DATA for charts'!J$5&amp;"'!$Q1"),$A2634-1,0),NA())</f>
        <v>#N/A</v>
      </c>
      <c r="K2634" s="28" t="e">
        <f ca="1">IF(ISNUMBER(OFFSET(INDIRECT("'"&amp;'DATA for charts'!K$5&amp;"'!$Q1"),$A2634-1,0)),OFFSET(INDIRECT("'"&amp;'DATA for charts'!K$5&amp;"'!$Q1"),$A2634-1,0),NA())</f>
        <v>#N/A</v>
      </c>
      <c r="L2634" s="28" t="e">
        <f ca="1">IF(ISNUMBER(OFFSET(INDIRECT("'"&amp;'DATA for charts'!L$5&amp;"'!$Q1"),$A2634-1,0)),OFFSET(INDIRECT("'"&amp;'DATA for charts'!L$5&amp;"'!$Q1"),$A2634-1,0),NA())</f>
        <v>#N/A</v>
      </c>
      <c r="M2634" s="28" t="e">
        <f ca="1">IF(ISNUMBER(OFFSET(INDIRECT("'"&amp;'DATA for charts'!M$5&amp;"'!$Q1"),$A2634-1,0)),OFFSET(INDIRECT("'"&amp;'DATA for charts'!M$5&amp;"'!$Q1"),$A2634-1,0),NA())</f>
        <v>#N/A</v>
      </c>
      <c r="N2634" s="28" t="e">
        <f ca="1">IF(ISNUMBER(OFFSET(INDIRECT("'"&amp;'DATA for charts'!N$5&amp;"'!$Q1"),$A2634-1,0)),OFFSET(INDIRECT("'"&amp;'DATA for charts'!N$5&amp;"'!$Q1"),$A2634-1,0),NA())</f>
        <v>#N/A</v>
      </c>
      <c r="O2634" s="28" t="e">
        <f ca="1">IF(ISNUMBER(OFFSET(INDIRECT("'"&amp;'DATA for charts'!O$5&amp;"'!$Q1"),$A2634-1,0)),OFFSET(INDIRECT("'"&amp;'DATA for charts'!O$5&amp;"'!$Q1"),$A2634-1,0),NA())</f>
        <v>#N/A</v>
      </c>
      <c r="P2634" s="28" t="e">
        <f ca="1">IF(ISNUMBER(OFFSET(INDIRECT("'"&amp;'DATA for charts'!P$5&amp;"'!$Q1"),$A2634-1,0)),OFFSET(INDIRECT("'"&amp;'DATA for charts'!P$5&amp;"'!$Q1"),$A2634-1,0),NA())</f>
        <v>#N/A</v>
      </c>
      <c r="Q2634" s="28" t="e">
        <f ca="1">IF(ISNUMBER(OFFSET(INDIRECT("'"&amp;'DATA for charts'!Q$5&amp;"'!$Q1"),$A2634-1,0)),OFFSET(INDIRECT("'"&amp;'DATA for charts'!Q$5&amp;"'!$Q1"),$A2634-1,0),NA())</f>
        <v>#N/A</v>
      </c>
      <c r="R2634" s="28" t="e">
        <f ca="1">IF(ISNUMBER(OFFSET(INDIRECT("'"&amp;'DATA for charts'!R$5&amp;"'!$Q1"),$A2634-1,0)),OFFSET(INDIRECT("'"&amp;'DATA for charts'!R$5&amp;"'!$Q1"),$A2634-1,0),NA())</f>
        <v>#N/A</v>
      </c>
      <c r="S2634" s="28" t="e">
        <f ca="1">IF(ISNUMBER(OFFSET(INDIRECT("'"&amp;'DATA for charts'!S$5&amp;"'!$Q1"),$A2634-1,0)),OFFSET(INDIRECT("'"&amp;'DATA for charts'!S$5&amp;"'!$Q1"),$A2634-1,0),NA())</f>
        <v>#N/A</v>
      </c>
    </row>
    <row r="2635" spans="1:19">
      <c r="A2635" s="226">
        <f t="shared" si="1628"/>
        <v>237</v>
      </c>
      <c r="B2635" s="8">
        <v>8</v>
      </c>
      <c r="C2635" s="28">
        <f ca="1">IF(ISNUMBER(OFFSET(INDIRECT("'"&amp;'DATA for charts'!C$5&amp;"'!$Q1"),$A2635-1,0)),OFFSET(INDIRECT("'"&amp;'DATA for charts'!C$5&amp;"'!$Q1"),$A2635-1,0),NA())</f>
        <v>49.82</v>
      </c>
      <c r="D2635" s="28">
        <f ca="1">IF(ISNUMBER(OFFSET(INDIRECT("'"&amp;'DATA for charts'!D$5&amp;"'!$Q1"),$A2635-1,0)),OFFSET(INDIRECT("'"&amp;'DATA for charts'!D$5&amp;"'!$Q1"),$A2635-1,0),NA())</f>
        <v>51.150169999999989</v>
      </c>
      <c r="E2635" s="28">
        <f ca="1">IF(ISNUMBER(OFFSET(INDIRECT("'"&amp;'DATA for charts'!E$5&amp;"'!$Q1"),$A2635-1,0)),OFFSET(INDIRECT("'"&amp;'DATA for charts'!E$5&amp;"'!$Q1"),$A2635-1,0),NA())</f>
        <v>51.32</v>
      </c>
      <c r="F2635" s="28">
        <f ca="1">IF(ISNUMBER(OFFSET(INDIRECT("'"&amp;'DATA for charts'!F$5&amp;"'!$Q1"),$A2635-1,0)),OFFSET(INDIRECT("'"&amp;'DATA for charts'!F$5&amp;"'!$Q1"),$A2635-1,0),NA())</f>
        <v>45.158133311351499</v>
      </c>
      <c r="G2635" s="28">
        <f ca="1">IF(ISNUMBER(OFFSET(INDIRECT("'"&amp;'DATA for charts'!G$5&amp;"'!$Q1"),$A2635-1,0)),OFFSET(INDIRECT("'"&amp;'DATA for charts'!G$5&amp;"'!$Q1"),$A2635-1,0),NA())</f>
        <v>44.92</v>
      </c>
      <c r="H2635" s="28">
        <f ca="1">IF(ISNUMBER(OFFSET(INDIRECT("'"&amp;'DATA for charts'!H$5&amp;"'!$Q1"),$A2635-1,0)),OFFSET(INDIRECT("'"&amp;'DATA for charts'!H$5&amp;"'!$Q1"),$A2635-1,0),NA())</f>
        <v>44.204409819759896</v>
      </c>
      <c r="I2635" s="28" t="e">
        <f ca="1">IF(ISNUMBER(OFFSET(INDIRECT("'"&amp;'DATA for charts'!I$5&amp;"'!$Q1"),$A2635-1,0)),OFFSET(INDIRECT("'"&amp;'DATA for charts'!I$5&amp;"'!$Q1"),$A2635-1,0),NA())</f>
        <v>#N/A</v>
      </c>
      <c r="J2635" s="28" t="e">
        <f ca="1">IF(ISNUMBER(OFFSET(INDIRECT("'"&amp;'DATA for charts'!J$5&amp;"'!$Q1"),$A2635-1,0)),OFFSET(INDIRECT("'"&amp;'DATA for charts'!J$5&amp;"'!$Q1"),$A2635-1,0),NA())</f>
        <v>#N/A</v>
      </c>
      <c r="K2635" s="28" t="e">
        <f ca="1">IF(ISNUMBER(OFFSET(INDIRECT("'"&amp;'DATA for charts'!K$5&amp;"'!$Q1"),$A2635-1,0)),OFFSET(INDIRECT("'"&amp;'DATA for charts'!K$5&amp;"'!$Q1"),$A2635-1,0),NA())</f>
        <v>#N/A</v>
      </c>
      <c r="L2635" s="28" t="e">
        <f ca="1">IF(ISNUMBER(OFFSET(INDIRECT("'"&amp;'DATA for charts'!L$5&amp;"'!$Q1"),$A2635-1,0)),OFFSET(INDIRECT("'"&amp;'DATA for charts'!L$5&amp;"'!$Q1"),$A2635-1,0),NA())</f>
        <v>#N/A</v>
      </c>
      <c r="M2635" s="28" t="e">
        <f ca="1">IF(ISNUMBER(OFFSET(INDIRECT("'"&amp;'DATA for charts'!M$5&amp;"'!$Q1"),$A2635-1,0)),OFFSET(INDIRECT("'"&amp;'DATA for charts'!M$5&amp;"'!$Q1"),$A2635-1,0),NA())</f>
        <v>#N/A</v>
      </c>
      <c r="N2635" s="28" t="e">
        <f ca="1">IF(ISNUMBER(OFFSET(INDIRECT("'"&amp;'DATA for charts'!N$5&amp;"'!$Q1"),$A2635-1,0)),OFFSET(INDIRECT("'"&amp;'DATA for charts'!N$5&amp;"'!$Q1"),$A2635-1,0),NA())</f>
        <v>#N/A</v>
      </c>
      <c r="O2635" s="28" t="e">
        <f ca="1">IF(ISNUMBER(OFFSET(INDIRECT("'"&amp;'DATA for charts'!O$5&amp;"'!$Q1"),$A2635-1,0)),OFFSET(INDIRECT("'"&amp;'DATA for charts'!O$5&amp;"'!$Q1"),$A2635-1,0),NA())</f>
        <v>#N/A</v>
      </c>
      <c r="P2635" s="28" t="e">
        <f ca="1">IF(ISNUMBER(OFFSET(INDIRECT("'"&amp;'DATA for charts'!P$5&amp;"'!$Q1"),$A2635-1,0)),OFFSET(INDIRECT("'"&amp;'DATA for charts'!P$5&amp;"'!$Q1"),$A2635-1,0),NA())</f>
        <v>#N/A</v>
      </c>
      <c r="Q2635" s="28" t="e">
        <f ca="1">IF(ISNUMBER(OFFSET(INDIRECT("'"&amp;'DATA for charts'!Q$5&amp;"'!$Q1"),$A2635-1,0)),OFFSET(INDIRECT("'"&amp;'DATA for charts'!Q$5&amp;"'!$Q1"),$A2635-1,0),NA())</f>
        <v>#N/A</v>
      </c>
      <c r="R2635" s="28" t="e">
        <f ca="1">IF(ISNUMBER(OFFSET(INDIRECT("'"&amp;'DATA for charts'!R$5&amp;"'!$Q1"),$A2635-1,0)),OFFSET(INDIRECT("'"&amp;'DATA for charts'!R$5&amp;"'!$Q1"),$A2635-1,0),NA())</f>
        <v>#N/A</v>
      </c>
      <c r="S2635" s="28" t="e">
        <f ca="1">IF(ISNUMBER(OFFSET(INDIRECT("'"&amp;'DATA for charts'!S$5&amp;"'!$Q1"),$A2635-1,0)),OFFSET(INDIRECT("'"&amp;'DATA for charts'!S$5&amp;"'!$Q1"),$A2635-1,0),NA())</f>
        <v>#N/A</v>
      </c>
    </row>
    <row r="2636" spans="1:19">
      <c r="A2636" s="226">
        <f t="shared" si="1628"/>
        <v>238</v>
      </c>
      <c r="B2636" s="8">
        <v>9</v>
      </c>
      <c r="C2636" s="28">
        <f ca="1">IF(ISNUMBER(OFFSET(INDIRECT("'"&amp;'DATA for charts'!C$5&amp;"'!$Q1"),$A2636-1,0)),OFFSET(INDIRECT("'"&amp;'DATA for charts'!C$5&amp;"'!$Q1"),$A2636-1,0),NA())</f>
        <v>70.69</v>
      </c>
      <c r="D2636" s="28">
        <f ca="1">IF(ISNUMBER(OFFSET(INDIRECT("'"&amp;'DATA for charts'!D$5&amp;"'!$Q1"),$A2636-1,0)),OFFSET(INDIRECT("'"&amp;'DATA for charts'!D$5&amp;"'!$Q1"),$A2636-1,0),NA())</f>
        <v>72.879270000000005</v>
      </c>
      <c r="E2636" s="28">
        <f ca="1">IF(ISNUMBER(OFFSET(INDIRECT("'"&amp;'DATA for charts'!E$5&amp;"'!$Q1"),$A2636-1,0)),OFFSET(INDIRECT("'"&amp;'DATA for charts'!E$5&amp;"'!$Q1"),$A2636-1,0),NA())</f>
        <v>73.05</v>
      </c>
      <c r="F2636" s="28">
        <f ca="1">IF(ISNUMBER(OFFSET(INDIRECT("'"&amp;'DATA for charts'!F$5&amp;"'!$Q1"),$A2636-1,0)),OFFSET(INDIRECT("'"&amp;'DATA for charts'!F$5&amp;"'!$Q1"),$A2636-1,0),NA())</f>
        <v>63.553561409917336</v>
      </c>
      <c r="G2636" s="28">
        <f ca="1">IF(ISNUMBER(OFFSET(INDIRECT("'"&amp;'DATA for charts'!G$5&amp;"'!$Q1"),$A2636-1,0)),OFFSET(INDIRECT("'"&amp;'DATA for charts'!G$5&amp;"'!$Q1"),$A2636-1,0),NA())</f>
        <v>64.45</v>
      </c>
      <c r="H2636" s="28">
        <f ca="1">IF(ISNUMBER(OFFSET(INDIRECT("'"&amp;'DATA for charts'!H$5&amp;"'!$Q1"),$A2636-1,0)),OFFSET(INDIRECT("'"&amp;'DATA for charts'!H$5&amp;"'!$Q1"),$A2636-1,0),NA())</f>
        <v>63.303717096575895</v>
      </c>
      <c r="I2636" s="28" t="e">
        <f ca="1">IF(ISNUMBER(OFFSET(INDIRECT("'"&amp;'DATA for charts'!I$5&amp;"'!$Q1"),$A2636-1,0)),OFFSET(INDIRECT("'"&amp;'DATA for charts'!I$5&amp;"'!$Q1"),$A2636-1,0),NA())</f>
        <v>#N/A</v>
      </c>
      <c r="J2636" s="28" t="e">
        <f ca="1">IF(ISNUMBER(OFFSET(INDIRECT("'"&amp;'DATA for charts'!J$5&amp;"'!$Q1"),$A2636-1,0)),OFFSET(INDIRECT("'"&amp;'DATA for charts'!J$5&amp;"'!$Q1"),$A2636-1,0),NA())</f>
        <v>#N/A</v>
      </c>
      <c r="K2636" s="28" t="e">
        <f ca="1">IF(ISNUMBER(OFFSET(INDIRECT("'"&amp;'DATA for charts'!K$5&amp;"'!$Q1"),$A2636-1,0)),OFFSET(INDIRECT("'"&amp;'DATA for charts'!K$5&amp;"'!$Q1"),$A2636-1,0),NA())</f>
        <v>#N/A</v>
      </c>
      <c r="L2636" s="28" t="e">
        <f ca="1">IF(ISNUMBER(OFFSET(INDIRECT("'"&amp;'DATA for charts'!L$5&amp;"'!$Q1"),$A2636-1,0)),OFFSET(INDIRECT("'"&amp;'DATA for charts'!L$5&amp;"'!$Q1"),$A2636-1,0),NA())</f>
        <v>#N/A</v>
      </c>
      <c r="M2636" s="28" t="e">
        <f ca="1">IF(ISNUMBER(OFFSET(INDIRECT("'"&amp;'DATA for charts'!M$5&amp;"'!$Q1"),$A2636-1,0)),OFFSET(INDIRECT("'"&amp;'DATA for charts'!M$5&amp;"'!$Q1"),$A2636-1,0),NA())</f>
        <v>#N/A</v>
      </c>
      <c r="N2636" s="28" t="e">
        <f ca="1">IF(ISNUMBER(OFFSET(INDIRECT("'"&amp;'DATA for charts'!N$5&amp;"'!$Q1"),$A2636-1,0)),OFFSET(INDIRECT("'"&amp;'DATA for charts'!N$5&amp;"'!$Q1"),$A2636-1,0),NA())</f>
        <v>#N/A</v>
      </c>
      <c r="O2636" s="28" t="e">
        <f ca="1">IF(ISNUMBER(OFFSET(INDIRECT("'"&amp;'DATA for charts'!O$5&amp;"'!$Q1"),$A2636-1,0)),OFFSET(INDIRECT("'"&amp;'DATA for charts'!O$5&amp;"'!$Q1"),$A2636-1,0),NA())</f>
        <v>#N/A</v>
      </c>
      <c r="P2636" s="28" t="e">
        <f ca="1">IF(ISNUMBER(OFFSET(INDIRECT("'"&amp;'DATA for charts'!P$5&amp;"'!$Q1"),$A2636-1,0)),OFFSET(INDIRECT("'"&amp;'DATA for charts'!P$5&amp;"'!$Q1"),$A2636-1,0),NA())</f>
        <v>#N/A</v>
      </c>
      <c r="Q2636" s="28" t="e">
        <f ca="1">IF(ISNUMBER(OFFSET(INDIRECT("'"&amp;'DATA for charts'!Q$5&amp;"'!$Q1"),$A2636-1,0)),OFFSET(INDIRECT("'"&amp;'DATA for charts'!Q$5&amp;"'!$Q1"),$A2636-1,0),NA())</f>
        <v>#N/A</v>
      </c>
      <c r="R2636" s="28" t="e">
        <f ca="1">IF(ISNUMBER(OFFSET(INDIRECT("'"&amp;'DATA for charts'!R$5&amp;"'!$Q1"),$A2636-1,0)),OFFSET(INDIRECT("'"&amp;'DATA for charts'!R$5&amp;"'!$Q1"),$A2636-1,0),NA())</f>
        <v>#N/A</v>
      </c>
      <c r="S2636" s="28" t="e">
        <f ca="1">IF(ISNUMBER(OFFSET(INDIRECT("'"&amp;'DATA for charts'!S$5&amp;"'!$Q1"),$A2636-1,0)),OFFSET(INDIRECT("'"&amp;'DATA for charts'!S$5&amp;"'!$Q1"),$A2636-1,0),NA())</f>
        <v>#N/A</v>
      </c>
    </row>
    <row r="2637" spans="1:19">
      <c r="A2637" s="226">
        <f t="shared" si="1628"/>
        <v>239</v>
      </c>
      <c r="B2637" s="8">
        <v>10</v>
      </c>
      <c r="C2637" s="28">
        <f ca="1">IF(ISNUMBER(OFFSET(INDIRECT("'"&amp;'DATA for charts'!C$5&amp;"'!$Q1"),$A2637-1,0)),OFFSET(INDIRECT("'"&amp;'DATA for charts'!C$5&amp;"'!$Q1"),$A2637-1,0),NA())</f>
        <v>87.37</v>
      </c>
      <c r="D2637" s="28">
        <f ca="1">IF(ISNUMBER(OFFSET(INDIRECT("'"&amp;'DATA for charts'!D$5&amp;"'!$Q1"),$A2637-1,0)),OFFSET(INDIRECT("'"&amp;'DATA for charts'!D$5&amp;"'!$Q1"),$A2637-1,0),NA())</f>
        <v>90.013300000000001</v>
      </c>
      <c r="E2637" s="28">
        <f ca="1">IF(ISNUMBER(OFFSET(INDIRECT("'"&amp;'DATA for charts'!E$5&amp;"'!$Q1"),$A2637-1,0)),OFFSET(INDIRECT("'"&amp;'DATA for charts'!E$5&amp;"'!$Q1"),$A2637-1,0),NA())</f>
        <v>90.15</v>
      </c>
      <c r="F2637" s="28">
        <f ca="1">IF(ISNUMBER(OFFSET(INDIRECT("'"&amp;'DATA for charts'!F$5&amp;"'!$Q1"),$A2637-1,0)),OFFSET(INDIRECT("'"&amp;'DATA for charts'!F$5&amp;"'!$Q1"),$A2637-1,0),NA())</f>
        <v>81.417818978524167</v>
      </c>
      <c r="G2637" s="28">
        <f ca="1">IF(ISNUMBER(OFFSET(INDIRECT("'"&amp;'DATA for charts'!G$5&amp;"'!$Q1"),$A2637-1,0)),OFFSET(INDIRECT("'"&amp;'DATA for charts'!G$5&amp;"'!$Q1"),$A2637-1,0),NA())</f>
        <v>82.87</v>
      </c>
      <c r="H2637" s="28">
        <f ca="1">IF(ISNUMBER(OFFSET(INDIRECT("'"&amp;'DATA for charts'!H$5&amp;"'!$Q1"),$A2637-1,0)),OFFSET(INDIRECT("'"&amp;'DATA for charts'!H$5&amp;"'!$Q1"),$A2637-1,0),NA())</f>
        <v>78.924757725158699</v>
      </c>
      <c r="I2637" s="28" t="e">
        <f ca="1">IF(ISNUMBER(OFFSET(INDIRECT("'"&amp;'DATA for charts'!I$5&amp;"'!$Q1"),$A2637-1,0)),OFFSET(INDIRECT("'"&amp;'DATA for charts'!I$5&amp;"'!$Q1"),$A2637-1,0),NA())</f>
        <v>#N/A</v>
      </c>
      <c r="J2637" s="28" t="e">
        <f ca="1">IF(ISNUMBER(OFFSET(INDIRECT("'"&amp;'DATA for charts'!J$5&amp;"'!$Q1"),$A2637-1,0)),OFFSET(INDIRECT("'"&amp;'DATA for charts'!J$5&amp;"'!$Q1"),$A2637-1,0),NA())</f>
        <v>#N/A</v>
      </c>
      <c r="K2637" s="28" t="e">
        <f ca="1">IF(ISNUMBER(OFFSET(INDIRECT("'"&amp;'DATA for charts'!K$5&amp;"'!$Q1"),$A2637-1,0)),OFFSET(INDIRECT("'"&amp;'DATA for charts'!K$5&amp;"'!$Q1"),$A2637-1,0),NA())</f>
        <v>#N/A</v>
      </c>
      <c r="L2637" s="28" t="e">
        <f ca="1">IF(ISNUMBER(OFFSET(INDIRECT("'"&amp;'DATA for charts'!L$5&amp;"'!$Q1"),$A2637-1,0)),OFFSET(INDIRECT("'"&amp;'DATA for charts'!L$5&amp;"'!$Q1"),$A2637-1,0),NA())</f>
        <v>#N/A</v>
      </c>
      <c r="M2637" s="28" t="e">
        <f ca="1">IF(ISNUMBER(OFFSET(INDIRECT("'"&amp;'DATA for charts'!M$5&amp;"'!$Q1"),$A2637-1,0)),OFFSET(INDIRECT("'"&amp;'DATA for charts'!M$5&amp;"'!$Q1"),$A2637-1,0),NA())</f>
        <v>#N/A</v>
      </c>
      <c r="N2637" s="28" t="e">
        <f ca="1">IF(ISNUMBER(OFFSET(INDIRECT("'"&amp;'DATA for charts'!N$5&amp;"'!$Q1"),$A2637-1,0)),OFFSET(INDIRECT("'"&amp;'DATA for charts'!N$5&amp;"'!$Q1"),$A2637-1,0),NA())</f>
        <v>#N/A</v>
      </c>
      <c r="O2637" s="28" t="e">
        <f ca="1">IF(ISNUMBER(OFFSET(INDIRECT("'"&amp;'DATA for charts'!O$5&amp;"'!$Q1"),$A2637-1,0)),OFFSET(INDIRECT("'"&amp;'DATA for charts'!O$5&amp;"'!$Q1"),$A2637-1,0),NA())</f>
        <v>#N/A</v>
      </c>
      <c r="P2637" s="28" t="e">
        <f ca="1">IF(ISNUMBER(OFFSET(INDIRECT("'"&amp;'DATA for charts'!P$5&amp;"'!$Q1"),$A2637-1,0)),OFFSET(INDIRECT("'"&amp;'DATA for charts'!P$5&amp;"'!$Q1"),$A2637-1,0),NA())</f>
        <v>#N/A</v>
      </c>
      <c r="Q2637" s="28" t="e">
        <f ca="1">IF(ISNUMBER(OFFSET(INDIRECT("'"&amp;'DATA for charts'!Q$5&amp;"'!$Q1"),$A2637-1,0)),OFFSET(INDIRECT("'"&amp;'DATA for charts'!Q$5&amp;"'!$Q1"),$A2637-1,0),NA())</f>
        <v>#N/A</v>
      </c>
      <c r="R2637" s="28" t="e">
        <f ca="1">IF(ISNUMBER(OFFSET(INDIRECT("'"&amp;'DATA for charts'!R$5&amp;"'!$Q1"),$A2637-1,0)),OFFSET(INDIRECT("'"&amp;'DATA for charts'!R$5&amp;"'!$Q1"),$A2637-1,0),NA())</f>
        <v>#N/A</v>
      </c>
      <c r="S2637" s="28" t="e">
        <f ca="1">IF(ISNUMBER(OFFSET(INDIRECT("'"&amp;'DATA for charts'!S$5&amp;"'!$Q1"),$A2637-1,0)),OFFSET(INDIRECT("'"&amp;'DATA for charts'!S$5&amp;"'!$Q1"),$A2637-1,0),NA())</f>
        <v>#N/A</v>
      </c>
    </row>
    <row r="2638" spans="1:19">
      <c r="A2638" s="226">
        <f t="shared" si="1628"/>
        <v>240</v>
      </c>
      <c r="B2638" s="8">
        <v>11</v>
      </c>
      <c r="C2638" s="28">
        <f ca="1">IF(ISNUMBER(OFFSET(INDIRECT("'"&amp;'DATA for charts'!C$5&amp;"'!$Q1"),$A2638-1,0)),OFFSET(INDIRECT("'"&amp;'DATA for charts'!C$5&amp;"'!$Q1"),$A2638-1,0),NA())</f>
        <v>117.8</v>
      </c>
      <c r="D2638" s="28">
        <f ca="1">IF(ISNUMBER(OFFSET(INDIRECT("'"&amp;'DATA for charts'!D$5&amp;"'!$Q1"),$A2638-1,0)),OFFSET(INDIRECT("'"&amp;'DATA for charts'!D$5&amp;"'!$Q1"),$A2638-1,0),NA())</f>
        <v>121.0763</v>
      </c>
      <c r="E2638" s="28">
        <f ca="1">IF(ISNUMBER(OFFSET(INDIRECT("'"&amp;'DATA for charts'!E$5&amp;"'!$Q1"),$A2638-1,0)),OFFSET(INDIRECT("'"&amp;'DATA for charts'!E$5&amp;"'!$Q1"),$A2638-1,0),NA())</f>
        <v>121.59</v>
      </c>
      <c r="F2638" s="28">
        <f ca="1">IF(ISNUMBER(OFFSET(INDIRECT("'"&amp;'DATA for charts'!F$5&amp;"'!$Q1"),$A2638-1,0)),OFFSET(INDIRECT("'"&amp;'DATA for charts'!F$5&amp;"'!$Q1"),$A2638-1,0),NA())</f>
        <v>105.13285951396966</v>
      </c>
      <c r="G2638" s="28">
        <f ca="1">IF(ISNUMBER(OFFSET(INDIRECT("'"&amp;'DATA for charts'!G$5&amp;"'!$Q1"),$A2638-1,0)),OFFSET(INDIRECT("'"&amp;'DATA for charts'!G$5&amp;"'!$Q1"),$A2638-1,0),NA())</f>
        <v>108.12</v>
      </c>
      <c r="H2638" s="28">
        <f ca="1">IF(ISNUMBER(OFFSET(INDIRECT("'"&amp;'DATA for charts'!H$5&amp;"'!$Q1"),$A2638-1,0)),OFFSET(INDIRECT("'"&amp;'DATA for charts'!H$5&amp;"'!$Q1"),$A2638-1,0),NA())</f>
        <v>107.62250955723201</v>
      </c>
      <c r="I2638" s="28" t="e">
        <f ca="1">IF(ISNUMBER(OFFSET(INDIRECT("'"&amp;'DATA for charts'!I$5&amp;"'!$Q1"),$A2638-1,0)),OFFSET(INDIRECT("'"&amp;'DATA for charts'!I$5&amp;"'!$Q1"),$A2638-1,0),NA())</f>
        <v>#N/A</v>
      </c>
      <c r="J2638" s="28" t="e">
        <f ca="1">IF(ISNUMBER(OFFSET(INDIRECT("'"&amp;'DATA for charts'!J$5&amp;"'!$Q1"),$A2638-1,0)),OFFSET(INDIRECT("'"&amp;'DATA for charts'!J$5&amp;"'!$Q1"),$A2638-1,0),NA())</f>
        <v>#N/A</v>
      </c>
      <c r="K2638" s="28" t="e">
        <f ca="1">IF(ISNUMBER(OFFSET(INDIRECT("'"&amp;'DATA for charts'!K$5&amp;"'!$Q1"),$A2638-1,0)),OFFSET(INDIRECT("'"&amp;'DATA for charts'!K$5&amp;"'!$Q1"),$A2638-1,0),NA())</f>
        <v>#N/A</v>
      </c>
      <c r="L2638" s="28" t="e">
        <f ca="1">IF(ISNUMBER(OFFSET(INDIRECT("'"&amp;'DATA for charts'!L$5&amp;"'!$Q1"),$A2638-1,0)),OFFSET(INDIRECT("'"&amp;'DATA for charts'!L$5&amp;"'!$Q1"),$A2638-1,0),NA())</f>
        <v>#N/A</v>
      </c>
      <c r="M2638" s="28" t="e">
        <f ca="1">IF(ISNUMBER(OFFSET(INDIRECT("'"&amp;'DATA for charts'!M$5&amp;"'!$Q1"),$A2638-1,0)),OFFSET(INDIRECT("'"&amp;'DATA for charts'!M$5&amp;"'!$Q1"),$A2638-1,0),NA())</f>
        <v>#N/A</v>
      </c>
      <c r="N2638" s="28" t="e">
        <f ca="1">IF(ISNUMBER(OFFSET(INDIRECT("'"&amp;'DATA for charts'!N$5&amp;"'!$Q1"),$A2638-1,0)),OFFSET(INDIRECT("'"&amp;'DATA for charts'!N$5&amp;"'!$Q1"),$A2638-1,0),NA())</f>
        <v>#N/A</v>
      </c>
      <c r="O2638" s="28" t="e">
        <f ca="1">IF(ISNUMBER(OFFSET(INDIRECT("'"&amp;'DATA for charts'!O$5&amp;"'!$Q1"),$A2638-1,0)),OFFSET(INDIRECT("'"&amp;'DATA for charts'!O$5&amp;"'!$Q1"),$A2638-1,0),NA())</f>
        <v>#N/A</v>
      </c>
      <c r="P2638" s="28" t="e">
        <f ca="1">IF(ISNUMBER(OFFSET(INDIRECT("'"&amp;'DATA for charts'!P$5&amp;"'!$Q1"),$A2638-1,0)),OFFSET(INDIRECT("'"&amp;'DATA for charts'!P$5&amp;"'!$Q1"),$A2638-1,0),NA())</f>
        <v>#N/A</v>
      </c>
      <c r="Q2638" s="28" t="e">
        <f ca="1">IF(ISNUMBER(OFFSET(INDIRECT("'"&amp;'DATA for charts'!Q$5&amp;"'!$Q1"),$A2638-1,0)),OFFSET(INDIRECT("'"&amp;'DATA for charts'!Q$5&amp;"'!$Q1"),$A2638-1,0),NA())</f>
        <v>#N/A</v>
      </c>
      <c r="R2638" s="28" t="e">
        <f ca="1">IF(ISNUMBER(OFFSET(INDIRECT("'"&amp;'DATA for charts'!R$5&amp;"'!$Q1"),$A2638-1,0)),OFFSET(INDIRECT("'"&amp;'DATA for charts'!R$5&amp;"'!$Q1"),$A2638-1,0),NA())</f>
        <v>#N/A</v>
      </c>
      <c r="S2638" s="28" t="e">
        <f ca="1">IF(ISNUMBER(OFFSET(INDIRECT("'"&amp;'DATA for charts'!S$5&amp;"'!$Q1"),$A2638-1,0)),OFFSET(INDIRECT("'"&amp;'DATA for charts'!S$5&amp;"'!$Q1"),$A2638-1,0),NA())</f>
        <v>#N/A</v>
      </c>
    </row>
    <row r="2639" spans="1:19">
      <c r="A2639" s="226">
        <f t="shared" si="1628"/>
        <v>241</v>
      </c>
      <c r="B2639" s="8">
        <v>12</v>
      </c>
      <c r="C2639" s="28">
        <f ca="1">IF(ISNUMBER(OFFSET(INDIRECT("'"&amp;'DATA for charts'!C$5&amp;"'!$Q1"),$A2639-1,0)),OFFSET(INDIRECT("'"&amp;'DATA for charts'!C$5&amp;"'!$Q1"),$A2639-1,0),NA())</f>
        <v>124.74</v>
      </c>
      <c r="D2639" s="28">
        <f ca="1">IF(ISNUMBER(OFFSET(INDIRECT("'"&amp;'DATA for charts'!D$5&amp;"'!$Q1"),$A2639-1,0)),OFFSET(INDIRECT("'"&amp;'DATA for charts'!D$5&amp;"'!$Q1"),$A2639-1,0),NA())</f>
        <v>127.4075</v>
      </c>
      <c r="E2639" s="28">
        <f ca="1">IF(ISNUMBER(OFFSET(INDIRECT("'"&amp;'DATA for charts'!E$5&amp;"'!$Q1"),$A2639-1,0)),OFFSET(INDIRECT("'"&amp;'DATA for charts'!E$5&amp;"'!$Q1"),$A2639-1,0),NA())</f>
        <v>128.53</v>
      </c>
      <c r="F2639" s="28">
        <f ca="1">IF(ISNUMBER(OFFSET(INDIRECT("'"&amp;'DATA for charts'!F$5&amp;"'!$Q1"),$A2639-1,0)),OFFSET(INDIRECT("'"&amp;'DATA for charts'!F$5&amp;"'!$Q1"),$A2639-1,0),NA())</f>
        <v>112.53565233904283</v>
      </c>
      <c r="G2639" s="28">
        <f ca="1">IF(ISNUMBER(OFFSET(INDIRECT("'"&amp;'DATA for charts'!G$5&amp;"'!$Q1"),$A2639-1,0)),OFFSET(INDIRECT("'"&amp;'DATA for charts'!G$5&amp;"'!$Q1"),$A2639-1,0),NA())</f>
        <v>117.2</v>
      </c>
      <c r="H2639" s="28">
        <f ca="1">IF(ISNUMBER(OFFSET(INDIRECT("'"&amp;'DATA for charts'!H$5&amp;"'!$Q1"),$A2639-1,0)),OFFSET(INDIRECT("'"&amp;'DATA for charts'!H$5&amp;"'!$Q1"),$A2639-1,0),NA())</f>
        <v>114.467135042035</v>
      </c>
      <c r="I2639" s="28" t="e">
        <f ca="1">IF(ISNUMBER(OFFSET(INDIRECT("'"&amp;'DATA for charts'!I$5&amp;"'!$Q1"),$A2639-1,0)),OFFSET(INDIRECT("'"&amp;'DATA for charts'!I$5&amp;"'!$Q1"),$A2639-1,0),NA())</f>
        <v>#N/A</v>
      </c>
      <c r="J2639" s="28" t="e">
        <f ca="1">IF(ISNUMBER(OFFSET(INDIRECT("'"&amp;'DATA for charts'!J$5&amp;"'!$Q1"),$A2639-1,0)),OFFSET(INDIRECT("'"&amp;'DATA for charts'!J$5&amp;"'!$Q1"),$A2639-1,0),NA())</f>
        <v>#N/A</v>
      </c>
      <c r="K2639" s="28" t="e">
        <f ca="1">IF(ISNUMBER(OFFSET(INDIRECT("'"&amp;'DATA for charts'!K$5&amp;"'!$Q1"),$A2639-1,0)),OFFSET(INDIRECT("'"&amp;'DATA for charts'!K$5&amp;"'!$Q1"),$A2639-1,0),NA())</f>
        <v>#N/A</v>
      </c>
      <c r="L2639" s="28" t="e">
        <f ca="1">IF(ISNUMBER(OFFSET(INDIRECT("'"&amp;'DATA for charts'!L$5&amp;"'!$Q1"),$A2639-1,0)),OFFSET(INDIRECT("'"&amp;'DATA for charts'!L$5&amp;"'!$Q1"),$A2639-1,0),NA())</f>
        <v>#N/A</v>
      </c>
      <c r="M2639" s="28" t="e">
        <f ca="1">IF(ISNUMBER(OFFSET(INDIRECT("'"&amp;'DATA for charts'!M$5&amp;"'!$Q1"),$A2639-1,0)),OFFSET(INDIRECT("'"&amp;'DATA for charts'!M$5&amp;"'!$Q1"),$A2639-1,0),NA())</f>
        <v>#N/A</v>
      </c>
      <c r="N2639" s="28" t="e">
        <f ca="1">IF(ISNUMBER(OFFSET(INDIRECT("'"&amp;'DATA for charts'!N$5&amp;"'!$Q1"),$A2639-1,0)),OFFSET(INDIRECT("'"&amp;'DATA for charts'!N$5&amp;"'!$Q1"),$A2639-1,0),NA())</f>
        <v>#N/A</v>
      </c>
      <c r="O2639" s="28" t="e">
        <f ca="1">IF(ISNUMBER(OFFSET(INDIRECT("'"&amp;'DATA for charts'!O$5&amp;"'!$Q1"),$A2639-1,0)),OFFSET(INDIRECT("'"&amp;'DATA for charts'!O$5&amp;"'!$Q1"),$A2639-1,0),NA())</f>
        <v>#N/A</v>
      </c>
      <c r="P2639" s="28" t="e">
        <f ca="1">IF(ISNUMBER(OFFSET(INDIRECT("'"&amp;'DATA for charts'!P$5&amp;"'!$Q1"),$A2639-1,0)),OFFSET(INDIRECT("'"&amp;'DATA for charts'!P$5&amp;"'!$Q1"),$A2639-1,0),NA())</f>
        <v>#N/A</v>
      </c>
      <c r="Q2639" s="28" t="e">
        <f ca="1">IF(ISNUMBER(OFFSET(INDIRECT("'"&amp;'DATA for charts'!Q$5&amp;"'!$Q1"),$A2639-1,0)),OFFSET(INDIRECT("'"&amp;'DATA for charts'!Q$5&amp;"'!$Q1"),$A2639-1,0),NA())</f>
        <v>#N/A</v>
      </c>
      <c r="R2639" s="28" t="e">
        <f ca="1">IF(ISNUMBER(OFFSET(INDIRECT("'"&amp;'DATA for charts'!R$5&amp;"'!$Q1"),$A2639-1,0)),OFFSET(INDIRECT("'"&amp;'DATA for charts'!R$5&amp;"'!$Q1"),$A2639-1,0),NA())</f>
        <v>#N/A</v>
      </c>
      <c r="S2639" s="28" t="e">
        <f ca="1">IF(ISNUMBER(OFFSET(INDIRECT("'"&amp;'DATA for charts'!S$5&amp;"'!$Q1"),$A2639-1,0)),OFFSET(INDIRECT("'"&amp;'DATA for charts'!S$5&amp;"'!$Q1"),$A2639-1,0),NA())</f>
        <v>#N/A</v>
      </c>
    </row>
    <row r="2640" spans="1:19">
      <c r="A2640" s="226">
        <f t="shared" si="1628"/>
        <v>242</v>
      </c>
      <c r="B2640" s="8">
        <v>13</v>
      </c>
      <c r="C2640" s="28">
        <f ca="1">IF(ISNUMBER(OFFSET(INDIRECT("'"&amp;'DATA for charts'!C$5&amp;"'!$Q1"),$A2640-1,0)),OFFSET(INDIRECT("'"&amp;'DATA for charts'!C$5&amp;"'!$Q1"),$A2640-1,0),NA())</f>
        <v>124.27</v>
      </c>
      <c r="D2640" s="28">
        <f ca="1">IF(ISNUMBER(OFFSET(INDIRECT("'"&amp;'DATA for charts'!D$5&amp;"'!$Q1"),$A2640-1,0)),OFFSET(INDIRECT("'"&amp;'DATA for charts'!D$5&amp;"'!$Q1"),$A2640-1,0),NA())</f>
        <v>126.1131</v>
      </c>
      <c r="E2640" s="28">
        <f ca="1">IF(ISNUMBER(OFFSET(INDIRECT("'"&amp;'DATA for charts'!E$5&amp;"'!$Q1"),$A2640-1,0)),OFFSET(INDIRECT("'"&amp;'DATA for charts'!E$5&amp;"'!$Q1"),$A2640-1,0),NA())</f>
        <v>128.06</v>
      </c>
      <c r="F2640" s="28">
        <f ca="1">IF(ISNUMBER(OFFSET(INDIRECT("'"&amp;'DATA for charts'!F$5&amp;"'!$Q1"),$A2640-1,0)),OFFSET(INDIRECT("'"&amp;'DATA for charts'!F$5&amp;"'!$Q1"),$A2640-1,0),NA())</f>
        <v>111.39580507701966</v>
      </c>
      <c r="G2640" s="28">
        <f ca="1">IF(ISNUMBER(OFFSET(INDIRECT("'"&amp;'DATA for charts'!G$5&amp;"'!$Q1"),$A2640-1,0)),OFFSET(INDIRECT("'"&amp;'DATA for charts'!G$5&amp;"'!$Q1"),$A2640-1,0),NA())</f>
        <v>116.65</v>
      </c>
      <c r="H2640" s="28">
        <f ca="1">IF(ISNUMBER(OFFSET(INDIRECT("'"&amp;'DATA for charts'!H$5&amp;"'!$Q1"),$A2640-1,0)),OFFSET(INDIRECT("'"&amp;'DATA for charts'!H$5&amp;"'!$Q1"),$A2640-1,0),NA())</f>
        <v>113.99173568267899</v>
      </c>
      <c r="I2640" s="28" t="e">
        <f ca="1">IF(ISNUMBER(OFFSET(INDIRECT("'"&amp;'DATA for charts'!I$5&amp;"'!$Q1"),$A2640-1,0)),OFFSET(INDIRECT("'"&amp;'DATA for charts'!I$5&amp;"'!$Q1"),$A2640-1,0),NA())</f>
        <v>#N/A</v>
      </c>
      <c r="J2640" s="28" t="e">
        <f ca="1">IF(ISNUMBER(OFFSET(INDIRECT("'"&amp;'DATA for charts'!J$5&amp;"'!$Q1"),$A2640-1,0)),OFFSET(INDIRECT("'"&amp;'DATA for charts'!J$5&amp;"'!$Q1"),$A2640-1,0),NA())</f>
        <v>#N/A</v>
      </c>
      <c r="K2640" s="28" t="e">
        <f ca="1">IF(ISNUMBER(OFFSET(INDIRECT("'"&amp;'DATA for charts'!K$5&amp;"'!$Q1"),$A2640-1,0)),OFFSET(INDIRECT("'"&amp;'DATA for charts'!K$5&amp;"'!$Q1"),$A2640-1,0),NA())</f>
        <v>#N/A</v>
      </c>
      <c r="L2640" s="28" t="e">
        <f ca="1">IF(ISNUMBER(OFFSET(INDIRECT("'"&amp;'DATA for charts'!L$5&amp;"'!$Q1"),$A2640-1,0)),OFFSET(INDIRECT("'"&amp;'DATA for charts'!L$5&amp;"'!$Q1"),$A2640-1,0),NA())</f>
        <v>#N/A</v>
      </c>
      <c r="M2640" s="28" t="e">
        <f ca="1">IF(ISNUMBER(OFFSET(INDIRECT("'"&amp;'DATA for charts'!M$5&amp;"'!$Q1"),$A2640-1,0)),OFFSET(INDIRECT("'"&amp;'DATA for charts'!M$5&amp;"'!$Q1"),$A2640-1,0),NA())</f>
        <v>#N/A</v>
      </c>
      <c r="N2640" s="28" t="e">
        <f ca="1">IF(ISNUMBER(OFFSET(INDIRECT("'"&amp;'DATA for charts'!N$5&amp;"'!$Q1"),$A2640-1,0)),OFFSET(INDIRECT("'"&amp;'DATA for charts'!N$5&amp;"'!$Q1"),$A2640-1,0),NA())</f>
        <v>#N/A</v>
      </c>
      <c r="O2640" s="28" t="e">
        <f ca="1">IF(ISNUMBER(OFFSET(INDIRECT("'"&amp;'DATA for charts'!O$5&amp;"'!$Q1"),$A2640-1,0)),OFFSET(INDIRECT("'"&amp;'DATA for charts'!O$5&amp;"'!$Q1"),$A2640-1,0),NA())</f>
        <v>#N/A</v>
      </c>
      <c r="P2640" s="28" t="e">
        <f ca="1">IF(ISNUMBER(OFFSET(INDIRECT("'"&amp;'DATA for charts'!P$5&amp;"'!$Q1"),$A2640-1,0)),OFFSET(INDIRECT("'"&amp;'DATA for charts'!P$5&amp;"'!$Q1"),$A2640-1,0),NA())</f>
        <v>#N/A</v>
      </c>
      <c r="Q2640" s="28" t="e">
        <f ca="1">IF(ISNUMBER(OFFSET(INDIRECT("'"&amp;'DATA for charts'!Q$5&amp;"'!$Q1"),$A2640-1,0)),OFFSET(INDIRECT("'"&amp;'DATA for charts'!Q$5&amp;"'!$Q1"),$A2640-1,0),NA())</f>
        <v>#N/A</v>
      </c>
      <c r="R2640" s="28" t="e">
        <f ca="1">IF(ISNUMBER(OFFSET(INDIRECT("'"&amp;'DATA for charts'!R$5&amp;"'!$Q1"),$A2640-1,0)),OFFSET(INDIRECT("'"&amp;'DATA for charts'!R$5&amp;"'!$Q1"),$A2640-1,0),NA())</f>
        <v>#N/A</v>
      </c>
      <c r="S2640" s="28" t="e">
        <f ca="1">IF(ISNUMBER(OFFSET(INDIRECT("'"&amp;'DATA for charts'!S$5&amp;"'!$Q1"),$A2640-1,0)),OFFSET(INDIRECT("'"&amp;'DATA for charts'!S$5&amp;"'!$Q1"),$A2640-1,0),NA())</f>
        <v>#N/A</v>
      </c>
    </row>
    <row r="2641" spans="1:19">
      <c r="A2641" s="226">
        <f t="shared" si="1628"/>
        <v>243</v>
      </c>
      <c r="B2641" s="8">
        <v>14</v>
      </c>
      <c r="C2641" s="28">
        <f ca="1">IF(ISNUMBER(OFFSET(INDIRECT("'"&amp;'DATA for charts'!C$5&amp;"'!$Q1"),$A2641-1,0)),OFFSET(INDIRECT("'"&amp;'DATA for charts'!C$5&amp;"'!$Q1"),$A2641-1,0),NA())</f>
        <v>115.96</v>
      </c>
      <c r="D2641" s="28">
        <f ca="1">IF(ISNUMBER(OFFSET(INDIRECT("'"&amp;'DATA for charts'!D$5&amp;"'!$Q1"),$A2641-1,0)),OFFSET(INDIRECT("'"&amp;'DATA for charts'!D$5&amp;"'!$Q1"),$A2641-1,0),NA())</f>
        <v>117.76049999999999</v>
      </c>
      <c r="E2641" s="28">
        <f ca="1">IF(ISNUMBER(OFFSET(INDIRECT("'"&amp;'DATA for charts'!E$5&amp;"'!$Q1"),$A2641-1,0)),OFFSET(INDIRECT("'"&amp;'DATA for charts'!E$5&amp;"'!$Q1"),$A2641-1,0),NA())</f>
        <v>119.74</v>
      </c>
      <c r="F2641" s="28">
        <f ca="1">IF(ISNUMBER(OFFSET(INDIRECT("'"&amp;'DATA for charts'!F$5&amp;"'!$Q1"),$A2641-1,0)),OFFSET(INDIRECT("'"&amp;'DATA for charts'!F$5&amp;"'!$Q1"),$A2641-1,0),NA())</f>
        <v>102.953921042441</v>
      </c>
      <c r="G2641" s="28">
        <f ca="1">IF(ISNUMBER(OFFSET(INDIRECT("'"&amp;'DATA for charts'!G$5&amp;"'!$Q1"),$A2641-1,0)),OFFSET(INDIRECT("'"&amp;'DATA for charts'!G$5&amp;"'!$Q1"),$A2641-1,0),NA())</f>
        <v>108.31</v>
      </c>
      <c r="H2641" s="28">
        <f ca="1">IF(ISNUMBER(OFFSET(INDIRECT("'"&amp;'DATA for charts'!H$5&amp;"'!$Q1"),$A2641-1,0)),OFFSET(INDIRECT("'"&amp;'DATA for charts'!H$5&amp;"'!$Q1"),$A2641-1,0),NA())</f>
        <v>105.828958017972</v>
      </c>
      <c r="I2641" s="28" t="e">
        <f ca="1">IF(ISNUMBER(OFFSET(INDIRECT("'"&amp;'DATA for charts'!I$5&amp;"'!$Q1"),$A2641-1,0)),OFFSET(INDIRECT("'"&amp;'DATA for charts'!I$5&amp;"'!$Q1"),$A2641-1,0),NA())</f>
        <v>#N/A</v>
      </c>
      <c r="J2641" s="28" t="e">
        <f ca="1">IF(ISNUMBER(OFFSET(INDIRECT("'"&amp;'DATA for charts'!J$5&amp;"'!$Q1"),$A2641-1,0)),OFFSET(INDIRECT("'"&amp;'DATA for charts'!J$5&amp;"'!$Q1"),$A2641-1,0),NA())</f>
        <v>#N/A</v>
      </c>
      <c r="K2641" s="28" t="e">
        <f ca="1">IF(ISNUMBER(OFFSET(INDIRECT("'"&amp;'DATA for charts'!K$5&amp;"'!$Q1"),$A2641-1,0)),OFFSET(INDIRECT("'"&amp;'DATA for charts'!K$5&amp;"'!$Q1"),$A2641-1,0),NA())</f>
        <v>#N/A</v>
      </c>
      <c r="L2641" s="28" t="e">
        <f ca="1">IF(ISNUMBER(OFFSET(INDIRECT("'"&amp;'DATA for charts'!L$5&amp;"'!$Q1"),$A2641-1,0)),OFFSET(INDIRECT("'"&amp;'DATA for charts'!L$5&amp;"'!$Q1"),$A2641-1,0),NA())</f>
        <v>#N/A</v>
      </c>
      <c r="M2641" s="28" t="e">
        <f ca="1">IF(ISNUMBER(OFFSET(INDIRECT("'"&amp;'DATA for charts'!M$5&amp;"'!$Q1"),$A2641-1,0)),OFFSET(INDIRECT("'"&amp;'DATA for charts'!M$5&amp;"'!$Q1"),$A2641-1,0),NA())</f>
        <v>#N/A</v>
      </c>
      <c r="N2641" s="28" t="e">
        <f ca="1">IF(ISNUMBER(OFFSET(INDIRECT("'"&amp;'DATA for charts'!N$5&amp;"'!$Q1"),$A2641-1,0)),OFFSET(INDIRECT("'"&amp;'DATA for charts'!N$5&amp;"'!$Q1"),$A2641-1,0),NA())</f>
        <v>#N/A</v>
      </c>
      <c r="O2641" s="28" t="e">
        <f ca="1">IF(ISNUMBER(OFFSET(INDIRECT("'"&amp;'DATA for charts'!O$5&amp;"'!$Q1"),$A2641-1,0)),OFFSET(INDIRECT("'"&amp;'DATA for charts'!O$5&amp;"'!$Q1"),$A2641-1,0),NA())</f>
        <v>#N/A</v>
      </c>
      <c r="P2641" s="28" t="e">
        <f ca="1">IF(ISNUMBER(OFFSET(INDIRECT("'"&amp;'DATA for charts'!P$5&amp;"'!$Q1"),$A2641-1,0)),OFFSET(INDIRECT("'"&amp;'DATA for charts'!P$5&amp;"'!$Q1"),$A2641-1,0),NA())</f>
        <v>#N/A</v>
      </c>
      <c r="Q2641" s="28" t="e">
        <f ca="1">IF(ISNUMBER(OFFSET(INDIRECT("'"&amp;'DATA for charts'!Q$5&amp;"'!$Q1"),$A2641-1,0)),OFFSET(INDIRECT("'"&amp;'DATA for charts'!Q$5&amp;"'!$Q1"),$A2641-1,0),NA())</f>
        <v>#N/A</v>
      </c>
      <c r="R2641" s="28" t="e">
        <f ca="1">IF(ISNUMBER(OFFSET(INDIRECT("'"&amp;'DATA for charts'!R$5&amp;"'!$Q1"),$A2641-1,0)),OFFSET(INDIRECT("'"&amp;'DATA for charts'!R$5&amp;"'!$Q1"),$A2641-1,0),NA())</f>
        <v>#N/A</v>
      </c>
      <c r="S2641" s="28" t="e">
        <f ca="1">IF(ISNUMBER(OFFSET(INDIRECT("'"&amp;'DATA for charts'!S$5&amp;"'!$Q1"),$A2641-1,0)),OFFSET(INDIRECT("'"&amp;'DATA for charts'!S$5&amp;"'!$Q1"),$A2641-1,0),NA())</f>
        <v>#N/A</v>
      </c>
    </row>
    <row r="2642" spans="1:19">
      <c r="A2642" s="226">
        <f t="shared" si="1628"/>
        <v>244</v>
      </c>
      <c r="B2642" s="8">
        <v>15</v>
      </c>
      <c r="C2642" s="28">
        <f ca="1">IF(ISNUMBER(OFFSET(INDIRECT("'"&amp;'DATA for charts'!C$5&amp;"'!$Q1"),$A2642-1,0)),OFFSET(INDIRECT("'"&amp;'DATA for charts'!C$5&amp;"'!$Q1"),$A2642-1,0),NA())</f>
        <v>101.26</v>
      </c>
      <c r="D2642" s="28">
        <f ca="1">IF(ISNUMBER(OFFSET(INDIRECT("'"&amp;'DATA for charts'!D$5&amp;"'!$Q1"),$A2642-1,0)),OFFSET(INDIRECT("'"&amp;'DATA for charts'!D$5&amp;"'!$Q1"),$A2642-1,0),NA())</f>
        <v>103.30086</v>
      </c>
      <c r="E2642" s="28">
        <f ca="1">IF(ISNUMBER(OFFSET(INDIRECT("'"&amp;'DATA for charts'!E$5&amp;"'!$Q1"),$A2642-1,0)),OFFSET(INDIRECT("'"&amp;'DATA for charts'!E$5&amp;"'!$Q1"),$A2642-1,0),NA())</f>
        <v>104.95</v>
      </c>
      <c r="F2642" s="28">
        <f ca="1">IF(ISNUMBER(OFFSET(INDIRECT("'"&amp;'DATA for charts'!F$5&amp;"'!$Q1"),$A2642-1,0)),OFFSET(INDIRECT("'"&amp;'DATA for charts'!F$5&amp;"'!$Q1"),$A2642-1,0),NA())</f>
        <v>88.567213790416346</v>
      </c>
      <c r="G2642" s="28">
        <f ca="1">IF(ISNUMBER(OFFSET(INDIRECT("'"&amp;'DATA for charts'!G$5&amp;"'!$Q1"),$A2642-1,0)),OFFSET(INDIRECT("'"&amp;'DATA for charts'!G$5&amp;"'!$Q1"),$A2642-1,0),NA())</f>
        <v>93.57</v>
      </c>
      <c r="H2642" s="28">
        <f ca="1">IF(ISNUMBER(OFFSET(INDIRECT("'"&amp;'DATA for charts'!H$5&amp;"'!$Q1"),$A2642-1,0)),OFFSET(INDIRECT("'"&amp;'DATA for charts'!H$5&amp;"'!$Q1"),$A2642-1,0),NA())</f>
        <v>91.706450235795501</v>
      </c>
      <c r="I2642" s="28" t="e">
        <f ca="1">IF(ISNUMBER(OFFSET(INDIRECT("'"&amp;'DATA for charts'!I$5&amp;"'!$Q1"),$A2642-1,0)),OFFSET(INDIRECT("'"&amp;'DATA for charts'!I$5&amp;"'!$Q1"),$A2642-1,0),NA())</f>
        <v>#N/A</v>
      </c>
      <c r="J2642" s="28" t="e">
        <f ca="1">IF(ISNUMBER(OFFSET(INDIRECT("'"&amp;'DATA for charts'!J$5&amp;"'!$Q1"),$A2642-1,0)),OFFSET(INDIRECT("'"&amp;'DATA for charts'!J$5&amp;"'!$Q1"),$A2642-1,0),NA())</f>
        <v>#N/A</v>
      </c>
      <c r="K2642" s="28" t="e">
        <f ca="1">IF(ISNUMBER(OFFSET(INDIRECT("'"&amp;'DATA for charts'!K$5&amp;"'!$Q1"),$A2642-1,0)),OFFSET(INDIRECT("'"&amp;'DATA for charts'!K$5&amp;"'!$Q1"),$A2642-1,0),NA())</f>
        <v>#N/A</v>
      </c>
      <c r="L2642" s="28" t="e">
        <f ca="1">IF(ISNUMBER(OFFSET(INDIRECT("'"&amp;'DATA for charts'!L$5&amp;"'!$Q1"),$A2642-1,0)),OFFSET(INDIRECT("'"&amp;'DATA for charts'!L$5&amp;"'!$Q1"),$A2642-1,0),NA())</f>
        <v>#N/A</v>
      </c>
      <c r="M2642" s="28" t="e">
        <f ca="1">IF(ISNUMBER(OFFSET(INDIRECT("'"&amp;'DATA for charts'!M$5&amp;"'!$Q1"),$A2642-1,0)),OFFSET(INDIRECT("'"&amp;'DATA for charts'!M$5&amp;"'!$Q1"),$A2642-1,0),NA())</f>
        <v>#N/A</v>
      </c>
      <c r="N2642" s="28" t="e">
        <f ca="1">IF(ISNUMBER(OFFSET(INDIRECT("'"&amp;'DATA for charts'!N$5&amp;"'!$Q1"),$A2642-1,0)),OFFSET(INDIRECT("'"&amp;'DATA for charts'!N$5&amp;"'!$Q1"),$A2642-1,0),NA())</f>
        <v>#N/A</v>
      </c>
      <c r="O2642" s="28" t="e">
        <f ca="1">IF(ISNUMBER(OFFSET(INDIRECT("'"&amp;'DATA for charts'!O$5&amp;"'!$Q1"),$A2642-1,0)),OFFSET(INDIRECT("'"&amp;'DATA for charts'!O$5&amp;"'!$Q1"),$A2642-1,0),NA())</f>
        <v>#N/A</v>
      </c>
      <c r="P2642" s="28" t="e">
        <f ca="1">IF(ISNUMBER(OFFSET(INDIRECT("'"&amp;'DATA for charts'!P$5&amp;"'!$Q1"),$A2642-1,0)),OFFSET(INDIRECT("'"&amp;'DATA for charts'!P$5&amp;"'!$Q1"),$A2642-1,0),NA())</f>
        <v>#N/A</v>
      </c>
      <c r="Q2642" s="28" t="e">
        <f ca="1">IF(ISNUMBER(OFFSET(INDIRECT("'"&amp;'DATA for charts'!Q$5&amp;"'!$Q1"),$A2642-1,0)),OFFSET(INDIRECT("'"&amp;'DATA for charts'!Q$5&amp;"'!$Q1"),$A2642-1,0),NA())</f>
        <v>#N/A</v>
      </c>
      <c r="R2642" s="28" t="e">
        <f ca="1">IF(ISNUMBER(OFFSET(INDIRECT("'"&amp;'DATA for charts'!R$5&amp;"'!$Q1"),$A2642-1,0)),OFFSET(INDIRECT("'"&amp;'DATA for charts'!R$5&amp;"'!$Q1"),$A2642-1,0),NA())</f>
        <v>#N/A</v>
      </c>
      <c r="S2642" s="28" t="e">
        <f ca="1">IF(ISNUMBER(OFFSET(INDIRECT("'"&amp;'DATA for charts'!S$5&amp;"'!$Q1"),$A2642-1,0)),OFFSET(INDIRECT("'"&amp;'DATA for charts'!S$5&amp;"'!$Q1"),$A2642-1,0),NA())</f>
        <v>#N/A</v>
      </c>
    </row>
    <row r="2643" spans="1:19">
      <c r="A2643" s="226">
        <f t="shared" si="1628"/>
        <v>245</v>
      </c>
      <c r="B2643" s="8">
        <v>16</v>
      </c>
      <c r="C2643" s="28">
        <f ca="1">IF(ISNUMBER(OFFSET(INDIRECT("'"&amp;'DATA for charts'!C$5&amp;"'!$Q1"),$A2643-1,0)),OFFSET(INDIRECT("'"&amp;'DATA for charts'!C$5&amp;"'!$Q1"),$A2643-1,0),NA())</f>
        <v>80.400000000000006</v>
      </c>
      <c r="D2643" s="28">
        <f ca="1">IF(ISNUMBER(OFFSET(INDIRECT("'"&amp;'DATA for charts'!D$5&amp;"'!$Q1"),$A2643-1,0)),OFFSET(INDIRECT("'"&amp;'DATA for charts'!D$5&amp;"'!$Q1"),$A2643-1,0),NA())</f>
        <v>82.512920000000008</v>
      </c>
      <c r="E2643" s="28">
        <f ca="1">IF(ISNUMBER(OFFSET(INDIRECT("'"&amp;'DATA for charts'!E$5&amp;"'!$Q1"),$A2643-1,0)),OFFSET(INDIRECT("'"&amp;'DATA for charts'!E$5&amp;"'!$Q1"),$A2643-1,0),NA())</f>
        <v>83.68</v>
      </c>
      <c r="F2643" s="28">
        <f ca="1">IF(ISNUMBER(OFFSET(INDIRECT("'"&amp;'DATA for charts'!F$5&amp;"'!$Q1"),$A2643-1,0)),OFFSET(INDIRECT("'"&amp;'DATA for charts'!F$5&amp;"'!$Q1"),$A2643-1,0),NA())</f>
        <v>67.776810132725331</v>
      </c>
      <c r="G2643" s="28">
        <f ca="1">IF(ISNUMBER(OFFSET(INDIRECT("'"&amp;'DATA for charts'!G$5&amp;"'!$Q1"),$A2643-1,0)),OFFSET(INDIRECT("'"&amp;'DATA for charts'!G$5&amp;"'!$Q1"),$A2643-1,0),NA())</f>
        <v>72.349999999999994</v>
      </c>
      <c r="H2643" s="28">
        <f ca="1">IF(ISNUMBER(OFFSET(INDIRECT("'"&amp;'DATA for charts'!H$5&amp;"'!$Q1"),$A2643-1,0)),OFFSET(INDIRECT("'"&amp;'DATA for charts'!H$5&amp;"'!$Q1"),$A2643-1,0),NA())</f>
        <v>72.137723088849995</v>
      </c>
      <c r="I2643" s="28" t="e">
        <f ca="1">IF(ISNUMBER(OFFSET(INDIRECT("'"&amp;'DATA for charts'!I$5&amp;"'!$Q1"),$A2643-1,0)),OFFSET(INDIRECT("'"&amp;'DATA for charts'!I$5&amp;"'!$Q1"),$A2643-1,0),NA())</f>
        <v>#N/A</v>
      </c>
      <c r="J2643" s="28" t="e">
        <f ca="1">IF(ISNUMBER(OFFSET(INDIRECT("'"&amp;'DATA for charts'!J$5&amp;"'!$Q1"),$A2643-1,0)),OFFSET(INDIRECT("'"&amp;'DATA for charts'!J$5&amp;"'!$Q1"),$A2643-1,0),NA())</f>
        <v>#N/A</v>
      </c>
      <c r="K2643" s="28" t="e">
        <f ca="1">IF(ISNUMBER(OFFSET(INDIRECT("'"&amp;'DATA for charts'!K$5&amp;"'!$Q1"),$A2643-1,0)),OFFSET(INDIRECT("'"&amp;'DATA for charts'!K$5&amp;"'!$Q1"),$A2643-1,0),NA())</f>
        <v>#N/A</v>
      </c>
      <c r="L2643" s="28" t="e">
        <f ca="1">IF(ISNUMBER(OFFSET(INDIRECT("'"&amp;'DATA for charts'!L$5&amp;"'!$Q1"),$A2643-1,0)),OFFSET(INDIRECT("'"&amp;'DATA for charts'!L$5&amp;"'!$Q1"),$A2643-1,0),NA())</f>
        <v>#N/A</v>
      </c>
      <c r="M2643" s="28" t="e">
        <f ca="1">IF(ISNUMBER(OFFSET(INDIRECT("'"&amp;'DATA for charts'!M$5&amp;"'!$Q1"),$A2643-1,0)),OFFSET(INDIRECT("'"&amp;'DATA for charts'!M$5&amp;"'!$Q1"),$A2643-1,0),NA())</f>
        <v>#N/A</v>
      </c>
      <c r="N2643" s="28" t="e">
        <f ca="1">IF(ISNUMBER(OFFSET(INDIRECT("'"&amp;'DATA for charts'!N$5&amp;"'!$Q1"),$A2643-1,0)),OFFSET(INDIRECT("'"&amp;'DATA for charts'!N$5&amp;"'!$Q1"),$A2643-1,0),NA())</f>
        <v>#N/A</v>
      </c>
      <c r="O2643" s="28" t="e">
        <f ca="1">IF(ISNUMBER(OFFSET(INDIRECT("'"&amp;'DATA for charts'!O$5&amp;"'!$Q1"),$A2643-1,0)),OFFSET(INDIRECT("'"&amp;'DATA for charts'!O$5&amp;"'!$Q1"),$A2643-1,0),NA())</f>
        <v>#N/A</v>
      </c>
      <c r="P2643" s="28" t="e">
        <f ca="1">IF(ISNUMBER(OFFSET(INDIRECT("'"&amp;'DATA for charts'!P$5&amp;"'!$Q1"),$A2643-1,0)),OFFSET(INDIRECT("'"&amp;'DATA for charts'!P$5&amp;"'!$Q1"),$A2643-1,0),NA())</f>
        <v>#N/A</v>
      </c>
      <c r="Q2643" s="28" t="e">
        <f ca="1">IF(ISNUMBER(OFFSET(INDIRECT("'"&amp;'DATA for charts'!Q$5&amp;"'!$Q1"),$A2643-1,0)),OFFSET(INDIRECT("'"&amp;'DATA for charts'!Q$5&amp;"'!$Q1"),$A2643-1,0),NA())</f>
        <v>#N/A</v>
      </c>
      <c r="R2643" s="28" t="e">
        <f ca="1">IF(ISNUMBER(OFFSET(INDIRECT("'"&amp;'DATA for charts'!R$5&amp;"'!$Q1"),$A2643-1,0)),OFFSET(INDIRECT("'"&amp;'DATA for charts'!R$5&amp;"'!$Q1"),$A2643-1,0),NA())</f>
        <v>#N/A</v>
      </c>
      <c r="S2643" s="28" t="e">
        <f ca="1">IF(ISNUMBER(OFFSET(INDIRECT("'"&amp;'DATA for charts'!S$5&amp;"'!$Q1"),$A2643-1,0)),OFFSET(INDIRECT("'"&amp;'DATA for charts'!S$5&amp;"'!$Q1"),$A2643-1,0),NA())</f>
        <v>#N/A</v>
      </c>
    </row>
    <row r="2644" spans="1:19">
      <c r="A2644" s="226">
        <f t="shared" si="1628"/>
        <v>246</v>
      </c>
      <c r="B2644" s="8">
        <v>17</v>
      </c>
      <c r="C2644" s="28">
        <f ca="1">IF(ISNUMBER(OFFSET(INDIRECT("'"&amp;'DATA for charts'!C$5&amp;"'!$Q1"),$A2644-1,0)),OFFSET(INDIRECT("'"&amp;'DATA for charts'!C$5&amp;"'!$Q1"),$A2644-1,0),NA())</f>
        <v>46.72</v>
      </c>
      <c r="D2644" s="28">
        <f ca="1">IF(ISNUMBER(OFFSET(INDIRECT("'"&amp;'DATA for charts'!D$5&amp;"'!$Q1"),$A2644-1,0)),OFFSET(INDIRECT("'"&amp;'DATA for charts'!D$5&amp;"'!$Q1"),$A2644-1,0),NA())</f>
        <v>47.709020000000002</v>
      </c>
      <c r="E2644" s="28">
        <f ca="1">IF(ISNUMBER(OFFSET(INDIRECT("'"&amp;'DATA for charts'!E$5&amp;"'!$Q1"),$A2644-1,0)),OFFSET(INDIRECT("'"&amp;'DATA for charts'!E$5&amp;"'!$Q1"),$A2644-1,0),NA())</f>
        <v>48.08</v>
      </c>
      <c r="F2644" s="28">
        <f ca="1">IF(ISNUMBER(OFFSET(INDIRECT("'"&amp;'DATA for charts'!F$5&amp;"'!$Q1"),$A2644-1,0)),OFFSET(INDIRECT("'"&amp;'DATA for charts'!F$5&amp;"'!$Q1"),$A2644-1,0),NA())</f>
        <v>40.109817560236998</v>
      </c>
      <c r="G2644" s="28">
        <f ca="1">IF(ISNUMBER(OFFSET(INDIRECT("'"&amp;'DATA for charts'!G$5&amp;"'!$Q1"),$A2644-1,0)),OFFSET(INDIRECT("'"&amp;'DATA for charts'!G$5&amp;"'!$Q1"),$A2644-1,0),NA())</f>
        <v>43.48</v>
      </c>
      <c r="H2644" s="28">
        <f ca="1">IF(ISNUMBER(OFFSET(INDIRECT("'"&amp;'DATA for charts'!H$5&amp;"'!$Q1"),$A2644-1,0)),OFFSET(INDIRECT("'"&amp;'DATA for charts'!H$5&amp;"'!$Q1"),$A2644-1,0),NA())</f>
        <v>41.407874055611103</v>
      </c>
      <c r="I2644" s="28" t="e">
        <f ca="1">IF(ISNUMBER(OFFSET(INDIRECT("'"&amp;'DATA for charts'!I$5&amp;"'!$Q1"),$A2644-1,0)),OFFSET(INDIRECT("'"&amp;'DATA for charts'!I$5&amp;"'!$Q1"),$A2644-1,0),NA())</f>
        <v>#N/A</v>
      </c>
      <c r="J2644" s="28" t="e">
        <f ca="1">IF(ISNUMBER(OFFSET(INDIRECT("'"&amp;'DATA for charts'!J$5&amp;"'!$Q1"),$A2644-1,0)),OFFSET(INDIRECT("'"&amp;'DATA for charts'!J$5&amp;"'!$Q1"),$A2644-1,0),NA())</f>
        <v>#N/A</v>
      </c>
      <c r="K2644" s="28" t="e">
        <f ca="1">IF(ISNUMBER(OFFSET(INDIRECT("'"&amp;'DATA for charts'!K$5&amp;"'!$Q1"),$A2644-1,0)),OFFSET(INDIRECT("'"&amp;'DATA for charts'!K$5&amp;"'!$Q1"),$A2644-1,0),NA())</f>
        <v>#N/A</v>
      </c>
      <c r="L2644" s="28" t="e">
        <f ca="1">IF(ISNUMBER(OFFSET(INDIRECT("'"&amp;'DATA for charts'!L$5&amp;"'!$Q1"),$A2644-1,0)),OFFSET(INDIRECT("'"&amp;'DATA for charts'!L$5&amp;"'!$Q1"),$A2644-1,0),NA())</f>
        <v>#N/A</v>
      </c>
      <c r="M2644" s="28" t="e">
        <f ca="1">IF(ISNUMBER(OFFSET(INDIRECT("'"&amp;'DATA for charts'!M$5&amp;"'!$Q1"),$A2644-1,0)),OFFSET(INDIRECT("'"&amp;'DATA for charts'!M$5&amp;"'!$Q1"),$A2644-1,0),NA())</f>
        <v>#N/A</v>
      </c>
      <c r="N2644" s="28" t="e">
        <f ca="1">IF(ISNUMBER(OFFSET(INDIRECT("'"&amp;'DATA for charts'!N$5&amp;"'!$Q1"),$A2644-1,0)),OFFSET(INDIRECT("'"&amp;'DATA for charts'!N$5&amp;"'!$Q1"),$A2644-1,0),NA())</f>
        <v>#N/A</v>
      </c>
      <c r="O2644" s="28" t="e">
        <f ca="1">IF(ISNUMBER(OFFSET(INDIRECT("'"&amp;'DATA for charts'!O$5&amp;"'!$Q1"),$A2644-1,0)),OFFSET(INDIRECT("'"&amp;'DATA for charts'!O$5&amp;"'!$Q1"),$A2644-1,0),NA())</f>
        <v>#N/A</v>
      </c>
      <c r="P2644" s="28" t="e">
        <f ca="1">IF(ISNUMBER(OFFSET(INDIRECT("'"&amp;'DATA for charts'!P$5&amp;"'!$Q1"),$A2644-1,0)),OFFSET(INDIRECT("'"&amp;'DATA for charts'!P$5&amp;"'!$Q1"),$A2644-1,0),NA())</f>
        <v>#N/A</v>
      </c>
      <c r="Q2644" s="28" t="e">
        <f ca="1">IF(ISNUMBER(OFFSET(INDIRECT("'"&amp;'DATA for charts'!Q$5&amp;"'!$Q1"),$A2644-1,0)),OFFSET(INDIRECT("'"&amp;'DATA for charts'!Q$5&amp;"'!$Q1"),$A2644-1,0),NA())</f>
        <v>#N/A</v>
      </c>
      <c r="R2644" s="28" t="e">
        <f ca="1">IF(ISNUMBER(OFFSET(INDIRECT("'"&amp;'DATA for charts'!R$5&amp;"'!$Q1"),$A2644-1,0)),OFFSET(INDIRECT("'"&amp;'DATA for charts'!R$5&amp;"'!$Q1"),$A2644-1,0),NA())</f>
        <v>#N/A</v>
      </c>
      <c r="S2644" s="28" t="e">
        <f ca="1">IF(ISNUMBER(OFFSET(INDIRECT("'"&amp;'DATA for charts'!S$5&amp;"'!$Q1"),$A2644-1,0)),OFFSET(INDIRECT("'"&amp;'DATA for charts'!S$5&amp;"'!$Q1"),$A2644-1,0),NA())</f>
        <v>#N/A</v>
      </c>
    </row>
    <row r="2645" spans="1:19">
      <c r="A2645" s="226">
        <f t="shared" si="1628"/>
        <v>247</v>
      </c>
      <c r="B2645" s="8">
        <v>18</v>
      </c>
      <c r="C2645" s="28">
        <f ca="1">IF(ISNUMBER(OFFSET(INDIRECT("'"&amp;'DATA for charts'!C$5&amp;"'!$Q1"),$A2645-1,0)),OFFSET(INDIRECT("'"&amp;'DATA for charts'!C$5&amp;"'!$Q1"),$A2645-1,0),NA())</f>
        <v>24.25</v>
      </c>
      <c r="D2645" s="28">
        <f ca="1">IF(ISNUMBER(OFFSET(INDIRECT("'"&amp;'DATA for charts'!D$5&amp;"'!$Q1"),$A2645-1,0)),OFFSET(INDIRECT("'"&amp;'DATA for charts'!D$5&amp;"'!$Q1"),$A2645-1,0),NA())</f>
        <v>24.40044</v>
      </c>
      <c r="E2645" s="28">
        <f ca="1">IF(ISNUMBER(OFFSET(INDIRECT("'"&amp;'DATA for charts'!E$5&amp;"'!$Q1"),$A2645-1,0)),OFFSET(INDIRECT("'"&amp;'DATA for charts'!E$5&amp;"'!$Q1"),$A2645-1,0),NA())</f>
        <v>24.5</v>
      </c>
      <c r="F2645" s="28">
        <f ca="1">IF(ISNUMBER(OFFSET(INDIRECT("'"&amp;'DATA for charts'!F$5&amp;"'!$Q1"),$A2645-1,0)),OFFSET(INDIRECT("'"&amp;'DATA for charts'!F$5&amp;"'!$Q1"),$A2645-1,0),NA())</f>
        <v>19.704036363390333</v>
      </c>
      <c r="G2645" s="28">
        <f ca="1">IF(ISNUMBER(OFFSET(INDIRECT("'"&amp;'DATA for charts'!G$5&amp;"'!$Q1"),$A2645-1,0)),OFFSET(INDIRECT("'"&amp;'DATA for charts'!G$5&amp;"'!$Q1"),$A2645-1,0),NA())</f>
        <v>22.11</v>
      </c>
      <c r="H2645" s="28">
        <f ca="1">IF(ISNUMBER(OFFSET(INDIRECT("'"&amp;'DATA for charts'!H$5&amp;"'!$Q1"),$A2645-1,0)),OFFSET(INDIRECT("'"&amp;'DATA for charts'!H$5&amp;"'!$Q1"),$A2645-1,0),NA())</f>
        <v>21.009585071436501</v>
      </c>
      <c r="I2645" s="28" t="e">
        <f ca="1">IF(ISNUMBER(OFFSET(INDIRECT("'"&amp;'DATA for charts'!I$5&amp;"'!$Q1"),$A2645-1,0)),OFFSET(INDIRECT("'"&amp;'DATA for charts'!I$5&amp;"'!$Q1"),$A2645-1,0),NA())</f>
        <v>#N/A</v>
      </c>
      <c r="J2645" s="28" t="e">
        <f ca="1">IF(ISNUMBER(OFFSET(INDIRECT("'"&amp;'DATA for charts'!J$5&amp;"'!$Q1"),$A2645-1,0)),OFFSET(INDIRECT("'"&amp;'DATA for charts'!J$5&amp;"'!$Q1"),$A2645-1,0),NA())</f>
        <v>#N/A</v>
      </c>
      <c r="K2645" s="28" t="e">
        <f ca="1">IF(ISNUMBER(OFFSET(INDIRECT("'"&amp;'DATA for charts'!K$5&amp;"'!$Q1"),$A2645-1,0)),OFFSET(INDIRECT("'"&amp;'DATA for charts'!K$5&amp;"'!$Q1"),$A2645-1,0),NA())</f>
        <v>#N/A</v>
      </c>
      <c r="L2645" s="28" t="e">
        <f ca="1">IF(ISNUMBER(OFFSET(INDIRECT("'"&amp;'DATA for charts'!L$5&amp;"'!$Q1"),$A2645-1,0)),OFFSET(INDIRECT("'"&amp;'DATA for charts'!L$5&amp;"'!$Q1"),$A2645-1,0),NA())</f>
        <v>#N/A</v>
      </c>
      <c r="M2645" s="28" t="e">
        <f ca="1">IF(ISNUMBER(OFFSET(INDIRECT("'"&amp;'DATA for charts'!M$5&amp;"'!$Q1"),$A2645-1,0)),OFFSET(INDIRECT("'"&amp;'DATA for charts'!M$5&amp;"'!$Q1"),$A2645-1,0),NA())</f>
        <v>#N/A</v>
      </c>
      <c r="N2645" s="28" t="e">
        <f ca="1">IF(ISNUMBER(OFFSET(INDIRECT("'"&amp;'DATA for charts'!N$5&amp;"'!$Q1"),$A2645-1,0)),OFFSET(INDIRECT("'"&amp;'DATA for charts'!N$5&amp;"'!$Q1"),$A2645-1,0),NA())</f>
        <v>#N/A</v>
      </c>
      <c r="O2645" s="28" t="e">
        <f ca="1">IF(ISNUMBER(OFFSET(INDIRECT("'"&amp;'DATA for charts'!O$5&amp;"'!$Q1"),$A2645-1,0)),OFFSET(INDIRECT("'"&amp;'DATA for charts'!O$5&amp;"'!$Q1"),$A2645-1,0),NA())</f>
        <v>#N/A</v>
      </c>
      <c r="P2645" s="28" t="e">
        <f ca="1">IF(ISNUMBER(OFFSET(INDIRECT("'"&amp;'DATA for charts'!P$5&amp;"'!$Q1"),$A2645-1,0)),OFFSET(INDIRECT("'"&amp;'DATA for charts'!P$5&amp;"'!$Q1"),$A2645-1,0),NA())</f>
        <v>#N/A</v>
      </c>
      <c r="Q2645" s="28" t="e">
        <f ca="1">IF(ISNUMBER(OFFSET(INDIRECT("'"&amp;'DATA for charts'!Q$5&amp;"'!$Q1"),$A2645-1,0)),OFFSET(INDIRECT("'"&amp;'DATA for charts'!Q$5&amp;"'!$Q1"),$A2645-1,0),NA())</f>
        <v>#N/A</v>
      </c>
      <c r="R2645" s="28" t="e">
        <f ca="1">IF(ISNUMBER(OFFSET(INDIRECT("'"&amp;'DATA for charts'!R$5&amp;"'!$Q1"),$A2645-1,0)),OFFSET(INDIRECT("'"&amp;'DATA for charts'!R$5&amp;"'!$Q1"),$A2645-1,0),NA())</f>
        <v>#N/A</v>
      </c>
      <c r="S2645" s="28" t="e">
        <f ca="1">IF(ISNUMBER(OFFSET(INDIRECT("'"&amp;'DATA for charts'!S$5&amp;"'!$Q1"),$A2645-1,0)),OFFSET(INDIRECT("'"&amp;'DATA for charts'!S$5&amp;"'!$Q1"),$A2645-1,0),NA())</f>
        <v>#N/A</v>
      </c>
    </row>
    <row r="2646" spans="1:19">
      <c r="A2646" s="226">
        <f t="shared" si="1628"/>
        <v>248</v>
      </c>
      <c r="B2646" s="8">
        <v>19</v>
      </c>
      <c r="C2646" s="28">
        <f ca="1">IF(ISNUMBER(OFFSET(INDIRECT("'"&amp;'DATA for charts'!C$5&amp;"'!$Q1"),$A2646-1,0)),OFFSET(INDIRECT("'"&amp;'DATA for charts'!C$5&amp;"'!$Q1"),$A2646-1,0),NA())</f>
        <v>5.13</v>
      </c>
      <c r="D2646" s="28">
        <f ca="1">IF(ISNUMBER(OFFSET(INDIRECT("'"&amp;'DATA for charts'!D$5&amp;"'!$Q1"),$A2646-1,0)),OFFSET(INDIRECT("'"&amp;'DATA for charts'!D$5&amp;"'!$Q1"),$A2646-1,0),NA())</f>
        <v>5.0665170000000002</v>
      </c>
      <c r="E2646" s="28">
        <f ca="1">IF(ISNUMBER(OFFSET(INDIRECT("'"&amp;'DATA for charts'!E$5&amp;"'!$Q1"),$A2646-1,0)),OFFSET(INDIRECT("'"&amp;'DATA for charts'!E$5&amp;"'!$Q1"),$A2646-1,0),NA())</f>
        <v>5.09</v>
      </c>
      <c r="F2646" s="28">
        <f ca="1">IF(ISNUMBER(OFFSET(INDIRECT("'"&amp;'DATA for charts'!F$5&amp;"'!$Q1"),$A2646-1,0)),OFFSET(INDIRECT("'"&amp;'DATA for charts'!F$5&amp;"'!$Q1"),$A2646-1,0),NA())</f>
        <v>4.0886337474232164</v>
      </c>
      <c r="G2646" s="28">
        <f ca="1">IF(ISNUMBER(OFFSET(INDIRECT("'"&amp;'DATA for charts'!G$5&amp;"'!$Q1"),$A2646-1,0)),OFFSET(INDIRECT("'"&amp;'DATA for charts'!G$5&amp;"'!$Q1"),$A2646-1,0),NA())</f>
        <v>5.76</v>
      </c>
      <c r="H2646" s="28">
        <f ca="1">IF(ISNUMBER(OFFSET(INDIRECT("'"&amp;'DATA for charts'!H$5&amp;"'!$Q1"),$A2646-1,0)),OFFSET(INDIRECT("'"&amp;'DATA for charts'!H$5&amp;"'!$Q1"),$A2646-1,0),NA())</f>
        <v>4.2967912824849801</v>
      </c>
      <c r="I2646" s="28" t="e">
        <f ca="1">IF(ISNUMBER(OFFSET(INDIRECT("'"&amp;'DATA for charts'!I$5&amp;"'!$Q1"),$A2646-1,0)),OFFSET(INDIRECT("'"&amp;'DATA for charts'!I$5&amp;"'!$Q1"),$A2646-1,0),NA())</f>
        <v>#N/A</v>
      </c>
      <c r="J2646" s="28" t="e">
        <f ca="1">IF(ISNUMBER(OFFSET(INDIRECT("'"&amp;'DATA for charts'!J$5&amp;"'!$Q1"),$A2646-1,0)),OFFSET(INDIRECT("'"&amp;'DATA for charts'!J$5&amp;"'!$Q1"),$A2646-1,0),NA())</f>
        <v>#N/A</v>
      </c>
      <c r="K2646" s="28" t="e">
        <f ca="1">IF(ISNUMBER(OFFSET(INDIRECT("'"&amp;'DATA for charts'!K$5&amp;"'!$Q1"),$A2646-1,0)),OFFSET(INDIRECT("'"&amp;'DATA for charts'!K$5&amp;"'!$Q1"),$A2646-1,0),NA())</f>
        <v>#N/A</v>
      </c>
      <c r="L2646" s="28" t="e">
        <f ca="1">IF(ISNUMBER(OFFSET(INDIRECT("'"&amp;'DATA for charts'!L$5&amp;"'!$Q1"),$A2646-1,0)),OFFSET(INDIRECT("'"&amp;'DATA for charts'!L$5&amp;"'!$Q1"),$A2646-1,0),NA())</f>
        <v>#N/A</v>
      </c>
      <c r="M2646" s="28" t="e">
        <f ca="1">IF(ISNUMBER(OFFSET(INDIRECT("'"&amp;'DATA for charts'!M$5&amp;"'!$Q1"),$A2646-1,0)),OFFSET(INDIRECT("'"&amp;'DATA for charts'!M$5&amp;"'!$Q1"),$A2646-1,0),NA())</f>
        <v>#N/A</v>
      </c>
      <c r="N2646" s="28" t="e">
        <f ca="1">IF(ISNUMBER(OFFSET(INDIRECT("'"&amp;'DATA for charts'!N$5&amp;"'!$Q1"),$A2646-1,0)),OFFSET(INDIRECT("'"&amp;'DATA for charts'!N$5&amp;"'!$Q1"),$A2646-1,0),NA())</f>
        <v>#N/A</v>
      </c>
      <c r="O2646" s="28" t="e">
        <f ca="1">IF(ISNUMBER(OFFSET(INDIRECT("'"&amp;'DATA for charts'!O$5&amp;"'!$Q1"),$A2646-1,0)),OFFSET(INDIRECT("'"&amp;'DATA for charts'!O$5&amp;"'!$Q1"),$A2646-1,0),NA())</f>
        <v>#N/A</v>
      </c>
      <c r="P2646" s="28" t="e">
        <f ca="1">IF(ISNUMBER(OFFSET(INDIRECT("'"&amp;'DATA for charts'!P$5&amp;"'!$Q1"),$A2646-1,0)),OFFSET(INDIRECT("'"&amp;'DATA for charts'!P$5&amp;"'!$Q1"),$A2646-1,0),NA())</f>
        <v>#N/A</v>
      </c>
      <c r="Q2646" s="28" t="e">
        <f ca="1">IF(ISNUMBER(OFFSET(INDIRECT("'"&amp;'DATA for charts'!Q$5&amp;"'!$Q1"),$A2646-1,0)),OFFSET(INDIRECT("'"&amp;'DATA for charts'!Q$5&amp;"'!$Q1"),$A2646-1,0),NA())</f>
        <v>#N/A</v>
      </c>
      <c r="R2646" s="28" t="e">
        <f ca="1">IF(ISNUMBER(OFFSET(INDIRECT("'"&amp;'DATA for charts'!R$5&amp;"'!$Q1"),$A2646-1,0)),OFFSET(INDIRECT("'"&amp;'DATA for charts'!R$5&amp;"'!$Q1"),$A2646-1,0),NA())</f>
        <v>#N/A</v>
      </c>
      <c r="S2646" s="28" t="e">
        <f ca="1">IF(ISNUMBER(OFFSET(INDIRECT("'"&amp;'DATA for charts'!S$5&amp;"'!$Q1"),$A2646-1,0)),OFFSET(INDIRECT("'"&amp;'DATA for charts'!S$5&amp;"'!$Q1"),$A2646-1,0),NA())</f>
        <v>#N/A</v>
      </c>
    </row>
    <row r="2647" spans="1:19">
      <c r="A2647" s="226">
        <f t="shared" si="1628"/>
        <v>249</v>
      </c>
      <c r="B2647" s="8">
        <v>20</v>
      </c>
      <c r="C2647" s="28">
        <f ca="1">IF(ISNUMBER(OFFSET(INDIRECT("'"&amp;'DATA for charts'!C$5&amp;"'!$Q1"),$A2647-1,0)),OFFSET(INDIRECT("'"&amp;'DATA for charts'!C$5&amp;"'!$Q1"),$A2647-1,0),NA())</f>
        <v>0</v>
      </c>
      <c r="D2647" s="28">
        <f ca="1">IF(ISNUMBER(OFFSET(INDIRECT("'"&amp;'DATA for charts'!D$5&amp;"'!$Q1"),$A2647-1,0)),OFFSET(INDIRECT("'"&amp;'DATA for charts'!D$5&amp;"'!$Q1"),$A2647-1,0),NA())</f>
        <v>0</v>
      </c>
      <c r="E2647" s="28">
        <f ca="1">IF(ISNUMBER(OFFSET(INDIRECT("'"&amp;'DATA for charts'!E$5&amp;"'!$Q1"),$A2647-1,0)),OFFSET(INDIRECT("'"&amp;'DATA for charts'!E$5&amp;"'!$Q1"),$A2647-1,0),NA())</f>
        <v>0</v>
      </c>
      <c r="F2647" s="28">
        <f ca="1">IF(ISNUMBER(OFFSET(INDIRECT("'"&amp;'DATA for charts'!F$5&amp;"'!$Q1"),$A2647-1,0)),OFFSET(INDIRECT("'"&amp;'DATA for charts'!F$5&amp;"'!$Q1"),$A2647-1,0),NA())</f>
        <v>0</v>
      </c>
      <c r="G2647" s="28">
        <f ca="1">IF(ISNUMBER(OFFSET(INDIRECT("'"&amp;'DATA for charts'!G$5&amp;"'!$Q1"),$A2647-1,0)),OFFSET(INDIRECT("'"&amp;'DATA for charts'!G$5&amp;"'!$Q1"),$A2647-1,0),NA())</f>
        <v>0</v>
      </c>
      <c r="H2647" s="28">
        <f ca="1">IF(ISNUMBER(OFFSET(INDIRECT("'"&amp;'DATA for charts'!H$5&amp;"'!$Q1"),$A2647-1,0)),OFFSET(INDIRECT("'"&amp;'DATA for charts'!H$5&amp;"'!$Q1"),$A2647-1,0),NA())</f>
        <v>0</v>
      </c>
      <c r="I2647" s="28" t="e">
        <f ca="1">IF(ISNUMBER(OFFSET(INDIRECT("'"&amp;'DATA for charts'!I$5&amp;"'!$Q1"),$A2647-1,0)),OFFSET(INDIRECT("'"&amp;'DATA for charts'!I$5&amp;"'!$Q1"),$A2647-1,0),NA())</f>
        <v>#N/A</v>
      </c>
      <c r="J2647" s="28" t="e">
        <f ca="1">IF(ISNUMBER(OFFSET(INDIRECT("'"&amp;'DATA for charts'!J$5&amp;"'!$Q1"),$A2647-1,0)),OFFSET(INDIRECT("'"&amp;'DATA for charts'!J$5&amp;"'!$Q1"),$A2647-1,0),NA())</f>
        <v>#N/A</v>
      </c>
      <c r="K2647" s="28" t="e">
        <f ca="1">IF(ISNUMBER(OFFSET(INDIRECT("'"&amp;'DATA for charts'!K$5&amp;"'!$Q1"),$A2647-1,0)),OFFSET(INDIRECT("'"&amp;'DATA for charts'!K$5&amp;"'!$Q1"),$A2647-1,0),NA())</f>
        <v>#N/A</v>
      </c>
      <c r="L2647" s="28" t="e">
        <f ca="1">IF(ISNUMBER(OFFSET(INDIRECT("'"&amp;'DATA for charts'!L$5&amp;"'!$Q1"),$A2647-1,0)),OFFSET(INDIRECT("'"&amp;'DATA for charts'!L$5&amp;"'!$Q1"),$A2647-1,0),NA())</f>
        <v>#N/A</v>
      </c>
      <c r="M2647" s="28" t="e">
        <f ca="1">IF(ISNUMBER(OFFSET(INDIRECT("'"&amp;'DATA for charts'!M$5&amp;"'!$Q1"),$A2647-1,0)),OFFSET(INDIRECT("'"&amp;'DATA for charts'!M$5&amp;"'!$Q1"),$A2647-1,0),NA())</f>
        <v>#N/A</v>
      </c>
      <c r="N2647" s="28" t="e">
        <f ca="1">IF(ISNUMBER(OFFSET(INDIRECT("'"&amp;'DATA for charts'!N$5&amp;"'!$Q1"),$A2647-1,0)),OFFSET(INDIRECT("'"&amp;'DATA for charts'!N$5&amp;"'!$Q1"),$A2647-1,0),NA())</f>
        <v>#N/A</v>
      </c>
      <c r="O2647" s="28" t="e">
        <f ca="1">IF(ISNUMBER(OFFSET(INDIRECT("'"&amp;'DATA for charts'!O$5&amp;"'!$Q1"),$A2647-1,0)),OFFSET(INDIRECT("'"&amp;'DATA for charts'!O$5&amp;"'!$Q1"),$A2647-1,0),NA())</f>
        <v>#N/A</v>
      </c>
      <c r="P2647" s="28" t="e">
        <f ca="1">IF(ISNUMBER(OFFSET(INDIRECT("'"&amp;'DATA for charts'!P$5&amp;"'!$Q1"),$A2647-1,0)),OFFSET(INDIRECT("'"&amp;'DATA for charts'!P$5&amp;"'!$Q1"),$A2647-1,0),NA())</f>
        <v>#N/A</v>
      </c>
      <c r="Q2647" s="28" t="e">
        <f ca="1">IF(ISNUMBER(OFFSET(INDIRECT("'"&amp;'DATA for charts'!Q$5&amp;"'!$Q1"),$A2647-1,0)),OFFSET(INDIRECT("'"&amp;'DATA for charts'!Q$5&amp;"'!$Q1"),$A2647-1,0),NA())</f>
        <v>#N/A</v>
      </c>
      <c r="R2647" s="28" t="e">
        <f ca="1">IF(ISNUMBER(OFFSET(INDIRECT("'"&amp;'DATA for charts'!R$5&amp;"'!$Q1"),$A2647-1,0)),OFFSET(INDIRECT("'"&amp;'DATA for charts'!R$5&amp;"'!$Q1"),$A2647-1,0),NA())</f>
        <v>#N/A</v>
      </c>
      <c r="S2647" s="28" t="e">
        <f ca="1">IF(ISNUMBER(OFFSET(INDIRECT("'"&amp;'DATA for charts'!S$5&amp;"'!$Q1"),$A2647-1,0)),OFFSET(INDIRECT("'"&amp;'DATA for charts'!S$5&amp;"'!$Q1"),$A2647-1,0),NA())</f>
        <v>#N/A</v>
      </c>
    </row>
    <row r="2648" spans="1:19">
      <c r="A2648" s="226">
        <f t="shared" si="1628"/>
        <v>250</v>
      </c>
      <c r="B2648" s="8">
        <v>21</v>
      </c>
      <c r="C2648" s="28">
        <f ca="1">IF(ISNUMBER(OFFSET(INDIRECT("'"&amp;'DATA for charts'!C$5&amp;"'!$Q1"),$A2648-1,0)),OFFSET(INDIRECT("'"&amp;'DATA for charts'!C$5&amp;"'!$Q1"),$A2648-1,0),NA())</f>
        <v>0</v>
      </c>
      <c r="D2648" s="28">
        <f ca="1">IF(ISNUMBER(OFFSET(INDIRECT("'"&amp;'DATA for charts'!D$5&amp;"'!$Q1"),$A2648-1,0)),OFFSET(INDIRECT("'"&amp;'DATA for charts'!D$5&amp;"'!$Q1"),$A2648-1,0),NA())</f>
        <v>0</v>
      </c>
      <c r="E2648" s="28">
        <f ca="1">IF(ISNUMBER(OFFSET(INDIRECT("'"&amp;'DATA for charts'!E$5&amp;"'!$Q1"),$A2648-1,0)),OFFSET(INDIRECT("'"&amp;'DATA for charts'!E$5&amp;"'!$Q1"),$A2648-1,0),NA())</f>
        <v>0</v>
      </c>
      <c r="F2648" s="28">
        <f ca="1">IF(ISNUMBER(OFFSET(INDIRECT("'"&amp;'DATA for charts'!F$5&amp;"'!$Q1"),$A2648-1,0)),OFFSET(INDIRECT("'"&amp;'DATA for charts'!F$5&amp;"'!$Q1"),$A2648-1,0),NA())</f>
        <v>0</v>
      </c>
      <c r="G2648" s="28">
        <f ca="1">IF(ISNUMBER(OFFSET(INDIRECT("'"&amp;'DATA for charts'!G$5&amp;"'!$Q1"),$A2648-1,0)),OFFSET(INDIRECT("'"&amp;'DATA for charts'!G$5&amp;"'!$Q1"),$A2648-1,0),NA())</f>
        <v>0</v>
      </c>
      <c r="H2648" s="28">
        <f ca="1">IF(ISNUMBER(OFFSET(INDIRECT("'"&amp;'DATA for charts'!H$5&amp;"'!$Q1"),$A2648-1,0)),OFFSET(INDIRECT("'"&amp;'DATA for charts'!H$5&amp;"'!$Q1"),$A2648-1,0),NA())</f>
        <v>0</v>
      </c>
      <c r="I2648" s="28" t="e">
        <f ca="1">IF(ISNUMBER(OFFSET(INDIRECT("'"&amp;'DATA for charts'!I$5&amp;"'!$Q1"),$A2648-1,0)),OFFSET(INDIRECT("'"&amp;'DATA for charts'!I$5&amp;"'!$Q1"),$A2648-1,0),NA())</f>
        <v>#N/A</v>
      </c>
      <c r="J2648" s="28" t="e">
        <f ca="1">IF(ISNUMBER(OFFSET(INDIRECT("'"&amp;'DATA for charts'!J$5&amp;"'!$Q1"),$A2648-1,0)),OFFSET(INDIRECT("'"&amp;'DATA for charts'!J$5&amp;"'!$Q1"),$A2648-1,0),NA())</f>
        <v>#N/A</v>
      </c>
      <c r="K2648" s="28" t="e">
        <f ca="1">IF(ISNUMBER(OFFSET(INDIRECT("'"&amp;'DATA for charts'!K$5&amp;"'!$Q1"),$A2648-1,0)),OFFSET(INDIRECT("'"&amp;'DATA for charts'!K$5&amp;"'!$Q1"),$A2648-1,0),NA())</f>
        <v>#N/A</v>
      </c>
      <c r="L2648" s="28" t="e">
        <f ca="1">IF(ISNUMBER(OFFSET(INDIRECT("'"&amp;'DATA for charts'!L$5&amp;"'!$Q1"),$A2648-1,0)),OFFSET(INDIRECT("'"&amp;'DATA for charts'!L$5&amp;"'!$Q1"),$A2648-1,0),NA())</f>
        <v>#N/A</v>
      </c>
      <c r="M2648" s="28" t="e">
        <f ca="1">IF(ISNUMBER(OFFSET(INDIRECT("'"&amp;'DATA for charts'!M$5&amp;"'!$Q1"),$A2648-1,0)),OFFSET(INDIRECT("'"&amp;'DATA for charts'!M$5&amp;"'!$Q1"),$A2648-1,0),NA())</f>
        <v>#N/A</v>
      </c>
      <c r="N2648" s="28" t="e">
        <f ca="1">IF(ISNUMBER(OFFSET(INDIRECT("'"&amp;'DATA for charts'!N$5&amp;"'!$Q1"),$A2648-1,0)),OFFSET(INDIRECT("'"&amp;'DATA for charts'!N$5&amp;"'!$Q1"),$A2648-1,0),NA())</f>
        <v>#N/A</v>
      </c>
      <c r="O2648" s="28" t="e">
        <f ca="1">IF(ISNUMBER(OFFSET(INDIRECT("'"&amp;'DATA for charts'!O$5&amp;"'!$Q1"),$A2648-1,0)),OFFSET(INDIRECT("'"&amp;'DATA for charts'!O$5&amp;"'!$Q1"),$A2648-1,0),NA())</f>
        <v>#N/A</v>
      </c>
      <c r="P2648" s="28" t="e">
        <f ca="1">IF(ISNUMBER(OFFSET(INDIRECT("'"&amp;'DATA for charts'!P$5&amp;"'!$Q1"),$A2648-1,0)),OFFSET(INDIRECT("'"&amp;'DATA for charts'!P$5&amp;"'!$Q1"),$A2648-1,0),NA())</f>
        <v>#N/A</v>
      </c>
      <c r="Q2648" s="28" t="e">
        <f ca="1">IF(ISNUMBER(OFFSET(INDIRECT("'"&amp;'DATA for charts'!Q$5&amp;"'!$Q1"),$A2648-1,0)),OFFSET(INDIRECT("'"&amp;'DATA for charts'!Q$5&amp;"'!$Q1"),$A2648-1,0),NA())</f>
        <v>#N/A</v>
      </c>
      <c r="R2648" s="28" t="e">
        <f ca="1">IF(ISNUMBER(OFFSET(INDIRECT("'"&amp;'DATA for charts'!R$5&amp;"'!$Q1"),$A2648-1,0)),OFFSET(INDIRECT("'"&amp;'DATA for charts'!R$5&amp;"'!$Q1"),$A2648-1,0),NA())</f>
        <v>#N/A</v>
      </c>
      <c r="S2648" s="28" t="e">
        <f ca="1">IF(ISNUMBER(OFFSET(INDIRECT("'"&amp;'DATA for charts'!S$5&amp;"'!$Q1"),$A2648-1,0)),OFFSET(INDIRECT("'"&amp;'DATA for charts'!S$5&amp;"'!$Q1"),$A2648-1,0),NA())</f>
        <v>#N/A</v>
      </c>
    </row>
    <row r="2649" spans="1:19">
      <c r="A2649" s="226">
        <f t="shared" si="1628"/>
        <v>251</v>
      </c>
      <c r="B2649" s="8">
        <v>22</v>
      </c>
      <c r="C2649" s="28">
        <f ca="1">IF(ISNUMBER(OFFSET(INDIRECT("'"&amp;'DATA for charts'!C$5&amp;"'!$Q1"),$A2649-1,0)),OFFSET(INDIRECT("'"&amp;'DATA for charts'!C$5&amp;"'!$Q1"),$A2649-1,0),NA())</f>
        <v>0</v>
      </c>
      <c r="D2649" s="28">
        <f ca="1">IF(ISNUMBER(OFFSET(INDIRECT("'"&amp;'DATA for charts'!D$5&amp;"'!$Q1"),$A2649-1,0)),OFFSET(INDIRECT("'"&amp;'DATA for charts'!D$5&amp;"'!$Q1"),$A2649-1,0),NA())</f>
        <v>0</v>
      </c>
      <c r="E2649" s="28">
        <f ca="1">IF(ISNUMBER(OFFSET(INDIRECT("'"&amp;'DATA for charts'!E$5&amp;"'!$Q1"),$A2649-1,0)),OFFSET(INDIRECT("'"&amp;'DATA for charts'!E$5&amp;"'!$Q1"),$A2649-1,0),NA())</f>
        <v>0</v>
      </c>
      <c r="F2649" s="28">
        <f ca="1">IF(ISNUMBER(OFFSET(INDIRECT("'"&amp;'DATA for charts'!F$5&amp;"'!$Q1"),$A2649-1,0)),OFFSET(INDIRECT("'"&amp;'DATA for charts'!F$5&amp;"'!$Q1"),$A2649-1,0),NA())</f>
        <v>0</v>
      </c>
      <c r="G2649" s="28">
        <f ca="1">IF(ISNUMBER(OFFSET(INDIRECT("'"&amp;'DATA for charts'!G$5&amp;"'!$Q1"),$A2649-1,0)),OFFSET(INDIRECT("'"&amp;'DATA for charts'!G$5&amp;"'!$Q1"),$A2649-1,0),NA())</f>
        <v>0</v>
      </c>
      <c r="H2649" s="28">
        <f ca="1">IF(ISNUMBER(OFFSET(INDIRECT("'"&amp;'DATA for charts'!H$5&amp;"'!$Q1"),$A2649-1,0)),OFFSET(INDIRECT("'"&amp;'DATA for charts'!H$5&amp;"'!$Q1"),$A2649-1,0),NA())</f>
        <v>0</v>
      </c>
      <c r="I2649" s="28" t="e">
        <f ca="1">IF(ISNUMBER(OFFSET(INDIRECT("'"&amp;'DATA for charts'!I$5&amp;"'!$Q1"),$A2649-1,0)),OFFSET(INDIRECT("'"&amp;'DATA for charts'!I$5&amp;"'!$Q1"),$A2649-1,0),NA())</f>
        <v>#N/A</v>
      </c>
      <c r="J2649" s="28" t="e">
        <f ca="1">IF(ISNUMBER(OFFSET(INDIRECT("'"&amp;'DATA for charts'!J$5&amp;"'!$Q1"),$A2649-1,0)),OFFSET(INDIRECT("'"&amp;'DATA for charts'!J$5&amp;"'!$Q1"),$A2649-1,0),NA())</f>
        <v>#N/A</v>
      </c>
      <c r="K2649" s="28" t="e">
        <f ca="1">IF(ISNUMBER(OFFSET(INDIRECT("'"&amp;'DATA for charts'!K$5&amp;"'!$Q1"),$A2649-1,0)),OFFSET(INDIRECT("'"&amp;'DATA for charts'!K$5&amp;"'!$Q1"),$A2649-1,0),NA())</f>
        <v>#N/A</v>
      </c>
      <c r="L2649" s="28" t="e">
        <f ca="1">IF(ISNUMBER(OFFSET(INDIRECT("'"&amp;'DATA for charts'!L$5&amp;"'!$Q1"),$A2649-1,0)),OFFSET(INDIRECT("'"&amp;'DATA for charts'!L$5&amp;"'!$Q1"),$A2649-1,0),NA())</f>
        <v>#N/A</v>
      </c>
      <c r="M2649" s="28" t="e">
        <f ca="1">IF(ISNUMBER(OFFSET(INDIRECT("'"&amp;'DATA for charts'!M$5&amp;"'!$Q1"),$A2649-1,0)),OFFSET(INDIRECT("'"&amp;'DATA for charts'!M$5&amp;"'!$Q1"),$A2649-1,0),NA())</f>
        <v>#N/A</v>
      </c>
      <c r="N2649" s="28" t="e">
        <f ca="1">IF(ISNUMBER(OFFSET(INDIRECT("'"&amp;'DATA for charts'!N$5&amp;"'!$Q1"),$A2649-1,0)),OFFSET(INDIRECT("'"&amp;'DATA for charts'!N$5&amp;"'!$Q1"),$A2649-1,0),NA())</f>
        <v>#N/A</v>
      </c>
      <c r="O2649" s="28" t="e">
        <f ca="1">IF(ISNUMBER(OFFSET(INDIRECT("'"&amp;'DATA for charts'!O$5&amp;"'!$Q1"),$A2649-1,0)),OFFSET(INDIRECT("'"&amp;'DATA for charts'!O$5&amp;"'!$Q1"),$A2649-1,0),NA())</f>
        <v>#N/A</v>
      </c>
      <c r="P2649" s="28" t="e">
        <f ca="1">IF(ISNUMBER(OFFSET(INDIRECT("'"&amp;'DATA for charts'!P$5&amp;"'!$Q1"),$A2649-1,0)),OFFSET(INDIRECT("'"&amp;'DATA for charts'!P$5&amp;"'!$Q1"),$A2649-1,0),NA())</f>
        <v>#N/A</v>
      </c>
      <c r="Q2649" s="28" t="e">
        <f ca="1">IF(ISNUMBER(OFFSET(INDIRECT("'"&amp;'DATA for charts'!Q$5&amp;"'!$Q1"),$A2649-1,0)),OFFSET(INDIRECT("'"&amp;'DATA for charts'!Q$5&amp;"'!$Q1"),$A2649-1,0),NA())</f>
        <v>#N/A</v>
      </c>
      <c r="R2649" s="28" t="e">
        <f ca="1">IF(ISNUMBER(OFFSET(INDIRECT("'"&amp;'DATA for charts'!R$5&amp;"'!$Q1"),$A2649-1,0)),OFFSET(INDIRECT("'"&amp;'DATA for charts'!R$5&amp;"'!$Q1"),$A2649-1,0),NA())</f>
        <v>#N/A</v>
      </c>
      <c r="S2649" s="28" t="e">
        <f ca="1">IF(ISNUMBER(OFFSET(INDIRECT("'"&amp;'DATA for charts'!S$5&amp;"'!$Q1"),$A2649-1,0)),OFFSET(INDIRECT("'"&amp;'DATA for charts'!S$5&amp;"'!$Q1"),$A2649-1,0),NA())</f>
        <v>#N/A</v>
      </c>
    </row>
    <row r="2650" spans="1:19">
      <c r="A2650" s="226">
        <f t="shared" si="1628"/>
        <v>252</v>
      </c>
      <c r="B2650" s="8">
        <v>23</v>
      </c>
      <c r="C2650" s="28">
        <f ca="1">IF(ISNUMBER(OFFSET(INDIRECT("'"&amp;'DATA for charts'!C$5&amp;"'!$Q1"),$A2650-1,0)),OFFSET(INDIRECT("'"&amp;'DATA for charts'!C$5&amp;"'!$Q1"),$A2650-1,0),NA())</f>
        <v>0</v>
      </c>
      <c r="D2650" s="28">
        <f ca="1">IF(ISNUMBER(OFFSET(INDIRECT("'"&amp;'DATA for charts'!D$5&amp;"'!$Q1"),$A2650-1,0)),OFFSET(INDIRECT("'"&amp;'DATA for charts'!D$5&amp;"'!$Q1"),$A2650-1,0),NA())</f>
        <v>0</v>
      </c>
      <c r="E2650" s="28">
        <f ca="1">IF(ISNUMBER(OFFSET(INDIRECT("'"&amp;'DATA for charts'!E$5&amp;"'!$Q1"),$A2650-1,0)),OFFSET(INDIRECT("'"&amp;'DATA for charts'!E$5&amp;"'!$Q1"),$A2650-1,0),NA())</f>
        <v>0</v>
      </c>
      <c r="F2650" s="28">
        <f ca="1">IF(ISNUMBER(OFFSET(INDIRECT("'"&amp;'DATA for charts'!F$5&amp;"'!$Q1"),$A2650-1,0)),OFFSET(INDIRECT("'"&amp;'DATA for charts'!F$5&amp;"'!$Q1"),$A2650-1,0),NA())</f>
        <v>0</v>
      </c>
      <c r="G2650" s="28">
        <f ca="1">IF(ISNUMBER(OFFSET(INDIRECT("'"&amp;'DATA for charts'!G$5&amp;"'!$Q1"),$A2650-1,0)),OFFSET(INDIRECT("'"&amp;'DATA for charts'!G$5&amp;"'!$Q1"),$A2650-1,0),NA())</f>
        <v>0</v>
      </c>
      <c r="H2650" s="28">
        <f ca="1">IF(ISNUMBER(OFFSET(INDIRECT("'"&amp;'DATA for charts'!H$5&amp;"'!$Q1"),$A2650-1,0)),OFFSET(INDIRECT("'"&amp;'DATA for charts'!H$5&amp;"'!$Q1"),$A2650-1,0),NA())</f>
        <v>0</v>
      </c>
      <c r="I2650" s="28" t="e">
        <f ca="1">IF(ISNUMBER(OFFSET(INDIRECT("'"&amp;'DATA for charts'!I$5&amp;"'!$Q1"),$A2650-1,0)),OFFSET(INDIRECT("'"&amp;'DATA for charts'!I$5&amp;"'!$Q1"),$A2650-1,0),NA())</f>
        <v>#N/A</v>
      </c>
      <c r="J2650" s="28" t="e">
        <f ca="1">IF(ISNUMBER(OFFSET(INDIRECT("'"&amp;'DATA for charts'!J$5&amp;"'!$Q1"),$A2650-1,0)),OFFSET(INDIRECT("'"&amp;'DATA for charts'!J$5&amp;"'!$Q1"),$A2650-1,0),NA())</f>
        <v>#N/A</v>
      </c>
      <c r="K2650" s="28" t="e">
        <f ca="1">IF(ISNUMBER(OFFSET(INDIRECT("'"&amp;'DATA for charts'!K$5&amp;"'!$Q1"),$A2650-1,0)),OFFSET(INDIRECT("'"&amp;'DATA for charts'!K$5&amp;"'!$Q1"),$A2650-1,0),NA())</f>
        <v>#N/A</v>
      </c>
      <c r="L2650" s="28" t="e">
        <f ca="1">IF(ISNUMBER(OFFSET(INDIRECT("'"&amp;'DATA for charts'!L$5&amp;"'!$Q1"),$A2650-1,0)),OFFSET(INDIRECT("'"&amp;'DATA for charts'!L$5&amp;"'!$Q1"),$A2650-1,0),NA())</f>
        <v>#N/A</v>
      </c>
      <c r="M2650" s="28" t="e">
        <f ca="1">IF(ISNUMBER(OFFSET(INDIRECT("'"&amp;'DATA for charts'!M$5&amp;"'!$Q1"),$A2650-1,0)),OFFSET(INDIRECT("'"&amp;'DATA for charts'!M$5&amp;"'!$Q1"),$A2650-1,0),NA())</f>
        <v>#N/A</v>
      </c>
      <c r="N2650" s="28" t="e">
        <f ca="1">IF(ISNUMBER(OFFSET(INDIRECT("'"&amp;'DATA for charts'!N$5&amp;"'!$Q1"),$A2650-1,0)),OFFSET(INDIRECT("'"&amp;'DATA for charts'!N$5&amp;"'!$Q1"),$A2650-1,0),NA())</f>
        <v>#N/A</v>
      </c>
      <c r="O2650" s="28" t="e">
        <f ca="1">IF(ISNUMBER(OFFSET(INDIRECT("'"&amp;'DATA for charts'!O$5&amp;"'!$Q1"),$A2650-1,0)),OFFSET(INDIRECT("'"&amp;'DATA for charts'!O$5&amp;"'!$Q1"),$A2650-1,0),NA())</f>
        <v>#N/A</v>
      </c>
      <c r="P2650" s="28" t="e">
        <f ca="1">IF(ISNUMBER(OFFSET(INDIRECT("'"&amp;'DATA for charts'!P$5&amp;"'!$Q1"),$A2650-1,0)),OFFSET(INDIRECT("'"&amp;'DATA for charts'!P$5&amp;"'!$Q1"),$A2650-1,0),NA())</f>
        <v>#N/A</v>
      </c>
      <c r="Q2650" s="28" t="e">
        <f ca="1">IF(ISNUMBER(OFFSET(INDIRECT("'"&amp;'DATA for charts'!Q$5&amp;"'!$Q1"),$A2650-1,0)),OFFSET(INDIRECT("'"&amp;'DATA for charts'!Q$5&amp;"'!$Q1"),$A2650-1,0),NA())</f>
        <v>#N/A</v>
      </c>
      <c r="R2650" s="28" t="e">
        <f ca="1">IF(ISNUMBER(OFFSET(INDIRECT("'"&amp;'DATA for charts'!R$5&amp;"'!$Q1"),$A2650-1,0)),OFFSET(INDIRECT("'"&amp;'DATA for charts'!R$5&amp;"'!$Q1"),$A2650-1,0),NA())</f>
        <v>#N/A</v>
      </c>
      <c r="S2650" s="28" t="e">
        <f ca="1">IF(ISNUMBER(OFFSET(INDIRECT("'"&amp;'DATA for charts'!S$5&amp;"'!$Q1"),$A2650-1,0)),OFFSET(INDIRECT("'"&amp;'DATA for charts'!S$5&amp;"'!$Q1"),$A2650-1,0),NA())</f>
        <v>#N/A</v>
      </c>
    </row>
    <row r="2651" spans="1:19">
      <c r="A2651" s="226">
        <f t="shared" si="1628"/>
        <v>253</v>
      </c>
      <c r="B2651" s="8">
        <v>24</v>
      </c>
      <c r="C2651" s="28">
        <f ca="1">IF(ISNUMBER(OFFSET(INDIRECT("'"&amp;'DATA for charts'!C$5&amp;"'!$Q1"),$A2651-1,0)),OFFSET(INDIRECT("'"&amp;'DATA for charts'!C$5&amp;"'!$Q1"),$A2651-1,0),NA())</f>
        <v>0</v>
      </c>
      <c r="D2651" s="28">
        <f ca="1">IF(ISNUMBER(OFFSET(INDIRECT("'"&amp;'DATA for charts'!D$5&amp;"'!$Q1"),$A2651-1,0)),OFFSET(INDIRECT("'"&amp;'DATA for charts'!D$5&amp;"'!$Q1"),$A2651-1,0),NA())</f>
        <v>0</v>
      </c>
      <c r="E2651" s="28">
        <f ca="1">IF(ISNUMBER(OFFSET(INDIRECT("'"&amp;'DATA for charts'!E$5&amp;"'!$Q1"),$A2651-1,0)),OFFSET(INDIRECT("'"&amp;'DATA for charts'!E$5&amp;"'!$Q1"),$A2651-1,0),NA())</f>
        <v>0</v>
      </c>
      <c r="F2651" s="28">
        <f ca="1">IF(ISNUMBER(OFFSET(INDIRECT("'"&amp;'DATA for charts'!F$5&amp;"'!$Q1"),$A2651-1,0)),OFFSET(INDIRECT("'"&amp;'DATA for charts'!F$5&amp;"'!$Q1"),$A2651-1,0),NA())</f>
        <v>0</v>
      </c>
      <c r="G2651" s="28">
        <f ca="1">IF(ISNUMBER(OFFSET(INDIRECT("'"&amp;'DATA for charts'!G$5&amp;"'!$Q1"),$A2651-1,0)),OFFSET(INDIRECT("'"&amp;'DATA for charts'!G$5&amp;"'!$Q1"),$A2651-1,0),NA())</f>
        <v>0</v>
      </c>
      <c r="H2651" s="28">
        <f ca="1">IF(ISNUMBER(OFFSET(INDIRECT("'"&amp;'DATA for charts'!H$5&amp;"'!$Q1"),$A2651-1,0)),OFFSET(INDIRECT("'"&amp;'DATA for charts'!H$5&amp;"'!$Q1"),$A2651-1,0),NA())</f>
        <v>0</v>
      </c>
      <c r="I2651" s="28" t="e">
        <f ca="1">IF(ISNUMBER(OFFSET(INDIRECT("'"&amp;'DATA for charts'!I$5&amp;"'!$Q1"),$A2651-1,0)),OFFSET(INDIRECT("'"&amp;'DATA for charts'!I$5&amp;"'!$Q1"),$A2651-1,0),NA())</f>
        <v>#N/A</v>
      </c>
      <c r="J2651" s="28" t="e">
        <f ca="1">IF(ISNUMBER(OFFSET(INDIRECT("'"&amp;'DATA for charts'!J$5&amp;"'!$Q1"),$A2651-1,0)),OFFSET(INDIRECT("'"&amp;'DATA for charts'!J$5&amp;"'!$Q1"),$A2651-1,0),NA())</f>
        <v>#N/A</v>
      </c>
      <c r="K2651" s="28" t="e">
        <f ca="1">IF(ISNUMBER(OFFSET(INDIRECT("'"&amp;'DATA for charts'!K$5&amp;"'!$Q1"),$A2651-1,0)),OFFSET(INDIRECT("'"&amp;'DATA for charts'!K$5&amp;"'!$Q1"),$A2651-1,0),NA())</f>
        <v>#N/A</v>
      </c>
      <c r="L2651" s="28" t="e">
        <f ca="1">IF(ISNUMBER(OFFSET(INDIRECT("'"&amp;'DATA for charts'!L$5&amp;"'!$Q1"),$A2651-1,0)),OFFSET(INDIRECT("'"&amp;'DATA for charts'!L$5&amp;"'!$Q1"),$A2651-1,0),NA())</f>
        <v>#N/A</v>
      </c>
      <c r="M2651" s="28" t="e">
        <f ca="1">IF(ISNUMBER(OFFSET(INDIRECT("'"&amp;'DATA for charts'!M$5&amp;"'!$Q1"),$A2651-1,0)),OFFSET(INDIRECT("'"&amp;'DATA for charts'!M$5&amp;"'!$Q1"),$A2651-1,0),NA())</f>
        <v>#N/A</v>
      </c>
      <c r="N2651" s="28" t="e">
        <f ca="1">IF(ISNUMBER(OFFSET(INDIRECT("'"&amp;'DATA for charts'!N$5&amp;"'!$Q1"),$A2651-1,0)),OFFSET(INDIRECT("'"&amp;'DATA for charts'!N$5&amp;"'!$Q1"),$A2651-1,0),NA())</f>
        <v>#N/A</v>
      </c>
      <c r="O2651" s="28" t="e">
        <f ca="1">IF(ISNUMBER(OFFSET(INDIRECT("'"&amp;'DATA for charts'!O$5&amp;"'!$Q1"),$A2651-1,0)),OFFSET(INDIRECT("'"&amp;'DATA for charts'!O$5&amp;"'!$Q1"),$A2651-1,0),NA())</f>
        <v>#N/A</v>
      </c>
      <c r="P2651" s="28" t="e">
        <f ca="1">IF(ISNUMBER(OFFSET(INDIRECT("'"&amp;'DATA for charts'!P$5&amp;"'!$Q1"),$A2651-1,0)),OFFSET(INDIRECT("'"&amp;'DATA for charts'!P$5&amp;"'!$Q1"),$A2651-1,0),NA())</f>
        <v>#N/A</v>
      </c>
      <c r="Q2651" s="28" t="e">
        <f ca="1">IF(ISNUMBER(OFFSET(INDIRECT("'"&amp;'DATA for charts'!Q$5&amp;"'!$Q1"),$A2651-1,0)),OFFSET(INDIRECT("'"&amp;'DATA for charts'!Q$5&amp;"'!$Q1"),$A2651-1,0),NA())</f>
        <v>#N/A</v>
      </c>
      <c r="R2651" s="28" t="e">
        <f ca="1">IF(ISNUMBER(OFFSET(INDIRECT("'"&amp;'DATA for charts'!R$5&amp;"'!$Q1"),$A2651-1,0)),OFFSET(INDIRECT("'"&amp;'DATA for charts'!R$5&amp;"'!$Q1"),$A2651-1,0),NA())</f>
        <v>#N/A</v>
      </c>
      <c r="S2651" s="28" t="e">
        <f ca="1">IF(ISNUMBER(OFFSET(INDIRECT("'"&amp;'DATA for charts'!S$5&amp;"'!$Q1"),$A2651-1,0)),OFFSET(INDIRECT("'"&amp;'DATA for charts'!S$5&amp;"'!$Q1"),$A2651-1,0),NA())</f>
        <v>#N/A</v>
      </c>
    </row>
    <row r="2652" spans="1:19">
      <c r="A2652" s="216"/>
      <c r="B2652" s="37" t="s">
        <v>85</v>
      </c>
      <c r="C2652" s="37" t="s">
        <v>85</v>
      </c>
      <c r="D2652" s="37" t="s">
        <v>85</v>
      </c>
      <c r="E2652" s="37" t="s">
        <v>85</v>
      </c>
      <c r="F2652" s="37" t="s">
        <v>85</v>
      </c>
      <c r="G2652" s="37" t="s">
        <v>85</v>
      </c>
      <c r="H2652" s="37" t="s">
        <v>85</v>
      </c>
      <c r="I2652" s="37" t="s">
        <v>85</v>
      </c>
      <c r="J2652" s="37" t="s">
        <v>85</v>
      </c>
      <c r="K2652" s="37"/>
      <c r="L2652" s="37"/>
      <c r="M2652" s="37"/>
      <c r="N2652" s="37"/>
      <c r="O2652" s="37"/>
      <c r="P2652" s="37"/>
      <c r="Q2652" s="37"/>
      <c r="R2652" s="37"/>
      <c r="S2652" s="37" t="s">
        <v>85</v>
      </c>
    </row>
    <row r="2653" spans="1:19">
      <c r="A2653" s="216"/>
      <c r="B2653" s="37"/>
      <c r="C2653" s="37"/>
      <c r="D2653" s="37"/>
      <c r="E2653" s="37"/>
      <c r="F2653" s="37"/>
      <c r="G2653" s="37"/>
      <c r="H2653" s="37"/>
      <c r="I2653" s="37"/>
      <c r="J2653" s="37"/>
      <c r="K2653" s="37"/>
      <c r="L2653" s="37"/>
      <c r="M2653" s="37"/>
      <c r="N2653" s="37"/>
      <c r="O2653" s="37"/>
      <c r="P2653" s="37"/>
      <c r="Q2653" s="37"/>
      <c r="R2653" s="37"/>
      <c r="S2653" s="37"/>
    </row>
    <row r="2654" spans="1:19">
      <c r="A2654" s="216"/>
      <c r="B2654" s="37"/>
      <c r="C2654" s="37"/>
      <c r="D2654" s="37"/>
      <c r="E2654" s="37"/>
      <c r="F2654" s="37"/>
      <c r="G2654" s="37"/>
      <c r="H2654" s="37"/>
      <c r="I2654" s="37"/>
      <c r="J2654" s="37"/>
      <c r="K2654" s="37"/>
      <c r="L2654" s="37"/>
      <c r="M2654" s="37"/>
      <c r="N2654" s="37"/>
      <c r="O2654" s="37"/>
      <c r="P2654" s="37"/>
      <c r="Q2654" s="37"/>
      <c r="R2654" s="37"/>
      <c r="S2654" s="37"/>
    </row>
    <row r="2655" spans="1:19">
      <c r="A2655" s="216"/>
      <c r="B2655" s="37"/>
      <c r="C2655" s="37"/>
      <c r="D2655" s="37"/>
      <c r="E2655" s="37"/>
      <c r="F2655" s="37"/>
      <c r="G2655" s="37"/>
      <c r="H2655" s="37"/>
      <c r="I2655" s="37"/>
      <c r="J2655" s="37"/>
      <c r="K2655" s="37"/>
      <c r="L2655" s="37"/>
      <c r="M2655" s="37"/>
      <c r="N2655" s="37"/>
      <c r="O2655" s="37"/>
      <c r="P2655" s="37"/>
      <c r="Q2655" s="37"/>
      <c r="R2655" s="37"/>
      <c r="S2655" s="37"/>
    </row>
    <row r="2656" spans="1:19">
      <c r="A2656" s="216"/>
      <c r="B2656" s="37"/>
      <c r="C2656" s="37"/>
      <c r="D2656" s="37"/>
      <c r="E2656" s="37"/>
      <c r="F2656" s="37"/>
      <c r="G2656" s="37"/>
      <c r="H2656" s="37"/>
      <c r="I2656" s="37"/>
      <c r="J2656" s="37"/>
      <c r="K2656" s="37"/>
      <c r="L2656" s="37"/>
      <c r="M2656" s="37"/>
      <c r="N2656" s="37"/>
      <c r="O2656" s="37"/>
      <c r="P2656" s="37"/>
      <c r="Q2656" s="37"/>
      <c r="R2656" s="37"/>
      <c r="S2656" s="37"/>
    </row>
    <row r="2657" spans="1:19">
      <c r="A2657" s="216"/>
      <c r="B2657" s="37"/>
      <c r="C2657" s="37"/>
      <c r="D2657" s="37"/>
      <c r="E2657" s="37"/>
      <c r="F2657" s="37"/>
      <c r="G2657" s="37"/>
      <c r="H2657" s="37"/>
      <c r="I2657" s="37"/>
      <c r="J2657" s="37"/>
      <c r="K2657" s="37"/>
      <c r="L2657" s="37"/>
      <c r="M2657" s="37"/>
      <c r="N2657" s="37"/>
      <c r="O2657" s="37"/>
      <c r="P2657" s="37"/>
      <c r="Q2657" s="37"/>
      <c r="R2657" s="37"/>
      <c r="S2657" s="37"/>
    </row>
    <row r="2658" spans="1:19">
      <c r="A2658" s="216"/>
      <c r="B2658" s="37"/>
      <c r="C2658" s="37"/>
      <c r="D2658" s="37"/>
      <c r="E2658" s="37"/>
      <c r="F2658" s="37"/>
      <c r="G2658" s="37"/>
      <c r="H2658" s="37"/>
      <c r="I2658" s="37"/>
      <c r="J2658" s="37"/>
      <c r="K2658" s="37"/>
      <c r="L2658" s="37"/>
      <c r="M2658" s="37"/>
      <c r="N2658" s="37"/>
      <c r="O2658" s="37"/>
      <c r="P2658" s="37"/>
      <c r="Q2658" s="37"/>
      <c r="R2658" s="37"/>
      <c r="S2658" s="37"/>
    </row>
    <row r="2659" spans="1:19">
      <c r="A2659" s="216"/>
      <c r="B2659" s="464" t="s">
        <v>945</v>
      </c>
    </row>
    <row r="2660" spans="1:19">
      <c r="A2660" s="216"/>
      <c r="B2660" s="464" t="s">
        <v>95</v>
      </c>
    </row>
    <row r="2661" spans="1:19">
      <c r="A2661" s="216"/>
      <c r="B2661" s="464" t="s">
        <v>896</v>
      </c>
      <c r="S2661" s="34"/>
    </row>
    <row r="2662" spans="1:19">
      <c r="A2662" s="216"/>
      <c r="B2662" s="32" t="s">
        <v>82</v>
      </c>
      <c r="S2662" s="34"/>
    </row>
    <row r="2663" spans="1:19">
      <c r="A2663" s="216">
        <f>A2062</f>
        <v>0</v>
      </c>
      <c r="B2663" s="32" t="s">
        <v>65</v>
      </c>
      <c r="C2663" s="33" t="str">
        <f t="shared" ref="C2663:S2663" ca="1" si="1629">C2062</f>
        <v>BSIMAC</v>
      </c>
      <c r="D2663" s="33" t="str">
        <f t="shared" ca="1" si="1629"/>
        <v>CSE</v>
      </c>
      <c r="E2663" s="33" t="str">
        <f t="shared" ca="1" si="1629"/>
        <v>DeST</v>
      </c>
      <c r="F2663" s="33" t="str">
        <f t="shared" ca="1" si="1629"/>
        <v>EnergyPlus</v>
      </c>
      <c r="G2663" s="33" t="str">
        <f t="shared" ca="1" si="1629"/>
        <v>ESP-r</v>
      </c>
      <c r="H2663" s="33" t="str">
        <f t="shared" ca="1" si="1629"/>
        <v>TRNSYS</v>
      </c>
      <c r="I2663" s="33" t="str">
        <f t="shared" ca="1" si="1629"/>
        <v>TestSpec-Alt</v>
      </c>
      <c r="J2663" s="33">
        <f t="shared" ca="1" si="1629"/>
        <v>0</v>
      </c>
      <c r="K2663" s="33">
        <f t="shared" ca="1" si="1629"/>
        <v>0</v>
      </c>
      <c r="L2663" s="33">
        <f t="shared" ca="1" si="1629"/>
        <v>0</v>
      </c>
      <c r="M2663" s="33">
        <f t="shared" ca="1" si="1629"/>
        <v>0</v>
      </c>
      <c r="N2663" s="33">
        <f t="shared" ca="1" si="1629"/>
        <v>0</v>
      </c>
      <c r="O2663" s="33">
        <f t="shared" ca="1" si="1629"/>
        <v>0</v>
      </c>
      <c r="P2663" s="33">
        <f t="shared" ca="1" si="1629"/>
        <v>0</v>
      </c>
      <c r="Q2663" s="33">
        <f t="shared" ca="1" si="1629"/>
        <v>0</v>
      </c>
      <c r="R2663" s="33">
        <f t="shared" ca="1" si="1629"/>
        <v>0</v>
      </c>
      <c r="S2663" s="33" t="str">
        <f t="shared" ca="1" si="1629"/>
        <v>Tested Prg</v>
      </c>
    </row>
    <row r="2664" spans="1:19">
      <c r="A2664" s="216">
        <f>A2061</f>
        <v>0</v>
      </c>
      <c r="B2664" s="32" t="s">
        <v>66</v>
      </c>
      <c r="C2664" s="33">
        <f t="shared" ref="C2664:S2664" si="1630">C2061</f>
        <v>0</v>
      </c>
      <c r="D2664" s="33">
        <f t="shared" si="1630"/>
        <v>0</v>
      </c>
      <c r="E2664" s="33">
        <f t="shared" si="1630"/>
        <v>0</v>
      </c>
      <c r="F2664" s="33">
        <f t="shared" si="1630"/>
        <v>0</v>
      </c>
      <c r="G2664" s="33">
        <f t="shared" si="1630"/>
        <v>0</v>
      </c>
      <c r="H2664" s="33">
        <f t="shared" si="1630"/>
        <v>0</v>
      </c>
      <c r="I2664" s="33">
        <f t="shared" si="1630"/>
        <v>0</v>
      </c>
      <c r="J2664" s="33">
        <f t="shared" si="1630"/>
        <v>0</v>
      </c>
      <c r="K2664" s="33">
        <f t="shared" si="1630"/>
        <v>0</v>
      </c>
      <c r="L2664" s="33">
        <f t="shared" si="1630"/>
        <v>0</v>
      </c>
      <c r="M2664" s="33">
        <f t="shared" si="1630"/>
        <v>0</v>
      </c>
      <c r="N2664" s="33">
        <f t="shared" si="1630"/>
        <v>0</v>
      </c>
      <c r="O2664" s="33">
        <f t="shared" si="1630"/>
        <v>0</v>
      </c>
      <c r="P2664" s="33">
        <f t="shared" si="1630"/>
        <v>0</v>
      </c>
      <c r="Q2664" s="33">
        <f t="shared" si="1630"/>
        <v>0</v>
      </c>
      <c r="R2664" s="33">
        <f t="shared" si="1630"/>
        <v>0</v>
      </c>
      <c r="S2664" s="33">
        <f t="shared" si="1630"/>
        <v>0</v>
      </c>
    </row>
    <row r="2665" spans="1:19">
      <c r="A2665" s="216" t="s">
        <v>84</v>
      </c>
      <c r="B2665" s="32" t="s">
        <v>83</v>
      </c>
      <c r="C2665" s="34" t="s">
        <v>84</v>
      </c>
      <c r="D2665" s="34" t="s">
        <v>84</v>
      </c>
      <c r="E2665" s="34" t="s">
        <v>84</v>
      </c>
      <c r="F2665" s="34" t="s">
        <v>84</v>
      </c>
      <c r="G2665" s="34" t="s">
        <v>84</v>
      </c>
      <c r="H2665" s="34" t="s">
        <v>84</v>
      </c>
      <c r="I2665" s="34" t="s">
        <v>84</v>
      </c>
      <c r="J2665" s="34" t="s">
        <v>84</v>
      </c>
      <c r="K2665" s="34" t="s">
        <v>84</v>
      </c>
      <c r="L2665" s="34" t="s">
        <v>84</v>
      </c>
      <c r="M2665" s="34" t="s">
        <v>84</v>
      </c>
      <c r="N2665" s="34" t="s">
        <v>84</v>
      </c>
      <c r="O2665" s="34" t="s">
        <v>84</v>
      </c>
      <c r="P2665" s="34" t="s">
        <v>84</v>
      </c>
      <c r="Q2665" s="34" t="s">
        <v>84</v>
      </c>
      <c r="R2665" s="34" t="s">
        <v>84</v>
      </c>
      <c r="S2665" s="34" t="s">
        <v>84</v>
      </c>
    </row>
    <row r="2666" spans="1:19">
      <c r="A2666" s="216" t="s">
        <v>85</v>
      </c>
      <c r="B2666" s="37" t="s">
        <v>85</v>
      </c>
      <c r="C2666" s="37" t="s">
        <v>85</v>
      </c>
      <c r="D2666" s="37" t="s">
        <v>85</v>
      </c>
      <c r="E2666" s="37" t="s">
        <v>85</v>
      </c>
      <c r="F2666" s="37" t="s">
        <v>85</v>
      </c>
      <c r="G2666" s="37" t="s">
        <v>85</v>
      </c>
      <c r="H2666" s="37" t="s">
        <v>85</v>
      </c>
      <c r="I2666" s="37" t="s">
        <v>85</v>
      </c>
      <c r="J2666" s="37" t="s">
        <v>85</v>
      </c>
      <c r="K2666" s="37" t="s">
        <v>85</v>
      </c>
      <c r="L2666" s="37" t="s">
        <v>85</v>
      </c>
      <c r="M2666" s="37" t="s">
        <v>85</v>
      </c>
      <c r="N2666" s="37" t="s">
        <v>85</v>
      </c>
      <c r="O2666" s="37" t="s">
        <v>85</v>
      </c>
      <c r="P2666" s="37" t="s">
        <v>85</v>
      </c>
      <c r="Q2666" s="37" t="s">
        <v>85</v>
      </c>
      <c r="R2666" s="37" t="s">
        <v>85</v>
      </c>
      <c r="S2666" s="37" t="s">
        <v>85</v>
      </c>
    </row>
    <row r="2667" spans="1:19">
      <c r="A2667" s="216">
        <f>A2062</f>
        <v>0</v>
      </c>
      <c r="B2667" s="37"/>
      <c r="C2667" s="33" t="str">
        <f t="shared" ref="C2667:S2667" ca="1" si="1631">C2062</f>
        <v>BSIMAC</v>
      </c>
      <c r="D2667" s="33" t="str">
        <f t="shared" ca="1" si="1631"/>
        <v>CSE</v>
      </c>
      <c r="E2667" s="33" t="str">
        <f t="shared" ca="1" si="1631"/>
        <v>DeST</v>
      </c>
      <c r="F2667" s="33" t="str">
        <f t="shared" ca="1" si="1631"/>
        <v>EnergyPlus</v>
      </c>
      <c r="G2667" s="33" t="str">
        <f t="shared" ca="1" si="1631"/>
        <v>ESP-r</v>
      </c>
      <c r="H2667" s="33" t="str">
        <f t="shared" ca="1" si="1631"/>
        <v>TRNSYS</v>
      </c>
      <c r="I2667" s="33" t="str">
        <f t="shared" ca="1" si="1631"/>
        <v>TestSpec-Alt</v>
      </c>
      <c r="J2667" s="33">
        <f t="shared" ca="1" si="1631"/>
        <v>0</v>
      </c>
      <c r="K2667" s="33">
        <f t="shared" ca="1" si="1631"/>
        <v>0</v>
      </c>
      <c r="L2667" s="33">
        <f t="shared" ca="1" si="1631"/>
        <v>0</v>
      </c>
      <c r="M2667" s="33">
        <f t="shared" ca="1" si="1631"/>
        <v>0</v>
      </c>
      <c r="N2667" s="33">
        <f t="shared" ca="1" si="1631"/>
        <v>0</v>
      </c>
      <c r="O2667" s="33">
        <f t="shared" ca="1" si="1631"/>
        <v>0</v>
      </c>
      <c r="P2667" s="33">
        <f t="shared" ca="1" si="1631"/>
        <v>0</v>
      </c>
      <c r="Q2667" s="33">
        <f t="shared" ca="1" si="1631"/>
        <v>0</v>
      </c>
      <c r="R2667" s="33">
        <f t="shared" ca="1" si="1631"/>
        <v>0</v>
      </c>
      <c r="S2667" s="33" t="str">
        <f t="shared" ca="1" si="1631"/>
        <v>Tested Prg</v>
      </c>
    </row>
    <row r="2668" spans="1:19">
      <c r="A2668" s="226">
        <v>230</v>
      </c>
      <c r="B2668" s="8">
        <v>1</v>
      </c>
      <c r="C2668" s="28">
        <f ca="1">IF(ISNUMBER(OFFSET(INDIRECT("'"&amp;'DATA for charts'!C$5&amp;"'!$r1"),$A2668-1,0)),OFFSET(INDIRECT("'"&amp;'DATA for charts'!C$5&amp;"'!$r1"),$A2668-1,0),NA())</f>
        <v>0</v>
      </c>
      <c r="D2668" s="28">
        <f ca="1">IF(ISNUMBER(OFFSET(INDIRECT("'"&amp;'DATA for charts'!D$5&amp;"'!$r1"),$A2668-1,0)),OFFSET(INDIRECT("'"&amp;'DATA for charts'!D$5&amp;"'!$r1"),$A2668-1,0),NA())</f>
        <v>0</v>
      </c>
      <c r="E2668" s="28">
        <f ca="1">IF(ISNUMBER(OFFSET(INDIRECT("'"&amp;'DATA for charts'!E$5&amp;"'!$r1"),$A2668-1,0)),OFFSET(INDIRECT("'"&amp;'DATA for charts'!E$5&amp;"'!$r1"),$A2668-1,0),NA())</f>
        <v>0</v>
      </c>
      <c r="F2668" s="28">
        <f ca="1">IF(ISNUMBER(OFFSET(INDIRECT("'"&amp;'DATA for charts'!F$5&amp;"'!$r1"),$A2668-1,0)),OFFSET(INDIRECT("'"&amp;'DATA for charts'!F$5&amp;"'!$r1"),$A2668-1,0),NA())</f>
        <v>0</v>
      </c>
      <c r="G2668" s="28">
        <f ca="1">IF(ISNUMBER(OFFSET(INDIRECT("'"&amp;'DATA for charts'!G$5&amp;"'!$r1"),$A2668-1,0)),OFFSET(INDIRECT("'"&amp;'DATA for charts'!G$5&amp;"'!$r1"),$A2668-1,0),NA())</f>
        <v>0</v>
      </c>
      <c r="H2668" s="28">
        <f ca="1">IF(ISNUMBER(OFFSET(INDIRECT("'"&amp;'DATA for charts'!H$5&amp;"'!$r1"),$A2668-1,0)),OFFSET(INDIRECT("'"&amp;'DATA for charts'!H$5&amp;"'!$r1"),$A2668-1,0),NA())</f>
        <v>0</v>
      </c>
      <c r="I2668" s="28" t="e">
        <f ca="1">IF(ISNUMBER(OFFSET(INDIRECT("'"&amp;'DATA for charts'!I$5&amp;"'!$r1"),$A2668-1,0)),OFFSET(INDIRECT("'"&amp;'DATA for charts'!I$5&amp;"'!$r1"),$A2668-1,0),NA())</f>
        <v>#N/A</v>
      </c>
      <c r="J2668" s="28" t="e">
        <f ca="1">IF(ISNUMBER(OFFSET(INDIRECT("'"&amp;'DATA for charts'!J$5&amp;"'!$r1"),$A2668-1,0)),OFFSET(INDIRECT("'"&amp;'DATA for charts'!J$5&amp;"'!$r1"),$A2668-1,0),NA())</f>
        <v>#N/A</v>
      </c>
      <c r="K2668" s="28" t="e">
        <f ca="1">IF(ISNUMBER(OFFSET(INDIRECT("'"&amp;'DATA for charts'!K$5&amp;"'!$r1"),$A2668-1,0)),OFFSET(INDIRECT("'"&amp;'DATA for charts'!K$5&amp;"'!$r1"),$A2668-1,0),NA())</f>
        <v>#N/A</v>
      </c>
      <c r="L2668" s="28" t="e">
        <f ca="1">IF(ISNUMBER(OFFSET(INDIRECT("'"&amp;'DATA for charts'!L$5&amp;"'!$r1"),$A2668-1,0)),OFFSET(INDIRECT("'"&amp;'DATA for charts'!L$5&amp;"'!$r1"),$A2668-1,0),NA())</f>
        <v>#N/A</v>
      </c>
      <c r="M2668" s="28" t="e">
        <f ca="1">IF(ISNUMBER(OFFSET(INDIRECT("'"&amp;'DATA for charts'!M$5&amp;"'!$r1"),$A2668-1,0)),OFFSET(INDIRECT("'"&amp;'DATA for charts'!M$5&amp;"'!$r1"),$A2668-1,0),NA())</f>
        <v>#N/A</v>
      </c>
      <c r="N2668" s="28" t="e">
        <f ca="1">IF(ISNUMBER(OFFSET(INDIRECT("'"&amp;'DATA for charts'!N$5&amp;"'!$r1"),$A2668-1,0)),OFFSET(INDIRECT("'"&amp;'DATA for charts'!N$5&amp;"'!$r1"),$A2668-1,0),NA())</f>
        <v>#N/A</v>
      </c>
      <c r="O2668" s="28" t="e">
        <f ca="1">IF(ISNUMBER(OFFSET(INDIRECT("'"&amp;'DATA for charts'!O$5&amp;"'!$r1"),$A2668-1,0)),OFFSET(INDIRECT("'"&amp;'DATA for charts'!O$5&amp;"'!$r1"),$A2668-1,0),NA())</f>
        <v>#N/A</v>
      </c>
      <c r="P2668" s="28" t="e">
        <f ca="1">IF(ISNUMBER(OFFSET(INDIRECT("'"&amp;'DATA for charts'!P$5&amp;"'!$r1"),$A2668-1,0)),OFFSET(INDIRECT("'"&amp;'DATA for charts'!P$5&amp;"'!$r1"),$A2668-1,0),NA())</f>
        <v>#N/A</v>
      </c>
      <c r="Q2668" s="28" t="e">
        <f ca="1">IF(ISNUMBER(OFFSET(INDIRECT("'"&amp;'DATA for charts'!Q$5&amp;"'!$r1"),$A2668-1,0)),OFFSET(INDIRECT("'"&amp;'DATA for charts'!Q$5&amp;"'!$r1"),$A2668-1,0),NA())</f>
        <v>#N/A</v>
      </c>
      <c r="R2668" s="28" t="e">
        <f ca="1">IF(ISNUMBER(OFFSET(INDIRECT("'"&amp;'DATA for charts'!R$5&amp;"'!$r1"),$A2668-1,0)),OFFSET(INDIRECT("'"&amp;'DATA for charts'!R$5&amp;"'!$r1"),$A2668-1,0),NA())</f>
        <v>#N/A</v>
      </c>
      <c r="S2668" s="28" t="e">
        <f ca="1">IF(ISNUMBER(OFFSET(INDIRECT("'"&amp;'DATA for charts'!S$5&amp;"'!$r1"),$A2668-1,0)),OFFSET(INDIRECT("'"&amp;'DATA for charts'!S$5&amp;"'!$r1"),$A2668-1,0),NA())</f>
        <v>#N/A</v>
      </c>
    </row>
    <row r="2669" spans="1:19">
      <c r="A2669" s="226">
        <f t="shared" ref="A2669:A2691" si="1632">A2668+1</f>
        <v>231</v>
      </c>
      <c r="B2669" s="8">
        <v>2</v>
      </c>
      <c r="C2669" s="28">
        <f ca="1">IF(ISNUMBER(OFFSET(INDIRECT("'"&amp;'DATA for charts'!C$5&amp;"'!$r1"),$A2669-1,0)),OFFSET(INDIRECT("'"&amp;'DATA for charts'!C$5&amp;"'!$r1"),$A2669-1,0),NA())</f>
        <v>0</v>
      </c>
      <c r="D2669" s="28">
        <f ca="1">IF(ISNUMBER(OFFSET(INDIRECT("'"&amp;'DATA for charts'!D$5&amp;"'!$r1"),$A2669-1,0)),OFFSET(INDIRECT("'"&amp;'DATA for charts'!D$5&amp;"'!$r1"),$A2669-1,0),NA())</f>
        <v>0</v>
      </c>
      <c r="E2669" s="28">
        <f ca="1">IF(ISNUMBER(OFFSET(INDIRECT("'"&amp;'DATA for charts'!E$5&amp;"'!$r1"),$A2669-1,0)),OFFSET(INDIRECT("'"&amp;'DATA for charts'!E$5&amp;"'!$r1"),$A2669-1,0),NA())</f>
        <v>0</v>
      </c>
      <c r="F2669" s="28">
        <f ca="1">IF(ISNUMBER(OFFSET(INDIRECT("'"&amp;'DATA for charts'!F$5&amp;"'!$r1"),$A2669-1,0)),OFFSET(INDIRECT("'"&amp;'DATA for charts'!F$5&amp;"'!$r1"),$A2669-1,0),NA())</f>
        <v>0</v>
      </c>
      <c r="G2669" s="28">
        <f ca="1">IF(ISNUMBER(OFFSET(INDIRECT("'"&amp;'DATA for charts'!G$5&amp;"'!$r1"),$A2669-1,0)),OFFSET(INDIRECT("'"&amp;'DATA for charts'!G$5&amp;"'!$r1"),$A2669-1,0),NA())</f>
        <v>0</v>
      </c>
      <c r="H2669" s="28">
        <f ca="1">IF(ISNUMBER(OFFSET(INDIRECT("'"&amp;'DATA for charts'!H$5&amp;"'!$r1"),$A2669-1,0)),OFFSET(INDIRECT("'"&amp;'DATA for charts'!H$5&amp;"'!$r1"),$A2669-1,0),NA())</f>
        <v>0</v>
      </c>
      <c r="I2669" s="28" t="e">
        <f ca="1">IF(ISNUMBER(OFFSET(INDIRECT("'"&amp;'DATA for charts'!I$5&amp;"'!$r1"),$A2669-1,0)),OFFSET(INDIRECT("'"&amp;'DATA for charts'!I$5&amp;"'!$r1"),$A2669-1,0),NA())</f>
        <v>#N/A</v>
      </c>
      <c r="J2669" s="28" t="e">
        <f ca="1">IF(ISNUMBER(OFFSET(INDIRECT("'"&amp;'DATA for charts'!J$5&amp;"'!$r1"),$A2669-1,0)),OFFSET(INDIRECT("'"&amp;'DATA for charts'!J$5&amp;"'!$r1"),$A2669-1,0),NA())</f>
        <v>#N/A</v>
      </c>
      <c r="K2669" s="28" t="e">
        <f ca="1">IF(ISNUMBER(OFFSET(INDIRECT("'"&amp;'DATA for charts'!K$5&amp;"'!$r1"),$A2669-1,0)),OFFSET(INDIRECT("'"&amp;'DATA for charts'!K$5&amp;"'!$r1"),$A2669-1,0),NA())</f>
        <v>#N/A</v>
      </c>
      <c r="L2669" s="28" t="e">
        <f ca="1">IF(ISNUMBER(OFFSET(INDIRECT("'"&amp;'DATA for charts'!L$5&amp;"'!$r1"),$A2669-1,0)),OFFSET(INDIRECT("'"&amp;'DATA for charts'!L$5&amp;"'!$r1"),$A2669-1,0),NA())</f>
        <v>#N/A</v>
      </c>
      <c r="M2669" s="28" t="e">
        <f ca="1">IF(ISNUMBER(OFFSET(INDIRECT("'"&amp;'DATA for charts'!M$5&amp;"'!$r1"),$A2669-1,0)),OFFSET(INDIRECT("'"&amp;'DATA for charts'!M$5&amp;"'!$r1"),$A2669-1,0),NA())</f>
        <v>#N/A</v>
      </c>
      <c r="N2669" s="28" t="e">
        <f ca="1">IF(ISNUMBER(OFFSET(INDIRECT("'"&amp;'DATA for charts'!N$5&amp;"'!$r1"),$A2669-1,0)),OFFSET(INDIRECT("'"&amp;'DATA for charts'!N$5&amp;"'!$r1"),$A2669-1,0),NA())</f>
        <v>#N/A</v>
      </c>
      <c r="O2669" s="28" t="e">
        <f ca="1">IF(ISNUMBER(OFFSET(INDIRECT("'"&amp;'DATA for charts'!O$5&amp;"'!$r1"),$A2669-1,0)),OFFSET(INDIRECT("'"&amp;'DATA for charts'!O$5&amp;"'!$r1"),$A2669-1,0),NA())</f>
        <v>#N/A</v>
      </c>
      <c r="P2669" s="28" t="e">
        <f ca="1">IF(ISNUMBER(OFFSET(INDIRECT("'"&amp;'DATA for charts'!P$5&amp;"'!$r1"),$A2669-1,0)),OFFSET(INDIRECT("'"&amp;'DATA for charts'!P$5&amp;"'!$r1"),$A2669-1,0),NA())</f>
        <v>#N/A</v>
      </c>
      <c r="Q2669" s="28" t="e">
        <f ca="1">IF(ISNUMBER(OFFSET(INDIRECT("'"&amp;'DATA for charts'!Q$5&amp;"'!$r1"),$A2669-1,0)),OFFSET(INDIRECT("'"&amp;'DATA for charts'!Q$5&amp;"'!$r1"),$A2669-1,0),NA())</f>
        <v>#N/A</v>
      </c>
      <c r="R2669" s="28" t="e">
        <f ca="1">IF(ISNUMBER(OFFSET(INDIRECT("'"&amp;'DATA for charts'!R$5&amp;"'!$r1"),$A2669-1,0)),OFFSET(INDIRECT("'"&amp;'DATA for charts'!R$5&amp;"'!$r1"),$A2669-1,0),NA())</f>
        <v>#N/A</v>
      </c>
      <c r="S2669" s="28" t="e">
        <f ca="1">IF(ISNUMBER(OFFSET(INDIRECT("'"&amp;'DATA for charts'!S$5&amp;"'!$r1"),$A2669-1,0)),OFFSET(INDIRECT("'"&amp;'DATA for charts'!S$5&amp;"'!$r1"),$A2669-1,0),NA())</f>
        <v>#N/A</v>
      </c>
    </row>
    <row r="2670" spans="1:19">
      <c r="A2670" s="226">
        <f t="shared" si="1632"/>
        <v>232</v>
      </c>
      <c r="B2670" s="8">
        <v>3</v>
      </c>
      <c r="C2670" s="28">
        <f ca="1">IF(ISNUMBER(OFFSET(INDIRECT("'"&amp;'DATA for charts'!C$5&amp;"'!$r1"),$A2670-1,0)),OFFSET(INDIRECT("'"&amp;'DATA for charts'!C$5&amp;"'!$r1"),$A2670-1,0),NA())</f>
        <v>0</v>
      </c>
      <c r="D2670" s="28">
        <f ca="1">IF(ISNUMBER(OFFSET(INDIRECT("'"&amp;'DATA for charts'!D$5&amp;"'!$r1"),$A2670-1,0)),OFFSET(INDIRECT("'"&amp;'DATA for charts'!D$5&amp;"'!$r1"),$A2670-1,0),NA())</f>
        <v>0</v>
      </c>
      <c r="E2670" s="28">
        <f ca="1">IF(ISNUMBER(OFFSET(INDIRECT("'"&amp;'DATA for charts'!E$5&amp;"'!$r1"),$A2670-1,0)),OFFSET(INDIRECT("'"&amp;'DATA for charts'!E$5&amp;"'!$r1"),$A2670-1,0),NA())</f>
        <v>0</v>
      </c>
      <c r="F2670" s="28">
        <f ca="1">IF(ISNUMBER(OFFSET(INDIRECT("'"&amp;'DATA for charts'!F$5&amp;"'!$r1"),$A2670-1,0)),OFFSET(INDIRECT("'"&amp;'DATA for charts'!F$5&amp;"'!$r1"),$A2670-1,0),NA())</f>
        <v>0</v>
      </c>
      <c r="G2670" s="28">
        <f ca="1">IF(ISNUMBER(OFFSET(INDIRECT("'"&amp;'DATA for charts'!G$5&amp;"'!$r1"),$A2670-1,0)),OFFSET(INDIRECT("'"&amp;'DATA for charts'!G$5&amp;"'!$r1"),$A2670-1,0),NA())</f>
        <v>0</v>
      </c>
      <c r="H2670" s="28">
        <f ca="1">IF(ISNUMBER(OFFSET(INDIRECT("'"&amp;'DATA for charts'!H$5&amp;"'!$r1"),$A2670-1,0)),OFFSET(INDIRECT("'"&amp;'DATA for charts'!H$5&amp;"'!$r1"),$A2670-1,0),NA())</f>
        <v>0</v>
      </c>
      <c r="I2670" s="28" t="e">
        <f ca="1">IF(ISNUMBER(OFFSET(INDIRECT("'"&amp;'DATA for charts'!I$5&amp;"'!$r1"),$A2670-1,0)),OFFSET(INDIRECT("'"&amp;'DATA for charts'!I$5&amp;"'!$r1"),$A2670-1,0),NA())</f>
        <v>#N/A</v>
      </c>
      <c r="J2670" s="28" t="e">
        <f ca="1">IF(ISNUMBER(OFFSET(INDIRECT("'"&amp;'DATA for charts'!J$5&amp;"'!$r1"),$A2670-1,0)),OFFSET(INDIRECT("'"&amp;'DATA for charts'!J$5&amp;"'!$r1"),$A2670-1,0),NA())</f>
        <v>#N/A</v>
      </c>
      <c r="K2670" s="28" t="e">
        <f ca="1">IF(ISNUMBER(OFFSET(INDIRECT("'"&amp;'DATA for charts'!K$5&amp;"'!$r1"),$A2670-1,0)),OFFSET(INDIRECT("'"&amp;'DATA for charts'!K$5&amp;"'!$r1"),$A2670-1,0),NA())</f>
        <v>#N/A</v>
      </c>
      <c r="L2670" s="28" t="e">
        <f ca="1">IF(ISNUMBER(OFFSET(INDIRECT("'"&amp;'DATA for charts'!L$5&amp;"'!$r1"),$A2670-1,0)),OFFSET(INDIRECT("'"&amp;'DATA for charts'!L$5&amp;"'!$r1"),$A2670-1,0),NA())</f>
        <v>#N/A</v>
      </c>
      <c r="M2670" s="28" t="e">
        <f ca="1">IF(ISNUMBER(OFFSET(INDIRECT("'"&amp;'DATA for charts'!M$5&amp;"'!$r1"),$A2670-1,0)),OFFSET(INDIRECT("'"&amp;'DATA for charts'!M$5&amp;"'!$r1"),$A2670-1,0),NA())</f>
        <v>#N/A</v>
      </c>
      <c r="N2670" s="28" t="e">
        <f ca="1">IF(ISNUMBER(OFFSET(INDIRECT("'"&amp;'DATA for charts'!N$5&amp;"'!$r1"),$A2670-1,0)),OFFSET(INDIRECT("'"&amp;'DATA for charts'!N$5&amp;"'!$r1"),$A2670-1,0),NA())</f>
        <v>#N/A</v>
      </c>
      <c r="O2670" s="28" t="e">
        <f ca="1">IF(ISNUMBER(OFFSET(INDIRECT("'"&amp;'DATA for charts'!O$5&amp;"'!$r1"),$A2670-1,0)),OFFSET(INDIRECT("'"&amp;'DATA for charts'!O$5&amp;"'!$r1"),$A2670-1,0),NA())</f>
        <v>#N/A</v>
      </c>
      <c r="P2670" s="28" t="e">
        <f ca="1">IF(ISNUMBER(OFFSET(INDIRECT("'"&amp;'DATA for charts'!P$5&amp;"'!$r1"),$A2670-1,0)),OFFSET(INDIRECT("'"&amp;'DATA for charts'!P$5&amp;"'!$r1"),$A2670-1,0),NA())</f>
        <v>#N/A</v>
      </c>
      <c r="Q2670" s="28" t="e">
        <f ca="1">IF(ISNUMBER(OFFSET(INDIRECT("'"&amp;'DATA for charts'!Q$5&amp;"'!$r1"),$A2670-1,0)),OFFSET(INDIRECT("'"&amp;'DATA for charts'!Q$5&amp;"'!$r1"),$A2670-1,0),NA())</f>
        <v>#N/A</v>
      </c>
      <c r="R2670" s="28" t="e">
        <f ca="1">IF(ISNUMBER(OFFSET(INDIRECT("'"&amp;'DATA for charts'!R$5&amp;"'!$r1"),$A2670-1,0)),OFFSET(INDIRECT("'"&amp;'DATA for charts'!R$5&amp;"'!$r1"),$A2670-1,0),NA())</f>
        <v>#N/A</v>
      </c>
      <c r="S2670" s="28" t="e">
        <f ca="1">IF(ISNUMBER(OFFSET(INDIRECT("'"&amp;'DATA for charts'!S$5&amp;"'!$r1"),$A2670-1,0)),OFFSET(INDIRECT("'"&amp;'DATA for charts'!S$5&amp;"'!$r1"),$A2670-1,0),NA())</f>
        <v>#N/A</v>
      </c>
    </row>
    <row r="2671" spans="1:19">
      <c r="A2671" s="226">
        <f t="shared" si="1632"/>
        <v>233</v>
      </c>
      <c r="B2671" s="8">
        <v>4</v>
      </c>
      <c r="C2671" s="28">
        <f ca="1">IF(ISNUMBER(OFFSET(INDIRECT("'"&amp;'DATA for charts'!C$5&amp;"'!$r1"),$A2671-1,0)),OFFSET(INDIRECT("'"&amp;'DATA for charts'!C$5&amp;"'!$r1"),$A2671-1,0),NA())</f>
        <v>0</v>
      </c>
      <c r="D2671" s="28">
        <f ca="1">IF(ISNUMBER(OFFSET(INDIRECT("'"&amp;'DATA for charts'!D$5&amp;"'!$r1"),$A2671-1,0)),OFFSET(INDIRECT("'"&amp;'DATA for charts'!D$5&amp;"'!$r1"),$A2671-1,0),NA())</f>
        <v>0</v>
      </c>
      <c r="E2671" s="28">
        <f ca="1">IF(ISNUMBER(OFFSET(INDIRECT("'"&amp;'DATA for charts'!E$5&amp;"'!$r1"),$A2671-1,0)),OFFSET(INDIRECT("'"&amp;'DATA for charts'!E$5&amp;"'!$r1"),$A2671-1,0),NA())</f>
        <v>0</v>
      </c>
      <c r="F2671" s="28">
        <f ca="1">IF(ISNUMBER(OFFSET(INDIRECT("'"&amp;'DATA for charts'!F$5&amp;"'!$r1"),$A2671-1,0)),OFFSET(INDIRECT("'"&amp;'DATA for charts'!F$5&amp;"'!$r1"),$A2671-1,0),NA())</f>
        <v>0</v>
      </c>
      <c r="G2671" s="28">
        <f ca="1">IF(ISNUMBER(OFFSET(INDIRECT("'"&amp;'DATA for charts'!G$5&amp;"'!$r1"),$A2671-1,0)),OFFSET(INDIRECT("'"&amp;'DATA for charts'!G$5&amp;"'!$r1"),$A2671-1,0),NA())</f>
        <v>0</v>
      </c>
      <c r="H2671" s="28">
        <f ca="1">IF(ISNUMBER(OFFSET(INDIRECT("'"&amp;'DATA for charts'!H$5&amp;"'!$r1"),$A2671-1,0)),OFFSET(INDIRECT("'"&amp;'DATA for charts'!H$5&amp;"'!$r1"),$A2671-1,0),NA())</f>
        <v>0</v>
      </c>
      <c r="I2671" s="28" t="e">
        <f ca="1">IF(ISNUMBER(OFFSET(INDIRECT("'"&amp;'DATA for charts'!I$5&amp;"'!$r1"),$A2671-1,0)),OFFSET(INDIRECT("'"&amp;'DATA for charts'!I$5&amp;"'!$r1"),$A2671-1,0),NA())</f>
        <v>#N/A</v>
      </c>
      <c r="J2671" s="28" t="e">
        <f ca="1">IF(ISNUMBER(OFFSET(INDIRECT("'"&amp;'DATA for charts'!J$5&amp;"'!$r1"),$A2671-1,0)),OFFSET(INDIRECT("'"&amp;'DATA for charts'!J$5&amp;"'!$r1"),$A2671-1,0),NA())</f>
        <v>#N/A</v>
      </c>
      <c r="K2671" s="28" t="e">
        <f ca="1">IF(ISNUMBER(OFFSET(INDIRECT("'"&amp;'DATA for charts'!K$5&amp;"'!$r1"),$A2671-1,0)),OFFSET(INDIRECT("'"&amp;'DATA for charts'!K$5&amp;"'!$r1"),$A2671-1,0),NA())</f>
        <v>#N/A</v>
      </c>
      <c r="L2671" s="28" t="e">
        <f ca="1">IF(ISNUMBER(OFFSET(INDIRECT("'"&amp;'DATA for charts'!L$5&amp;"'!$r1"),$A2671-1,0)),OFFSET(INDIRECT("'"&amp;'DATA for charts'!L$5&amp;"'!$r1"),$A2671-1,0),NA())</f>
        <v>#N/A</v>
      </c>
      <c r="M2671" s="28" t="e">
        <f ca="1">IF(ISNUMBER(OFFSET(INDIRECT("'"&amp;'DATA for charts'!M$5&amp;"'!$r1"),$A2671-1,0)),OFFSET(INDIRECT("'"&amp;'DATA for charts'!M$5&amp;"'!$r1"),$A2671-1,0),NA())</f>
        <v>#N/A</v>
      </c>
      <c r="N2671" s="28" t="e">
        <f ca="1">IF(ISNUMBER(OFFSET(INDIRECT("'"&amp;'DATA for charts'!N$5&amp;"'!$r1"),$A2671-1,0)),OFFSET(INDIRECT("'"&amp;'DATA for charts'!N$5&amp;"'!$r1"),$A2671-1,0),NA())</f>
        <v>#N/A</v>
      </c>
      <c r="O2671" s="28" t="e">
        <f ca="1">IF(ISNUMBER(OFFSET(INDIRECT("'"&amp;'DATA for charts'!O$5&amp;"'!$r1"),$A2671-1,0)),OFFSET(INDIRECT("'"&amp;'DATA for charts'!O$5&amp;"'!$r1"),$A2671-1,0),NA())</f>
        <v>#N/A</v>
      </c>
      <c r="P2671" s="28" t="e">
        <f ca="1">IF(ISNUMBER(OFFSET(INDIRECT("'"&amp;'DATA for charts'!P$5&amp;"'!$r1"),$A2671-1,0)),OFFSET(INDIRECT("'"&amp;'DATA for charts'!P$5&amp;"'!$r1"),$A2671-1,0),NA())</f>
        <v>#N/A</v>
      </c>
      <c r="Q2671" s="28" t="e">
        <f ca="1">IF(ISNUMBER(OFFSET(INDIRECT("'"&amp;'DATA for charts'!Q$5&amp;"'!$r1"),$A2671-1,0)),OFFSET(INDIRECT("'"&amp;'DATA for charts'!Q$5&amp;"'!$r1"),$A2671-1,0),NA())</f>
        <v>#N/A</v>
      </c>
      <c r="R2671" s="28" t="e">
        <f ca="1">IF(ISNUMBER(OFFSET(INDIRECT("'"&amp;'DATA for charts'!R$5&amp;"'!$r1"),$A2671-1,0)),OFFSET(INDIRECT("'"&amp;'DATA for charts'!R$5&amp;"'!$r1"),$A2671-1,0),NA())</f>
        <v>#N/A</v>
      </c>
      <c r="S2671" s="28" t="e">
        <f ca="1">IF(ISNUMBER(OFFSET(INDIRECT("'"&amp;'DATA for charts'!S$5&amp;"'!$r1"),$A2671-1,0)),OFFSET(INDIRECT("'"&amp;'DATA for charts'!S$5&amp;"'!$r1"),$A2671-1,0),NA())</f>
        <v>#N/A</v>
      </c>
    </row>
    <row r="2672" spans="1:19">
      <c r="A2672" s="226">
        <f t="shared" si="1632"/>
        <v>234</v>
      </c>
      <c r="B2672" s="8">
        <v>5</v>
      </c>
      <c r="C2672" s="28">
        <f ca="1">IF(ISNUMBER(OFFSET(INDIRECT("'"&amp;'DATA for charts'!C$5&amp;"'!$r1"),$A2672-1,0)),OFFSET(INDIRECT("'"&amp;'DATA for charts'!C$5&amp;"'!$r1"),$A2672-1,0),NA())</f>
        <v>0</v>
      </c>
      <c r="D2672" s="28">
        <f ca="1">IF(ISNUMBER(OFFSET(INDIRECT("'"&amp;'DATA for charts'!D$5&amp;"'!$r1"),$A2672-1,0)),OFFSET(INDIRECT("'"&amp;'DATA for charts'!D$5&amp;"'!$r1"),$A2672-1,0),NA())</f>
        <v>0.34751979999999999</v>
      </c>
      <c r="E2672" s="28">
        <f ca="1">IF(ISNUMBER(OFFSET(INDIRECT("'"&amp;'DATA for charts'!E$5&amp;"'!$r1"),$A2672-1,0)),OFFSET(INDIRECT("'"&amp;'DATA for charts'!E$5&amp;"'!$r1"),$A2672-1,0),NA())</f>
        <v>0.43</v>
      </c>
      <c r="F2672" s="28">
        <f ca="1">IF(ISNUMBER(OFFSET(INDIRECT("'"&amp;'DATA for charts'!F$5&amp;"'!$r1"),$A2672-1,0)),OFFSET(INDIRECT("'"&amp;'DATA for charts'!F$5&amp;"'!$r1"),$A2672-1,0),NA())</f>
        <v>1.6848952729118498</v>
      </c>
      <c r="G2672" s="28">
        <f ca="1">IF(ISNUMBER(OFFSET(INDIRECT("'"&amp;'DATA for charts'!G$5&amp;"'!$r1"),$A2672-1,0)),OFFSET(INDIRECT("'"&amp;'DATA for charts'!G$5&amp;"'!$r1"),$A2672-1,0),NA())</f>
        <v>0.8</v>
      </c>
      <c r="H2672" s="28">
        <f ca="1">IF(ISNUMBER(OFFSET(INDIRECT("'"&amp;'DATA for charts'!H$5&amp;"'!$r1"),$A2672-1,0)),OFFSET(INDIRECT("'"&amp;'DATA for charts'!H$5&amp;"'!$r1"),$A2672-1,0),NA())</f>
        <v>0.66207104651802995</v>
      </c>
      <c r="I2672" s="28" t="e">
        <f ca="1">IF(ISNUMBER(OFFSET(INDIRECT("'"&amp;'DATA for charts'!I$5&amp;"'!$r1"),$A2672-1,0)),OFFSET(INDIRECT("'"&amp;'DATA for charts'!I$5&amp;"'!$r1"),$A2672-1,0),NA())</f>
        <v>#N/A</v>
      </c>
      <c r="J2672" s="28" t="e">
        <f ca="1">IF(ISNUMBER(OFFSET(INDIRECT("'"&amp;'DATA for charts'!J$5&amp;"'!$r1"),$A2672-1,0)),OFFSET(INDIRECT("'"&amp;'DATA for charts'!J$5&amp;"'!$r1"),$A2672-1,0),NA())</f>
        <v>#N/A</v>
      </c>
      <c r="K2672" s="28" t="e">
        <f ca="1">IF(ISNUMBER(OFFSET(INDIRECT("'"&amp;'DATA for charts'!K$5&amp;"'!$r1"),$A2672-1,0)),OFFSET(INDIRECT("'"&amp;'DATA for charts'!K$5&amp;"'!$r1"),$A2672-1,0),NA())</f>
        <v>#N/A</v>
      </c>
      <c r="L2672" s="28" t="e">
        <f ca="1">IF(ISNUMBER(OFFSET(INDIRECT("'"&amp;'DATA for charts'!L$5&amp;"'!$r1"),$A2672-1,0)),OFFSET(INDIRECT("'"&amp;'DATA for charts'!L$5&amp;"'!$r1"),$A2672-1,0),NA())</f>
        <v>#N/A</v>
      </c>
      <c r="M2672" s="28" t="e">
        <f ca="1">IF(ISNUMBER(OFFSET(INDIRECT("'"&amp;'DATA for charts'!M$5&amp;"'!$r1"),$A2672-1,0)),OFFSET(INDIRECT("'"&amp;'DATA for charts'!M$5&amp;"'!$r1"),$A2672-1,0),NA())</f>
        <v>#N/A</v>
      </c>
      <c r="N2672" s="28" t="e">
        <f ca="1">IF(ISNUMBER(OFFSET(INDIRECT("'"&amp;'DATA for charts'!N$5&amp;"'!$r1"),$A2672-1,0)),OFFSET(INDIRECT("'"&amp;'DATA for charts'!N$5&amp;"'!$r1"),$A2672-1,0),NA())</f>
        <v>#N/A</v>
      </c>
      <c r="O2672" s="28" t="e">
        <f ca="1">IF(ISNUMBER(OFFSET(INDIRECT("'"&amp;'DATA for charts'!O$5&amp;"'!$r1"),$A2672-1,0)),OFFSET(INDIRECT("'"&amp;'DATA for charts'!O$5&amp;"'!$r1"),$A2672-1,0),NA())</f>
        <v>#N/A</v>
      </c>
      <c r="P2672" s="28" t="e">
        <f ca="1">IF(ISNUMBER(OFFSET(INDIRECT("'"&amp;'DATA for charts'!P$5&amp;"'!$r1"),$A2672-1,0)),OFFSET(INDIRECT("'"&amp;'DATA for charts'!P$5&amp;"'!$r1"),$A2672-1,0),NA())</f>
        <v>#N/A</v>
      </c>
      <c r="Q2672" s="28" t="e">
        <f ca="1">IF(ISNUMBER(OFFSET(INDIRECT("'"&amp;'DATA for charts'!Q$5&amp;"'!$r1"),$A2672-1,0)),OFFSET(INDIRECT("'"&amp;'DATA for charts'!Q$5&amp;"'!$r1"),$A2672-1,0),NA())</f>
        <v>#N/A</v>
      </c>
      <c r="R2672" s="28" t="e">
        <f ca="1">IF(ISNUMBER(OFFSET(INDIRECT("'"&amp;'DATA for charts'!R$5&amp;"'!$r1"),$A2672-1,0)),OFFSET(INDIRECT("'"&amp;'DATA for charts'!R$5&amp;"'!$r1"),$A2672-1,0),NA())</f>
        <v>#N/A</v>
      </c>
      <c r="S2672" s="28" t="e">
        <f ca="1">IF(ISNUMBER(OFFSET(INDIRECT("'"&amp;'DATA for charts'!S$5&amp;"'!$r1"),$A2672-1,0)),OFFSET(INDIRECT("'"&amp;'DATA for charts'!S$5&amp;"'!$r1"),$A2672-1,0),NA())</f>
        <v>#N/A</v>
      </c>
    </row>
    <row r="2673" spans="1:19">
      <c r="A2673" s="226">
        <f t="shared" si="1632"/>
        <v>235</v>
      </c>
      <c r="B2673" s="8">
        <v>6</v>
      </c>
      <c r="C2673" s="28">
        <f ca="1">IF(ISNUMBER(OFFSET(INDIRECT("'"&amp;'DATA for charts'!C$5&amp;"'!$r1"),$A2673-1,0)),OFFSET(INDIRECT("'"&amp;'DATA for charts'!C$5&amp;"'!$r1"),$A2673-1,0),NA())</f>
        <v>15.55</v>
      </c>
      <c r="D2673" s="28">
        <f ca="1">IF(ISNUMBER(OFFSET(INDIRECT("'"&amp;'DATA for charts'!D$5&amp;"'!$r1"),$A2673-1,0)),OFFSET(INDIRECT("'"&amp;'DATA for charts'!D$5&amp;"'!$r1"),$A2673-1,0),NA())</f>
        <v>9.7929880000000011</v>
      </c>
      <c r="E2673" s="28">
        <f ca="1">IF(ISNUMBER(OFFSET(INDIRECT("'"&amp;'DATA for charts'!E$5&amp;"'!$r1"),$A2673-1,0)),OFFSET(INDIRECT("'"&amp;'DATA for charts'!E$5&amp;"'!$r1"),$A2673-1,0),NA())</f>
        <v>12.51</v>
      </c>
      <c r="F2673" s="28">
        <f ca="1">IF(ISNUMBER(OFFSET(INDIRECT("'"&amp;'DATA for charts'!F$5&amp;"'!$r1"),$A2673-1,0)),OFFSET(INDIRECT("'"&amp;'DATA for charts'!F$5&amp;"'!$r1"),$A2673-1,0),NA())</f>
        <v>16.136663583181218</v>
      </c>
      <c r="G2673" s="28">
        <f ca="1">IF(ISNUMBER(OFFSET(INDIRECT("'"&amp;'DATA for charts'!G$5&amp;"'!$r1"),$A2673-1,0)),OFFSET(INDIRECT("'"&amp;'DATA for charts'!G$5&amp;"'!$r1"),$A2673-1,0),NA())</f>
        <v>15.28</v>
      </c>
      <c r="H2673" s="28">
        <f ca="1">IF(ISNUMBER(OFFSET(INDIRECT("'"&amp;'DATA for charts'!H$5&amp;"'!$r1"),$A2673-1,0)),OFFSET(INDIRECT("'"&amp;'DATA for charts'!H$5&amp;"'!$r1"),$A2673-1,0),NA())</f>
        <v>15.6872727549156</v>
      </c>
      <c r="I2673" s="28" t="e">
        <f ca="1">IF(ISNUMBER(OFFSET(INDIRECT("'"&amp;'DATA for charts'!I$5&amp;"'!$r1"),$A2673-1,0)),OFFSET(INDIRECT("'"&amp;'DATA for charts'!I$5&amp;"'!$r1"),$A2673-1,0),NA())</f>
        <v>#N/A</v>
      </c>
      <c r="J2673" s="28" t="e">
        <f ca="1">IF(ISNUMBER(OFFSET(INDIRECT("'"&amp;'DATA for charts'!J$5&amp;"'!$r1"),$A2673-1,0)),OFFSET(INDIRECT("'"&amp;'DATA for charts'!J$5&amp;"'!$r1"),$A2673-1,0),NA())</f>
        <v>#N/A</v>
      </c>
      <c r="K2673" s="28" t="e">
        <f ca="1">IF(ISNUMBER(OFFSET(INDIRECT("'"&amp;'DATA for charts'!K$5&amp;"'!$r1"),$A2673-1,0)),OFFSET(INDIRECT("'"&amp;'DATA for charts'!K$5&amp;"'!$r1"),$A2673-1,0),NA())</f>
        <v>#N/A</v>
      </c>
      <c r="L2673" s="28" t="e">
        <f ca="1">IF(ISNUMBER(OFFSET(INDIRECT("'"&amp;'DATA for charts'!L$5&amp;"'!$r1"),$A2673-1,0)),OFFSET(INDIRECT("'"&amp;'DATA for charts'!L$5&amp;"'!$r1"),$A2673-1,0),NA())</f>
        <v>#N/A</v>
      </c>
      <c r="M2673" s="28" t="e">
        <f ca="1">IF(ISNUMBER(OFFSET(INDIRECT("'"&amp;'DATA for charts'!M$5&amp;"'!$r1"),$A2673-1,0)),OFFSET(INDIRECT("'"&amp;'DATA for charts'!M$5&amp;"'!$r1"),$A2673-1,0),NA())</f>
        <v>#N/A</v>
      </c>
      <c r="N2673" s="28" t="e">
        <f ca="1">IF(ISNUMBER(OFFSET(INDIRECT("'"&amp;'DATA for charts'!N$5&amp;"'!$r1"),$A2673-1,0)),OFFSET(INDIRECT("'"&amp;'DATA for charts'!N$5&amp;"'!$r1"),$A2673-1,0),NA())</f>
        <v>#N/A</v>
      </c>
      <c r="O2673" s="28" t="e">
        <f ca="1">IF(ISNUMBER(OFFSET(INDIRECT("'"&amp;'DATA for charts'!O$5&amp;"'!$r1"),$A2673-1,0)),OFFSET(INDIRECT("'"&amp;'DATA for charts'!O$5&amp;"'!$r1"),$A2673-1,0),NA())</f>
        <v>#N/A</v>
      </c>
      <c r="P2673" s="28" t="e">
        <f ca="1">IF(ISNUMBER(OFFSET(INDIRECT("'"&amp;'DATA for charts'!P$5&amp;"'!$r1"),$A2673-1,0)),OFFSET(INDIRECT("'"&amp;'DATA for charts'!P$5&amp;"'!$r1"),$A2673-1,0),NA())</f>
        <v>#N/A</v>
      </c>
      <c r="Q2673" s="28" t="e">
        <f ca="1">IF(ISNUMBER(OFFSET(INDIRECT("'"&amp;'DATA for charts'!Q$5&amp;"'!$r1"),$A2673-1,0)),OFFSET(INDIRECT("'"&amp;'DATA for charts'!Q$5&amp;"'!$r1"),$A2673-1,0),NA())</f>
        <v>#N/A</v>
      </c>
      <c r="R2673" s="28" t="e">
        <f ca="1">IF(ISNUMBER(OFFSET(INDIRECT("'"&amp;'DATA for charts'!R$5&amp;"'!$r1"),$A2673-1,0)),OFFSET(INDIRECT("'"&amp;'DATA for charts'!R$5&amp;"'!$r1"),$A2673-1,0),NA())</f>
        <v>#N/A</v>
      </c>
      <c r="S2673" s="28" t="e">
        <f ca="1">IF(ISNUMBER(OFFSET(INDIRECT("'"&amp;'DATA for charts'!S$5&amp;"'!$r1"),$A2673-1,0)),OFFSET(INDIRECT("'"&amp;'DATA for charts'!S$5&amp;"'!$r1"),$A2673-1,0),NA())</f>
        <v>#N/A</v>
      </c>
    </row>
    <row r="2674" spans="1:19">
      <c r="A2674" s="226">
        <f t="shared" si="1632"/>
        <v>236</v>
      </c>
      <c r="B2674" s="8">
        <v>7</v>
      </c>
      <c r="C2674" s="28">
        <f ca="1">IF(ISNUMBER(OFFSET(INDIRECT("'"&amp;'DATA for charts'!C$5&amp;"'!$r1"),$A2674-1,0)),OFFSET(INDIRECT("'"&amp;'DATA for charts'!C$5&amp;"'!$r1"),$A2674-1,0),NA())</f>
        <v>31.61</v>
      </c>
      <c r="D2674" s="28">
        <f ca="1">IF(ISNUMBER(OFFSET(INDIRECT("'"&amp;'DATA for charts'!D$5&amp;"'!$r1"),$A2674-1,0)),OFFSET(INDIRECT("'"&amp;'DATA for charts'!D$5&amp;"'!$r1"),$A2674-1,0),NA())</f>
        <v>21.853729999999999</v>
      </c>
      <c r="E2674" s="28">
        <f ca="1">IF(ISNUMBER(OFFSET(INDIRECT("'"&amp;'DATA for charts'!E$5&amp;"'!$r1"),$A2674-1,0)),OFFSET(INDIRECT("'"&amp;'DATA for charts'!E$5&amp;"'!$r1"),$A2674-1,0),NA())</f>
        <v>28.06</v>
      </c>
      <c r="F2674" s="28">
        <f ca="1">IF(ISNUMBER(OFFSET(INDIRECT("'"&amp;'DATA for charts'!F$5&amp;"'!$r1"),$A2674-1,0)),OFFSET(INDIRECT("'"&amp;'DATA for charts'!F$5&amp;"'!$r1"),$A2674-1,0),NA())</f>
        <v>33.034460566394664</v>
      </c>
      <c r="G2674" s="28">
        <f ca="1">IF(ISNUMBER(OFFSET(INDIRECT("'"&amp;'DATA for charts'!G$5&amp;"'!$r1"),$A2674-1,0)),OFFSET(INDIRECT("'"&amp;'DATA for charts'!G$5&amp;"'!$r1"),$A2674-1,0),NA())</f>
        <v>32.92</v>
      </c>
      <c r="H2674" s="28">
        <f ca="1">IF(ISNUMBER(OFFSET(INDIRECT("'"&amp;'DATA for charts'!H$5&amp;"'!$r1"),$A2674-1,0)),OFFSET(INDIRECT("'"&amp;'DATA for charts'!H$5&amp;"'!$r1"),$A2674-1,0),NA())</f>
        <v>32.471082177682</v>
      </c>
      <c r="I2674" s="28" t="e">
        <f ca="1">IF(ISNUMBER(OFFSET(INDIRECT("'"&amp;'DATA for charts'!I$5&amp;"'!$r1"),$A2674-1,0)),OFFSET(INDIRECT("'"&amp;'DATA for charts'!I$5&amp;"'!$r1"),$A2674-1,0),NA())</f>
        <v>#N/A</v>
      </c>
      <c r="J2674" s="28" t="e">
        <f ca="1">IF(ISNUMBER(OFFSET(INDIRECT("'"&amp;'DATA for charts'!J$5&amp;"'!$r1"),$A2674-1,0)),OFFSET(INDIRECT("'"&amp;'DATA for charts'!J$5&amp;"'!$r1"),$A2674-1,0),NA())</f>
        <v>#N/A</v>
      </c>
      <c r="K2674" s="28" t="e">
        <f ca="1">IF(ISNUMBER(OFFSET(INDIRECT("'"&amp;'DATA for charts'!K$5&amp;"'!$r1"),$A2674-1,0)),OFFSET(INDIRECT("'"&amp;'DATA for charts'!K$5&amp;"'!$r1"),$A2674-1,0),NA())</f>
        <v>#N/A</v>
      </c>
      <c r="L2674" s="28" t="e">
        <f ca="1">IF(ISNUMBER(OFFSET(INDIRECT("'"&amp;'DATA for charts'!L$5&amp;"'!$r1"),$A2674-1,0)),OFFSET(INDIRECT("'"&amp;'DATA for charts'!L$5&amp;"'!$r1"),$A2674-1,0),NA())</f>
        <v>#N/A</v>
      </c>
      <c r="M2674" s="28" t="e">
        <f ca="1">IF(ISNUMBER(OFFSET(INDIRECT("'"&amp;'DATA for charts'!M$5&amp;"'!$r1"),$A2674-1,0)),OFFSET(INDIRECT("'"&amp;'DATA for charts'!M$5&amp;"'!$r1"),$A2674-1,0),NA())</f>
        <v>#N/A</v>
      </c>
      <c r="N2674" s="28" t="e">
        <f ca="1">IF(ISNUMBER(OFFSET(INDIRECT("'"&amp;'DATA for charts'!N$5&amp;"'!$r1"),$A2674-1,0)),OFFSET(INDIRECT("'"&amp;'DATA for charts'!N$5&amp;"'!$r1"),$A2674-1,0),NA())</f>
        <v>#N/A</v>
      </c>
      <c r="O2674" s="28" t="e">
        <f ca="1">IF(ISNUMBER(OFFSET(INDIRECT("'"&amp;'DATA for charts'!O$5&amp;"'!$r1"),$A2674-1,0)),OFFSET(INDIRECT("'"&amp;'DATA for charts'!O$5&amp;"'!$r1"),$A2674-1,0),NA())</f>
        <v>#N/A</v>
      </c>
      <c r="P2674" s="28" t="e">
        <f ca="1">IF(ISNUMBER(OFFSET(INDIRECT("'"&amp;'DATA for charts'!P$5&amp;"'!$r1"),$A2674-1,0)),OFFSET(INDIRECT("'"&amp;'DATA for charts'!P$5&amp;"'!$r1"),$A2674-1,0),NA())</f>
        <v>#N/A</v>
      </c>
      <c r="Q2674" s="28" t="e">
        <f ca="1">IF(ISNUMBER(OFFSET(INDIRECT("'"&amp;'DATA for charts'!Q$5&amp;"'!$r1"),$A2674-1,0)),OFFSET(INDIRECT("'"&amp;'DATA for charts'!Q$5&amp;"'!$r1"),$A2674-1,0),NA())</f>
        <v>#N/A</v>
      </c>
      <c r="R2674" s="28" t="e">
        <f ca="1">IF(ISNUMBER(OFFSET(INDIRECT("'"&amp;'DATA for charts'!R$5&amp;"'!$r1"),$A2674-1,0)),OFFSET(INDIRECT("'"&amp;'DATA for charts'!R$5&amp;"'!$r1"),$A2674-1,0),NA())</f>
        <v>#N/A</v>
      </c>
      <c r="S2674" s="28" t="e">
        <f ca="1">IF(ISNUMBER(OFFSET(INDIRECT("'"&amp;'DATA for charts'!S$5&amp;"'!$r1"),$A2674-1,0)),OFFSET(INDIRECT("'"&amp;'DATA for charts'!S$5&amp;"'!$r1"),$A2674-1,0),NA())</f>
        <v>#N/A</v>
      </c>
    </row>
    <row r="2675" spans="1:19">
      <c r="A2675" s="226">
        <f t="shared" si="1632"/>
        <v>237</v>
      </c>
      <c r="B2675" s="8">
        <v>8</v>
      </c>
      <c r="C2675" s="28">
        <f ca="1">IF(ISNUMBER(OFFSET(INDIRECT("'"&amp;'DATA for charts'!C$5&amp;"'!$r1"),$A2675-1,0)),OFFSET(INDIRECT("'"&amp;'DATA for charts'!C$5&amp;"'!$r1"),$A2675-1,0),NA())</f>
        <v>47.98</v>
      </c>
      <c r="D2675" s="28">
        <f ca="1">IF(ISNUMBER(OFFSET(INDIRECT("'"&amp;'DATA for charts'!D$5&amp;"'!$r1"),$A2675-1,0)),OFFSET(INDIRECT("'"&amp;'DATA for charts'!D$5&amp;"'!$r1"),$A2675-1,0),NA())</f>
        <v>35.024230000000003</v>
      </c>
      <c r="E2675" s="28">
        <f ca="1">IF(ISNUMBER(OFFSET(INDIRECT("'"&amp;'DATA for charts'!E$5&amp;"'!$r1"),$A2675-1,0)),OFFSET(INDIRECT("'"&amp;'DATA for charts'!E$5&amp;"'!$r1"),$A2675-1,0),NA())</f>
        <v>44.78</v>
      </c>
      <c r="F2675" s="28">
        <f ca="1">IF(ISNUMBER(OFFSET(INDIRECT("'"&amp;'DATA for charts'!F$5&amp;"'!$r1"),$A2675-1,0)),OFFSET(INDIRECT("'"&amp;'DATA for charts'!F$5&amp;"'!$r1"),$A2675-1,0),NA())</f>
        <v>48.902650869742665</v>
      </c>
      <c r="G2675" s="28">
        <f ca="1">IF(ISNUMBER(OFFSET(INDIRECT("'"&amp;'DATA for charts'!G$5&amp;"'!$r1"),$A2675-1,0)),OFFSET(INDIRECT("'"&amp;'DATA for charts'!G$5&amp;"'!$r1"),$A2675-1,0),NA())</f>
        <v>49.71</v>
      </c>
      <c r="H2675" s="28">
        <f ca="1">IF(ISNUMBER(OFFSET(INDIRECT("'"&amp;'DATA for charts'!H$5&amp;"'!$r1"),$A2675-1,0)),OFFSET(INDIRECT("'"&amp;'DATA for charts'!H$5&amp;"'!$r1"),$A2675-1,0),NA())</f>
        <v>48.773373021274196</v>
      </c>
      <c r="I2675" s="28" t="e">
        <f ca="1">IF(ISNUMBER(OFFSET(INDIRECT("'"&amp;'DATA for charts'!I$5&amp;"'!$r1"),$A2675-1,0)),OFFSET(INDIRECT("'"&amp;'DATA for charts'!I$5&amp;"'!$r1"),$A2675-1,0),NA())</f>
        <v>#N/A</v>
      </c>
      <c r="J2675" s="28" t="e">
        <f ca="1">IF(ISNUMBER(OFFSET(INDIRECT("'"&amp;'DATA for charts'!J$5&amp;"'!$r1"),$A2675-1,0)),OFFSET(INDIRECT("'"&amp;'DATA for charts'!J$5&amp;"'!$r1"),$A2675-1,0),NA())</f>
        <v>#N/A</v>
      </c>
      <c r="K2675" s="28" t="e">
        <f ca="1">IF(ISNUMBER(OFFSET(INDIRECT("'"&amp;'DATA for charts'!K$5&amp;"'!$r1"),$A2675-1,0)),OFFSET(INDIRECT("'"&amp;'DATA for charts'!K$5&amp;"'!$r1"),$A2675-1,0),NA())</f>
        <v>#N/A</v>
      </c>
      <c r="L2675" s="28" t="e">
        <f ca="1">IF(ISNUMBER(OFFSET(INDIRECT("'"&amp;'DATA for charts'!L$5&amp;"'!$r1"),$A2675-1,0)),OFFSET(INDIRECT("'"&amp;'DATA for charts'!L$5&amp;"'!$r1"),$A2675-1,0),NA())</f>
        <v>#N/A</v>
      </c>
      <c r="M2675" s="28" t="e">
        <f ca="1">IF(ISNUMBER(OFFSET(INDIRECT("'"&amp;'DATA for charts'!M$5&amp;"'!$r1"),$A2675-1,0)),OFFSET(INDIRECT("'"&amp;'DATA for charts'!M$5&amp;"'!$r1"),$A2675-1,0),NA())</f>
        <v>#N/A</v>
      </c>
      <c r="N2675" s="28" t="e">
        <f ca="1">IF(ISNUMBER(OFFSET(INDIRECT("'"&amp;'DATA for charts'!N$5&amp;"'!$r1"),$A2675-1,0)),OFFSET(INDIRECT("'"&amp;'DATA for charts'!N$5&amp;"'!$r1"),$A2675-1,0),NA())</f>
        <v>#N/A</v>
      </c>
      <c r="O2675" s="28" t="e">
        <f ca="1">IF(ISNUMBER(OFFSET(INDIRECT("'"&amp;'DATA for charts'!O$5&amp;"'!$r1"),$A2675-1,0)),OFFSET(INDIRECT("'"&amp;'DATA for charts'!O$5&amp;"'!$r1"),$A2675-1,0),NA())</f>
        <v>#N/A</v>
      </c>
      <c r="P2675" s="28" t="e">
        <f ca="1">IF(ISNUMBER(OFFSET(INDIRECT("'"&amp;'DATA for charts'!P$5&amp;"'!$r1"),$A2675-1,0)),OFFSET(INDIRECT("'"&amp;'DATA for charts'!P$5&amp;"'!$r1"),$A2675-1,0),NA())</f>
        <v>#N/A</v>
      </c>
      <c r="Q2675" s="28" t="e">
        <f ca="1">IF(ISNUMBER(OFFSET(INDIRECT("'"&amp;'DATA for charts'!Q$5&amp;"'!$r1"),$A2675-1,0)),OFFSET(INDIRECT("'"&amp;'DATA for charts'!Q$5&amp;"'!$r1"),$A2675-1,0),NA())</f>
        <v>#N/A</v>
      </c>
      <c r="R2675" s="28" t="e">
        <f ca="1">IF(ISNUMBER(OFFSET(INDIRECT("'"&amp;'DATA for charts'!R$5&amp;"'!$r1"),$A2675-1,0)),OFFSET(INDIRECT("'"&amp;'DATA for charts'!R$5&amp;"'!$r1"),$A2675-1,0),NA())</f>
        <v>#N/A</v>
      </c>
      <c r="S2675" s="28" t="e">
        <f ca="1">IF(ISNUMBER(OFFSET(INDIRECT("'"&amp;'DATA for charts'!S$5&amp;"'!$r1"),$A2675-1,0)),OFFSET(INDIRECT("'"&amp;'DATA for charts'!S$5&amp;"'!$r1"),$A2675-1,0),NA())</f>
        <v>#N/A</v>
      </c>
    </row>
    <row r="2676" spans="1:19">
      <c r="A2676" s="226">
        <f t="shared" si="1632"/>
        <v>238</v>
      </c>
      <c r="B2676" s="8">
        <v>9</v>
      </c>
      <c r="C2676" s="28">
        <f ca="1">IF(ISNUMBER(OFFSET(INDIRECT("'"&amp;'DATA for charts'!C$5&amp;"'!$r1"),$A2676-1,0)),OFFSET(INDIRECT("'"&amp;'DATA for charts'!C$5&amp;"'!$r1"),$A2676-1,0),NA())</f>
        <v>66.84</v>
      </c>
      <c r="D2676" s="28">
        <f ca="1">IF(ISNUMBER(OFFSET(INDIRECT("'"&amp;'DATA for charts'!D$5&amp;"'!$r1"),$A2676-1,0)),OFFSET(INDIRECT("'"&amp;'DATA for charts'!D$5&amp;"'!$r1"),$A2676-1,0),NA())</f>
        <v>52.890880000000003</v>
      </c>
      <c r="E2676" s="28">
        <f ca="1">IF(ISNUMBER(OFFSET(INDIRECT("'"&amp;'DATA for charts'!E$5&amp;"'!$r1"),$A2676-1,0)),OFFSET(INDIRECT("'"&amp;'DATA for charts'!E$5&amp;"'!$r1"),$A2676-1,0),NA())</f>
        <v>64.53</v>
      </c>
      <c r="F2676" s="28">
        <f ca="1">IF(ISNUMBER(OFFSET(INDIRECT("'"&amp;'DATA for charts'!F$5&amp;"'!$r1"),$A2676-1,0)),OFFSET(INDIRECT("'"&amp;'DATA for charts'!F$5&amp;"'!$r1"),$A2676-1,0),NA())</f>
        <v>70.501887940970335</v>
      </c>
      <c r="G2676" s="28">
        <f ca="1">IF(ISNUMBER(OFFSET(INDIRECT("'"&amp;'DATA for charts'!G$5&amp;"'!$r1"),$A2676-1,0)),OFFSET(INDIRECT("'"&amp;'DATA for charts'!G$5&amp;"'!$r1"),$A2676-1,0),NA())</f>
        <v>72.36</v>
      </c>
      <c r="H2676" s="28">
        <f ca="1">IF(ISNUMBER(OFFSET(INDIRECT("'"&amp;'DATA for charts'!H$5&amp;"'!$r1"),$A2676-1,0)),OFFSET(INDIRECT("'"&amp;'DATA for charts'!H$5&amp;"'!$r1"),$A2676-1,0),NA())</f>
        <v>71.79450073448281</v>
      </c>
      <c r="I2676" s="28" t="e">
        <f ca="1">IF(ISNUMBER(OFFSET(INDIRECT("'"&amp;'DATA for charts'!I$5&amp;"'!$r1"),$A2676-1,0)),OFFSET(INDIRECT("'"&amp;'DATA for charts'!I$5&amp;"'!$r1"),$A2676-1,0),NA())</f>
        <v>#N/A</v>
      </c>
      <c r="J2676" s="28" t="e">
        <f ca="1">IF(ISNUMBER(OFFSET(INDIRECT("'"&amp;'DATA for charts'!J$5&amp;"'!$r1"),$A2676-1,0)),OFFSET(INDIRECT("'"&amp;'DATA for charts'!J$5&amp;"'!$r1"),$A2676-1,0),NA())</f>
        <v>#N/A</v>
      </c>
      <c r="K2676" s="28" t="e">
        <f ca="1">IF(ISNUMBER(OFFSET(INDIRECT("'"&amp;'DATA for charts'!K$5&amp;"'!$r1"),$A2676-1,0)),OFFSET(INDIRECT("'"&amp;'DATA for charts'!K$5&amp;"'!$r1"),$A2676-1,0),NA())</f>
        <v>#N/A</v>
      </c>
      <c r="L2676" s="28" t="e">
        <f ca="1">IF(ISNUMBER(OFFSET(INDIRECT("'"&amp;'DATA for charts'!L$5&amp;"'!$r1"),$A2676-1,0)),OFFSET(INDIRECT("'"&amp;'DATA for charts'!L$5&amp;"'!$r1"),$A2676-1,0),NA())</f>
        <v>#N/A</v>
      </c>
      <c r="M2676" s="28" t="e">
        <f ca="1">IF(ISNUMBER(OFFSET(INDIRECT("'"&amp;'DATA for charts'!M$5&amp;"'!$r1"),$A2676-1,0)),OFFSET(INDIRECT("'"&amp;'DATA for charts'!M$5&amp;"'!$r1"),$A2676-1,0),NA())</f>
        <v>#N/A</v>
      </c>
      <c r="N2676" s="28" t="e">
        <f ca="1">IF(ISNUMBER(OFFSET(INDIRECT("'"&amp;'DATA for charts'!N$5&amp;"'!$r1"),$A2676-1,0)),OFFSET(INDIRECT("'"&amp;'DATA for charts'!N$5&amp;"'!$r1"),$A2676-1,0),NA())</f>
        <v>#N/A</v>
      </c>
      <c r="O2676" s="28" t="e">
        <f ca="1">IF(ISNUMBER(OFFSET(INDIRECT("'"&amp;'DATA for charts'!O$5&amp;"'!$r1"),$A2676-1,0)),OFFSET(INDIRECT("'"&amp;'DATA for charts'!O$5&amp;"'!$r1"),$A2676-1,0),NA())</f>
        <v>#N/A</v>
      </c>
      <c r="P2676" s="28" t="e">
        <f ca="1">IF(ISNUMBER(OFFSET(INDIRECT("'"&amp;'DATA for charts'!P$5&amp;"'!$r1"),$A2676-1,0)),OFFSET(INDIRECT("'"&amp;'DATA for charts'!P$5&amp;"'!$r1"),$A2676-1,0),NA())</f>
        <v>#N/A</v>
      </c>
      <c r="Q2676" s="28" t="e">
        <f ca="1">IF(ISNUMBER(OFFSET(INDIRECT("'"&amp;'DATA for charts'!Q$5&amp;"'!$r1"),$A2676-1,0)),OFFSET(INDIRECT("'"&amp;'DATA for charts'!Q$5&amp;"'!$r1"),$A2676-1,0),NA())</f>
        <v>#N/A</v>
      </c>
      <c r="R2676" s="28" t="e">
        <f ca="1">IF(ISNUMBER(OFFSET(INDIRECT("'"&amp;'DATA for charts'!R$5&amp;"'!$r1"),$A2676-1,0)),OFFSET(INDIRECT("'"&amp;'DATA for charts'!R$5&amp;"'!$r1"),$A2676-1,0),NA())</f>
        <v>#N/A</v>
      </c>
      <c r="S2676" s="28" t="e">
        <f ca="1">IF(ISNUMBER(OFFSET(INDIRECT("'"&amp;'DATA for charts'!S$5&amp;"'!$r1"),$A2676-1,0)),OFFSET(INDIRECT("'"&amp;'DATA for charts'!S$5&amp;"'!$r1"),$A2676-1,0),NA())</f>
        <v>#N/A</v>
      </c>
    </row>
    <row r="2677" spans="1:19">
      <c r="A2677" s="226">
        <f t="shared" si="1632"/>
        <v>239</v>
      </c>
      <c r="B2677" s="8">
        <v>10</v>
      </c>
      <c r="C2677" s="28">
        <f ca="1">IF(ISNUMBER(OFFSET(INDIRECT("'"&amp;'DATA for charts'!C$5&amp;"'!$r1"),$A2677-1,0)),OFFSET(INDIRECT("'"&amp;'DATA for charts'!C$5&amp;"'!$r1"),$A2677-1,0),NA())</f>
        <v>112.79</v>
      </c>
      <c r="D2677" s="28">
        <f ca="1">IF(ISNUMBER(OFFSET(INDIRECT("'"&amp;'DATA for charts'!D$5&amp;"'!$r1"),$A2677-1,0)),OFFSET(INDIRECT("'"&amp;'DATA for charts'!D$5&amp;"'!$r1"),$A2677-1,0),NA())</f>
        <v>106.0912</v>
      </c>
      <c r="E2677" s="28">
        <f ca="1">IF(ISNUMBER(OFFSET(INDIRECT("'"&amp;'DATA for charts'!E$5&amp;"'!$r1"),$A2677-1,0)),OFFSET(INDIRECT("'"&amp;'DATA for charts'!E$5&amp;"'!$r1"),$A2677-1,0),NA())</f>
        <v>113.53</v>
      </c>
      <c r="F2677" s="28">
        <f ca="1">IF(ISNUMBER(OFFSET(INDIRECT("'"&amp;'DATA for charts'!F$5&amp;"'!$r1"),$A2677-1,0)),OFFSET(INDIRECT("'"&amp;'DATA for charts'!F$5&amp;"'!$r1"),$A2677-1,0),NA())</f>
        <v>116.64399332258834</v>
      </c>
      <c r="G2677" s="28">
        <f ca="1">IF(ISNUMBER(OFFSET(INDIRECT("'"&amp;'DATA for charts'!G$5&amp;"'!$r1"),$A2677-1,0)),OFFSET(INDIRECT("'"&amp;'DATA for charts'!G$5&amp;"'!$r1"),$A2677-1,0),NA())</f>
        <v>117.05</v>
      </c>
      <c r="H2677" s="28">
        <f ca="1">IF(ISNUMBER(OFFSET(INDIRECT("'"&amp;'DATA for charts'!H$5&amp;"'!$r1"),$A2677-1,0)),OFFSET(INDIRECT("'"&amp;'DATA for charts'!H$5&amp;"'!$r1"),$A2677-1,0),NA())</f>
        <v>118.42040399712999</v>
      </c>
      <c r="I2677" s="28" t="e">
        <f ca="1">IF(ISNUMBER(OFFSET(INDIRECT("'"&amp;'DATA for charts'!I$5&amp;"'!$r1"),$A2677-1,0)),OFFSET(INDIRECT("'"&amp;'DATA for charts'!I$5&amp;"'!$r1"),$A2677-1,0),NA())</f>
        <v>#N/A</v>
      </c>
      <c r="J2677" s="28" t="e">
        <f ca="1">IF(ISNUMBER(OFFSET(INDIRECT("'"&amp;'DATA for charts'!J$5&amp;"'!$r1"),$A2677-1,0)),OFFSET(INDIRECT("'"&amp;'DATA for charts'!J$5&amp;"'!$r1"),$A2677-1,0),NA())</f>
        <v>#N/A</v>
      </c>
      <c r="K2677" s="28" t="e">
        <f ca="1">IF(ISNUMBER(OFFSET(INDIRECT("'"&amp;'DATA for charts'!K$5&amp;"'!$r1"),$A2677-1,0)),OFFSET(INDIRECT("'"&amp;'DATA for charts'!K$5&amp;"'!$r1"),$A2677-1,0),NA())</f>
        <v>#N/A</v>
      </c>
      <c r="L2677" s="28" t="e">
        <f ca="1">IF(ISNUMBER(OFFSET(INDIRECT("'"&amp;'DATA for charts'!L$5&amp;"'!$r1"),$A2677-1,0)),OFFSET(INDIRECT("'"&amp;'DATA for charts'!L$5&amp;"'!$r1"),$A2677-1,0),NA())</f>
        <v>#N/A</v>
      </c>
      <c r="M2677" s="28" t="e">
        <f ca="1">IF(ISNUMBER(OFFSET(INDIRECT("'"&amp;'DATA for charts'!M$5&amp;"'!$r1"),$A2677-1,0)),OFFSET(INDIRECT("'"&amp;'DATA for charts'!M$5&amp;"'!$r1"),$A2677-1,0),NA())</f>
        <v>#N/A</v>
      </c>
      <c r="N2677" s="28" t="e">
        <f ca="1">IF(ISNUMBER(OFFSET(INDIRECT("'"&amp;'DATA for charts'!N$5&amp;"'!$r1"),$A2677-1,0)),OFFSET(INDIRECT("'"&amp;'DATA for charts'!N$5&amp;"'!$r1"),$A2677-1,0),NA())</f>
        <v>#N/A</v>
      </c>
      <c r="O2677" s="28" t="e">
        <f ca="1">IF(ISNUMBER(OFFSET(INDIRECT("'"&amp;'DATA for charts'!O$5&amp;"'!$r1"),$A2677-1,0)),OFFSET(INDIRECT("'"&amp;'DATA for charts'!O$5&amp;"'!$r1"),$A2677-1,0),NA())</f>
        <v>#N/A</v>
      </c>
      <c r="P2677" s="28" t="e">
        <f ca="1">IF(ISNUMBER(OFFSET(INDIRECT("'"&amp;'DATA for charts'!P$5&amp;"'!$r1"),$A2677-1,0)),OFFSET(INDIRECT("'"&amp;'DATA for charts'!P$5&amp;"'!$r1"),$A2677-1,0),NA())</f>
        <v>#N/A</v>
      </c>
      <c r="Q2677" s="28" t="e">
        <f ca="1">IF(ISNUMBER(OFFSET(INDIRECT("'"&amp;'DATA for charts'!Q$5&amp;"'!$r1"),$A2677-1,0)),OFFSET(INDIRECT("'"&amp;'DATA for charts'!Q$5&amp;"'!$r1"),$A2677-1,0),NA())</f>
        <v>#N/A</v>
      </c>
      <c r="R2677" s="28" t="e">
        <f ca="1">IF(ISNUMBER(OFFSET(INDIRECT("'"&amp;'DATA for charts'!R$5&amp;"'!$r1"),$A2677-1,0)),OFFSET(INDIRECT("'"&amp;'DATA for charts'!R$5&amp;"'!$r1"),$A2677-1,0),NA())</f>
        <v>#N/A</v>
      </c>
      <c r="S2677" s="28" t="e">
        <f ca="1">IF(ISNUMBER(OFFSET(INDIRECT("'"&amp;'DATA for charts'!S$5&amp;"'!$r1"),$A2677-1,0)),OFFSET(INDIRECT("'"&amp;'DATA for charts'!S$5&amp;"'!$r1"),$A2677-1,0),NA())</f>
        <v>#N/A</v>
      </c>
    </row>
    <row r="2678" spans="1:19">
      <c r="A2678" s="226">
        <f t="shared" si="1632"/>
        <v>240</v>
      </c>
      <c r="B2678" s="8">
        <v>11</v>
      </c>
      <c r="C2678" s="28">
        <f ca="1">IF(ISNUMBER(OFFSET(INDIRECT("'"&amp;'DATA for charts'!C$5&amp;"'!$r1"),$A2678-1,0)),OFFSET(INDIRECT("'"&amp;'DATA for charts'!C$5&amp;"'!$r1"),$A2678-1,0),NA())</f>
        <v>166.86</v>
      </c>
      <c r="D2678" s="28">
        <f ca="1">IF(ISNUMBER(OFFSET(INDIRECT("'"&amp;'DATA for charts'!D$5&amp;"'!$r1"),$A2678-1,0)),OFFSET(INDIRECT("'"&amp;'DATA for charts'!D$5&amp;"'!$r1"),$A2678-1,0),NA())</f>
        <v>171.3254</v>
      </c>
      <c r="E2678" s="28">
        <f ca="1">IF(ISNUMBER(OFFSET(INDIRECT("'"&amp;'DATA for charts'!E$5&amp;"'!$r1"),$A2678-1,0)),OFFSET(INDIRECT("'"&amp;'DATA for charts'!E$5&amp;"'!$r1"),$A2678-1,0),NA())</f>
        <v>172.34</v>
      </c>
      <c r="F2678" s="28">
        <f ca="1">IF(ISNUMBER(OFFSET(INDIRECT("'"&amp;'DATA for charts'!F$5&amp;"'!$r1"),$A2678-1,0)),OFFSET(INDIRECT("'"&amp;'DATA for charts'!F$5&amp;"'!$r1"),$A2678-1,0),NA())</f>
        <v>169.44572023860835</v>
      </c>
      <c r="G2678" s="28">
        <f ca="1">IF(ISNUMBER(OFFSET(INDIRECT("'"&amp;'DATA for charts'!G$5&amp;"'!$r1"),$A2678-1,0)),OFFSET(INDIRECT("'"&amp;'DATA for charts'!G$5&amp;"'!$r1"),$A2678-1,0),NA())</f>
        <v>169.35</v>
      </c>
      <c r="H2678" s="28">
        <f ca="1">IF(ISNUMBER(OFFSET(INDIRECT("'"&amp;'DATA for charts'!H$5&amp;"'!$r1"),$A2678-1,0)),OFFSET(INDIRECT("'"&amp;'DATA for charts'!H$5&amp;"'!$r1"),$A2678-1,0),NA())</f>
        <v>170.36541976353999</v>
      </c>
      <c r="I2678" s="28" t="e">
        <f ca="1">IF(ISNUMBER(OFFSET(INDIRECT("'"&amp;'DATA for charts'!I$5&amp;"'!$r1"),$A2678-1,0)),OFFSET(INDIRECT("'"&amp;'DATA for charts'!I$5&amp;"'!$r1"),$A2678-1,0),NA())</f>
        <v>#N/A</v>
      </c>
      <c r="J2678" s="28" t="e">
        <f ca="1">IF(ISNUMBER(OFFSET(INDIRECT("'"&amp;'DATA for charts'!J$5&amp;"'!$r1"),$A2678-1,0)),OFFSET(INDIRECT("'"&amp;'DATA for charts'!J$5&amp;"'!$r1"),$A2678-1,0),NA())</f>
        <v>#N/A</v>
      </c>
      <c r="K2678" s="28" t="e">
        <f ca="1">IF(ISNUMBER(OFFSET(INDIRECT("'"&amp;'DATA for charts'!K$5&amp;"'!$r1"),$A2678-1,0)),OFFSET(INDIRECT("'"&amp;'DATA for charts'!K$5&amp;"'!$r1"),$A2678-1,0),NA())</f>
        <v>#N/A</v>
      </c>
      <c r="L2678" s="28" t="e">
        <f ca="1">IF(ISNUMBER(OFFSET(INDIRECT("'"&amp;'DATA for charts'!L$5&amp;"'!$r1"),$A2678-1,0)),OFFSET(INDIRECT("'"&amp;'DATA for charts'!L$5&amp;"'!$r1"),$A2678-1,0),NA())</f>
        <v>#N/A</v>
      </c>
      <c r="M2678" s="28" t="e">
        <f ca="1">IF(ISNUMBER(OFFSET(INDIRECT("'"&amp;'DATA for charts'!M$5&amp;"'!$r1"),$A2678-1,0)),OFFSET(INDIRECT("'"&amp;'DATA for charts'!M$5&amp;"'!$r1"),$A2678-1,0),NA())</f>
        <v>#N/A</v>
      </c>
      <c r="N2678" s="28" t="e">
        <f ca="1">IF(ISNUMBER(OFFSET(INDIRECT("'"&amp;'DATA for charts'!N$5&amp;"'!$r1"),$A2678-1,0)),OFFSET(INDIRECT("'"&amp;'DATA for charts'!N$5&amp;"'!$r1"),$A2678-1,0),NA())</f>
        <v>#N/A</v>
      </c>
      <c r="O2678" s="28" t="e">
        <f ca="1">IF(ISNUMBER(OFFSET(INDIRECT("'"&amp;'DATA for charts'!O$5&amp;"'!$r1"),$A2678-1,0)),OFFSET(INDIRECT("'"&amp;'DATA for charts'!O$5&amp;"'!$r1"),$A2678-1,0),NA())</f>
        <v>#N/A</v>
      </c>
      <c r="P2678" s="28" t="e">
        <f ca="1">IF(ISNUMBER(OFFSET(INDIRECT("'"&amp;'DATA for charts'!P$5&amp;"'!$r1"),$A2678-1,0)),OFFSET(INDIRECT("'"&amp;'DATA for charts'!P$5&amp;"'!$r1"),$A2678-1,0),NA())</f>
        <v>#N/A</v>
      </c>
      <c r="Q2678" s="28" t="e">
        <f ca="1">IF(ISNUMBER(OFFSET(INDIRECT("'"&amp;'DATA for charts'!Q$5&amp;"'!$r1"),$A2678-1,0)),OFFSET(INDIRECT("'"&amp;'DATA for charts'!Q$5&amp;"'!$r1"),$A2678-1,0),NA())</f>
        <v>#N/A</v>
      </c>
      <c r="R2678" s="28" t="e">
        <f ca="1">IF(ISNUMBER(OFFSET(INDIRECT("'"&amp;'DATA for charts'!R$5&amp;"'!$r1"),$A2678-1,0)),OFFSET(INDIRECT("'"&amp;'DATA for charts'!R$5&amp;"'!$r1"),$A2678-1,0),NA())</f>
        <v>#N/A</v>
      </c>
      <c r="S2678" s="28" t="e">
        <f ca="1">IF(ISNUMBER(OFFSET(INDIRECT("'"&amp;'DATA for charts'!S$5&amp;"'!$r1"),$A2678-1,0)),OFFSET(INDIRECT("'"&amp;'DATA for charts'!S$5&amp;"'!$r1"),$A2678-1,0),NA())</f>
        <v>#N/A</v>
      </c>
    </row>
    <row r="2679" spans="1:19">
      <c r="A2679" s="226">
        <f t="shared" si="1632"/>
        <v>241</v>
      </c>
      <c r="B2679" s="8">
        <v>12</v>
      </c>
      <c r="C2679" s="28">
        <f ca="1">IF(ISNUMBER(OFFSET(INDIRECT("'"&amp;'DATA for charts'!C$5&amp;"'!$r1"),$A2679-1,0)),OFFSET(INDIRECT("'"&amp;'DATA for charts'!C$5&amp;"'!$r1"),$A2679-1,0),NA())</f>
        <v>201.93</v>
      </c>
      <c r="D2679" s="28">
        <f ca="1">IF(ISNUMBER(OFFSET(INDIRECT("'"&amp;'DATA for charts'!D$5&amp;"'!$r1"),$A2679-1,0)),OFFSET(INDIRECT("'"&amp;'DATA for charts'!D$5&amp;"'!$r1"),$A2679-1,0),NA())</f>
        <v>214.7217</v>
      </c>
      <c r="E2679" s="28">
        <f ca="1">IF(ISNUMBER(OFFSET(INDIRECT("'"&amp;'DATA for charts'!E$5&amp;"'!$r1"),$A2679-1,0)),OFFSET(INDIRECT("'"&amp;'DATA for charts'!E$5&amp;"'!$r1"),$A2679-1,0),NA())</f>
        <v>211.22</v>
      </c>
      <c r="F2679" s="28">
        <f ca="1">IF(ISNUMBER(OFFSET(INDIRECT("'"&amp;'DATA for charts'!F$5&amp;"'!$r1"),$A2679-1,0)),OFFSET(INDIRECT("'"&amp;'DATA for charts'!F$5&amp;"'!$r1"),$A2679-1,0),NA())</f>
        <v>201.81584437861167</v>
      </c>
      <c r="G2679" s="28">
        <f ca="1">IF(ISNUMBER(OFFSET(INDIRECT("'"&amp;'DATA for charts'!G$5&amp;"'!$r1"),$A2679-1,0)),OFFSET(INDIRECT("'"&amp;'DATA for charts'!G$5&amp;"'!$r1"),$A2679-1,0),NA())</f>
        <v>204.8</v>
      </c>
      <c r="H2679" s="28">
        <f ca="1">IF(ISNUMBER(OFFSET(INDIRECT("'"&amp;'DATA for charts'!H$5&amp;"'!$r1"),$A2679-1,0)),OFFSET(INDIRECT("'"&amp;'DATA for charts'!H$5&amp;"'!$r1"),$A2679-1,0),NA())</f>
        <v>209.72388516848699</v>
      </c>
      <c r="I2679" s="28" t="e">
        <f ca="1">IF(ISNUMBER(OFFSET(INDIRECT("'"&amp;'DATA for charts'!I$5&amp;"'!$r1"),$A2679-1,0)),OFFSET(INDIRECT("'"&amp;'DATA for charts'!I$5&amp;"'!$r1"),$A2679-1,0),NA())</f>
        <v>#N/A</v>
      </c>
      <c r="J2679" s="28" t="e">
        <f ca="1">IF(ISNUMBER(OFFSET(INDIRECT("'"&amp;'DATA for charts'!J$5&amp;"'!$r1"),$A2679-1,0)),OFFSET(INDIRECT("'"&amp;'DATA for charts'!J$5&amp;"'!$r1"),$A2679-1,0),NA())</f>
        <v>#N/A</v>
      </c>
      <c r="K2679" s="28" t="e">
        <f ca="1">IF(ISNUMBER(OFFSET(INDIRECT("'"&amp;'DATA for charts'!K$5&amp;"'!$r1"),$A2679-1,0)),OFFSET(INDIRECT("'"&amp;'DATA for charts'!K$5&amp;"'!$r1"),$A2679-1,0),NA())</f>
        <v>#N/A</v>
      </c>
      <c r="L2679" s="28" t="e">
        <f ca="1">IF(ISNUMBER(OFFSET(INDIRECT("'"&amp;'DATA for charts'!L$5&amp;"'!$r1"),$A2679-1,0)),OFFSET(INDIRECT("'"&amp;'DATA for charts'!L$5&amp;"'!$r1"),$A2679-1,0),NA())</f>
        <v>#N/A</v>
      </c>
      <c r="M2679" s="28" t="e">
        <f ca="1">IF(ISNUMBER(OFFSET(INDIRECT("'"&amp;'DATA for charts'!M$5&amp;"'!$r1"),$A2679-1,0)),OFFSET(INDIRECT("'"&amp;'DATA for charts'!M$5&amp;"'!$r1"),$A2679-1,0),NA())</f>
        <v>#N/A</v>
      </c>
      <c r="N2679" s="28" t="e">
        <f ca="1">IF(ISNUMBER(OFFSET(INDIRECT("'"&amp;'DATA for charts'!N$5&amp;"'!$r1"),$A2679-1,0)),OFFSET(INDIRECT("'"&amp;'DATA for charts'!N$5&amp;"'!$r1"),$A2679-1,0),NA())</f>
        <v>#N/A</v>
      </c>
      <c r="O2679" s="28" t="e">
        <f ca="1">IF(ISNUMBER(OFFSET(INDIRECT("'"&amp;'DATA for charts'!O$5&amp;"'!$r1"),$A2679-1,0)),OFFSET(INDIRECT("'"&amp;'DATA for charts'!O$5&amp;"'!$r1"),$A2679-1,0),NA())</f>
        <v>#N/A</v>
      </c>
      <c r="P2679" s="28" t="e">
        <f ca="1">IF(ISNUMBER(OFFSET(INDIRECT("'"&amp;'DATA for charts'!P$5&amp;"'!$r1"),$A2679-1,0)),OFFSET(INDIRECT("'"&amp;'DATA for charts'!P$5&amp;"'!$r1"),$A2679-1,0),NA())</f>
        <v>#N/A</v>
      </c>
      <c r="Q2679" s="28" t="e">
        <f ca="1">IF(ISNUMBER(OFFSET(INDIRECT("'"&amp;'DATA for charts'!Q$5&amp;"'!$r1"),$A2679-1,0)),OFFSET(INDIRECT("'"&amp;'DATA for charts'!Q$5&amp;"'!$r1"),$A2679-1,0),NA())</f>
        <v>#N/A</v>
      </c>
      <c r="R2679" s="28" t="e">
        <f ca="1">IF(ISNUMBER(OFFSET(INDIRECT("'"&amp;'DATA for charts'!R$5&amp;"'!$r1"),$A2679-1,0)),OFFSET(INDIRECT("'"&amp;'DATA for charts'!R$5&amp;"'!$r1"),$A2679-1,0),NA())</f>
        <v>#N/A</v>
      </c>
      <c r="S2679" s="28" t="e">
        <f ca="1">IF(ISNUMBER(OFFSET(INDIRECT("'"&amp;'DATA for charts'!S$5&amp;"'!$r1"),$A2679-1,0)),OFFSET(INDIRECT("'"&amp;'DATA for charts'!S$5&amp;"'!$r1"),$A2679-1,0),NA())</f>
        <v>#N/A</v>
      </c>
    </row>
    <row r="2680" spans="1:19">
      <c r="A2680" s="226">
        <f t="shared" si="1632"/>
        <v>242</v>
      </c>
      <c r="B2680" s="8">
        <v>13</v>
      </c>
      <c r="C2680" s="28">
        <f ca="1">IF(ISNUMBER(OFFSET(INDIRECT("'"&amp;'DATA for charts'!C$5&amp;"'!$r1"),$A2680-1,0)),OFFSET(INDIRECT("'"&amp;'DATA for charts'!C$5&amp;"'!$r1"),$A2680-1,0),NA())</f>
        <v>204.75</v>
      </c>
      <c r="D2680" s="28">
        <f ca="1">IF(ISNUMBER(OFFSET(INDIRECT("'"&amp;'DATA for charts'!D$5&amp;"'!$r1"),$A2680-1,0)),OFFSET(INDIRECT("'"&amp;'DATA for charts'!D$5&amp;"'!$r1"),$A2680-1,0),NA())</f>
        <v>213.83600000000001</v>
      </c>
      <c r="E2680" s="28">
        <f ca="1">IF(ISNUMBER(OFFSET(INDIRECT("'"&amp;'DATA for charts'!E$5&amp;"'!$r1"),$A2680-1,0)),OFFSET(INDIRECT("'"&amp;'DATA for charts'!E$5&amp;"'!$r1"),$A2680-1,0),NA())</f>
        <v>214.69</v>
      </c>
      <c r="F2680" s="28">
        <f ca="1">IF(ISNUMBER(OFFSET(INDIRECT("'"&amp;'DATA for charts'!F$5&amp;"'!$r1"),$A2680-1,0)),OFFSET(INDIRECT("'"&amp;'DATA for charts'!F$5&amp;"'!$r1"),$A2680-1,0),NA())</f>
        <v>201.23821630943999</v>
      </c>
      <c r="G2680" s="28">
        <f ca="1">IF(ISNUMBER(OFFSET(INDIRECT("'"&amp;'DATA for charts'!G$5&amp;"'!$r1"),$A2680-1,0)),OFFSET(INDIRECT("'"&amp;'DATA for charts'!G$5&amp;"'!$r1"),$A2680-1,0),NA())</f>
        <v>207.38</v>
      </c>
      <c r="H2680" s="28">
        <f ca="1">IF(ISNUMBER(OFFSET(INDIRECT("'"&amp;'DATA for charts'!H$5&amp;"'!$r1"),$A2680-1,0)),OFFSET(INDIRECT("'"&amp;'DATA for charts'!H$5&amp;"'!$r1"),$A2680-1,0),NA())</f>
        <v>210.966401612862</v>
      </c>
      <c r="I2680" s="28" t="e">
        <f ca="1">IF(ISNUMBER(OFFSET(INDIRECT("'"&amp;'DATA for charts'!I$5&amp;"'!$r1"),$A2680-1,0)),OFFSET(INDIRECT("'"&amp;'DATA for charts'!I$5&amp;"'!$r1"),$A2680-1,0),NA())</f>
        <v>#N/A</v>
      </c>
      <c r="J2680" s="28" t="e">
        <f ca="1">IF(ISNUMBER(OFFSET(INDIRECT("'"&amp;'DATA for charts'!J$5&amp;"'!$r1"),$A2680-1,0)),OFFSET(INDIRECT("'"&amp;'DATA for charts'!J$5&amp;"'!$r1"),$A2680-1,0),NA())</f>
        <v>#N/A</v>
      </c>
      <c r="K2680" s="28" t="e">
        <f ca="1">IF(ISNUMBER(OFFSET(INDIRECT("'"&amp;'DATA for charts'!K$5&amp;"'!$r1"),$A2680-1,0)),OFFSET(INDIRECT("'"&amp;'DATA for charts'!K$5&amp;"'!$r1"),$A2680-1,0),NA())</f>
        <v>#N/A</v>
      </c>
      <c r="L2680" s="28" t="e">
        <f ca="1">IF(ISNUMBER(OFFSET(INDIRECT("'"&amp;'DATA for charts'!L$5&amp;"'!$r1"),$A2680-1,0)),OFFSET(INDIRECT("'"&amp;'DATA for charts'!L$5&amp;"'!$r1"),$A2680-1,0),NA())</f>
        <v>#N/A</v>
      </c>
      <c r="M2680" s="28" t="e">
        <f ca="1">IF(ISNUMBER(OFFSET(INDIRECT("'"&amp;'DATA for charts'!M$5&amp;"'!$r1"),$A2680-1,0)),OFFSET(INDIRECT("'"&amp;'DATA for charts'!M$5&amp;"'!$r1"),$A2680-1,0),NA())</f>
        <v>#N/A</v>
      </c>
      <c r="N2680" s="28" t="e">
        <f ca="1">IF(ISNUMBER(OFFSET(INDIRECT("'"&amp;'DATA for charts'!N$5&amp;"'!$r1"),$A2680-1,0)),OFFSET(INDIRECT("'"&amp;'DATA for charts'!N$5&amp;"'!$r1"),$A2680-1,0),NA())</f>
        <v>#N/A</v>
      </c>
      <c r="O2680" s="28" t="e">
        <f ca="1">IF(ISNUMBER(OFFSET(INDIRECT("'"&amp;'DATA for charts'!O$5&amp;"'!$r1"),$A2680-1,0)),OFFSET(INDIRECT("'"&amp;'DATA for charts'!O$5&amp;"'!$r1"),$A2680-1,0),NA())</f>
        <v>#N/A</v>
      </c>
      <c r="P2680" s="28" t="e">
        <f ca="1">IF(ISNUMBER(OFFSET(INDIRECT("'"&amp;'DATA for charts'!P$5&amp;"'!$r1"),$A2680-1,0)),OFFSET(INDIRECT("'"&amp;'DATA for charts'!P$5&amp;"'!$r1"),$A2680-1,0),NA())</f>
        <v>#N/A</v>
      </c>
      <c r="Q2680" s="28" t="e">
        <f ca="1">IF(ISNUMBER(OFFSET(INDIRECT("'"&amp;'DATA for charts'!Q$5&amp;"'!$r1"),$A2680-1,0)),OFFSET(INDIRECT("'"&amp;'DATA for charts'!Q$5&amp;"'!$r1"),$A2680-1,0),NA())</f>
        <v>#N/A</v>
      </c>
      <c r="R2680" s="28" t="e">
        <f ca="1">IF(ISNUMBER(OFFSET(INDIRECT("'"&amp;'DATA for charts'!R$5&amp;"'!$r1"),$A2680-1,0)),OFFSET(INDIRECT("'"&amp;'DATA for charts'!R$5&amp;"'!$r1"),$A2680-1,0),NA())</f>
        <v>#N/A</v>
      </c>
      <c r="S2680" s="28" t="e">
        <f ca="1">IF(ISNUMBER(OFFSET(INDIRECT("'"&amp;'DATA for charts'!S$5&amp;"'!$r1"),$A2680-1,0)),OFFSET(INDIRECT("'"&amp;'DATA for charts'!S$5&amp;"'!$r1"),$A2680-1,0),NA())</f>
        <v>#N/A</v>
      </c>
    </row>
    <row r="2681" spans="1:19">
      <c r="A2681" s="226">
        <f t="shared" si="1632"/>
        <v>243</v>
      </c>
      <c r="B2681" s="8">
        <v>14</v>
      </c>
      <c r="C2681" s="28">
        <f ca="1">IF(ISNUMBER(OFFSET(INDIRECT("'"&amp;'DATA for charts'!C$5&amp;"'!$r1"),$A2681-1,0)),OFFSET(INDIRECT("'"&amp;'DATA for charts'!C$5&amp;"'!$r1"),$A2681-1,0),NA())</f>
        <v>173.86</v>
      </c>
      <c r="D2681" s="28">
        <f ca="1">IF(ISNUMBER(OFFSET(INDIRECT("'"&amp;'DATA for charts'!D$5&amp;"'!$r1"),$A2681-1,0)),OFFSET(INDIRECT("'"&amp;'DATA for charts'!D$5&amp;"'!$r1"),$A2681-1,0),NA())</f>
        <v>181.08359999999999</v>
      </c>
      <c r="E2681" s="28">
        <f ca="1">IF(ISNUMBER(OFFSET(INDIRECT("'"&amp;'DATA for charts'!E$5&amp;"'!$r1"),$A2681-1,0)),OFFSET(INDIRECT("'"&amp;'DATA for charts'!E$5&amp;"'!$r1"),$A2681-1,0),NA())</f>
        <v>181.43</v>
      </c>
      <c r="F2681" s="28">
        <f ca="1">IF(ISNUMBER(OFFSET(INDIRECT("'"&amp;'DATA for charts'!F$5&amp;"'!$r1"),$A2681-1,0)),OFFSET(INDIRECT("'"&amp;'DATA for charts'!F$5&amp;"'!$r1"),$A2681-1,0),NA())</f>
        <v>168.17128959532832</v>
      </c>
      <c r="G2681" s="28">
        <f ca="1">IF(ISNUMBER(OFFSET(INDIRECT("'"&amp;'DATA for charts'!G$5&amp;"'!$r1"),$A2681-1,0)),OFFSET(INDIRECT("'"&amp;'DATA for charts'!G$5&amp;"'!$r1"),$A2681-1,0),NA())</f>
        <v>176.25</v>
      </c>
      <c r="H2681" s="28">
        <f ca="1">IF(ISNUMBER(OFFSET(INDIRECT("'"&amp;'DATA for charts'!H$5&amp;"'!$r1"),$A2681-1,0)),OFFSET(INDIRECT("'"&amp;'DATA for charts'!H$5&amp;"'!$r1"),$A2681-1,0),NA())</f>
        <v>180.30641339854401</v>
      </c>
      <c r="I2681" s="28" t="e">
        <f ca="1">IF(ISNUMBER(OFFSET(INDIRECT("'"&amp;'DATA for charts'!I$5&amp;"'!$r1"),$A2681-1,0)),OFFSET(INDIRECT("'"&amp;'DATA for charts'!I$5&amp;"'!$r1"),$A2681-1,0),NA())</f>
        <v>#N/A</v>
      </c>
      <c r="J2681" s="28" t="e">
        <f ca="1">IF(ISNUMBER(OFFSET(INDIRECT("'"&amp;'DATA for charts'!J$5&amp;"'!$r1"),$A2681-1,0)),OFFSET(INDIRECT("'"&amp;'DATA for charts'!J$5&amp;"'!$r1"),$A2681-1,0),NA())</f>
        <v>#N/A</v>
      </c>
      <c r="K2681" s="28" t="e">
        <f ca="1">IF(ISNUMBER(OFFSET(INDIRECT("'"&amp;'DATA for charts'!K$5&amp;"'!$r1"),$A2681-1,0)),OFFSET(INDIRECT("'"&amp;'DATA for charts'!K$5&amp;"'!$r1"),$A2681-1,0),NA())</f>
        <v>#N/A</v>
      </c>
      <c r="L2681" s="28" t="e">
        <f ca="1">IF(ISNUMBER(OFFSET(INDIRECT("'"&amp;'DATA for charts'!L$5&amp;"'!$r1"),$A2681-1,0)),OFFSET(INDIRECT("'"&amp;'DATA for charts'!L$5&amp;"'!$r1"),$A2681-1,0),NA())</f>
        <v>#N/A</v>
      </c>
      <c r="M2681" s="28" t="e">
        <f ca="1">IF(ISNUMBER(OFFSET(INDIRECT("'"&amp;'DATA for charts'!M$5&amp;"'!$r1"),$A2681-1,0)),OFFSET(INDIRECT("'"&amp;'DATA for charts'!M$5&amp;"'!$r1"),$A2681-1,0),NA())</f>
        <v>#N/A</v>
      </c>
      <c r="N2681" s="28" t="e">
        <f ca="1">IF(ISNUMBER(OFFSET(INDIRECT("'"&amp;'DATA for charts'!N$5&amp;"'!$r1"),$A2681-1,0)),OFFSET(INDIRECT("'"&amp;'DATA for charts'!N$5&amp;"'!$r1"),$A2681-1,0),NA())</f>
        <v>#N/A</v>
      </c>
      <c r="O2681" s="28" t="e">
        <f ca="1">IF(ISNUMBER(OFFSET(INDIRECT("'"&amp;'DATA for charts'!O$5&amp;"'!$r1"),$A2681-1,0)),OFFSET(INDIRECT("'"&amp;'DATA for charts'!O$5&amp;"'!$r1"),$A2681-1,0),NA())</f>
        <v>#N/A</v>
      </c>
      <c r="P2681" s="28" t="e">
        <f ca="1">IF(ISNUMBER(OFFSET(INDIRECT("'"&amp;'DATA for charts'!P$5&amp;"'!$r1"),$A2681-1,0)),OFFSET(INDIRECT("'"&amp;'DATA for charts'!P$5&amp;"'!$r1"),$A2681-1,0),NA())</f>
        <v>#N/A</v>
      </c>
      <c r="Q2681" s="28" t="e">
        <f ca="1">IF(ISNUMBER(OFFSET(INDIRECT("'"&amp;'DATA for charts'!Q$5&amp;"'!$r1"),$A2681-1,0)),OFFSET(INDIRECT("'"&amp;'DATA for charts'!Q$5&amp;"'!$r1"),$A2681-1,0),NA())</f>
        <v>#N/A</v>
      </c>
      <c r="R2681" s="28" t="e">
        <f ca="1">IF(ISNUMBER(OFFSET(INDIRECT("'"&amp;'DATA for charts'!R$5&amp;"'!$r1"),$A2681-1,0)),OFFSET(INDIRECT("'"&amp;'DATA for charts'!R$5&amp;"'!$r1"),$A2681-1,0),NA())</f>
        <v>#N/A</v>
      </c>
      <c r="S2681" s="28" t="e">
        <f ca="1">IF(ISNUMBER(OFFSET(INDIRECT("'"&amp;'DATA for charts'!S$5&amp;"'!$r1"),$A2681-1,0)),OFFSET(INDIRECT("'"&amp;'DATA for charts'!S$5&amp;"'!$r1"),$A2681-1,0),NA())</f>
        <v>#N/A</v>
      </c>
    </row>
    <row r="2682" spans="1:19">
      <c r="A2682" s="226">
        <f t="shared" si="1632"/>
        <v>244</v>
      </c>
      <c r="B2682" s="8">
        <v>15</v>
      </c>
      <c r="C2682" s="28">
        <f ca="1">IF(ISNUMBER(OFFSET(INDIRECT("'"&amp;'DATA for charts'!C$5&amp;"'!$r1"),$A2682-1,0)),OFFSET(INDIRECT("'"&amp;'DATA for charts'!C$5&amp;"'!$r1"),$A2682-1,0),NA())</f>
        <v>121.01</v>
      </c>
      <c r="D2682" s="28">
        <f ca="1">IF(ISNUMBER(OFFSET(INDIRECT("'"&amp;'DATA for charts'!D$5&amp;"'!$r1"),$A2682-1,0)),OFFSET(INDIRECT("'"&amp;'DATA for charts'!D$5&amp;"'!$r1"),$A2682-1,0),NA())</f>
        <v>121.35429999999999</v>
      </c>
      <c r="E2682" s="28">
        <f ca="1">IF(ISNUMBER(OFFSET(INDIRECT("'"&amp;'DATA for charts'!E$5&amp;"'!$r1"),$A2682-1,0)),OFFSET(INDIRECT("'"&amp;'DATA for charts'!E$5&amp;"'!$r1"),$A2682-1,0),NA())</f>
        <v>124.33</v>
      </c>
      <c r="F2682" s="28">
        <f ca="1">IF(ISNUMBER(OFFSET(INDIRECT("'"&amp;'DATA for charts'!F$5&amp;"'!$r1"),$A2682-1,0)),OFFSET(INDIRECT("'"&amp;'DATA for charts'!F$5&amp;"'!$r1"),$A2682-1,0),NA())</f>
        <v>115.27232935723499</v>
      </c>
      <c r="G2682" s="28">
        <f ca="1">IF(ISNUMBER(OFFSET(INDIRECT("'"&amp;'DATA for charts'!G$5&amp;"'!$r1"),$A2682-1,0)),OFFSET(INDIRECT("'"&amp;'DATA for charts'!G$5&amp;"'!$r1"),$A2682-1,0),NA())</f>
        <v>125.09</v>
      </c>
      <c r="H2682" s="28">
        <f ca="1">IF(ISNUMBER(OFFSET(INDIRECT("'"&amp;'DATA for charts'!H$5&amp;"'!$r1"),$A2682-1,0)),OFFSET(INDIRECT("'"&amp;'DATA for charts'!H$5&amp;"'!$r1"),$A2682-1,0),NA())</f>
        <v>127.672392351338</v>
      </c>
      <c r="I2682" s="28" t="e">
        <f ca="1">IF(ISNUMBER(OFFSET(INDIRECT("'"&amp;'DATA for charts'!I$5&amp;"'!$r1"),$A2682-1,0)),OFFSET(INDIRECT("'"&amp;'DATA for charts'!I$5&amp;"'!$r1"),$A2682-1,0),NA())</f>
        <v>#N/A</v>
      </c>
      <c r="J2682" s="28" t="e">
        <f ca="1">IF(ISNUMBER(OFFSET(INDIRECT("'"&amp;'DATA for charts'!J$5&amp;"'!$r1"),$A2682-1,0)),OFFSET(INDIRECT("'"&amp;'DATA for charts'!J$5&amp;"'!$r1"),$A2682-1,0),NA())</f>
        <v>#N/A</v>
      </c>
      <c r="K2682" s="28" t="e">
        <f ca="1">IF(ISNUMBER(OFFSET(INDIRECT("'"&amp;'DATA for charts'!K$5&amp;"'!$r1"),$A2682-1,0)),OFFSET(INDIRECT("'"&amp;'DATA for charts'!K$5&amp;"'!$r1"),$A2682-1,0),NA())</f>
        <v>#N/A</v>
      </c>
      <c r="L2682" s="28" t="e">
        <f ca="1">IF(ISNUMBER(OFFSET(INDIRECT("'"&amp;'DATA for charts'!L$5&amp;"'!$r1"),$A2682-1,0)),OFFSET(INDIRECT("'"&amp;'DATA for charts'!L$5&amp;"'!$r1"),$A2682-1,0),NA())</f>
        <v>#N/A</v>
      </c>
      <c r="M2682" s="28" t="e">
        <f ca="1">IF(ISNUMBER(OFFSET(INDIRECT("'"&amp;'DATA for charts'!M$5&amp;"'!$r1"),$A2682-1,0)),OFFSET(INDIRECT("'"&amp;'DATA for charts'!M$5&amp;"'!$r1"),$A2682-1,0),NA())</f>
        <v>#N/A</v>
      </c>
      <c r="N2682" s="28" t="e">
        <f ca="1">IF(ISNUMBER(OFFSET(INDIRECT("'"&amp;'DATA for charts'!N$5&amp;"'!$r1"),$A2682-1,0)),OFFSET(INDIRECT("'"&amp;'DATA for charts'!N$5&amp;"'!$r1"),$A2682-1,0),NA())</f>
        <v>#N/A</v>
      </c>
      <c r="O2682" s="28" t="e">
        <f ca="1">IF(ISNUMBER(OFFSET(INDIRECT("'"&amp;'DATA for charts'!O$5&amp;"'!$r1"),$A2682-1,0)),OFFSET(INDIRECT("'"&amp;'DATA for charts'!O$5&amp;"'!$r1"),$A2682-1,0),NA())</f>
        <v>#N/A</v>
      </c>
      <c r="P2682" s="28" t="e">
        <f ca="1">IF(ISNUMBER(OFFSET(INDIRECT("'"&amp;'DATA for charts'!P$5&amp;"'!$r1"),$A2682-1,0)),OFFSET(INDIRECT("'"&amp;'DATA for charts'!P$5&amp;"'!$r1"),$A2682-1,0),NA())</f>
        <v>#N/A</v>
      </c>
      <c r="Q2682" s="28" t="e">
        <f ca="1">IF(ISNUMBER(OFFSET(INDIRECT("'"&amp;'DATA for charts'!Q$5&amp;"'!$r1"),$A2682-1,0)),OFFSET(INDIRECT("'"&amp;'DATA for charts'!Q$5&amp;"'!$r1"),$A2682-1,0),NA())</f>
        <v>#N/A</v>
      </c>
      <c r="R2682" s="28" t="e">
        <f ca="1">IF(ISNUMBER(OFFSET(INDIRECT("'"&amp;'DATA for charts'!R$5&amp;"'!$r1"),$A2682-1,0)),OFFSET(INDIRECT("'"&amp;'DATA for charts'!R$5&amp;"'!$r1"),$A2682-1,0),NA())</f>
        <v>#N/A</v>
      </c>
      <c r="S2682" s="28" t="e">
        <f ca="1">IF(ISNUMBER(OFFSET(INDIRECT("'"&amp;'DATA for charts'!S$5&amp;"'!$r1"),$A2682-1,0)),OFFSET(INDIRECT("'"&amp;'DATA for charts'!S$5&amp;"'!$r1"),$A2682-1,0),NA())</f>
        <v>#N/A</v>
      </c>
    </row>
    <row r="2683" spans="1:19">
      <c r="A2683" s="226">
        <f t="shared" si="1632"/>
        <v>245</v>
      </c>
      <c r="B2683" s="8">
        <v>16</v>
      </c>
      <c r="C2683" s="28">
        <f ca="1">IF(ISNUMBER(OFFSET(INDIRECT("'"&amp;'DATA for charts'!C$5&amp;"'!$r1"),$A2683-1,0)),OFFSET(INDIRECT("'"&amp;'DATA for charts'!C$5&amp;"'!$r1"),$A2683-1,0),NA())</f>
        <v>72.45</v>
      </c>
      <c r="D2683" s="28">
        <f ca="1">IF(ISNUMBER(OFFSET(INDIRECT("'"&amp;'DATA for charts'!D$5&amp;"'!$r1"),$A2683-1,0)),OFFSET(INDIRECT("'"&amp;'DATA for charts'!D$5&amp;"'!$r1"),$A2683-1,0),NA())</f>
        <v>63.793129999999998</v>
      </c>
      <c r="E2683" s="28">
        <f ca="1">IF(ISNUMBER(OFFSET(INDIRECT("'"&amp;'DATA for charts'!E$5&amp;"'!$r1"),$A2683-1,0)),OFFSET(INDIRECT("'"&amp;'DATA for charts'!E$5&amp;"'!$r1"),$A2683-1,0),NA())</f>
        <v>70.83</v>
      </c>
      <c r="F2683" s="28">
        <f ca="1">IF(ISNUMBER(OFFSET(INDIRECT("'"&amp;'DATA for charts'!F$5&amp;"'!$r1"),$A2683-1,0)),OFFSET(INDIRECT("'"&amp;'DATA for charts'!F$5&amp;"'!$r1"),$A2683-1,0),NA())</f>
        <v>69.614754878169506</v>
      </c>
      <c r="G2683" s="28">
        <f ca="1">IF(ISNUMBER(OFFSET(INDIRECT("'"&amp;'DATA for charts'!G$5&amp;"'!$r1"),$A2683-1,0)),OFFSET(INDIRECT("'"&amp;'DATA for charts'!G$5&amp;"'!$r1"),$A2683-1,0),NA())</f>
        <v>77.7</v>
      </c>
      <c r="H2683" s="28">
        <f ca="1">IF(ISNUMBER(OFFSET(INDIRECT("'"&amp;'DATA for charts'!H$5&amp;"'!$r1"),$A2683-1,0)),OFFSET(INDIRECT("'"&amp;'DATA for charts'!H$5&amp;"'!$r1"),$A2683-1,0),NA())</f>
        <v>75.343083310525699</v>
      </c>
      <c r="I2683" s="28" t="e">
        <f ca="1">IF(ISNUMBER(OFFSET(INDIRECT("'"&amp;'DATA for charts'!I$5&amp;"'!$r1"),$A2683-1,0)),OFFSET(INDIRECT("'"&amp;'DATA for charts'!I$5&amp;"'!$r1"),$A2683-1,0),NA())</f>
        <v>#N/A</v>
      </c>
      <c r="J2683" s="28" t="e">
        <f ca="1">IF(ISNUMBER(OFFSET(INDIRECT("'"&amp;'DATA for charts'!J$5&amp;"'!$r1"),$A2683-1,0)),OFFSET(INDIRECT("'"&amp;'DATA for charts'!J$5&amp;"'!$r1"),$A2683-1,0),NA())</f>
        <v>#N/A</v>
      </c>
      <c r="K2683" s="28" t="e">
        <f ca="1">IF(ISNUMBER(OFFSET(INDIRECT("'"&amp;'DATA for charts'!K$5&amp;"'!$r1"),$A2683-1,0)),OFFSET(INDIRECT("'"&amp;'DATA for charts'!K$5&amp;"'!$r1"),$A2683-1,0),NA())</f>
        <v>#N/A</v>
      </c>
      <c r="L2683" s="28" t="e">
        <f ca="1">IF(ISNUMBER(OFFSET(INDIRECT("'"&amp;'DATA for charts'!L$5&amp;"'!$r1"),$A2683-1,0)),OFFSET(INDIRECT("'"&amp;'DATA for charts'!L$5&amp;"'!$r1"),$A2683-1,0),NA())</f>
        <v>#N/A</v>
      </c>
      <c r="M2683" s="28" t="e">
        <f ca="1">IF(ISNUMBER(OFFSET(INDIRECT("'"&amp;'DATA for charts'!M$5&amp;"'!$r1"),$A2683-1,0)),OFFSET(INDIRECT("'"&amp;'DATA for charts'!M$5&amp;"'!$r1"),$A2683-1,0),NA())</f>
        <v>#N/A</v>
      </c>
      <c r="N2683" s="28" t="e">
        <f ca="1">IF(ISNUMBER(OFFSET(INDIRECT("'"&amp;'DATA for charts'!N$5&amp;"'!$r1"),$A2683-1,0)),OFFSET(INDIRECT("'"&amp;'DATA for charts'!N$5&amp;"'!$r1"),$A2683-1,0),NA())</f>
        <v>#N/A</v>
      </c>
      <c r="O2683" s="28" t="e">
        <f ca="1">IF(ISNUMBER(OFFSET(INDIRECT("'"&amp;'DATA for charts'!O$5&amp;"'!$r1"),$A2683-1,0)),OFFSET(INDIRECT("'"&amp;'DATA for charts'!O$5&amp;"'!$r1"),$A2683-1,0),NA())</f>
        <v>#N/A</v>
      </c>
      <c r="P2683" s="28" t="e">
        <f ca="1">IF(ISNUMBER(OFFSET(INDIRECT("'"&amp;'DATA for charts'!P$5&amp;"'!$r1"),$A2683-1,0)),OFFSET(INDIRECT("'"&amp;'DATA for charts'!P$5&amp;"'!$r1"),$A2683-1,0),NA())</f>
        <v>#N/A</v>
      </c>
      <c r="Q2683" s="28" t="e">
        <f ca="1">IF(ISNUMBER(OFFSET(INDIRECT("'"&amp;'DATA for charts'!Q$5&amp;"'!$r1"),$A2683-1,0)),OFFSET(INDIRECT("'"&amp;'DATA for charts'!Q$5&amp;"'!$r1"),$A2683-1,0),NA())</f>
        <v>#N/A</v>
      </c>
      <c r="R2683" s="28" t="e">
        <f ca="1">IF(ISNUMBER(OFFSET(INDIRECT("'"&amp;'DATA for charts'!R$5&amp;"'!$r1"),$A2683-1,0)),OFFSET(INDIRECT("'"&amp;'DATA for charts'!R$5&amp;"'!$r1"),$A2683-1,0),NA())</f>
        <v>#N/A</v>
      </c>
      <c r="S2683" s="28" t="e">
        <f ca="1">IF(ISNUMBER(OFFSET(INDIRECT("'"&amp;'DATA for charts'!S$5&amp;"'!$r1"),$A2683-1,0)),OFFSET(INDIRECT("'"&amp;'DATA for charts'!S$5&amp;"'!$r1"),$A2683-1,0),NA())</f>
        <v>#N/A</v>
      </c>
    </row>
    <row r="2684" spans="1:19">
      <c r="A2684" s="226">
        <f t="shared" si="1632"/>
        <v>246</v>
      </c>
      <c r="B2684" s="8">
        <v>17</v>
      </c>
      <c r="C2684" s="28">
        <f ca="1">IF(ISNUMBER(OFFSET(INDIRECT("'"&amp;'DATA for charts'!C$5&amp;"'!$r1"),$A2684-1,0)),OFFSET(INDIRECT("'"&amp;'DATA for charts'!C$5&amp;"'!$r1"),$A2684-1,0),NA())</f>
        <v>50.43</v>
      </c>
      <c r="D2684" s="28">
        <f ca="1">IF(ISNUMBER(OFFSET(INDIRECT("'"&amp;'DATA for charts'!D$5&amp;"'!$r1"),$A2684-1,0)),OFFSET(INDIRECT("'"&amp;'DATA for charts'!D$5&amp;"'!$r1"),$A2684-1,0),NA())</f>
        <v>37.658780000000007</v>
      </c>
      <c r="E2684" s="28">
        <f ca="1">IF(ISNUMBER(OFFSET(INDIRECT("'"&amp;'DATA for charts'!E$5&amp;"'!$r1"),$A2684-1,0)),OFFSET(INDIRECT("'"&amp;'DATA for charts'!E$5&amp;"'!$r1"),$A2684-1,0),NA())</f>
        <v>47.22</v>
      </c>
      <c r="F2684" s="28">
        <f ca="1">IF(ISNUMBER(OFFSET(INDIRECT("'"&amp;'DATA for charts'!F$5&amp;"'!$r1"),$A2684-1,0)),OFFSET(INDIRECT("'"&amp;'DATA for charts'!F$5&amp;"'!$r1"),$A2684-1,0),NA())</f>
        <v>48.616155186185004</v>
      </c>
      <c r="G2684" s="28">
        <f ca="1">IF(ISNUMBER(OFFSET(INDIRECT("'"&amp;'DATA for charts'!G$5&amp;"'!$r1"),$A2684-1,0)),OFFSET(INDIRECT("'"&amp;'DATA for charts'!G$5&amp;"'!$r1"),$A2684-1,0),NA())</f>
        <v>52.17</v>
      </c>
      <c r="H2684" s="28">
        <f ca="1">IF(ISNUMBER(OFFSET(INDIRECT("'"&amp;'DATA for charts'!H$5&amp;"'!$r1"),$A2684-1,0)),OFFSET(INDIRECT("'"&amp;'DATA for charts'!H$5&amp;"'!$r1"),$A2684-1,0),NA())</f>
        <v>51.065557512764705</v>
      </c>
      <c r="I2684" s="28" t="e">
        <f ca="1">IF(ISNUMBER(OFFSET(INDIRECT("'"&amp;'DATA for charts'!I$5&amp;"'!$r1"),$A2684-1,0)),OFFSET(INDIRECT("'"&amp;'DATA for charts'!I$5&amp;"'!$r1"),$A2684-1,0),NA())</f>
        <v>#N/A</v>
      </c>
      <c r="J2684" s="28" t="e">
        <f ca="1">IF(ISNUMBER(OFFSET(INDIRECT("'"&amp;'DATA for charts'!J$5&amp;"'!$r1"),$A2684-1,0)),OFFSET(INDIRECT("'"&amp;'DATA for charts'!J$5&amp;"'!$r1"),$A2684-1,0),NA())</f>
        <v>#N/A</v>
      </c>
      <c r="K2684" s="28" t="e">
        <f ca="1">IF(ISNUMBER(OFFSET(INDIRECT("'"&amp;'DATA for charts'!K$5&amp;"'!$r1"),$A2684-1,0)),OFFSET(INDIRECT("'"&amp;'DATA for charts'!K$5&amp;"'!$r1"),$A2684-1,0),NA())</f>
        <v>#N/A</v>
      </c>
      <c r="L2684" s="28" t="e">
        <f ca="1">IF(ISNUMBER(OFFSET(INDIRECT("'"&amp;'DATA for charts'!L$5&amp;"'!$r1"),$A2684-1,0)),OFFSET(INDIRECT("'"&amp;'DATA for charts'!L$5&amp;"'!$r1"),$A2684-1,0),NA())</f>
        <v>#N/A</v>
      </c>
      <c r="M2684" s="28" t="e">
        <f ca="1">IF(ISNUMBER(OFFSET(INDIRECT("'"&amp;'DATA for charts'!M$5&amp;"'!$r1"),$A2684-1,0)),OFFSET(INDIRECT("'"&amp;'DATA for charts'!M$5&amp;"'!$r1"),$A2684-1,0),NA())</f>
        <v>#N/A</v>
      </c>
      <c r="N2684" s="28" t="e">
        <f ca="1">IF(ISNUMBER(OFFSET(INDIRECT("'"&amp;'DATA for charts'!N$5&amp;"'!$r1"),$A2684-1,0)),OFFSET(INDIRECT("'"&amp;'DATA for charts'!N$5&amp;"'!$r1"),$A2684-1,0),NA())</f>
        <v>#N/A</v>
      </c>
      <c r="O2684" s="28" t="e">
        <f ca="1">IF(ISNUMBER(OFFSET(INDIRECT("'"&amp;'DATA for charts'!O$5&amp;"'!$r1"),$A2684-1,0)),OFFSET(INDIRECT("'"&amp;'DATA for charts'!O$5&amp;"'!$r1"),$A2684-1,0),NA())</f>
        <v>#N/A</v>
      </c>
      <c r="P2684" s="28" t="e">
        <f ca="1">IF(ISNUMBER(OFFSET(INDIRECT("'"&amp;'DATA for charts'!P$5&amp;"'!$r1"),$A2684-1,0)),OFFSET(INDIRECT("'"&amp;'DATA for charts'!P$5&amp;"'!$r1"),$A2684-1,0),NA())</f>
        <v>#N/A</v>
      </c>
      <c r="Q2684" s="28" t="e">
        <f ca="1">IF(ISNUMBER(OFFSET(INDIRECT("'"&amp;'DATA for charts'!Q$5&amp;"'!$r1"),$A2684-1,0)),OFFSET(INDIRECT("'"&amp;'DATA for charts'!Q$5&amp;"'!$r1"),$A2684-1,0),NA())</f>
        <v>#N/A</v>
      </c>
      <c r="R2684" s="28" t="e">
        <f ca="1">IF(ISNUMBER(OFFSET(INDIRECT("'"&amp;'DATA for charts'!R$5&amp;"'!$r1"),$A2684-1,0)),OFFSET(INDIRECT("'"&amp;'DATA for charts'!R$5&amp;"'!$r1"),$A2684-1,0),NA())</f>
        <v>#N/A</v>
      </c>
      <c r="S2684" s="28" t="e">
        <f ca="1">IF(ISNUMBER(OFFSET(INDIRECT("'"&amp;'DATA for charts'!S$5&amp;"'!$r1"),$A2684-1,0)),OFFSET(INDIRECT("'"&amp;'DATA for charts'!S$5&amp;"'!$r1"),$A2684-1,0),NA())</f>
        <v>#N/A</v>
      </c>
    </row>
    <row r="2685" spans="1:19">
      <c r="A2685" s="226">
        <f t="shared" si="1632"/>
        <v>247</v>
      </c>
      <c r="B2685" s="8">
        <v>18</v>
      </c>
      <c r="C2685" s="28">
        <f ca="1">IF(ISNUMBER(OFFSET(INDIRECT("'"&amp;'DATA for charts'!C$5&amp;"'!$r1"),$A2685-1,0)),OFFSET(INDIRECT("'"&amp;'DATA for charts'!C$5&amp;"'!$r1"),$A2685-1,0),NA())</f>
        <v>34.69</v>
      </c>
      <c r="D2685" s="28">
        <f ca="1">IF(ISNUMBER(OFFSET(INDIRECT("'"&amp;'DATA for charts'!D$5&amp;"'!$r1"),$A2685-1,0)),OFFSET(INDIRECT("'"&amp;'DATA for charts'!D$5&amp;"'!$r1"),$A2685-1,0),NA())</f>
        <v>24.242550000000001</v>
      </c>
      <c r="E2685" s="28">
        <f ca="1">IF(ISNUMBER(OFFSET(INDIRECT("'"&amp;'DATA for charts'!E$5&amp;"'!$r1"),$A2685-1,0)),OFFSET(INDIRECT("'"&amp;'DATA for charts'!E$5&amp;"'!$r1"),$A2685-1,0),NA())</f>
        <v>30.56</v>
      </c>
      <c r="F2685" s="28">
        <f ca="1">IF(ISNUMBER(OFFSET(INDIRECT("'"&amp;'DATA for charts'!F$5&amp;"'!$r1"),$A2685-1,0)),OFFSET(INDIRECT("'"&amp;'DATA for charts'!F$5&amp;"'!$r1"),$A2685-1,0),NA())</f>
        <v>32.688712344793501</v>
      </c>
      <c r="G2685" s="28">
        <f ca="1">IF(ISNUMBER(OFFSET(INDIRECT("'"&amp;'DATA for charts'!G$5&amp;"'!$r1"),$A2685-1,0)),OFFSET(INDIRECT("'"&amp;'DATA for charts'!G$5&amp;"'!$r1"),$A2685-1,0),NA())</f>
        <v>35.49</v>
      </c>
      <c r="H2685" s="28">
        <f ca="1">IF(ISNUMBER(OFFSET(INDIRECT("'"&amp;'DATA for charts'!H$5&amp;"'!$r1"),$A2685-1,0)),OFFSET(INDIRECT("'"&amp;'DATA for charts'!H$5&amp;"'!$r1"),$A2685-1,0),NA())</f>
        <v>34.966410273199202</v>
      </c>
      <c r="I2685" s="28" t="e">
        <f ca="1">IF(ISNUMBER(OFFSET(INDIRECT("'"&amp;'DATA for charts'!I$5&amp;"'!$r1"),$A2685-1,0)),OFFSET(INDIRECT("'"&amp;'DATA for charts'!I$5&amp;"'!$r1"),$A2685-1,0),NA())</f>
        <v>#N/A</v>
      </c>
      <c r="J2685" s="28" t="e">
        <f ca="1">IF(ISNUMBER(OFFSET(INDIRECT("'"&amp;'DATA for charts'!J$5&amp;"'!$r1"),$A2685-1,0)),OFFSET(INDIRECT("'"&amp;'DATA for charts'!J$5&amp;"'!$r1"),$A2685-1,0),NA())</f>
        <v>#N/A</v>
      </c>
      <c r="K2685" s="28" t="e">
        <f ca="1">IF(ISNUMBER(OFFSET(INDIRECT("'"&amp;'DATA for charts'!K$5&amp;"'!$r1"),$A2685-1,0)),OFFSET(INDIRECT("'"&amp;'DATA for charts'!K$5&amp;"'!$r1"),$A2685-1,0),NA())</f>
        <v>#N/A</v>
      </c>
      <c r="L2685" s="28" t="e">
        <f ca="1">IF(ISNUMBER(OFFSET(INDIRECT("'"&amp;'DATA for charts'!L$5&amp;"'!$r1"),$A2685-1,0)),OFFSET(INDIRECT("'"&amp;'DATA for charts'!L$5&amp;"'!$r1"),$A2685-1,0),NA())</f>
        <v>#N/A</v>
      </c>
      <c r="M2685" s="28" t="e">
        <f ca="1">IF(ISNUMBER(OFFSET(INDIRECT("'"&amp;'DATA for charts'!M$5&amp;"'!$r1"),$A2685-1,0)),OFFSET(INDIRECT("'"&amp;'DATA for charts'!M$5&amp;"'!$r1"),$A2685-1,0),NA())</f>
        <v>#N/A</v>
      </c>
      <c r="N2685" s="28" t="e">
        <f ca="1">IF(ISNUMBER(OFFSET(INDIRECT("'"&amp;'DATA for charts'!N$5&amp;"'!$r1"),$A2685-1,0)),OFFSET(INDIRECT("'"&amp;'DATA for charts'!N$5&amp;"'!$r1"),$A2685-1,0),NA())</f>
        <v>#N/A</v>
      </c>
      <c r="O2685" s="28" t="e">
        <f ca="1">IF(ISNUMBER(OFFSET(INDIRECT("'"&amp;'DATA for charts'!O$5&amp;"'!$r1"),$A2685-1,0)),OFFSET(INDIRECT("'"&amp;'DATA for charts'!O$5&amp;"'!$r1"),$A2685-1,0),NA())</f>
        <v>#N/A</v>
      </c>
      <c r="P2685" s="28" t="e">
        <f ca="1">IF(ISNUMBER(OFFSET(INDIRECT("'"&amp;'DATA for charts'!P$5&amp;"'!$r1"),$A2685-1,0)),OFFSET(INDIRECT("'"&amp;'DATA for charts'!P$5&amp;"'!$r1"),$A2685-1,0),NA())</f>
        <v>#N/A</v>
      </c>
      <c r="Q2685" s="28" t="e">
        <f ca="1">IF(ISNUMBER(OFFSET(INDIRECT("'"&amp;'DATA for charts'!Q$5&amp;"'!$r1"),$A2685-1,0)),OFFSET(INDIRECT("'"&amp;'DATA for charts'!Q$5&amp;"'!$r1"),$A2685-1,0),NA())</f>
        <v>#N/A</v>
      </c>
      <c r="R2685" s="28" t="e">
        <f ca="1">IF(ISNUMBER(OFFSET(INDIRECT("'"&amp;'DATA for charts'!R$5&amp;"'!$r1"),$A2685-1,0)),OFFSET(INDIRECT("'"&amp;'DATA for charts'!R$5&amp;"'!$r1"),$A2685-1,0),NA())</f>
        <v>#N/A</v>
      </c>
      <c r="S2685" s="28" t="e">
        <f ca="1">IF(ISNUMBER(OFFSET(INDIRECT("'"&amp;'DATA for charts'!S$5&amp;"'!$r1"),$A2685-1,0)),OFFSET(INDIRECT("'"&amp;'DATA for charts'!S$5&amp;"'!$r1"),$A2685-1,0),NA())</f>
        <v>#N/A</v>
      </c>
    </row>
    <row r="2686" spans="1:19">
      <c r="A2686" s="226">
        <f t="shared" si="1632"/>
        <v>248</v>
      </c>
      <c r="B2686" s="8">
        <v>19</v>
      </c>
      <c r="C2686" s="28">
        <f ca="1">IF(ISNUMBER(OFFSET(INDIRECT("'"&amp;'DATA for charts'!C$5&amp;"'!$r1"),$A2686-1,0)),OFFSET(INDIRECT("'"&amp;'DATA for charts'!C$5&amp;"'!$r1"),$A2686-1,0),NA())</f>
        <v>18.13</v>
      </c>
      <c r="D2686" s="28">
        <f ca="1">IF(ISNUMBER(OFFSET(INDIRECT("'"&amp;'DATA for charts'!D$5&amp;"'!$r1"),$A2686-1,0)),OFFSET(INDIRECT("'"&amp;'DATA for charts'!D$5&amp;"'!$r1"),$A2686-1,0),NA())</f>
        <v>11.699726</v>
      </c>
      <c r="E2686" s="28">
        <f ca="1">IF(ISNUMBER(OFFSET(INDIRECT("'"&amp;'DATA for charts'!E$5&amp;"'!$r1"),$A2686-1,0)),OFFSET(INDIRECT("'"&amp;'DATA for charts'!E$5&amp;"'!$r1"),$A2686-1,0),NA())</f>
        <v>14.58</v>
      </c>
      <c r="F2686" s="28">
        <f ca="1">IF(ISNUMBER(OFFSET(INDIRECT("'"&amp;'DATA for charts'!F$5&amp;"'!$r1"),$A2686-1,0)),OFFSET(INDIRECT("'"&amp;'DATA for charts'!F$5&amp;"'!$r1"),$A2686-1,0),NA())</f>
        <v>15.663070896315951</v>
      </c>
      <c r="G2686" s="28">
        <f ca="1">IF(ISNUMBER(OFFSET(INDIRECT("'"&amp;'DATA for charts'!G$5&amp;"'!$r1"),$A2686-1,0)),OFFSET(INDIRECT("'"&amp;'DATA for charts'!G$5&amp;"'!$r1"),$A2686-1,0),NA())</f>
        <v>17.72</v>
      </c>
      <c r="H2686" s="28">
        <f ca="1">IF(ISNUMBER(OFFSET(INDIRECT("'"&amp;'DATA for charts'!H$5&amp;"'!$r1"),$A2686-1,0)),OFFSET(INDIRECT("'"&amp;'DATA for charts'!H$5&amp;"'!$r1"),$A2686-1,0),NA())</f>
        <v>18.032503697386698</v>
      </c>
      <c r="I2686" s="28" t="e">
        <f ca="1">IF(ISNUMBER(OFFSET(INDIRECT("'"&amp;'DATA for charts'!I$5&amp;"'!$r1"),$A2686-1,0)),OFFSET(INDIRECT("'"&amp;'DATA for charts'!I$5&amp;"'!$r1"),$A2686-1,0),NA())</f>
        <v>#N/A</v>
      </c>
      <c r="J2686" s="28" t="e">
        <f ca="1">IF(ISNUMBER(OFFSET(INDIRECT("'"&amp;'DATA for charts'!J$5&amp;"'!$r1"),$A2686-1,0)),OFFSET(INDIRECT("'"&amp;'DATA for charts'!J$5&amp;"'!$r1"),$A2686-1,0),NA())</f>
        <v>#N/A</v>
      </c>
      <c r="K2686" s="28" t="e">
        <f ca="1">IF(ISNUMBER(OFFSET(INDIRECT("'"&amp;'DATA for charts'!K$5&amp;"'!$r1"),$A2686-1,0)),OFFSET(INDIRECT("'"&amp;'DATA for charts'!K$5&amp;"'!$r1"),$A2686-1,0),NA())</f>
        <v>#N/A</v>
      </c>
      <c r="L2686" s="28" t="e">
        <f ca="1">IF(ISNUMBER(OFFSET(INDIRECT("'"&amp;'DATA for charts'!L$5&amp;"'!$r1"),$A2686-1,0)),OFFSET(INDIRECT("'"&amp;'DATA for charts'!L$5&amp;"'!$r1"),$A2686-1,0),NA())</f>
        <v>#N/A</v>
      </c>
      <c r="M2686" s="28" t="e">
        <f ca="1">IF(ISNUMBER(OFFSET(INDIRECT("'"&amp;'DATA for charts'!M$5&amp;"'!$r1"),$A2686-1,0)),OFFSET(INDIRECT("'"&amp;'DATA for charts'!M$5&amp;"'!$r1"),$A2686-1,0),NA())</f>
        <v>#N/A</v>
      </c>
      <c r="N2686" s="28" t="e">
        <f ca="1">IF(ISNUMBER(OFFSET(INDIRECT("'"&amp;'DATA for charts'!N$5&amp;"'!$r1"),$A2686-1,0)),OFFSET(INDIRECT("'"&amp;'DATA for charts'!N$5&amp;"'!$r1"),$A2686-1,0),NA())</f>
        <v>#N/A</v>
      </c>
      <c r="O2686" s="28" t="e">
        <f ca="1">IF(ISNUMBER(OFFSET(INDIRECT("'"&amp;'DATA for charts'!O$5&amp;"'!$r1"),$A2686-1,0)),OFFSET(INDIRECT("'"&amp;'DATA for charts'!O$5&amp;"'!$r1"),$A2686-1,0),NA())</f>
        <v>#N/A</v>
      </c>
      <c r="P2686" s="28" t="e">
        <f ca="1">IF(ISNUMBER(OFFSET(INDIRECT("'"&amp;'DATA for charts'!P$5&amp;"'!$r1"),$A2686-1,0)),OFFSET(INDIRECT("'"&amp;'DATA for charts'!P$5&amp;"'!$r1"),$A2686-1,0),NA())</f>
        <v>#N/A</v>
      </c>
      <c r="Q2686" s="28" t="e">
        <f ca="1">IF(ISNUMBER(OFFSET(INDIRECT("'"&amp;'DATA for charts'!Q$5&amp;"'!$r1"),$A2686-1,0)),OFFSET(INDIRECT("'"&amp;'DATA for charts'!Q$5&amp;"'!$r1"),$A2686-1,0),NA())</f>
        <v>#N/A</v>
      </c>
      <c r="R2686" s="28" t="e">
        <f ca="1">IF(ISNUMBER(OFFSET(INDIRECT("'"&amp;'DATA for charts'!R$5&amp;"'!$r1"),$A2686-1,0)),OFFSET(INDIRECT("'"&amp;'DATA for charts'!R$5&amp;"'!$r1"),$A2686-1,0),NA())</f>
        <v>#N/A</v>
      </c>
      <c r="S2686" s="28" t="e">
        <f ca="1">IF(ISNUMBER(OFFSET(INDIRECT("'"&amp;'DATA for charts'!S$5&amp;"'!$r1"),$A2686-1,0)),OFFSET(INDIRECT("'"&amp;'DATA for charts'!S$5&amp;"'!$r1"),$A2686-1,0),NA())</f>
        <v>#N/A</v>
      </c>
    </row>
    <row r="2687" spans="1:19">
      <c r="A2687" s="226">
        <f t="shared" si="1632"/>
        <v>249</v>
      </c>
      <c r="B2687" s="8">
        <v>20</v>
      </c>
      <c r="C2687" s="28">
        <f ca="1">IF(ISNUMBER(OFFSET(INDIRECT("'"&amp;'DATA for charts'!C$5&amp;"'!$r1"),$A2687-1,0)),OFFSET(INDIRECT("'"&amp;'DATA for charts'!C$5&amp;"'!$r1"),$A2687-1,0),NA())</f>
        <v>0</v>
      </c>
      <c r="D2687" s="28">
        <f ca="1">IF(ISNUMBER(OFFSET(INDIRECT("'"&amp;'DATA for charts'!D$5&amp;"'!$r1"),$A2687-1,0)),OFFSET(INDIRECT("'"&amp;'DATA for charts'!D$5&amp;"'!$r1"),$A2687-1,0),NA())</f>
        <v>1.1413268000000001</v>
      </c>
      <c r="E2687" s="28">
        <f ca="1">IF(ISNUMBER(OFFSET(INDIRECT("'"&amp;'DATA for charts'!E$5&amp;"'!$r1"),$A2687-1,0)),OFFSET(INDIRECT("'"&amp;'DATA for charts'!E$5&amp;"'!$r1"),$A2687-1,0),NA())</f>
        <v>1.22</v>
      </c>
      <c r="F2687" s="28">
        <f ca="1">IF(ISNUMBER(OFFSET(INDIRECT("'"&amp;'DATA for charts'!F$5&amp;"'!$r1"),$A2687-1,0)),OFFSET(INDIRECT("'"&amp;'DATA for charts'!F$5&amp;"'!$r1"),$A2687-1,0),NA())</f>
        <v>1.4013562508410435</v>
      </c>
      <c r="G2687" s="28">
        <f ca="1">IF(ISNUMBER(OFFSET(INDIRECT("'"&amp;'DATA for charts'!G$5&amp;"'!$r1"),$A2687-1,0)),OFFSET(INDIRECT("'"&amp;'DATA for charts'!G$5&amp;"'!$r1"),$A2687-1,0),NA())</f>
        <v>2.08</v>
      </c>
      <c r="H2687" s="28">
        <f ca="1">IF(ISNUMBER(OFFSET(INDIRECT("'"&amp;'DATA for charts'!H$5&amp;"'!$r1"),$A2687-1,0)),OFFSET(INDIRECT("'"&amp;'DATA for charts'!H$5&amp;"'!$r1"),$A2687-1,0),NA())</f>
        <v>1.8949500848790699</v>
      </c>
      <c r="I2687" s="28" t="e">
        <f ca="1">IF(ISNUMBER(OFFSET(INDIRECT("'"&amp;'DATA for charts'!I$5&amp;"'!$r1"),$A2687-1,0)),OFFSET(INDIRECT("'"&amp;'DATA for charts'!I$5&amp;"'!$r1"),$A2687-1,0),NA())</f>
        <v>#N/A</v>
      </c>
      <c r="J2687" s="28" t="e">
        <f ca="1">IF(ISNUMBER(OFFSET(INDIRECT("'"&amp;'DATA for charts'!J$5&amp;"'!$r1"),$A2687-1,0)),OFFSET(INDIRECT("'"&amp;'DATA for charts'!J$5&amp;"'!$r1"),$A2687-1,0),NA())</f>
        <v>#N/A</v>
      </c>
      <c r="K2687" s="28" t="e">
        <f ca="1">IF(ISNUMBER(OFFSET(INDIRECT("'"&amp;'DATA for charts'!K$5&amp;"'!$r1"),$A2687-1,0)),OFFSET(INDIRECT("'"&amp;'DATA for charts'!K$5&amp;"'!$r1"),$A2687-1,0),NA())</f>
        <v>#N/A</v>
      </c>
      <c r="L2687" s="28" t="e">
        <f ca="1">IF(ISNUMBER(OFFSET(INDIRECT("'"&amp;'DATA for charts'!L$5&amp;"'!$r1"),$A2687-1,0)),OFFSET(INDIRECT("'"&amp;'DATA for charts'!L$5&amp;"'!$r1"),$A2687-1,0),NA())</f>
        <v>#N/A</v>
      </c>
      <c r="M2687" s="28" t="e">
        <f ca="1">IF(ISNUMBER(OFFSET(INDIRECT("'"&amp;'DATA for charts'!M$5&amp;"'!$r1"),$A2687-1,0)),OFFSET(INDIRECT("'"&amp;'DATA for charts'!M$5&amp;"'!$r1"),$A2687-1,0),NA())</f>
        <v>#N/A</v>
      </c>
      <c r="N2687" s="28" t="e">
        <f ca="1">IF(ISNUMBER(OFFSET(INDIRECT("'"&amp;'DATA for charts'!N$5&amp;"'!$r1"),$A2687-1,0)),OFFSET(INDIRECT("'"&amp;'DATA for charts'!N$5&amp;"'!$r1"),$A2687-1,0),NA())</f>
        <v>#N/A</v>
      </c>
      <c r="O2687" s="28" t="e">
        <f ca="1">IF(ISNUMBER(OFFSET(INDIRECT("'"&amp;'DATA for charts'!O$5&amp;"'!$r1"),$A2687-1,0)),OFFSET(INDIRECT("'"&amp;'DATA for charts'!O$5&amp;"'!$r1"),$A2687-1,0),NA())</f>
        <v>#N/A</v>
      </c>
      <c r="P2687" s="28" t="e">
        <f ca="1">IF(ISNUMBER(OFFSET(INDIRECT("'"&amp;'DATA for charts'!P$5&amp;"'!$r1"),$A2687-1,0)),OFFSET(INDIRECT("'"&amp;'DATA for charts'!P$5&amp;"'!$r1"),$A2687-1,0),NA())</f>
        <v>#N/A</v>
      </c>
      <c r="Q2687" s="28" t="e">
        <f ca="1">IF(ISNUMBER(OFFSET(INDIRECT("'"&amp;'DATA for charts'!Q$5&amp;"'!$r1"),$A2687-1,0)),OFFSET(INDIRECT("'"&amp;'DATA for charts'!Q$5&amp;"'!$r1"),$A2687-1,0),NA())</f>
        <v>#N/A</v>
      </c>
      <c r="R2687" s="28" t="e">
        <f ca="1">IF(ISNUMBER(OFFSET(INDIRECT("'"&amp;'DATA for charts'!R$5&amp;"'!$r1"),$A2687-1,0)),OFFSET(INDIRECT("'"&amp;'DATA for charts'!R$5&amp;"'!$r1"),$A2687-1,0),NA())</f>
        <v>#N/A</v>
      </c>
      <c r="S2687" s="28" t="e">
        <f ca="1">IF(ISNUMBER(OFFSET(INDIRECT("'"&amp;'DATA for charts'!S$5&amp;"'!$r1"),$A2687-1,0)),OFFSET(INDIRECT("'"&amp;'DATA for charts'!S$5&amp;"'!$r1"),$A2687-1,0),NA())</f>
        <v>#N/A</v>
      </c>
    </row>
    <row r="2688" spans="1:19">
      <c r="A2688" s="226">
        <f t="shared" si="1632"/>
        <v>250</v>
      </c>
      <c r="B2688" s="8">
        <v>21</v>
      </c>
      <c r="C2688" s="28">
        <f ca="1">IF(ISNUMBER(OFFSET(INDIRECT("'"&amp;'DATA for charts'!C$5&amp;"'!$r1"),$A2688-1,0)),OFFSET(INDIRECT("'"&amp;'DATA for charts'!C$5&amp;"'!$r1"),$A2688-1,0),NA())</f>
        <v>0</v>
      </c>
      <c r="D2688" s="28">
        <f ca="1">IF(ISNUMBER(OFFSET(INDIRECT("'"&amp;'DATA for charts'!D$5&amp;"'!$r1"),$A2688-1,0)),OFFSET(INDIRECT("'"&amp;'DATA for charts'!D$5&amp;"'!$r1"),$A2688-1,0),NA())</f>
        <v>0</v>
      </c>
      <c r="E2688" s="28">
        <f ca="1">IF(ISNUMBER(OFFSET(INDIRECT("'"&amp;'DATA for charts'!E$5&amp;"'!$r1"),$A2688-1,0)),OFFSET(INDIRECT("'"&amp;'DATA for charts'!E$5&amp;"'!$r1"),$A2688-1,0),NA())</f>
        <v>0</v>
      </c>
      <c r="F2688" s="28">
        <f ca="1">IF(ISNUMBER(OFFSET(INDIRECT("'"&amp;'DATA for charts'!F$5&amp;"'!$r1"),$A2688-1,0)),OFFSET(INDIRECT("'"&amp;'DATA for charts'!F$5&amp;"'!$r1"),$A2688-1,0),NA())</f>
        <v>0</v>
      </c>
      <c r="G2688" s="28">
        <f ca="1">IF(ISNUMBER(OFFSET(INDIRECT("'"&amp;'DATA for charts'!G$5&amp;"'!$r1"),$A2688-1,0)),OFFSET(INDIRECT("'"&amp;'DATA for charts'!G$5&amp;"'!$r1"),$A2688-1,0),NA())</f>
        <v>0</v>
      </c>
      <c r="H2688" s="28">
        <f ca="1">IF(ISNUMBER(OFFSET(INDIRECT("'"&amp;'DATA for charts'!H$5&amp;"'!$r1"),$A2688-1,0)),OFFSET(INDIRECT("'"&amp;'DATA for charts'!H$5&amp;"'!$r1"),$A2688-1,0),NA())</f>
        <v>0</v>
      </c>
      <c r="I2688" s="28" t="e">
        <f ca="1">IF(ISNUMBER(OFFSET(INDIRECT("'"&amp;'DATA for charts'!I$5&amp;"'!$r1"),$A2688-1,0)),OFFSET(INDIRECT("'"&amp;'DATA for charts'!I$5&amp;"'!$r1"),$A2688-1,0),NA())</f>
        <v>#N/A</v>
      </c>
      <c r="J2688" s="28" t="e">
        <f ca="1">IF(ISNUMBER(OFFSET(INDIRECT("'"&amp;'DATA for charts'!J$5&amp;"'!$r1"),$A2688-1,0)),OFFSET(INDIRECT("'"&amp;'DATA for charts'!J$5&amp;"'!$r1"),$A2688-1,0),NA())</f>
        <v>#N/A</v>
      </c>
      <c r="K2688" s="28" t="e">
        <f ca="1">IF(ISNUMBER(OFFSET(INDIRECT("'"&amp;'DATA for charts'!K$5&amp;"'!$r1"),$A2688-1,0)),OFFSET(INDIRECT("'"&amp;'DATA for charts'!K$5&amp;"'!$r1"),$A2688-1,0),NA())</f>
        <v>#N/A</v>
      </c>
      <c r="L2688" s="28" t="e">
        <f ca="1">IF(ISNUMBER(OFFSET(INDIRECT("'"&amp;'DATA for charts'!L$5&amp;"'!$r1"),$A2688-1,0)),OFFSET(INDIRECT("'"&amp;'DATA for charts'!L$5&amp;"'!$r1"),$A2688-1,0),NA())</f>
        <v>#N/A</v>
      </c>
      <c r="M2688" s="28" t="e">
        <f ca="1">IF(ISNUMBER(OFFSET(INDIRECT("'"&amp;'DATA for charts'!M$5&amp;"'!$r1"),$A2688-1,0)),OFFSET(INDIRECT("'"&amp;'DATA for charts'!M$5&amp;"'!$r1"),$A2688-1,0),NA())</f>
        <v>#N/A</v>
      </c>
      <c r="N2688" s="28" t="e">
        <f ca="1">IF(ISNUMBER(OFFSET(INDIRECT("'"&amp;'DATA for charts'!N$5&amp;"'!$r1"),$A2688-1,0)),OFFSET(INDIRECT("'"&amp;'DATA for charts'!N$5&amp;"'!$r1"),$A2688-1,0),NA())</f>
        <v>#N/A</v>
      </c>
      <c r="O2688" s="28" t="e">
        <f ca="1">IF(ISNUMBER(OFFSET(INDIRECT("'"&amp;'DATA for charts'!O$5&amp;"'!$r1"),$A2688-1,0)),OFFSET(INDIRECT("'"&amp;'DATA for charts'!O$5&amp;"'!$r1"),$A2688-1,0),NA())</f>
        <v>#N/A</v>
      </c>
      <c r="P2688" s="28" t="e">
        <f ca="1">IF(ISNUMBER(OFFSET(INDIRECT("'"&amp;'DATA for charts'!P$5&amp;"'!$r1"),$A2688-1,0)),OFFSET(INDIRECT("'"&amp;'DATA for charts'!P$5&amp;"'!$r1"),$A2688-1,0),NA())</f>
        <v>#N/A</v>
      </c>
      <c r="Q2688" s="28" t="e">
        <f ca="1">IF(ISNUMBER(OFFSET(INDIRECT("'"&amp;'DATA for charts'!Q$5&amp;"'!$r1"),$A2688-1,0)),OFFSET(INDIRECT("'"&amp;'DATA for charts'!Q$5&amp;"'!$r1"),$A2688-1,0),NA())</f>
        <v>#N/A</v>
      </c>
      <c r="R2688" s="28" t="e">
        <f ca="1">IF(ISNUMBER(OFFSET(INDIRECT("'"&amp;'DATA for charts'!R$5&amp;"'!$r1"),$A2688-1,0)),OFFSET(INDIRECT("'"&amp;'DATA for charts'!R$5&amp;"'!$r1"),$A2688-1,0),NA())</f>
        <v>#N/A</v>
      </c>
      <c r="S2688" s="28" t="e">
        <f ca="1">IF(ISNUMBER(OFFSET(INDIRECT("'"&amp;'DATA for charts'!S$5&amp;"'!$r1"),$A2688-1,0)),OFFSET(INDIRECT("'"&amp;'DATA for charts'!S$5&amp;"'!$r1"),$A2688-1,0),NA())</f>
        <v>#N/A</v>
      </c>
    </row>
    <row r="2689" spans="1:19">
      <c r="A2689" s="226">
        <f t="shared" si="1632"/>
        <v>251</v>
      </c>
      <c r="B2689" s="8">
        <v>22</v>
      </c>
      <c r="C2689" s="28">
        <f ca="1">IF(ISNUMBER(OFFSET(INDIRECT("'"&amp;'DATA for charts'!C$5&amp;"'!$r1"),$A2689-1,0)),OFFSET(INDIRECT("'"&amp;'DATA for charts'!C$5&amp;"'!$r1"),$A2689-1,0),NA())</f>
        <v>0</v>
      </c>
      <c r="D2689" s="28">
        <f ca="1">IF(ISNUMBER(OFFSET(INDIRECT("'"&amp;'DATA for charts'!D$5&amp;"'!$r1"),$A2689-1,0)),OFFSET(INDIRECT("'"&amp;'DATA for charts'!D$5&amp;"'!$r1"),$A2689-1,0),NA())</f>
        <v>0</v>
      </c>
      <c r="E2689" s="28">
        <f ca="1">IF(ISNUMBER(OFFSET(INDIRECT("'"&amp;'DATA for charts'!E$5&amp;"'!$r1"),$A2689-1,0)),OFFSET(INDIRECT("'"&amp;'DATA for charts'!E$5&amp;"'!$r1"),$A2689-1,0),NA())</f>
        <v>0</v>
      </c>
      <c r="F2689" s="28">
        <f ca="1">IF(ISNUMBER(OFFSET(INDIRECT("'"&amp;'DATA for charts'!F$5&amp;"'!$r1"),$A2689-1,0)),OFFSET(INDIRECT("'"&amp;'DATA for charts'!F$5&amp;"'!$r1"),$A2689-1,0),NA())</f>
        <v>0</v>
      </c>
      <c r="G2689" s="28">
        <f ca="1">IF(ISNUMBER(OFFSET(INDIRECT("'"&amp;'DATA for charts'!G$5&amp;"'!$r1"),$A2689-1,0)),OFFSET(INDIRECT("'"&amp;'DATA for charts'!G$5&amp;"'!$r1"),$A2689-1,0),NA())</f>
        <v>0</v>
      </c>
      <c r="H2689" s="28">
        <f ca="1">IF(ISNUMBER(OFFSET(INDIRECT("'"&amp;'DATA for charts'!H$5&amp;"'!$r1"),$A2689-1,0)),OFFSET(INDIRECT("'"&amp;'DATA for charts'!H$5&amp;"'!$r1"),$A2689-1,0),NA())</f>
        <v>0</v>
      </c>
      <c r="I2689" s="28" t="e">
        <f ca="1">IF(ISNUMBER(OFFSET(INDIRECT("'"&amp;'DATA for charts'!I$5&amp;"'!$r1"),$A2689-1,0)),OFFSET(INDIRECT("'"&amp;'DATA for charts'!I$5&amp;"'!$r1"),$A2689-1,0),NA())</f>
        <v>#N/A</v>
      </c>
      <c r="J2689" s="28" t="e">
        <f ca="1">IF(ISNUMBER(OFFSET(INDIRECT("'"&amp;'DATA for charts'!J$5&amp;"'!$r1"),$A2689-1,0)),OFFSET(INDIRECT("'"&amp;'DATA for charts'!J$5&amp;"'!$r1"),$A2689-1,0),NA())</f>
        <v>#N/A</v>
      </c>
      <c r="K2689" s="28" t="e">
        <f ca="1">IF(ISNUMBER(OFFSET(INDIRECT("'"&amp;'DATA for charts'!K$5&amp;"'!$r1"),$A2689-1,0)),OFFSET(INDIRECT("'"&amp;'DATA for charts'!K$5&amp;"'!$r1"),$A2689-1,0),NA())</f>
        <v>#N/A</v>
      </c>
      <c r="L2689" s="28" t="e">
        <f ca="1">IF(ISNUMBER(OFFSET(INDIRECT("'"&amp;'DATA for charts'!L$5&amp;"'!$r1"),$A2689-1,0)),OFFSET(INDIRECT("'"&amp;'DATA for charts'!L$5&amp;"'!$r1"),$A2689-1,0),NA())</f>
        <v>#N/A</v>
      </c>
      <c r="M2689" s="28" t="e">
        <f ca="1">IF(ISNUMBER(OFFSET(INDIRECT("'"&amp;'DATA for charts'!M$5&amp;"'!$r1"),$A2689-1,0)),OFFSET(INDIRECT("'"&amp;'DATA for charts'!M$5&amp;"'!$r1"),$A2689-1,0),NA())</f>
        <v>#N/A</v>
      </c>
      <c r="N2689" s="28" t="e">
        <f ca="1">IF(ISNUMBER(OFFSET(INDIRECT("'"&amp;'DATA for charts'!N$5&amp;"'!$r1"),$A2689-1,0)),OFFSET(INDIRECT("'"&amp;'DATA for charts'!N$5&amp;"'!$r1"),$A2689-1,0),NA())</f>
        <v>#N/A</v>
      </c>
      <c r="O2689" s="28" t="e">
        <f ca="1">IF(ISNUMBER(OFFSET(INDIRECT("'"&amp;'DATA for charts'!O$5&amp;"'!$r1"),$A2689-1,0)),OFFSET(INDIRECT("'"&amp;'DATA for charts'!O$5&amp;"'!$r1"),$A2689-1,0),NA())</f>
        <v>#N/A</v>
      </c>
      <c r="P2689" s="28" t="e">
        <f ca="1">IF(ISNUMBER(OFFSET(INDIRECT("'"&amp;'DATA for charts'!P$5&amp;"'!$r1"),$A2689-1,0)),OFFSET(INDIRECT("'"&amp;'DATA for charts'!P$5&amp;"'!$r1"),$A2689-1,0),NA())</f>
        <v>#N/A</v>
      </c>
      <c r="Q2689" s="28" t="e">
        <f ca="1">IF(ISNUMBER(OFFSET(INDIRECT("'"&amp;'DATA for charts'!Q$5&amp;"'!$r1"),$A2689-1,0)),OFFSET(INDIRECT("'"&amp;'DATA for charts'!Q$5&amp;"'!$r1"),$A2689-1,0),NA())</f>
        <v>#N/A</v>
      </c>
      <c r="R2689" s="28" t="e">
        <f ca="1">IF(ISNUMBER(OFFSET(INDIRECT("'"&amp;'DATA for charts'!R$5&amp;"'!$r1"),$A2689-1,0)),OFFSET(INDIRECT("'"&amp;'DATA for charts'!R$5&amp;"'!$r1"),$A2689-1,0),NA())</f>
        <v>#N/A</v>
      </c>
      <c r="S2689" s="28" t="e">
        <f ca="1">IF(ISNUMBER(OFFSET(INDIRECT("'"&amp;'DATA for charts'!S$5&amp;"'!$r1"),$A2689-1,0)),OFFSET(INDIRECT("'"&amp;'DATA for charts'!S$5&amp;"'!$r1"),$A2689-1,0),NA())</f>
        <v>#N/A</v>
      </c>
    </row>
    <row r="2690" spans="1:19">
      <c r="A2690" s="226">
        <f t="shared" si="1632"/>
        <v>252</v>
      </c>
      <c r="B2690" s="8">
        <v>23</v>
      </c>
      <c r="C2690" s="28">
        <f ca="1">IF(ISNUMBER(OFFSET(INDIRECT("'"&amp;'DATA for charts'!C$5&amp;"'!$r1"),$A2690-1,0)),OFFSET(INDIRECT("'"&amp;'DATA for charts'!C$5&amp;"'!$r1"),$A2690-1,0),NA())</f>
        <v>0</v>
      </c>
      <c r="D2690" s="28">
        <f ca="1">IF(ISNUMBER(OFFSET(INDIRECT("'"&amp;'DATA for charts'!D$5&amp;"'!$r1"),$A2690-1,0)),OFFSET(INDIRECT("'"&amp;'DATA for charts'!D$5&amp;"'!$r1"),$A2690-1,0),NA())</f>
        <v>0</v>
      </c>
      <c r="E2690" s="28">
        <f ca="1">IF(ISNUMBER(OFFSET(INDIRECT("'"&amp;'DATA for charts'!E$5&amp;"'!$r1"),$A2690-1,0)),OFFSET(INDIRECT("'"&amp;'DATA for charts'!E$5&amp;"'!$r1"),$A2690-1,0),NA())</f>
        <v>0</v>
      </c>
      <c r="F2690" s="28">
        <f ca="1">IF(ISNUMBER(OFFSET(INDIRECT("'"&amp;'DATA for charts'!F$5&amp;"'!$r1"),$A2690-1,0)),OFFSET(INDIRECT("'"&amp;'DATA for charts'!F$5&amp;"'!$r1"),$A2690-1,0),NA())</f>
        <v>0</v>
      </c>
      <c r="G2690" s="28">
        <f ca="1">IF(ISNUMBER(OFFSET(INDIRECT("'"&amp;'DATA for charts'!G$5&amp;"'!$r1"),$A2690-1,0)),OFFSET(INDIRECT("'"&amp;'DATA for charts'!G$5&amp;"'!$r1"),$A2690-1,0),NA())</f>
        <v>0</v>
      </c>
      <c r="H2690" s="28">
        <f ca="1">IF(ISNUMBER(OFFSET(INDIRECT("'"&amp;'DATA for charts'!H$5&amp;"'!$r1"),$A2690-1,0)),OFFSET(INDIRECT("'"&amp;'DATA for charts'!H$5&amp;"'!$r1"),$A2690-1,0),NA())</f>
        <v>0</v>
      </c>
      <c r="I2690" s="28" t="e">
        <f ca="1">IF(ISNUMBER(OFFSET(INDIRECT("'"&amp;'DATA for charts'!I$5&amp;"'!$r1"),$A2690-1,0)),OFFSET(INDIRECT("'"&amp;'DATA for charts'!I$5&amp;"'!$r1"),$A2690-1,0),NA())</f>
        <v>#N/A</v>
      </c>
      <c r="J2690" s="28" t="e">
        <f ca="1">IF(ISNUMBER(OFFSET(INDIRECT("'"&amp;'DATA for charts'!J$5&amp;"'!$r1"),$A2690-1,0)),OFFSET(INDIRECT("'"&amp;'DATA for charts'!J$5&amp;"'!$r1"),$A2690-1,0),NA())</f>
        <v>#N/A</v>
      </c>
      <c r="K2690" s="28" t="e">
        <f ca="1">IF(ISNUMBER(OFFSET(INDIRECT("'"&amp;'DATA for charts'!K$5&amp;"'!$r1"),$A2690-1,0)),OFFSET(INDIRECT("'"&amp;'DATA for charts'!K$5&amp;"'!$r1"),$A2690-1,0),NA())</f>
        <v>#N/A</v>
      </c>
      <c r="L2690" s="28" t="e">
        <f ca="1">IF(ISNUMBER(OFFSET(INDIRECT("'"&amp;'DATA for charts'!L$5&amp;"'!$r1"),$A2690-1,0)),OFFSET(INDIRECT("'"&amp;'DATA for charts'!L$5&amp;"'!$r1"),$A2690-1,0),NA())</f>
        <v>#N/A</v>
      </c>
      <c r="M2690" s="28" t="e">
        <f ca="1">IF(ISNUMBER(OFFSET(INDIRECT("'"&amp;'DATA for charts'!M$5&amp;"'!$r1"),$A2690-1,0)),OFFSET(INDIRECT("'"&amp;'DATA for charts'!M$5&amp;"'!$r1"),$A2690-1,0),NA())</f>
        <v>#N/A</v>
      </c>
      <c r="N2690" s="28" t="e">
        <f ca="1">IF(ISNUMBER(OFFSET(INDIRECT("'"&amp;'DATA for charts'!N$5&amp;"'!$r1"),$A2690-1,0)),OFFSET(INDIRECT("'"&amp;'DATA for charts'!N$5&amp;"'!$r1"),$A2690-1,0),NA())</f>
        <v>#N/A</v>
      </c>
      <c r="O2690" s="28" t="e">
        <f ca="1">IF(ISNUMBER(OFFSET(INDIRECT("'"&amp;'DATA for charts'!O$5&amp;"'!$r1"),$A2690-1,0)),OFFSET(INDIRECT("'"&amp;'DATA for charts'!O$5&amp;"'!$r1"),$A2690-1,0),NA())</f>
        <v>#N/A</v>
      </c>
      <c r="P2690" s="28" t="e">
        <f ca="1">IF(ISNUMBER(OFFSET(INDIRECT("'"&amp;'DATA for charts'!P$5&amp;"'!$r1"),$A2690-1,0)),OFFSET(INDIRECT("'"&amp;'DATA for charts'!P$5&amp;"'!$r1"),$A2690-1,0),NA())</f>
        <v>#N/A</v>
      </c>
      <c r="Q2690" s="28" t="e">
        <f ca="1">IF(ISNUMBER(OFFSET(INDIRECT("'"&amp;'DATA for charts'!Q$5&amp;"'!$r1"),$A2690-1,0)),OFFSET(INDIRECT("'"&amp;'DATA for charts'!Q$5&amp;"'!$r1"),$A2690-1,0),NA())</f>
        <v>#N/A</v>
      </c>
      <c r="R2690" s="28" t="e">
        <f ca="1">IF(ISNUMBER(OFFSET(INDIRECT("'"&amp;'DATA for charts'!R$5&amp;"'!$r1"),$A2690-1,0)),OFFSET(INDIRECT("'"&amp;'DATA for charts'!R$5&amp;"'!$r1"),$A2690-1,0),NA())</f>
        <v>#N/A</v>
      </c>
      <c r="S2690" s="28" t="e">
        <f ca="1">IF(ISNUMBER(OFFSET(INDIRECT("'"&amp;'DATA for charts'!S$5&amp;"'!$r1"),$A2690-1,0)),OFFSET(INDIRECT("'"&amp;'DATA for charts'!S$5&amp;"'!$r1"),$A2690-1,0),NA())</f>
        <v>#N/A</v>
      </c>
    </row>
    <row r="2691" spans="1:19">
      <c r="A2691" s="226">
        <f t="shared" si="1632"/>
        <v>253</v>
      </c>
      <c r="B2691" s="8">
        <v>24</v>
      </c>
      <c r="C2691" s="28">
        <f ca="1">IF(ISNUMBER(OFFSET(INDIRECT("'"&amp;'DATA for charts'!C$5&amp;"'!$r1"),$A2691-1,0)),OFFSET(INDIRECT("'"&amp;'DATA for charts'!C$5&amp;"'!$r1"),$A2691-1,0),NA())</f>
        <v>0</v>
      </c>
      <c r="D2691" s="28">
        <f ca="1">IF(ISNUMBER(OFFSET(INDIRECT("'"&amp;'DATA for charts'!D$5&amp;"'!$r1"),$A2691-1,0)),OFFSET(INDIRECT("'"&amp;'DATA for charts'!D$5&amp;"'!$r1"),$A2691-1,0),NA())</f>
        <v>0</v>
      </c>
      <c r="E2691" s="28">
        <f ca="1">IF(ISNUMBER(OFFSET(INDIRECT("'"&amp;'DATA for charts'!E$5&amp;"'!$r1"),$A2691-1,0)),OFFSET(INDIRECT("'"&amp;'DATA for charts'!E$5&amp;"'!$r1"),$A2691-1,0),NA())</f>
        <v>0</v>
      </c>
      <c r="F2691" s="28">
        <f ca="1">IF(ISNUMBER(OFFSET(INDIRECT("'"&amp;'DATA for charts'!F$5&amp;"'!$r1"),$A2691-1,0)),OFFSET(INDIRECT("'"&amp;'DATA for charts'!F$5&amp;"'!$r1"),$A2691-1,0),NA())</f>
        <v>0</v>
      </c>
      <c r="G2691" s="28">
        <f ca="1">IF(ISNUMBER(OFFSET(INDIRECT("'"&amp;'DATA for charts'!G$5&amp;"'!$r1"),$A2691-1,0)),OFFSET(INDIRECT("'"&amp;'DATA for charts'!G$5&amp;"'!$r1"),$A2691-1,0),NA())</f>
        <v>0</v>
      </c>
      <c r="H2691" s="28">
        <f ca="1">IF(ISNUMBER(OFFSET(INDIRECT("'"&amp;'DATA for charts'!H$5&amp;"'!$r1"),$A2691-1,0)),OFFSET(INDIRECT("'"&amp;'DATA for charts'!H$5&amp;"'!$r1"),$A2691-1,0),NA())</f>
        <v>0</v>
      </c>
      <c r="I2691" s="28" t="e">
        <f ca="1">IF(ISNUMBER(OFFSET(INDIRECT("'"&amp;'DATA for charts'!I$5&amp;"'!$r1"),$A2691-1,0)),OFFSET(INDIRECT("'"&amp;'DATA for charts'!I$5&amp;"'!$r1"),$A2691-1,0),NA())</f>
        <v>#N/A</v>
      </c>
      <c r="J2691" s="28" t="e">
        <f ca="1">IF(ISNUMBER(OFFSET(INDIRECT("'"&amp;'DATA for charts'!J$5&amp;"'!$r1"),$A2691-1,0)),OFFSET(INDIRECT("'"&amp;'DATA for charts'!J$5&amp;"'!$r1"),$A2691-1,0),NA())</f>
        <v>#N/A</v>
      </c>
      <c r="K2691" s="28" t="e">
        <f ca="1">IF(ISNUMBER(OFFSET(INDIRECT("'"&amp;'DATA for charts'!K$5&amp;"'!$r1"),$A2691-1,0)),OFFSET(INDIRECT("'"&amp;'DATA for charts'!K$5&amp;"'!$r1"),$A2691-1,0),NA())</f>
        <v>#N/A</v>
      </c>
      <c r="L2691" s="28" t="e">
        <f ca="1">IF(ISNUMBER(OFFSET(INDIRECT("'"&amp;'DATA for charts'!L$5&amp;"'!$r1"),$A2691-1,0)),OFFSET(INDIRECT("'"&amp;'DATA for charts'!L$5&amp;"'!$r1"),$A2691-1,0),NA())</f>
        <v>#N/A</v>
      </c>
      <c r="M2691" s="28" t="e">
        <f ca="1">IF(ISNUMBER(OFFSET(INDIRECT("'"&amp;'DATA for charts'!M$5&amp;"'!$r1"),$A2691-1,0)),OFFSET(INDIRECT("'"&amp;'DATA for charts'!M$5&amp;"'!$r1"),$A2691-1,0),NA())</f>
        <v>#N/A</v>
      </c>
      <c r="N2691" s="28" t="e">
        <f ca="1">IF(ISNUMBER(OFFSET(INDIRECT("'"&amp;'DATA for charts'!N$5&amp;"'!$r1"),$A2691-1,0)),OFFSET(INDIRECT("'"&amp;'DATA for charts'!N$5&amp;"'!$r1"),$A2691-1,0),NA())</f>
        <v>#N/A</v>
      </c>
      <c r="O2691" s="28" t="e">
        <f ca="1">IF(ISNUMBER(OFFSET(INDIRECT("'"&amp;'DATA for charts'!O$5&amp;"'!$r1"),$A2691-1,0)),OFFSET(INDIRECT("'"&amp;'DATA for charts'!O$5&amp;"'!$r1"),$A2691-1,0),NA())</f>
        <v>#N/A</v>
      </c>
      <c r="P2691" s="28" t="e">
        <f ca="1">IF(ISNUMBER(OFFSET(INDIRECT("'"&amp;'DATA for charts'!P$5&amp;"'!$r1"),$A2691-1,0)),OFFSET(INDIRECT("'"&amp;'DATA for charts'!P$5&amp;"'!$r1"),$A2691-1,0),NA())</f>
        <v>#N/A</v>
      </c>
      <c r="Q2691" s="28" t="e">
        <f ca="1">IF(ISNUMBER(OFFSET(INDIRECT("'"&amp;'DATA for charts'!Q$5&amp;"'!$r1"),$A2691-1,0)),OFFSET(INDIRECT("'"&amp;'DATA for charts'!Q$5&amp;"'!$r1"),$A2691-1,0),NA())</f>
        <v>#N/A</v>
      </c>
      <c r="R2691" s="28" t="e">
        <f ca="1">IF(ISNUMBER(OFFSET(INDIRECT("'"&amp;'DATA for charts'!R$5&amp;"'!$r1"),$A2691-1,0)),OFFSET(INDIRECT("'"&amp;'DATA for charts'!R$5&amp;"'!$r1"),$A2691-1,0),NA())</f>
        <v>#N/A</v>
      </c>
      <c r="S2691" s="28" t="e">
        <f ca="1">IF(ISNUMBER(OFFSET(INDIRECT("'"&amp;'DATA for charts'!S$5&amp;"'!$r1"),$A2691-1,0)),OFFSET(INDIRECT("'"&amp;'DATA for charts'!S$5&amp;"'!$r1"),$A2691-1,0),NA())</f>
        <v>#N/A</v>
      </c>
    </row>
    <row r="2692" spans="1:19">
      <c r="A2692" s="216"/>
      <c r="B2692" s="37" t="s">
        <v>85</v>
      </c>
      <c r="C2692" s="37" t="s">
        <v>85</v>
      </c>
      <c r="D2692" s="37" t="s">
        <v>85</v>
      </c>
      <c r="E2692" s="37" t="s">
        <v>85</v>
      </c>
      <c r="F2692" s="37" t="s">
        <v>85</v>
      </c>
      <c r="G2692" s="37" t="s">
        <v>85</v>
      </c>
      <c r="H2692" s="37" t="s">
        <v>85</v>
      </c>
      <c r="I2692" s="37" t="s">
        <v>85</v>
      </c>
      <c r="J2692" s="37" t="s">
        <v>85</v>
      </c>
      <c r="K2692" s="37"/>
      <c r="L2692" s="37"/>
      <c r="M2692" s="37"/>
      <c r="N2692" s="37"/>
      <c r="O2692" s="37"/>
      <c r="P2692" s="37"/>
      <c r="Q2692" s="37"/>
      <c r="R2692" s="37"/>
      <c r="S2692" s="37" t="s">
        <v>85</v>
      </c>
    </row>
    <row r="2699" spans="1:19">
      <c r="A2699" s="216"/>
      <c r="B2699" s="464" t="s">
        <v>945</v>
      </c>
    </row>
    <row r="2700" spans="1:19">
      <c r="A2700" s="216"/>
      <c r="B2700" s="464" t="s">
        <v>897</v>
      </c>
    </row>
    <row r="2701" spans="1:19">
      <c r="A2701" s="216"/>
      <c r="B2701" s="464" t="s">
        <v>898</v>
      </c>
      <c r="S2701" s="34"/>
    </row>
    <row r="2702" spans="1:19">
      <c r="A2702" s="216"/>
      <c r="B2702" s="32" t="s">
        <v>82</v>
      </c>
      <c r="S2702" s="34"/>
    </row>
    <row r="2703" spans="1:19">
      <c r="A2703" s="216">
        <f>A2102</f>
        <v>0</v>
      </c>
      <c r="B2703" s="32" t="s">
        <v>65</v>
      </c>
      <c r="C2703" s="33" t="str">
        <f t="shared" ref="C2703:S2703" ca="1" si="1633">C2102</f>
        <v>BSIMAC</v>
      </c>
      <c r="D2703" s="33" t="str">
        <f t="shared" ca="1" si="1633"/>
        <v>CSE</v>
      </c>
      <c r="E2703" s="33" t="str">
        <f t="shared" ca="1" si="1633"/>
        <v>DeST</v>
      </c>
      <c r="F2703" s="33" t="str">
        <f t="shared" ca="1" si="1633"/>
        <v>EnergyPlus</v>
      </c>
      <c r="G2703" s="33" t="str">
        <f t="shared" ca="1" si="1633"/>
        <v>ESP-r</v>
      </c>
      <c r="H2703" s="33" t="str">
        <f t="shared" ca="1" si="1633"/>
        <v>TRNSYS</v>
      </c>
      <c r="I2703" s="33" t="str">
        <f t="shared" ca="1" si="1633"/>
        <v>TestSpec-Alt</v>
      </c>
      <c r="J2703" s="33">
        <f t="shared" ca="1" si="1633"/>
        <v>0</v>
      </c>
      <c r="K2703" s="33">
        <f t="shared" ca="1" si="1633"/>
        <v>0</v>
      </c>
      <c r="L2703" s="33">
        <f t="shared" ca="1" si="1633"/>
        <v>0</v>
      </c>
      <c r="M2703" s="33">
        <f t="shared" ca="1" si="1633"/>
        <v>0</v>
      </c>
      <c r="N2703" s="33">
        <f t="shared" ca="1" si="1633"/>
        <v>0</v>
      </c>
      <c r="O2703" s="33">
        <f t="shared" ca="1" si="1633"/>
        <v>0</v>
      </c>
      <c r="P2703" s="33">
        <f t="shared" ca="1" si="1633"/>
        <v>0</v>
      </c>
      <c r="Q2703" s="33">
        <f t="shared" ca="1" si="1633"/>
        <v>0</v>
      </c>
      <c r="R2703" s="33">
        <f t="shared" ca="1" si="1633"/>
        <v>0</v>
      </c>
      <c r="S2703" s="33" t="str">
        <f t="shared" ca="1" si="1633"/>
        <v>Tested Prg</v>
      </c>
    </row>
    <row r="2704" spans="1:19">
      <c r="A2704" s="216">
        <f>A2101</f>
        <v>0</v>
      </c>
      <c r="B2704" s="32" t="s">
        <v>66</v>
      </c>
      <c r="C2704" s="33">
        <f t="shared" ref="C2704:S2704" si="1634">C2101</f>
        <v>0</v>
      </c>
      <c r="D2704" s="33">
        <f t="shared" si="1634"/>
        <v>0</v>
      </c>
      <c r="E2704" s="33">
        <f t="shared" si="1634"/>
        <v>0</v>
      </c>
      <c r="F2704" s="33">
        <f t="shared" si="1634"/>
        <v>0</v>
      </c>
      <c r="G2704" s="33">
        <f t="shared" si="1634"/>
        <v>0</v>
      </c>
      <c r="H2704" s="33">
        <f t="shared" si="1634"/>
        <v>0</v>
      </c>
      <c r="I2704" s="33">
        <f t="shared" si="1634"/>
        <v>0</v>
      </c>
      <c r="J2704" s="33">
        <f t="shared" si="1634"/>
        <v>0</v>
      </c>
      <c r="K2704" s="33">
        <f t="shared" si="1634"/>
        <v>0</v>
      </c>
      <c r="L2704" s="33">
        <f t="shared" si="1634"/>
        <v>0</v>
      </c>
      <c r="M2704" s="33">
        <f t="shared" si="1634"/>
        <v>0</v>
      </c>
      <c r="N2704" s="33">
        <f t="shared" si="1634"/>
        <v>0</v>
      </c>
      <c r="O2704" s="33">
        <f t="shared" si="1634"/>
        <v>0</v>
      </c>
      <c r="P2704" s="33">
        <f t="shared" si="1634"/>
        <v>0</v>
      </c>
      <c r="Q2704" s="33">
        <f t="shared" si="1634"/>
        <v>0</v>
      </c>
      <c r="R2704" s="33">
        <f t="shared" si="1634"/>
        <v>0</v>
      </c>
      <c r="S2704" s="33">
        <f t="shared" si="1634"/>
        <v>0</v>
      </c>
    </row>
    <row r="2705" spans="1:19">
      <c r="A2705" s="216" t="s">
        <v>84</v>
      </c>
      <c r="B2705" s="32" t="s">
        <v>83</v>
      </c>
      <c r="C2705" s="34" t="s">
        <v>84</v>
      </c>
      <c r="D2705" s="34" t="s">
        <v>84</v>
      </c>
      <c r="E2705" s="34" t="s">
        <v>84</v>
      </c>
      <c r="F2705" s="34" t="s">
        <v>84</v>
      </c>
      <c r="G2705" s="34" t="s">
        <v>84</v>
      </c>
      <c r="H2705" s="34" t="s">
        <v>84</v>
      </c>
      <c r="I2705" s="34" t="s">
        <v>84</v>
      </c>
      <c r="J2705" s="34" t="s">
        <v>84</v>
      </c>
      <c r="K2705" s="34" t="s">
        <v>84</v>
      </c>
      <c r="L2705" s="34" t="s">
        <v>84</v>
      </c>
      <c r="M2705" s="34" t="s">
        <v>84</v>
      </c>
      <c r="N2705" s="34" t="s">
        <v>84</v>
      </c>
      <c r="O2705" s="34" t="s">
        <v>84</v>
      </c>
      <c r="P2705" s="34" t="s">
        <v>84</v>
      </c>
      <c r="Q2705" s="34" t="s">
        <v>84</v>
      </c>
      <c r="R2705" s="34" t="s">
        <v>84</v>
      </c>
      <c r="S2705" s="34" t="s">
        <v>84</v>
      </c>
    </row>
    <row r="2706" spans="1:19">
      <c r="A2706" s="216" t="s">
        <v>85</v>
      </c>
      <c r="B2706" s="37" t="s">
        <v>85</v>
      </c>
      <c r="C2706" s="37" t="s">
        <v>85</v>
      </c>
      <c r="D2706" s="37" t="s">
        <v>85</v>
      </c>
      <c r="E2706" s="37" t="s">
        <v>85</v>
      </c>
      <c r="F2706" s="37" t="s">
        <v>85</v>
      </c>
      <c r="G2706" s="37" t="s">
        <v>85</v>
      </c>
      <c r="H2706" s="37" t="s">
        <v>85</v>
      </c>
      <c r="I2706" s="37" t="s">
        <v>85</v>
      </c>
      <c r="J2706" s="37" t="s">
        <v>85</v>
      </c>
      <c r="K2706" s="37" t="s">
        <v>85</v>
      </c>
      <c r="L2706" s="37" t="s">
        <v>85</v>
      </c>
      <c r="M2706" s="37" t="s">
        <v>85</v>
      </c>
      <c r="N2706" s="37" t="s">
        <v>85</v>
      </c>
      <c r="O2706" s="37" t="s">
        <v>85</v>
      </c>
      <c r="P2706" s="37" t="s">
        <v>85</v>
      </c>
      <c r="Q2706" s="37" t="s">
        <v>85</v>
      </c>
      <c r="R2706" s="37" t="s">
        <v>85</v>
      </c>
      <c r="S2706" s="37" t="s">
        <v>85</v>
      </c>
    </row>
    <row r="2707" spans="1:19">
      <c r="A2707" s="216">
        <f>A2102</f>
        <v>0</v>
      </c>
      <c r="B2707" s="37"/>
      <c r="C2707" s="33" t="str">
        <f t="shared" ref="C2707:S2707" ca="1" si="1635">C2102</f>
        <v>BSIMAC</v>
      </c>
      <c r="D2707" s="33" t="str">
        <f t="shared" ca="1" si="1635"/>
        <v>CSE</v>
      </c>
      <c r="E2707" s="33" t="str">
        <f t="shared" ca="1" si="1635"/>
        <v>DeST</v>
      </c>
      <c r="F2707" s="33" t="str">
        <f t="shared" ca="1" si="1635"/>
        <v>EnergyPlus</v>
      </c>
      <c r="G2707" s="33" t="str">
        <f t="shared" ca="1" si="1635"/>
        <v>ESP-r</v>
      </c>
      <c r="H2707" s="33" t="str">
        <f t="shared" ca="1" si="1635"/>
        <v>TRNSYS</v>
      </c>
      <c r="I2707" s="33" t="str">
        <f t="shared" ca="1" si="1635"/>
        <v>TestSpec-Alt</v>
      </c>
      <c r="J2707" s="33">
        <f t="shared" ca="1" si="1635"/>
        <v>0</v>
      </c>
      <c r="K2707" s="33">
        <f t="shared" ca="1" si="1635"/>
        <v>0</v>
      </c>
      <c r="L2707" s="33">
        <f t="shared" ca="1" si="1635"/>
        <v>0</v>
      </c>
      <c r="M2707" s="33">
        <f t="shared" ca="1" si="1635"/>
        <v>0</v>
      </c>
      <c r="N2707" s="33">
        <f t="shared" ca="1" si="1635"/>
        <v>0</v>
      </c>
      <c r="O2707" s="33">
        <f t="shared" ca="1" si="1635"/>
        <v>0</v>
      </c>
      <c r="P2707" s="33">
        <f t="shared" ca="1" si="1635"/>
        <v>0</v>
      </c>
      <c r="Q2707" s="33">
        <f t="shared" ca="1" si="1635"/>
        <v>0</v>
      </c>
      <c r="R2707" s="33">
        <f t="shared" ca="1" si="1635"/>
        <v>0</v>
      </c>
      <c r="S2707" s="33" t="str">
        <f t="shared" ca="1" si="1635"/>
        <v>Tested Prg</v>
      </c>
    </row>
    <row r="2708" spans="1:19">
      <c r="A2708" s="226">
        <v>230</v>
      </c>
      <c r="B2708" s="8">
        <v>1</v>
      </c>
      <c r="C2708" s="28">
        <f ca="1">IF(ISNUMBER(OFFSET(INDIRECT("'"&amp;'DATA for charts'!C$5&amp;"'!$s1"),$A2708-1,0)),OFFSET(INDIRECT("'"&amp;'DATA for charts'!C$5&amp;"'!$s1"),$A2708-1,0),NA())</f>
        <v>0</v>
      </c>
      <c r="D2708" s="28">
        <f ca="1">IF(ISNUMBER(OFFSET(INDIRECT("'"&amp;'DATA for charts'!D$5&amp;"'!$s1"),$A2708-1,0)),OFFSET(INDIRECT("'"&amp;'DATA for charts'!D$5&amp;"'!$s1"),$A2708-1,0),NA())</f>
        <v>0</v>
      </c>
      <c r="E2708" s="28">
        <f ca="1">IF(ISNUMBER(OFFSET(INDIRECT("'"&amp;'DATA for charts'!E$5&amp;"'!$s1"),$A2708-1,0)),OFFSET(INDIRECT("'"&amp;'DATA for charts'!E$5&amp;"'!$s1"),$A2708-1,0),NA())</f>
        <v>0</v>
      </c>
      <c r="F2708" s="28">
        <f ca="1">IF(ISNUMBER(OFFSET(INDIRECT("'"&amp;'DATA for charts'!F$5&amp;"'!$s1"),$A2708-1,0)),OFFSET(INDIRECT("'"&amp;'DATA for charts'!F$5&amp;"'!$s1"),$A2708-1,0),NA())</f>
        <v>0</v>
      </c>
      <c r="G2708" s="28">
        <f ca="1">IF(ISNUMBER(OFFSET(INDIRECT("'"&amp;'DATA for charts'!G$5&amp;"'!$s1"),$A2708-1,0)),OFFSET(INDIRECT("'"&amp;'DATA for charts'!G$5&amp;"'!$s1"),$A2708-1,0),NA())</f>
        <v>0</v>
      </c>
      <c r="H2708" s="28">
        <f ca="1">IF(ISNUMBER(OFFSET(INDIRECT("'"&amp;'DATA for charts'!H$5&amp;"'!$s1"),$A2708-1,0)),OFFSET(INDIRECT("'"&amp;'DATA for charts'!H$5&amp;"'!$s1"),$A2708-1,0),NA())</f>
        <v>0</v>
      </c>
      <c r="I2708" s="28" t="e">
        <f ca="1">IF(ISNUMBER(OFFSET(INDIRECT("'"&amp;'DATA for charts'!I$5&amp;"'!$s1"),$A2708-1,0)),OFFSET(INDIRECT("'"&amp;'DATA for charts'!I$5&amp;"'!$s1"),$A2708-1,0),NA())</f>
        <v>#N/A</v>
      </c>
      <c r="J2708" s="28" t="e">
        <f ca="1">IF(ISNUMBER(OFFSET(INDIRECT("'"&amp;'DATA for charts'!J$5&amp;"'!$s1"),$A2708-1,0)),OFFSET(INDIRECT("'"&amp;'DATA for charts'!J$5&amp;"'!$s1"),$A2708-1,0),NA())</f>
        <v>#N/A</v>
      </c>
      <c r="K2708" s="28" t="e">
        <f ca="1">IF(ISNUMBER(OFFSET(INDIRECT("'"&amp;'DATA for charts'!K$5&amp;"'!$s1"),$A2708-1,0)),OFFSET(INDIRECT("'"&amp;'DATA for charts'!K$5&amp;"'!$s1"),$A2708-1,0),NA())</f>
        <v>#N/A</v>
      </c>
      <c r="L2708" s="28" t="e">
        <f ca="1">IF(ISNUMBER(OFFSET(INDIRECT("'"&amp;'DATA for charts'!L$5&amp;"'!$s1"),$A2708-1,0)),OFFSET(INDIRECT("'"&amp;'DATA for charts'!L$5&amp;"'!$s1"),$A2708-1,0),NA())</f>
        <v>#N/A</v>
      </c>
      <c r="M2708" s="28" t="e">
        <f ca="1">IF(ISNUMBER(OFFSET(INDIRECT("'"&amp;'DATA for charts'!M$5&amp;"'!$s1"),$A2708-1,0)),OFFSET(INDIRECT("'"&amp;'DATA for charts'!M$5&amp;"'!$s1"),$A2708-1,0),NA())</f>
        <v>#N/A</v>
      </c>
      <c r="N2708" s="28" t="e">
        <f ca="1">IF(ISNUMBER(OFFSET(INDIRECT("'"&amp;'DATA for charts'!N$5&amp;"'!$s1"),$A2708-1,0)),OFFSET(INDIRECT("'"&amp;'DATA for charts'!N$5&amp;"'!$s1"),$A2708-1,0),NA())</f>
        <v>#N/A</v>
      </c>
      <c r="O2708" s="28" t="e">
        <f ca="1">IF(ISNUMBER(OFFSET(INDIRECT("'"&amp;'DATA for charts'!O$5&amp;"'!$s1"),$A2708-1,0)),OFFSET(INDIRECT("'"&amp;'DATA for charts'!O$5&amp;"'!$s1"),$A2708-1,0),NA())</f>
        <v>#N/A</v>
      </c>
      <c r="P2708" s="28" t="e">
        <f ca="1">IF(ISNUMBER(OFFSET(INDIRECT("'"&amp;'DATA for charts'!P$5&amp;"'!$s1"),$A2708-1,0)),OFFSET(INDIRECT("'"&amp;'DATA for charts'!P$5&amp;"'!$s1"),$A2708-1,0),NA())</f>
        <v>#N/A</v>
      </c>
      <c r="Q2708" s="28" t="e">
        <f ca="1">IF(ISNUMBER(OFFSET(INDIRECT("'"&amp;'DATA for charts'!Q$5&amp;"'!$s1"),$A2708-1,0)),OFFSET(INDIRECT("'"&amp;'DATA for charts'!Q$5&amp;"'!$s1"),$A2708-1,0),NA())</f>
        <v>#N/A</v>
      </c>
      <c r="R2708" s="28" t="e">
        <f ca="1">IF(ISNUMBER(OFFSET(INDIRECT("'"&amp;'DATA for charts'!R$5&amp;"'!$s1"),$A2708-1,0)),OFFSET(INDIRECT("'"&amp;'DATA for charts'!R$5&amp;"'!$s1"),$A2708-1,0),NA())</f>
        <v>#N/A</v>
      </c>
      <c r="S2708" s="28" t="e">
        <f ca="1">IF(ISNUMBER(OFFSET(INDIRECT("'"&amp;'DATA for charts'!S$5&amp;"'!$s1"),$A2708-1,0)),OFFSET(INDIRECT("'"&amp;'DATA for charts'!S$5&amp;"'!$s1"),$A2708-1,0),NA())</f>
        <v>#N/A</v>
      </c>
    </row>
    <row r="2709" spans="1:19">
      <c r="A2709" s="226">
        <f t="shared" ref="A2709:A2731" si="1636">A2708+1</f>
        <v>231</v>
      </c>
      <c r="B2709" s="8">
        <v>2</v>
      </c>
      <c r="C2709" s="28">
        <f ca="1">IF(ISNUMBER(OFFSET(INDIRECT("'"&amp;'DATA for charts'!C$5&amp;"'!$s1"),$A2709-1,0)),OFFSET(INDIRECT("'"&amp;'DATA for charts'!C$5&amp;"'!$s1"),$A2709-1,0),NA())</f>
        <v>0</v>
      </c>
      <c r="D2709" s="28">
        <f ca="1">IF(ISNUMBER(OFFSET(INDIRECT("'"&amp;'DATA for charts'!D$5&amp;"'!$s1"),$A2709-1,0)),OFFSET(INDIRECT("'"&amp;'DATA for charts'!D$5&amp;"'!$s1"),$A2709-1,0),NA())</f>
        <v>0</v>
      </c>
      <c r="E2709" s="28">
        <f ca="1">IF(ISNUMBER(OFFSET(INDIRECT("'"&amp;'DATA for charts'!E$5&amp;"'!$s1"),$A2709-1,0)),OFFSET(INDIRECT("'"&amp;'DATA for charts'!E$5&amp;"'!$s1"),$A2709-1,0),NA())</f>
        <v>0</v>
      </c>
      <c r="F2709" s="28">
        <f ca="1">IF(ISNUMBER(OFFSET(INDIRECT("'"&amp;'DATA for charts'!F$5&amp;"'!$s1"),$A2709-1,0)),OFFSET(INDIRECT("'"&amp;'DATA for charts'!F$5&amp;"'!$s1"),$A2709-1,0),NA())</f>
        <v>0</v>
      </c>
      <c r="G2709" s="28">
        <f ca="1">IF(ISNUMBER(OFFSET(INDIRECT("'"&amp;'DATA for charts'!G$5&amp;"'!$s1"),$A2709-1,0)),OFFSET(INDIRECT("'"&amp;'DATA for charts'!G$5&amp;"'!$s1"),$A2709-1,0),NA())</f>
        <v>0</v>
      </c>
      <c r="H2709" s="28">
        <f ca="1">IF(ISNUMBER(OFFSET(INDIRECT("'"&amp;'DATA for charts'!H$5&amp;"'!$s1"),$A2709-1,0)),OFFSET(INDIRECT("'"&amp;'DATA for charts'!H$5&amp;"'!$s1"),$A2709-1,0),NA())</f>
        <v>0</v>
      </c>
      <c r="I2709" s="28" t="e">
        <f ca="1">IF(ISNUMBER(OFFSET(INDIRECT("'"&amp;'DATA for charts'!I$5&amp;"'!$s1"),$A2709-1,0)),OFFSET(INDIRECT("'"&amp;'DATA for charts'!I$5&amp;"'!$s1"),$A2709-1,0),NA())</f>
        <v>#N/A</v>
      </c>
      <c r="J2709" s="28" t="e">
        <f ca="1">IF(ISNUMBER(OFFSET(INDIRECT("'"&amp;'DATA for charts'!J$5&amp;"'!$s1"),$A2709-1,0)),OFFSET(INDIRECT("'"&amp;'DATA for charts'!J$5&amp;"'!$s1"),$A2709-1,0),NA())</f>
        <v>#N/A</v>
      </c>
      <c r="K2709" s="28" t="e">
        <f ca="1">IF(ISNUMBER(OFFSET(INDIRECT("'"&amp;'DATA for charts'!K$5&amp;"'!$s1"),$A2709-1,0)),OFFSET(INDIRECT("'"&amp;'DATA for charts'!K$5&amp;"'!$s1"),$A2709-1,0),NA())</f>
        <v>#N/A</v>
      </c>
      <c r="L2709" s="28" t="e">
        <f ca="1">IF(ISNUMBER(OFFSET(INDIRECT("'"&amp;'DATA for charts'!L$5&amp;"'!$s1"),$A2709-1,0)),OFFSET(INDIRECT("'"&amp;'DATA for charts'!L$5&amp;"'!$s1"),$A2709-1,0),NA())</f>
        <v>#N/A</v>
      </c>
      <c r="M2709" s="28" t="e">
        <f ca="1">IF(ISNUMBER(OFFSET(INDIRECT("'"&amp;'DATA for charts'!M$5&amp;"'!$s1"),$A2709-1,0)),OFFSET(INDIRECT("'"&amp;'DATA for charts'!M$5&amp;"'!$s1"),$A2709-1,0),NA())</f>
        <v>#N/A</v>
      </c>
      <c r="N2709" s="28" t="e">
        <f ca="1">IF(ISNUMBER(OFFSET(INDIRECT("'"&amp;'DATA for charts'!N$5&amp;"'!$s1"),$A2709-1,0)),OFFSET(INDIRECT("'"&amp;'DATA for charts'!N$5&amp;"'!$s1"),$A2709-1,0),NA())</f>
        <v>#N/A</v>
      </c>
      <c r="O2709" s="28" t="e">
        <f ca="1">IF(ISNUMBER(OFFSET(INDIRECT("'"&amp;'DATA for charts'!O$5&amp;"'!$s1"),$A2709-1,0)),OFFSET(INDIRECT("'"&amp;'DATA for charts'!O$5&amp;"'!$s1"),$A2709-1,0),NA())</f>
        <v>#N/A</v>
      </c>
      <c r="P2709" s="28" t="e">
        <f ca="1">IF(ISNUMBER(OFFSET(INDIRECT("'"&amp;'DATA for charts'!P$5&amp;"'!$s1"),$A2709-1,0)),OFFSET(INDIRECT("'"&amp;'DATA for charts'!P$5&amp;"'!$s1"),$A2709-1,0),NA())</f>
        <v>#N/A</v>
      </c>
      <c r="Q2709" s="28" t="e">
        <f ca="1">IF(ISNUMBER(OFFSET(INDIRECT("'"&amp;'DATA for charts'!Q$5&amp;"'!$s1"),$A2709-1,0)),OFFSET(INDIRECT("'"&amp;'DATA for charts'!Q$5&amp;"'!$s1"),$A2709-1,0),NA())</f>
        <v>#N/A</v>
      </c>
      <c r="R2709" s="28" t="e">
        <f ca="1">IF(ISNUMBER(OFFSET(INDIRECT("'"&amp;'DATA for charts'!R$5&amp;"'!$s1"),$A2709-1,0)),OFFSET(INDIRECT("'"&amp;'DATA for charts'!R$5&amp;"'!$s1"),$A2709-1,0),NA())</f>
        <v>#N/A</v>
      </c>
      <c r="S2709" s="28" t="e">
        <f ca="1">IF(ISNUMBER(OFFSET(INDIRECT("'"&amp;'DATA for charts'!S$5&amp;"'!$s1"),$A2709-1,0)),OFFSET(INDIRECT("'"&amp;'DATA for charts'!S$5&amp;"'!$s1"),$A2709-1,0),NA())</f>
        <v>#N/A</v>
      </c>
    </row>
    <row r="2710" spans="1:19">
      <c r="A2710" s="226">
        <f t="shared" si="1636"/>
        <v>232</v>
      </c>
      <c r="B2710" s="8">
        <v>3</v>
      </c>
      <c r="C2710" s="28">
        <f ca="1">IF(ISNUMBER(OFFSET(INDIRECT("'"&amp;'DATA for charts'!C$5&amp;"'!$s1"),$A2710-1,0)),OFFSET(INDIRECT("'"&amp;'DATA for charts'!C$5&amp;"'!$s1"),$A2710-1,0),NA())</f>
        <v>0</v>
      </c>
      <c r="D2710" s="28">
        <f ca="1">IF(ISNUMBER(OFFSET(INDIRECT("'"&amp;'DATA for charts'!D$5&amp;"'!$s1"),$A2710-1,0)),OFFSET(INDIRECT("'"&amp;'DATA for charts'!D$5&amp;"'!$s1"),$A2710-1,0),NA())</f>
        <v>0</v>
      </c>
      <c r="E2710" s="28">
        <f ca="1">IF(ISNUMBER(OFFSET(INDIRECT("'"&amp;'DATA for charts'!E$5&amp;"'!$s1"),$A2710-1,0)),OFFSET(INDIRECT("'"&amp;'DATA for charts'!E$5&amp;"'!$s1"),$A2710-1,0),NA())</f>
        <v>0</v>
      </c>
      <c r="F2710" s="28">
        <f ca="1">IF(ISNUMBER(OFFSET(INDIRECT("'"&amp;'DATA for charts'!F$5&amp;"'!$s1"),$A2710-1,0)),OFFSET(INDIRECT("'"&amp;'DATA for charts'!F$5&amp;"'!$s1"),$A2710-1,0),NA())</f>
        <v>0</v>
      </c>
      <c r="G2710" s="28">
        <f ca="1">IF(ISNUMBER(OFFSET(INDIRECT("'"&amp;'DATA for charts'!G$5&amp;"'!$s1"),$A2710-1,0)),OFFSET(INDIRECT("'"&amp;'DATA for charts'!G$5&amp;"'!$s1"),$A2710-1,0),NA())</f>
        <v>0</v>
      </c>
      <c r="H2710" s="28">
        <f ca="1">IF(ISNUMBER(OFFSET(INDIRECT("'"&amp;'DATA for charts'!H$5&amp;"'!$s1"),$A2710-1,0)),OFFSET(INDIRECT("'"&amp;'DATA for charts'!H$5&amp;"'!$s1"),$A2710-1,0),NA())</f>
        <v>0</v>
      </c>
      <c r="I2710" s="28" t="e">
        <f ca="1">IF(ISNUMBER(OFFSET(INDIRECT("'"&amp;'DATA for charts'!I$5&amp;"'!$s1"),$A2710-1,0)),OFFSET(INDIRECT("'"&amp;'DATA for charts'!I$5&amp;"'!$s1"),$A2710-1,0),NA())</f>
        <v>#N/A</v>
      </c>
      <c r="J2710" s="28" t="e">
        <f ca="1">IF(ISNUMBER(OFFSET(INDIRECT("'"&amp;'DATA for charts'!J$5&amp;"'!$s1"),$A2710-1,0)),OFFSET(INDIRECT("'"&amp;'DATA for charts'!J$5&amp;"'!$s1"),$A2710-1,0),NA())</f>
        <v>#N/A</v>
      </c>
      <c r="K2710" s="28" t="e">
        <f ca="1">IF(ISNUMBER(OFFSET(INDIRECT("'"&amp;'DATA for charts'!K$5&amp;"'!$s1"),$A2710-1,0)),OFFSET(INDIRECT("'"&amp;'DATA for charts'!K$5&amp;"'!$s1"),$A2710-1,0),NA())</f>
        <v>#N/A</v>
      </c>
      <c r="L2710" s="28" t="e">
        <f ca="1">IF(ISNUMBER(OFFSET(INDIRECT("'"&amp;'DATA for charts'!L$5&amp;"'!$s1"),$A2710-1,0)),OFFSET(INDIRECT("'"&amp;'DATA for charts'!L$5&amp;"'!$s1"),$A2710-1,0),NA())</f>
        <v>#N/A</v>
      </c>
      <c r="M2710" s="28" t="e">
        <f ca="1">IF(ISNUMBER(OFFSET(INDIRECT("'"&amp;'DATA for charts'!M$5&amp;"'!$s1"),$A2710-1,0)),OFFSET(INDIRECT("'"&amp;'DATA for charts'!M$5&amp;"'!$s1"),$A2710-1,0),NA())</f>
        <v>#N/A</v>
      </c>
      <c r="N2710" s="28" t="e">
        <f ca="1">IF(ISNUMBER(OFFSET(INDIRECT("'"&amp;'DATA for charts'!N$5&amp;"'!$s1"),$A2710-1,0)),OFFSET(INDIRECT("'"&amp;'DATA for charts'!N$5&amp;"'!$s1"),$A2710-1,0),NA())</f>
        <v>#N/A</v>
      </c>
      <c r="O2710" s="28" t="e">
        <f ca="1">IF(ISNUMBER(OFFSET(INDIRECT("'"&amp;'DATA for charts'!O$5&amp;"'!$s1"),$A2710-1,0)),OFFSET(INDIRECT("'"&amp;'DATA for charts'!O$5&amp;"'!$s1"),$A2710-1,0),NA())</f>
        <v>#N/A</v>
      </c>
      <c r="P2710" s="28" t="e">
        <f ca="1">IF(ISNUMBER(OFFSET(INDIRECT("'"&amp;'DATA for charts'!P$5&amp;"'!$s1"),$A2710-1,0)),OFFSET(INDIRECT("'"&amp;'DATA for charts'!P$5&amp;"'!$s1"),$A2710-1,0),NA())</f>
        <v>#N/A</v>
      </c>
      <c r="Q2710" s="28" t="e">
        <f ca="1">IF(ISNUMBER(OFFSET(INDIRECT("'"&amp;'DATA for charts'!Q$5&amp;"'!$s1"),$A2710-1,0)),OFFSET(INDIRECT("'"&amp;'DATA for charts'!Q$5&amp;"'!$s1"),$A2710-1,0),NA())</f>
        <v>#N/A</v>
      </c>
      <c r="R2710" s="28" t="e">
        <f ca="1">IF(ISNUMBER(OFFSET(INDIRECT("'"&amp;'DATA for charts'!R$5&amp;"'!$s1"),$A2710-1,0)),OFFSET(INDIRECT("'"&amp;'DATA for charts'!R$5&amp;"'!$s1"),$A2710-1,0),NA())</f>
        <v>#N/A</v>
      </c>
      <c r="S2710" s="28" t="e">
        <f ca="1">IF(ISNUMBER(OFFSET(INDIRECT("'"&amp;'DATA for charts'!S$5&amp;"'!$s1"),$A2710-1,0)),OFFSET(INDIRECT("'"&amp;'DATA for charts'!S$5&amp;"'!$s1"),$A2710-1,0),NA())</f>
        <v>#N/A</v>
      </c>
    </row>
    <row r="2711" spans="1:19">
      <c r="A2711" s="226">
        <f t="shared" si="1636"/>
        <v>233</v>
      </c>
      <c r="B2711" s="8">
        <v>4</v>
      </c>
      <c r="C2711" s="28">
        <f ca="1">IF(ISNUMBER(OFFSET(INDIRECT("'"&amp;'DATA for charts'!C$5&amp;"'!$s1"),$A2711-1,0)),OFFSET(INDIRECT("'"&amp;'DATA for charts'!C$5&amp;"'!$s1"),$A2711-1,0),NA())</f>
        <v>0</v>
      </c>
      <c r="D2711" s="28">
        <f ca="1">IF(ISNUMBER(OFFSET(INDIRECT("'"&amp;'DATA for charts'!D$5&amp;"'!$s1"),$A2711-1,0)),OFFSET(INDIRECT("'"&amp;'DATA for charts'!D$5&amp;"'!$s1"),$A2711-1,0),NA())</f>
        <v>0</v>
      </c>
      <c r="E2711" s="28">
        <f ca="1">IF(ISNUMBER(OFFSET(INDIRECT("'"&amp;'DATA for charts'!E$5&amp;"'!$s1"),$A2711-1,0)),OFFSET(INDIRECT("'"&amp;'DATA for charts'!E$5&amp;"'!$s1"),$A2711-1,0),NA())</f>
        <v>0</v>
      </c>
      <c r="F2711" s="28">
        <f ca="1">IF(ISNUMBER(OFFSET(INDIRECT("'"&amp;'DATA for charts'!F$5&amp;"'!$s1"),$A2711-1,0)),OFFSET(INDIRECT("'"&amp;'DATA for charts'!F$5&amp;"'!$s1"),$A2711-1,0),NA())</f>
        <v>0</v>
      </c>
      <c r="G2711" s="28">
        <f ca="1">IF(ISNUMBER(OFFSET(INDIRECT("'"&amp;'DATA for charts'!G$5&amp;"'!$s1"),$A2711-1,0)),OFFSET(INDIRECT("'"&amp;'DATA for charts'!G$5&amp;"'!$s1"),$A2711-1,0),NA())</f>
        <v>0</v>
      </c>
      <c r="H2711" s="28">
        <f ca="1">IF(ISNUMBER(OFFSET(INDIRECT("'"&amp;'DATA for charts'!H$5&amp;"'!$s1"),$A2711-1,0)),OFFSET(INDIRECT("'"&amp;'DATA for charts'!H$5&amp;"'!$s1"),$A2711-1,0),NA())</f>
        <v>0</v>
      </c>
      <c r="I2711" s="28" t="e">
        <f ca="1">IF(ISNUMBER(OFFSET(INDIRECT("'"&amp;'DATA for charts'!I$5&amp;"'!$s1"),$A2711-1,0)),OFFSET(INDIRECT("'"&amp;'DATA for charts'!I$5&amp;"'!$s1"),$A2711-1,0),NA())</f>
        <v>#N/A</v>
      </c>
      <c r="J2711" s="28" t="e">
        <f ca="1">IF(ISNUMBER(OFFSET(INDIRECT("'"&amp;'DATA for charts'!J$5&amp;"'!$s1"),$A2711-1,0)),OFFSET(INDIRECT("'"&amp;'DATA for charts'!J$5&amp;"'!$s1"),$A2711-1,0),NA())</f>
        <v>#N/A</v>
      </c>
      <c r="K2711" s="28" t="e">
        <f ca="1">IF(ISNUMBER(OFFSET(INDIRECT("'"&amp;'DATA for charts'!K$5&amp;"'!$s1"),$A2711-1,0)),OFFSET(INDIRECT("'"&amp;'DATA for charts'!K$5&amp;"'!$s1"),$A2711-1,0),NA())</f>
        <v>#N/A</v>
      </c>
      <c r="L2711" s="28" t="e">
        <f ca="1">IF(ISNUMBER(OFFSET(INDIRECT("'"&amp;'DATA for charts'!L$5&amp;"'!$s1"),$A2711-1,0)),OFFSET(INDIRECT("'"&amp;'DATA for charts'!L$5&amp;"'!$s1"),$A2711-1,0),NA())</f>
        <v>#N/A</v>
      </c>
      <c r="M2711" s="28" t="e">
        <f ca="1">IF(ISNUMBER(OFFSET(INDIRECT("'"&amp;'DATA for charts'!M$5&amp;"'!$s1"),$A2711-1,0)),OFFSET(INDIRECT("'"&amp;'DATA for charts'!M$5&amp;"'!$s1"),$A2711-1,0),NA())</f>
        <v>#N/A</v>
      </c>
      <c r="N2711" s="28" t="e">
        <f ca="1">IF(ISNUMBER(OFFSET(INDIRECT("'"&amp;'DATA for charts'!N$5&amp;"'!$s1"),$A2711-1,0)),OFFSET(INDIRECT("'"&amp;'DATA for charts'!N$5&amp;"'!$s1"),$A2711-1,0),NA())</f>
        <v>#N/A</v>
      </c>
      <c r="O2711" s="28" t="e">
        <f ca="1">IF(ISNUMBER(OFFSET(INDIRECT("'"&amp;'DATA for charts'!O$5&amp;"'!$s1"),$A2711-1,0)),OFFSET(INDIRECT("'"&amp;'DATA for charts'!O$5&amp;"'!$s1"),$A2711-1,0),NA())</f>
        <v>#N/A</v>
      </c>
      <c r="P2711" s="28" t="e">
        <f ca="1">IF(ISNUMBER(OFFSET(INDIRECT("'"&amp;'DATA for charts'!P$5&amp;"'!$s1"),$A2711-1,0)),OFFSET(INDIRECT("'"&amp;'DATA for charts'!P$5&amp;"'!$s1"),$A2711-1,0),NA())</f>
        <v>#N/A</v>
      </c>
      <c r="Q2711" s="28" t="e">
        <f ca="1">IF(ISNUMBER(OFFSET(INDIRECT("'"&amp;'DATA for charts'!Q$5&amp;"'!$s1"),$A2711-1,0)),OFFSET(INDIRECT("'"&amp;'DATA for charts'!Q$5&amp;"'!$s1"),$A2711-1,0),NA())</f>
        <v>#N/A</v>
      </c>
      <c r="R2711" s="28" t="e">
        <f ca="1">IF(ISNUMBER(OFFSET(INDIRECT("'"&amp;'DATA for charts'!R$5&amp;"'!$s1"),$A2711-1,0)),OFFSET(INDIRECT("'"&amp;'DATA for charts'!R$5&amp;"'!$s1"),$A2711-1,0),NA())</f>
        <v>#N/A</v>
      </c>
      <c r="S2711" s="28" t="e">
        <f ca="1">IF(ISNUMBER(OFFSET(INDIRECT("'"&amp;'DATA for charts'!S$5&amp;"'!$s1"),$A2711-1,0)),OFFSET(INDIRECT("'"&amp;'DATA for charts'!S$5&amp;"'!$s1"),$A2711-1,0),NA())</f>
        <v>#N/A</v>
      </c>
    </row>
    <row r="2712" spans="1:19">
      <c r="A2712" s="226">
        <f t="shared" si="1636"/>
        <v>234</v>
      </c>
      <c r="B2712" s="8">
        <v>5</v>
      </c>
      <c r="C2712" s="28">
        <f ca="1">IF(ISNUMBER(OFFSET(INDIRECT("'"&amp;'DATA for charts'!C$5&amp;"'!$s1"),$A2712-1,0)),OFFSET(INDIRECT("'"&amp;'DATA for charts'!C$5&amp;"'!$s1"),$A2712-1,0),NA())</f>
        <v>0</v>
      </c>
      <c r="D2712" s="28">
        <f ca="1">IF(ISNUMBER(OFFSET(INDIRECT("'"&amp;'DATA for charts'!D$5&amp;"'!$s1"),$A2712-1,0)),OFFSET(INDIRECT("'"&amp;'DATA for charts'!D$5&amp;"'!$s1"),$A2712-1,0),NA())</f>
        <v>0.21439121999999999</v>
      </c>
      <c r="E2712" s="28">
        <f ca="1">IF(ISNUMBER(OFFSET(INDIRECT("'"&amp;'DATA for charts'!E$5&amp;"'!$s1"),$A2712-1,0)),OFFSET(INDIRECT("'"&amp;'DATA for charts'!E$5&amp;"'!$s1"),$A2712-1,0),NA())</f>
        <v>0.28000000000000003</v>
      </c>
      <c r="F2712" s="28">
        <f ca="1">IF(ISNUMBER(OFFSET(INDIRECT("'"&amp;'DATA for charts'!F$5&amp;"'!$s1"),$A2712-1,0)),OFFSET(INDIRECT("'"&amp;'DATA for charts'!F$5&amp;"'!$s1"),$A2712-1,0),NA())</f>
        <v>0.91674150547866828</v>
      </c>
      <c r="G2712" s="28">
        <f ca="1">IF(ISNUMBER(OFFSET(INDIRECT("'"&amp;'DATA for charts'!G$5&amp;"'!$s1"),$A2712-1,0)),OFFSET(INDIRECT("'"&amp;'DATA for charts'!G$5&amp;"'!$s1"),$A2712-1,0),NA())</f>
        <v>0.44</v>
      </c>
      <c r="H2712" s="28">
        <f ca="1">IF(ISNUMBER(OFFSET(INDIRECT("'"&amp;'DATA for charts'!H$5&amp;"'!$s1"),$A2712-1,0)),OFFSET(INDIRECT("'"&amp;'DATA for charts'!H$5&amp;"'!$s1"),$A2712-1,0),NA())</f>
        <v>0.36266278402339103</v>
      </c>
      <c r="I2712" s="28" t="e">
        <f ca="1">IF(ISNUMBER(OFFSET(INDIRECT("'"&amp;'DATA for charts'!I$5&amp;"'!$s1"),$A2712-1,0)),OFFSET(INDIRECT("'"&amp;'DATA for charts'!I$5&amp;"'!$s1"),$A2712-1,0),NA())</f>
        <v>#N/A</v>
      </c>
      <c r="J2712" s="28" t="e">
        <f ca="1">IF(ISNUMBER(OFFSET(INDIRECT("'"&amp;'DATA for charts'!J$5&amp;"'!$s1"),$A2712-1,0)),OFFSET(INDIRECT("'"&amp;'DATA for charts'!J$5&amp;"'!$s1"),$A2712-1,0),NA())</f>
        <v>#N/A</v>
      </c>
      <c r="K2712" s="28" t="e">
        <f ca="1">IF(ISNUMBER(OFFSET(INDIRECT("'"&amp;'DATA for charts'!K$5&amp;"'!$s1"),$A2712-1,0)),OFFSET(INDIRECT("'"&amp;'DATA for charts'!K$5&amp;"'!$s1"),$A2712-1,0),NA())</f>
        <v>#N/A</v>
      </c>
      <c r="L2712" s="28" t="e">
        <f ca="1">IF(ISNUMBER(OFFSET(INDIRECT("'"&amp;'DATA for charts'!L$5&amp;"'!$s1"),$A2712-1,0)),OFFSET(INDIRECT("'"&amp;'DATA for charts'!L$5&amp;"'!$s1"),$A2712-1,0),NA())</f>
        <v>#N/A</v>
      </c>
      <c r="M2712" s="28" t="e">
        <f ca="1">IF(ISNUMBER(OFFSET(INDIRECT("'"&amp;'DATA for charts'!M$5&amp;"'!$s1"),$A2712-1,0)),OFFSET(INDIRECT("'"&amp;'DATA for charts'!M$5&amp;"'!$s1"),$A2712-1,0),NA())</f>
        <v>#N/A</v>
      </c>
      <c r="N2712" s="28" t="e">
        <f ca="1">IF(ISNUMBER(OFFSET(INDIRECT("'"&amp;'DATA for charts'!N$5&amp;"'!$s1"),$A2712-1,0)),OFFSET(INDIRECT("'"&amp;'DATA for charts'!N$5&amp;"'!$s1"),$A2712-1,0),NA())</f>
        <v>#N/A</v>
      </c>
      <c r="O2712" s="28" t="e">
        <f ca="1">IF(ISNUMBER(OFFSET(INDIRECT("'"&amp;'DATA for charts'!O$5&amp;"'!$s1"),$A2712-1,0)),OFFSET(INDIRECT("'"&amp;'DATA for charts'!O$5&amp;"'!$s1"),$A2712-1,0),NA())</f>
        <v>#N/A</v>
      </c>
      <c r="P2712" s="28" t="e">
        <f ca="1">IF(ISNUMBER(OFFSET(INDIRECT("'"&amp;'DATA for charts'!P$5&amp;"'!$s1"),$A2712-1,0)),OFFSET(INDIRECT("'"&amp;'DATA for charts'!P$5&amp;"'!$s1"),$A2712-1,0),NA())</f>
        <v>#N/A</v>
      </c>
      <c r="Q2712" s="28" t="e">
        <f ca="1">IF(ISNUMBER(OFFSET(INDIRECT("'"&amp;'DATA for charts'!Q$5&amp;"'!$s1"),$A2712-1,0)),OFFSET(INDIRECT("'"&amp;'DATA for charts'!Q$5&amp;"'!$s1"),$A2712-1,0),NA())</f>
        <v>#N/A</v>
      </c>
      <c r="R2712" s="28" t="e">
        <f ca="1">IF(ISNUMBER(OFFSET(INDIRECT("'"&amp;'DATA for charts'!R$5&amp;"'!$s1"),$A2712-1,0)),OFFSET(INDIRECT("'"&amp;'DATA for charts'!R$5&amp;"'!$s1"),$A2712-1,0),NA())</f>
        <v>#N/A</v>
      </c>
      <c r="S2712" s="28" t="e">
        <f ca="1">IF(ISNUMBER(OFFSET(INDIRECT("'"&amp;'DATA for charts'!S$5&amp;"'!$s1"),$A2712-1,0)),OFFSET(INDIRECT("'"&amp;'DATA for charts'!S$5&amp;"'!$s1"),$A2712-1,0),NA())</f>
        <v>#N/A</v>
      </c>
    </row>
    <row r="2713" spans="1:19">
      <c r="A2713" s="226">
        <f t="shared" si="1636"/>
        <v>235</v>
      </c>
      <c r="B2713" s="8">
        <v>6</v>
      </c>
      <c r="C2713" s="28">
        <f ca="1">IF(ISNUMBER(OFFSET(INDIRECT("'"&amp;'DATA for charts'!C$5&amp;"'!$s1"),$A2713-1,0)),OFFSET(INDIRECT("'"&amp;'DATA for charts'!C$5&amp;"'!$s1"),$A2713-1,0),NA())</f>
        <v>8.51</v>
      </c>
      <c r="D2713" s="28">
        <f ca="1">IF(ISNUMBER(OFFSET(INDIRECT("'"&amp;'DATA for charts'!D$5&amp;"'!$s1"),$A2713-1,0)),OFFSET(INDIRECT("'"&amp;'DATA for charts'!D$5&amp;"'!$s1"),$A2713-1,0),NA())</f>
        <v>6.0252999999999997</v>
      </c>
      <c r="E2713" s="28">
        <f ca="1">IF(ISNUMBER(OFFSET(INDIRECT("'"&amp;'DATA for charts'!E$5&amp;"'!$s1"),$A2713-1,0)),OFFSET(INDIRECT("'"&amp;'DATA for charts'!E$5&amp;"'!$s1"),$A2713-1,0),NA())</f>
        <v>8.07</v>
      </c>
      <c r="F2713" s="28">
        <f ca="1">IF(ISNUMBER(OFFSET(INDIRECT("'"&amp;'DATA for charts'!F$5&amp;"'!$s1"),$A2713-1,0)),OFFSET(INDIRECT("'"&amp;'DATA for charts'!F$5&amp;"'!$s1"),$A2713-1,0),NA())</f>
        <v>8.7798627632699002</v>
      </c>
      <c r="G2713" s="28">
        <f ca="1">IF(ISNUMBER(OFFSET(INDIRECT("'"&amp;'DATA for charts'!G$5&amp;"'!$s1"),$A2713-1,0)),OFFSET(INDIRECT("'"&amp;'DATA for charts'!G$5&amp;"'!$s1"),$A2713-1,0),NA())</f>
        <v>8.33</v>
      </c>
      <c r="H2713" s="28">
        <f ca="1">IF(ISNUMBER(OFFSET(INDIRECT("'"&amp;'DATA for charts'!H$5&amp;"'!$s1"),$A2713-1,0)),OFFSET(INDIRECT("'"&amp;'DATA for charts'!H$5&amp;"'!$s1"),$A2713-1,0),NA())</f>
        <v>8.593020403101189</v>
      </c>
      <c r="I2713" s="28" t="e">
        <f ca="1">IF(ISNUMBER(OFFSET(INDIRECT("'"&amp;'DATA for charts'!I$5&amp;"'!$s1"),$A2713-1,0)),OFFSET(INDIRECT("'"&amp;'DATA for charts'!I$5&amp;"'!$s1"),$A2713-1,0),NA())</f>
        <v>#N/A</v>
      </c>
      <c r="J2713" s="28" t="e">
        <f ca="1">IF(ISNUMBER(OFFSET(INDIRECT("'"&amp;'DATA for charts'!J$5&amp;"'!$s1"),$A2713-1,0)),OFFSET(INDIRECT("'"&amp;'DATA for charts'!J$5&amp;"'!$s1"),$A2713-1,0),NA())</f>
        <v>#N/A</v>
      </c>
      <c r="K2713" s="28" t="e">
        <f ca="1">IF(ISNUMBER(OFFSET(INDIRECT("'"&amp;'DATA for charts'!K$5&amp;"'!$s1"),$A2713-1,0)),OFFSET(INDIRECT("'"&amp;'DATA for charts'!K$5&amp;"'!$s1"),$A2713-1,0),NA())</f>
        <v>#N/A</v>
      </c>
      <c r="L2713" s="28" t="e">
        <f ca="1">IF(ISNUMBER(OFFSET(INDIRECT("'"&amp;'DATA for charts'!L$5&amp;"'!$s1"),$A2713-1,0)),OFFSET(INDIRECT("'"&amp;'DATA for charts'!L$5&amp;"'!$s1"),$A2713-1,0),NA())</f>
        <v>#N/A</v>
      </c>
      <c r="M2713" s="28" t="e">
        <f ca="1">IF(ISNUMBER(OFFSET(INDIRECT("'"&amp;'DATA for charts'!M$5&amp;"'!$s1"),$A2713-1,0)),OFFSET(INDIRECT("'"&amp;'DATA for charts'!M$5&amp;"'!$s1"),$A2713-1,0),NA())</f>
        <v>#N/A</v>
      </c>
      <c r="N2713" s="28" t="e">
        <f ca="1">IF(ISNUMBER(OFFSET(INDIRECT("'"&amp;'DATA for charts'!N$5&amp;"'!$s1"),$A2713-1,0)),OFFSET(INDIRECT("'"&amp;'DATA for charts'!N$5&amp;"'!$s1"),$A2713-1,0),NA())</f>
        <v>#N/A</v>
      </c>
      <c r="O2713" s="28" t="e">
        <f ca="1">IF(ISNUMBER(OFFSET(INDIRECT("'"&amp;'DATA for charts'!O$5&amp;"'!$s1"),$A2713-1,0)),OFFSET(INDIRECT("'"&amp;'DATA for charts'!O$5&amp;"'!$s1"),$A2713-1,0),NA())</f>
        <v>#N/A</v>
      </c>
      <c r="P2713" s="28" t="e">
        <f ca="1">IF(ISNUMBER(OFFSET(INDIRECT("'"&amp;'DATA for charts'!P$5&amp;"'!$s1"),$A2713-1,0)),OFFSET(INDIRECT("'"&amp;'DATA for charts'!P$5&amp;"'!$s1"),$A2713-1,0),NA())</f>
        <v>#N/A</v>
      </c>
      <c r="Q2713" s="28" t="e">
        <f ca="1">IF(ISNUMBER(OFFSET(INDIRECT("'"&amp;'DATA for charts'!Q$5&amp;"'!$s1"),$A2713-1,0)),OFFSET(INDIRECT("'"&amp;'DATA for charts'!Q$5&amp;"'!$s1"),$A2713-1,0),NA())</f>
        <v>#N/A</v>
      </c>
      <c r="R2713" s="28" t="e">
        <f ca="1">IF(ISNUMBER(OFFSET(INDIRECT("'"&amp;'DATA for charts'!R$5&amp;"'!$s1"),$A2713-1,0)),OFFSET(INDIRECT("'"&amp;'DATA for charts'!R$5&amp;"'!$s1"),$A2713-1,0),NA())</f>
        <v>#N/A</v>
      </c>
      <c r="S2713" s="28" t="e">
        <f ca="1">IF(ISNUMBER(OFFSET(INDIRECT("'"&amp;'DATA for charts'!S$5&amp;"'!$s1"),$A2713-1,0)),OFFSET(INDIRECT("'"&amp;'DATA for charts'!S$5&amp;"'!$s1"),$A2713-1,0),NA())</f>
        <v>#N/A</v>
      </c>
    </row>
    <row r="2714" spans="1:19">
      <c r="A2714" s="226">
        <f t="shared" si="1636"/>
        <v>236</v>
      </c>
      <c r="B2714" s="8">
        <v>7</v>
      </c>
      <c r="C2714" s="28">
        <f ca="1">IF(ISNUMBER(OFFSET(INDIRECT("'"&amp;'DATA for charts'!C$5&amp;"'!$s1"),$A2714-1,0)),OFFSET(INDIRECT("'"&amp;'DATA for charts'!C$5&amp;"'!$s1"),$A2714-1,0),NA())</f>
        <v>17.3</v>
      </c>
      <c r="D2714" s="28">
        <f ca="1">IF(ISNUMBER(OFFSET(INDIRECT("'"&amp;'DATA for charts'!D$5&amp;"'!$s1"),$A2714-1,0)),OFFSET(INDIRECT("'"&amp;'DATA for charts'!D$5&amp;"'!$s1"),$A2714-1,0),NA())</f>
        <v>13.416930000000001</v>
      </c>
      <c r="E2714" s="28">
        <f ca="1">IF(ISNUMBER(OFFSET(INDIRECT("'"&amp;'DATA for charts'!E$5&amp;"'!$s1"),$A2714-1,0)),OFFSET(INDIRECT("'"&amp;'DATA for charts'!E$5&amp;"'!$s1"),$A2714-1,0),NA())</f>
        <v>18.100000000000001</v>
      </c>
      <c r="F2714" s="28">
        <f ca="1">IF(ISNUMBER(OFFSET(INDIRECT("'"&amp;'DATA for charts'!F$5&amp;"'!$s1"),$A2714-1,0)),OFFSET(INDIRECT("'"&amp;'DATA for charts'!F$5&amp;"'!$s1"),$A2714-1,0),NA())</f>
        <v>17.973853686451832</v>
      </c>
      <c r="G2714" s="28">
        <f ca="1">IF(ISNUMBER(OFFSET(INDIRECT("'"&amp;'DATA for charts'!G$5&amp;"'!$s1"),$A2714-1,0)),OFFSET(INDIRECT("'"&amp;'DATA for charts'!G$5&amp;"'!$s1"),$A2714-1,0),NA())</f>
        <v>17.93</v>
      </c>
      <c r="H2714" s="28">
        <f ca="1">IF(ISNUMBER(OFFSET(INDIRECT("'"&amp;'DATA for charts'!H$5&amp;"'!$s1"),$A2714-1,0)),OFFSET(INDIRECT("'"&amp;'DATA for charts'!H$5&amp;"'!$s1"),$A2714-1,0),NA())</f>
        <v>17.7866909068795</v>
      </c>
      <c r="I2714" s="28" t="e">
        <f ca="1">IF(ISNUMBER(OFFSET(INDIRECT("'"&amp;'DATA for charts'!I$5&amp;"'!$s1"),$A2714-1,0)),OFFSET(INDIRECT("'"&amp;'DATA for charts'!I$5&amp;"'!$s1"),$A2714-1,0),NA())</f>
        <v>#N/A</v>
      </c>
      <c r="J2714" s="28" t="e">
        <f ca="1">IF(ISNUMBER(OFFSET(INDIRECT("'"&amp;'DATA for charts'!J$5&amp;"'!$s1"),$A2714-1,0)),OFFSET(INDIRECT("'"&amp;'DATA for charts'!J$5&amp;"'!$s1"),$A2714-1,0),NA())</f>
        <v>#N/A</v>
      </c>
      <c r="K2714" s="28" t="e">
        <f ca="1">IF(ISNUMBER(OFFSET(INDIRECT("'"&amp;'DATA for charts'!K$5&amp;"'!$s1"),$A2714-1,0)),OFFSET(INDIRECT("'"&amp;'DATA for charts'!K$5&amp;"'!$s1"),$A2714-1,0),NA())</f>
        <v>#N/A</v>
      </c>
      <c r="L2714" s="28" t="e">
        <f ca="1">IF(ISNUMBER(OFFSET(INDIRECT("'"&amp;'DATA for charts'!L$5&amp;"'!$s1"),$A2714-1,0)),OFFSET(INDIRECT("'"&amp;'DATA for charts'!L$5&amp;"'!$s1"),$A2714-1,0),NA())</f>
        <v>#N/A</v>
      </c>
      <c r="M2714" s="28" t="e">
        <f ca="1">IF(ISNUMBER(OFFSET(INDIRECT("'"&amp;'DATA for charts'!M$5&amp;"'!$s1"),$A2714-1,0)),OFFSET(INDIRECT("'"&amp;'DATA for charts'!M$5&amp;"'!$s1"),$A2714-1,0),NA())</f>
        <v>#N/A</v>
      </c>
      <c r="N2714" s="28" t="e">
        <f ca="1">IF(ISNUMBER(OFFSET(INDIRECT("'"&amp;'DATA for charts'!N$5&amp;"'!$s1"),$A2714-1,0)),OFFSET(INDIRECT("'"&amp;'DATA for charts'!N$5&amp;"'!$s1"),$A2714-1,0),NA())</f>
        <v>#N/A</v>
      </c>
      <c r="O2714" s="28" t="e">
        <f ca="1">IF(ISNUMBER(OFFSET(INDIRECT("'"&amp;'DATA for charts'!O$5&amp;"'!$s1"),$A2714-1,0)),OFFSET(INDIRECT("'"&amp;'DATA for charts'!O$5&amp;"'!$s1"),$A2714-1,0),NA())</f>
        <v>#N/A</v>
      </c>
      <c r="P2714" s="28" t="e">
        <f ca="1">IF(ISNUMBER(OFFSET(INDIRECT("'"&amp;'DATA for charts'!P$5&amp;"'!$s1"),$A2714-1,0)),OFFSET(INDIRECT("'"&amp;'DATA for charts'!P$5&amp;"'!$s1"),$A2714-1,0),NA())</f>
        <v>#N/A</v>
      </c>
      <c r="Q2714" s="28" t="e">
        <f ca="1">IF(ISNUMBER(OFFSET(INDIRECT("'"&amp;'DATA for charts'!Q$5&amp;"'!$s1"),$A2714-1,0)),OFFSET(INDIRECT("'"&amp;'DATA for charts'!Q$5&amp;"'!$s1"),$A2714-1,0),NA())</f>
        <v>#N/A</v>
      </c>
      <c r="R2714" s="28" t="e">
        <f ca="1">IF(ISNUMBER(OFFSET(INDIRECT("'"&amp;'DATA for charts'!R$5&amp;"'!$s1"),$A2714-1,0)),OFFSET(INDIRECT("'"&amp;'DATA for charts'!R$5&amp;"'!$s1"),$A2714-1,0),NA())</f>
        <v>#N/A</v>
      </c>
      <c r="S2714" s="28" t="e">
        <f ca="1">IF(ISNUMBER(OFFSET(INDIRECT("'"&amp;'DATA for charts'!S$5&amp;"'!$s1"),$A2714-1,0)),OFFSET(INDIRECT("'"&amp;'DATA for charts'!S$5&amp;"'!$s1"),$A2714-1,0),NA())</f>
        <v>#N/A</v>
      </c>
    </row>
    <row r="2715" spans="1:19">
      <c r="A2715" s="226">
        <f t="shared" si="1636"/>
        <v>237</v>
      </c>
      <c r="B2715" s="8">
        <v>8</v>
      </c>
      <c r="C2715" s="28">
        <f ca="1">IF(ISNUMBER(OFFSET(INDIRECT("'"&amp;'DATA for charts'!C$5&amp;"'!$s1"),$A2715-1,0)),OFFSET(INDIRECT("'"&amp;'DATA for charts'!C$5&amp;"'!$s1"),$A2715-1,0),NA())</f>
        <v>26.27</v>
      </c>
      <c r="D2715" s="28">
        <f ca="1">IF(ISNUMBER(OFFSET(INDIRECT("'"&amp;'DATA for charts'!D$5&amp;"'!$s1"),$A2715-1,0)),OFFSET(INDIRECT("'"&amp;'DATA for charts'!D$5&amp;"'!$s1"),$A2715-1,0),NA())</f>
        <v>21.444469999999999</v>
      </c>
      <c r="E2715" s="28">
        <f ca="1">IF(ISNUMBER(OFFSET(INDIRECT("'"&amp;'DATA for charts'!E$5&amp;"'!$s1"),$A2715-1,0)),OFFSET(INDIRECT("'"&amp;'DATA for charts'!E$5&amp;"'!$s1"),$A2715-1,0),NA())</f>
        <v>28.88</v>
      </c>
      <c r="F2715" s="28">
        <f ca="1">IF(ISNUMBER(OFFSET(INDIRECT("'"&amp;'DATA for charts'!F$5&amp;"'!$s1"),$A2715-1,0)),OFFSET(INDIRECT("'"&amp;'DATA for charts'!F$5&amp;"'!$s1"),$A2715-1,0),NA())</f>
        <v>26.607850860361335</v>
      </c>
      <c r="G2715" s="28">
        <f ca="1">IF(ISNUMBER(OFFSET(INDIRECT("'"&amp;'DATA for charts'!G$5&amp;"'!$s1"),$A2715-1,0)),OFFSET(INDIRECT("'"&amp;'DATA for charts'!G$5&amp;"'!$s1"),$A2715-1,0),NA())</f>
        <v>27.07</v>
      </c>
      <c r="H2715" s="28">
        <f ca="1">IF(ISNUMBER(OFFSET(INDIRECT("'"&amp;'DATA for charts'!H$5&amp;"'!$s1"),$A2715-1,0)),OFFSET(INDIRECT("'"&amp;'DATA for charts'!H$5&amp;"'!$s1"),$A2715-1,0),NA())</f>
        <v>26.7165998862706</v>
      </c>
      <c r="I2715" s="28" t="e">
        <f ca="1">IF(ISNUMBER(OFFSET(INDIRECT("'"&amp;'DATA for charts'!I$5&amp;"'!$s1"),$A2715-1,0)),OFFSET(INDIRECT("'"&amp;'DATA for charts'!I$5&amp;"'!$s1"),$A2715-1,0),NA())</f>
        <v>#N/A</v>
      </c>
      <c r="J2715" s="28" t="e">
        <f ca="1">IF(ISNUMBER(OFFSET(INDIRECT("'"&amp;'DATA for charts'!J$5&amp;"'!$s1"),$A2715-1,0)),OFFSET(INDIRECT("'"&amp;'DATA for charts'!J$5&amp;"'!$s1"),$A2715-1,0),NA())</f>
        <v>#N/A</v>
      </c>
      <c r="K2715" s="28" t="e">
        <f ca="1">IF(ISNUMBER(OFFSET(INDIRECT("'"&amp;'DATA for charts'!K$5&amp;"'!$s1"),$A2715-1,0)),OFFSET(INDIRECT("'"&amp;'DATA for charts'!K$5&amp;"'!$s1"),$A2715-1,0),NA())</f>
        <v>#N/A</v>
      </c>
      <c r="L2715" s="28" t="e">
        <f ca="1">IF(ISNUMBER(OFFSET(INDIRECT("'"&amp;'DATA for charts'!L$5&amp;"'!$s1"),$A2715-1,0)),OFFSET(INDIRECT("'"&amp;'DATA for charts'!L$5&amp;"'!$s1"),$A2715-1,0),NA())</f>
        <v>#N/A</v>
      </c>
      <c r="M2715" s="28" t="e">
        <f ca="1">IF(ISNUMBER(OFFSET(INDIRECT("'"&amp;'DATA for charts'!M$5&amp;"'!$s1"),$A2715-1,0)),OFFSET(INDIRECT("'"&amp;'DATA for charts'!M$5&amp;"'!$s1"),$A2715-1,0),NA())</f>
        <v>#N/A</v>
      </c>
      <c r="N2715" s="28" t="e">
        <f ca="1">IF(ISNUMBER(OFFSET(INDIRECT("'"&amp;'DATA for charts'!N$5&amp;"'!$s1"),$A2715-1,0)),OFFSET(INDIRECT("'"&amp;'DATA for charts'!N$5&amp;"'!$s1"),$A2715-1,0),NA())</f>
        <v>#N/A</v>
      </c>
      <c r="O2715" s="28" t="e">
        <f ca="1">IF(ISNUMBER(OFFSET(INDIRECT("'"&amp;'DATA for charts'!O$5&amp;"'!$s1"),$A2715-1,0)),OFFSET(INDIRECT("'"&amp;'DATA for charts'!O$5&amp;"'!$s1"),$A2715-1,0),NA())</f>
        <v>#N/A</v>
      </c>
      <c r="P2715" s="28" t="e">
        <f ca="1">IF(ISNUMBER(OFFSET(INDIRECT("'"&amp;'DATA for charts'!P$5&amp;"'!$s1"),$A2715-1,0)),OFFSET(INDIRECT("'"&amp;'DATA for charts'!P$5&amp;"'!$s1"),$A2715-1,0),NA())</f>
        <v>#N/A</v>
      </c>
      <c r="Q2715" s="28" t="e">
        <f ca="1">IF(ISNUMBER(OFFSET(INDIRECT("'"&amp;'DATA for charts'!Q$5&amp;"'!$s1"),$A2715-1,0)),OFFSET(INDIRECT("'"&amp;'DATA for charts'!Q$5&amp;"'!$s1"),$A2715-1,0),NA())</f>
        <v>#N/A</v>
      </c>
      <c r="R2715" s="28" t="e">
        <f ca="1">IF(ISNUMBER(OFFSET(INDIRECT("'"&amp;'DATA for charts'!R$5&amp;"'!$s1"),$A2715-1,0)),OFFSET(INDIRECT("'"&amp;'DATA for charts'!R$5&amp;"'!$s1"),$A2715-1,0),NA())</f>
        <v>#N/A</v>
      </c>
      <c r="S2715" s="28" t="e">
        <f ca="1">IF(ISNUMBER(OFFSET(INDIRECT("'"&amp;'DATA for charts'!S$5&amp;"'!$s1"),$A2715-1,0)),OFFSET(INDIRECT("'"&amp;'DATA for charts'!S$5&amp;"'!$s1"),$A2715-1,0),NA())</f>
        <v>#N/A</v>
      </c>
    </row>
    <row r="2716" spans="1:19">
      <c r="A2716" s="226">
        <f t="shared" si="1636"/>
        <v>238</v>
      </c>
      <c r="B2716" s="8">
        <v>9</v>
      </c>
      <c r="C2716" s="28">
        <f ca="1">IF(ISNUMBER(OFFSET(INDIRECT("'"&amp;'DATA for charts'!C$5&amp;"'!$s1"),$A2716-1,0)),OFFSET(INDIRECT("'"&amp;'DATA for charts'!C$5&amp;"'!$s1"),$A2716-1,0),NA())</f>
        <v>36.47</v>
      </c>
      <c r="D2716" s="28">
        <f ca="1">IF(ISNUMBER(OFFSET(INDIRECT("'"&amp;'DATA for charts'!D$5&amp;"'!$s1"),$A2716-1,0)),OFFSET(INDIRECT("'"&amp;'DATA for charts'!D$5&amp;"'!$s1"),$A2716-1,0),NA())</f>
        <v>32.382570000000001</v>
      </c>
      <c r="E2716" s="28">
        <f ca="1">IF(ISNUMBER(OFFSET(INDIRECT("'"&amp;'DATA for charts'!E$5&amp;"'!$s1"),$A2716-1,0)),OFFSET(INDIRECT("'"&amp;'DATA for charts'!E$5&amp;"'!$s1"),$A2716-1,0),NA())</f>
        <v>43.25</v>
      </c>
      <c r="F2716" s="28">
        <f ca="1">IF(ISNUMBER(OFFSET(INDIRECT("'"&amp;'DATA for charts'!F$5&amp;"'!$s1"),$A2716-1,0)),OFFSET(INDIRECT("'"&amp;'DATA for charts'!F$5&amp;"'!$s1"),$A2716-1,0),NA())</f>
        <v>38.628863417003835</v>
      </c>
      <c r="G2716" s="28">
        <f ca="1">IF(ISNUMBER(OFFSET(INDIRECT("'"&amp;'DATA for charts'!G$5&amp;"'!$s1"),$A2716-1,0)),OFFSET(INDIRECT("'"&amp;'DATA for charts'!G$5&amp;"'!$s1"),$A2716-1,0),NA())</f>
        <v>39.24</v>
      </c>
      <c r="H2716" s="28">
        <f ca="1">IF(ISNUMBER(OFFSET(INDIRECT("'"&amp;'DATA for charts'!H$5&amp;"'!$s1"),$A2716-1,0)),OFFSET(INDIRECT("'"&amp;'DATA for charts'!H$5&amp;"'!$s1"),$A2716-1,0),NA())</f>
        <v>39.115654131329599</v>
      </c>
      <c r="I2716" s="28" t="e">
        <f ca="1">IF(ISNUMBER(OFFSET(INDIRECT("'"&amp;'DATA for charts'!I$5&amp;"'!$s1"),$A2716-1,0)),OFFSET(INDIRECT("'"&amp;'DATA for charts'!I$5&amp;"'!$s1"),$A2716-1,0),NA())</f>
        <v>#N/A</v>
      </c>
      <c r="J2716" s="28" t="e">
        <f ca="1">IF(ISNUMBER(OFFSET(INDIRECT("'"&amp;'DATA for charts'!J$5&amp;"'!$s1"),$A2716-1,0)),OFFSET(INDIRECT("'"&amp;'DATA for charts'!J$5&amp;"'!$s1"),$A2716-1,0),NA())</f>
        <v>#N/A</v>
      </c>
      <c r="K2716" s="28" t="e">
        <f ca="1">IF(ISNUMBER(OFFSET(INDIRECT("'"&amp;'DATA for charts'!K$5&amp;"'!$s1"),$A2716-1,0)),OFFSET(INDIRECT("'"&amp;'DATA for charts'!K$5&amp;"'!$s1"),$A2716-1,0),NA())</f>
        <v>#N/A</v>
      </c>
      <c r="L2716" s="28" t="e">
        <f ca="1">IF(ISNUMBER(OFFSET(INDIRECT("'"&amp;'DATA for charts'!L$5&amp;"'!$s1"),$A2716-1,0)),OFFSET(INDIRECT("'"&amp;'DATA for charts'!L$5&amp;"'!$s1"),$A2716-1,0),NA())</f>
        <v>#N/A</v>
      </c>
      <c r="M2716" s="28" t="e">
        <f ca="1">IF(ISNUMBER(OFFSET(INDIRECT("'"&amp;'DATA for charts'!M$5&amp;"'!$s1"),$A2716-1,0)),OFFSET(INDIRECT("'"&amp;'DATA for charts'!M$5&amp;"'!$s1"),$A2716-1,0),NA())</f>
        <v>#N/A</v>
      </c>
      <c r="N2716" s="28" t="e">
        <f ca="1">IF(ISNUMBER(OFFSET(INDIRECT("'"&amp;'DATA for charts'!N$5&amp;"'!$s1"),$A2716-1,0)),OFFSET(INDIRECT("'"&amp;'DATA for charts'!N$5&amp;"'!$s1"),$A2716-1,0),NA())</f>
        <v>#N/A</v>
      </c>
      <c r="O2716" s="28" t="e">
        <f ca="1">IF(ISNUMBER(OFFSET(INDIRECT("'"&amp;'DATA for charts'!O$5&amp;"'!$s1"),$A2716-1,0)),OFFSET(INDIRECT("'"&amp;'DATA for charts'!O$5&amp;"'!$s1"),$A2716-1,0),NA())</f>
        <v>#N/A</v>
      </c>
      <c r="P2716" s="28" t="e">
        <f ca="1">IF(ISNUMBER(OFFSET(INDIRECT("'"&amp;'DATA for charts'!P$5&amp;"'!$s1"),$A2716-1,0)),OFFSET(INDIRECT("'"&amp;'DATA for charts'!P$5&amp;"'!$s1"),$A2716-1,0),NA())</f>
        <v>#N/A</v>
      </c>
      <c r="Q2716" s="28" t="e">
        <f ca="1">IF(ISNUMBER(OFFSET(INDIRECT("'"&amp;'DATA for charts'!Q$5&amp;"'!$s1"),$A2716-1,0)),OFFSET(INDIRECT("'"&amp;'DATA for charts'!Q$5&amp;"'!$s1"),$A2716-1,0),NA())</f>
        <v>#N/A</v>
      </c>
      <c r="R2716" s="28" t="e">
        <f ca="1">IF(ISNUMBER(OFFSET(INDIRECT("'"&amp;'DATA for charts'!R$5&amp;"'!$s1"),$A2716-1,0)),OFFSET(INDIRECT("'"&amp;'DATA for charts'!R$5&amp;"'!$s1"),$A2716-1,0),NA())</f>
        <v>#N/A</v>
      </c>
      <c r="S2716" s="28" t="e">
        <f ca="1">IF(ISNUMBER(OFFSET(INDIRECT("'"&amp;'DATA for charts'!S$5&amp;"'!$s1"),$A2716-1,0)),OFFSET(INDIRECT("'"&amp;'DATA for charts'!S$5&amp;"'!$s1"),$A2716-1,0),NA())</f>
        <v>#N/A</v>
      </c>
    </row>
    <row r="2717" spans="1:19">
      <c r="A2717" s="226">
        <f t="shared" si="1636"/>
        <v>239</v>
      </c>
      <c r="B2717" s="8">
        <v>10</v>
      </c>
      <c r="C2717" s="28">
        <f ca="1">IF(ISNUMBER(OFFSET(INDIRECT("'"&amp;'DATA for charts'!C$5&amp;"'!$s1"),$A2717-1,0)),OFFSET(INDIRECT("'"&amp;'DATA for charts'!C$5&amp;"'!$s1"),$A2717-1,0),NA())</f>
        <v>60.56</v>
      </c>
      <c r="D2717" s="28">
        <f ca="1">IF(ISNUMBER(OFFSET(INDIRECT("'"&amp;'DATA for charts'!D$5&amp;"'!$s1"),$A2717-1,0)),OFFSET(INDIRECT("'"&amp;'DATA for charts'!D$5&amp;"'!$s1"),$A2717-1,0),NA())</f>
        <v>66.312309999999997</v>
      </c>
      <c r="E2717" s="28">
        <f ca="1">IF(ISNUMBER(OFFSET(INDIRECT("'"&amp;'DATA for charts'!E$5&amp;"'!$s1"),$A2717-1,0)),OFFSET(INDIRECT("'"&amp;'DATA for charts'!E$5&amp;"'!$s1"),$A2717-1,0),NA())</f>
        <v>82.86</v>
      </c>
      <c r="F2717" s="28">
        <f ca="1">IF(ISNUMBER(OFFSET(INDIRECT("'"&amp;'DATA for charts'!F$5&amp;"'!$s1"),$A2717-1,0)),OFFSET(INDIRECT("'"&amp;'DATA for charts'!F$5&amp;"'!$s1"),$A2717-1,0),NA())</f>
        <v>63.02829248546734</v>
      </c>
      <c r="G2717" s="28">
        <f ca="1">IF(ISNUMBER(OFFSET(INDIRECT("'"&amp;'DATA for charts'!G$5&amp;"'!$s1"),$A2717-1,0)),OFFSET(INDIRECT("'"&amp;'DATA for charts'!G$5&amp;"'!$s1"),$A2717-1,0),NA())</f>
        <v>62.79</v>
      </c>
      <c r="H2717" s="28">
        <f ca="1">IF(ISNUMBER(OFFSET(INDIRECT("'"&amp;'DATA for charts'!H$5&amp;"'!$s1"),$A2717-1,0)),OFFSET(INDIRECT("'"&amp;'DATA for charts'!H$5&amp;"'!$s1"),$A2717-1,0),NA())</f>
        <v>63.639090861208793</v>
      </c>
      <c r="I2717" s="28" t="e">
        <f ca="1">IF(ISNUMBER(OFFSET(INDIRECT("'"&amp;'DATA for charts'!I$5&amp;"'!$s1"),$A2717-1,0)),OFFSET(INDIRECT("'"&amp;'DATA for charts'!I$5&amp;"'!$s1"),$A2717-1,0),NA())</f>
        <v>#N/A</v>
      </c>
      <c r="J2717" s="28" t="e">
        <f ca="1">IF(ISNUMBER(OFFSET(INDIRECT("'"&amp;'DATA for charts'!J$5&amp;"'!$s1"),$A2717-1,0)),OFFSET(INDIRECT("'"&amp;'DATA for charts'!J$5&amp;"'!$s1"),$A2717-1,0),NA())</f>
        <v>#N/A</v>
      </c>
      <c r="K2717" s="28" t="e">
        <f ca="1">IF(ISNUMBER(OFFSET(INDIRECT("'"&amp;'DATA for charts'!K$5&amp;"'!$s1"),$A2717-1,0)),OFFSET(INDIRECT("'"&amp;'DATA for charts'!K$5&amp;"'!$s1"),$A2717-1,0),NA())</f>
        <v>#N/A</v>
      </c>
      <c r="L2717" s="28" t="e">
        <f ca="1">IF(ISNUMBER(OFFSET(INDIRECT("'"&amp;'DATA for charts'!L$5&amp;"'!$s1"),$A2717-1,0)),OFFSET(INDIRECT("'"&amp;'DATA for charts'!L$5&amp;"'!$s1"),$A2717-1,0),NA())</f>
        <v>#N/A</v>
      </c>
      <c r="M2717" s="28" t="e">
        <f ca="1">IF(ISNUMBER(OFFSET(INDIRECT("'"&amp;'DATA for charts'!M$5&amp;"'!$s1"),$A2717-1,0)),OFFSET(INDIRECT("'"&amp;'DATA for charts'!M$5&amp;"'!$s1"),$A2717-1,0),NA())</f>
        <v>#N/A</v>
      </c>
      <c r="N2717" s="28" t="e">
        <f ca="1">IF(ISNUMBER(OFFSET(INDIRECT("'"&amp;'DATA for charts'!N$5&amp;"'!$s1"),$A2717-1,0)),OFFSET(INDIRECT("'"&amp;'DATA for charts'!N$5&amp;"'!$s1"),$A2717-1,0),NA())</f>
        <v>#N/A</v>
      </c>
      <c r="O2717" s="28" t="e">
        <f ca="1">IF(ISNUMBER(OFFSET(INDIRECT("'"&amp;'DATA for charts'!O$5&amp;"'!$s1"),$A2717-1,0)),OFFSET(INDIRECT("'"&amp;'DATA for charts'!O$5&amp;"'!$s1"),$A2717-1,0),NA())</f>
        <v>#N/A</v>
      </c>
      <c r="P2717" s="28" t="e">
        <f ca="1">IF(ISNUMBER(OFFSET(INDIRECT("'"&amp;'DATA for charts'!P$5&amp;"'!$s1"),$A2717-1,0)),OFFSET(INDIRECT("'"&amp;'DATA for charts'!P$5&amp;"'!$s1"),$A2717-1,0),NA())</f>
        <v>#N/A</v>
      </c>
      <c r="Q2717" s="28" t="e">
        <f ca="1">IF(ISNUMBER(OFFSET(INDIRECT("'"&amp;'DATA for charts'!Q$5&amp;"'!$s1"),$A2717-1,0)),OFFSET(INDIRECT("'"&amp;'DATA for charts'!Q$5&amp;"'!$s1"),$A2717-1,0),NA())</f>
        <v>#N/A</v>
      </c>
      <c r="R2717" s="28" t="e">
        <f ca="1">IF(ISNUMBER(OFFSET(INDIRECT("'"&amp;'DATA for charts'!R$5&amp;"'!$s1"),$A2717-1,0)),OFFSET(INDIRECT("'"&amp;'DATA for charts'!R$5&amp;"'!$s1"),$A2717-1,0),NA())</f>
        <v>#N/A</v>
      </c>
      <c r="S2717" s="28" t="e">
        <f ca="1">IF(ISNUMBER(OFFSET(INDIRECT("'"&amp;'DATA for charts'!S$5&amp;"'!$s1"),$A2717-1,0)),OFFSET(INDIRECT("'"&amp;'DATA for charts'!S$5&amp;"'!$s1"),$A2717-1,0),NA())</f>
        <v>#N/A</v>
      </c>
    </row>
    <row r="2718" spans="1:19">
      <c r="A2718" s="226">
        <f t="shared" si="1636"/>
        <v>240</v>
      </c>
      <c r="B2718" s="8">
        <v>11</v>
      </c>
      <c r="C2718" s="28">
        <f ca="1">IF(ISNUMBER(OFFSET(INDIRECT("'"&amp;'DATA for charts'!C$5&amp;"'!$s1"),$A2718-1,0)),OFFSET(INDIRECT("'"&amp;'DATA for charts'!C$5&amp;"'!$s1"),$A2718-1,0),NA())</f>
        <v>88.94</v>
      </c>
      <c r="D2718" s="28">
        <f ca="1">IF(ISNUMBER(OFFSET(INDIRECT("'"&amp;'DATA for charts'!D$5&amp;"'!$s1"),$A2718-1,0)),OFFSET(INDIRECT("'"&amp;'DATA for charts'!D$5&amp;"'!$s1"),$A2718-1,0),NA())</f>
        <v>107.1366</v>
      </c>
      <c r="E2718" s="28">
        <f ca="1">IF(ISNUMBER(OFFSET(INDIRECT("'"&amp;'DATA for charts'!E$5&amp;"'!$s1"),$A2718-1,0)),OFFSET(INDIRECT("'"&amp;'DATA for charts'!E$5&amp;"'!$s1"),$A2718-1,0),NA())</f>
        <v>124.7</v>
      </c>
      <c r="F2718" s="28">
        <f ca="1">IF(ISNUMBER(OFFSET(INDIRECT("'"&amp;'DATA for charts'!F$5&amp;"'!$s1"),$A2718-1,0)),OFFSET(INDIRECT("'"&amp;'DATA for charts'!F$5&amp;"'!$s1"),$A2718-1,0),NA())</f>
        <v>90.475677805094506</v>
      </c>
      <c r="G2718" s="28">
        <f ca="1">IF(ISNUMBER(OFFSET(INDIRECT("'"&amp;'DATA for charts'!G$5&amp;"'!$s1"),$A2718-1,0)),OFFSET(INDIRECT("'"&amp;'DATA for charts'!G$5&amp;"'!$s1"),$A2718-1,0),NA())</f>
        <v>90.23</v>
      </c>
      <c r="H2718" s="28">
        <f ca="1">IF(ISNUMBER(OFFSET(INDIRECT("'"&amp;'DATA for charts'!H$5&amp;"'!$s1"),$A2718-1,0)),OFFSET(INDIRECT("'"&amp;'DATA for charts'!H$5&amp;"'!$s1"),$A2718-1,0),NA())</f>
        <v>90.587667224182695</v>
      </c>
      <c r="I2718" s="28" t="e">
        <f ca="1">IF(ISNUMBER(OFFSET(INDIRECT("'"&amp;'DATA for charts'!I$5&amp;"'!$s1"),$A2718-1,0)),OFFSET(INDIRECT("'"&amp;'DATA for charts'!I$5&amp;"'!$s1"),$A2718-1,0),NA())</f>
        <v>#N/A</v>
      </c>
      <c r="J2718" s="28" t="e">
        <f ca="1">IF(ISNUMBER(OFFSET(INDIRECT("'"&amp;'DATA for charts'!J$5&amp;"'!$s1"),$A2718-1,0)),OFFSET(INDIRECT("'"&amp;'DATA for charts'!J$5&amp;"'!$s1"),$A2718-1,0),NA())</f>
        <v>#N/A</v>
      </c>
      <c r="K2718" s="28" t="e">
        <f ca="1">IF(ISNUMBER(OFFSET(INDIRECT("'"&amp;'DATA for charts'!K$5&amp;"'!$s1"),$A2718-1,0)),OFFSET(INDIRECT("'"&amp;'DATA for charts'!K$5&amp;"'!$s1"),$A2718-1,0),NA())</f>
        <v>#N/A</v>
      </c>
      <c r="L2718" s="28" t="e">
        <f ca="1">IF(ISNUMBER(OFFSET(INDIRECT("'"&amp;'DATA for charts'!L$5&amp;"'!$s1"),$A2718-1,0)),OFFSET(INDIRECT("'"&amp;'DATA for charts'!L$5&amp;"'!$s1"),$A2718-1,0),NA())</f>
        <v>#N/A</v>
      </c>
      <c r="M2718" s="28" t="e">
        <f ca="1">IF(ISNUMBER(OFFSET(INDIRECT("'"&amp;'DATA for charts'!M$5&amp;"'!$s1"),$A2718-1,0)),OFFSET(INDIRECT("'"&amp;'DATA for charts'!M$5&amp;"'!$s1"),$A2718-1,0),NA())</f>
        <v>#N/A</v>
      </c>
      <c r="N2718" s="28" t="e">
        <f ca="1">IF(ISNUMBER(OFFSET(INDIRECT("'"&amp;'DATA for charts'!N$5&amp;"'!$s1"),$A2718-1,0)),OFFSET(INDIRECT("'"&amp;'DATA for charts'!N$5&amp;"'!$s1"),$A2718-1,0),NA())</f>
        <v>#N/A</v>
      </c>
      <c r="O2718" s="28" t="e">
        <f ca="1">IF(ISNUMBER(OFFSET(INDIRECT("'"&amp;'DATA for charts'!O$5&amp;"'!$s1"),$A2718-1,0)),OFFSET(INDIRECT("'"&amp;'DATA for charts'!O$5&amp;"'!$s1"),$A2718-1,0),NA())</f>
        <v>#N/A</v>
      </c>
      <c r="P2718" s="28" t="e">
        <f ca="1">IF(ISNUMBER(OFFSET(INDIRECT("'"&amp;'DATA for charts'!P$5&amp;"'!$s1"),$A2718-1,0)),OFFSET(INDIRECT("'"&amp;'DATA for charts'!P$5&amp;"'!$s1"),$A2718-1,0),NA())</f>
        <v>#N/A</v>
      </c>
      <c r="Q2718" s="28" t="e">
        <f ca="1">IF(ISNUMBER(OFFSET(INDIRECT("'"&amp;'DATA for charts'!Q$5&amp;"'!$s1"),$A2718-1,0)),OFFSET(INDIRECT("'"&amp;'DATA for charts'!Q$5&amp;"'!$s1"),$A2718-1,0),NA())</f>
        <v>#N/A</v>
      </c>
      <c r="R2718" s="28" t="e">
        <f ca="1">IF(ISNUMBER(OFFSET(INDIRECT("'"&amp;'DATA for charts'!R$5&amp;"'!$s1"),$A2718-1,0)),OFFSET(INDIRECT("'"&amp;'DATA for charts'!R$5&amp;"'!$s1"),$A2718-1,0),NA())</f>
        <v>#N/A</v>
      </c>
      <c r="S2718" s="28" t="e">
        <f ca="1">IF(ISNUMBER(OFFSET(INDIRECT("'"&amp;'DATA for charts'!S$5&amp;"'!$s1"),$A2718-1,0)),OFFSET(INDIRECT("'"&amp;'DATA for charts'!S$5&amp;"'!$s1"),$A2718-1,0),NA())</f>
        <v>#N/A</v>
      </c>
    </row>
    <row r="2719" spans="1:19">
      <c r="A2719" s="226">
        <f t="shared" si="1636"/>
        <v>241</v>
      </c>
      <c r="B2719" s="8">
        <v>12</v>
      </c>
      <c r="C2719" s="28">
        <f ca="1">IF(ISNUMBER(OFFSET(INDIRECT("'"&amp;'DATA for charts'!C$5&amp;"'!$s1"),$A2719-1,0)),OFFSET(INDIRECT("'"&amp;'DATA for charts'!C$5&amp;"'!$s1"),$A2719-1,0),NA())</f>
        <v>107.5</v>
      </c>
      <c r="D2719" s="28">
        <f ca="1">IF(ISNUMBER(OFFSET(INDIRECT("'"&amp;'DATA for charts'!D$5&amp;"'!$s1"),$A2719-1,0)),OFFSET(INDIRECT("'"&amp;'DATA for charts'!D$5&amp;"'!$s1"),$A2719-1,0),NA())</f>
        <v>133.69990000000001</v>
      </c>
      <c r="E2719" s="28">
        <f ca="1">IF(ISNUMBER(OFFSET(INDIRECT("'"&amp;'DATA for charts'!E$5&amp;"'!$s1"),$A2719-1,0)),OFFSET(INDIRECT("'"&amp;'DATA for charts'!E$5&amp;"'!$s1"),$A2719-1,0),NA())</f>
        <v>149.97999999999999</v>
      </c>
      <c r="F2719" s="28">
        <f ca="1">IF(ISNUMBER(OFFSET(INDIRECT("'"&amp;'DATA for charts'!F$5&amp;"'!$s1"),$A2719-1,0)),OFFSET(INDIRECT("'"&amp;'DATA for charts'!F$5&amp;"'!$s1"),$A2719-1,0),NA())</f>
        <v>107.47867144038582</v>
      </c>
      <c r="G2719" s="28">
        <f ca="1">IF(ISNUMBER(OFFSET(INDIRECT("'"&amp;'DATA for charts'!G$5&amp;"'!$s1"),$A2719-1,0)),OFFSET(INDIRECT("'"&amp;'DATA for charts'!G$5&amp;"'!$s1"),$A2719-1,0),NA())</f>
        <v>108.79</v>
      </c>
      <c r="H2719" s="28">
        <f ca="1">IF(ISNUMBER(OFFSET(INDIRECT("'"&amp;'DATA for charts'!H$5&amp;"'!$s1"),$A2719-1,0)),OFFSET(INDIRECT("'"&amp;'DATA for charts'!H$5&amp;"'!$s1"),$A2719-1,0),NA())</f>
        <v>111.262633320237</v>
      </c>
      <c r="I2719" s="28" t="e">
        <f ca="1">IF(ISNUMBER(OFFSET(INDIRECT("'"&amp;'DATA for charts'!I$5&amp;"'!$s1"),$A2719-1,0)),OFFSET(INDIRECT("'"&amp;'DATA for charts'!I$5&amp;"'!$s1"),$A2719-1,0),NA())</f>
        <v>#N/A</v>
      </c>
      <c r="J2719" s="28" t="e">
        <f ca="1">IF(ISNUMBER(OFFSET(INDIRECT("'"&amp;'DATA for charts'!J$5&amp;"'!$s1"),$A2719-1,0)),OFFSET(INDIRECT("'"&amp;'DATA for charts'!J$5&amp;"'!$s1"),$A2719-1,0),NA())</f>
        <v>#N/A</v>
      </c>
      <c r="K2719" s="28" t="e">
        <f ca="1">IF(ISNUMBER(OFFSET(INDIRECT("'"&amp;'DATA for charts'!K$5&amp;"'!$s1"),$A2719-1,0)),OFFSET(INDIRECT("'"&amp;'DATA for charts'!K$5&amp;"'!$s1"),$A2719-1,0),NA())</f>
        <v>#N/A</v>
      </c>
      <c r="L2719" s="28" t="e">
        <f ca="1">IF(ISNUMBER(OFFSET(INDIRECT("'"&amp;'DATA for charts'!L$5&amp;"'!$s1"),$A2719-1,0)),OFFSET(INDIRECT("'"&amp;'DATA for charts'!L$5&amp;"'!$s1"),$A2719-1,0),NA())</f>
        <v>#N/A</v>
      </c>
      <c r="M2719" s="28" t="e">
        <f ca="1">IF(ISNUMBER(OFFSET(INDIRECT("'"&amp;'DATA for charts'!M$5&amp;"'!$s1"),$A2719-1,0)),OFFSET(INDIRECT("'"&amp;'DATA for charts'!M$5&amp;"'!$s1"),$A2719-1,0),NA())</f>
        <v>#N/A</v>
      </c>
      <c r="N2719" s="28" t="e">
        <f ca="1">IF(ISNUMBER(OFFSET(INDIRECT("'"&amp;'DATA for charts'!N$5&amp;"'!$s1"),$A2719-1,0)),OFFSET(INDIRECT("'"&amp;'DATA for charts'!N$5&amp;"'!$s1"),$A2719-1,0),NA())</f>
        <v>#N/A</v>
      </c>
      <c r="O2719" s="28" t="e">
        <f ca="1">IF(ISNUMBER(OFFSET(INDIRECT("'"&amp;'DATA for charts'!O$5&amp;"'!$s1"),$A2719-1,0)),OFFSET(INDIRECT("'"&amp;'DATA for charts'!O$5&amp;"'!$s1"),$A2719-1,0),NA())</f>
        <v>#N/A</v>
      </c>
      <c r="P2719" s="28" t="e">
        <f ca="1">IF(ISNUMBER(OFFSET(INDIRECT("'"&amp;'DATA for charts'!P$5&amp;"'!$s1"),$A2719-1,0)),OFFSET(INDIRECT("'"&amp;'DATA for charts'!P$5&amp;"'!$s1"),$A2719-1,0),NA())</f>
        <v>#N/A</v>
      </c>
      <c r="Q2719" s="28" t="e">
        <f ca="1">IF(ISNUMBER(OFFSET(INDIRECT("'"&amp;'DATA for charts'!Q$5&amp;"'!$s1"),$A2719-1,0)),OFFSET(INDIRECT("'"&amp;'DATA for charts'!Q$5&amp;"'!$s1"),$A2719-1,0),NA())</f>
        <v>#N/A</v>
      </c>
      <c r="R2719" s="28" t="e">
        <f ca="1">IF(ISNUMBER(OFFSET(INDIRECT("'"&amp;'DATA for charts'!R$5&amp;"'!$s1"),$A2719-1,0)),OFFSET(INDIRECT("'"&amp;'DATA for charts'!R$5&amp;"'!$s1"),$A2719-1,0),NA())</f>
        <v>#N/A</v>
      </c>
      <c r="S2719" s="28" t="e">
        <f ca="1">IF(ISNUMBER(OFFSET(INDIRECT("'"&amp;'DATA for charts'!S$5&amp;"'!$s1"),$A2719-1,0)),OFFSET(INDIRECT("'"&amp;'DATA for charts'!S$5&amp;"'!$s1"),$A2719-1,0),NA())</f>
        <v>#N/A</v>
      </c>
    </row>
    <row r="2720" spans="1:19">
      <c r="A2720" s="226">
        <f t="shared" si="1636"/>
        <v>242</v>
      </c>
      <c r="B2720" s="8">
        <v>13</v>
      </c>
      <c r="C2720" s="28">
        <f ca="1">IF(ISNUMBER(OFFSET(INDIRECT("'"&amp;'DATA for charts'!C$5&amp;"'!$s1"),$A2720-1,0)),OFFSET(INDIRECT("'"&amp;'DATA for charts'!C$5&amp;"'!$s1"),$A2720-1,0),NA())</f>
        <v>109.01</v>
      </c>
      <c r="D2720" s="28">
        <f ca="1">IF(ISNUMBER(OFFSET(INDIRECT("'"&amp;'DATA for charts'!D$5&amp;"'!$s1"),$A2720-1,0)),OFFSET(INDIRECT("'"&amp;'DATA for charts'!D$5&amp;"'!$s1"),$A2720-1,0),NA())</f>
        <v>132.47989999999999</v>
      </c>
      <c r="E2720" s="28">
        <f ca="1">IF(ISNUMBER(OFFSET(INDIRECT("'"&amp;'DATA for charts'!E$5&amp;"'!$s1"),$A2720-1,0)),OFFSET(INDIRECT("'"&amp;'DATA for charts'!E$5&amp;"'!$s1"),$A2720-1,0),NA())</f>
        <v>152.16999999999999</v>
      </c>
      <c r="F2720" s="28">
        <f ca="1">IF(ISNUMBER(OFFSET(INDIRECT("'"&amp;'DATA for charts'!F$5&amp;"'!$s1"),$A2720-1,0)),OFFSET(INDIRECT("'"&amp;'DATA for charts'!F$5&amp;"'!$s1"),$A2720-1,0),NA())</f>
        <v>107.1723182427625</v>
      </c>
      <c r="G2720" s="28">
        <f ca="1">IF(ISNUMBER(OFFSET(INDIRECT("'"&amp;'DATA for charts'!G$5&amp;"'!$s1"),$A2720-1,0)),OFFSET(INDIRECT("'"&amp;'DATA for charts'!G$5&amp;"'!$s1"),$A2720-1,0),NA())</f>
        <v>110.14</v>
      </c>
      <c r="H2720" s="28">
        <f ca="1">IF(ISNUMBER(OFFSET(INDIRECT("'"&amp;'DATA for charts'!H$5&amp;"'!$s1"),$A2720-1,0)),OFFSET(INDIRECT("'"&amp;'DATA for charts'!H$5&amp;"'!$s1"),$A2720-1,0),NA())</f>
        <v>111.909498373254</v>
      </c>
      <c r="I2720" s="28" t="e">
        <f ca="1">IF(ISNUMBER(OFFSET(INDIRECT("'"&amp;'DATA for charts'!I$5&amp;"'!$s1"),$A2720-1,0)),OFFSET(INDIRECT("'"&amp;'DATA for charts'!I$5&amp;"'!$s1"),$A2720-1,0),NA())</f>
        <v>#N/A</v>
      </c>
      <c r="J2720" s="28" t="e">
        <f ca="1">IF(ISNUMBER(OFFSET(INDIRECT("'"&amp;'DATA for charts'!J$5&amp;"'!$s1"),$A2720-1,0)),OFFSET(INDIRECT("'"&amp;'DATA for charts'!J$5&amp;"'!$s1"),$A2720-1,0),NA())</f>
        <v>#N/A</v>
      </c>
      <c r="K2720" s="28" t="e">
        <f ca="1">IF(ISNUMBER(OFFSET(INDIRECT("'"&amp;'DATA for charts'!K$5&amp;"'!$s1"),$A2720-1,0)),OFFSET(INDIRECT("'"&amp;'DATA for charts'!K$5&amp;"'!$s1"),$A2720-1,0),NA())</f>
        <v>#N/A</v>
      </c>
      <c r="L2720" s="28" t="e">
        <f ca="1">IF(ISNUMBER(OFFSET(INDIRECT("'"&amp;'DATA for charts'!L$5&amp;"'!$s1"),$A2720-1,0)),OFFSET(INDIRECT("'"&amp;'DATA for charts'!L$5&amp;"'!$s1"),$A2720-1,0),NA())</f>
        <v>#N/A</v>
      </c>
      <c r="M2720" s="28" t="e">
        <f ca="1">IF(ISNUMBER(OFFSET(INDIRECT("'"&amp;'DATA for charts'!M$5&amp;"'!$s1"),$A2720-1,0)),OFFSET(INDIRECT("'"&amp;'DATA for charts'!M$5&amp;"'!$s1"),$A2720-1,0),NA())</f>
        <v>#N/A</v>
      </c>
      <c r="N2720" s="28" t="e">
        <f ca="1">IF(ISNUMBER(OFFSET(INDIRECT("'"&amp;'DATA for charts'!N$5&amp;"'!$s1"),$A2720-1,0)),OFFSET(INDIRECT("'"&amp;'DATA for charts'!N$5&amp;"'!$s1"),$A2720-1,0),NA())</f>
        <v>#N/A</v>
      </c>
      <c r="O2720" s="28" t="e">
        <f ca="1">IF(ISNUMBER(OFFSET(INDIRECT("'"&amp;'DATA for charts'!O$5&amp;"'!$s1"),$A2720-1,0)),OFFSET(INDIRECT("'"&amp;'DATA for charts'!O$5&amp;"'!$s1"),$A2720-1,0),NA())</f>
        <v>#N/A</v>
      </c>
      <c r="P2720" s="28" t="e">
        <f ca="1">IF(ISNUMBER(OFFSET(INDIRECT("'"&amp;'DATA for charts'!P$5&amp;"'!$s1"),$A2720-1,0)),OFFSET(INDIRECT("'"&amp;'DATA for charts'!P$5&amp;"'!$s1"),$A2720-1,0),NA())</f>
        <v>#N/A</v>
      </c>
      <c r="Q2720" s="28" t="e">
        <f ca="1">IF(ISNUMBER(OFFSET(INDIRECT("'"&amp;'DATA for charts'!Q$5&amp;"'!$s1"),$A2720-1,0)),OFFSET(INDIRECT("'"&amp;'DATA for charts'!Q$5&amp;"'!$s1"),$A2720-1,0),NA())</f>
        <v>#N/A</v>
      </c>
      <c r="R2720" s="28" t="e">
        <f ca="1">IF(ISNUMBER(OFFSET(INDIRECT("'"&amp;'DATA for charts'!R$5&amp;"'!$s1"),$A2720-1,0)),OFFSET(INDIRECT("'"&amp;'DATA for charts'!R$5&amp;"'!$s1"),$A2720-1,0),NA())</f>
        <v>#N/A</v>
      </c>
      <c r="S2720" s="28" t="e">
        <f ca="1">IF(ISNUMBER(OFFSET(INDIRECT("'"&amp;'DATA for charts'!S$5&amp;"'!$s1"),$A2720-1,0)),OFFSET(INDIRECT("'"&amp;'DATA for charts'!S$5&amp;"'!$s1"),$A2720-1,0),NA())</f>
        <v>#N/A</v>
      </c>
    </row>
    <row r="2721" spans="1:19">
      <c r="A2721" s="226">
        <f t="shared" si="1636"/>
        <v>243</v>
      </c>
      <c r="B2721" s="8">
        <v>14</v>
      </c>
      <c r="C2721" s="28">
        <f ca="1">IF(ISNUMBER(OFFSET(INDIRECT("'"&amp;'DATA for charts'!C$5&amp;"'!$s1"),$A2721-1,0)),OFFSET(INDIRECT("'"&amp;'DATA for charts'!C$5&amp;"'!$s1"),$A2721-1,0),NA())</f>
        <v>92.64</v>
      </c>
      <c r="D2721" s="28">
        <f ca="1">IF(ISNUMBER(OFFSET(INDIRECT("'"&amp;'DATA for charts'!D$5&amp;"'!$s1"),$A2721-1,0)),OFFSET(INDIRECT("'"&amp;'DATA for charts'!D$5&amp;"'!$s1"),$A2721-1,0),NA())</f>
        <v>112.4723</v>
      </c>
      <c r="E2721" s="28">
        <f ca="1">IF(ISNUMBER(OFFSET(INDIRECT("'"&amp;'DATA for charts'!E$5&amp;"'!$s1"),$A2721-1,0)),OFFSET(INDIRECT("'"&amp;'DATA for charts'!E$5&amp;"'!$s1"),$A2721-1,0),NA())</f>
        <v>130.74</v>
      </c>
      <c r="F2721" s="28">
        <f ca="1">IF(ISNUMBER(OFFSET(INDIRECT("'"&amp;'DATA for charts'!F$5&amp;"'!$s1"),$A2721-1,0)),OFFSET(INDIRECT("'"&amp;'DATA for charts'!F$5&amp;"'!$s1"),$A2721-1,0),NA())</f>
        <v>89.807486962178658</v>
      </c>
      <c r="G2721" s="28">
        <f ca="1">IF(ISNUMBER(OFFSET(INDIRECT("'"&amp;'DATA for charts'!G$5&amp;"'!$s1"),$A2721-1,0)),OFFSET(INDIRECT("'"&amp;'DATA for charts'!G$5&amp;"'!$s1"),$A2721-1,0),NA())</f>
        <v>93.84</v>
      </c>
      <c r="H2721" s="28">
        <f ca="1">IF(ISNUMBER(OFFSET(INDIRECT("'"&amp;'DATA for charts'!H$5&amp;"'!$s1"),$A2721-1,0)),OFFSET(INDIRECT("'"&amp;'DATA for charts'!H$5&amp;"'!$s1"),$A2721-1,0),NA())</f>
        <v>95.769318935175505</v>
      </c>
      <c r="I2721" s="28" t="e">
        <f ca="1">IF(ISNUMBER(OFFSET(INDIRECT("'"&amp;'DATA for charts'!I$5&amp;"'!$s1"),$A2721-1,0)),OFFSET(INDIRECT("'"&amp;'DATA for charts'!I$5&amp;"'!$s1"),$A2721-1,0),NA())</f>
        <v>#N/A</v>
      </c>
      <c r="J2721" s="28" t="e">
        <f ca="1">IF(ISNUMBER(OFFSET(INDIRECT("'"&amp;'DATA for charts'!J$5&amp;"'!$s1"),$A2721-1,0)),OFFSET(INDIRECT("'"&amp;'DATA for charts'!J$5&amp;"'!$s1"),$A2721-1,0),NA())</f>
        <v>#N/A</v>
      </c>
      <c r="K2721" s="28" t="e">
        <f ca="1">IF(ISNUMBER(OFFSET(INDIRECT("'"&amp;'DATA for charts'!K$5&amp;"'!$s1"),$A2721-1,0)),OFFSET(INDIRECT("'"&amp;'DATA for charts'!K$5&amp;"'!$s1"),$A2721-1,0),NA())</f>
        <v>#N/A</v>
      </c>
      <c r="L2721" s="28" t="e">
        <f ca="1">IF(ISNUMBER(OFFSET(INDIRECT("'"&amp;'DATA for charts'!L$5&amp;"'!$s1"),$A2721-1,0)),OFFSET(INDIRECT("'"&amp;'DATA for charts'!L$5&amp;"'!$s1"),$A2721-1,0),NA())</f>
        <v>#N/A</v>
      </c>
      <c r="M2721" s="28" t="e">
        <f ca="1">IF(ISNUMBER(OFFSET(INDIRECT("'"&amp;'DATA for charts'!M$5&amp;"'!$s1"),$A2721-1,0)),OFFSET(INDIRECT("'"&amp;'DATA for charts'!M$5&amp;"'!$s1"),$A2721-1,0),NA())</f>
        <v>#N/A</v>
      </c>
      <c r="N2721" s="28" t="e">
        <f ca="1">IF(ISNUMBER(OFFSET(INDIRECT("'"&amp;'DATA for charts'!N$5&amp;"'!$s1"),$A2721-1,0)),OFFSET(INDIRECT("'"&amp;'DATA for charts'!N$5&amp;"'!$s1"),$A2721-1,0),NA())</f>
        <v>#N/A</v>
      </c>
      <c r="O2721" s="28" t="e">
        <f ca="1">IF(ISNUMBER(OFFSET(INDIRECT("'"&amp;'DATA for charts'!O$5&amp;"'!$s1"),$A2721-1,0)),OFFSET(INDIRECT("'"&amp;'DATA for charts'!O$5&amp;"'!$s1"),$A2721-1,0),NA())</f>
        <v>#N/A</v>
      </c>
      <c r="P2721" s="28" t="e">
        <f ca="1">IF(ISNUMBER(OFFSET(INDIRECT("'"&amp;'DATA for charts'!P$5&amp;"'!$s1"),$A2721-1,0)),OFFSET(INDIRECT("'"&amp;'DATA for charts'!P$5&amp;"'!$s1"),$A2721-1,0),NA())</f>
        <v>#N/A</v>
      </c>
      <c r="Q2721" s="28" t="e">
        <f ca="1">IF(ISNUMBER(OFFSET(INDIRECT("'"&amp;'DATA for charts'!Q$5&amp;"'!$s1"),$A2721-1,0)),OFFSET(INDIRECT("'"&amp;'DATA for charts'!Q$5&amp;"'!$s1"),$A2721-1,0),NA())</f>
        <v>#N/A</v>
      </c>
      <c r="R2721" s="28" t="e">
        <f ca="1">IF(ISNUMBER(OFFSET(INDIRECT("'"&amp;'DATA for charts'!R$5&amp;"'!$s1"),$A2721-1,0)),OFFSET(INDIRECT("'"&amp;'DATA for charts'!R$5&amp;"'!$s1"),$A2721-1,0),NA())</f>
        <v>#N/A</v>
      </c>
      <c r="S2721" s="28" t="e">
        <f ca="1">IF(ISNUMBER(OFFSET(INDIRECT("'"&amp;'DATA for charts'!S$5&amp;"'!$s1"),$A2721-1,0)),OFFSET(INDIRECT("'"&amp;'DATA for charts'!S$5&amp;"'!$s1"),$A2721-1,0),NA())</f>
        <v>#N/A</v>
      </c>
    </row>
    <row r="2722" spans="1:19">
      <c r="A2722" s="226">
        <f t="shared" si="1636"/>
        <v>244</v>
      </c>
      <c r="B2722" s="8">
        <v>15</v>
      </c>
      <c r="C2722" s="28">
        <f ca="1">IF(ISNUMBER(OFFSET(INDIRECT("'"&amp;'DATA for charts'!C$5&amp;"'!$s1"),$A2722-1,0)),OFFSET(INDIRECT("'"&amp;'DATA for charts'!C$5&amp;"'!$s1"),$A2722-1,0),NA())</f>
        <v>64.87</v>
      </c>
      <c r="D2722" s="28">
        <f ca="1">IF(ISNUMBER(OFFSET(INDIRECT("'"&amp;'DATA for charts'!D$5&amp;"'!$s1"),$A2722-1,0)),OFFSET(INDIRECT("'"&amp;'DATA for charts'!D$5&amp;"'!$s1"),$A2722-1,0),NA())</f>
        <v>75.36833</v>
      </c>
      <c r="E2722" s="28">
        <f ca="1">IF(ISNUMBER(OFFSET(INDIRECT("'"&amp;'DATA for charts'!E$5&amp;"'!$s1"),$A2722-1,0)),OFFSET(INDIRECT("'"&amp;'DATA for charts'!E$5&amp;"'!$s1"),$A2722-1,0),NA())</f>
        <v>90.97</v>
      </c>
      <c r="F2722" s="28">
        <f ca="1">IF(ISNUMBER(OFFSET(INDIRECT("'"&amp;'DATA for charts'!F$5&amp;"'!$s1"),$A2722-1,0)),OFFSET(INDIRECT("'"&amp;'DATA for charts'!F$5&amp;"'!$s1"),$A2722-1,0),NA())</f>
        <v>62.31777028000883</v>
      </c>
      <c r="G2722" s="28">
        <f ca="1">IF(ISNUMBER(OFFSET(INDIRECT("'"&amp;'DATA for charts'!G$5&amp;"'!$s1"),$A2722-1,0)),OFFSET(INDIRECT("'"&amp;'DATA for charts'!G$5&amp;"'!$s1"),$A2722-1,0),NA())</f>
        <v>67.02</v>
      </c>
      <c r="H2722" s="28">
        <f ca="1">IF(ISNUMBER(OFFSET(INDIRECT("'"&amp;'DATA for charts'!H$5&amp;"'!$s1"),$A2722-1,0)),OFFSET(INDIRECT("'"&amp;'DATA for charts'!H$5&amp;"'!$s1"),$A2722-1,0),NA())</f>
        <v>68.41965771232671</v>
      </c>
      <c r="I2722" s="28" t="e">
        <f ca="1">IF(ISNUMBER(OFFSET(INDIRECT("'"&amp;'DATA for charts'!I$5&amp;"'!$s1"),$A2722-1,0)),OFFSET(INDIRECT("'"&amp;'DATA for charts'!I$5&amp;"'!$s1"),$A2722-1,0),NA())</f>
        <v>#N/A</v>
      </c>
      <c r="J2722" s="28" t="e">
        <f ca="1">IF(ISNUMBER(OFFSET(INDIRECT("'"&amp;'DATA for charts'!J$5&amp;"'!$s1"),$A2722-1,0)),OFFSET(INDIRECT("'"&amp;'DATA for charts'!J$5&amp;"'!$s1"),$A2722-1,0),NA())</f>
        <v>#N/A</v>
      </c>
      <c r="K2722" s="28" t="e">
        <f ca="1">IF(ISNUMBER(OFFSET(INDIRECT("'"&amp;'DATA for charts'!K$5&amp;"'!$s1"),$A2722-1,0)),OFFSET(INDIRECT("'"&amp;'DATA for charts'!K$5&amp;"'!$s1"),$A2722-1,0),NA())</f>
        <v>#N/A</v>
      </c>
      <c r="L2722" s="28" t="e">
        <f ca="1">IF(ISNUMBER(OFFSET(INDIRECT("'"&amp;'DATA for charts'!L$5&amp;"'!$s1"),$A2722-1,0)),OFFSET(INDIRECT("'"&amp;'DATA for charts'!L$5&amp;"'!$s1"),$A2722-1,0),NA())</f>
        <v>#N/A</v>
      </c>
      <c r="M2722" s="28" t="e">
        <f ca="1">IF(ISNUMBER(OFFSET(INDIRECT("'"&amp;'DATA for charts'!M$5&amp;"'!$s1"),$A2722-1,0)),OFFSET(INDIRECT("'"&amp;'DATA for charts'!M$5&amp;"'!$s1"),$A2722-1,0),NA())</f>
        <v>#N/A</v>
      </c>
      <c r="N2722" s="28" t="e">
        <f ca="1">IF(ISNUMBER(OFFSET(INDIRECT("'"&amp;'DATA for charts'!N$5&amp;"'!$s1"),$A2722-1,0)),OFFSET(INDIRECT("'"&amp;'DATA for charts'!N$5&amp;"'!$s1"),$A2722-1,0),NA())</f>
        <v>#N/A</v>
      </c>
      <c r="O2722" s="28" t="e">
        <f ca="1">IF(ISNUMBER(OFFSET(INDIRECT("'"&amp;'DATA for charts'!O$5&amp;"'!$s1"),$A2722-1,0)),OFFSET(INDIRECT("'"&amp;'DATA for charts'!O$5&amp;"'!$s1"),$A2722-1,0),NA())</f>
        <v>#N/A</v>
      </c>
      <c r="P2722" s="28" t="e">
        <f ca="1">IF(ISNUMBER(OFFSET(INDIRECT("'"&amp;'DATA for charts'!P$5&amp;"'!$s1"),$A2722-1,0)),OFFSET(INDIRECT("'"&amp;'DATA for charts'!P$5&amp;"'!$s1"),$A2722-1,0),NA())</f>
        <v>#N/A</v>
      </c>
      <c r="Q2722" s="28" t="e">
        <f ca="1">IF(ISNUMBER(OFFSET(INDIRECT("'"&amp;'DATA for charts'!Q$5&amp;"'!$s1"),$A2722-1,0)),OFFSET(INDIRECT("'"&amp;'DATA for charts'!Q$5&amp;"'!$s1"),$A2722-1,0),NA())</f>
        <v>#N/A</v>
      </c>
      <c r="R2722" s="28" t="e">
        <f ca="1">IF(ISNUMBER(OFFSET(INDIRECT("'"&amp;'DATA for charts'!R$5&amp;"'!$s1"),$A2722-1,0)),OFFSET(INDIRECT("'"&amp;'DATA for charts'!R$5&amp;"'!$s1"),$A2722-1,0),NA())</f>
        <v>#N/A</v>
      </c>
      <c r="S2722" s="28" t="e">
        <f ca="1">IF(ISNUMBER(OFFSET(INDIRECT("'"&amp;'DATA for charts'!S$5&amp;"'!$s1"),$A2722-1,0)),OFFSET(INDIRECT("'"&amp;'DATA for charts'!S$5&amp;"'!$s1"),$A2722-1,0),NA())</f>
        <v>#N/A</v>
      </c>
    </row>
    <row r="2723" spans="1:19">
      <c r="A2723" s="226">
        <f t="shared" si="1636"/>
        <v>245</v>
      </c>
      <c r="B2723" s="8">
        <v>16</v>
      </c>
      <c r="C2723" s="28">
        <f ca="1">IF(ISNUMBER(OFFSET(INDIRECT("'"&amp;'DATA for charts'!C$5&amp;"'!$s1"),$A2723-1,0)),OFFSET(INDIRECT("'"&amp;'DATA for charts'!C$5&amp;"'!$s1"),$A2723-1,0),NA())</f>
        <v>39.450000000000003</v>
      </c>
      <c r="D2723" s="28">
        <f ca="1">IF(ISNUMBER(OFFSET(INDIRECT("'"&amp;'DATA for charts'!D$5&amp;"'!$s1"),$A2723-1,0)),OFFSET(INDIRECT("'"&amp;'DATA for charts'!D$5&amp;"'!$s1"),$A2723-1,0),NA())</f>
        <v>38.979370000000003</v>
      </c>
      <c r="E2723" s="28">
        <f ca="1">IF(ISNUMBER(OFFSET(INDIRECT("'"&amp;'DATA for charts'!E$5&amp;"'!$s1"),$A2723-1,0)),OFFSET(INDIRECT("'"&amp;'DATA for charts'!E$5&amp;"'!$s1"),$A2723-1,0),NA())</f>
        <v>48.68</v>
      </c>
      <c r="F2723" s="28">
        <f ca="1">IF(ISNUMBER(OFFSET(INDIRECT("'"&amp;'DATA for charts'!F$5&amp;"'!$s1"),$A2723-1,0)),OFFSET(INDIRECT("'"&amp;'DATA for charts'!F$5&amp;"'!$s1"),$A2723-1,0),NA())</f>
        <v>38.141637357962665</v>
      </c>
      <c r="G2723" s="28">
        <f ca="1">IF(ISNUMBER(OFFSET(INDIRECT("'"&amp;'DATA for charts'!G$5&amp;"'!$s1"),$A2723-1,0)),OFFSET(INDIRECT("'"&amp;'DATA for charts'!G$5&amp;"'!$s1"),$A2723-1,0),NA())</f>
        <v>42.07</v>
      </c>
      <c r="H2723" s="28">
        <f ca="1">IF(ISNUMBER(OFFSET(INDIRECT("'"&amp;'DATA for charts'!H$5&amp;"'!$s1"),$A2723-1,0)),OFFSET(INDIRECT("'"&amp;'DATA for charts'!H$5&amp;"'!$s1"),$A2723-1,0),NA())</f>
        <v>41.013390160733799</v>
      </c>
      <c r="I2723" s="28" t="e">
        <f ca="1">IF(ISNUMBER(OFFSET(INDIRECT("'"&amp;'DATA for charts'!I$5&amp;"'!$s1"),$A2723-1,0)),OFFSET(INDIRECT("'"&amp;'DATA for charts'!I$5&amp;"'!$s1"),$A2723-1,0),NA())</f>
        <v>#N/A</v>
      </c>
      <c r="J2723" s="28" t="e">
        <f ca="1">IF(ISNUMBER(OFFSET(INDIRECT("'"&amp;'DATA for charts'!J$5&amp;"'!$s1"),$A2723-1,0)),OFFSET(INDIRECT("'"&amp;'DATA for charts'!J$5&amp;"'!$s1"),$A2723-1,0),NA())</f>
        <v>#N/A</v>
      </c>
      <c r="K2723" s="28" t="e">
        <f ca="1">IF(ISNUMBER(OFFSET(INDIRECT("'"&amp;'DATA for charts'!K$5&amp;"'!$s1"),$A2723-1,0)),OFFSET(INDIRECT("'"&amp;'DATA for charts'!K$5&amp;"'!$s1"),$A2723-1,0),NA())</f>
        <v>#N/A</v>
      </c>
      <c r="L2723" s="28" t="e">
        <f ca="1">IF(ISNUMBER(OFFSET(INDIRECT("'"&amp;'DATA for charts'!L$5&amp;"'!$s1"),$A2723-1,0)),OFFSET(INDIRECT("'"&amp;'DATA for charts'!L$5&amp;"'!$s1"),$A2723-1,0),NA())</f>
        <v>#N/A</v>
      </c>
      <c r="M2723" s="28" t="e">
        <f ca="1">IF(ISNUMBER(OFFSET(INDIRECT("'"&amp;'DATA for charts'!M$5&amp;"'!$s1"),$A2723-1,0)),OFFSET(INDIRECT("'"&amp;'DATA for charts'!M$5&amp;"'!$s1"),$A2723-1,0),NA())</f>
        <v>#N/A</v>
      </c>
      <c r="N2723" s="28" t="e">
        <f ca="1">IF(ISNUMBER(OFFSET(INDIRECT("'"&amp;'DATA for charts'!N$5&amp;"'!$s1"),$A2723-1,0)),OFFSET(INDIRECT("'"&amp;'DATA for charts'!N$5&amp;"'!$s1"),$A2723-1,0),NA())</f>
        <v>#N/A</v>
      </c>
      <c r="O2723" s="28" t="e">
        <f ca="1">IF(ISNUMBER(OFFSET(INDIRECT("'"&amp;'DATA for charts'!O$5&amp;"'!$s1"),$A2723-1,0)),OFFSET(INDIRECT("'"&amp;'DATA for charts'!O$5&amp;"'!$s1"),$A2723-1,0),NA())</f>
        <v>#N/A</v>
      </c>
      <c r="P2723" s="28" t="e">
        <f ca="1">IF(ISNUMBER(OFFSET(INDIRECT("'"&amp;'DATA for charts'!P$5&amp;"'!$s1"),$A2723-1,0)),OFFSET(INDIRECT("'"&amp;'DATA for charts'!P$5&amp;"'!$s1"),$A2723-1,0),NA())</f>
        <v>#N/A</v>
      </c>
      <c r="Q2723" s="28" t="e">
        <f ca="1">IF(ISNUMBER(OFFSET(INDIRECT("'"&amp;'DATA for charts'!Q$5&amp;"'!$s1"),$A2723-1,0)),OFFSET(INDIRECT("'"&amp;'DATA for charts'!Q$5&amp;"'!$s1"),$A2723-1,0),NA())</f>
        <v>#N/A</v>
      </c>
      <c r="R2723" s="28" t="e">
        <f ca="1">IF(ISNUMBER(OFFSET(INDIRECT("'"&amp;'DATA for charts'!R$5&amp;"'!$s1"),$A2723-1,0)),OFFSET(INDIRECT("'"&amp;'DATA for charts'!R$5&amp;"'!$s1"),$A2723-1,0),NA())</f>
        <v>#N/A</v>
      </c>
      <c r="S2723" s="28" t="e">
        <f ca="1">IF(ISNUMBER(OFFSET(INDIRECT("'"&amp;'DATA for charts'!S$5&amp;"'!$s1"),$A2723-1,0)),OFFSET(INDIRECT("'"&amp;'DATA for charts'!S$5&amp;"'!$s1"),$A2723-1,0),NA())</f>
        <v>#N/A</v>
      </c>
    </row>
    <row r="2724" spans="1:19">
      <c r="A2724" s="226">
        <f t="shared" si="1636"/>
        <v>246</v>
      </c>
      <c r="B2724" s="8">
        <v>17</v>
      </c>
      <c r="C2724" s="28">
        <f ca="1">IF(ISNUMBER(OFFSET(INDIRECT("'"&amp;'DATA for charts'!C$5&amp;"'!$s1"),$A2724-1,0)),OFFSET(INDIRECT("'"&amp;'DATA for charts'!C$5&amp;"'!$s1"),$A2724-1,0),NA())</f>
        <v>27.6</v>
      </c>
      <c r="D2724" s="28">
        <f ca="1">IF(ISNUMBER(OFFSET(INDIRECT("'"&amp;'DATA for charts'!D$5&amp;"'!$s1"),$A2724-1,0)),OFFSET(INDIRECT("'"&amp;'DATA for charts'!D$5&amp;"'!$s1"),$A2724-1,0),NA())</f>
        <v>22.869250000000001</v>
      </c>
      <c r="E2724" s="28">
        <f ca="1">IF(ISNUMBER(OFFSET(INDIRECT("'"&amp;'DATA for charts'!E$5&amp;"'!$s1"),$A2724-1,0)),OFFSET(INDIRECT("'"&amp;'DATA for charts'!E$5&amp;"'!$s1"),$A2724-1,0),NA())</f>
        <v>30.45</v>
      </c>
      <c r="F2724" s="28">
        <f ca="1">IF(ISNUMBER(OFFSET(INDIRECT("'"&amp;'DATA for charts'!F$5&amp;"'!$s1"),$A2724-1,0)),OFFSET(INDIRECT("'"&amp;'DATA for charts'!F$5&amp;"'!$s1"),$A2724-1,0),NA())</f>
        <v>26.451761134651335</v>
      </c>
      <c r="G2724" s="28">
        <f ca="1">IF(ISNUMBER(OFFSET(INDIRECT("'"&amp;'DATA for charts'!G$5&amp;"'!$s1"),$A2724-1,0)),OFFSET(INDIRECT("'"&amp;'DATA for charts'!G$5&amp;"'!$s1"),$A2724-1,0),NA())</f>
        <v>28.42</v>
      </c>
      <c r="H2724" s="28">
        <f ca="1">IF(ISNUMBER(OFFSET(INDIRECT("'"&amp;'DATA for charts'!H$5&amp;"'!$s1"),$A2724-1,0)),OFFSET(INDIRECT("'"&amp;'DATA for charts'!H$5&amp;"'!$s1"),$A2724-1,0),NA())</f>
        <v>27.972190224424097</v>
      </c>
      <c r="I2724" s="28" t="e">
        <f ca="1">IF(ISNUMBER(OFFSET(INDIRECT("'"&amp;'DATA for charts'!I$5&amp;"'!$s1"),$A2724-1,0)),OFFSET(INDIRECT("'"&amp;'DATA for charts'!I$5&amp;"'!$s1"),$A2724-1,0),NA())</f>
        <v>#N/A</v>
      </c>
      <c r="J2724" s="28" t="e">
        <f ca="1">IF(ISNUMBER(OFFSET(INDIRECT("'"&amp;'DATA for charts'!J$5&amp;"'!$s1"),$A2724-1,0)),OFFSET(INDIRECT("'"&amp;'DATA for charts'!J$5&amp;"'!$s1"),$A2724-1,0),NA())</f>
        <v>#N/A</v>
      </c>
      <c r="K2724" s="28" t="e">
        <f ca="1">IF(ISNUMBER(OFFSET(INDIRECT("'"&amp;'DATA for charts'!K$5&amp;"'!$s1"),$A2724-1,0)),OFFSET(INDIRECT("'"&amp;'DATA for charts'!K$5&amp;"'!$s1"),$A2724-1,0),NA())</f>
        <v>#N/A</v>
      </c>
      <c r="L2724" s="28" t="e">
        <f ca="1">IF(ISNUMBER(OFFSET(INDIRECT("'"&amp;'DATA for charts'!L$5&amp;"'!$s1"),$A2724-1,0)),OFFSET(INDIRECT("'"&amp;'DATA for charts'!L$5&amp;"'!$s1"),$A2724-1,0),NA())</f>
        <v>#N/A</v>
      </c>
      <c r="M2724" s="28" t="e">
        <f ca="1">IF(ISNUMBER(OFFSET(INDIRECT("'"&amp;'DATA for charts'!M$5&amp;"'!$s1"),$A2724-1,0)),OFFSET(INDIRECT("'"&amp;'DATA for charts'!M$5&amp;"'!$s1"),$A2724-1,0),NA())</f>
        <v>#N/A</v>
      </c>
      <c r="N2724" s="28" t="e">
        <f ca="1">IF(ISNUMBER(OFFSET(INDIRECT("'"&amp;'DATA for charts'!N$5&amp;"'!$s1"),$A2724-1,0)),OFFSET(INDIRECT("'"&amp;'DATA for charts'!N$5&amp;"'!$s1"),$A2724-1,0),NA())</f>
        <v>#N/A</v>
      </c>
      <c r="O2724" s="28" t="e">
        <f ca="1">IF(ISNUMBER(OFFSET(INDIRECT("'"&amp;'DATA for charts'!O$5&amp;"'!$s1"),$A2724-1,0)),OFFSET(INDIRECT("'"&amp;'DATA for charts'!O$5&amp;"'!$s1"),$A2724-1,0),NA())</f>
        <v>#N/A</v>
      </c>
      <c r="P2724" s="28" t="e">
        <f ca="1">IF(ISNUMBER(OFFSET(INDIRECT("'"&amp;'DATA for charts'!P$5&amp;"'!$s1"),$A2724-1,0)),OFFSET(INDIRECT("'"&amp;'DATA for charts'!P$5&amp;"'!$s1"),$A2724-1,0),NA())</f>
        <v>#N/A</v>
      </c>
      <c r="Q2724" s="28" t="e">
        <f ca="1">IF(ISNUMBER(OFFSET(INDIRECT("'"&amp;'DATA for charts'!Q$5&amp;"'!$s1"),$A2724-1,0)),OFFSET(INDIRECT("'"&amp;'DATA for charts'!Q$5&amp;"'!$s1"),$A2724-1,0),NA())</f>
        <v>#N/A</v>
      </c>
      <c r="R2724" s="28" t="e">
        <f ca="1">IF(ISNUMBER(OFFSET(INDIRECT("'"&amp;'DATA for charts'!R$5&amp;"'!$s1"),$A2724-1,0)),OFFSET(INDIRECT("'"&amp;'DATA for charts'!R$5&amp;"'!$s1"),$A2724-1,0),NA())</f>
        <v>#N/A</v>
      </c>
      <c r="S2724" s="28" t="e">
        <f ca="1">IF(ISNUMBER(OFFSET(INDIRECT("'"&amp;'DATA for charts'!S$5&amp;"'!$s1"),$A2724-1,0)),OFFSET(INDIRECT("'"&amp;'DATA for charts'!S$5&amp;"'!$s1"),$A2724-1,0),NA())</f>
        <v>#N/A</v>
      </c>
    </row>
    <row r="2725" spans="1:19">
      <c r="A2725" s="226">
        <f t="shared" si="1636"/>
        <v>247</v>
      </c>
      <c r="B2725" s="8">
        <v>18</v>
      </c>
      <c r="C2725" s="28">
        <f ca="1">IF(ISNUMBER(OFFSET(INDIRECT("'"&amp;'DATA for charts'!C$5&amp;"'!$s1"),$A2725-1,0)),OFFSET(INDIRECT("'"&amp;'DATA for charts'!C$5&amp;"'!$s1"),$A2725-1,0),NA())</f>
        <v>18.989999999999998</v>
      </c>
      <c r="D2725" s="28">
        <f ca="1">IF(ISNUMBER(OFFSET(INDIRECT("'"&amp;'DATA for charts'!D$5&amp;"'!$s1"),$A2725-1,0)),OFFSET(INDIRECT("'"&amp;'DATA for charts'!D$5&amp;"'!$s1"),$A2725-1,0),NA())</f>
        <v>14.708970000000001</v>
      </c>
      <c r="E2725" s="28">
        <f ca="1">IF(ISNUMBER(OFFSET(INDIRECT("'"&amp;'DATA for charts'!E$5&amp;"'!$s1"),$A2725-1,0)),OFFSET(INDIRECT("'"&amp;'DATA for charts'!E$5&amp;"'!$s1"),$A2725-1,0),NA())</f>
        <v>19.71</v>
      </c>
      <c r="F2725" s="28">
        <f ca="1">IF(ISNUMBER(OFFSET(INDIRECT("'"&amp;'DATA for charts'!F$5&amp;"'!$s1"),$A2725-1,0)),OFFSET(INDIRECT("'"&amp;'DATA for charts'!F$5&amp;"'!$s1"),$A2725-1,0),NA())</f>
        <v>17.785734133692166</v>
      </c>
      <c r="G2725" s="28">
        <f ca="1">IF(ISNUMBER(OFFSET(INDIRECT("'"&amp;'DATA for charts'!G$5&amp;"'!$s1"),$A2725-1,0)),OFFSET(INDIRECT("'"&amp;'DATA for charts'!G$5&amp;"'!$s1"),$A2725-1,0),NA())</f>
        <v>19.329999999999998</v>
      </c>
      <c r="H2725" s="28">
        <f ca="1">IF(ISNUMBER(OFFSET(INDIRECT("'"&amp;'DATA for charts'!H$5&amp;"'!$s1"),$A2725-1,0)),OFFSET(INDIRECT("'"&amp;'DATA for charts'!H$5&amp;"'!$s1"),$A2725-1,0),NA())</f>
        <v>19.153557255938999</v>
      </c>
      <c r="I2725" s="28" t="e">
        <f ca="1">IF(ISNUMBER(OFFSET(INDIRECT("'"&amp;'DATA for charts'!I$5&amp;"'!$s1"),$A2725-1,0)),OFFSET(INDIRECT("'"&amp;'DATA for charts'!I$5&amp;"'!$s1"),$A2725-1,0),NA())</f>
        <v>#N/A</v>
      </c>
      <c r="J2725" s="28" t="e">
        <f ca="1">IF(ISNUMBER(OFFSET(INDIRECT("'"&amp;'DATA for charts'!J$5&amp;"'!$s1"),$A2725-1,0)),OFFSET(INDIRECT("'"&amp;'DATA for charts'!J$5&amp;"'!$s1"),$A2725-1,0),NA())</f>
        <v>#N/A</v>
      </c>
      <c r="K2725" s="28" t="e">
        <f ca="1">IF(ISNUMBER(OFFSET(INDIRECT("'"&amp;'DATA for charts'!K$5&amp;"'!$s1"),$A2725-1,0)),OFFSET(INDIRECT("'"&amp;'DATA for charts'!K$5&amp;"'!$s1"),$A2725-1,0),NA())</f>
        <v>#N/A</v>
      </c>
      <c r="L2725" s="28" t="e">
        <f ca="1">IF(ISNUMBER(OFFSET(INDIRECT("'"&amp;'DATA for charts'!L$5&amp;"'!$s1"),$A2725-1,0)),OFFSET(INDIRECT("'"&amp;'DATA for charts'!L$5&amp;"'!$s1"),$A2725-1,0),NA())</f>
        <v>#N/A</v>
      </c>
      <c r="M2725" s="28" t="e">
        <f ca="1">IF(ISNUMBER(OFFSET(INDIRECT("'"&amp;'DATA for charts'!M$5&amp;"'!$s1"),$A2725-1,0)),OFFSET(INDIRECT("'"&amp;'DATA for charts'!M$5&amp;"'!$s1"),$A2725-1,0),NA())</f>
        <v>#N/A</v>
      </c>
      <c r="N2725" s="28" t="e">
        <f ca="1">IF(ISNUMBER(OFFSET(INDIRECT("'"&amp;'DATA for charts'!N$5&amp;"'!$s1"),$A2725-1,0)),OFFSET(INDIRECT("'"&amp;'DATA for charts'!N$5&amp;"'!$s1"),$A2725-1,0),NA())</f>
        <v>#N/A</v>
      </c>
      <c r="O2725" s="28" t="e">
        <f ca="1">IF(ISNUMBER(OFFSET(INDIRECT("'"&amp;'DATA for charts'!O$5&amp;"'!$s1"),$A2725-1,0)),OFFSET(INDIRECT("'"&amp;'DATA for charts'!O$5&amp;"'!$s1"),$A2725-1,0),NA())</f>
        <v>#N/A</v>
      </c>
      <c r="P2725" s="28" t="e">
        <f ca="1">IF(ISNUMBER(OFFSET(INDIRECT("'"&amp;'DATA for charts'!P$5&amp;"'!$s1"),$A2725-1,0)),OFFSET(INDIRECT("'"&amp;'DATA for charts'!P$5&amp;"'!$s1"),$A2725-1,0),NA())</f>
        <v>#N/A</v>
      </c>
      <c r="Q2725" s="28" t="e">
        <f ca="1">IF(ISNUMBER(OFFSET(INDIRECT("'"&amp;'DATA for charts'!Q$5&amp;"'!$s1"),$A2725-1,0)),OFFSET(INDIRECT("'"&amp;'DATA for charts'!Q$5&amp;"'!$s1"),$A2725-1,0),NA())</f>
        <v>#N/A</v>
      </c>
      <c r="R2725" s="28" t="e">
        <f ca="1">IF(ISNUMBER(OFFSET(INDIRECT("'"&amp;'DATA for charts'!R$5&amp;"'!$s1"),$A2725-1,0)),OFFSET(INDIRECT("'"&amp;'DATA for charts'!R$5&amp;"'!$s1"),$A2725-1,0),NA())</f>
        <v>#N/A</v>
      </c>
      <c r="S2725" s="28" t="e">
        <f ca="1">IF(ISNUMBER(OFFSET(INDIRECT("'"&amp;'DATA for charts'!S$5&amp;"'!$s1"),$A2725-1,0)),OFFSET(INDIRECT("'"&amp;'DATA for charts'!S$5&amp;"'!$s1"),$A2725-1,0),NA())</f>
        <v>#N/A</v>
      </c>
    </row>
    <row r="2726" spans="1:19">
      <c r="A2726" s="226">
        <f t="shared" si="1636"/>
        <v>248</v>
      </c>
      <c r="B2726" s="8">
        <v>19</v>
      </c>
      <c r="C2726" s="28">
        <f ca="1">IF(ISNUMBER(OFFSET(INDIRECT("'"&amp;'DATA for charts'!C$5&amp;"'!$s1"),$A2726-1,0)),OFFSET(INDIRECT("'"&amp;'DATA for charts'!C$5&amp;"'!$s1"),$A2726-1,0),NA())</f>
        <v>9.92</v>
      </c>
      <c r="D2726" s="28">
        <f ca="1">IF(ISNUMBER(OFFSET(INDIRECT("'"&amp;'DATA for charts'!D$5&amp;"'!$s1"),$A2726-1,0)),OFFSET(INDIRECT("'"&amp;'DATA for charts'!D$5&amp;"'!$s1"),$A2726-1,0),NA())</f>
        <v>7.1152970000000009</v>
      </c>
      <c r="E2726" s="28">
        <f ca="1">IF(ISNUMBER(OFFSET(INDIRECT("'"&amp;'DATA for charts'!E$5&amp;"'!$s1"),$A2726-1,0)),OFFSET(INDIRECT("'"&amp;'DATA for charts'!E$5&amp;"'!$s1"),$A2726-1,0),NA())</f>
        <v>9.4</v>
      </c>
      <c r="F2726" s="28">
        <f ca="1">IF(ISNUMBER(OFFSET(INDIRECT("'"&amp;'DATA for charts'!F$5&amp;"'!$s1"),$A2726-1,0)),OFFSET(INDIRECT("'"&amp;'DATA for charts'!F$5&amp;"'!$s1"),$A2726-1,0),NA())</f>
        <v>8.5221837966773837</v>
      </c>
      <c r="G2726" s="28">
        <f ca="1">IF(ISNUMBER(OFFSET(INDIRECT("'"&amp;'DATA for charts'!G$5&amp;"'!$s1"),$A2726-1,0)),OFFSET(INDIRECT("'"&amp;'DATA for charts'!G$5&amp;"'!$s1"),$A2726-1,0),NA())</f>
        <v>9.65</v>
      </c>
      <c r="H2726" s="28">
        <f ca="1">IF(ISNUMBER(OFFSET(INDIRECT("'"&amp;'DATA for charts'!H$5&amp;"'!$s1"),$A2726-1,0)),OFFSET(INDIRECT("'"&amp;'DATA for charts'!H$5&amp;"'!$s1"),$A2726-1,0),NA())</f>
        <v>9.8776680058736002</v>
      </c>
      <c r="I2726" s="28" t="e">
        <f ca="1">IF(ISNUMBER(OFFSET(INDIRECT("'"&amp;'DATA for charts'!I$5&amp;"'!$s1"),$A2726-1,0)),OFFSET(INDIRECT("'"&amp;'DATA for charts'!I$5&amp;"'!$s1"),$A2726-1,0),NA())</f>
        <v>#N/A</v>
      </c>
      <c r="J2726" s="28" t="e">
        <f ca="1">IF(ISNUMBER(OFFSET(INDIRECT("'"&amp;'DATA for charts'!J$5&amp;"'!$s1"),$A2726-1,0)),OFFSET(INDIRECT("'"&amp;'DATA for charts'!J$5&amp;"'!$s1"),$A2726-1,0),NA())</f>
        <v>#N/A</v>
      </c>
      <c r="K2726" s="28" t="e">
        <f ca="1">IF(ISNUMBER(OFFSET(INDIRECT("'"&amp;'DATA for charts'!K$5&amp;"'!$s1"),$A2726-1,0)),OFFSET(INDIRECT("'"&amp;'DATA for charts'!K$5&amp;"'!$s1"),$A2726-1,0),NA())</f>
        <v>#N/A</v>
      </c>
      <c r="L2726" s="28" t="e">
        <f ca="1">IF(ISNUMBER(OFFSET(INDIRECT("'"&amp;'DATA for charts'!L$5&amp;"'!$s1"),$A2726-1,0)),OFFSET(INDIRECT("'"&amp;'DATA for charts'!L$5&amp;"'!$s1"),$A2726-1,0),NA())</f>
        <v>#N/A</v>
      </c>
      <c r="M2726" s="28" t="e">
        <f ca="1">IF(ISNUMBER(OFFSET(INDIRECT("'"&amp;'DATA for charts'!M$5&amp;"'!$s1"),$A2726-1,0)),OFFSET(INDIRECT("'"&amp;'DATA for charts'!M$5&amp;"'!$s1"),$A2726-1,0),NA())</f>
        <v>#N/A</v>
      </c>
      <c r="N2726" s="28" t="e">
        <f ca="1">IF(ISNUMBER(OFFSET(INDIRECT("'"&amp;'DATA for charts'!N$5&amp;"'!$s1"),$A2726-1,0)),OFFSET(INDIRECT("'"&amp;'DATA for charts'!N$5&amp;"'!$s1"),$A2726-1,0),NA())</f>
        <v>#N/A</v>
      </c>
      <c r="O2726" s="28" t="e">
        <f ca="1">IF(ISNUMBER(OFFSET(INDIRECT("'"&amp;'DATA for charts'!O$5&amp;"'!$s1"),$A2726-1,0)),OFFSET(INDIRECT("'"&amp;'DATA for charts'!O$5&amp;"'!$s1"),$A2726-1,0),NA())</f>
        <v>#N/A</v>
      </c>
      <c r="P2726" s="28" t="e">
        <f ca="1">IF(ISNUMBER(OFFSET(INDIRECT("'"&amp;'DATA for charts'!P$5&amp;"'!$s1"),$A2726-1,0)),OFFSET(INDIRECT("'"&amp;'DATA for charts'!P$5&amp;"'!$s1"),$A2726-1,0),NA())</f>
        <v>#N/A</v>
      </c>
      <c r="Q2726" s="28" t="e">
        <f ca="1">IF(ISNUMBER(OFFSET(INDIRECT("'"&amp;'DATA for charts'!Q$5&amp;"'!$s1"),$A2726-1,0)),OFFSET(INDIRECT("'"&amp;'DATA for charts'!Q$5&amp;"'!$s1"),$A2726-1,0),NA())</f>
        <v>#N/A</v>
      </c>
      <c r="R2726" s="28" t="e">
        <f ca="1">IF(ISNUMBER(OFFSET(INDIRECT("'"&amp;'DATA for charts'!R$5&amp;"'!$s1"),$A2726-1,0)),OFFSET(INDIRECT("'"&amp;'DATA for charts'!R$5&amp;"'!$s1"),$A2726-1,0),NA())</f>
        <v>#N/A</v>
      </c>
      <c r="S2726" s="28" t="e">
        <f ca="1">IF(ISNUMBER(OFFSET(INDIRECT("'"&amp;'DATA for charts'!S$5&amp;"'!$s1"),$A2726-1,0)),OFFSET(INDIRECT("'"&amp;'DATA for charts'!S$5&amp;"'!$s1"),$A2726-1,0),NA())</f>
        <v>#N/A</v>
      </c>
    </row>
    <row r="2727" spans="1:19">
      <c r="A2727" s="226">
        <f t="shared" si="1636"/>
        <v>249</v>
      </c>
      <c r="B2727" s="8">
        <v>20</v>
      </c>
      <c r="C2727" s="28">
        <f ca="1">IF(ISNUMBER(OFFSET(INDIRECT("'"&amp;'DATA for charts'!C$5&amp;"'!$s1"),$A2727-1,0)),OFFSET(INDIRECT("'"&amp;'DATA for charts'!C$5&amp;"'!$s1"),$A2727-1,0),NA())</f>
        <v>0</v>
      </c>
      <c r="D2727" s="28">
        <f ca="1">IF(ISNUMBER(OFFSET(INDIRECT("'"&amp;'DATA for charts'!D$5&amp;"'!$s1"),$A2727-1,0)),OFFSET(INDIRECT("'"&amp;'DATA for charts'!D$5&amp;"'!$s1"),$A2727-1,0),NA())</f>
        <v>0.69580790000000003</v>
      </c>
      <c r="E2727" s="28">
        <f ca="1">IF(ISNUMBER(OFFSET(INDIRECT("'"&amp;'DATA for charts'!E$5&amp;"'!$s1"),$A2727-1,0)),OFFSET(INDIRECT("'"&amp;'DATA for charts'!E$5&amp;"'!$s1"),$A2727-1,0),NA())</f>
        <v>0.79</v>
      </c>
      <c r="F2727" s="28">
        <f ca="1">IF(ISNUMBER(OFFSET(INDIRECT("'"&amp;'DATA for charts'!F$5&amp;"'!$s1"),$A2727-1,0)),OFFSET(INDIRECT("'"&amp;'DATA for charts'!F$5&amp;"'!$s1"),$A2727-1,0),NA())</f>
        <v>0.76246960850436174</v>
      </c>
      <c r="G2727" s="28">
        <f ca="1">IF(ISNUMBER(OFFSET(INDIRECT("'"&amp;'DATA for charts'!G$5&amp;"'!$s1"),$A2727-1,0)),OFFSET(INDIRECT("'"&amp;'DATA for charts'!G$5&amp;"'!$s1"),$A2727-1,0),NA())</f>
        <v>1.1299999999999999</v>
      </c>
      <c r="H2727" s="28">
        <f ca="1">IF(ISNUMBER(OFFSET(INDIRECT("'"&amp;'DATA for charts'!H$5&amp;"'!$s1"),$A2727-1,0)),OFFSET(INDIRECT("'"&amp;'DATA for charts'!H$5&amp;"'!$s1"),$A2727-1,0),NA())</f>
        <v>1.0379971711221601</v>
      </c>
      <c r="I2727" s="28" t="e">
        <f ca="1">IF(ISNUMBER(OFFSET(INDIRECT("'"&amp;'DATA for charts'!I$5&amp;"'!$s1"),$A2727-1,0)),OFFSET(INDIRECT("'"&amp;'DATA for charts'!I$5&amp;"'!$s1"),$A2727-1,0),NA())</f>
        <v>#N/A</v>
      </c>
      <c r="J2727" s="28" t="e">
        <f ca="1">IF(ISNUMBER(OFFSET(INDIRECT("'"&amp;'DATA for charts'!J$5&amp;"'!$s1"),$A2727-1,0)),OFFSET(INDIRECT("'"&amp;'DATA for charts'!J$5&amp;"'!$s1"),$A2727-1,0),NA())</f>
        <v>#N/A</v>
      </c>
      <c r="K2727" s="28" t="e">
        <f ca="1">IF(ISNUMBER(OFFSET(INDIRECT("'"&amp;'DATA for charts'!K$5&amp;"'!$s1"),$A2727-1,0)),OFFSET(INDIRECT("'"&amp;'DATA for charts'!K$5&amp;"'!$s1"),$A2727-1,0),NA())</f>
        <v>#N/A</v>
      </c>
      <c r="L2727" s="28" t="e">
        <f ca="1">IF(ISNUMBER(OFFSET(INDIRECT("'"&amp;'DATA for charts'!L$5&amp;"'!$s1"),$A2727-1,0)),OFFSET(INDIRECT("'"&amp;'DATA for charts'!L$5&amp;"'!$s1"),$A2727-1,0),NA())</f>
        <v>#N/A</v>
      </c>
      <c r="M2727" s="28" t="e">
        <f ca="1">IF(ISNUMBER(OFFSET(INDIRECT("'"&amp;'DATA for charts'!M$5&amp;"'!$s1"),$A2727-1,0)),OFFSET(INDIRECT("'"&amp;'DATA for charts'!M$5&amp;"'!$s1"),$A2727-1,0),NA())</f>
        <v>#N/A</v>
      </c>
      <c r="N2727" s="28" t="e">
        <f ca="1">IF(ISNUMBER(OFFSET(INDIRECT("'"&amp;'DATA for charts'!N$5&amp;"'!$s1"),$A2727-1,0)),OFFSET(INDIRECT("'"&amp;'DATA for charts'!N$5&amp;"'!$s1"),$A2727-1,0),NA())</f>
        <v>#N/A</v>
      </c>
      <c r="O2727" s="28" t="e">
        <f ca="1">IF(ISNUMBER(OFFSET(INDIRECT("'"&amp;'DATA for charts'!O$5&amp;"'!$s1"),$A2727-1,0)),OFFSET(INDIRECT("'"&amp;'DATA for charts'!O$5&amp;"'!$s1"),$A2727-1,0),NA())</f>
        <v>#N/A</v>
      </c>
      <c r="P2727" s="28" t="e">
        <f ca="1">IF(ISNUMBER(OFFSET(INDIRECT("'"&amp;'DATA for charts'!P$5&amp;"'!$s1"),$A2727-1,0)),OFFSET(INDIRECT("'"&amp;'DATA for charts'!P$5&amp;"'!$s1"),$A2727-1,0),NA())</f>
        <v>#N/A</v>
      </c>
      <c r="Q2727" s="28" t="e">
        <f ca="1">IF(ISNUMBER(OFFSET(INDIRECT("'"&amp;'DATA for charts'!Q$5&amp;"'!$s1"),$A2727-1,0)),OFFSET(INDIRECT("'"&amp;'DATA for charts'!Q$5&amp;"'!$s1"),$A2727-1,0),NA())</f>
        <v>#N/A</v>
      </c>
      <c r="R2727" s="28" t="e">
        <f ca="1">IF(ISNUMBER(OFFSET(INDIRECT("'"&amp;'DATA for charts'!R$5&amp;"'!$s1"),$A2727-1,0)),OFFSET(INDIRECT("'"&amp;'DATA for charts'!R$5&amp;"'!$s1"),$A2727-1,0),NA())</f>
        <v>#N/A</v>
      </c>
      <c r="S2727" s="28" t="e">
        <f ca="1">IF(ISNUMBER(OFFSET(INDIRECT("'"&amp;'DATA for charts'!S$5&amp;"'!$s1"),$A2727-1,0)),OFFSET(INDIRECT("'"&amp;'DATA for charts'!S$5&amp;"'!$s1"),$A2727-1,0),NA())</f>
        <v>#N/A</v>
      </c>
    </row>
    <row r="2728" spans="1:19">
      <c r="A2728" s="226">
        <f t="shared" si="1636"/>
        <v>250</v>
      </c>
      <c r="B2728" s="8">
        <v>21</v>
      </c>
      <c r="C2728" s="28">
        <f ca="1">IF(ISNUMBER(OFFSET(INDIRECT("'"&amp;'DATA for charts'!C$5&amp;"'!$s1"),$A2728-1,0)),OFFSET(INDIRECT("'"&amp;'DATA for charts'!C$5&amp;"'!$s1"),$A2728-1,0),NA())</f>
        <v>0</v>
      </c>
      <c r="D2728" s="28">
        <f ca="1">IF(ISNUMBER(OFFSET(INDIRECT("'"&amp;'DATA for charts'!D$5&amp;"'!$s1"),$A2728-1,0)),OFFSET(INDIRECT("'"&amp;'DATA for charts'!D$5&amp;"'!$s1"),$A2728-1,0),NA())</f>
        <v>0</v>
      </c>
      <c r="E2728" s="28">
        <f ca="1">IF(ISNUMBER(OFFSET(INDIRECT("'"&amp;'DATA for charts'!E$5&amp;"'!$s1"),$A2728-1,0)),OFFSET(INDIRECT("'"&amp;'DATA for charts'!E$5&amp;"'!$s1"),$A2728-1,0),NA())</f>
        <v>0</v>
      </c>
      <c r="F2728" s="28">
        <f ca="1">IF(ISNUMBER(OFFSET(INDIRECT("'"&amp;'DATA for charts'!F$5&amp;"'!$s1"),$A2728-1,0)),OFFSET(INDIRECT("'"&amp;'DATA for charts'!F$5&amp;"'!$s1"),$A2728-1,0),NA())</f>
        <v>0</v>
      </c>
      <c r="G2728" s="28">
        <f ca="1">IF(ISNUMBER(OFFSET(INDIRECT("'"&amp;'DATA for charts'!G$5&amp;"'!$s1"),$A2728-1,0)),OFFSET(INDIRECT("'"&amp;'DATA for charts'!G$5&amp;"'!$s1"),$A2728-1,0),NA())</f>
        <v>0</v>
      </c>
      <c r="H2728" s="28">
        <f ca="1">IF(ISNUMBER(OFFSET(INDIRECT("'"&amp;'DATA for charts'!H$5&amp;"'!$s1"),$A2728-1,0)),OFFSET(INDIRECT("'"&amp;'DATA for charts'!H$5&amp;"'!$s1"),$A2728-1,0),NA())</f>
        <v>0</v>
      </c>
      <c r="I2728" s="28" t="e">
        <f ca="1">IF(ISNUMBER(OFFSET(INDIRECT("'"&amp;'DATA for charts'!I$5&amp;"'!$s1"),$A2728-1,0)),OFFSET(INDIRECT("'"&amp;'DATA for charts'!I$5&amp;"'!$s1"),$A2728-1,0),NA())</f>
        <v>#N/A</v>
      </c>
      <c r="J2728" s="28" t="e">
        <f ca="1">IF(ISNUMBER(OFFSET(INDIRECT("'"&amp;'DATA for charts'!J$5&amp;"'!$s1"),$A2728-1,0)),OFFSET(INDIRECT("'"&amp;'DATA for charts'!J$5&amp;"'!$s1"),$A2728-1,0),NA())</f>
        <v>#N/A</v>
      </c>
      <c r="K2728" s="28" t="e">
        <f ca="1">IF(ISNUMBER(OFFSET(INDIRECT("'"&amp;'DATA for charts'!K$5&amp;"'!$s1"),$A2728-1,0)),OFFSET(INDIRECT("'"&amp;'DATA for charts'!K$5&amp;"'!$s1"),$A2728-1,0),NA())</f>
        <v>#N/A</v>
      </c>
      <c r="L2728" s="28" t="e">
        <f ca="1">IF(ISNUMBER(OFFSET(INDIRECT("'"&amp;'DATA for charts'!L$5&amp;"'!$s1"),$A2728-1,0)),OFFSET(INDIRECT("'"&amp;'DATA for charts'!L$5&amp;"'!$s1"),$A2728-1,0),NA())</f>
        <v>#N/A</v>
      </c>
      <c r="M2728" s="28" t="e">
        <f ca="1">IF(ISNUMBER(OFFSET(INDIRECT("'"&amp;'DATA for charts'!M$5&amp;"'!$s1"),$A2728-1,0)),OFFSET(INDIRECT("'"&amp;'DATA for charts'!M$5&amp;"'!$s1"),$A2728-1,0),NA())</f>
        <v>#N/A</v>
      </c>
      <c r="N2728" s="28" t="e">
        <f ca="1">IF(ISNUMBER(OFFSET(INDIRECT("'"&amp;'DATA for charts'!N$5&amp;"'!$s1"),$A2728-1,0)),OFFSET(INDIRECT("'"&amp;'DATA for charts'!N$5&amp;"'!$s1"),$A2728-1,0),NA())</f>
        <v>#N/A</v>
      </c>
      <c r="O2728" s="28" t="e">
        <f ca="1">IF(ISNUMBER(OFFSET(INDIRECT("'"&amp;'DATA for charts'!O$5&amp;"'!$s1"),$A2728-1,0)),OFFSET(INDIRECT("'"&amp;'DATA for charts'!O$5&amp;"'!$s1"),$A2728-1,0),NA())</f>
        <v>#N/A</v>
      </c>
      <c r="P2728" s="28" t="e">
        <f ca="1">IF(ISNUMBER(OFFSET(INDIRECT("'"&amp;'DATA for charts'!P$5&amp;"'!$s1"),$A2728-1,0)),OFFSET(INDIRECT("'"&amp;'DATA for charts'!P$5&amp;"'!$s1"),$A2728-1,0),NA())</f>
        <v>#N/A</v>
      </c>
      <c r="Q2728" s="28" t="e">
        <f ca="1">IF(ISNUMBER(OFFSET(INDIRECT("'"&amp;'DATA for charts'!Q$5&amp;"'!$s1"),$A2728-1,0)),OFFSET(INDIRECT("'"&amp;'DATA for charts'!Q$5&amp;"'!$s1"),$A2728-1,0),NA())</f>
        <v>#N/A</v>
      </c>
      <c r="R2728" s="28" t="e">
        <f ca="1">IF(ISNUMBER(OFFSET(INDIRECT("'"&amp;'DATA for charts'!R$5&amp;"'!$s1"),$A2728-1,0)),OFFSET(INDIRECT("'"&amp;'DATA for charts'!R$5&amp;"'!$s1"),$A2728-1,0),NA())</f>
        <v>#N/A</v>
      </c>
      <c r="S2728" s="28" t="e">
        <f ca="1">IF(ISNUMBER(OFFSET(INDIRECT("'"&amp;'DATA for charts'!S$5&amp;"'!$s1"),$A2728-1,0)),OFFSET(INDIRECT("'"&amp;'DATA for charts'!S$5&amp;"'!$s1"),$A2728-1,0),NA())</f>
        <v>#N/A</v>
      </c>
    </row>
    <row r="2729" spans="1:19">
      <c r="A2729" s="226">
        <f t="shared" si="1636"/>
        <v>251</v>
      </c>
      <c r="B2729" s="8">
        <v>22</v>
      </c>
      <c r="C2729" s="28">
        <f ca="1">IF(ISNUMBER(OFFSET(INDIRECT("'"&amp;'DATA for charts'!C$5&amp;"'!$s1"),$A2729-1,0)),OFFSET(INDIRECT("'"&amp;'DATA for charts'!C$5&amp;"'!$s1"),$A2729-1,0),NA())</f>
        <v>0</v>
      </c>
      <c r="D2729" s="28">
        <f ca="1">IF(ISNUMBER(OFFSET(INDIRECT("'"&amp;'DATA for charts'!D$5&amp;"'!$s1"),$A2729-1,0)),OFFSET(INDIRECT("'"&amp;'DATA for charts'!D$5&amp;"'!$s1"),$A2729-1,0),NA())</f>
        <v>0</v>
      </c>
      <c r="E2729" s="28">
        <f ca="1">IF(ISNUMBER(OFFSET(INDIRECT("'"&amp;'DATA for charts'!E$5&amp;"'!$s1"),$A2729-1,0)),OFFSET(INDIRECT("'"&amp;'DATA for charts'!E$5&amp;"'!$s1"),$A2729-1,0),NA())</f>
        <v>0</v>
      </c>
      <c r="F2729" s="28">
        <f ca="1">IF(ISNUMBER(OFFSET(INDIRECT("'"&amp;'DATA for charts'!F$5&amp;"'!$s1"),$A2729-1,0)),OFFSET(INDIRECT("'"&amp;'DATA for charts'!F$5&amp;"'!$s1"),$A2729-1,0),NA())</f>
        <v>0</v>
      </c>
      <c r="G2729" s="28">
        <f ca="1">IF(ISNUMBER(OFFSET(INDIRECT("'"&amp;'DATA for charts'!G$5&amp;"'!$s1"),$A2729-1,0)),OFFSET(INDIRECT("'"&amp;'DATA for charts'!G$5&amp;"'!$s1"),$A2729-1,0),NA())</f>
        <v>0</v>
      </c>
      <c r="H2729" s="28">
        <f ca="1">IF(ISNUMBER(OFFSET(INDIRECT("'"&amp;'DATA for charts'!H$5&amp;"'!$s1"),$A2729-1,0)),OFFSET(INDIRECT("'"&amp;'DATA for charts'!H$5&amp;"'!$s1"),$A2729-1,0),NA())</f>
        <v>0</v>
      </c>
      <c r="I2729" s="28" t="e">
        <f ca="1">IF(ISNUMBER(OFFSET(INDIRECT("'"&amp;'DATA for charts'!I$5&amp;"'!$s1"),$A2729-1,0)),OFFSET(INDIRECT("'"&amp;'DATA for charts'!I$5&amp;"'!$s1"),$A2729-1,0),NA())</f>
        <v>#N/A</v>
      </c>
      <c r="J2729" s="28" t="e">
        <f ca="1">IF(ISNUMBER(OFFSET(INDIRECT("'"&amp;'DATA for charts'!J$5&amp;"'!$s1"),$A2729-1,0)),OFFSET(INDIRECT("'"&amp;'DATA for charts'!J$5&amp;"'!$s1"),$A2729-1,0),NA())</f>
        <v>#N/A</v>
      </c>
      <c r="K2729" s="28" t="e">
        <f ca="1">IF(ISNUMBER(OFFSET(INDIRECT("'"&amp;'DATA for charts'!K$5&amp;"'!$s1"),$A2729-1,0)),OFFSET(INDIRECT("'"&amp;'DATA for charts'!K$5&amp;"'!$s1"),$A2729-1,0),NA())</f>
        <v>#N/A</v>
      </c>
      <c r="L2729" s="28" t="e">
        <f ca="1">IF(ISNUMBER(OFFSET(INDIRECT("'"&amp;'DATA for charts'!L$5&amp;"'!$s1"),$A2729-1,0)),OFFSET(INDIRECT("'"&amp;'DATA for charts'!L$5&amp;"'!$s1"),$A2729-1,0),NA())</f>
        <v>#N/A</v>
      </c>
      <c r="M2729" s="28" t="e">
        <f ca="1">IF(ISNUMBER(OFFSET(INDIRECT("'"&amp;'DATA for charts'!M$5&amp;"'!$s1"),$A2729-1,0)),OFFSET(INDIRECT("'"&amp;'DATA for charts'!M$5&amp;"'!$s1"),$A2729-1,0),NA())</f>
        <v>#N/A</v>
      </c>
      <c r="N2729" s="28" t="e">
        <f ca="1">IF(ISNUMBER(OFFSET(INDIRECT("'"&amp;'DATA for charts'!N$5&amp;"'!$s1"),$A2729-1,0)),OFFSET(INDIRECT("'"&amp;'DATA for charts'!N$5&amp;"'!$s1"),$A2729-1,0),NA())</f>
        <v>#N/A</v>
      </c>
      <c r="O2729" s="28" t="e">
        <f ca="1">IF(ISNUMBER(OFFSET(INDIRECT("'"&amp;'DATA for charts'!O$5&amp;"'!$s1"),$A2729-1,0)),OFFSET(INDIRECT("'"&amp;'DATA for charts'!O$5&amp;"'!$s1"),$A2729-1,0),NA())</f>
        <v>#N/A</v>
      </c>
      <c r="P2729" s="28" t="e">
        <f ca="1">IF(ISNUMBER(OFFSET(INDIRECT("'"&amp;'DATA for charts'!P$5&amp;"'!$s1"),$A2729-1,0)),OFFSET(INDIRECT("'"&amp;'DATA for charts'!P$5&amp;"'!$s1"),$A2729-1,0),NA())</f>
        <v>#N/A</v>
      </c>
      <c r="Q2729" s="28" t="e">
        <f ca="1">IF(ISNUMBER(OFFSET(INDIRECT("'"&amp;'DATA for charts'!Q$5&amp;"'!$s1"),$A2729-1,0)),OFFSET(INDIRECT("'"&amp;'DATA for charts'!Q$5&amp;"'!$s1"),$A2729-1,0),NA())</f>
        <v>#N/A</v>
      </c>
      <c r="R2729" s="28" t="e">
        <f ca="1">IF(ISNUMBER(OFFSET(INDIRECT("'"&amp;'DATA for charts'!R$5&amp;"'!$s1"),$A2729-1,0)),OFFSET(INDIRECT("'"&amp;'DATA for charts'!R$5&amp;"'!$s1"),$A2729-1,0),NA())</f>
        <v>#N/A</v>
      </c>
      <c r="S2729" s="28" t="e">
        <f ca="1">IF(ISNUMBER(OFFSET(INDIRECT("'"&amp;'DATA for charts'!S$5&amp;"'!$s1"),$A2729-1,0)),OFFSET(INDIRECT("'"&amp;'DATA for charts'!S$5&amp;"'!$s1"),$A2729-1,0),NA())</f>
        <v>#N/A</v>
      </c>
    </row>
    <row r="2730" spans="1:19">
      <c r="A2730" s="226">
        <f t="shared" si="1636"/>
        <v>252</v>
      </c>
      <c r="B2730" s="8">
        <v>23</v>
      </c>
      <c r="C2730" s="28">
        <f ca="1">IF(ISNUMBER(OFFSET(INDIRECT("'"&amp;'DATA for charts'!C$5&amp;"'!$s1"),$A2730-1,0)),OFFSET(INDIRECT("'"&amp;'DATA for charts'!C$5&amp;"'!$s1"),$A2730-1,0),NA())</f>
        <v>0</v>
      </c>
      <c r="D2730" s="28">
        <f ca="1">IF(ISNUMBER(OFFSET(INDIRECT("'"&amp;'DATA for charts'!D$5&amp;"'!$s1"),$A2730-1,0)),OFFSET(INDIRECT("'"&amp;'DATA for charts'!D$5&amp;"'!$s1"),$A2730-1,0),NA())</f>
        <v>0</v>
      </c>
      <c r="E2730" s="28">
        <f ca="1">IF(ISNUMBER(OFFSET(INDIRECT("'"&amp;'DATA for charts'!E$5&amp;"'!$s1"),$A2730-1,0)),OFFSET(INDIRECT("'"&amp;'DATA for charts'!E$5&amp;"'!$s1"),$A2730-1,0),NA())</f>
        <v>0</v>
      </c>
      <c r="F2730" s="28">
        <f ca="1">IF(ISNUMBER(OFFSET(INDIRECT("'"&amp;'DATA for charts'!F$5&amp;"'!$s1"),$A2730-1,0)),OFFSET(INDIRECT("'"&amp;'DATA for charts'!F$5&amp;"'!$s1"),$A2730-1,0),NA())</f>
        <v>0</v>
      </c>
      <c r="G2730" s="28">
        <f ca="1">IF(ISNUMBER(OFFSET(INDIRECT("'"&amp;'DATA for charts'!G$5&amp;"'!$s1"),$A2730-1,0)),OFFSET(INDIRECT("'"&amp;'DATA for charts'!G$5&amp;"'!$s1"),$A2730-1,0),NA())</f>
        <v>0</v>
      </c>
      <c r="H2730" s="28">
        <f ca="1">IF(ISNUMBER(OFFSET(INDIRECT("'"&amp;'DATA for charts'!H$5&amp;"'!$s1"),$A2730-1,0)),OFFSET(INDIRECT("'"&amp;'DATA for charts'!H$5&amp;"'!$s1"),$A2730-1,0),NA())</f>
        <v>0</v>
      </c>
      <c r="I2730" s="28" t="e">
        <f ca="1">IF(ISNUMBER(OFFSET(INDIRECT("'"&amp;'DATA for charts'!I$5&amp;"'!$s1"),$A2730-1,0)),OFFSET(INDIRECT("'"&amp;'DATA for charts'!I$5&amp;"'!$s1"),$A2730-1,0),NA())</f>
        <v>#N/A</v>
      </c>
      <c r="J2730" s="28" t="e">
        <f ca="1">IF(ISNUMBER(OFFSET(INDIRECT("'"&amp;'DATA for charts'!J$5&amp;"'!$s1"),$A2730-1,0)),OFFSET(INDIRECT("'"&amp;'DATA for charts'!J$5&amp;"'!$s1"),$A2730-1,0),NA())</f>
        <v>#N/A</v>
      </c>
      <c r="K2730" s="28" t="e">
        <f ca="1">IF(ISNUMBER(OFFSET(INDIRECT("'"&amp;'DATA for charts'!K$5&amp;"'!$s1"),$A2730-1,0)),OFFSET(INDIRECT("'"&amp;'DATA for charts'!K$5&amp;"'!$s1"),$A2730-1,0),NA())</f>
        <v>#N/A</v>
      </c>
      <c r="L2730" s="28" t="e">
        <f ca="1">IF(ISNUMBER(OFFSET(INDIRECT("'"&amp;'DATA for charts'!L$5&amp;"'!$s1"),$A2730-1,0)),OFFSET(INDIRECT("'"&amp;'DATA for charts'!L$5&amp;"'!$s1"),$A2730-1,0),NA())</f>
        <v>#N/A</v>
      </c>
      <c r="M2730" s="28" t="e">
        <f ca="1">IF(ISNUMBER(OFFSET(INDIRECT("'"&amp;'DATA for charts'!M$5&amp;"'!$s1"),$A2730-1,0)),OFFSET(INDIRECT("'"&amp;'DATA for charts'!M$5&amp;"'!$s1"),$A2730-1,0),NA())</f>
        <v>#N/A</v>
      </c>
      <c r="N2730" s="28" t="e">
        <f ca="1">IF(ISNUMBER(OFFSET(INDIRECT("'"&amp;'DATA for charts'!N$5&amp;"'!$s1"),$A2730-1,0)),OFFSET(INDIRECT("'"&amp;'DATA for charts'!N$5&amp;"'!$s1"),$A2730-1,0),NA())</f>
        <v>#N/A</v>
      </c>
      <c r="O2730" s="28" t="e">
        <f ca="1">IF(ISNUMBER(OFFSET(INDIRECT("'"&amp;'DATA for charts'!O$5&amp;"'!$s1"),$A2730-1,0)),OFFSET(INDIRECT("'"&amp;'DATA for charts'!O$5&amp;"'!$s1"),$A2730-1,0),NA())</f>
        <v>#N/A</v>
      </c>
      <c r="P2730" s="28" t="e">
        <f ca="1">IF(ISNUMBER(OFFSET(INDIRECT("'"&amp;'DATA for charts'!P$5&amp;"'!$s1"),$A2730-1,0)),OFFSET(INDIRECT("'"&amp;'DATA for charts'!P$5&amp;"'!$s1"),$A2730-1,0),NA())</f>
        <v>#N/A</v>
      </c>
      <c r="Q2730" s="28" t="e">
        <f ca="1">IF(ISNUMBER(OFFSET(INDIRECT("'"&amp;'DATA for charts'!Q$5&amp;"'!$s1"),$A2730-1,0)),OFFSET(INDIRECT("'"&amp;'DATA for charts'!Q$5&amp;"'!$s1"),$A2730-1,0),NA())</f>
        <v>#N/A</v>
      </c>
      <c r="R2730" s="28" t="e">
        <f ca="1">IF(ISNUMBER(OFFSET(INDIRECT("'"&amp;'DATA for charts'!R$5&amp;"'!$s1"),$A2730-1,0)),OFFSET(INDIRECT("'"&amp;'DATA for charts'!R$5&amp;"'!$s1"),$A2730-1,0),NA())</f>
        <v>#N/A</v>
      </c>
      <c r="S2730" s="28" t="e">
        <f ca="1">IF(ISNUMBER(OFFSET(INDIRECT("'"&amp;'DATA for charts'!S$5&amp;"'!$s1"),$A2730-1,0)),OFFSET(INDIRECT("'"&amp;'DATA for charts'!S$5&amp;"'!$s1"),$A2730-1,0),NA())</f>
        <v>#N/A</v>
      </c>
    </row>
    <row r="2731" spans="1:19">
      <c r="A2731" s="226">
        <f t="shared" si="1636"/>
        <v>253</v>
      </c>
      <c r="B2731" s="8">
        <v>24</v>
      </c>
      <c r="C2731" s="28">
        <f ca="1">IF(ISNUMBER(OFFSET(INDIRECT("'"&amp;'DATA for charts'!C$5&amp;"'!$s1"),$A2731-1,0)),OFFSET(INDIRECT("'"&amp;'DATA for charts'!C$5&amp;"'!$s1"),$A2731-1,0),NA())</f>
        <v>0</v>
      </c>
      <c r="D2731" s="28">
        <f ca="1">IF(ISNUMBER(OFFSET(INDIRECT("'"&amp;'DATA for charts'!D$5&amp;"'!$s1"),$A2731-1,0)),OFFSET(INDIRECT("'"&amp;'DATA for charts'!D$5&amp;"'!$s1"),$A2731-1,0),NA())</f>
        <v>0</v>
      </c>
      <c r="E2731" s="28">
        <f ca="1">IF(ISNUMBER(OFFSET(INDIRECT("'"&amp;'DATA for charts'!E$5&amp;"'!$s1"),$A2731-1,0)),OFFSET(INDIRECT("'"&amp;'DATA for charts'!E$5&amp;"'!$s1"),$A2731-1,0),NA())</f>
        <v>0</v>
      </c>
      <c r="F2731" s="28">
        <f ca="1">IF(ISNUMBER(OFFSET(INDIRECT("'"&amp;'DATA for charts'!F$5&amp;"'!$s1"),$A2731-1,0)),OFFSET(INDIRECT("'"&amp;'DATA for charts'!F$5&amp;"'!$s1"),$A2731-1,0),NA())</f>
        <v>0</v>
      </c>
      <c r="G2731" s="28">
        <f ca="1">IF(ISNUMBER(OFFSET(INDIRECT("'"&amp;'DATA for charts'!G$5&amp;"'!$s1"),$A2731-1,0)),OFFSET(INDIRECT("'"&amp;'DATA for charts'!G$5&amp;"'!$s1"),$A2731-1,0),NA())</f>
        <v>0</v>
      </c>
      <c r="H2731" s="28">
        <f ca="1">IF(ISNUMBER(OFFSET(INDIRECT("'"&amp;'DATA for charts'!H$5&amp;"'!$s1"),$A2731-1,0)),OFFSET(INDIRECT("'"&amp;'DATA for charts'!H$5&amp;"'!$s1"),$A2731-1,0),NA())</f>
        <v>0</v>
      </c>
      <c r="I2731" s="28" t="e">
        <f ca="1">IF(ISNUMBER(OFFSET(INDIRECT("'"&amp;'DATA for charts'!I$5&amp;"'!$s1"),$A2731-1,0)),OFFSET(INDIRECT("'"&amp;'DATA for charts'!I$5&amp;"'!$s1"),$A2731-1,0),NA())</f>
        <v>#N/A</v>
      </c>
      <c r="J2731" s="28" t="e">
        <f ca="1">IF(ISNUMBER(OFFSET(INDIRECT("'"&amp;'DATA for charts'!J$5&amp;"'!$s1"),$A2731-1,0)),OFFSET(INDIRECT("'"&amp;'DATA for charts'!J$5&amp;"'!$s1"),$A2731-1,0),NA())</f>
        <v>#N/A</v>
      </c>
      <c r="K2731" s="28" t="e">
        <f ca="1">IF(ISNUMBER(OFFSET(INDIRECT("'"&amp;'DATA for charts'!K$5&amp;"'!$s1"),$A2731-1,0)),OFFSET(INDIRECT("'"&amp;'DATA for charts'!K$5&amp;"'!$s1"),$A2731-1,0),NA())</f>
        <v>#N/A</v>
      </c>
      <c r="L2731" s="28" t="e">
        <f ca="1">IF(ISNUMBER(OFFSET(INDIRECT("'"&amp;'DATA for charts'!L$5&amp;"'!$s1"),$A2731-1,0)),OFFSET(INDIRECT("'"&amp;'DATA for charts'!L$5&amp;"'!$s1"),$A2731-1,0),NA())</f>
        <v>#N/A</v>
      </c>
      <c r="M2731" s="28" t="e">
        <f ca="1">IF(ISNUMBER(OFFSET(INDIRECT("'"&amp;'DATA for charts'!M$5&amp;"'!$s1"),$A2731-1,0)),OFFSET(INDIRECT("'"&amp;'DATA for charts'!M$5&amp;"'!$s1"),$A2731-1,0),NA())</f>
        <v>#N/A</v>
      </c>
      <c r="N2731" s="28" t="e">
        <f ca="1">IF(ISNUMBER(OFFSET(INDIRECT("'"&amp;'DATA for charts'!N$5&amp;"'!$s1"),$A2731-1,0)),OFFSET(INDIRECT("'"&amp;'DATA for charts'!N$5&amp;"'!$s1"),$A2731-1,0),NA())</f>
        <v>#N/A</v>
      </c>
      <c r="O2731" s="28" t="e">
        <f ca="1">IF(ISNUMBER(OFFSET(INDIRECT("'"&amp;'DATA for charts'!O$5&amp;"'!$s1"),$A2731-1,0)),OFFSET(INDIRECT("'"&amp;'DATA for charts'!O$5&amp;"'!$s1"),$A2731-1,0),NA())</f>
        <v>#N/A</v>
      </c>
      <c r="P2731" s="28" t="e">
        <f ca="1">IF(ISNUMBER(OFFSET(INDIRECT("'"&amp;'DATA for charts'!P$5&amp;"'!$s1"),$A2731-1,0)),OFFSET(INDIRECT("'"&amp;'DATA for charts'!P$5&amp;"'!$s1"),$A2731-1,0),NA())</f>
        <v>#N/A</v>
      </c>
      <c r="Q2731" s="28" t="e">
        <f ca="1">IF(ISNUMBER(OFFSET(INDIRECT("'"&amp;'DATA for charts'!Q$5&amp;"'!$s1"),$A2731-1,0)),OFFSET(INDIRECT("'"&amp;'DATA for charts'!Q$5&amp;"'!$s1"),$A2731-1,0),NA())</f>
        <v>#N/A</v>
      </c>
      <c r="R2731" s="28" t="e">
        <f ca="1">IF(ISNUMBER(OFFSET(INDIRECT("'"&amp;'DATA for charts'!R$5&amp;"'!$s1"),$A2731-1,0)),OFFSET(INDIRECT("'"&amp;'DATA for charts'!R$5&amp;"'!$s1"),$A2731-1,0),NA())</f>
        <v>#N/A</v>
      </c>
      <c r="S2731" s="28" t="e">
        <f ca="1">IF(ISNUMBER(OFFSET(INDIRECT("'"&amp;'DATA for charts'!S$5&amp;"'!$s1"),$A2731-1,0)),OFFSET(INDIRECT("'"&amp;'DATA for charts'!S$5&amp;"'!$s1"),$A2731-1,0),NA())</f>
        <v>#N/A</v>
      </c>
    </row>
    <row r="2732" spans="1:19">
      <c r="A2732" s="216"/>
      <c r="B2732" s="37" t="s">
        <v>85</v>
      </c>
      <c r="C2732" s="37" t="s">
        <v>85</v>
      </c>
      <c r="D2732" s="37" t="s">
        <v>85</v>
      </c>
      <c r="E2732" s="37" t="s">
        <v>85</v>
      </c>
      <c r="F2732" s="37" t="s">
        <v>85</v>
      </c>
      <c r="G2732" s="37" t="s">
        <v>85</v>
      </c>
      <c r="H2732" s="37" t="s">
        <v>85</v>
      </c>
      <c r="I2732" s="37" t="s">
        <v>85</v>
      </c>
      <c r="J2732" s="37" t="s">
        <v>85</v>
      </c>
      <c r="K2732" s="37"/>
      <c r="L2732" s="37"/>
      <c r="M2732" s="37"/>
      <c r="N2732" s="37"/>
      <c r="O2732" s="37"/>
      <c r="P2732" s="37"/>
      <c r="Q2732" s="37"/>
      <c r="R2732" s="37"/>
      <c r="S2732" s="37" t="s">
        <v>85</v>
      </c>
    </row>
    <row r="2739" spans="1:19">
      <c r="A2739" s="216"/>
      <c r="B2739" s="464" t="s">
        <v>945</v>
      </c>
    </row>
    <row r="2740" spans="1:19">
      <c r="A2740" s="216"/>
      <c r="B2740" s="464" t="s">
        <v>899</v>
      </c>
    </row>
    <row r="2741" spans="1:19">
      <c r="A2741" s="216"/>
      <c r="B2741" s="464" t="s">
        <v>900</v>
      </c>
      <c r="S2741" s="34"/>
    </row>
    <row r="2742" spans="1:19">
      <c r="A2742" s="216"/>
      <c r="B2742" s="32" t="s">
        <v>82</v>
      </c>
      <c r="S2742" s="34"/>
    </row>
    <row r="2743" spans="1:19">
      <c r="A2743" s="216">
        <f>A2222</f>
        <v>0</v>
      </c>
      <c r="B2743" s="32" t="s">
        <v>65</v>
      </c>
      <c r="C2743" s="33" t="str">
        <f t="shared" ref="C2743:G2743" ca="1" si="1637">C2703</f>
        <v>BSIMAC</v>
      </c>
      <c r="D2743" s="33" t="str">
        <f t="shared" ca="1" si="1637"/>
        <v>CSE</v>
      </c>
      <c r="E2743" s="33" t="str">
        <f t="shared" ca="1" si="1637"/>
        <v>DeST</v>
      </c>
      <c r="F2743" s="33" t="str">
        <f t="shared" ca="1" si="1637"/>
        <v>EnergyPlus</v>
      </c>
      <c r="G2743" s="33" t="str">
        <f t="shared" ca="1" si="1637"/>
        <v>ESP-r</v>
      </c>
      <c r="H2743" s="33" t="str">
        <f ca="1">H2703</f>
        <v>TRNSYS</v>
      </c>
      <c r="I2743" s="33" t="str">
        <f t="shared" ref="I2743:S2743" ca="1" si="1638">I2703</f>
        <v>TestSpec-Alt</v>
      </c>
      <c r="J2743" s="33">
        <f t="shared" ca="1" si="1638"/>
        <v>0</v>
      </c>
      <c r="K2743" s="33">
        <f t="shared" ca="1" si="1638"/>
        <v>0</v>
      </c>
      <c r="L2743" s="33">
        <f t="shared" ca="1" si="1638"/>
        <v>0</v>
      </c>
      <c r="M2743" s="33">
        <f t="shared" ca="1" si="1638"/>
        <v>0</v>
      </c>
      <c r="N2743" s="33">
        <f t="shared" ca="1" si="1638"/>
        <v>0</v>
      </c>
      <c r="O2743" s="33">
        <f t="shared" ca="1" si="1638"/>
        <v>0</v>
      </c>
      <c r="P2743" s="33">
        <f t="shared" ca="1" si="1638"/>
        <v>0</v>
      </c>
      <c r="Q2743" s="33">
        <f t="shared" ca="1" si="1638"/>
        <v>0</v>
      </c>
      <c r="R2743" s="33">
        <f t="shared" ca="1" si="1638"/>
        <v>0</v>
      </c>
      <c r="S2743" s="33" t="str">
        <f t="shared" ca="1" si="1638"/>
        <v>Tested Prg</v>
      </c>
    </row>
    <row r="2744" spans="1:19">
      <c r="A2744" s="216">
        <f>A2221</f>
        <v>0</v>
      </c>
      <c r="B2744" s="32" t="s">
        <v>66</v>
      </c>
      <c r="C2744" s="33">
        <f t="shared" ref="C2744:S2744" si="1639">C2221</f>
        <v>0</v>
      </c>
      <c r="D2744" s="33">
        <f t="shared" si="1639"/>
        <v>0</v>
      </c>
      <c r="E2744" s="33">
        <f t="shared" si="1639"/>
        <v>0</v>
      </c>
      <c r="F2744" s="33">
        <f t="shared" si="1639"/>
        <v>0</v>
      </c>
      <c r="G2744" s="33">
        <f t="shared" si="1639"/>
        <v>0</v>
      </c>
      <c r="H2744" s="33">
        <f t="shared" si="1639"/>
        <v>0</v>
      </c>
      <c r="I2744" s="33">
        <f t="shared" si="1639"/>
        <v>0</v>
      </c>
      <c r="J2744" s="33">
        <f t="shared" si="1639"/>
        <v>0</v>
      </c>
      <c r="K2744" s="33">
        <f t="shared" si="1639"/>
        <v>0</v>
      </c>
      <c r="L2744" s="33">
        <f t="shared" si="1639"/>
        <v>0</v>
      </c>
      <c r="M2744" s="33">
        <f t="shared" si="1639"/>
        <v>0</v>
      </c>
      <c r="N2744" s="33">
        <f t="shared" si="1639"/>
        <v>0</v>
      </c>
      <c r="O2744" s="33">
        <f t="shared" si="1639"/>
        <v>0</v>
      </c>
      <c r="P2744" s="33">
        <f t="shared" si="1639"/>
        <v>0</v>
      </c>
      <c r="Q2744" s="33">
        <f t="shared" si="1639"/>
        <v>0</v>
      </c>
      <c r="R2744" s="33">
        <f t="shared" si="1639"/>
        <v>0</v>
      </c>
      <c r="S2744" s="33">
        <f t="shared" si="1639"/>
        <v>0</v>
      </c>
    </row>
    <row r="2745" spans="1:19">
      <c r="A2745" s="216" t="s">
        <v>84</v>
      </c>
      <c r="B2745" s="32" t="s">
        <v>83</v>
      </c>
      <c r="C2745" s="34" t="s">
        <v>84</v>
      </c>
      <c r="D2745" s="34" t="s">
        <v>84</v>
      </c>
      <c r="E2745" s="34" t="s">
        <v>84</v>
      </c>
      <c r="F2745" s="34" t="s">
        <v>84</v>
      </c>
      <c r="G2745" s="34" t="s">
        <v>84</v>
      </c>
      <c r="H2745" s="34" t="s">
        <v>84</v>
      </c>
      <c r="I2745" s="34" t="s">
        <v>84</v>
      </c>
      <c r="J2745" s="34" t="s">
        <v>84</v>
      </c>
      <c r="K2745" s="34" t="s">
        <v>84</v>
      </c>
      <c r="L2745" s="34" t="s">
        <v>84</v>
      </c>
      <c r="M2745" s="34" t="s">
        <v>84</v>
      </c>
      <c r="N2745" s="34" t="s">
        <v>84</v>
      </c>
      <c r="O2745" s="34" t="s">
        <v>84</v>
      </c>
      <c r="P2745" s="34" t="s">
        <v>84</v>
      </c>
      <c r="Q2745" s="34" t="s">
        <v>84</v>
      </c>
      <c r="R2745" s="34" t="s">
        <v>84</v>
      </c>
      <c r="S2745" s="34" t="s">
        <v>84</v>
      </c>
    </row>
    <row r="2746" spans="1:19">
      <c r="A2746" s="216" t="s">
        <v>85</v>
      </c>
      <c r="B2746" s="37" t="s">
        <v>85</v>
      </c>
      <c r="C2746" s="37" t="s">
        <v>85</v>
      </c>
      <c r="D2746" s="37" t="s">
        <v>85</v>
      </c>
      <c r="E2746" s="37" t="s">
        <v>85</v>
      </c>
      <c r="F2746" s="37" t="s">
        <v>85</v>
      </c>
      <c r="G2746" s="37" t="s">
        <v>85</v>
      </c>
      <c r="H2746" s="37" t="s">
        <v>85</v>
      </c>
      <c r="I2746" s="37" t="s">
        <v>85</v>
      </c>
      <c r="J2746" s="37" t="s">
        <v>85</v>
      </c>
      <c r="K2746" s="37" t="s">
        <v>85</v>
      </c>
      <c r="L2746" s="37" t="s">
        <v>85</v>
      </c>
      <c r="M2746" s="37" t="s">
        <v>85</v>
      </c>
      <c r="N2746" s="37" t="s">
        <v>85</v>
      </c>
      <c r="O2746" s="37" t="s">
        <v>85</v>
      </c>
      <c r="P2746" s="37" t="s">
        <v>85</v>
      </c>
      <c r="Q2746" s="37" t="s">
        <v>85</v>
      </c>
      <c r="R2746" s="37" t="s">
        <v>85</v>
      </c>
      <c r="S2746" s="37" t="s">
        <v>85</v>
      </c>
    </row>
    <row r="2747" spans="1:19">
      <c r="A2747" s="216">
        <f>A2222</f>
        <v>0</v>
      </c>
      <c r="B2747" s="37"/>
      <c r="C2747" s="33" t="str">
        <f t="shared" ref="C2747:G2747" ca="1" si="1640">C2743</f>
        <v>BSIMAC</v>
      </c>
      <c r="D2747" s="33" t="str">
        <f t="shared" ca="1" si="1640"/>
        <v>CSE</v>
      </c>
      <c r="E2747" s="33" t="str">
        <f t="shared" ca="1" si="1640"/>
        <v>DeST</v>
      </c>
      <c r="F2747" s="33" t="str">
        <f t="shared" ca="1" si="1640"/>
        <v>EnergyPlus</v>
      </c>
      <c r="G2747" s="33" t="str">
        <f t="shared" ca="1" si="1640"/>
        <v>ESP-r</v>
      </c>
      <c r="H2747" s="33" t="str">
        <f ca="1">H2743</f>
        <v>TRNSYS</v>
      </c>
      <c r="I2747" s="33" t="str">
        <f t="shared" ref="I2747:S2747" ca="1" si="1641">I2743</f>
        <v>TestSpec-Alt</v>
      </c>
      <c r="J2747" s="33">
        <f t="shared" ca="1" si="1641"/>
        <v>0</v>
      </c>
      <c r="K2747" s="33">
        <f t="shared" ca="1" si="1641"/>
        <v>0</v>
      </c>
      <c r="L2747" s="33">
        <f t="shared" ca="1" si="1641"/>
        <v>0</v>
      </c>
      <c r="M2747" s="33">
        <f t="shared" ca="1" si="1641"/>
        <v>0</v>
      </c>
      <c r="N2747" s="33">
        <f t="shared" ca="1" si="1641"/>
        <v>0</v>
      </c>
      <c r="O2747" s="33">
        <f t="shared" ca="1" si="1641"/>
        <v>0</v>
      </c>
      <c r="P2747" s="33">
        <f t="shared" ca="1" si="1641"/>
        <v>0</v>
      </c>
      <c r="Q2747" s="33">
        <f t="shared" ca="1" si="1641"/>
        <v>0</v>
      </c>
      <c r="R2747" s="33">
        <f t="shared" ca="1" si="1641"/>
        <v>0</v>
      </c>
      <c r="S2747" s="33" t="str">
        <f t="shared" ca="1" si="1641"/>
        <v>Tested Prg</v>
      </c>
    </row>
    <row r="2748" spans="1:19">
      <c r="A2748" s="226">
        <v>230</v>
      </c>
      <c r="B2748" s="8">
        <v>1</v>
      </c>
      <c r="C2748" s="28">
        <f ca="1">IF(ISNUMBER(OFFSET(INDIRECT("'"&amp;'DATA for charts'!C$5&amp;"'!$t1"),$A2748-1,0)),OFFSET(INDIRECT("'"&amp;'DATA for charts'!C$5&amp;"'!$t1"),$A2748-1,0),NA())</f>
        <v>0</v>
      </c>
      <c r="D2748" s="28">
        <f ca="1">IF(ISNUMBER(OFFSET(INDIRECT("'"&amp;'DATA for charts'!D$5&amp;"'!$t1"),$A2748-1,0)),OFFSET(INDIRECT("'"&amp;'DATA for charts'!D$5&amp;"'!$t1"),$A2748-1,0),NA())</f>
        <v>0</v>
      </c>
      <c r="E2748" s="28">
        <f ca="1">IF(ISNUMBER(OFFSET(INDIRECT("'"&amp;'DATA for charts'!E$5&amp;"'!$t1"),$A2748-1,0)),OFFSET(INDIRECT("'"&amp;'DATA for charts'!E$5&amp;"'!$t1"),$A2748-1,0),NA())</f>
        <v>0</v>
      </c>
      <c r="F2748" s="28">
        <f ca="1">IF(ISNUMBER(OFFSET(INDIRECT("'"&amp;'DATA for charts'!F$5&amp;"'!$t1"),$A2748-1,0)),OFFSET(INDIRECT("'"&amp;'DATA for charts'!F$5&amp;"'!$t1"),$A2748-1,0),NA())</f>
        <v>0</v>
      </c>
      <c r="G2748" s="28">
        <f ca="1">IF(ISNUMBER(OFFSET(INDIRECT("'"&amp;'DATA for charts'!G$5&amp;"'!$t1"),$A2748-1,0)),OFFSET(INDIRECT("'"&amp;'DATA for charts'!G$5&amp;"'!$t1"),$A2748-1,0),NA())</f>
        <v>0</v>
      </c>
      <c r="H2748" s="28">
        <f ca="1">IF(ISNUMBER(OFFSET(INDIRECT("'"&amp;'DATA for charts'!H$5&amp;"'!$t1"),$A2748-1,0)),OFFSET(INDIRECT("'"&amp;'DATA for charts'!H$5&amp;"'!$t1"),$A2748-1,0),NA())</f>
        <v>0</v>
      </c>
      <c r="I2748" s="28" t="e">
        <f ca="1">IF(ISNUMBER(OFFSET(INDIRECT("'"&amp;'DATA for charts'!I$5&amp;"'!$t1"),$A2748-1,0)),OFFSET(INDIRECT("'"&amp;'DATA for charts'!I$5&amp;"'!$t1"),$A2748-1,0),NA())</f>
        <v>#N/A</v>
      </c>
      <c r="J2748" s="28" t="e">
        <f ca="1">IF(ISNUMBER(OFFSET(INDIRECT("'"&amp;'DATA for charts'!J$5&amp;"'!$t1"),$A2748-1,0)),OFFSET(INDIRECT("'"&amp;'DATA for charts'!J$5&amp;"'!$t1"),$A2748-1,0),NA())</f>
        <v>#N/A</v>
      </c>
      <c r="K2748" s="28" t="e">
        <f ca="1">IF(ISNUMBER(OFFSET(INDIRECT("'"&amp;'DATA for charts'!K$5&amp;"'!$t1"),$A2748-1,0)),OFFSET(INDIRECT("'"&amp;'DATA for charts'!K$5&amp;"'!$t1"),$A2748-1,0),NA())</f>
        <v>#N/A</v>
      </c>
      <c r="L2748" s="28" t="e">
        <f ca="1">IF(ISNUMBER(OFFSET(INDIRECT("'"&amp;'DATA for charts'!L$5&amp;"'!$t1"),$A2748-1,0)),OFFSET(INDIRECT("'"&amp;'DATA for charts'!L$5&amp;"'!$t1"),$A2748-1,0),NA())</f>
        <v>#N/A</v>
      </c>
      <c r="M2748" s="28" t="e">
        <f ca="1">IF(ISNUMBER(OFFSET(INDIRECT("'"&amp;'DATA for charts'!M$5&amp;"'!$t1"),$A2748-1,0)),OFFSET(INDIRECT("'"&amp;'DATA for charts'!M$5&amp;"'!$t1"),$A2748-1,0),NA())</f>
        <v>#N/A</v>
      </c>
      <c r="N2748" s="28" t="e">
        <f ca="1">IF(ISNUMBER(OFFSET(INDIRECT("'"&amp;'DATA for charts'!N$5&amp;"'!$t1"),$A2748-1,0)),OFFSET(INDIRECT("'"&amp;'DATA for charts'!N$5&amp;"'!$t1"),$A2748-1,0),NA())</f>
        <v>#N/A</v>
      </c>
      <c r="O2748" s="28" t="e">
        <f ca="1">IF(ISNUMBER(OFFSET(INDIRECT("'"&amp;'DATA for charts'!O$5&amp;"'!$t1"),$A2748-1,0)),OFFSET(INDIRECT("'"&amp;'DATA for charts'!O$5&amp;"'!$t1"),$A2748-1,0),NA())</f>
        <v>#N/A</v>
      </c>
      <c r="P2748" s="28" t="e">
        <f ca="1">IF(ISNUMBER(OFFSET(INDIRECT("'"&amp;'DATA for charts'!P$5&amp;"'!$t1"),$A2748-1,0)),OFFSET(INDIRECT("'"&amp;'DATA for charts'!P$5&amp;"'!$t1"),$A2748-1,0),NA())</f>
        <v>#N/A</v>
      </c>
      <c r="Q2748" s="28" t="e">
        <f ca="1">IF(ISNUMBER(OFFSET(INDIRECT("'"&amp;'DATA for charts'!Q$5&amp;"'!$t1"),$A2748-1,0)),OFFSET(INDIRECT("'"&amp;'DATA for charts'!Q$5&amp;"'!$t1"),$A2748-1,0),NA())</f>
        <v>#N/A</v>
      </c>
      <c r="R2748" s="28" t="e">
        <f ca="1">IF(ISNUMBER(OFFSET(INDIRECT("'"&amp;'DATA for charts'!R$5&amp;"'!$t1"),$A2748-1,0)),OFFSET(INDIRECT("'"&amp;'DATA for charts'!R$5&amp;"'!$t1"),$A2748-1,0),NA())</f>
        <v>#N/A</v>
      </c>
      <c r="S2748" s="28" t="e">
        <f ca="1">IF(ISNUMBER(OFFSET(INDIRECT("'"&amp;'DATA for charts'!S$5&amp;"'!$t1"),$A2748-1,0)),OFFSET(INDIRECT("'"&amp;'DATA for charts'!S$5&amp;"'!$t1"),$A2748-1,0),NA())</f>
        <v>#N/A</v>
      </c>
    </row>
    <row r="2749" spans="1:19">
      <c r="A2749" s="226">
        <f t="shared" ref="A2749:A2771" si="1642">A2748+1</f>
        <v>231</v>
      </c>
      <c r="B2749" s="8">
        <v>2</v>
      </c>
      <c r="C2749" s="28">
        <f ca="1">IF(ISNUMBER(OFFSET(INDIRECT("'"&amp;'DATA for charts'!C$5&amp;"'!$t1"),$A2749-1,0)),OFFSET(INDIRECT("'"&amp;'DATA for charts'!C$5&amp;"'!$t1"),$A2749-1,0),NA())</f>
        <v>0</v>
      </c>
      <c r="D2749" s="28">
        <f ca="1">IF(ISNUMBER(OFFSET(INDIRECT("'"&amp;'DATA for charts'!D$5&amp;"'!$t1"),$A2749-1,0)),OFFSET(INDIRECT("'"&amp;'DATA for charts'!D$5&amp;"'!$t1"),$A2749-1,0),NA())</f>
        <v>0</v>
      </c>
      <c r="E2749" s="28">
        <f ca="1">IF(ISNUMBER(OFFSET(INDIRECT("'"&amp;'DATA for charts'!E$5&amp;"'!$t1"),$A2749-1,0)),OFFSET(INDIRECT("'"&amp;'DATA for charts'!E$5&amp;"'!$t1"),$A2749-1,0),NA())</f>
        <v>0</v>
      </c>
      <c r="F2749" s="28">
        <f ca="1">IF(ISNUMBER(OFFSET(INDIRECT("'"&amp;'DATA for charts'!F$5&amp;"'!$t1"),$A2749-1,0)),OFFSET(INDIRECT("'"&amp;'DATA for charts'!F$5&amp;"'!$t1"),$A2749-1,0),NA())</f>
        <v>0</v>
      </c>
      <c r="G2749" s="28">
        <f ca="1">IF(ISNUMBER(OFFSET(INDIRECT("'"&amp;'DATA for charts'!G$5&amp;"'!$t1"),$A2749-1,0)),OFFSET(INDIRECT("'"&amp;'DATA for charts'!G$5&amp;"'!$t1"),$A2749-1,0),NA())</f>
        <v>0</v>
      </c>
      <c r="H2749" s="28">
        <f ca="1">IF(ISNUMBER(OFFSET(INDIRECT("'"&amp;'DATA for charts'!H$5&amp;"'!$t1"),$A2749-1,0)),OFFSET(INDIRECT("'"&amp;'DATA for charts'!H$5&amp;"'!$t1"),$A2749-1,0),NA())</f>
        <v>0</v>
      </c>
      <c r="I2749" s="28" t="e">
        <f ca="1">IF(ISNUMBER(OFFSET(INDIRECT("'"&amp;'DATA for charts'!I$5&amp;"'!$t1"),$A2749-1,0)),OFFSET(INDIRECT("'"&amp;'DATA for charts'!I$5&amp;"'!$t1"),$A2749-1,0),NA())</f>
        <v>#N/A</v>
      </c>
      <c r="J2749" s="28" t="e">
        <f ca="1">IF(ISNUMBER(OFFSET(INDIRECT("'"&amp;'DATA for charts'!J$5&amp;"'!$t1"),$A2749-1,0)),OFFSET(INDIRECT("'"&amp;'DATA for charts'!J$5&amp;"'!$t1"),$A2749-1,0),NA())</f>
        <v>#N/A</v>
      </c>
      <c r="K2749" s="28" t="e">
        <f ca="1">IF(ISNUMBER(OFFSET(INDIRECT("'"&amp;'DATA for charts'!K$5&amp;"'!$t1"),$A2749-1,0)),OFFSET(INDIRECT("'"&amp;'DATA for charts'!K$5&amp;"'!$t1"),$A2749-1,0),NA())</f>
        <v>#N/A</v>
      </c>
      <c r="L2749" s="28" t="e">
        <f ca="1">IF(ISNUMBER(OFFSET(INDIRECT("'"&amp;'DATA for charts'!L$5&amp;"'!$t1"),$A2749-1,0)),OFFSET(INDIRECT("'"&amp;'DATA for charts'!L$5&amp;"'!$t1"),$A2749-1,0),NA())</f>
        <v>#N/A</v>
      </c>
      <c r="M2749" s="28" t="e">
        <f ca="1">IF(ISNUMBER(OFFSET(INDIRECT("'"&amp;'DATA for charts'!M$5&amp;"'!$t1"),$A2749-1,0)),OFFSET(INDIRECT("'"&amp;'DATA for charts'!M$5&amp;"'!$t1"),$A2749-1,0),NA())</f>
        <v>#N/A</v>
      </c>
      <c r="N2749" s="28" t="e">
        <f ca="1">IF(ISNUMBER(OFFSET(INDIRECT("'"&amp;'DATA for charts'!N$5&amp;"'!$t1"),$A2749-1,0)),OFFSET(INDIRECT("'"&amp;'DATA for charts'!N$5&amp;"'!$t1"),$A2749-1,0),NA())</f>
        <v>#N/A</v>
      </c>
      <c r="O2749" s="28" t="e">
        <f ca="1">IF(ISNUMBER(OFFSET(INDIRECT("'"&amp;'DATA for charts'!O$5&amp;"'!$t1"),$A2749-1,0)),OFFSET(INDIRECT("'"&amp;'DATA for charts'!O$5&amp;"'!$t1"),$A2749-1,0),NA())</f>
        <v>#N/A</v>
      </c>
      <c r="P2749" s="28" t="e">
        <f ca="1">IF(ISNUMBER(OFFSET(INDIRECT("'"&amp;'DATA for charts'!P$5&amp;"'!$t1"),$A2749-1,0)),OFFSET(INDIRECT("'"&amp;'DATA for charts'!P$5&amp;"'!$t1"),$A2749-1,0),NA())</f>
        <v>#N/A</v>
      </c>
      <c r="Q2749" s="28" t="e">
        <f ca="1">IF(ISNUMBER(OFFSET(INDIRECT("'"&amp;'DATA for charts'!Q$5&amp;"'!$t1"),$A2749-1,0)),OFFSET(INDIRECT("'"&amp;'DATA for charts'!Q$5&amp;"'!$t1"),$A2749-1,0),NA())</f>
        <v>#N/A</v>
      </c>
      <c r="R2749" s="28" t="e">
        <f ca="1">IF(ISNUMBER(OFFSET(INDIRECT("'"&amp;'DATA for charts'!R$5&amp;"'!$t1"),$A2749-1,0)),OFFSET(INDIRECT("'"&amp;'DATA for charts'!R$5&amp;"'!$t1"),$A2749-1,0),NA())</f>
        <v>#N/A</v>
      </c>
      <c r="S2749" s="28" t="e">
        <f ca="1">IF(ISNUMBER(OFFSET(INDIRECT("'"&amp;'DATA for charts'!S$5&amp;"'!$t1"),$A2749-1,0)),OFFSET(INDIRECT("'"&amp;'DATA for charts'!S$5&amp;"'!$t1"),$A2749-1,0),NA())</f>
        <v>#N/A</v>
      </c>
    </row>
    <row r="2750" spans="1:19">
      <c r="A2750" s="226">
        <f t="shared" si="1642"/>
        <v>232</v>
      </c>
      <c r="B2750" s="8">
        <v>3</v>
      </c>
      <c r="C2750" s="28">
        <f ca="1">IF(ISNUMBER(OFFSET(INDIRECT("'"&amp;'DATA for charts'!C$5&amp;"'!$t1"),$A2750-1,0)),OFFSET(INDIRECT("'"&amp;'DATA for charts'!C$5&amp;"'!$t1"),$A2750-1,0),NA())</f>
        <v>0</v>
      </c>
      <c r="D2750" s="28">
        <f ca="1">IF(ISNUMBER(OFFSET(INDIRECT("'"&amp;'DATA for charts'!D$5&amp;"'!$t1"),$A2750-1,0)),OFFSET(INDIRECT("'"&amp;'DATA for charts'!D$5&amp;"'!$t1"),$A2750-1,0),NA())</f>
        <v>0</v>
      </c>
      <c r="E2750" s="28">
        <f ca="1">IF(ISNUMBER(OFFSET(INDIRECT("'"&amp;'DATA for charts'!E$5&amp;"'!$t1"),$A2750-1,0)),OFFSET(INDIRECT("'"&amp;'DATA for charts'!E$5&amp;"'!$t1"),$A2750-1,0),NA())</f>
        <v>0</v>
      </c>
      <c r="F2750" s="28">
        <f ca="1">IF(ISNUMBER(OFFSET(INDIRECT("'"&amp;'DATA for charts'!F$5&amp;"'!$t1"),$A2750-1,0)),OFFSET(INDIRECT("'"&amp;'DATA for charts'!F$5&amp;"'!$t1"),$A2750-1,0),NA())</f>
        <v>0</v>
      </c>
      <c r="G2750" s="28">
        <f ca="1">IF(ISNUMBER(OFFSET(INDIRECT("'"&amp;'DATA for charts'!G$5&amp;"'!$t1"),$A2750-1,0)),OFFSET(INDIRECT("'"&amp;'DATA for charts'!G$5&amp;"'!$t1"),$A2750-1,0),NA())</f>
        <v>0</v>
      </c>
      <c r="H2750" s="28">
        <f ca="1">IF(ISNUMBER(OFFSET(INDIRECT("'"&amp;'DATA for charts'!H$5&amp;"'!$t1"),$A2750-1,0)),OFFSET(INDIRECT("'"&amp;'DATA for charts'!H$5&amp;"'!$t1"),$A2750-1,0),NA())</f>
        <v>0</v>
      </c>
      <c r="I2750" s="28" t="e">
        <f ca="1">IF(ISNUMBER(OFFSET(INDIRECT("'"&amp;'DATA for charts'!I$5&amp;"'!$t1"),$A2750-1,0)),OFFSET(INDIRECT("'"&amp;'DATA for charts'!I$5&amp;"'!$t1"),$A2750-1,0),NA())</f>
        <v>#N/A</v>
      </c>
      <c r="J2750" s="28" t="e">
        <f ca="1">IF(ISNUMBER(OFFSET(INDIRECT("'"&amp;'DATA for charts'!J$5&amp;"'!$t1"),$A2750-1,0)),OFFSET(INDIRECT("'"&amp;'DATA for charts'!J$5&amp;"'!$t1"),$A2750-1,0),NA())</f>
        <v>#N/A</v>
      </c>
      <c r="K2750" s="28" t="e">
        <f ca="1">IF(ISNUMBER(OFFSET(INDIRECT("'"&amp;'DATA for charts'!K$5&amp;"'!$t1"),$A2750-1,0)),OFFSET(INDIRECT("'"&amp;'DATA for charts'!K$5&amp;"'!$t1"),$A2750-1,0),NA())</f>
        <v>#N/A</v>
      </c>
      <c r="L2750" s="28" t="e">
        <f ca="1">IF(ISNUMBER(OFFSET(INDIRECT("'"&amp;'DATA for charts'!L$5&amp;"'!$t1"),$A2750-1,0)),OFFSET(INDIRECT("'"&amp;'DATA for charts'!L$5&amp;"'!$t1"),$A2750-1,0),NA())</f>
        <v>#N/A</v>
      </c>
      <c r="M2750" s="28" t="e">
        <f ca="1">IF(ISNUMBER(OFFSET(INDIRECT("'"&amp;'DATA for charts'!M$5&amp;"'!$t1"),$A2750-1,0)),OFFSET(INDIRECT("'"&amp;'DATA for charts'!M$5&amp;"'!$t1"),$A2750-1,0),NA())</f>
        <v>#N/A</v>
      </c>
      <c r="N2750" s="28" t="e">
        <f ca="1">IF(ISNUMBER(OFFSET(INDIRECT("'"&amp;'DATA for charts'!N$5&amp;"'!$t1"),$A2750-1,0)),OFFSET(INDIRECT("'"&amp;'DATA for charts'!N$5&amp;"'!$t1"),$A2750-1,0),NA())</f>
        <v>#N/A</v>
      </c>
      <c r="O2750" s="28" t="e">
        <f ca="1">IF(ISNUMBER(OFFSET(INDIRECT("'"&amp;'DATA for charts'!O$5&amp;"'!$t1"),$A2750-1,0)),OFFSET(INDIRECT("'"&amp;'DATA for charts'!O$5&amp;"'!$t1"),$A2750-1,0),NA())</f>
        <v>#N/A</v>
      </c>
      <c r="P2750" s="28" t="e">
        <f ca="1">IF(ISNUMBER(OFFSET(INDIRECT("'"&amp;'DATA for charts'!P$5&amp;"'!$t1"),$A2750-1,0)),OFFSET(INDIRECT("'"&amp;'DATA for charts'!P$5&amp;"'!$t1"),$A2750-1,0),NA())</f>
        <v>#N/A</v>
      </c>
      <c r="Q2750" s="28" t="e">
        <f ca="1">IF(ISNUMBER(OFFSET(INDIRECT("'"&amp;'DATA for charts'!Q$5&amp;"'!$t1"),$A2750-1,0)),OFFSET(INDIRECT("'"&amp;'DATA for charts'!Q$5&amp;"'!$t1"),$A2750-1,0),NA())</f>
        <v>#N/A</v>
      </c>
      <c r="R2750" s="28" t="e">
        <f ca="1">IF(ISNUMBER(OFFSET(INDIRECT("'"&amp;'DATA for charts'!R$5&amp;"'!$t1"),$A2750-1,0)),OFFSET(INDIRECT("'"&amp;'DATA for charts'!R$5&amp;"'!$t1"),$A2750-1,0),NA())</f>
        <v>#N/A</v>
      </c>
      <c r="S2750" s="28" t="e">
        <f ca="1">IF(ISNUMBER(OFFSET(INDIRECT("'"&amp;'DATA for charts'!S$5&amp;"'!$t1"),$A2750-1,0)),OFFSET(INDIRECT("'"&amp;'DATA for charts'!S$5&amp;"'!$t1"),$A2750-1,0),NA())</f>
        <v>#N/A</v>
      </c>
    </row>
    <row r="2751" spans="1:19">
      <c r="A2751" s="226">
        <f t="shared" si="1642"/>
        <v>233</v>
      </c>
      <c r="B2751" s="8">
        <v>4</v>
      </c>
      <c r="C2751" s="28">
        <f ca="1">IF(ISNUMBER(OFFSET(INDIRECT("'"&amp;'DATA for charts'!C$5&amp;"'!$t1"),$A2751-1,0)),OFFSET(INDIRECT("'"&amp;'DATA for charts'!C$5&amp;"'!$t1"),$A2751-1,0),NA())</f>
        <v>0</v>
      </c>
      <c r="D2751" s="28">
        <f ca="1">IF(ISNUMBER(OFFSET(INDIRECT("'"&amp;'DATA for charts'!D$5&amp;"'!$t1"),$A2751-1,0)),OFFSET(INDIRECT("'"&amp;'DATA for charts'!D$5&amp;"'!$t1"),$A2751-1,0),NA())</f>
        <v>0</v>
      </c>
      <c r="E2751" s="28">
        <f ca="1">IF(ISNUMBER(OFFSET(INDIRECT("'"&amp;'DATA for charts'!E$5&amp;"'!$t1"),$A2751-1,0)),OFFSET(INDIRECT("'"&amp;'DATA for charts'!E$5&amp;"'!$t1"),$A2751-1,0),NA())</f>
        <v>0</v>
      </c>
      <c r="F2751" s="28">
        <f ca="1">IF(ISNUMBER(OFFSET(INDIRECT("'"&amp;'DATA for charts'!F$5&amp;"'!$t1"),$A2751-1,0)),OFFSET(INDIRECT("'"&amp;'DATA for charts'!F$5&amp;"'!$t1"),$A2751-1,0),NA())</f>
        <v>0</v>
      </c>
      <c r="G2751" s="28">
        <f ca="1">IF(ISNUMBER(OFFSET(INDIRECT("'"&amp;'DATA for charts'!G$5&amp;"'!$t1"),$A2751-1,0)),OFFSET(INDIRECT("'"&amp;'DATA for charts'!G$5&amp;"'!$t1"),$A2751-1,0),NA())</f>
        <v>0</v>
      </c>
      <c r="H2751" s="28">
        <f ca="1">IF(ISNUMBER(OFFSET(INDIRECT("'"&amp;'DATA for charts'!H$5&amp;"'!$t1"),$A2751-1,0)),OFFSET(INDIRECT("'"&amp;'DATA for charts'!H$5&amp;"'!$t1"),$A2751-1,0),NA())</f>
        <v>0</v>
      </c>
      <c r="I2751" s="28" t="e">
        <f ca="1">IF(ISNUMBER(OFFSET(INDIRECT("'"&amp;'DATA for charts'!I$5&amp;"'!$t1"),$A2751-1,0)),OFFSET(INDIRECT("'"&amp;'DATA for charts'!I$5&amp;"'!$t1"),$A2751-1,0),NA())</f>
        <v>#N/A</v>
      </c>
      <c r="J2751" s="28" t="e">
        <f ca="1">IF(ISNUMBER(OFFSET(INDIRECT("'"&amp;'DATA for charts'!J$5&amp;"'!$t1"),$A2751-1,0)),OFFSET(INDIRECT("'"&amp;'DATA for charts'!J$5&amp;"'!$t1"),$A2751-1,0),NA())</f>
        <v>#N/A</v>
      </c>
      <c r="K2751" s="28" t="e">
        <f ca="1">IF(ISNUMBER(OFFSET(INDIRECT("'"&amp;'DATA for charts'!K$5&amp;"'!$t1"),$A2751-1,0)),OFFSET(INDIRECT("'"&amp;'DATA for charts'!K$5&amp;"'!$t1"),$A2751-1,0),NA())</f>
        <v>#N/A</v>
      </c>
      <c r="L2751" s="28" t="e">
        <f ca="1">IF(ISNUMBER(OFFSET(INDIRECT("'"&amp;'DATA for charts'!L$5&amp;"'!$t1"),$A2751-1,0)),OFFSET(INDIRECT("'"&amp;'DATA for charts'!L$5&amp;"'!$t1"),$A2751-1,0),NA())</f>
        <v>#N/A</v>
      </c>
      <c r="M2751" s="28" t="e">
        <f ca="1">IF(ISNUMBER(OFFSET(INDIRECT("'"&amp;'DATA for charts'!M$5&amp;"'!$t1"),$A2751-1,0)),OFFSET(INDIRECT("'"&amp;'DATA for charts'!M$5&amp;"'!$t1"),$A2751-1,0),NA())</f>
        <v>#N/A</v>
      </c>
      <c r="N2751" s="28" t="e">
        <f ca="1">IF(ISNUMBER(OFFSET(INDIRECT("'"&amp;'DATA for charts'!N$5&amp;"'!$t1"),$A2751-1,0)),OFFSET(INDIRECT("'"&amp;'DATA for charts'!N$5&amp;"'!$t1"),$A2751-1,0),NA())</f>
        <v>#N/A</v>
      </c>
      <c r="O2751" s="28" t="e">
        <f ca="1">IF(ISNUMBER(OFFSET(INDIRECT("'"&amp;'DATA for charts'!O$5&amp;"'!$t1"),$A2751-1,0)),OFFSET(INDIRECT("'"&amp;'DATA for charts'!O$5&amp;"'!$t1"),$A2751-1,0),NA())</f>
        <v>#N/A</v>
      </c>
      <c r="P2751" s="28" t="e">
        <f ca="1">IF(ISNUMBER(OFFSET(INDIRECT("'"&amp;'DATA for charts'!P$5&amp;"'!$t1"),$A2751-1,0)),OFFSET(INDIRECT("'"&amp;'DATA for charts'!P$5&amp;"'!$t1"),$A2751-1,0),NA())</f>
        <v>#N/A</v>
      </c>
      <c r="Q2751" s="28" t="e">
        <f ca="1">IF(ISNUMBER(OFFSET(INDIRECT("'"&amp;'DATA for charts'!Q$5&amp;"'!$t1"),$A2751-1,0)),OFFSET(INDIRECT("'"&amp;'DATA for charts'!Q$5&amp;"'!$t1"),$A2751-1,0),NA())</f>
        <v>#N/A</v>
      </c>
      <c r="R2751" s="28" t="e">
        <f ca="1">IF(ISNUMBER(OFFSET(INDIRECT("'"&amp;'DATA for charts'!R$5&amp;"'!$t1"),$A2751-1,0)),OFFSET(INDIRECT("'"&amp;'DATA for charts'!R$5&amp;"'!$t1"),$A2751-1,0),NA())</f>
        <v>#N/A</v>
      </c>
      <c r="S2751" s="28" t="e">
        <f ca="1">IF(ISNUMBER(OFFSET(INDIRECT("'"&amp;'DATA for charts'!S$5&amp;"'!$t1"),$A2751-1,0)),OFFSET(INDIRECT("'"&amp;'DATA for charts'!S$5&amp;"'!$t1"),$A2751-1,0),NA())</f>
        <v>#N/A</v>
      </c>
    </row>
    <row r="2752" spans="1:19">
      <c r="A2752" s="226">
        <f t="shared" si="1642"/>
        <v>234</v>
      </c>
      <c r="B2752" s="8">
        <v>5</v>
      </c>
      <c r="C2752" s="28">
        <f ca="1">IF(ISNUMBER(OFFSET(INDIRECT("'"&amp;'DATA for charts'!C$5&amp;"'!$t1"),$A2752-1,0)),OFFSET(INDIRECT("'"&amp;'DATA for charts'!C$5&amp;"'!$t1"),$A2752-1,0),NA())</f>
        <v>0</v>
      </c>
      <c r="D2752" s="28">
        <f ca="1">IF(ISNUMBER(OFFSET(INDIRECT("'"&amp;'DATA for charts'!D$5&amp;"'!$t1"),$A2752-1,0)),OFFSET(INDIRECT("'"&amp;'DATA for charts'!D$5&amp;"'!$t1"),$A2752-1,0),NA())</f>
        <v>0.41725554999999998</v>
      </c>
      <c r="E2752" s="28">
        <f ca="1">IF(ISNUMBER(OFFSET(INDIRECT("'"&amp;'DATA for charts'!E$5&amp;"'!$t1"),$A2752-1,0)),OFFSET(INDIRECT("'"&amp;'DATA for charts'!E$5&amp;"'!$t1"),$A2752-1,0),NA())</f>
        <v>0.54</v>
      </c>
      <c r="F2752" s="28">
        <f ca="1">IF(ISNUMBER(OFFSET(INDIRECT("'"&amp;'DATA for charts'!F$5&amp;"'!$t1"),$A2752-1,0)),OFFSET(INDIRECT("'"&amp;'DATA for charts'!F$5&amp;"'!$t1"),$A2752-1,0),NA())</f>
        <v>2.1274563511843669</v>
      </c>
      <c r="G2752" s="28">
        <f ca="1">IF(ISNUMBER(OFFSET(INDIRECT("'"&amp;'DATA for charts'!G$5&amp;"'!$t1"),$A2752-1,0)),OFFSET(INDIRECT("'"&amp;'DATA for charts'!G$5&amp;"'!$t1"),$A2752-1,0),NA())</f>
        <v>1</v>
      </c>
      <c r="H2752" s="28">
        <f ca="1">IF(ISNUMBER(OFFSET(INDIRECT("'"&amp;'DATA for charts'!H$5&amp;"'!$t1"),$A2752-1,0)),OFFSET(INDIRECT("'"&amp;'DATA for charts'!H$5&amp;"'!$t1"),$A2752-1,0),NA())</f>
        <v>0.828828859598429</v>
      </c>
      <c r="I2752" s="28" t="e">
        <f ca="1">IF(ISNUMBER(OFFSET(INDIRECT("'"&amp;'DATA for charts'!I$5&amp;"'!$t1"),$A2752-1,0)),OFFSET(INDIRECT("'"&amp;'DATA for charts'!I$5&amp;"'!$t1"),$A2752-1,0),NA())</f>
        <v>#N/A</v>
      </c>
      <c r="J2752" s="28" t="e">
        <f ca="1">IF(ISNUMBER(OFFSET(INDIRECT("'"&amp;'DATA for charts'!J$5&amp;"'!$t1"),$A2752-1,0)),OFFSET(INDIRECT("'"&amp;'DATA for charts'!J$5&amp;"'!$t1"),$A2752-1,0),NA())</f>
        <v>#N/A</v>
      </c>
      <c r="K2752" s="28" t="e">
        <f ca="1">IF(ISNUMBER(OFFSET(INDIRECT("'"&amp;'DATA for charts'!K$5&amp;"'!$t1"),$A2752-1,0)),OFFSET(INDIRECT("'"&amp;'DATA for charts'!K$5&amp;"'!$t1"),$A2752-1,0),NA())</f>
        <v>#N/A</v>
      </c>
      <c r="L2752" s="28" t="e">
        <f ca="1">IF(ISNUMBER(OFFSET(INDIRECT("'"&amp;'DATA for charts'!L$5&amp;"'!$t1"),$A2752-1,0)),OFFSET(INDIRECT("'"&amp;'DATA for charts'!L$5&amp;"'!$t1"),$A2752-1,0),NA())</f>
        <v>#N/A</v>
      </c>
      <c r="M2752" s="28" t="e">
        <f ca="1">IF(ISNUMBER(OFFSET(INDIRECT("'"&amp;'DATA for charts'!M$5&amp;"'!$t1"),$A2752-1,0)),OFFSET(INDIRECT("'"&amp;'DATA for charts'!M$5&amp;"'!$t1"),$A2752-1,0),NA())</f>
        <v>#N/A</v>
      </c>
      <c r="N2752" s="28" t="e">
        <f ca="1">IF(ISNUMBER(OFFSET(INDIRECT("'"&amp;'DATA for charts'!N$5&amp;"'!$t1"),$A2752-1,0)),OFFSET(INDIRECT("'"&amp;'DATA for charts'!N$5&amp;"'!$t1"),$A2752-1,0),NA())</f>
        <v>#N/A</v>
      </c>
      <c r="O2752" s="28" t="e">
        <f ca="1">IF(ISNUMBER(OFFSET(INDIRECT("'"&amp;'DATA for charts'!O$5&amp;"'!$t1"),$A2752-1,0)),OFFSET(INDIRECT("'"&amp;'DATA for charts'!O$5&amp;"'!$t1"),$A2752-1,0),NA())</f>
        <v>#N/A</v>
      </c>
      <c r="P2752" s="28" t="e">
        <f ca="1">IF(ISNUMBER(OFFSET(INDIRECT("'"&amp;'DATA for charts'!P$5&amp;"'!$t1"),$A2752-1,0)),OFFSET(INDIRECT("'"&amp;'DATA for charts'!P$5&amp;"'!$t1"),$A2752-1,0),NA())</f>
        <v>#N/A</v>
      </c>
      <c r="Q2752" s="28" t="e">
        <f ca="1">IF(ISNUMBER(OFFSET(INDIRECT("'"&amp;'DATA for charts'!Q$5&amp;"'!$t1"),$A2752-1,0)),OFFSET(INDIRECT("'"&amp;'DATA for charts'!Q$5&amp;"'!$t1"),$A2752-1,0),NA())</f>
        <v>#N/A</v>
      </c>
      <c r="R2752" s="28" t="e">
        <f ca="1">IF(ISNUMBER(OFFSET(INDIRECT("'"&amp;'DATA for charts'!R$5&amp;"'!$t1"),$A2752-1,0)),OFFSET(INDIRECT("'"&amp;'DATA for charts'!R$5&amp;"'!$t1"),$A2752-1,0),NA())</f>
        <v>#N/A</v>
      </c>
      <c r="S2752" s="28" t="e">
        <f ca="1">IF(ISNUMBER(OFFSET(INDIRECT("'"&amp;'DATA for charts'!S$5&amp;"'!$t1"),$A2752-1,0)),OFFSET(INDIRECT("'"&amp;'DATA for charts'!S$5&amp;"'!$t1"),$A2752-1,0),NA())</f>
        <v>#N/A</v>
      </c>
    </row>
    <row r="2753" spans="1:19">
      <c r="A2753" s="226">
        <f t="shared" si="1642"/>
        <v>235</v>
      </c>
      <c r="B2753" s="8">
        <v>6</v>
      </c>
      <c r="C2753" s="28">
        <f ca="1">IF(ISNUMBER(OFFSET(INDIRECT("'"&amp;'DATA for charts'!C$5&amp;"'!$t1"),$A2753-1,0)),OFFSET(INDIRECT("'"&amp;'DATA for charts'!C$5&amp;"'!$t1"),$A2753-1,0),NA())</f>
        <v>19.48</v>
      </c>
      <c r="D2753" s="28">
        <f ca="1">IF(ISNUMBER(OFFSET(INDIRECT("'"&amp;'DATA for charts'!D$5&amp;"'!$t1"),$A2753-1,0)),OFFSET(INDIRECT("'"&amp;'DATA for charts'!D$5&amp;"'!$t1"),$A2753-1,0),NA())</f>
        <v>11.791791999999999</v>
      </c>
      <c r="E2753" s="28">
        <f ca="1">IF(ISNUMBER(OFFSET(INDIRECT("'"&amp;'DATA for charts'!E$5&amp;"'!$t1"),$A2753-1,0)),OFFSET(INDIRECT("'"&amp;'DATA for charts'!E$5&amp;"'!$t1"),$A2753-1,0),NA())</f>
        <v>15.8</v>
      </c>
      <c r="F2753" s="28">
        <f ca="1">IF(ISNUMBER(OFFSET(INDIRECT("'"&amp;'DATA for charts'!F$5&amp;"'!$t1"),$A2753-1,0)),OFFSET(INDIRECT("'"&amp;'DATA for charts'!F$5&amp;"'!$t1"),$A2753-1,0),NA())</f>
        <v>20.375181756925667</v>
      </c>
      <c r="G2753" s="28">
        <f ca="1">IF(ISNUMBER(OFFSET(INDIRECT("'"&amp;'DATA for charts'!G$5&amp;"'!$t1"),$A2753-1,0)),OFFSET(INDIRECT("'"&amp;'DATA for charts'!G$5&amp;"'!$t1"),$A2753-1,0),NA())</f>
        <v>19.059999999999999</v>
      </c>
      <c r="H2753" s="28">
        <f ca="1">IF(ISNUMBER(OFFSET(INDIRECT("'"&amp;'DATA for charts'!H$5&amp;"'!$t1"),$A2753-1,0)),OFFSET(INDIRECT("'"&amp;'DATA for charts'!H$5&amp;"'!$t1"),$A2753-1,0),NA())</f>
        <v>19.638473024982403</v>
      </c>
      <c r="I2753" s="28" t="e">
        <f ca="1">IF(ISNUMBER(OFFSET(INDIRECT("'"&amp;'DATA for charts'!I$5&amp;"'!$t1"),$A2753-1,0)),OFFSET(INDIRECT("'"&amp;'DATA for charts'!I$5&amp;"'!$t1"),$A2753-1,0),NA())</f>
        <v>#N/A</v>
      </c>
      <c r="J2753" s="28" t="e">
        <f ca="1">IF(ISNUMBER(OFFSET(INDIRECT("'"&amp;'DATA for charts'!J$5&amp;"'!$t1"),$A2753-1,0)),OFFSET(INDIRECT("'"&amp;'DATA for charts'!J$5&amp;"'!$t1"),$A2753-1,0),NA())</f>
        <v>#N/A</v>
      </c>
      <c r="K2753" s="28" t="e">
        <f ca="1">IF(ISNUMBER(OFFSET(INDIRECT("'"&amp;'DATA for charts'!K$5&amp;"'!$t1"),$A2753-1,0)),OFFSET(INDIRECT("'"&amp;'DATA for charts'!K$5&amp;"'!$t1"),$A2753-1,0),NA())</f>
        <v>#N/A</v>
      </c>
      <c r="L2753" s="28" t="e">
        <f ca="1">IF(ISNUMBER(OFFSET(INDIRECT("'"&amp;'DATA for charts'!L$5&amp;"'!$t1"),$A2753-1,0)),OFFSET(INDIRECT("'"&amp;'DATA for charts'!L$5&amp;"'!$t1"),$A2753-1,0),NA())</f>
        <v>#N/A</v>
      </c>
      <c r="M2753" s="28" t="e">
        <f ca="1">IF(ISNUMBER(OFFSET(INDIRECT("'"&amp;'DATA for charts'!M$5&amp;"'!$t1"),$A2753-1,0)),OFFSET(INDIRECT("'"&amp;'DATA for charts'!M$5&amp;"'!$t1"),$A2753-1,0),NA())</f>
        <v>#N/A</v>
      </c>
      <c r="N2753" s="28" t="e">
        <f ca="1">IF(ISNUMBER(OFFSET(INDIRECT("'"&amp;'DATA for charts'!N$5&amp;"'!$t1"),$A2753-1,0)),OFFSET(INDIRECT("'"&amp;'DATA for charts'!N$5&amp;"'!$t1"),$A2753-1,0),NA())</f>
        <v>#N/A</v>
      </c>
      <c r="O2753" s="28" t="e">
        <f ca="1">IF(ISNUMBER(OFFSET(INDIRECT("'"&amp;'DATA for charts'!O$5&amp;"'!$t1"),$A2753-1,0)),OFFSET(INDIRECT("'"&amp;'DATA for charts'!O$5&amp;"'!$t1"),$A2753-1,0),NA())</f>
        <v>#N/A</v>
      </c>
      <c r="P2753" s="28" t="e">
        <f ca="1">IF(ISNUMBER(OFFSET(INDIRECT("'"&amp;'DATA for charts'!P$5&amp;"'!$t1"),$A2753-1,0)),OFFSET(INDIRECT("'"&amp;'DATA for charts'!P$5&amp;"'!$t1"),$A2753-1,0),NA())</f>
        <v>#N/A</v>
      </c>
      <c r="Q2753" s="28" t="e">
        <f ca="1">IF(ISNUMBER(OFFSET(INDIRECT("'"&amp;'DATA for charts'!Q$5&amp;"'!$t1"),$A2753-1,0)),OFFSET(INDIRECT("'"&amp;'DATA for charts'!Q$5&amp;"'!$t1"),$A2753-1,0),NA())</f>
        <v>#N/A</v>
      </c>
      <c r="R2753" s="28" t="e">
        <f ca="1">IF(ISNUMBER(OFFSET(INDIRECT("'"&amp;'DATA for charts'!R$5&amp;"'!$t1"),$A2753-1,0)),OFFSET(INDIRECT("'"&amp;'DATA for charts'!R$5&amp;"'!$t1"),$A2753-1,0),NA())</f>
        <v>#N/A</v>
      </c>
      <c r="S2753" s="28" t="e">
        <f ca="1">IF(ISNUMBER(OFFSET(INDIRECT("'"&amp;'DATA for charts'!S$5&amp;"'!$t1"),$A2753-1,0)),OFFSET(INDIRECT("'"&amp;'DATA for charts'!S$5&amp;"'!$t1"),$A2753-1,0),NA())</f>
        <v>#N/A</v>
      </c>
    </row>
    <row r="2754" spans="1:19">
      <c r="A2754" s="226">
        <f t="shared" si="1642"/>
        <v>236</v>
      </c>
      <c r="B2754" s="8">
        <v>7</v>
      </c>
      <c r="C2754" s="28">
        <f ca="1">IF(ISNUMBER(OFFSET(INDIRECT("'"&amp;'DATA for charts'!C$5&amp;"'!$t1"),$A2754-1,0)),OFFSET(INDIRECT("'"&amp;'DATA for charts'!C$5&amp;"'!$t1"),$A2754-1,0),NA())</f>
        <v>39.61</v>
      </c>
      <c r="D2754" s="28">
        <f ca="1">IF(ISNUMBER(OFFSET(INDIRECT("'"&amp;'DATA for charts'!D$5&amp;"'!$t1"),$A2754-1,0)),OFFSET(INDIRECT("'"&amp;'DATA for charts'!D$5&amp;"'!$t1"),$A2754-1,0),NA())</f>
        <v>26.35538</v>
      </c>
      <c r="E2754" s="28">
        <f ca="1">IF(ISNUMBER(OFFSET(INDIRECT("'"&amp;'DATA for charts'!E$5&amp;"'!$t1"),$A2754-1,0)),OFFSET(INDIRECT("'"&amp;'DATA for charts'!E$5&amp;"'!$t1"),$A2754-1,0),NA())</f>
        <v>35.450000000000003</v>
      </c>
      <c r="F2754" s="28">
        <f ca="1">IF(ISNUMBER(OFFSET(INDIRECT("'"&amp;'DATA for charts'!F$5&amp;"'!$t1"),$A2754-1,0)),OFFSET(INDIRECT("'"&amp;'DATA for charts'!F$5&amp;"'!$t1"),$A2754-1,0),NA())</f>
        <v>41.711419142667332</v>
      </c>
      <c r="G2754" s="28">
        <f ca="1">IF(ISNUMBER(OFFSET(INDIRECT("'"&amp;'DATA for charts'!G$5&amp;"'!$t1"),$A2754-1,0)),OFFSET(INDIRECT("'"&amp;'DATA for charts'!G$5&amp;"'!$t1"),$A2754-1,0),NA())</f>
        <v>41.04</v>
      </c>
      <c r="H2754" s="28">
        <f ca="1">IF(ISNUMBER(OFFSET(INDIRECT("'"&amp;'DATA for charts'!H$5&amp;"'!$t1"),$A2754-1,0)),OFFSET(INDIRECT("'"&amp;'DATA for charts'!H$5&amp;"'!$t1"),$A2754-1,0),NA())</f>
        <v>40.649670685338002</v>
      </c>
      <c r="I2754" s="28" t="e">
        <f ca="1">IF(ISNUMBER(OFFSET(INDIRECT("'"&amp;'DATA for charts'!I$5&amp;"'!$t1"),$A2754-1,0)),OFFSET(INDIRECT("'"&amp;'DATA for charts'!I$5&amp;"'!$t1"),$A2754-1,0),NA())</f>
        <v>#N/A</v>
      </c>
      <c r="J2754" s="28" t="e">
        <f ca="1">IF(ISNUMBER(OFFSET(INDIRECT("'"&amp;'DATA for charts'!J$5&amp;"'!$t1"),$A2754-1,0)),OFFSET(INDIRECT("'"&amp;'DATA for charts'!J$5&amp;"'!$t1"),$A2754-1,0),NA())</f>
        <v>#N/A</v>
      </c>
      <c r="K2754" s="28" t="e">
        <f ca="1">IF(ISNUMBER(OFFSET(INDIRECT("'"&amp;'DATA for charts'!K$5&amp;"'!$t1"),$A2754-1,0)),OFFSET(INDIRECT("'"&amp;'DATA for charts'!K$5&amp;"'!$t1"),$A2754-1,0),NA())</f>
        <v>#N/A</v>
      </c>
      <c r="L2754" s="28" t="e">
        <f ca="1">IF(ISNUMBER(OFFSET(INDIRECT("'"&amp;'DATA for charts'!L$5&amp;"'!$t1"),$A2754-1,0)),OFFSET(INDIRECT("'"&amp;'DATA for charts'!L$5&amp;"'!$t1"),$A2754-1,0),NA())</f>
        <v>#N/A</v>
      </c>
      <c r="M2754" s="28" t="e">
        <f ca="1">IF(ISNUMBER(OFFSET(INDIRECT("'"&amp;'DATA for charts'!M$5&amp;"'!$t1"),$A2754-1,0)),OFFSET(INDIRECT("'"&amp;'DATA for charts'!M$5&amp;"'!$t1"),$A2754-1,0),NA())</f>
        <v>#N/A</v>
      </c>
      <c r="N2754" s="28" t="e">
        <f ca="1">IF(ISNUMBER(OFFSET(INDIRECT("'"&amp;'DATA for charts'!N$5&amp;"'!$t1"),$A2754-1,0)),OFFSET(INDIRECT("'"&amp;'DATA for charts'!N$5&amp;"'!$t1"),$A2754-1,0),NA())</f>
        <v>#N/A</v>
      </c>
      <c r="O2754" s="28" t="e">
        <f ca="1">IF(ISNUMBER(OFFSET(INDIRECT("'"&amp;'DATA for charts'!O$5&amp;"'!$t1"),$A2754-1,0)),OFFSET(INDIRECT("'"&amp;'DATA for charts'!O$5&amp;"'!$t1"),$A2754-1,0),NA())</f>
        <v>#N/A</v>
      </c>
      <c r="P2754" s="28" t="e">
        <f ca="1">IF(ISNUMBER(OFFSET(INDIRECT("'"&amp;'DATA for charts'!P$5&amp;"'!$t1"),$A2754-1,0)),OFFSET(INDIRECT("'"&amp;'DATA for charts'!P$5&amp;"'!$t1"),$A2754-1,0),NA())</f>
        <v>#N/A</v>
      </c>
      <c r="Q2754" s="28" t="e">
        <f ca="1">IF(ISNUMBER(OFFSET(INDIRECT("'"&amp;'DATA for charts'!Q$5&amp;"'!$t1"),$A2754-1,0)),OFFSET(INDIRECT("'"&amp;'DATA for charts'!Q$5&amp;"'!$t1"),$A2754-1,0),NA())</f>
        <v>#N/A</v>
      </c>
      <c r="R2754" s="28" t="e">
        <f ca="1">IF(ISNUMBER(OFFSET(INDIRECT("'"&amp;'DATA for charts'!R$5&amp;"'!$t1"),$A2754-1,0)),OFFSET(INDIRECT("'"&amp;'DATA for charts'!R$5&amp;"'!$t1"),$A2754-1,0),NA())</f>
        <v>#N/A</v>
      </c>
      <c r="S2754" s="28" t="e">
        <f ca="1">IF(ISNUMBER(OFFSET(INDIRECT("'"&amp;'DATA for charts'!S$5&amp;"'!$t1"),$A2754-1,0)),OFFSET(INDIRECT("'"&amp;'DATA for charts'!S$5&amp;"'!$t1"),$A2754-1,0),NA())</f>
        <v>#N/A</v>
      </c>
    </row>
    <row r="2755" spans="1:19">
      <c r="A2755" s="226">
        <f t="shared" si="1642"/>
        <v>237</v>
      </c>
      <c r="B2755" s="8">
        <v>8</v>
      </c>
      <c r="C2755" s="28">
        <f ca="1">IF(ISNUMBER(OFFSET(INDIRECT("'"&amp;'DATA for charts'!C$5&amp;"'!$t1"),$A2755-1,0)),OFFSET(INDIRECT("'"&amp;'DATA for charts'!C$5&amp;"'!$t1"),$A2755-1,0),NA())</f>
        <v>60.11</v>
      </c>
      <c r="D2755" s="28">
        <f ca="1">IF(ISNUMBER(OFFSET(INDIRECT("'"&amp;'DATA for charts'!D$5&amp;"'!$t1"),$A2755-1,0)),OFFSET(INDIRECT("'"&amp;'DATA for charts'!D$5&amp;"'!$t1"),$A2755-1,0),NA())</f>
        <v>42.31839999999999</v>
      </c>
      <c r="E2755" s="28">
        <f ca="1">IF(ISNUMBER(OFFSET(INDIRECT("'"&amp;'DATA for charts'!E$5&amp;"'!$t1"),$A2755-1,0)),OFFSET(INDIRECT("'"&amp;'DATA for charts'!E$5&amp;"'!$t1"),$A2755-1,0),NA())</f>
        <v>56.56</v>
      </c>
      <c r="F2755" s="28">
        <f ca="1">IF(ISNUMBER(OFFSET(INDIRECT("'"&amp;'DATA for charts'!F$5&amp;"'!$t1"),$A2755-1,0)),OFFSET(INDIRECT("'"&amp;'DATA for charts'!F$5&amp;"'!$t1"),$A2755-1,0),NA())</f>
        <v>61.749628493069501</v>
      </c>
      <c r="G2755" s="28">
        <f ca="1">IF(ISNUMBER(OFFSET(INDIRECT("'"&amp;'DATA for charts'!G$5&amp;"'!$t1"),$A2755-1,0)),OFFSET(INDIRECT("'"&amp;'DATA for charts'!G$5&amp;"'!$t1"),$A2755-1,0),NA())</f>
        <v>61.97</v>
      </c>
      <c r="H2755" s="28">
        <f ca="1">IF(ISNUMBER(OFFSET(INDIRECT("'"&amp;'DATA for charts'!H$5&amp;"'!$t1"),$A2755-1,0)),OFFSET(INDIRECT("'"&amp;'DATA for charts'!H$5&amp;"'!$t1"),$A2755-1,0),NA())</f>
        <v>61.058068242968595</v>
      </c>
      <c r="I2755" s="28" t="e">
        <f ca="1">IF(ISNUMBER(OFFSET(INDIRECT("'"&amp;'DATA for charts'!I$5&amp;"'!$t1"),$A2755-1,0)),OFFSET(INDIRECT("'"&amp;'DATA for charts'!I$5&amp;"'!$t1"),$A2755-1,0),NA())</f>
        <v>#N/A</v>
      </c>
      <c r="J2755" s="28" t="e">
        <f ca="1">IF(ISNUMBER(OFFSET(INDIRECT("'"&amp;'DATA for charts'!J$5&amp;"'!$t1"),$A2755-1,0)),OFFSET(INDIRECT("'"&amp;'DATA for charts'!J$5&amp;"'!$t1"),$A2755-1,0),NA())</f>
        <v>#N/A</v>
      </c>
      <c r="K2755" s="28" t="e">
        <f ca="1">IF(ISNUMBER(OFFSET(INDIRECT("'"&amp;'DATA for charts'!K$5&amp;"'!$t1"),$A2755-1,0)),OFFSET(INDIRECT("'"&amp;'DATA for charts'!K$5&amp;"'!$t1"),$A2755-1,0),NA())</f>
        <v>#N/A</v>
      </c>
      <c r="L2755" s="28" t="e">
        <f ca="1">IF(ISNUMBER(OFFSET(INDIRECT("'"&amp;'DATA for charts'!L$5&amp;"'!$t1"),$A2755-1,0)),OFFSET(INDIRECT("'"&amp;'DATA for charts'!L$5&amp;"'!$t1"),$A2755-1,0),NA())</f>
        <v>#N/A</v>
      </c>
      <c r="M2755" s="28" t="e">
        <f ca="1">IF(ISNUMBER(OFFSET(INDIRECT("'"&amp;'DATA for charts'!M$5&amp;"'!$t1"),$A2755-1,0)),OFFSET(INDIRECT("'"&amp;'DATA for charts'!M$5&amp;"'!$t1"),$A2755-1,0),NA())</f>
        <v>#N/A</v>
      </c>
      <c r="N2755" s="28" t="e">
        <f ca="1">IF(ISNUMBER(OFFSET(INDIRECT("'"&amp;'DATA for charts'!N$5&amp;"'!$t1"),$A2755-1,0)),OFFSET(INDIRECT("'"&amp;'DATA for charts'!N$5&amp;"'!$t1"),$A2755-1,0),NA())</f>
        <v>#N/A</v>
      </c>
      <c r="O2755" s="28" t="e">
        <f ca="1">IF(ISNUMBER(OFFSET(INDIRECT("'"&amp;'DATA for charts'!O$5&amp;"'!$t1"),$A2755-1,0)),OFFSET(INDIRECT("'"&amp;'DATA for charts'!O$5&amp;"'!$t1"),$A2755-1,0),NA())</f>
        <v>#N/A</v>
      </c>
      <c r="P2755" s="28" t="e">
        <f ca="1">IF(ISNUMBER(OFFSET(INDIRECT("'"&amp;'DATA for charts'!P$5&amp;"'!$t1"),$A2755-1,0)),OFFSET(INDIRECT("'"&amp;'DATA for charts'!P$5&amp;"'!$t1"),$A2755-1,0),NA())</f>
        <v>#N/A</v>
      </c>
      <c r="Q2755" s="28" t="e">
        <f ca="1">IF(ISNUMBER(OFFSET(INDIRECT("'"&amp;'DATA for charts'!Q$5&amp;"'!$t1"),$A2755-1,0)),OFFSET(INDIRECT("'"&amp;'DATA for charts'!Q$5&amp;"'!$t1"),$A2755-1,0),NA())</f>
        <v>#N/A</v>
      </c>
      <c r="R2755" s="28" t="e">
        <f ca="1">IF(ISNUMBER(OFFSET(INDIRECT("'"&amp;'DATA for charts'!R$5&amp;"'!$t1"),$A2755-1,0)),OFFSET(INDIRECT("'"&amp;'DATA for charts'!R$5&amp;"'!$t1"),$A2755-1,0),NA())</f>
        <v>#N/A</v>
      </c>
      <c r="S2755" s="28" t="e">
        <f ca="1">IF(ISNUMBER(OFFSET(INDIRECT("'"&amp;'DATA for charts'!S$5&amp;"'!$t1"),$A2755-1,0)),OFFSET(INDIRECT("'"&amp;'DATA for charts'!S$5&amp;"'!$t1"),$A2755-1,0),NA())</f>
        <v>#N/A</v>
      </c>
    </row>
    <row r="2756" spans="1:19">
      <c r="A2756" s="226">
        <f t="shared" si="1642"/>
        <v>238</v>
      </c>
      <c r="B2756" s="8">
        <v>9</v>
      </c>
      <c r="C2756" s="28">
        <f ca="1">IF(ISNUMBER(OFFSET(INDIRECT("'"&amp;'DATA for charts'!C$5&amp;"'!$t1"),$A2756-1,0)),OFFSET(INDIRECT("'"&amp;'DATA for charts'!C$5&amp;"'!$t1"),$A2756-1,0),NA())</f>
        <v>89.08</v>
      </c>
      <c r="D2756" s="28">
        <f ca="1">IF(ISNUMBER(OFFSET(INDIRECT("'"&amp;'DATA for charts'!D$5&amp;"'!$t1"),$A2756-1,0)),OFFSET(INDIRECT("'"&amp;'DATA for charts'!D$5&amp;"'!$t1"),$A2756-1,0),NA())</f>
        <v>67.761499999999998</v>
      </c>
      <c r="E2756" s="28">
        <f ca="1">IF(ISNUMBER(OFFSET(INDIRECT("'"&amp;'DATA for charts'!E$5&amp;"'!$t1"),$A2756-1,0)),OFFSET(INDIRECT("'"&amp;'DATA for charts'!E$5&amp;"'!$t1"),$A2756-1,0),NA())</f>
        <v>86.7</v>
      </c>
      <c r="F2756" s="28">
        <f ca="1">IF(ISNUMBER(OFFSET(INDIRECT("'"&amp;'DATA for charts'!F$5&amp;"'!$t1"),$A2756-1,0)),OFFSET(INDIRECT("'"&amp;'DATA for charts'!F$5&amp;"'!$t1"),$A2756-1,0),NA())</f>
        <v>96.496227610725327</v>
      </c>
      <c r="G2756" s="28">
        <f ca="1">IF(ISNUMBER(OFFSET(INDIRECT("'"&amp;'DATA for charts'!G$5&amp;"'!$t1"),$A2756-1,0)),OFFSET(INDIRECT("'"&amp;'DATA for charts'!G$5&amp;"'!$t1"),$A2756-1,0),NA())</f>
        <v>94.38</v>
      </c>
      <c r="H2756" s="28">
        <f ca="1">IF(ISNUMBER(OFFSET(INDIRECT("'"&amp;'DATA for charts'!H$5&amp;"'!$t1"),$A2756-1,0)),OFFSET(INDIRECT("'"&amp;'DATA for charts'!H$5&amp;"'!$t1"),$A2756-1,0),NA())</f>
        <v>95.051912602419009</v>
      </c>
      <c r="I2756" s="28" t="e">
        <f ca="1">IF(ISNUMBER(OFFSET(INDIRECT("'"&amp;'DATA for charts'!I$5&amp;"'!$t1"),$A2756-1,0)),OFFSET(INDIRECT("'"&amp;'DATA for charts'!I$5&amp;"'!$t1"),$A2756-1,0),NA())</f>
        <v>#N/A</v>
      </c>
      <c r="J2756" s="28" t="e">
        <f ca="1">IF(ISNUMBER(OFFSET(INDIRECT("'"&amp;'DATA for charts'!J$5&amp;"'!$t1"),$A2756-1,0)),OFFSET(INDIRECT("'"&amp;'DATA for charts'!J$5&amp;"'!$t1"),$A2756-1,0),NA())</f>
        <v>#N/A</v>
      </c>
      <c r="K2756" s="28" t="e">
        <f ca="1">IF(ISNUMBER(OFFSET(INDIRECT("'"&amp;'DATA for charts'!K$5&amp;"'!$t1"),$A2756-1,0)),OFFSET(INDIRECT("'"&amp;'DATA for charts'!K$5&amp;"'!$t1"),$A2756-1,0),NA())</f>
        <v>#N/A</v>
      </c>
      <c r="L2756" s="28" t="e">
        <f ca="1">IF(ISNUMBER(OFFSET(INDIRECT("'"&amp;'DATA for charts'!L$5&amp;"'!$t1"),$A2756-1,0)),OFFSET(INDIRECT("'"&amp;'DATA for charts'!L$5&amp;"'!$t1"),$A2756-1,0),NA())</f>
        <v>#N/A</v>
      </c>
      <c r="M2756" s="28" t="e">
        <f ca="1">IF(ISNUMBER(OFFSET(INDIRECT("'"&amp;'DATA for charts'!M$5&amp;"'!$t1"),$A2756-1,0)),OFFSET(INDIRECT("'"&amp;'DATA for charts'!M$5&amp;"'!$t1"),$A2756-1,0),NA())</f>
        <v>#N/A</v>
      </c>
      <c r="N2756" s="28" t="e">
        <f ca="1">IF(ISNUMBER(OFFSET(INDIRECT("'"&amp;'DATA for charts'!N$5&amp;"'!$t1"),$A2756-1,0)),OFFSET(INDIRECT("'"&amp;'DATA for charts'!N$5&amp;"'!$t1"),$A2756-1,0),NA())</f>
        <v>#N/A</v>
      </c>
      <c r="O2756" s="28" t="e">
        <f ca="1">IF(ISNUMBER(OFFSET(INDIRECT("'"&amp;'DATA for charts'!O$5&amp;"'!$t1"),$A2756-1,0)),OFFSET(INDIRECT("'"&amp;'DATA for charts'!O$5&amp;"'!$t1"),$A2756-1,0),NA())</f>
        <v>#N/A</v>
      </c>
      <c r="P2756" s="28" t="e">
        <f ca="1">IF(ISNUMBER(OFFSET(INDIRECT("'"&amp;'DATA for charts'!P$5&amp;"'!$t1"),$A2756-1,0)),OFFSET(INDIRECT("'"&amp;'DATA for charts'!P$5&amp;"'!$t1"),$A2756-1,0),NA())</f>
        <v>#N/A</v>
      </c>
      <c r="Q2756" s="28" t="e">
        <f ca="1">IF(ISNUMBER(OFFSET(INDIRECT("'"&amp;'DATA for charts'!Q$5&amp;"'!$t1"),$A2756-1,0)),OFFSET(INDIRECT("'"&amp;'DATA for charts'!Q$5&amp;"'!$t1"),$A2756-1,0),NA())</f>
        <v>#N/A</v>
      </c>
      <c r="R2756" s="28" t="e">
        <f ca="1">IF(ISNUMBER(OFFSET(INDIRECT("'"&amp;'DATA for charts'!R$5&amp;"'!$t1"),$A2756-1,0)),OFFSET(INDIRECT("'"&amp;'DATA for charts'!R$5&amp;"'!$t1"),$A2756-1,0),NA())</f>
        <v>#N/A</v>
      </c>
      <c r="S2756" s="28" t="e">
        <f ca="1">IF(ISNUMBER(OFFSET(INDIRECT("'"&amp;'DATA for charts'!S$5&amp;"'!$t1"),$A2756-1,0)),OFFSET(INDIRECT("'"&amp;'DATA for charts'!S$5&amp;"'!$t1"),$A2756-1,0),NA())</f>
        <v>#N/A</v>
      </c>
    </row>
    <row r="2757" spans="1:19">
      <c r="A2757" s="226">
        <f t="shared" si="1642"/>
        <v>239</v>
      </c>
      <c r="B2757" s="8">
        <v>10</v>
      </c>
      <c r="C2757" s="28">
        <f ca="1">IF(ISNUMBER(OFFSET(INDIRECT("'"&amp;'DATA for charts'!C$5&amp;"'!$t1"),$A2757-1,0)),OFFSET(INDIRECT("'"&amp;'DATA for charts'!C$5&amp;"'!$t1"),$A2757-1,0),NA())</f>
        <v>163.22</v>
      </c>
      <c r="D2757" s="28">
        <f ca="1">IF(ISNUMBER(OFFSET(INDIRECT("'"&amp;'DATA for charts'!D$5&amp;"'!$t1"),$A2757-1,0)),OFFSET(INDIRECT("'"&amp;'DATA for charts'!D$5&amp;"'!$t1"),$A2757-1,0),NA())</f>
        <v>144.84389999999999</v>
      </c>
      <c r="E2757" s="28">
        <f ca="1">IF(ISNUMBER(OFFSET(INDIRECT("'"&amp;'DATA for charts'!E$5&amp;"'!$t1"),$A2757-1,0)),OFFSET(INDIRECT("'"&amp;'DATA for charts'!E$5&amp;"'!$t1"),$A2757-1,0),NA())</f>
        <v>164.26</v>
      </c>
      <c r="F2757" s="28">
        <f ca="1">IF(ISNUMBER(OFFSET(INDIRECT("'"&amp;'DATA for charts'!F$5&amp;"'!$t1"),$A2757-1,0)),OFFSET(INDIRECT("'"&amp;'DATA for charts'!F$5&amp;"'!$t1"),$A2757-1,0),NA())</f>
        <v>170.68477508537168</v>
      </c>
      <c r="G2757" s="28">
        <f ca="1">IF(ISNUMBER(OFFSET(INDIRECT("'"&amp;'DATA for charts'!G$5&amp;"'!$t1"),$A2757-1,0)),OFFSET(INDIRECT("'"&amp;'DATA for charts'!G$5&amp;"'!$t1"),$A2757-1,0),NA())</f>
        <v>166.3</v>
      </c>
      <c r="H2757" s="28">
        <f ca="1">IF(ISNUMBER(OFFSET(INDIRECT("'"&amp;'DATA for charts'!H$5&amp;"'!$t1"),$A2757-1,0)),OFFSET(INDIRECT("'"&amp;'DATA for charts'!H$5&amp;"'!$t1"),$A2757-1,0),NA())</f>
        <v>171.570556839852</v>
      </c>
      <c r="I2757" s="28" t="e">
        <f ca="1">IF(ISNUMBER(OFFSET(INDIRECT("'"&amp;'DATA for charts'!I$5&amp;"'!$t1"),$A2757-1,0)),OFFSET(INDIRECT("'"&amp;'DATA for charts'!I$5&amp;"'!$t1"),$A2757-1,0),NA())</f>
        <v>#N/A</v>
      </c>
      <c r="J2757" s="28" t="e">
        <f ca="1">IF(ISNUMBER(OFFSET(INDIRECT("'"&amp;'DATA for charts'!J$5&amp;"'!$t1"),$A2757-1,0)),OFFSET(INDIRECT("'"&amp;'DATA for charts'!J$5&amp;"'!$t1"),$A2757-1,0),NA())</f>
        <v>#N/A</v>
      </c>
      <c r="K2757" s="28" t="e">
        <f ca="1">IF(ISNUMBER(OFFSET(INDIRECT("'"&amp;'DATA for charts'!K$5&amp;"'!$t1"),$A2757-1,0)),OFFSET(INDIRECT("'"&amp;'DATA for charts'!K$5&amp;"'!$t1"),$A2757-1,0),NA())</f>
        <v>#N/A</v>
      </c>
      <c r="L2757" s="28" t="e">
        <f ca="1">IF(ISNUMBER(OFFSET(INDIRECT("'"&amp;'DATA for charts'!L$5&amp;"'!$t1"),$A2757-1,0)),OFFSET(INDIRECT("'"&amp;'DATA for charts'!L$5&amp;"'!$t1"),$A2757-1,0),NA())</f>
        <v>#N/A</v>
      </c>
      <c r="M2757" s="28" t="e">
        <f ca="1">IF(ISNUMBER(OFFSET(INDIRECT("'"&amp;'DATA for charts'!M$5&amp;"'!$t1"),$A2757-1,0)),OFFSET(INDIRECT("'"&amp;'DATA for charts'!M$5&amp;"'!$t1"),$A2757-1,0),NA())</f>
        <v>#N/A</v>
      </c>
      <c r="N2757" s="28" t="e">
        <f ca="1">IF(ISNUMBER(OFFSET(INDIRECT("'"&amp;'DATA for charts'!N$5&amp;"'!$t1"),$A2757-1,0)),OFFSET(INDIRECT("'"&amp;'DATA for charts'!N$5&amp;"'!$t1"),$A2757-1,0),NA())</f>
        <v>#N/A</v>
      </c>
      <c r="O2757" s="28" t="e">
        <f ca="1">IF(ISNUMBER(OFFSET(INDIRECT("'"&amp;'DATA for charts'!O$5&amp;"'!$t1"),$A2757-1,0)),OFFSET(INDIRECT("'"&amp;'DATA for charts'!O$5&amp;"'!$t1"),$A2757-1,0),NA())</f>
        <v>#N/A</v>
      </c>
      <c r="P2757" s="28" t="e">
        <f ca="1">IF(ISNUMBER(OFFSET(INDIRECT("'"&amp;'DATA for charts'!P$5&amp;"'!$t1"),$A2757-1,0)),OFFSET(INDIRECT("'"&amp;'DATA for charts'!P$5&amp;"'!$t1"),$A2757-1,0),NA())</f>
        <v>#N/A</v>
      </c>
      <c r="Q2757" s="28" t="e">
        <f ca="1">IF(ISNUMBER(OFFSET(INDIRECT("'"&amp;'DATA for charts'!Q$5&amp;"'!$t1"),$A2757-1,0)),OFFSET(INDIRECT("'"&amp;'DATA for charts'!Q$5&amp;"'!$t1"),$A2757-1,0),NA())</f>
        <v>#N/A</v>
      </c>
      <c r="R2757" s="28" t="e">
        <f ca="1">IF(ISNUMBER(OFFSET(INDIRECT("'"&amp;'DATA for charts'!R$5&amp;"'!$t1"),$A2757-1,0)),OFFSET(INDIRECT("'"&amp;'DATA for charts'!R$5&amp;"'!$t1"),$A2757-1,0),NA())</f>
        <v>#N/A</v>
      </c>
      <c r="S2757" s="28" t="e">
        <f ca="1">IF(ISNUMBER(OFFSET(INDIRECT("'"&amp;'DATA for charts'!S$5&amp;"'!$t1"),$A2757-1,0)),OFFSET(INDIRECT("'"&amp;'DATA for charts'!S$5&amp;"'!$t1"),$A2757-1,0),NA())</f>
        <v>#N/A</v>
      </c>
    </row>
    <row r="2758" spans="1:19">
      <c r="A2758" s="226">
        <f t="shared" si="1642"/>
        <v>240</v>
      </c>
      <c r="B2758" s="8">
        <v>11</v>
      </c>
      <c r="C2758" s="28">
        <f ca="1">IF(ISNUMBER(OFFSET(INDIRECT("'"&amp;'DATA for charts'!C$5&amp;"'!$t1"),$A2758-1,0)),OFFSET(INDIRECT("'"&amp;'DATA for charts'!C$5&amp;"'!$t1"),$A2758-1,0),NA())</f>
        <v>238.46</v>
      </c>
      <c r="D2758" s="28">
        <f ca="1">IF(ISNUMBER(OFFSET(INDIRECT("'"&amp;'DATA for charts'!D$5&amp;"'!$t1"),$A2758-1,0)),OFFSET(INDIRECT("'"&amp;'DATA for charts'!D$5&amp;"'!$t1"),$A2758-1,0),NA())</f>
        <v>229.03139999999999</v>
      </c>
      <c r="E2758" s="28">
        <f ca="1">IF(ISNUMBER(OFFSET(INDIRECT("'"&amp;'DATA for charts'!E$5&amp;"'!$t1"),$A2758-1,0)),OFFSET(INDIRECT("'"&amp;'DATA for charts'!E$5&amp;"'!$t1"),$A2758-1,0),NA())</f>
        <v>244.33</v>
      </c>
      <c r="F2758" s="28">
        <f ca="1">IF(ISNUMBER(OFFSET(INDIRECT("'"&amp;'DATA for charts'!F$5&amp;"'!$t1"),$A2758-1,0)),OFFSET(INDIRECT("'"&amp;'DATA for charts'!F$5&amp;"'!$t1"),$A2758-1,0),NA())</f>
        <v>244.31352333007999</v>
      </c>
      <c r="G2758" s="28">
        <f ca="1">IF(ISNUMBER(OFFSET(INDIRECT("'"&amp;'DATA for charts'!G$5&amp;"'!$t1"),$A2758-1,0)),OFFSET(INDIRECT("'"&amp;'DATA for charts'!G$5&amp;"'!$t1"),$A2758-1,0),NA())</f>
        <v>238.75</v>
      </c>
      <c r="H2758" s="28">
        <f ca="1">IF(ISNUMBER(OFFSET(INDIRECT("'"&amp;'DATA for charts'!H$5&amp;"'!$t1"),$A2758-1,0)),OFFSET(INDIRECT("'"&amp;'DATA for charts'!H$5&amp;"'!$t1"),$A2758-1,0),NA())</f>
        <v>245.268276328204</v>
      </c>
      <c r="I2758" s="28" t="e">
        <f ca="1">IF(ISNUMBER(OFFSET(INDIRECT("'"&amp;'DATA for charts'!I$5&amp;"'!$t1"),$A2758-1,0)),OFFSET(INDIRECT("'"&amp;'DATA for charts'!I$5&amp;"'!$t1"),$A2758-1,0),NA())</f>
        <v>#N/A</v>
      </c>
      <c r="J2758" s="28" t="e">
        <f ca="1">IF(ISNUMBER(OFFSET(INDIRECT("'"&amp;'DATA for charts'!J$5&amp;"'!$t1"),$A2758-1,0)),OFFSET(INDIRECT("'"&amp;'DATA for charts'!J$5&amp;"'!$t1"),$A2758-1,0),NA())</f>
        <v>#N/A</v>
      </c>
      <c r="K2758" s="28" t="e">
        <f ca="1">IF(ISNUMBER(OFFSET(INDIRECT("'"&amp;'DATA for charts'!K$5&amp;"'!$t1"),$A2758-1,0)),OFFSET(INDIRECT("'"&amp;'DATA for charts'!K$5&amp;"'!$t1"),$A2758-1,0),NA())</f>
        <v>#N/A</v>
      </c>
      <c r="L2758" s="28" t="e">
        <f ca="1">IF(ISNUMBER(OFFSET(INDIRECT("'"&amp;'DATA for charts'!L$5&amp;"'!$t1"),$A2758-1,0)),OFFSET(INDIRECT("'"&amp;'DATA for charts'!L$5&amp;"'!$t1"),$A2758-1,0),NA())</f>
        <v>#N/A</v>
      </c>
      <c r="M2758" s="28" t="e">
        <f ca="1">IF(ISNUMBER(OFFSET(INDIRECT("'"&amp;'DATA for charts'!M$5&amp;"'!$t1"),$A2758-1,0)),OFFSET(INDIRECT("'"&amp;'DATA for charts'!M$5&amp;"'!$t1"),$A2758-1,0),NA())</f>
        <v>#N/A</v>
      </c>
      <c r="N2758" s="28" t="e">
        <f ca="1">IF(ISNUMBER(OFFSET(INDIRECT("'"&amp;'DATA for charts'!N$5&amp;"'!$t1"),$A2758-1,0)),OFFSET(INDIRECT("'"&amp;'DATA for charts'!N$5&amp;"'!$t1"),$A2758-1,0),NA())</f>
        <v>#N/A</v>
      </c>
      <c r="O2758" s="28" t="e">
        <f ca="1">IF(ISNUMBER(OFFSET(INDIRECT("'"&amp;'DATA for charts'!O$5&amp;"'!$t1"),$A2758-1,0)),OFFSET(INDIRECT("'"&amp;'DATA for charts'!O$5&amp;"'!$t1"),$A2758-1,0),NA())</f>
        <v>#N/A</v>
      </c>
      <c r="P2758" s="28" t="e">
        <f ca="1">IF(ISNUMBER(OFFSET(INDIRECT("'"&amp;'DATA for charts'!P$5&amp;"'!$t1"),$A2758-1,0)),OFFSET(INDIRECT("'"&amp;'DATA for charts'!P$5&amp;"'!$t1"),$A2758-1,0),NA())</f>
        <v>#N/A</v>
      </c>
      <c r="Q2758" s="28" t="e">
        <f ca="1">IF(ISNUMBER(OFFSET(INDIRECT("'"&amp;'DATA for charts'!Q$5&amp;"'!$t1"),$A2758-1,0)),OFFSET(INDIRECT("'"&amp;'DATA for charts'!Q$5&amp;"'!$t1"),$A2758-1,0),NA())</f>
        <v>#N/A</v>
      </c>
      <c r="R2758" s="28" t="e">
        <f ca="1">IF(ISNUMBER(OFFSET(INDIRECT("'"&amp;'DATA for charts'!R$5&amp;"'!$t1"),$A2758-1,0)),OFFSET(INDIRECT("'"&amp;'DATA for charts'!R$5&amp;"'!$t1"),$A2758-1,0),NA())</f>
        <v>#N/A</v>
      </c>
      <c r="S2758" s="28" t="e">
        <f ca="1">IF(ISNUMBER(OFFSET(INDIRECT("'"&amp;'DATA for charts'!S$5&amp;"'!$t1"),$A2758-1,0)),OFFSET(INDIRECT("'"&amp;'DATA for charts'!S$5&amp;"'!$t1"),$A2758-1,0),NA())</f>
        <v>#N/A</v>
      </c>
    </row>
    <row r="2759" spans="1:19">
      <c r="A2759" s="226">
        <f t="shared" si="1642"/>
        <v>241</v>
      </c>
      <c r="B2759" s="8">
        <v>12</v>
      </c>
      <c r="C2759" s="28">
        <f ca="1">IF(ISNUMBER(OFFSET(INDIRECT("'"&amp;'DATA for charts'!C$5&amp;"'!$t1"),$A2759-1,0)),OFFSET(INDIRECT("'"&amp;'DATA for charts'!C$5&amp;"'!$t1"),$A2759-1,0),NA())</f>
        <v>283.58999999999997</v>
      </c>
      <c r="D2759" s="28">
        <f ca="1">IF(ISNUMBER(OFFSET(INDIRECT("'"&amp;'DATA for charts'!D$5&amp;"'!$t1"),$A2759-1,0)),OFFSET(INDIRECT("'"&amp;'DATA for charts'!D$5&amp;"'!$t1"),$A2759-1,0),NA())</f>
        <v>280.75279999999998</v>
      </c>
      <c r="E2759" s="28">
        <f ca="1">IF(ISNUMBER(OFFSET(INDIRECT("'"&amp;'DATA for charts'!E$5&amp;"'!$t1"),$A2759-1,0)),OFFSET(INDIRECT("'"&amp;'DATA for charts'!E$5&amp;"'!$t1"),$A2759-1,0),NA())</f>
        <v>293.02999999999997</v>
      </c>
      <c r="F2759" s="28">
        <f ca="1">IF(ISNUMBER(OFFSET(INDIRECT("'"&amp;'DATA for charts'!F$5&amp;"'!$t1"),$A2759-1,0)),OFFSET(INDIRECT("'"&amp;'DATA for charts'!F$5&amp;"'!$t1"),$A2759-1,0),NA())</f>
        <v>286.20687656068998</v>
      </c>
      <c r="G2759" s="28">
        <f ca="1">IF(ISNUMBER(OFFSET(INDIRECT("'"&amp;'DATA for charts'!G$5&amp;"'!$t1"),$A2759-1,0)),OFFSET(INDIRECT("'"&amp;'DATA for charts'!G$5&amp;"'!$t1"),$A2759-1,0),NA())</f>
        <v>284.99</v>
      </c>
      <c r="H2759" s="28">
        <f ca="1">IF(ISNUMBER(OFFSET(INDIRECT("'"&amp;'DATA for charts'!H$5&amp;"'!$t1"),$A2759-1,0)),OFFSET(INDIRECT("'"&amp;'DATA for charts'!H$5&amp;"'!$t1"),$A2759-1,0),NA())</f>
        <v>294.36307031727398</v>
      </c>
      <c r="I2759" s="28" t="e">
        <f ca="1">IF(ISNUMBER(OFFSET(INDIRECT("'"&amp;'DATA for charts'!I$5&amp;"'!$t1"),$A2759-1,0)),OFFSET(INDIRECT("'"&amp;'DATA for charts'!I$5&amp;"'!$t1"),$A2759-1,0),NA())</f>
        <v>#N/A</v>
      </c>
      <c r="J2759" s="28" t="e">
        <f ca="1">IF(ISNUMBER(OFFSET(INDIRECT("'"&amp;'DATA for charts'!J$5&amp;"'!$t1"),$A2759-1,0)),OFFSET(INDIRECT("'"&amp;'DATA for charts'!J$5&amp;"'!$t1"),$A2759-1,0),NA())</f>
        <v>#N/A</v>
      </c>
      <c r="K2759" s="28" t="e">
        <f ca="1">IF(ISNUMBER(OFFSET(INDIRECT("'"&amp;'DATA for charts'!K$5&amp;"'!$t1"),$A2759-1,0)),OFFSET(INDIRECT("'"&amp;'DATA for charts'!K$5&amp;"'!$t1"),$A2759-1,0),NA())</f>
        <v>#N/A</v>
      </c>
      <c r="L2759" s="28" t="e">
        <f ca="1">IF(ISNUMBER(OFFSET(INDIRECT("'"&amp;'DATA for charts'!L$5&amp;"'!$t1"),$A2759-1,0)),OFFSET(INDIRECT("'"&amp;'DATA for charts'!L$5&amp;"'!$t1"),$A2759-1,0),NA())</f>
        <v>#N/A</v>
      </c>
      <c r="M2759" s="28" t="e">
        <f ca="1">IF(ISNUMBER(OFFSET(INDIRECT("'"&amp;'DATA for charts'!M$5&amp;"'!$t1"),$A2759-1,0)),OFFSET(INDIRECT("'"&amp;'DATA for charts'!M$5&amp;"'!$t1"),$A2759-1,0),NA())</f>
        <v>#N/A</v>
      </c>
      <c r="N2759" s="28" t="e">
        <f ca="1">IF(ISNUMBER(OFFSET(INDIRECT("'"&amp;'DATA for charts'!N$5&amp;"'!$t1"),$A2759-1,0)),OFFSET(INDIRECT("'"&amp;'DATA for charts'!N$5&amp;"'!$t1"),$A2759-1,0),NA())</f>
        <v>#N/A</v>
      </c>
      <c r="O2759" s="28" t="e">
        <f ca="1">IF(ISNUMBER(OFFSET(INDIRECT("'"&amp;'DATA for charts'!O$5&amp;"'!$t1"),$A2759-1,0)),OFFSET(INDIRECT("'"&amp;'DATA for charts'!O$5&amp;"'!$t1"),$A2759-1,0),NA())</f>
        <v>#N/A</v>
      </c>
      <c r="P2759" s="28" t="e">
        <f ca="1">IF(ISNUMBER(OFFSET(INDIRECT("'"&amp;'DATA for charts'!P$5&amp;"'!$t1"),$A2759-1,0)),OFFSET(INDIRECT("'"&amp;'DATA for charts'!P$5&amp;"'!$t1"),$A2759-1,0),NA())</f>
        <v>#N/A</v>
      </c>
      <c r="Q2759" s="28" t="e">
        <f ca="1">IF(ISNUMBER(OFFSET(INDIRECT("'"&amp;'DATA for charts'!Q$5&amp;"'!$t1"),$A2759-1,0)),OFFSET(INDIRECT("'"&amp;'DATA for charts'!Q$5&amp;"'!$t1"),$A2759-1,0),NA())</f>
        <v>#N/A</v>
      </c>
      <c r="R2759" s="28" t="e">
        <f ca="1">IF(ISNUMBER(OFFSET(INDIRECT("'"&amp;'DATA for charts'!R$5&amp;"'!$t1"),$A2759-1,0)),OFFSET(INDIRECT("'"&amp;'DATA for charts'!R$5&amp;"'!$t1"),$A2759-1,0),NA())</f>
        <v>#N/A</v>
      </c>
      <c r="S2759" s="28" t="e">
        <f ca="1">IF(ISNUMBER(OFFSET(INDIRECT("'"&amp;'DATA for charts'!S$5&amp;"'!$t1"),$A2759-1,0)),OFFSET(INDIRECT("'"&amp;'DATA for charts'!S$5&amp;"'!$t1"),$A2759-1,0),NA())</f>
        <v>#N/A</v>
      </c>
    </row>
    <row r="2760" spans="1:19">
      <c r="A2760" s="226">
        <f t="shared" si="1642"/>
        <v>242</v>
      </c>
      <c r="B2760" s="8">
        <v>13</v>
      </c>
      <c r="C2760" s="28">
        <f ca="1">IF(ISNUMBER(OFFSET(INDIRECT("'"&amp;'DATA for charts'!C$5&amp;"'!$t1"),$A2760-1,0)),OFFSET(INDIRECT("'"&amp;'DATA for charts'!C$5&amp;"'!$t1"),$A2760-1,0),NA())</f>
        <v>287.12</v>
      </c>
      <c r="D2760" s="28">
        <f ca="1">IF(ISNUMBER(OFFSET(INDIRECT("'"&amp;'DATA for charts'!D$5&amp;"'!$t1"),$A2760-1,0)),OFFSET(INDIRECT("'"&amp;'DATA for charts'!D$5&amp;"'!$t1"),$A2760-1,0),NA())</f>
        <v>281.12209999999999</v>
      </c>
      <c r="E2760" s="28">
        <f ca="1">IF(ISNUMBER(OFFSET(INDIRECT("'"&amp;'DATA for charts'!E$5&amp;"'!$t1"),$A2760-1,0)),OFFSET(INDIRECT("'"&amp;'DATA for charts'!E$5&amp;"'!$t1"),$A2760-1,0),NA())</f>
        <v>297.25</v>
      </c>
      <c r="F2760" s="28">
        <f ca="1">IF(ISNUMBER(OFFSET(INDIRECT("'"&amp;'DATA for charts'!F$5&amp;"'!$t1"),$A2760-1,0)),OFFSET(INDIRECT("'"&amp;'DATA for charts'!F$5&amp;"'!$t1"),$A2760-1,0),NA())</f>
        <v>285.46907113766503</v>
      </c>
      <c r="G2760" s="28">
        <f ca="1">IF(ISNUMBER(OFFSET(INDIRECT("'"&amp;'DATA for charts'!G$5&amp;"'!$t1"),$A2760-1,0)),OFFSET(INDIRECT("'"&amp;'DATA for charts'!G$5&amp;"'!$t1"),$A2760-1,0),NA())</f>
        <v>288.31</v>
      </c>
      <c r="H2760" s="28">
        <f ca="1">IF(ISNUMBER(OFFSET(INDIRECT("'"&amp;'DATA for charts'!H$5&amp;"'!$t1"),$A2760-1,0)),OFFSET(INDIRECT("'"&amp;'DATA for charts'!H$5&amp;"'!$t1"),$A2760-1,0),NA())</f>
        <v>296.21532618785</v>
      </c>
      <c r="I2760" s="28" t="e">
        <f ca="1">IF(ISNUMBER(OFFSET(INDIRECT("'"&amp;'DATA for charts'!I$5&amp;"'!$t1"),$A2760-1,0)),OFFSET(INDIRECT("'"&amp;'DATA for charts'!I$5&amp;"'!$t1"),$A2760-1,0),NA())</f>
        <v>#N/A</v>
      </c>
      <c r="J2760" s="28" t="e">
        <f ca="1">IF(ISNUMBER(OFFSET(INDIRECT("'"&amp;'DATA for charts'!J$5&amp;"'!$t1"),$A2760-1,0)),OFFSET(INDIRECT("'"&amp;'DATA for charts'!J$5&amp;"'!$t1"),$A2760-1,0),NA())</f>
        <v>#N/A</v>
      </c>
      <c r="K2760" s="28" t="e">
        <f ca="1">IF(ISNUMBER(OFFSET(INDIRECT("'"&amp;'DATA for charts'!K$5&amp;"'!$t1"),$A2760-1,0)),OFFSET(INDIRECT("'"&amp;'DATA for charts'!K$5&amp;"'!$t1"),$A2760-1,0),NA())</f>
        <v>#N/A</v>
      </c>
      <c r="L2760" s="28" t="e">
        <f ca="1">IF(ISNUMBER(OFFSET(INDIRECT("'"&amp;'DATA for charts'!L$5&amp;"'!$t1"),$A2760-1,0)),OFFSET(INDIRECT("'"&amp;'DATA for charts'!L$5&amp;"'!$t1"),$A2760-1,0),NA())</f>
        <v>#N/A</v>
      </c>
      <c r="M2760" s="28" t="e">
        <f ca="1">IF(ISNUMBER(OFFSET(INDIRECT("'"&amp;'DATA for charts'!M$5&amp;"'!$t1"),$A2760-1,0)),OFFSET(INDIRECT("'"&amp;'DATA for charts'!M$5&amp;"'!$t1"),$A2760-1,0),NA())</f>
        <v>#N/A</v>
      </c>
      <c r="N2760" s="28" t="e">
        <f ca="1">IF(ISNUMBER(OFFSET(INDIRECT("'"&amp;'DATA for charts'!N$5&amp;"'!$t1"),$A2760-1,0)),OFFSET(INDIRECT("'"&amp;'DATA for charts'!N$5&amp;"'!$t1"),$A2760-1,0),NA())</f>
        <v>#N/A</v>
      </c>
      <c r="O2760" s="28" t="e">
        <f ca="1">IF(ISNUMBER(OFFSET(INDIRECT("'"&amp;'DATA for charts'!O$5&amp;"'!$t1"),$A2760-1,0)),OFFSET(INDIRECT("'"&amp;'DATA for charts'!O$5&amp;"'!$t1"),$A2760-1,0),NA())</f>
        <v>#N/A</v>
      </c>
      <c r="P2760" s="28" t="e">
        <f ca="1">IF(ISNUMBER(OFFSET(INDIRECT("'"&amp;'DATA for charts'!P$5&amp;"'!$t1"),$A2760-1,0)),OFFSET(INDIRECT("'"&amp;'DATA for charts'!P$5&amp;"'!$t1"),$A2760-1,0),NA())</f>
        <v>#N/A</v>
      </c>
      <c r="Q2760" s="28" t="e">
        <f ca="1">IF(ISNUMBER(OFFSET(INDIRECT("'"&amp;'DATA for charts'!Q$5&amp;"'!$t1"),$A2760-1,0)),OFFSET(INDIRECT("'"&amp;'DATA for charts'!Q$5&amp;"'!$t1"),$A2760-1,0),NA())</f>
        <v>#N/A</v>
      </c>
      <c r="R2760" s="28" t="e">
        <f ca="1">IF(ISNUMBER(OFFSET(INDIRECT("'"&amp;'DATA for charts'!R$5&amp;"'!$t1"),$A2760-1,0)),OFFSET(INDIRECT("'"&amp;'DATA for charts'!R$5&amp;"'!$t1"),$A2760-1,0),NA())</f>
        <v>#N/A</v>
      </c>
      <c r="S2760" s="28" t="e">
        <f ca="1">IF(ISNUMBER(OFFSET(INDIRECT("'"&amp;'DATA for charts'!S$5&amp;"'!$t1"),$A2760-1,0)),OFFSET(INDIRECT("'"&amp;'DATA for charts'!S$5&amp;"'!$t1"),$A2760-1,0),NA())</f>
        <v>#N/A</v>
      </c>
    </row>
    <row r="2761" spans="1:19">
      <c r="A2761" s="226">
        <f t="shared" si="1642"/>
        <v>243</v>
      </c>
      <c r="B2761" s="8">
        <v>14</v>
      </c>
      <c r="C2761" s="28">
        <f ca="1">IF(ISNUMBER(OFFSET(INDIRECT("'"&amp;'DATA for charts'!C$5&amp;"'!$t1"),$A2761-1,0)),OFFSET(INDIRECT("'"&amp;'DATA for charts'!C$5&amp;"'!$t1"),$A2761-1,0),NA())</f>
        <v>247.65</v>
      </c>
      <c r="D2761" s="28">
        <f ca="1">IF(ISNUMBER(OFFSET(INDIRECT("'"&amp;'DATA for charts'!D$5&amp;"'!$t1"),$A2761-1,0)),OFFSET(INDIRECT("'"&amp;'DATA for charts'!D$5&amp;"'!$t1"),$A2761-1,0),NA())</f>
        <v>242.0489</v>
      </c>
      <c r="E2761" s="28">
        <f ca="1">IF(ISNUMBER(OFFSET(INDIRECT("'"&amp;'DATA for charts'!E$5&amp;"'!$t1"),$A2761-1,0)),OFFSET(INDIRECT("'"&amp;'DATA for charts'!E$5&amp;"'!$t1"),$A2761-1,0),NA())</f>
        <v>255.91</v>
      </c>
      <c r="F2761" s="28">
        <f ca="1">IF(ISNUMBER(OFFSET(INDIRECT("'"&amp;'DATA for charts'!F$5&amp;"'!$t1"),$A2761-1,0)),OFFSET(INDIRECT("'"&amp;'DATA for charts'!F$5&amp;"'!$t1"),$A2761-1,0),NA())</f>
        <v>242.65707436482501</v>
      </c>
      <c r="G2761" s="28">
        <f ca="1">IF(ISNUMBER(OFFSET(INDIRECT("'"&amp;'DATA for charts'!G$5&amp;"'!$t1"),$A2761-1,0)),OFFSET(INDIRECT("'"&amp;'DATA for charts'!G$5&amp;"'!$t1"),$A2761-1,0),NA())</f>
        <v>247.87</v>
      </c>
      <c r="H2761" s="28">
        <f ca="1">IF(ISNUMBER(OFFSET(INDIRECT("'"&amp;'DATA for charts'!H$5&amp;"'!$t1"),$A2761-1,0)),OFFSET(INDIRECT("'"&amp;'DATA for charts'!H$5&amp;"'!$t1"),$A2761-1,0),NA())</f>
        <v>257.39933383620701</v>
      </c>
      <c r="I2761" s="28" t="e">
        <f ca="1">IF(ISNUMBER(OFFSET(INDIRECT("'"&amp;'DATA for charts'!I$5&amp;"'!$t1"),$A2761-1,0)),OFFSET(INDIRECT("'"&amp;'DATA for charts'!I$5&amp;"'!$t1"),$A2761-1,0),NA())</f>
        <v>#N/A</v>
      </c>
      <c r="J2761" s="28" t="e">
        <f ca="1">IF(ISNUMBER(OFFSET(INDIRECT("'"&amp;'DATA for charts'!J$5&amp;"'!$t1"),$A2761-1,0)),OFFSET(INDIRECT("'"&amp;'DATA for charts'!J$5&amp;"'!$t1"),$A2761-1,0),NA())</f>
        <v>#N/A</v>
      </c>
      <c r="K2761" s="28" t="e">
        <f ca="1">IF(ISNUMBER(OFFSET(INDIRECT("'"&amp;'DATA for charts'!K$5&amp;"'!$t1"),$A2761-1,0)),OFFSET(INDIRECT("'"&amp;'DATA for charts'!K$5&amp;"'!$t1"),$A2761-1,0),NA())</f>
        <v>#N/A</v>
      </c>
      <c r="L2761" s="28" t="e">
        <f ca="1">IF(ISNUMBER(OFFSET(INDIRECT("'"&amp;'DATA for charts'!L$5&amp;"'!$t1"),$A2761-1,0)),OFFSET(INDIRECT("'"&amp;'DATA for charts'!L$5&amp;"'!$t1"),$A2761-1,0),NA())</f>
        <v>#N/A</v>
      </c>
      <c r="M2761" s="28" t="e">
        <f ca="1">IF(ISNUMBER(OFFSET(INDIRECT("'"&amp;'DATA for charts'!M$5&amp;"'!$t1"),$A2761-1,0)),OFFSET(INDIRECT("'"&amp;'DATA for charts'!M$5&amp;"'!$t1"),$A2761-1,0),NA())</f>
        <v>#N/A</v>
      </c>
      <c r="N2761" s="28" t="e">
        <f ca="1">IF(ISNUMBER(OFFSET(INDIRECT("'"&amp;'DATA for charts'!N$5&amp;"'!$t1"),$A2761-1,0)),OFFSET(INDIRECT("'"&amp;'DATA for charts'!N$5&amp;"'!$t1"),$A2761-1,0),NA())</f>
        <v>#N/A</v>
      </c>
      <c r="O2761" s="28" t="e">
        <f ca="1">IF(ISNUMBER(OFFSET(INDIRECT("'"&amp;'DATA for charts'!O$5&amp;"'!$t1"),$A2761-1,0)),OFFSET(INDIRECT("'"&amp;'DATA for charts'!O$5&amp;"'!$t1"),$A2761-1,0),NA())</f>
        <v>#N/A</v>
      </c>
      <c r="P2761" s="28" t="e">
        <f ca="1">IF(ISNUMBER(OFFSET(INDIRECT("'"&amp;'DATA for charts'!P$5&amp;"'!$t1"),$A2761-1,0)),OFFSET(INDIRECT("'"&amp;'DATA for charts'!P$5&amp;"'!$t1"),$A2761-1,0),NA())</f>
        <v>#N/A</v>
      </c>
      <c r="Q2761" s="28" t="e">
        <f ca="1">IF(ISNUMBER(OFFSET(INDIRECT("'"&amp;'DATA for charts'!Q$5&amp;"'!$t1"),$A2761-1,0)),OFFSET(INDIRECT("'"&amp;'DATA for charts'!Q$5&amp;"'!$t1"),$A2761-1,0),NA())</f>
        <v>#N/A</v>
      </c>
      <c r="R2761" s="28" t="e">
        <f ca="1">IF(ISNUMBER(OFFSET(INDIRECT("'"&amp;'DATA for charts'!R$5&amp;"'!$t1"),$A2761-1,0)),OFFSET(INDIRECT("'"&amp;'DATA for charts'!R$5&amp;"'!$t1"),$A2761-1,0),NA())</f>
        <v>#N/A</v>
      </c>
      <c r="S2761" s="28" t="e">
        <f ca="1">IF(ISNUMBER(OFFSET(INDIRECT("'"&amp;'DATA for charts'!S$5&amp;"'!$t1"),$A2761-1,0)),OFFSET(INDIRECT("'"&amp;'DATA for charts'!S$5&amp;"'!$t1"),$A2761-1,0),NA())</f>
        <v>#N/A</v>
      </c>
    </row>
    <row r="2762" spans="1:19">
      <c r="A2762" s="226">
        <f t="shared" si="1642"/>
        <v>244</v>
      </c>
      <c r="B2762" s="8">
        <v>15</v>
      </c>
      <c r="C2762" s="28">
        <f ca="1">IF(ISNUMBER(OFFSET(INDIRECT("'"&amp;'DATA for charts'!C$5&amp;"'!$t1"),$A2762-1,0)),OFFSET(INDIRECT("'"&amp;'DATA for charts'!C$5&amp;"'!$t1"),$A2762-1,0),NA())</f>
        <v>175.19</v>
      </c>
      <c r="D2762" s="28">
        <f ca="1">IF(ISNUMBER(OFFSET(INDIRECT("'"&amp;'DATA for charts'!D$5&amp;"'!$t1"),$A2762-1,0)),OFFSET(INDIRECT("'"&amp;'DATA for charts'!D$5&amp;"'!$t1"),$A2762-1,0),NA())</f>
        <v>166.49950000000001</v>
      </c>
      <c r="E2762" s="28">
        <f ca="1">IF(ISNUMBER(OFFSET(INDIRECT("'"&amp;'DATA for charts'!E$5&amp;"'!$t1"),$A2762-1,0)),OFFSET(INDIRECT("'"&amp;'DATA for charts'!E$5&amp;"'!$t1"),$A2762-1,0),NA())</f>
        <v>179.73</v>
      </c>
      <c r="F2762" s="28">
        <f ca="1">IF(ISNUMBER(OFFSET(INDIRECT("'"&amp;'DATA for charts'!F$5&amp;"'!$t1"),$A2762-1,0)),OFFSET(INDIRECT("'"&amp;'DATA for charts'!F$5&amp;"'!$t1"),$A2762-1,0),NA())</f>
        <v>168.667795221635</v>
      </c>
      <c r="G2762" s="28">
        <f ca="1">IF(ISNUMBER(OFFSET(INDIRECT("'"&amp;'DATA for charts'!G$5&amp;"'!$t1"),$A2762-1,0)),OFFSET(INDIRECT("'"&amp;'DATA for charts'!G$5&amp;"'!$t1"),$A2762-1,0),NA())</f>
        <v>178.35</v>
      </c>
      <c r="H2762" s="28">
        <f ca="1">IF(ISNUMBER(OFFSET(INDIRECT("'"&amp;'DATA for charts'!H$5&amp;"'!$t1"),$A2762-1,0)),OFFSET(INDIRECT("'"&amp;'DATA for charts'!H$5&amp;"'!$t1"),$A2762-1,0),NA())</f>
        <v>185.080711879929</v>
      </c>
      <c r="I2762" s="28" t="e">
        <f ca="1">IF(ISNUMBER(OFFSET(INDIRECT("'"&amp;'DATA for charts'!I$5&amp;"'!$t1"),$A2762-1,0)),OFFSET(INDIRECT("'"&amp;'DATA for charts'!I$5&amp;"'!$t1"),$A2762-1,0),NA())</f>
        <v>#N/A</v>
      </c>
      <c r="J2762" s="28" t="e">
        <f ca="1">IF(ISNUMBER(OFFSET(INDIRECT("'"&amp;'DATA for charts'!J$5&amp;"'!$t1"),$A2762-1,0)),OFFSET(INDIRECT("'"&amp;'DATA for charts'!J$5&amp;"'!$t1"),$A2762-1,0),NA())</f>
        <v>#N/A</v>
      </c>
      <c r="K2762" s="28" t="e">
        <f ca="1">IF(ISNUMBER(OFFSET(INDIRECT("'"&amp;'DATA for charts'!K$5&amp;"'!$t1"),$A2762-1,0)),OFFSET(INDIRECT("'"&amp;'DATA for charts'!K$5&amp;"'!$t1"),$A2762-1,0),NA())</f>
        <v>#N/A</v>
      </c>
      <c r="L2762" s="28" t="e">
        <f ca="1">IF(ISNUMBER(OFFSET(INDIRECT("'"&amp;'DATA for charts'!L$5&amp;"'!$t1"),$A2762-1,0)),OFFSET(INDIRECT("'"&amp;'DATA for charts'!L$5&amp;"'!$t1"),$A2762-1,0),NA())</f>
        <v>#N/A</v>
      </c>
      <c r="M2762" s="28" t="e">
        <f ca="1">IF(ISNUMBER(OFFSET(INDIRECT("'"&amp;'DATA for charts'!M$5&amp;"'!$t1"),$A2762-1,0)),OFFSET(INDIRECT("'"&amp;'DATA for charts'!M$5&amp;"'!$t1"),$A2762-1,0),NA())</f>
        <v>#N/A</v>
      </c>
      <c r="N2762" s="28" t="e">
        <f ca="1">IF(ISNUMBER(OFFSET(INDIRECT("'"&amp;'DATA for charts'!N$5&amp;"'!$t1"),$A2762-1,0)),OFFSET(INDIRECT("'"&amp;'DATA for charts'!N$5&amp;"'!$t1"),$A2762-1,0),NA())</f>
        <v>#N/A</v>
      </c>
      <c r="O2762" s="28" t="e">
        <f ca="1">IF(ISNUMBER(OFFSET(INDIRECT("'"&amp;'DATA for charts'!O$5&amp;"'!$t1"),$A2762-1,0)),OFFSET(INDIRECT("'"&amp;'DATA for charts'!O$5&amp;"'!$t1"),$A2762-1,0),NA())</f>
        <v>#N/A</v>
      </c>
      <c r="P2762" s="28" t="e">
        <f ca="1">IF(ISNUMBER(OFFSET(INDIRECT("'"&amp;'DATA for charts'!P$5&amp;"'!$t1"),$A2762-1,0)),OFFSET(INDIRECT("'"&amp;'DATA for charts'!P$5&amp;"'!$t1"),$A2762-1,0),NA())</f>
        <v>#N/A</v>
      </c>
      <c r="Q2762" s="28" t="e">
        <f ca="1">IF(ISNUMBER(OFFSET(INDIRECT("'"&amp;'DATA for charts'!Q$5&amp;"'!$t1"),$A2762-1,0)),OFFSET(INDIRECT("'"&amp;'DATA for charts'!Q$5&amp;"'!$t1"),$A2762-1,0),NA())</f>
        <v>#N/A</v>
      </c>
      <c r="R2762" s="28" t="e">
        <f ca="1">IF(ISNUMBER(OFFSET(INDIRECT("'"&amp;'DATA for charts'!R$5&amp;"'!$t1"),$A2762-1,0)),OFFSET(INDIRECT("'"&amp;'DATA for charts'!R$5&amp;"'!$t1"),$A2762-1,0),NA())</f>
        <v>#N/A</v>
      </c>
      <c r="S2762" s="28" t="e">
        <f ca="1">IF(ISNUMBER(OFFSET(INDIRECT("'"&amp;'DATA for charts'!S$5&amp;"'!$t1"),$A2762-1,0)),OFFSET(INDIRECT("'"&amp;'DATA for charts'!S$5&amp;"'!$t1"),$A2762-1,0),NA())</f>
        <v>#N/A</v>
      </c>
    </row>
    <row r="2763" spans="1:19">
      <c r="A2763" s="226">
        <f t="shared" si="1642"/>
        <v>245</v>
      </c>
      <c r="B2763" s="8">
        <v>16</v>
      </c>
      <c r="C2763" s="28">
        <f ca="1">IF(ISNUMBER(OFFSET(INDIRECT("'"&amp;'DATA for charts'!C$5&amp;"'!$t1"),$A2763-1,0)),OFFSET(INDIRECT("'"&amp;'DATA for charts'!C$5&amp;"'!$t1"),$A2763-1,0),NA())</f>
        <v>98.49</v>
      </c>
      <c r="D2763" s="28">
        <f ca="1">IF(ISNUMBER(OFFSET(INDIRECT("'"&amp;'DATA for charts'!D$5&amp;"'!$t1"),$A2763-1,0)),OFFSET(INDIRECT("'"&amp;'DATA for charts'!D$5&amp;"'!$t1"),$A2763-1,0),NA())</f>
        <v>83.743579999999994</v>
      </c>
      <c r="E2763" s="28">
        <f ca="1">IF(ISNUMBER(OFFSET(INDIRECT("'"&amp;'DATA for charts'!E$5&amp;"'!$t1"),$A2763-1,0)),OFFSET(INDIRECT("'"&amp;'DATA for charts'!E$5&amp;"'!$t1"),$A2763-1,0),NA())</f>
        <v>97.78</v>
      </c>
      <c r="F2763" s="28">
        <f ca="1">IF(ISNUMBER(OFFSET(INDIRECT("'"&amp;'DATA for charts'!F$5&amp;"'!$t1"),$A2763-1,0)),OFFSET(INDIRECT("'"&amp;'DATA for charts'!F$5&amp;"'!$t1"),$A2763-1,0),NA())</f>
        <v>94.968175650295166</v>
      </c>
      <c r="G2763" s="28">
        <f ca="1">IF(ISNUMBER(OFFSET(INDIRECT("'"&amp;'DATA for charts'!G$5&amp;"'!$t1"),$A2763-1,0)),OFFSET(INDIRECT("'"&amp;'DATA for charts'!G$5&amp;"'!$t1"),$A2763-1,0),NA())</f>
        <v>103.01</v>
      </c>
      <c r="H2763" s="28">
        <f ca="1">IF(ISNUMBER(OFFSET(INDIRECT("'"&amp;'DATA for charts'!H$5&amp;"'!$t1"),$A2763-1,0)),OFFSET(INDIRECT("'"&amp;'DATA for charts'!H$5&amp;"'!$t1"),$A2763-1,0),NA())</f>
        <v>100.62284847712701</v>
      </c>
      <c r="I2763" s="28" t="e">
        <f ca="1">IF(ISNUMBER(OFFSET(INDIRECT("'"&amp;'DATA for charts'!I$5&amp;"'!$t1"),$A2763-1,0)),OFFSET(INDIRECT("'"&amp;'DATA for charts'!I$5&amp;"'!$t1"),$A2763-1,0),NA())</f>
        <v>#N/A</v>
      </c>
      <c r="J2763" s="28" t="e">
        <f ca="1">IF(ISNUMBER(OFFSET(INDIRECT("'"&amp;'DATA for charts'!J$5&amp;"'!$t1"),$A2763-1,0)),OFFSET(INDIRECT("'"&amp;'DATA for charts'!J$5&amp;"'!$t1"),$A2763-1,0),NA())</f>
        <v>#N/A</v>
      </c>
      <c r="K2763" s="28" t="e">
        <f ca="1">IF(ISNUMBER(OFFSET(INDIRECT("'"&amp;'DATA for charts'!K$5&amp;"'!$t1"),$A2763-1,0)),OFFSET(INDIRECT("'"&amp;'DATA for charts'!K$5&amp;"'!$t1"),$A2763-1,0),NA())</f>
        <v>#N/A</v>
      </c>
      <c r="L2763" s="28" t="e">
        <f ca="1">IF(ISNUMBER(OFFSET(INDIRECT("'"&amp;'DATA for charts'!L$5&amp;"'!$t1"),$A2763-1,0)),OFFSET(INDIRECT("'"&amp;'DATA for charts'!L$5&amp;"'!$t1"),$A2763-1,0),NA())</f>
        <v>#N/A</v>
      </c>
      <c r="M2763" s="28" t="e">
        <f ca="1">IF(ISNUMBER(OFFSET(INDIRECT("'"&amp;'DATA for charts'!M$5&amp;"'!$t1"),$A2763-1,0)),OFFSET(INDIRECT("'"&amp;'DATA for charts'!M$5&amp;"'!$t1"),$A2763-1,0),NA())</f>
        <v>#N/A</v>
      </c>
      <c r="N2763" s="28" t="e">
        <f ca="1">IF(ISNUMBER(OFFSET(INDIRECT("'"&amp;'DATA for charts'!N$5&amp;"'!$t1"),$A2763-1,0)),OFFSET(INDIRECT("'"&amp;'DATA for charts'!N$5&amp;"'!$t1"),$A2763-1,0),NA())</f>
        <v>#N/A</v>
      </c>
      <c r="O2763" s="28" t="e">
        <f ca="1">IF(ISNUMBER(OFFSET(INDIRECT("'"&amp;'DATA for charts'!O$5&amp;"'!$t1"),$A2763-1,0)),OFFSET(INDIRECT("'"&amp;'DATA for charts'!O$5&amp;"'!$t1"),$A2763-1,0),NA())</f>
        <v>#N/A</v>
      </c>
      <c r="P2763" s="28" t="e">
        <f ca="1">IF(ISNUMBER(OFFSET(INDIRECT("'"&amp;'DATA for charts'!P$5&amp;"'!$t1"),$A2763-1,0)),OFFSET(INDIRECT("'"&amp;'DATA for charts'!P$5&amp;"'!$t1"),$A2763-1,0),NA())</f>
        <v>#N/A</v>
      </c>
      <c r="Q2763" s="28" t="e">
        <f ca="1">IF(ISNUMBER(OFFSET(INDIRECT("'"&amp;'DATA for charts'!Q$5&amp;"'!$t1"),$A2763-1,0)),OFFSET(INDIRECT("'"&amp;'DATA for charts'!Q$5&amp;"'!$t1"),$A2763-1,0),NA())</f>
        <v>#N/A</v>
      </c>
      <c r="R2763" s="28" t="e">
        <f ca="1">IF(ISNUMBER(OFFSET(INDIRECT("'"&amp;'DATA for charts'!R$5&amp;"'!$t1"),$A2763-1,0)),OFFSET(INDIRECT("'"&amp;'DATA for charts'!R$5&amp;"'!$t1"),$A2763-1,0),NA())</f>
        <v>#N/A</v>
      </c>
      <c r="S2763" s="28" t="e">
        <f ca="1">IF(ISNUMBER(OFFSET(INDIRECT("'"&amp;'DATA for charts'!S$5&amp;"'!$t1"),$A2763-1,0)),OFFSET(INDIRECT("'"&amp;'DATA for charts'!S$5&amp;"'!$t1"),$A2763-1,0),NA())</f>
        <v>#N/A</v>
      </c>
    </row>
    <row r="2764" spans="1:19">
      <c r="A2764" s="226">
        <f t="shared" si="1642"/>
        <v>246</v>
      </c>
      <c r="B2764" s="8">
        <v>17</v>
      </c>
      <c r="C2764" s="28">
        <f ca="1">IF(ISNUMBER(OFFSET(INDIRECT("'"&amp;'DATA for charts'!C$5&amp;"'!$t1"),$A2764-1,0)),OFFSET(INDIRECT("'"&amp;'DATA for charts'!C$5&amp;"'!$t1"),$A2764-1,0),NA())</f>
        <v>63.18</v>
      </c>
      <c r="D2764" s="28">
        <f ca="1">IF(ISNUMBER(OFFSET(INDIRECT("'"&amp;'DATA for charts'!D$5&amp;"'!$t1"),$A2764-1,0)),OFFSET(INDIRECT("'"&amp;'DATA for charts'!D$5&amp;"'!$t1"),$A2764-1,0),NA())</f>
        <v>45.481430000000003</v>
      </c>
      <c r="E2764" s="28">
        <f ca="1">IF(ISNUMBER(OFFSET(INDIRECT("'"&amp;'DATA for charts'!E$5&amp;"'!$t1"),$A2764-1,0)),OFFSET(INDIRECT("'"&amp;'DATA for charts'!E$5&amp;"'!$t1"),$A2764-1,0),NA())</f>
        <v>59.64</v>
      </c>
      <c r="F2764" s="28">
        <f ca="1">IF(ISNUMBER(OFFSET(INDIRECT("'"&amp;'DATA for charts'!F$5&amp;"'!$t1"),$A2764-1,0)),OFFSET(INDIRECT("'"&amp;'DATA for charts'!F$5&amp;"'!$t1"),$A2764-1,0),NA())</f>
        <v>61.385861651962834</v>
      </c>
      <c r="G2764" s="28">
        <f ca="1">IF(ISNUMBER(OFFSET(INDIRECT("'"&amp;'DATA for charts'!G$5&amp;"'!$t1"),$A2764-1,0)),OFFSET(INDIRECT("'"&amp;'DATA for charts'!G$5&amp;"'!$t1"),$A2764-1,0),NA())</f>
        <v>65.099999999999994</v>
      </c>
      <c r="H2764" s="28">
        <f ca="1">IF(ISNUMBER(OFFSET(INDIRECT("'"&amp;'DATA for charts'!H$5&amp;"'!$t1"),$A2764-1,0)),OFFSET(INDIRECT("'"&amp;'DATA for charts'!H$5&amp;"'!$t1"),$A2764-1,0),NA())</f>
        <v>63.9275920925054</v>
      </c>
      <c r="I2764" s="28" t="e">
        <f ca="1">IF(ISNUMBER(OFFSET(INDIRECT("'"&amp;'DATA for charts'!I$5&amp;"'!$t1"),$A2764-1,0)),OFFSET(INDIRECT("'"&amp;'DATA for charts'!I$5&amp;"'!$t1"),$A2764-1,0),NA())</f>
        <v>#N/A</v>
      </c>
      <c r="J2764" s="28" t="e">
        <f ca="1">IF(ISNUMBER(OFFSET(INDIRECT("'"&amp;'DATA for charts'!J$5&amp;"'!$t1"),$A2764-1,0)),OFFSET(INDIRECT("'"&amp;'DATA for charts'!J$5&amp;"'!$t1"),$A2764-1,0),NA())</f>
        <v>#N/A</v>
      </c>
      <c r="K2764" s="28" t="e">
        <f ca="1">IF(ISNUMBER(OFFSET(INDIRECT("'"&amp;'DATA for charts'!K$5&amp;"'!$t1"),$A2764-1,0)),OFFSET(INDIRECT("'"&amp;'DATA for charts'!K$5&amp;"'!$t1"),$A2764-1,0),NA())</f>
        <v>#N/A</v>
      </c>
      <c r="L2764" s="28" t="e">
        <f ca="1">IF(ISNUMBER(OFFSET(INDIRECT("'"&amp;'DATA for charts'!L$5&amp;"'!$t1"),$A2764-1,0)),OFFSET(INDIRECT("'"&amp;'DATA for charts'!L$5&amp;"'!$t1"),$A2764-1,0),NA())</f>
        <v>#N/A</v>
      </c>
      <c r="M2764" s="28" t="e">
        <f ca="1">IF(ISNUMBER(OFFSET(INDIRECT("'"&amp;'DATA for charts'!M$5&amp;"'!$t1"),$A2764-1,0)),OFFSET(INDIRECT("'"&amp;'DATA for charts'!M$5&amp;"'!$t1"),$A2764-1,0),NA())</f>
        <v>#N/A</v>
      </c>
      <c r="N2764" s="28" t="e">
        <f ca="1">IF(ISNUMBER(OFFSET(INDIRECT("'"&amp;'DATA for charts'!N$5&amp;"'!$t1"),$A2764-1,0)),OFFSET(INDIRECT("'"&amp;'DATA for charts'!N$5&amp;"'!$t1"),$A2764-1,0),NA())</f>
        <v>#N/A</v>
      </c>
      <c r="O2764" s="28" t="e">
        <f ca="1">IF(ISNUMBER(OFFSET(INDIRECT("'"&amp;'DATA for charts'!O$5&amp;"'!$t1"),$A2764-1,0)),OFFSET(INDIRECT("'"&amp;'DATA for charts'!O$5&amp;"'!$t1"),$A2764-1,0),NA())</f>
        <v>#N/A</v>
      </c>
      <c r="P2764" s="28" t="e">
        <f ca="1">IF(ISNUMBER(OFFSET(INDIRECT("'"&amp;'DATA for charts'!P$5&amp;"'!$t1"),$A2764-1,0)),OFFSET(INDIRECT("'"&amp;'DATA for charts'!P$5&amp;"'!$t1"),$A2764-1,0),NA())</f>
        <v>#N/A</v>
      </c>
      <c r="Q2764" s="28" t="e">
        <f ca="1">IF(ISNUMBER(OFFSET(INDIRECT("'"&amp;'DATA for charts'!Q$5&amp;"'!$t1"),$A2764-1,0)),OFFSET(INDIRECT("'"&amp;'DATA for charts'!Q$5&amp;"'!$t1"),$A2764-1,0),NA())</f>
        <v>#N/A</v>
      </c>
      <c r="R2764" s="28" t="e">
        <f ca="1">IF(ISNUMBER(OFFSET(INDIRECT("'"&amp;'DATA for charts'!R$5&amp;"'!$t1"),$A2764-1,0)),OFFSET(INDIRECT("'"&amp;'DATA for charts'!R$5&amp;"'!$t1"),$A2764-1,0),NA())</f>
        <v>#N/A</v>
      </c>
      <c r="S2764" s="28" t="e">
        <f ca="1">IF(ISNUMBER(OFFSET(INDIRECT("'"&amp;'DATA for charts'!S$5&amp;"'!$t1"),$A2764-1,0)),OFFSET(INDIRECT("'"&amp;'DATA for charts'!S$5&amp;"'!$t1"),$A2764-1,0),NA())</f>
        <v>#N/A</v>
      </c>
    </row>
    <row r="2765" spans="1:19">
      <c r="A2765" s="226">
        <f t="shared" si="1642"/>
        <v>247</v>
      </c>
      <c r="B2765" s="8">
        <v>18</v>
      </c>
      <c r="C2765" s="28">
        <f ca="1">IF(ISNUMBER(OFFSET(INDIRECT("'"&amp;'DATA for charts'!C$5&amp;"'!$t1"),$A2765-1,0)),OFFSET(INDIRECT("'"&amp;'DATA for charts'!C$5&amp;"'!$t1"),$A2765-1,0),NA())</f>
        <v>43.46</v>
      </c>
      <c r="D2765" s="28">
        <f ca="1">IF(ISNUMBER(OFFSET(INDIRECT("'"&amp;'DATA for charts'!D$5&amp;"'!$t1"),$A2765-1,0)),OFFSET(INDIRECT("'"&amp;'DATA for charts'!D$5&amp;"'!$t1"),$A2765-1,0),NA())</f>
        <v>29.320969999999999</v>
      </c>
      <c r="E2765" s="28">
        <f ca="1">IF(ISNUMBER(OFFSET(INDIRECT("'"&amp;'DATA for charts'!E$5&amp;"'!$t1"),$A2765-1,0)),OFFSET(INDIRECT("'"&amp;'DATA for charts'!E$5&amp;"'!$t1"),$A2765-1,0),NA())</f>
        <v>38.6</v>
      </c>
      <c r="F2765" s="28">
        <f ca="1">IF(ISNUMBER(OFFSET(INDIRECT("'"&amp;'DATA for charts'!F$5&amp;"'!$t1"),$A2765-1,0)),OFFSET(INDIRECT("'"&amp;'DATA for charts'!F$5&amp;"'!$t1"),$A2765-1,0),NA())</f>
        <v>41.274855362246164</v>
      </c>
      <c r="G2765" s="28">
        <f ca="1">IF(ISNUMBER(OFFSET(INDIRECT("'"&amp;'DATA for charts'!G$5&amp;"'!$t1"),$A2765-1,0)),OFFSET(INDIRECT("'"&amp;'DATA for charts'!G$5&amp;"'!$t1"),$A2765-1,0),NA())</f>
        <v>44.25</v>
      </c>
      <c r="H2765" s="28">
        <f ca="1">IF(ISNUMBER(OFFSET(INDIRECT("'"&amp;'DATA for charts'!H$5&amp;"'!$t1"),$A2765-1,0)),OFFSET(INDIRECT("'"&amp;'DATA for charts'!H$5&amp;"'!$t1"),$A2765-1,0),NA())</f>
        <v>43.773504525540702</v>
      </c>
      <c r="I2765" s="28" t="e">
        <f ca="1">IF(ISNUMBER(OFFSET(INDIRECT("'"&amp;'DATA for charts'!I$5&amp;"'!$t1"),$A2765-1,0)),OFFSET(INDIRECT("'"&amp;'DATA for charts'!I$5&amp;"'!$t1"),$A2765-1,0),NA())</f>
        <v>#N/A</v>
      </c>
      <c r="J2765" s="28" t="e">
        <f ca="1">IF(ISNUMBER(OFFSET(INDIRECT("'"&amp;'DATA for charts'!J$5&amp;"'!$t1"),$A2765-1,0)),OFFSET(INDIRECT("'"&amp;'DATA for charts'!J$5&amp;"'!$t1"),$A2765-1,0),NA())</f>
        <v>#N/A</v>
      </c>
      <c r="K2765" s="28" t="e">
        <f ca="1">IF(ISNUMBER(OFFSET(INDIRECT("'"&amp;'DATA for charts'!K$5&amp;"'!$t1"),$A2765-1,0)),OFFSET(INDIRECT("'"&amp;'DATA for charts'!K$5&amp;"'!$t1"),$A2765-1,0),NA())</f>
        <v>#N/A</v>
      </c>
      <c r="L2765" s="28" t="e">
        <f ca="1">IF(ISNUMBER(OFFSET(INDIRECT("'"&amp;'DATA for charts'!L$5&amp;"'!$t1"),$A2765-1,0)),OFFSET(INDIRECT("'"&amp;'DATA for charts'!L$5&amp;"'!$t1"),$A2765-1,0),NA())</f>
        <v>#N/A</v>
      </c>
      <c r="M2765" s="28" t="e">
        <f ca="1">IF(ISNUMBER(OFFSET(INDIRECT("'"&amp;'DATA for charts'!M$5&amp;"'!$t1"),$A2765-1,0)),OFFSET(INDIRECT("'"&amp;'DATA for charts'!M$5&amp;"'!$t1"),$A2765-1,0),NA())</f>
        <v>#N/A</v>
      </c>
      <c r="N2765" s="28" t="e">
        <f ca="1">IF(ISNUMBER(OFFSET(INDIRECT("'"&amp;'DATA for charts'!N$5&amp;"'!$t1"),$A2765-1,0)),OFFSET(INDIRECT("'"&amp;'DATA for charts'!N$5&amp;"'!$t1"),$A2765-1,0),NA())</f>
        <v>#N/A</v>
      </c>
      <c r="O2765" s="28" t="e">
        <f ca="1">IF(ISNUMBER(OFFSET(INDIRECT("'"&amp;'DATA for charts'!O$5&amp;"'!$t1"),$A2765-1,0)),OFFSET(INDIRECT("'"&amp;'DATA for charts'!O$5&amp;"'!$t1"),$A2765-1,0),NA())</f>
        <v>#N/A</v>
      </c>
      <c r="P2765" s="28" t="e">
        <f ca="1">IF(ISNUMBER(OFFSET(INDIRECT("'"&amp;'DATA for charts'!P$5&amp;"'!$t1"),$A2765-1,0)),OFFSET(INDIRECT("'"&amp;'DATA for charts'!P$5&amp;"'!$t1"),$A2765-1,0),NA())</f>
        <v>#N/A</v>
      </c>
      <c r="Q2765" s="28" t="e">
        <f ca="1">IF(ISNUMBER(OFFSET(INDIRECT("'"&amp;'DATA for charts'!Q$5&amp;"'!$t1"),$A2765-1,0)),OFFSET(INDIRECT("'"&amp;'DATA for charts'!Q$5&amp;"'!$t1"),$A2765-1,0),NA())</f>
        <v>#N/A</v>
      </c>
      <c r="R2765" s="28" t="e">
        <f ca="1">IF(ISNUMBER(OFFSET(INDIRECT("'"&amp;'DATA for charts'!R$5&amp;"'!$t1"),$A2765-1,0)),OFFSET(INDIRECT("'"&amp;'DATA for charts'!R$5&amp;"'!$t1"),$A2765-1,0),NA())</f>
        <v>#N/A</v>
      </c>
      <c r="S2765" s="28" t="e">
        <f ca="1">IF(ISNUMBER(OFFSET(INDIRECT("'"&amp;'DATA for charts'!S$5&amp;"'!$t1"),$A2765-1,0)),OFFSET(INDIRECT("'"&amp;'DATA for charts'!S$5&amp;"'!$t1"),$A2765-1,0),NA())</f>
        <v>#N/A</v>
      </c>
    </row>
    <row r="2766" spans="1:19">
      <c r="A2766" s="226">
        <f t="shared" si="1642"/>
        <v>248</v>
      </c>
      <c r="B2766" s="8">
        <v>19</v>
      </c>
      <c r="C2766" s="28">
        <f ca="1">IF(ISNUMBER(OFFSET(INDIRECT("'"&amp;'DATA for charts'!C$5&amp;"'!$t1"),$A2766-1,0)),OFFSET(INDIRECT("'"&amp;'DATA for charts'!C$5&amp;"'!$t1"),$A2766-1,0),NA())</f>
        <v>22.72</v>
      </c>
      <c r="D2766" s="28">
        <f ca="1">IF(ISNUMBER(OFFSET(INDIRECT("'"&amp;'DATA for charts'!D$5&amp;"'!$t1"),$A2766-1,0)),OFFSET(INDIRECT("'"&amp;'DATA for charts'!D$5&amp;"'!$t1"),$A2766-1,0),NA())</f>
        <v>14.135885999999999</v>
      </c>
      <c r="E2766" s="28">
        <f ca="1">IF(ISNUMBER(OFFSET(INDIRECT("'"&amp;'DATA for charts'!E$5&amp;"'!$t1"),$A2766-1,0)),OFFSET(INDIRECT("'"&amp;'DATA for charts'!E$5&amp;"'!$t1"),$A2766-1,0),NA())</f>
        <v>18.420000000000002</v>
      </c>
      <c r="F2766" s="28">
        <f ca="1">IF(ISNUMBER(OFFSET(INDIRECT("'"&amp;'DATA for charts'!F$5&amp;"'!$t1"),$A2766-1,0)),OFFSET(INDIRECT("'"&amp;'DATA for charts'!F$5&amp;"'!$t1"),$A2766-1,0),NA())</f>
        <v>19.777193391865666</v>
      </c>
      <c r="G2766" s="28">
        <f ca="1">IF(ISNUMBER(OFFSET(INDIRECT("'"&amp;'DATA for charts'!G$5&amp;"'!$t1"),$A2766-1,0)),OFFSET(INDIRECT("'"&amp;'DATA for charts'!G$5&amp;"'!$t1"),$A2766-1,0),NA())</f>
        <v>22.1</v>
      </c>
      <c r="H2766" s="28">
        <f ca="1">IF(ISNUMBER(OFFSET(INDIRECT("'"&amp;'DATA for charts'!H$5&amp;"'!$t1"),$A2766-1,0)),OFFSET(INDIRECT("'"&amp;'DATA for charts'!H$5&amp;"'!$t1"),$A2766-1,0),NA())</f>
        <v>22.574404293637301</v>
      </c>
      <c r="I2766" s="28" t="e">
        <f ca="1">IF(ISNUMBER(OFFSET(INDIRECT("'"&amp;'DATA for charts'!I$5&amp;"'!$t1"),$A2766-1,0)),OFFSET(INDIRECT("'"&amp;'DATA for charts'!I$5&amp;"'!$t1"),$A2766-1,0),NA())</f>
        <v>#N/A</v>
      </c>
      <c r="J2766" s="28" t="e">
        <f ca="1">IF(ISNUMBER(OFFSET(INDIRECT("'"&amp;'DATA for charts'!J$5&amp;"'!$t1"),$A2766-1,0)),OFFSET(INDIRECT("'"&amp;'DATA for charts'!J$5&amp;"'!$t1"),$A2766-1,0),NA())</f>
        <v>#N/A</v>
      </c>
      <c r="K2766" s="28" t="e">
        <f ca="1">IF(ISNUMBER(OFFSET(INDIRECT("'"&amp;'DATA for charts'!K$5&amp;"'!$t1"),$A2766-1,0)),OFFSET(INDIRECT("'"&amp;'DATA for charts'!K$5&amp;"'!$t1"),$A2766-1,0),NA())</f>
        <v>#N/A</v>
      </c>
      <c r="L2766" s="28" t="e">
        <f ca="1">IF(ISNUMBER(OFFSET(INDIRECT("'"&amp;'DATA for charts'!L$5&amp;"'!$t1"),$A2766-1,0)),OFFSET(INDIRECT("'"&amp;'DATA for charts'!L$5&amp;"'!$t1"),$A2766-1,0),NA())</f>
        <v>#N/A</v>
      </c>
      <c r="M2766" s="28" t="e">
        <f ca="1">IF(ISNUMBER(OFFSET(INDIRECT("'"&amp;'DATA for charts'!M$5&amp;"'!$t1"),$A2766-1,0)),OFFSET(INDIRECT("'"&amp;'DATA for charts'!M$5&amp;"'!$t1"),$A2766-1,0),NA())</f>
        <v>#N/A</v>
      </c>
      <c r="N2766" s="28" t="e">
        <f ca="1">IF(ISNUMBER(OFFSET(INDIRECT("'"&amp;'DATA for charts'!N$5&amp;"'!$t1"),$A2766-1,0)),OFFSET(INDIRECT("'"&amp;'DATA for charts'!N$5&amp;"'!$t1"),$A2766-1,0),NA())</f>
        <v>#N/A</v>
      </c>
      <c r="O2766" s="28" t="e">
        <f ca="1">IF(ISNUMBER(OFFSET(INDIRECT("'"&amp;'DATA for charts'!O$5&amp;"'!$t1"),$A2766-1,0)),OFFSET(INDIRECT("'"&amp;'DATA for charts'!O$5&amp;"'!$t1"),$A2766-1,0),NA())</f>
        <v>#N/A</v>
      </c>
      <c r="P2766" s="28" t="e">
        <f ca="1">IF(ISNUMBER(OFFSET(INDIRECT("'"&amp;'DATA for charts'!P$5&amp;"'!$t1"),$A2766-1,0)),OFFSET(INDIRECT("'"&amp;'DATA for charts'!P$5&amp;"'!$t1"),$A2766-1,0),NA())</f>
        <v>#N/A</v>
      </c>
      <c r="Q2766" s="28" t="e">
        <f ca="1">IF(ISNUMBER(OFFSET(INDIRECT("'"&amp;'DATA for charts'!Q$5&amp;"'!$t1"),$A2766-1,0)),OFFSET(INDIRECT("'"&amp;'DATA for charts'!Q$5&amp;"'!$t1"),$A2766-1,0),NA())</f>
        <v>#N/A</v>
      </c>
      <c r="R2766" s="28" t="e">
        <f ca="1">IF(ISNUMBER(OFFSET(INDIRECT("'"&amp;'DATA for charts'!R$5&amp;"'!$t1"),$A2766-1,0)),OFFSET(INDIRECT("'"&amp;'DATA for charts'!R$5&amp;"'!$t1"),$A2766-1,0),NA())</f>
        <v>#N/A</v>
      </c>
      <c r="S2766" s="28" t="e">
        <f ca="1">IF(ISNUMBER(OFFSET(INDIRECT("'"&amp;'DATA for charts'!S$5&amp;"'!$t1"),$A2766-1,0)),OFFSET(INDIRECT("'"&amp;'DATA for charts'!S$5&amp;"'!$t1"),$A2766-1,0),NA())</f>
        <v>#N/A</v>
      </c>
    </row>
    <row r="2767" spans="1:19">
      <c r="A2767" s="226">
        <f t="shared" si="1642"/>
        <v>249</v>
      </c>
      <c r="B2767" s="8">
        <v>20</v>
      </c>
      <c r="C2767" s="28">
        <f ca="1">IF(ISNUMBER(OFFSET(INDIRECT("'"&amp;'DATA for charts'!C$5&amp;"'!$t1"),$A2767-1,0)),OFFSET(INDIRECT("'"&amp;'DATA for charts'!C$5&amp;"'!$t1"),$A2767-1,0),NA())</f>
        <v>0</v>
      </c>
      <c r="D2767" s="28">
        <f ca="1">IF(ISNUMBER(OFFSET(INDIRECT("'"&amp;'DATA for charts'!D$5&amp;"'!$t1"),$A2767-1,0)),OFFSET(INDIRECT("'"&amp;'DATA for charts'!D$5&amp;"'!$t1"),$A2767-1,0),NA())</f>
        <v>1.3865694</v>
      </c>
      <c r="E2767" s="28">
        <f ca="1">IF(ISNUMBER(OFFSET(INDIRECT("'"&amp;'DATA for charts'!E$5&amp;"'!$t1"),$A2767-1,0)),OFFSET(INDIRECT("'"&amp;'DATA for charts'!E$5&amp;"'!$t1"),$A2767-1,0),NA())</f>
        <v>1.54</v>
      </c>
      <c r="F2767" s="28">
        <f ca="1">IF(ISNUMBER(OFFSET(INDIRECT("'"&amp;'DATA for charts'!F$5&amp;"'!$t1"),$A2767-1,0)),OFFSET(INDIRECT("'"&amp;'DATA for charts'!F$5&amp;"'!$t1"),$A2767-1,0),NA())</f>
        <v>1.7694418781122832</v>
      </c>
      <c r="G2767" s="28">
        <f ca="1">IF(ISNUMBER(OFFSET(INDIRECT("'"&amp;'DATA for charts'!G$5&amp;"'!$t1"),$A2767-1,0)),OFFSET(INDIRECT("'"&amp;'DATA for charts'!G$5&amp;"'!$t1"),$A2767-1,0),NA())</f>
        <v>2.6</v>
      </c>
      <c r="H2767" s="28">
        <f ca="1">IF(ISNUMBER(OFFSET(INDIRECT("'"&amp;'DATA for charts'!H$5&amp;"'!$t1"),$A2767-1,0)),OFFSET(INDIRECT("'"&amp;'DATA for charts'!H$5&amp;"'!$t1"),$A2767-1,0),NA())</f>
        <v>2.3722368258003801</v>
      </c>
      <c r="I2767" s="28" t="e">
        <f ca="1">IF(ISNUMBER(OFFSET(INDIRECT("'"&amp;'DATA for charts'!I$5&amp;"'!$t1"),$A2767-1,0)),OFFSET(INDIRECT("'"&amp;'DATA for charts'!I$5&amp;"'!$t1"),$A2767-1,0),NA())</f>
        <v>#N/A</v>
      </c>
      <c r="J2767" s="28" t="e">
        <f ca="1">IF(ISNUMBER(OFFSET(INDIRECT("'"&amp;'DATA for charts'!J$5&amp;"'!$t1"),$A2767-1,0)),OFFSET(INDIRECT("'"&amp;'DATA for charts'!J$5&amp;"'!$t1"),$A2767-1,0),NA())</f>
        <v>#N/A</v>
      </c>
      <c r="K2767" s="28" t="e">
        <f ca="1">IF(ISNUMBER(OFFSET(INDIRECT("'"&amp;'DATA for charts'!K$5&amp;"'!$t1"),$A2767-1,0)),OFFSET(INDIRECT("'"&amp;'DATA for charts'!K$5&amp;"'!$t1"),$A2767-1,0),NA())</f>
        <v>#N/A</v>
      </c>
      <c r="L2767" s="28" t="e">
        <f ca="1">IF(ISNUMBER(OFFSET(INDIRECT("'"&amp;'DATA for charts'!L$5&amp;"'!$t1"),$A2767-1,0)),OFFSET(INDIRECT("'"&amp;'DATA for charts'!L$5&amp;"'!$t1"),$A2767-1,0),NA())</f>
        <v>#N/A</v>
      </c>
      <c r="M2767" s="28" t="e">
        <f ca="1">IF(ISNUMBER(OFFSET(INDIRECT("'"&amp;'DATA for charts'!M$5&amp;"'!$t1"),$A2767-1,0)),OFFSET(INDIRECT("'"&amp;'DATA for charts'!M$5&amp;"'!$t1"),$A2767-1,0),NA())</f>
        <v>#N/A</v>
      </c>
      <c r="N2767" s="28" t="e">
        <f ca="1">IF(ISNUMBER(OFFSET(INDIRECT("'"&amp;'DATA for charts'!N$5&amp;"'!$t1"),$A2767-1,0)),OFFSET(INDIRECT("'"&amp;'DATA for charts'!N$5&amp;"'!$t1"),$A2767-1,0),NA())</f>
        <v>#N/A</v>
      </c>
      <c r="O2767" s="28" t="e">
        <f ca="1">IF(ISNUMBER(OFFSET(INDIRECT("'"&amp;'DATA for charts'!O$5&amp;"'!$t1"),$A2767-1,0)),OFFSET(INDIRECT("'"&amp;'DATA for charts'!O$5&amp;"'!$t1"),$A2767-1,0),NA())</f>
        <v>#N/A</v>
      </c>
      <c r="P2767" s="28" t="e">
        <f ca="1">IF(ISNUMBER(OFFSET(INDIRECT("'"&amp;'DATA for charts'!P$5&amp;"'!$t1"),$A2767-1,0)),OFFSET(INDIRECT("'"&amp;'DATA for charts'!P$5&amp;"'!$t1"),$A2767-1,0),NA())</f>
        <v>#N/A</v>
      </c>
      <c r="Q2767" s="28" t="e">
        <f ca="1">IF(ISNUMBER(OFFSET(INDIRECT("'"&amp;'DATA for charts'!Q$5&amp;"'!$t1"),$A2767-1,0)),OFFSET(INDIRECT("'"&amp;'DATA for charts'!Q$5&amp;"'!$t1"),$A2767-1,0),NA())</f>
        <v>#N/A</v>
      </c>
      <c r="R2767" s="28" t="e">
        <f ca="1">IF(ISNUMBER(OFFSET(INDIRECT("'"&amp;'DATA for charts'!R$5&amp;"'!$t1"),$A2767-1,0)),OFFSET(INDIRECT("'"&amp;'DATA for charts'!R$5&amp;"'!$t1"),$A2767-1,0),NA())</f>
        <v>#N/A</v>
      </c>
      <c r="S2767" s="28" t="e">
        <f ca="1">IF(ISNUMBER(OFFSET(INDIRECT("'"&amp;'DATA for charts'!S$5&amp;"'!$t1"),$A2767-1,0)),OFFSET(INDIRECT("'"&amp;'DATA for charts'!S$5&amp;"'!$t1"),$A2767-1,0),NA())</f>
        <v>#N/A</v>
      </c>
    </row>
    <row r="2768" spans="1:19">
      <c r="A2768" s="226">
        <f t="shared" si="1642"/>
        <v>250</v>
      </c>
      <c r="B2768" s="8">
        <v>21</v>
      </c>
      <c r="C2768" s="28">
        <f ca="1">IF(ISNUMBER(OFFSET(INDIRECT("'"&amp;'DATA for charts'!C$5&amp;"'!$t1"),$A2768-1,0)),OFFSET(INDIRECT("'"&amp;'DATA for charts'!C$5&amp;"'!$t1"),$A2768-1,0),NA())</f>
        <v>0</v>
      </c>
      <c r="D2768" s="28">
        <f ca="1">IF(ISNUMBER(OFFSET(INDIRECT("'"&amp;'DATA for charts'!D$5&amp;"'!$t1"),$A2768-1,0)),OFFSET(INDIRECT("'"&amp;'DATA for charts'!D$5&amp;"'!$t1"),$A2768-1,0),NA())</f>
        <v>0</v>
      </c>
      <c r="E2768" s="28">
        <f ca="1">IF(ISNUMBER(OFFSET(INDIRECT("'"&amp;'DATA for charts'!E$5&amp;"'!$t1"),$A2768-1,0)),OFFSET(INDIRECT("'"&amp;'DATA for charts'!E$5&amp;"'!$t1"),$A2768-1,0),NA())</f>
        <v>0</v>
      </c>
      <c r="F2768" s="28">
        <f ca="1">IF(ISNUMBER(OFFSET(INDIRECT("'"&amp;'DATA for charts'!F$5&amp;"'!$t1"),$A2768-1,0)),OFFSET(INDIRECT("'"&amp;'DATA for charts'!F$5&amp;"'!$t1"),$A2768-1,0),NA())</f>
        <v>0</v>
      </c>
      <c r="G2768" s="28">
        <f ca="1">IF(ISNUMBER(OFFSET(INDIRECT("'"&amp;'DATA for charts'!G$5&amp;"'!$t1"),$A2768-1,0)),OFFSET(INDIRECT("'"&amp;'DATA for charts'!G$5&amp;"'!$t1"),$A2768-1,0),NA())</f>
        <v>0</v>
      </c>
      <c r="H2768" s="28">
        <f ca="1">IF(ISNUMBER(OFFSET(INDIRECT("'"&amp;'DATA for charts'!H$5&amp;"'!$t1"),$A2768-1,0)),OFFSET(INDIRECT("'"&amp;'DATA for charts'!H$5&amp;"'!$t1"),$A2768-1,0),NA())</f>
        <v>0</v>
      </c>
      <c r="I2768" s="28" t="e">
        <f ca="1">IF(ISNUMBER(OFFSET(INDIRECT("'"&amp;'DATA for charts'!I$5&amp;"'!$t1"),$A2768-1,0)),OFFSET(INDIRECT("'"&amp;'DATA for charts'!I$5&amp;"'!$t1"),$A2768-1,0),NA())</f>
        <v>#N/A</v>
      </c>
      <c r="J2768" s="28" t="e">
        <f ca="1">IF(ISNUMBER(OFFSET(INDIRECT("'"&amp;'DATA for charts'!J$5&amp;"'!$t1"),$A2768-1,0)),OFFSET(INDIRECT("'"&amp;'DATA for charts'!J$5&amp;"'!$t1"),$A2768-1,0),NA())</f>
        <v>#N/A</v>
      </c>
      <c r="K2768" s="28" t="e">
        <f ca="1">IF(ISNUMBER(OFFSET(INDIRECT("'"&amp;'DATA for charts'!K$5&amp;"'!$t1"),$A2768-1,0)),OFFSET(INDIRECT("'"&amp;'DATA for charts'!K$5&amp;"'!$t1"),$A2768-1,0),NA())</f>
        <v>#N/A</v>
      </c>
      <c r="L2768" s="28" t="e">
        <f ca="1">IF(ISNUMBER(OFFSET(INDIRECT("'"&amp;'DATA for charts'!L$5&amp;"'!$t1"),$A2768-1,0)),OFFSET(INDIRECT("'"&amp;'DATA for charts'!L$5&amp;"'!$t1"),$A2768-1,0),NA())</f>
        <v>#N/A</v>
      </c>
      <c r="M2768" s="28" t="e">
        <f ca="1">IF(ISNUMBER(OFFSET(INDIRECT("'"&amp;'DATA for charts'!M$5&amp;"'!$t1"),$A2768-1,0)),OFFSET(INDIRECT("'"&amp;'DATA for charts'!M$5&amp;"'!$t1"),$A2768-1,0),NA())</f>
        <v>#N/A</v>
      </c>
      <c r="N2768" s="28" t="e">
        <f ca="1">IF(ISNUMBER(OFFSET(INDIRECT("'"&amp;'DATA for charts'!N$5&amp;"'!$t1"),$A2768-1,0)),OFFSET(INDIRECT("'"&amp;'DATA for charts'!N$5&amp;"'!$t1"),$A2768-1,0),NA())</f>
        <v>#N/A</v>
      </c>
      <c r="O2768" s="28" t="e">
        <f ca="1">IF(ISNUMBER(OFFSET(INDIRECT("'"&amp;'DATA for charts'!O$5&amp;"'!$t1"),$A2768-1,0)),OFFSET(INDIRECT("'"&amp;'DATA for charts'!O$5&amp;"'!$t1"),$A2768-1,0),NA())</f>
        <v>#N/A</v>
      </c>
      <c r="P2768" s="28" t="e">
        <f ca="1">IF(ISNUMBER(OFFSET(INDIRECT("'"&amp;'DATA for charts'!P$5&amp;"'!$t1"),$A2768-1,0)),OFFSET(INDIRECT("'"&amp;'DATA for charts'!P$5&amp;"'!$t1"),$A2768-1,0),NA())</f>
        <v>#N/A</v>
      </c>
      <c r="Q2768" s="28" t="e">
        <f ca="1">IF(ISNUMBER(OFFSET(INDIRECT("'"&amp;'DATA for charts'!Q$5&amp;"'!$t1"),$A2768-1,0)),OFFSET(INDIRECT("'"&amp;'DATA for charts'!Q$5&amp;"'!$t1"),$A2768-1,0),NA())</f>
        <v>#N/A</v>
      </c>
      <c r="R2768" s="28" t="e">
        <f ca="1">IF(ISNUMBER(OFFSET(INDIRECT("'"&amp;'DATA for charts'!R$5&amp;"'!$t1"),$A2768-1,0)),OFFSET(INDIRECT("'"&amp;'DATA for charts'!R$5&amp;"'!$t1"),$A2768-1,0),NA())</f>
        <v>#N/A</v>
      </c>
      <c r="S2768" s="28" t="e">
        <f ca="1">IF(ISNUMBER(OFFSET(INDIRECT("'"&amp;'DATA for charts'!S$5&amp;"'!$t1"),$A2768-1,0)),OFFSET(INDIRECT("'"&amp;'DATA for charts'!S$5&amp;"'!$t1"),$A2768-1,0),NA())</f>
        <v>#N/A</v>
      </c>
    </row>
    <row r="2769" spans="1:19">
      <c r="A2769" s="226">
        <f t="shared" si="1642"/>
        <v>251</v>
      </c>
      <c r="B2769" s="8">
        <v>22</v>
      </c>
      <c r="C2769" s="28">
        <f ca="1">IF(ISNUMBER(OFFSET(INDIRECT("'"&amp;'DATA for charts'!C$5&amp;"'!$t1"),$A2769-1,0)),OFFSET(INDIRECT("'"&amp;'DATA for charts'!C$5&amp;"'!$t1"),$A2769-1,0),NA())</f>
        <v>0</v>
      </c>
      <c r="D2769" s="28">
        <f ca="1">IF(ISNUMBER(OFFSET(INDIRECT("'"&amp;'DATA for charts'!D$5&amp;"'!$t1"),$A2769-1,0)),OFFSET(INDIRECT("'"&amp;'DATA for charts'!D$5&amp;"'!$t1"),$A2769-1,0),NA())</f>
        <v>0</v>
      </c>
      <c r="E2769" s="28">
        <f ca="1">IF(ISNUMBER(OFFSET(INDIRECT("'"&amp;'DATA for charts'!E$5&amp;"'!$t1"),$A2769-1,0)),OFFSET(INDIRECT("'"&amp;'DATA for charts'!E$5&amp;"'!$t1"),$A2769-1,0),NA())</f>
        <v>0</v>
      </c>
      <c r="F2769" s="28">
        <f ca="1">IF(ISNUMBER(OFFSET(INDIRECT("'"&amp;'DATA for charts'!F$5&amp;"'!$t1"),$A2769-1,0)),OFFSET(INDIRECT("'"&amp;'DATA for charts'!F$5&amp;"'!$t1"),$A2769-1,0),NA())</f>
        <v>0</v>
      </c>
      <c r="G2769" s="28">
        <f ca="1">IF(ISNUMBER(OFFSET(INDIRECT("'"&amp;'DATA for charts'!G$5&amp;"'!$t1"),$A2769-1,0)),OFFSET(INDIRECT("'"&amp;'DATA for charts'!G$5&amp;"'!$t1"),$A2769-1,0),NA())</f>
        <v>0</v>
      </c>
      <c r="H2769" s="28">
        <f ca="1">IF(ISNUMBER(OFFSET(INDIRECT("'"&amp;'DATA for charts'!H$5&amp;"'!$t1"),$A2769-1,0)),OFFSET(INDIRECT("'"&amp;'DATA for charts'!H$5&amp;"'!$t1"),$A2769-1,0),NA())</f>
        <v>0</v>
      </c>
      <c r="I2769" s="28" t="e">
        <f ca="1">IF(ISNUMBER(OFFSET(INDIRECT("'"&amp;'DATA for charts'!I$5&amp;"'!$t1"),$A2769-1,0)),OFFSET(INDIRECT("'"&amp;'DATA for charts'!I$5&amp;"'!$t1"),$A2769-1,0),NA())</f>
        <v>#N/A</v>
      </c>
      <c r="J2769" s="28" t="e">
        <f ca="1">IF(ISNUMBER(OFFSET(INDIRECT("'"&amp;'DATA for charts'!J$5&amp;"'!$t1"),$A2769-1,0)),OFFSET(INDIRECT("'"&amp;'DATA for charts'!J$5&amp;"'!$t1"),$A2769-1,0),NA())</f>
        <v>#N/A</v>
      </c>
      <c r="K2769" s="28" t="e">
        <f ca="1">IF(ISNUMBER(OFFSET(INDIRECT("'"&amp;'DATA for charts'!K$5&amp;"'!$t1"),$A2769-1,0)),OFFSET(INDIRECT("'"&amp;'DATA for charts'!K$5&amp;"'!$t1"),$A2769-1,0),NA())</f>
        <v>#N/A</v>
      </c>
      <c r="L2769" s="28" t="e">
        <f ca="1">IF(ISNUMBER(OFFSET(INDIRECT("'"&amp;'DATA for charts'!L$5&amp;"'!$t1"),$A2769-1,0)),OFFSET(INDIRECT("'"&amp;'DATA for charts'!L$5&amp;"'!$t1"),$A2769-1,0),NA())</f>
        <v>#N/A</v>
      </c>
      <c r="M2769" s="28" t="e">
        <f ca="1">IF(ISNUMBER(OFFSET(INDIRECT("'"&amp;'DATA for charts'!M$5&amp;"'!$t1"),$A2769-1,0)),OFFSET(INDIRECT("'"&amp;'DATA for charts'!M$5&amp;"'!$t1"),$A2769-1,0),NA())</f>
        <v>#N/A</v>
      </c>
      <c r="N2769" s="28" t="e">
        <f ca="1">IF(ISNUMBER(OFFSET(INDIRECT("'"&amp;'DATA for charts'!N$5&amp;"'!$t1"),$A2769-1,0)),OFFSET(INDIRECT("'"&amp;'DATA for charts'!N$5&amp;"'!$t1"),$A2769-1,0),NA())</f>
        <v>#N/A</v>
      </c>
      <c r="O2769" s="28" t="e">
        <f ca="1">IF(ISNUMBER(OFFSET(INDIRECT("'"&amp;'DATA for charts'!O$5&amp;"'!$t1"),$A2769-1,0)),OFFSET(INDIRECT("'"&amp;'DATA for charts'!O$5&amp;"'!$t1"),$A2769-1,0),NA())</f>
        <v>#N/A</v>
      </c>
      <c r="P2769" s="28" t="e">
        <f ca="1">IF(ISNUMBER(OFFSET(INDIRECT("'"&amp;'DATA for charts'!P$5&amp;"'!$t1"),$A2769-1,0)),OFFSET(INDIRECT("'"&amp;'DATA for charts'!P$5&amp;"'!$t1"),$A2769-1,0),NA())</f>
        <v>#N/A</v>
      </c>
      <c r="Q2769" s="28" t="e">
        <f ca="1">IF(ISNUMBER(OFFSET(INDIRECT("'"&amp;'DATA for charts'!Q$5&amp;"'!$t1"),$A2769-1,0)),OFFSET(INDIRECT("'"&amp;'DATA for charts'!Q$5&amp;"'!$t1"),$A2769-1,0),NA())</f>
        <v>#N/A</v>
      </c>
      <c r="R2769" s="28" t="e">
        <f ca="1">IF(ISNUMBER(OFFSET(INDIRECT("'"&amp;'DATA for charts'!R$5&amp;"'!$t1"),$A2769-1,0)),OFFSET(INDIRECT("'"&amp;'DATA for charts'!R$5&amp;"'!$t1"),$A2769-1,0),NA())</f>
        <v>#N/A</v>
      </c>
      <c r="S2769" s="28" t="e">
        <f ca="1">IF(ISNUMBER(OFFSET(INDIRECT("'"&amp;'DATA for charts'!S$5&amp;"'!$t1"),$A2769-1,0)),OFFSET(INDIRECT("'"&amp;'DATA for charts'!S$5&amp;"'!$t1"),$A2769-1,0),NA())</f>
        <v>#N/A</v>
      </c>
    </row>
    <row r="2770" spans="1:19">
      <c r="A2770" s="226">
        <f t="shared" si="1642"/>
        <v>252</v>
      </c>
      <c r="B2770" s="8">
        <v>23</v>
      </c>
      <c r="C2770" s="28">
        <f ca="1">IF(ISNUMBER(OFFSET(INDIRECT("'"&amp;'DATA for charts'!C$5&amp;"'!$t1"),$A2770-1,0)),OFFSET(INDIRECT("'"&amp;'DATA for charts'!C$5&amp;"'!$t1"),$A2770-1,0),NA())</f>
        <v>0</v>
      </c>
      <c r="D2770" s="28">
        <f ca="1">IF(ISNUMBER(OFFSET(INDIRECT("'"&amp;'DATA for charts'!D$5&amp;"'!$t1"),$A2770-1,0)),OFFSET(INDIRECT("'"&amp;'DATA for charts'!D$5&amp;"'!$t1"),$A2770-1,0),NA())</f>
        <v>0</v>
      </c>
      <c r="E2770" s="28">
        <f ca="1">IF(ISNUMBER(OFFSET(INDIRECT("'"&amp;'DATA for charts'!E$5&amp;"'!$t1"),$A2770-1,0)),OFFSET(INDIRECT("'"&amp;'DATA for charts'!E$5&amp;"'!$t1"),$A2770-1,0),NA())</f>
        <v>0</v>
      </c>
      <c r="F2770" s="28">
        <f ca="1">IF(ISNUMBER(OFFSET(INDIRECT("'"&amp;'DATA for charts'!F$5&amp;"'!$t1"),$A2770-1,0)),OFFSET(INDIRECT("'"&amp;'DATA for charts'!F$5&amp;"'!$t1"),$A2770-1,0),NA())</f>
        <v>0</v>
      </c>
      <c r="G2770" s="28">
        <f ca="1">IF(ISNUMBER(OFFSET(INDIRECT("'"&amp;'DATA for charts'!G$5&amp;"'!$t1"),$A2770-1,0)),OFFSET(INDIRECT("'"&amp;'DATA for charts'!G$5&amp;"'!$t1"),$A2770-1,0),NA())</f>
        <v>0</v>
      </c>
      <c r="H2770" s="28">
        <f ca="1">IF(ISNUMBER(OFFSET(INDIRECT("'"&amp;'DATA for charts'!H$5&amp;"'!$t1"),$A2770-1,0)),OFFSET(INDIRECT("'"&amp;'DATA for charts'!H$5&amp;"'!$t1"),$A2770-1,0),NA())</f>
        <v>0</v>
      </c>
      <c r="I2770" s="28" t="e">
        <f ca="1">IF(ISNUMBER(OFFSET(INDIRECT("'"&amp;'DATA for charts'!I$5&amp;"'!$t1"),$A2770-1,0)),OFFSET(INDIRECT("'"&amp;'DATA for charts'!I$5&amp;"'!$t1"),$A2770-1,0),NA())</f>
        <v>#N/A</v>
      </c>
      <c r="J2770" s="28" t="e">
        <f ca="1">IF(ISNUMBER(OFFSET(INDIRECT("'"&amp;'DATA for charts'!J$5&amp;"'!$t1"),$A2770-1,0)),OFFSET(INDIRECT("'"&amp;'DATA for charts'!J$5&amp;"'!$t1"),$A2770-1,0),NA())</f>
        <v>#N/A</v>
      </c>
      <c r="K2770" s="28" t="e">
        <f ca="1">IF(ISNUMBER(OFFSET(INDIRECT("'"&amp;'DATA for charts'!K$5&amp;"'!$t1"),$A2770-1,0)),OFFSET(INDIRECT("'"&amp;'DATA for charts'!K$5&amp;"'!$t1"),$A2770-1,0),NA())</f>
        <v>#N/A</v>
      </c>
      <c r="L2770" s="28" t="e">
        <f ca="1">IF(ISNUMBER(OFFSET(INDIRECT("'"&amp;'DATA for charts'!L$5&amp;"'!$t1"),$A2770-1,0)),OFFSET(INDIRECT("'"&amp;'DATA for charts'!L$5&amp;"'!$t1"),$A2770-1,0),NA())</f>
        <v>#N/A</v>
      </c>
      <c r="M2770" s="28" t="e">
        <f ca="1">IF(ISNUMBER(OFFSET(INDIRECT("'"&amp;'DATA for charts'!M$5&amp;"'!$t1"),$A2770-1,0)),OFFSET(INDIRECT("'"&amp;'DATA for charts'!M$5&amp;"'!$t1"),$A2770-1,0),NA())</f>
        <v>#N/A</v>
      </c>
      <c r="N2770" s="28" t="e">
        <f ca="1">IF(ISNUMBER(OFFSET(INDIRECT("'"&amp;'DATA for charts'!N$5&amp;"'!$t1"),$A2770-1,0)),OFFSET(INDIRECT("'"&amp;'DATA for charts'!N$5&amp;"'!$t1"),$A2770-1,0),NA())</f>
        <v>#N/A</v>
      </c>
      <c r="O2770" s="28" t="e">
        <f ca="1">IF(ISNUMBER(OFFSET(INDIRECT("'"&amp;'DATA for charts'!O$5&amp;"'!$t1"),$A2770-1,0)),OFFSET(INDIRECT("'"&amp;'DATA for charts'!O$5&amp;"'!$t1"),$A2770-1,0),NA())</f>
        <v>#N/A</v>
      </c>
      <c r="P2770" s="28" t="e">
        <f ca="1">IF(ISNUMBER(OFFSET(INDIRECT("'"&amp;'DATA for charts'!P$5&amp;"'!$t1"),$A2770-1,0)),OFFSET(INDIRECT("'"&amp;'DATA for charts'!P$5&amp;"'!$t1"),$A2770-1,0),NA())</f>
        <v>#N/A</v>
      </c>
      <c r="Q2770" s="28" t="e">
        <f ca="1">IF(ISNUMBER(OFFSET(INDIRECT("'"&amp;'DATA for charts'!Q$5&amp;"'!$t1"),$A2770-1,0)),OFFSET(INDIRECT("'"&amp;'DATA for charts'!Q$5&amp;"'!$t1"),$A2770-1,0),NA())</f>
        <v>#N/A</v>
      </c>
      <c r="R2770" s="28" t="e">
        <f ca="1">IF(ISNUMBER(OFFSET(INDIRECT("'"&amp;'DATA for charts'!R$5&amp;"'!$t1"),$A2770-1,0)),OFFSET(INDIRECT("'"&amp;'DATA for charts'!R$5&amp;"'!$t1"),$A2770-1,0),NA())</f>
        <v>#N/A</v>
      </c>
      <c r="S2770" s="28" t="e">
        <f ca="1">IF(ISNUMBER(OFFSET(INDIRECT("'"&amp;'DATA for charts'!S$5&amp;"'!$t1"),$A2770-1,0)),OFFSET(INDIRECT("'"&amp;'DATA for charts'!S$5&amp;"'!$t1"),$A2770-1,0),NA())</f>
        <v>#N/A</v>
      </c>
    </row>
    <row r="2771" spans="1:19">
      <c r="A2771" s="226">
        <f t="shared" si="1642"/>
        <v>253</v>
      </c>
      <c r="B2771" s="8">
        <v>24</v>
      </c>
      <c r="C2771" s="28">
        <f ca="1">IF(ISNUMBER(OFFSET(INDIRECT("'"&amp;'DATA for charts'!C$5&amp;"'!$t1"),$A2771-1,0)),OFFSET(INDIRECT("'"&amp;'DATA for charts'!C$5&amp;"'!$t1"),$A2771-1,0),NA())</f>
        <v>0</v>
      </c>
      <c r="D2771" s="28">
        <f ca="1">IF(ISNUMBER(OFFSET(INDIRECT("'"&amp;'DATA for charts'!D$5&amp;"'!$t1"),$A2771-1,0)),OFFSET(INDIRECT("'"&amp;'DATA for charts'!D$5&amp;"'!$t1"),$A2771-1,0),NA())</f>
        <v>0</v>
      </c>
      <c r="E2771" s="28">
        <f ca="1">IF(ISNUMBER(OFFSET(INDIRECT("'"&amp;'DATA for charts'!E$5&amp;"'!$t1"),$A2771-1,0)),OFFSET(INDIRECT("'"&amp;'DATA for charts'!E$5&amp;"'!$t1"),$A2771-1,0),NA())</f>
        <v>0</v>
      </c>
      <c r="F2771" s="28">
        <f ca="1">IF(ISNUMBER(OFFSET(INDIRECT("'"&amp;'DATA for charts'!F$5&amp;"'!$t1"),$A2771-1,0)),OFFSET(INDIRECT("'"&amp;'DATA for charts'!F$5&amp;"'!$t1"),$A2771-1,0),NA())</f>
        <v>0</v>
      </c>
      <c r="G2771" s="28">
        <f ca="1">IF(ISNUMBER(OFFSET(INDIRECT("'"&amp;'DATA for charts'!G$5&amp;"'!$t1"),$A2771-1,0)),OFFSET(INDIRECT("'"&amp;'DATA for charts'!G$5&amp;"'!$t1"),$A2771-1,0),NA())</f>
        <v>0</v>
      </c>
      <c r="H2771" s="28">
        <f ca="1">IF(ISNUMBER(OFFSET(INDIRECT("'"&amp;'DATA for charts'!H$5&amp;"'!$t1"),$A2771-1,0)),OFFSET(INDIRECT("'"&amp;'DATA for charts'!H$5&amp;"'!$t1"),$A2771-1,0),NA())</f>
        <v>0</v>
      </c>
      <c r="I2771" s="28" t="e">
        <f ca="1">IF(ISNUMBER(OFFSET(INDIRECT("'"&amp;'DATA for charts'!I$5&amp;"'!$t1"),$A2771-1,0)),OFFSET(INDIRECT("'"&amp;'DATA for charts'!I$5&amp;"'!$t1"),$A2771-1,0),NA())</f>
        <v>#N/A</v>
      </c>
      <c r="J2771" s="28" t="e">
        <f ca="1">IF(ISNUMBER(OFFSET(INDIRECT("'"&amp;'DATA for charts'!J$5&amp;"'!$t1"),$A2771-1,0)),OFFSET(INDIRECT("'"&amp;'DATA for charts'!J$5&amp;"'!$t1"),$A2771-1,0),NA())</f>
        <v>#N/A</v>
      </c>
      <c r="K2771" s="28" t="e">
        <f ca="1">IF(ISNUMBER(OFFSET(INDIRECT("'"&amp;'DATA for charts'!K$5&amp;"'!$t1"),$A2771-1,0)),OFFSET(INDIRECT("'"&amp;'DATA for charts'!K$5&amp;"'!$t1"),$A2771-1,0),NA())</f>
        <v>#N/A</v>
      </c>
      <c r="L2771" s="28" t="e">
        <f ca="1">IF(ISNUMBER(OFFSET(INDIRECT("'"&amp;'DATA for charts'!L$5&amp;"'!$t1"),$A2771-1,0)),OFFSET(INDIRECT("'"&amp;'DATA for charts'!L$5&amp;"'!$t1"),$A2771-1,0),NA())</f>
        <v>#N/A</v>
      </c>
      <c r="M2771" s="28" t="e">
        <f ca="1">IF(ISNUMBER(OFFSET(INDIRECT("'"&amp;'DATA for charts'!M$5&amp;"'!$t1"),$A2771-1,0)),OFFSET(INDIRECT("'"&amp;'DATA for charts'!M$5&amp;"'!$t1"),$A2771-1,0),NA())</f>
        <v>#N/A</v>
      </c>
      <c r="N2771" s="28" t="e">
        <f ca="1">IF(ISNUMBER(OFFSET(INDIRECT("'"&amp;'DATA for charts'!N$5&amp;"'!$t1"),$A2771-1,0)),OFFSET(INDIRECT("'"&amp;'DATA for charts'!N$5&amp;"'!$t1"),$A2771-1,0),NA())</f>
        <v>#N/A</v>
      </c>
      <c r="O2771" s="28" t="e">
        <f ca="1">IF(ISNUMBER(OFFSET(INDIRECT("'"&amp;'DATA for charts'!O$5&amp;"'!$t1"),$A2771-1,0)),OFFSET(INDIRECT("'"&amp;'DATA for charts'!O$5&amp;"'!$t1"),$A2771-1,0),NA())</f>
        <v>#N/A</v>
      </c>
      <c r="P2771" s="28" t="e">
        <f ca="1">IF(ISNUMBER(OFFSET(INDIRECT("'"&amp;'DATA for charts'!P$5&amp;"'!$t1"),$A2771-1,0)),OFFSET(INDIRECT("'"&amp;'DATA for charts'!P$5&amp;"'!$t1"),$A2771-1,0),NA())</f>
        <v>#N/A</v>
      </c>
      <c r="Q2771" s="28" t="e">
        <f ca="1">IF(ISNUMBER(OFFSET(INDIRECT("'"&amp;'DATA for charts'!Q$5&amp;"'!$t1"),$A2771-1,0)),OFFSET(INDIRECT("'"&amp;'DATA for charts'!Q$5&amp;"'!$t1"),$A2771-1,0),NA())</f>
        <v>#N/A</v>
      </c>
      <c r="R2771" s="28" t="e">
        <f ca="1">IF(ISNUMBER(OFFSET(INDIRECT("'"&amp;'DATA for charts'!R$5&amp;"'!$t1"),$A2771-1,0)),OFFSET(INDIRECT("'"&amp;'DATA for charts'!R$5&amp;"'!$t1"),$A2771-1,0),NA())</f>
        <v>#N/A</v>
      </c>
      <c r="S2771" s="28" t="e">
        <f ca="1">IF(ISNUMBER(OFFSET(INDIRECT("'"&amp;'DATA for charts'!S$5&amp;"'!$t1"),$A2771-1,0)),OFFSET(INDIRECT("'"&amp;'DATA for charts'!S$5&amp;"'!$t1"),$A2771-1,0),NA())</f>
        <v>#N/A</v>
      </c>
    </row>
    <row r="2772" spans="1:19">
      <c r="A2772" s="216"/>
      <c r="B2772" s="37" t="s">
        <v>85</v>
      </c>
      <c r="C2772" s="37" t="s">
        <v>85</v>
      </c>
      <c r="D2772" s="37" t="s">
        <v>85</v>
      </c>
      <c r="E2772" s="37" t="s">
        <v>85</v>
      </c>
      <c r="F2772" s="37" t="s">
        <v>85</v>
      </c>
      <c r="G2772" s="37" t="s">
        <v>85</v>
      </c>
      <c r="H2772" s="37" t="s">
        <v>85</v>
      </c>
      <c r="I2772" s="37" t="s">
        <v>85</v>
      </c>
      <c r="J2772" s="37" t="s">
        <v>85</v>
      </c>
      <c r="K2772" s="37"/>
      <c r="L2772" s="37"/>
      <c r="M2772" s="37"/>
      <c r="N2772" s="37"/>
      <c r="O2772" s="37"/>
      <c r="P2772" s="37"/>
      <c r="Q2772" s="37"/>
      <c r="R2772" s="37"/>
      <c r="S2772" s="37" t="s">
        <v>85</v>
      </c>
    </row>
    <row r="2773" spans="1:19">
      <c r="A2773" s="216"/>
      <c r="B2773" s="37"/>
      <c r="C2773" s="37"/>
      <c r="D2773" s="37"/>
      <c r="E2773" s="37"/>
      <c r="F2773" s="37"/>
      <c r="G2773" s="37"/>
      <c r="H2773" s="37"/>
      <c r="I2773" s="37"/>
      <c r="J2773" s="37"/>
      <c r="K2773" s="37"/>
      <c r="L2773" s="37"/>
      <c r="M2773" s="37"/>
      <c r="N2773" s="37"/>
      <c r="O2773" s="37"/>
      <c r="P2773" s="37"/>
      <c r="Q2773" s="37"/>
      <c r="R2773" s="37"/>
      <c r="S2773" s="37"/>
    </row>
    <row r="2779" spans="1:19">
      <c r="A2779" s="216"/>
      <c r="B2779" s="464" t="s">
        <v>902</v>
      </c>
    </row>
    <row r="2780" spans="1:19">
      <c r="A2780" s="216"/>
    </row>
    <row r="2781" spans="1:19">
      <c r="A2781" s="216"/>
      <c r="B2781" s="253" t="s">
        <v>641</v>
      </c>
    </row>
    <row r="2782" spans="1:19">
      <c r="A2782" s="216"/>
      <c r="B2782" s="7" t="s">
        <v>903</v>
      </c>
    </row>
    <row r="2783" spans="1:19">
      <c r="A2783" s="216"/>
      <c r="C2783" s="22" t="str">
        <f t="shared" ref="C2783:S2783" ca="1" si="1643">C$8</f>
        <v>BSIMAC</v>
      </c>
      <c r="D2783" s="22" t="str">
        <f t="shared" ca="1" si="1643"/>
        <v>CSE</v>
      </c>
      <c r="E2783" s="22" t="str">
        <f t="shared" ca="1" si="1643"/>
        <v>DeST</v>
      </c>
      <c r="F2783" s="22" t="str">
        <f t="shared" ca="1" si="1643"/>
        <v>EnergyPlus</v>
      </c>
      <c r="G2783" s="22" t="str">
        <f t="shared" ca="1" si="1643"/>
        <v>ESP-r</v>
      </c>
      <c r="H2783" s="22" t="str">
        <f t="shared" ca="1" si="1643"/>
        <v>TRNSYS</v>
      </c>
      <c r="I2783" s="22" t="str">
        <f t="shared" ca="1" si="1643"/>
        <v>TestSpec-Alt</v>
      </c>
      <c r="J2783" s="22">
        <f t="shared" ca="1" si="1643"/>
        <v>0</v>
      </c>
      <c r="K2783" s="22">
        <f t="shared" ca="1" si="1643"/>
        <v>0</v>
      </c>
      <c r="L2783" s="22">
        <f t="shared" ca="1" si="1643"/>
        <v>0</v>
      </c>
      <c r="M2783" s="22">
        <f t="shared" ca="1" si="1643"/>
        <v>0</v>
      </c>
      <c r="N2783" s="22">
        <f t="shared" ca="1" si="1643"/>
        <v>0</v>
      </c>
      <c r="O2783" s="22">
        <f t="shared" ca="1" si="1643"/>
        <v>0</v>
      </c>
      <c r="P2783" s="22">
        <f t="shared" ca="1" si="1643"/>
        <v>0</v>
      </c>
      <c r="Q2783" s="22">
        <f t="shared" ca="1" si="1643"/>
        <v>0</v>
      </c>
      <c r="R2783" s="22">
        <f t="shared" ca="1" si="1643"/>
        <v>0</v>
      </c>
      <c r="S2783" s="22" t="str">
        <f t="shared" ca="1" si="1643"/>
        <v>Tested Prg</v>
      </c>
    </row>
    <row r="2784" spans="1:19" ht="15">
      <c r="A2784" s="51">
        <v>0</v>
      </c>
      <c r="B2784" s="157" t="s">
        <v>966</v>
      </c>
      <c r="C2784" s="238" t="str">
        <f ca="1">IF(ISNUMBER(OFFSET(INDIRECT("'"&amp;'DATA for charts'!C$5&amp;"'!$c501"),$A2784,0)),OFFSET(INDIRECT("'"&amp;'DATA for charts'!C$5&amp;"'!$c501"),$A2784,0),"")</f>
        <v/>
      </c>
      <c r="D2784" s="238" t="str">
        <f ca="1">IF(ISNUMBER(OFFSET(INDIRECT("'"&amp;'DATA for charts'!D$5&amp;"'!$c501"),$A2784,0)),OFFSET(INDIRECT("'"&amp;'DATA for charts'!D$5&amp;"'!$c501"),$A2784,0),"")</f>
        <v/>
      </c>
      <c r="E2784" s="238" t="str">
        <f ca="1">IF(ISNUMBER(OFFSET(INDIRECT("'"&amp;'DATA for charts'!E$5&amp;"'!$c501"),$A2784,0)),OFFSET(INDIRECT("'"&amp;'DATA for charts'!E$5&amp;"'!$c501"),$A2784,0),"")</f>
        <v/>
      </c>
      <c r="F2784" s="238" t="str">
        <f ca="1">IF(ISNUMBER(OFFSET(INDIRECT("'"&amp;'DATA for charts'!F$5&amp;"'!$c501"),$A2784,0)),OFFSET(INDIRECT("'"&amp;'DATA for charts'!F$5&amp;"'!$c501"),$A2784,0),"")</f>
        <v/>
      </c>
      <c r="G2784" s="238" t="str">
        <f ca="1">IF(ISNUMBER(OFFSET(INDIRECT("'"&amp;'DATA for charts'!G$5&amp;"'!$c501"),$A2784,0)),OFFSET(INDIRECT("'"&amp;'DATA for charts'!G$5&amp;"'!$c501"),$A2784,0),"")</f>
        <v/>
      </c>
      <c r="H2784" s="238" t="str">
        <f ca="1">IF(ISNUMBER(OFFSET(INDIRECT("'"&amp;'DATA for charts'!H$5&amp;"'!$c501"),$A2784,0)),OFFSET(INDIRECT("'"&amp;'DATA for charts'!H$5&amp;"'!$c501"),$A2784,0),"")</f>
        <v/>
      </c>
      <c r="I2784" s="238" t="str">
        <f ca="1">IF(ISNUMBER(OFFSET(INDIRECT("'"&amp;'DATA for charts'!I$5&amp;"'!$c501"),$A2784,0)),OFFSET(INDIRECT("'"&amp;'DATA for charts'!I$5&amp;"'!$c501"),$A2784,0),"")</f>
        <v/>
      </c>
      <c r="J2784" s="238" t="str">
        <f ca="1">IF(ISNUMBER(OFFSET(INDIRECT("'"&amp;'DATA for charts'!J$5&amp;"'!$c501"),$A2784,0)),OFFSET(INDIRECT("'"&amp;'DATA for charts'!J$5&amp;"'!$c501"),$A2784,0),"")</f>
        <v/>
      </c>
      <c r="K2784" s="238" t="str">
        <f ca="1">IF(ISNUMBER(OFFSET(INDIRECT("'"&amp;'DATA for charts'!K$5&amp;"'!$c501"),$A2784,0)),OFFSET(INDIRECT("'"&amp;'DATA for charts'!K$5&amp;"'!$c501"),$A2784,0),"")</f>
        <v/>
      </c>
      <c r="L2784" s="238" t="str">
        <f ca="1">IF(ISNUMBER(OFFSET(INDIRECT("'"&amp;'DATA for charts'!L$5&amp;"'!$c501"),$A2784,0)),OFFSET(INDIRECT("'"&amp;'DATA for charts'!L$5&amp;"'!$c501"),$A2784,0),"")</f>
        <v/>
      </c>
      <c r="M2784" s="238" t="str">
        <f ca="1">IF(ISNUMBER(OFFSET(INDIRECT("'"&amp;'DATA for charts'!M$5&amp;"'!$c501"),$A2784,0)),OFFSET(INDIRECT("'"&amp;'DATA for charts'!M$5&amp;"'!$c501"),$A2784,0),"")</f>
        <v/>
      </c>
      <c r="N2784" s="238" t="str">
        <f ca="1">IF(ISNUMBER(OFFSET(INDIRECT("'"&amp;'DATA for charts'!N$5&amp;"'!$c501"),$A2784,0)),OFFSET(INDIRECT("'"&amp;'DATA for charts'!N$5&amp;"'!$c501"),$A2784,0),"")</f>
        <v/>
      </c>
      <c r="O2784" s="238" t="str">
        <f ca="1">IF(ISNUMBER(OFFSET(INDIRECT("'"&amp;'DATA for charts'!O$5&amp;"'!$c501"),$A2784,0)),OFFSET(INDIRECT("'"&amp;'DATA for charts'!O$5&amp;"'!$c501"),$A2784,0),"")</f>
        <v/>
      </c>
      <c r="P2784" s="238" t="str">
        <f ca="1">IF(ISNUMBER(OFFSET(INDIRECT("'"&amp;'DATA for charts'!P$5&amp;"'!$c501"),$A2784,0)),OFFSET(INDIRECT("'"&amp;'DATA for charts'!P$5&amp;"'!$c501"),$A2784,0),"")</f>
        <v/>
      </c>
      <c r="Q2784" s="238" t="str">
        <f ca="1">IF(ISNUMBER(OFFSET(INDIRECT("'"&amp;'DATA for charts'!Q$5&amp;"'!$c501"),$A2784,0)),OFFSET(INDIRECT("'"&amp;'DATA for charts'!Q$5&amp;"'!$c501"),$A2784,0),"")</f>
        <v/>
      </c>
      <c r="R2784" s="238" t="str">
        <f ca="1">IF(ISNUMBER(OFFSET(INDIRECT("'"&amp;'DATA for charts'!R$5&amp;"'!$c501"),$A2784,0)),OFFSET(INDIRECT("'"&amp;'DATA for charts'!R$5&amp;"'!$c501"),$A2784,0),"")</f>
        <v/>
      </c>
      <c r="S2784" s="238" t="str">
        <f ca="1">IF(ISNUMBER(OFFSET(INDIRECT("'"&amp;'DATA for charts'!S$5&amp;"'!$c501"),$A2784,0)),OFFSET(INDIRECT("'"&amp;'DATA for charts'!S$5&amp;"'!$c501"),$A2784,0),"")</f>
        <v/>
      </c>
    </row>
    <row r="2785" spans="1:20" ht="15">
      <c r="A2785" s="51">
        <f>A2784+1</f>
        <v>1</v>
      </c>
      <c r="B2785" s="157" t="s">
        <v>635</v>
      </c>
      <c r="C2785" s="238" t="str">
        <f ca="1">IF(ISNUMBER(OFFSET(INDIRECT("'"&amp;'DATA for charts'!C$5&amp;"'!$c501"),$A2785,0)),OFFSET(INDIRECT("'"&amp;'DATA for charts'!C$5&amp;"'!$c501"),$A2785,0),"")</f>
        <v/>
      </c>
      <c r="D2785" s="238" t="str">
        <f ca="1">IF(ISNUMBER(OFFSET(INDIRECT("'"&amp;'DATA for charts'!D$5&amp;"'!$c501"),$A2785,0)),OFFSET(INDIRECT("'"&amp;'DATA for charts'!D$5&amp;"'!$c501"),$A2785,0),"")</f>
        <v/>
      </c>
      <c r="E2785" s="238" t="str">
        <f ca="1">IF(ISNUMBER(OFFSET(INDIRECT("'"&amp;'DATA for charts'!E$5&amp;"'!$c501"),$A2785,0)),OFFSET(INDIRECT("'"&amp;'DATA for charts'!E$5&amp;"'!$c501"),$A2785,0),"")</f>
        <v/>
      </c>
      <c r="F2785" s="238" t="str">
        <f ca="1">IF(ISNUMBER(OFFSET(INDIRECT("'"&amp;'DATA for charts'!F$5&amp;"'!$c501"),$A2785,0)),OFFSET(INDIRECT("'"&amp;'DATA for charts'!F$5&amp;"'!$c501"),$A2785,0),"")</f>
        <v/>
      </c>
      <c r="G2785" s="238" t="str">
        <f ca="1">IF(ISNUMBER(OFFSET(INDIRECT("'"&amp;'DATA for charts'!G$5&amp;"'!$c501"),$A2785,0)),OFFSET(INDIRECT("'"&amp;'DATA for charts'!G$5&amp;"'!$c501"),$A2785,0),"")</f>
        <v/>
      </c>
      <c r="H2785" s="238" t="str">
        <f ca="1">IF(ISNUMBER(OFFSET(INDIRECT("'"&amp;'DATA for charts'!H$5&amp;"'!$c501"),$A2785,0)),OFFSET(INDIRECT("'"&amp;'DATA for charts'!H$5&amp;"'!$c501"),$A2785,0),"")</f>
        <v/>
      </c>
      <c r="I2785" s="238" t="str">
        <f ca="1">IF(ISNUMBER(OFFSET(INDIRECT("'"&amp;'DATA for charts'!I$5&amp;"'!$c501"),$A2785,0)),OFFSET(INDIRECT("'"&amp;'DATA for charts'!I$5&amp;"'!$c501"),$A2785,0),"")</f>
        <v/>
      </c>
      <c r="J2785" s="238" t="str">
        <f ca="1">IF(ISNUMBER(OFFSET(INDIRECT("'"&amp;'DATA for charts'!J$5&amp;"'!$c501"),$A2785,0)),OFFSET(INDIRECT("'"&amp;'DATA for charts'!J$5&amp;"'!$c501"),$A2785,0),"")</f>
        <v/>
      </c>
      <c r="K2785" s="238" t="str">
        <f ca="1">IF(ISNUMBER(OFFSET(INDIRECT("'"&amp;'DATA for charts'!K$5&amp;"'!$c501"),$A2785,0)),OFFSET(INDIRECT("'"&amp;'DATA for charts'!K$5&amp;"'!$c501"),$A2785,0),"")</f>
        <v/>
      </c>
      <c r="L2785" s="238" t="str">
        <f ca="1">IF(ISNUMBER(OFFSET(INDIRECT("'"&amp;'DATA for charts'!L$5&amp;"'!$c501"),$A2785,0)),OFFSET(INDIRECT("'"&amp;'DATA for charts'!L$5&amp;"'!$c501"),$A2785,0),"")</f>
        <v/>
      </c>
      <c r="M2785" s="238" t="str">
        <f ca="1">IF(ISNUMBER(OFFSET(INDIRECT("'"&amp;'DATA for charts'!M$5&amp;"'!$c501"),$A2785,0)),OFFSET(INDIRECT("'"&amp;'DATA for charts'!M$5&amp;"'!$c501"),$A2785,0),"")</f>
        <v/>
      </c>
      <c r="N2785" s="238" t="str">
        <f ca="1">IF(ISNUMBER(OFFSET(INDIRECT("'"&amp;'DATA for charts'!N$5&amp;"'!$c501"),$A2785,0)),OFFSET(INDIRECT("'"&amp;'DATA for charts'!N$5&amp;"'!$c501"),$A2785,0),"")</f>
        <v/>
      </c>
      <c r="O2785" s="238" t="str">
        <f ca="1">IF(ISNUMBER(OFFSET(INDIRECT("'"&amp;'DATA for charts'!O$5&amp;"'!$c501"),$A2785,0)),OFFSET(INDIRECT("'"&amp;'DATA for charts'!O$5&amp;"'!$c501"),$A2785,0),"")</f>
        <v/>
      </c>
      <c r="P2785" s="238" t="str">
        <f ca="1">IF(ISNUMBER(OFFSET(INDIRECT("'"&amp;'DATA for charts'!P$5&amp;"'!$c501"),$A2785,0)),OFFSET(INDIRECT("'"&amp;'DATA for charts'!P$5&amp;"'!$c501"),$A2785,0),"")</f>
        <v/>
      </c>
      <c r="Q2785" s="238" t="str">
        <f ca="1">IF(ISNUMBER(OFFSET(INDIRECT("'"&amp;'DATA for charts'!Q$5&amp;"'!$c501"),$A2785,0)),OFFSET(INDIRECT("'"&amp;'DATA for charts'!Q$5&amp;"'!$c501"),$A2785,0),"")</f>
        <v/>
      </c>
      <c r="R2785" s="238" t="str">
        <f ca="1">IF(ISNUMBER(OFFSET(INDIRECT("'"&amp;'DATA for charts'!R$5&amp;"'!$c501"),$A2785,0)),OFFSET(INDIRECT("'"&amp;'DATA for charts'!R$5&amp;"'!$c501"),$A2785,0),"")</f>
        <v/>
      </c>
      <c r="S2785" s="238" t="str">
        <f ca="1">IF(ISNUMBER(OFFSET(INDIRECT("'"&amp;'DATA for charts'!S$5&amp;"'!$c501"),$A2785,0)),OFFSET(INDIRECT("'"&amp;'DATA for charts'!S$5&amp;"'!$c501"),$A2785,0),"")</f>
        <v/>
      </c>
    </row>
    <row r="2786" spans="1:20" ht="15">
      <c r="A2786" s="51">
        <f t="shared" ref="A2786:A2798" si="1644">A2785+1</f>
        <v>2</v>
      </c>
      <c r="B2786" s="157" t="s">
        <v>636</v>
      </c>
      <c r="C2786" s="238" t="str">
        <f ca="1">IF(ISNUMBER(OFFSET(INDIRECT("'"&amp;'DATA for charts'!C$5&amp;"'!$c501"),$A2786,0)),OFFSET(INDIRECT("'"&amp;'DATA for charts'!C$5&amp;"'!$c501"),$A2786,0),"")</f>
        <v/>
      </c>
      <c r="D2786" s="238" t="str">
        <f ca="1">IF(ISNUMBER(OFFSET(INDIRECT("'"&amp;'DATA for charts'!D$5&amp;"'!$c501"),$A2786,0)),OFFSET(INDIRECT("'"&amp;'DATA for charts'!D$5&amp;"'!$c501"),$A2786,0),"")</f>
        <v/>
      </c>
      <c r="E2786" s="238" t="str">
        <f ca="1">IF(ISNUMBER(OFFSET(INDIRECT("'"&amp;'DATA for charts'!E$5&amp;"'!$c501"),$A2786,0)),OFFSET(INDIRECT("'"&amp;'DATA for charts'!E$5&amp;"'!$c501"),$A2786,0),"")</f>
        <v/>
      </c>
      <c r="F2786" s="238" t="str">
        <f ca="1">IF(ISNUMBER(OFFSET(INDIRECT("'"&amp;'DATA for charts'!F$5&amp;"'!$c501"),$A2786,0)),OFFSET(INDIRECT("'"&amp;'DATA for charts'!F$5&amp;"'!$c501"),$A2786,0),"")</f>
        <v/>
      </c>
      <c r="G2786" s="238" t="str">
        <f ca="1">IF(ISNUMBER(OFFSET(INDIRECT("'"&amp;'DATA for charts'!G$5&amp;"'!$c501"),$A2786,0)),OFFSET(INDIRECT("'"&amp;'DATA for charts'!G$5&amp;"'!$c501"),$A2786,0),"")</f>
        <v/>
      </c>
      <c r="H2786" s="238" t="str">
        <f ca="1">IF(ISNUMBER(OFFSET(INDIRECT("'"&amp;'DATA for charts'!H$5&amp;"'!$c501"),$A2786,0)),OFFSET(INDIRECT("'"&amp;'DATA for charts'!H$5&amp;"'!$c501"),$A2786,0),"")</f>
        <v/>
      </c>
      <c r="I2786" s="238" t="str">
        <f ca="1">IF(ISNUMBER(OFFSET(INDIRECT("'"&amp;'DATA for charts'!I$5&amp;"'!$c501"),$A2786,0)),OFFSET(INDIRECT("'"&amp;'DATA for charts'!I$5&amp;"'!$c501"),$A2786,0),"")</f>
        <v/>
      </c>
      <c r="J2786" s="238" t="str">
        <f ca="1">IF(ISNUMBER(OFFSET(INDIRECT("'"&amp;'DATA for charts'!J$5&amp;"'!$c501"),$A2786,0)),OFFSET(INDIRECT("'"&amp;'DATA for charts'!J$5&amp;"'!$c501"),$A2786,0),"")</f>
        <v/>
      </c>
      <c r="K2786" s="238" t="str">
        <f ca="1">IF(ISNUMBER(OFFSET(INDIRECT("'"&amp;'DATA for charts'!K$5&amp;"'!$c501"),$A2786,0)),OFFSET(INDIRECT("'"&amp;'DATA for charts'!K$5&amp;"'!$c501"),$A2786,0),"")</f>
        <v/>
      </c>
      <c r="L2786" s="238" t="str">
        <f ca="1">IF(ISNUMBER(OFFSET(INDIRECT("'"&amp;'DATA for charts'!L$5&amp;"'!$c501"),$A2786,0)),OFFSET(INDIRECT("'"&amp;'DATA for charts'!L$5&amp;"'!$c501"),$A2786,0),"")</f>
        <v/>
      </c>
      <c r="M2786" s="238" t="str">
        <f ca="1">IF(ISNUMBER(OFFSET(INDIRECT("'"&amp;'DATA for charts'!M$5&amp;"'!$c501"),$A2786,0)),OFFSET(INDIRECT("'"&amp;'DATA for charts'!M$5&amp;"'!$c501"),$A2786,0),"")</f>
        <v/>
      </c>
      <c r="N2786" s="238" t="str">
        <f ca="1">IF(ISNUMBER(OFFSET(INDIRECT("'"&amp;'DATA for charts'!N$5&amp;"'!$c501"),$A2786,0)),OFFSET(INDIRECT("'"&amp;'DATA for charts'!N$5&amp;"'!$c501"),$A2786,0),"")</f>
        <v/>
      </c>
      <c r="O2786" s="238" t="str">
        <f ca="1">IF(ISNUMBER(OFFSET(INDIRECT("'"&amp;'DATA for charts'!O$5&amp;"'!$c501"),$A2786,0)),OFFSET(INDIRECT("'"&amp;'DATA for charts'!O$5&amp;"'!$c501"),$A2786,0),"")</f>
        <v/>
      </c>
      <c r="P2786" s="238" t="str">
        <f ca="1">IF(ISNUMBER(OFFSET(INDIRECT("'"&amp;'DATA for charts'!P$5&amp;"'!$c501"),$A2786,0)),OFFSET(INDIRECT("'"&amp;'DATA for charts'!P$5&amp;"'!$c501"),$A2786,0),"")</f>
        <v/>
      </c>
      <c r="Q2786" s="238" t="str">
        <f ca="1">IF(ISNUMBER(OFFSET(INDIRECT("'"&amp;'DATA for charts'!Q$5&amp;"'!$c501"),$A2786,0)),OFFSET(INDIRECT("'"&amp;'DATA for charts'!Q$5&amp;"'!$c501"),$A2786,0),"")</f>
        <v/>
      </c>
      <c r="R2786" s="238" t="str">
        <f ca="1">IF(ISNUMBER(OFFSET(INDIRECT("'"&amp;'DATA for charts'!R$5&amp;"'!$c501"),$A2786,0)),OFFSET(INDIRECT("'"&amp;'DATA for charts'!R$5&amp;"'!$c501"),$A2786,0),"")</f>
        <v/>
      </c>
      <c r="S2786" s="238" t="str">
        <f ca="1">IF(ISNUMBER(OFFSET(INDIRECT("'"&amp;'DATA for charts'!S$5&amp;"'!$c501"),$A2786,0)),OFFSET(INDIRECT("'"&amp;'DATA for charts'!S$5&amp;"'!$c501"),$A2786,0),"")</f>
        <v/>
      </c>
    </row>
    <row r="2787" spans="1:20" ht="15">
      <c r="A2787" s="51">
        <f t="shared" si="1644"/>
        <v>3</v>
      </c>
      <c r="B2787" s="157" t="s">
        <v>637</v>
      </c>
      <c r="C2787" s="238" t="str">
        <f ca="1">IF(ISNUMBER(OFFSET(INDIRECT("'"&amp;'DATA for charts'!C$5&amp;"'!$c501"),$A2787,0)),OFFSET(INDIRECT("'"&amp;'DATA for charts'!C$5&amp;"'!$c501"),$A2787,0),"")</f>
        <v/>
      </c>
      <c r="D2787" s="238" t="str">
        <f ca="1">IF(ISNUMBER(OFFSET(INDIRECT("'"&amp;'DATA for charts'!D$5&amp;"'!$c501"),$A2787,0)),OFFSET(INDIRECT("'"&amp;'DATA for charts'!D$5&amp;"'!$c501"),$A2787,0),"")</f>
        <v/>
      </c>
      <c r="E2787" s="238" t="str">
        <f ca="1">IF(ISNUMBER(OFFSET(INDIRECT("'"&amp;'DATA for charts'!E$5&amp;"'!$c501"),$A2787,0)),OFFSET(INDIRECT("'"&amp;'DATA for charts'!E$5&amp;"'!$c501"),$A2787,0),"")</f>
        <v/>
      </c>
      <c r="F2787" s="238" t="str">
        <f ca="1">IF(ISNUMBER(OFFSET(INDIRECT("'"&amp;'DATA for charts'!F$5&amp;"'!$c501"),$A2787,0)),OFFSET(INDIRECT("'"&amp;'DATA for charts'!F$5&amp;"'!$c501"),$A2787,0),"")</f>
        <v/>
      </c>
      <c r="G2787" s="238" t="str">
        <f ca="1">IF(ISNUMBER(OFFSET(INDIRECT("'"&amp;'DATA for charts'!G$5&amp;"'!$c501"),$A2787,0)),OFFSET(INDIRECT("'"&amp;'DATA for charts'!G$5&amp;"'!$c501"),$A2787,0),"")</f>
        <v/>
      </c>
      <c r="H2787" s="238" t="str">
        <f ca="1">IF(ISNUMBER(OFFSET(INDIRECT("'"&amp;'DATA for charts'!H$5&amp;"'!$c501"),$A2787,0)),OFFSET(INDIRECT("'"&amp;'DATA for charts'!H$5&amp;"'!$c501"),$A2787,0),"")</f>
        <v/>
      </c>
      <c r="I2787" s="238" t="str">
        <f ca="1">IF(ISNUMBER(OFFSET(INDIRECT("'"&amp;'DATA for charts'!I$5&amp;"'!$c501"),$A2787,0)),OFFSET(INDIRECT("'"&amp;'DATA for charts'!I$5&amp;"'!$c501"),$A2787,0),"")</f>
        <v/>
      </c>
      <c r="J2787" s="238" t="str">
        <f ca="1">IF(ISNUMBER(OFFSET(INDIRECT("'"&amp;'DATA for charts'!J$5&amp;"'!$c501"),$A2787,0)),OFFSET(INDIRECT("'"&amp;'DATA for charts'!J$5&amp;"'!$c501"),$A2787,0),"")</f>
        <v/>
      </c>
      <c r="K2787" s="238" t="str">
        <f ca="1">IF(ISNUMBER(OFFSET(INDIRECT("'"&amp;'DATA for charts'!K$5&amp;"'!$c501"),$A2787,0)),OFFSET(INDIRECT("'"&amp;'DATA for charts'!K$5&amp;"'!$c501"),$A2787,0),"")</f>
        <v/>
      </c>
      <c r="L2787" s="238" t="str">
        <f ca="1">IF(ISNUMBER(OFFSET(INDIRECT("'"&amp;'DATA for charts'!L$5&amp;"'!$c501"),$A2787,0)),OFFSET(INDIRECT("'"&amp;'DATA for charts'!L$5&amp;"'!$c501"),$A2787,0),"")</f>
        <v/>
      </c>
      <c r="M2787" s="238" t="str">
        <f ca="1">IF(ISNUMBER(OFFSET(INDIRECT("'"&amp;'DATA for charts'!M$5&amp;"'!$c501"),$A2787,0)),OFFSET(INDIRECT("'"&amp;'DATA for charts'!M$5&amp;"'!$c501"),$A2787,0),"")</f>
        <v/>
      </c>
      <c r="N2787" s="238" t="str">
        <f ca="1">IF(ISNUMBER(OFFSET(INDIRECT("'"&amp;'DATA for charts'!N$5&amp;"'!$c501"),$A2787,0)),OFFSET(INDIRECT("'"&amp;'DATA for charts'!N$5&amp;"'!$c501"),$A2787,0),"")</f>
        <v/>
      </c>
      <c r="O2787" s="238" t="str">
        <f ca="1">IF(ISNUMBER(OFFSET(INDIRECT("'"&amp;'DATA for charts'!O$5&amp;"'!$c501"),$A2787,0)),OFFSET(INDIRECT("'"&amp;'DATA for charts'!O$5&amp;"'!$c501"),$A2787,0),"")</f>
        <v/>
      </c>
      <c r="P2787" s="238" t="str">
        <f ca="1">IF(ISNUMBER(OFFSET(INDIRECT("'"&amp;'DATA for charts'!P$5&amp;"'!$c501"),$A2787,0)),OFFSET(INDIRECT("'"&amp;'DATA for charts'!P$5&amp;"'!$c501"),$A2787,0),"")</f>
        <v/>
      </c>
      <c r="Q2787" s="238" t="str">
        <f ca="1">IF(ISNUMBER(OFFSET(INDIRECT("'"&amp;'DATA for charts'!Q$5&amp;"'!$c501"),$A2787,0)),OFFSET(INDIRECT("'"&amp;'DATA for charts'!Q$5&amp;"'!$c501"),$A2787,0),"")</f>
        <v/>
      </c>
      <c r="R2787" s="238" t="str">
        <f ca="1">IF(ISNUMBER(OFFSET(INDIRECT("'"&amp;'DATA for charts'!R$5&amp;"'!$c501"),$A2787,0)),OFFSET(INDIRECT("'"&amp;'DATA for charts'!R$5&amp;"'!$c501"),$A2787,0),"")</f>
        <v/>
      </c>
      <c r="S2787" s="238" t="str">
        <f ca="1">IF(ISNUMBER(OFFSET(INDIRECT("'"&amp;'DATA for charts'!S$5&amp;"'!$c501"),$A2787,0)),OFFSET(INDIRECT("'"&amp;'DATA for charts'!S$5&amp;"'!$c501"),$A2787,0),"")</f>
        <v/>
      </c>
    </row>
    <row r="2788" spans="1:20" ht="15">
      <c r="A2788" s="51">
        <f t="shared" si="1644"/>
        <v>4</v>
      </c>
      <c r="B2788" s="157" t="s">
        <v>638</v>
      </c>
      <c r="C2788" s="238" t="str">
        <f ca="1">IF(ISNUMBER(OFFSET(INDIRECT("'"&amp;'DATA for charts'!C$5&amp;"'!$c501"),$A2788,0)),OFFSET(INDIRECT("'"&amp;'DATA for charts'!C$5&amp;"'!$c501"),$A2788,0),"")</f>
        <v/>
      </c>
      <c r="D2788" s="238" t="str">
        <f ca="1">IF(ISNUMBER(OFFSET(INDIRECT("'"&amp;'DATA for charts'!D$5&amp;"'!$c501"),$A2788,0)),OFFSET(INDIRECT("'"&amp;'DATA for charts'!D$5&amp;"'!$c501"),$A2788,0),"")</f>
        <v/>
      </c>
      <c r="E2788" s="238" t="str">
        <f ca="1">IF(ISNUMBER(OFFSET(INDIRECT("'"&amp;'DATA for charts'!E$5&amp;"'!$c501"),$A2788,0)),OFFSET(INDIRECT("'"&amp;'DATA for charts'!E$5&amp;"'!$c501"),$A2788,0),"")</f>
        <v/>
      </c>
      <c r="F2788" s="238" t="str">
        <f ca="1">IF(ISNUMBER(OFFSET(INDIRECT("'"&amp;'DATA for charts'!F$5&amp;"'!$c501"),$A2788,0)),OFFSET(INDIRECT("'"&amp;'DATA for charts'!F$5&amp;"'!$c501"),$A2788,0),"")</f>
        <v/>
      </c>
      <c r="G2788" s="238" t="str">
        <f ca="1">IF(ISNUMBER(OFFSET(INDIRECT("'"&amp;'DATA for charts'!G$5&amp;"'!$c501"),$A2788,0)),OFFSET(INDIRECT("'"&amp;'DATA for charts'!G$5&amp;"'!$c501"),$A2788,0),"")</f>
        <v/>
      </c>
      <c r="H2788" s="238" t="str">
        <f ca="1">IF(ISNUMBER(OFFSET(INDIRECT("'"&amp;'DATA for charts'!H$5&amp;"'!$c501"),$A2788,0)),OFFSET(INDIRECT("'"&amp;'DATA for charts'!H$5&amp;"'!$c501"),$A2788,0),"")</f>
        <v/>
      </c>
      <c r="I2788" s="238" t="str">
        <f ca="1">IF(ISNUMBER(OFFSET(INDIRECT("'"&amp;'DATA for charts'!I$5&amp;"'!$c501"),$A2788,0)),OFFSET(INDIRECT("'"&amp;'DATA for charts'!I$5&amp;"'!$c501"),$A2788,0),"")</f>
        <v/>
      </c>
      <c r="J2788" s="238" t="str">
        <f ca="1">IF(ISNUMBER(OFFSET(INDIRECT("'"&amp;'DATA for charts'!J$5&amp;"'!$c501"),$A2788,0)),OFFSET(INDIRECT("'"&amp;'DATA for charts'!J$5&amp;"'!$c501"),$A2788,0),"")</f>
        <v/>
      </c>
      <c r="K2788" s="238" t="str">
        <f ca="1">IF(ISNUMBER(OFFSET(INDIRECT("'"&amp;'DATA for charts'!K$5&amp;"'!$c501"),$A2788,0)),OFFSET(INDIRECT("'"&amp;'DATA for charts'!K$5&amp;"'!$c501"),$A2788,0),"")</f>
        <v/>
      </c>
      <c r="L2788" s="238" t="str">
        <f ca="1">IF(ISNUMBER(OFFSET(INDIRECT("'"&amp;'DATA for charts'!L$5&amp;"'!$c501"),$A2788,0)),OFFSET(INDIRECT("'"&amp;'DATA for charts'!L$5&amp;"'!$c501"),$A2788,0),"")</f>
        <v/>
      </c>
      <c r="M2788" s="238" t="str">
        <f ca="1">IF(ISNUMBER(OFFSET(INDIRECT("'"&amp;'DATA for charts'!M$5&amp;"'!$c501"),$A2788,0)),OFFSET(INDIRECT("'"&amp;'DATA for charts'!M$5&amp;"'!$c501"),$A2788,0),"")</f>
        <v/>
      </c>
      <c r="N2788" s="238" t="str">
        <f ca="1">IF(ISNUMBER(OFFSET(INDIRECT("'"&amp;'DATA for charts'!N$5&amp;"'!$c501"),$A2788,0)),OFFSET(INDIRECT("'"&amp;'DATA for charts'!N$5&amp;"'!$c501"),$A2788,0),"")</f>
        <v/>
      </c>
      <c r="O2788" s="238" t="str">
        <f ca="1">IF(ISNUMBER(OFFSET(INDIRECT("'"&amp;'DATA for charts'!O$5&amp;"'!$c501"),$A2788,0)),OFFSET(INDIRECT("'"&amp;'DATA for charts'!O$5&amp;"'!$c501"),$A2788,0),"")</f>
        <v/>
      </c>
      <c r="P2788" s="238" t="str">
        <f ca="1">IF(ISNUMBER(OFFSET(INDIRECT("'"&amp;'DATA for charts'!P$5&amp;"'!$c501"),$A2788,0)),OFFSET(INDIRECT("'"&amp;'DATA for charts'!P$5&amp;"'!$c501"),$A2788,0),"")</f>
        <v/>
      </c>
      <c r="Q2788" s="238" t="str">
        <f ca="1">IF(ISNUMBER(OFFSET(INDIRECT("'"&amp;'DATA for charts'!Q$5&amp;"'!$c501"),$A2788,0)),OFFSET(INDIRECT("'"&amp;'DATA for charts'!Q$5&amp;"'!$c501"),$A2788,0),"")</f>
        <v/>
      </c>
      <c r="R2788" s="238" t="str">
        <f ca="1">IF(ISNUMBER(OFFSET(INDIRECT("'"&amp;'DATA for charts'!R$5&amp;"'!$c501"),$A2788,0)),OFFSET(INDIRECT("'"&amp;'DATA for charts'!R$5&amp;"'!$c501"),$A2788,0),"")</f>
        <v/>
      </c>
      <c r="S2788" s="238" t="str">
        <f ca="1">IF(ISNUMBER(OFFSET(INDIRECT("'"&amp;'DATA for charts'!S$5&amp;"'!$c501"),$A2788,0)),OFFSET(INDIRECT("'"&amp;'DATA for charts'!S$5&amp;"'!$c501"),$A2788,0),"")</f>
        <v/>
      </c>
    </row>
    <row r="2789" spans="1:20" ht="15">
      <c r="A2789" s="51">
        <f t="shared" si="1644"/>
        <v>5</v>
      </c>
      <c r="B2789" s="157" t="s">
        <v>639</v>
      </c>
      <c r="C2789" s="238" t="str">
        <f ca="1">IF(ISNUMBER(OFFSET(INDIRECT("'"&amp;'DATA for charts'!C$5&amp;"'!$c501"),$A2789,0)),OFFSET(INDIRECT("'"&amp;'DATA for charts'!C$5&amp;"'!$c501"),$A2789,0),"")</f>
        <v/>
      </c>
      <c r="D2789" s="238" t="str">
        <f ca="1">IF(ISNUMBER(OFFSET(INDIRECT("'"&amp;'DATA for charts'!D$5&amp;"'!$c501"),$A2789,0)),OFFSET(INDIRECT("'"&amp;'DATA for charts'!D$5&amp;"'!$c501"),$A2789,0),"")</f>
        <v/>
      </c>
      <c r="E2789" s="238" t="str">
        <f ca="1">IF(ISNUMBER(OFFSET(INDIRECT("'"&amp;'DATA for charts'!E$5&amp;"'!$c501"),$A2789,0)),OFFSET(INDIRECT("'"&amp;'DATA for charts'!E$5&amp;"'!$c501"),$A2789,0),"")</f>
        <v/>
      </c>
      <c r="F2789" s="238" t="str">
        <f ca="1">IF(ISNUMBER(OFFSET(INDIRECT("'"&amp;'DATA for charts'!F$5&amp;"'!$c501"),$A2789,0)),OFFSET(INDIRECT("'"&amp;'DATA for charts'!F$5&amp;"'!$c501"),$A2789,0),"")</f>
        <v/>
      </c>
      <c r="G2789" s="238" t="str">
        <f ca="1">IF(ISNUMBER(OFFSET(INDIRECT("'"&amp;'DATA for charts'!G$5&amp;"'!$c501"),$A2789,0)),OFFSET(INDIRECT("'"&amp;'DATA for charts'!G$5&amp;"'!$c501"),$A2789,0),"")</f>
        <v/>
      </c>
      <c r="H2789" s="238" t="str">
        <f ca="1">IF(ISNUMBER(OFFSET(INDIRECT("'"&amp;'DATA for charts'!H$5&amp;"'!$c501"),$A2789,0)),OFFSET(INDIRECT("'"&amp;'DATA for charts'!H$5&amp;"'!$c501"),$A2789,0),"")</f>
        <v/>
      </c>
      <c r="I2789" s="238" t="str">
        <f ca="1">IF(ISNUMBER(OFFSET(INDIRECT("'"&amp;'DATA for charts'!I$5&amp;"'!$c501"),$A2789,0)),OFFSET(INDIRECT("'"&amp;'DATA for charts'!I$5&amp;"'!$c501"),$A2789,0),"")</f>
        <v/>
      </c>
      <c r="J2789" s="238" t="str">
        <f ca="1">IF(ISNUMBER(OFFSET(INDIRECT("'"&amp;'DATA for charts'!J$5&amp;"'!$c501"),$A2789,0)),OFFSET(INDIRECT("'"&amp;'DATA for charts'!J$5&amp;"'!$c501"),$A2789,0),"")</f>
        <v/>
      </c>
      <c r="K2789" s="238" t="str">
        <f ca="1">IF(ISNUMBER(OFFSET(INDIRECT("'"&amp;'DATA for charts'!K$5&amp;"'!$c501"),$A2789,0)),OFFSET(INDIRECT("'"&amp;'DATA for charts'!K$5&amp;"'!$c501"),$A2789,0),"")</f>
        <v/>
      </c>
      <c r="L2789" s="238" t="str">
        <f ca="1">IF(ISNUMBER(OFFSET(INDIRECT("'"&amp;'DATA for charts'!L$5&amp;"'!$c501"),$A2789,0)),OFFSET(INDIRECT("'"&amp;'DATA for charts'!L$5&amp;"'!$c501"),$A2789,0),"")</f>
        <v/>
      </c>
      <c r="M2789" s="238" t="str">
        <f ca="1">IF(ISNUMBER(OFFSET(INDIRECT("'"&amp;'DATA for charts'!M$5&amp;"'!$c501"),$A2789,0)),OFFSET(INDIRECT("'"&amp;'DATA for charts'!M$5&amp;"'!$c501"),$A2789,0),"")</f>
        <v/>
      </c>
      <c r="N2789" s="238" t="str">
        <f ca="1">IF(ISNUMBER(OFFSET(INDIRECT("'"&amp;'DATA for charts'!N$5&amp;"'!$c501"),$A2789,0)),OFFSET(INDIRECT("'"&amp;'DATA for charts'!N$5&amp;"'!$c501"),$A2789,0),"")</f>
        <v/>
      </c>
      <c r="O2789" s="238" t="str">
        <f ca="1">IF(ISNUMBER(OFFSET(INDIRECT("'"&amp;'DATA for charts'!O$5&amp;"'!$c501"),$A2789,0)),OFFSET(INDIRECT("'"&amp;'DATA for charts'!O$5&amp;"'!$c501"),$A2789,0),"")</f>
        <v/>
      </c>
      <c r="P2789" s="238" t="str">
        <f ca="1">IF(ISNUMBER(OFFSET(INDIRECT("'"&amp;'DATA for charts'!P$5&amp;"'!$c501"),$A2789,0)),OFFSET(INDIRECT("'"&amp;'DATA for charts'!P$5&amp;"'!$c501"),$A2789,0),"")</f>
        <v/>
      </c>
      <c r="Q2789" s="238" t="str">
        <f ca="1">IF(ISNUMBER(OFFSET(INDIRECT("'"&amp;'DATA for charts'!Q$5&amp;"'!$c501"),$A2789,0)),OFFSET(INDIRECT("'"&amp;'DATA for charts'!Q$5&amp;"'!$c501"),$A2789,0),"")</f>
        <v/>
      </c>
      <c r="R2789" s="238" t="str">
        <f ca="1">IF(ISNUMBER(OFFSET(INDIRECT("'"&amp;'DATA for charts'!R$5&amp;"'!$c501"),$A2789,0)),OFFSET(INDIRECT("'"&amp;'DATA for charts'!R$5&amp;"'!$c501"),$A2789,0),"")</f>
        <v/>
      </c>
      <c r="S2789" s="238" t="str">
        <f ca="1">IF(ISNUMBER(OFFSET(INDIRECT("'"&amp;'DATA for charts'!S$5&amp;"'!$c501"),$A2789,0)),OFFSET(INDIRECT("'"&amp;'DATA for charts'!S$5&amp;"'!$c501"),$A2789,0),"")</f>
        <v/>
      </c>
    </row>
    <row r="2790" spans="1:20" ht="15">
      <c r="A2790" s="51">
        <f t="shared" si="1644"/>
        <v>6</v>
      </c>
      <c r="B2790" s="157" t="s">
        <v>640</v>
      </c>
      <c r="C2790" s="238" t="str">
        <f ca="1">IF(ISNUMBER(OFFSET(INDIRECT("'"&amp;'DATA for charts'!C$5&amp;"'!$c501"),$A2790,0)),OFFSET(INDIRECT("'"&amp;'DATA for charts'!C$5&amp;"'!$c501"),$A2790,0),"")</f>
        <v/>
      </c>
      <c r="D2790" s="238" t="str">
        <f ca="1">IF(ISNUMBER(OFFSET(INDIRECT("'"&amp;'DATA for charts'!D$5&amp;"'!$c501"),$A2790,0)),OFFSET(INDIRECT("'"&amp;'DATA for charts'!D$5&amp;"'!$c501"),$A2790,0),"")</f>
        <v/>
      </c>
      <c r="E2790" s="238" t="str">
        <f ca="1">IF(ISNUMBER(OFFSET(INDIRECT("'"&amp;'DATA for charts'!E$5&amp;"'!$c501"),$A2790,0)),OFFSET(INDIRECT("'"&amp;'DATA for charts'!E$5&amp;"'!$c501"),$A2790,0),"")</f>
        <v/>
      </c>
      <c r="F2790" s="238" t="str">
        <f ca="1">IF(ISNUMBER(OFFSET(INDIRECT("'"&amp;'DATA for charts'!F$5&amp;"'!$c501"),$A2790,0)),OFFSET(INDIRECT("'"&amp;'DATA for charts'!F$5&amp;"'!$c501"),$A2790,0),"")</f>
        <v/>
      </c>
      <c r="G2790" s="238" t="str">
        <f ca="1">IF(ISNUMBER(OFFSET(INDIRECT("'"&amp;'DATA for charts'!G$5&amp;"'!$c501"),$A2790,0)),OFFSET(INDIRECT("'"&amp;'DATA for charts'!G$5&amp;"'!$c501"),$A2790,0),"")</f>
        <v/>
      </c>
      <c r="H2790" s="238" t="str">
        <f ca="1">IF(ISNUMBER(OFFSET(INDIRECT("'"&amp;'DATA for charts'!H$5&amp;"'!$c501"),$A2790,0)),OFFSET(INDIRECT("'"&amp;'DATA for charts'!H$5&amp;"'!$c501"),$A2790,0),"")</f>
        <v/>
      </c>
      <c r="I2790" s="238" t="str">
        <f ca="1">IF(ISNUMBER(OFFSET(INDIRECT("'"&amp;'DATA for charts'!I$5&amp;"'!$c501"),$A2790,0)),OFFSET(INDIRECT("'"&amp;'DATA for charts'!I$5&amp;"'!$c501"),$A2790,0),"")</f>
        <v/>
      </c>
      <c r="J2790" s="238" t="str">
        <f ca="1">IF(ISNUMBER(OFFSET(INDIRECT("'"&amp;'DATA for charts'!J$5&amp;"'!$c501"),$A2790,0)),OFFSET(INDIRECT("'"&amp;'DATA for charts'!J$5&amp;"'!$c501"),$A2790,0),"")</f>
        <v/>
      </c>
      <c r="K2790" s="238" t="str">
        <f ca="1">IF(ISNUMBER(OFFSET(INDIRECT("'"&amp;'DATA for charts'!K$5&amp;"'!$c501"),$A2790,0)),OFFSET(INDIRECT("'"&amp;'DATA for charts'!K$5&amp;"'!$c501"),$A2790,0),"")</f>
        <v/>
      </c>
      <c r="L2790" s="238" t="str">
        <f ca="1">IF(ISNUMBER(OFFSET(INDIRECT("'"&amp;'DATA for charts'!L$5&amp;"'!$c501"),$A2790,0)),OFFSET(INDIRECT("'"&amp;'DATA for charts'!L$5&amp;"'!$c501"),$A2790,0),"")</f>
        <v/>
      </c>
      <c r="M2790" s="238" t="str">
        <f ca="1">IF(ISNUMBER(OFFSET(INDIRECT("'"&amp;'DATA for charts'!M$5&amp;"'!$c501"),$A2790,0)),OFFSET(INDIRECT("'"&amp;'DATA for charts'!M$5&amp;"'!$c501"),$A2790,0),"")</f>
        <v/>
      </c>
      <c r="N2790" s="238" t="str">
        <f ca="1">IF(ISNUMBER(OFFSET(INDIRECT("'"&amp;'DATA for charts'!N$5&amp;"'!$c501"),$A2790,0)),OFFSET(INDIRECT("'"&amp;'DATA for charts'!N$5&amp;"'!$c501"),$A2790,0),"")</f>
        <v/>
      </c>
      <c r="O2790" s="238" t="str">
        <f ca="1">IF(ISNUMBER(OFFSET(INDIRECT("'"&amp;'DATA for charts'!O$5&amp;"'!$c501"),$A2790,0)),OFFSET(INDIRECT("'"&amp;'DATA for charts'!O$5&amp;"'!$c501"),$A2790,0),"")</f>
        <v/>
      </c>
      <c r="P2790" s="238" t="str">
        <f ca="1">IF(ISNUMBER(OFFSET(INDIRECT("'"&amp;'DATA for charts'!P$5&amp;"'!$c501"),$A2790,0)),OFFSET(INDIRECT("'"&amp;'DATA for charts'!P$5&amp;"'!$c501"),$A2790,0),"")</f>
        <v/>
      </c>
      <c r="Q2790" s="238" t="str">
        <f ca="1">IF(ISNUMBER(OFFSET(INDIRECT("'"&amp;'DATA for charts'!Q$5&amp;"'!$c501"),$A2790,0)),OFFSET(INDIRECT("'"&amp;'DATA for charts'!Q$5&amp;"'!$c501"),$A2790,0),"")</f>
        <v/>
      </c>
      <c r="R2790" s="238" t="str">
        <f ca="1">IF(ISNUMBER(OFFSET(INDIRECT("'"&amp;'DATA for charts'!R$5&amp;"'!$c501"),$A2790,0)),OFFSET(INDIRECT("'"&amp;'DATA for charts'!R$5&amp;"'!$c501"),$A2790,0),"")</f>
        <v/>
      </c>
      <c r="S2790" s="238" t="str">
        <f ca="1">IF(ISNUMBER(OFFSET(INDIRECT("'"&amp;'DATA for charts'!S$5&amp;"'!$c501"),$A2790,0)),OFFSET(INDIRECT("'"&amp;'DATA for charts'!S$5&amp;"'!$c501"),$A2790,0),"")</f>
        <v/>
      </c>
    </row>
    <row r="2791" spans="1:20" ht="15">
      <c r="A2791" s="51">
        <v>0</v>
      </c>
      <c r="B2791" s="690" t="s">
        <v>633</v>
      </c>
      <c r="C2791" s="691" t="str">
        <f ca="1">IF(ISNUMBER(OFFSET(INDIRECT("'"&amp;'DATA for charts'!C$5&amp;"'!$m501"),$A2791,0)),OFFSET(INDIRECT("'"&amp;'DATA for charts'!C$5&amp;"'!$m501"),$A2791,0),"")</f>
        <v/>
      </c>
      <c r="D2791" s="691" t="str">
        <f ca="1">IF(ISNUMBER(OFFSET(INDIRECT("'"&amp;'DATA for charts'!D$5&amp;"'!$m501"),$A2791,0)),OFFSET(INDIRECT("'"&amp;'DATA for charts'!D$5&amp;"'!$m501"),$A2791,0),"")</f>
        <v/>
      </c>
      <c r="E2791" s="691" t="str">
        <f ca="1">IF(ISNUMBER(OFFSET(INDIRECT("'"&amp;'DATA for charts'!E$5&amp;"'!$m501"),$A2791,0)),OFFSET(INDIRECT("'"&amp;'DATA for charts'!E$5&amp;"'!$m501"),$A2791,0),"")</f>
        <v/>
      </c>
      <c r="F2791" s="691" t="str">
        <f ca="1">IF(ISNUMBER(OFFSET(INDIRECT("'"&amp;'DATA for charts'!F$5&amp;"'!$m501"),$A2791,0)),OFFSET(INDIRECT("'"&amp;'DATA for charts'!F$5&amp;"'!$m501"),$A2791,0),"")</f>
        <v/>
      </c>
      <c r="G2791" s="691" t="str">
        <f ca="1">IF(ISNUMBER(OFFSET(INDIRECT("'"&amp;'DATA for charts'!G$5&amp;"'!$m501"),$A2791,0)),OFFSET(INDIRECT("'"&amp;'DATA for charts'!G$5&amp;"'!$m501"),$A2791,0),"")</f>
        <v/>
      </c>
      <c r="H2791" s="691" t="str">
        <f ca="1">IF(ISNUMBER(OFFSET(INDIRECT("'"&amp;'DATA for charts'!H$5&amp;"'!$m501"),$A2791,0)),OFFSET(INDIRECT("'"&amp;'DATA for charts'!H$5&amp;"'!$m501"),$A2791,0),"")</f>
        <v/>
      </c>
      <c r="I2791" s="691" t="str">
        <f ca="1">IF(ISNUMBER(OFFSET(INDIRECT("'"&amp;'DATA for charts'!I$5&amp;"'!$m501"),$A2791,0)),OFFSET(INDIRECT("'"&amp;'DATA for charts'!I$5&amp;"'!$m501"),$A2791,0),"")</f>
        <v/>
      </c>
      <c r="J2791" s="691" t="str">
        <f ca="1">IF(ISNUMBER(OFFSET(INDIRECT("'"&amp;'DATA for charts'!J$5&amp;"'!$m501"),$A2791,0)),OFFSET(INDIRECT("'"&amp;'DATA for charts'!J$5&amp;"'!$m501"),$A2791,0),"")</f>
        <v/>
      </c>
      <c r="K2791" s="691" t="str">
        <f ca="1">IF(ISNUMBER(OFFSET(INDIRECT("'"&amp;'DATA for charts'!K$5&amp;"'!$m501"),$A2791,0)),OFFSET(INDIRECT("'"&amp;'DATA for charts'!K$5&amp;"'!$m501"),$A2791,0),"")</f>
        <v/>
      </c>
      <c r="L2791" s="691" t="str">
        <f ca="1">IF(ISNUMBER(OFFSET(INDIRECT("'"&amp;'DATA for charts'!L$5&amp;"'!$m501"),$A2791,0)),OFFSET(INDIRECT("'"&amp;'DATA for charts'!L$5&amp;"'!$m501"),$A2791,0),"")</f>
        <v/>
      </c>
      <c r="M2791" s="691" t="str">
        <f ca="1">IF(ISNUMBER(OFFSET(INDIRECT("'"&amp;'DATA for charts'!M$5&amp;"'!$m501"),$A2791,0)),OFFSET(INDIRECT("'"&amp;'DATA for charts'!M$5&amp;"'!$m501"),$A2791,0),"")</f>
        <v/>
      </c>
      <c r="N2791" s="691" t="str">
        <f ca="1">IF(ISNUMBER(OFFSET(INDIRECT("'"&amp;'DATA for charts'!N$5&amp;"'!$m501"),$A2791,0)),OFFSET(INDIRECT("'"&amp;'DATA for charts'!N$5&amp;"'!$m501"),$A2791,0),"")</f>
        <v/>
      </c>
      <c r="O2791" s="691" t="str">
        <f ca="1">IF(ISNUMBER(OFFSET(INDIRECT("'"&amp;'DATA for charts'!O$5&amp;"'!$m501"),$A2791,0)),OFFSET(INDIRECT("'"&amp;'DATA for charts'!O$5&amp;"'!$m501"),$A2791,0),"")</f>
        <v/>
      </c>
      <c r="P2791" s="691" t="str">
        <f ca="1">IF(ISNUMBER(OFFSET(INDIRECT("'"&amp;'DATA for charts'!P$5&amp;"'!$m501"),$A2791,0)),OFFSET(INDIRECT("'"&amp;'DATA for charts'!P$5&amp;"'!$m501"),$A2791,0),"")</f>
        <v/>
      </c>
      <c r="Q2791" s="691" t="str">
        <f ca="1">IF(ISNUMBER(OFFSET(INDIRECT("'"&amp;'DATA for charts'!Q$5&amp;"'!$m501"),$A2791,0)),OFFSET(INDIRECT("'"&amp;'DATA for charts'!Q$5&amp;"'!$m501"),$A2791,0),"")</f>
        <v/>
      </c>
      <c r="R2791" s="691" t="str">
        <f ca="1">IF(ISNUMBER(OFFSET(INDIRECT("'"&amp;'DATA for charts'!R$5&amp;"'!$m501"),$A2791,0)),OFFSET(INDIRECT("'"&amp;'DATA for charts'!R$5&amp;"'!$m501"),$A2791,0),"")</f>
        <v/>
      </c>
      <c r="S2791" s="691" t="str">
        <f ca="1">IF(ISNUMBER(OFFSET(INDIRECT("'"&amp;'DATA for charts'!S$5&amp;"'!$m501"),$A2791,0)),OFFSET(INDIRECT("'"&amp;'DATA for charts'!S$5&amp;"'!$m501"),$A2791,0),"")</f>
        <v/>
      </c>
      <c r="T2791" s="692" t="s">
        <v>965</v>
      </c>
    </row>
    <row r="2792" spans="1:20" ht="15">
      <c r="A2792" s="51">
        <v>0</v>
      </c>
      <c r="B2792" s="157" t="s">
        <v>1402</v>
      </c>
      <c r="C2792" s="238" t="str">
        <f ca="1">IF(ISNUMBER(OFFSET(INDIRECT("'"&amp;'DATA for charts'!C$5&amp;"'!$J501"),$A2792,0)),OFFSET(INDIRECT("'"&amp;'DATA for charts'!C$5&amp;"'!$J501"),$A2792,0),"")</f>
        <v/>
      </c>
      <c r="D2792" s="238" t="str">
        <f ca="1">IF(ISNUMBER(OFFSET(INDIRECT("'"&amp;'DATA for charts'!D$5&amp;"'!$J501"),$A2792,0)),OFFSET(INDIRECT("'"&amp;'DATA for charts'!D$5&amp;"'!$J501"),$A2792,0),"")</f>
        <v/>
      </c>
      <c r="E2792" s="238" t="str">
        <f ca="1">IF(ISNUMBER(OFFSET(INDIRECT("'"&amp;'DATA for charts'!E$5&amp;"'!$J501"),$A2792,0)),OFFSET(INDIRECT("'"&amp;'DATA for charts'!E$5&amp;"'!$J501"),$A2792,0),"")</f>
        <v/>
      </c>
      <c r="F2792" s="238" t="str">
        <f ca="1">IF(ISNUMBER(OFFSET(INDIRECT("'"&amp;'DATA for charts'!F$5&amp;"'!$J501"),$A2792,0)),OFFSET(INDIRECT("'"&amp;'DATA for charts'!F$5&amp;"'!$J501"),$A2792,0),"")</f>
        <v/>
      </c>
      <c r="G2792" s="238" t="str">
        <f ca="1">IF(ISNUMBER(OFFSET(INDIRECT("'"&amp;'DATA for charts'!G$5&amp;"'!$J501"),$A2792,0)),OFFSET(INDIRECT("'"&amp;'DATA for charts'!G$5&amp;"'!$J501"),$A2792,0),"")</f>
        <v/>
      </c>
      <c r="H2792" s="238" t="str">
        <f ca="1">IF(ISNUMBER(OFFSET(INDIRECT("'"&amp;'DATA for charts'!H$5&amp;"'!$J501"),$A2792,0)),OFFSET(INDIRECT("'"&amp;'DATA for charts'!H$5&amp;"'!$J501"),$A2792,0),"")</f>
        <v/>
      </c>
      <c r="I2792" s="238" t="str">
        <f ca="1">IF(ISNUMBER(OFFSET(INDIRECT("'"&amp;'DATA for charts'!I$5&amp;"'!$J501"),$A2792,0)),OFFSET(INDIRECT("'"&amp;'DATA for charts'!I$5&amp;"'!$J501"),$A2792,0),"")</f>
        <v/>
      </c>
      <c r="J2792" s="238" t="str">
        <f ca="1">IF(ISNUMBER(OFFSET(INDIRECT("'"&amp;'DATA for charts'!J$5&amp;"'!$J501"),$A2792,0)),OFFSET(INDIRECT("'"&amp;'DATA for charts'!J$5&amp;"'!$J501"),$A2792,0),"")</f>
        <v/>
      </c>
      <c r="K2792" s="238" t="str">
        <f ca="1">IF(ISNUMBER(OFFSET(INDIRECT("'"&amp;'DATA for charts'!K$5&amp;"'!$J501"),$A2792,0)),OFFSET(INDIRECT("'"&amp;'DATA for charts'!K$5&amp;"'!$J501"),$A2792,0),"")</f>
        <v/>
      </c>
      <c r="L2792" s="238" t="str">
        <f ca="1">IF(ISNUMBER(OFFSET(INDIRECT("'"&amp;'DATA for charts'!L$5&amp;"'!$J501"),$A2792,0)),OFFSET(INDIRECT("'"&amp;'DATA for charts'!L$5&amp;"'!$J501"),$A2792,0),"")</f>
        <v/>
      </c>
      <c r="M2792" s="238" t="str">
        <f ca="1">IF(ISNUMBER(OFFSET(INDIRECT("'"&amp;'DATA for charts'!M$5&amp;"'!$J501"),$A2792,0)),OFFSET(INDIRECT("'"&amp;'DATA for charts'!M$5&amp;"'!$J501"),$A2792,0),"")</f>
        <v/>
      </c>
      <c r="N2792" s="238" t="str">
        <f ca="1">IF(ISNUMBER(OFFSET(INDIRECT("'"&amp;'DATA for charts'!N$5&amp;"'!$J501"),$A2792,0)),OFFSET(INDIRECT("'"&amp;'DATA for charts'!N$5&amp;"'!$J501"),$A2792,0),"")</f>
        <v/>
      </c>
      <c r="O2792" s="238" t="str">
        <f ca="1">IF(ISNUMBER(OFFSET(INDIRECT("'"&amp;'DATA for charts'!O$5&amp;"'!$J501"),$A2792,0)),OFFSET(INDIRECT("'"&amp;'DATA for charts'!O$5&amp;"'!$J501"),$A2792,0),"")</f>
        <v/>
      </c>
      <c r="P2792" s="238" t="str">
        <f ca="1">IF(ISNUMBER(OFFSET(INDIRECT("'"&amp;'DATA for charts'!P$5&amp;"'!$J501"),$A2792,0)),OFFSET(INDIRECT("'"&amp;'DATA for charts'!P$5&amp;"'!$J501"),$A2792,0),"")</f>
        <v/>
      </c>
      <c r="Q2792" s="238" t="str">
        <f ca="1">IF(ISNUMBER(OFFSET(INDIRECT("'"&amp;'DATA for charts'!Q$5&amp;"'!$J501"),$A2792,0)),OFFSET(INDIRECT("'"&amp;'DATA for charts'!Q$5&amp;"'!$J501"),$A2792,0),"")</f>
        <v/>
      </c>
      <c r="R2792" s="238" t="str">
        <f ca="1">IF(ISNUMBER(OFFSET(INDIRECT("'"&amp;'DATA for charts'!R$5&amp;"'!$J501"),$A2792,0)),OFFSET(INDIRECT("'"&amp;'DATA for charts'!R$5&amp;"'!$J501"),$A2792,0),"")</f>
        <v/>
      </c>
      <c r="S2792" s="238" t="str">
        <f ca="1">IF(ISNUMBER(OFFSET(INDIRECT("'"&amp;'DATA for charts'!S$5&amp;"'!$J501"),$A2792,0)),OFFSET(INDIRECT("'"&amp;'DATA for charts'!S$5&amp;"'!$J501"),$A2792,0),"")</f>
        <v/>
      </c>
    </row>
    <row r="2793" spans="1:20" ht="15">
      <c r="A2793" s="51">
        <f>A2792+1</f>
        <v>1</v>
      </c>
      <c r="B2793" s="157" t="s">
        <v>635</v>
      </c>
      <c r="C2793" s="238" t="str">
        <f ca="1">IF(ISNUMBER(OFFSET(INDIRECT("'"&amp;'DATA for charts'!C$5&amp;"'!$J501"),$A2793,0)),OFFSET(INDIRECT("'"&amp;'DATA for charts'!C$5&amp;"'!$J501"),$A2793,0),"")</f>
        <v/>
      </c>
      <c r="D2793" s="238" t="str">
        <f ca="1">IF(ISNUMBER(OFFSET(INDIRECT("'"&amp;'DATA for charts'!D$5&amp;"'!$J501"),$A2793,0)),OFFSET(INDIRECT("'"&amp;'DATA for charts'!D$5&amp;"'!$J501"),$A2793,0),"")</f>
        <v/>
      </c>
      <c r="E2793" s="238" t="str">
        <f ca="1">IF(ISNUMBER(OFFSET(INDIRECT("'"&amp;'DATA for charts'!E$5&amp;"'!$J501"),$A2793,0)),OFFSET(INDIRECT("'"&amp;'DATA for charts'!E$5&amp;"'!$J501"),$A2793,0),"")</f>
        <v/>
      </c>
      <c r="F2793" s="238" t="str">
        <f ca="1">IF(ISNUMBER(OFFSET(INDIRECT("'"&amp;'DATA for charts'!F$5&amp;"'!$J501"),$A2793,0)),OFFSET(INDIRECT("'"&amp;'DATA for charts'!F$5&amp;"'!$J501"),$A2793,0),"")</f>
        <v/>
      </c>
      <c r="G2793" s="238" t="str">
        <f ca="1">IF(ISNUMBER(OFFSET(INDIRECT("'"&amp;'DATA for charts'!G$5&amp;"'!$J501"),$A2793,0)),OFFSET(INDIRECT("'"&amp;'DATA for charts'!G$5&amp;"'!$J501"),$A2793,0),"")</f>
        <v/>
      </c>
      <c r="H2793" s="238" t="str">
        <f ca="1">IF(ISNUMBER(OFFSET(INDIRECT("'"&amp;'DATA for charts'!H$5&amp;"'!$J501"),$A2793,0)),OFFSET(INDIRECT("'"&amp;'DATA for charts'!H$5&amp;"'!$J501"),$A2793,0),"")</f>
        <v/>
      </c>
      <c r="I2793" s="238" t="str">
        <f ca="1">IF(ISNUMBER(OFFSET(INDIRECT("'"&amp;'DATA for charts'!I$5&amp;"'!$J501"),$A2793,0)),OFFSET(INDIRECT("'"&amp;'DATA for charts'!I$5&amp;"'!$J501"),$A2793,0),"")</f>
        <v/>
      </c>
      <c r="J2793" s="238" t="str">
        <f ca="1">IF(ISNUMBER(OFFSET(INDIRECT("'"&amp;'DATA for charts'!J$5&amp;"'!$J501"),$A2793,0)),OFFSET(INDIRECT("'"&amp;'DATA for charts'!J$5&amp;"'!$J501"),$A2793,0),"")</f>
        <v/>
      </c>
      <c r="K2793" s="238" t="str">
        <f ca="1">IF(ISNUMBER(OFFSET(INDIRECT("'"&amp;'DATA for charts'!K$5&amp;"'!$J501"),$A2793,0)),OFFSET(INDIRECT("'"&amp;'DATA for charts'!K$5&amp;"'!$J501"),$A2793,0),"")</f>
        <v/>
      </c>
      <c r="L2793" s="238" t="str">
        <f ca="1">IF(ISNUMBER(OFFSET(INDIRECT("'"&amp;'DATA for charts'!L$5&amp;"'!$J501"),$A2793,0)),OFFSET(INDIRECT("'"&amp;'DATA for charts'!L$5&amp;"'!$J501"),$A2793,0),"")</f>
        <v/>
      </c>
      <c r="M2793" s="238" t="str">
        <f ca="1">IF(ISNUMBER(OFFSET(INDIRECT("'"&amp;'DATA for charts'!M$5&amp;"'!$J501"),$A2793,0)),OFFSET(INDIRECT("'"&amp;'DATA for charts'!M$5&amp;"'!$J501"),$A2793,0),"")</f>
        <v/>
      </c>
      <c r="N2793" s="238" t="str">
        <f ca="1">IF(ISNUMBER(OFFSET(INDIRECT("'"&amp;'DATA for charts'!N$5&amp;"'!$J501"),$A2793,0)),OFFSET(INDIRECT("'"&amp;'DATA for charts'!N$5&amp;"'!$J501"),$A2793,0),"")</f>
        <v/>
      </c>
      <c r="O2793" s="238" t="str">
        <f ca="1">IF(ISNUMBER(OFFSET(INDIRECT("'"&amp;'DATA for charts'!O$5&amp;"'!$J501"),$A2793,0)),OFFSET(INDIRECT("'"&amp;'DATA for charts'!O$5&amp;"'!$J501"),$A2793,0),"")</f>
        <v/>
      </c>
      <c r="P2793" s="238" t="str">
        <f ca="1">IF(ISNUMBER(OFFSET(INDIRECT("'"&amp;'DATA for charts'!P$5&amp;"'!$J501"),$A2793,0)),OFFSET(INDIRECT("'"&amp;'DATA for charts'!P$5&amp;"'!$J501"),$A2793,0),"")</f>
        <v/>
      </c>
      <c r="Q2793" s="238" t="str">
        <f ca="1">IF(ISNUMBER(OFFSET(INDIRECT("'"&amp;'DATA for charts'!Q$5&amp;"'!$J501"),$A2793,0)),OFFSET(INDIRECT("'"&amp;'DATA for charts'!Q$5&amp;"'!$J501"),$A2793,0),"")</f>
        <v/>
      </c>
      <c r="R2793" s="238" t="str">
        <f ca="1">IF(ISNUMBER(OFFSET(INDIRECT("'"&amp;'DATA for charts'!R$5&amp;"'!$J501"),$A2793,0)),OFFSET(INDIRECT("'"&amp;'DATA for charts'!R$5&amp;"'!$J501"),$A2793,0),"")</f>
        <v/>
      </c>
      <c r="S2793" s="238" t="str">
        <f ca="1">IF(ISNUMBER(OFFSET(INDIRECT("'"&amp;'DATA for charts'!S$5&amp;"'!$J501"),$A2793,0)),OFFSET(INDIRECT("'"&amp;'DATA for charts'!S$5&amp;"'!$J501"),$A2793,0),"")</f>
        <v/>
      </c>
    </row>
    <row r="2794" spans="1:20" ht="15">
      <c r="A2794" s="51">
        <f t="shared" si="1644"/>
        <v>2</v>
      </c>
      <c r="B2794" s="157" t="s">
        <v>636</v>
      </c>
      <c r="C2794" s="238" t="str">
        <f ca="1">IF(ISNUMBER(OFFSET(INDIRECT("'"&amp;'DATA for charts'!C$5&amp;"'!$J501"),$A2794,0)),OFFSET(INDIRECT("'"&amp;'DATA for charts'!C$5&amp;"'!$J501"),$A2794,0),"")</f>
        <v/>
      </c>
      <c r="D2794" s="238" t="str">
        <f ca="1">IF(ISNUMBER(OFFSET(INDIRECT("'"&amp;'DATA for charts'!D$5&amp;"'!$J501"),$A2794,0)),OFFSET(INDIRECT("'"&amp;'DATA for charts'!D$5&amp;"'!$J501"),$A2794,0),"")</f>
        <v/>
      </c>
      <c r="E2794" s="238" t="str">
        <f ca="1">IF(ISNUMBER(OFFSET(INDIRECT("'"&amp;'DATA for charts'!E$5&amp;"'!$J501"),$A2794,0)),OFFSET(INDIRECT("'"&amp;'DATA for charts'!E$5&amp;"'!$J501"),$A2794,0),"")</f>
        <v/>
      </c>
      <c r="F2794" s="238" t="str">
        <f ca="1">IF(ISNUMBER(OFFSET(INDIRECT("'"&amp;'DATA for charts'!F$5&amp;"'!$J501"),$A2794,0)),OFFSET(INDIRECT("'"&amp;'DATA for charts'!F$5&amp;"'!$J501"),$A2794,0),"")</f>
        <v/>
      </c>
      <c r="G2794" s="238" t="str">
        <f ca="1">IF(ISNUMBER(OFFSET(INDIRECT("'"&amp;'DATA for charts'!G$5&amp;"'!$J501"),$A2794,0)),OFFSET(INDIRECT("'"&amp;'DATA for charts'!G$5&amp;"'!$J501"),$A2794,0),"")</f>
        <v/>
      </c>
      <c r="H2794" s="238" t="str">
        <f ca="1">IF(ISNUMBER(OFFSET(INDIRECT("'"&amp;'DATA for charts'!H$5&amp;"'!$J501"),$A2794,0)),OFFSET(INDIRECT("'"&amp;'DATA for charts'!H$5&amp;"'!$J501"),$A2794,0),"")</f>
        <v/>
      </c>
      <c r="I2794" s="238" t="str">
        <f ca="1">IF(ISNUMBER(OFFSET(INDIRECT("'"&amp;'DATA for charts'!I$5&amp;"'!$J501"),$A2794,0)),OFFSET(INDIRECT("'"&amp;'DATA for charts'!I$5&amp;"'!$J501"),$A2794,0),"")</f>
        <v/>
      </c>
      <c r="J2794" s="238" t="str">
        <f ca="1">IF(ISNUMBER(OFFSET(INDIRECT("'"&amp;'DATA for charts'!J$5&amp;"'!$J501"),$A2794,0)),OFFSET(INDIRECT("'"&amp;'DATA for charts'!J$5&amp;"'!$J501"),$A2794,0),"")</f>
        <v/>
      </c>
      <c r="K2794" s="238" t="str">
        <f ca="1">IF(ISNUMBER(OFFSET(INDIRECT("'"&amp;'DATA for charts'!K$5&amp;"'!$J501"),$A2794,0)),OFFSET(INDIRECT("'"&amp;'DATA for charts'!K$5&amp;"'!$J501"),$A2794,0),"")</f>
        <v/>
      </c>
      <c r="L2794" s="238" t="str">
        <f ca="1">IF(ISNUMBER(OFFSET(INDIRECT("'"&amp;'DATA for charts'!L$5&amp;"'!$J501"),$A2794,0)),OFFSET(INDIRECT("'"&amp;'DATA for charts'!L$5&amp;"'!$J501"),$A2794,0),"")</f>
        <v/>
      </c>
      <c r="M2794" s="238" t="str">
        <f ca="1">IF(ISNUMBER(OFFSET(INDIRECT("'"&amp;'DATA for charts'!M$5&amp;"'!$J501"),$A2794,0)),OFFSET(INDIRECT("'"&amp;'DATA for charts'!M$5&amp;"'!$J501"),$A2794,0),"")</f>
        <v/>
      </c>
      <c r="N2794" s="238" t="str">
        <f ca="1">IF(ISNUMBER(OFFSET(INDIRECT("'"&amp;'DATA for charts'!N$5&amp;"'!$J501"),$A2794,0)),OFFSET(INDIRECT("'"&amp;'DATA for charts'!N$5&amp;"'!$J501"),$A2794,0),"")</f>
        <v/>
      </c>
      <c r="O2794" s="238" t="str">
        <f ca="1">IF(ISNUMBER(OFFSET(INDIRECT("'"&amp;'DATA for charts'!O$5&amp;"'!$J501"),$A2794,0)),OFFSET(INDIRECT("'"&amp;'DATA for charts'!O$5&amp;"'!$J501"),$A2794,0),"")</f>
        <v/>
      </c>
      <c r="P2794" s="238" t="str">
        <f ca="1">IF(ISNUMBER(OFFSET(INDIRECT("'"&amp;'DATA for charts'!P$5&amp;"'!$J501"),$A2794,0)),OFFSET(INDIRECT("'"&amp;'DATA for charts'!P$5&amp;"'!$J501"),$A2794,0),"")</f>
        <v/>
      </c>
      <c r="Q2794" s="238" t="str">
        <f ca="1">IF(ISNUMBER(OFFSET(INDIRECT("'"&amp;'DATA for charts'!Q$5&amp;"'!$J501"),$A2794,0)),OFFSET(INDIRECT("'"&amp;'DATA for charts'!Q$5&amp;"'!$J501"),$A2794,0),"")</f>
        <v/>
      </c>
      <c r="R2794" s="238" t="str">
        <f ca="1">IF(ISNUMBER(OFFSET(INDIRECT("'"&amp;'DATA for charts'!R$5&amp;"'!$J501"),$A2794,0)),OFFSET(INDIRECT("'"&amp;'DATA for charts'!R$5&amp;"'!$J501"),$A2794,0),"")</f>
        <v/>
      </c>
      <c r="S2794" s="238" t="str">
        <f ca="1">IF(ISNUMBER(OFFSET(INDIRECT("'"&amp;'DATA for charts'!S$5&amp;"'!$J501"),$A2794,0)),OFFSET(INDIRECT("'"&amp;'DATA for charts'!S$5&amp;"'!$J501"),$A2794,0),"")</f>
        <v/>
      </c>
    </row>
    <row r="2795" spans="1:20" ht="15">
      <c r="A2795" s="51">
        <f t="shared" si="1644"/>
        <v>3</v>
      </c>
      <c r="B2795" s="157" t="s">
        <v>637</v>
      </c>
      <c r="C2795" s="238" t="str">
        <f ca="1">IF(ISNUMBER(OFFSET(INDIRECT("'"&amp;'DATA for charts'!C$5&amp;"'!$J501"),$A2795,0)),OFFSET(INDIRECT("'"&amp;'DATA for charts'!C$5&amp;"'!$J501"),$A2795,0),"")</f>
        <v/>
      </c>
      <c r="D2795" s="238" t="str">
        <f ca="1">IF(ISNUMBER(OFFSET(INDIRECT("'"&amp;'DATA for charts'!D$5&amp;"'!$J501"),$A2795,0)),OFFSET(INDIRECT("'"&amp;'DATA for charts'!D$5&amp;"'!$J501"),$A2795,0),"")</f>
        <v/>
      </c>
      <c r="E2795" s="238" t="str">
        <f ca="1">IF(ISNUMBER(OFFSET(INDIRECT("'"&amp;'DATA for charts'!E$5&amp;"'!$J501"),$A2795,0)),OFFSET(INDIRECT("'"&amp;'DATA for charts'!E$5&amp;"'!$J501"),$A2795,0),"")</f>
        <v/>
      </c>
      <c r="F2795" s="238" t="str">
        <f ca="1">IF(ISNUMBER(OFFSET(INDIRECT("'"&amp;'DATA for charts'!F$5&amp;"'!$J501"),$A2795,0)),OFFSET(INDIRECT("'"&amp;'DATA for charts'!F$5&amp;"'!$J501"),$A2795,0),"")</f>
        <v/>
      </c>
      <c r="G2795" s="238" t="str">
        <f ca="1">IF(ISNUMBER(OFFSET(INDIRECT("'"&amp;'DATA for charts'!G$5&amp;"'!$J501"),$A2795,0)),OFFSET(INDIRECT("'"&amp;'DATA for charts'!G$5&amp;"'!$J501"),$A2795,0),"")</f>
        <v/>
      </c>
      <c r="H2795" s="238" t="str">
        <f ca="1">IF(ISNUMBER(OFFSET(INDIRECT("'"&amp;'DATA for charts'!H$5&amp;"'!$J501"),$A2795,0)),OFFSET(INDIRECT("'"&amp;'DATA for charts'!H$5&amp;"'!$J501"),$A2795,0),"")</f>
        <v/>
      </c>
      <c r="I2795" s="238" t="str">
        <f ca="1">IF(ISNUMBER(OFFSET(INDIRECT("'"&amp;'DATA for charts'!I$5&amp;"'!$J501"),$A2795,0)),OFFSET(INDIRECT("'"&amp;'DATA for charts'!I$5&amp;"'!$J501"),$A2795,0),"")</f>
        <v/>
      </c>
      <c r="J2795" s="238" t="str">
        <f ca="1">IF(ISNUMBER(OFFSET(INDIRECT("'"&amp;'DATA for charts'!J$5&amp;"'!$J501"),$A2795,0)),OFFSET(INDIRECT("'"&amp;'DATA for charts'!J$5&amp;"'!$J501"),$A2795,0),"")</f>
        <v/>
      </c>
      <c r="K2795" s="238" t="str">
        <f ca="1">IF(ISNUMBER(OFFSET(INDIRECT("'"&amp;'DATA for charts'!K$5&amp;"'!$J501"),$A2795,0)),OFFSET(INDIRECT("'"&amp;'DATA for charts'!K$5&amp;"'!$J501"),$A2795,0),"")</f>
        <v/>
      </c>
      <c r="L2795" s="238" t="str">
        <f ca="1">IF(ISNUMBER(OFFSET(INDIRECT("'"&amp;'DATA for charts'!L$5&amp;"'!$J501"),$A2795,0)),OFFSET(INDIRECT("'"&amp;'DATA for charts'!L$5&amp;"'!$J501"),$A2795,0),"")</f>
        <v/>
      </c>
      <c r="M2795" s="238" t="str">
        <f ca="1">IF(ISNUMBER(OFFSET(INDIRECT("'"&amp;'DATA for charts'!M$5&amp;"'!$J501"),$A2795,0)),OFFSET(INDIRECT("'"&amp;'DATA for charts'!M$5&amp;"'!$J501"),$A2795,0),"")</f>
        <v/>
      </c>
      <c r="N2795" s="238" t="str">
        <f ca="1">IF(ISNUMBER(OFFSET(INDIRECT("'"&amp;'DATA for charts'!N$5&amp;"'!$J501"),$A2795,0)),OFFSET(INDIRECT("'"&amp;'DATA for charts'!N$5&amp;"'!$J501"),$A2795,0),"")</f>
        <v/>
      </c>
      <c r="O2795" s="238" t="str">
        <f ca="1">IF(ISNUMBER(OFFSET(INDIRECT("'"&amp;'DATA for charts'!O$5&amp;"'!$J501"),$A2795,0)),OFFSET(INDIRECT("'"&amp;'DATA for charts'!O$5&amp;"'!$J501"),$A2795,0),"")</f>
        <v/>
      </c>
      <c r="P2795" s="238" t="str">
        <f ca="1">IF(ISNUMBER(OFFSET(INDIRECT("'"&amp;'DATA for charts'!P$5&amp;"'!$J501"),$A2795,0)),OFFSET(INDIRECT("'"&amp;'DATA for charts'!P$5&amp;"'!$J501"),$A2795,0),"")</f>
        <v/>
      </c>
      <c r="Q2795" s="238" t="str">
        <f ca="1">IF(ISNUMBER(OFFSET(INDIRECT("'"&amp;'DATA for charts'!Q$5&amp;"'!$J501"),$A2795,0)),OFFSET(INDIRECT("'"&amp;'DATA for charts'!Q$5&amp;"'!$J501"),$A2795,0),"")</f>
        <v/>
      </c>
      <c r="R2795" s="238" t="str">
        <f ca="1">IF(ISNUMBER(OFFSET(INDIRECT("'"&amp;'DATA for charts'!R$5&amp;"'!$J501"),$A2795,0)),OFFSET(INDIRECT("'"&amp;'DATA for charts'!R$5&amp;"'!$J501"),$A2795,0),"")</f>
        <v/>
      </c>
      <c r="S2795" s="238" t="str">
        <f ca="1">IF(ISNUMBER(OFFSET(INDIRECT("'"&amp;'DATA for charts'!S$5&amp;"'!$J501"),$A2795,0)),OFFSET(INDIRECT("'"&amp;'DATA for charts'!S$5&amp;"'!$J501"),$A2795,0),"")</f>
        <v/>
      </c>
    </row>
    <row r="2796" spans="1:20" ht="15">
      <c r="A2796" s="51">
        <f t="shared" si="1644"/>
        <v>4</v>
      </c>
      <c r="B2796" s="157" t="s">
        <v>638</v>
      </c>
      <c r="C2796" s="238" t="str">
        <f ca="1">IF(ISNUMBER(OFFSET(INDIRECT("'"&amp;'DATA for charts'!C$5&amp;"'!$J501"),$A2796,0)),OFFSET(INDIRECT("'"&amp;'DATA for charts'!C$5&amp;"'!$J501"),$A2796,0),"")</f>
        <v/>
      </c>
      <c r="D2796" s="238" t="str">
        <f ca="1">IF(ISNUMBER(OFFSET(INDIRECT("'"&amp;'DATA for charts'!D$5&amp;"'!$J501"),$A2796,0)),OFFSET(INDIRECT("'"&amp;'DATA for charts'!D$5&amp;"'!$J501"),$A2796,0),"")</f>
        <v/>
      </c>
      <c r="E2796" s="238" t="str">
        <f ca="1">IF(ISNUMBER(OFFSET(INDIRECT("'"&amp;'DATA for charts'!E$5&amp;"'!$J501"),$A2796,0)),OFFSET(INDIRECT("'"&amp;'DATA for charts'!E$5&amp;"'!$J501"),$A2796,0),"")</f>
        <v/>
      </c>
      <c r="F2796" s="238" t="str">
        <f ca="1">IF(ISNUMBER(OFFSET(INDIRECT("'"&amp;'DATA for charts'!F$5&amp;"'!$J501"),$A2796,0)),OFFSET(INDIRECT("'"&amp;'DATA for charts'!F$5&amp;"'!$J501"),$A2796,0),"")</f>
        <v/>
      </c>
      <c r="G2796" s="238" t="str">
        <f ca="1">IF(ISNUMBER(OFFSET(INDIRECT("'"&amp;'DATA for charts'!G$5&amp;"'!$J501"),$A2796,0)),OFFSET(INDIRECT("'"&amp;'DATA for charts'!G$5&amp;"'!$J501"),$A2796,0),"")</f>
        <v/>
      </c>
      <c r="H2796" s="238" t="str">
        <f ca="1">IF(ISNUMBER(OFFSET(INDIRECT("'"&amp;'DATA for charts'!H$5&amp;"'!$J501"),$A2796,0)),OFFSET(INDIRECT("'"&amp;'DATA for charts'!H$5&amp;"'!$J501"),$A2796,0),"")</f>
        <v/>
      </c>
      <c r="I2796" s="238" t="str">
        <f ca="1">IF(ISNUMBER(OFFSET(INDIRECT("'"&amp;'DATA for charts'!I$5&amp;"'!$J501"),$A2796,0)),OFFSET(INDIRECT("'"&amp;'DATA for charts'!I$5&amp;"'!$J501"),$A2796,0),"")</f>
        <v/>
      </c>
      <c r="J2796" s="238" t="str">
        <f ca="1">IF(ISNUMBER(OFFSET(INDIRECT("'"&amp;'DATA for charts'!J$5&amp;"'!$J501"),$A2796,0)),OFFSET(INDIRECT("'"&amp;'DATA for charts'!J$5&amp;"'!$J501"),$A2796,0),"")</f>
        <v/>
      </c>
      <c r="K2796" s="238" t="str">
        <f ca="1">IF(ISNUMBER(OFFSET(INDIRECT("'"&amp;'DATA for charts'!K$5&amp;"'!$J501"),$A2796,0)),OFFSET(INDIRECT("'"&amp;'DATA for charts'!K$5&amp;"'!$J501"),$A2796,0),"")</f>
        <v/>
      </c>
      <c r="L2796" s="238" t="str">
        <f ca="1">IF(ISNUMBER(OFFSET(INDIRECT("'"&amp;'DATA for charts'!L$5&amp;"'!$J501"),$A2796,0)),OFFSET(INDIRECT("'"&amp;'DATA for charts'!L$5&amp;"'!$J501"),$A2796,0),"")</f>
        <v/>
      </c>
      <c r="M2796" s="238" t="str">
        <f ca="1">IF(ISNUMBER(OFFSET(INDIRECT("'"&amp;'DATA for charts'!M$5&amp;"'!$J501"),$A2796,0)),OFFSET(INDIRECT("'"&amp;'DATA for charts'!M$5&amp;"'!$J501"),$A2796,0),"")</f>
        <v/>
      </c>
      <c r="N2796" s="238" t="str">
        <f ca="1">IF(ISNUMBER(OFFSET(INDIRECT("'"&amp;'DATA for charts'!N$5&amp;"'!$J501"),$A2796,0)),OFFSET(INDIRECT("'"&amp;'DATA for charts'!N$5&amp;"'!$J501"),$A2796,0),"")</f>
        <v/>
      </c>
      <c r="O2796" s="238" t="str">
        <f ca="1">IF(ISNUMBER(OFFSET(INDIRECT("'"&amp;'DATA for charts'!O$5&amp;"'!$J501"),$A2796,0)),OFFSET(INDIRECT("'"&amp;'DATA for charts'!O$5&amp;"'!$J501"),$A2796,0),"")</f>
        <v/>
      </c>
      <c r="P2796" s="238" t="str">
        <f ca="1">IF(ISNUMBER(OFFSET(INDIRECT("'"&amp;'DATA for charts'!P$5&amp;"'!$J501"),$A2796,0)),OFFSET(INDIRECT("'"&amp;'DATA for charts'!P$5&amp;"'!$J501"),$A2796,0),"")</f>
        <v/>
      </c>
      <c r="Q2796" s="238" t="str">
        <f ca="1">IF(ISNUMBER(OFFSET(INDIRECT("'"&amp;'DATA for charts'!Q$5&amp;"'!$J501"),$A2796,0)),OFFSET(INDIRECT("'"&amp;'DATA for charts'!Q$5&amp;"'!$J501"),$A2796,0),"")</f>
        <v/>
      </c>
      <c r="R2796" s="238" t="str">
        <f ca="1">IF(ISNUMBER(OFFSET(INDIRECT("'"&amp;'DATA for charts'!R$5&amp;"'!$J501"),$A2796,0)),OFFSET(INDIRECT("'"&amp;'DATA for charts'!R$5&amp;"'!$J501"),$A2796,0),"")</f>
        <v/>
      </c>
      <c r="S2796" s="238" t="str">
        <f ca="1">IF(ISNUMBER(OFFSET(INDIRECT("'"&amp;'DATA for charts'!S$5&amp;"'!$J501"),$A2796,0)),OFFSET(INDIRECT("'"&amp;'DATA for charts'!S$5&amp;"'!$J501"),$A2796,0),"")</f>
        <v/>
      </c>
    </row>
    <row r="2797" spans="1:20" ht="15">
      <c r="A2797" s="51">
        <f t="shared" si="1644"/>
        <v>5</v>
      </c>
      <c r="B2797" s="157" t="s">
        <v>639</v>
      </c>
      <c r="C2797" s="238" t="str">
        <f ca="1">IF(ISNUMBER(OFFSET(INDIRECT("'"&amp;'DATA for charts'!C$5&amp;"'!$J501"),$A2797,0)),OFFSET(INDIRECT("'"&amp;'DATA for charts'!C$5&amp;"'!$J501"),$A2797,0),"")</f>
        <v/>
      </c>
      <c r="D2797" s="238" t="str">
        <f ca="1">IF(ISNUMBER(OFFSET(INDIRECT("'"&amp;'DATA for charts'!D$5&amp;"'!$J501"),$A2797,0)),OFFSET(INDIRECT("'"&amp;'DATA for charts'!D$5&amp;"'!$J501"),$A2797,0),"")</f>
        <v/>
      </c>
      <c r="E2797" s="238" t="str">
        <f ca="1">IF(ISNUMBER(OFFSET(INDIRECT("'"&amp;'DATA for charts'!E$5&amp;"'!$J501"),$A2797,0)),OFFSET(INDIRECT("'"&amp;'DATA for charts'!E$5&amp;"'!$J501"),$A2797,0),"")</f>
        <v/>
      </c>
      <c r="F2797" s="238" t="str">
        <f ca="1">IF(ISNUMBER(OFFSET(INDIRECT("'"&amp;'DATA for charts'!F$5&amp;"'!$J501"),$A2797,0)),OFFSET(INDIRECT("'"&amp;'DATA for charts'!F$5&amp;"'!$J501"),$A2797,0),"")</f>
        <v/>
      </c>
      <c r="G2797" s="238" t="str">
        <f ca="1">IF(ISNUMBER(OFFSET(INDIRECT("'"&amp;'DATA for charts'!G$5&amp;"'!$J501"),$A2797,0)),OFFSET(INDIRECT("'"&amp;'DATA for charts'!G$5&amp;"'!$J501"),$A2797,0),"")</f>
        <v/>
      </c>
      <c r="H2797" s="238" t="str">
        <f ca="1">IF(ISNUMBER(OFFSET(INDIRECT("'"&amp;'DATA for charts'!H$5&amp;"'!$J501"),$A2797,0)),OFFSET(INDIRECT("'"&amp;'DATA for charts'!H$5&amp;"'!$J501"),$A2797,0),"")</f>
        <v/>
      </c>
      <c r="I2797" s="238" t="str">
        <f ca="1">IF(ISNUMBER(OFFSET(INDIRECT("'"&amp;'DATA for charts'!I$5&amp;"'!$J501"),$A2797,0)),OFFSET(INDIRECT("'"&amp;'DATA for charts'!I$5&amp;"'!$J501"),$A2797,0),"")</f>
        <v/>
      </c>
      <c r="J2797" s="238" t="str">
        <f ca="1">IF(ISNUMBER(OFFSET(INDIRECT("'"&amp;'DATA for charts'!J$5&amp;"'!$J501"),$A2797,0)),OFFSET(INDIRECT("'"&amp;'DATA for charts'!J$5&amp;"'!$J501"),$A2797,0),"")</f>
        <v/>
      </c>
      <c r="K2797" s="238" t="str">
        <f ca="1">IF(ISNUMBER(OFFSET(INDIRECT("'"&amp;'DATA for charts'!K$5&amp;"'!$J501"),$A2797,0)),OFFSET(INDIRECT("'"&amp;'DATA for charts'!K$5&amp;"'!$J501"),$A2797,0),"")</f>
        <v/>
      </c>
      <c r="L2797" s="238" t="str">
        <f ca="1">IF(ISNUMBER(OFFSET(INDIRECT("'"&amp;'DATA for charts'!L$5&amp;"'!$J501"),$A2797,0)),OFFSET(INDIRECT("'"&amp;'DATA for charts'!L$5&amp;"'!$J501"),$A2797,0),"")</f>
        <v/>
      </c>
      <c r="M2797" s="238" t="str">
        <f ca="1">IF(ISNUMBER(OFFSET(INDIRECT("'"&amp;'DATA for charts'!M$5&amp;"'!$J501"),$A2797,0)),OFFSET(INDIRECT("'"&amp;'DATA for charts'!M$5&amp;"'!$J501"),$A2797,0),"")</f>
        <v/>
      </c>
      <c r="N2797" s="238" t="str">
        <f ca="1">IF(ISNUMBER(OFFSET(INDIRECT("'"&amp;'DATA for charts'!N$5&amp;"'!$J501"),$A2797,0)),OFFSET(INDIRECT("'"&amp;'DATA for charts'!N$5&amp;"'!$J501"),$A2797,0),"")</f>
        <v/>
      </c>
      <c r="O2797" s="238" t="str">
        <f ca="1">IF(ISNUMBER(OFFSET(INDIRECT("'"&amp;'DATA for charts'!O$5&amp;"'!$J501"),$A2797,0)),OFFSET(INDIRECT("'"&amp;'DATA for charts'!O$5&amp;"'!$J501"),$A2797,0),"")</f>
        <v/>
      </c>
      <c r="P2797" s="238" t="str">
        <f ca="1">IF(ISNUMBER(OFFSET(INDIRECT("'"&amp;'DATA for charts'!P$5&amp;"'!$J501"),$A2797,0)),OFFSET(INDIRECT("'"&amp;'DATA for charts'!P$5&amp;"'!$J501"),$A2797,0),"")</f>
        <v/>
      </c>
      <c r="Q2797" s="238" t="str">
        <f ca="1">IF(ISNUMBER(OFFSET(INDIRECT("'"&amp;'DATA for charts'!Q$5&amp;"'!$J501"),$A2797,0)),OFFSET(INDIRECT("'"&amp;'DATA for charts'!Q$5&amp;"'!$J501"),$A2797,0),"")</f>
        <v/>
      </c>
      <c r="R2797" s="238" t="str">
        <f ca="1">IF(ISNUMBER(OFFSET(INDIRECT("'"&amp;'DATA for charts'!R$5&amp;"'!$J501"),$A2797,0)),OFFSET(INDIRECT("'"&amp;'DATA for charts'!R$5&amp;"'!$J501"),$A2797,0),"")</f>
        <v/>
      </c>
      <c r="S2797" s="238" t="str">
        <f ca="1">IF(ISNUMBER(OFFSET(INDIRECT("'"&amp;'DATA for charts'!S$5&amp;"'!$J501"),$A2797,0)),OFFSET(INDIRECT("'"&amp;'DATA for charts'!S$5&amp;"'!$J501"),$A2797,0),"")</f>
        <v/>
      </c>
    </row>
    <row r="2798" spans="1:20" ht="15.75" thickBot="1">
      <c r="A2798" s="51">
        <f t="shared" si="1644"/>
        <v>6</v>
      </c>
      <c r="B2798" s="172" t="s">
        <v>640</v>
      </c>
      <c r="C2798" s="238" t="str">
        <f ca="1">IF(ISNUMBER(OFFSET(INDIRECT("'"&amp;'DATA for charts'!C$5&amp;"'!$J501"),$A2798,0)),OFFSET(INDIRECT("'"&amp;'DATA for charts'!C$5&amp;"'!$J501"),$A2798,0),"")</f>
        <v/>
      </c>
      <c r="D2798" s="238" t="str">
        <f ca="1">IF(ISNUMBER(OFFSET(INDIRECT("'"&amp;'DATA for charts'!D$5&amp;"'!$J501"),$A2798,0)),OFFSET(INDIRECT("'"&amp;'DATA for charts'!D$5&amp;"'!$J501"),$A2798,0),"")</f>
        <v/>
      </c>
      <c r="E2798" s="238" t="str">
        <f ca="1">IF(ISNUMBER(OFFSET(INDIRECT("'"&amp;'DATA for charts'!E$5&amp;"'!$J501"),$A2798,0)),OFFSET(INDIRECT("'"&amp;'DATA for charts'!E$5&amp;"'!$J501"),$A2798,0),"")</f>
        <v/>
      </c>
      <c r="F2798" s="238" t="str">
        <f ca="1">IF(ISNUMBER(OFFSET(INDIRECT("'"&amp;'DATA for charts'!F$5&amp;"'!$J501"),$A2798,0)),OFFSET(INDIRECT("'"&amp;'DATA for charts'!F$5&amp;"'!$J501"),$A2798,0),"")</f>
        <v/>
      </c>
      <c r="G2798" s="238" t="str">
        <f ca="1">IF(ISNUMBER(OFFSET(INDIRECT("'"&amp;'DATA for charts'!G$5&amp;"'!$J501"),$A2798,0)),OFFSET(INDIRECT("'"&amp;'DATA for charts'!G$5&amp;"'!$J501"),$A2798,0),"")</f>
        <v/>
      </c>
      <c r="H2798" s="238" t="str">
        <f ca="1">IF(ISNUMBER(OFFSET(INDIRECT("'"&amp;'DATA for charts'!H$5&amp;"'!$J501"),$A2798,0)),OFFSET(INDIRECT("'"&amp;'DATA for charts'!H$5&amp;"'!$J501"),$A2798,0),"")</f>
        <v/>
      </c>
      <c r="I2798" s="238" t="str">
        <f ca="1">IF(ISNUMBER(OFFSET(INDIRECT("'"&amp;'DATA for charts'!I$5&amp;"'!$J501"),$A2798,0)),OFFSET(INDIRECT("'"&amp;'DATA for charts'!I$5&amp;"'!$J501"),$A2798,0),"")</f>
        <v/>
      </c>
      <c r="J2798" s="238" t="str">
        <f ca="1">IF(ISNUMBER(OFFSET(INDIRECT("'"&amp;'DATA for charts'!J$5&amp;"'!$J501"),$A2798,0)),OFFSET(INDIRECT("'"&amp;'DATA for charts'!J$5&amp;"'!$J501"),$A2798,0),"")</f>
        <v/>
      </c>
      <c r="K2798" s="238" t="str">
        <f ca="1">IF(ISNUMBER(OFFSET(INDIRECT("'"&amp;'DATA for charts'!K$5&amp;"'!$J501"),$A2798,0)),OFFSET(INDIRECT("'"&amp;'DATA for charts'!K$5&amp;"'!$J501"),$A2798,0),"")</f>
        <v/>
      </c>
      <c r="L2798" s="238" t="str">
        <f ca="1">IF(ISNUMBER(OFFSET(INDIRECT("'"&amp;'DATA for charts'!L$5&amp;"'!$J501"),$A2798,0)),OFFSET(INDIRECT("'"&amp;'DATA for charts'!L$5&amp;"'!$J501"),$A2798,0),"")</f>
        <v/>
      </c>
      <c r="M2798" s="238" t="str">
        <f ca="1">IF(ISNUMBER(OFFSET(INDIRECT("'"&amp;'DATA for charts'!M$5&amp;"'!$J501"),$A2798,0)),OFFSET(INDIRECT("'"&amp;'DATA for charts'!M$5&amp;"'!$J501"),$A2798,0),"")</f>
        <v/>
      </c>
      <c r="N2798" s="238" t="str">
        <f ca="1">IF(ISNUMBER(OFFSET(INDIRECT("'"&amp;'DATA for charts'!N$5&amp;"'!$J501"),$A2798,0)),OFFSET(INDIRECT("'"&amp;'DATA for charts'!N$5&amp;"'!$J501"),$A2798,0),"")</f>
        <v/>
      </c>
      <c r="O2798" s="238" t="str">
        <f ca="1">IF(ISNUMBER(OFFSET(INDIRECT("'"&amp;'DATA for charts'!O$5&amp;"'!$J501"),$A2798,0)),OFFSET(INDIRECT("'"&amp;'DATA for charts'!O$5&amp;"'!$J501"),$A2798,0),"")</f>
        <v/>
      </c>
      <c r="P2798" s="238" t="str">
        <f ca="1">IF(ISNUMBER(OFFSET(INDIRECT("'"&amp;'DATA for charts'!P$5&amp;"'!$J501"),$A2798,0)),OFFSET(INDIRECT("'"&amp;'DATA for charts'!P$5&amp;"'!$J501"),$A2798,0),"")</f>
        <v/>
      </c>
      <c r="Q2798" s="238" t="str">
        <f ca="1">IF(ISNUMBER(OFFSET(INDIRECT("'"&amp;'DATA for charts'!Q$5&amp;"'!$J501"),$A2798,0)),OFFSET(INDIRECT("'"&amp;'DATA for charts'!Q$5&amp;"'!$J501"),$A2798,0),"")</f>
        <v/>
      </c>
      <c r="R2798" s="238" t="str">
        <f ca="1">IF(ISNUMBER(OFFSET(INDIRECT("'"&amp;'DATA for charts'!R$5&amp;"'!$J501"),$A2798,0)),OFFSET(INDIRECT("'"&amp;'DATA for charts'!R$5&amp;"'!$J501"),$A2798,0),"")</f>
        <v/>
      </c>
      <c r="S2798" s="238" t="str">
        <f ca="1">IF(ISNUMBER(OFFSET(INDIRECT("'"&amp;'DATA for charts'!S$5&amp;"'!$J501"),$A2798,0)),OFFSET(INDIRECT("'"&amp;'DATA for charts'!S$5&amp;"'!$J501"),$A2798,0),"")</f>
        <v/>
      </c>
    </row>
    <row r="2799" spans="1:20" ht="13.5" thickTop="1">
      <c r="B2799" s="253" t="s">
        <v>1403</v>
      </c>
    </row>
    <row r="2810" spans="1:19">
      <c r="A2810" s="216"/>
      <c r="B2810" s="253" t="s">
        <v>641</v>
      </c>
    </row>
    <row r="2811" spans="1:19">
      <c r="A2811" s="216"/>
      <c r="B2811" s="7" t="s">
        <v>905</v>
      </c>
    </row>
    <row r="2812" spans="1:19">
      <c r="A2812" s="216"/>
      <c r="C2812" s="22" t="str">
        <f t="shared" ref="C2812:S2812" ca="1" si="1645">C$8</f>
        <v>BSIMAC</v>
      </c>
      <c r="D2812" s="22" t="str">
        <f t="shared" ca="1" si="1645"/>
        <v>CSE</v>
      </c>
      <c r="E2812" s="22" t="str">
        <f t="shared" ca="1" si="1645"/>
        <v>DeST</v>
      </c>
      <c r="F2812" s="22" t="str">
        <f t="shared" ca="1" si="1645"/>
        <v>EnergyPlus</v>
      </c>
      <c r="G2812" s="22" t="str">
        <f t="shared" ca="1" si="1645"/>
        <v>ESP-r</v>
      </c>
      <c r="H2812" s="22" t="str">
        <f t="shared" ca="1" si="1645"/>
        <v>TRNSYS</v>
      </c>
      <c r="I2812" s="22" t="str">
        <f t="shared" ca="1" si="1645"/>
        <v>TestSpec-Alt</v>
      </c>
      <c r="J2812" s="22">
        <f t="shared" ca="1" si="1645"/>
        <v>0</v>
      </c>
      <c r="K2812" s="22">
        <f t="shared" ca="1" si="1645"/>
        <v>0</v>
      </c>
      <c r="L2812" s="22">
        <f t="shared" ca="1" si="1645"/>
        <v>0</v>
      </c>
      <c r="M2812" s="22">
        <f t="shared" ca="1" si="1645"/>
        <v>0</v>
      </c>
      <c r="N2812" s="22">
        <f t="shared" ca="1" si="1645"/>
        <v>0</v>
      </c>
      <c r="O2812" s="22">
        <f t="shared" ca="1" si="1645"/>
        <v>0</v>
      </c>
      <c r="P2812" s="22">
        <f t="shared" ca="1" si="1645"/>
        <v>0</v>
      </c>
      <c r="Q2812" s="22">
        <f t="shared" ca="1" si="1645"/>
        <v>0</v>
      </c>
      <c r="R2812" s="22">
        <f t="shared" ca="1" si="1645"/>
        <v>0</v>
      </c>
      <c r="S2812" s="22" t="str">
        <f t="shared" ca="1" si="1645"/>
        <v>Tested Prg</v>
      </c>
    </row>
    <row r="2813" spans="1:19" ht="15">
      <c r="A2813" s="51">
        <v>0</v>
      </c>
      <c r="B2813" s="157" t="s">
        <v>634</v>
      </c>
      <c r="C2813" s="238" t="str">
        <f ca="1">IF(ISNUMBER(OFFSET(INDIRECT("'"&amp;'DATA for charts'!C$5&amp;"'!$c511"),$A2813,0)),OFFSET(INDIRECT("'"&amp;'DATA for charts'!C$5&amp;"'!$c511"),$A2813,0),"")</f>
        <v/>
      </c>
      <c r="D2813" s="238" t="str">
        <f ca="1">IF(ISNUMBER(OFFSET(INDIRECT("'"&amp;'DATA for charts'!D$5&amp;"'!$c511"),$A2813,0)),OFFSET(INDIRECT("'"&amp;'DATA for charts'!D$5&amp;"'!$c511"),$A2813,0),"")</f>
        <v/>
      </c>
      <c r="E2813" s="238" t="str">
        <f ca="1">IF(ISNUMBER(OFFSET(INDIRECT("'"&amp;'DATA for charts'!E$5&amp;"'!$c511"),$A2813,0)),OFFSET(INDIRECT("'"&amp;'DATA for charts'!E$5&amp;"'!$c511"),$A2813,0),"")</f>
        <v/>
      </c>
      <c r="F2813" s="238" t="str">
        <f ca="1">IF(ISNUMBER(OFFSET(INDIRECT("'"&amp;'DATA for charts'!F$5&amp;"'!$c511"),$A2813,0)),OFFSET(INDIRECT("'"&amp;'DATA for charts'!F$5&amp;"'!$c511"),$A2813,0),"")</f>
        <v/>
      </c>
      <c r="G2813" s="238" t="str">
        <f ca="1">IF(ISNUMBER(OFFSET(INDIRECT("'"&amp;'DATA for charts'!G$5&amp;"'!$c511"),$A2813,0)),OFFSET(INDIRECT("'"&amp;'DATA for charts'!G$5&amp;"'!$c511"),$A2813,0),"")</f>
        <v/>
      </c>
      <c r="H2813" s="238" t="str">
        <f ca="1">IF(ISNUMBER(OFFSET(INDIRECT("'"&amp;'DATA for charts'!H$5&amp;"'!$c511"),$A2813,0)),OFFSET(INDIRECT("'"&amp;'DATA for charts'!H$5&amp;"'!$c511"),$A2813,0),"")</f>
        <v/>
      </c>
      <c r="I2813" s="238" t="str">
        <f ca="1">IF(ISNUMBER(OFFSET(INDIRECT("'"&amp;'DATA for charts'!I$5&amp;"'!$c511"),$A2813,0)),OFFSET(INDIRECT("'"&amp;'DATA for charts'!I$5&amp;"'!$c511"),$A2813,0),"")</f>
        <v/>
      </c>
      <c r="J2813" s="238" t="str">
        <f ca="1">IF(ISNUMBER(OFFSET(INDIRECT("'"&amp;'DATA for charts'!J$5&amp;"'!$c511"),$A2813,0)),OFFSET(INDIRECT("'"&amp;'DATA for charts'!J$5&amp;"'!$c511"),$A2813,0),"")</f>
        <v/>
      </c>
      <c r="K2813" s="238" t="str">
        <f ca="1">IF(ISNUMBER(OFFSET(INDIRECT("'"&amp;'DATA for charts'!K$5&amp;"'!$c511"),$A2813,0)),OFFSET(INDIRECT("'"&amp;'DATA for charts'!K$5&amp;"'!$c511"),$A2813,0),"")</f>
        <v/>
      </c>
      <c r="L2813" s="238" t="str">
        <f ca="1">IF(ISNUMBER(OFFSET(INDIRECT("'"&amp;'DATA for charts'!L$5&amp;"'!$c511"),$A2813,0)),OFFSET(INDIRECT("'"&amp;'DATA for charts'!L$5&amp;"'!$c511"),$A2813,0),"")</f>
        <v/>
      </c>
      <c r="M2813" s="238" t="str">
        <f ca="1">IF(ISNUMBER(OFFSET(INDIRECT("'"&amp;'DATA for charts'!M$5&amp;"'!$c511"),$A2813,0)),OFFSET(INDIRECT("'"&amp;'DATA for charts'!M$5&amp;"'!$c511"),$A2813,0),"")</f>
        <v/>
      </c>
      <c r="N2813" s="238" t="str">
        <f ca="1">IF(ISNUMBER(OFFSET(INDIRECT("'"&amp;'DATA for charts'!N$5&amp;"'!$c511"),$A2813,0)),OFFSET(INDIRECT("'"&amp;'DATA for charts'!N$5&amp;"'!$c511"),$A2813,0),"")</f>
        <v/>
      </c>
      <c r="O2813" s="238" t="str">
        <f ca="1">IF(ISNUMBER(OFFSET(INDIRECT("'"&amp;'DATA for charts'!O$5&amp;"'!$c511"),$A2813,0)),OFFSET(INDIRECT("'"&amp;'DATA for charts'!O$5&amp;"'!$c511"),$A2813,0),"")</f>
        <v/>
      </c>
      <c r="P2813" s="238" t="str">
        <f ca="1">IF(ISNUMBER(OFFSET(INDIRECT("'"&amp;'DATA for charts'!P$5&amp;"'!$c511"),$A2813,0)),OFFSET(INDIRECT("'"&amp;'DATA for charts'!P$5&amp;"'!$c511"),$A2813,0),"")</f>
        <v/>
      </c>
      <c r="Q2813" s="238" t="str">
        <f ca="1">IF(ISNUMBER(OFFSET(INDIRECT("'"&amp;'DATA for charts'!Q$5&amp;"'!$c511"),$A2813,0)),OFFSET(INDIRECT("'"&amp;'DATA for charts'!Q$5&amp;"'!$c511"),$A2813,0),"")</f>
        <v/>
      </c>
      <c r="R2813" s="238" t="str">
        <f ca="1">IF(ISNUMBER(OFFSET(INDIRECT("'"&amp;'DATA for charts'!R$5&amp;"'!$c511"),$A2813,0)),OFFSET(INDIRECT("'"&amp;'DATA for charts'!R$5&amp;"'!$c511"),$A2813,0),"")</f>
        <v/>
      </c>
      <c r="S2813" s="238" t="str">
        <f ca="1">IF(ISNUMBER(OFFSET(INDIRECT("'"&amp;'DATA for charts'!S$5&amp;"'!$c511"),$A2813,0)),OFFSET(INDIRECT("'"&amp;'DATA for charts'!S$5&amp;"'!$c511"),$A2813,0),"")</f>
        <v/>
      </c>
    </row>
    <row r="2814" spans="1:19" ht="15">
      <c r="A2814" s="51">
        <f>A2813+1</f>
        <v>1</v>
      </c>
      <c r="B2814" s="157" t="s">
        <v>635</v>
      </c>
      <c r="C2814" s="238" t="str">
        <f ca="1">IF(ISNUMBER(OFFSET(INDIRECT("'"&amp;'DATA for charts'!C$5&amp;"'!$c511"),$A2814,0)),OFFSET(INDIRECT("'"&amp;'DATA for charts'!C$5&amp;"'!$c511"),$A2814,0),"")</f>
        <v/>
      </c>
      <c r="D2814" s="238" t="str">
        <f ca="1">IF(ISNUMBER(OFFSET(INDIRECT("'"&amp;'DATA for charts'!D$5&amp;"'!$c511"),$A2814,0)),OFFSET(INDIRECT("'"&amp;'DATA for charts'!D$5&amp;"'!$c511"),$A2814,0),"")</f>
        <v/>
      </c>
      <c r="E2814" s="238" t="str">
        <f ca="1">IF(ISNUMBER(OFFSET(INDIRECT("'"&amp;'DATA for charts'!E$5&amp;"'!$c511"),$A2814,0)),OFFSET(INDIRECT("'"&amp;'DATA for charts'!E$5&amp;"'!$c511"),$A2814,0),"")</f>
        <v/>
      </c>
      <c r="F2814" s="238" t="str">
        <f ca="1">IF(ISNUMBER(OFFSET(INDIRECT("'"&amp;'DATA for charts'!F$5&amp;"'!$c511"),$A2814,0)),OFFSET(INDIRECT("'"&amp;'DATA for charts'!F$5&amp;"'!$c511"),$A2814,0),"")</f>
        <v/>
      </c>
      <c r="G2814" s="238" t="str">
        <f ca="1">IF(ISNUMBER(OFFSET(INDIRECT("'"&amp;'DATA for charts'!G$5&amp;"'!$c511"),$A2814,0)),OFFSET(INDIRECT("'"&amp;'DATA for charts'!G$5&amp;"'!$c511"),$A2814,0),"")</f>
        <v/>
      </c>
      <c r="H2814" s="238" t="str">
        <f ca="1">IF(ISNUMBER(OFFSET(INDIRECT("'"&amp;'DATA for charts'!H$5&amp;"'!$c511"),$A2814,0)),OFFSET(INDIRECT("'"&amp;'DATA for charts'!H$5&amp;"'!$c511"),$A2814,0),"")</f>
        <v/>
      </c>
      <c r="I2814" s="238" t="str">
        <f ca="1">IF(ISNUMBER(OFFSET(INDIRECT("'"&amp;'DATA for charts'!I$5&amp;"'!$c511"),$A2814,0)),OFFSET(INDIRECT("'"&amp;'DATA for charts'!I$5&amp;"'!$c511"),$A2814,0),"")</f>
        <v/>
      </c>
      <c r="J2814" s="238" t="str">
        <f ca="1">IF(ISNUMBER(OFFSET(INDIRECT("'"&amp;'DATA for charts'!J$5&amp;"'!$c511"),$A2814,0)),OFFSET(INDIRECT("'"&amp;'DATA for charts'!J$5&amp;"'!$c511"),$A2814,0),"")</f>
        <v/>
      </c>
      <c r="K2814" s="238" t="str">
        <f ca="1">IF(ISNUMBER(OFFSET(INDIRECT("'"&amp;'DATA for charts'!K$5&amp;"'!$c511"),$A2814,0)),OFFSET(INDIRECT("'"&amp;'DATA for charts'!K$5&amp;"'!$c511"),$A2814,0),"")</f>
        <v/>
      </c>
      <c r="L2814" s="238" t="str">
        <f ca="1">IF(ISNUMBER(OFFSET(INDIRECT("'"&amp;'DATA for charts'!L$5&amp;"'!$c511"),$A2814,0)),OFFSET(INDIRECT("'"&amp;'DATA for charts'!L$5&amp;"'!$c511"),$A2814,0),"")</f>
        <v/>
      </c>
      <c r="M2814" s="238" t="str">
        <f ca="1">IF(ISNUMBER(OFFSET(INDIRECT("'"&amp;'DATA for charts'!M$5&amp;"'!$c511"),$A2814,0)),OFFSET(INDIRECT("'"&amp;'DATA for charts'!M$5&amp;"'!$c511"),$A2814,0),"")</f>
        <v/>
      </c>
      <c r="N2814" s="238" t="str">
        <f ca="1">IF(ISNUMBER(OFFSET(INDIRECT("'"&amp;'DATA for charts'!N$5&amp;"'!$c511"),$A2814,0)),OFFSET(INDIRECT("'"&amp;'DATA for charts'!N$5&amp;"'!$c511"),$A2814,0),"")</f>
        <v/>
      </c>
      <c r="O2814" s="238" t="str">
        <f ca="1">IF(ISNUMBER(OFFSET(INDIRECT("'"&amp;'DATA for charts'!O$5&amp;"'!$c511"),$A2814,0)),OFFSET(INDIRECT("'"&amp;'DATA for charts'!O$5&amp;"'!$c511"),$A2814,0),"")</f>
        <v/>
      </c>
      <c r="P2814" s="238" t="str">
        <f ca="1">IF(ISNUMBER(OFFSET(INDIRECT("'"&amp;'DATA for charts'!P$5&amp;"'!$c511"),$A2814,0)),OFFSET(INDIRECT("'"&amp;'DATA for charts'!P$5&amp;"'!$c511"),$A2814,0),"")</f>
        <v/>
      </c>
      <c r="Q2814" s="238" t="str">
        <f ca="1">IF(ISNUMBER(OFFSET(INDIRECT("'"&amp;'DATA for charts'!Q$5&amp;"'!$c511"),$A2814,0)),OFFSET(INDIRECT("'"&amp;'DATA for charts'!Q$5&amp;"'!$c511"),$A2814,0),"")</f>
        <v/>
      </c>
      <c r="R2814" s="238" t="str">
        <f ca="1">IF(ISNUMBER(OFFSET(INDIRECT("'"&amp;'DATA for charts'!R$5&amp;"'!$c511"),$A2814,0)),OFFSET(INDIRECT("'"&amp;'DATA for charts'!R$5&amp;"'!$c511"),$A2814,0),"")</f>
        <v/>
      </c>
      <c r="S2814" s="238" t="str">
        <f ca="1">IF(ISNUMBER(OFFSET(INDIRECT("'"&amp;'DATA for charts'!S$5&amp;"'!$c511"),$A2814,0)),OFFSET(INDIRECT("'"&amp;'DATA for charts'!S$5&amp;"'!$c511"),$A2814,0),"")</f>
        <v/>
      </c>
    </row>
    <row r="2815" spans="1:19" ht="15">
      <c r="A2815" s="51">
        <f t="shared" ref="A2815:A2819" si="1646">A2814+1</f>
        <v>2</v>
      </c>
      <c r="B2815" s="157" t="s">
        <v>636</v>
      </c>
      <c r="C2815" s="238" t="str">
        <f ca="1">IF(ISNUMBER(OFFSET(INDIRECT("'"&amp;'DATA for charts'!C$5&amp;"'!$c511"),$A2815,0)),OFFSET(INDIRECT("'"&amp;'DATA for charts'!C$5&amp;"'!$c511"),$A2815,0),"")</f>
        <v/>
      </c>
      <c r="D2815" s="238" t="str">
        <f ca="1">IF(ISNUMBER(OFFSET(INDIRECT("'"&amp;'DATA for charts'!D$5&amp;"'!$c511"),$A2815,0)),OFFSET(INDIRECT("'"&amp;'DATA for charts'!D$5&amp;"'!$c511"),$A2815,0),"")</f>
        <v/>
      </c>
      <c r="E2815" s="238" t="str">
        <f ca="1">IF(ISNUMBER(OFFSET(INDIRECT("'"&amp;'DATA for charts'!E$5&amp;"'!$c511"),$A2815,0)),OFFSET(INDIRECT("'"&amp;'DATA for charts'!E$5&amp;"'!$c511"),$A2815,0),"")</f>
        <v/>
      </c>
      <c r="F2815" s="238" t="str">
        <f ca="1">IF(ISNUMBER(OFFSET(INDIRECT("'"&amp;'DATA for charts'!F$5&amp;"'!$c511"),$A2815,0)),OFFSET(INDIRECT("'"&amp;'DATA for charts'!F$5&amp;"'!$c511"),$A2815,0),"")</f>
        <v/>
      </c>
      <c r="G2815" s="238" t="str">
        <f ca="1">IF(ISNUMBER(OFFSET(INDIRECT("'"&amp;'DATA for charts'!G$5&amp;"'!$c511"),$A2815,0)),OFFSET(INDIRECT("'"&amp;'DATA for charts'!G$5&amp;"'!$c511"),$A2815,0),"")</f>
        <v/>
      </c>
      <c r="H2815" s="238" t="str">
        <f ca="1">IF(ISNUMBER(OFFSET(INDIRECT("'"&amp;'DATA for charts'!H$5&amp;"'!$c511"),$A2815,0)),OFFSET(INDIRECT("'"&amp;'DATA for charts'!H$5&amp;"'!$c511"),$A2815,0),"")</f>
        <v/>
      </c>
      <c r="I2815" s="238" t="str">
        <f ca="1">IF(ISNUMBER(OFFSET(INDIRECT("'"&amp;'DATA for charts'!I$5&amp;"'!$c511"),$A2815,0)),OFFSET(INDIRECT("'"&amp;'DATA for charts'!I$5&amp;"'!$c511"),$A2815,0),"")</f>
        <v/>
      </c>
      <c r="J2815" s="238" t="str">
        <f ca="1">IF(ISNUMBER(OFFSET(INDIRECT("'"&amp;'DATA for charts'!J$5&amp;"'!$c511"),$A2815,0)),OFFSET(INDIRECT("'"&amp;'DATA for charts'!J$5&amp;"'!$c511"),$A2815,0),"")</f>
        <v/>
      </c>
      <c r="K2815" s="238" t="str">
        <f ca="1">IF(ISNUMBER(OFFSET(INDIRECT("'"&amp;'DATA for charts'!K$5&amp;"'!$c511"),$A2815,0)),OFFSET(INDIRECT("'"&amp;'DATA for charts'!K$5&amp;"'!$c511"),$A2815,0),"")</f>
        <v/>
      </c>
      <c r="L2815" s="238" t="str">
        <f ca="1">IF(ISNUMBER(OFFSET(INDIRECT("'"&amp;'DATA for charts'!L$5&amp;"'!$c511"),$A2815,0)),OFFSET(INDIRECT("'"&amp;'DATA for charts'!L$5&amp;"'!$c511"),$A2815,0),"")</f>
        <v/>
      </c>
      <c r="M2815" s="238" t="str">
        <f ca="1">IF(ISNUMBER(OFFSET(INDIRECT("'"&amp;'DATA for charts'!M$5&amp;"'!$c511"),$A2815,0)),OFFSET(INDIRECT("'"&amp;'DATA for charts'!M$5&amp;"'!$c511"),$A2815,0),"")</f>
        <v/>
      </c>
      <c r="N2815" s="238" t="str">
        <f ca="1">IF(ISNUMBER(OFFSET(INDIRECT("'"&amp;'DATA for charts'!N$5&amp;"'!$c511"),$A2815,0)),OFFSET(INDIRECT("'"&amp;'DATA for charts'!N$5&amp;"'!$c511"),$A2815,0),"")</f>
        <v/>
      </c>
      <c r="O2815" s="238" t="str">
        <f ca="1">IF(ISNUMBER(OFFSET(INDIRECT("'"&amp;'DATA for charts'!O$5&amp;"'!$c511"),$A2815,0)),OFFSET(INDIRECT("'"&amp;'DATA for charts'!O$5&amp;"'!$c511"),$A2815,0),"")</f>
        <v/>
      </c>
      <c r="P2815" s="238" t="str">
        <f ca="1">IF(ISNUMBER(OFFSET(INDIRECT("'"&amp;'DATA for charts'!P$5&amp;"'!$c511"),$A2815,0)),OFFSET(INDIRECT("'"&amp;'DATA for charts'!P$5&amp;"'!$c511"),$A2815,0),"")</f>
        <v/>
      </c>
      <c r="Q2815" s="238" t="str">
        <f ca="1">IF(ISNUMBER(OFFSET(INDIRECT("'"&amp;'DATA for charts'!Q$5&amp;"'!$c511"),$A2815,0)),OFFSET(INDIRECT("'"&amp;'DATA for charts'!Q$5&amp;"'!$c511"),$A2815,0),"")</f>
        <v/>
      </c>
      <c r="R2815" s="238" t="str">
        <f ca="1">IF(ISNUMBER(OFFSET(INDIRECT("'"&amp;'DATA for charts'!R$5&amp;"'!$c511"),$A2815,0)),OFFSET(INDIRECT("'"&amp;'DATA for charts'!R$5&amp;"'!$c511"),$A2815,0),"")</f>
        <v/>
      </c>
      <c r="S2815" s="238" t="str">
        <f ca="1">IF(ISNUMBER(OFFSET(INDIRECT("'"&amp;'DATA for charts'!S$5&amp;"'!$c511"),$A2815,0)),OFFSET(INDIRECT("'"&amp;'DATA for charts'!S$5&amp;"'!$c511"),$A2815,0),"")</f>
        <v/>
      </c>
    </row>
    <row r="2816" spans="1:19" ht="15">
      <c r="A2816" s="51">
        <f t="shared" si="1646"/>
        <v>3</v>
      </c>
      <c r="B2816" s="157" t="s">
        <v>637</v>
      </c>
      <c r="C2816" s="238" t="str">
        <f ca="1">IF(ISNUMBER(OFFSET(INDIRECT("'"&amp;'DATA for charts'!C$5&amp;"'!$c511"),$A2816,0)),OFFSET(INDIRECT("'"&amp;'DATA for charts'!C$5&amp;"'!$c511"),$A2816,0),"")</f>
        <v/>
      </c>
      <c r="D2816" s="238" t="str">
        <f ca="1">IF(ISNUMBER(OFFSET(INDIRECT("'"&amp;'DATA for charts'!D$5&amp;"'!$c511"),$A2816,0)),OFFSET(INDIRECT("'"&amp;'DATA for charts'!D$5&amp;"'!$c511"),$A2816,0),"")</f>
        <v/>
      </c>
      <c r="E2816" s="238" t="str">
        <f ca="1">IF(ISNUMBER(OFFSET(INDIRECT("'"&amp;'DATA for charts'!E$5&amp;"'!$c511"),$A2816,0)),OFFSET(INDIRECT("'"&amp;'DATA for charts'!E$5&amp;"'!$c511"),$A2816,0),"")</f>
        <v/>
      </c>
      <c r="F2816" s="238" t="str">
        <f ca="1">IF(ISNUMBER(OFFSET(INDIRECT("'"&amp;'DATA for charts'!F$5&amp;"'!$c511"),$A2816,0)),OFFSET(INDIRECT("'"&amp;'DATA for charts'!F$5&amp;"'!$c511"),$A2816,0),"")</f>
        <v/>
      </c>
      <c r="G2816" s="238" t="str">
        <f ca="1">IF(ISNUMBER(OFFSET(INDIRECT("'"&amp;'DATA for charts'!G$5&amp;"'!$c511"),$A2816,0)),OFFSET(INDIRECT("'"&amp;'DATA for charts'!G$5&amp;"'!$c511"),$A2816,0),"")</f>
        <v/>
      </c>
      <c r="H2816" s="238" t="str">
        <f ca="1">IF(ISNUMBER(OFFSET(INDIRECT("'"&amp;'DATA for charts'!H$5&amp;"'!$c511"),$A2816,0)),OFFSET(INDIRECT("'"&amp;'DATA for charts'!H$5&amp;"'!$c511"),$A2816,0),"")</f>
        <v/>
      </c>
      <c r="I2816" s="238" t="str">
        <f ca="1">IF(ISNUMBER(OFFSET(INDIRECT("'"&amp;'DATA for charts'!I$5&amp;"'!$c511"),$A2816,0)),OFFSET(INDIRECT("'"&amp;'DATA for charts'!I$5&amp;"'!$c511"),$A2816,0),"")</f>
        <v/>
      </c>
      <c r="J2816" s="238" t="str">
        <f ca="1">IF(ISNUMBER(OFFSET(INDIRECT("'"&amp;'DATA for charts'!J$5&amp;"'!$c511"),$A2816,0)),OFFSET(INDIRECT("'"&amp;'DATA for charts'!J$5&amp;"'!$c511"),$A2816,0),"")</f>
        <v/>
      </c>
      <c r="K2816" s="238" t="str">
        <f ca="1">IF(ISNUMBER(OFFSET(INDIRECT("'"&amp;'DATA for charts'!K$5&amp;"'!$c511"),$A2816,0)),OFFSET(INDIRECT("'"&amp;'DATA for charts'!K$5&amp;"'!$c511"),$A2816,0),"")</f>
        <v/>
      </c>
      <c r="L2816" s="238" t="str">
        <f ca="1">IF(ISNUMBER(OFFSET(INDIRECT("'"&amp;'DATA for charts'!L$5&amp;"'!$c511"),$A2816,0)),OFFSET(INDIRECT("'"&amp;'DATA for charts'!L$5&amp;"'!$c511"),$A2816,0),"")</f>
        <v/>
      </c>
      <c r="M2816" s="238" t="str">
        <f ca="1">IF(ISNUMBER(OFFSET(INDIRECT("'"&amp;'DATA for charts'!M$5&amp;"'!$c511"),$A2816,0)),OFFSET(INDIRECT("'"&amp;'DATA for charts'!M$5&amp;"'!$c511"),$A2816,0),"")</f>
        <v/>
      </c>
      <c r="N2816" s="238" t="str">
        <f ca="1">IF(ISNUMBER(OFFSET(INDIRECT("'"&amp;'DATA for charts'!N$5&amp;"'!$c511"),$A2816,0)),OFFSET(INDIRECT("'"&amp;'DATA for charts'!N$5&amp;"'!$c511"),$A2816,0),"")</f>
        <v/>
      </c>
      <c r="O2816" s="238" t="str">
        <f ca="1">IF(ISNUMBER(OFFSET(INDIRECT("'"&amp;'DATA for charts'!O$5&amp;"'!$c511"),$A2816,0)),OFFSET(INDIRECT("'"&amp;'DATA for charts'!O$5&amp;"'!$c511"),$A2816,0),"")</f>
        <v/>
      </c>
      <c r="P2816" s="238" t="str">
        <f ca="1">IF(ISNUMBER(OFFSET(INDIRECT("'"&amp;'DATA for charts'!P$5&amp;"'!$c511"),$A2816,0)),OFFSET(INDIRECT("'"&amp;'DATA for charts'!P$5&amp;"'!$c511"),$A2816,0),"")</f>
        <v/>
      </c>
      <c r="Q2816" s="238" t="str">
        <f ca="1">IF(ISNUMBER(OFFSET(INDIRECT("'"&amp;'DATA for charts'!Q$5&amp;"'!$c511"),$A2816,0)),OFFSET(INDIRECT("'"&amp;'DATA for charts'!Q$5&amp;"'!$c511"),$A2816,0),"")</f>
        <v/>
      </c>
      <c r="R2816" s="238" t="str">
        <f ca="1">IF(ISNUMBER(OFFSET(INDIRECT("'"&amp;'DATA for charts'!R$5&amp;"'!$c511"),$A2816,0)),OFFSET(INDIRECT("'"&amp;'DATA for charts'!R$5&amp;"'!$c511"),$A2816,0),"")</f>
        <v/>
      </c>
      <c r="S2816" s="238" t="str">
        <f ca="1">IF(ISNUMBER(OFFSET(INDIRECT("'"&amp;'DATA for charts'!S$5&amp;"'!$c511"),$A2816,0)),OFFSET(INDIRECT("'"&amp;'DATA for charts'!S$5&amp;"'!$c511"),$A2816,0),"")</f>
        <v/>
      </c>
    </row>
    <row r="2817" spans="1:19" ht="15">
      <c r="A2817" s="51">
        <f t="shared" si="1646"/>
        <v>4</v>
      </c>
      <c r="B2817" s="157" t="s">
        <v>638</v>
      </c>
      <c r="C2817" s="238" t="str">
        <f ca="1">IF(ISNUMBER(OFFSET(INDIRECT("'"&amp;'DATA for charts'!C$5&amp;"'!$c511"),$A2817,0)),OFFSET(INDIRECT("'"&amp;'DATA for charts'!C$5&amp;"'!$c511"),$A2817,0),"")</f>
        <v/>
      </c>
      <c r="D2817" s="238" t="str">
        <f ca="1">IF(ISNUMBER(OFFSET(INDIRECT("'"&amp;'DATA for charts'!D$5&amp;"'!$c511"),$A2817,0)),OFFSET(INDIRECT("'"&amp;'DATA for charts'!D$5&amp;"'!$c511"),$A2817,0),"")</f>
        <v/>
      </c>
      <c r="E2817" s="238" t="str">
        <f ca="1">IF(ISNUMBER(OFFSET(INDIRECT("'"&amp;'DATA for charts'!E$5&amp;"'!$c511"),$A2817,0)),OFFSET(INDIRECT("'"&amp;'DATA for charts'!E$5&amp;"'!$c511"),$A2817,0),"")</f>
        <v/>
      </c>
      <c r="F2817" s="238" t="str">
        <f ca="1">IF(ISNUMBER(OFFSET(INDIRECT("'"&amp;'DATA for charts'!F$5&amp;"'!$c511"),$A2817,0)),OFFSET(INDIRECT("'"&amp;'DATA for charts'!F$5&amp;"'!$c511"),$A2817,0),"")</f>
        <v/>
      </c>
      <c r="G2817" s="238" t="str">
        <f ca="1">IF(ISNUMBER(OFFSET(INDIRECT("'"&amp;'DATA for charts'!G$5&amp;"'!$c511"),$A2817,0)),OFFSET(INDIRECT("'"&amp;'DATA for charts'!G$5&amp;"'!$c511"),$A2817,0),"")</f>
        <v/>
      </c>
      <c r="H2817" s="238" t="str">
        <f ca="1">IF(ISNUMBER(OFFSET(INDIRECT("'"&amp;'DATA for charts'!H$5&amp;"'!$c511"),$A2817,0)),OFFSET(INDIRECT("'"&amp;'DATA for charts'!H$5&amp;"'!$c511"),$A2817,0),"")</f>
        <v/>
      </c>
      <c r="I2817" s="238" t="str">
        <f ca="1">IF(ISNUMBER(OFFSET(INDIRECT("'"&amp;'DATA for charts'!I$5&amp;"'!$c511"),$A2817,0)),OFFSET(INDIRECT("'"&amp;'DATA for charts'!I$5&amp;"'!$c511"),$A2817,0),"")</f>
        <v/>
      </c>
      <c r="J2817" s="238" t="str">
        <f ca="1">IF(ISNUMBER(OFFSET(INDIRECT("'"&amp;'DATA for charts'!J$5&amp;"'!$c511"),$A2817,0)),OFFSET(INDIRECT("'"&amp;'DATA for charts'!J$5&amp;"'!$c511"),$A2817,0),"")</f>
        <v/>
      </c>
      <c r="K2817" s="238" t="str">
        <f ca="1">IF(ISNUMBER(OFFSET(INDIRECT("'"&amp;'DATA for charts'!K$5&amp;"'!$c511"),$A2817,0)),OFFSET(INDIRECT("'"&amp;'DATA for charts'!K$5&amp;"'!$c511"),$A2817,0),"")</f>
        <v/>
      </c>
      <c r="L2817" s="238" t="str">
        <f ca="1">IF(ISNUMBER(OFFSET(INDIRECT("'"&amp;'DATA for charts'!L$5&amp;"'!$c511"),$A2817,0)),OFFSET(INDIRECT("'"&amp;'DATA for charts'!L$5&amp;"'!$c511"),$A2817,0),"")</f>
        <v/>
      </c>
      <c r="M2817" s="238" t="str">
        <f ca="1">IF(ISNUMBER(OFFSET(INDIRECT("'"&amp;'DATA for charts'!M$5&amp;"'!$c511"),$A2817,0)),OFFSET(INDIRECT("'"&amp;'DATA for charts'!M$5&amp;"'!$c511"),$A2817,0),"")</f>
        <v/>
      </c>
      <c r="N2817" s="238" t="str">
        <f ca="1">IF(ISNUMBER(OFFSET(INDIRECT("'"&amp;'DATA for charts'!N$5&amp;"'!$c511"),$A2817,0)),OFFSET(INDIRECT("'"&amp;'DATA for charts'!N$5&amp;"'!$c511"),$A2817,0),"")</f>
        <v/>
      </c>
      <c r="O2817" s="238" t="str">
        <f ca="1">IF(ISNUMBER(OFFSET(INDIRECT("'"&amp;'DATA for charts'!O$5&amp;"'!$c511"),$A2817,0)),OFFSET(INDIRECT("'"&amp;'DATA for charts'!O$5&amp;"'!$c511"),$A2817,0),"")</f>
        <v/>
      </c>
      <c r="P2817" s="238" t="str">
        <f ca="1">IF(ISNUMBER(OFFSET(INDIRECT("'"&amp;'DATA for charts'!P$5&amp;"'!$c511"),$A2817,0)),OFFSET(INDIRECT("'"&amp;'DATA for charts'!P$5&amp;"'!$c511"),$A2817,0),"")</f>
        <v/>
      </c>
      <c r="Q2817" s="238" t="str">
        <f ca="1">IF(ISNUMBER(OFFSET(INDIRECT("'"&amp;'DATA for charts'!Q$5&amp;"'!$c511"),$A2817,0)),OFFSET(INDIRECT("'"&amp;'DATA for charts'!Q$5&amp;"'!$c511"),$A2817,0),"")</f>
        <v/>
      </c>
      <c r="R2817" s="238" t="str">
        <f ca="1">IF(ISNUMBER(OFFSET(INDIRECT("'"&amp;'DATA for charts'!R$5&amp;"'!$c511"),$A2817,0)),OFFSET(INDIRECT("'"&amp;'DATA for charts'!R$5&amp;"'!$c511"),$A2817,0),"")</f>
        <v/>
      </c>
      <c r="S2817" s="238" t="str">
        <f ca="1">IF(ISNUMBER(OFFSET(INDIRECT("'"&amp;'DATA for charts'!S$5&amp;"'!$c511"),$A2817,0)),OFFSET(INDIRECT("'"&amp;'DATA for charts'!S$5&amp;"'!$c511"),$A2817,0),"")</f>
        <v/>
      </c>
    </row>
    <row r="2818" spans="1:19" ht="15">
      <c r="A2818" s="51">
        <f t="shared" si="1646"/>
        <v>5</v>
      </c>
      <c r="B2818" s="157" t="s">
        <v>639</v>
      </c>
      <c r="C2818" s="238" t="str">
        <f ca="1">IF(ISNUMBER(OFFSET(INDIRECT("'"&amp;'DATA for charts'!C$5&amp;"'!$c511"),$A2818,0)),OFFSET(INDIRECT("'"&amp;'DATA for charts'!C$5&amp;"'!$c511"),$A2818,0),"")</f>
        <v/>
      </c>
      <c r="D2818" s="238" t="str">
        <f ca="1">IF(ISNUMBER(OFFSET(INDIRECT("'"&amp;'DATA for charts'!D$5&amp;"'!$c511"),$A2818,0)),OFFSET(INDIRECT("'"&amp;'DATA for charts'!D$5&amp;"'!$c511"),$A2818,0),"")</f>
        <v/>
      </c>
      <c r="E2818" s="238" t="str">
        <f ca="1">IF(ISNUMBER(OFFSET(INDIRECT("'"&amp;'DATA for charts'!E$5&amp;"'!$c511"),$A2818,0)),OFFSET(INDIRECT("'"&amp;'DATA for charts'!E$5&amp;"'!$c511"),$A2818,0),"")</f>
        <v/>
      </c>
      <c r="F2818" s="238" t="str">
        <f ca="1">IF(ISNUMBER(OFFSET(INDIRECT("'"&amp;'DATA for charts'!F$5&amp;"'!$c511"),$A2818,0)),OFFSET(INDIRECT("'"&amp;'DATA for charts'!F$5&amp;"'!$c511"),$A2818,0),"")</f>
        <v/>
      </c>
      <c r="G2818" s="238" t="str">
        <f ca="1">IF(ISNUMBER(OFFSET(INDIRECT("'"&amp;'DATA for charts'!G$5&amp;"'!$c511"),$A2818,0)),OFFSET(INDIRECT("'"&amp;'DATA for charts'!G$5&amp;"'!$c511"),$A2818,0),"")</f>
        <v/>
      </c>
      <c r="H2818" s="238" t="str">
        <f ca="1">IF(ISNUMBER(OFFSET(INDIRECT("'"&amp;'DATA for charts'!H$5&amp;"'!$c511"),$A2818,0)),OFFSET(INDIRECT("'"&amp;'DATA for charts'!H$5&amp;"'!$c511"),$A2818,0),"")</f>
        <v/>
      </c>
      <c r="I2818" s="238" t="str">
        <f ca="1">IF(ISNUMBER(OFFSET(INDIRECT("'"&amp;'DATA for charts'!I$5&amp;"'!$c511"),$A2818,0)),OFFSET(INDIRECT("'"&amp;'DATA for charts'!I$5&amp;"'!$c511"),$A2818,0),"")</f>
        <v/>
      </c>
      <c r="J2818" s="238" t="str">
        <f ca="1">IF(ISNUMBER(OFFSET(INDIRECT("'"&amp;'DATA for charts'!J$5&amp;"'!$c511"),$A2818,0)),OFFSET(INDIRECT("'"&amp;'DATA for charts'!J$5&amp;"'!$c511"),$A2818,0),"")</f>
        <v/>
      </c>
      <c r="K2818" s="238" t="str">
        <f ca="1">IF(ISNUMBER(OFFSET(INDIRECT("'"&amp;'DATA for charts'!K$5&amp;"'!$c511"),$A2818,0)),OFFSET(INDIRECT("'"&amp;'DATA for charts'!K$5&amp;"'!$c511"),$A2818,0),"")</f>
        <v/>
      </c>
      <c r="L2818" s="238" t="str">
        <f ca="1">IF(ISNUMBER(OFFSET(INDIRECT("'"&amp;'DATA for charts'!L$5&amp;"'!$c511"),$A2818,0)),OFFSET(INDIRECT("'"&amp;'DATA for charts'!L$5&amp;"'!$c511"),$A2818,0),"")</f>
        <v/>
      </c>
      <c r="M2818" s="238" t="str">
        <f ca="1">IF(ISNUMBER(OFFSET(INDIRECT("'"&amp;'DATA for charts'!M$5&amp;"'!$c511"),$A2818,0)),OFFSET(INDIRECT("'"&amp;'DATA for charts'!M$5&amp;"'!$c511"),$A2818,0),"")</f>
        <v/>
      </c>
      <c r="N2818" s="238" t="str">
        <f ca="1">IF(ISNUMBER(OFFSET(INDIRECT("'"&amp;'DATA for charts'!N$5&amp;"'!$c511"),$A2818,0)),OFFSET(INDIRECT("'"&amp;'DATA for charts'!N$5&amp;"'!$c511"),$A2818,0),"")</f>
        <v/>
      </c>
      <c r="O2818" s="238" t="str">
        <f ca="1">IF(ISNUMBER(OFFSET(INDIRECT("'"&amp;'DATA for charts'!O$5&amp;"'!$c511"),$A2818,0)),OFFSET(INDIRECT("'"&amp;'DATA for charts'!O$5&amp;"'!$c511"),$A2818,0),"")</f>
        <v/>
      </c>
      <c r="P2818" s="238" t="str">
        <f ca="1">IF(ISNUMBER(OFFSET(INDIRECT("'"&amp;'DATA for charts'!P$5&amp;"'!$c511"),$A2818,0)),OFFSET(INDIRECT("'"&amp;'DATA for charts'!P$5&amp;"'!$c511"),$A2818,0),"")</f>
        <v/>
      </c>
      <c r="Q2818" s="238" t="str">
        <f ca="1">IF(ISNUMBER(OFFSET(INDIRECT("'"&amp;'DATA for charts'!Q$5&amp;"'!$c511"),$A2818,0)),OFFSET(INDIRECT("'"&amp;'DATA for charts'!Q$5&amp;"'!$c511"),$A2818,0),"")</f>
        <v/>
      </c>
      <c r="R2818" s="238" t="str">
        <f ca="1">IF(ISNUMBER(OFFSET(INDIRECT("'"&amp;'DATA for charts'!R$5&amp;"'!$c511"),$A2818,0)),OFFSET(INDIRECT("'"&amp;'DATA for charts'!R$5&amp;"'!$c511"),$A2818,0),"")</f>
        <v/>
      </c>
      <c r="S2818" s="238" t="str">
        <f ca="1">IF(ISNUMBER(OFFSET(INDIRECT("'"&amp;'DATA for charts'!S$5&amp;"'!$c511"),$A2818,0)),OFFSET(INDIRECT("'"&amp;'DATA for charts'!S$5&amp;"'!$c511"),$A2818,0),"")</f>
        <v/>
      </c>
    </row>
    <row r="2819" spans="1:19" ht="15">
      <c r="A2819" s="51">
        <f t="shared" si="1646"/>
        <v>6</v>
      </c>
      <c r="B2819" s="208" t="s">
        <v>640</v>
      </c>
      <c r="C2819" s="238" t="str">
        <f ca="1">IF(ISNUMBER(OFFSET(INDIRECT("'"&amp;'DATA for charts'!C$5&amp;"'!$c511"),$A2819,0)),OFFSET(INDIRECT("'"&amp;'DATA for charts'!C$5&amp;"'!$c511"),$A2819,0),"")</f>
        <v/>
      </c>
      <c r="D2819" s="238" t="str">
        <f ca="1">IF(ISNUMBER(OFFSET(INDIRECT("'"&amp;'DATA for charts'!D$5&amp;"'!$c511"),$A2819,0)),OFFSET(INDIRECT("'"&amp;'DATA for charts'!D$5&amp;"'!$c511"),$A2819,0),"")</f>
        <v/>
      </c>
      <c r="E2819" s="238" t="str">
        <f ca="1">IF(ISNUMBER(OFFSET(INDIRECT("'"&amp;'DATA for charts'!E$5&amp;"'!$c511"),$A2819,0)),OFFSET(INDIRECT("'"&amp;'DATA for charts'!E$5&amp;"'!$c511"),$A2819,0),"")</f>
        <v/>
      </c>
      <c r="F2819" s="238" t="str">
        <f ca="1">IF(ISNUMBER(OFFSET(INDIRECT("'"&amp;'DATA for charts'!F$5&amp;"'!$c511"),$A2819,0)),OFFSET(INDIRECT("'"&amp;'DATA for charts'!F$5&amp;"'!$c511"),$A2819,0),"")</f>
        <v/>
      </c>
      <c r="G2819" s="238" t="str">
        <f ca="1">IF(ISNUMBER(OFFSET(INDIRECT("'"&amp;'DATA for charts'!G$5&amp;"'!$c511"),$A2819,0)),OFFSET(INDIRECT("'"&amp;'DATA for charts'!G$5&amp;"'!$c511"),$A2819,0),"")</f>
        <v/>
      </c>
      <c r="H2819" s="238" t="str">
        <f ca="1">IF(ISNUMBER(OFFSET(INDIRECT("'"&amp;'DATA for charts'!H$5&amp;"'!$c511"),$A2819,0)),OFFSET(INDIRECT("'"&amp;'DATA for charts'!H$5&amp;"'!$c511"),$A2819,0),"")</f>
        <v/>
      </c>
      <c r="I2819" s="238" t="str">
        <f ca="1">IF(ISNUMBER(OFFSET(INDIRECT("'"&amp;'DATA for charts'!I$5&amp;"'!$c511"),$A2819,0)),OFFSET(INDIRECT("'"&amp;'DATA for charts'!I$5&amp;"'!$c511"),$A2819,0),"")</f>
        <v/>
      </c>
      <c r="J2819" s="238" t="str">
        <f ca="1">IF(ISNUMBER(OFFSET(INDIRECT("'"&amp;'DATA for charts'!J$5&amp;"'!$c511"),$A2819,0)),OFFSET(INDIRECT("'"&amp;'DATA for charts'!J$5&amp;"'!$c511"),$A2819,0),"")</f>
        <v/>
      </c>
      <c r="K2819" s="238" t="str">
        <f ca="1">IF(ISNUMBER(OFFSET(INDIRECT("'"&amp;'DATA for charts'!K$5&amp;"'!$c511"),$A2819,0)),OFFSET(INDIRECT("'"&amp;'DATA for charts'!K$5&amp;"'!$c511"),$A2819,0),"")</f>
        <v/>
      </c>
      <c r="L2819" s="238" t="str">
        <f ca="1">IF(ISNUMBER(OFFSET(INDIRECT("'"&amp;'DATA for charts'!L$5&amp;"'!$c511"),$A2819,0)),OFFSET(INDIRECT("'"&amp;'DATA for charts'!L$5&amp;"'!$c511"),$A2819,0),"")</f>
        <v/>
      </c>
      <c r="M2819" s="238" t="str">
        <f ca="1">IF(ISNUMBER(OFFSET(INDIRECT("'"&amp;'DATA for charts'!M$5&amp;"'!$c511"),$A2819,0)),OFFSET(INDIRECT("'"&amp;'DATA for charts'!M$5&amp;"'!$c511"),$A2819,0),"")</f>
        <v/>
      </c>
      <c r="N2819" s="238" t="str">
        <f ca="1">IF(ISNUMBER(OFFSET(INDIRECT("'"&amp;'DATA for charts'!N$5&amp;"'!$c511"),$A2819,0)),OFFSET(INDIRECT("'"&amp;'DATA for charts'!N$5&amp;"'!$c511"),$A2819,0),"")</f>
        <v/>
      </c>
      <c r="O2819" s="238" t="str">
        <f ca="1">IF(ISNUMBER(OFFSET(INDIRECT("'"&amp;'DATA for charts'!O$5&amp;"'!$c511"),$A2819,0)),OFFSET(INDIRECT("'"&amp;'DATA for charts'!O$5&amp;"'!$c511"),$A2819,0),"")</f>
        <v/>
      </c>
      <c r="P2819" s="238" t="str">
        <f ca="1">IF(ISNUMBER(OFFSET(INDIRECT("'"&amp;'DATA for charts'!P$5&amp;"'!$c511"),$A2819,0)),OFFSET(INDIRECT("'"&amp;'DATA for charts'!P$5&amp;"'!$c511"),$A2819,0),"")</f>
        <v/>
      </c>
      <c r="Q2819" s="238" t="str">
        <f ca="1">IF(ISNUMBER(OFFSET(INDIRECT("'"&amp;'DATA for charts'!Q$5&amp;"'!$c511"),$A2819,0)),OFFSET(INDIRECT("'"&amp;'DATA for charts'!Q$5&amp;"'!$c511"),$A2819,0),"")</f>
        <v/>
      </c>
      <c r="R2819" s="238" t="str">
        <f ca="1">IF(ISNUMBER(OFFSET(INDIRECT("'"&amp;'DATA for charts'!R$5&amp;"'!$c511"),$A2819,0)),OFFSET(INDIRECT("'"&amp;'DATA for charts'!R$5&amp;"'!$c511"),$A2819,0),"")</f>
        <v/>
      </c>
      <c r="S2819" s="238" t="str">
        <f ca="1">IF(ISNUMBER(OFFSET(INDIRECT("'"&amp;'DATA for charts'!S$5&amp;"'!$c511"),$A2819,0)),OFFSET(INDIRECT("'"&amp;'DATA for charts'!S$5&amp;"'!$c511"),$A2819,0),"")</f>
        <v/>
      </c>
    </row>
    <row r="2820" spans="1:19">
      <c r="B2820" s="253"/>
    </row>
    <row r="2830" spans="1:19">
      <c r="A2830" s="216"/>
      <c r="B2830" s="253" t="s">
        <v>641</v>
      </c>
    </row>
    <row r="2831" spans="1:19">
      <c r="A2831" s="216"/>
      <c r="B2831" s="7" t="s">
        <v>906</v>
      </c>
    </row>
    <row r="2832" spans="1:19">
      <c r="A2832" s="216"/>
      <c r="C2832" s="22" t="str">
        <f t="shared" ref="C2832:S2832" ca="1" si="1647">C$8</f>
        <v>BSIMAC</v>
      </c>
      <c r="D2832" s="22" t="str">
        <f t="shared" ca="1" si="1647"/>
        <v>CSE</v>
      </c>
      <c r="E2832" s="22" t="str">
        <f t="shared" ca="1" si="1647"/>
        <v>DeST</v>
      </c>
      <c r="F2832" s="22" t="str">
        <f t="shared" ca="1" si="1647"/>
        <v>EnergyPlus</v>
      </c>
      <c r="G2832" s="22" t="str">
        <f t="shared" ca="1" si="1647"/>
        <v>ESP-r</v>
      </c>
      <c r="H2832" s="22" t="str">
        <f t="shared" ca="1" si="1647"/>
        <v>TRNSYS</v>
      </c>
      <c r="I2832" s="22" t="str">
        <f t="shared" ca="1" si="1647"/>
        <v>TestSpec-Alt</v>
      </c>
      <c r="J2832" s="22">
        <f t="shared" ca="1" si="1647"/>
        <v>0</v>
      </c>
      <c r="K2832" s="22">
        <f t="shared" ca="1" si="1647"/>
        <v>0</v>
      </c>
      <c r="L2832" s="22">
        <f t="shared" ca="1" si="1647"/>
        <v>0</v>
      </c>
      <c r="M2832" s="22">
        <f t="shared" ca="1" si="1647"/>
        <v>0</v>
      </c>
      <c r="N2832" s="22">
        <f t="shared" ca="1" si="1647"/>
        <v>0</v>
      </c>
      <c r="O2832" s="22">
        <f t="shared" ca="1" si="1647"/>
        <v>0</v>
      </c>
      <c r="P2832" s="22">
        <f t="shared" ca="1" si="1647"/>
        <v>0</v>
      </c>
      <c r="Q2832" s="22">
        <f t="shared" ca="1" si="1647"/>
        <v>0</v>
      </c>
      <c r="R2832" s="22">
        <f t="shared" ca="1" si="1647"/>
        <v>0</v>
      </c>
      <c r="S2832" s="22" t="str">
        <f t="shared" ca="1" si="1647"/>
        <v>Tested Prg</v>
      </c>
    </row>
    <row r="2833" spans="1:19" ht="15">
      <c r="A2833" s="51">
        <v>0</v>
      </c>
      <c r="B2833" s="157" t="s">
        <v>634</v>
      </c>
      <c r="C2833" s="238" t="str">
        <f ca="1">IF(ISNUMBER(OFFSET(INDIRECT("'"&amp;'DATA for charts'!C$5&amp;"'!$c521"),$A2833,0)),OFFSET(INDIRECT("'"&amp;'DATA for charts'!C$5&amp;"'!$c521"),$A2833,0),"")</f>
        <v/>
      </c>
      <c r="D2833" s="238" t="str">
        <f ca="1">IF(ISNUMBER(OFFSET(INDIRECT("'"&amp;'DATA for charts'!D$5&amp;"'!$c521"),$A2833,0)),OFFSET(INDIRECT("'"&amp;'DATA for charts'!D$5&amp;"'!$c521"),$A2833,0),"")</f>
        <v/>
      </c>
      <c r="E2833" s="238" t="str">
        <f ca="1">IF(ISNUMBER(OFFSET(INDIRECT("'"&amp;'DATA for charts'!E$5&amp;"'!$c521"),$A2833,0)),OFFSET(INDIRECT("'"&amp;'DATA for charts'!E$5&amp;"'!$c521"),$A2833,0),"")</f>
        <v/>
      </c>
      <c r="F2833" s="238" t="str">
        <f ca="1">IF(ISNUMBER(OFFSET(INDIRECT("'"&amp;'DATA for charts'!F$5&amp;"'!$c521"),$A2833,0)),OFFSET(INDIRECT("'"&amp;'DATA for charts'!F$5&amp;"'!$c521"),$A2833,0),"")</f>
        <v/>
      </c>
      <c r="G2833" s="238" t="str">
        <f ca="1">IF(ISNUMBER(OFFSET(INDIRECT("'"&amp;'DATA for charts'!G$5&amp;"'!$c521"),$A2833,0)),OFFSET(INDIRECT("'"&amp;'DATA for charts'!G$5&amp;"'!$c521"),$A2833,0),"")</f>
        <v/>
      </c>
      <c r="H2833" s="238" t="str">
        <f ca="1">IF(ISNUMBER(OFFSET(INDIRECT("'"&amp;'DATA for charts'!H$5&amp;"'!$c521"),$A2833,0)),OFFSET(INDIRECT("'"&amp;'DATA for charts'!H$5&amp;"'!$c521"),$A2833,0),"")</f>
        <v/>
      </c>
      <c r="I2833" s="238" t="str">
        <f ca="1">IF(ISNUMBER(OFFSET(INDIRECT("'"&amp;'DATA for charts'!I$5&amp;"'!$c521"),$A2833,0)),OFFSET(INDIRECT("'"&amp;'DATA for charts'!I$5&amp;"'!$c521"),$A2833,0),"")</f>
        <v/>
      </c>
      <c r="J2833" s="238" t="str">
        <f ca="1">IF(ISNUMBER(OFFSET(INDIRECT("'"&amp;'DATA for charts'!J$5&amp;"'!$c521"),$A2833,0)),OFFSET(INDIRECT("'"&amp;'DATA for charts'!J$5&amp;"'!$c521"),$A2833,0),"")</f>
        <v/>
      </c>
      <c r="K2833" s="238" t="str">
        <f ca="1">IF(ISNUMBER(OFFSET(INDIRECT("'"&amp;'DATA for charts'!K$5&amp;"'!$c521"),$A2833,0)),OFFSET(INDIRECT("'"&amp;'DATA for charts'!K$5&amp;"'!$c521"),$A2833,0),"")</f>
        <v/>
      </c>
      <c r="L2833" s="238" t="str">
        <f ca="1">IF(ISNUMBER(OFFSET(INDIRECT("'"&amp;'DATA for charts'!L$5&amp;"'!$c521"),$A2833,0)),OFFSET(INDIRECT("'"&amp;'DATA for charts'!L$5&amp;"'!$c521"),$A2833,0),"")</f>
        <v/>
      </c>
      <c r="M2833" s="238" t="str">
        <f ca="1">IF(ISNUMBER(OFFSET(INDIRECT("'"&amp;'DATA for charts'!M$5&amp;"'!$c521"),$A2833,0)),OFFSET(INDIRECT("'"&amp;'DATA for charts'!M$5&amp;"'!$c521"),$A2833,0),"")</f>
        <v/>
      </c>
      <c r="N2833" s="238" t="str">
        <f ca="1">IF(ISNUMBER(OFFSET(INDIRECT("'"&amp;'DATA for charts'!N$5&amp;"'!$c521"),$A2833,0)),OFFSET(INDIRECT("'"&amp;'DATA for charts'!N$5&amp;"'!$c521"),$A2833,0),"")</f>
        <v/>
      </c>
      <c r="O2833" s="238" t="str">
        <f ca="1">IF(ISNUMBER(OFFSET(INDIRECT("'"&amp;'DATA for charts'!O$5&amp;"'!$c521"),$A2833,0)),OFFSET(INDIRECT("'"&amp;'DATA for charts'!O$5&amp;"'!$c521"),$A2833,0),"")</f>
        <v/>
      </c>
      <c r="P2833" s="238" t="str">
        <f ca="1">IF(ISNUMBER(OFFSET(INDIRECT("'"&amp;'DATA for charts'!P$5&amp;"'!$c521"),$A2833,0)),OFFSET(INDIRECT("'"&amp;'DATA for charts'!P$5&amp;"'!$c521"),$A2833,0),"")</f>
        <v/>
      </c>
      <c r="Q2833" s="238" t="str">
        <f ca="1">IF(ISNUMBER(OFFSET(INDIRECT("'"&amp;'DATA for charts'!Q$5&amp;"'!$c521"),$A2833,0)),OFFSET(INDIRECT("'"&amp;'DATA for charts'!Q$5&amp;"'!$c521"),$A2833,0),"")</f>
        <v/>
      </c>
      <c r="R2833" s="238" t="str">
        <f ca="1">IF(ISNUMBER(OFFSET(INDIRECT("'"&amp;'DATA for charts'!R$5&amp;"'!$c521"),$A2833,0)),OFFSET(INDIRECT("'"&amp;'DATA for charts'!R$5&amp;"'!$c521"),$A2833,0),"")</f>
        <v/>
      </c>
      <c r="S2833" s="238" t="str">
        <f ca="1">IF(ISNUMBER(OFFSET(INDIRECT("'"&amp;'DATA for charts'!S$5&amp;"'!$c521"),$A2833,0)),OFFSET(INDIRECT("'"&amp;'DATA for charts'!S$5&amp;"'!$c521"),$A2833,0),"")</f>
        <v/>
      </c>
    </row>
    <row r="2834" spans="1:19" ht="15">
      <c r="A2834" s="51">
        <f>A2833+1</f>
        <v>1</v>
      </c>
      <c r="B2834" s="157" t="s">
        <v>635</v>
      </c>
      <c r="C2834" s="238" t="str">
        <f ca="1">IF(ISNUMBER(OFFSET(INDIRECT("'"&amp;'DATA for charts'!C$5&amp;"'!$c521"),$A2834,0)),OFFSET(INDIRECT("'"&amp;'DATA for charts'!C$5&amp;"'!$c521"),$A2834,0),"")</f>
        <v/>
      </c>
      <c r="D2834" s="238" t="str">
        <f ca="1">IF(ISNUMBER(OFFSET(INDIRECT("'"&amp;'DATA for charts'!D$5&amp;"'!$c521"),$A2834,0)),OFFSET(INDIRECT("'"&amp;'DATA for charts'!D$5&amp;"'!$c521"),$A2834,0),"")</f>
        <v/>
      </c>
      <c r="E2834" s="238" t="str">
        <f ca="1">IF(ISNUMBER(OFFSET(INDIRECT("'"&amp;'DATA for charts'!E$5&amp;"'!$c521"),$A2834,0)),OFFSET(INDIRECT("'"&amp;'DATA for charts'!E$5&amp;"'!$c521"),$A2834,0),"")</f>
        <v/>
      </c>
      <c r="F2834" s="238" t="str">
        <f ca="1">IF(ISNUMBER(OFFSET(INDIRECT("'"&amp;'DATA for charts'!F$5&amp;"'!$c521"),$A2834,0)),OFFSET(INDIRECT("'"&amp;'DATA for charts'!F$5&amp;"'!$c521"),$A2834,0),"")</f>
        <v/>
      </c>
      <c r="G2834" s="238" t="str">
        <f ca="1">IF(ISNUMBER(OFFSET(INDIRECT("'"&amp;'DATA for charts'!G$5&amp;"'!$c521"),$A2834,0)),OFFSET(INDIRECT("'"&amp;'DATA for charts'!G$5&amp;"'!$c521"),$A2834,0),"")</f>
        <v/>
      </c>
      <c r="H2834" s="238" t="str">
        <f ca="1">IF(ISNUMBER(OFFSET(INDIRECT("'"&amp;'DATA for charts'!H$5&amp;"'!$c521"),$A2834,0)),OFFSET(INDIRECT("'"&amp;'DATA for charts'!H$5&amp;"'!$c521"),$A2834,0),"")</f>
        <v/>
      </c>
      <c r="I2834" s="238" t="str">
        <f ca="1">IF(ISNUMBER(OFFSET(INDIRECT("'"&amp;'DATA for charts'!I$5&amp;"'!$c521"),$A2834,0)),OFFSET(INDIRECT("'"&amp;'DATA for charts'!I$5&amp;"'!$c521"),$A2834,0),"")</f>
        <v/>
      </c>
      <c r="J2834" s="238" t="str">
        <f ca="1">IF(ISNUMBER(OFFSET(INDIRECT("'"&amp;'DATA for charts'!J$5&amp;"'!$c521"),$A2834,0)),OFFSET(INDIRECT("'"&amp;'DATA for charts'!J$5&amp;"'!$c521"),$A2834,0),"")</f>
        <v/>
      </c>
      <c r="K2834" s="238" t="str">
        <f ca="1">IF(ISNUMBER(OFFSET(INDIRECT("'"&amp;'DATA for charts'!K$5&amp;"'!$c521"),$A2834,0)),OFFSET(INDIRECT("'"&amp;'DATA for charts'!K$5&amp;"'!$c521"),$A2834,0),"")</f>
        <v/>
      </c>
      <c r="L2834" s="238" t="str">
        <f ca="1">IF(ISNUMBER(OFFSET(INDIRECT("'"&amp;'DATA for charts'!L$5&amp;"'!$c521"),$A2834,0)),OFFSET(INDIRECT("'"&amp;'DATA for charts'!L$5&amp;"'!$c521"),$A2834,0),"")</f>
        <v/>
      </c>
      <c r="M2834" s="238" t="str">
        <f ca="1">IF(ISNUMBER(OFFSET(INDIRECT("'"&amp;'DATA for charts'!M$5&amp;"'!$c521"),$A2834,0)),OFFSET(INDIRECT("'"&amp;'DATA for charts'!M$5&amp;"'!$c521"),$A2834,0),"")</f>
        <v/>
      </c>
      <c r="N2834" s="238" t="str">
        <f ca="1">IF(ISNUMBER(OFFSET(INDIRECT("'"&amp;'DATA for charts'!N$5&amp;"'!$c521"),$A2834,0)),OFFSET(INDIRECT("'"&amp;'DATA for charts'!N$5&amp;"'!$c521"),$A2834,0),"")</f>
        <v/>
      </c>
      <c r="O2834" s="238" t="str">
        <f ca="1">IF(ISNUMBER(OFFSET(INDIRECT("'"&amp;'DATA for charts'!O$5&amp;"'!$c521"),$A2834,0)),OFFSET(INDIRECT("'"&amp;'DATA for charts'!O$5&amp;"'!$c521"),$A2834,0),"")</f>
        <v/>
      </c>
      <c r="P2834" s="238" t="str">
        <f ca="1">IF(ISNUMBER(OFFSET(INDIRECT("'"&amp;'DATA for charts'!P$5&amp;"'!$c521"),$A2834,0)),OFFSET(INDIRECT("'"&amp;'DATA for charts'!P$5&amp;"'!$c521"),$A2834,0),"")</f>
        <v/>
      </c>
      <c r="Q2834" s="238" t="str">
        <f ca="1">IF(ISNUMBER(OFFSET(INDIRECT("'"&amp;'DATA for charts'!Q$5&amp;"'!$c521"),$A2834,0)),OFFSET(INDIRECT("'"&amp;'DATA for charts'!Q$5&amp;"'!$c521"),$A2834,0),"")</f>
        <v/>
      </c>
      <c r="R2834" s="238" t="str">
        <f ca="1">IF(ISNUMBER(OFFSET(INDIRECT("'"&amp;'DATA for charts'!R$5&amp;"'!$c521"),$A2834,0)),OFFSET(INDIRECT("'"&amp;'DATA for charts'!R$5&amp;"'!$c521"),$A2834,0),"")</f>
        <v/>
      </c>
      <c r="S2834" s="238" t="str">
        <f ca="1">IF(ISNUMBER(OFFSET(INDIRECT("'"&amp;'DATA for charts'!S$5&amp;"'!$c521"),$A2834,0)),OFFSET(INDIRECT("'"&amp;'DATA for charts'!S$5&amp;"'!$c521"),$A2834,0),"")</f>
        <v/>
      </c>
    </row>
    <row r="2835" spans="1:19" ht="15">
      <c r="A2835" s="51">
        <f t="shared" ref="A2835:A2839" si="1648">A2834+1</f>
        <v>2</v>
      </c>
      <c r="B2835" s="157" t="s">
        <v>636</v>
      </c>
      <c r="C2835" s="238" t="str">
        <f ca="1">IF(ISNUMBER(OFFSET(INDIRECT("'"&amp;'DATA for charts'!C$5&amp;"'!$c521"),$A2835,0)),OFFSET(INDIRECT("'"&amp;'DATA for charts'!C$5&amp;"'!$c521"),$A2835,0),"")</f>
        <v/>
      </c>
      <c r="D2835" s="238" t="str">
        <f ca="1">IF(ISNUMBER(OFFSET(INDIRECT("'"&amp;'DATA for charts'!D$5&amp;"'!$c521"),$A2835,0)),OFFSET(INDIRECT("'"&amp;'DATA for charts'!D$5&amp;"'!$c521"),$A2835,0),"")</f>
        <v/>
      </c>
      <c r="E2835" s="238" t="str">
        <f ca="1">IF(ISNUMBER(OFFSET(INDIRECT("'"&amp;'DATA for charts'!E$5&amp;"'!$c521"),$A2835,0)),OFFSET(INDIRECT("'"&amp;'DATA for charts'!E$5&amp;"'!$c521"),$A2835,0),"")</f>
        <v/>
      </c>
      <c r="F2835" s="238" t="str">
        <f ca="1">IF(ISNUMBER(OFFSET(INDIRECT("'"&amp;'DATA for charts'!F$5&amp;"'!$c521"),$A2835,0)),OFFSET(INDIRECT("'"&amp;'DATA for charts'!F$5&amp;"'!$c521"),$A2835,0),"")</f>
        <v/>
      </c>
      <c r="G2835" s="238" t="str">
        <f ca="1">IF(ISNUMBER(OFFSET(INDIRECT("'"&amp;'DATA for charts'!G$5&amp;"'!$c521"),$A2835,0)),OFFSET(INDIRECT("'"&amp;'DATA for charts'!G$5&amp;"'!$c521"),$A2835,0),"")</f>
        <v/>
      </c>
      <c r="H2835" s="238" t="str">
        <f ca="1">IF(ISNUMBER(OFFSET(INDIRECT("'"&amp;'DATA for charts'!H$5&amp;"'!$c521"),$A2835,0)),OFFSET(INDIRECT("'"&amp;'DATA for charts'!H$5&amp;"'!$c521"),$A2835,0),"")</f>
        <v/>
      </c>
      <c r="I2835" s="238" t="str">
        <f ca="1">IF(ISNUMBER(OFFSET(INDIRECT("'"&amp;'DATA for charts'!I$5&amp;"'!$c521"),$A2835,0)),OFFSET(INDIRECT("'"&amp;'DATA for charts'!I$5&amp;"'!$c521"),$A2835,0),"")</f>
        <v/>
      </c>
      <c r="J2835" s="238" t="str">
        <f ca="1">IF(ISNUMBER(OFFSET(INDIRECT("'"&amp;'DATA for charts'!J$5&amp;"'!$c521"),$A2835,0)),OFFSET(INDIRECT("'"&amp;'DATA for charts'!J$5&amp;"'!$c521"),$A2835,0),"")</f>
        <v/>
      </c>
      <c r="K2835" s="238" t="str">
        <f ca="1">IF(ISNUMBER(OFFSET(INDIRECT("'"&amp;'DATA for charts'!K$5&amp;"'!$c521"),$A2835,0)),OFFSET(INDIRECT("'"&amp;'DATA for charts'!K$5&amp;"'!$c521"),$A2835,0),"")</f>
        <v/>
      </c>
      <c r="L2835" s="238" t="str">
        <f ca="1">IF(ISNUMBER(OFFSET(INDIRECT("'"&amp;'DATA for charts'!L$5&amp;"'!$c521"),$A2835,0)),OFFSET(INDIRECT("'"&amp;'DATA for charts'!L$5&amp;"'!$c521"),$A2835,0),"")</f>
        <v/>
      </c>
      <c r="M2835" s="238" t="str">
        <f ca="1">IF(ISNUMBER(OFFSET(INDIRECT("'"&amp;'DATA for charts'!M$5&amp;"'!$c521"),$A2835,0)),OFFSET(INDIRECT("'"&amp;'DATA for charts'!M$5&amp;"'!$c521"),$A2835,0),"")</f>
        <v/>
      </c>
      <c r="N2835" s="238" t="str">
        <f ca="1">IF(ISNUMBER(OFFSET(INDIRECT("'"&amp;'DATA for charts'!N$5&amp;"'!$c521"),$A2835,0)),OFFSET(INDIRECT("'"&amp;'DATA for charts'!N$5&amp;"'!$c521"),$A2835,0),"")</f>
        <v/>
      </c>
      <c r="O2835" s="238" t="str">
        <f ca="1">IF(ISNUMBER(OFFSET(INDIRECT("'"&amp;'DATA for charts'!O$5&amp;"'!$c521"),$A2835,0)),OFFSET(INDIRECT("'"&amp;'DATA for charts'!O$5&amp;"'!$c521"),$A2835,0),"")</f>
        <v/>
      </c>
      <c r="P2835" s="238" t="str">
        <f ca="1">IF(ISNUMBER(OFFSET(INDIRECT("'"&amp;'DATA for charts'!P$5&amp;"'!$c521"),$A2835,0)),OFFSET(INDIRECT("'"&amp;'DATA for charts'!P$5&amp;"'!$c521"),$A2835,0),"")</f>
        <v/>
      </c>
      <c r="Q2835" s="238" t="str">
        <f ca="1">IF(ISNUMBER(OFFSET(INDIRECT("'"&amp;'DATA for charts'!Q$5&amp;"'!$c521"),$A2835,0)),OFFSET(INDIRECT("'"&amp;'DATA for charts'!Q$5&amp;"'!$c521"),$A2835,0),"")</f>
        <v/>
      </c>
      <c r="R2835" s="238" t="str">
        <f ca="1">IF(ISNUMBER(OFFSET(INDIRECT("'"&amp;'DATA for charts'!R$5&amp;"'!$c521"),$A2835,0)),OFFSET(INDIRECT("'"&amp;'DATA for charts'!R$5&amp;"'!$c521"),$A2835,0),"")</f>
        <v/>
      </c>
      <c r="S2835" s="238" t="str">
        <f ca="1">IF(ISNUMBER(OFFSET(INDIRECT("'"&amp;'DATA for charts'!S$5&amp;"'!$c521"),$A2835,0)),OFFSET(INDIRECT("'"&amp;'DATA for charts'!S$5&amp;"'!$c521"),$A2835,0),"")</f>
        <v/>
      </c>
    </row>
    <row r="2836" spans="1:19" ht="15">
      <c r="A2836" s="51">
        <f t="shared" si="1648"/>
        <v>3</v>
      </c>
      <c r="B2836" s="157" t="s">
        <v>637</v>
      </c>
      <c r="C2836" s="238" t="str">
        <f ca="1">IF(ISNUMBER(OFFSET(INDIRECT("'"&amp;'DATA for charts'!C$5&amp;"'!$c521"),$A2836,0)),OFFSET(INDIRECT("'"&amp;'DATA for charts'!C$5&amp;"'!$c521"),$A2836,0),"")</f>
        <v/>
      </c>
      <c r="D2836" s="238" t="str">
        <f ca="1">IF(ISNUMBER(OFFSET(INDIRECT("'"&amp;'DATA for charts'!D$5&amp;"'!$c521"),$A2836,0)),OFFSET(INDIRECT("'"&amp;'DATA for charts'!D$5&amp;"'!$c521"),$A2836,0),"")</f>
        <v/>
      </c>
      <c r="E2836" s="238" t="str">
        <f ca="1">IF(ISNUMBER(OFFSET(INDIRECT("'"&amp;'DATA for charts'!E$5&amp;"'!$c521"),$A2836,0)),OFFSET(INDIRECT("'"&amp;'DATA for charts'!E$5&amp;"'!$c521"),$A2836,0),"")</f>
        <v/>
      </c>
      <c r="F2836" s="238" t="str">
        <f ca="1">IF(ISNUMBER(OFFSET(INDIRECT("'"&amp;'DATA for charts'!F$5&amp;"'!$c521"),$A2836,0)),OFFSET(INDIRECT("'"&amp;'DATA for charts'!F$5&amp;"'!$c521"),$A2836,0),"")</f>
        <v/>
      </c>
      <c r="G2836" s="238" t="str">
        <f ca="1">IF(ISNUMBER(OFFSET(INDIRECT("'"&amp;'DATA for charts'!G$5&amp;"'!$c521"),$A2836,0)),OFFSET(INDIRECT("'"&amp;'DATA for charts'!G$5&amp;"'!$c521"),$A2836,0),"")</f>
        <v/>
      </c>
      <c r="H2836" s="238" t="str">
        <f ca="1">IF(ISNUMBER(OFFSET(INDIRECT("'"&amp;'DATA for charts'!H$5&amp;"'!$c521"),$A2836,0)),OFFSET(INDIRECT("'"&amp;'DATA for charts'!H$5&amp;"'!$c521"),$A2836,0),"")</f>
        <v/>
      </c>
      <c r="I2836" s="238" t="str">
        <f ca="1">IF(ISNUMBER(OFFSET(INDIRECT("'"&amp;'DATA for charts'!I$5&amp;"'!$c521"),$A2836,0)),OFFSET(INDIRECT("'"&amp;'DATA for charts'!I$5&amp;"'!$c521"),$A2836,0),"")</f>
        <v/>
      </c>
      <c r="J2836" s="238" t="str">
        <f ca="1">IF(ISNUMBER(OFFSET(INDIRECT("'"&amp;'DATA for charts'!J$5&amp;"'!$c521"),$A2836,0)),OFFSET(INDIRECT("'"&amp;'DATA for charts'!J$5&amp;"'!$c521"),$A2836,0),"")</f>
        <v/>
      </c>
      <c r="K2836" s="238" t="str">
        <f ca="1">IF(ISNUMBER(OFFSET(INDIRECT("'"&amp;'DATA for charts'!K$5&amp;"'!$c521"),$A2836,0)),OFFSET(INDIRECT("'"&amp;'DATA for charts'!K$5&amp;"'!$c521"),$A2836,0),"")</f>
        <v/>
      </c>
      <c r="L2836" s="238" t="str">
        <f ca="1">IF(ISNUMBER(OFFSET(INDIRECT("'"&amp;'DATA for charts'!L$5&amp;"'!$c521"),$A2836,0)),OFFSET(INDIRECT("'"&amp;'DATA for charts'!L$5&amp;"'!$c521"),$A2836,0),"")</f>
        <v/>
      </c>
      <c r="M2836" s="238" t="str">
        <f ca="1">IF(ISNUMBER(OFFSET(INDIRECT("'"&amp;'DATA for charts'!M$5&amp;"'!$c521"),$A2836,0)),OFFSET(INDIRECT("'"&amp;'DATA for charts'!M$5&amp;"'!$c521"),$A2836,0),"")</f>
        <v/>
      </c>
      <c r="N2836" s="238" t="str">
        <f ca="1">IF(ISNUMBER(OFFSET(INDIRECT("'"&amp;'DATA for charts'!N$5&amp;"'!$c521"),$A2836,0)),OFFSET(INDIRECT("'"&amp;'DATA for charts'!N$5&amp;"'!$c521"),$A2836,0),"")</f>
        <v/>
      </c>
      <c r="O2836" s="238" t="str">
        <f ca="1">IF(ISNUMBER(OFFSET(INDIRECT("'"&amp;'DATA for charts'!O$5&amp;"'!$c521"),$A2836,0)),OFFSET(INDIRECT("'"&amp;'DATA for charts'!O$5&amp;"'!$c521"),$A2836,0),"")</f>
        <v/>
      </c>
      <c r="P2836" s="238" t="str">
        <f ca="1">IF(ISNUMBER(OFFSET(INDIRECT("'"&amp;'DATA for charts'!P$5&amp;"'!$c521"),$A2836,0)),OFFSET(INDIRECT("'"&amp;'DATA for charts'!P$5&amp;"'!$c521"),$A2836,0),"")</f>
        <v/>
      </c>
      <c r="Q2836" s="238" t="str">
        <f ca="1">IF(ISNUMBER(OFFSET(INDIRECT("'"&amp;'DATA for charts'!Q$5&amp;"'!$c521"),$A2836,0)),OFFSET(INDIRECT("'"&amp;'DATA for charts'!Q$5&amp;"'!$c521"),$A2836,0),"")</f>
        <v/>
      </c>
      <c r="R2836" s="238" t="str">
        <f ca="1">IF(ISNUMBER(OFFSET(INDIRECT("'"&amp;'DATA for charts'!R$5&amp;"'!$c521"),$A2836,0)),OFFSET(INDIRECT("'"&amp;'DATA for charts'!R$5&amp;"'!$c521"),$A2836,0),"")</f>
        <v/>
      </c>
      <c r="S2836" s="238" t="str">
        <f ca="1">IF(ISNUMBER(OFFSET(INDIRECT("'"&amp;'DATA for charts'!S$5&amp;"'!$c521"),$A2836,0)),OFFSET(INDIRECT("'"&amp;'DATA for charts'!S$5&amp;"'!$c521"),$A2836,0),"")</f>
        <v/>
      </c>
    </row>
    <row r="2837" spans="1:19" ht="15">
      <c r="A2837" s="51">
        <f t="shared" si="1648"/>
        <v>4</v>
      </c>
      <c r="B2837" s="157" t="s">
        <v>638</v>
      </c>
      <c r="C2837" s="238" t="str">
        <f ca="1">IF(ISNUMBER(OFFSET(INDIRECT("'"&amp;'DATA for charts'!C$5&amp;"'!$c521"),$A2837,0)),OFFSET(INDIRECT("'"&amp;'DATA for charts'!C$5&amp;"'!$c521"),$A2837,0),"")</f>
        <v/>
      </c>
      <c r="D2837" s="238" t="str">
        <f ca="1">IF(ISNUMBER(OFFSET(INDIRECT("'"&amp;'DATA for charts'!D$5&amp;"'!$c521"),$A2837,0)),OFFSET(INDIRECT("'"&amp;'DATA for charts'!D$5&amp;"'!$c521"),$A2837,0),"")</f>
        <v/>
      </c>
      <c r="E2837" s="238" t="str">
        <f ca="1">IF(ISNUMBER(OFFSET(INDIRECT("'"&amp;'DATA for charts'!E$5&amp;"'!$c521"),$A2837,0)),OFFSET(INDIRECT("'"&amp;'DATA for charts'!E$5&amp;"'!$c521"),$A2837,0),"")</f>
        <v/>
      </c>
      <c r="F2837" s="238" t="str">
        <f ca="1">IF(ISNUMBER(OFFSET(INDIRECT("'"&amp;'DATA for charts'!F$5&amp;"'!$c521"),$A2837,0)),OFFSET(INDIRECT("'"&amp;'DATA for charts'!F$5&amp;"'!$c521"),$A2837,0),"")</f>
        <v/>
      </c>
      <c r="G2837" s="238" t="str">
        <f ca="1">IF(ISNUMBER(OFFSET(INDIRECT("'"&amp;'DATA for charts'!G$5&amp;"'!$c521"),$A2837,0)),OFFSET(INDIRECT("'"&amp;'DATA for charts'!G$5&amp;"'!$c521"),$A2837,0),"")</f>
        <v/>
      </c>
      <c r="H2837" s="238" t="str">
        <f ca="1">IF(ISNUMBER(OFFSET(INDIRECT("'"&amp;'DATA for charts'!H$5&amp;"'!$c521"),$A2837,0)),OFFSET(INDIRECT("'"&amp;'DATA for charts'!H$5&amp;"'!$c521"),$A2837,0),"")</f>
        <v/>
      </c>
      <c r="I2837" s="238" t="str">
        <f ca="1">IF(ISNUMBER(OFFSET(INDIRECT("'"&amp;'DATA for charts'!I$5&amp;"'!$c521"),$A2837,0)),OFFSET(INDIRECT("'"&amp;'DATA for charts'!I$5&amp;"'!$c521"),$A2837,0),"")</f>
        <v/>
      </c>
      <c r="J2837" s="238" t="str">
        <f ca="1">IF(ISNUMBER(OFFSET(INDIRECT("'"&amp;'DATA for charts'!J$5&amp;"'!$c521"),$A2837,0)),OFFSET(INDIRECT("'"&amp;'DATA for charts'!J$5&amp;"'!$c521"),$A2837,0),"")</f>
        <v/>
      </c>
      <c r="K2837" s="238" t="str">
        <f ca="1">IF(ISNUMBER(OFFSET(INDIRECT("'"&amp;'DATA for charts'!K$5&amp;"'!$c521"),$A2837,0)),OFFSET(INDIRECT("'"&amp;'DATA for charts'!K$5&amp;"'!$c521"),$A2837,0),"")</f>
        <v/>
      </c>
      <c r="L2837" s="238" t="str">
        <f ca="1">IF(ISNUMBER(OFFSET(INDIRECT("'"&amp;'DATA for charts'!L$5&amp;"'!$c521"),$A2837,0)),OFFSET(INDIRECT("'"&amp;'DATA for charts'!L$5&amp;"'!$c521"),$A2837,0),"")</f>
        <v/>
      </c>
      <c r="M2837" s="238" t="str">
        <f ca="1">IF(ISNUMBER(OFFSET(INDIRECT("'"&amp;'DATA for charts'!M$5&amp;"'!$c521"),$A2837,0)),OFFSET(INDIRECT("'"&amp;'DATA for charts'!M$5&amp;"'!$c521"),$A2837,0),"")</f>
        <v/>
      </c>
      <c r="N2837" s="238" t="str">
        <f ca="1">IF(ISNUMBER(OFFSET(INDIRECT("'"&amp;'DATA for charts'!N$5&amp;"'!$c521"),$A2837,0)),OFFSET(INDIRECT("'"&amp;'DATA for charts'!N$5&amp;"'!$c521"),$A2837,0),"")</f>
        <v/>
      </c>
      <c r="O2837" s="238" t="str">
        <f ca="1">IF(ISNUMBER(OFFSET(INDIRECT("'"&amp;'DATA for charts'!O$5&amp;"'!$c521"),$A2837,0)),OFFSET(INDIRECT("'"&amp;'DATA for charts'!O$5&amp;"'!$c521"),$A2837,0),"")</f>
        <v/>
      </c>
      <c r="P2837" s="238" t="str">
        <f ca="1">IF(ISNUMBER(OFFSET(INDIRECT("'"&amp;'DATA for charts'!P$5&amp;"'!$c521"),$A2837,0)),OFFSET(INDIRECT("'"&amp;'DATA for charts'!P$5&amp;"'!$c521"),$A2837,0),"")</f>
        <v/>
      </c>
      <c r="Q2837" s="238" t="str">
        <f ca="1">IF(ISNUMBER(OFFSET(INDIRECT("'"&amp;'DATA for charts'!Q$5&amp;"'!$c521"),$A2837,0)),OFFSET(INDIRECT("'"&amp;'DATA for charts'!Q$5&amp;"'!$c521"),$A2837,0),"")</f>
        <v/>
      </c>
      <c r="R2837" s="238" t="str">
        <f ca="1">IF(ISNUMBER(OFFSET(INDIRECT("'"&amp;'DATA for charts'!R$5&amp;"'!$c521"),$A2837,0)),OFFSET(INDIRECT("'"&amp;'DATA for charts'!R$5&amp;"'!$c521"),$A2837,0),"")</f>
        <v/>
      </c>
      <c r="S2837" s="238" t="str">
        <f ca="1">IF(ISNUMBER(OFFSET(INDIRECT("'"&amp;'DATA for charts'!S$5&amp;"'!$c521"),$A2837,0)),OFFSET(INDIRECT("'"&amp;'DATA for charts'!S$5&amp;"'!$c521"),$A2837,0),"")</f>
        <v/>
      </c>
    </row>
    <row r="2838" spans="1:19" ht="15">
      <c r="A2838" s="51">
        <f t="shared" si="1648"/>
        <v>5</v>
      </c>
      <c r="B2838" s="157" t="s">
        <v>639</v>
      </c>
      <c r="C2838" s="238" t="str">
        <f ca="1">IF(ISNUMBER(OFFSET(INDIRECT("'"&amp;'DATA for charts'!C$5&amp;"'!$c521"),$A2838,0)),OFFSET(INDIRECT("'"&amp;'DATA for charts'!C$5&amp;"'!$c521"),$A2838,0),"")</f>
        <v/>
      </c>
      <c r="D2838" s="238" t="str">
        <f ca="1">IF(ISNUMBER(OFFSET(INDIRECT("'"&amp;'DATA for charts'!D$5&amp;"'!$c521"),$A2838,0)),OFFSET(INDIRECT("'"&amp;'DATA for charts'!D$5&amp;"'!$c521"),$A2838,0),"")</f>
        <v/>
      </c>
      <c r="E2838" s="238" t="str">
        <f ca="1">IF(ISNUMBER(OFFSET(INDIRECT("'"&amp;'DATA for charts'!E$5&amp;"'!$c521"),$A2838,0)),OFFSET(INDIRECT("'"&amp;'DATA for charts'!E$5&amp;"'!$c521"),$A2838,0),"")</f>
        <v/>
      </c>
      <c r="F2838" s="238" t="str">
        <f ca="1">IF(ISNUMBER(OFFSET(INDIRECT("'"&amp;'DATA for charts'!F$5&amp;"'!$c521"),$A2838,0)),OFFSET(INDIRECT("'"&amp;'DATA for charts'!F$5&amp;"'!$c521"),$A2838,0),"")</f>
        <v/>
      </c>
      <c r="G2838" s="238" t="str">
        <f ca="1">IF(ISNUMBER(OFFSET(INDIRECT("'"&amp;'DATA for charts'!G$5&amp;"'!$c521"),$A2838,0)),OFFSET(INDIRECT("'"&amp;'DATA for charts'!G$5&amp;"'!$c521"),$A2838,0),"")</f>
        <v/>
      </c>
      <c r="H2838" s="238" t="str">
        <f ca="1">IF(ISNUMBER(OFFSET(INDIRECT("'"&amp;'DATA for charts'!H$5&amp;"'!$c521"),$A2838,0)),OFFSET(INDIRECT("'"&amp;'DATA for charts'!H$5&amp;"'!$c521"),$A2838,0),"")</f>
        <v/>
      </c>
      <c r="I2838" s="238" t="str">
        <f ca="1">IF(ISNUMBER(OFFSET(INDIRECT("'"&amp;'DATA for charts'!I$5&amp;"'!$c521"),$A2838,0)),OFFSET(INDIRECT("'"&amp;'DATA for charts'!I$5&amp;"'!$c521"),$A2838,0),"")</f>
        <v/>
      </c>
      <c r="J2838" s="238" t="str">
        <f ca="1">IF(ISNUMBER(OFFSET(INDIRECT("'"&amp;'DATA for charts'!J$5&amp;"'!$c521"),$A2838,0)),OFFSET(INDIRECT("'"&amp;'DATA for charts'!J$5&amp;"'!$c521"),$A2838,0),"")</f>
        <v/>
      </c>
      <c r="K2838" s="238" t="str">
        <f ca="1">IF(ISNUMBER(OFFSET(INDIRECT("'"&amp;'DATA for charts'!K$5&amp;"'!$c521"),$A2838,0)),OFFSET(INDIRECT("'"&amp;'DATA for charts'!K$5&amp;"'!$c521"),$A2838,0),"")</f>
        <v/>
      </c>
      <c r="L2838" s="238" t="str">
        <f ca="1">IF(ISNUMBER(OFFSET(INDIRECT("'"&amp;'DATA for charts'!L$5&amp;"'!$c521"),$A2838,0)),OFFSET(INDIRECT("'"&amp;'DATA for charts'!L$5&amp;"'!$c521"),$A2838,0),"")</f>
        <v/>
      </c>
      <c r="M2838" s="238" t="str">
        <f ca="1">IF(ISNUMBER(OFFSET(INDIRECT("'"&amp;'DATA for charts'!M$5&amp;"'!$c521"),$A2838,0)),OFFSET(INDIRECT("'"&amp;'DATA for charts'!M$5&amp;"'!$c521"),$A2838,0),"")</f>
        <v/>
      </c>
      <c r="N2838" s="238" t="str">
        <f ca="1">IF(ISNUMBER(OFFSET(INDIRECT("'"&amp;'DATA for charts'!N$5&amp;"'!$c521"),$A2838,0)),OFFSET(INDIRECT("'"&amp;'DATA for charts'!N$5&amp;"'!$c521"),$A2838,0),"")</f>
        <v/>
      </c>
      <c r="O2838" s="238" t="str">
        <f ca="1">IF(ISNUMBER(OFFSET(INDIRECT("'"&amp;'DATA for charts'!O$5&amp;"'!$c521"),$A2838,0)),OFFSET(INDIRECT("'"&amp;'DATA for charts'!O$5&amp;"'!$c521"),$A2838,0),"")</f>
        <v/>
      </c>
      <c r="P2838" s="238" t="str">
        <f ca="1">IF(ISNUMBER(OFFSET(INDIRECT("'"&amp;'DATA for charts'!P$5&amp;"'!$c521"),$A2838,0)),OFFSET(INDIRECT("'"&amp;'DATA for charts'!P$5&amp;"'!$c521"),$A2838,0),"")</f>
        <v/>
      </c>
      <c r="Q2838" s="238" t="str">
        <f ca="1">IF(ISNUMBER(OFFSET(INDIRECT("'"&amp;'DATA for charts'!Q$5&amp;"'!$c521"),$A2838,0)),OFFSET(INDIRECT("'"&amp;'DATA for charts'!Q$5&amp;"'!$c521"),$A2838,0),"")</f>
        <v/>
      </c>
      <c r="R2838" s="238" t="str">
        <f ca="1">IF(ISNUMBER(OFFSET(INDIRECT("'"&amp;'DATA for charts'!R$5&amp;"'!$c521"),$A2838,0)),OFFSET(INDIRECT("'"&amp;'DATA for charts'!R$5&amp;"'!$c521"),$A2838,0),"")</f>
        <v/>
      </c>
      <c r="S2838" s="238" t="str">
        <f ca="1">IF(ISNUMBER(OFFSET(INDIRECT("'"&amp;'DATA for charts'!S$5&amp;"'!$c521"),$A2838,0)),OFFSET(INDIRECT("'"&amp;'DATA for charts'!S$5&amp;"'!$c521"),$A2838,0),"")</f>
        <v/>
      </c>
    </row>
    <row r="2839" spans="1:19" ht="15">
      <c r="A2839" s="51">
        <f t="shared" si="1648"/>
        <v>6</v>
      </c>
      <c r="B2839" s="208" t="s">
        <v>640</v>
      </c>
      <c r="C2839" s="238" t="str">
        <f ca="1">IF(ISNUMBER(OFFSET(INDIRECT("'"&amp;'DATA for charts'!C$5&amp;"'!$c521"),$A2839,0)),OFFSET(INDIRECT("'"&amp;'DATA for charts'!C$5&amp;"'!$c521"),$A2839,0),"")</f>
        <v/>
      </c>
      <c r="D2839" s="238" t="str">
        <f ca="1">IF(ISNUMBER(OFFSET(INDIRECT("'"&amp;'DATA for charts'!D$5&amp;"'!$c521"),$A2839,0)),OFFSET(INDIRECT("'"&amp;'DATA for charts'!D$5&amp;"'!$c521"),$A2839,0),"")</f>
        <v/>
      </c>
      <c r="E2839" s="238" t="str">
        <f ca="1">IF(ISNUMBER(OFFSET(INDIRECT("'"&amp;'DATA for charts'!E$5&amp;"'!$c521"),$A2839,0)),OFFSET(INDIRECT("'"&amp;'DATA for charts'!E$5&amp;"'!$c521"),$A2839,0),"")</f>
        <v/>
      </c>
      <c r="F2839" s="238" t="str">
        <f ca="1">IF(ISNUMBER(OFFSET(INDIRECT("'"&amp;'DATA for charts'!F$5&amp;"'!$c521"),$A2839,0)),OFFSET(INDIRECT("'"&amp;'DATA for charts'!F$5&amp;"'!$c521"),$A2839,0),"")</f>
        <v/>
      </c>
      <c r="G2839" s="238" t="str">
        <f ca="1">IF(ISNUMBER(OFFSET(INDIRECT("'"&amp;'DATA for charts'!G$5&amp;"'!$c521"),$A2839,0)),OFFSET(INDIRECT("'"&amp;'DATA for charts'!G$5&amp;"'!$c521"),$A2839,0),"")</f>
        <v/>
      </c>
      <c r="H2839" s="238" t="str">
        <f ca="1">IF(ISNUMBER(OFFSET(INDIRECT("'"&amp;'DATA for charts'!H$5&amp;"'!$c521"),$A2839,0)),OFFSET(INDIRECT("'"&amp;'DATA for charts'!H$5&amp;"'!$c521"),$A2839,0),"")</f>
        <v/>
      </c>
      <c r="I2839" s="238" t="str">
        <f ca="1">IF(ISNUMBER(OFFSET(INDIRECT("'"&amp;'DATA for charts'!I$5&amp;"'!$c521"),$A2839,0)),OFFSET(INDIRECT("'"&amp;'DATA for charts'!I$5&amp;"'!$c521"),$A2839,0),"")</f>
        <v/>
      </c>
      <c r="J2839" s="238" t="str">
        <f ca="1">IF(ISNUMBER(OFFSET(INDIRECT("'"&amp;'DATA for charts'!J$5&amp;"'!$c521"),$A2839,0)),OFFSET(INDIRECT("'"&amp;'DATA for charts'!J$5&amp;"'!$c521"),$A2839,0),"")</f>
        <v/>
      </c>
      <c r="K2839" s="238" t="str">
        <f ca="1">IF(ISNUMBER(OFFSET(INDIRECT("'"&amp;'DATA for charts'!K$5&amp;"'!$c521"),$A2839,0)),OFFSET(INDIRECT("'"&amp;'DATA for charts'!K$5&amp;"'!$c521"),$A2839,0),"")</f>
        <v/>
      </c>
      <c r="L2839" s="238" t="str">
        <f ca="1">IF(ISNUMBER(OFFSET(INDIRECT("'"&amp;'DATA for charts'!L$5&amp;"'!$c521"),$A2839,0)),OFFSET(INDIRECT("'"&amp;'DATA for charts'!L$5&amp;"'!$c521"),$A2839,0),"")</f>
        <v/>
      </c>
      <c r="M2839" s="238" t="str">
        <f ca="1">IF(ISNUMBER(OFFSET(INDIRECT("'"&amp;'DATA for charts'!M$5&amp;"'!$c521"),$A2839,0)),OFFSET(INDIRECT("'"&amp;'DATA for charts'!M$5&amp;"'!$c521"),$A2839,0),"")</f>
        <v/>
      </c>
      <c r="N2839" s="238" t="str">
        <f ca="1">IF(ISNUMBER(OFFSET(INDIRECT("'"&amp;'DATA for charts'!N$5&amp;"'!$c521"),$A2839,0)),OFFSET(INDIRECT("'"&amp;'DATA for charts'!N$5&amp;"'!$c521"),$A2839,0),"")</f>
        <v/>
      </c>
      <c r="O2839" s="238" t="str">
        <f ca="1">IF(ISNUMBER(OFFSET(INDIRECT("'"&amp;'DATA for charts'!O$5&amp;"'!$c521"),$A2839,0)),OFFSET(INDIRECT("'"&amp;'DATA for charts'!O$5&amp;"'!$c521"),$A2839,0),"")</f>
        <v/>
      </c>
      <c r="P2839" s="238" t="str">
        <f ca="1">IF(ISNUMBER(OFFSET(INDIRECT("'"&amp;'DATA for charts'!P$5&amp;"'!$c521"),$A2839,0)),OFFSET(INDIRECT("'"&amp;'DATA for charts'!P$5&amp;"'!$c521"),$A2839,0),"")</f>
        <v/>
      </c>
      <c r="Q2839" s="238" t="str">
        <f ca="1">IF(ISNUMBER(OFFSET(INDIRECT("'"&amp;'DATA for charts'!Q$5&amp;"'!$c521"),$A2839,0)),OFFSET(INDIRECT("'"&amp;'DATA for charts'!Q$5&amp;"'!$c521"),$A2839,0),"")</f>
        <v/>
      </c>
      <c r="R2839" s="238" t="str">
        <f ca="1">IF(ISNUMBER(OFFSET(INDIRECT("'"&amp;'DATA for charts'!R$5&amp;"'!$c521"),$A2839,0)),OFFSET(INDIRECT("'"&amp;'DATA for charts'!R$5&amp;"'!$c521"),$A2839,0),"")</f>
        <v/>
      </c>
      <c r="S2839" s="238" t="str">
        <f ca="1">IF(ISNUMBER(OFFSET(INDIRECT("'"&amp;'DATA for charts'!S$5&amp;"'!$c521"),$A2839,0)),OFFSET(INDIRECT("'"&amp;'DATA for charts'!S$5&amp;"'!$c521"),$A2839,0),"")</f>
        <v/>
      </c>
    </row>
    <row r="2853" spans="1:20">
      <c r="A2853" s="216"/>
      <c r="B2853" s="253" t="s">
        <v>641</v>
      </c>
    </row>
    <row r="2854" spans="1:20">
      <c r="A2854" s="216"/>
      <c r="B2854" s="7" t="s">
        <v>904</v>
      </c>
    </row>
    <row r="2855" spans="1:20">
      <c r="A2855" s="216"/>
      <c r="C2855" s="22" t="str">
        <f t="shared" ref="C2855:S2855" ca="1" si="1649">C$8</f>
        <v>BSIMAC</v>
      </c>
      <c r="D2855" s="22" t="str">
        <f t="shared" ca="1" si="1649"/>
        <v>CSE</v>
      </c>
      <c r="E2855" s="22" t="str">
        <f t="shared" ca="1" si="1649"/>
        <v>DeST</v>
      </c>
      <c r="F2855" s="22" t="str">
        <f t="shared" ca="1" si="1649"/>
        <v>EnergyPlus</v>
      </c>
      <c r="G2855" s="22" t="str">
        <f t="shared" ca="1" si="1649"/>
        <v>ESP-r</v>
      </c>
      <c r="H2855" s="22" t="str">
        <f t="shared" ca="1" si="1649"/>
        <v>TRNSYS</v>
      </c>
      <c r="I2855" s="22" t="str">
        <f t="shared" ca="1" si="1649"/>
        <v>TestSpec-Alt</v>
      </c>
      <c r="J2855" s="22">
        <f t="shared" ca="1" si="1649"/>
        <v>0</v>
      </c>
      <c r="K2855" s="22">
        <f t="shared" ca="1" si="1649"/>
        <v>0</v>
      </c>
      <c r="L2855" s="22">
        <f t="shared" ca="1" si="1649"/>
        <v>0</v>
      </c>
      <c r="M2855" s="22">
        <f t="shared" ca="1" si="1649"/>
        <v>0</v>
      </c>
      <c r="N2855" s="22">
        <f t="shared" ca="1" si="1649"/>
        <v>0</v>
      </c>
      <c r="O2855" s="22">
        <f t="shared" ca="1" si="1649"/>
        <v>0</v>
      </c>
      <c r="P2855" s="22">
        <f t="shared" ca="1" si="1649"/>
        <v>0</v>
      </c>
      <c r="Q2855" s="22">
        <f t="shared" ca="1" si="1649"/>
        <v>0</v>
      </c>
      <c r="R2855" s="22">
        <f t="shared" ca="1" si="1649"/>
        <v>0</v>
      </c>
      <c r="S2855" s="22" t="str">
        <f t="shared" ca="1" si="1649"/>
        <v>Tested Prg</v>
      </c>
    </row>
    <row r="2856" spans="1:20" ht="15">
      <c r="A2856" s="51">
        <v>0</v>
      </c>
      <c r="B2856" s="157" t="s">
        <v>966</v>
      </c>
      <c r="C2856" s="238" t="str">
        <f ca="1">IF(ISNUMBER(OFFSET(INDIRECT("'"&amp;'DATA for charts'!C$5&amp;"'!$c531"),$A2856,0)),OFFSET(INDIRECT("'"&amp;'DATA for charts'!C$5&amp;"'!$c531"),$A2856,0),"")</f>
        <v/>
      </c>
      <c r="D2856" s="238" t="str">
        <f ca="1">IF(ISNUMBER(OFFSET(INDIRECT("'"&amp;'DATA for charts'!D$5&amp;"'!$c531"),$A2856,0)),OFFSET(INDIRECT("'"&amp;'DATA for charts'!D$5&amp;"'!$c531"),$A2856,0),"")</f>
        <v/>
      </c>
      <c r="E2856" s="238" t="str">
        <f ca="1">IF(ISNUMBER(OFFSET(INDIRECT("'"&amp;'DATA for charts'!E$5&amp;"'!$c531"),$A2856,0)),OFFSET(INDIRECT("'"&amp;'DATA for charts'!E$5&amp;"'!$c531"),$A2856,0),"")</f>
        <v/>
      </c>
      <c r="F2856" s="238" t="str">
        <f ca="1">IF(ISNUMBER(OFFSET(INDIRECT("'"&amp;'DATA for charts'!F$5&amp;"'!$c531"),$A2856,0)),OFFSET(INDIRECT("'"&amp;'DATA for charts'!F$5&amp;"'!$c531"),$A2856,0),"")</f>
        <v/>
      </c>
      <c r="G2856" s="238" t="str">
        <f ca="1">IF(ISNUMBER(OFFSET(INDIRECT("'"&amp;'DATA for charts'!G$5&amp;"'!$c531"),$A2856,0)),OFFSET(INDIRECT("'"&amp;'DATA for charts'!G$5&amp;"'!$c531"),$A2856,0),"")</f>
        <v/>
      </c>
      <c r="H2856" s="238" t="str">
        <f ca="1">IF(ISNUMBER(OFFSET(INDIRECT("'"&amp;'DATA for charts'!H$5&amp;"'!$c531"),$A2856,0)),OFFSET(INDIRECT("'"&amp;'DATA for charts'!H$5&amp;"'!$c531"),$A2856,0),"")</f>
        <v/>
      </c>
      <c r="I2856" s="238" t="str">
        <f ca="1">IF(ISNUMBER(OFFSET(INDIRECT("'"&amp;'DATA for charts'!I$5&amp;"'!$c531"),$A2856,0)),OFFSET(INDIRECT("'"&amp;'DATA for charts'!I$5&amp;"'!$c531"),$A2856,0),"")</f>
        <v/>
      </c>
      <c r="J2856" s="238" t="str">
        <f ca="1">IF(ISNUMBER(OFFSET(INDIRECT("'"&amp;'DATA for charts'!J$5&amp;"'!$c531"),$A2856,0)),OFFSET(INDIRECT("'"&amp;'DATA for charts'!J$5&amp;"'!$c531"),$A2856,0),"")</f>
        <v/>
      </c>
      <c r="K2856" s="238" t="str">
        <f ca="1">IF(ISNUMBER(OFFSET(INDIRECT("'"&amp;'DATA for charts'!K$5&amp;"'!$c531"),$A2856,0)),OFFSET(INDIRECT("'"&amp;'DATA for charts'!K$5&amp;"'!$c531"),$A2856,0),"")</f>
        <v/>
      </c>
      <c r="L2856" s="238" t="str">
        <f ca="1">IF(ISNUMBER(OFFSET(INDIRECT("'"&amp;'DATA for charts'!L$5&amp;"'!$c531"),$A2856,0)),OFFSET(INDIRECT("'"&amp;'DATA for charts'!L$5&amp;"'!$c531"),$A2856,0),"")</f>
        <v/>
      </c>
      <c r="M2856" s="238" t="str">
        <f ca="1">IF(ISNUMBER(OFFSET(INDIRECT("'"&amp;'DATA for charts'!M$5&amp;"'!$c531"),$A2856,0)),OFFSET(INDIRECT("'"&amp;'DATA for charts'!M$5&amp;"'!$c531"),$A2856,0),"")</f>
        <v/>
      </c>
      <c r="N2856" s="238" t="str">
        <f ca="1">IF(ISNUMBER(OFFSET(INDIRECT("'"&amp;'DATA for charts'!N$5&amp;"'!$c531"),$A2856,0)),OFFSET(INDIRECT("'"&amp;'DATA for charts'!N$5&amp;"'!$c531"),$A2856,0),"")</f>
        <v/>
      </c>
      <c r="O2856" s="238" t="str">
        <f ca="1">IF(ISNUMBER(OFFSET(INDIRECT("'"&amp;'DATA for charts'!O$5&amp;"'!$c531"),$A2856,0)),OFFSET(INDIRECT("'"&amp;'DATA for charts'!O$5&amp;"'!$c531"),$A2856,0),"")</f>
        <v/>
      </c>
      <c r="P2856" s="238" t="str">
        <f ca="1">IF(ISNUMBER(OFFSET(INDIRECT("'"&amp;'DATA for charts'!P$5&amp;"'!$c531"),$A2856,0)),OFFSET(INDIRECT("'"&amp;'DATA for charts'!P$5&amp;"'!$c531"),$A2856,0),"")</f>
        <v/>
      </c>
      <c r="Q2856" s="238" t="str">
        <f ca="1">IF(ISNUMBER(OFFSET(INDIRECT("'"&amp;'DATA for charts'!Q$5&amp;"'!$c531"),$A2856,0)),OFFSET(INDIRECT("'"&amp;'DATA for charts'!Q$5&amp;"'!$c531"),$A2856,0),"")</f>
        <v/>
      </c>
      <c r="R2856" s="238" t="str">
        <f ca="1">IF(ISNUMBER(OFFSET(INDIRECT("'"&amp;'DATA for charts'!R$5&amp;"'!$c531"),$A2856,0)),OFFSET(INDIRECT("'"&amp;'DATA for charts'!R$5&amp;"'!$c531"),$A2856,0),"")</f>
        <v/>
      </c>
      <c r="S2856" s="238" t="str">
        <f ca="1">IF(ISNUMBER(OFFSET(INDIRECT("'"&amp;'DATA for charts'!S$5&amp;"'!$c531"),$A2856,0)),OFFSET(INDIRECT("'"&amp;'DATA for charts'!S$5&amp;"'!$c531"),$A2856,0),"")</f>
        <v/>
      </c>
    </row>
    <row r="2857" spans="1:20" ht="15">
      <c r="A2857" s="51">
        <f>A2856+1</f>
        <v>1</v>
      </c>
      <c r="B2857" s="157" t="s">
        <v>635</v>
      </c>
      <c r="C2857" s="238" t="str">
        <f ca="1">IF(ISNUMBER(OFFSET(INDIRECT("'"&amp;'DATA for charts'!C$5&amp;"'!$c531"),$A2857,0)),OFFSET(INDIRECT("'"&amp;'DATA for charts'!C$5&amp;"'!$c531"),$A2857,0),"")</f>
        <v/>
      </c>
      <c r="D2857" s="238" t="str">
        <f ca="1">IF(ISNUMBER(OFFSET(INDIRECT("'"&amp;'DATA for charts'!D$5&amp;"'!$c531"),$A2857,0)),OFFSET(INDIRECT("'"&amp;'DATA for charts'!D$5&amp;"'!$c531"),$A2857,0),"")</f>
        <v/>
      </c>
      <c r="E2857" s="238" t="str">
        <f ca="1">IF(ISNUMBER(OFFSET(INDIRECT("'"&amp;'DATA for charts'!E$5&amp;"'!$c531"),$A2857,0)),OFFSET(INDIRECT("'"&amp;'DATA for charts'!E$5&amp;"'!$c531"),$A2857,0),"")</f>
        <v/>
      </c>
      <c r="F2857" s="238" t="str">
        <f ca="1">IF(ISNUMBER(OFFSET(INDIRECT("'"&amp;'DATA for charts'!F$5&amp;"'!$c531"),$A2857,0)),OFFSET(INDIRECT("'"&amp;'DATA for charts'!F$5&amp;"'!$c531"),$A2857,0),"")</f>
        <v/>
      </c>
      <c r="G2857" s="238" t="str">
        <f ca="1">IF(ISNUMBER(OFFSET(INDIRECT("'"&amp;'DATA for charts'!G$5&amp;"'!$c531"),$A2857,0)),OFFSET(INDIRECT("'"&amp;'DATA for charts'!G$5&amp;"'!$c531"),$A2857,0),"")</f>
        <v/>
      </c>
      <c r="H2857" s="238" t="str">
        <f ca="1">IF(ISNUMBER(OFFSET(INDIRECT("'"&amp;'DATA for charts'!H$5&amp;"'!$c531"),$A2857,0)),OFFSET(INDIRECT("'"&amp;'DATA for charts'!H$5&amp;"'!$c531"),$A2857,0),"")</f>
        <v/>
      </c>
      <c r="I2857" s="238" t="str">
        <f ca="1">IF(ISNUMBER(OFFSET(INDIRECT("'"&amp;'DATA for charts'!I$5&amp;"'!$c531"),$A2857,0)),OFFSET(INDIRECT("'"&amp;'DATA for charts'!I$5&amp;"'!$c531"),$A2857,0),"")</f>
        <v/>
      </c>
      <c r="J2857" s="238" t="str">
        <f ca="1">IF(ISNUMBER(OFFSET(INDIRECT("'"&amp;'DATA for charts'!J$5&amp;"'!$c531"),$A2857,0)),OFFSET(INDIRECT("'"&amp;'DATA for charts'!J$5&amp;"'!$c531"),$A2857,0),"")</f>
        <v/>
      </c>
      <c r="K2857" s="238" t="str">
        <f ca="1">IF(ISNUMBER(OFFSET(INDIRECT("'"&amp;'DATA for charts'!K$5&amp;"'!$c531"),$A2857,0)),OFFSET(INDIRECT("'"&amp;'DATA for charts'!K$5&amp;"'!$c531"),$A2857,0),"")</f>
        <v/>
      </c>
      <c r="L2857" s="238" t="str">
        <f ca="1">IF(ISNUMBER(OFFSET(INDIRECT("'"&amp;'DATA for charts'!L$5&amp;"'!$c531"),$A2857,0)),OFFSET(INDIRECT("'"&amp;'DATA for charts'!L$5&amp;"'!$c531"),$A2857,0),"")</f>
        <v/>
      </c>
      <c r="M2857" s="238" t="str">
        <f ca="1">IF(ISNUMBER(OFFSET(INDIRECT("'"&amp;'DATA for charts'!M$5&amp;"'!$c531"),$A2857,0)),OFFSET(INDIRECT("'"&amp;'DATA for charts'!M$5&amp;"'!$c531"),$A2857,0),"")</f>
        <v/>
      </c>
      <c r="N2857" s="238" t="str">
        <f ca="1">IF(ISNUMBER(OFFSET(INDIRECT("'"&amp;'DATA for charts'!N$5&amp;"'!$c531"),$A2857,0)),OFFSET(INDIRECT("'"&amp;'DATA for charts'!N$5&amp;"'!$c531"),$A2857,0),"")</f>
        <v/>
      </c>
      <c r="O2857" s="238" t="str">
        <f ca="1">IF(ISNUMBER(OFFSET(INDIRECT("'"&amp;'DATA for charts'!O$5&amp;"'!$c531"),$A2857,0)),OFFSET(INDIRECT("'"&amp;'DATA for charts'!O$5&amp;"'!$c531"),$A2857,0),"")</f>
        <v/>
      </c>
      <c r="P2857" s="238" t="str">
        <f ca="1">IF(ISNUMBER(OFFSET(INDIRECT("'"&amp;'DATA for charts'!P$5&amp;"'!$c531"),$A2857,0)),OFFSET(INDIRECT("'"&amp;'DATA for charts'!P$5&amp;"'!$c531"),$A2857,0),"")</f>
        <v/>
      </c>
      <c r="Q2857" s="238" t="str">
        <f ca="1">IF(ISNUMBER(OFFSET(INDIRECT("'"&amp;'DATA for charts'!Q$5&amp;"'!$c531"),$A2857,0)),OFFSET(INDIRECT("'"&amp;'DATA for charts'!Q$5&amp;"'!$c531"),$A2857,0),"")</f>
        <v/>
      </c>
      <c r="R2857" s="238" t="str">
        <f ca="1">IF(ISNUMBER(OFFSET(INDIRECT("'"&amp;'DATA for charts'!R$5&amp;"'!$c531"),$A2857,0)),OFFSET(INDIRECT("'"&amp;'DATA for charts'!R$5&amp;"'!$c531"),$A2857,0),"")</f>
        <v/>
      </c>
      <c r="S2857" s="238" t="str">
        <f ca="1">IF(ISNUMBER(OFFSET(INDIRECT("'"&amp;'DATA for charts'!S$5&amp;"'!$c531"),$A2857,0)),OFFSET(INDIRECT("'"&amp;'DATA for charts'!S$5&amp;"'!$c531"),$A2857,0),"")</f>
        <v/>
      </c>
    </row>
    <row r="2858" spans="1:20" ht="15">
      <c r="A2858" s="51">
        <f t="shared" ref="A2858:A2870" si="1650">A2857+1</f>
        <v>2</v>
      </c>
      <c r="B2858" s="157" t="s">
        <v>636</v>
      </c>
      <c r="C2858" s="238" t="str">
        <f ca="1">IF(ISNUMBER(OFFSET(INDIRECT("'"&amp;'DATA for charts'!C$5&amp;"'!$c531"),$A2858,0)),OFFSET(INDIRECT("'"&amp;'DATA for charts'!C$5&amp;"'!$c531"),$A2858,0),"")</f>
        <v/>
      </c>
      <c r="D2858" s="238" t="str">
        <f ca="1">IF(ISNUMBER(OFFSET(INDIRECT("'"&amp;'DATA for charts'!D$5&amp;"'!$c531"),$A2858,0)),OFFSET(INDIRECT("'"&amp;'DATA for charts'!D$5&amp;"'!$c531"),$A2858,0),"")</f>
        <v/>
      </c>
      <c r="E2858" s="238" t="str">
        <f ca="1">IF(ISNUMBER(OFFSET(INDIRECT("'"&amp;'DATA for charts'!E$5&amp;"'!$c531"),$A2858,0)),OFFSET(INDIRECT("'"&amp;'DATA for charts'!E$5&amp;"'!$c531"),$A2858,0),"")</f>
        <v/>
      </c>
      <c r="F2858" s="238" t="str">
        <f ca="1">IF(ISNUMBER(OFFSET(INDIRECT("'"&amp;'DATA for charts'!F$5&amp;"'!$c531"),$A2858,0)),OFFSET(INDIRECT("'"&amp;'DATA for charts'!F$5&amp;"'!$c531"),$A2858,0),"")</f>
        <v/>
      </c>
      <c r="G2858" s="238" t="str">
        <f ca="1">IF(ISNUMBER(OFFSET(INDIRECT("'"&amp;'DATA for charts'!G$5&amp;"'!$c531"),$A2858,0)),OFFSET(INDIRECT("'"&amp;'DATA for charts'!G$5&amp;"'!$c531"),$A2858,0),"")</f>
        <v/>
      </c>
      <c r="H2858" s="238" t="str">
        <f ca="1">IF(ISNUMBER(OFFSET(INDIRECT("'"&amp;'DATA for charts'!H$5&amp;"'!$c531"),$A2858,0)),OFFSET(INDIRECT("'"&amp;'DATA for charts'!H$5&amp;"'!$c531"),$A2858,0),"")</f>
        <v/>
      </c>
      <c r="I2858" s="238" t="str">
        <f ca="1">IF(ISNUMBER(OFFSET(INDIRECT("'"&amp;'DATA for charts'!I$5&amp;"'!$c531"),$A2858,0)),OFFSET(INDIRECT("'"&amp;'DATA for charts'!I$5&amp;"'!$c531"),$A2858,0),"")</f>
        <v/>
      </c>
      <c r="J2858" s="238" t="str">
        <f ca="1">IF(ISNUMBER(OFFSET(INDIRECT("'"&amp;'DATA for charts'!J$5&amp;"'!$c531"),$A2858,0)),OFFSET(INDIRECT("'"&amp;'DATA for charts'!J$5&amp;"'!$c531"),$A2858,0),"")</f>
        <v/>
      </c>
      <c r="K2858" s="238" t="str">
        <f ca="1">IF(ISNUMBER(OFFSET(INDIRECT("'"&amp;'DATA for charts'!K$5&amp;"'!$c531"),$A2858,0)),OFFSET(INDIRECT("'"&amp;'DATA for charts'!K$5&amp;"'!$c531"),$A2858,0),"")</f>
        <v/>
      </c>
      <c r="L2858" s="238" t="str">
        <f ca="1">IF(ISNUMBER(OFFSET(INDIRECT("'"&amp;'DATA for charts'!L$5&amp;"'!$c531"),$A2858,0)),OFFSET(INDIRECT("'"&amp;'DATA for charts'!L$5&amp;"'!$c531"),$A2858,0),"")</f>
        <v/>
      </c>
      <c r="M2858" s="238" t="str">
        <f ca="1">IF(ISNUMBER(OFFSET(INDIRECT("'"&amp;'DATA for charts'!M$5&amp;"'!$c531"),$A2858,0)),OFFSET(INDIRECT("'"&amp;'DATA for charts'!M$5&amp;"'!$c531"),$A2858,0),"")</f>
        <v/>
      </c>
      <c r="N2858" s="238" t="str">
        <f ca="1">IF(ISNUMBER(OFFSET(INDIRECT("'"&amp;'DATA for charts'!N$5&amp;"'!$c531"),$A2858,0)),OFFSET(INDIRECT("'"&amp;'DATA for charts'!N$5&amp;"'!$c531"),$A2858,0),"")</f>
        <v/>
      </c>
      <c r="O2858" s="238" t="str">
        <f ca="1">IF(ISNUMBER(OFFSET(INDIRECT("'"&amp;'DATA for charts'!O$5&amp;"'!$c531"),$A2858,0)),OFFSET(INDIRECT("'"&amp;'DATA for charts'!O$5&amp;"'!$c531"),$A2858,0),"")</f>
        <v/>
      </c>
      <c r="P2858" s="238" t="str">
        <f ca="1">IF(ISNUMBER(OFFSET(INDIRECT("'"&amp;'DATA for charts'!P$5&amp;"'!$c531"),$A2858,0)),OFFSET(INDIRECT("'"&amp;'DATA for charts'!P$5&amp;"'!$c531"),$A2858,0),"")</f>
        <v/>
      </c>
      <c r="Q2858" s="238" t="str">
        <f ca="1">IF(ISNUMBER(OFFSET(INDIRECT("'"&amp;'DATA for charts'!Q$5&amp;"'!$c531"),$A2858,0)),OFFSET(INDIRECT("'"&amp;'DATA for charts'!Q$5&amp;"'!$c531"),$A2858,0),"")</f>
        <v/>
      </c>
      <c r="R2858" s="238" t="str">
        <f ca="1">IF(ISNUMBER(OFFSET(INDIRECT("'"&amp;'DATA for charts'!R$5&amp;"'!$c531"),$A2858,0)),OFFSET(INDIRECT("'"&amp;'DATA for charts'!R$5&amp;"'!$c531"),$A2858,0),"")</f>
        <v/>
      </c>
      <c r="S2858" s="238" t="str">
        <f ca="1">IF(ISNUMBER(OFFSET(INDIRECT("'"&amp;'DATA for charts'!S$5&amp;"'!$c531"),$A2858,0)),OFFSET(INDIRECT("'"&amp;'DATA for charts'!S$5&amp;"'!$c531"),$A2858,0),"")</f>
        <v/>
      </c>
    </row>
    <row r="2859" spans="1:20" ht="15">
      <c r="A2859" s="51">
        <f t="shared" si="1650"/>
        <v>3</v>
      </c>
      <c r="B2859" s="157" t="s">
        <v>637</v>
      </c>
      <c r="C2859" s="238" t="str">
        <f ca="1">IF(ISNUMBER(OFFSET(INDIRECT("'"&amp;'DATA for charts'!C$5&amp;"'!$c531"),$A2859,0)),OFFSET(INDIRECT("'"&amp;'DATA for charts'!C$5&amp;"'!$c531"),$A2859,0),"")</f>
        <v/>
      </c>
      <c r="D2859" s="238" t="str">
        <f ca="1">IF(ISNUMBER(OFFSET(INDIRECT("'"&amp;'DATA for charts'!D$5&amp;"'!$c531"),$A2859,0)),OFFSET(INDIRECT("'"&amp;'DATA for charts'!D$5&amp;"'!$c531"),$A2859,0),"")</f>
        <v/>
      </c>
      <c r="E2859" s="238" t="str">
        <f ca="1">IF(ISNUMBER(OFFSET(INDIRECT("'"&amp;'DATA for charts'!E$5&amp;"'!$c531"),$A2859,0)),OFFSET(INDIRECT("'"&amp;'DATA for charts'!E$5&amp;"'!$c531"),$A2859,0),"")</f>
        <v/>
      </c>
      <c r="F2859" s="238" t="str">
        <f ca="1">IF(ISNUMBER(OFFSET(INDIRECT("'"&amp;'DATA for charts'!F$5&amp;"'!$c531"),$A2859,0)),OFFSET(INDIRECT("'"&amp;'DATA for charts'!F$5&amp;"'!$c531"),$A2859,0),"")</f>
        <v/>
      </c>
      <c r="G2859" s="238" t="str">
        <f ca="1">IF(ISNUMBER(OFFSET(INDIRECT("'"&amp;'DATA for charts'!G$5&amp;"'!$c531"),$A2859,0)),OFFSET(INDIRECT("'"&amp;'DATA for charts'!G$5&amp;"'!$c531"),$A2859,0),"")</f>
        <v/>
      </c>
      <c r="H2859" s="238" t="str">
        <f ca="1">IF(ISNUMBER(OFFSET(INDIRECT("'"&amp;'DATA for charts'!H$5&amp;"'!$c531"),$A2859,0)),OFFSET(INDIRECT("'"&amp;'DATA for charts'!H$5&amp;"'!$c531"),$A2859,0),"")</f>
        <v/>
      </c>
      <c r="I2859" s="238" t="str">
        <f ca="1">IF(ISNUMBER(OFFSET(INDIRECT("'"&amp;'DATA for charts'!I$5&amp;"'!$c531"),$A2859,0)),OFFSET(INDIRECT("'"&amp;'DATA for charts'!I$5&amp;"'!$c531"),$A2859,0),"")</f>
        <v/>
      </c>
      <c r="J2859" s="238" t="str">
        <f ca="1">IF(ISNUMBER(OFFSET(INDIRECT("'"&amp;'DATA for charts'!J$5&amp;"'!$c531"),$A2859,0)),OFFSET(INDIRECT("'"&amp;'DATA for charts'!J$5&amp;"'!$c531"),$A2859,0),"")</f>
        <v/>
      </c>
      <c r="K2859" s="238" t="str">
        <f ca="1">IF(ISNUMBER(OFFSET(INDIRECT("'"&amp;'DATA for charts'!K$5&amp;"'!$c531"),$A2859,0)),OFFSET(INDIRECT("'"&amp;'DATA for charts'!K$5&amp;"'!$c531"),$A2859,0),"")</f>
        <v/>
      </c>
      <c r="L2859" s="238" t="str">
        <f ca="1">IF(ISNUMBER(OFFSET(INDIRECT("'"&amp;'DATA for charts'!L$5&amp;"'!$c531"),$A2859,0)),OFFSET(INDIRECT("'"&amp;'DATA for charts'!L$5&amp;"'!$c531"),$A2859,0),"")</f>
        <v/>
      </c>
      <c r="M2859" s="238" t="str">
        <f ca="1">IF(ISNUMBER(OFFSET(INDIRECT("'"&amp;'DATA for charts'!M$5&amp;"'!$c531"),$A2859,0)),OFFSET(INDIRECT("'"&amp;'DATA for charts'!M$5&amp;"'!$c531"),$A2859,0),"")</f>
        <v/>
      </c>
      <c r="N2859" s="238" t="str">
        <f ca="1">IF(ISNUMBER(OFFSET(INDIRECT("'"&amp;'DATA for charts'!N$5&amp;"'!$c531"),$A2859,0)),OFFSET(INDIRECT("'"&amp;'DATA for charts'!N$5&amp;"'!$c531"),$A2859,0),"")</f>
        <v/>
      </c>
      <c r="O2859" s="238" t="str">
        <f ca="1">IF(ISNUMBER(OFFSET(INDIRECT("'"&amp;'DATA for charts'!O$5&amp;"'!$c531"),$A2859,0)),OFFSET(INDIRECT("'"&amp;'DATA for charts'!O$5&amp;"'!$c531"),$A2859,0),"")</f>
        <v/>
      </c>
      <c r="P2859" s="238" t="str">
        <f ca="1">IF(ISNUMBER(OFFSET(INDIRECT("'"&amp;'DATA for charts'!P$5&amp;"'!$c531"),$A2859,0)),OFFSET(INDIRECT("'"&amp;'DATA for charts'!P$5&amp;"'!$c531"),$A2859,0),"")</f>
        <v/>
      </c>
      <c r="Q2859" s="238" t="str">
        <f ca="1">IF(ISNUMBER(OFFSET(INDIRECT("'"&amp;'DATA for charts'!Q$5&amp;"'!$c531"),$A2859,0)),OFFSET(INDIRECT("'"&amp;'DATA for charts'!Q$5&amp;"'!$c531"),$A2859,0),"")</f>
        <v/>
      </c>
      <c r="R2859" s="238" t="str">
        <f ca="1">IF(ISNUMBER(OFFSET(INDIRECT("'"&amp;'DATA for charts'!R$5&amp;"'!$c531"),$A2859,0)),OFFSET(INDIRECT("'"&amp;'DATA for charts'!R$5&amp;"'!$c531"),$A2859,0),"")</f>
        <v/>
      </c>
      <c r="S2859" s="238" t="str">
        <f ca="1">IF(ISNUMBER(OFFSET(INDIRECT("'"&amp;'DATA for charts'!S$5&amp;"'!$c531"),$A2859,0)),OFFSET(INDIRECT("'"&amp;'DATA for charts'!S$5&amp;"'!$c531"),$A2859,0),"")</f>
        <v/>
      </c>
    </row>
    <row r="2860" spans="1:20" ht="15">
      <c r="A2860" s="51">
        <f t="shared" si="1650"/>
        <v>4</v>
      </c>
      <c r="B2860" s="157" t="s">
        <v>638</v>
      </c>
      <c r="C2860" s="238" t="str">
        <f ca="1">IF(ISNUMBER(OFFSET(INDIRECT("'"&amp;'DATA for charts'!C$5&amp;"'!$c531"),$A2860,0)),OFFSET(INDIRECT("'"&amp;'DATA for charts'!C$5&amp;"'!$c531"),$A2860,0),"")</f>
        <v/>
      </c>
      <c r="D2860" s="238" t="str">
        <f ca="1">IF(ISNUMBER(OFFSET(INDIRECT("'"&amp;'DATA for charts'!D$5&amp;"'!$c531"),$A2860,0)),OFFSET(INDIRECT("'"&amp;'DATA for charts'!D$5&amp;"'!$c531"),$A2860,0),"")</f>
        <v/>
      </c>
      <c r="E2860" s="238" t="str">
        <f ca="1">IF(ISNUMBER(OFFSET(INDIRECT("'"&amp;'DATA for charts'!E$5&amp;"'!$c531"),$A2860,0)),OFFSET(INDIRECT("'"&amp;'DATA for charts'!E$5&amp;"'!$c531"),$A2860,0),"")</f>
        <v/>
      </c>
      <c r="F2860" s="238" t="str">
        <f ca="1">IF(ISNUMBER(OFFSET(INDIRECT("'"&amp;'DATA for charts'!F$5&amp;"'!$c531"),$A2860,0)),OFFSET(INDIRECT("'"&amp;'DATA for charts'!F$5&amp;"'!$c531"),$A2860,0),"")</f>
        <v/>
      </c>
      <c r="G2860" s="238" t="str">
        <f ca="1">IF(ISNUMBER(OFFSET(INDIRECT("'"&amp;'DATA for charts'!G$5&amp;"'!$c531"),$A2860,0)),OFFSET(INDIRECT("'"&amp;'DATA for charts'!G$5&amp;"'!$c531"),$A2860,0),"")</f>
        <v/>
      </c>
      <c r="H2860" s="238" t="str">
        <f ca="1">IF(ISNUMBER(OFFSET(INDIRECT("'"&amp;'DATA for charts'!H$5&amp;"'!$c531"),$A2860,0)),OFFSET(INDIRECT("'"&amp;'DATA for charts'!H$5&amp;"'!$c531"),$A2860,0),"")</f>
        <v/>
      </c>
      <c r="I2860" s="238" t="str">
        <f ca="1">IF(ISNUMBER(OFFSET(INDIRECT("'"&amp;'DATA for charts'!I$5&amp;"'!$c531"),$A2860,0)),OFFSET(INDIRECT("'"&amp;'DATA for charts'!I$5&amp;"'!$c531"),$A2860,0),"")</f>
        <v/>
      </c>
      <c r="J2860" s="238" t="str">
        <f ca="1">IF(ISNUMBER(OFFSET(INDIRECT("'"&amp;'DATA for charts'!J$5&amp;"'!$c531"),$A2860,0)),OFFSET(INDIRECT("'"&amp;'DATA for charts'!J$5&amp;"'!$c531"),$A2860,0),"")</f>
        <v/>
      </c>
      <c r="K2860" s="238" t="str">
        <f ca="1">IF(ISNUMBER(OFFSET(INDIRECT("'"&amp;'DATA for charts'!K$5&amp;"'!$c531"),$A2860,0)),OFFSET(INDIRECT("'"&amp;'DATA for charts'!K$5&amp;"'!$c531"),$A2860,0),"")</f>
        <v/>
      </c>
      <c r="L2860" s="238" t="str">
        <f ca="1">IF(ISNUMBER(OFFSET(INDIRECT("'"&amp;'DATA for charts'!L$5&amp;"'!$c531"),$A2860,0)),OFFSET(INDIRECT("'"&amp;'DATA for charts'!L$5&amp;"'!$c531"),$A2860,0),"")</f>
        <v/>
      </c>
      <c r="M2860" s="238" t="str">
        <f ca="1">IF(ISNUMBER(OFFSET(INDIRECT("'"&amp;'DATA for charts'!M$5&amp;"'!$c531"),$A2860,0)),OFFSET(INDIRECT("'"&amp;'DATA for charts'!M$5&amp;"'!$c531"),$A2860,0),"")</f>
        <v/>
      </c>
      <c r="N2860" s="238" t="str">
        <f ca="1">IF(ISNUMBER(OFFSET(INDIRECT("'"&amp;'DATA for charts'!N$5&amp;"'!$c531"),$A2860,0)),OFFSET(INDIRECT("'"&amp;'DATA for charts'!N$5&amp;"'!$c531"),$A2860,0),"")</f>
        <v/>
      </c>
      <c r="O2860" s="238" t="str">
        <f ca="1">IF(ISNUMBER(OFFSET(INDIRECT("'"&amp;'DATA for charts'!O$5&amp;"'!$c531"),$A2860,0)),OFFSET(INDIRECT("'"&amp;'DATA for charts'!O$5&amp;"'!$c531"),$A2860,0),"")</f>
        <v/>
      </c>
      <c r="P2860" s="238" t="str">
        <f ca="1">IF(ISNUMBER(OFFSET(INDIRECT("'"&amp;'DATA for charts'!P$5&amp;"'!$c531"),$A2860,0)),OFFSET(INDIRECT("'"&amp;'DATA for charts'!P$5&amp;"'!$c531"),$A2860,0),"")</f>
        <v/>
      </c>
      <c r="Q2860" s="238" t="str">
        <f ca="1">IF(ISNUMBER(OFFSET(INDIRECT("'"&amp;'DATA for charts'!Q$5&amp;"'!$c531"),$A2860,0)),OFFSET(INDIRECT("'"&amp;'DATA for charts'!Q$5&amp;"'!$c531"),$A2860,0),"")</f>
        <v/>
      </c>
      <c r="R2860" s="238" t="str">
        <f ca="1">IF(ISNUMBER(OFFSET(INDIRECT("'"&amp;'DATA for charts'!R$5&amp;"'!$c531"),$A2860,0)),OFFSET(INDIRECT("'"&amp;'DATA for charts'!R$5&amp;"'!$c531"),$A2860,0),"")</f>
        <v/>
      </c>
      <c r="S2860" s="238" t="str">
        <f ca="1">IF(ISNUMBER(OFFSET(INDIRECT("'"&amp;'DATA for charts'!S$5&amp;"'!$c531"),$A2860,0)),OFFSET(INDIRECT("'"&amp;'DATA for charts'!S$5&amp;"'!$c531"),$A2860,0),"")</f>
        <v/>
      </c>
    </row>
    <row r="2861" spans="1:20" ht="15">
      <c r="A2861" s="51">
        <f t="shared" si="1650"/>
        <v>5</v>
      </c>
      <c r="B2861" s="157" t="s">
        <v>639</v>
      </c>
      <c r="C2861" s="238" t="str">
        <f ca="1">IF(ISNUMBER(OFFSET(INDIRECT("'"&amp;'DATA for charts'!C$5&amp;"'!$c531"),$A2861,0)),OFFSET(INDIRECT("'"&amp;'DATA for charts'!C$5&amp;"'!$c531"),$A2861,0),"")</f>
        <v/>
      </c>
      <c r="D2861" s="238" t="str">
        <f ca="1">IF(ISNUMBER(OFFSET(INDIRECT("'"&amp;'DATA for charts'!D$5&amp;"'!$c531"),$A2861,0)),OFFSET(INDIRECT("'"&amp;'DATA for charts'!D$5&amp;"'!$c531"),$A2861,0),"")</f>
        <v/>
      </c>
      <c r="E2861" s="238" t="str">
        <f ca="1">IF(ISNUMBER(OFFSET(INDIRECT("'"&amp;'DATA for charts'!E$5&amp;"'!$c531"),$A2861,0)),OFFSET(INDIRECT("'"&amp;'DATA for charts'!E$5&amp;"'!$c531"),$A2861,0),"")</f>
        <v/>
      </c>
      <c r="F2861" s="238" t="str">
        <f ca="1">IF(ISNUMBER(OFFSET(INDIRECT("'"&amp;'DATA for charts'!F$5&amp;"'!$c531"),$A2861,0)),OFFSET(INDIRECT("'"&amp;'DATA for charts'!F$5&amp;"'!$c531"),$A2861,0),"")</f>
        <v/>
      </c>
      <c r="G2861" s="238" t="str">
        <f ca="1">IF(ISNUMBER(OFFSET(INDIRECT("'"&amp;'DATA for charts'!G$5&amp;"'!$c531"),$A2861,0)),OFFSET(INDIRECT("'"&amp;'DATA for charts'!G$5&amp;"'!$c531"),$A2861,0),"")</f>
        <v/>
      </c>
      <c r="H2861" s="238" t="str">
        <f ca="1">IF(ISNUMBER(OFFSET(INDIRECT("'"&amp;'DATA for charts'!H$5&amp;"'!$c531"),$A2861,0)),OFFSET(INDIRECT("'"&amp;'DATA for charts'!H$5&amp;"'!$c531"),$A2861,0),"")</f>
        <v/>
      </c>
      <c r="I2861" s="238" t="str">
        <f ca="1">IF(ISNUMBER(OFFSET(INDIRECT("'"&amp;'DATA for charts'!I$5&amp;"'!$c531"),$A2861,0)),OFFSET(INDIRECT("'"&amp;'DATA for charts'!I$5&amp;"'!$c531"),$A2861,0),"")</f>
        <v/>
      </c>
      <c r="J2861" s="238" t="str">
        <f ca="1">IF(ISNUMBER(OFFSET(INDIRECT("'"&amp;'DATA for charts'!J$5&amp;"'!$c531"),$A2861,0)),OFFSET(INDIRECT("'"&amp;'DATA for charts'!J$5&amp;"'!$c531"),$A2861,0),"")</f>
        <v/>
      </c>
      <c r="K2861" s="238" t="str">
        <f ca="1">IF(ISNUMBER(OFFSET(INDIRECT("'"&amp;'DATA for charts'!K$5&amp;"'!$c531"),$A2861,0)),OFFSET(INDIRECT("'"&amp;'DATA for charts'!K$5&amp;"'!$c531"),$A2861,0),"")</f>
        <v/>
      </c>
      <c r="L2861" s="238" t="str">
        <f ca="1">IF(ISNUMBER(OFFSET(INDIRECT("'"&amp;'DATA for charts'!L$5&amp;"'!$c531"),$A2861,0)),OFFSET(INDIRECT("'"&amp;'DATA for charts'!L$5&amp;"'!$c531"),$A2861,0),"")</f>
        <v/>
      </c>
      <c r="M2861" s="238" t="str">
        <f ca="1">IF(ISNUMBER(OFFSET(INDIRECT("'"&amp;'DATA for charts'!M$5&amp;"'!$c531"),$A2861,0)),OFFSET(INDIRECT("'"&amp;'DATA for charts'!M$5&amp;"'!$c531"),$A2861,0),"")</f>
        <v/>
      </c>
      <c r="N2861" s="238" t="str">
        <f ca="1">IF(ISNUMBER(OFFSET(INDIRECT("'"&amp;'DATA for charts'!N$5&amp;"'!$c531"),$A2861,0)),OFFSET(INDIRECT("'"&amp;'DATA for charts'!N$5&amp;"'!$c531"),$A2861,0),"")</f>
        <v/>
      </c>
      <c r="O2861" s="238" t="str">
        <f ca="1">IF(ISNUMBER(OFFSET(INDIRECT("'"&amp;'DATA for charts'!O$5&amp;"'!$c531"),$A2861,0)),OFFSET(INDIRECT("'"&amp;'DATA for charts'!O$5&amp;"'!$c531"),$A2861,0),"")</f>
        <v/>
      </c>
      <c r="P2861" s="238" t="str">
        <f ca="1">IF(ISNUMBER(OFFSET(INDIRECT("'"&amp;'DATA for charts'!P$5&amp;"'!$c531"),$A2861,0)),OFFSET(INDIRECT("'"&amp;'DATA for charts'!P$5&amp;"'!$c531"),$A2861,0),"")</f>
        <v/>
      </c>
      <c r="Q2861" s="238" t="str">
        <f ca="1">IF(ISNUMBER(OFFSET(INDIRECT("'"&amp;'DATA for charts'!Q$5&amp;"'!$c531"),$A2861,0)),OFFSET(INDIRECT("'"&amp;'DATA for charts'!Q$5&amp;"'!$c531"),$A2861,0),"")</f>
        <v/>
      </c>
      <c r="R2861" s="238" t="str">
        <f ca="1">IF(ISNUMBER(OFFSET(INDIRECT("'"&amp;'DATA for charts'!R$5&amp;"'!$c531"),$A2861,0)),OFFSET(INDIRECT("'"&amp;'DATA for charts'!R$5&amp;"'!$c531"),$A2861,0),"")</f>
        <v/>
      </c>
      <c r="S2861" s="238" t="str">
        <f ca="1">IF(ISNUMBER(OFFSET(INDIRECT("'"&amp;'DATA for charts'!S$5&amp;"'!$c531"),$A2861,0)),OFFSET(INDIRECT("'"&amp;'DATA for charts'!S$5&amp;"'!$c531"),$A2861,0),"")</f>
        <v/>
      </c>
    </row>
    <row r="2862" spans="1:20" ht="15">
      <c r="A2862" s="51">
        <f t="shared" si="1650"/>
        <v>6</v>
      </c>
      <c r="B2862" s="157" t="s">
        <v>640</v>
      </c>
      <c r="C2862" s="238" t="str">
        <f ca="1">IF(ISNUMBER(OFFSET(INDIRECT("'"&amp;'DATA for charts'!C$5&amp;"'!$c531"),$A2862,0)),OFFSET(INDIRECT("'"&amp;'DATA for charts'!C$5&amp;"'!$c531"),$A2862,0),"")</f>
        <v/>
      </c>
      <c r="D2862" s="238" t="str">
        <f ca="1">IF(ISNUMBER(OFFSET(INDIRECT("'"&amp;'DATA for charts'!D$5&amp;"'!$c531"),$A2862,0)),OFFSET(INDIRECT("'"&amp;'DATA for charts'!D$5&amp;"'!$c531"),$A2862,0),"")</f>
        <v/>
      </c>
      <c r="E2862" s="238" t="str">
        <f ca="1">IF(ISNUMBER(OFFSET(INDIRECT("'"&amp;'DATA for charts'!E$5&amp;"'!$c531"),$A2862,0)),OFFSET(INDIRECT("'"&amp;'DATA for charts'!E$5&amp;"'!$c531"),$A2862,0),"")</f>
        <v/>
      </c>
      <c r="F2862" s="238" t="str">
        <f ca="1">IF(ISNUMBER(OFFSET(INDIRECT("'"&amp;'DATA for charts'!F$5&amp;"'!$c531"),$A2862,0)),OFFSET(INDIRECT("'"&amp;'DATA for charts'!F$5&amp;"'!$c531"),$A2862,0),"")</f>
        <v/>
      </c>
      <c r="G2862" s="238" t="str">
        <f ca="1">IF(ISNUMBER(OFFSET(INDIRECT("'"&amp;'DATA for charts'!G$5&amp;"'!$c531"),$A2862,0)),OFFSET(INDIRECT("'"&amp;'DATA for charts'!G$5&amp;"'!$c531"),$A2862,0),"")</f>
        <v/>
      </c>
      <c r="H2862" s="238" t="str">
        <f ca="1">IF(ISNUMBER(OFFSET(INDIRECT("'"&amp;'DATA for charts'!H$5&amp;"'!$c531"),$A2862,0)),OFFSET(INDIRECT("'"&amp;'DATA for charts'!H$5&amp;"'!$c531"),$A2862,0),"")</f>
        <v/>
      </c>
      <c r="I2862" s="238" t="str">
        <f ca="1">IF(ISNUMBER(OFFSET(INDIRECT("'"&amp;'DATA for charts'!I$5&amp;"'!$c531"),$A2862,0)),OFFSET(INDIRECT("'"&amp;'DATA for charts'!I$5&amp;"'!$c531"),$A2862,0),"")</f>
        <v/>
      </c>
      <c r="J2862" s="238" t="str">
        <f ca="1">IF(ISNUMBER(OFFSET(INDIRECT("'"&amp;'DATA for charts'!J$5&amp;"'!$c531"),$A2862,0)),OFFSET(INDIRECT("'"&amp;'DATA for charts'!J$5&amp;"'!$c531"),$A2862,0),"")</f>
        <v/>
      </c>
      <c r="K2862" s="238" t="str">
        <f ca="1">IF(ISNUMBER(OFFSET(INDIRECT("'"&amp;'DATA for charts'!K$5&amp;"'!$c531"),$A2862,0)),OFFSET(INDIRECT("'"&amp;'DATA for charts'!K$5&amp;"'!$c531"),$A2862,0),"")</f>
        <v/>
      </c>
      <c r="L2862" s="238" t="str">
        <f ca="1">IF(ISNUMBER(OFFSET(INDIRECT("'"&amp;'DATA for charts'!L$5&amp;"'!$c531"),$A2862,0)),OFFSET(INDIRECT("'"&amp;'DATA for charts'!L$5&amp;"'!$c531"),$A2862,0),"")</f>
        <v/>
      </c>
      <c r="M2862" s="238" t="str">
        <f ca="1">IF(ISNUMBER(OFFSET(INDIRECT("'"&amp;'DATA for charts'!M$5&amp;"'!$c531"),$A2862,0)),OFFSET(INDIRECT("'"&amp;'DATA for charts'!M$5&amp;"'!$c531"),$A2862,0),"")</f>
        <v/>
      </c>
      <c r="N2862" s="238" t="str">
        <f ca="1">IF(ISNUMBER(OFFSET(INDIRECT("'"&amp;'DATA for charts'!N$5&amp;"'!$c531"),$A2862,0)),OFFSET(INDIRECT("'"&amp;'DATA for charts'!N$5&amp;"'!$c531"),$A2862,0),"")</f>
        <v/>
      </c>
      <c r="O2862" s="238" t="str">
        <f ca="1">IF(ISNUMBER(OFFSET(INDIRECT("'"&amp;'DATA for charts'!O$5&amp;"'!$c531"),$A2862,0)),OFFSET(INDIRECT("'"&amp;'DATA for charts'!O$5&amp;"'!$c531"),$A2862,0),"")</f>
        <v/>
      </c>
      <c r="P2862" s="238" t="str">
        <f ca="1">IF(ISNUMBER(OFFSET(INDIRECT("'"&amp;'DATA for charts'!P$5&amp;"'!$c531"),$A2862,0)),OFFSET(INDIRECT("'"&amp;'DATA for charts'!P$5&amp;"'!$c531"),$A2862,0),"")</f>
        <v/>
      </c>
      <c r="Q2862" s="238" t="str">
        <f ca="1">IF(ISNUMBER(OFFSET(INDIRECT("'"&amp;'DATA for charts'!Q$5&amp;"'!$c531"),$A2862,0)),OFFSET(INDIRECT("'"&amp;'DATA for charts'!Q$5&amp;"'!$c531"),$A2862,0),"")</f>
        <v/>
      </c>
      <c r="R2862" s="238" t="str">
        <f ca="1">IF(ISNUMBER(OFFSET(INDIRECT("'"&amp;'DATA for charts'!R$5&amp;"'!$c531"),$A2862,0)),OFFSET(INDIRECT("'"&amp;'DATA for charts'!R$5&amp;"'!$c531"),$A2862,0),"")</f>
        <v/>
      </c>
      <c r="S2862" s="238" t="str">
        <f ca="1">IF(ISNUMBER(OFFSET(INDIRECT("'"&amp;'DATA for charts'!S$5&amp;"'!$c531"),$A2862,0)),OFFSET(INDIRECT("'"&amp;'DATA for charts'!S$5&amp;"'!$c531"),$A2862,0),"")</f>
        <v/>
      </c>
    </row>
    <row r="2863" spans="1:20" ht="15">
      <c r="A2863" s="51">
        <v>0</v>
      </c>
      <c r="B2863" s="690" t="s">
        <v>633</v>
      </c>
      <c r="C2863" s="691" t="str">
        <f ca="1">IF(ISNUMBER(OFFSET(INDIRECT("'"&amp;'DATA for charts'!C$5&amp;"'!$m531"),$A2863,0)),OFFSET(INDIRECT("'"&amp;'DATA for charts'!C$5&amp;"'!$m531"),$A2863,0),"")</f>
        <v/>
      </c>
      <c r="D2863" s="691" t="str">
        <f ca="1">IF(ISNUMBER(OFFSET(INDIRECT("'"&amp;'DATA for charts'!D$5&amp;"'!$m531"),$A2863,0)),OFFSET(INDIRECT("'"&amp;'DATA for charts'!D$5&amp;"'!$m531"),$A2863,0),"")</f>
        <v/>
      </c>
      <c r="E2863" s="691" t="str">
        <f ca="1">IF(ISNUMBER(OFFSET(INDIRECT("'"&amp;'DATA for charts'!E$5&amp;"'!$m531"),$A2863,0)),OFFSET(INDIRECT("'"&amp;'DATA for charts'!E$5&amp;"'!$m531"),$A2863,0),"")</f>
        <v/>
      </c>
      <c r="F2863" s="691" t="str">
        <f ca="1">IF(ISNUMBER(OFFSET(INDIRECT("'"&amp;'DATA for charts'!F$5&amp;"'!$m531"),$A2863,0)),OFFSET(INDIRECT("'"&amp;'DATA for charts'!F$5&amp;"'!$m531"),$A2863,0),"")</f>
        <v/>
      </c>
      <c r="G2863" s="691" t="str">
        <f ca="1">IF(ISNUMBER(OFFSET(INDIRECT("'"&amp;'DATA for charts'!G$5&amp;"'!$m531"),$A2863,0)),OFFSET(INDIRECT("'"&amp;'DATA for charts'!G$5&amp;"'!$m531"),$A2863,0),"")</f>
        <v/>
      </c>
      <c r="H2863" s="691" t="str">
        <f ca="1">IF(ISNUMBER(OFFSET(INDIRECT("'"&amp;'DATA for charts'!H$5&amp;"'!$m531"),$A2863,0)),OFFSET(INDIRECT("'"&amp;'DATA for charts'!H$5&amp;"'!$m531"),$A2863,0),"")</f>
        <v/>
      </c>
      <c r="I2863" s="691" t="str">
        <f ca="1">IF(ISNUMBER(OFFSET(INDIRECT("'"&amp;'DATA for charts'!I$5&amp;"'!$m531"),$A2863,0)),OFFSET(INDIRECT("'"&amp;'DATA for charts'!I$5&amp;"'!$m531"),$A2863,0),"")</f>
        <v/>
      </c>
      <c r="J2863" s="691" t="str">
        <f ca="1">IF(ISNUMBER(OFFSET(INDIRECT("'"&amp;'DATA for charts'!J$5&amp;"'!$m531"),$A2863,0)),OFFSET(INDIRECT("'"&amp;'DATA for charts'!J$5&amp;"'!$m531"),$A2863,0),"")</f>
        <v/>
      </c>
      <c r="K2863" s="691" t="str">
        <f ca="1">IF(ISNUMBER(OFFSET(INDIRECT("'"&amp;'DATA for charts'!K$5&amp;"'!$m531"),$A2863,0)),OFFSET(INDIRECT("'"&amp;'DATA for charts'!K$5&amp;"'!$m531"),$A2863,0),"")</f>
        <v/>
      </c>
      <c r="L2863" s="691" t="str">
        <f ca="1">IF(ISNUMBER(OFFSET(INDIRECT("'"&amp;'DATA for charts'!L$5&amp;"'!$m531"),$A2863,0)),OFFSET(INDIRECT("'"&amp;'DATA for charts'!L$5&amp;"'!$m531"),$A2863,0),"")</f>
        <v/>
      </c>
      <c r="M2863" s="691" t="str">
        <f ca="1">IF(ISNUMBER(OFFSET(INDIRECT("'"&amp;'DATA for charts'!M$5&amp;"'!$m531"),$A2863,0)),OFFSET(INDIRECT("'"&amp;'DATA for charts'!M$5&amp;"'!$m531"),$A2863,0),"")</f>
        <v/>
      </c>
      <c r="N2863" s="691" t="str">
        <f ca="1">IF(ISNUMBER(OFFSET(INDIRECT("'"&amp;'DATA for charts'!N$5&amp;"'!$m531"),$A2863,0)),OFFSET(INDIRECT("'"&amp;'DATA for charts'!N$5&amp;"'!$m531"),$A2863,0),"")</f>
        <v/>
      </c>
      <c r="O2863" s="691" t="str">
        <f ca="1">IF(ISNUMBER(OFFSET(INDIRECT("'"&amp;'DATA for charts'!O$5&amp;"'!$m531"),$A2863,0)),OFFSET(INDIRECT("'"&amp;'DATA for charts'!O$5&amp;"'!$m531"),$A2863,0),"")</f>
        <v/>
      </c>
      <c r="P2863" s="691" t="str">
        <f ca="1">IF(ISNUMBER(OFFSET(INDIRECT("'"&amp;'DATA for charts'!P$5&amp;"'!$m531"),$A2863,0)),OFFSET(INDIRECT("'"&amp;'DATA for charts'!P$5&amp;"'!$m531"),$A2863,0),"")</f>
        <v/>
      </c>
      <c r="Q2863" s="691" t="str">
        <f ca="1">IF(ISNUMBER(OFFSET(INDIRECT("'"&amp;'DATA for charts'!Q$5&amp;"'!$m531"),$A2863,0)),OFFSET(INDIRECT("'"&amp;'DATA for charts'!Q$5&amp;"'!$m531"),$A2863,0),"")</f>
        <v/>
      </c>
      <c r="R2863" s="691" t="str">
        <f ca="1">IF(ISNUMBER(OFFSET(INDIRECT("'"&amp;'DATA for charts'!R$5&amp;"'!$m531"),$A2863,0)),OFFSET(INDIRECT("'"&amp;'DATA for charts'!R$5&amp;"'!$m531"),$A2863,0),"")</f>
        <v/>
      </c>
      <c r="S2863" s="691" t="str">
        <f ca="1">IF(ISNUMBER(OFFSET(INDIRECT("'"&amp;'DATA for charts'!S$5&amp;"'!$m531"),$A2863,0)),OFFSET(INDIRECT("'"&amp;'DATA for charts'!S$5&amp;"'!$m531"),$A2863,0),"")</f>
        <v/>
      </c>
      <c r="T2863" s="692" t="s">
        <v>965</v>
      </c>
    </row>
    <row r="2864" spans="1:20" ht="15">
      <c r="A2864" s="51">
        <v>0</v>
      </c>
      <c r="B2864" s="157" t="s">
        <v>1402</v>
      </c>
      <c r="C2864" s="238" t="str">
        <f ca="1">IF(ISNUMBER(OFFSET(INDIRECT("'"&amp;'DATA for charts'!C$5&amp;"'!$J531"),$A2864,0)),OFFSET(INDIRECT("'"&amp;'DATA for charts'!C$5&amp;"'!$J531"),$A2864,0),"")</f>
        <v/>
      </c>
      <c r="D2864" s="238" t="str">
        <f ca="1">IF(ISNUMBER(OFFSET(INDIRECT("'"&amp;'DATA for charts'!D$5&amp;"'!$J531"),$A2864,0)),OFFSET(INDIRECT("'"&amp;'DATA for charts'!D$5&amp;"'!$J531"),$A2864,0),"")</f>
        <v/>
      </c>
      <c r="E2864" s="238" t="str">
        <f ca="1">IF(ISNUMBER(OFFSET(INDIRECT("'"&amp;'DATA for charts'!E$5&amp;"'!$J531"),$A2864,0)),OFFSET(INDIRECT("'"&amp;'DATA for charts'!E$5&amp;"'!$J531"),$A2864,0),"")</f>
        <v/>
      </c>
      <c r="F2864" s="238" t="str">
        <f ca="1">IF(ISNUMBER(OFFSET(INDIRECT("'"&amp;'DATA for charts'!F$5&amp;"'!$J531"),$A2864,0)),OFFSET(INDIRECT("'"&amp;'DATA for charts'!F$5&amp;"'!$J531"),$A2864,0),"")</f>
        <v/>
      </c>
      <c r="G2864" s="238" t="str">
        <f ca="1">IF(ISNUMBER(OFFSET(INDIRECT("'"&amp;'DATA for charts'!G$5&amp;"'!$J531"),$A2864,0)),OFFSET(INDIRECT("'"&amp;'DATA for charts'!G$5&amp;"'!$J531"),$A2864,0),"")</f>
        <v/>
      </c>
      <c r="H2864" s="238" t="str">
        <f ca="1">IF(ISNUMBER(OFFSET(INDIRECT("'"&amp;'DATA for charts'!H$5&amp;"'!$J531"),$A2864,0)),OFFSET(INDIRECT("'"&amp;'DATA for charts'!H$5&amp;"'!$J531"),$A2864,0),"")</f>
        <v/>
      </c>
      <c r="I2864" s="238" t="str">
        <f ca="1">IF(ISNUMBER(OFFSET(INDIRECT("'"&amp;'DATA for charts'!I$5&amp;"'!$J531"),$A2864,0)),OFFSET(INDIRECT("'"&amp;'DATA for charts'!I$5&amp;"'!$J531"),$A2864,0),"")</f>
        <v/>
      </c>
      <c r="J2864" s="238" t="str">
        <f ca="1">IF(ISNUMBER(OFFSET(INDIRECT("'"&amp;'DATA for charts'!J$5&amp;"'!$J531"),$A2864,0)),OFFSET(INDIRECT("'"&amp;'DATA for charts'!J$5&amp;"'!$J531"),$A2864,0),"")</f>
        <v/>
      </c>
      <c r="K2864" s="238" t="str">
        <f ca="1">IF(ISNUMBER(OFFSET(INDIRECT("'"&amp;'DATA for charts'!K$5&amp;"'!$J531"),$A2864,0)),OFFSET(INDIRECT("'"&amp;'DATA for charts'!K$5&amp;"'!$J531"),$A2864,0),"")</f>
        <v/>
      </c>
      <c r="L2864" s="238" t="str">
        <f ca="1">IF(ISNUMBER(OFFSET(INDIRECT("'"&amp;'DATA for charts'!L$5&amp;"'!$J531"),$A2864,0)),OFFSET(INDIRECT("'"&amp;'DATA for charts'!L$5&amp;"'!$J531"),$A2864,0),"")</f>
        <v/>
      </c>
      <c r="M2864" s="238" t="str">
        <f ca="1">IF(ISNUMBER(OFFSET(INDIRECT("'"&amp;'DATA for charts'!M$5&amp;"'!$J531"),$A2864,0)),OFFSET(INDIRECT("'"&amp;'DATA for charts'!M$5&amp;"'!$J531"),$A2864,0),"")</f>
        <v/>
      </c>
      <c r="N2864" s="238" t="str">
        <f ca="1">IF(ISNUMBER(OFFSET(INDIRECT("'"&amp;'DATA for charts'!N$5&amp;"'!$J531"),$A2864,0)),OFFSET(INDIRECT("'"&amp;'DATA for charts'!N$5&amp;"'!$J531"),$A2864,0),"")</f>
        <v/>
      </c>
      <c r="O2864" s="238" t="str">
        <f ca="1">IF(ISNUMBER(OFFSET(INDIRECT("'"&amp;'DATA for charts'!O$5&amp;"'!$J531"),$A2864,0)),OFFSET(INDIRECT("'"&amp;'DATA for charts'!O$5&amp;"'!$J531"),$A2864,0),"")</f>
        <v/>
      </c>
      <c r="P2864" s="238" t="str">
        <f ca="1">IF(ISNUMBER(OFFSET(INDIRECT("'"&amp;'DATA for charts'!P$5&amp;"'!$J531"),$A2864,0)),OFFSET(INDIRECT("'"&amp;'DATA for charts'!P$5&amp;"'!$J531"),$A2864,0),"")</f>
        <v/>
      </c>
      <c r="Q2864" s="238" t="str">
        <f ca="1">IF(ISNUMBER(OFFSET(INDIRECT("'"&amp;'DATA for charts'!Q$5&amp;"'!$J531"),$A2864,0)),OFFSET(INDIRECT("'"&amp;'DATA for charts'!Q$5&amp;"'!$J531"),$A2864,0),"")</f>
        <v/>
      </c>
      <c r="R2864" s="238" t="str">
        <f ca="1">IF(ISNUMBER(OFFSET(INDIRECT("'"&amp;'DATA for charts'!R$5&amp;"'!$J531"),$A2864,0)),OFFSET(INDIRECT("'"&amp;'DATA for charts'!R$5&amp;"'!$J531"),$A2864,0),"")</f>
        <v/>
      </c>
      <c r="S2864" s="238" t="str">
        <f ca="1">IF(ISNUMBER(OFFSET(INDIRECT("'"&amp;'DATA for charts'!S$5&amp;"'!$J531"),$A2864,0)),OFFSET(INDIRECT("'"&amp;'DATA for charts'!S$5&amp;"'!$J531"),$A2864,0),"")</f>
        <v/>
      </c>
    </row>
    <row r="2865" spans="1:19" ht="15">
      <c r="A2865" s="51">
        <f>A2864+1</f>
        <v>1</v>
      </c>
      <c r="B2865" s="157" t="s">
        <v>635</v>
      </c>
      <c r="C2865" s="238" t="str">
        <f ca="1">IF(ISNUMBER(OFFSET(INDIRECT("'"&amp;'DATA for charts'!C$5&amp;"'!$J531"),$A2865,0)),OFFSET(INDIRECT("'"&amp;'DATA for charts'!C$5&amp;"'!$J531"),$A2865,0),"")</f>
        <v/>
      </c>
      <c r="D2865" s="238" t="str">
        <f ca="1">IF(ISNUMBER(OFFSET(INDIRECT("'"&amp;'DATA for charts'!D$5&amp;"'!$J531"),$A2865,0)),OFFSET(INDIRECT("'"&amp;'DATA for charts'!D$5&amp;"'!$J531"),$A2865,0),"")</f>
        <v/>
      </c>
      <c r="E2865" s="238" t="str">
        <f ca="1">IF(ISNUMBER(OFFSET(INDIRECT("'"&amp;'DATA for charts'!E$5&amp;"'!$J531"),$A2865,0)),OFFSET(INDIRECT("'"&amp;'DATA for charts'!E$5&amp;"'!$J531"),$A2865,0),"")</f>
        <v/>
      </c>
      <c r="F2865" s="238" t="str">
        <f ca="1">IF(ISNUMBER(OFFSET(INDIRECT("'"&amp;'DATA for charts'!F$5&amp;"'!$J531"),$A2865,0)),OFFSET(INDIRECT("'"&amp;'DATA for charts'!F$5&amp;"'!$J531"),$A2865,0),"")</f>
        <v/>
      </c>
      <c r="G2865" s="238" t="str">
        <f ca="1">IF(ISNUMBER(OFFSET(INDIRECT("'"&amp;'DATA for charts'!G$5&amp;"'!$J531"),$A2865,0)),OFFSET(INDIRECT("'"&amp;'DATA for charts'!G$5&amp;"'!$J531"),$A2865,0),"")</f>
        <v/>
      </c>
      <c r="H2865" s="238" t="str">
        <f ca="1">IF(ISNUMBER(OFFSET(INDIRECT("'"&amp;'DATA for charts'!H$5&amp;"'!$J531"),$A2865,0)),OFFSET(INDIRECT("'"&amp;'DATA for charts'!H$5&amp;"'!$J531"),$A2865,0),"")</f>
        <v/>
      </c>
      <c r="I2865" s="238" t="str">
        <f ca="1">IF(ISNUMBER(OFFSET(INDIRECT("'"&amp;'DATA for charts'!I$5&amp;"'!$J531"),$A2865,0)),OFFSET(INDIRECT("'"&amp;'DATA for charts'!I$5&amp;"'!$J531"),$A2865,0),"")</f>
        <v/>
      </c>
      <c r="J2865" s="238" t="str">
        <f ca="1">IF(ISNUMBER(OFFSET(INDIRECT("'"&amp;'DATA for charts'!J$5&amp;"'!$J531"),$A2865,0)),OFFSET(INDIRECT("'"&amp;'DATA for charts'!J$5&amp;"'!$J531"),$A2865,0),"")</f>
        <v/>
      </c>
      <c r="K2865" s="238" t="str">
        <f ca="1">IF(ISNUMBER(OFFSET(INDIRECT("'"&amp;'DATA for charts'!K$5&amp;"'!$J531"),$A2865,0)),OFFSET(INDIRECT("'"&amp;'DATA for charts'!K$5&amp;"'!$J531"),$A2865,0),"")</f>
        <v/>
      </c>
      <c r="L2865" s="238" t="str">
        <f ca="1">IF(ISNUMBER(OFFSET(INDIRECT("'"&amp;'DATA for charts'!L$5&amp;"'!$J531"),$A2865,0)),OFFSET(INDIRECT("'"&amp;'DATA for charts'!L$5&amp;"'!$J531"),$A2865,0),"")</f>
        <v/>
      </c>
      <c r="M2865" s="238" t="str">
        <f ca="1">IF(ISNUMBER(OFFSET(INDIRECT("'"&amp;'DATA for charts'!M$5&amp;"'!$J531"),$A2865,0)),OFFSET(INDIRECT("'"&amp;'DATA for charts'!M$5&amp;"'!$J531"),$A2865,0),"")</f>
        <v/>
      </c>
      <c r="N2865" s="238" t="str">
        <f ca="1">IF(ISNUMBER(OFFSET(INDIRECT("'"&amp;'DATA for charts'!N$5&amp;"'!$J531"),$A2865,0)),OFFSET(INDIRECT("'"&amp;'DATA for charts'!N$5&amp;"'!$J531"),$A2865,0),"")</f>
        <v/>
      </c>
      <c r="O2865" s="238" t="str">
        <f ca="1">IF(ISNUMBER(OFFSET(INDIRECT("'"&amp;'DATA for charts'!O$5&amp;"'!$J531"),$A2865,0)),OFFSET(INDIRECT("'"&amp;'DATA for charts'!O$5&amp;"'!$J531"),$A2865,0),"")</f>
        <v/>
      </c>
      <c r="P2865" s="238" t="str">
        <f ca="1">IF(ISNUMBER(OFFSET(INDIRECT("'"&amp;'DATA for charts'!P$5&amp;"'!$J531"),$A2865,0)),OFFSET(INDIRECT("'"&amp;'DATA for charts'!P$5&amp;"'!$J531"),$A2865,0),"")</f>
        <v/>
      </c>
      <c r="Q2865" s="238" t="str">
        <f ca="1">IF(ISNUMBER(OFFSET(INDIRECT("'"&amp;'DATA for charts'!Q$5&amp;"'!$J531"),$A2865,0)),OFFSET(INDIRECT("'"&amp;'DATA for charts'!Q$5&amp;"'!$J531"),$A2865,0),"")</f>
        <v/>
      </c>
      <c r="R2865" s="238" t="str">
        <f ca="1">IF(ISNUMBER(OFFSET(INDIRECT("'"&amp;'DATA for charts'!R$5&amp;"'!$J531"),$A2865,0)),OFFSET(INDIRECT("'"&amp;'DATA for charts'!R$5&amp;"'!$J531"),$A2865,0),"")</f>
        <v/>
      </c>
      <c r="S2865" s="238" t="str">
        <f ca="1">IF(ISNUMBER(OFFSET(INDIRECT("'"&amp;'DATA for charts'!S$5&amp;"'!$J531"),$A2865,0)),OFFSET(INDIRECT("'"&amp;'DATA for charts'!S$5&amp;"'!$J531"),$A2865,0),"")</f>
        <v/>
      </c>
    </row>
    <row r="2866" spans="1:19" ht="15">
      <c r="A2866" s="51">
        <f t="shared" si="1650"/>
        <v>2</v>
      </c>
      <c r="B2866" s="157" t="s">
        <v>636</v>
      </c>
      <c r="C2866" s="238" t="str">
        <f ca="1">IF(ISNUMBER(OFFSET(INDIRECT("'"&amp;'DATA for charts'!C$5&amp;"'!$J531"),$A2866,0)),OFFSET(INDIRECT("'"&amp;'DATA for charts'!C$5&amp;"'!$J531"),$A2866,0),"")</f>
        <v/>
      </c>
      <c r="D2866" s="238" t="str">
        <f ca="1">IF(ISNUMBER(OFFSET(INDIRECT("'"&amp;'DATA for charts'!D$5&amp;"'!$J531"),$A2866,0)),OFFSET(INDIRECT("'"&amp;'DATA for charts'!D$5&amp;"'!$J531"),$A2866,0),"")</f>
        <v/>
      </c>
      <c r="E2866" s="238" t="str">
        <f ca="1">IF(ISNUMBER(OFFSET(INDIRECT("'"&amp;'DATA for charts'!E$5&amp;"'!$J531"),$A2866,0)),OFFSET(INDIRECT("'"&amp;'DATA for charts'!E$5&amp;"'!$J531"),$A2866,0),"")</f>
        <v/>
      </c>
      <c r="F2866" s="238" t="str">
        <f ca="1">IF(ISNUMBER(OFFSET(INDIRECT("'"&amp;'DATA for charts'!F$5&amp;"'!$J531"),$A2866,0)),OFFSET(INDIRECT("'"&amp;'DATA for charts'!F$5&amp;"'!$J531"),$A2866,0),"")</f>
        <v/>
      </c>
      <c r="G2866" s="238" t="str">
        <f ca="1">IF(ISNUMBER(OFFSET(INDIRECT("'"&amp;'DATA for charts'!G$5&amp;"'!$J531"),$A2866,0)),OFFSET(INDIRECT("'"&amp;'DATA for charts'!G$5&amp;"'!$J531"),$A2866,0),"")</f>
        <v/>
      </c>
      <c r="H2866" s="238" t="str">
        <f ca="1">IF(ISNUMBER(OFFSET(INDIRECT("'"&amp;'DATA for charts'!H$5&amp;"'!$J531"),$A2866,0)),OFFSET(INDIRECT("'"&amp;'DATA for charts'!H$5&amp;"'!$J531"),$A2866,0),"")</f>
        <v/>
      </c>
      <c r="I2866" s="238" t="str">
        <f ca="1">IF(ISNUMBER(OFFSET(INDIRECT("'"&amp;'DATA for charts'!I$5&amp;"'!$J531"),$A2866,0)),OFFSET(INDIRECT("'"&amp;'DATA for charts'!I$5&amp;"'!$J531"),$A2866,0),"")</f>
        <v/>
      </c>
      <c r="J2866" s="238" t="str">
        <f ca="1">IF(ISNUMBER(OFFSET(INDIRECT("'"&amp;'DATA for charts'!J$5&amp;"'!$J531"),$A2866,0)),OFFSET(INDIRECT("'"&amp;'DATA for charts'!J$5&amp;"'!$J531"),$A2866,0),"")</f>
        <v/>
      </c>
      <c r="K2866" s="238" t="str">
        <f ca="1">IF(ISNUMBER(OFFSET(INDIRECT("'"&amp;'DATA for charts'!K$5&amp;"'!$J531"),$A2866,0)),OFFSET(INDIRECT("'"&amp;'DATA for charts'!K$5&amp;"'!$J531"),$A2866,0),"")</f>
        <v/>
      </c>
      <c r="L2866" s="238" t="str">
        <f ca="1">IF(ISNUMBER(OFFSET(INDIRECT("'"&amp;'DATA for charts'!L$5&amp;"'!$J531"),$A2866,0)),OFFSET(INDIRECT("'"&amp;'DATA for charts'!L$5&amp;"'!$J531"),$A2866,0),"")</f>
        <v/>
      </c>
      <c r="M2866" s="238" t="str">
        <f ca="1">IF(ISNUMBER(OFFSET(INDIRECT("'"&amp;'DATA for charts'!M$5&amp;"'!$J531"),$A2866,0)),OFFSET(INDIRECT("'"&amp;'DATA for charts'!M$5&amp;"'!$J531"),$A2866,0),"")</f>
        <v/>
      </c>
      <c r="N2866" s="238" t="str">
        <f ca="1">IF(ISNUMBER(OFFSET(INDIRECT("'"&amp;'DATA for charts'!N$5&amp;"'!$J531"),$A2866,0)),OFFSET(INDIRECT("'"&amp;'DATA for charts'!N$5&amp;"'!$J531"),$A2866,0),"")</f>
        <v/>
      </c>
      <c r="O2866" s="238" t="str">
        <f ca="1">IF(ISNUMBER(OFFSET(INDIRECT("'"&amp;'DATA for charts'!O$5&amp;"'!$J531"),$A2866,0)),OFFSET(INDIRECT("'"&amp;'DATA for charts'!O$5&amp;"'!$J531"),$A2866,0),"")</f>
        <v/>
      </c>
      <c r="P2866" s="238" t="str">
        <f ca="1">IF(ISNUMBER(OFFSET(INDIRECT("'"&amp;'DATA for charts'!P$5&amp;"'!$J531"),$A2866,0)),OFFSET(INDIRECT("'"&amp;'DATA for charts'!P$5&amp;"'!$J531"),$A2866,0),"")</f>
        <v/>
      </c>
      <c r="Q2866" s="238" t="str">
        <f ca="1">IF(ISNUMBER(OFFSET(INDIRECT("'"&amp;'DATA for charts'!Q$5&amp;"'!$J531"),$A2866,0)),OFFSET(INDIRECT("'"&amp;'DATA for charts'!Q$5&amp;"'!$J531"),$A2866,0),"")</f>
        <v/>
      </c>
      <c r="R2866" s="238" t="str">
        <f ca="1">IF(ISNUMBER(OFFSET(INDIRECT("'"&amp;'DATA for charts'!R$5&amp;"'!$J531"),$A2866,0)),OFFSET(INDIRECT("'"&amp;'DATA for charts'!R$5&amp;"'!$J531"),$A2866,0),"")</f>
        <v/>
      </c>
      <c r="S2866" s="238" t="str">
        <f ca="1">IF(ISNUMBER(OFFSET(INDIRECT("'"&amp;'DATA for charts'!S$5&amp;"'!$J531"),$A2866,0)),OFFSET(INDIRECT("'"&amp;'DATA for charts'!S$5&amp;"'!$J531"),$A2866,0),"")</f>
        <v/>
      </c>
    </row>
    <row r="2867" spans="1:19" ht="15">
      <c r="A2867" s="51">
        <f t="shared" si="1650"/>
        <v>3</v>
      </c>
      <c r="B2867" s="157" t="s">
        <v>637</v>
      </c>
      <c r="C2867" s="238" t="str">
        <f ca="1">IF(ISNUMBER(OFFSET(INDIRECT("'"&amp;'DATA for charts'!C$5&amp;"'!$J531"),$A2867,0)),OFFSET(INDIRECT("'"&amp;'DATA for charts'!C$5&amp;"'!$J531"),$A2867,0),"")</f>
        <v/>
      </c>
      <c r="D2867" s="238" t="str">
        <f ca="1">IF(ISNUMBER(OFFSET(INDIRECT("'"&amp;'DATA for charts'!D$5&amp;"'!$J531"),$A2867,0)),OFFSET(INDIRECT("'"&amp;'DATA for charts'!D$5&amp;"'!$J531"),$A2867,0),"")</f>
        <v/>
      </c>
      <c r="E2867" s="238" t="str">
        <f ca="1">IF(ISNUMBER(OFFSET(INDIRECT("'"&amp;'DATA for charts'!E$5&amp;"'!$J531"),$A2867,0)),OFFSET(INDIRECT("'"&amp;'DATA for charts'!E$5&amp;"'!$J531"),$A2867,0),"")</f>
        <v/>
      </c>
      <c r="F2867" s="238" t="str">
        <f ca="1">IF(ISNUMBER(OFFSET(INDIRECT("'"&amp;'DATA for charts'!F$5&amp;"'!$J531"),$A2867,0)),OFFSET(INDIRECT("'"&amp;'DATA for charts'!F$5&amp;"'!$J531"),$A2867,0),"")</f>
        <v/>
      </c>
      <c r="G2867" s="238" t="str">
        <f ca="1">IF(ISNUMBER(OFFSET(INDIRECT("'"&amp;'DATA for charts'!G$5&amp;"'!$J531"),$A2867,0)),OFFSET(INDIRECT("'"&amp;'DATA for charts'!G$5&amp;"'!$J531"),$A2867,0),"")</f>
        <v/>
      </c>
      <c r="H2867" s="238" t="str">
        <f ca="1">IF(ISNUMBER(OFFSET(INDIRECT("'"&amp;'DATA for charts'!H$5&amp;"'!$J531"),$A2867,0)),OFFSET(INDIRECT("'"&amp;'DATA for charts'!H$5&amp;"'!$J531"),$A2867,0),"")</f>
        <v/>
      </c>
      <c r="I2867" s="238" t="str">
        <f ca="1">IF(ISNUMBER(OFFSET(INDIRECT("'"&amp;'DATA for charts'!I$5&amp;"'!$J531"),$A2867,0)),OFFSET(INDIRECT("'"&amp;'DATA for charts'!I$5&amp;"'!$J531"),$A2867,0),"")</f>
        <v/>
      </c>
      <c r="J2867" s="238" t="str">
        <f ca="1">IF(ISNUMBER(OFFSET(INDIRECT("'"&amp;'DATA for charts'!J$5&amp;"'!$J531"),$A2867,0)),OFFSET(INDIRECT("'"&amp;'DATA for charts'!J$5&amp;"'!$J531"),$A2867,0),"")</f>
        <v/>
      </c>
      <c r="K2867" s="238" t="str">
        <f ca="1">IF(ISNUMBER(OFFSET(INDIRECT("'"&amp;'DATA for charts'!K$5&amp;"'!$J531"),$A2867,0)),OFFSET(INDIRECT("'"&amp;'DATA for charts'!K$5&amp;"'!$J531"),$A2867,0),"")</f>
        <v/>
      </c>
      <c r="L2867" s="238" t="str">
        <f ca="1">IF(ISNUMBER(OFFSET(INDIRECT("'"&amp;'DATA for charts'!L$5&amp;"'!$J531"),$A2867,0)),OFFSET(INDIRECT("'"&amp;'DATA for charts'!L$5&amp;"'!$J531"),$A2867,0),"")</f>
        <v/>
      </c>
      <c r="M2867" s="238" t="str">
        <f ca="1">IF(ISNUMBER(OFFSET(INDIRECT("'"&amp;'DATA for charts'!M$5&amp;"'!$J531"),$A2867,0)),OFFSET(INDIRECT("'"&amp;'DATA for charts'!M$5&amp;"'!$J531"),$A2867,0),"")</f>
        <v/>
      </c>
      <c r="N2867" s="238" t="str">
        <f ca="1">IF(ISNUMBER(OFFSET(INDIRECT("'"&amp;'DATA for charts'!N$5&amp;"'!$J531"),$A2867,0)),OFFSET(INDIRECT("'"&amp;'DATA for charts'!N$5&amp;"'!$J531"),$A2867,0),"")</f>
        <v/>
      </c>
      <c r="O2867" s="238" t="str">
        <f ca="1">IF(ISNUMBER(OFFSET(INDIRECT("'"&amp;'DATA for charts'!O$5&amp;"'!$J531"),$A2867,0)),OFFSET(INDIRECT("'"&amp;'DATA for charts'!O$5&amp;"'!$J531"),$A2867,0),"")</f>
        <v/>
      </c>
      <c r="P2867" s="238" t="str">
        <f ca="1">IF(ISNUMBER(OFFSET(INDIRECT("'"&amp;'DATA for charts'!P$5&amp;"'!$J531"),$A2867,0)),OFFSET(INDIRECT("'"&amp;'DATA for charts'!P$5&amp;"'!$J531"),$A2867,0),"")</f>
        <v/>
      </c>
      <c r="Q2867" s="238" t="str">
        <f ca="1">IF(ISNUMBER(OFFSET(INDIRECT("'"&amp;'DATA for charts'!Q$5&amp;"'!$J531"),$A2867,0)),OFFSET(INDIRECT("'"&amp;'DATA for charts'!Q$5&amp;"'!$J531"),$A2867,0),"")</f>
        <v/>
      </c>
      <c r="R2867" s="238" t="str">
        <f ca="1">IF(ISNUMBER(OFFSET(INDIRECT("'"&amp;'DATA for charts'!R$5&amp;"'!$J531"),$A2867,0)),OFFSET(INDIRECT("'"&amp;'DATA for charts'!R$5&amp;"'!$J531"),$A2867,0),"")</f>
        <v/>
      </c>
      <c r="S2867" s="238" t="str">
        <f ca="1">IF(ISNUMBER(OFFSET(INDIRECT("'"&amp;'DATA for charts'!S$5&amp;"'!$J531"),$A2867,0)),OFFSET(INDIRECT("'"&amp;'DATA for charts'!S$5&amp;"'!$J531"),$A2867,0),"")</f>
        <v/>
      </c>
    </row>
    <row r="2868" spans="1:19" ht="15">
      <c r="A2868" s="51">
        <f t="shared" si="1650"/>
        <v>4</v>
      </c>
      <c r="B2868" s="157" t="s">
        <v>638</v>
      </c>
      <c r="C2868" s="238" t="str">
        <f ca="1">IF(ISNUMBER(OFFSET(INDIRECT("'"&amp;'DATA for charts'!C$5&amp;"'!$J531"),$A2868,0)),OFFSET(INDIRECT("'"&amp;'DATA for charts'!C$5&amp;"'!$J531"),$A2868,0),"")</f>
        <v/>
      </c>
      <c r="D2868" s="238" t="str">
        <f ca="1">IF(ISNUMBER(OFFSET(INDIRECT("'"&amp;'DATA for charts'!D$5&amp;"'!$J531"),$A2868,0)),OFFSET(INDIRECT("'"&amp;'DATA for charts'!D$5&amp;"'!$J531"),$A2868,0),"")</f>
        <v/>
      </c>
      <c r="E2868" s="238" t="str">
        <f ca="1">IF(ISNUMBER(OFFSET(INDIRECT("'"&amp;'DATA for charts'!E$5&amp;"'!$J531"),$A2868,0)),OFFSET(INDIRECT("'"&amp;'DATA for charts'!E$5&amp;"'!$J531"),$A2868,0),"")</f>
        <v/>
      </c>
      <c r="F2868" s="238" t="str">
        <f ca="1">IF(ISNUMBER(OFFSET(INDIRECT("'"&amp;'DATA for charts'!F$5&amp;"'!$J531"),$A2868,0)),OFFSET(INDIRECT("'"&amp;'DATA for charts'!F$5&amp;"'!$J531"),$A2868,0),"")</f>
        <v/>
      </c>
      <c r="G2868" s="238" t="str">
        <f ca="1">IF(ISNUMBER(OFFSET(INDIRECT("'"&amp;'DATA for charts'!G$5&amp;"'!$J531"),$A2868,0)),OFFSET(INDIRECT("'"&amp;'DATA for charts'!G$5&amp;"'!$J531"),$A2868,0),"")</f>
        <v/>
      </c>
      <c r="H2868" s="238" t="str">
        <f ca="1">IF(ISNUMBER(OFFSET(INDIRECT("'"&amp;'DATA for charts'!H$5&amp;"'!$J531"),$A2868,0)),OFFSET(INDIRECT("'"&amp;'DATA for charts'!H$5&amp;"'!$J531"),$A2868,0),"")</f>
        <v/>
      </c>
      <c r="I2868" s="238" t="str">
        <f ca="1">IF(ISNUMBER(OFFSET(INDIRECT("'"&amp;'DATA for charts'!I$5&amp;"'!$J531"),$A2868,0)),OFFSET(INDIRECT("'"&amp;'DATA for charts'!I$5&amp;"'!$J531"),$A2868,0),"")</f>
        <v/>
      </c>
      <c r="J2868" s="238" t="str">
        <f ca="1">IF(ISNUMBER(OFFSET(INDIRECT("'"&amp;'DATA for charts'!J$5&amp;"'!$J531"),$A2868,0)),OFFSET(INDIRECT("'"&amp;'DATA for charts'!J$5&amp;"'!$J531"),$A2868,0),"")</f>
        <v/>
      </c>
      <c r="K2868" s="238" t="str">
        <f ca="1">IF(ISNUMBER(OFFSET(INDIRECT("'"&amp;'DATA for charts'!K$5&amp;"'!$J531"),$A2868,0)),OFFSET(INDIRECT("'"&amp;'DATA for charts'!K$5&amp;"'!$J531"),$A2868,0),"")</f>
        <v/>
      </c>
      <c r="L2868" s="238" t="str">
        <f ca="1">IF(ISNUMBER(OFFSET(INDIRECT("'"&amp;'DATA for charts'!L$5&amp;"'!$J531"),$A2868,0)),OFFSET(INDIRECT("'"&amp;'DATA for charts'!L$5&amp;"'!$J531"),$A2868,0),"")</f>
        <v/>
      </c>
      <c r="M2868" s="238" t="str">
        <f ca="1">IF(ISNUMBER(OFFSET(INDIRECT("'"&amp;'DATA for charts'!M$5&amp;"'!$J531"),$A2868,0)),OFFSET(INDIRECT("'"&amp;'DATA for charts'!M$5&amp;"'!$J531"),$A2868,0),"")</f>
        <v/>
      </c>
      <c r="N2868" s="238" t="str">
        <f ca="1">IF(ISNUMBER(OFFSET(INDIRECT("'"&amp;'DATA for charts'!N$5&amp;"'!$J531"),$A2868,0)),OFFSET(INDIRECT("'"&amp;'DATA for charts'!N$5&amp;"'!$J531"),$A2868,0),"")</f>
        <v/>
      </c>
      <c r="O2868" s="238" t="str">
        <f ca="1">IF(ISNUMBER(OFFSET(INDIRECT("'"&amp;'DATA for charts'!O$5&amp;"'!$J531"),$A2868,0)),OFFSET(INDIRECT("'"&amp;'DATA for charts'!O$5&amp;"'!$J531"),$A2868,0),"")</f>
        <v/>
      </c>
      <c r="P2868" s="238" t="str">
        <f ca="1">IF(ISNUMBER(OFFSET(INDIRECT("'"&amp;'DATA for charts'!P$5&amp;"'!$J531"),$A2868,0)),OFFSET(INDIRECT("'"&amp;'DATA for charts'!P$5&amp;"'!$J531"),$A2868,0),"")</f>
        <v/>
      </c>
      <c r="Q2868" s="238" t="str">
        <f ca="1">IF(ISNUMBER(OFFSET(INDIRECT("'"&amp;'DATA for charts'!Q$5&amp;"'!$J531"),$A2868,0)),OFFSET(INDIRECT("'"&amp;'DATA for charts'!Q$5&amp;"'!$J531"),$A2868,0),"")</f>
        <v/>
      </c>
      <c r="R2868" s="238" t="str">
        <f ca="1">IF(ISNUMBER(OFFSET(INDIRECT("'"&amp;'DATA for charts'!R$5&amp;"'!$J531"),$A2868,0)),OFFSET(INDIRECT("'"&amp;'DATA for charts'!R$5&amp;"'!$J531"),$A2868,0),"")</f>
        <v/>
      </c>
      <c r="S2868" s="238" t="str">
        <f ca="1">IF(ISNUMBER(OFFSET(INDIRECT("'"&amp;'DATA for charts'!S$5&amp;"'!$J531"),$A2868,0)),OFFSET(INDIRECT("'"&amp;'DATA for charts'!S$5&amp;"'!$J531"),$A2868,0),"")</f>
        <v/>
      </c>
    </row>
    <row r="2869" spans="1:19" ht="15">
      <c r="A2869" s="51">
        <f t="shared" si="1650"/>
        <v>5</v>
      </c>
      <c r="B2869" s="157" t="s">
        <v>639</v>
      </c>
      <c r="C2869" s="238" t="str">
        <f ca="1">IF(ISNUMBER(OFFSET(INDIRECT("'"&amp;'DATA for charts'!C$5&amp;"'!$J531"),$A2869,0)),OFFSET(INDIRECT("'"&amp;'DATA for charts'!C$5&amp;"'!$J531"),$A2869,0),"")</f>
        <v/>
      </c>
      <c r="D2869" s="238" t="str">
        <f ca="1">IF(ISNUMBER(OFFSET(INDIRECT("'"&amp;'DATA for charts'!D$5&amp;"'!$J531"),$A2869,0)),OFFSET(INDIRECT("'"&amp;'DATA for charts'!D$5&amp;"'!$J531"),$A2869,0),"")</f>
        <v/>
      </c>
      <c r="E2869" s="238" t="str">
        <f ca="1">IF(ISNUMBER(OFFSET(INDIRECT("'"&amp;'DATA for charts'!E$5&amp;"'!$J531"),$A2869,0)),OFFSET(INDIRECT("'"&amp;'DATA for charts'!E$5&amp;"'!$J531"),$A2869,0),"")</f>
        <v/>
      </c>
      <c r="F2869" s="238" t="str">
        <f ca="1">IF(ISNUMBER(OFFSET(INDIRECT("'"&amp;'DATA for charts'!F$5&amp;"'!$J531"),$A2869,0)),OFFSET(INDIRECT("'"&amp;'DATA for charts'!F$5&amp;"'!$J531"),$A2869,0),"")</f>
        <v/>
      </c>
      <c r="G2869" s="238" t="str">
        <f ca="1">IF(ISNUMBER(OFFSET(INDIRECT("'"&amp;'DATA for charts'!G$5&amp;"'!$J531"),$A2869,0)),OFFSET(INDIRECT("'"&amp;'DATA for charts'!G$5&amp;"'!$J531"),$A2869,0),"")</f>
        <v/>
      </c>
      <c r="H2869" s="238" t="str">
        <f ca="1">IF(ISNUMBER(OFFSET(INDIRECT("'"&amp;'DATA for charts'!H$5&amp;"'!$J531"),$A2869,0)),OFFSET(INDIRECT("'"&amp;'DATA for charts'!H$5&amp;"'!$J531"),$A2869,0),"")</f>
        <v/>
      </c>
      <c r="I2869" s="238" t="str">
        <f ca="1">IF(ISNUMBER(OFFSET(INDIRECT("'"&amp;'DATA for charts'!I$5&amp;"'!$J531"),$A2869,0)),OFFSET(INDIRECT("'"&amp;'DATA for charts'!I$5&amp;"'!$J531"),$A2869,0),"")</f>
        <v/>
      </c>
      <c r="J2869" s="238" t="str">
        <f ca="1">IF(ISNUMBER(OFFSET(INDIRECT("'"&amp;'DATA for charts'!J$5&amp;"'!$J531"),$A2869,0)),OFFSET(INDIRECT("'"&amp;'DATA for charts'!J$5&amp;"'!$J531"),$A2869,0),"")</f>
        <v/>
      </c>
      <c r="K2869" s="238" t="str">
        <f ca="1">IF(ISNUMBER(OFFSET(INDIRECT("'"&amp;'DATA for charts'!K$5&amp;"'!$J531"),$A2869,0)),OFFSET(INDIRECT("'"&amp;'DATA for charts'!K$5&amp;"'!$J531"),$A2869,0),"")</f>
        <v/>
      </c>
      <c r="L2869" s="238" t="str">
        <f ca="1">IF(ISNUMBER(OFFSET(INDIRECT("'"&amp;'DATA for charts'!L$5&amp;"'!$J531"),$A2869,0)),OFFSET(INDIRECT("'"&amp;'DATA for charts'!L$5&amp;"'!$J531"),$A2869,0),"")</f>
        <v/>
      </c>
      <c r="M2869" s="238" t="str">
        <f ca="1">IF(ISNUMBER(OFFSET(INDIRECT("'"&amp;'DATA for charts'!M$5&amp;"'!$J531"),$A2869,0)),OFFSET(INDIRECT("'"&amp;'DATA for charts'!M$5&amp;"'!$J531"),$A2869,0),"")</f>
        <v/>
      </c>
      <c r="N2869" s="238" t="str">
        <f ca="1">IF(ISNUMBER(OFFSET(INDIRECT("'"&amp;'DATA for charts'!N$5&amp;"'!$J531"),$A2869,0)),OFFSET(INDIRECT("'"&amp;'DATA for charts'!N$5&amp;"'!$J531"),$A2869,0),"")</f>
        <v/>
      </c>
      <c r="O2869" s="238" t="str">
        <f ca="1">IF(ISNUMBER(OFFSET(INDIRECT("'"&amp;'DATA for charts'!O$5&amp;"'!$J531"),$A2869,0)),OFFSET(INDIRECT("'"&amp;'DATA for charts'!O$5&amp;"'!$J531"),$A2869,0),"")</f>
        <v/>
      </c>
      <c r="P2869" s="238" t="str">
        <f ca="1">IF(ISNUMBER(OFFSET(INDIRECT("'"&amp;'DATA for charts'!P$5&amp;"'!$J531"),$A2869,0)),OFFSET(INDIRECT("'"&amp;'DATA for charts'!P$5&amp;"'!$J531"),$A2869,0),"")</f>
        <v/>
      </c>
      <c r="Q2869" s="238" t="str">
        <f ca="1">IF(ISNUMBER(OFFSET(INDIRECT("'"&amp;'DATA for charts'!Q$5&amp;"'!$J531"),$A2869,0)),OFFSET(INDIRECT("'"&amp;'DATA for charts'!Q$5&amp;"'!$J531"),$A2869,0),"")</f>
        <v/>
      </c>
      <c r="R2869" s="238" t="str">
        <f ca="1">IF(ISNUMBER(OFFSET(INDIRECT("'"&amp;'DATA for charts'!R$5&amp;"'!$J531"),$A2869,0)),OFFSET(INDIRECT("'"&amp;'DATA for charts'!R$5&amp;"'!$J531"),$A2869,0),"")</f>
        <v/>
      </c>
      <c r="S2869" s="238" t="str">
        <f ca="1">IF(ISNUMBER(OFFSET(INDIRECT("'"&amp;'DATA for charts'!S$5&amp;"'!$J531"),$A2869,0)),OFFSET(INDIRECT("'"&amp;'DATA for charts'!S$5&amp;"'!$J531"),$A2869,0),"")</f>
        <v/>
      </c>
    </row>
    <row r="2870" spans="1:19" ht="15.75" thickBot="1">
      <c r="A2870" s="51">
        <f t="shared" si="1650"/>
        <v>6</v>
      </c>
      <c r="B2870" s="172" t="s">
        <v>640</v>
      </c>
      <c r="C2870" s="238" t="str">
        <f ca="1">IF(ISNUMBER(OFFSET(INDIRECT("'"&amp;'DATA for charts'!C$5&amp;"'!$J531"),$A2870,0)),OFFSET(INDIRECT("'"&amp;'DATA for charts'!C$5&amp;"'!$J531"),$A2870,0),"")</f>
        <v/>
      </c>
      <c r="D2870" s="238" t="str">
        <f ca="1">IF(ISNUMBER(OFFSET(INDIRECT("'"&amp;'DATA for charts'!D$5&amp;"'!$J531"),$A2870,0)),OFFSET(INDIRECT("'"&amp;'DATA for charts'!D$5&amp;"'!$J531"),$A2870,0),"")</f>
        <v/>
      </c>
      <c r="E2870" s="238" t="str">
        <f ca="1">IF(ISNUMBER(OFFSET(INDIRECT("'"&amp;'DATA for charts'!E$5&amp;"'!$J531"),$A2870,0)),OFFSET(INDIRECT("'"&amp;'DATA for charts'!E$5&amp;"'!$J531"),$A2870,0),"")</f>
        <v/>
      </c>
      <c r="F2870" s="238" t="str">
        <f ca="1">IF(ISNUMBER(OFFSET(INDIRECT("'"&amp;'DATA for charts'!F$5&amp;"'!$J531"),$A2870,0)),OFFSET(INDIRECT("'"&amp;'DATA for charts'!F$5&amp;"'!$J531"),$A2870,0),"")</f>
        <v/>
      </c>
      <c r="G2870" s="238" t="str">
        <f ca="1">IF(ISNUMBER(OFFSET(INDIRECT("'"&amp;'DATA for charts'!G$5&amp;"'!$J531"),$A2870,0)),OFFSET(INDIRECT("'"&amp;'DATA for charts'!G$5&amp;"'!$J531"),$A2870,0),"")</f>
        <v/>
      </c>
      <c r="H2870" s="238" t="str">
        <f ca="1">IF(ISNUMBER(OFFSET(INDIRECT("'"&amp;'DATA for charts'!H$5&amp;"'!$J531"),$A2870,0)),OFFSET(INDIRECT("'"&amp;'DATA for charts'!H$5&amp;"'!$J531"),$A2870,0),"")</f>
        <v/>
      </c>
      <c r="I2870" s="238" t="str">
        <f ca="1">IF(ISNUMBER(OFFSET(INDIRECT("'"&amp;'DATA for charts'!I$5&amp;"'!$J531"),$A2870,0)),OFFSET(INDIRECT("'"&amp;'DATA for charts'!I$5&amp;"'!$J531"),$A2870,0),"")</f>
        <v/>
      </c>
      <c r="J2870" s="238" t="str">
        <f ca="1">IF(ISNUMBER(OFFSET(INDIRECT("'"&amp;'DATA for charts'!J$5&amp;"'!$J531"),$A2870,0)),OFFSET(INDIRECT("'"&amp;'DATA for charts'!J$5&amp;"'!$J531"),$A2870,0),"")</f>
        <v/>
      </c>
      <c r="K2870" s="238" t="str">
        <f ca="1">IF(ISNUMBER(OFFSET(INDIRECT("'"&amp;'DATA for charts'!K$5&amp;"'!$J531"),$A2870,0)),OFFSET(INDIRECT("'"&amp;'DATA for charts'!K$5&amp;"'!$J531"),$A2870,0),"")</f>
        <v/>
      </c>
      <c r="L2870" s="238" t="str">
        <f ca="1">IF(ISNUMBER(OFFSET(INDIRECT("'"&amp;'DATA for charts'!L$5&amp;"'!$J531"),$A2870,0)),OFFSET(INDIRECT("'"&amp;'DATA for charts'!L$5&amp;"'!$J531"),$A2870,0),"")</f>
        <v/>
      </c>
      <c r="M2870" s="238" t="str">
        <f ca="1">IF(ISNUMBER(OFFSET(INDIRECT("'"&amp;'DATA for charts'!M$5&amp;"'!$J531"),$A2870,0)),OFFSET(INDIRECT("'"&amp;'DATA for charts'!M$5&amp;"'!$J531"),$A2870,0),"")</f>
        <v/>
      </c>
      <c r="N2870" s="238" t="str">
        <f ca="1">IF(ISNUMBER(OFFSET(INDIRECT("'"&amp;'DATA for charts'!N$5&amp;"'!$J531"),$A2870,0)),OFFSET(INDIRECT("'"&amp;'DATA for charts'!N$5&amp;"'!$J531"),$A2870,0),"")</f>
        <v/>
      </c>
      <c r="O2870" s="238" t="str">
        <f ca="1">IF(ISNUMBER(OFFSET(INDIRECT("'"&amp;'DATA for charts'!O$5&amp;"'!$J531"),$A2870,0)),OFFSET(INDIRECT("'"&amp;'DATA for charts'!O$5&amp;"'!$J531"),$A2870,0),"")</f>
        <v/>
      </c>
      <c r="P2870" s="238" t="str">
        <f ca="1">IF(ISNUMBER(OFFSET(INDIRECT("'"&amp;'DATA for charts'!P$5&amp;"'!$J531"),$A2870,0)),OFFSET(INDIRECT("'"&amp;'DATA for charts'!P$5&amp;"'!$J531"),$A2870,0),"")</f>
        <v/>
      </c>
      <c r="Q2870" s="238" t="str">
        <f ca="1">IF(ISNUMBER(OFFSET(INDIRECT("'"&amp;'DATA for charts'!Q$5&amp;"'!$J531"),$A2870,0)),OFFSET(INDIRECT("'"&amp;'DATA for charts'!Q$5&amp;"'!$J531"),$A2870,0),"")</f>
        <v/>
      </c>
      <c r="R2870" s="238" t="str">
        <f ca="1">IF(ISNUMBER(OFFSET(INDIRECT("'"&amp;'DATA for charts'!R$5&amp;"'!$J531"),$A2870,0)),OFFSET(INDIRECT("'"&amp;'DATA for charts'!R$5&amp;"'!$J531"),$A2870,0),"")</f>
        <v/>
      </c>
      <c r="S2870" s="238" t="str">
        <f ca="1">IF(ISNUMBER(OFFSET(INDIRECT("'"&amp;'DATA for charts'!S$5&amp;"'!$J531"),$A2870,0)),OFFSET(INDIRECT("'"&amp;'DATA for charts'!S$5&amp;"'!$J531"),$A2870,0),"")</f>
        <v/>
      </c>
    </row>
    <row r="2871" spans="1:19" ht="13.5" thickTop="1">
      <c r="B2871" s="253" t="s">
        <v>1403</v>
      </c>
    </row>
    <row r="2881" spans="1:19">
      <c r="A2881" s="216"/>
      <c r="B2881" s="253" t="s">
        <v>641</v>
      </c>
    </row>
    <row r="2882" spans="1:19">
      <c r="A2882" s="216"/>
      <c r="B2882" s="7" t="s">
        <v>907</v>
      </c>
    </row>
    <row r="2883" spans="1:19">
      <c r="A2883" s="216"/>
      <c r="C2883" s="22" t="str">
        <f t="shared" ref="C2883:S2883" ca="1" si="1651">C$8</f>
        <v>BSIMAC</v>
      </c>
      <c r="D2883" s="22" t="str">
        <f t="shared" ca="1" si="1651"/>
        <v>CSE</v>
      </c>
      <c r="E2883" s="22" t="str">
        <f t="shared" ca="1" si="1651"/>
        <v>DeST</v>
      </c>
      <c r="F2883" s="22" t="str">
        <f t="shared" ca="1" si="1651"/>
        <v>EnergyPlus</v>
      </c>
      <c r="G2883" s="22" t="str">
        <f t="shared" ca="1" si="1651"/>
        <v>ESP-r</v>
      </c>
      <c r="H2883" s="22" t="str">
        <f t="shared" ca="1" si="1651"/>
        <v>TRNSYS</v>
      </c>
      <c r="I2883" s="22" t="str">
        <f t="shared" ca="1" si="1651"/>
        <v>TestSpec-Alt</v>
      </c>
      <c r="J2883" s="22">
        <f t="shared" ca="1" si="1651"/>
        <v>0</v>
      </c>
      <c r="K2883" s="22">
        <f t="shared" ca="1" si="1651"/>
        <v>0</v>
      </c>
      <c r="L2883" s="22">
        <f t="shared" ca="1" si="1651"/>
        <v>0</v>
      </c>
      <c r="M2883" s="22">
        <f t="shared" ca="1" si="1651"/>
        <v>0</v>
      </c>
      <c r="N2883" s="22">
        <f t="shared" ca="1" si="1651"/>
        <v>0</v>
      </c>
      <c r="O2883" s="22">
        <f t="shared" ca="1" si="1651"/>
        <v>0</v>
      </c>
      <c r="P2883" s="22">
        <f t="shared" ca="1" si="1651"/>
        <v>0</v>
      </c>
      <c r="Q2883" s="22">
        <f t="shared" ca="1" si="1651"/>
        <v>0</v>
      </c>
      <c r="R2883" s="22">
        <f t="shared" ca="1" si="1651"/>
        <v>0</v>
      </c>
      <c r="S2883" s="22" t="str">
        <f t="shared" ca="1" si="1651"/>
        <v>Tested Prg</v>
      </c>
    </row>
    <row r="2884" spans="1:19" ht="15">
      <c r="A2884" s="51">
        <v>0</v>
      </c>
      <c r="B2884" s="157" t="s">
        <v>634</v>
      </c>
      <c r="C2884" s="238" t="str">
        <f ca="1">IF(ISNUMBER(OFFSET(INDIRECT("'"&amp;'DATA for charts'!C$5&amp;"'!$c541"),$A2884,0)),OFFSET(INDIRECT("'"&amp;'DATA for charts'!C$5&amp;"'!$c541"),$A2884,0),"")</f>
        <v/>
      </c>
      <c r="D2884" s="238" t="str">
        <f ca="1">IF(ISNUMBER(OFFSET(INDIRECT("'"&amp;'DATA for charts'!D$5&amp;"'!$c541"),$A2884,0)),OFFSET(INDIRECT("'"&amp;'DATA for charts'!D$5&amp;"'!$c541"),$A2884,0),"")</f>
        <v/>
      </c>
      <c r="E2884" s="238" t="str">
        <f ca="1">IF(ISNUMBER(OFFSET(INDIRECT("'"&amp;'DATA for charts'!E$5&amp;"'!$c541"),$A2884,0)),OFFSET(INDIRECT("'"&amp;'DATA for charts'!E$5&amp;"'!$c541"),$A2884,0),"")</f>
        <v/>
      </c>
      <c r="F2884" s="238" t="str">
        <f ca="1">IF(ISNUMBER(OFFSET(INDIRECT("'"&amp;'DATA for charts'!F$5&amp;"'!$c541"),$A2884,0)),OFFSET(INDIRECT("'"&amp;'DATA for charts'!F$5&amp;"'!$c541"),$A2884,0),"")</f>
        <v/>
      </c>
      <c r="G2884" s="238" t="str">
        <f ca="1">IF(ISNUMBER(OFFSET(INDIRECT("'"&amp;'DATA for charts'!G$5&amp;"'!$c541"),$A2884,0)),OFFSET(INDIRECT("'"&amp;'DATA for charts'!G$5&amp;"'!$c541"),$A2884,0),"")</f>
        <v/>
      </c>
      <c r="H2884" s="238" t="str">
        <f ca="1">IF(ISNUMBER(OFFSET(INDIRECT("'"&amp;'DATA for charts'!H$5&amp;"'!$c541"),$A2884,0)),OFFSET(INDIRECT("'"&amp;'DATA for charts'!H$5&amp;"'!$c541"),$A2884,0),"")</f>
        <v/>
      </c>
      <c r="I2884" s="238" t="str">
        <f ca="1">IF(ISNUMBER(OFFSET(INDIRECT("'"&amp;'DATA for charts'!I$5&amp;"'!$c541"),$A2884,0)),OFFSET(INDIRECT("'"&amp;'DATA for charts'!I$5&amp;"'!$c541"),$A2884,0),"")</f>
        <v/>
      </c>
      <c r="J2884" s="238" t="str">
        <f ca="1">IF(ISNUMBER(OFFSET(INDIRECT("'"&amp;'DATA for charts'!J$5&amp;"'!$c541"),$A2884,0)),OFFSET(INDIRECT("'"&amp;'DATA for charts'!J$5&amp;"'!$c541"),$A2884,0),"")</f>
        <v/>
      </c>
      <c r="K2884" s="238" t="str">
        <f ca="1">IF(ISNUMBER(OFFSET(INDIRECT("'"&amp;'DATA for charts'!K$5&amp;"'!$c541"),$A2884,0)),OFFSET(INDIRECT("'"&amp;'DATA for charts'!K$5&amp;"'!$c541"),$A2884,0),"")</f>
        <v/>
      </c>
      <c r="L2884" s="238" t="str">
        <f ca="1">IF(ISNUMBER(OFFSET(INDIRECT("'"&amp;'DATA for charts'!L$5&amp;"'!$c541"),$A2884,0)),OFFSET(INDIRECT("'"&amp;'DATA for charts'!L$5&amp;"'!$c541"),$A2884,0),"")</f>
        <v/>
      </c>
      <c r="M2884" s="238" t="str">
        <f ca="1">IF(ISNUMBER(OFFSET(INDIRECT("'"&amp;'DATA for charts'!M$5&amp;"'!$c541"),$A2884,0)),OFFSET(INDIRECT("'"&amp;'DATA for charts'!M$5&amp;"'!$c541"),$A2884,0),"")</f>
        <v/>
      </c>
      <c r="N2884" s="238" t="str">
        <f ca="1">IF(ISNUMBER(OFFSET(INDIRECT("'"&amp;'DATA for charts'!N$5&amp;"'!$c541"),$A2884,0)),OFFSET(INDIRECT("'"&amp;'DATA for charts'!N$5&amp;"'!$c541"),$A2884,0),"")</f>
        <v/>
      </c>
      <c r="O2884" s="238" t="str">
        <f ca="1">IF(ISNUMBER(OFFSET(INDIRECT("'"&amp;'DATA for charts'!O$5&amp;"'!$c541"),$A2884,0)),OFFSET(INDIRECT("'"&amp;'DATA for charts'!O$5&amp;"'!$c541"),$A2884,0),"")</f>
        <v/>
      </c>
      <c r="P2884" s="238" t="str">
        <f ca="1">IF(ISNUMBER(OFFSET(INDIRECT("'"&amp;'DATA for charts'!P$5&amp;"'!$c541"),$A2884,0)),OFFSET(INDIRECT("'"&amp;'DATA for charts'!P$5&amp;"'!$c541"),$A2884,0),"")</f>
        <v/>
      </c>
      <c r="Q2884" s="238" t="str">
        <f ca="1">IF(ISNUMBER(OFFSET(INDIRECT("'"&amp;'DATA for charts'!Q$5&amp;"'!$c541"),$A2884,0)),OFFSET(INDIRECT("'"&amp;'DATA for charts'!Q$5&amp;"'!$c541"),$A2884,0),"")</f>
        <v/>
      </c>
      <c r="R2884" s="238" t="str">
        <f ca="1">IF(ISNUMBER(OFFSET(INDIRECT("'"&amp;'DATA for charts'!R$5&amp;"'!$c541"),$A2884,0)),OFFSET(INDIRECT("'"&amp;'DATA for charts'!R$5&amp;"'!$c541"),$A2884,0),"")</f>
        <v/>
      </c>
      <c r="S2884" s="238" t="str">
        <f ca="1">IF(ISNUMBER(OFFSET(INDIRECT("'"&amp;'DATA for charts'!S$5&amp;"'!$c541"),$A2884,0)),OFFSET(INDIRECT("'"&amp;'DATA for charts'!S$5&amp;"'!$c541"),$A2884,0),"")</f>
        <v/>
      </c>
    </row>
    <row r="2885" spans="1:19" ht="15">
      <c r="A2885" s="51">
        <f>A2884+1</f>
        <v>1</v>
      </c>
      <c r="B2885" s="157" t="s">
        <v>635</v>
      </c>
      <c r="C2885" s="238" t="str">
        <f ca="1">IF(ISNUMBER(OFFSET(INDIRECT("'"&amp;'DATA for charts'!C$5&amp;"'!$c541"),$A2885,0)),OFFSET(INDIRECT("'"&amp;'DATA for charts'!C$5&amp;"'!$c541"),$A2885,0),"")</f>
        <v/>
      </c>
      <c r="D2885" s="238" t="str">
        <f ca="1">IF(ISNUMBER(OFFSET(INDIRECT("'"&amp;'DATA for charts'!D$5&amp;"'!$c541"),$A2885,0)),OFFSET(INDIRECT("'"&amp;'DATA for charts'!D$5&amp;"'!$c541"),$A2885,0),"")</f>
        <v/>
      </c>
      <c r="E2885" s="238" t="str">
        <f ca="1">IF(ISNUMBER(OFFSET(INDIRECT("'"&amp;'DATA for charts'!E$5&amp;"'!$c541"),$A2885,0)),OFFSET(INDIRECT("'"&amp;'DATA for charts'!E$5&amp;"'!$c541"),$A2885,0),"")</f>
        <v/>
      </c>
      <c r="F2885" s="238" t="str">
        <f ca="1">IF(ISNUMBER(OFFSET(INDIRECT("'"&amp;'DATA for charts'!F$5&amp;"'!$c541"),$A2885,0)),OFFSET(INDIRECT("'"&amp;'DATA for charts'!F$5&amp;"'!$c541"),$A2885,0),"")</f>
        <v/>
      </c>
      <c r="G2885" s="238" t="str">
        <f ca="1">IF(ISNUMBER(OFFSET(INDIRECT("'"&amp;'DATA for charts'!G$5&amp;"'!$c541"),$A2885,0)),OFFSET(INDIRECT("'"&amp;'DATA for charts'!G$5&amp;"'!$c541"),$A2885,0),"")</f>
        <v/>
      </c>
      <c r="H2885" s="238" t="str">
        <f ca="1">IF(ISNUMBER(OFFSET(INDIRECT("'"&amp;'DATA for charts'!H$5&amp;"'!$c541"),$A2885,0)),OFFSET(INDIRECT("'"&amp;'DATA for charts'!H$5&amp;"'!$c541"),$A2885,0),"")</f>
        <v/>
      </c>
      <c r="I2885" s="238" t="str">
        <f ca="1">IF(ISNUMBER(OFFSET(INDIRECT("'"&amp;'DATA for charts'!I$5&amp;"'!$c541"),$A2885,0)),OFFSET(INDIRECT("'"&amp;'DATA for charts'!I$5&amp;"'!$c541"),$A2885,0),"")</f>
        <v/>
      </c>
      <c r="J2885" s="238" t="str">
        <f ca="1">IF(ISNUMBER(OFFSET(INDIRECT("'"&amp;'DATA for charts'!J$5&amp;"'!$c541"),$A2885,0)),OFFSET(INDIRECT("'"&amp;'DATA for charts'!J$5&amp;"'!$c541"),$A2885,0),"")</f>
        <v/>
      </c>
      <c r="K2885" s="238" t="str">
        <f ca="1">IF(ISNUMBER(OFFSET(INDIRECT("'"&amp;'DATA for charts'!K$5&amp;"'!$c541"),$A2885,0)),OFFSET(INDIRECT("'"&amp;'DATA for charts'!K$5&amp;"'!$c541"),$A2885,0),"")</f>
        <v/>
      </c>
      <c r="L2885" s="238" t="str">
        <f ca="1">IF(ISNUMBER(OFFSET(INDIRECT("'"&amp;'DATA for charts'!L$5&amp;"'!$c541"),$A2885,0)),OFFSET(INDIRECT("'"&amp;'DATA for charts'!L$5&amp;"'!$c541"),$A2885,0),"")</f>
        <v/>
      </c>
      <c r="M2885" s="238" t="str">
        <f ca="1">IF(ISNUMBER(OFFSET(INDIRECT("'"&amp;'DATA for charts'!M$5&amp;"'!$c541"),$A2885,0)),OFFSET(INDIRECT("'"&amp;'DATA for charts'!M$5&amp;"'!$c541"),$A2885,0),"")</f>
        <v/>
      </c>
      <c r="N2885" s="238" t="str">
        <f ca="1">IF(ISNUMBER(OFFSET(INDIRECT("'"&amp;'DATA for charts'!N$5&amp;"'!$c541"),$A2885,0)),OFFSET(INDIRECT("'"&amp;'DATA for charts'!N$5&amp;"'!$c541"),$A2885,0),"")</f>
        <v/>
      </c>
      <c r="O2885" s="238" t="str">
        <f ca="1">IF(ISNUMBER(OFFSET(INDIRECT("'"&amp;'DATA for charts'!O$5&amp;"'!$c541"),$A2885,0)),OFFSET(INDIRECT("'"&amp;'DATA for charts'!O$5&amp;"'!$c541"),$A2885,0),"")</f>
        <v/>
      </c>
      <c r="P2885" s="238" t="str">
        <f ca="1">IF(ISNUMBER(OFFSET(INDIRECT("'"&amp;'DATA for charts'!P$5&amp;"'!$c541"),$A2885,0)),OFFSET(INDIRECT("'"&amp;'DATA for charts'!P$5&amp;"'!$c541"),$A2885,0),"")</f>
        <v/>
      </c>
      <c r="Q2885" s="238" t="str">
        <f ca="1">IF(ISNUMBER(OFFSET(INDIRECT("'"&amp;'DATA for charts'!Q$5&amp;"'!$c541"),$A2885,0)),OFFSET(INDIRECT("'"&amp;'DATA for charts'!Q$5&amp;"'!$c541"),$A2885,0),"")</f>
        <v/>
      </c>
      <c r="R2885" s="238" t="str">
        <f ca="1">IF(ISNUMBER(OFFSET(INDIRECT("'"&amp;'DATA for charts'!R$5&amp;"'!$c541"),$A2885,0)),OFFSET(INDIRECT("'"&amp;'DATA for charts'!R$5&amp;"'!$c541"),$A2885,0),"")</f>
        <v/>
      </c>
      <c r="S2885" s="238" t="str">
        <f ca="1">IF(ISNUMBER(OFFSET(INDIRECT("'"&amp;'DATA for charts'!S$5&amp;"'!$c541"),$A2885,0)),OFFSET(INDIRECT("'"&amp;'DATA for charts'!S$5&amp;"'!$c541"),$A2885,0),"")</f>
        <v/>
      </c>
    </row>
    <row r="2886" spans="1:19" ht="15">
      <c r="A2886" s="51">
        <f t="shared" ref="A2886:A2890" si="1652">A2885+1</f>
        <v>2</v>
      </c>
      <c r="B2886" s="157" t="s">
        <v>636</v>
      </c>
      <c r="C2886" s="238" t="str">
        <f ca="1">IF(ISNUMBER(OFFSET(INDIRECT("'"&amp;'DATA for charts'!C$5&amp;"'!$c541"),$A2886,0)),OFFSET(INDIRECT("'"&amp;'DATA for charts'!C$5&amp;"'!$c541"),$A2886,0),"")</f>
        <v/>
      </c>
      <c r="D2886" s="238" t="str">
        <f ca="1">IF(ISNUMBER(OFFSET(INDIRECT("'"&amp;'DATA for charts'!D$5&amp;"'!$c541"),$A2886,0)),OFFSET(INDIRECT("'"&amp;'DATA for charts'!D$5&amp;"'!$c541"),$A2886,0),"")</f>
        <v/>
      </c>
      <c r="E2886" s="238" t="str">
        <f ca="1">IF(ISNUMBER(OFFSET(INDIRECT("'"&amp;'DATA for charts'!E$5&amp;"'!$c541"),$A2886,0)),OFFSET(INDIRECT("'"&amp;'DATA for charts'!E$5&amp;"'!$c541"),$A2886,0),"")</f>
        <v/>
      </c>
      <c r="F2886" s="238" t="str">
        <f ca="1">IF(ISNUMBER(OFFSET(INDIRECT("'"&amp;'DATA for charts'!F$5&amp;"'!$c541"),$A2886,0)),OFFSET(INDIRECT("'"&amp;'DATA for charts'!F$5&amp;"'!$c541"),$A2886,0),"")</f>
        <v/>
      </c>
      <c r="G2886" s="238" t="str">
        <f ca="1">IF(ISNUMBER(OFFSET(INDIRECT("'"&amp;'DATA for charts'!G$5&amp;"'!$c541"),$A2886,0)),OFFSET(INDIRECT("'"&amp;'DATA for charts'!G$5&amp;"'!$c541"),$A2886,0),"")</f>
        <v/>
      </c>
      <c r="H2886" s="238" t="str">
        <f ca="1">IF(ISNUMBER(OFFSET(INDIRECT("'"&amp;'DATA for charts'!H$5&amp;"'!$c541"),$A2886,0)),OFFSET(INDIRECT("'"&amp;'DATA for charts'!H$5&amp;"'!$c541"),$A2886,0),"")</f>
        <v/>
      </c>
      <c r="I2886" s="238" t="str">
        <f ca="1">IF(ISNUMBER(OFFSET(INDIRECT("'"&amp;'DATA for charts'!I$5&amp;"'!$c541"),$A2886,0)),OFFSET(INDIRECT("'"&amp;'DATA for charts'!I$5&amp;"'!$c541"),$A2886,0),"")</f>
        <v/>
      </c>
      <c r="J2886" s="238" t="str">
        <f ca="1">IF(ISNUMBER(OFFSET(INDIRECT("'"&amp;'DATA for charts'!J$5&amp;"'!$c541"),$A2886,0)),OFFSET(INDIRECT("'"&amp;'DATA for charts'!J$5&amp;"'!$c541"),$A2886,0),"")</f>
        <v/>
      </c>
      <c r="K2886" s="238" t="str">
        <f ca="1">IF(ISNUMBER(OFFSET(INDIRECT("'"&amp;'DATA for charts'!K$5&amp;"'!$c541"),$A2886,0)),OFFSET(INDIRECT("'"&amp;'DATA for charts'!K$5&amp;"'!$c541"),$A2886,0),"")</f>
        <v/>
      </c>
      <c r="L2886" s="238" t="str">
        <f ca="1">IF(ISNUMBER(OFFSET(INDIRECT("'"&amp;'DATA for charts'!L$5&amp;"'!$c541"),$A2886,0)),OFFSET(INDIRECT("'"&amp;'DATA for charts'!L$5&amp;"'!$c541"),$A2886,0),"")</f>
        <v/>
      </c>
      <c r="M2886" s="238" t="str">
        <f ca="1">IF(ISNUMBER(OFFSET(INDIRECT("'"&amp;'DATA for charts'!M$5&amp;"'!$c541"),$A2886,0)),OFFSET(INDIRECT("'"&amp;'DATA for charts'!M$5&amp;"'!$c541"),$A2886,0),"")</f>
        <v/>
      </c>
      <c r="N2886" s="238" t="str">
        <f ca="1">IF(ISNUMBER(OFFSET(INDIRECT("'"&amp;'DATA for charts'!N$5&amp;"'!$c541"),$A2886,0)),OFFSET(INDIRECT("'"&amp;'DATA for charts'!N$5&amp;"'!$c541"),$A2886,0),"")</f>
        <v/>
      </c>
      <c r="O2886" s="238" t="str">
        <f ca="1">IF(ISNUMBER(OFFSET(INDIRECT("'"&amp;'DATA for charts'!O$5&amp;"'!$c541"),$A2886,0)),OFFSET(INDIRECT("'"&amp;'DATA for charts'!O$5&amp;"'!$c541"),$A2886,0),"")</f>
        <v/>
      </c>
      <c r="P2886" s="238" t="str">
        <f ca="1">IF(ISNUMBER(OFFSET(INDIRECT("'"&amp;'DATA for charts'!P$5&amp;"'!$c541"),$A2886,0)),OFFSET(INDIRECT("'"&amp;'DATA for charts'!P$5&amp;"'!$c541"),$A2886,0),"")</f>
        <v/>
      </c>
      <c r="Q2886" s="238" t="str">
        <f ca="1">IF(ISNUMBER(OFFSET(INDIRECT("'"&amp;'DATA for charts'!Q$5&amp;"'!$c541"),$A2886,0)),OFFSET(INDIRECT("'"&amp;'DATA for charts'!Q$5&amp;"'!$c541"),$A2886,0),"")</f>
        <v/>
      </c>
      <c r="R2886" s="238" t="str">
        <f ca="1">IF(ISNUMBER(OFFSET(INDIRECT("'"&amp;'DATA for charts'!R$5&amp;"'!$c541"),$A2886,0)),OFFSET(INDIRECT("'"&amp;'DATA for charts'!R$5&amp;"'!$c541"),$A2886,0),"")</f>
        <v/>
      </c>
      <c r="S2886" s="238" t="str">
        <f ca="1">IF(ISNUMBER(OFFSET(INDIRECT("'"&amp;'DATA for charts'!S$5&amp;"'!$c541"),$A2886,0)),OFFSET(INDIRECT("'"&amp;'DATA for charts'!S$5&amp;"'!$c541"),$A2886,0),"")</f>
        <v/>
      </c>
    </row>
    <row r="2887" spans="1:19" ht="15">
      <c r="A2887" s="51">
        <f t="shared" si="1652"/>
        <v>3</v>
      </c>
      <c r="B2887" s="157" t="s">
        <v>637</v>
      </c>
      <c r="C2887" s="238" t="str">
        <f ca="1">IF(ISNUMBER(OFFSET(INDIRECT("'"&amp;'DATA for charts'!C$5&amp;"'!$c541"),$A2887,0)),OFFSET(INDIRECT("'"&amp;'DATA for charts'!C$5&amp;"'!$c541"),$A2887,0),"")</f>
        <v/>
      </c>
      <c r="D2887" s="238" t="str">
        <f ca="1">IF(ISNUMBER(OFFSET(INDIRECT("'"&amp;'DATA for charts'!D$5&amp;"'!$c541"),$A2887,0)),OFFSET(INDIRECT("'"&amp;'DATA for charts'!D$5&amp;"'!$c541"),$A2887,0),"")</f>
        <v/>
      </c>
      <c r="E2887" s="238" t="str">
        <f ca="1">IF(ISNUMBER(OFFSET(INDIRECT("'"&amp;'DATA for charts'!E$5&amp;"'!$c541"),$A2887,0)),OFFSET(INDIRECT("'"&amp;'DATA for charts'!E$5&amp;"'!$c541"),$A2887,0),"")</f>
        <v/>
      </c>
      <c r="F2887" s="238" t="str">
        <f ca="1">IF(ISNUMBER(OFFSET(INDIRECT("'"&amp;'DATA for charts'!F$5&amp;"'!$c541"),$A2887,0)),OFFSET(INDIRECT("'"&amp;'DATA for charts'!F$5&amp;"'!$c541"),$A2887,0),"")</f>
        <v/>
      </c>
      <c r="G2887" s="238" t="str">
        <f ca="1">IF(ISNUMBER(OFFSET(INDIRECT("'"&amp;'DATA for charts'!G$5&amp;"'!$c541"),$A2887,0)),OFFSET(INDIRECT("'"&amp;'DATA for charts'!G$5&amp;"'!$c541"),$A2887,0),"")</f>
        <v/>
      </c>
      <c r="H2887" s="238" t="str">
        <f ca="1">IF(ISNUMBER(OFFSET(INDIRECT("'"&amp;'DATA for charts'!H$5&amp;"'!$c541"),$A2887,0)),OFFSET(INDIRECT("'"&amp;'DATA for charts'!H$5&amp;"'!$c541"),$A2887,0),"")</f>
        <v/>
      </c>
      <c r="I2887" s="238" t="str">
        <f ca="1">IF(ISNUMBER(OFFSET(INDIRECT("'"&amp;'DATA for charts'!I$5&amp;"'!$c541"),$A2887,0)),OFFSET(INDIRECT("'"&amp;'DATA for charts'!I$5&amp;"'!$c541"),$A2887,0),"")</f>
        <v/>
      </c>
      <c r="J2887" s="238" t="str">
        <f ca="1">IF(ISNUMBER(OFFSET(INDIRECT("'"&amp;'DATA for charts'!J$5&amp;"'!$c541"),$A2887,0)),OFFSET(INDIRECT("'"&amp;'DATA for charts'!J$5&amp;"'!$c541"),$A2887,0),"")</f>
        <v/>
      </c>
      <c r="K2887" s="238" t="str">
        <f ca="1">IF(ISNUMBER(OFFSET(INDIRECT("'"&amp;'DATA for charts'!K$5&amp;"'!$c541"),$A2887,0)),OFFSET(INDIRECT("'"&amp;'DATA for charts'!K$5&amp;"'!$c541"),$A2887,0),"")</f>
        <v/>
      </c>
      <c r="L2887" s="238" t="str">
        <f ca="1">IF(ISNUMBER(OFFSET(INDIRECT("'"&amp;'DATA for charts'!L$5&amp;"'!$c541"),$A2887,0)),OFFSET(INDIRECT("'"&amp;'DATA for charts'!L$5&amp;"'!$c541"),$A2887,0),"")</f>
        <v/>
      </c>
      <c r="M2887" s="238" t="str">
        <f ca="1">IF(ISNUMBER(OFFSET(INDIRECT("'"&amp;'DATA for charts'!M$5&amp;"'!$c541"),$A2887,0)),OFFSET(INDIRECT("'"&amp;'DATA for charts'!M$5&amp;"'!$c541"),$A2887,0),"")</f>
        <v/>
      </c>
      <c r="N2887" s="238" t="str">
        <f ca="1">IF(ISNUMBER(OFFSET(INDIRECT("'"&amp;'DATA for charts'!N$5&amp;"'!$c541"),$A2887,0)),OFFSET(INDIRECT("'"&amp;'DATA for charts'!N$5&amp;"'!$c541"),$A2887,0),"")</f>
        <v/>
      </c>
      <c r="O2887" s="238" t="str">
        <f ca="1">IF(ISNUMBER(OFFSET(INDIRECT("'"&amp;'DATA for charts'!O$5&amp;"'!$c541"),$A2887,0)),OFFSET(INDIRECT("'"&amp;'DATA for charts'!O$5&amp;"'!$c541"),$A2887,0),"")</f>
        <v/>
      </c>
      <c r="P2887" s="238" t="str">
        <f ca="1">IF(ISNUMBER(OFFSET(INDIRECT("'"&amp;'DATA for charts'!P$5&amp;"'!$c541"),$A2887,0)),OFFSET(INDIRECT("'"&amp;'DATA for charts'!P$5&amp;"'!$c541"),$A2887,0),"")</f>
        <v/>
      </c>
      <c r="Q2887" s="238" t="str">
        <f ca="1">IF(ISNUMBER(OFFSET(INDIRECT("'"&amp;'DATA for charts'!Q$5&amp;"'!$c541"),$A2887,0)),OFFSET(INDIRECT("'"&amp;'DATA for charts'!Q$5&amp;"'!$c541"),$A2887,0),"")</f>
        <v/>
      </c>
      <c r="R2887" s="238" t="str">
        <f ca="1">IF(ISNUMBER(OFFSET(INDIRECT("'"&amp;'DATA for charts'!R$5&amp;"'!$c541"),$A2887,0)),OFFSET(INDIRECT("'"&amp;'DATA for charts'!R$5&amp;"'!$c541"),$A2887,0),"")</f>
        <v/>
      </c>
      <c r="S2887" s="238" t="str">
        <f ca="1">IF(ISNUMBER(OFFSET(INDIRECT("'"&amp;'DATA for charts'!S$5&amp;"'!$c541"),$A2887,0)),OFFSET(INDIRECT("'"&amp;'DATA for charts'!S$5&amp;"'!$c541"),$A2887,0),"")</f>
        <v/>
      </c>
    </row>
    <row r="2888" spans="1:19" ht="15">
      <c r="A2888" s="51">
        <f t="shared" si="1652"/>
        <v>4</v>
      </c>
      <c r="B2888" s="157" t="s">
        <v>638</v>
      </c>
      <c r="C2888" s="238" t="str">
        <f ca="1">IF(ISNUMBER(OFFSET(INDIRECT("'"&amp;'DATA for charts'!C$5&amp;"'!$c541"),$A2888,0)),OFFSET(INDIRECT("'"&amp;'DATA for charts'!C$5&amp;"'!$c541"),$A2888,0),"")</f>
        <v/>
      </c>
      <c r="D2888" s="238" t="str">
        <f ca="1">IF(ISNUMBER(OFFSET(INDIRECT("'"&amp;'DATA for charts'!D$5&amp;"'!$c541"),$A2888,0)),OFFSET(INDIRECT("'"&amp;'DATA for charts'!D$5&amp;"'!$c541"),$A2888,0),"")</f>
        <v/>
      </c>
      <c r="E2888" s="238" t="str">
        <f ca="1">IF(ISNUMBER(OFFSET(INDIRECT("'"&amp;'DATA for charts'!E$5&amp;"'!$c541"),$A2888,0)),OFFSET(INDIRECT("'"&amp;'DATA for charts'!E$5&amp;"'!$c541"),$A2888,0),"")</f>
        <v/>
      </c>
      <c r="F2888" s="238" t="str">
        <f ca="1">IF(ISNUMBER(OFFSET(INDIRECT("'"&amp;'DATA for charts'!F$5&amp;"'!$c541"),$A2888,0)),OFFSET(INDIRECT("'"&amp;'DATA for charts'!F$5&amp;"'!$c541"),$A2888,0),"")</f>
        <v/>
      </c>
      <c r="G2888" s="238" t="str">
        <f ca="1">IF(ISNUMBER(OFFSET(INDIRECT("'"&amp;'DATA for charts'!G$5&amp;"'!$c541"),$A2888,0)),OFFSET(INDIRECT("'"&amp;'DATA for charts'!G$5&amp;"'!$c541"),$A2888,0),"")</f>
        <v/>
      </c>
      <c r="H2888" s="238" t="str">
        <f ca="1">IF(ISNUMBER(OFFSET(INDIRECT("'"&amp;'DATA for charts'!H$5&amp;"'!$c541"),$A2888,0)),OFFSET(INDIRECT("'"&amp;'DATA for charts'!H$5&amp;"'!$c541"),$A2888,0),"")</f>
        <v/>
      </c>
      <c r="I2888" s="238" t="str">
        <f ca="1">IF(ISNUMBER(OFFSET(INDIRECT("'"&amp;'DATA for charts'!I$5&amp;"'!$c541"),$A2888,0)),OFFSET(INDIRECT("'"&amp;'DATA for charts'!I$5&amp;"'!$c541"),$A2888,0),"")</f>
        <v/>
      </c>
      <c r="J2888" s="238" t="str">
        <f ca="1">IF(ISNUMBER(OFFSET(INDIRECT("'"&amp;'DATA for charts'!J$5&amp;"'!$c541"),$A2888,0)),OFFSET(INDIRECT("'"&amp;'DATA for charts'!J$5&amp;"'!$c541"),$A2888,0),"")</f>
        <v/>
      </c>
      <c r="K2888" s="238" t="str">
        <f ca="1">IF(ISNUMBER(OFFSET(INDIRECT("'"&amp;'DATA for charts'!K$5&amp;"'!$c541"),$A2888,0)),OFFSET(INDIRECT("'"&amp;'DATA for charts'!K$5&amp;"'!$c541"),$A2888,0),"")</f>
        <v/>
      </c>
      <c r="L2888" s="238" t="str">
        <f ca="1">IF(ISNUMBER(OFFSET(INDIRECT("'"&amp;'DATA for charts'!L$5&amp;"'!$c541"),$A2888,0)),OFFSET(INDIRECT("'"&amp;'DATA for charts'!L$5&amp;"'!$c541"),$A2888,0),"")</f>
        <v/>
      </c>
      <c r="M2888" s="238" t="str">
        <f ca="1">IF(ISNUMBER(OFFSET(INDIRECT("'"&amp;'DATA for charts'!M$5&amp;"'!$c541"),$A2888,0)),OFFSET(INDIRECT("'"&amp;'DATA for charts'!M$5&amp;"'!$c541"),$A2888,0),"")</f>
        <v/>
      </c>
      <c r="N2888" s="238" t="str">
        <f ca="1">IF(ISNUMBER(OFFSET(INDIRECT("'"&amp;'DATA for charts'!N$5&amp;"'!$c541"),$A2888,0)),OFFSET(INDIRECT("'"&amp;'DATA for charts'!N$5&amp;"'!$c541"),$A2888,0),"")</f>
        <v/>
      </c>
      <c r="O2888" s="238" t="str">
        <f ca="1">IF(ISNUMBER(OFFSET(INDIRECT("'"&amp;'DATA for charts'!O$5&amp;"'!$c541"),$A2888,0)),OFFSET(INDIRECT("'"&amp;'DATA for charts'!O$5&amp;"'!$c541"),$A2888,0),"")</f>
        <v/>
      </c>
      <c r="P2888" s="238" t="str">
        <f ca="1">IF(ISNUMBER(OFFSET(INDIRECT("'"&amp;'DATA for charts'!P$5&amp;"'!$c541"),$A2888,0)),OFFSET(INDIRECT("'"&amp;'DATA for charts'!P$5&amp;"'!$c541"),$A2888,0),"")</f>
        <v/>
      </c>
      <c r="Q2888" s="238" t="str">
        <f ca="1">IF(ISNUMBER(OFFSET(INDIRECT("'"&amp;'DATA for charts'!Q$5&amp;"'!$c541"),$A2888,0)),OFFSET(INDIRECT("'"&amp;'DATA for charts'!Q$5&amp;"'!$c541"),$A2888,0),"")</f>
        <v/>
      </c>
      <c r="R2888" s="238" t="str">
        <f ca="1">IF(ISNUMBER(OFFSET(INDIRECT("'"&amp;'DATA for charts'!R$5&amp;"'!$c541"),$A2888,0)),OFFSET(INDIRECT("'"&amp;'DATA for charts'!R$5&amp;"'!$c541"),$A2888,0),"")</f>
        <v/>
      </c>
      <c r="S2888" s="238" t="str">
        <f ca="1">IF(ISNUMBER(OFFSET(INDIRECT("'"&amp;'DATA for charts'!S$5&amp;"'!$c541"),$A2888,0)),OFFSET(INDIRECT("'"&amp;'DATA for charts'!S$5&amp;"'!$c541"),$A2888,0),"")</f>
        <v/>
      </c>
    </row>
    <row r="2889" spans="1:19" ht="15">
      <c r="A2889" s="51">
        <f t="shared" si="1652"/>
        <v>5</v>
      </c>
      <c r="B2889" s="157" t="s">
        <v>639</v>
      </c>
      <c r="C2889" s="238" t="str">
        <f ca="1">IF(ISNUMBER(OFFSET(INDIRECT("'"&amp;'DATA for charts'!C$5&amp;"'!$c541"),$A2889,0)),OFFSET(INDIRECT("'"&amp;'DATA for charts'!C$5&amp;"'!$c541"),$A2889,0),"")</f>
        <v/>
      </c>
      <c r="D2889" s="238" t="str">
        <f ca="1">IF(ISNUMBER(OFFSET(INDIRECT("'"&amp;'DATA for charts'!D$5&amp;"'!$c541"),$A2889,0)),OFFSET(INDIRECT("'"&amp;'DATA for charts'!D$5&amp;"'!$c541"),$A2889,0),"")</f>
        <v/>
      </c>
      <c r="E2889" s="238" t="str">
        <f ca="1">IF(ISNUMBER(OFFSET(INDIRECT("'"&amp;'DATA for charts'!E$5&amp;"'!$c541"),$A2889,0)),OFFSET(INDIRECT("'"&amp;'DATA for charts'!E$5&amp;"'!$c541"),$A2889,0),"")</f>
        <v/>
      </c>
      <c r="F2889" s="238" t="str">
        <f ca="1">IF(ISNUMBER(OFFSET(INDIRECT("'"&amp;'DATA for charts'!F$5&amp;"'!$c541"),$A2889,0)),OFFSET(INDIRECT("'"&amp;'DATA for charts'!F$5&amp;"'!$c541"),$A2889,0),"")</f>
        <v/>
      </c>
      <c r="G2889" s="238" t="str">
        <f ca="1">IF(ISNUMBER(OFFSET(INDIRECT("'"&amp;'DATA for charts'!G$5&amp;"'!$c541"),$A2889,0)),OFFSET(INDIRECT("'"&amp;'DATA for charts'!G$5&amp;"'!$c541"),$A2889,0),"")</f>
        <v/>
      </c>
      <c r="H2889" s="238" t="str">
        <f ca="1">IF(ISNUMBER(OFFSET(INDIRECT("'"&amp;'DATA for charts'!H$5&amp;"'!$c541"),$A2889,0)),OFFSET(INDIRECT("'"&amp;'DATA for charts'!H$5&amp;"'!$c541"),$A2889,0),"")</f>
        <v/>
      </c>
      <c r="I2889" s="238" t="str">
        <f ca="1">IF(ISNUMBER(OFFSET(INDIRECT("'"&amp;'DATA for charts'!I$5&amp;"'!$c541"),$A2889,0)),OFFSET(INDIRECT("'"&amp;'DATA for charts'!I$5&amp;"'!$c541"),$A2889,0),"")</f>
        <v/>
      </c>
      <c r="J2889" s="238" t="str">
        <f ca="1">IF(ISNUMBER(OFFSET(INDIRECT("'"&amp;'DATA for charts'!J$5&amp;"'!$c541"),$A2889,0)),OFFSET(INDIRECT("'"&amp;'DATA for charts'!J$5&amp;"'!$c541"),$A2889,0),"")</f>
        <v/>
      </c>
      <c r="K2889" s="238" t="str">
        <f ca="1">IF(ISNUMBER(OFFSET(INDIRECT("'"&amp;'DATA for charts'!K$5&amp;"'!$c541"),$A2889,0)),OFFSET(INDIRECT("'"&amp;'DATA for charts'!K$5&amp;"'!$c541"),$A2889,0),"")</f>
        <v/>
      </c>
      <c r="L2889" s="238" t="str">
        <f ca="1">IF(ISNUMBER(OFFSET(INDIRECT("'"&amp;'DATA for charts'!L$5&amp;"'!$c541"),$A2889,0)),OFFSET(INDIRECT("'"&amp;'DATA for charts'!L$5&amp;"'!$c541"),$A2889,0),"")</f>
        <v/>
      </c>
      <c r="M2889" s="238" t="str">
        <f ca="1">IF(ISNUMBER(OFFSET(INDIRECT("'"&amp;'DATA for charts'!M$5&amp;"'!$c541"),$A2889,0)),OFFSET(INDIRECT("'"&amp;'DATA for charts'!M$5&amp;"'!$c541"),$A2889,0),"")</f>
        <v/>
      </c>
      <c r="N2889" s="238" t="str">
        <f ca="1">IF(ISNUMBER(OFFSET(INDIRECT("'"&amp;'DATA for charts'!N$5&amp;"'!$c541"),$A2889,0)),OFFSET(INDIRECT("'"&amp;'DATA for charts'!N$5&amp;"'!$c541"),$A2889,0),"")</f>
        <v/>
      </c>
      <c r="O2889" s="238" t="str">
        <f ca="1">IF(ISNUMBER(OFFSET(INDIRECT("'"&amp;'DATA for charts'!O$5&amp;"'!$c541"),$A2889,0)),OFFSET(INDIRECT("'"&amp;'DATA for charts'!O$5&amp;"'!$c541"),$A2889,0),"")</f>
        <v/>
      </c>
      <c r="P2889" s="238" t="str">
        <f ca="1">IF(ISNUMBER(OFFSET(INDIRECT("'"&amp;'DATA for charts'!P$5&amp;"'!$c541"),$A2889,0)),OFFSET(INDIRECT("'"&amp;'DATA for charts'!P$5&amp;"'!$c541"),$A2889,0),"")</f>
        <v/>
      </c>
      <c r="Q2889" s="238" t="str">
        <f ca="1">IF(ISNUMBER(OFFSET(INDIRECT("'"&amp;'DATA for charts'!Q$5&amp;"'!$c541"),$A2889,0)),OFFSET(INDIRECT("'"&amp;'DATA for charts'!Q$5&amp;"'!$c541"),$A2889,0),"")</f>
        <v/>
      </c>
      <c r="R2889" s="238" t="str">
        <f ca="1">IF(ISNUMBER(OFFSET(INDIRECT("'"&amp;'DATA for charts'!R$5&amp;"'!$c541"),$A2889,0)),OFFSET(INDIRECT("'"&amp;'DATA for charts'!R$5&amp;"'!$c541"),$A2889,0),"")</f>
        <v/>
      </c>
      <c r="S2889" s="238" t="str">
        <f ca="1">IF(ISNUMBER(OFFSET(INDIRECT("'"&amp;'DATA for charts'!S$5&amp;"'!$c541"),$A2889,0)),OFFSET(INDIRECT("'"&amp;'DATA for charts'!S$5&amp;"'!$c541"),$A2889,0),"")</f>
        <v/>
      </c>
    </row>
    <row r="2890" spans="1:19" ht="15">
      <c r="A2890" s="51">
        <f t="shared" si="1652"/>
        <v>6</v>
      </c>
      <c r="B2890" s="208" t="s">
        <v>640</v>
      </c>
      <c r="C2890" s="238" t="str">
        <f ca="1">IF(ISNUMBER(OFFSET(INDIRECT("'"&amp;'DATA for charts'!C$5&amp;"'!$c541"),$A2890,0)),OFFSET(INDIRECT("'"&amp;'DATA for charts'!C$5&amp;"'!$c541"),$A2890,0),"")</f>
        <v/>
      </c>
      <c r="D2890" s="238" t="str">
        <f ca="1">IF(ISNUMBER(OFFSET(INDIRECT("'"&amp;'DATA for charts'!D$5&amp;"'!$c541"),$A2890,0)),OFFSET(INDIRECT("'"&amp;'DATA for charts'!D$5&amp;"'!$c541"),$A2890,0),"")</f>
        <v/>
      </c>
      <c r="E2890" s="238" t="str">
        <f ca="1">IF(ISNUMBER(OFFSET(INDIRECT("'"&amp;'DATA for charts'!E$5&amp;"'!$c541"),$A2890,0)),OFFSET(INDIRECT("'"&amp;'DATA for charts'!E$5&amp;"'!$c541"),$A2890,0),"")</f>
        <v/>
      </c>
      <c r="F2890" s="238" t="str">
        <f ca="1">IF(ISNUMBER(OFFSET(INDIRECT("'"&amp;'DATA for charts'!F$5&amp;"'!$c541"),$A2890,0)),OFFSET(INDIRECT("'"&amp;'DATA for charts'!F$5&amp;"'!$c541"),$A2890,0),"")</f>
        <v/>
      </c>
      <c r="G2890" s="238" t="str">
        <f ca="1">IF(ISNUMBER(OFFSET(INDIRECT("'"&amp;'DATA for charts'!G$5&amp;"'!$c541"),$A2890,0)),OFFSET(INDIRECT("'"&amp;'DATA for charts'!G$5&amp;"'!$c541"),$A2890,0),"")</f>
        <v/>
      </c>
      <c r="H2890" s="238" t="str">
        <f ca="1">IF(ISNUMBER(OFFSET(INDIRECT("'"&amp;'DATA for charts'!H$5&amp;"'!$c541"),$A2890,0)),OFFSET(INDIRECT("'"&amp;'DATA for charts'!H$5&amp;"'!$c541"),$A2890,0),"")</f>
        <v/>
      </c>
      <c r="I2890" s="238" t="str">
        <f ca="1">IF(ISNUMBER(OFFSET(INDIRECT("'"&amp;'DATA for charts'!I$5&amp;"'!$c541"),$A2890,0)),OFFSET(INDIRECT("'"&amp;'DATA for charts'!I$5&amp;"'!$c541"),$A2890,0),"")</f>
        <v/>
      </c>
      <c r="J2890" s="238" t="str">
        <f ca="1">IF(ISNUMBER(OFFSET(INDIRECT("'"&amp;'DATA for charts'!J$5&amp;"'!$c541"),$A2890,0)),OFFSET(INDIRECT("'"&amp;'DATA for charts'!J$5&amp;"'!$c541"),$A2890,0),"")</f>
        <v/>
      </c>
      <c r="K2890" s="238" t="str">
        <f ca="1">IF(ISNUMBER(OFFSET(INDIRECT("'"&amp;'DATA for charts'!K$5&amp;"'!$c541"),$A2890,0)),OFFSET(INDIRECT("'"&amp;'DATA for charts'!K$5&amp;"'!$c541"),$A2890,0),"")</f>
        <v/>
      </c>
      <c r="L2890" s="238" t="str">
        <f ca="1">IF(ISNUMBER(OFFSET(INDIRECT("'"&amp;'DATA for charts'!L$5&amp;"'!$c541"),$A2890,0)),OFFSET(INDIRECT("'"&amp;'DATA for charts'!L$5&amp;"'!$c541"),$A2890,0),"")</f>
        <v/>
      </c>
      <c r="M2890" s="238" t="str">
        <f ca="1">IF(ISNUMBER(OFFSET(INDIRECT("'"&amp;'DATA for charts'!M$5&amp;"'!$c541"),$A2890,0)),OFFSET(INDIRECT("'"&amp;'DATA for charts'!M$5&amp;"'!$c541"),$A2890,0),"")</f>
        <v/>
      </c>
      <c r="N2890" s="238" t="str">
        <f ca="1">IF(ISNUMBER(OFFSET(INDIRECT("'"&amp;'DATA for charts'!N$5&amp;"'!$c541"),$A2890,0)),OFFSET(INDIRECT("'"&amp;'DATA for charts'!N$5&amp;"'!$c541"),$A2890,0),"")</f>
        <v/>
      </c>
      <c r="O2890" s="238" t="str">
        <f ca="1">IF(ISNUMBER(OFFSET(INDIRECT("'"&amp;'DATA for charts'!O$5&amp;"'!$c541"),$A2890,0)),OFFSET(INDIRECT("'"&amp;'DATA for charts'!O$5&amp;"'!$c541"),$A2890,0),"")</f>
        <v/>
      </c>
      <c r="P2890" s="238" t="str">
        <f ca="1">IF(ISNUMBER(OFFSET(INDIRECT("'"&amp;'DATA for charts'!P$5&amp;"'!$c541"),$A2890,0)),OFFSET(INDIRECT("'"&amp;'DATA for charts'!P$5&amp;"'!$c541"),$A2890,0),"")</f>
        <v/>
      </c>
      <c r="Q2890" s="238" t="str">
        <f ca="1">IF(ISNUMBER(OFFSET(INDIRECT("'"&amp;'DATA for charts'!Q$5&amp;"'!$c541"),$A2890,0)),OFFSET(INDIRECT("'"&amp;'DATA for charts'!Q$5&amp;"'!$c541"),$A2890,0),"")</f>
        <v/>
      </c>
      <c r="R2890" s="238" t="str">
        <f ca="1">IF(ISNUMBER(OFFSET(INDIRECT("'"&amp;'DATA for charts'!R$5&amp;"'!$c541"),$A2890,0)),OFFSET(INDIRECT("'"&amp;'DATA for charts'!R$5&amp;"'!$c541"),$A2890,0),"")</f>
        <v/>
      </c>
      <c r="S2890" s="238" t="str">
        <f ca="1">IF(ISNUMBER(OFFSET(INDIRECT("'"&amp;'DATA for charts'!S$5&amp;"'!$c541"),$A2890,0)),OFFSET(INDIRECT("'"&amp;'DATA for charts'!S$5&amp;"'!$c541"),$A2890,0),"")</f>
        <v/>
      </c>
    </row>
    <row r="2891" spans="1:19">
      <c r="B2891" s="253"/>
    </row>
    <row r="2901" spans="1:19">
      <c r="A2901" s="216"/>
      <c r="B2901" s="253" t="s">
        <v>641</v>
      </c>
    </row>
    <row r="2902" spans="1:19">
      <c r="A2902" s="216"/>
      <c r="B2902" s="7" t="s">
        <v>908</v>
      </c>
    </row>
    <row r="2903" spans="1:19">
      <c r="A2903" s="216"/>
      <c r="C2903" s="22" t="str">
        <f t="shared" ref="C2903:S2903" ca="1" si="1653">C$8</f>
        <v>BSIMAC</v>
      </c>
      <c r="D2903" s="22" t="str">
        <f t="shared" ca="1" si="1653"/>
        <v>CSE</v>
      </c>
      <c r="E2903" s="22" t="str">
        <f t="shared" ca="1" si="1653"/>
        <v>DeST</v>
      </c>
      <c r="F2903" s="22" t="str">
        <f t="shared" ca="1" si="1653"/>
        <v>EnergyPlus</v>
      </c>
      <c r="G2903" s="22" t="str">
        <f t="shared" ca="1" si="1653"/>
        <v>ESP-r</v>
      </c>
      <c r="H2903" s="22" t="str">
        <f t="shared" ca="1" si="1653"/>
        <v>TRNSYS</v>
      </c>
      <c r="I2903" s="22" t="str">
        <f t="shared" ca="1" si="1653"/>
        <v>TestSpec-Alt</v>
      </c>
      <c r="J2903" s="22">
        <f t="shared" ca="1" si="1653"/>
        <v>0</v>
      </c>
      <c r="K2903" s="22">
        <f t="shared" ca="1" si="1653"/>
        <v>0</v>
      </c>
      <c r="L2903" s="22">
        <f t="shared" ca="1" si="1653"/>
        <v>0</v>
      </c>
      <c r="M2903" s="22">
        <f t="shared" ca="1" si="1653"/>
        <v>0</v>
      </c>
      <c r="N2903" s="22">
        <f t="shared" ca="1" si="1653"/>
        <v>0</v>
      </c>
      <c r="O2903" s="22">
        <f t="shared" ca="1" si="1653"/>
        <v>0</v>
      </c>
      <c r="P2903" s="22">
        <f t="shared" ca="1" si="1653"/>
        <v>0</v>
      </c>
      <c r="Q2903" s="22">
        <f t="shared" ca="1" si="1653"/>
        <v>0</v>
      </c>
      <c r="R2903" s="22">
        <f t="shared" ca="1" si="1653"/>
        <v>0</v>
      </c>
      <c r="S2903" s="22" t="str">
        <f t="shared" ca="1" si="1653"/>
        <v>Tested Prg</v>
      </c>
    </row>
    <row r="2904" spans="1:19" ht="15">
      <c r="A2904" s="51">
        <v>0</v>
      </c>
      <c r="B2904" s="157" t="s">
        <v>634</v>
      </c>
      <c r="C2904" s="238" t="str">
        <f ca="1">IF(ISNUMBER(OFFSET(INDIRECT("'"&amp;'DATA for charts'!C$5&amp;"'!$c551"),$A2904,0)),OFFSET(INDIRECT("'"&amp;'DATA for charts'!C$5&amp;"'!$c551"),$A2904,0),"")</f>
        <v/>
      </c>
      <c r="D2904" s="238" t="str">
        <f ca="1">IF(ISNUMBER(OFFSET(INDIRECT("'"&amp;'DATA for charts'!D$5&amp;"'!$c551"),$A2904,0)),OFFSET(INDIRECT("'"&amp;'DATA for charts'!D$5&amp;"'!$c551"),$A2904,0),"")</f>
        <v/>
      </c>
      <c r="E2904" s="238" t="str">
        <f ca="1">IF(ISNUMBER(OFFSET(INDIRECT("'"&amp;'DATA for charts'!E$5&amp;"'!$c551"),$A2904,0)),OFFSET(INDIRECT("'"&amp;'DATA for charts'!E$5&amp;"'!$c551"),$A2904,0),"")</f>
        <v/>
      </c>
      <c r="F2904" s="238" t="str">
        <f ca="1">IF(ISNUMBER(OFFSET(INDIRECT("'"&amp;'DATA for charts'!F$5&amp;"'!$c551"),$A2904,0)),OFFSET(INDIRECT("'"&amp;'DATA for charts'!F$5&amp;"'!$c551"),$A2904,0),"")</f>
        <v/>
      </c>
      <c r="G2904" s="238" t="str">
        <f ca="1">IF(ISNUMBER(OFFSET(INDIRECT("'"&amp;'DATA for charts'!G$5&amp;"'!$c551"),$A2904,0)),OFFSET(INDIRECT("'"&amp;'DATA for charts'!G$5&amp;"'!$c551"),$A2904,0),"")</f>
        <v/>
      </c>
      <c r="H2904" s="238" t="str">
        <f ca="1">IF(ISNUMBER(OFFSET(INDIRECT("'"&amp;'DATA for charts'!H$5&amp;"'!$c551"),$A2904,0)),OFFSET(INDIRECT("'"&amp;'DATA for charts'!H$5&amp;"'!$c551"),$A2904,0),"")</f>
        <v/>
      </c>
      <c r="I2904" s="238" t="str">
        <f ca="1">IF(ISNUMBER(OFFSET(INDIRECT("'"&amp;'DATA for charts'!I$5&amp;"'!$c551"),$A2904,0)),OFFSET(INDIRECT("'"&amp;'DATA for charts'!I$5&amp;"'!$c551"),$A2904,0),"")</f>
        <v/>
      </c>
      <c r="J2904" s="238" t="str">
        <f ca="1">IF(ISNUMBER(OFFSET(INDIRECT("'"&amp;'DATA for charts'!J$5&amp;"'!$c551"),$A2904,0)),OFFSET(INDIRECT("'"&amp;'DATA for charts'!J$5&amp;"'!$c551"),$A2904,0),"")</f>
        <v/>
      </c>
      <c r="K2904" s="238" t="str">
        <f ca="1">IF(ISNUMBER(OFFSET(INDIRECT("'"&amp;'DATA for charts'!K$5&amp;"'!$c551"),$A2904,0)),OFFSET(INDIRECT("'"&amp;'DATA for charts'!K$5&amp;"'!$c551"),$A2904,0),"")</f>
        <v/>
      </c>
      <c r="L2904" s="238" t="str">
        <f ca="1">IF(ISNUMBER(OFFSET(INDIRECT("'"&amp;'DATA for charts'!L$5&amp;"'!$c551"),$A2904,0)),OFFSET(INDIRECT("'"&amp;'DATA for charts'!L$5&amp;"'!$c551"),$A2904,0),"")</f>
        <v/>
      </c>
      <c r="M2904" s="238" t="str">
        <f ca="1">IF(ISNUMBER(OFFSET(INDIRECT("'"&amp;'DATA for charts'!M$5&amp;"'!$c551"),$A2904,0)),OFFSET(INDIRECT("'"&amp;'DATA for charts'!M$5&amp;"'!$c551"),$A2904,0),"")</f>
        <v/>
      </c>
      <c r="N2904" s="238" t="str">
        <f ca="1">IF(ISNUMBER(OFFSET(INDIRECT("'"&amp;'DATA for charts'!N$5&amp;"'!$c551"),$A2904,0)),OFFSET(INDIRECT("'"&amp;'DATA for charts'!N$5&amp;"'!$c551"),$A2904,0),"")</f>
        <v/>
      </c>
      <c r="O2904" s="238" t="str">
        <f ca="1">IF(ISNUMBER(OFFSET(INDIRECT("'"&amp;'DATA for charts'!O$5&amp;"'!$c551"),$A2904,0)),OFFSET(INDIRECT("'"&amp;'DATA for charts'!O$5&amp;"'!$c551"),$A2904,0),"")</f>
        <v/>
      </c>
      <c r="P2904" s="238" t="str">
        <f ca="1">IF(ISNUMBER(OFFSET(INDIRECT("'"&amp;'DATA for charts'!P$5&amp;"'!$c551"),$A2904,0)),OFFSET(INDIRECT("'"&amp;'DATA for charts'!P$5&amp;"'!$c551"),$A2904,0),"")</f>
        <v/>
      </c>
      <c r="Q2904" s="238" t="str">
        <f ca="1">IF(ISNUMBER(OFFSET(INDIRECT("'"&amp;'DATA for charts'!Q$5&amp;"'!$c551"),$A2904,0)),OFFSET(INDIRECT("'"&amp;'DATA for charts'!Q$5&amp;"'!$c551"),$A2904,0),"")</f>
        <v/>
      </c>
      <c r="R2904" s="238" t="str">
        <f ca="1">IF(ISNUMBER(OFFSET(INDIRECT("'"&amp;'DATA for charts'!R$5&amp;"'!$c551"),$A2904,0)),OFFSET(INDIRECT("'"&amp;'DATA for charts'!R$5&amp;"'!$c551"),$A2904,0),"")</f>
        <v/>
      </c>
      <c r="S2904" s="238" t="str">
        <f ca="1">IF(ISNUMBER(OFFSET(INDIRECT("'"&amp;'DATA for charts'!S$5&amp;"'!$c551"),$A2904,0)),OFFSET(INDIRECT("'"&amp;'DATA for charts'!S$5&amp;"'!$c551"),$A2904,0),"")</f>
        <v/>
      </c>
    </row>
    <row r="2905" spans="1:19" ht="15">
      <c r="A2905" s="51">
        <f>A2904+1</f>
        <v>1</v>
      </c>
      <c r="B2905" s="157" t="s">
        <v>635</v>
      </c>
      <c r="C2905" s="238" t="str">
        <f ca="1">IF(ISNUMBER(OFFSET(INDIRECT("'"&amp;'DATA for charts'!C$5&amp;"'!$c551"),$A2905,0)),OFFSET(INDIRECT("'"&amp;'DATA for charts'!C$5&amp;"'!$c551"),$A2905,0),"")</f>
        <v/>
      </c>
      <c r="D2905" s="238" t="str">
        <f ca="1">IF(ISNUMBER(OFFSET(INDIRECT("'"&amp;'DATA for charts'!D$5&amp;"'!$c551"),$A2905,0)),OFFSET(INDIRECT("'"&amp;'DATA for charts'!D$5&amp;"'!$c551"),$A2905,0),"")</f>
        <v/>
      </c>
      <c r="E2905" s="238" t="str">
        <f ca="1">IF(ISNUMBER(OFFSET(INDIRECT("'"&amp;'DATA for charts'!E$5&amp;"'!$c551"),$A2905,0)),OFFSET(INDIRECT("'"&amp;'DATA for charts'!E$5&amp;"'!$c551"),$A2905,0),"")</f>
        <v/>
      </c>
      <c r="F2905" s="238" t="str">
        <f ca="1">IF(ISNUMBER(OFFSET(INDIRECT("'"&amp;'DATA for charts'!F$5&amp;"'!$c551"),$A2905,0)),OFFSET(INDIRECT("'"&amp;'DATA for charts'!F$5&amp;"'!$c551"),$A2905,0),"")</f>
        <v/>
      </c>
      <c r="G2905" s="238" t="str">
        <f ca="1">IF(ISNUMBER(OFFSET(INDIRECT("'"&amp;'DATA for charts'!G$5&amp;"'!$c551"),$A2905,0)),OFFSET(INDIRECT("'"&amp;'DATA for charts'!G$5&amp;"'!$c551"),$A2905,0),"")</f>
        <v/>
      </c>
      <c r="H2905" s="238" t="str">
        <f ca="1">IF(ISNUMBER(OFFSET(INDIRECT("'"&amp;'DATA for charts'!H$5&amp;"'!$c551"),$A2905,0)),OFFSET(INDIRECT("'"&amp;'DATA for charts'!H$5&amp;"'!$c551"),$A2905,0),"")</f>
        <v/>
      </c>
      <c r="I2905" s="238" t="str">
        <f ca="1">IF(ISNUMBER(OFFSET(INDIRECT("'"&amp;'DATA for charts'!I$5&amp;"'!$c551"),$A2905,0)),OFFSET(INDIRECT("'"&amp;'DATA for charts'!I$5&amp;"'!$c551"),$A2905,0),"")</f>
        <v/>
      </c>
      <c r="J2905" s="238" t="str">
        <f ca="1">IF(ISNUMBER(OFFSET(INDIRECT("'"&amp;'DATA for charts'!J$5&amp;"'!$c551"),$A2905,0)),OFFSET(INDIRECT("'"&amp;'DATA for charts'!J$5&amp;"'!$c551"),$A2905,0),"")</f>
        <v/>
      </c>
      <c r="K2905" s="238" t="str">
        <f ca="1">IF(ISNUMBER(OFFSET(INDIRECT("'"&amp;'DATA for charts'!K$5&amp;"'!$c551"),$A2905,0)),OFFSET(INDIRECT("'"&amp;'DATA for charts'!K$5&amp;"'!$c551"),$A2905,0),"")</f>
        <v/>
      </c>
      <c r="L2905" s="238" t="str">
        <f ca="1">IF(ISNUMBER(OFFSET(INDIRECT("'"&amp;'DATA for charts'!L$5&amp;"'!$c551"),$A2905,0)),OFFSET(INDIRECT("'"&amp;'DATA for charts'!L$5&amp;"'!$c551"),$A2905,0),"")</f>
        <v/>
      </c>
      <c r="M2905" s="238" t="str">
        <f ca="1">IF(ISNUMBER(OFFSET(INDIRECT("'"&amp;'DATA for charts'!M$5&amp;"'!$c551"),$A2905,0)),OFFSET(INDIRECT("'"&amp;'DATA for charts'!M$5&amp;"'!$c551"),$A2905,0),"")</f>
        <v/>
      </c>
      <c r="N2905" s="238" t="str">
        <f ca="1">IF(ISNUMBER(OFFSET(INDIRECT("'"&amp;'DATA for charts'!N$5&amp;"'!$c551"),$A2905,0)),OFFSET(INDIRECT("'"&amp;'DATA for charts'!N$5&amp;"'!$c551"),$A2905,0),"")</f>
        <v/>
      </c>
      <c r="O2905" s="238" t="str">
        <f ca="1">IF(ISNUMBER(OFFSET(INDIRECT("'"&amp;'DATA for charts'!O$5&amp;"'!$c551"),$A2905,0)),OFFSET(INDIRECT("'"&amp;'DATA for charts'!O$5&amp;"'!$c551"),$A2905,0),"")</f>
        <v/>
      </c>
      <c r="P2905" s="238" t="str">
        <f ca="1">IF(ISNUMBER(OFFSET(INDIRECT("'"&amp;'DATA for charts'!P$5&amp;"'!$c551"),$A2905,0)),OFFSET(INDIRECT("'"&amp;'DATA for charts'!P$5&amp;"'!$c551"),$A2905,0),"")</f>
        <v/>
      </c>
      <c r="Q2905" s="238" t="str">
        <f ca="1">IF(ISNUMBER(OFFSET(INDIRECT("'"&amp;'DATA for charts'!Q$5&amp;"'!$c551"),$A2905,0)),OFFSET(INDIRECT("'"&amp;'DATA for charts'!Q$5&amp;"'!$c551"),$A2905,0),"")</f>
        <v/>
      </c>
      <c r="R2905" s="238" t="str">
        <f ca="1">IF(ISNUMBER(OFFSET(INDIRECT("'"&amp;'DATA for charts'!R$5&amp;"'!$c551"),$A2905,0)),OFFSET(INDIRECT("'"&amp;'DATA for charts'!R$5&amp;"'!$c551"),$A2905,0),"")</f>
        <v/>
      </c>
      <c r="S2905" s="238" t="str">
        <f ca="1">IF(ISNUMBER(OFFSET(INDIRECT("'"&amp;'DATA for charts'!S$5&amp;"'!$c551"),$A2905,0)),OFFSET(INDIRECT("'"&amp;'DATA for charts'!S$5&amp;"'!$c551"),$A2905,0),"")</f>
        <v/>
      </c>
    </row>
    <row r="2906" spans="1:19" ht="15">
      <c r="A2906" s="51">
        <f t="shared" ref="A2906:A2910" si="1654">A2905+1</f>
        <v>2</v>
      </c>
      <c r="B2906" s="157" t="s">
        <v>636</v>
      </c>
      <c r="C2906" s="238" t="str">
        <f ca="1">IF(ISNUMBER(OFFSET(INDIRECT("'"&amp;'DATA for charts'!C$5&amp;"'!$c551"),$A2906,0)),OFFSET(INDIRECT("'"&amp;'DATA for charts'!C$5&amp;"'!$c551"),$A2906,0),"")</f>
        <v/>
      </c>
      <c r="D2906" s="238" t="str">
        <f ca="1">IF(ISNUMBER(OFFSET(INDIRECT("'"&amp;'DATA for charts'!D$5&amp;"'!$c551"),$A2906,0)),OFFSET(INDIRECT("'"&amp;'DATA for charts'!D$5&amp;"'!$c551"),$A2906,0),"")</f>
        <v/>
      </c>
      <c r="E2906" s="238" t="str">
        <f ca="1">IF(ISNUMBER(OFFSET(INDIRECT("'"&amp;'DATA for charts'!E$5&amp;"'!$c551"),$A2906,0)),OFFSET(INDIRECT("'"&amp;'DATA for charts'!E$5&amp;"'!$c551"),$A2906,0),"")</f>
        <v/>
      </c>
      <c r="F2906" s="238" t="str">
        <f ca="1">IF(ISNUMBER(OFFSET(INDIRECT("'"&amp;'DATA for charts'!F$5&amp;"'!$c551"),$A2906,0)),OFFSET(INDIRECT("'"&amp;'DATA for charts'!F$5&amp;"'!$c551"),$A2906,0),"")</f>
        <v/>
      </c>
      <c r="G2906" s="238" t="str">
        <f ca="1">IF(ISNUMBER(OFFSET(INDIRECT("'"&amp;'DATA for charts'!G$5&amp;"'!$c551"),$A2906,0)),OFFSET(INDIRECT("'"&amp;'DATA for charts'!G$5&amp;"'!$c551"),$A2906,0),"")</f>
        <v/>
      </c>
      <c r="H2906" s="238" t="str">
        <f ca="1">IF(ISNUMBER(OFFSET(INDIRECT("'"&amp;'DATA for charts'!H$5&amp;"'!$c551"),$A2906,0)),OFFSET(INDIRECT("'"&amp;'DATA for charts'!H$5&amp;"'!$c551"),$A2906,0),"")</f>
        <v/>
      </c>
      <c r="I2906" s="238" t="str">
        <f ca="1">IF(ISNUMBER(OFFSET(INDIRECT("'"&amp;'DATA for charts'!I$5&amp;"'!$c551"),$A2906,0)),OFFSET(INDIRECT("'"&amp;'DATA for charts'!I$5&amp;"'!$c551"),$A2906,0),"")</f>
        <v/>
      </c>
      <c r="J2906" s="238" t="str">
        <f ca="1">IF(ISNUMBER(OFFSET(INDIRECT("'"&amp;'DATA for charts'!J$5&amp;"'!$c551"),$A2906,0)),OFFSET(INDIRECT("'"&amp;'DATA for charts'!J$5&amp;"'!$c551"),$A2906,0),"")</f>
        <v/>
      </c>
      <c r="K2906" s="238" t="str">
        <f ca="1">IF(ISNUMBER(OFFSET(INDIRECT("'"&amp;'DATA for charts'!K$5&amp;"'!$c551"),$A2906,0)),OFFSET(INDIRECT("'"&amp;'DATA for charts'!K$5&amp;"'!$c551"),$A2906,0),"")</f>
        <v/>
      </c>
      <c r="L2906" s="238" t="str">
        <f ca="1">IF(ISNUMBER(OFFSET(INDIRECT("'"&amp;'DATA for charts'!L$5&amp;"'!$c551"),$A2906,0)),OFFSET(INDIRECT("'"&amp;'DATA for charts'!L$5&amp;"'!$c551"),$A2906,0),"")</f>
        <v/>
      </c>
      <c r="M2906" s="238" t="str">
        <f ca="1">IF(ISNUMBER(OFFSET(INDIRECT("'"&amp;'DATA for charts'!M$5&amp;"'!$c551"),$A2906,0)),OFFSET(INDIRECT("'"&amp;'DATA for charts'!M$5&amp;"'!$c551"),$A2906,0),"")</f>
        <v/>
      </c>
      <c r="N2906" s="238" t="str">
        <f ca="1">IF(ISNUMBER(OFFSET(INDIRECT("'"&amp;'DATA for charts'!N$5&amp;"'!$c551"),$A2906,0)),OFFSET(INDIRECT("'"&amp;'DATA for charts'!N$5&amp;"'!$c551"),$A2906,0),"")</f>
        <v/>
      </c>
      <c r="O2906" s="238" t="str">
        <f ca="1">IF(ISNUMBER(OFFSET(INDIRECT("'"&amp;'DATA for charts'!O$5&amp;"'!$c551"),$A2906,0)),OFFSET(INDIRECT("'"&amp;'DATA for charts'!O$5&amp;"'!$c551"),$A2906,0),"")</f>
        <v/>
      </c>
      <c r="P2906" s="238" t="str">
        <f ca="1">IF(ISNUMBER(OFFSET(INDIRECT("'"&amp;'DATA for charts'!P$5&amp;"'!$c551"),$A2906,0)),OFFSET(INDIRECT("'"&amp;'DATA for charts'!P$5&amp;"'!$c551"),$A2906,0),"")</f>
        <v/>
      </c>
      <c r="Q2906" s="238" t="str">
        <f ca="1">IF(ISNUMBER(OFFSET(INDIRECT("'"&amp;'DATA for charts'!Q$5&amp;"'!$c551"),$A2906,0)),OFFSET(INDIRECT("'"&amp;'DATA for charts'!Q$5&amp;"'!$c551"),$A2906,0),"")</f>
        <v/>
      </c>
      <c r="R2906" s="238" t="str">
        <f ca="1">IF(ISNUMBER(OFFSET(INDIRECT("'"&amp;'DATA for charts'!R$5&amp;"'!$c551"),$A2906,0)),OFFSET(INDIRECT("'"&amp;'DATA for charts'!R$5&amp;"'!$c551"),$A2906,0),"")</f>
        <v/>
      </c>
      <c r="S2906" s="238" t="str">
        <f ca="1">IF(ISNUMBER(OFFSET(INDIRECT("'"&amp;'DATA for charts'!S$5&amp;"'!$c551"),$A2906,0)),OFFSET(INDIRECT("'"&amp;'DATA for charts'!S$5&amp;"'!$c551"),$A2906,0),"")</f>
        <v/>
      </c>
    </row>
    <row r="2907" spans="1:19" ht="15">
      <c r="A2907" s="51">
        <f t="shared" si="1654"/>
        <v>3</v>
      </c>
      <c r="B2907" s="157" t="s">
        <v>637</v>
      </c>
      <c r="C2907" s="238" t="str">
        <f ca="1">IF(ISNUMBER(OFFSET(INDIRECT("'"&amp;'DATA for charts'!C$5&amp;"'!$c551"),$A2907,0)),OFFSET(INDIRECT("'"&amp;'DATA for charts'!C$5&amp;"'!$c551"),$A2907,0),"")</f>
        <v/>
      </c>
      <c r="D2907" s="238" t="str">
        <f ca="1">IF(ISNUMBER(OFFSET(INDIRECT("'"&amp;'DATA for charts'!D$5&amp;"'!$c551"),$A2907,0)),OFFSET(INDIRECT("'"&amp;'DATA for charts'!D$5&amp;"'!$c551"),$A2907,0),"")</f>
        <v/>
      </c>
      <c r="E2907" s="238" t="str">
        <f ca="1">IF(ISNUMBER(OFFSET(INDIRECT("'"&amp;'DATA for charts'!E$5&amp;"'!$c551"),$A2907,0)),OFFSET(INDIRECT("'"&amp;'DATA for charts'!E$5&amp;"'!$c551"),$A2907,0),"")</f>
        <v/>
      </c>
      <c r="F2907" s="238" t="str">
        <f ca="1">IF(ISNUMBER(OFFSET(INDIRECT("'"&amp;'DATA for charts'!F$5&amp;"'!$c551"),$A2907,0)),OFFSET(INDIRECT("'"&amp;'DATA for charts'!F$5&amp;"'!$c551"),$A2907,0),"")</f>
        <v/>
      </c>
      <c r="G2907" s="238" t="str">
        <f ca="1">IF(ISNUMBER(OFFSET(INDIRECT("'"&amp;'DATA for charts'!G$5&amp;"'!$c551"),$A2907,0)),OFFSET(INDIRECT("'"&amp;'DATA for charts'!G$5&amp;"'!$c551"),$A2907,0),"")</f>
        <v/>
      </c>
      <c r="H2907" s="238" t="str">
        <f ca="1">IF(ISNUMBER(OFFSET(INDIRECT("'"&amp;'DATA for charts'!H$5&amp;"'!$c551"),$A2907,0)),OFFSET(INDIRECT("'"&amp;'DATA for charts'!H$5&amp;"'!$c551"),$A2907,0),"")</f>
        <v/>
      </c>
      <c r="I2907" s="238" t="str">
        <f ca="1">IF(ISNUMBER(OFFSET(INDIRECT("'"&amp;'DATA for charts'!I$5&amp;"'!$c551"),$A2907,0)),OFFSET(INDIRECT("'"&amp;'DATA for charts'!I$5&amp;"'!$c551"),$A2907,0),"")</f>
        <v/>
      </c>
      <c r="J2907" s="238" t="str">
        <f ca="1">IF(ISNUMBER(OFFSET(INDIRECT("'"&amp;'DATA for charts'!J$5&amp;"'!$c551"),$A2907,0)),OFFSET(INDIRECT("'"&amp;'DATA for charts'!J$5&amp;"'!$c551"),$A2907,0),"")</f>
        <v/>
      </c>
      <c r="K2907" s="238" t="str">
        <f ca="1">IF(ISNUMBER(OFFSET(INDIRECT("'"&amp;'DATA for charts'!K$5&amp;"'!$c551"),$A2907,0)),OFFSET(INDIRECT("'"&amp;'DATA for charts'!K$5&amp;"'!$c551"),$A2907,0),"")</f>
        <v/>
      </c>
      <c r="L2907" s="238" t="str">
        <f ca="1">IF(ISNUMBER(OFFSET(INDIRECT("'"&amp;'DATA for charts'!L$5&amp;"'!$c551"),$A2907,0)),OFFSET(INDIRECT("'"&amp;'DATA for charts'!L$5&amp;"'!$c551"),$A2907,0),"")</f>
        <v/>
      </c>
      <c r="M2907" s="238" t="str">
        <f ca="1">IF(ISNUMBER(OFFSET(INDIRECT("'"&amp;'DATA for charts'!M$5&amp;"'!$c551"),$A2907,0)),OFFSET(INDIRECT("'"&amp;'DATA for charts'!M$5&amp;"'!$c551"),$A2907,0),"")</f>
        <v/>
      </c>
      <c r="N2907" s="238" t="str">
        <f ca="1">IF(ISNUMBER(OFFSET(INDIRECT("'"&amp;'DATA for charts'!N$5&amp;"'!$c551"),$A2907,0)),OFFSET(INDIRECT("'"&amp;'DATA for charts'!N$5&amp;"'!$c551"),$A2907,0),"")</f>
        <v/>
      </c>
      <c r="O2907" s="238" t="str">
        <f ca="1">IF(ISNUMBER(OFFSET(INDIRECT("'"&amp;'DATA for charts'!O$5&amp;"'!$c551"),$A2907,0)),OFFSET(INDIRECT("'"&amp;'DATA for charts'!O$5&amp;"'!$c551"),$A2907,0),"")</f>
        <v/>
      </c>
      <c r="P2907" s="238" t="str">
        <f ca="1">IF(ISNUMBER(OFFSET(INDIRECT("'"&amp;'DATA for charts'!P$5&amp;"'!$c551"),$A2907,0)),OFFSET(INDIRECT("'"&amp;'DATA for charts'!P$5&amp;"'!$c551"),$A2907,0),"")</f>
        <v/>
      </c>
      <c r="Q2907" s="238" t="str">
        <f ca="1">IF(ISNUMBER(OFFSET(INDIRECT("'"&amp;'DATA for charts'!Q$5&amp;"'!$c551"),$A2907,0)),OFFSET(INDIRECT("'"&amp;'DATA for charts'!Q$5&amp;"'!$c551"),$A2907,0),"")</f>
        <v/>
      </c>
      <c r="R2907" s="238" t="str">
        <f ca="1">IF(ISNUMBER(OFFSET(INDIRECT("'"&amp;'DATA for charts'!R$5&amp;"'!$c551"),$A2907,0)),OFFSET(INDIRECT("'"&amp;'DATA for charts'!R$5&amp;"'!$c551"),$A2907,0),"")</f>
        <v/>
      </c>
      <c r="S2907" s="238" t="str">
        <f ca="1">IF(ISNUMBER(OFFSET(INDIRECT("'"&amp;'DATA for charts'!S$5&amp;"'!$c551"),$A2907,0)),OFFSET(INDIRECT("'"&amp;'DATA for charts'!S$5&amp;"'!$c551"),$A2907,0),"")</f>
        <v/>
      </c>
    </row>
    <row r="2908" spans="1:19" ht="15">
      <c r="A2908" s="51">
        <f t="shared" si="1654"/>
        <v>4</v>
      </c>
      <c r="B2908" s="157" t="s">
        <v>638</v>
      </c>
      <c r="C2908" s="238" t="str">
        <f ca="1">IF(ISNUMBER(OFFSET(INDIRECT("'"&amp;'DATA for charts'!C$5&amp;"'!$c551"),$A2908,0)),OFFSET(INDIRECT("'"&amp;'DATA for charts'!C$5&amp;"'!$c551"),$A2908,0),"")</f>
        <v/>
      </c>
      <c r="D2908" s="238" t="str">
        <f ca="1">IF(ISNUMBER(OFFSET(INDIRECT("'"&amp;'DATA for charts'!D$5&amp;"'!$c551"),$A2908,0)),OFFSET(INDIRECT("'"&amp;'DATA for charts'!D$5&amp;"'!$c551"),$A2908,0),"")</f>
        <v/>
      </c>
      <c r="E2908" s="238" t="str">
        <f ca="1">IF(ISNUMBER(OFFSET(INDIRECT("'"&amp;'DATA for charts'!E$5&amp;"'!$c551"),$A2908,0)),OFFSET(INDIRECT("'"&amp;'DATA for charts'!E$5&amp;"'!$c551"),$A2908,0),"")</f>
        <v/>
      </c>
      <c r="F2908" s="238" t="str">
        <f ca="1">IF(ISNUMBER(OFFSET(INDIRECT("'"&amp;'DATA for charts'!F$5&amp;"'!$c551"),$A2908,0)),OFFSET(INDIRECT("'"&amp;'DATA for charts'!F$5&amp;"'!$c551"),$A2908,0),"")</f>
        <v/>
      </c>
      <c r="G2908" s="238" t="str">
        <f ca="1">IF(ISNUMBER(OFFSET(INDIRECT("'"&amp;'DATA for charts'!G$5&amp;"'!$c551"),$A2908,0)),OFFSET(INDIRECT("'"&amp;'DATA for charts'!G$5&amp;"'!$c551"),$A2908,0),"")</f>
        <v/>
      </c>
      <c r="H2908" s="238" t="str">
        <f ca="1">IF(ISNUMBER(OFFSET(INDIRECT("'"&amp;'DATA for charts'!H$5&amp;"'!$c551"),$A2908,0)),OFFSET(INDIRECT("'"&amp;'DATA for charts'!H$5&amp;"'!$c551"),$A2908,0),"")</f>
        <v/>
      </c>
      <c r="I2908" s="238" t="str">
        <f ca="1">IF(ISNUMBER(OFFSET(INDIRECT("'"&amp;'DATA for charts'!I$5&amp;"'!$c551"),$A2908,0)),OFFSET(INDIRECT("'"&amp;'DATA for charts'!I$5&amp;"'!$c551"),$A2908,0),"")</f>
        <v/>
      </c>
      <c r="J2908" s="238" t="str">
        <f ca="1">IF(ISNUMBER(OFFSET(INDIRECT("'"&amp;'DATA for charts'!J$5&amp;"'!$c551"),$A2908,0)),OFFSET(INDIRECT("'"&amp;'DATA for charts'!J$5&amp;"'!$c551"),$A2908,0),"")</f>
        <v/>
      </c>
      <c r="K2908" s="238" t="str">
        <f ca="1">IF(ISNUMBER(OFFSET(INDIRECT("'"&amp;'DATA for charts'!K$5&amp;"'!$c551"),$A2908,0)),OFFSET(INDIRECT("'"&amp;'DATA for charts'!K$5&amp;"'!$c551"),$A2908,0),"")</f>
        <v/>
      </c>
      <c r="L2908" s="238" t="str">
        <f ca="1">IF(ISNUMBER(OFFSET(INDIRECT("'"&amp;'DATA for charts'!L$5&amp;"'!$c551"),$A2908,0)),OFFSET(INDIRECT("'"&amp;'DATA for charts'!L$5&amp;"'!$c551"),$A2908,0),"")</f>
        <v/>
      </c>
      <c r="M2908" s="238" t="str">
        <f ca="1">IF(ISNUMBER(OFFSET(INDIRECT("'"&amp;'DATA for charts'!M$5&amp;"'!$c551"),$A2908,0)),OFFSET(INDIRECT("'"&amp;'DATA for charts'!M$5&amp;"'!$c551"),$A2908,0),"")</f>
        <v/>
      </c>
      <c r="N2908" s="238" t="str">
        <f ca="1">IF(ISNUMBER(OFFSET(INDIRECT("'"&amp;'DATA for charts'!N$5&amp;"'!$c551"),$A2908,0)),OFFSET(INDIRECT("'"&amp;'DATA for charts'!N$5&amp;"'!$c551"),$A2908,0),"")</f>
        <v/>
      </c>
      <c r="O2908" s="238" t="str">
        <f ca="1">IF(ISNUMBER(OFFSET(INDIRECT("'"&amp;'DATA for charts'!O$5&amp;"'!$c551"),$A2908,0)),OFFSET(INDIRECT("'"&amp;'DATA for charts'!O$5&amp;"'!$c551"),$A2908,0),"")</f>
        <v/>
      </c>
      <c r="P2908" s="238" t="str">
        <f ca="1">IF(ISNUMBER(OFFSET(INDIRECT("'"&amp;'DATA for charts'!P$5&amp;"'!$c551"),$A2908,0)),OFFSET(INDIRECT("'"&amp;'DATA for charts'!P$5&amp;"'!$c551"),$A2908,0),"")</f>
        <v/>
      </c>
      <c r="Q2908" s="238" t="str">
        <f ca="1">IF(ISNUMBER(OFFSET(INDIRECT("'"&amp;'DATA for charts'!Q$5&amp;"'!$c551"),$A2908,0)),OFFSET(INDIRECT("'"&amp;'DATA for charts'!Q$5&amp;"'!$c551"),$A2908,0),"")</f>
        <v/>
      </c>
      <c r="R2908" s="238" t="str">
        <f ca="1">IF(ISNUMBER(OFFSET(INDIRECT("'"&amp;'DATA for charts'!R$5&amp;"'!$c551"),$A2908,0)),OFFSET(INDIRECT("'"&amp;'DATA for charts'!R$5&amp;"'!$c551"),$A2908,0),"")</f>
        <v/>
      </c>
      <c r="S2908" s="238" t="str">
        <f ca="1">IF(ISNUMBER(OFFSET(INDIRECT("'"&amp;'DATA for charts'!S$5&amp;"'!$c551"),$A2908,0)),OFFSET(INDIRECT("'"&amp;'DATA for charts'!S$5&amp;"'!$c551"),$A2908,0),"")</f>
        <v/>
      </c>
    </row>
    <row r="2909" spans="1:19" ht="15">
      <c r="A2909" s="51">
        <f t="shared" si="1654"/>
        <v>5</v>
      </c>
      <c r="B2909" s="157" t="s">
        <v>639</v>
      </c>
      <c r="C2909" s="238" t="str">
        <f ca="1">IF(ISNUMBER(OFFSET(INDIRECT("'"&amp;'DATA for charts'!C$5&amp;"'!$c551"),$A2909,0)),OFFSET(INDIRECT("'"&amp;'DATA for charts'!C$5&amp;"'!$c551"),$A2909,0),"")</f>
        <v/>
      </c>
      <c r="D2909" s="238" t="str">
        <f ca="1">IF(ISNUMBER(OFFSET(INDIRECT("'"&amp;'DATA for charts'!D$5&amp;"'!$c551"),$A2909,0)),OFFSET(INDIRECT("'"&amp;'DATA for charts'!D$5&amp;"'!$c551"),$A2909,0),"")</f>
        <v/>
      </c>
      <c r="E2909" s="238" t="str">
        <f ca="1">IF(ISNUMBER(OFFSET(INDIRECT("'"&amp;'DATA for charts'!E$5&amp;"'!$c551"),$A2909,0)),OFFSET(INDIRECT("'"&amp;'DATA for charts'!E$5&amp;"'!$c551"),$A2909,0),"")</f>
        <v/>
      </c>
      <c r="F2909" s="238" t="str">
        <f ca="1">IF(ISNUMBER(OFFSET(INDIRECT("'"&amp;'DATA for charts'!F$5&amp;"'!$c551"),$A2909,0)),OFFSET(INDIRECT("'"&amp;'DATA for charts'!F$5&amp;"'!$c551"),$A2909,0),"")</f>
        <v/>
      </c>
      <c r="G2909" s="238" t="str">
        <f ca="1">IF(ISNUMBER(OFFSET(INDIRECT("'"&amp;'DATA for charts'!G$5&amp;"'!$c551"),$A2909,0)),OFFSET(INDIRECT("'"&amp;'DATA for charts'!G$5&amp;"'!$c551"),$A2909,0),"")</f>
        <v/>
      </c>
      <c r="H2909" s="238" t="str">
        <f ca="1">IF(ISNUMBER(OFFSET(INDIRECT("'"&amp;'DATA for charts'!H$5&amp;"'!$c551"),$A2909,0)),OFFSET(INDIRECT("'"&amp;'DATA for charts'!H$5&amp;"'!$c551"),$A2909,0),"")</f>
        <v/>
      </c>
      <c r="I2909" s="238" t="str">
        <f ca="1">IF(ISNUMBER(OFFSET(INDIRECT("'"&amp;'DATA for charts'!I$5&amp;"'!$c551"),$A2909,0)),OFFSET(INDIRECT("'"&amp;'DATA for charts'!I$5&amp;"'!$c551"),$A2909,0),"")</f>
        <v/>
      </c>
      <c r="J2909" s="238" t="str">
        <f ca="1">IF(ISNUMBER(OFFSET(INDIRECT("'"&amp;'DATA for charts'!J$5&amp;"'!$c551"),$A2909,0)),OFFSET(INDIRECT("'"&amp;'DATA for charts'!J$5&amp;"'!$c551"),$A2909,0),"")</f>
        <v/>
      </c>
      <c r="K2909" s="238" t="str">
        <f ca="1">IF(ISNUMBER(OFFSET(INDIRECT("'"&amp;'DATA for charts'!K$5&amp;"'!$c551"),$A2909,0)),OFFSET(INDIRECT("'"&amp;'DATA for charts'!K$5&amp;"'!$c551"),$A2909,0),"")</f>
        <v/>
      </c>
      <c r="L2909" s="238" t="str">
        <f ca="1">IF(ISNUMBER(OFFSET(INDIRECT("'"&amp;'DATA for charts'!L$5&amp;"'!$c551"),$A2909,0)),OFFSET(INDIRECT("'"&amp;'DATA for charts'!L$5&amp;"'!$c551"),$A2909,0),"")</f>
        <v/>
      </c>
      <c r="M2909" s="238" t="str">
        <f ca="1">IF(ISNUMBER(OFFSET(INDIRECT("'"&amp;'DATA for charts'!M$5&amp;"'!$c551"),$A2909,0)),OFFSET(INDIRECT("'"&amp;'DATA for charts'!M$5&amp;"'!$c551"),$A2909,0),"")</f>
        <v/>
      </c>
      <c r="N2909" s="238" t="str">
        <f ca="1">IF(ISNUMBER(OFFSET(INDIRECT("'"&amp;'DATA for charts'!N$5&amp;"'!$c551"),$A2909,0)),OFFSET(INDIRECT("'"&amp;'DATA for charts'!N$5&amp;"'!$c551"),$A2909,0),"")</f>
        <v/>
      </c>
      <c r="O2909" s="238" t="str">
        <f ca="1">IF(ISNUMBER(OFFSET(INDIRECT("'"&amp;'DATA for charts'!O$5&amp;"'!$c551"),$A2909,0)),OFFSET(INDIRECT("'"&amp;'DATA for charts'!O$5&amp;"'!$c551"),$A2909,0),"")</f>
        <v/>
      </c>
      <c r="P2909" s="238" t="str">
        <f ca="1">IF(ISNUMBER(OFFSET(INDIRECT("'"&amp;'DATA for charts'!P$5&amp;"'!$c551"),$A2909,0)),OFFSET(INDIRECT("'"&amp;'DATA for charts'!P$5&amp;"'!$c551"),$A2909,0),"")</f>
        <v/>
      </c>
      <c r="Q2909" s="238" t="str">
        <f ca="1">IF(ISNUMBER(OFFSET(INDIRECT("'"&amp;'DATA for charts'!Q$5&amp;"'!$c551"),$A2909,0)),OFFSET(INDIRECT("'"&amp;'DATA for charts'!Q$5&amp;"'!$c551"),$A2909,0),"")</f>
        <v/>
      </c>
      <c r="R2909" s="238" t="str">
        <f ca="1">IF(ISNUMBER(OFFSET(INDIRECT("'"&amp;'DATA for charts'!R$5&amp;"'!$c551"),$A2909,0)),OFFSET(INDIRECT("'"&amp;'DATA for charts'!R$5&amp;"'!$c551"),$A2909,0),"")</f>
        <v/>
      </c>
      <c r="S2909" s="238" t="str">
        <f ca="1">IF(ISNUMBER(OFFSET(INDIRECT("'"&amp;'DATA for charts'!S$5&amp;"'!$c551"),$A2909,0)),OFFSET(INDIRECT("'"&amp;'DATA for charts'!S$5&amp;"'!$c551"),$A2909,0),"")</f>
        <v/>
      </c>
    </row>
    <row r="2910" spans="1:19" ht="15">
      <c r="A2910" s="51">
        <f t="shared" si="1654"/>
        <v>6</v>
      </c>
      <c r="B2910" s="208" t="s">
        <v>640</v>
      </c>
      <c r="C2910" s="238" t="str">
        <f ca="1">IF(ISNUMBER(OFFSET(INDIRECT("'"&amp;'DATA for charts'!C$5&amp;"'!$c551"),$A2910,0)),OFFSET(INDIRECT("'"&amp;'DATA for charts'!C$5&amp;"'!$c551"),$A2910,0),"")</f>
        <v/>
      </c>
      <c r="D2910" s="238" t="str">
        <f ca="1">IF(ISNUMBER(OFFSET(INDIRECT("'"&amp;'DATA for charts'!D$5&amp;"'!$c551"),$A2910,0)),OFFSET(INDIRECT("'"&amp;'DATA for charts'!D$5&amp;"'!$c551"),$A2910,0),"")</f>
        <v/>
      </c>
      <c r="E2910" s="238" t="str">
        <f ca="1">IF(ISNUMBER(OFFSET(INDIRECT("'"&amp;'DATA for charts'!E$5&amp;"'!$c551"),$A2910,0)),OFFSET(INDIRECT("'"&amp;'DATA for charts'!E$5&amp;"'!$c551"),$A2910,0),"")</f>
        <v/>
      </c>
      <c r="F2910" s="238" t="str">
        <f ca="1">IF(ISNUMBER(OFFSET(INDIRECT("'"&amp;'DATA for charts'!F$5&amp;"'!$c551"),$A2910,0)),OFFSET(INDIRECT("'"&amp;'DATA for charts'!F$5&amp;"'!$c551"),$A2910,0),"")</f>
        <v/>
      </c>
      <c r="G2910" s="238" t="str">
        <f ca="1">IF(ISNUMBER(OFFSET(INDIRECT("'"&amp;'DATA for charts'!G$5&amp;"'!$c551"),$A2910,0)),OFFSET(INDIRECT("'"&amp;'DATA for charts'!G$5&amp;"'!$c551"),$A2910,0),"")</f>
        <v/>
      </c>
      <c r="H2910" s="238" t="str">
        <f ca="1">IF(ISNUMBER(OFFSET(INDIRECT("'"&amp;'DATA for charts'!H$5&amp;"'!$c551"),$A2910,0)),OFFSET(INDIRECT("'"&amp;'DATA for charts'!H$5&amp;"'!$c551"),$A2910,0),"")</f>
        <v/>
      </c>
      <c r="I2910" s="238" t="str">
        <f ca="1">IF(ISNUMBER(OFFSET(INDIRECT("'"&amp;'DATA for charts'!I$5&amp;"'!$c551"),$A2910,0)),OFFSET(INDIRECT("'"&amp;'DATA for charts'!I$5&amp;"'!$c551"),$A2910,0),"")</f>
        <v/>
      </c>
      <c r="J2910" s="238" t="str">
        <f ca="1">IF(ISNUMBER(OFFSET(INDIRECT("'"&amp;'DATA for charts'!J$5&amp;"'!$c551"),$A2910,0)),OFFSET(INDIRECT("'"&amp;'DATA for charts'!J$5&amp;"'!$c551"),$A2910,0),"")</f>
        <v/>
      </c>
      <c r="K2910" s="238" t="str">
        <f ca="1">IF(ISNUMBER(OFFSET(INDIRECT("'"&amp;'DATA for charts'!K$5&amp;"'!$c551"),$A2910,0)),OFFSET(INDIRECT("'"&amp;'DATA for charts'!K$5&amp;"'!$c551"),$A2910,0),"")</f>
        <v/>
      </c>
      <c r="L2910" s="238" t="str">
        <f ca="1">IF(ISNUMBER(OFFSET(INDIRECT("'"&amp;'DATA for charts'!L$5&amp;"'!$c551"),$A2910,0)),OFFSET(INDIRECT("'"&amp;'DATA for charts'!L$5&amp;"'!$c551"),$A2910,0),"")</f>
        <v/>
      </c>
      <c r="M2910" s="238" t="str">
        <f ca="1">IF(ISNUMBER(OFFSET(INDIRECT("'"&amp;'DATA for charts'!M$5&amp;"'!$c551"),$A2910,0)),OFFSET(INDIRECT("'"&amp;'DATA for charts'!M$5&amp;"'!$c551"),$A2910,0),"")</f>
        <v/>
      </c>
      <c r="N2910" s="238" t="str">
        <f ca="1">IF(ISNUMBER(OFFSET(INDIRECT("'"&amp;'DATA for charts'!N$5&amp;"'!$c551"),$A2910,0)),OFFSET(INDIRECT("'"&amp;'DATA for charts'!N$5&amp;"'!$c551"),$A2910,0),"")</f>
        <v/>
      </c>
      <c r="O2910" s="238" t="str">
        <f ca="1">IF(ISNUMBER(OFFSET(INDIRECT("'"&amp;'DATA for charts'!O$5&amp;"'!$c551"),$A2910,0)),OFFSET(INDIRECT("'"&amp;'DATA for charts'!O$5&amp;"'!$c551"),$A2910,0),"")</f>
        <v/>
      </c>
      <c r="P2910" s="238" t="str">
        <f ca="1">IF(ISNUMBER(OFFSET(INDIRECT("'"&amp;'DATA for charts'!P$5&amp;"'!$c551"),$A2910,0)),OFFSET(INDIRECT("'"&amp;'DATA for charts'!P$5&amp;"'!$c551"),$A2910,0),"")</f>
        <v/>
      </c>
      <c r="Q2910" s="238" t="str">
        <f ca="1">IF(ISNUMBER(OFFSET(INDIRECT("'"&amp;'DATA for charts'!Q$5&amp;"'!$c551"),$A2910,0)),OFFSET(INDIRECT("'"&amp;'DATA for charts'!Q$5&amp;"'!$c551"),$A2910,0),"")</f>
        <v/>
      </c>
      <c r="R2910" s="238" t="str">
        <f ca="1">IF(ISNUMBER(OFFSET(INDIRECT("'"&amp;'DATA for charts'!R$5&amp;"'!$c551"),$A2910,0)),OFFSET(INDIRECT("'"&amp;'DATA for charts'!R$5&amp;"'!$c551"),$A2910,0),"")</f>
        <v/>
      </c>
      <c r="S2910" s="238" t="str">
        <f ca="1">IF(ISNUMBER(OFFSET(INDIRECT("'"&amp;'DATA for charts'!S$5&amp;"'!$c551"),$A2910,0)),OFFSET(INDIRECT("'"&amp;'DATA for charts'!S$5&amp;"'!$c551"),$A2910,0),"")</f>
        <v/>
      </c>
    </row>
  </sheetData>
  <phoneticPr fontId="0" type="noConversion"/>
  <pageMargins left="0.5" right="0.5" top="0.5" bottom="0.5" header="0.5" footer="0.5"/>
  <pageSetup scale="10" orientation="portrait" horizontalDpi="4294967293" verticalDpi="4294967293" r:id="rId1"/>
  <headerFooter alignWithMargins="0"/>
  <rowBreaks count="14" manualBreak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count="1" manualBreakCount="1">
    <brk id="1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transitionEvaluation="1" codeName="Sheet18">
    <pageSetUpPr fitToPage="1"/>
  </sheetPr>
  <dimension ref="A3:Z579"/>
  <sheetViews>
    <sheetView showGridLines="0" zoomScale="75" zoomScaleNormal="75" workbookViewId="0"/>
  </sheetViews>
  <sheetFormatPr defaultColWidth="9.77734375" defaultRowHeight="15"/>
  <cols>
    <col min="2" max="2" width="8.88671875" customWidth="1"/>
    <col min="3" max="3" width="9.77734375" customWidth="1"/>
    <col min="6" max="6" width="9.77734375" customWidth="1"/>
    <col min="8" max="8" width="7.77734375" customWidth="1"/>
    <col min="9" max="15" width="8.77734375" customWidth="1"/>
    <col min="16" max="16" width="11.21875" customWidth="1"/>
    <col min="17" max="17" width="8.77734375" customWidth="1"/>
    <col min="18" max="25" width="8.33203125" customWidth="1"/>
    <col min="26" max="29" width="8.77734375" customWidth="1"/>
  </cols>
  <sheetData>
    <row r="3" spans="1:6">
      <c r="A3" t="s">
        <v>138</v>
      </c>
      <c r="F3" s="147" t="s">
        <v>644</v>
      </c>
    </row>
    <row r="4" spans="1:6">
      <c r="A4" s="147" t="s">
        <v>645</v>
      </c>
    </row>
    <row r="6" spans="1:6">
      <c r="A6" t="s">
        <v>139</v>
      </c>
    </row>
    <row r="8" spans="1:6">
      <c r="A8" s="147" t="s">
        <v>646</v>
      </c>
    </row>
    <row r="10" spans="1:6">
      <c r="A10" s="147" t="s">
        <v>647</v>
      </c>
    </row>
    <row r="11" spans="1:6">
      <c r="A11" s="147"/>
    </row>
    <row r="12" spans="1:6">
      <c r="A12" s="147" t="s">
        <v>648</v>
      </c>
    </row>
    <row r="14" spans="1:6">
      <c r="A14" s="147" t="s">
        <v>1145</v>
      </c>
    </row>
    <row r="15" spans="1:6">
      <c r="A15" s="147" t="s">
        <v>1146</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258"/>
    </row>
    <row r="32" spans="1:3">
      <c r="A32" s="147" t="s">
        <v>1147</v>
      </c>
    </row>
    <row r="33" spans="1:9">
      <c r="A33" s="147" t="s">
        <v>649</v>
      </c>
    </row>
    <row r="35" spans="1:9">
      <c r="A35" s="539" t="s">
        <v>853</v>
      </c>
      <c r="B35" s="539" t="s">
        <v>673</v>
      </c>
      <c r="C35" s="285" t="s">
        <v>674</v>
      </c>
    </row>
    <row r="36" spans="1:9">
      <c r="A36" s="539" t="s">
        <v>143</v>
      </c>
      <c r="B36" s="539">
        <v>4</v>
      </c>
      <c r="C36" s="539">
        <v>8</v>
      </c>
      <c r="F36" s="519"/>
    </row>
    <row r="38" spans="1:9">
      <c r="A38" s="262" t="s">
        <v>1148</v>
      </c>
    </row>
    <row r="39" spans="1:9" ht="15" customHeight="1">
      <c r="A39" s="263"/>
      <c r="B39" s="650" t="s">
        <v>650</v>
      </c>
      <c r="C39" s="262" t="s">
        <v>651</v>
      </c>
      <c r="D39" s="263"/>
      <c r="E39" s="263"/>
      <c r="F39" s="263"/>
    </row>
    <row r="40" spans="1:9">
      <c r="A40" s="262"/>
      <c r="B40" s="650" t="s">
        <v>652</v>
      </c>
      <c r="C40" s="262" t="s">
        <v>653</v>
      </c>
      <c r="D40" s="263"/>
      <c r="E40" s="263"/>
      <c r="F40" s="263"/>
    </row>
    <row r="41" spans="1:9">
      <c r="B41" s="650" t="s">
        <v>654</v>
      </c>
      <c r="C41" s="262" t="s">
        <v>655</v>
      </c>
      <c r="D41" s="263"/>
      <c r="E41" s="263"/>
      <c r="F41" s="263"/>
    </row>
    <row r="42" spans="1:9">
      <c r="A42" s="263"/>
      <c r="B42" s="650" t="s">
        <v>656</v>
      </c>
      <c r="C42" s="262" t="s">
        <v>657</v>
      </c>
    </row>
    <row r="43" spans="1:9">
      <c r="B43" s="650" t="s">
        <v>658</v>
      </c>
      <c r="C43" s="262" t="s">
        <v>659</v>
      </c>
    </row>
    <row r="44" spans="1:9">
      <c r="B44" s="650" t="s">
        <v>660</v>
      </c>
      <c r="C44" s="651" t="s">
        <v>661</v>
      </c>
      <c r="I44" s="147"/>
    </row>
    <row r="45" spans="1:9">
      <c r="A45" s="258"/>
      <c r="B45" s="650" t="s">
        <v>942</v>
      </c>
      <c r="C45" s="262" t="s">
        <v>1149</v>
      </c>
    </row>
    <row r="46" spans="1:9">
      <c r="B46" s="650" t="s">
        <v>943</v>
      </c>
      <c r="C46" s="262" t="s">
        <v>952</v>
      </c>
    </row>
    <row r="47" spans="1:9">
      <c r="B47" s="650" t="s">
        <v>927</v>
      </c>
      <c r="C47" s="262" t="s">
        <v>928</v>
      </c>
    </row>
    <row r="48" spans="1:9">
      <c r="B48" s="650" t="s">
        <v>662</v>
      </c>
      <c r="C48" s="651" t="s">
        <v>663</v>
      </c>
    </row>
    <row r="49" spans="1:15">
      <c r="B49" s="265"/>
      <c r="C49" s="265" t="s">
        <v>910</v>
      </c>
    </row>
    <row r="50" spans="1:15">
      <c r="A50" s="264"/>
      <c r="B50" s="265"/>
      <c r="C50" s="265" t="s">
        <v>664</v>
      </c>
    </row>
    <row r="51" spans="1:15">
      <c r="A51" s="264"/>
      <c r="B51" s="650"/>
      <c r="C51" s="265"/>
    </row>
    <row r="52" spans="1:15">
      <c r="A52" s="264"/>
      <c r="B52" s="650"/>
      <c r="C52" s="265"/>
    </row>
    <row r="53" spans="1:15">
      <c r="B53" s="650"/>
      <c r="C53" s="265"/>
    </row>
    <row r="55" spans="1:15">
      <c r="A55" s="652" t="s">
        <v>1051</v>
      </c>
      <c r="B55" s="653"/>
      <c r="C55" s="653"/>
      <c r="D55" s="653"/>
      <c r="E55" s="653"/>
      <c r="F55" s="653"/>
      <c r="G55" s="653"/>
      <c r="H55" s="653"/>
      <c r="I55" s="653"/>
      <c r="J55" s="653"/>
      <c r="K55" s="653"/>
      <c r="L55" s="653"/>
    </row>
    <row r="56" spans="1:15">
      <c r="A56" s="652" t="s">
        <v>1052</v>
      </c>
      <c r="B56" s="653"/>
      <c r="C56" s="653"/>
      <c r="D56" s="653"/>
      <c r="E56" s="653"/>
      <c r="F56" s="653"/>
      <c r="G56" s="653"/>
      <c r="H56" s="653"/>
      <c r="I56" s="653"/>
    </row>
    <row r="57" spans="1:15">
      <c r="A57" s="697"/>
    </row>
    <row r="58" spans="1:15">
      <c r="A58" s="655"/>
      <c r="G58" s="655"/>
      <c r="O58" s="147"/>
    </row>
    <row r="59" spans="1:15">
      <c r="B59" s="656"/>
      <c r="C59" s="656"/>
      <c r="D59" s="656"/>
      <c r="E59" s="656"/>
      <c r="F59" s="656"/>
    </row>
    <row r="60" spans="1:15" ht="15.75" thickBot="1"/>
    <row r="61" spans="1:15" ht="15.75">
      <c r="B61" s="267" t="s">
        <v>665</v>
      </c>
      <c r="C61" s="268" t="s">
        <v>1154</v>
      </c>
      <c r="D61" s="268" t="s">
        <v>1032</v>
      </c>
      <c r="E61" s="268"/>
      <c r="F61" s="269"/>
    </row>
    <row r="62" spans="1:15" ht="15.75">
      <c r="B62" s="270" t="s">
        <v>666</v>
      </c>
      <c r="C62" s="271"/>
      <c r="D62" s="271" t="s">
        <v>1150</v>
      </c>
      <c r="E62" s="271"/>
      <c r="F62" s="272"/>
    </row>
    <row r="63" spans="1:15" ht="16.5" thickBot="1">
      <c r="B63" s="273" t="s">
        <v>667</v>
      </c>
      <c r="C63" s="274"/>
      <c r="D63" s="645">
        <v>43610</v>
      </c>
      <c r="E63" s="274"/>
      <c r="F63" s="275"/>
    </row>
    <row r="64" spans="1:15" ht="15.75">
      <c r="B64" s="135"/>
    </row>
    <row r="65" spans="2:13" ht="15.75">
      <c r="B65" s="135"/>
    </row>
    <row r="66" spans="2:13" ht="16.5" thickBot="1">
      <c r="B66" s="135" t="s">
        <v>653</v>
      </c>
    </row>
    <row r="67" spans="2:13">
      <c r="B67" s="276"/>
      <c r="C67" s="277" t="s">
        <v>668</v>
      </c>
      <c r="D67" s="278"/>
      <c r="E67" s="279"/>
      <c r="F67" s="280"/>
      <c r="G67" s="279" t="s">
        <v>669</v>
      </c>
      <c r="H67" s="280"/>
      <c r="I67" s="281"/>
      <c r="J67" s="280"/>
      <c r="K67" s="280"/>
      <c r="L67" s="278"/>
    </row>
    <row r="68" spans="2:13">
      <c r="B68" s="282"/>
      <c r="C68" s="315" t="s">
        <v>443</v>
      </c>
      <c r="D68" s="283" t="s">
        <v>444</v>
      </c>
      <c r="E68" s="284" t="s">
        <v>670</v>
      </c>
      <c r="F68" s="285"/>
      <c r="G68" s="51"/>
      <c r="H68" s="51"/>
      <c r="I68" s="286" t="s">
        <v>671</v>
      </c>
      <c r="L68" s="287"/>
      <c r="M68" s="51"/>
    </row>
    <row r="69" spans="2:13" ht="15.75" thickBot="1">
      <c r="B69" s="288" t="s">
        <v>63</v>
      </c>
      <c r="C69" s="289" t="s">
        <v>166</v>
      </c>
      <c r="D69" s="290" t="s">
        <v>166</v>
      </c>
      <c r="E69" s="291" t="s">
        <v>167</v>
      </c>
      <c r="F69" s="542" t="s">
        <v>672</v>
      </c>
      <c r="G69" s="542" t="s">
        <v>673</v>
      </c>
      <c r="H69" s="292" t="s">
        <v>674</v>
      </c>
      <c r="I69" s="293" t="s">
        <v>167</v>
      </c>
      <c r="J69" s="542" t="s">
        <v>672</v>
      </c>
      <c r="K69" s="542" t="s">
        <v>673</v>
      </c>
      <c r="L69" s="294" t="s">
        <v>674</v>
      </c>
      <c r="M69" s="285"/>
    </row>
    <row r="70" spans="2:13">
      <c r="B70" s="276" t="s">
        <v>25</v>
      </c>
      <c r="C70" s="325">
        <v>4.05</v>
      </c>
      <c r="D70" s="646">
        <v>5.8220000000000001</v>
      </c>
      <c r="E70" s="233">
        <v>3.2549999999999999</v>
      </c>
      <c r="F70" s="234" t="s">
        <v>163</v>
      </c>
      <c r="G70" s="233">
        <v>26</v>
      </c>
      <c r="H70" s="233">
        <v>8</v>
      </c>
      <c r="I70" s="647">
        <v>5.65</v>
      </c>
      <c r="J70" s="234" t="s">
        <v>143</v>
      </c>
      <c r="K70" s="234">
        <v>22</v>
      </c>
      <c r="L70" s="648">
        <v>15</v>
      </c>
    </row>
    <row r="71" spans="2:13">
      <c r="B71" s="282" t="s">
        <v>26</v>
      </c>
      <c r="C71" s="327">
        <v>4.1630000000000003</v>
      </c>
      <c r="D71" s="643">
        <v>4.2990000000000004</v>
      </c>
      <c r="E71" s="233">
        <v>3.1659999999999999</v>
      </c>
      <c r="F71" s="234" t="s">
        <v>163</v>
      </c>
      <c r="G71" s="233">
        <v>26</v>
      </c>
      <c r="H71" s="233">
        <v>8</v>
      </c>
      <c r="I71" s="233">
        <v>5.4660000000000002</v>
      </c>
      <c r="J71" s="234" t="s">
        <v>143</v>
      </c>
      <c r="K71" s="234">
        <v>22</v>
      </c>
      <c r="L71" s="587">
        <v>15</v>
      </c>
    </row>
    <row r="72" spans="2:13">
      <c r="B72" s="282" t="s">
        <v>27</v>
      </c>
      <c r="C72" s="327">
        <v>4.37</v>
      </c>
      <c r="D72" s="643">
        <v>4.4039999999999999</v>
      </c>
      <c r="E72" s="233">
        <v>3.145</v>
      </c>
      <c r="F72" s="233" t="s">
        <v>165</v>
      </c>
      <c r="G72" s="233">
        <v>31</v>
      </c>
      <c r="H72" s="233">
        <v>24</v>
      </c>
      <c r="I72" s="233">
        <v>4.7039999999999997</v>
      </c>
      <c r="J72" s="234" t="s">
        <v>153</v>
      </c>
      <c r="K72" s="234">
        <v>26</v>
      </c>
      <c r="L72" s="587">
        <v>18</v>
      </c>
    </row>
    <row r="73" spans="2:13">
      <c r="B73" s="282" t="s">
        <v>28</v>
      </c>
      <c r="C73" s="327">
        <v>4.923</v>
      </c>
      <c r="D73" s="643">
        <v>3.0739999999999998</v>
      </c>
      <c r="E73" s="233">
        <v>3.2519999999999998</v>
      </c>
      <c r="F73" s="234" t="s">
        <v>165</v>
      </c>
      <c r="G73" s="233">
        <v>31</v>
      </c>
      <c r="H73" s="649">
        <v>24</v>
      </c>
      <c r="I73" s="233">
        <v>4.1210000000000004</v>
      </c>
      <c r="J73" s="234" t="s">
        <v>153</v>
      </c>
      <c r="K73" s="234">
        <v>26</v>
      </c>
      <c r="L73" s="587">
        <v>18</v>
      </c>
    </row>
    <row r="74" spans="2:13">
      <c r="B74" s="282" t="s">
        <v>29</v>
      </c>
      <c r="C74" s="327">
        <v>2.6819999999999999</v>
      </c>
      <c r="D74" s="643">
        <v>5.8040000000000003</v>
      </c>
      <c r="E74" s="233">
        <v>4.633</v>
      </c>
      <c r="F74" s="234" t="s">
        <v>145</v>
      </c>
      <c r="G74" s="234">
        <v>8</v>
      </c>
      <c r="H74" s="649">
        <v>9</v>
      </c>
      <c r="I74" s="233">
        <v>5.65</v>
      </c>
      <c r="J74" s="234" t="s">
        <v>143</v>
      </c>
      <c r="K74" s="234">
        <v>22</v>
      </c>
      <c r="L74" s="587">
        <v>15</v>
      </c>
    </row>
    <row r="75" spans="2:13">
      <c r="B75" s="282" t="s">
        <v>31</v>
      </c>
      <c r="C75" s="327">
        <v>0</v>
      </c>
      <c r="D75" s="643">
        <v>4.6289999999999996</v>
      </c>
      <c r="E75" s="233">
        <v>0</v>
      </c>
      <c r="F75" s="233"/>
      <c r="G75" s="233"/>
      <c r="H75" s="649"/>
      <c r="I75" s="233">
        <v>5.6479999999999997</v>
      </c>
      <c r="J75" s="234" t="s">
        <v>143</v>
      </c>
      <c r="K75" s="234">
        <v>22</v>
      </c>
      <c r="L75" s="587">
        <v>15</v>
      </c>
    </row>
    <row r="76" spans="2:13">
      <c r="B76" s="657">
        <v>660</v>
      </c>
      <c r="C76" s="327">
        <v>3.5739999999999998</v>
      </c>
      <c r="D76" s="643">
        <v>3.0139999999999998</v>
      </c>
      <c r="E76" s="233">
        <v>2.62</v>
      </c>
      <c r="F76" s="234" t="s">
        <v>163</v>
      </c>
      <c r="G76" s="233">
        <v>26</v>
      </c>
      <c r="H76" s="233">
        <v>8</v>
      </c>
      <c r="I76" s="233">
        <v>3.343</v>
      </c>
      <c r="J76" s="234" t="s">
        <v>161</v>
      </c>
      <c r="K76" s="234">
        <v>18</v>
      </c>
      <c r="L76" s="587">
        <v>15</v>
      </c>
    </row>
    <row r="77" spans="2:13">
      <c r="B77" s="657">
        <v>670</v>
      </c>
      <c r="C77" s="327">
        <v>5.484</v>
      </c>
      <c r="D77" s="643">
        <v>6.5389999999999997</v>
      </c>
      <c r="E77" s="233">
        <v>4.1219999999999999</v>
      </c>
      <c r="F77" s="234" t="s">
        <v>163</v>
      </c>
      <c r="G77" s="233">
        <v>26</v>
      </c>
      <c r="H77" s="233">
        <v>8</v>
      </c>
      <c r="I77" s="233">
        <v>6.2169999999999996</v>
      </c>
      <c r="J77" s="233" t="s">
        <v>161</v>
      </c>
      <c r="K77" s="234">
        <v>18</v>
      </c>
      <c r="L77" s="587">
        <v>14</v>
      </c>
    </row>
    <row r="78" spans="2:13">
      <c r="B78" s="657">
        <v>680</v>
      </c>
      <c r="C78" s="327">
        <v>2.2189999999999999</v>
      </c>
      <c r="D78" s="643">
        <v>5.9379999999999997</v>
      </c>
      <c r="E78" s="233">
        <v>2.1259999999999999</v>
      </c>
      <c r="F78" s="234" t="s">
        <v>163</v>
      </c>
      <c r="G78" s="233">
        <v>26</v>
      </c>
      <c r="H78" s="233">
        <v>8</v>
      </c>
      <c r="I78" s="233">
        <v>5.7610000000000001</v>
      </c>
      <c r="J78" s="234" t="s">
        <v>143</v>
      </c>
      <c r="K78" s="234">
        <v>22</v>
      </c>
      <c r="L78" s="587">
        <v>15</v>
      </c>
    </row>
    <row r="79" spans="2:13">
      <c r="B79" s="657">
        <v>685</v>
      </c>
      <c r="C79" s="327">
        <v>4.532</v>
      </c>
      <c r="D79" s="643">
        <v>9.1300000000000008</v>
      </c>
      <c r="E79" s="233">
        <v>3.169</v>
      </c>
      <c r="F79" s="234" t="s">
        <v>163</v>
      </c>
      <c r="G79" s="233">
        <v>26</v>
      </c>
      <c r="H79" s="233">
        <v>8</v>
      </c>
      <c r="I79" s="233">
        <v>6.3179999999999996</v>
      </c>
      <c r="J79" s="234" t="s">
        <v>143</v>
      </c>
      <c r="K79" s="234">
        <v>22</v>
      </c>
      <c r="L79" s="587">
        <v>15</v>
      </c>
    </row>
    <row r="80" spans="2:13">
      <c r="B80" s="657">
        <v>695</v>
      </c>
      <c r="C80" s="327">
        <v>2.7090000000000001</v>
      </c>
      <c r="D80" s="643">
        <v>8.7550000000000008</v>
      </c>
      <c r="E80" s="233">
        <v>2.1379999999999999</v>
      </c>
      <c r="F80" s="234" t="s">
        <v>163</v>
      </c>
      <c r="G80" s="233">
        <v>26</v>
      </c>
      <c r="H80" s="233">
        <v>8</v>
      </c>
      <c r="I80" s="233">
        <v>6.2320000000000002</v>
      </c>
      <c r="J80" s="234" t="s">
        <v>143</v>
      </c>
      <c r="K80" s="234">
        <v>22</v>
      </c>
      <c r="L80" s="587">
        <v>15</v>
      </c>
    </row>
    <row r="81" spans="2:12">
      <c r="B81" s="282" t="s">
        <v>32</v>
      </c>
      <c r="C81">
        <v>1.726</v>
      </c>
      <c r="D81">
        <v>2.714</v>
      </c>
      <c r="E81">
        <v>2.5510000000000002</v>
      </c>
      <c r="F81" s="234" t="s">
        <v>145</v>
      </c>
      <c r="G81" s="234">
        <v>8</v>
      </c>
      <c r="H81" s="649">
        <v>24</v>
      </c>
      <c r="I81">
        <v>3.0390000000000001</v>
      </c>
      <c r="J81" s="234" t="s">
        <v>161</v>
      </c>
      <c r="K81" s="234">
        <v>1</v>
      </c>
      <c r="L81" s="587">
        <v>15</v>
      </c>
    </row>
    <row r="82" spans="2:12">
      <c r="B82" s="282" t="s">
        <v>33</v>
      </c>
      <c r="C82">
        <v>2.1629999999999998</v>
      </c>
      <c r="D82">
        <v>1.484</v>
      </c>
      <c r="E82">
        <v>2.7610000000000001</v>
      </c>
      <c r="F82" s="234" t="s">
        <v>145</v>
      </c>
      <c r="G82" s="234">
        <v>8</v>
      </c>
      <c r="H82" s="649">
        <v>24</v>
      </c>
      <c r="I82">
        <v>2.4929999999999999</v>
      </c>
      <c r="J82" s="234" t="s">
        <v>161</v>
      </c>
      <c r="K82" s="234">
        <v>18</v>
      </c>
      <c r="L82" s="587">
        <v>14</v>
      </c>
    </row>
    <row r="83" spans="2:12">
      <c r="B83" s="282" t="s">
        <v>34</v>
      </c>
      <c r="C83">
        <v>3.5</v>
      </c>
      <c r="D83">
        <v>3.1280000000000001</v>
      </c>
      <c r="E83">
        <v>2.895</v>
      </c>
      <c r="F83" s="233" t="s">
        <v>163</v>
      </c>
      <c r="G83" s="233">
        <v>26</v>
      </c>
      <c r="H83" s="649">
        <v>8</v>
      </c>
      <c r="I83">
        <v>3.4809999999999999</v>
      </c>
      <c r="J83" s="234" t="s">
        <v>153</v>
      </c>
      <c r="K83" s="234">
        <v>26</v>
      </c>
      <c r="L83" s="587">
        <v>18</v>
      </c>
    </row>
    <row r="84" spans="2:12">
      <c r="B84" s="282" t="s">
        <v>35</v>
      </c>
      <c r="C84">
        <v>4.2699999999999996</v>
      </c>
      <c r="D84">
        <v>2.161</v>
      </c>
      <c r="E84">
        <v>2.968</v>
      </c>
      <c r="F84" s="234" t="s">
        <v>165</v>
      </c>
      <c r="G84" s="233">
        <v>31</v>
      </c>
      <c r="H84" s="649">
        <v>24</v>
      </c>
      <c r="I84">
        <v>3.052</v>
      </c>
      <c r="J84" s="234" t="s">
        <v>153</v>
      </c>
      <c r="K84" s="234">
        <v>26</v>
      </c>
      <c r="L84" s="587">
        <v>18</v>
      </c>
    </row>
    <row r="85" spans="2:12">
      <c r="B85" s="282" t="s">
        <v>36</v>
      </c>
      <c r="C85">
        <v>1.389</v>
      </c>
      <c r="D85">
        <v>2.613</v>
      </c>
      <c r="E85">
        <v>3.8820000000000001</v>
      </c>
      <c r="F85" s="234" t="s">
        <v>145</v>
      </c>
      <c r="G85" s="234">
        <v>8</v>
      </c>
      <c r="H85" s="649">
        <v>9</v>
      </c>
      <c r="I85">
        <v>3.1579999999999999</v>
      </c>
      <c r="J85" s="234" t="s">
        <v>161</v>
      </c>
      <c r="K85" s="234">
        <v>1</v>
      </c>
      <c r="L85" s="587">
        <v>15</v>
      </c>
    </row>
    <row r="86" spans="2:12">
      <c r="B86" s="282" t="s">
        <v>37</v>
      </c>
      <c r="C86">
        <v>0</v>
      </c>
      <c r="D86">
        <v>0.58599999999999997</v>
      </c>
      <c r="E86">
        <v>0</v>
      </c>
      <c r="F86" s="233"/>
      <c r="G86" s="233"/>
      <c r="H86" s="649"/>
      <c r="I86">
        <v>2.3660000000000001</v>
      </c>
      <c r="J86" s="234" t="s">
        <v>159</v>
      </c>
      <c r="K86" s="234">
        <v>10</v>
      </c>
      <c r="L86" s="587">
        <v>15</v>
      </c>
    </row>
    <row r="87" spans="2:12">
      <c r="B87" s="282" t="s">
        <v>38</v>
      </c>
      <c r="F87" s="234"/>
      <c r="G87" s="234"/>
      <c r="H87" s="566"/>
      <c r="J87" s="234"/>
      <c r="K87" s="234"/>
      <c r="L87" s="567"/>
    </row>
    <row r="88" spans="2:12">
      <c r="B88" s="657">
        <v>980</v>
      </c>
      <c r="C88">
        <v>0.72</v>
      </c>
      <c r="D88">
        <v>3.5009999999999999</v>
      </c>
      <c r="E88">
        <v>1.6930000000000001</v>
      </c>
      <c r="F88" s="234" t="s">
        <v>145</v>
      </c>
      <c r="G88" s="234">
        <v>8</v>
      </c>
      <c r="H88" s="649">
        <v>24</v>
      </c>
      <c r="I88">
        <v>3.3839999999999999</v>
      </c>
      <c r="J88" s="234" t="s">
        <v>161</v>
      </c>
      <c r="K88" s="234">
        <v>18</v>
      </c>
      <c r="L88" s="587">
        <v>14</v>
      </c>
    </row>
    <row r="89" spans="2:12">
      <c r="B89" s="657">
        <v>985</v>
      </c>
      <c r="C89">
        <v>2.8010000000000002</v>
      </c>
      <c r="D89">
        <v>7.2729999999999997</v>
      </c>
      <c r="E89">
        <v>2.754</v>
      </c>
      <c r="F89" s="234" t="s">
        <v>145</v>
      </c>
      <c r="G89" s="234">
        <v>8</v>
      </c>
      <c r="H89" s="649">
        <v>24</v>
      </c>
      <c r="I89">
        <v>3.9769999999999999</v>
      </c>
      <c r="J89" s="234" t="s">
        <v>161</v>
      </c>
      <c r="K89" s="234">
        <v>18</v>
      </c>
      <c r="L89" s="587">
        <v>14</v>
      </c>
    </row>
    <row r="90" spans="2:12">
      <c r="B90" s="657">
        <v>995</v>
      </c>
      <c r="C90">
        <v>1.33</v>
      </c>
      <c r="D90">
        <v>7.4820000000000002</v>
      </c>
      <c r="E90">
        <v>1.7110000000000001</v>
      </c>
      <c r="F90" s="233" t="s">
        <v>163</v>
      </c>
      <c r="G90" s="234">
        <v>26</v>
      </c>
      <c r="H90" s="649">
        <v>8</v>
      </c>
      <c r="I90">
        <v>4.1289999999999996</v>
      </c>
      <c r="J90" s="234" t="s">
        <v>143</v>
      </c>
      <c r="K90" s="234">
        <v>22</v>
      </c>
      <c r="L90" s="587">
        <v>14</v>
      </c>
    </row>
    <row r="91" spans="2:12">
      <c r="B91" s="282" t="s">
        <v>40</v>
      </c>
      <c r="C91" s="327">
        <v>4.2169999999999996</v>
      </c>
      <c r="D91" s="643">
        <v>0.71199999999999997</v>
      </c>
      <c r="E91" s="233">
        <v>1.802</v>
      </c>
      <c r="F91" s="234" t="s">
        <v>165</v>
      </c>
      <c r="G91" s="233">
        <v>31</v>
      </c>
      <c r="H91" s="649">
        <v>24</v>
      </c>
      <c r="I91" s="233">
        <v>1.1180000000000001</v>
      </c>
      <c r="J91" s="234" t="s">
        <v>153</v>
      </c>
      <c r="K91" s="234">
        <v>26</v>
      </c>
      <c r="L91" s="587">
        <v>17</v>
      </c>
    </row>
    <row r="92" spans="2:12">
      <c r="B92" s="282" t="s">
        <v>41</v>
      </c>
      <c r="C92" s="327">
        <v>5.0410000000000004</v>
      </c>
      <c r="D92" s="643">
        <v>0.83899999999999997</v>
      </c>
      <c r="E92" s="233">
        <v>2.2719999999999998</v>
      </c>
      <c r="F92" s="234" t="s">
        <v>163</v>
      </c>
      <c r="G92" s="234">
        <v>26</v>
      </c>
      <c r="H92" s="649">
        <v>8</v>
      </c>
      <c r="I92" s="233">
        <v>1.2709999999999999</v>
      </c>
      <c r="J92" s="234" t="s">
        <v>153</v>
      </c>
      <c r="K92" s="234">
        <v>26</v>
      </c>
      <c r="L92" s="587">
        <v>17</v>
      </c>
    </row>
    <row r="93" spans="2:12">
      <c r="B93" s="282" t="s">
        <v>42</v>
      </c>
      <c r="C93" s="327">
        <v>5.6269999999999998</v>
      </c>
      <c r="D93" s="643">
        <v>0.68799999999999994</v>
      </c>
      <c r="E93" s="233">
        <v>2.3740000000000001</v>
      </c>
      <c r="F93" s="234" t="s">
        <v>165</v>
      </c>
      <c r="G93" s="233">
        <v>31</v>
      </c>
      <c r="H93" s="649">
        <v>24</v>
      </c>
      <c r="I93" s="233">
        <v>1.1930000000000001</v>
      </c>
      <c r="J93" s="234" t="s">
        <v>153</v>
      </c>
      <c r="K93" s="234">
        <v>26</v>
      </c>
      <c r="L93" s="587">
        <v>17</v>
      </c>
    </row>
    <row r="94" spans="2:12">
      <c r="B94" s="282" t="s">
        <v>43</v>
      </c>
      <c r="C94" s="327">
        <v>5.6520000000000001</v>
      </c>
      <c r="D94" s="643">
        <v>0.95199999999999996</v>
      </c>
      <c r="E94" s="233">
        <v>2.5209999999999999</v>
      </c>
      <c r="F94" s="234" t="s">
        <v>163</v>
      </c>
      <c r="G94" s="234">
        <v>26</v>
      </c>
      <c r="H94" s="649">
        <v>8</v>
      </c>
      <c r="I94" s="233">
        <v>1.393</v>
      </c>
      <c r="J94" s="234" t="s">
        <v>153</v>
      </c>
      <c r="K94" s="234">
        <v>26</v>
      </c>
      <c r="L94" s="587">
        <v>17</v>
      </c>
    </row>
    <row r="95" spans="2:12">
      <c r="B95" s="282" t="s">
        <v>44</v>
      </c>
      <c r="C95" s="327">
        <v>6.3769999999999998</v>
      </c>
      <c r="D95" s="643">
        <v>0.80300000000000005</v>
      </c>
      <c r="E95" s="233">
        <v>2.6309999999999998</v>
      </c>
      <c r="F95" s="234" t="s">
        <v>163</v>
      </c>
      <c r="G95" s="233">
        <v>26</v>
      </c>
      <c r="H95" s="649">
        <v>8</v>
      </c>
      <c r="I95" s="233">
        <v>1.3360000000000001</v>
      </c>
      <c r="J95" s="234" t="s">
        <v>153</v>
      </c>
      <c r="K95" s="234">
        <v>26</v>
      </c>
      <c r="L95" s="587">
        <v>18</v>
      </c>
    </row>
    <row r="96" spans="2:12">
      <c r="B96" s="282" t="s">
        <v>45</v>
      </c>
      <c r="C96" s="327">
        <v>9.8510000000000009</v>
      </c>
      <c r="D96" s="643">
        <v>1.1839999999999999</v>
      </c>
      <c r="E96" s="233">
        <v>4.2190000000000003</v>
      </c>
      <c r="F96" s="234" t="s">
        <v>165</v>
      </c>
      <c r="G96" s="233">
        <v>31</v>
      </c>
      <c r="H96" s="649">
        <v>24</v>
      </c>
      <c r="I96" s="233">
        <v>1.994</v>
      </c>
      <c r="J96" s="234" t="s">
        <v>153</v>
      </c>
      <c r="K96" s="234">
        <v>26</v>
      </c>
      <c r="L96" s="587">
        <v>17</v>
      </c>
    </row>
    <row r="97" spans="2:12">
      <c r="B97" s="282" t="s">
        <v>47</v>
      </c>
      <c r="C97" s="327">
        <v>5.1159999999999997</v>
      </c>
      <c r="D97" s="643">
        <v>1.2869999999999999</v>
      </c>
      <c r="E97" s="233">
        <v>2.431</v>
      </c>
      <c r="F97" s="234" t="s">
        <v>163</v>
      </c>
      <c r="G97" s="233">
        <v>26</v>
      </c>
      <c r="H97" s="649">
        <v>8</v>
      </c>
      <c r="I97" s="233">
        <v>1.534</v>
      </c>
      <c r="J97" s="234" t="s">
        <v>153</v>
      </c>
      <c r="K97" s="234">
        <v>26</v>
      </c>
      <c r="L97" s="587">
        <v>18</v>
      </c>
    </row>
    <row r="98" spans="2:12">
      <c r="B98" s="282" t="s">
        <v>48</v>
      </c>
      <c r="C98" s="327">
        <v>4.7329999999999997</v>
      </c>
      <c r="D98" s="643">
        <v>3.6120000000000001</v>
      </c>
      <c r="E98" s="233">
        <v>2.6309999999999998</v>
      </c>
      <c r="F98" s="234" t="s">
        <v>163</v>
      </c>
      <c r="G98" s="234">
        <v>26</v>
      </c>
      <c r="H98" s="649">
        <v>8</v>
      </c>
      <c r="I98" s="233">
        <v>2.9129999999999998</v>
      </c>
      <c r="J98" s="234" t="s">
        <v>159</v>
      </c>
      <c r="K98" s="234">
        <v>12</v>
      </c>
      <c r="L98" s="587">
        <v>14</v>
      </c>
    </row>
    <row r="99" spans="2:12">
      <c r="B99" s="282" t="s">
        <v>49</v>
      </c>
      <c r="C99" s="327"/>
      <c r="D99" s="643"/>
      <c r="E99" s="233"/>
      <c r="F99" s="234"/>
      <c r="G99" s="234"/>
      <c r="H99" s="649"/>
      <c r="I99" s="233"/>
      <c r="J99" s="234"/>
      <c r="K99" s="234"/>
      <c r="L99" s="587"/>
    </row>
    <row r="100" spans="2:12">
      <c r="B100" s="282" t="s">
        <v>50</v>
      </c>
      <c r="C100" s="327"/>
      <c r="D100" s="643"/>
      <c r="E100" s="233"/>
      <c r="F100" s="233"/>
      <c r="G100" s="233"/>
      <c r="H100" s="649"/>
      <c r="I100" s="233"/>
      <c r="J100" s="233"/>
      <c r="K100" s="233"/>
      <c r="L100" s="587"/>
    </row>
    <row r="101" spans="2:12">
      <c r="B101" s="282" t="s">
        <v>51</v>
      </c>
      <c r="C101" s="327"/>
      <c r="D101" s="643"/>
      <c r="E101" s="233"/>
      <c r="F101" s="234"/>
      <c r="G101" s="234"/>
      <c r="H101" s="649"/>
      <c r="I101" s="233"/>
      <c r="J101" s="234"/>
      <c r="K101" s="234"/>
      <c r="L101" s="587"/>
    </row>
    <row r="102" spans="2:12">
      <c r="B102" s="282" t="s">
        <v>52</v>
      </c>
      <c r="C102" s="327"/>
      <c r="D102" s="643"/>
      <c r="E102" s="233"/>
      <c r="F102" s="234"/>
      <c r="G102" s="233"/>
      <c r="H102" s="233"/>
      <c r="I102" s="233"/>
      <c r="J102" s="234"/>
      <c r="K102" s="234"/>
      <c r="L102" s="587"/>
    </row>
    <row r="103" spans="2:12">
      <c r="B103" s="282" t="s">
        <v>53</v>
      </c>
      <c r="C103" s="327"/>
      <c r="D103" s="643"/>
      <c r="E103" s="233"/>
      <c r="F103" s="234"/>
      <c r="G103" s="234"/>
      <c r="H103" s="649"/>
      <c r="I103" s="233"/>
      <c r="J103" s="234"/>
      <c r="K103" s="234"/>
      <c r="L103" s="587"/>
    </row>
    <row r="104" spans="2:12">
      <c r="B104" s="282" t="s">
        <v>54</v>
      </c>
      <c r="C104" s="327"/>
      <c r="D104" s="643"/>
      <c r="E104" s="233"/>
      <c r="F104" s="234"/>
      <c r="G104" s="233"/>
      <c r="H104" s="233"/>
      <c r="I104" s="233"/>
      <c r="J104" s="234"/>
      <c r="K104" s="234"/>
      <c r="L104" s="587"/>
    </row>
    <row r="105" spans="2:12">
      <c r="B105" s="282" t="s">
        <v>55</v>
      </c>
      <c r="C105" s="327">
        <v>4.5650000000000004</v>
      </c>
      <c r="D105" s="643">
        <v>2.1000000000000001E-2</v>
      </c>
      <c r="E105" s="233">
        <v>1.948</v>
      </c>
      <c r="F105" s="234" t="s">
        <v>165</v>
      </c>
      <c r="G105" s="233">
        <v>31</v>
      </c>
      <c r="H105" s="649">
        <v>24</v>
      </c>
      <c r="I105" s="233">
        <v>0.54700000000000004</v>
      </c>
      <c r="J105" s="234" t="s">
        <v>153</v>
      </c>
      <c r="K105" s="234">
        <v>26</v>
      </c>
      <c r="L105" s="587">
        <v>18</v>
      </c>
    </row>
    <row r="106" spans="2:12">
      <c r="B106" s="282" t="s">
        <v>56</v>
      </c>
      <c r="C106" s="327">
        <v>5.9059999999999997</v>
      </c>
      <c r="D106" s="643">
        <v>6.3E-2</v>
      </c>
      <c r="E106" s="233">
        <v>2.5590000000000002</v>
      </c>
      <c r="F106" s="234" t="s">
        <v>163</v>
      </c>
      <c r="G106" s="234">
        <v>26</v>
      </c>
      <c r="H106" s="649">
        <v>8</v>
      </c>
      <c r="I106" s="233">
        <v>0.79800000000000004</v>
      </c>
      <c r="J106" s="234" t="s">
        <v>153</v>
      </c>
      <c r="K106" s="234">
        <v>26</v>
      </c>
      <c r="L106" s="587">
        <v>18</v>
      </c>
    </row>
    <row r="107" spans="2:12">
      <c r="B107" s="282" t="s">
        <v>57</v>
      </c>
      <c r="C107" s="327">
        <v>7.63</v>
      </c>
      <c r="D107" s="643">
        <v>9.6000000000000002E-2</v>
      </c>
      <c r="E107" s="233">
        <v>3.3380000000000001</v>
      </c>
      <c r="F107" s="234" t="s">
        <v>165</v>
      </c>
      <c r="G107" s="233">
        <v>31</v>
      </c>
      <c r="H107" s="649">
        <v>24</v>
      </c>
      <c r="I107" s="233">
        <v>1.0109999999999999</v>
      </c>
      <c r="J107" s="234" t="s">
        <v>153</v>
      </c>
      <c r="K107" s="234">
        <v>26</v>
      </c>
      <c r="L107" s="587">
        <v>17</v>
      </c>
    </row>
    <row r="108" spans="2:12">
      <c r="B108" s="282" t="s">
        <v>58</v>
      </c>
      <c r="C108" s="327">
        <v>6.399</v>
      </c>
      <c r="D108" s="643">
        <v>0.22800000000000001</v>
      </c>
      <c r="E108" s="233">
        <v>3.1379999999999999</v>
      </c>
      <c r="F108" s="234" t="s">
        <v>165</v>
      </c>
      <c r="G108" s="233">
        <v>31</v>
      </c>
      <c r="H108" s="649">
        <v>24</v>
      </c>
      <c r="I108" s="233">
        <v>1.208</v>
      </c>
      <c r="J108" s="234" t="s">
        <v>153</v>
      </c>
      <c r="K108" s="234">
        <v>26</v>
      </c>
      <c r="L108" s="587">
        <v>17</v>
      </c>
    </row>
    <row r="109" spans="2:12">
      <c r="B109" s="282" t="s">
        <v>59</v>
      </c>
      <c r="C109" s="327">
        <v>5.1710000000000003</v>
      </c>
      <c r="D109" s="643">
        <v>1.0840000000000001</v>
      </c>
      <c r="E109" s="233">
        <v>3.3</v>
      </c>
      <c r="F109" s="234" t="s">
        <v>165</v>
      </c>
      <c r="G109" s="233">
        <v>31</v>
      </c>
      <c r="H109" s="649">
        <v>24</v>
      </c>
      <c r="I109" s="233">
        <v>2.1669999999999998</v>
      </c>
      <c r="J109" s="234" t="s">
        <v>153</v>
      </c>
      <c r="K109" s="234">
        <v>26</v>
      </c>
      <c r="L109" s="587">
        <v>16</v>
      </c>
    </row>
    <row r="110" spans="2:12">
      <c r="B110" s="282" t="s">
        <v>60</v>
      </c>
      <c r="C110" s="327"/>
      <c r="D110" s="643"/>
      <c r="E110" s="233"/>
      <c r="F110" s="233"/>
      <c r="G110" s="233"/>
      <c r="H110" s="649"/>
      <c r="I110" s="233"/>
      <c r="J110" s="233"/>
      <c r="K110" s="233"/>
      <c r="L110" s="587"/>
    </row>
    <row r="111" spans="2:12">
      <c r="B111" s="657">
        <v>450</v>
      </c>
      <c r="C111" s="327">
        <v>3.7429999999999999</v>
      </c>
      <c r="D111" s="643">
        <v>6.1719999999999997</v>
      </c>
      <c r="E111" s="233">
        <v>2.9889999999999999</v>
      </c>
      <c r="F111" s="234" t="s">
        <v>163</v>
      </c>
      <c r="G111" s="233">
        <v>26</v>
      </c>
      <c r="H111" s="233">
        <v>8</v>
      </c>
      <c r="I111" s="233">
        <v>5.8120000000000003</v>
      </c>
      <c r="J111" s="234" t="s">
        <v>143</v>
      </c>
      <c r="K111" s="234">
        <v>22</v>
      </c>
      <c r="L111" s="587">
        <v>15</v>
      </c>
    </row>
    <row r="112" spans="2:12">
      <c r="B112" s="657">
        <v>460</v>
      </c>
      <c r="C112" s="327">
        <v>3.8279999999999998</v>
      </c>
      <c r="D112" s="643">
        <v>6.26</v>
      </c>
      <c r="E112" s="233">
        <v>3.0550000000000002</v>
      </c>
      <c r="F112" s="234" t="s">
        <v>163</v>
      </c>
      <c r="G112" s="233">
        <v>26</v>
      </c>
      <c r="H112" s="233">
        <v>8</v>
      </c>
      <c r="I112" s="233">
        <v>5.8040000000000003</v>
      </c>
      <c r="J112" s="234" t="s">
        <v>143</v>
      </c>
      <c r="K112" s="234">
        <v>22</v>
      </c>
      <c r="L112" s="587">
        <v>15</v>
      </c>
    </row>
    <row r="113" spans="2:12">
      <c r="B113" s="657">
        <v>470</v>
      </c>
      <c r="C113" s="586">
        <v>4.0419999999999998</v>
      </c>
      <c r="D113" s="643">
        <v>5.9870000000000001</v>
      </c>
      <c r="E113" s="233">
        <v>3.1179999999999999</v>
      </c>
      <c r="F113" s="234" t="s">
        <v>163</v>
      </c>
      <c r="G113" s="233">
        <v>26</v>
      </c>
      <c r="H113" s="233">
        <v>8</v>
      </c>
      <c r="I113" s="233">
        <v>5.6950000000000003</v>
      </c>
      <c r="J113" s="234" t="s">
        <v>143</v>
      </c>
      <c r="K113" s="234">
        <v>22</v>
      </c>
      <c r="L113" s="587">
        <v>15</v>
      </c>
    </row>
    <row r="114" spans="2:12">
      <c r="B114" s="282" t="s">
        <v>61</v>
      </c>
      <c r="C114" s="327">
        <v>5.141</v>
      </c>
      <c r="D114" s="643">
        <v>0.47299999999999998</v>
      </c>
      <c r="E114" s="233">
        <v>2.9569999999999999</v>
      </c>
      <c r="F114" s="234" t="s">
        <v>165</v>
      </c>
      <c r="G114" s="233">
        <v>31</v>
      </c>
      <c r="H114" s="649">
        <v>24</v>
      </c>
      <c r="I114" s="233">
        <v>1.286</v>
      </c>
      <c r="J114" s="234" t="s">
        <v>153</v>
      </c>
      <c r="K114" s="234">
        <v>26</v>
      </c>
      <c r="L114" s="587">
        <v>16</v>
      </c>
    </row>
    <row r="115" spans="2:12" ht="15.75" thickBot="1">
      <c r="B115" s="288" t="s">
        <v>62</v>
      </c>
      <c r="C115" s="568"/>
      <c r="D115" s="569"/>
      <c r="E115" s="568"/>
      <c r="F115" s="570"/>
      <c r="G115" s="570"/>
      <c r="H115" s="571"/>
      <c r="I115" s="570"/>
      <c r="J115" s="570"/>
      <c r="K115" s="570"/>
      <c r="L115" s="572"/>
    </row>
    <row r="116" spans="2:12">
      <c r="E116" s="265" t="s">
        <v>675</v>
      </c>
    </row>
    <row r="117" spans="2:12">
      <c r="E117" s="297"/>
    </row>
    <row r="118" spans="2:12">
      <c r="E118" s="297"/>
    </row>
    <row r="119" spans="2:12">
      <c r="E119" s="297"/>
    </row>
    <row r="120" spans="2:12">
      <c r="E120" s="297"/>
    </row>
    <row r="121" spans="2:12">
      <c r="E121" s="297"/>
    </row>
    <row r="122" spans="2:12">
      <c r="E122" s="297"/>
    </row>
    <row r="126" spans="2:12" ht="16.5" thickBot="1">
      <c r="B126" s="135" t="s">
        <v>655</v>
      </c>
      <c r="D126" s="519"/>
    </row>
    <row r="127" spans="2:12">
      <c r="B127" s="276"/>
      <c r="C127" s="298" t="s">
        <v>676</v>
      </c>
      <c r="D127" s="299"/>
      <c r="E127" s="279" t="s">
        <v>1151</v>
      </c>
      <c r="F127" s="279"/>
      <c r="G127" s="280"/>
      <c r="H127" s="299"/>
      <c r="I127" s="280"/>
      <c r="J127" s="280"/>
      <c r="K127" s="278"/>
    </row>
    <row r="128" spans="2:12">
      <c r="B128" s="282"/>
      <c r="C128" s="517" t="s">
        <v>677</v>
      </c>
      <c r="D128" s="658" t="s">
        <v>678</v>
      </c>
      <c r="E128" s="285"/>
      <c r="F128" s="51"/>
      <c r="G128" s="300"/>
      <c r="H128" s="147" t="s">
        <v>679</v>
      </c>
      <c r="I128" s="285"/>
      <c r="K128" s="295"/>
    </row>
    <row r="129" spans="2:11" ht="15.75" thickBot="1">
      <c r="B129" s="288" t="s">
        <v>63</v>
      </c>
      <c r="C129" s="301" t="s">
        <v>680</v>
      </c>
      <c r="D129" s="291" t="s">
        <v>680</v>
      </c>
      <c r="E129" s="542" t="s">
        <v>672</v>
      </c>
      <c r="F129" s="542" t="s">
        <v>673</v>
      </c>
      <c r="G129" s="292" t="s">
        <v>674</v>
      </c>
      <c r="H129" s="293" t="s">
        <v>680</v>
      </c>
      <c r="I129" s="542" t="s">
        <v>672</v>
      </c>
      <c r="J129" s="542" t="s">
        <v>673</v>
      </c>
      <c r="K129" s="294" t="s">
        <v>674</v>
      </c>
    </row>
    <row r="130" spans="2:11">
      <c r="B130" s="276" t="s">
        <v>74</v>
      </c>
      <c r="C130" s="573">
        <v>26.1</v>
      </c>
      <c r="D130" s="560">
        <v>-9.9</v>
      </c>
      <c r="E130" s="234" t="s">
        <v>163</v>
      </c>
      <c r="F130" s="574">
        <v>26</v>
      </c>
      <c r="G130" s="574">
        <v>8</v>
      </c>
      <c r="H130" s="575">
        <v>63.4</v>
      </c>
      <c r="I130" s="234" t="s">
        <v>161</v>
      </c>
      <c r="J130" s="574">
        <v>18</v>
      </c>
      <c r="K130" s="563">
        <v>17</v>
      </c>
    </row>
    <row r="131" spans="2:11">
      <c r="B131" s="282" t="s">
        <v>75</v>
      </c>
      <c r="C131" s="576">
        <v>25.5</v>
      </c>
      <c r="D131" s="564">
        <v>0.6</v>
      </c>
      <c r="E131" s="234" t="s">
        <v>145</v>
      </c>
      <c r="F131" s="234">
        <v>8</v>
      </c>
      <c r="G131" s="234">
        <v>11</v>
      </c>
      <c r="H131" s="562">
        <v>46</v>
      </c>
      <c r="I131" s="234" t="s">
        <v>161</v>
      </c>
      <c r="J131" s="234">
        <v>1</v>
      </c>
      <c r="K131" s="567">
        <v>17</v>
      </c>
    </row>
    <row r="132" spans="2:11">
      <c r="B132" s="282" t="s">
        <v>76</v>
      </c>
      <c r="C132" s="576">
        <v>17.600000000000001</v>
      </c>
      <c r="D132" s="564">
        <v>-16.7</v>
      </c>
      <c r="E132" s="234" t="s">
        <v>165</v>
      </c>
      <c r="F132" s="234">
        <v>31</v>
      </c>
      <c r="G132" s="234">
        <v>24</v>
      </c>
      <c r="H132" s="562">
        <v>62.1</v>
      </c>
      <c r="I132" s="234" t="s">
        <v>161</v>
      </c>
      <c r="J132" s="234">
        <v>18</v>
      </c>
      <c r="K132" s="567">
        <v>17</v>
      </c>
    </row>
    <row r="133" spans="2:11">
      <c r="B133" s="282" t="s">
        <v>77</v>
      </c>
      <c r="C133" s="576">
        <v>15</v>
      </c>
      <c r="D133" s="564">
        <v>-13.2</v>
      </c>
      <c r="E133" s="234" t="s">
        <v>165</v>
      </c>
      <c r="F133" s="234">
        <v>31</v>
      </c>
      <c r="G133" s="234">
        <v>24</v>
      </c>
      <c r="H133" s="562">
        <v>37.1</v>
      </c>
      <c r="I133" s="234" t="s">
        <v>161</v>
      </c>
      <c r="J133" s="234">
        <v>1</v>
      </c>
      <c r="K133" s="567">
        <v>17</v>
      </c>
    </row>
    <row r="134" spans="2:11">
      <c r="B134" s="551" t="s">
        <v>681</v>
      </c>
      <c r="C134" s="576">
        <v>31.8</v>
      </c>
      <c r="D134" s="564">
        <v>-5.7</v>
      </c>
      <c r="E134" s="234" t="s">
        <v>145</v>
      </c>
      <c r="F134" s="234">
        <v>8</v>
      </c>
      <c r="G134" s="234">
        <v>11</v>
      </c>
      <c r="H134" s="562">
        <v>72.5</v>
      </c>
      <c r="I134" s="234" t="s">
        <v>143</v>
      </c>
      <c r="J134" s="234">
        <v>22</v>
      </c>
      <c r="K134" s="567">
        <v>17</v>
      </c>
    </row>
    <row r="135" spans="2:11">
      <c r="B135" s="551" t="s">
        <v>682</v>
      </c>
      <c r="C135" s="576">
        <v>30.7</v>
      </c>
      <c r="D135" s="564">
        <v>7.3</v>
      </c>
      <c r="E135" s="234" t="s">
        <v>145</v>
      </c>
      <c r="F135" s="234">
        <v>8</v>
      </c>
      <c r="G135" s="234">
        <v>11</v>
      </c>
      <c r="H135" s="562">
        <v>49.7</v>
      </c>
      <c r="I135" s="234" t="s">
        <v>161</v>
      </c>
      <c r="J135" s="234">
        <v>1</v>
      </c>
      <c r="K135" s="567">
        <v>17</v>
      </c>
    </row>
    <row r="136" spans="2:11" ht="15.75" thickBot="1">
      <c r="B136" s="288" t="s">
        <v>38</v>
      </c>
      <c r="C136" s="577"/>
      <c r="D136" s="568"/>
      <c r="E136" s="570"/>
      <c r="F136" s="570"/>
      <c r="G136" s="570"/>
      <c r="H136" s="578"/>
      <c r="I136" s="570"/>
      <c r="J136" s="570"/>
      <c r="K136" s="572"/>
    </row>
    <row r="137" spans="2:11">
      <c r="E137" s="265" t="s">
        <v>675</v>
      </c>
    </row>
    <row r="148" spans="2:6">
      <c r="C148" s="659"/>
      <c r="D148" s="147"/>
      <c r="F148" s="659"/>
    </row>
    <row r="149" spans="2:6" ht="15.75">
      <c r="B149" s="135" t="s">
        <v>168</v>
      </c>
      <c r="D149" s="266"/>
    </row>
    <row r="150" spans="2:6">
      <c r="B150" t="s">
        <v>82</v>
      </c>
      <c r="F150" s="659"/>
    </row>
    <row r="151" spans="2:6">
      <c r="F151" s="659"/>
    </row>
    <row r="152" spans="2:6">
      <c r="B152" s="147" t="s">
        <v>683</v>
      </c>
      <c r="F152" s="659"/>
    </row>
    <row r="153" spans="2:6">
      <c r="B153" t="s">
        <v>95</v>
      </c>
      <c r="F153" s="659"/>
    </row>
    <row r="154" spans="2:6" ht="18.75" thickBot="1">
      <c r="B154" s="147" t="s">
        <v>684</v>
      </c>
      <c r="C154" s="285" t="s">
        <v>685</v>
      </c>
      <c r="F154" s="659"/>
    </row>
    <row r="155" spans="2:6">
      <c r="B155" s="302" t="s">
        <v>175</v>
      </c>
      <c r="C155" s="573">
        <v>1670</v>
      </c>
    </row>
    <row r="156" spans="2:6">
      <c r="B156" s="282" t="s">
        <v>171</v>
      </c>
      <c r="C156" s="576">
        <v>453</v>
      </c>
    </row>
    <row r="157" spans="2:6">
      <c r="B157" s="282" t="s">
        <v>172</v>
      </c>
      <c r="C157" s="576">
        <v>1061</v>
      </c>
    </row>
    <row r="158" spans="2:6">
      <c r="B158" s="282" t="s">
        <v>174</v>
      </c>
      <c r="C158" s="576">
        <v>1387</v>
      </c>
    </row>
    <row r="159" spans="2:6" ht="15.75" thickBot="1">
      <c r="B159" s="303" t="s">
        <v>173</v>
      </c>
      <c r="C159" s="577">
        <v>997</v>
      </c>
    </row>
    <row r="160" spans="2:6">
      <c r="B160" s="280"/>
      <c r="C160" s="147"/>
    </row>
    <row r="161" spans="2:11">
      <c r="B161" s="147" t="s">
        <v>686</v>
      </c>
      <c r="C161" s="147"/>
    </row>
    <row r="162" spans="2:11" ht="18.75" thickBot="1">
      <c r="B162" s="147" t="s">
        <v>687</v>
      </c>
      <c r="C162" s="285" t="s">
        <v>685</v>
      </c>
    </row>
    <row r="163" spans="2:11">
      <c r="B163" s="302" t="s">
        <v>688</v>
      </c>
      <c r="C163" s="573">
        <v>820</v>
      </c>
    </row>
    <row r="164" spans="2:11">
      <c r="B164" s="551" t="s">
        <v>689</v>
      </c>
      <c r="C164" s="576">
        <v>447</v>
      </c>
    </row>
    <row r="165" spans="2:11">
      <c r="B165" s="551" t="s">
        <v>690</v>
      </c>
      <c r="C165" s="576">
        <v>1037</v>
      </c>
    </row>
    <row r="166" spans="2:11" ht="15.75" thickBot="1">
      <c r="B166" s="303" t="s">
        <v>691</v>
      </c>
      <c r="C166" s="577">
        <v>598</v>
      </c>
    </row>
    <row r="167" spans="2:11">
      <c r="C167" s="147"/>
    </row>
    <row r="168" spans="2:11">
      <c r="B168" s="147" t="s">
        <v>692</v>
      </c>
      <c r="C168" s="147"/>
    </row>
    <row r="169" spans="2:11" ht="18.75" thickBot="1">
      <c r="B169" s="147" t="s">
        <v>687</v>
      </c>
      <c r="C169" s="285" t="s">
        <v>685</v>
      </c>
    </row>
    <row r="170" spans="2:11">
      <c r="B170" s="302" t="s">
        <v>693</v>
      </c>
      <c r="C170" s="573">
        <v>641</v>
      </c>
    </row>
    <row r="171" spans="2:11" ht="15.75" thickBot="1">
      <c r="B171" s="303" t="s">
        <v>694</v>
      </c>
      <c r="C171" s="577">
        <v>438</v>
      </c>
    </row>
    <row r="174" spans="2:11" ht="16.5" thickBot="1">
      <c r="B174" s="556" t="s">
        <v>695</v>
      </c>
      <c r="C174" s="265"/>
      <c r="D174" s="660"/>
      <c r="E174" s="265"/>
      <c r="F174" s="265"/>
      <c r="G174" s="265"/>
      <c r="H174" s="265"/>
      <c r="I174" s="265"/>
      <c r="J174" s="265"/>
      <c r="K174" s="265"/>
    </row>
    <row r="175" spans="2:11">
      <c r="B175" s="547"/>
      <c r="C175" s="537" t="s">
        <v>676</v>
      </c>
      <c r="D175" s="548"/>
      <c r="E175" s="548" t="s">
        <v>962</v>
      </c>
      <c r="F175" s="548"/>
      <c r="G175" s="548"/>
      <c r="H175" s="549"/>
      <c r="I175" s="548"/>
      <c r="J175" s="548"/>
      <c r="K175" s="661"/>
    </row>
    <row r="176" spans="2:11">
      <c r="B176" s="551"/>
      <c r="C176" s="538" t="s">
        <v>677</v>
      </c>
      <c r="D176" s="662" t="s">
        <v>678</v>
      </c>
      <c r="E176" s="539"/>
      <c r="F176" s="539"/>
      <c r="G176" s="663"/>
      <c r="H176" s="265" t="s">
        <v>679</v>
      </c>
      <c r="I176" s="265"/>
      <c r="J176" s="539"/>
      <c r="K176" s="664"/>
    </row>
    <row r="177" spans="2:21" ht="15.75" thickBot="1">
      <c r="B177" s="665" t="s">
        <v>63</v>
      </c>
      <c r="C177" s="540" t="s">
        <v>680</v>
      </c>
      <c r="D177" s="542" t="s">
        <v>680</v>
      </c>
      <c r="E177" s="542" t="s">
        <v>672</v>
      </c>
      <c r="F177" s="542" t="s">
        <v>673</v>
      </c>
      <c r="G177" s="542" t="s">
        <v>674</v>
      </c>
      <c r="H177" s="666" t="s">
        <v>680</v>
      </c>
      <c r="I177" s="542" t="s">
        <v>672</v>
      </c>
      <c r="J177" s="542" t="s">
        <v>673</v>
      </c>
      <c r="K177" s="546" t="s">
        <v>674</v>
      </c>
    </row>
    <row r="178" spans="2:21" ht="15.75" thickBot="1">
      <c r="B178" s="667" t="s">
        <v>25</v>
      </c>
      <c r="C178" s="579"/>
      <c r="D178" s="580"/>
      <c r="E178" s="570"/>
      <c r="F178" s="580"/>
      <c r="G178" s="580"/>
      <c r="H178" s="581"/>
      <c r="I178" s="570"/>
      <c r="J178" s="580"/>
      <c r="K178" s="582"/>
    </row>
    <row r="179" spans="2:21">
      <c r="E179" s="265" t="s">
        <v>675</v>
      </c>
    </row>
    <row r="185" spans="2:21" ht="16.5" thickBot="1">
      <c r="B185" s="556" t="s">
        <v>696</v>
      </c>
      <c r="C185" s="265"/>
      <c r="D185" s="265"/>
      <c r="E185" s="265"/>
      <c r="F185" s="265"/>
      <c r="G185" s="265"/>
      <c r="H185" s="265"/>
      <c r="I185" s="265"/>
      <c r="J185" s="265"/>
      <c r="K185" s="265"/>
      <c r="L185" s="265"/>
      <c r="M185" s="265"/>
      <c r="N185" s="265"/>
      <c r="O185" s="265"/>
      <c r="P185" s="265"/>
      <c r="Q185" s="265"/>
      <c r="R185" s="265"/>
      <c r="S185" s="297"/>
      <c r="T185" s="297"/>
      <c r="U185" s="297"/>
    </row>
    <row r="186" spans="2:21" ht="15.75">
      <c r="B186" s="549"/>
      <c r="C186" s="668"/>
      <c r="D186" s="548"/>
      <c r="E186" s="548"/>
      <c r="F186" s="669" t="s">
        <v>697</v>
      </c>
      <c r="G186" s="548"/>
      <c r="H186" s="548"/>
      <c r="I186" s="548"/>
      <c r="J186" s="548"/>
      <c r="K186" s="668"/>
      <c r="L186" s="548"/>
      <c r="M186" s="548"/>
      <c r="N186" s="669" t="s">
        <v>698</v>
      </c>
      <c r="O186" s="548"/>
      <c r="P186" s="548"/>
      <c r="Q186" s="548"/>
      <c r="R186" s="661"/>
    </row>
    <row r="187" spans="2:21">
      <c r="B187" s="552"/>
      <c r="C187" s="543" t="s">
        <v>699</v>
      </c>
      <c r="D187" s="670" t="s">
        <v>699</v>
      </c>
      <c r="E187" s="671"/>
      <c r="F187" s="265" t="s">
        <v>955</v>
      </c>
      <c r="G187" s="672"/>
      <c r="H187" s="265"/>
      <c r="I187" s="265"/>
      <c r="J187" s="265"/>
      <c r="K187" s="543" t="s">
        <v>699</v>
      </c>
      <c r="L187" s="670" t="s">
        <v>699</v>
      </c>
      <c r="M187" s="265"/>
      <c r="N187" s="265" t="s">
        <v>956</v>
      </c>
      <c r="O187" s="265"/>
      <c r="P187" s="671"/>
      <c r="Q187" s="265"/>
      <c r="R187" s="664"/>
    </row>
    <row r="188" spans="2:21">
      <c r="B188" s="552"/>
      <c r="C188" s="543" t="s">
        <v>443</v>
      </c>
      <c r="D188" s="670" t="s">
        <v>444</v>
      </c>
      <c r="E188" s="671" t="s">
        <v>700</v>
      </c>
      <c r="F188" s="265"/>
      <c r="G188" s="672"/>
      <c r="H188" s="265" t="s">
        <v>701</v>
      </c>
      <c r="I188" s="265"/>
      <c r="J188" s="265"/>
      <c r="K188" s="543" t="s">
        <v>443</v>
      </c>
      <c r="L188" s="670" t="s">
        <v>444</v>
      </c>
      <c r="M188" s="671" t="s">
        <v>700</v>
      </c>
      <c r="N188" s="265"/>
      <c r="O188" s="265"/>
      <c r="P188" s="671" t="s">
        <v>702</v>
      </c>
      <c r="Q188" s="265"/>
      <c r="R188" s="664"/>
    </row>
    <row r="189" spans="2:21" ht="16.5" thickBot="1">
      <c r="B189" s="673" t="s">
        <v>703</v>
      </c>
      <c r="C189" s="545" t="s">
        <v>128</v>
      </c>
      <c r="D189" s="674" t="s">
        <v>128</v>
      </c>
      <c r="E189" s="666" t="s">
        <v>167</v>
      </c>
      <c r="F189" s="542" t="s">
        <v>704</v>
      </c>
      <c r="G189" s="675" t="s">
        <v>674</v>
      </c>
      <c r="H189" s="542" t="s">
        <v>167</v>
      </c>
      <c r="I189" s="542" t="s">
        <v>704</v>
      </c>
      <c r="J189" s="542" t="s">
        <v>674</v>
      </c>
      <c r="K189" s="545" t="s">
        <v>128</v>
      </c>
      <c r="L189" s="674" t="s">
        <v>128</v>
      </c>
      <c r="M189" s="542" t="s">
        <v>167</v>
      </c>
      <c r="N189" s="542" t="s">
        <v>704</v>
      </c>
      <c r="O189" s="542" t="s">
        <v>674</v>
      </c>
      <c r="P189" s="666" t="s">
        <v>167</v>
      </c>
      <c r="Q189" s="542" t="s">
        <v>704</v>
      </c>
      <c r="R189" s="546" t="s">
        <v>674</v>
      </c>
    </row>
    <row r="190" spans="2:21">
      <c r="B190" s="676" t="s">
        <v>143</v>
      </c>
      <c r="C190" s="237">
        <v>663.99</v>
      </c>
      <c r="D190" s="783">
        <v>475.4</v>
      </c>
      <c r="E190" s="784">
        <v>3.1</v>
      </c>
      <c r="F190" s="234">
        <v>29</v>
      </c>
      <c r="G190" s="566">
        <v>7</v>
      </c>
      <c r="H190" s="236">
        <v>5.65</v>
      </c>
      <c r="I190" s="234">
        <v>22</v>
      </c>
      <c r="J190" s="234">
        <v>15</v>
      </c>
      <c r="K190" s="237">
        <v>277.8</v>
      </c>
      <c r="L190" s="237">
        <v>73.314059110629074</v>
      </c>
      <c r="M190">
        <v>2.3220000000000001</v>
      </c>
      <c r="N190" s="234">
        <v>7</v>
      </c>
      <c r="O190" s="234">
        <v>7</v>
      </c>
      <c r="P190" s="236">
        <v>1.982</v>
      </c>
      <c r="Q190" s="234">
        <v>22</v>
      </c>
      <c r="R190" s="567">
        <v>16</v>
      </c>
    </row>
    <row r="191" spans="2:21">
      <c r="B191" s="676" t="s">
        <v>145</v>
      </c>
      <c r="C191" s="237">
        <v>653.26</v>
      </c>
      <c r="D191" s="783">
        <v>349.2</v>
      </c>
      <c r="E191" s="784">
        <v>3.0409999999999999</v>
      </c>
      <c r="F191" s="234">
        <v>9</v>
      </c>
      <c r="G191" s="566">
        <v>7</v>
      </c>
      <c r="H191" s="236">
        <v>4.9210990990990986</v>
      </c>
      <c r="I191" s="234">
        <v>15</v>
      </c>
      <c r="J191" s="234">
        <v>15</v>
      </c>
      <c r="K191" s="237">
        <v>307.39999999999998</v>
      </c>
      <c r="L191" s="237">
        <v>24.008744577006507</v>
      </c>
      <c r="M191" s="833">
        <v>2.5510000000000002</v>
      </c>
      <c r="N191" s="234">
        <v>8</v>
      </c>
      <c r="O191" s="234">
        <v>24</v>
      </c>
      <c r="P191" s="236">
        <v>1.0960000000000001</v>
      </c>
      <c r="Q191" s="234">
        <v>15</v>
      </c>
      <c r="R191" s="567">
        <v>16</v>
      </c>
    </row>
    <row r="192" spans="2:21">
      <c r="B192" s="676" t="s">
        <v>147</v>
      </c>
      <c r="C192" s="237">
        <v>433.50799999999998</v>
      </c>
      <c r="D192" s="783">
        <v>450.3</v>
      </c>
      <c r="E192" s="784">
        <v>2.2749999999999999</v>
      </c>
      <c r="F192" s="234">
        <v>2</v>
      </c>
      <c r="G192" s="566">
        <v>7</v>
      </c>
      <c r="H192" s="236">
        <v>4.457900900900901</v>
      </c>
      <c r="I192" s="234">
        <v>24</v>
      </c>
      <c r="J192" s="234">
        <v>14</v>
      </c>
      <c r="K192" s="237">
        <v>134.4</v>
      </c>
      <c r="L192" s="237">
        <v>86.388150759219101</v>
      </c>
      <c r="M192">
        <v>1.774</v>
      </c>
      <c r="N192" s="234">
        <v>16</v>
      </c>
      <c r="O192" s="234">
        <v>7</v>
      </c>
      <c r="P192" s="236">
        <v>1.508</v>
      </c>
      <c r="Q192" s="234">
        <v>10</v>
      </c>
      <c r="R192" s="567">
        <v>15</v>
      </c>
    </row>
    <row r="193" spans="2:21">
      <c r="B193" s="676" t="s">
        <v>149</v>
      </c>
      <c r="C193" s="237">
        <v>511.036</v>
      </c>
      <c r="D193" s="783">
        <v>218.7</v>
      </c>
      <c r="E193" s="784">
        <v>2.4460000000000002</v>
      </c>
      <c r="F193" s="234">
        <v>3</v>
      </c>
      <c r="G193" s="566">
        <v>6</v>
      </c>
      <c r="H193" s="236">
        <v>3.4734774774774775</v>
      </c>
      <c r="I193" s="234">
        <v>12</v>
      </c>
      <c r="J193" s="234">
        <v>14</v>
      </c>
      <c r="K193" s="237">
        <v>275.7</v>
      </c>
      <c r="L193" s="237">
        <v>29.344021149674617</v>
      </c>
      <c r="M193">
        <v>1.9970000000000001</v>
      </c>
      <c r="N193" s="234">
        <v>2</v>
      </c>
      <c r="O193" s="234">
        <v>7</v>
      </c>
      <c r="P193" s="236">
        <v>1.093</v>
      </c>
      <c r="Q193" s="234">
        <v>7</v>
      </c>
      <c r="R193" s="567">
        <v>15</v>
      </c>
    </row>
    <row r="194" spans="2:21">
      <c r="B194" s="676" t="s">
        <v>151</v>
      </c>
      <c r="C194" s="237">
        <v>112.76900000000001</v>
      </c>
      <c r="D194" s="783">
        <v>342.7</v>
      </c>
      <c r="E194" s="784">
        <v>1.645</v>
      </c>
      <c r="F194" s="234">
        <v>3</v>
      </c>
      <c r="G194" s="566">
        <v>5</v>
      </c>
      <c r="H194" s="236">
        <v>2.7740990990990992</v>
      </c>
      <c r="I194" s="234">
        <v>10</v>
      </c>
      <c r="J194" s="234">
        <v>14</v>
      </c>
      <c r="K194" s="237">
        <v>20.100000000000001</v>
      </c>
      <c r="L194" s="237">
        <v>131.09408893709301</v>
      </c>
      <c r="M194">
        <v>1.2949999999999999</v>
      </c>
      <c r="N194" s="234">
        <v>4</v>
      </c>
      <c r="O194" s="234">
        <v>6</v>
      </c>
      <c r="P194" s="236">
        <v>1.5549999999999999</v>
      </c>
      <c r="Q194" s="234">
        <v>11</v>
      </c>
      <c r="R194" s="567">
        <v>15</v>
      </c>
    </row>
    <row r="195" spans="2:21">
      <c r="B195" s="676" t="s">
        <v>153</v>
      </c>
      <c r="C195" s="237">
        <v>2.7349999999999999</v>
      </c>
      <c r="D195" s="783">
        <v>578.29999999999995</v>
      </c>
      <c r="E195" s="784">
        <v>0.80500000000000005</v>
      </c>
      <c r="F195" s="234">
        <v>9</v>
      </c>
      <c r="G195" s="566">
        <v>5</v>
      </c>
      <c r="H195" s="236">
        <v>3.2525675675675676</v>
      </c>
      <c r="I195" s="234">
        <v>26</v>
      </c>
      <c r="J195" s="234">
        <v>15</v>
      </c>
      <c r="K195" s="237">
        <v>0</v>
      </c>
      <c r="L195" s="237">
        <v>447.49559381778698</v>
      </c>
      <c r="M195">
        <v>0</v>
      </c>
      <c r="N195" s="234"/>
      <c r="O195" s="234"/>
      <c r="P195" s="236">
        <v>2.101</v>
      </c>
      <c r="Q195" s="234">
        <v>26</v>
      </c>
      <c r="R195" s="567">
        <v>15</v>
      </c>
    </row>
    <row r="196" spans="2:21">
      <c r="B196" s="676" t="s">
        <v>155</v>
      </c>
      <c r="C196" s="237">
        <v>4.8390000000000004</v>
      </c>
      <c r="D196" s="783">
        <v>568.4</v>
      </c>
      <c r="E196" s="784">
        <v>0.59899999999999998</v>
      </c>
      <c r="F196" s="234">
        <v>25</v>
      </c>
      <c r="G196" s="566">
        <v>6</v>
      </c>
      <c r="H196" s="236">
        <v>3.3187387387387388</v>
      </c>
      <c r="I196" s="234">
        <v>17</v>
      </c>
      <c r="J196" s="234">
        <v>14</v>
      </c>
      <c r="K196" s="237">
        <v>0</v>
      </c>
      <c r="L196" s="237">
        <v>440.89621746203903</v>
      </c>
      <c r="M196">
        <v>0</v>
      </c>
      <c r="N196" s="234"/>
      <c r="O196" s="234"/>
      <c r="P196" s="236">
        <v>2.14</v>
      </c>
      <c r="Q196" s="234">
        <v>17</v>
      </c>
      <c r="R196" s="567">
        <v>15</v>
      </c>
    </row>
    <row r="197" spans="2:21">
      <c r="B197" s="676" t="s">
        <v>157</v>
      </c>
      <c r="C197" s="237">
        <v>1.3680000000000001</v>
      </c>
      <c r="D197" s="783">
        <v>658.2</v>
      </c>
      <c r="E197" s="784">
        <v>0.57199999999999995</v>
      </c>
      <c r="F197" s="234">
        <v>10</v>
      </c>
      <c r="G197" s="566">
        <v>7</v>
      </c>
      <c r="H197" s="236">
        <v>4.1921981981981986</v>
      </c>
      <c r="I197" s="234">
        <v>26</v>
      </c>
      <c r="J197" s="234">
        <v>14</v>
      </c>
      <c r="K197" s="237">
        <v>0</v>
      </c>
      <c r="L197" s="237">
        <v>532.64337039045597</v>
      </c>
      <c r="M197">
        <v>0</v>
      </c>
      <c r="N197" s="234"/>
      <c r="O197" s="234"/>
      <c r="P197" s="236">
        <v>2.6320000000000001</v>
      </c>
      <c r="Q197" s="234">
        <v>26</v>
      </c>
      <c r="R197" s="567">
        <v>15</v>
      </c>
    </row>
    <row r="198" spans="2:21">
      <c r="B198" s="676" t="s">
        <v>159</v>
      </c>
      <c r="C198" s="237">
        <v>51.756</v>
      </c>
      <c r="D198" s="783">
        <v>724.8</v>
      </c>
      <c r="E198" s="784">
        <v>1.2290000000000001</v>
      </c>
      <c r="F198" s="234">
        <v>28</v>
      </c>
      <c r="G198" s="566">
        <v>24</v>
      </c>
      <c r="H198" s="236">
        <v>5.0860180180180183</v>
      </c>
      <c r="I198" s="234">
        <v>30</v>
      </c>
      <c r="J198" s="234">
        <v>14</v>
      </c>
      <c r="K198" s="237">
        <v>2.1</v>
      </c>
      <c r="L198" s="237">
        <v>517.86605206073796</v>
      </c>
      <c r="M198">
        <v>0.113</v>
      </c>
      <c r="N198" s="234">
        <v>28</v>
      </c>
      <c r="O198" s="234">
        <v>6</v>
      </c>
      <c r="P198" s="236">
        <v>2.9609999999999999</v>
      </c>
      <c r="Q198" s="234">
        <v>30</v>
      </c>
      <c r="R198" s="567">
        <v>15</v>
      </c>
    </row>
    <row r="199" spans="2:21">
      <c r="B199" s="676" t="s">
        <v>161</v>
      </c>
      <c r="C199" s="237">
        <v>316.952</v>
      </c>
      <c r="D199" s="783">
        <v>628.4</v>
      </c>
      <c r="E199" s="784">
        <v>1.702</v>
      </c>
      <c r="F199" s="234">
        <v>6</v>
      </c>
      <c r="G199" s="566">
        <v>7</v>
      </c>
      <c r="H199" s="236">
        <v>5.5767027027027023</v>
      </c>
      <c r="I199" s="234">
        <v>18</v>
      </c>
      <c r="J199" s="234">
        <v>14</v>
      </c>
      <c r="K199" s="237">
        <v>80.5</v>
      </c>
      <c r="L199" s="237">
        <v>296.18797451193097</v>
      </c>
      <c r="M199">
        <v>1.2010000000000001</v>
      </c>
      <c r="N199" s="584">
        <v>6</v>
      </c>
      <c r="O199" s="234">
        <v>7</v>
      </c>
      <c r="P199" s="834">
        <v>3.0390000000000001</v>
      </c>
      <c r="Q199" s="234">
        <v>1</v>
      </c>
      <c r="R199" s="835">
        <v>15</v>
      </c>
    </row>
    <row r="200" spans="2:21">
      <c r="B200" s="676" t="s">
        <v>163</v>
      </c>
      <c r="C200" s="237">
        <v>598.66399999999999</v>
      </c>
      <c r="D200" s="783">
        <v>394.3</v>
      </c>
      <c r="E200" s="784">
        <v>3.2549999999999999</v>
      </c>
      <c r="F200" s="234">
        <v>26</v>
      </c>
      <c r="G200" s="566">
        <v>8</v>
      </c>
      <c r="H200" s="236">
        <v>5.4759189189189188</v>
      </c>
      <c r="I200" s="234">
        <v>28</v>
      </c>
      <c r="J200" s="234">
        <v>14</v>
      </c>
      <c r="K200" s="237">
        <v>298.2</v>
      </c>
      <c r="L200" s="237">
        <v>72.670146420824295</v>
      </c>
      <c r="M200">
        <v>2.427</v>
      </c>
      <c r="N200" s="234">
        <v>1</v>
      </c>
      <c r="O200" s="234">
        <v>7</v>
      </c>
      <c r="P200" s="236">
        <v>1.982</v>
      </c>
      <c r="Q200" s="234">
        <v>6</v>
      </c>
      <c r="R200" s="567">
        <v>15</v>
      </c>
    </row>
    <row r="201" spans="2:21" ht="15.75" thickBot="1">
      <c r="B201" s="677" t="s">
        <v>165</v>
      </c>
      <c r="C201" s="237">
        <v>698.70399999999995</v>
      </c>
      <c r="D201" s="783">
        <v>433.3</v>
      </c>
      <c r="E201" s="784">
        <v>3.1709999999999998</v>
      </c>
      <c r="F201" s="570">
        <v>31</v>
      </c>
      <c r="G201" s="571">
        <v>24</v>
      </c>
      <c r="H201" s="236">
        <v>5.5369999999999999</v>
      </c>
      <c r="I201" s="570">
        <v>1</v>
      </c>
      <c r="J201" s="570">
        <v>14</v>
      </c>
      <c r="K201" s="237">
        <v>329.8</v>
      </c>
      <c r="L201" s="237">
        <v>62.091580802603033</v>
      </c>
      <c r="M201">
        <v>2.12</v>
      </c>
      <c r="N201" s="570">
        <v>31</v>
      </c>
      <c r="O201" s="570">
        <v>8</v>
      </c>
      <c r="P201" s="236">
        <v>2.069</v>
      </c>
      <c r="Q201" s="570">
        <v>1</v>
      </c>
      <c r="R201" s="572">
        <v>15</v>
      </c>
    </row>
    <row r="202" spans="2:21">
      <c r="O202" s="259"/>
      <c r="P202" s="259"/>
      <c r="Q202" s="259"/>
      <c r="R202" s="258"/>
      <c r="S202" s="258"/>
      <c r="T202" s="258"/>
      <c r="U202" s="258"/>
    </row>
    <row r="203" spans="2:21">
      <c r="B203" s="818" t="s">
        <v>1115</v>
      </c>
      <c r="C203">
        <f>SUM(C190:C201)</f>
        <v>4049.5809999999992</v>
      </c>
      <c r="D203">
        <f>SUM(D190:D201)</f>
        <v>5822</v>
      </c>
      <c r="K203">
        <f t="shared" ref="K203:L203" si="0">SUM(K190:K201)</f>
        <v>1726</v>
      </c>
      <c r="L203">
        <f t="shared" si="0"/>
        <v>2714.0000000000005</v>
      </c>
      <c r="O203" s="259"/>
      <c r="P203" s="259"/>
      <c r="Q203" s="259"/>
      <c r="R203" s="258"/>
      <c r="S203" s="258"/>
      <c r="T203" s="258"/>
      <c r="U203" s="258"/>
    </row>
    <row r="204" spans="2:21">
      <c r="B204" s="818" t="s">
        <v>255</v>
      </c>
      <c r="E204">
        <f>MAX(E190:E201)</f>
        <v>3.2549999999999999</v>
      </c>
      <c r="H204">
        <f>MAX(H190:H201)</f>
        <v>5.65</v>
      </c>
      <c r="M204" s="833">
        <f>MAX(M190:M201)</f>
        <v>2.5510000000000002</v>
      </c>
      <c r="O204" s="259"/>
      <c r="P204" s="833">
        <f>MAX(P190:P201)</f>
        <v>3.0390000000000001</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6.5" thickBot="1">
      <c r="B225" s="135" t="s">
        <v>1054</v>
      </c>
      <c r="L225" s="687"/>
    </row>
    <row r="226" spans="2:20">
      <c r="B226" s="276"/>
      <c r="C226" s="279" t="s">
        <v>705</v>
      </c>
      <c r="D226" s="279"/>
      <c r="E226" s="280"/>
      <c r="F226" s="280"/>
      <c r="G226" s="280"/>
      <c r="H226" s="309"/>
      <c r="I226" s="549"/>
      <c r="J226" s="550" t="s">
        <v>706</v>
      </c>
      <c r="K226" s="541"/>
      <c r="L226" s="299"/>
      <c r="M226" s="548"/>
      <c r="N226" s="548" t="s">
        <v>930</v>
      </c>
      <c r="O226" s="548"/>
      <c r="P226" s="548"/>
      <c r="Q226" s="548"/>
      <c r="R226" s="688"/>
      <c r="S226" s="548"/>
      <c r="T226" s="661"/>
    </row>
    <row r="227" spans="2:20" ht="15.75">
      <c r="B227" s="282"/>
      <c r="C227" s="314"/>
      <c r="D227" s="315" t="s">
        <v>1152</v>
      </c>
      <c r="F227" s="316"/>
      <c r="G227" s="317" t="s">
        <v>1153</v>
      </c>
      <c r="H227" s="297"/>
      <c r="I227" s="554" t="s">
        <v>707</v>
      </c>
      <c r="J227" s="679" t="s">
        <v>708</v>
      </c>
      <c r="K227" s="555" t="s">
        <v>709</v>
      </c>
      <c r="L227" s="680" t="s">
        <v>931</v>
      </c>
      <c r="M227" s="681"/>
      <c r="N227" s="672"/>
      <c r="O227" s="681" t="s">
        <v>958</v>
      </c>
      <c r="P227" s="681"/>
      <c r="Q227" s="265"/>
      <c r="R227" s="689" t="s">
        <v>932</v>
      </c>
      <c r="S227" s="681"/>
      <c r="T227" s="664"/>
    </row>
    <row r="228" spans="2:20">
      <c r="B228" s="321" t="s">
        <v>710</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thickBot="1">
      <c r="B229" s="323" t="s">
        <v>83</v>
      </c>
      <c r="C229" s="543" t="s">
        <v>924</v>
      </c>
      <c r="D229" s="285" t="s">
        <v>711</v>
      </c>
      <c r="E229" s="285" t="s">
        <v>711</v>
      </c>
      <c r="F229" s="553" t="s">
        <v>924</v>
      </c>
      <c r="G229" s="285" t="s">
        <v>711</v>
      </c>
      <c r="H229" s="285" t="s">
        <v>711</v>
      </c>
      <c r="I229" s="545" t="s">
        <v>680</v>
      </c>
      <c r="J229" s="542" t="s">
        <v>680</v>
      </c>
      <c r="K229" s="546" t="s">
        <v>680</v>
      </c>
      <c r="L229" s="545" t="s">
        <v>924</v>
      </c>
      <c r="M229" s="542" t="s">
        <v>924</v>
      </c>
      <c r="N229" s="675" t="s">
        <v>924</v>
      </c>
      <c r="O229" s="542" t="s">
        <v>924</v>
      </c>
      <c r="P229" s="542" t="s">
        <v>924</v>
      </c>
      <c r="Q229" s="542" t="s">
        <v>924</v>
      </c>
      <c r="R229" s="666" t="s">
        <v>924</v>
      </c>
      <c r="S229" s="542" t="s">
        <v>924</v>
      </c>
      <c r="T229" s="546" t="s">
        <v>924</v>
      </c>
    </row>
    <row r="230" spans="2:20">
      <c r="B230" s="324">
        <v>1</v>
      </c>
      <c r="C230">
        <v>0</v>
      </c>
      <c r="D230">
        <v>0</v>
      </c>
      <c r="E230">
        <v>0</v>
      </c>
      <c r="F230">
        <v>0</v>
      </c>
      <c r="G230">
        <v>0</v>
      </c>
      <c r="H230">
        <v>0</v>
      </c>
      <c r="I230" s="644">
        <v>-30.28220323974918</v>
      </c>
      <c r="J230" s="644">
        <v>3.6876104625902713</v>
      </c>
      <c r="K230" s="644">
        <v>0.75692557816313411</v>
      </c>
      <c r="L230">
        <v>0</v>
      </c>
      <c r="M230">
        <v>0</v>
      </c>
      <c r="N230">
        <v>0</v>
      </c>
      <c r="O230">
        <v>0</v>
      </c>
      <c r="P230">
        <v>0</v>
      </c>
      <c r="Q230">
        <v>0</v>
      </c>
      <c r="R230">
        <v>0</v>
      </c>
      <c r="S230">
        <v>0</v>
      </c>
      <c r="T230">
        <v>0</v>
      </c>
    </row>
    <row r="231" spans="2:20">
      <c r="B231" s="326">
        <v>2</v>
      </c>
      <c r="C231">
        <v>0</v>
      </c>
      <c r="D231">
        <v>0</v>
      </c>
      <c r="E231">
        <v>0</v>
      </c>
      <c r="F231">
        <v>0</v>
      </c>
      <c r="G231">
        <v>0</v>
      </c>
      <c r="H231">
        <v>0</v>
      </c>
      <c r="I231" s="644">
        <v>-27.456656327424668</v>
      </c>
      <c r="J231" s="644">
        <v>4.4245119544086151</v>
      </c>
      <c r="K231" s="644">
        <v>0.16261402127383917</v>
      </c>
      <c r="L231">
        <v>0</v>
      </c>
      <c r="M231">
        <v>0</v>
      </c>
      <c r="N231">
        <v>0</v>
      </c>
      <c r="O231">
        <v>0</v>
      </c>
      <c r="P231">
        <v>0</v>
      </c>
      <c r="Q231">
        <v>0</v>
      </c>
      <c r="R231">
        <v>0</v>
      </c>
      <c r="S231">
        <v>0</v>
      </c>
      <c r="T231">
        <v>0</v>
      </c>
    </row>
    <row r="232" spans="2:20">
      <c r="B232" s="326">
        <v>3</v>
      </c>
      <c r="C232">
        <v>0</v>
      </c>
      <c r="D232">
        <v>0</v>
      </c>
      <c r="E232">
        <v>0</v>
      </c>
      <c r="F232">
        <v>0</v>
      </c>
      <c r="G232">
        <v>0</v>
      </c>
      <c r="H232">
        <v>0</v>
      </c>
      <c r="I232" s="644">
        <v>-33.837683191739075</v>
      </c>
      <c r="J232" s="644">
        <v>3.8942670685042344</v>
      </c>
      <c r="K232" s="644">
        <v>-1.4340635026528048</v>
      </c>
      <c r="L232">
        <v>0</v>
      </c>
      <c r="M232">
        <v>0</v>
      </c>
      <c r="N232">
        <v>0</v>
      </c>
      <c r="O232">
        <v>0</v>
      </c>
      <c r="P232">
        <v>0</v>
      </c>
      <c r="Q232">
        <v>0</v>
      </c>
      <c r="R232">
        <v>0</v>
      </c>
      <c r="S232">
        <v>0</v>
      </c>
      <c r="T232">
        <v>0</v>
      </c>
    </row>
    <row r="233" spans="2:20">
      <c r="B233" s="326">
        <v>4</v>
      </c>
      <c r="C233">
        <v>0</v>
      </c>
      <c r="D233">
        <v>0</v>
      </c>
      <c r="E233">
        <v>0</v>
      </c>
      <c r="F233">
        <v>0</v>
      </c>
      <c r="G233">
        <v>0</v>
      </c>
      <c r="H233">
        <v>0</v>
      </c>
      <c r="I233" s="644">
        <v>-37.566961070627315</v>
      </c>
      <c r="J233" s="644">
        <v>3.6721448593060586</v>
      </c>
      <c r="K233" s="644">
        <v>-2.7014810316691751</v>
      </c>
      <c r="L233">
        <v>0</v>
      </c>
      <c r="M233">
        <v>0</v>
      </c>
      <c r="N233">
        <v>0</v>
      </c>
      <c r="O233">
        <v>0</v>
      </c>
      <c r="P233">
        <v>0</v>
      </c>
      <c r="Q233">
        <v>0</v>
      </c>
      <c r="R233">
        <v>0</v>
      </c>
      <c r="S233">
        <v>0</v>
      </c>
      <c r="T233">
        <v>0</v>
      </c>
    </row>
    <row r="234" spans="2:20">
      <c r="B234" s="326">
        <v>5</v>
      </c>
      <c r="C234">
        <v>0</v>
      </c>
      <c r="D234">
        <v>0</v>
      </c>
      <c r="E234">
        <v>0</v>
      </c>
      <c r="F234">
        <v>0</v>
      </c>
      <c r="G234">
        <v>0</v>
      </c>
      <c r="H234">
        <v>0</v>
      </c>
      <c r="I234" s="644">
        <v>-35.023052824000558</v>
      </c>
      <c r="J234" s="644">
        <v>3.6641383369906748</v>
      </c>
      <c r="K234" s="644">
        <v>-4.1001615672649905</v>
      </c>
      <c r="L234">
        <v>0</v>
      </c>
      <c r="M234">
        <v>0</v>
      </c>
      <c r="N234">
        <v>0</v>
      </c>
      <c r="O234">
        <v>0</v>
      </c>
      <c r="P234">
        <v>0</v>
      </c>
      <c r="Q234">
        <v>0</v>
      </c>
      <c r="R234">
        <v>0</v>
      </c>
      <c r="S234">
        <v>0</v>
      </c>
      <c r="T234">
        <v>0</v>
      </c>
    </row>
    <row r="235" spans="2:20">
      <c r="B235" s="326">
        <v>6</v>
      </c>
      <c r="C235">
        <v>15</v>
      </c>
      <c r="D235">
        <v>9.31</v>
      </c>
      <c r="E235">
        <v>9.31</v>
      </c>
      <c r="F235">
        <v>90</v>
      </c>
      <c r="G235">
        <v>25.87</v>
      </c>
      <c r="H235">
        <v>25.87</v>
      </c>
      <c r="I235" s="644">
        <v>-35.992975231162092</v>
      </c>
      <c r="J235" s="644">
        <v>3.8029506150738257</v>
      </c>
      <c r="K235" s="644">
        <v>-1.7789543831850096</v>
      </c>
      <c r="L235">
        <v>0</v>
      </c>
      <c r="M235">
        <v>0</v>
      </c>
      <c r="N235">
        <v>0</v>
      </c>
      <c r="O235">
        <v>5.6</v>
      </c>
      <c r="P235">
        <v>3.06</v>
      </c>
      <c r="Q235">
        <v>7.01</v>
      </c>
      <c r="R235">
        <v>15.55</v>
      </c>
      <c r="S235">
        <v>8.51</v>
      </c>
      <c r="T235">
        <v>19.48</v>
      </c>
    </row>
    <row r="236" spans="2:20">
      <c r="B236" s="326">
        <v>7</v>
      </c>
      <c r="C236">
        <v>60</v>
      </c>
      <c r="D236">
        <v>36.36</v>
      </c>
      <c r="E236">
        <v>36.36</v>
      </c>
      <c r="F236">
        <v>275</v>
      </c>
      <c r="G236">
        <v>52.6</v>
      </c>
      <c r="H236">
        <v>52.6</v>
      </c>
      <c r="I236" s="644">
        <v>-38.701589857157643</v>
      </c>
      <c r="J236" s="644">
        <v>4.32130723892584</v>
      </c>
      <c r="K236" s="644">
        <v>0.21141098124058999</v>
      </c>
      <c r="L236">
        <v>0</v>
      </c>
      <c r="M236">
        <v>0</v>
      </c>
      <c r="N236">
        <v>0</v>
      </c>
      <c r="O236">
        <v>21.85</v>
      </c>
      <c r="P236">
        <v>11.96</v>
      </c>
      <c r="Q236">
        <v>27.38</v>
      </c>
      <c r="R236">
        <v>31.61</v>
      </c>
      <c r="S236">
        <v>17.3</v>
      </c>
      <c r="T236">
        <v>39.61</v>
      </c>
    </row>
    <row r="237" spans="2:20">
      <c r="B237" s="326">
        <v>8</v>
      </c>
      <c r="C237">
        <v>111</v>
      </c>
      <c r="D237">
        <v>66.16</v>
      </c>
      <c r="E237">
        <v>66.069999999999993</v>
      </c>
      <c r="F237">
        <v>479</v>
      </c>
      <c r="G237">
        <v>79.83</v>
      </c>
      <c r="H237">
        <v>79.83</v>
      </c>
      <c r="I237" s="644">
        <v>-35.423547847280048</v>
      </c>
      <c r="J237" s="644">
        <v>4.394524535439416</v>
      </c>
      <c r="K237" s="644">
        <v>1.1997825226619625</v>
      </c>
      <c r="L237">
        <v>104.3</v>
      </c>
      <c r="M237">
        <v>55.73</v>
      </c>
      <c r="N237">
        <v>138.85</v>
      </c>
      <c r="O237">
        <v>39.76</v>
      </c>
      <c r="P237">
        <v>21.77</v>
      </c>
      <c r="Q237">
        <v>49.82</v>
      </c>
      <c r="R237">
        <v>47.98</v>
      </c>
      <c r="S237">
        <v>26.27</v>
      </c>
      <c r="T237">
        <v>60.11</v>
      </c>
    </row>
    <row r="238" spans="2:20">
      <c r="B238" s="326">
        <v>9</v>
      </c>
      <c r="C238">
        <v>158</v>
      </c>
      <c r="D238">
        <v>93.88</v>
      </c>
      <c r="E238">
        <v>92.71</v>
      </c>
      <c r="F238">
        <v>668</v>
      </c>
      <c r="G238">
        <v>166.73</v>
      </c>
      <c r="H238">
        <v>101.35</v>
      </c>
      <c r="I238" s="644">
        <v>-36.868879504929254</v>
      </c>
      <c r="J238" s="644">
        <v>4.9063980109150407</v>
      </c>
      <c r="K238" s="644">
        <v>2.2848786989659402</v>
      </c>
      <c r="L238">
        <v>325.7</v>
      </c>
      <c r="M238">
        <v>176.5</v>
      </c>
      <c r="N238">
        <v>409.45</v>
      </c>
      <c r="O238">
        <v>56.42</v>
      </c>
      <c r="P238">
        <v>30.88</v>
      </c>
      <c r="Q238">
        <v>70.69</v>
      </c>
      <c r="R238">
        <v>66.84</v>
      </c>
      <c r="S238">
        <v>36.47</v>
      </c>
      <c r="T238">
        <v>89.08</v>
      </c>
    </row>
    <row r="239" spans="2:20">
      <c r="B239" s="326">
        <v>10</v>
      </c>
      <c r="C239">
        <v>195</v>
      </c>
      <c r="D239">
        <v>116.03</v>
      </c>
      <c r="E239">
        <v>113.11</v>
      </c>
      <c r="F239">
        <v>827</v>
      </c>
      <c r="G239">
        <v>296.45</v>
      </c>
      <c r="H239">
        <v>117.44</v>
      </c>
      <c r="I239" s="644">
        <v>-36.103136284509617</v>
      </c>
      <c r="J239" s="644">
        <v>6.2007965965145786</v>
      </c>
      <c r="K239" s="644">
        <v>5.0590561531802791</v>
      </c>
      <c r="L239">
        <v>484.4</v>
      </c>
      <c r="M239">
        <v>265.7</v>
      </c>
      <c r="N239">
        <v>592.98</v>
      </c>
      <c r="O239">
        <v>69.73</v>
      </c>
      <c r="P239">
        <v>38.17</v>
      </c>
      <c r="Q239">
        <v>87.37</v>
      </c>
      <c r="R239">
        <v>112.79</v>
      </c>
      <c r="S239">
        <v>60.56</v>
      </c>
      <c r="T239">
        <v>163.22</v>
      </c>
    </row>
    <row r="240" spans="2:20">
      <c r="B240" s="326">
        <v>11</v>
      </c>
      <c r="C240">
        <v>263</v>
      </c>
      <c r="D240">
        <v>156.44</v>
      </c>
      <c r="E240">
        <v>148.79</v>
      </c>
      <c r="F240">
        <v>941</v>
      </c>
      <c r="G240">
        <v>390.91</v>
      </c>
      <c r="H240">
        <v>126.74</v>
      </c>
      <c r="I240" s="644">
        <v>-34.563596480487377</v>
      </c>
      <c r="J240" s="644">
        <v>6.9764950476280205</v>
      </c>
      <c r="K240" s="644">
        <v>5.4079417274440402</v>
      </c>
      <c r="L240">
        <v>593.5</v>
      </c>
      <c r="M240">
        <v>327.31</v>
      </c>
      <c r="N240">
        <v>719.04</v>
      </c>
      <c r="O240">
        <v>94.02</v>
      </c>
      <c r="P240">
        <v>51.47</v>
      </c>
      <c r="Q240">
        <v>117.8</v>
      </c>
      <c r="R240">
        <v>166.86</v>
      </c>
      <c r="S240">
        <v>88.94</v>
      </c>
      <c r="T240">
        <v>238.46</v>
      </c>
    </row>
    <row r="241" spans="2:26">
      <c r="B241" s="326">
        <v>12</v>
      </c>
      <c r="C241">
        <v>278</v>
      </c>
      <c r="D241">
        <v>165.66</v>
      </c>
      <c r="E241">
        <v>158.81</v>
      </c>
      <c r="F241">
        <v>1003</v>
      </c>
      <c r="G241">
        <v>441.65</v>
      </c>
      <c r="H241">
        <v>130.36000000000001</v>
      </c>
      <c r="I241" s="644">
        <v>-33.67634027504343</v>
      </c>
      <c r="J241" s="644">
        <v>6.2647398653459163</v>
      </c>
      <c r="K241" s="644">
        <v>5.1146987170886291</v>
      </c>
      <c r="L241">
        <v>653.9</v>
      </c>
      <c r="M241">
        <v>361.31</v>
      </c>
      <c r="N241">
        <v>788.87</v>
      </c>
      <c r="O241">
        <v>99.56</v>
      </c>
      <c r="P241">
        <v>54.5</v>
      </c>
      <c r="Q241">
        <v>124.74</v>
      </c>
      <c r="R241">
        <v>201.93</v>
      </c>
      <c r="S241">
        <v>107.5</v>
      </c>
      <c r="T241">
        <v>283.58999999999997</v>
      </c>
    </row>
    <row r="242" spans="2:26">
      <c r="B242" s="326">
        <v>13</v>
      </c>
      <c r="C242">
        <v>277</v>
      </c>
      <c r="D242">
        <v>165.04</v>
      </c>
      <c r="E242">
        <v>159.18</v>
      </c>
      <c r="F242">
        <v>1008</v>
      </c>
      <c r="G242">
        <v>445.59</v>
      </c>
      <c r="H242">
        <v>238.98</v>
      </c>
      <c r="I242" s="644">
        <v>-31.669813898337992</v>
      </c>
      <c r="J242" s="644">
        <v>4.1910900080005149</v>
      </c>
      <c r="K242" s="644">
        <v>5.5711247332303628</v>
      </c>
      <c r="L242">
        <v>665</v>
      </c>
      <c r="M242">
        <v>367.54</v>
      </c>
      <c r="N242">
        <v>801.72</v>
      </c>
      <c r="O242">
        <v>99.19</v>
      </c>
      <c r="P242">
        <v>54.3</v>
      </c>
      <c r="Q242">
        <v>124.27</v>
      </c>
      <c r="R242">
        <v>204.75</v>
      </c>
      <c r="S242">
        <v>109.01</v>
      </c>
      <c r="T242">
        <v>287.12</v>
      </c>
    </row>
    <row r="243" spans="2:26">
      <c r="B243" s="326">
        <v>14</v>
      </c>
      <c r="C243">
        <v>259</v>
      </c>
      <c r="D243">
        <v>154</v>
      </c>
      <c r="E243">
        <v>154.61000000000001</v>
      </c>
      <c r="F243">
        <v>955</v>
      </c>
      <c r="G243">
        <v>401.73</v>
      </c>
      <c r="H243">
        <v>475.13</v>
      </c>
      <c r="I243" s="644">
        <v>-33.237280362263618</v>
      </c>
      <c r="J243" s="644">
        <v>3.1787541593288893</v>
      </c>
      <c r="K243" s="644">
        <v>4.9913818279298994</v>
      </c>
      <c r="L243">
        <v>623.5</v>
      </c>
      <c r="M243">
        <v>344.22</v>
      </c>
      <c r="N243">
        <v>753.75</v>
      </c>
      <c r="O243">
        <v>92.55</v>
      </c>
      <c r="P243">
        <v>50.67</v>
      </c>
      <c r="Q243">
        <v>115.96</v>
      </c>
      <c r="R243">
        <v>173.86</v>
      </c>
      <c r="S243">
        <v>92.64</v>
      </c>
      <c r="T243">
        <v>247.65</v>
      </c>
    </row>
    <row r="244" spans="2:26">
      <c r="B244" s="326">
        <v>15</v>
      </c>
      <c r="C244">
        <v>227</v>
      </c>
      <c r="D244">
        <v>134.47999999999999</v>
      </c>
      <c r="E244">
        <v>140.01</v>
      </c>
      <c r="F244">
        <v>848</v>
      </c>
      <c r="G244">
        <v>312.89</v>
      </c>
      <c r="H244">
        <v>672.39</v>
      </c>
      <c r="I244" s="644">
        <v>-33.224004703556005</v>
      </c>
      <c r="J244" s="644">
        <v>1.9243332949257592</v>
      </c>
      <c r="K244" s="644">
        <v>6.0132162133905354</v>
      </c>
      <c r="L244">
        <v>534.1</v>
      </c>
      <c r="M244">
        <v>293.82</v>
      </c>
      <c r="N244">
        <v>650.33000000000004</v>
      </c>
      <c r="O244">
        <v>80.819999999999993</v>
      </c>
      <c r="P244">
        <v>44.24</v>
      </c>
      <c r="Q244">
        <v>101.26</v>
      </c>
      <c r="R244">
        <v>121.01</v>
      </c>
      <c r="S244">
        <v>64.87</v>
      </c>
      <c r="T244">
        <v>175.19</v>
      </c>
    </row>
    <row r="245" spans="2:26">
      <c r="B245" s="326">
        <v>16</v>
      </c>
      <c r="C245">
        <v>181</v>
      </c>
      <c r="D245">
        <v>106.77</v>
      </c>
      <c r="E245">
        <v>114.38</v>
      </c>
      <c r="F245">
        <v>696</v>
      </c>
      <c r="G245">
        <v>187.67</v>
      </c>
      <c r="H245">
        <v>809.04</v>
      </c>
      <c r="I245" s="644">
        <v>-33.500033968702695</v>
      </c>
      <c r="J245" s="644">
        <v>1.1489393803412895</v>
      </c>
      <c r="K245" s="644">
        <v>5.4556516746261536</v>
      </c>
      <c r="L245">
        <v>396.8</v>
      </c>
      <c r="M245">
        <v>216.33</v>
      </c>
      <c r="N245">
        <v>492.04</v>
      </c>
      <c r="O245">
        <v>64.17</v>
      </c>
      <c r="P245">
        <v>35.130000000000003</v>
      </c>
      <c r="Q245">
        <v>80.400000000000006</v>
      </c>
      <c r="R245">
        <v>72.45</v>
      </c>
      <c r="S245">
        <v>39.450000000000003</v>
      </c>
      <c r="T245">
        <v>98.49</v>
      </c>
    </row>
    <row r="246" spans="2:26">
      <c r="B246" s="326">
        <v>17</v>
      </c>
      <c r="C246">
        <v>104</v>
      </c>
      <c r="D246">
        <v>62.05</v>
      </c>
      <c r="E246">
        <v>63.55</v>
      </c>
      <c r="F246">
        <v>509</v>
      </c>
      <c r="G246">
        <v>83.9</v>
      </c>
      <c r="H246">
        <v>861.62</v>
      </c>
      <c r="I246" s="644">
        <v>-34.038213421272928</v>
      </c>
      <c r="J246" s="644">
        <v>3.2978857375986763</v>
      </c>
      <c r="K246" s="644">
        <v>6.5385793131118817</v>
      </c>
      <c r="L246">
        <v>210.3</v>
      </c>
      <c r="M246">
        <v>112.91</v>
      </c>
      <c r="N246">
        <v>272.44</v>
      </c>
      <c r="O246">
        <v>37.29</v>
      </c>
      <c r="P246">
        <v>20.41</v>
      </c>
      <c r="Q246">
        <v>46.72</v>
      </c>
      <c r="R246">
        <v>50.43</v>
      </c>
      <c r="S246">
        <v>27.6</v>
      </c>
      <c r="T246">
        <v>63.18</v>
      </c>
    </row>
    <row r="247" spans="2:26">
      <c r="B247" s="326">
        <v>18</v>
      </c>
      <c r="C247">
        <v>53</v>
      </c>
      <c r="D247">
        <v>32.200000000000003</v>
      </c>
      <c r="E247">
        <v>32.200000000000003</v>
      </c>
      <c r="F247">
        <v>306</v>
      </c>
      <c r="G247">
        <v>57.72</v>
      </c>
      <c r="H247">
        <v>806.87</v>
      </c>
      <c r="I247" s="644">
        <v>-36.346353005104277</v>
      </c>
      <c r="J247" s="644">
        <v>3.2976928993513752</v>
      </c>
      <c r="K247" s="644">
        <v>5.6680639251300704</v>
      </c>
      <c r="L247">
        <v>0</v>
      </c>
      <c r="M247">
        <v>0</v>
      </c>
      <c r="N247">
        <v>0</v>
      </c>
      <c r="O247">
        <v>19.350000000000001</v>
      </c>
      <c r="P247">
        <v>10.59</v>
      </c>
      <c r="Q247">
        <v>24.25</v>
      </c>
      <c r="R247">
        <v>34.69</v>
      </c>
      <c r="S247">
        <v>18.989999999999998</v>
      </c>
      <c r="T247">
        <v>43.46</v>
      </c>
    </row>
    <row r="248" spans="2:26">
      <c r="B248" s="326">
        <v>19</v>
      </c>
      <c r="C248">
        <v>11</v>
      </c>
      <c r="D248">
        <v>6.81</v>
      </c>
      <c r="E248">
        <v>6.81</v>
      </c>
      <c r="F248">
        <v>114</v>
      </c>
      <c r="G248">
        <v>30.17</v>
      </c>
      <c r="H248">
        <v>578.91</v>
      </c>
      <c r="I248" s="644">
        <v>-36.472678534907459</v>
      </c>
      <c r="J248" s="644">
        <v>2.4977892879689421</v>
      </c>
      <c r="K248" s="644">
        <v>5.1894869723213901</v>
      </c>
      <c r="L248">
        <v>0</v>
      </c>
      <c r="M248">
        <v>0</v>
      </c>
      <c r="N248">
        <v>0</v>
      </c>
      <c r="O248">
        <v>4.09</v>
      </c>
      <c r="P248">
        <v>2.2400000000000002</v>
      </c>
      <c r="Q248">
        <v>5.13</v>
      </c>
      <c r="R248">
        <v>18.13</v>
      </c>
      <c r="S248">
        <v>9.92</v>
      </c>
      <c r="T248">
        <v>22.72</v>
      </c>
    </row>
    <row r="249" spans="2:26">
      <c r="B249" s="326">
        <v>20</v>
      </c>
      <c r="C249">
        <v>0</v>
      </c>
      <c r="D249">
        <v>0</v>
      </c>
      <c r="E249">
        <v>0</v>
      </c>
      <c r="F249">
        <v>0</v>
      </c>
      <c r="G249">
        <v>0</v>
      </c>
      <c r="H249">
        <v>0</v>
      </c>
      <c r="I249" s="644">
        <v>-36.912983126629086</v>
      </c>
      <c r="J249" s="644">
        <v>1.9983385463287959</v>
      </c>
      <c r="K249" s="644">
        <v>5.717703912681884</v>
      </c>
      <c r="L249">
        <v>0</v>
      </c>
      <c r="M249">
        <v>0</v>
      </c>
      <c r="N249">
        <v>0</v>
      </c>
      <c r="O249">
        <v>0</v>
      </c>
      <c r="P249">
        <v>0</v>
      </c>
      <c r="Q249">
        <v>0</v>
      </c>
      <c r="R249">
        <v>0</v>
      </c>
      <c r="S249">
        <v>0</v>
      </c>
      <c r="T249">
        <v>0</v>
      </c>
    </row>
    <row r="250" spans="2:26">
      <c r="B250" s="326">
        <v>21</v>
      </c>
      <c r="C250">
        <v>0</v>
      </c>
      <c r="D250">
        <v>0</v>
      </c>
      <c r="E250">
        <v>0</v>
      </c>
      <c r="F250">
        <v>0</v>
      </c>
      <c r="G250">
        <v>0</v>
      </c>
      <c r="H250">
        <v>0</v>
      </c>
      <c r="I250" s="644">
        <v>-37.974155987669377</v>
      </c>
      <c r="J250" s="644">
        <v>2.0061729124805652</v>
      </c>
      <c r="K250" s="644">
        <v>2.1391123153323406</v>
      </c>
      <c r="L250">
        <v>0</v>
      </c>
      <c r="M250">
        <v>0</v>
      </c>
      <c r="N250">
        <v>0</v>
      </c>
      <c r="O250">
        <v>0</v>
      </c>
      <c r="P250">
        <v>0</v>
      </c>
      <c r="Q250">
        <v>0</v>
      </c>
      <c r="R250">
        <v>0</v>
      </c>
      <c r="S250">
        <v>0</v>
      </c>
      <c r="T250">
        <v>0</v>
      </c>
    </row>
    <row r="251" spans="2:26">
      <c r="B251" s="326">
        <v>22</v>
      </c>
      <c r="C251">
        <v>0</v>
      </c>
      <c r="D251">
        <v>0</v>
      </c>
      <c r="E251">
        <v>0</v>
      </c>
      <c r="F251">
        <v>0</v>
      </c>
      <c r="G251">
        <v>0</v>
      </c>
      <c r="H251">
        <v>0</v>
      </c>
      <c r="I251" s="644">
        <v>-38.906172087315724</v>
      </c>
      <c r="J251" s="644">
        <v>1.8319028169582907</v>
      </c>
      <c r="K251" s="644">
        <v>2.1388053409626195</v>
      </c>
      <c r="L251">
        <v>0</v>
      </c>
      <c r="M251">
        <v>0</v>
      </c>
      <c r="N251">
        <v>0</v>
      </c>
      <c r="O251">
        <v>0</v>
      </c>
      <c r="P251">
        <v>0</v>
      </c>
      <c r="Q251">
        <v>0</v>
      </c>
      <c r="R251">
        <v>0</v>
      </c>
      <c r="S251">
        <v>0</v>
      </c>
      <c r="T251">
        <v>0</v>
      </c>
    </row>
    <row r="252" spans="2:26">
      <c r="B252" s="326">
        <v>23</v>
      </c>
      <c r="C252">
        <v>0</v>
      </c>
      <c r="D252">
        <v>0</v>
      </c>
      <c r="E252">
        <v>0</v>
      </c>
      <c r="F252">
        <v>0</v>
      </c>
      <c r="G252">
        <v>0</v>
      </c>
      <c r="H252">
        <v>0</v>
      </c>
      <c r="I252" s="644">
        <v>-38.955463338308277</v>
      </c>
      <c r="J252" s="644">
        <v>0.95143133426074655</v>
      </c>
      <c r="K252" s="644">
        <v>1.5410496871002124</v>
      </c>
      <c r="L252">
        <v>0</v>
      </c>
      <c r="M252">
        <v>0</v>
      </c>
      <c r="N252">
        <v>0</v>
      </c>
      <c r="O252">
        <v>0</v>
      </c>
      <c r="P252">
        <v>0</v>
      </c>
      <c r="Q252">
        <v>0</v>
      </c>
      <c r="R252">
        <v>0</v>
      </c>
      <c r="S252">
        <v>0</v>
      </c>
      <c r="T252">
        <v>0</v>
      </c>
    </row>
    <row r="253" spans="2:26" ht="15.75" thickBot="1">
      <c r="B253" s="328">
        <v>24</v>
      </c>
      <c r="C253">
        <v>0</v>
      </c>
      <c r="D253">
        <v>0</v>
      </c>
      <c r="E253">
        <v>0</v>
      </c>
      <c r="F253">
        <v>0</v>
      </c>
      <c r="G253">
        <v>0</v>
      </c>
      <c r="H253">
        <v>0</v>
      </c>
      <c r="I253" s="644">
        <v>-38.518772668310163</v>
      </c>
      <c r="J253" s="644">
        <v>0.95171784739790155</v>
      </c>
      <c r="K253" s="644">
        <v>0.44827095811911022</v>
      </c>
      <c r="L253">
        <v>0</v>
      </c>
      <c r="M253">
        <v>0</v>
      </c>
      <c r="N253">
        <v>0</v>
      </c>
      <c r="O253">
        <v>0</v>
      </c>
      <c r="P253">
        <v>0</v>
      </c>
      <c r="Q253">
        <v>0</v>
      </c>
      <c r="R253">
        <v>0</v>
      </c>
      <c r="S253">
        <v>0</v>
      </c>
      <c r="T253">
        <v>0</v>
      </c>
    </row>
    <row r="254" spans="2:26">
      <c r="B254" s="329"/>
      <c r="C254" s="659"/>
      <c r="H254" s="297"/>
      <c r="L254" s="147" t="s">
        <v>933</v>
      </c>
      <c r="M254" s="147"/>
      <c r="Z254" s="297"/>
    </row>
    <row r="255" spans="2:26">
      <c r="B255" s="329"/>
      <c r="C255" s="659"/>
      <c r="H255" s="297"/>
      <c r="L255" s="147"/>
      <c r="M255" s="147"/>
      <c r="Z255" s="297"/>
    </row>
    <row r="256" spans="2:26" ht="15.75" thickBot="1">
      <c r="B256" s="329"/>
      <c r="C256" s="659"/>
      <c r="D256" s="687"/>
      <c r="H256" s="297"/>
      <c r="L256" s="297"/>
      <c r="M256" s="297"/>
      <c r="Z256" s="297"/>
    </row>
    <row r="257" spans="2:26" ht="16.5" thickBot="1">
      <c r="B257" s="556" t="s">
        <v>959</v>
      </c>
      <c r="C257" s="659"/>
      <c r="D257" s="687"/>
      <c r="H257" s="297"/>
      <c r="L257" s="297"/>
      <c r="M257" s="297"/>
      <c r="Y257" s="549" t="s">
        <v>934</v>
      </c>
      <c r="Z257" s="661"/>
    </row>
    <row r="258" spans="2:26">
      <c r="B258" s="276"/>
      <c r="C258" s="277" t="s">
        <v>712</v>
      </c>
      <c r="D258" s="280"/>
      <c r="E258" s="280"/>
      <c r="F258" s="280"/>
      <c r="G258" s="280"/>
      <c r="H258" s="280"/>
      <c r="I258" s="280"/>
      <c r="J258" s="280"/>
      <c r="K258" s="280"/>
      <c r="L258" s="280"/>
      <c r="M258" s="280"/>
      <c r="N258" s="330"/>
      <c r="O258" s="279"/>
      <c r="P258" s="280"/>
      <c r="Q258" s="279" t="s">
        <v>713</v>
      </c>
      <c r="R258" s="280"/>
      <c r="S258" s="280"/>
      <c r="T258" s="280"/>
      <c r="U258" s="280"/>
      <c r="V258" s="280"/>
      <c r="W258" s="280"/>
      <c r="X258" s="278"/>
      <c r="Y258" s="552" t="s">
        <v>935</v>
      </c>
      <c r="Z258" s="664"/>
    </row>
    <row r="259" spans="2:26" ht="15.75">
      <c r="B259" s="282"/>
      <c r="C259" s="680" t="s">
        <v>936</v>
      </c>
      <c r="G259" s="297"/>
      <c r="H259" s="297"/>
      <c r="I259" s="297"/>
      <c r="L259" s="297"/>
      <c r="M259" s="297"/>
      <c r="N259" s="311"/>
      <c r="O259" s="681" t="s">
        <v>937</v>
      </c>
      <c r="P259" s="297"/>
      <c r="Q259" s="297"/>
      <c r="R259" s="297"/>
      <c r="S259" s="297"/>
      <c r="T259" s="297"/>
      <c r="U259" s="297"/>
      <c r="V259" s="297"/>
      <c r="W259" s="297"/>
      <c r="X259" s="312"/>
      <c r="Y259" s="680" t="s">
        <v>938</v>
      </c>
      <c r="Z259" s="664"/>
    </row>
    <row r="260" spans="2:26">
      <c r="B260" s="321" t="s">
        <v>710</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5.75"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680</v>
      </c>
      <c r="Z261" s="546" t="s">
        <v>680</v>
      </c>
    </row>
    <row r="262" spans="2:26">
      <c r="B262" s="324">
        <v>1</v>
      </c>
      <c r="C262">
        <v>2.032</v>
      </c>
      <c r="D262">
        <v>0</v>
      </c>
      <c r="E262">
        <v>1.8029999999999999</v>
      </c>
      <c r="F262">
        <v>2.67</v>
      </c>
      <c r="G262">
        <v>1.1859999999999999</v>
      </c>
      <c r="H262">
        <v>2.0499999999999998</v>
      </c>
      <c r="I262">
        <v>1.2250000000000001</v>
      </c>
      <c r="J262">
        <v>0.79200000000000004</v>
      </c>
      <c r="K262">
        <v>0</v>
      </c>
      <c r="M262" s="236">
        <v>1.202</v>
      </c>
      <c r="N262">
        <v>0.72399999999999998</v>
      </c>
      <c r="O262">
        <v>0</v>
      </c>
      <c r="P262">
        <v>0</v>
      </c>
      <c r="Q262">
        <v>0</v>
      </c>
      <c r="R262">
        <v>-1.7000000000000001E-2</v>
      </c>
      <c r="S262">
        <v>-0.44900000000000001</v>
      </c>
      <c r="T262">
        <v>-0.42199999999999999</v>
      </c>
      <c r="U262">
        <v>-0.223</v>
      </c>
      <c r="V262">
        <v>-0.24099999999999999</v>
      </c>
      <c r="W262">
        <v>-0.82099999999999995</v>
      </c>
      <c r="X262">
        <v>-0.77</v>
      </c>
      <c r="Y262">
        <v>12.7</v>
      </c>
      <c r="Z262">
        <v>18.100000000000001</v>
      </c>
    </row>
    <row r="263" spans="2:26">
      <c r="B263" s="326">
        <v>2</v>
      </c>
      <c r="C263">
        <v>2.0419999999999998</v>
      </c>
      <c r="D263">
        <v>0</v>
      </c>
      <c r="E263">
        <v>1.782</v>
      </c>
      <c r="F263">
        <v>2.694</v>
      </c>
      <c r="G263">
        <v>1.246</v>
      </c>
      <c r="H263">
        <v>2.0590000000000002</v>
      </c>
      <c r="I263">
        <v>1.264</v>
      </c>
      <c r="J263">
        <v>0.92800000000000005</v>
      </c>
      <c r="K263">
        <v>0</v>
      </c>
      <c r="M263" s="236">
        <v>1.224</v>
      </c>
      <c r="N263">
        <v>0.81399999999999995</v>
      </c>
      <c r="O263">
        <v>0</v>
      </c>
      <c r="P263">
        <v>0</v>
      </c>
      <c r="Q263">
        <v>0</v>
      </c>
      <c r="R263">
        <v>0</v>
      </c>
      <c r="S263">
        <v>-0.28599999999999998</v>
      </c>
      <c r="T263">
        <v>-0.30199999999999999</v>
      </c>
      <c r="U263">
        <v>-6.9000000000000006E-2</v>
      </c>
      <c r="V263">
        <v>-0.11899999999999999</v>
      </c>
      <c r="W263">
        <v>-0.70099999999999996</v>
      </c>
      <c r="X263">
        <v>-0.64200000000000002</v>
      </c>
      <c r="Y263">
        <v>10.1</v>
      </c>
      <c r="Z263">
        <v>17.7</v>
      </c>
    </row>
    <row r="264" spans="2:26">
      <c r="B264" s="326">
        <v>3</v>
      </c>
      <c r="C264">
        <v>2.1230000000000002</v>
      </c>
      <c r="D264">
        <v>0.45900000000000002</v>
      </c>
      <c r="E264">
        <v>1.82</v>
      </c>
      <c r="F264">
        <v>2.819</v>
      </c>
      <c r="G264">
        <v>1.341</v>
      </c>
      <c r="H264">
        <v>2.1389999999999998</v>
      </c>
      <c r="I264">
        <v>1.3560000000000001</v>
      </c>
      <c r="J264">
        <v>1.0629999999999999</v>
      </c>
      <c r="K264">
        <v>0</v>
      </c>
      <c r="M264" s="236">
        <v>1.323</v>
      </c>
      <c r="N264">
        <v>0.94199999999999995</v>
      </c>
      <c r="O264">
        <v>0</v>
      </c>
      <c r="P264">
        <v>0</v>
      </c>
      <c r="Q264">
        <v>0</v>
      </c>
      <c r="R264">
        <v>0</v>
      </c>
      <c r="S264">
        <v>-0.155</v>
      </c>
      <c r="T264">
        <v>-0.20899999999999999</v>
      </c>
      <c r="U264">
        <v>-1.2E-2</v>
      </c>
      <c r="V264">
        <v>-3.6999999999999998E-2</v>
      </c>
      <c r="W264" s="236">
        <v>-0.57399999999999995</v>
      </c>
      <c r="X264">
        <v>-0.54100000000000004</v>
      </c>
      <c r="Y264">
        <v>10</v>
      </c>
      <c r="Z264">
        <v>17.2</v>
      </c>
    </row>
    <row r="265" spans="2:26">
      <c r="B265" s="326">
        <v>4</v>
      </c>
      <c r="C265">
        <v>2.2280000000000002</v>
      </c>
      <c r="D265">
        <v>1.0529999999999999</v>
      </c>
      <c r="E265">
        <v>1.881</v>
      </c>
      <c r="F265">
        <v>2.9729999999999999</v>
      </c>
      <c r="G265">
        <v>1.44</v>
      </c>
      <c r="H265">
        <v>2.2429999999999999</v>
      </c>
      <c r="I265">
        <v>1.4530000000000001</v>
      </c>
      <c r="J265">
        <v>1.1870000000000001</v>
      </c>
      <c r="K265">
        <v>0</v>
      </c>
      <c r="M265" s="236">
        <v>1.4079999999999999</v>
      </c>
      <c r="N265">
        <v>1.054</v>
      </c>
      <c r="O265">
        <v>0</v>
      </c>
      <c r="P265">
        <v>0</v>
      </c>
      <c r="Q265">
        <v>0</v>
      </c>
      <c r="R265">
        <v>0</v>
      </c>
      <c r="S265">
        <v>-1.7000000000000001E-2</v>
      </c>
      <c r="T265">
        <v>-0.115</v>
      </c>
      <c r="U265">
        <v>0</v>
      </c>
      <c r="V265">
        <v>0</v>
      </c>
      <c r="W265">
        <v>-0.48299999999999998</v>
      </c>
      <c r="X265">
        <v>-0.434</v>
      </c>
      <c r="Y265">
        <v>10</v>
      </c>
      <c r="Z265">
        <v>16.7</v>
      </c>
    </row>
    <row r="266" spans="2:26">
      <c r="B266" s="326">
        <v>5</v>
      </c>
      <c r="C266">
        <v>2.3069999999999999</v>
      </c>
      <c r="D266">
        <v>1.2310000000000001</v>
      </c>
      <c r="E266">
        <v>1.923</v>
      </c>
      <c r="F266">
        <v>3.0880000000000001</v>
      </c>
      <c r="G266">
        <v>1.514</v>
      </c>
      <c r="H266">
        <v>2.3210000000000002</v>
      </c>
      <c r="I266">
        <v>1.526</v>
      </c>
      <c r="J266">
        <v>1.296</v>
      </c>
      <c r="K266">
        <v>0</v>
      </c>
      <c r="M266" s="236">
        <v>1.4390000000000001</v>
      </c>
      <c r="N266">
        <v>1.1419999999999999</v>
      </c>
      <c r="O266">
        <v>0</v>
      </c>
      <c r="P266">
        <v>0</v>
      </c>
      <c r="Q266">
        <v>0</v>
      </c>
      <c r="R266">
        <v>0</v>
      </c>
      <c r="S266">
        <v>0.11</v>
      </c>
      <c r="T266">
        <v>-2.3E-2</v>
      </c>
      <c r="U266">
        <v>0</v>
      </c>
      <c r="V266">
        <v>0</v>
      </c>
      <c r="W266">
        <v>-0.41270000000000001</v>
      </c>
      <c r="X266">
        <v>-0.32800000000000001</v>
      </c>
      <c r="Y266">
        <v>10</v>
      </c>
      <c r="Z266">
        <v>16.3</v>
      </c>
    </row>
    <row r="267" spans="2:26">
      <c r="B267" s="326">
        <v>6</v>
      </c>
      <c r="C267">
        <v>2.3580000000000001</v>
      </c>
      <c r="D267">
        <v>1.272</v>
      </c>
      <c r="E267">
        <v>1.952</v>
      </c>
      <c r="F267">
        <v>3.145</v>
      </c>
      <c r="G267">
        <v>1.5649999999999999</v>
      </c>
      <c r="H267">
        <v>2.3730000000000002</v>
      </c>
      <c r="I267">
        <v>1.577</v>
      </c>
      <c r="J267">
        <v>1.4119999999999999</v>
      </c>
      <c r="K267">
        <v>0</v>
      </c>
      <c r="L267">
        <v>7.1999999999999995E-2</v>
      </c>
      <c r="M267" s="236">
        <v>1.4450000000000001</v>
      </c>
      <c r="N267">
        <v>1.2210000000000001</v>
      </c>
      <c r="O267">
        <v>0</v>
      </c>
      <c r="P267">
        <v>0</v>
      </c>
      <c r="Q267">
        <v>0</v>
      </c>
      <c r="R267">
        <v>0</v>
      </c>
      <c r="S267">
        <v>4.8000000000000001E-2</v>
      </c>
      <c r="T267">
        <v>-0.05</v>
      </c>
      <c r="U267">
        <v>0</v>
      </c>
      <c r="V267">
        <v>0</v>
      </c>
      <c r="W267">
        <v>-0.40639999999999998</v>
      </c>
      <c r="X267">
        <v>-0.33</v>
      </c>
      <c r="Y267">
        <v>10</v>
      </c>
      <c r="Z267">
        <v>15.8</v>
      </c>
    </row>
    <row r="268" spans="2:26">
      <c r="B268" s="326">
        <v>7</v>
      </c>
      <c r="C268">
        <v>2.3849999999999998</v>
      </c>
      <c r="D268">
        <v>1.306</v>
      </c>
      <c r="E268">
        <v>1.9690000000000001</v>
      </c>
      <c r="F268">
        <v>3.1539999999999999</v>
      </c>
      <c r="G268">
        <v>1.591</v>
      </c>
      <c r="H268">
        <v>2.4009999999999998</v>
      </c>
      <c r="I268">
        <v>1.6040000000000001</v>
      </c>
      <c r="J268">
        <v>1.54</v>
      </c>
      <c r="K268">
        <v>0</v>
      </c>
      <c r="L268">
        <v>0.21099999999999999</v>
      </c>
      <c r="M268" s="236">
        <v>1.4590000000000001</v>
      </c>
      <c r="N268">
        <v>1.2849999999999999</v>
      </c>
      <c r="O268">
        <v>0</v>
      </c>
      <c r="P268">
        <v>0</v>
      </c>
      <c r="Q268">
        <v>0</v>
      </c>
      <c r="R268">
        <v>0</v>
      </c>
      <c r="S268">
        <v>-0.27400000000000002</v>
      </c>
      <c r="T268">
        <v>-0.24199999999999999</v>
      </c>
      <c r="U268">
        <v>0</v>
      </c>
      <c r="V268">
        <v>0</v>
      </c>
      <c r="W268">
        <v>-0.53039999999999998</v>
      </c>
      <c r="X268">
        <v>-0.46200000000000002</v>
      </c>
      <c r="Y268">
        <v>10</v>
      </c>
      <c r="Z268">
        <v>15.4</v>
      </c>
    </row>
    <row r="269" spans="2:26">
      <c r="B269" s="326">
        <v>8</v>
      </c>
      <c r="C269">
        <v>2.101</v>
      </c>
      <c r="D269">
        <v>3.4870000000000001</v>
      </c>
      <c r="E269">
        <v>1.804</v>
      </c>
      <c r="F269">
        <v>2.7959999999999998</v>
      </c>
      <c r="G269">
        <v>1.327</v>
      </c>
      <c r="H269">
        <v>2.1179999999999999</v>
      </c>
      <c r="I269">
        <v>1.34</v>
      </c>
      <c r="J269">
        <v>1.45</v>
      </c>
      <c r="K269">
        <v>1.097</v>
      </c>
      <c r="L269">
        <v>7.8E-2</v>
      </c>
      <c r="M269" s="236">
        <v>1.294</v>
      </c>
      <c r="N269">
        <v>1.157</v>
      </c>
      <c r="O269">
        <v>0</v>
      </c>
      <c r="P269">
        <v>0</v>
      </c>
      <c r="Q269">
        <v>0</v>
      </c>
      <c r="R269">
        <v>0</v>
      </c>
      <c r="S269">
        <v>-0.66400000000000003</v>
      </c>
      <c r="T269">
        <v>-0.499</v>
      </c>
      <c r="U269">
        <v>0</v>
      </c>
      <c r="V269">
        <v>-7.0999999999999994E-2</v>
      </c>
      <c r="W269">
        <v>-0.72260000000000002</v>
      </c>
      <c r="X269">
        <v>-0.626</v>
      </c>
      <c r="Y269">
        <v>15</v>
      </c>
      <c r="Z269">
        <v>17.600000000000001</v>
      </c>
    </row>
    <row r="270" spans="2:26">
      <c r="B270" s="326">
        <v>9</v>
      </c>
      <c r="C270">
        <v>1.048</v>
      </c>
      <c r="D270">
        <v>3.024</v>
      </c>
      <c r="E270">
        <v>1.1910000000000001</v>
      </c>
      <c r="F270">
        <v>1.524</v>
      </c>
      <c r="G270">
        <v>0.53200000000000003</v>
      </c>
      <c r="H270">
        <v>1.0680000000000001</v>
      </c>
      <c r="I270">
        <v>0.36299999999999999</v>
      </c>
      <c r="J270">
        <v>0.72399999999999998</v>
      </c>
      <c r="K270">
        <v>1.669</v>
      </c>
      <c r="M270" s="236">
        <v>1.0285</v>
      </c>
      <c r="N270">
        <v>0.53</v>
      </c>
      <c r="O270">
        <v>0</v>
      </c>
      <c r="P270">
        <v>0</v>
      </c>
      <c r="Q270">
        <v>0</v>
      </c>
      <c r="R270">
        <v>0</v>
      </c>
      <c r="S270">
        <v>-1.032</v>
      </c>
      <c r="T270">
        <v>-0.77300000000000002</v>
      </c>
      <c r="U270">
        <v>-0.128</v>
      </c>
      <c r="V270">
        <v>-0.23599999999999999</v>
      </c>
      <c r="W270">
        <v>-0.94940000000000002</v>
      </c>
      <c r="X270">
        <v>-0.81100000000000005</v>
      </c>
      <c r="Y270">
        <v>20</v>
      </c>
      <c r="Z270">
        <v>20</v>
      </c>
    </row>
    <row r="271" spans="2:26">
      <c r="B271" s="326">
        <v>10</v>
      </c>
      <c r="C271">
        <v>0.13900000000000001</v>
      </c>
      <c r="D271">
        <v>0.185</v>
      </c>
      <c r="E271">
        <v>0.37</v>
      </c>
      <c r="F271">
        <v>0.29799999999999999</v>
      </c>
      <c r="G271">
        <v>0</v>
      </c>
      <c r="H271">
        <v>-0.47899999999999998</v>
      </c>
      <c r="I271">
        <v>-1.0880000000000001</v>
      </c>
      <c r="J271">
        <v>0.14899999999999999</v>
      </c>
      <c r="K271">
        <v>0.62</v>
      </c>
      <c r="M271" s="236">
        <v>0.10600000000000001</v>
      </c>
      <c r="N271">
        <v>-0.67500000000000004</v>
      </c>
      <c r="O271">
        <v>-0.33200000000000002</v>
      </c>
      <c r="P271">
        <v>-0.14099999999999999</v>
      </c>
      <c r="Q271">
        <v>-0.32400000000000001</v>
      </c>
      <c r="R271">
        <v>-0.29099999999999998</v>
      </c>
      <c r="S271">
        <v>-1.4990000000000001</v>
      </c>
      <c r="T271">
        <v>-1.133</v>
      </c>
      <c r="U271">
        <v>-0.45300000000000001</v>
      </c>
      <c r="V271">
        <v>-0.48699999999999999</v>
      </c>
      <c r="W271">
        <v>-1.26325</v>
      </c>
      <c r="X271">
        <v>-1.077</v>
      </c>
      <c r="Y271">
        <v>21.3</v>
      </c>
      <c r="Z271">
        <v>20</v>
      </c>
    </row>
    <row r="272" spans="2:26">
      <c r="B272" s="326">
        <v>11</v>
      </c>
      <c r="C272">
        <v>-7.0000000000000007E-2</v>
      </c>
      <c r="D272">
        <v>-6.8000000000000005E-2</v>
      </c>
      <c r="E272">
        <v>0</v>
      </c>
      <c r="F272">
        <v>0</v>
      </c>
      <c r="G272">
        <v>-0.75900000000000001</v>
      </c>
      <c r="H272">
        <v>-1.956</v>
      </c>
      <c r="I272">
        <v>-2.496</v>
      </c>
      <c r="J272">
        <v>0</v>
      </c>
      <c r="K272">
        <v>4.7E-2</v>
      </c>
      <c r="M272" s="236">
        <v>-0.8214999999999999</v>
      </c>
      <c r="N272">
        <v>-1.617</v>
      </c>
      <c r="O272">
        <v>-1.246</v>
      </c>
      <c r="P272">
        <v>-0.79700000000000004</v>
      </c>
      <c r="Q272">
        <v>-1.4019999999999999</v>
      </c>
      <c r="R272">
        <v>-0.98799999999999999</v>
      </c>
      <c r="S272">
        <v>-2.125</v>
      </c>
      <c r="T272">
        <v>-1.62</v>
      </c>
      <c r="U272">
        <v>-0.77100000000000002</v>
      </c>
      <c r="V272">
        <v>-0.83199999999999996</v>
      </c>
      <c r="W272">
        <v>-1.71</v>
      </c>
      <c r="X272">
        <v>-1.4470000000000001</v>
      </c>
      <c r="Y272">
        <v>24.8</v>
      </c>
      <c r="Z272">
        <v>20.7</v>
      </c>
    </row>
    <row r="273" spans="2:26">
      <c r="B273" s="326">
        <v>12</v>
      </c>
      <c r="C273">
        <v>-1.6160000000000001</v>
      </c>
      <c r="D273">
        <v>-1.581</v>
      </c>
      <c r="E273">
        <v>0</v>
      </c>
      <c r="F273">
        <v>-1.5640000000000001</v>
      </c>
      <c r="G273">
        <v>-2.6040000000000001</v>
      </c>
      <c r="H273">
        <v>-3.25</v>
      </c>
      <c r="I273">
        <v>-3.726</v>
      </c>
      <c r="J273">
        <v>0</v>
      </c>
      <c r="K273">
        <v>0</v>
      </c>
      <c r="L273">
        <v>-6.8000000000000005E-2</v>
      </c>
      <c r="M273" s="236">
        <v>-1.6695</v>
      </c>
      <c r="N273">
        <v>-2.5179999999999998</v>
      </c>
      <c r="O273">
        <v>-2.0779999999999998</v>
      </c>
      <c r="P273">
        <v>-1.474</v>
      </c>
      <c r="Q273">
        <v>-2.4849999999999999</v>
      </c>
      <c r="R273">
        <v>-1.6319999999999999</v>
      </c>
      <c r="S273">
        <v>-2.7090000000000001</v>
      </c>
      <c r="T273">
        <v>-2.1080000000000001</v>
      </c>
      <c r="U273">
        <v>-1.234</v>
      </c>
      <c r="V273">
        <v>-1.1839999999999999</v>
      </c>
      <c r="W273">
        <v>-2.024</v>
      </c>
      <c r="X273">
        <v>-1.6870000000000001</v>
      </c>
      <c r="Y273">
        <v>27</v>
      </c>
      <c r="Z273">
        <v>22.2</v>
      </c>
    </row>
    <row r="274" spans="2:26">
      <c r="B274" s="326">
        <v>13</v>
      </c>
      <c r="C274">
        <v>-3.5609999999999999</v>
      </c>
      <c r="D274">
        <v>-3.4870000000000001</v>
      </c>
      <c r="E274">
        <v>-0.54500000000000004</v>
      </c>
      <c r="F274">
        <v>-3.6789999999999998</v>
      </c>
      <c r="G274">
        <v>-4.1280000000000001</v>
      </c>
      <c r="H274">
        <v>-4.2889999999999997</v>
      </c>
      <c r="I274">
        <v>-4.673</v>
      </c>
      <c r="J274">
        <v>0</v>
      </c>
      <c r="K274">
        <v>0</v>
      </c>
      <c r="L274">
        <v>-0.66799999999999993</v>
      </c>
      <c r="M274" s="236">
        <v>-2.3804999999999996</v>
      </c>
      <c r="N274">
        <v>-3.0209999999999999</v>
      </c>
      <c r="O274">
        <v>-2.4569999999999999</v>
      </c>
      <c r="P274">
        <v>-1.7070000000000001</v>
      </c>
      <c r="Q274">
        <v>-2.996</v>
      </c>
      <c r="R274">
        <v>-2.0179999999999998</v>
      </c>
      <c r="S274">
        <v>-3.08</v>
      </c>
      <c r="T274">
        <v>-2.48</v>
      </c>
      <c r="U274">
        <v>-1.5449999999999999</v>
      </c>
      <c r="V274">
        <v>-1.4219999999999999</v>
      </c>
      <c r="W274">
        <v>-2.2429999999999999</v>
      </c>
      <c r="X274">
        <v>-1.8839999999999999</v>
      </c>
      <c r="Y274">
        <v>27</v>
      </c>
      <c r="Z274">
        <v>23.9</v>
      </c>
    </row>
    <row r="275" spans="2:26">
      <c r="B275" s="326">
        <v>14</v>
      </c>
      <c r="C275">
        <v>-4.0279999999999996</v>
      </c>
      <c r="D275">
        <v>-3.9449999999999998</v>
      </c>
      <c r="E275">
        <v>-1.3759999999999999</v>
      </c>
      <c r="F275">
        <v>-4.2140000000000004</v>
      </c>
      <c r="G275">
        <v>-4.5750000000000002</v>
      </c>
      <c r="H275">
        <v>-4.7309999999999999</v>
      </c>
      <c r="I275">
        <v>-5.0659999999999998</v>
      </c>
      <c r="J275">
        <v>0</v>
      </c>
      <c r="K275">
        <v>0</v>
      </c>
      <c r="L275">
        <v>-1.302</v>
      </c>
      <c r="M275" s="236">
        <v>-2.5659999999999998</v>
      </c>
      <c r="N275">
        <v>-3.1859999999999999</v>
      </c>
      <c r="O275">
        <v>-2.6179999999999999</v>
      </c>
      <c r="P275">
        <v>-1.8089999999999999</v>
      </c>
      <c r="Q275">
        <v>-3.234</v>
      </c>
      <c r="R275">
        <v>-2.1890000000000001</v>
      </c>
      <c r="S275">
        <v>-3.24</v>
      </c>
      <c r="T275">
        <v>-2.649</v>
      </c>
      <c r="U275">
        <v>-1.667</v>
      </c>
      <c r="V275">
        <v>-1.5529999999999999</v>
      </c>
      <c r="W275">
        <v>-2.3460000000000001</v>
      </c>
      <c r="X275">
        <v>-1.984</v>
      </c>
      <c r="Y275">
        <v>27</v>
      </c>
      <c r="Z275">
        <v>25.2</v>
      </c>
    </row>
    <row r="276" spans="2:26">
      <c r="B276" s="326">
        <v>15</v>
      </c>
      <c r="C276">
        <v>-3.839</v>
      </c>
      <c r="D276">
        <v>-3.7589999999999999</v>
      </c>
      <c r="E276">
        <v>-1.55</v>
      </c>
      <c r="F276">
        <v>-3.9889999999999999</v>
      </c>
      <c r="G276">
        <v>-4.4450000000000003</v>
      </c>
      <c r="H276">
        <v>-4.5449999999999999</v>
      </c>
      <c r="I276">
        <v>-4.931</v>
      </c>
      <c r="J276">
        <v>-0.128</v>
      </c>
      <c r="K276">
        <v>0</v>
      </c>
      <c r="L276">
        <v>-1.5549999999999999</v>
      </c>
      <c r="M276" s="236">
        <v>-2.464</v>
      </c>
      <c r="N276">
        <v>-3.0419999999999998</v>
      </c>
      <c r="O276">
        <v>-2.5880000000000001</v>
      </c>
      <c r="P276">
        <v>-1.8240000000000001</v>
      </c>
      <c r="Q276">
        <v>-3.202</v>
      </c>
      <c r="R276">
        <v>-2.1240000000000001</v>
      </c>
      <c r="S276">
        <v>-3.2080000000000002</v>
      </c>
      <c r="T276">
        <v>-2.5819999999999999</v>
      </c>
      <c r="U276">
        <v>-1.6519999999999999</v>
      </c>
      <c r="V276">
        <v>-1.593</v>
      </c>
      <c r="W276">
        <v>-2.3420000000000001</v>
      </c>
      <c r="X276">
        <v>-1.9710000000000001</v>
      </c>
      <c r="Y276">
        <v>27</v>
      </c>
      <c r="Z276">
        <v>25.9</v>
      </c>
    </row>
    <row r="277" spans="2:26">
      <c r="B277" s="326">
        <v>16</v>
      </c>
      <c r="C277">
        <v>-3.2440000000000002</v>
      </c>
      <c r="D277">
        <v>-3.2429999999999999</v>
      </c>
      <c r="E277">
        <v>-1.1919999999999999</v>
      </c>
      <c r="F277">
        <v>-3.33</v>
      </c>
      <c r="G277">
        <v>-3.9180000000000001</v>
      </c>
      <c r="H277">
        <v>-3.952</v>
      </c>
      <c r="I277">
        <v>-4.4050000000000002</v>
      </c>
      <c r="J277">
        <v>-0.128</v>
      </c>
      <c r="K277">
        <v>0</v>
      </c>
      <c r="L277">
        <v>-1.4530000000000001</v>
      </c>
      <c r="M277" s="236">
        <v>-2.206</v>
      </c>
      <c r="N277">
        <v>-2.718</v>
      </c>
      <c r="O277">
        <v>-2.3879999999999999</v>
      </c>
      <c r="P277">
        <v>-1.7410000000000001</v>
      </c>
      <c r="Q277">
        <v>-2.9220000000000002</v>
      </c>
      <c r="R277">
        <v>-1.8959999999999999</v>
      </c>
      <c r="S277">
        <v>-3.0059999999999998</v>
      </c>
      <c r="T277">
        <v>-2.3540000000000001</v>
      </c>
      <c r="U277">
        <v>-1.581</v>
      </c>
      <c r="V277">
        <v>-1.5169999999999999</v>
      </c>
      <c r="W277">
        <v>-2.25</v>
      </c>
      <c r="X277">
        <v>-1.8720000000000001</v>
      </c>
      <c r="Y277">
        <v>27</v>
      </c>
      <c r="Z277">
        <v>25.8</v>
      </c>
    </row>
    <row r="278" spans="2:26">
      <c r="B278" s="326">
        <v>17</v>
      </c>
      <c r="C278">
        <v>-2.1970000000000001</v>
      </c>
      <c r="D278">
        <v>-2.2149999999999999</v>
      </c>
      <c r="E278">
        <v>-0.57599999999999996</v>
      </c>
      <c r="F278">
        <v>-2.1760000000000002</v>
      </c>
      <c r="G278">
        <v>-2.9060000000000001</v>
      </c>
      <c r="H278">
        <v>-2.9039999999999999</v>
      </c>
      <c r="I278">
        <v>-3.3919999999999999</v>
      </c>
      <c r="J278">
        <v>0</v>
      </c>
      <c r="K278">
        <v>0</v>
      </c>
      <c r="L278">
        <v>-0.73</v>
      </c>
      <c r="M278" s="236">
        <v>-1.5209999999999999</v>
      </c>
      <c r="N278">
        <v>-2.1219999999999999</v>
      </c>
      <c r="O278">
        <v>-2.0960000000000001</v>
      </c>
      <c r="P278">
        <v>-1.5669999999999999</v>
      </c>
      <c r="Q278">
        <v>-2.5209999999999999</v>
      </c>
      <c r="R278">
        <v>-1.645</v>
      </c>
      <c r="S278">
        <v>-2.7160000000000002</v>
      </c>
      <c r="T278">
        <v>-2.1059999999999999</v>
      </c>
      <c r="U278">
        <v>-1.472</v>
      </c>
      <c r="V278">
        <v>-1.417</v>
      </c>
      <c r="W278">
        <v>-2.1309999999999998</v>
      </c>
      <c r="X278">
        <v>-1.7629999999999999</v>
      </c>
      <c r="Y278">
        <v>27</v>
      </c>
      <c r="Z278">
        <v>24.6</v>
      </c>
    </row>
    <row r="279" spans="2:26">
      <c r="B279" s="326">
        <v>18</v>
      </c>
      <c r="C279">
        <v>-0.77900000000000003</v>
      </c>
      <c r="D279">
        <v>-0.78600000000000003</v>
      </c>
      <c r="E279">
        <v>-0.10199999999999999</v>
      </c>
      <c r="F279">
        <v>-0.73599999999999999</v>
      </c>
      <c r="G279">
        <v>-1.4359999999999999</v>
      </c>
      <c r="H279">
        <v>-1.365</v>
      </c>
      <c r="I279">
        <v>-1.92</v>
      </c>
      <c r="J279">
        <v>0</v>
      </c>
      <c r="K279">
        <v>0</v>
      </c>
      <c r="L279">
        <v>-9.1999999999999998E-2</v>
      </c>
      <c r="M279" s="236">
        <v>-0.81699999999999995</v>
      </c>
      <c r="N279">
        <v>-1.32</v>
      </c>
      <c r="O279">
        <v>-1.7629999999999999</v>
      </c>
      <c r="P279">
        <v>-1.335</v>
      </c>
      <c r="Q279">
        <v>-2.0840000000000001</v>
      </c>
      <c r="R279">
        <v>-1.403</v>
      </c>
      <c r="S279">
        <v>-2.3889999999999998</v>
      </c>
      <c r="T279">
        <v>-1.8640000000000001</v>
      </c>
      <c r="U279">
        <v>-1.343</v>
      </c>
      <c r="V279">
        <v>-1.284</v>
      </c>
      <c r="W279">
        <v>-1.988</v>
      </c>
      <c r="X279">
        <v>-1.643</v>
      </c>
      <c r="Y279">
        <v>26.8</v>
      </c>
      <c r="Z279">
        <v>23.2</v>
      </c>
    </row>
    <row r="280" spans="2:26">
      <c r="B280" s="326">
        <v>19</v>
      </c>
      <c r="C280">
        <v>0</v>
      </c>
      <c r="D280">
        <v>0</v>
      </c>
      <c r="E280">
        <v>0</v>
      </c>
      <c r="F280">
        <v>0</v>
      </c>
      <c r="G280">
        <v>-0.29499999999999998</v>
      </c>
      <c r="H280">
        <v>8.9999999999999993E-3</v>
      </c>
      <c r="I280">
        <v>-0.65</v>
      </c>
      <c r="J280">
        <v>0</v>
      </c>
      <c r="K280">
        <v>0</v>
      </c>
      <c r="M280" s="236">
        <v>-0.11</v>
      </c>
      <c r="N280">
        <v>-0.78800000000000003</v>
      </c>
      <c r="O280">
        <v>-1.4039999999999999</v>
      </c>
      <c r="P280">
        <v>-1.08</v>
      </c>
      <c r="Q280">
        <v>-1.63</v>
      </c>
      <c r="R280">
        <v>-1.131</v>
      </c>
      <c r="S280">
        <v>-2.036</v>
      </c>
      <c r="T280">
        <v>-1.593</v>
      </c>
      <c r="U280">
        <v>-1.2010000000000001</v>
      </c>
      <c r="V280">
        <v>-1.121</v>
      </c>
      <c r="W280">
        <v>-1.8069999999999999</v>
      </c>
      <c r="X280">
        <v>-1.4790000000000001</v>
      </c>
      <c r="Y280">
        <v>25.4</v>
      </c>
      <c r="Z280">
        <v>22.2</v>
      </c>
    </row>
    <row r="281" spans="2:26">
      <c r="B281" s="326">
        <v>20</v>
      </c>
      <c r="C281">
        <v>0</v>
      </c>
      <c r="D281">
        <v>0</v>
      </c>
      <c r="E281">
        <v>6.0999999999999999E-2</v>
      </c>
      <c r="F281">
        <v>0.14599999999999999</v>
      </c>
      <c r="G281">
        <v>0</v>
      </c>
      <c r="H281">
        <v>0.76700000000000002</v>
      </c>
      <c r="I281">
        <v>3.6999999999999998E-2</v>
      </c>
      <c r="J281">
        <v>0</v>
      </c>
      <c r="K281">
        <v>0</v>
      </c>
      <c r="M281" s="236">
        <v>0.216</v>
      </c>
      <c r="N281">
        <v>-0.38500000000000001</v>
      </c>
      <c r="O281">
        <v>-0.995</v>
      </c>
      <c r="P281">
        <v>-0.77500000000000002</v>
      </c>
      <c r="Q281">
        <v>-1.1279999999999999</v>
      </c>
      <c r="R281">
        <v>-0.83199999999999996</v>
      </c>
      <c r="S281">
        <v>-1.631</v>
      </c>
      <c r="T281">
        <v>-1.2949999999999999</v>
      </c>
      <c r="U281">
        <v>-1.018</v>
      </c>
      <c r="V281">
        <v>-0.93799999999999994</v>
      </c>
      <c r="W281">
        <v>-1.61</v>
      </c>
      <c r="X281">
        <v>-1.294</v>
      </c>
      <c r="Y281">
        <v>22.8</v>
      </c>
      <c r="Z281">
        <v>21.4</v>
      </c>
    </row>
    <row r="282" spans="2:26">
      <c r="B282" s="326">
        <v>21</v>
      </c>
      <c r="C282">
        <v>0.41299999999999998</v>
      </c>
      <c r="D282">
        <v>0.40100000000000002</v>
      </c>
      <c r="E282">
        <v>0.76</v>
      </c>
      <c r="F282">
        <v>1.0720000000000001</v>
      </c>
      <c r="G282">
        <v>0</v>
      </c>
      <c r="H282">
        <v>1.2390000000000001</v>
      </c>
      <c r="I282">
        <v>0.47399999999999998</v>
      </c>
      <c r="J282">
        <v>0</v>
      </c>
      <c r="K282">
        <v>0</v>
      </c>
      <c r="M282" s="236">
        <v>0.499</v>
      </c>
      <c r="N282">
        <v>-0.01</v>
      </c>
      <c r="O282">
        <v>-0.59299999999999997</v>
      </c>
      <c r="P282">
        <v>-0.46100000000000002</v>
      </c>
      <c r="Q282">
        <v>-0.64200000000000002</v>
      </c>
      <c r="R282">
        <v>-0.55500000000000005</v>
      </c>
      <c r="S282">
        <v>-1.2370000000000001</v>
      </c>
      <c r="T282">
        <v>-1.02</v>
      </c>
      <c r="U282">
        <v>-0.83199999999999996</v>
      </c>
      <c r="V282">
        <v>-0.78800000000000003</v>
      </c>
      <c r="W282">
        <v>-1.4330000000000001</v>
      </c>
      <c r="X282">
        <v>-1.135</v>
      </c>
      <c r="Y282">
        <v>20</v>
      </c>
      <c r="Z282">
        <v>20.8</v>
      </c>
    </row>
    <row r="283" spans="2:26">
      <c r="B283" s="326">
        <v>22</v>
      </c>
      <c r="C283">
        <v>1.266</v>
      </c>
      <c r="D283">
        <v>1.2390000000000001</v>
      </c>
      <c r="E283">
        <v>1.518</v>
      </c>
      <c r="F283">
        <v>2.06</v>
      </c>
      <c r="G283">
        <v>0</v>
      </c>
      <c r="H283">
        <v>1.583</v>
      </c>
      <c r="I283">
        <v>0.78300000000000003</v>
      </c>
      <c r="J283">
        <v>0</v>
      </c>
      <c r="K283">
        <v>4.1000000000000002E-2</v>
      </c>
      <c r="M283" s="236">
        <v>0.72419999999999995</v>
      </c>
      <c r="N283">
        <v>0.16400000000000001</v>
      </c>
      <c r="O283">
        <v>-0.32</v>
      </c>
      <c r="P283">
        <v>-0.247</v>
      </c>
      <c r="Q283">
        <v>-0.314</v>
      </c>
      <c r="R283">
        <v>-0.36299999999999999</v>
      </c>
      <c r="S283">
        <v>-0.97399999999999998</v>
      </c>
      <c r="T283">
        <v>-0.83</v>
      </c>
      <c r="U283">
        <v>-0.66100000000000003</v>
      </c>
      <c r="V283">
        <v>-0.63800000000000001</v>
      </c>
      <c r="W283">
        <v>-1.2809999999999999</v>
      </c>
      <c r="X283">
        <v>-1.0409999999999999</v>
      </c>
      <c r="Y283">
        <v>20</v>
      </c>
      <c r="Z283">
        <v>20.2</v>
      </c>
    </row>
    <row r="284" spans="2:26">
      <c r="B284" s="326">
        <v>23</v>
      </c>
      <c r="C284">
        <v>1.8140000000000001</v>
      </c>
      <c r="D284">
        <v>1.7809999999999999</v>
      </c>
      <c r="E284">
        <v>1.7010000000000001</v>
      </c>
      <c r="F284">
        <v>2.3959999999999999</v>
      </c>
      <c r="G284">
        <v>0.33300000000000002</v>
      </c>
      <c r="H284">
        <v>1.841</v>
      </c>
      <c r="I284">
        <v>1.0109999999999999</v>
      </c>
      <c r="J284">
        <v>0.183</v>
      </c>
      <c r="K284">
        <v>0.24299999999999999</v>
      </c>
      <c r="M284" s="236">
        <v>0.96</v>
      </c>
      <c r="N284">
        <v>0.42</v>
      </c>
      <c r="O284">
        <v>-0.13800000000000001</v>
      </c>
      <c r="P284">
        <v>-0.107</v>
      </c>
      <c r="Q284">
        <v>-9.7000000000000003E-2</v>
      </c>
      <c r="R284">
        <v>-0.224</v>
      </c>
      <c r="S284">
        <v>-0.79800000000000004</v>
      </c>
      <c r="T284">
        <v>-0.69099999999999995</v>
      </c>
      <c r="U284">
        <v>-0.49199999999999999</v>
      </c>
      <c r="V284">
        <v>-0.51200000000000001</v>
      </c>
      <c r="W284">
        <v>-1.1499999999999999</v>
      </c>
      <c r="X284">
        <v>-0.96699999999999997</v>
      </c>
      <c r="Y284">
        <v>20</v>
      </c>
      <c r="Z284">
        <v>19.600000000000001</v>
      </c>
    </row>
    <row r="285" spans="2:26" ht="15.75" thickBot="1">
      <c r="B285" s="328">
        <v>24</v>
      </c>
      <c r="C285">
        <v>1.988</v>
      </c>
      <c r="D285">
        <v>8.2000000000000003E-2</v>
      </c>
      <c r="E285">
        <v>1.8009999999999999</v>
      </c>
      <c r="F285">
        <v>2.613</v>
      </c>
      <c r="G285">
        <v>0.92</v>
      </c>
      <c r="H285">
        <v>2.0070000000000001</v>
      </c>
      <c r="I285">
        <v>1.167</v>
      </c>
      <c r="J285">
        <v>0.34200000000000003</v>
      </c>
      <c r="K285">
        <v>0.20200000000000001</v>
      </c>
      <c r="M285" s="236">
        <v>1.1579999999999999</v>
      </c>
      <c r="N285">
        <v>0.61799999999999999</v>
      </c>
      <c r="O285">
        <v>-2.7E-2</v>
      </c>
      <c r="P285">
        <v>-2.1999999999999999E-2</v>
      </c>
      <c r="Q285">
        <v>0</v>
      </c>
      <c r="R285">
        <v>-9.7000000000000003E-2</v>
      </c>
      <c r="S285">
        <v>-0.63400000000000001</v>
      </c>
      <c r="T285">
        <v>-0.56200000000000006</v>
      </c>
      <c r="U285">
        <v>-0.371</v>
      </c>
      <c r="V285">
        <v>-0.38700000000000001</v>
      </c>
      <c r="W285">
        <v>-1.0089999999999999</v>
      </c>
      <c r="X285">
        <v>-0.88100000000000001</v>
      </c>
      <c r="Y285">
        <v>16.8</v>
      </c>
      <c r="Z285">
        <v>18.8</v>
      </c>
    </row>
    <row r="286" spans="2:26">
      <c r="B286" s="329"/>
      <c r="C286" s="659"/>
      <c r="F286" s="147" t="s">
        <v>715</v>
      </c>
      <c r="H286" s="297"/>
      <c r="M286" s="297"/>
      <c r="N286" s="297"/>
      <c r="Q286" s="147" t="s">
        <v>715</v>
      </c>
      <c r="Z286" s="297"/>
    </row>
    <row r="287" spans="2:26">
      <c r="B287" s="329"/>
      <c r="C287" s="659"/>
      <c r="H287" s="297"/>
      <c r="L287" s="297"/>
      <c r="M287" s="297"/>
      <c r="Z287" s="297"/>
    </row>
    <row r="288" spans="2:26">
      <c r="B288" s="329"/>
      <c r="V288" s="147"/>
    </row>
    <row r="289" spans="2:8" ht="16.5" thickBot="1">
      <c r="B289" s="556" t="s">
        <v>959</v>
      </c>
      <c r="C289" s="687"/>
    </row>
    <row r="290" spans="2:8">
      <c r="B290" s="276"/>
      <c r="C290" s="277" t="s">
        <v>714</v>
      </c>
      <c r="D290" s="280"/>
      <c r="E290" s="280"/>
      <c r="F290" s="280"/>
      <c r="G290" s="331"/>
      <c r="H290" s="278"/>
    </row>
    <row r="291" spans="2:8" ht="15.75">
      <c r="B291" s="282"/>
      <c r="C291" s="680" t="s">
        <v>938</v>
      </c>
      <c r="D291" s="672"/>
      <c r="E291" s="681" t="s">
        <v>939</v>
      </c>
      <c r="F291" s="265"/>
      <c r="G291" s="689" t="s">
        <v>938</v>
      </c>
      <c r="H291" s="664"/>
    </row>
    <row r="292" spans="2:8">
      <c r="B292" s="321" t="s">
        <v>710</v>
      </c>
      <c r="C292" s="315" t="s">
        <v>74</v>
      </c>
      <c r="D292" s="334" t="s">
        <v>75</v>
      </c>
      <c r="E292" s="285" t="s">
        <v>76</v>
      </c>
      <c r="F292" s="285" t="s">
        <v>77</v>
      </c>
      <c r="G292" s="553" t="s">
        <v>681</v>
      </c>
      <c r="H292" s="544" t="s">
        <v>682</v>
      </c>
    </row>
    <row r="293" spans="2:8" ht="15.75" thickBot="1">
      <c r="B293" s="323" t="s">
        <v>83</v>
      </c>
      <c r="C293" s="291" t="s">
        <v>680</v>
      </c>
      <c r="D293" s="336" t="s">
        <v>680</v>
      </c>
      <c r="E293" s="292" t="s">
        <v>680</v>
      </c>
      <c r="F293" s="292" t="s">
        <v>680</v>
      </c>
      <c r="G293" s="666" t="s">
        <v>680</v>
      </c>
      <c r="H293" s="546" t="s">
        <v>680</v>
      </c>
    </row>
    <row r="294" spans="2:8">
      <c r="B294" s="324">
        <v>1</v>
      </c>
      <c r="C294">
        <v>13</v>
      </c>
      <c r="D294">
        <v>15.4</v>
      </c>
      <c r="E294">
        <v>21.7</v>
      </c>
      <c r="F294">
        <v>23.4</v>
      </c>
      <c r="G294">
        <v>27.4</v>
      </c>
      <c r="H294">
        <v>26.6</v>
      </c>
    </row>
    <row r="295" spans="2:8">
      <c r="B295" s="326">
        <v>2</v>
      </c>
      <c r="C295">
        <v>10.3</v>
      </c>
      <c r="D295">
        <v>14.8</v>
      </c>
      <c r="E295">
        <v>20.100000000000001</v>
      </c>
      <c r="F295">
        <v>22.2</v>
      </c>
      <c r="G295">
        <v>24</v>
      </c>
      <c r="H295">
        <v>25.8</v>
      </c>
    </row>
    <row r="296" spans="2:8">
      <c r="B296" s="326">
        <v>3</v>
      </c>
      <c r="C296">
        <v>7.9</v>
      </c>
      <c r="D296">
        <v>14.2</v>
      </c>
      <c r="E296">
        <v>19</v>
      </c>
      <c r="F296">
        <v>21.3</v>
      </c>
      <c r="G296">
        <v>20.8</v>
      </c>
      <c r="H296">
        <v>24.9</v>
      </c>
    </row>
    <row r="297" spans="2:8">
      <c r="B297" s="326">
        <v>4</v>
      </c>
      <c r="C297">
        <v>5.7</v>
      </c>
      <c r="D297">
        <v>13.6</v>
      </c>
      <c r="E297">
        <v>17.8</v>
      </c>
      <c r="F297">
        <v>20.3</v>
      </c>
      <c r="G297">
        <v>17.8</v>
      </c>
      <c r="H297">
        <v>24</v>
      </c>
    </row>
    <row r="298" spans="2:8">
      <c r="B298" s="326">
        <v>5</v>
      </c>
      <c r="C298">
        <v>3.8</v>
      </c>
      <c r="D298">
        <v>13</v>
      </c>
      <c r="E298">
        <v>16.600000000000001</v>
      </c>
      <c r="F298">
        <v>19.3</v>
      </c>
      <c r="G298">
        <v>15</v>
      </c>
      <c r="H298">
        <v>23.2</v>
      </c>
    </row>
    <row r="299" spans="2:8">
      <c r="B299" s="326">
        <v>6</v>
      </c>
      <c r="C299">
        <v>2.1</v>
      </c>
      <c r="D299">
        <v>12.4</v>
      </c>
      <c r="E299">
        <v>16.600000000000001</v>
      </c>
      <c r="F299">
        <v>19.3</v>
      </c>
      <c r="G299">
        <v>12.4</v>
      </c>
      <c r="H299">
        <v>22.4</v>
      </c>
    </row>
    <row r="300" spans="2:8">
      <c r="B300" s="326">
        <v>7</v>
      </c>
      <c r="C300">
        <v>0.7</v>
      </c>
      <c r="D300">
        <v>11.8</v>
      </c>
      <c r="E300">
        <v>18.2</v>
      </c>
      <c r="F300">
        <v>20.5</v>
      </c>
      <c r="G300">
        <v>10.1</v>
      </c>
      <c r="H300">
        <v>21.8</v>
      </c>
    </row>
    <row r="301" spans="2:8">
      <c r="B301" s="326">
        <v>8</v>
      </c>
      <c r="C301">
        <v>0.1</v>
      </c>
      <c r="D301">
        <v>11.2</v>
      </c>
      <c r="E301">
        <v>20.3</v>
      </c>
      <c r="F301">
        <v>22.1</v>
      </c>
      <c r="G301">
        <v>8.6999999999999993</v>
      </c>
      <c r="H301">
        <v>21.4</v>
      </c>
    </row>
    <row r="302" spans="2:8">
      <c r="B302" s="326">
        <v>9</v>
      </c>
      <c r="C302">
        <v>1.7</v>
      </c>
      <c r="D302">
        <v>11.8</v>
      </c>
      <c r="E302">
        <v>22.3</v>
      </c>
      <c r="F302">
        <v>23.4</v>
      </c>
      <c r="G302">
        <v>9.5</v>
      </c>
      <c r="H302">
        <v>22</v>
      </c>
    </row>
    <row r="303" spans="2:8">
      <c r="B303" s="326">
        <v>10</v>
      </c>
      <c r="C303">
        <v>6.1</v>
      </c>
      <c r="D303">
        <v>13.4</v>
      </c>
      <c r="E303">
        <v>24.9</v>
      </c>
      <c r="F303">
        <v>24.5</v>
      </c>
      <c r="G303">
        <v>13.1</v>
      </c>
      <c r="H303">
        <v>23.5</v>
      </c>
    </row>
    <row r="304" spans="2:8">
      <c r="B304" s="326">
        <v>11</v>
      </c>
      <c r="C304">
        <v>12.5</v>
      </c>
      <c r="D304">
        <v>15.7</v>
      </c>
      <c r="E304">
        <v>28.3</v>
      </c>
      <c r="F304">
        <v>25.8</v>
      </c>
      <c r="G304">
        <v>19.100000000000001</v>
      </c>
      <c r="H304">
        <v>25.5</v>
      </c>
    </row>
    <row r="305" spans="2:8">
      <c r="B305" s="326">
        <v>12</v>
      </c>
      <c r="C305">
        <v>20.2</v>
      </c>
      <c r="D305">
        <v>18.399999999999999</v>
      </c>
      <c r="E305">
        <v>32.299999999999997</v>
      </c>
      <c r="F305">
        <v>27.4</v>
      </c>
      <c r="G305">
        <v>26.7</v>
      </c>
      <c r="H305">
        <v>27.8</v>
      </c>
    </row>
    <row r="306" spans="2:8">
      <c r="B306" s="326">
        <v>13</v>
      </c>
      <c r="C306">
        <v>28.5</v>
      </c>
      <c r="D306">
        <v>21.3</v>
      </c>
      <c r="E306">
        <v>36.200000000000003</v>
      </c>
      <c r="F306">
        <v>28.7</v>
      </c>
      <c r="G306">
        <v>35.200000000000003</v>
      </c>
      <c r="H306">
        <v>30.2</v>
      </c>
    </row>
    <row r="307" spans="2:8">
      <c r="B307" s="326">
        <v>14</v>
      </c>
      <c r="C307">
        <v>36.1</v>
      </c>
      <c r="D307">
        <v>23.2</v>
      </c>
      <c r="E307">
        <v>39.700000000000003</v>
      </c>
      <c r="F307">
        <v>29.8</v>
      </c>
      <c r="G307">
        <v>43.4</v>
      </c>
      <c r="H307">
        <v>32.299999999999997</v>
      </c>
    </row>
    <row r="308" spans="2:8">
      <c r="B308" s="326">
        <v>15</v>
      </c>
      <c r="C308">
        <v>41.9</v>
      </c>
      <c r="D308">
        <v>24.8</v>
      </c>
      <c r="E308">
        <v>42.5</v>
      </c>
      <c r="F308">
        <v>30.6</v>
      </c>
      <c r="G308">
        <v>50.2</v>
      </c>
      <c r="H308">
        <v>33.799999999999997</v>
      </c>
    </row>
    <row r="309" spans="2:8">
      <c r="B309" s="326">
        <v>16</v>
      </c>
      <c r="C309">
        <v>45.4</v>
      </c>
      <c r="D309">
        <v>25.4</v>
      </c>
      <c r="E309">
        <v>44.4</v>
      </c>
      <c r="F309">
        <v>31</v>
      </c>
      <c r="G309">
        <v>55.1</v>
      </c>
      <c r="H309">
        <v>34.6</v>
      </c>
    </row>
    <row r="310" spans="2:8">
      <c r="B310" s="326">
        <v>17</v>
      </c>
      <c r="C310">
        <v>46.3</v>
      </c>
      <c r="D310">
        <v>24.6</v>
      </c>
      <c r="E310">
        <v>45.4</v>
      </c>
      <c r="F310">
        <v>31.4</v>
      </c>
      <c r="G310">
        <v>57.3</v>
      </c>
      <c r="H310">
        <v>34</v>
      </c>
    </row>
    <row r="311" spans="2:8">
      <c r="B311" s="326">
        <v>18</v>
      </c>
      <c r="C311">
        <v>44</v>
      </c>
      <c r="D311">
        <v>23.5</v>
      </c>
      <c r="E311">
        <v>41.7</v>
      </c>
      <c r="F311">
        <v>31</v>
      </c>
      <c r="G311">
        <v>56.3</v>
      </c>
      <c r="H311">
        <v>32.9</v>
      </c>
    </row>
    <row r="312" spans="2:8">
      <c r="B312" s="326">
        <v>19</v>
      </c>
      <c r="C312">
        <v>39.5</v>
      </c>
      <c r="D312">
        <v>22.6</v>
      </c>
      <c r="E312">
        <v>35.5</v>
      </c>
      <c r="F312">
        <v>30.3</v>
      </c>
      <c r="G312">
        <v>53</v>
      </c>
      <c r="H312">
        <v>32</v>
      </c>
    </row>
    <row r="313" spans="2:8">
      <c r="B313" s="326">
        <v>20</v>
      </c>
      <c r="C313">
        <v>34.4</v>
      </c>
      <c r="D313">
        <v>21.9</v>
      </c>
      <c r="E313">
        <v>31.7</v>
      </c>
      <c r="F313">
        <v>29.1</v>
      </c>
      <c r="G313">
        <v>48.8</v>
      </c>
      <c r="H313">
        <v>31.2</v>
      </c>
    </row>
    <row r="314" spans="2:8">
      <c r="B314" s="326">
        <v>21</v>
      </c>
      <c r="C314">
        <v>29.3</v>
      </c>
      <c r="D314">
        <v>20.8</v>
      </c>
      <c r="E314">
        <v>28.6</v>
      </c>
      <c r="F314">
        <v>28.1</v>
      </c>
      <c r="G314">
        <v>44.3</v>
      </c>
      <c r="H314">
        <v>30.3</v>
      </c>
    </row>
    <row r="315" spans="2:8">
      <c r="B315" s="326">
        <v>22</v>
      </c>
      <c r="C315">
        <v>24.6</v>
      </c>
      <c r="D315">
        <v>20</v>
      </c>
      <c r="E315">
        <v>26.5</v>
      </c>
      <c r="F315">
        <v>27</v>
      </c>
      <c r="G315">
        <v>39.799999999999997</v>
      </c>
      <c r="H315">
        <v>29.4</v>
      </c>
    </row>
    <row r="316" spans="2:8">
      <c r="B316" s="326">
        <v>23</v>
      </c>
      <c r="C316">
        <v>20.2</v>
      </c>
      <c r="D316">
        <v>19.2</v>
      </c>
      <c r="E316">
        <v>25</v>
      </c>
      <c r="F316">
        <v>26</v>
      </c>
      <c r="G316">
        <v>35.4</v>
      </c>
      <c r="H316">
        <v>28.4</v>
      </c>
    </row>
    <row r="317" spans="2:8" ht="15.75" thickBot="1">
      <c r="B317" s="328">
        <v>24</v>
      </c>
      <c r="C317">
        <v>16.3</v>
      </c>
      <c r="D317">
        <v>18.100000000000001</v>
      </c>
      <c r="E317">
        <v>23.5</v>
      </c>
      <c r="F317">
        <v>24.9</v>
      </c>
      <c r="G317">
        <v>31.2</v>
      </c>
      <c r="H317">
        <v>27.4</v>
      </c>
    </row>
    <row r="318" spans="2:8">
      <c r="B318" s="329"/>
    </row>
    <row r="324" spans="2:5" ht="15.75">
      <c r="B324" s="556" t="s">
        <v>913</v>
      </c>
    </row>
    <row r="325" spans="2:5">
      <c r="B325" t="s">
        <v>129</v>
      </c>
    </row>
    <row r="326" spans="2:5">
      <c r="B326" s="147" t="s">
        <v>1055</v>
      </c>
    </row>
    <row r="327" spans="2:5">
      <c r="B327" t="s">
        <v>131</v>
      </c>
    </row>
    <row r="328" spans="2:5" ht="15.75" thickBot="1">
      <c r="B328" t="s">
        <v>82</v>
      </c>
    </row>
    <row r="329" spans="2:5">
      <c r="B329" s="302" t="s">
        <v>642</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v>0</v>
      </c>
      <c r="D360" s="265"/>
      <c r="E360" s="265"/>
    </row>
    <row r="361" spans="2:5">
      <c r="B361" s="282">
        <v>-19</v>
      </c>
      <c r="C361">
        <v>0</v>
      </c>
      <c r="D361" s="265"/>
      <c r="E361" s="265"/>
    </row>
    <row r="362" spans="2:5">
      <c r="B362" s="282">
        <v>-18</v>
      </c>
      <c r="C362">
        <v>0</v>
      </c>
      <c r="D362" s="265"/>
      <c r="E362" s="265"/>
    </row>
    <row r="363" spans="2:5">
      <c r="B363" s="282">
        <v>-17</v>
      </c>
      <c r="C363">
        <v>0</v>
      </c>
      <c r="D363" s="265"/>
      <c r="E363" s="265"/>
    </row>
    <row r="364" spans="2:5">
      <c r="B364" s="282">
        <v>-16</v>
      </c>
      <c r="C364">
        <v>0</v>
      </c>
      <c r="D364" s="265"/>
      <c r="E364" s="265"/>
    </row>
    <row r="365" spans="2:5">
      <c r="B365" s="282">
        <v>-15</v>
      </c>
      <c r="C365">
        <v>0</v>
      </c>
      <c r="D365" s="265"/>
      <c r="E365" s="265"/>
    </row>
    <row r="366" spans="2:5">
      <c r="B366" s="282">
        <v>-14</v>
      </c>
      <c r="C366">
        <v>0</v>
      </c>
      <c r="D366" s="265"/>
      <c r="E366" s="265"/>
    </row>
    <row r="367" spans="2:5">
      <c r="B367" s="282">
        <v>-13</v>
      </c>
      <c r="C367">
        <v>0</v>
      </c>
      <c r="D367" s="265"/>
      <c r="E367" s="265"/>
    </row>
    <row r="368" spans="2:5">
      <c r="B368" s="282">
        <v>-12</v>
      </c>
      <c r="C368">
        <v>0</v>
      </c>
      <c r="D368" s="265"/>
      <c r="E368" s="265"/>
    </row>
    <row r="369" spans="2:5">
      <c r="B369" s="282">
        <v>-11</v>
      </c>
      <c r="C369">
        <v>0</v>
      </c>
      <c r="D369" s="265"/>
      <c r="E369" s="265"/>
    </row>
    <row r="370" spans="2:5">
      <c r="B370" s="282">
        <v>-10</v>
      </c>
      <c r="C370">
        <v>0</v>
      </c>
      <c r="D370" s="265"/>
      <c r="E370" s="265"/>
    </row>
    <row r="371" spans="2:5">
      <c r="B371" s="282">
        <v>-9</v>
      </c>
      <c r="C371">
        <v>0</v>
      </c>
      <c r="D371" s="265"/>
      <c r="E371" s="265"/>
    </row>
    <row r="372" spans="2:5">
      <c r="B372" s="282">
        <v>-8</v>
      </c>
      <c r="C372">
        <v>0</v>
      </c>
      <c r="D372" s="265"/>
      <c r="E372" s="265"/>
    </row>
    <row r="373" spans="2:5">
      <c r="B373" s="282">
        <v>-7</v>
      </c>
      <c r="C373">
        <v>0</v>
      </c>
      <c r="D373" s="265"/>
      <c r="E373" s="265"/>
    </row>
    <row r="374" spans="2:5">
      <c r="B374" s="282">
        <v>-6</v>
      </c>
      <c r="C374">
        <v>0</v>
      </c>
      <c r="D374" s="265"/>
      <c r="E374" s="265"/>
    </row>
    <row r="375" spans="2:5">
      <c r="B375" s="282">
        <v>-5</v>
      </c>
      <c r="C375">
        <v>0</v>
      </c>
      <c r="D375" s="265"/>
      <c r="E375" s="265"/>
    </row>
    <row r="376" spans="2:5">
      <c r="B376" s="282">
        <v>-4</v>
      </c>
      <c r="C376">
        <v>0</v>
      </c>
      <c r="D376" s="265"/>
      <c r="E376" s="265"/>
    </row>
    <row r="377" spans="2:5">
      <c r="B377" s="282">
        <v>-3</v>
      </c>
      <c r="C377">
        <v>0</v>
      </c>
      <c r="D377" s="265"/>
      <c r="E377" s="265"/>
    </row>
    <row r="378" spans="2:5">
      <c r="B378" s="282">
        <v>-2</v>
      </c>
      <c r="C378">
        <v>0</v>
      </c>
      <c r="D378" s="265"/>
      <c r="E378" s="265"/>
    </row>
    <row r="379" spans="2:5">
      <c r="B379" s="282">
        <v>-1</v>
      </c>
      <c r="C379">
        <v>0</v>
      </c>
      <c r="D379" s="265"/>
      <c r="E379" s="265"/>
    </row>
    <row r="380" spans="2:5">
      <c r="B380" s="282">
        <v>0</v>
      </c>
      <c r="C380">
        <v>3</v>
      </c>
      <c r="D380" s="265"/>
      <c r="E380" s="265"/>
    </row>
    <row r="381" spans="2:5">
      <c r="B381" s="282">
        <v>1</v>
      </c>
      <c r="C381">
        <v>13</v>
      </c>
      <c r="D381" s="265"/>
      <c r="E381" s="265"/>
    </row>
    <row r="382" spans="2:5">
      <c r="B382" s="282">
        <v>2</v>
      </c>
      <c r="C382">
        <v>32</v>
      </c>
      <c r="D382" s="265"/>
      <c r="E382" s="265"/>
    </row>
    <row r="383" spans="2:5">
      <c r="B383" s="282">
        <v>3</v>
      </c>
      <c r="C383">
        <v>41</v>
      </c>
      <c r="D383" s="265"/>
      <c r="E383" s="265"/>
    </row>
    <row r="384" spans="2:5">
      <c r="B384" s="282">
        <v>4</v>
      </c>
      <c r="C384">
        <v>57</v>
      </c>
      <c r="D384" s="265"/>
      <c r="E384" s="265"/>
    </row>
    <row r="385" spans="2:5">
      <c r="B385" s="282">
        <v>5</v>
      </c>
      <c r="C385">
        <v>63</v>
      </c>
      <c r="D385" s="265"/>
      <c r="E385" s="265"/>
    </row>
    <row r="386" spans="2:5">
      <c r="B386" s="282">
        <v>6</v>
      </c>
      <c r="C386">
        <v>67</v>
      </c>
      <c r="D386" s="265"/>
      <c r="E386" s="265"/>
    </row>
    <row r="387" spans="2:5">
      <c r="B387" s="282">
        <v>7</v>
      </c>
      <c r="C387">
        <v>87</v>
      </c>
      <c r="D387" s="265"/>
      <c r="E387" s="265"/>
    </row>
    <row r="388" spans="2:5">
      <c r="B388" s="282">
        <v>8</v>
      </c>
      <c r="C388">
        <v>97</v>
      </c>
      <c r="D388" s="265"/>
      <c r="E388" s="265"/>
    </row>
    <row r="389" spans="2:5">
      <c r="B389" s="282">
        <v>9</v>
      </c>
      <c r="C389">
        <v>104</v>
      </c>
      <c r="D389" s="265"/>
      <c r="E389" s="265"/>
    </row>
    <row r="390" spans="2:5">
      <c r="B390" s="282">
        <v>10</v>
      </c>
      <c r="C390">
        <v>155</v>
      </c>
      <c r="D390" s="265"/>
      <c r="E390" s="265"/>
    </row>
    <row r="391" spans="2:5">
      <c r="B391" s="282">
        <v>11</v>
      </c>
      <c r="C391">
        <v>151</v>
      </c>
      <c r="D391" s="265"/>
      <c r="E391" s="265"/>
    </row>
    <row r="392" spans="2:5">
      <c r="B392" s="282">
        <v>12</v>
      </c>
      <c r="C392">
        <v>142</v>
      </c>
      <c r="D392" s="265"/>
      <c r="E392" s="265"/>
    </row>
    <row r="393" spans="2:5">
      <c r="B393" s="282">
        <v>13</v>
      </c>
      <c r="C393">
        <v>156</v>
      </c>
      <c r="D393" s="265"/>
      <c r="E393" s="265"/>
    </row>
    <row r="394" spans="2:5">
      <c r="B394" s="282">
        <v>14</v>
      </c>
      <c r="C394">
        <v>170</v>
      </c>
      <c r="D394" s="265"/>
      <c r="E394" s="265"/>
    </row>
    <row r="395" spans="2:5">
      <c r="B395" s="282">
        <v>15</v>
      </c>
      <c r="C395">
        <v>166</v>
      </c>
      <c r="D395" s="265"/>
      <c r="E395" s="265"/>
    </row>
    <row r="396" spans="2:5">
      <c r="B396" s="282">
        <v>16</v>
      </c>
      <c r="C396">
        <v>211</v>
      </c>
      <c r="D396" s="265"/>
      <c r="E396" s="265"/>
    </row>
    <row r="397" spans="2:5">
      <c r="B397" s="282">
        <v>17</v>
      </c>
      <c r="C397">
        <v>199</v>
      </c>
      <c r="D397" s="265"/>
      <c r="E397" s="265"/>
    </row>
    <row r="398" spans="2:5">
      <c r="B398" s="282">
        <v>18</v>
      </c>
      <c r="C398">
        <v>211</v>
      </c>
      <c r="D398" s="265"/>
      <c r="E398" s="265"/>
    </row>
    <row r="399" spans="2:5">
      <c r="B399" s="282">
        <v>19</v>
      </c>
      <c r="C399">
        <v>257</v>
      </c>
      <c r="D399" s="265"/>
      <c r="E399" s="265"/>
    </row>
    <row r="400" spans="2:5">
      <c r="B400" s="282">
        <v>20</v>
      </c>
      <c r="C400">
        <v>318</v>
      </c>
      <c r="D400" s="265"/>
      <c r="E400" s="265"/>
    </row>
    <row r="401" spans="2:5">
      <c r="B401" s="282">
        <v>21</v>
      </c>
      <c r="C401">
        <v>263</v>
      </c>
      <c r="D401" s="265"/>
      <c r="E401" s="265"/>
    </row>
    <row r="402" spans="2:5">
      <c r="B402" s="282">
        <v>22</v>
      </c>
      <c r="C402">
        <v>269</v>
      </c>
      <c r="D402" s="265"/>
      <c r="E402" s="265"/>
    </row>
    <row r="403" spans="2:5">
      <c r="B403" s="282">
        <v>23</v>
      </c>
      <c r="C403">
        <v>273</v>
      </c>
      <c r="D403" s="265"/>
      <c r="E403" s="265"/>
    </row>
    <row r="404" spans="2:5">
      <c r="B404" s="282">
        <v>24</v>
      </c>
      <c r="C404">
        <v>260</v>
      </c>
      <c r="D404" s="265"/>
      <c r="E404" s="265"/>
    </row>
    <row r="405" spans="2:5">
      <c r="B405" s="282">
        <v>25</v>
      </c>
      <c r="C405">
        <v>308</v>
      </c>
      <c r="D405" s="265"/>
      <c r="E405" s="265"/>
    </row>
    <row r="406" spans="2:5">
      <c r="B406" s="282">
        <v>26</v>
      </c>
      <c r="C406">
        <v>339</v>
      </c>
      <c r="D406" s="265"/>
      <c r="E406" s="265"/>
    </row>
    <row r="407" spans="2:5">
      <c r="B407" s="282">
        <v>27</v>
      </c>
      <c r="C407">
        <v>330</v>
      </c>
      <c r="D407" s="265"/>
      <c r="E407" s="265"/>
    </row>
    <row r="408" spans="2:5">
      <c r="B408" s="282">
        <v>28</v>
      </c>
      <c r="C408">
        <v>341</v>
      </c>
      <c r="D408" s="265"/>
      <c r="E408" s="265"/>
    </row>
    <row r="409" spans="2:5">
      <c r="B409" s="282">
        <v>29</v>
      </c>
      <c r="C409">
        <v>409</v>
      </c>
      <c r="D409" s="265"/>
      <c r="E409" s="265"/>
    </row>
    <row r="410" spans="2:5">
      <c r="B410" s="282">
        <v>30</v>
      </c>
      <c r="C410">
        <v>382</v>
      </c>
      <c r="D410" s="265"/>
      <c r="E410" s="265"/>
    </row>
    <row r="411" spans="2:5">
      <c r="B411" s="282">
        <v>31</v>
      </c>
      <c r="C411">
        <v>426</v>
      </c>
      <c r="D411" s="265"/>
      <c r="E411" s="265"/>
    </row>
    <row r="412" spans="2:5">
      <c r="B412" s="282">
        <v>32</v>
      </c>
      <c r="C412">
        <v>433</v>
      </c>
      <c r="D412" s="265"/>
      <c r="E412" s="265"/>
    </row>
    <row r="413" spans="2:5">
      <c r="B413" s="282">
        <v>33</v>
      </c>
      <c r="C413">
        <v>391</v>
      </c>
      <c r="D413" s="265"/>
      <c r="E413" s="265"/>
    </row>
    <row r="414" spans="2:5">
      <c r="B414" s="282">
        <v>34</v>
      </c>
      <c r="C414">
        <v>332</v>
      </c>
      <c r="D414" s="265"/>
      <c r="E414" s="265"/>
    </row>
    <row r="415" spans="2:5">
      <c r="B415" s="282">
        <v>35</v>
      </c>
      <c r="C415">
        <v>291</v>
      </c>
      <c r="D415" s="265"/>
      <c r="E415" s="265"/>
    </row>
    <row r="416" spans="2:5">
      <c r="B416" s="282">
        <v>36</v>
      </c>
      <c r="C416">
        <v>244</v>
      </c>
      <c r="D416" s="265"/>
      <c r="E416" s="265"/>
    </row>
    <row r="417" spans="2:5">
      <c r="B417" s="282">
        <v>37</v>
      </c>
      <c r="C417">
        <v>184</v>
      </c>
      <c r="D417" s="265"/>
      <c r="E417" s="265"/>
    </row>
    <row r="418" spans="2:5">
      <c r="B418" s="282">
        <v>38</v>
      </c>
      <c r="C418">
        <v>167</v>
      </c>
      <c r="D418" s="265"/>
      <c r="E418" s="265"/>
    </row>
    <row r="419" spans="2:5">
      <c r="B419" s="282">
        <v>39</v>
      </c>
      <c r="C419">
        <v>145</v>
      </c>
      <c r="D419" s="265"/>
      <c r="E419" s="265"/>
    </row>
    <row r="420" spans="2:5">
      <c r="B420" s="282">
        <v>40</v>
      </c>
      <c r="C420">
        <v>102</v>
      </c>
      <c r="D420" s="265"/>
      <c r="E420" s="265"/>
    </row>
    <row r="421" spans="2:5">
      <c r="B421" s="282">
        <v>41</v>
      </c>
      <c r="C421">
        <v>76</v>
      </c>
      <c r="D421" s="265"/>
      <c r="E421" s="265"/>
    </row>
    <row r="422" spans="2:5">
      <c r="B422" s="282">
        <v>42</v>
      </c>
      <c r="C422">
        <v>41</v>
      </c>
      <c r="D422" s="265"/>
      <c r="E422" s="265"/>
    </row>
    <row r="423" spans="2:5">
      <c r="B423" s="282">
        <v>43</v>
      </c>
      <c r="C423">
        <v>27</v>
      </c>
      <c r="D423" s="265"/>
      <c r="E423" s="265"/>
    </row>
    <row r="424" spans="2:5">
      <c r="B424" s="282">
        <v>44</v>
      </c>
      <c r="C424">
        <v>22</v>
      </c>
      <c r="D424" s="265"/>
      <c r="E424" s="265"/>
    </row>
    <row r="425" spans="2:5">
      <c r="B425" s="282">
        <v>45</v>
      </c>
      <c r="C425">
        <v>5</v>
      </c>
      <c r="D425" s="265"/>
      <c r="E425" s="265"/>
    </row>
    <row r="426" spans="2:5">
      <c r="B426" s="282">
        <v>46</v>
      </c>
      <c r="C426">
        <v>0</v>
      </c>
      <c r="D426" s="265"/>
      <c r="E426" s="265"/>
    </row>
    <row r="427" spans="2:5">
      <c r="B427" s="282">
        <v>47</v>
      </c>
      <c r="C427">
        <v>0</v>
      </c>
      <c r="D427" s="265"/>
      <c r="E427" s="265"/>
    </row>
    <row r="428" spans="2:5">
      <c r="B428" s="282">
        <v>48</v>
      </c>
      <c r="C428">
        <v>0</v>
      </c>
      <c r="D428" s="265"/>
      <c r="E428" s="265"/>
    </row>
    <row r="429" spans="2:5">
      <c r="B429" s="282">
        <v>49</v>
      </c>
      <c r="C429">
        <v>0</v>
      </c>
      <c r="D429" s="265"/>
      <c r="E429" s="265"/>
    </row>
    <row r="430" spans="2:5">
      <c r="B430" s="282">
        <v>50</v>
      </c>
      <c r="C430">
        <v>0</v>
      </c>
      <c r="D430" s="265"/>
      <c r="E430" s="265"/>
    </row>
    <row r="431" spans="2:5">
      <c r="B431" s="282">
        <v>51</v>
      </c>
      <c r="C431">
        <v>0</v>
      </c>
      <c r="D431" s="265"/>
      <c r="E431" s="265"/>
    </row>
    <row r="432" spans="2:5">
      <c r="B432" s="282">
        <v>52</v>
      </c>
      <c r="C432">
        <v>0</v>
      </c>
      <c r="D432" s="265"/>
      <c r="E432" s="265"/>
    </row>
    <row r="433" spans="2:5">
      <c r="B433" s="282">
        <v>53</v>
      </c>
      <c r="C433">
        <v>0</v>
      </c>
      <c r="D433" s="265"/>
      <c r="E433" s="265"/>
    </row>
    <row r="434" spans="2:5">
      <c r="B434" s="282">
        <v>54</v>
      </c>
      <c r="C434">
        <v>0</v>
      </c>
      <c r="D434" s="265"/>
      <c r="E434" s="265"/>
    </row>
    <row r="435" spans="2:5">
      <c r="B435" s="282">
        <v>55</v>
      </c>
      <c r="C435">
        <v>0</v>
      </c>
      <c r="D435" s="265"/>
      <c r="E435" s="265"/>
    </row>
    <row r="436" spans="2:5">
      <c r="B436" s="282">
        <v>56</v>
      </c>
      <c r="C436">
        <v>0</v>
      </c>
      <c r="D436" s="265"/>
      <c r="E436" s="265"/>
    </row>
    <row r="437" spans="2:5">
      <c r="B437" s="282">
        <v>57</v>
      </c>
      <c r="C437">
        <v>0</v>
      </c>
      <c r="D437" s="265"/>
      <c r="E437" s="265"/>
    </row>
    <row r="438" spans="2:5">
      <c r="B438" s="282">
        <v>58</v>
      </c>
      <c r="C438">
        <v>0</v>
      </c>
      <c r="D438" s="265"/>
      <c r="E438" s="265"/>
    </row>
    <row r="439" spans="2:5">
      <c r="B439" s="282">
        <v>59</v>
      </c>
      <c r="C439">
        <v>0</v>
      </c>
      <c r="D439" s="265"/>
      <c r="E439" s="265"/>
    </row>
    <row r="440" spans="2:5">
      <c r="B440" s="282">
        <v>60</v>
      </c>
      <c r="C440">
        <v>0</v>
      </c>
      <c r="D440" s="265"/>
      <c r="E440" s="265"/>
    </row>
    <row r="441" spans="2:5">
      <c r="B441" s="282">
        <v>61</v>
      </c>
      <c r="C441">
        <v>0</v>
      </c>
      <c r="D441" s="265"/>
      <c r="E441" s="265"/>
    </row>
    <row r="442" spans="2:5">
      <c r="B442" s="282">
        <v>62</v>
      </c>
      <c r="C442">
        <v>0</v>
      </c>
      <c r="D442" s="265"/>
      <c r="E442" s="265"/>
    </row>
    <row r="443" spans="2:5">
      <c r="B443" s="282">
        <v>63</v>
      </c>
      <c r="C443">
        <v>0</v>
      </c>
      <c r="D443" s="265"/>
      <c r="E443" s="265"/>
    </row>
    <row r="444" spans="2:5">
      <c r="B444" s="282">
        <v>64</v>
      </c>
      <c r="C444">
        <v>0</v>
      </c>
      <c r="D444" s="265"/>
      <c r="E444" s="265"/>
    </row>
    <row r="445" spans="2:5">
      <c r="B445" s="282">
        <v>65</v>
      </c>
      <c r="C445">
        <v>0</v>
      </c>
      <c r="D445" s="265"/>
      <c r="E445" s="265"/>
    </row>
    <row r="446" spans="2:5">
      <c r="B446" s="282">
        <v>66</v>
      </c>
      <c r="C446">
        <v>0</v>
      </c>
      <c r="D446" s="265"/>
      <c r="E446" s="265"/>
    </row>
    <row r="447" spans="2:5">
      <c r="B447" s="282">
        <v>67</v>
      </c>
      <c r="C447">
        <v>0</v>
      </c>
      <c r="D447" s="265"/>
      <c r="E447" s="265"/>
    </row>
    <row r="448" spans="2:5">
      <c r="B448" s="282">
        <v>68</v>
      </c>
      <c r="C448">
        <v>0</v>
      </c>
      <c r="D448" s="265"/>
      <c r="E448" s="265"/>
    </row>
    <row r="449" spans="2:5">
      <c r="B449" s="282">
        <v>69</v>
      </c>
      <c r="C449">
        <v>0</v>
      </c>
      <c r="D449" s="265"/>
      <c r="E449" s="265"/>
    </row>
    <row r="450" spans="2:5">
      <c r="B450" s="282">
        <v>70</v>
      </c>
      <c r="C450">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643</v>
      </c>
    </row>
    <row r="478" spans="2:5" ht="15.75" thickBot="1">
      <c r="B478" s="288">
        <v>98</v>
      </c>
      <c r="C478" s="6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ht="15.75">
      <c r="B492" s="930"/>
      <c r="C492" s="931"/>
      <c r="D492" s="931"/>
      <c r="E492" s="931"/>
      <c r="F492" s="931"/>
      <c r="G492" s="931"/>
      <c r="H492" s="931"/>
      <c r="I492" s="931"/>
      <c r="J492" s="931"/>
      <c r="K492" s="931"/>
      <c r="L492" s="931"/>
      <c r="M492" s="931"/>
      <c r="N492" s="931"/>
      <c r="O492" s="931"/>
      <c r="P492" s="931"/>
    </row>
    <row r="493" spans="2:16">
      <c r="B493" s="931"/>
      <c r="C493" s="931"/>
      <c r="D493" s="931"/>
      <c r="E493" s="931"/>
      <c r="F493" s="931"/>
      <c r="G493" s="931"/>
      <c r="H493" s="931"/>
      <c r="I493" s="931"/>
      <c r="J493" s="931"/>
      <c r="K493" s="931"/>
      <c r="L493" s="931"/>
      <c r="M493" s="931"/>
      <c r="N493" s="931"/>
      <c r="O493" s="931"/>
      <c r="P493" s="931"/>
    </row>
    <row r="494" spans="2:16">
      <c r="B494" s="931"/>
      <c r="C494" s="931"/>
      <c r="D494" s="931"/>
      <c r="E494" s="931"/>
      <c r="F494" s="931"/>
      <c r="G494" s="931"/>
      <c r="H494" s="931"/>
      <c r="I494" s="931"/>
      <c r="J494" s="931"/>
      <c r="K494" s="931"/>
      <c r="L494" s="931"/>
      <c r="M494" s="931"/>
      <c r="N494" s="931"/>
      <c r="O494" s="931"/>
      <c r="P494" s="931"/>
    </row>
    <row r="495" spans="2:16" ht="15.75">
      <c r="B495" s="930"/>
      <c r="C495" s="931"/>
      <c r="D495" s="931"/>
      <c r="E495" s="931"/>
      <c r="F495" s="931"/>
      <c r="G495" s="931"/>
      <c r="H495" s="931"/>
      <c r="I495" s="931"/>
      <c r="J495" s="931"/>
      <c r="K495" s="931"/>
      <c r="L495" s="931"/>
      <c r="M495" s="931"/>
      <c r="N495" s="931"/>
      <c r="O495" s="931"/>
      <c r="P495" s="931"/>
    </row>
    <row r="496" spans="2:16">
      <c r="B496" s="931"/>
      <c r="C496" s="931"/>
      <c r="D496" s="931"/>
      <c r="E496" s="931"/>
      <c r="F496" s="931"/>
      <c r="G496" s="931"/>
      <c r="H496" s="931"/>
      <c r="I496" s="931"/>
      <c r="J496" s="783"/>
      <c r="K496" s="932"/>
      <c r="L496" s="783"/>
      <c r="M496" s="931"/>
      <c r="N496" s="931"/>
      <c r="O496" s="931"/>
      <c r="P496" s="931"/>
    </row>
    <row r="497" spans="2:22">
      <c r="B497" s="931"/>
      <c r="C497" s="931"/>
      <c r="D497" s="931"/>
      <c r="E497" s="931"/>
      <c r="F497" s="931"/>
      <c r="G497" s="931"/>
      <c r="H497" s="931"/>
      <c r="I497" s="783"/>
      <c r="J497" s="931"/>
      <c r="K497" s="933"/>
      <c r="L497" s="783"/>
      <c r="M497" s="931"/>
      <c r="N497" s="931"/>
      <c r="O497" s="931"/>
      <c r="P497" s="931"/>
    </row>
    <row r="498" spans="2:22" ht="15.75">
      <c r="B498" s="930"/>
      <c r="C498" s="934"/>
      <c r="D498" s="930"/>
      <c r="E498" s="930"/>
      <c r="F498" s="930"/>
      <c r="G498" s="930"/>
      <c r="H498" s="930"/>
      <c r="I498" s="931"/>
      <c r="J498" s="931"/>
      <c r="K498" s="930"/>
      <c r="L498" s="930"/>
      <c r="M498" s="930"/>
      <c r="N498" s="930"/>
      <c r="O498" s="930"/>
      <c r="P498" s="930"/>
      <c r="Q498" s="135"/>
      <c r="R498" s="135"/>
      <c r="S498" s="47"/>
      <c r="T498" s="47"/>
    </row>
    <row r="499" spans="2:22" ht="15.75">
      <c r="B499" s="931"/>
      <c r="C499" s="931"/>
      <c r="D499" s="931"/>
      <c r="E499" s="931"/>
      <c r="F499" s="931"/>
      <c r="G499" s="931"/>
      <c r="H499" s="931"/>
      <c r="I499" s="930"/>
      <c r="J499" s="934"/>
      <c r="K499" s="931"/>
      <c r="L499" s="930"/>
      <c r="M499" s="934"/>
      <c r="N499" s="931"/>
      <c r="O499" s="931"/>
      <c r="P499" s="931"/>
      <c r="R499" s="147"/>
    </row>
    <row r="500" spans="2:22">
      <c r="B500" s="931"/>
      <c r="C500" s="935"/>
      <c r="D500" s="935"/>
      <c r="E500" s="935"/>
      <c r="F500" s="935"/>
      <c r="G500" s="935"/>
      <c r="H500" s="935"/>
      <c r="I500" s="931"/>
      <c r="J500" s="935"/>
      <c r="K500" s="935"/>
      <c r="L500" s="931"/>
      <c r="M500" s="935"/>
      <c r="N500" s="931"/>
      <c r="O500" s="931"/>
      <c r="P500" s="931"/>
      <c r="S500" s="285"/>
      <c r="T500" s="285"/>
      <c r="U500" s="285"/>
      <c r="V500" s="285"/>
    </row>
    <row r="501" spans="2:22">
      <c r="B501" s="931"/>
      <c r="C501" s="783"/>
      <c r="D501" s="935"/>
      <c r="E501" s="935"/>
      <c r="F501" s="935"/>
      <c r="G501" s="935"/>
      <c r="H501" s="935"/>
      <c r="I501" s="931"/>
      <c r="J501" s="783"/>
      <c r="K501" s="935"/>
      <c r="L501" s="935"/>
      <c r="M501" s="936"/>
      <c r="N501" s="931"/>
      <c r="O501" s="931"/>
      <c r="P501" s="931"/>
      <c r="R501" s="147"/>
      <c r="S501" s="285"/>
      <c r="T501" s="285"/>
      <c r="U501" s="285"/>
      <c r="V501" s="285"/>
    </row>
    <row r="502" spans="2:22">
      <c r="B502" s="931"/>
      <c r="C502" s="783"/>
      <c r="D502" s="935"/>
      <c r="E502" s="935"/>
      <c r="F502" s="935"/>
      <c r="G502" s="935"/>
      <c r="H502" s="935"/>
      <c r="I502" s="931"/>
      <c r="J502" s="783"/>
      <c r="K502" s="935"/>
      <c r="L502" s="935"/>
      <c r="M502" s="935"/>
      <c r="N502" s="931"/>
      <c r="O502" s="931"/>
      <c r="P502" s="931"/>
      <c r="R502" s="147"/>
      <c r="S502" s="285"/>
      <c r="T502" s="285"/>
      <c r="U502" s="285"/>
      <c r="V502" s="285"/>
    </row>
    <row r="503" spans="2:22">
      <c r="B503" s="931"/>
      <c r="C503" s="783"/>
      <c r="D503" s="935"/>
      <c r="E503" s="935"/>
      <c r="F503" s="935"/>
      <c r="G503" s="935"/>
      <c r="H503" s="935"/>
      <c r="I503" s="931"/>
      <c r="J503" s="783"/>
      <c r="K503" s="935"/>
      <c r="L503" s="935"/>
      <c r="M503" s="935"/>
      <c r="N503" s="931"/>
      <c r="O503" s="931"/>
      <c r="P503" s="931"/>
      <c r="R503" s="147"/>
      <c r="S503" s="285"/>
      <c r="T503" s="285"/>
      <c r="U503" s="285"/>
      <c r="V503" s="285"/>
    </row>
    <row r="504" spans="2:22">
      <c r="B504" s="931"/>
      <c r="C504" s="783"/>
      <c r="D504" s="935"/>
      <c r="E504" s="935"/>
      <c r="F504" s="935"/>
      <c r="G504" s="935"/>
      <c r="H504" s="935"/>
      <c r="I504" s="931"/>
      <c r="J504" s="783"/>
      <c r="K504" s="935"/>
      <c r="L504" s="935"/>
      <c r="M504" s="935"/>
      <c r="N504" s="931"/>
      <c r="O504" s="931"/>
      <c r="P504" s="931"/>
      <c r="R504" s="147"/>
      <c r="S504" s="285"/>
      <c r="T504" s="285"/>
      <c r="U504" s="285"/>
      <c r="V504" s="285"/>
    </row>
    <row r="505" spans="2:22">
      <c r="B505" s="931"/>
      <c r="C505" s="783"/>
      <c r="D505" s="935"/>
      <c r="E505" s="935"/>
      <c r="F505" s="935"/>
      <c r="G505" s="935"/>
      <c r="H505" s="935"/>
      <c r="I505" s="931"/>
      <c r="J505" s="783"/>
      <c r="K505" s="935"/>
      <c r="L505" s="935"/>
      <c r="M505" s="935"/>
      <c r="N505" s="931"/>
      <c r="O505" s="931"/>
      <c r="P505" s="931"/>
      <c r="R505" s="147"/>
      <c r="S505" s="285"/>
      <c r="T505" s="285"/>
      <c r="U505" s="285"/>
      <c r="V505" s="285"/>
    </row>
    <row r="506" spans="2:22">
      <c r="B506" s="931"/>
      <c r="C506" s="783"/>
      <c r="D506" s="935"/>
      <c r="E506" s="935"/>
      <c r="F506" s="935"/>
      <c r="G506" s="935"/>
      <c r="H506" s="935"/>
      <c r="I506" s="931"/>
      <c r="J506" s="783"/>
      <c r="K506" s="935"/>
      <c r="L506" s="935"/>
      <c r="M506" s="935"/>
      <c r="N506" s="931"/>
      <c r="O506" s="931"/>
      <c r="P506" s="931"/>
      <c r="R506" s="147"/>
      <c r="S506" s="285"/>
      <c r="T506" s="285"/>
      <c r="U506" s="285"/>
      <c r="V506" s="285"/>
    </row>
    <row r="507" spans="2:22">
      <c r="B507" s="931"/>
      <c r="C507" s="783"/>
      <c r="D507" s="935"/>
      <c r="E507" s="935"/>
      <c r="F507" s="935"/>
      <c r="G507" s="935"/>
      <c r="H507" s="935"/>
      <c r="I507" s="931"/>
      <c r="J507" s="783"/>
      <c r="K507" s="935"/>
      <c r="L507" s="935"/>
      <c r="M507" s="935"/>
      <c r="N507" s="931"/>
      <c r="O507" s="931"/>
      <c r="P507" s="931"/>
      <c r="R507" s="147"/>
      <c r="S507" s="285"/>
      <c r="T507" s="285"/>
      <c r="U507" s="285"/>
      <c r="V507" s="285"/>
    </row>
    <row r="508" spans="2:22">
      <c r="B508" s="931"/>
      <c r="C508" s="935"/>
      <c r="D508" s="935"/>
      <c r="E508" s="935"/>
      <c r="F508" s="935"/>
      <c r="G508" s="935"/>
      <c r="H508" s="935"/>
      <c r="I508" s="931"/>
      <c r="J508" s="935"/>
      <c r="K508" s="935"/>
      <c r="L508" s="935"/>
      <c r="M508" s="935"/>
      <c r="N508" s="931"/>
      <c r="O508" s="931"/>
      <c r="P508" s="931"/>
      <c r="R508" s="147"/>
      <c r="S508" s="285"/>
      <c r="T508" s="285"/>
      <c r="U508" s="285"/>
      <c r="V508" s="285"/>
    </row>
    <row r="509" spans="2:22">
      <c r="B509" s="931"/>
      <c r="C509" s="935"/>
      <c r="D509" s="935"/>
      <c r="E509" s="935"/>
      <c r="F509" s="935"/>
      <c r="G509" s="935"/>
      <c r="H509" s="935"/>
      <c r="I509" s="931"/>
      <c r="J509" s="935"/>
      <c r="K509" s="935"/>
      <c r="L509" s="935"/>
      <c r="M509" s="935"/>
      <c r="N509" s="931"/>
      <c r="O509" s="931"/>
      <c r="P509" s="931"/>
      <c r="R509" s="147"/>
      <c r="S509" s="285"/>
      <c r="T509" s="285"/>
      <c r="U509" s="285"/>
      <c r="V509" s="285"/>
    </row>
    <row r="510" spans="2:22">
      <c r="B510" s="931"/>
      <c r="C510" s="935"/>
      <c r="D510" s="935"/>
      <c r="E510" s="935"/>
      <c r="F510" s="935"/>
      <c r="G510" s="935"/>
      <c r="H510" s="935"/>
      <c r="I510" s="931"/>
      <c r="J510" s="935"/>
      <c r="K510" s="935"/>
      <c r="L510" s="935"/>
      <c r="M510" s="935"/>
      <c r="N510" s="935"/>
      <c r="O510" s="931"/>
      <c r="P510" s="931"/>
      <c r="S510" s="285"/>
      <c r="T510" s="285"/>
      <c r="U510" s="520"/>
      <c r="V510" s="51"/>
    </row>
    <row r="511" spans="2:22">
      <c r="B511" s="931"/>
      <c r="C511" s="783"/>
      <c r="D511" s="937"/>
      <c r="E511" s="937"/>
      <c r="F511" s="937"/>
      <c r="G511" s="935"/>
      <c r="H511" s="935"/>
      <c r="I511" s="931"/>
      <c r="J511" s="935"/>
      <c r="K511" s="935"/>
      <c r="L511" s="935"/>
      <c r="M511" s="935"/>
      <c r="N511" s="931"/>
      <c r="O511" s="931"/>
      <c r="P511" s="931"/>
      <c r="R511" s="147"/>
      <c r="S511" s="285"/>
      <c r="T511" s="285"/>
      <c r="U511" s="285"/>
      <c r="V511" s="285"/>
    </row>
    <row r="512" spans="2:22">
      <c r="B512" s="931"/>
      <c r="C512" s="783"/>
      <c r="D512" s="937"/>
      <c r="E512" s="937"/>
      <c r="F512" s="937"/>
      <c r="G512" s="935"/>
      <c r="H512" s="935"/>
      <c r="I512" s="931"/>
      <c r="J512" s="935"/>
      <c r="K512" s="935"/>
      <c r="L512" s="935"/>
      <c r="M512" s="935"/>
      <c r="N512" s="931"/>
      <c r="O512" s="931"/>
      <c r="P512" s="931"/>
      <c r="R512" s="147"/>
      <c r="S512" s="285"/>
      <c r="T512" s="285"/>
      <c r="U512" s="285"/>
      <c r="V512" s="285"/>
    </row>
    <row r="513" spans="2:22">
      <c r="B513" s="931"/>
      <c r="C513" s="783"/>
      <c r="D513" s="938"/>
      <c r="E513" s="937"/>
      <c r="F513" s="937"/>
      <c r="G513" s="935"/>
      <c r="H513" s="935"/>
      <c r="I513" s="931"/>
      <c r="J513" s="935"/>
      <c r="K513" s="935"/>
      <c r="L513" s="935"/>
      <c r="M513" s="935"/>
      <c r="N513" s="931"/>
      <c r="O513" s="931"/>
      <c r="P513" s="931"/>
      <c r="R513" s="147"/>
      <c r="S513" s="285"/>
      <c r="T513" s="285"/>
      <c r="U513" s="285"/>
      <c r="V513" s="285"/>
    </row>
    <row r="514" spans="2:22">
      <c r="B514" s="931"/>
      <c r="C514" s="783"/>
      <c r="D514" s="937"/>
      <c r="E514" s="937"/>
      <c r="F514" s="937"/>
      <c r="G514" s="935"/>
      <c r="H514" s="935"/>
      <c r="I514" s="931"/>
      <c r="J514" s="935"/>
      <c r="K514" s="935"/>
      <c r="L514" s="935"/>
      <c r="M514" s="935"/>
      <c r="N514" s="931"/>
      <c r="O514" s="931"/>
      <c r="P514" s="931"/>
      <c r="R514" s="147"/>
      <c r="S514" s="285"/>
      <c r="T514" s="285"/>
      <c r="U514" s="285"/>
      <c r="V514" s="285"/>
    </row>
    <row r="515" spans="2:22">
      <c r="B515" s="931"/>
      <c r="C515" s="783"/>
      <c r="D515" s="937"/>
      <c r="E515" s="937"/>
      <c r="F515" s="937"/>
      <c r="G515" s="935"/>
      <c r="H515" s="935"/>
      <c r="I515" s="931"/>
      <c r="J515" s="935"/>
      <c r="K515" s="935"/>
      <c r="L515" s="935"/>
      <c r="M515" s="935"/>
      <c r="N515" s="931"/>
      <c r="O515" s="931"/>
      <c r="P515" s="931"/>
      <c r="R515" s="147"/>
      <c r="S515" s="285"/>
      <c r="T515" s="285"/>
      <c r="U515" s="285"/>
      <c r="V515" s="285"/>
    </row>
    <row r="516" spans="2:22">
      <c r="B516" s="931"/>
      <c r="C516" s="783"/>
      <c r="D516" s="937"/>
      <c r="E516" s="937"/>
      <c r="F516" s="937"/>
      <c r="G516" s="935"/>
      <c r="H516" s="935"/>
      <c r="I516" s="931"/>
      <c r="J516" s="935"/>
      <c r="K516" s="935"/>
      <c r="L516" s="935"/>
      <c r="M516" s="935"/>
      <c r="N516" s="931"/>
      <c r="O516" s="931"/>
      <c r="P516" s="931"/>
      <c r="R516" s="147"/>
      <c r="S516" s="285"/>
      <c r="T516" s="285"/>
      <c r="U516" s="285"/>
      <c r="V516" s="285"/>
    </row>
    <row r="517" spans="2:22">
      <c r="B517" s="931"/>
      <c r="C517" s="783"/>
      <c r="D517" s="937"/>
      <c r="E517" s="937"/>
      <c r="F517" s="937"/>
      <c r="G517" s="935"/>
      <c r="H517" s="935"/>
      <c r="I517" s="931"/>
      <c r="J517" s="935"/>
      <c r="K517" s="935"/>
      <c r="L517" s="935"/>
      <c r="M517" s="935"/>
      <c r="N517" s="931"/>
      <c r="O517" s="931"/>
      <c r="P517" s="931"/>
      <c r="R517" s="147"/>
      <c r="S517" s="285"/>
      <c r="T517" s="285"/>
      <c r="U517" s="285"/>
      <c r="V517" s="285"/>
    </row>
    <row r="518" spans="2:22">
      <c r="B518" s="931"/>
      <c r="C518" s="935"/>
      <c r="D518" s="935"/>
      <c r="E518" s="935"/>
      <c r="F518" s="935"/>
      <c r="G518" s="935"/>
      <c r="H518" s="935"/>
      <c r="I518" s="931"/>
      <c r="J518" s="935"/>
      <c r="K518" s="935"/>
      <c r="L518" s="935"/>
      <c r="M518" s="935"/>
      <c r="N518" s="931"/>
      <c r="O518" s="931"/>
      <c r="P518" s="931"/>
      <c r="S518" s="285"/>
      <c r="T518" s="285"/>
      <c r="U518" s="285"/>
      <c r="V518" s="285"/>
    </row>
    <row r="519" spans="2:22">
      <c r="B519" s="931"/>
      <c r="C519" s="935"/>
      <c r="D519" s="935"/>
      <c r="E519" s="935"/>
      <c r="F519" s="935"/>
      <c r="G519" s="935"/>
      <c r="H519" s="935"/>
      <c r="I519" s="931"/>
      <c r="J519" s="935"/>
      <c r="K519" s="935"/>
      <c r="L519" s="935"/>
      <c r="M519" s="935"/>
      <c r="N519" s="931"/>
      <c r="O519" s="931"/>
      <c r="P519" s="931"/>
      <c r="R519" s="147"/>
      <c r="S519" s="285"/>
      <c r="T519" s="285"/>
      <c r="U519" s="285"/>
      <c r="V519" s="285"/>
    </row>
    <row r="520" spans="2:22">
      <c r="B520" s="931"/>
      <c r="C520" s="935"/>
      <c r="D520" s="935"/>
      <c r="E520" s="935"/>
      <c r="F520" s="935"/>
      <c r="G520" s="935"/>
      <c r="H520" s="935"/>
      <c r="I520" s="931"/>
      <c r="J520" s="935"/>
      <c r="K520" s="935"/>
      <c r="L520" s="935"/>
      <c r="M520" s="935"/>
      <c r="N520" s="935"/>
      <c r="O520" s="931"/>
      <c r="P520" s="931"/>
      <c r="S520" s="285"/>
      <c r="T520" s="285"/>
      <c r="U520" s="520"/>
      <c r="V520" s="51"/>
    </row>
    <row r="521" spans="2:22">
      <c r="B521" s="931"/>
      <c r="C521" s="783"/>
      <c r="D521" s="937"/>
      <c r="E521" s="937"/>
      <c r="F521" s="937"/>
      <c r="G521" s="931"/>
      <c r="H521" s="931"/>
      <c r="I521" s="931"/>
      <c r="J521" s="931"/>
      <c r="K521" s="931"/>
      <c r="L521" s="931"/>
      <c r="M521" s="931"/>
      <c r="N521" s="931"/>
      <c r="O521" s="931"/>
      <c r="P521" s="931"/>
      <c r="R521" s="147"/>
    </row>
    <row r="522" spans="2:22">
      <c r="B522" s="931"/>
      <c r="C522" s="783"/>
      <c r="D522" s="937"/>
      <c r="E522" s="937"/>
      <c r="F522" s="937"/>
      <c r="G522" s="931"/>
      <c r="H522" s="931"/>
      <c r="I522" s="931"/>
      <c r="J522" s="931"/>
      <c r="K522" s="931"/>
      <c r="L522" s="931"/>
      <c r="M522" s="931"/>
      <c r="N522" s="931"/>
      <c r="O522" s="931"/>
      <c r="P522" s="931"/>
      <c r="R522" s="147"/>
    </row>
    <row r="523" spans="2:22">
      <c r="B523" s="931"/>
      <c r="C523" s="783"/>
      <c r="D523" s="937"/>
      <c r="E523" s="937"/>
      <c r="F523" s="937"/>
      <c r="G523" s="931"/>
      <c r="H523" s="931"/>
      <c r="I523" s="931"/>
      <c r="J523" s="931"/>
      <c r="K523" s="931"/>
      <c r="L523" s="931"/>
      <c r="M523" s="931"/>
      <c r="N523" s="931"/>
      <c r="O523" s="931"/>
      <c r="P523" s="931"/>
      <c r="R523" s="147"/>
    </row>
    <row r="524" spans="2:22">
      <c r="B524" s="931"/>
      <c r="C524" s="783"/>
      <c r="D524" s="937"/>
      <c r="E524" s="937"/>
      <c r="F524" s="937"/>
      <c r="G524" s="931"/>
      <c r="H524" s="931"/>
      <c r="I524" s="931"/>
      <c r="J524" s="931"/>
      <c r="K524" s="931"/>
      <c r="L524" s="931"/>
      <c r="M524" s="931"/>
      <c r="N524" s="931"/>
      <c r="O524" s="931"/>
      <c r="P524" s="931"/>
      <c r="R524" s="147"/>
    </row>
    <row r="525" spans="2:22">
      <c r="B525" s="931"/>
      <c r="C525" s="783"/>
      <c r="D525" s="937"/>
      <c r="E525" s="937"/>
      <c r="F525" s="937"/>
      <c r="G525" s="931"/>
      <c r="H525" s="931"/>
      <c r="I525" s="931"/>
      <c r="J525" s="931"/>
      <c r="K525" s="931"/>
      <c r="L525" s="931"/>
      <c r="M525" s="931"/>
      <c r="N525" s="931"/>
      <c r="O525" s="931"/>
      <c r="P525" s="931"/>
      <c r="R525" s="147"/>
    </row>
    <row r="526" spans="2:22">
      <c r="B526" s="931"/>
      <c r="C526" s="783"/>
      <c r="D526" s="937"/>
      <c r="E526" s="937"/>
      <c r="F526" s="937"/>
      <c r="G526" s="931"/>
      <c r="H526" s="931"/>
      <c r="I526" s="931"/>
      <c r="J526" s="931"/>
      <c r="K526" s="931"/>
      <c r="L526" s="931"/>
      <c r="M526" s="931"/>
      <c r="N526" s="931"/>
      <c r="O526" s="931"/>
      <c r="P526" s="931"/>
      <c r="R526" s="147"/>
    </row>
    <row r="527" spans="2:22">
      <c r="B527" s="931"/>
      <c r="C527" s="783"/>
      <c r="D527" s="937"/>
      <c r="E527" s="937"/>
      <c r="F527" s="937"/>
      <c r="G527" s="931"/>
      <c r="H527" s="931"/>
      <c r="I527" s="931"/>
      <c r="J527" s="931"/>
      <c r="K527" s="931"/>
      <c r="L527" s="931"/>
      <c r="M527" s="931"/>
      <c r="N527" s="931"/>
      <c r="O527" s="931"/>
      <c r="P527" s="931"/>
      <c r="R527" s="147"/>
    </row>
    <row r="528" spans="2:22">
      <c r="B528" s="931"/>
      <c r="C528" s="931"/>
      <c r="D528" s="931"/>
      <c r="E528" s="931"/>
      <c r="F528" s="931"/>
      <c r="G528" s="931"/>
      <c r="H528" s="931"/>
      <c r="I528" s="931"/>
      <c r="J528" s="931"/>
      <c r="K528" s="931"/>
      <c r="L528" s="931"/>
      <c r="M528" s="931"/>
      <c r="N528" s="931"/>
      <c r="O528" s="931"/>
      <c r="P528" s="931"/>
    </row>
    <row r="529" spans="2:22" ht="15.75">
      <c r="B529" s="931"/>
      <c r="C529" s="931"/>
      <c r="D529" s="931"/>
      <c r="E529" s="931"/>
      <c r="F529" s="931"/>
      <c r="G529" s="931"/>
      <c r="H529" s="931"/>
      <c r="I529" s="930"/>
      <c r="J529" s="934"/>
      <c r="K529" s="931"/>
      <c r="L529" s="930"/>
      <c r="M529" s="934"/>
      <c r="N529" s="931"/>
      <c r="O529" s="931"/>
      <c r="P529" s="931"/>
      <c r="R529" s="147"/>
    </row>
    <row r="530" spans="2:22">
      <c r="B530" s="931"/>
      <c r="C530" s="935"/>
      <c r="D530" s="935"/>
      <c r="E530" s="935"/>
      <c r="F530" s="935"/>
      <c r="G530" s="935"/>
      <c r="H530" s="935"/>
      <c r="I530" s="931"/>
      <c r="J530" s="935"/>
      <c r="K530" s="935"/>
      <c r="L530" s="931"/>
      <c r="M530" s="935"/>
      <c r="N530" s="931"/>
      <c r="O530" s="931"/>
      <c r="P530" s="931"/>
      <c r="S530" s="285"/>
      <c r="T530" s="285"/>
      <c r="U530" s="285"/>
      <c r="V530" s="285"/>
    </row>
    <row r="531" spans="2:22">
      <c r="B531" s="931"/>
      <c r="C531" s="783"/>
      <c r="D531" s="935"/>
      <c r="E531" s="935"/>
      <c r="F531" s="935"/>
      <c r="G531" s="935"/>
      <c r="H531" s="935"/>
      <c r="I531" s="931"/>
      <c r="J531" s="783"/>
      <c r="K531" s="935"/>
      <c r="L531" s="935"/>
      <c r="M531" s="937"/>
      <c r="N531" s="931"/>
      <c r="O531" s="931"/>
      <c r="P531" s="931"/>
      <c r="R531" s="147"/>
      <c r="S531" s="285"/>
      <c r="T531" s="285"/>
      <c r="U531" s="285"/>
      <c r="V531" s="285"/>
    </row>
    <row r="532" spans="2:22">
      <c r="B532" s="931"/>
      <c r="C532" s="783"/>
      <c r="D532" s="935"/>
      <c r="E532" s="935"/>
      <c r="F532" s="935"/>
      <c r="G532" s="935"/>
      <c r="H532" s="935"/>
      <c r="I532" s="931"/>
      <c r="J532" s="783"/>
      <c r="K532" s="935"/>
      <c r="L532" s="935"/>
      <c r="M532" s="935"/>
      <c r="N532" s="931"/>
      <c r="O532" s="931"/>
      <c r="P532" s="931"/>
      <c r="R532" s="147"/>
      <c r="S532" s="285"/>
      <c r="T532" s="285"/>
      <c r="U532" s="285"/>
      <c r="V532" s="285"/>
    </row>
    <row r="533" spans="2:22">
      <c r="B533" s="931"/>
      <c r="C533" s="783"/>
      <c r="D533" s="935"/>
      <c r="E533" s="935"/>
      <c r="F533" s="935"/>
      <c r="G533" s="935"/>
      <c r="H533" s="935"/>
      <c r="I533" s="931"/>
      <c r="J533" s="783"/>
      <c r="K533" s="935"/>
      <c r="L533" s="935"/>
      <c r="M533" s="935"/>
      <c r="N533" s="931"/>
      <c r="O533" s="931"/>
      <c r="P533" s="931"/>
      <c r="R533" s="147"/>
      <c r="S533" s="285"/>
      <c r="T533" s="285"/>
      <c r="U533" s="285"/>
      <c r="V533" s="285"/>
    </row>
    <row r="534" spans="2:22">
      <c r="B534" s="931"/>
      <c r="C534" s="783"/>
      <c r="D534" s="935"/>
      <c r="E534" s="935"/>
      <c r="F534" s="935"/>
      <c r="G534" s="935"/>
      <c r="H534" s="935"/>
      <c r="I534" s="931"/>
      <c r="J534" s="783"/>
      <c r="K534" s="935"/>
      <c r="L534" s="935"/>
      <c r="M534" s="935"/>
      <c r="N534" s="931"/>
      <c r="O534" s="931"/>
      <c r="P534" s="931"/>
      <c r="R534" s="147"/>
      <c r="S534" s="285"/>
      <c r="T534" s="285"/>
      <c r="U534" s="285"/>
      <c r="V534" s="285"/>
    </row>
    <row r="535" spans="2:22">
      <c r="B535" s="931"/>
      <c r="C535" s="783"/>
      <c r="D535" s="935"/>
      <c r="E535" s="935"/>
      <c r="F535" s="935"/>
      <c r="G535" s="935"/>
      <c r="H535" s="935"/>
      <c r="I535" s="931"/>
      <c r="J535" s="783"/>
      <c r="K535" s="935"/>
      <c r="L535" s="935"/>
      <c r="M535" s="935"/>
      <c r="N535" s="931"/>
      <c r="O535" s="931"/>
      <c r="P535" s="931"/>
      <c r="R535" s="147"/>
      <c r="S535" s="285"/>
      <c r="T535" s="285"/>
      <c r="U535" s="285"/>
      <c r="V535" s="285"/>
    </row>
    <row r="536" spans="2:22">
      <c r="B536" s="931"/>
      <c r="C536" s="783"/>
      <c r="D536" s="935"/>
      <c r="E536" s="935"/>
      <c r="F536" s="935"/>
      <c r="G536" s="935"/>
      <c r="H536" s="935"/>
      <c r="I536" s="931"/>
      <c r="J536" s="783"/>
      <c r="K536" s="935"/>
      <c r="L536" s="935"/>
      <c r="M536" s="935"/>
      <c r="N536" s="931"/>
      <c r="O536" s="931"/>
      <c r="P536" s="931"/>
      <c r="R536" s="147"/>
      <c r="S536" s="285"/>
      <c r="T536" s="285"/>
      <c r="U536" s="285"/>
      <c r="V536" s="285"/>
    </row>
    <row r="537" spans="2:22">
      <c r="B537" s="931"/>
      <c r="C537" s="783"/>
      <c r="D537" s="935"/>
      <c r="E537" s="935"/>
      <c r="F537" s="935"/>
      <c r="G537" s="935"/>
      <c r="H537" s="935"/>
      <c r="I537" s="931"/>
      <c r="J537" s="783"/>
      <c r="K537" s="935"/>
      <c r="L537" s="935"/>
      <c r="M537" s="935"/>
      <c r="N537" s="931"/>
      <c r="O537" s="931"/>
      <c r="P537" s="931"/>
      <c r="R537" s="147"/>
      <c r="S537" s="285"/>
      <c r="T537" s="285"/>
      <c r="U537" s="285"/>
      <c r="V537" s="285"/>
    </row>
    <row r="538" spans="2:22">
      <c r="B538" s="931"/>
      <c r="C538" s="935"/>
      <c r="D538" s="935"/>
      <c r="E538" s="935"/>
      <c r="F538" s="935"/>
      <c r="G538" s="935"/>
      <c r="H538" s="935"/>
      <c r="I538" s="931"/>
      <c r="J538" s="935"/>
      <c r="K538" s="935"/>
      <c r="L538" s="935"/>
      <c r="M538" s="935"/>
      <c r="N538" s="931"/>
      <c r="O538" s="931"/>
      <c r="P538" s="931"/>
      <c r="R538" s="147"/>
      <c r="S538" s="285"/>
      <c r="T538" s="285"/>
      <c r="U538" s="285"/>
      <c r="V538" s="285"/>
    </row>
    <row r="539" spans="2:22">
      <c r="B539" s="931"/>
      <c r="C539" s="935"/>
      <c r="D539" s="935"/>
      <c r="E539" s="935"/>
      <c r="F539" s="935"/>
      <c r="G539" s="935"/>
      <c r="H539" s="935"/>
      <c r="I539" s="931"/>
      <c r="J539" s="935"/>
      <c r="K539" s="935"/>
      <c r="L539" s="935"/>
      <c r="M539" s="935"/>
      <c r="N539" s="931"/>
      <c r="O539" s="931"/>
      <c r="P539" s="931"/>
      <c r="R539" s="147"/>
      <c r="S539" s="285"/>
      <c r="T539" s="285"/>
      <c r="U539" s="285"/>
      <c r="V539" s="285"/>
    </row>
    <row r="540" spans="2:22">
      <c r="B540" s="931"/>
      <c r="C540" s="935"/>
      <c r="D540" s="935"/>
      <c r="E540" s="935"/>
      <c r="F540" s="935"/>
      <c r="G540" s="935"/>
      <c r="H540" s="935"/>
      <c r="I540" s="931"/>
      <c r="J540" s="935"/>
      <c r="K540" s="935"/>
      <c r="L540" s="935"/>
      <c r="M540" s="935"/>
      <c r="N540" s="935"/>
      <c r="O540" s="931"/>
      <c r="P540" s="931"/>
      <c r="S540" s="285"/>
      <c r="T540" s="285"/>
      <c r="U540" s="520"/>
      <c r="V540" s="51"/>
    </row>
    <row r="541" spans="2:22">
      <c r="B541" s="931"/>
      <c r="C541" s="783"/>
      <c r="D541" s="937"/>
      <c r="E541" s="937"/>
      <c r="F541" s="937"/>
      <c r="G541" s="935"/>
      <c r="H541" s="935"/>
      <c r="I541" s="931"/>
      <c r="J541" s="935"/>
      <c r="K541" s="935"/>
      <c r="L541" s="935"/>
      <c r="M541" s="935"/>
      <c r="N541" s="931"/>
      <c r="O541" s="931"/>
      <c r="P541" s="931"/>
      <c r="R541" s="147"/>
      <c r="S541" s="285"/>
      <c r="T541" s="285"/>
      <c r="U541" s="285"/>
      <c r="V541" s="285"/>
    </row>
    <row r="542" spans="2:22">
      <c r="B542" s="931"/>
      <c r="C542" s="783"/>
      <c r="D542" s="937"/>
      <c r="E542" s="937"/>
      <c r="F542" s="937"/>
      <c r="G542" s="935"/>
      <c r="H542" s="935"/>
      <c r="I542" s="931"/>
      <c r="J542" s="935"/>
      <c r="K542" s="935"/>
      <c r="L542" s="935"/>
      <c r="M542" s="935"/>
      <c r="N542" s="931"/>
      <c r="O542" s="931"/>
      <c r="P542" s="931"/>
      <c r="R542" s="147"/>
      <c r="S542" s="285"/>
      <c r="T542" s="285"/>
      <c r="U542" s="285"/>
      <c r="V542" s="285"/>
    </row>
    <row r="543" spans="2:22">
      <c r="B543" s="931"/>
      <c r="C543" s="783"/>
      <c r="D543" s="938"/>
      <c r="E543" s="937"/>
      <c r="F543" s="937"/>
      <c r="G543" s="935"/>
      <c r="H543" s="935"/>
      <c r="I543" s="931"/>
      <c r="J543" s="935"/>
      <c r="K543" s="935"/>
      <c r="L543" s="935"/>
      <c r="M543" s="935"/>
      <c r="N543" s="931"/>
      <c r="O543" s="931"/>
      <c r="P543" s="931"/>
      <c r="R543" s="147"/>
      <c r="S543" s="285"/>
      <c r="T543" s="285"/>
      <c r="U543" s="285"/>
      <c r="V543" s="285"/>
    </row>
    <row r="544" spans="2:22">
      <c r="B544" s="931"/>
      <c r="C544" s="783"/>
      <c r="D544" s="937"/>
      <c r="E544" s="937"/>
      <c r="F544" s="937"/>
      <c r="G544" s="935"/>
      <c r="H544" s="935"/>
      <c r="I544" s="931"/>
      <c r="J544" s="935"/>
      <c r="K544" s="935"/>
      <c r="L544" s="935"/>
      <c r="M544" s="935"/>
      <c r="N544" s="931"/>
      <c r="O544" s="931"/>
      <c r="P544" s="931"/>
      <c r="R544" s="147"/>
      <c r="S544" s="285"/>
      <c r="T544" s="285"/>
      <c r="U544" s="285"/>
      <c r="V544" s="285"/>
    </row>
    <row r="545" spans="2:22">
      <c r="B545" s="931"/>
      <c r="C545" s="783"/>
      <c r="D545" s="937"/>
      <c r="E545" s="937"/>
      <c r="F545" s="937"/>
      <c r="G545" s="935"/>
      <c r="H545" s="935"/>
      <c r="I545" s="931"/>
      <c r="J545" s="935"/>
      <c r="K545" s="935"/>
      <c r="L545" s="935"/>
      <c r="M545" s="935"/>
      <c r="N545" s="931"/>
      <c r="O545" s="931"/>
      <c r="P545" s="931"/>
      <c r="R545" s="147"/>
      <c r="S545" s="285"/>
      <c r="T545" s="285"/>
      <c r="U545" s="285"/>
      <c r="V545" s="285"/>
    </row>
    <row r="546" spans="2:22">
      <c r="B546" s="931"/>
      <c r="C546" s="783"/>
      <c r="D546" s="937"/>
      <c r="E546" s="937"/>
      <c r="F546" s="937"/>
      <c r="G546" s="935"/>
      <c r="H546" s="935"/>
      <c r="I546" s="931"/>
      <c r="J546" s="935"/>
      <c r="K546" s="935"/>
      <c r="L546" s="935"/>
      <c r="M546" s="935"/>
      <c r="N546" s="931"/>
      <c r="O546" s="931"/>
      <c r="P546" s="931"/>
      <c r="R546" s="147"/>
      <c r="S546" s="285"/>
      <c r="T546" s="285"/>
      <c r="U546" s="285"/>
      <c r="V546" s="285"/>
    </row>
    <row r="547" spans="2:22">
      <c r="B547" s="931"/>
      <c r="C547" s="783"/>
      <c r="D547" s="937"/>
      <c r="E547" s="937"/>
      <c r="F547" s="937"/>
      <c r="G547" s="935"/>
      <c r="H547" s="935"/>
      <c r="I547" s="931"/>
      <c r="J547" s="935"/>
      <c r="K547" s="935"/>
      <c r="L547" s="935"/>
      <c r="M547" s="935"/>
      <c r="N547" s="931"/>
      <c r="O547" s="931"/>
      <c r="P547" s="931"/>
      <c r="R547" s="147"/>
      <c r="S547" s="285"/>
      <c r="T547" s="285"/>
      <c r="U547" s="285"/>
      <c r="V547" s="285"/>
    </row>
    <row r="548" spans="2:22">
      <c r="B548" s="931"/>
      <c r="C548" s="935"/>
      <c r="D548" s="935"/>
      <c r="E548" s="935"/>
      <c r="F548" s="935"/>
      <c r="G548" s="935"/>
      <c r="H548" s="935"/>
      <c r="I548" s="931"/>
      <c r="J548" s="935"/>
      <c r="K548" s="935"/>
      <c r="L548" s="935"/>
      <c r="M548" s="935"/>
      <c r="N548" s="931"/>
      <c r="O548" s="931"/>
      <c r="P548" s="931"/>
      <c r="S548" s="285"/>
      <c r="T548" s="285"/>
      <c r="U548" s="285"/>
      <c r="V548" s="285"/>
    </row>
    <row r="549" spans="2:22">
      <c r="B549" s="931"/>
      <c r="C549" s="935"/>
      <c r="D549" s="935"/>
      <c r="E549" s="935"/>
      <c r="F549" s="935"/>
      <c r="G549" s="935"/>
      <c r="H549" s="935"/>
      <c r="I549" s="931"/>
      <c r="J549" s="935"/>
      <c r="K549" s="935"/>
      <c r="L549" s="935"/>
      <c r="M549" s="935"/>
      <c r="N549" s="931"/>
      <c r="O549" s="931"/>
      <c r="P549" s="931"/>
      <c r="R549" s="147"/>
      <c r="S549" s="285"/>
      <c r="T549" s="285"/>
      <c r="U549" s="285"/>
      <c r="V549" s="285"/>
    </row>
    <row r="550" spans="2:22">
      <c r="B550" s="931"/>
      <c r="C550" s="935"/>
      <c r="D550" s="935"/>
      <c r="E550" s="935"/>
      <c r="F550" s="935"/>
      <c r="G550" s="935"/>
      <c r="H550" s="935"/>
      <c r="I550" s="931"/>
      <c r="J550" s="935"/>
      <c r="K550" s="935"/>
      <c r="L550" s="935"/>
      <c r="M550" s="935"/>
      <c r="N550" s="935"/>
      <c r="O550" s="931"/>
      <c r="P550" s="931"/>
      <c r="S550" s="285"/>
      <c r="T550" s="285"/>
      <c r="U550" s="520"/>
      <c r="V550" s="51"/>
    </row>
    <row r="551" spans="2:22">
      <c r="B551" s="931"/>
      <c r="C551" s="783"/>
      <c r="D551" s="937"/>
      <c r="E551" s="937"/>
      <c r="F551" s="937"/>
      <c r="G551" s="931"/>
      <c r="H551" s="931"/>
      <c r="I551" s="931"/>
      <c r="J551" s="931"/>
      <c r="K551" s="931"/>
      <c r="L551" s="931"/>
      <c r="M551" s="931"/>
      <c r="N551" s="931"/>
      <c r="O551" s="931"/>
      <c r="P551" s="931"/>
      <c r="R551" s="147"/>
    </row>
    <row r="552" spans="2:22">
      <c r="B552" s="931"/>
      <c r="C552" s="783"/>
      <c r="D552" s="937"/>
      <c r="E552" s="937"/>
      <c r="F552" s="937"/>
      <c r="G552" s="931"/>
      <c r="H552" s="931"/>
      <c r="I552" s="931"/>
      <c r="J552" s="931"/>
      <c r="K552" s="931"/>
      <c r="L552" s="931"/>
      <c r="M552" s="931"/>
      <c r="N552" s="931"/>
      <c r="O552" s="931"/>
      <c r="P552" s="931"/>
      <c r="R552" s="147"/>
    </row>
    <row r="553" spans="2:22">
      <c r="B553" s="931"/>
      <c r="C553" s="783"/>
      <c r="D553" s="938"/>
      <c r="E553" s="937"/>
      <c r="F553" s="937"/>
      <c r="G553" s="931"/>
      <c r="H553" s="931"/>
      <c r="I553" s="931"/>
      <c r="J553" s="931"/>
      <c r="K553" s="931"/>
      <c r="L553" s="931"/>
      <c r="M553" s="931"/>
      <c r="N553" s="931"/>
      <c r="O553" s="931"/>
      <c r="P553" s="931"/>
      <c r="R553" s="147"/>
    </row>
    <row r="554" spans="2:22">
      <c r="B554" s="931"/>
      <c r="C554" s="783"/>
      <c r="D554" s="938"/>
      <c r="E554" s="937"/>
      <c r="F554" s="937"/>
      <c r="G554" s="931"/>
      <c r="H554" s="931"/>
      <c r="I554" s="931"/>
      <c r="J554" s="931"/>
      <c r="K554" s="931"/>
      <c r="L554" s="931"/>
      <c r="M554" s="931"/>
      <c r="N554" s="931"/>
      <c r="O554" s="931"/>
      <c r="P554" s="931"/>
      <c r="R554" s="147"/>
    </row>
    <row r="555" spans="2:22">
      <c r="B555" s="931"/>
      <c r="C555" s="783"/>
      <c r="D555" s="938"/>
      <c r="E555" s="937"/>
      <c r="F555" s="937"/>
      <c r="G555" s="931"/>
      <c r="H555" s="931"/>
      <c r="I555" s="931"/>
      <c r="J555" s="931"/>
      <c r="K555" s="931"/>
      <c r="L555" s="931"/>
      <c r="M555" s="931"/>
      <c r="N555" s="931"/>
      <c r="O555" s="931"/>
      <c r="P555" s="931"/>
      <c r="R555" s="147"/>
    </row>
    <row r="556" spans="2:22">
      <c r="B556" s="931"/>
      <c r="C556" s="783"/>
      <c r="D556" s="937"/>
      <c r="E556" s="937"/>
      <c r="F556" s="937"/>
      <c r="G556" s="931"/>
      <c r="H556" s="931"/>
      <c r="I556" s="931"/>
      <c r="J556" s="931"/>
      <c r="K556" s="931"/>
      <c r="L556" s="931"/>
      <c r="M556" s="931"/>
      <c r="N556" s="931"/>
      <c r="O556" s="931"/>
      <c r="P556" s="931"/>
      <c r="R556" s="147"/>
    </row>
    <row r="557" spans="2:22">
      <c r="B557" s="931"/>
      <c r="C557" s="783"/>
      <c r="D557" s="938"/>
      <c r="E557" s="937"/>
      <c r="F557" s="937"/>
      <c r="G557" s="931"/>
      <c r="H557" s="931"/>
      <c r="I557" s="931"/>
      <c r="J557" s="931"/>
      <c r="K557" s="931"/>
      <c r="L557" s="931"/>
      <c r="M557" s="931"/>
      <c r="N557" s="931"/>
      <c r="O557" s="931"/>
      <c r="P557" s="931"/>
      <c r="R557" s="147"/>
    </row>
    <row r="558" spans="2:22">
      <c r="B558" s="931"/>
      <c r="C558" s="931"/>
      <c r="D558" s="931"/>
      <c r="E558" s="931"/>
      <c r="F558" s="931"/>
      <c r="G558" s="931"/>
      <c r="H558" s="931"/>
      <c r="I558" s="931"/>
      <c r="J558" s="931"/>
      <c r="K558" s="931"/>
      <c r="L558" s="931"/>
      <c r="M558" s="931"/>
      <c r="N558" s="931"/>
      <c r="O558" s="931"/>
      <c r="P558" s="931"/>
    </row>
    <row r="559" spans="2:22">
      <c r="B559" s="931"/>
      <c r="C559" s="931"/>
      <c r="D559" s="931"/>
      <c r="E559" s="931"/>
      <c r="F559" s="931"/>
      <c r="G559" s="931"/>
      <c r="H559" s="931"/>
      <c r="I559" s="931"/>
      <c r="J559" s="931"/>
      <c r="K559" s="931"/>
      <c r="L559" s="931"/>
      <c r="M559" s="931"/>
      <c r="N559" s="931"/>
      <c r="O559" s="931"/>
      <c r="P559" s="931"/>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transitionEvaluation="1" codeName="Sheet22">
    <pageSetUpPr fitToPage="1"/>
  </sheetPr>
  <dimension ref="A3:Z579"/>
  <sheetViews>
    <sheetView showGridLines="0" zoomScale="75" workbookViewId="0"/>
  </sheetViews>
  <sheetFormatPr defaultColWidth="9.77734375" defaultRowHeight="15"/>
  <cols>
    <col min="2" max="2" width="8.88671875" customWidth="1"/>
    <col min="3" max="3" width="9.77734375" customWidth="1"/>
    <col min="6" max="6" width="9.77734375" customWidth="1"/>
    <col min="8" max="8" width="7.77734375" customWidth="1"/>
    <col min="9" max="15" width="8.77734375" customWidth="1"/>
    <col min="16" max="16" width="11.21875" customWidth="1"/>
    <col min="17" max="17" width="8.77734375" customWidth="1"/>
    <col min="18" max="25" width="8.33203125" customWidth="1"/>
    <col min="26" max="29" width="8.77734375" customWidth="1"/>
  </cols>
  <sheetData>
    <row r="3" spans="1:16">
      <c r="A3" t="s">
        <v>1078</v>
      </c>
      <c r="F3" s="147" t="s">
        <v>644</v>
      </c>
    </row>
    <row r="4" spans="1:16">
      <c r="A4" s="147" t="s">
        <v>645</v>
      </c>
    </row>
    <row r="6" spans="1:16">
      <c r="A6" t="s">
        <v>139</v>
      </c>
    </row>
    <row r="8" spans="1:16">
      <c r="A8" s="147" t="s">
        <v>646</v>
      </c>
    </row>
    <row r="10" spans="1:16">
      <c r="A10" s="147" t="s">
        <v>647</v>
      </c>
    </row>
    <row r="11" spans="1:16">
      <c r="A11" s="147"/>
    </row>
    <row r="12" spans="1:16">
      <c r="A12" s="147" t="s">
        <v>648</v>
      </c>
    </row>
    <row r="14" spans="1:16">
      <c r="A14" s="147" t="s">
        <v>941</v>
      </c>
    </row>
    <row r="15" spans="1:16" ht="18">
      <c r="A15" s="147" t="s">
        <v>1079</v>
      </c>
      <c r="I15" s="900" t="s">
        <v>1410</v>
      </c>
      <c r="J15" s="851"/>
      <c r="K15" s="851"/>
      <c r="L15" s="851"/>
      <c r="M15" s="851"/>
      <c r="N15" s="851"/>
      <c r="O15" s="851"/>
      <c r="P15" s="851"/>
    </row>
    <row r="16" spans="1:16" ht="18">
      <c r="J16" s="900" t="s">
        <v>1407</v>
      </c>
      <c r="K16" s="899"/>
      <c r="L16" s="851"/>
      <c r="M16" s="851"/>
    </row>
    <row r="17" spans="1:13" ht="18">
      <c r="A17" t="s">
        <v>1080</v>
      </c>
      <c r="C17" t="s">
        <v>141</v>
      </c>
      <c r="J17" s="900" t="s">
        <v>1386</v>
      </c>
      <c r="K17" s="899"/>
      <c r="L17" s="851"/>
      <c r="M17" s="851"/>
    </row>
    <row r="19" spans="1:13">
      <c r="A19" t="s">
        <v>1081</v>
      </c>
      <c r="C19" t="s">
        <v>143</v>
      </c>
    </row>
    <row r="20" spans="1:13">
      <c r="A20" t="s">
        <v>1082</v>
      </c>
      <c r="C20" t="s">
        <v>145</v>
      </c>
    </row>
    <row r="21" spans="1:13">
      <c r="A21" t="s">
        <v>1083</v>
      </c>
      <c r="C21" t="s">
        <v>147</v>
      </c>
    </row>
    <row r="22" spans="1:13">
      <c r="A22" t="s">
        <v>1084</v>
      </c>
      <c r="C22" t="s">
        <v>149</v>
      </c>
    </row>
    <row r="23" spans="1:13">
      <c r="A23" t="s">
        <v>151</v>
      </c>
      <c r="C23" t="s">
        <v>151</v>
      </c>
    </row>
    <row r="24" spans="1:13">
      <c r="A24" t="s">
        <v>1085</v>
      </c>
      <c r="C24" t="s">
        <v>153</v>
      </c>
    </row>
    <row r="25" spans="1:13">
      <c r="A25" t="s">
        <v>1086</v>
      </c>
      <c r="C25" t="s">
        <v>155</v>
      </c>
    </row>
    <row r="26" spans="1:13">
      <c r="A26" t="s">
        <v>1087</v>
      </c>
      <c r="C26" t="s">
        <v>157</v>
      </c>
    </row>
    <row r="27" spans="1:13">
      <c r="A27" t="s">
        <v>1088</v>
      </c>
      <c r="C27" t="s">
        <v>159</v>
      </c>
    </row>
    <row r="28" spans="1:13">
      <c r="A28" t="s">
        <v>1089</v>
      </c>
      <c r="C28" t="s">
        <v>161</v>
      </c>
    </row>
    <row r="29" spans="1:13">
      <c r="A29" t="s">
        <v>1090</v>
      </c>
      <c r="C29" t="s">
        <v>163</v>
      </c>
    </row>
    <row r="30" spans="1:13">
      <c r="A30" t="s">
        <v>1091</v>
      </c>
      <c r="C30" t="s">
        <v>165</v>
      </c>
    </row>
    <row r="31" spans="1:13">
      <c r="A31" s="685" t="s">
        <v>1092</v>
      </c>
      <c r="B31" s="653"/>
      <c r="C31" s="653"/>
      <c r="D31" s="653"/>
      <c r="E31" s="653"/>
      <c r="F31" s="653"/>
      <c r="G31" s="653"/>
      <c r="H31" s="653"/>
      <c r="I31" s="653"/>
      <c r="J31" s="653"/>
      <c r="K31" s="653"/>
      <c r="L31" s="653"/>
    </row>
    <row r="32" spans="1:13">
      <c r="A32" s="147" t="s">
        <v>1093</v>
      </c>
    </row>
    <row r="33" spans="1:9">
      <c r="A33" s="147" t="s">
        <v>1094</v>
      </c>
    </row>
    <row r="35" spans="1:9">
      <c r="A35" s="539" t="s">
        <v>853</v>
      </c>
      <c r="B35" s="539" t="s">
        <v>673</v>
      </c>
      <c r="C35" s="285" t="s">
        <v>674</v>
      </c>
    </row>
    <row r="36" spans="1:9">
      <c r="A36" s="539" t="s">
        <v>143</v>
      </c>
      <c r="B36" s="539">
        <v>4</v>
      </c>
      <c r="C36" s="305">
        <v>8</v>
      </c>
      <c r="F36" s="519"/>
    </row>
    <row r="38" spans="1:9">
      <c r="A38" s="262" t="s">
        <v>1095</v>
      </c>
    </row>
    <row r="39" spans="1:9" ht="15" customHeight="1">
      <c r="A39" s="263"/>
      <c r="B39" s="650" t="s">
        <v>1096</v>
      </c>
      <c r="C39" s="262" t="s">
        <v>651</v>
      </c>
      <c r="D39" s="263"/>
      <c r="E39" s="263"/>
      <c r="F39" s="263"/>
    </row>
    <row r="40" spans="1:9">
      <c r="A40" s="262"/>
      <c r="B40" s="650" t="s">
        <v>1097</v>
      </c>
      <c r="C40" s="262" t="s">
        <v>653</v>
      </c>
      <c r="D40" s="263"/>
      <c r="E40" s="263"/>
      <c r="F40" s="263"/>
    </row>
    <row r="41" spans="1:9">
      <c r="B41" s="650" t="s">
        <v>1098</v>
      </c>
      <c r="C41" s="262" t="s">
        <v>655</v>
      </c>
      <c r="D41" s="263"/>
      <c r="E41" s="263"/>
      <c r="F41" s="263"/>
    </row>
    <row r="42" spans="1:9">
      <c r="A42" s="263"/>
      <c r="B42" s="650" t="s">
        <v>1099</v>
      </c>
      <c r="C42" s="262" t="s">
        <v>657</v>
      </c>
    </row>
    <row r="43" spans="1:9">
      <c r="B43" s="650" t="s">
        <v>1100</v>
      </c>
      <c r="C43" s="262" t="s">
        <v>659</v>
      </c>
    </row>
    <row r="44" spans="1:9">
      <c r="B44" s="650" t="s">
        <v>1101</v>
      </c>
      <c r="C44" s="651" t="s">
        <v>661</v>
      </c>
      <c r="I44" s="147"/>
    </row>
    <row r="45" spans="1:9">
      <c r="A45" s="258"/>
      <c r="B45" s="650" t="s">
        <v>1102</v>
      </c>
      <c r="C45" s="262" t="s">
        <v>909</v>
      </c>
    </row>
    <row r="46" spans="1:9">
      <c r="B46" s="650" t="s">
        <v>1103</v>
      </c>
      <c r="C46" s="262" t="s">
        <v>944</v>
      </c>
    </row>
    <row r="47" spans="1:9">
      <c r="B47" s="650" t="s">
        <v>1104</v>
      </c>
      <c r="C47" s="262" t="s">
        <v>928</v>
      </c>
    </row>
    <row r="48" spans="1:9">
      <c r="B48" s="650" t="s">
        <v>1105</v>
      </c>
      <c r="C48" s="651" t="s">
        <v>1106</v>
      </c>
    </row>
    <row r="49" spans="1:15">
      <c r="B49" s="265"/>
      <c r="C49" s="265" t="s">
        <v>910</v>
      </c>
    </row>
    <row r="50" spans="1:15">
      <c r="A50" s="264"/>
      <c r="B50" s="265"/>
      <c r="C50" s="265" t="s">
        <v>664</v>
      </c>
    </row>
    <row r="51" spans="1:15">
      <c r="A51" s="264"/>
      <c r="B51" s="650"/>
      <c r="C51" s="265"/>
    </row>
    <row r="52" spans="1:15">
      <c r="A52" s="264"/>
      <c r="B52" s="650"/>
      <c r="C52" s="265"/>
    </row>
    <row r="53" spans="1:15">
      <c r="B53" s="686"/>
      <c r="C53" s="258"/>
    </row>
    <row r="55" spans="1:15">
      <c r="A55" s="652" t="s">
        <v>1107</v>
      </c>
      <c r="B55" s="653"/>
      <c r="C55" s="653"/>
      <c r="D55" s="653"/>
      <c r="E55" s="653"/>
      <c r="F55" s="653"/>
      <c r="G55" s="653"/>
      <c r="H55" s="653"/>
      <c r="I55" s="653"/>
      <c r="J55" s="653"/>
      <c r="K55" s="653"/>
      <c r="L55" s="653"/>
    </row>
    <row r="56" spans="1:15">
      <c r="A56" s="652" t="s">
        <v>1108</v>
      </c>
      <c r="B56" s="653"/>
      <c r="C56" s="653"/>
      <c r="D56" s="653"/>
      <c r="E56" s="653"/>
      <c r="F56" s="653"/>
      <c r="G56" s="653"/>
      <c r="H56" s="653"/>
      <c r="I56" s="653"/>
    </row>
    <row r="57" spans="1:15">
      <c r="A57" s="654" t="s">
        <v>1547</v>
      </c>
      <c r="B57" s="653"/>
      <c r="C57" s="653"/>
      <c r="D57" s="653"/>
      <c r="E57" s="653"/>
      <c r="F57" s="653"/>
      <c r="G57" s="653"/>
      <c r="H57" s="653"/>
      <c r="I57" s="653"/>
      <c r="J57" s="653"/>
      <c r="K57" s="653"/>
      <c r="L57" s="653"/>
    </row>
    <row r="58" spans="1:15">
      <c r="A58" s="678" t="s">
        <v>1548</v>
      </c>
      <c r="B58" s="653"/>
      <c r="C58" s="653"/>
      <c r="D58" s="653"/>
      <c r="E58" s="653"/>
      <c r="F58" s="653"/>
      <c r="G58" s="653"/>
      <c r="H58" s="653"/>
      <c r="I58" s="653"/>
      <c r="O58" s="147"/>
    </row>
    <row r="59" spans="1:15">
      <c r="A59" s="655"/>
      <c r="B59" s="656"/>
      <c r="C59" s="656"/>
      <c r="D59" s="656"/>
      <c r="E59" s="656"/>
      <c r="F59" s="656"/>
      <c r="G59" s="655"/>
    </row>
    <row r="60" spans="1:15" ht="15.75" customHeight="1" thickBot="1"/>
    <row r="61" spans="1:15" ht="15.75" customHeight="1">
      <c r="B61" s="267" t="s">
        <v>665</v>
      </c>
      <c r="C61" s="268" t="s">
        <v>961</v>
      </c>
      <c r="D61" s="268"/>
      <c r="E61" s="268"/>
      <c r="F61" s="269"/>
    </row>
    <row r="62" spans="1:15" ht="15.75" customHeight="1">
      <c r="B62" s="270" t="s">
        <v>666</v>
      </c>
      <c r="C62" s="271" t="s">
        <v>1109</v>
      </c>
      <c r="D62" s="271"/>
      <c r="E62" s="271"/>
      <c r="F62" s="272"/>
    </row>
    <row r="63" spans="1:15" ht="16.5" customHeight="1" thickBot="1">
      <c r="B63" s="273" t="s">
        <v>667</v>
      </c>
      <c r="C63" s="274" t="s">
        <v>1110</v>
      </c>
      <c r="D63" s="274"/>
      <c r="E63" s="274"/>
      <c r="F63" s="275"/>
    </row>
    <row r="64" spans="1:15" ht="15.75" customHeight="1">
      <c r="B64" s="135"/>
    </row>
    <row r="65" spans="2:21" ht="15.75" customHeight="1">
      <c r="B65" s="135"/>
    </row>
    <row r="66" spans="2:21" ht="16.5" customHeight="1" thickBot="1">
      <c r="B66" s="135" t="s">
        <v>653</v>
      </c>
    </row>
    <row r="67" spans="2:21">
      <c r="B67" s="276"/>
      <c r="C67" s="277" t="s">
        <v>1</v>
      </c>
      <c r="D67" s="278"/>
      <c r="E67" s="279"/>
      <c r="F67" s="280"/>
      <c r="G67" s="279" t="s">
        <v>669</v>
      </c>
      <c r="H67" s="280"/>
      <c r="I67" s="281"/>
      <c r="J67" s="280"/>
      <c r="K67" s="280"/>
      <c r="L67" s="278"/>
      <c r="N67" s="280"/>
      <c r="O67" s="279" t="s">
        <v>669</v>
      </c>
      <c r="P67" s="280"/>
      <c r="Q67" s="281"/>
      <c r="R67" s="280"/>
    </row>
    <row r="68" spans="2:21">
      <c r="B68" s="282"/>
      <c r="C68" s="315" t="s">
        <v>443</v>
      </c>
      <c r="D68" s="283" t="s">
        <v>444</v>
      </c>
      <c r="E68" s="284" t="s">
        <v>443</v>
      </c>
      <c r="F68" s="285"/>
      <c r="G68" s="51"/>
      <c r="H68" s="51"/>
      <c r="I68" s="286" t="s">
        <v>444</v>
      </c>
      <c r="L68" s="287"/>
      <c r="M68" s="51"/>
      <c r="N68" s="285"/>
      <c r="O68" s="51"/>
      <c r="P68" s="51"/>
      <c r="Q68" s="286" t="s">
        <v>671</v>
      </c>
    </row>
    <row r="69" spans="2:21" ht="15.75" customHeight="1" thickBot="1">
      <c r="B69" s="288" t="s">
        <v>63</v>
      </c>
      <c r="C69" s="289" t="s">
        <v>166</v>
      </c>
      <c r="D69" s="290" t="s">
        <v>166</v>
      </c>
      <c r="E69" s="291" t="s">
        <v>167</v>
      </c>
      <c r="F69" s="542" t="s">
        <v>672</v>
      </c>
      <c r="G69" s="542" t="s">
        <v>673</v>
      </c>
      <c r="H69" s="292" t="s">
        <v>674</v>
      </c>
      <c r="I69" s="293" t="s">
        <v>167</v>
      </c>
      <c r="J69" s="542" t="s">
        <v>672</v>
      </c>
      <c r="K69" s="542" t="s">
        <v>673</v>
      </c>
      <c r="L69" s="294" t="s">
        <v>674</v>
      </c>
      <c r="M69" s="285"/>
      <c r="N69" s="542" t="s">
        <v>672</v>
      </c>
      <c r="O69" s="542" t="s">
        <v>673</v>
      </c>
      <c r="P69" s="292" t="s">
        <v>674</v>
      </c>
      <c r="Q69" s="293" t="s">
        <v>167</v>
      </c>
      <c r="R69" s="542" t="s">
        <v>672</v>
      </c>
    </row>
    <row r="70" spans="2:21">
      <c r="B70" s="276" t="s">
        <v>25</v>
      </c>
      <c r="C70" s="560">
        <v>3.9927549886298999</v>
      </c>
      <c r="D70" s="561">
        <v>5.9131242078265798</v>
      </c>
      <c r="E70" s="234">
        <v>3.0202330000000002</v>
      </c>
      <c r="F70" s="825" t="str">
        <f t="shared" ref="F70:F115" si="0">VLOOKUP(N70,$T$76:$U$87,2,FALSE)</f>
        <v>Jan</v>
      </c>
      <c r="G70" s="234">
        <v>1</v>
      </c>
      <c r="H70" s="234">
        <v>1</v>
      </c>
      <c r="I70" s="562">
        <v>6.4809919999999996</v>
      </c>
      <c r="J70" s="825" t="str">
        <f t="shared" ref="J70:J115" si="1">VLOOKUP(R70,$T$76:$U$87,2,FALSE)</f>
        <v>Jan</v>
      </c>
      <c r="K70" s="234">
        <v>22</v>
      </c>
      <c r="L70" s="563">
        <v>14</v>
      </c>
      <c r="N70" s="234">
        <v>1</v>
      </c>
      <c r="O70" s="234">
        <v>1</v>
      </c>
      <c r="P70" s="234">
        <v>1</v>
      </c>
      <c r="Q70" s="562">
        <v>6.4809919999999996</v>
      </c>
      <c r="R70" s="234">
        <v>1</v>
      </c>
      <c r="T70" t="s">
        <v>1383</v>
      </c>
    </row>
    <row r="71" spans="2:21">
      <c r="B71" s="282" t="s">
        <v>26</v>
      </c>
      <c r="C71" s="564">
        <v>4.0664234940915387</v>
      </c>
      <c r="D71" s="565">
        <v>4.38179367303362</v>
      </c>
      <c r="E71" s="234">
        <v>3.020759</v>
      </c>
      <c r="F71" s="825" t="str">
        <f t="shared" si="0"/>
        <v>Jan</v>
      </c>
      <c r="G71" s="234">
        <v>1</v>
      </c>
      <c r="H71" s="566">
        <v>1</v>
      </c>
      <c r="I71" s="234">
        <v>6.4321669999999997</v>
      </c>
      <c r="J71" s="825" t="str">
        <f t="shared" si="1"/>
        <v>Dec</v>
      </c>
      <c r="K71" s="234">
        <v>1</v>
      </c>
      <c r="L71" s="567">
        <v>14</v>
      </c>
      <c r="N71" s="234">
        <v>1</v>
      </c>
      <c r="O71" s="234">
        <v>1</v>
      </c>
      <c r="P71" s="566">
        <v>1</v>
      </c>
      <c r="Q71" s="234">
        <v>6.4321669999999997</v>
      </c>
      <c r="R71" s="234">
        <v>12</v>
      </c>
    </row>
    <row r="72" spans="2:21">
      <c r="B72" s="282" t="s">
        <v>27</v>
      </c>
      <c r="C72" s="564">
        <v>4.0935981063546993</v>
      </c>
      <c r="D72" s="565">
        <v>4.0793078606887914</v>
      </c>
      <c r="E72" s="234">
        <v>3.0378599999999989</v>
      </c>
      <c r="F72" s="825" t="str">
        <f t="shared" si="0"/>
        <v>Jan</v>
      </c>
      <c r="G72" s="234">
        <v>1</v>
      </c>
      <c r="H72" s="566">
        <v>1</v>
      </c>
      <c r="I72" s="234">
        <v>4.4928089999999994</v>
      </c>
      <c r="J72" s="825" t="str">
        <f t="shared" si="1"/>
        <v>Jun</v>
      </c>
      <c r="K72" s="234">
        <v>26</v>
      </c>
      <c r="L72" s="567">
        <v>17</v>
      </c>
      <c r="N72" s="234">
        <v>1</v>
      </c>
      <c r="O72" s="234">
        <v>1</v>
      </c>
      <c r="P72" s="566">
        <v>1</v>
      </c>
      <c r="Q72" s="234">
        <v>4.4928089999999994</v>
      </c>
      <c r="R72" s="234">
        <v>6</v>
      </c>
    </row>
    <row r="73" spans="2:21">
      <c r="B73" s="282" t="s">
        <v>28</v>
      </c>
      <c r="C73" s="564">
        <v>4.3559459138192098</v>
      </c>
      <c r="D73" s="565">
        <v>3.0204033489295998</v>
      </c>
      <c r="E73" s="234">
        <v>3.0393720000000002</v>
      </c>
      <c r="F73" s="825" t="str">
        <f t="shared" si="0"/>
        <v>Jan</v>
      </c>
      <c r="G73" s="234">
        <v>1</v>
      </c>
      <c r="H73" s="566">
        <v>1</v>
      </c>
      <c r="I73" s="234">
        <v>3.998297</v>
      </c>
      <c r="J73" s="825" t="str">
        <f t="shared" si="1"/>
        <v>Jun</v>
      </c>
      <c r="K73" s="234">
        <v>26</v>
      </c>
      <c r="L73" s="567">
        <v>18</v>
      </c>
      <c r="N73" s="234">
        <v>1</v>
      </c>
      <c r="O73" s="234">
        <v>1</v>
      </c>
      <c r="P73" s="566">
        <v>1</v>
      </c>
      <c r="Q73" s="234">
        <v>3.998297</v>
      </c>
      <c r="R73" s="234">
        <v>6</v>
      </c>
      <c r="T73" t="str">
        <f>VLOOKUP(N73,T$76:U$87,2,FALSE)</f>
        <v>Jan</v>
      </c>
    </row>
    <row r="74" spans="2:21">
      <c r="B74" s="282" t="s">
        <v>29</v>
      </c>
      <c r="C74" s="564">
        <v>2.4032418605539698</v>
      </c>
      <c r="D74" s="565">
        <v>5.6439125452619994</v>
      </c>
      <c r="E74" s="234">
        <v>4.222459999999999</v>
      </c>
      <c r="F74" s="825" t="str">
        <f t="shared" si="0"/>
        <v>Nov</v>
      </c>
      <c r="G74" s="234">
        <v>26</v>
      </c>
      <c r="H74" s="566">
        <v>8</v>
      </c>
      <c r="I74" s="234">
        <v>6.4289879999999986</v>
      </c>
      <c r="J74" s="825" t="str">
        <f t="shared" si="1"/>
        <v>Jan</v>
      </c>
      <c r="K74" s="234">
        <v>22</v>
      </c>
      <c r="L74" s="567">
        <v>14</v>
      </c>
      <c r="N74" s="234">
        <v>11</v>
      </c>
      <c r="O74" s="234">
        <v>26</v>
      </c>
      <c r="P74" s="566">
        <v>8</v>
      </c>
      <c r="Q74" s="234">
        <v>6.4289879999999986</v>
      </c>
      <c r="R74" s="234">
        <v>1</v>
      </c>
      <c r="T74" t="str">
        <f>VLOOKUP(N74,$T$76:$U$87,2,FALSE)</f>
        <v>Nov</v>
      </c>
      <c r="U74" s="898" t="s">
        <v>1384</v>
      </c>
    </row>
    <row r="75" spans="2:21">
      <c r="B75" s="282" t="s">
        <v>31</v>
      </c>
      <c r="C75" s="564">
        <v>0</v>
      </c>
      <c r="D75" s="565">
        <v>4.6538809004145003</v>
      </c>
      <c r="E75" s="234">
        <v>0</v>
      </c>
      <c r="F75" s="825" t="str">
        <f t="shared" si="0"/>
        <v>Jan</v>
      </c>
      <c r="G75" s="234">
        <v>1</v>
      </c>
      <c r="H75" s="566">
        <v>1</v>
      </c>
      <c r="I75" s="234">
        <v>6.2897050000000014</v>
      </c>
      <c r="J75" s="825" t="str">
        <f t="shared" ref="J75" si="2">VLOOKUP(R75,$T$76:$U$87,2,FALSE)</f>
        <v>Dec</v>
      </c>
      <c r="K75" s="234">
        <v>1</v>
      </c>
      <c r="L75" s="567">
        <v>14</v>
      </c>
      <c r="N75" s="234">
        <v>1</v>
      </c>
      <c r="O75" s="234">
        <v>1</v>
      </c>
      <c r="P75" s="566">
        <v>1</v>
      </c>
      <c r="Q75" s="234">
        <v>6.2897050000000014</v>
      </c>
      <c r="R75" s="234">
        <v>12</v>
      </c>
    </row>
    <row r="76" spans="2:21">
      <c r="B76" s="657">
        <v>660</v>
      </c>
      <c r="C76" s="564">
        <v>3.6019587841208889</v>
      </c>
      <c r="D76" s="565">
        <v>3.3396896724143401</v>
      </c>
      <c r="E76" s="234">
        <v>2.758312000000001</v>
      </c>
      <c r="F76" s="825" t="str">
        <f t="shared" si="0"/>
        <v>Jan</v>
      </c>
      <c r="G76" s="234">
        <v>1</v>
      </c>
      <c r="H76" s="566">
        <v>1</v>
      </c>
      <c r="I76" s="234">
        <v>3.933001</v>
      </c>
      <c r="J76" s="825" t="str">
        <f t="shared" si="1"/>
        <v>Oct</v>
      </c>
      <c r="K76" s="234">
        <v>1</v>
      </c>
      <c r="L76" s="567">
        <v>13</v>
      </c>
      <c r="N76" s="234">
        <v>1</v>
      </c>
      <c r="O76" s="234">
        <v>1</v>
      </c>
      <c r="P76" s="566">
        <v>1</v>
      </c>
      <c r="Q76" s="234">
        <v>3.933001</v>
      </c>
      <c r="R76" s="234">
        <v>10</v>
      </c>
      <c r="T76" s="233">
        <v>1</v>
      </c>
      <c r="U76" t="s">
        <v>143</v>
      </c>
    </row>
    <row r="77" spans="2:21">
      <c r="B77" s="657">
        <v>670</v>
      </c>
      <c r="C77" s="564">
        <v>5.3001782109351003</v>
      </c>
      <c r="D77" s="565">
        <v>6.5777436293502998</v>
      </c>
      <c r="E77" s="234">
        <v>3.6554190000000002</v>
      </c>
      <c r="F77" s="825" t="str">
        <f t="shared" si="0"/>
        <v>Jan</v>
      </c>
      <c r="G77" s="234">
        <v>1</v>
      </c>
      <c r="H77" s="566">
        <v>1</v>
      </c>
      <c r="I77" s="234">
        <v>6.9253120000000008</v>
      </c>
      <c r="J77" s="825" t="str">
        <f t="shared" si="1"/>
        <v>Oct</v>
      </c>
      <c r="K77" s="234">
        <v>1</v>
      </c>
      <c r="L77" s="567">
        <v>13</v>
      </c>
      <c r="N77" s="234">
        <v>1</v>
      </c>
      <c r="O77" s="234">
        <v>1</v>
      </c>
      <c r="P77" s="566">
        <v>1</v>
      </c>
      <c r="Q77" s="234">
        <v>6.9253120000000008</v>
      </c>
      <c r="R77" s="234">
        <v>10</v>
      </c>
      <c r="T77">
        <f>T76+1</f>
        <v>2</v>
      </c>
      <c r="U77" t="s">
        <v>145</v>
      </c>
    </row>
    <row r="78" spans="2:21">
      <c r="B78" s="657">
        <v>680</v>
      </c>
      <c r="C78" s="564">
        <v>1.786101766277</v>
      </c>
      <c r="D78" s="565">
        <v>6.4298160137357492</v>
      </c>
      <c r="E78" s="234">
        <v>1.777641</v>
      </c>
      <c r="F78" s="825" t="str">
        <f t="shared" si="0"/>
        <v>Feb</v>
      </c>
      <c r="G78" s="234">
        <v>9</v>
      </c>
      <c r="H78" s="566">
        <v>6</v>
      </c>
      <c r="I78" s="234">
        <v>7.0512579999999989</v>
      </c>
      <c r="J78" s="825" t="str">
        <f t="shared" si="1"/>
        <v>Jan</v>
      </c>
      <c r="K78" s="234">
        <v>22</v>
      </c>
      <c r="L78" s="567">
        <v>14</v>
      </c>
      <c r="N78" s="234">
        <v>2</v>
      </c>
      <c r="O78" s="234">
        <v>9</v>
      </c>
      <c r="P78" s="566">
        <v>6</v>
      </c>
      <c r="Q78" s="234">
        <v>7.0512579999999989</v>
      </c>
      <c r="R78" s="234">
        <v>1</v>
      </c>
      <c r="T78">
        <f t="shared" ref="T78:T87" si="3">T77+1</f>
        <v>3</v>
      </c>
      <c r="U78" t="s">
        <v>147</v>
      </c>
    </row>
    <row r="79" spans="2:21">
      <c r="B79" s="657">
        <v>685</v>
      </c>
      <c r="C79" s="564">
        <v>4.5744278916041496</v>
      </c>
      <c r="D79" s="565">
        <v>8.8592087412504803</v>
      </c>
      <c r="E79" s="234">
        <v>3.031857</v>
      </c>
      <c r="F79" s="825" t="str">
        <f t="shared" si="0"/>
        <v>Jan</v>
      </c>
      <c r="G79" s="234">
        <v>1</v>
      </c>
      <c r="H79" s="566">
        <v>1</v>
      </c>
      <c r="I79" s="234">
        <v>7.1594479999999994</v>
      </c>
      <c r="J79" s="825" t="str">
        <f t="shared" si="1"/>
        <v>Jan</v>
      </c>
      <c r="K79" s="234">
        <v>22</v>
      </c>
      <c r="L79" s="567">
        <v>14</v>
      </c>
      <c r="N79" s="234">
        <v>1</v>
      </c>
      <c r="O79" s="234">
        <v>1</v>
      </c>
      <c r="P79" s="566">
        <v>1</v>
      </c>
      <c r="Q79" s="234">
        <v>7.1594479999999994</v>
      </c>
      <c r="R79" s="234">
        <v>1</v>
      </c>
      <c r="T79">
        <f t="shared" si="3"/>
        <v>4</v>
      </c>
      <c r="U79" t="s">
        <v>149</v>
      </c>
    </row>
    <row r="80" spans="2:21">
      <c r="B80" s="657">
        <v>695</v>
      </c>
      <c r="C80" s="564">
        <v>2.4152634657967811</v>
      </c>
      <c r="D80" s="565">
        <v>8.9741106352275697</v>
      </c>
      <c r="E80" s="234">
        <v>1.795326</v>
      </c>
      <c r="F80" s="825" t="str">
        <f t="shared" si="0"/>
        <v>Jan</v>
      </c>
      <c r="G80" s="234">
        <v>1</v>
      </c>
      <c r="H80" s="566">
        <v>1</v>
      </c>
      <c r="I80" s="234">
        <v>7.5407349999999989</v>
      </c>
      <c r="J80" s="825" t="str">
        <f t="shared" si="1"/>
        <v>Jan</v>
      </c>
      <c r="K80" s="234">
        <v>22</v>
      </c>
      <c r="L80" s="567">
        <v>14</v>
      </c>
      <c r="N80" s="234">
        <v>1</v>
      </c>
      <c r="O80" s="234">
        <v>1</v>
      </c>
      <c r="P80" s="566">
        <v>1</v>
      </c>
      <c r="Q80" s="234">
        <v>7.5407349999999989</v>
      </c>
      <c r="R80" s="234">
        <v>1</v>
      </c>
      <c r="T80">
        <f t="shared" si="3"/>
        <v>5</v>
      </c>
      <c r="U80" t="s">
        <v>151</v>
      </c>
    </row>
    <row r="81" spans="2:21">
      <c r="B81" s="282" t="s">
        <v>32</v>
      </c>
      <c r="C81" s="564">
        <v>1.3788912826765301</v>
      </c>
      <c r="D81" s="565">
        <v>2.4638257872722771</v>
      </c>
      <c r="E81" s="234">
        <v>2.44339</v>
      </c>
      <c r="F81" s="825" t="str">
        <f t="shared" si="0"/>
        <v>Feb</v>
      </c>
      <c r="G81" s="234">
        <v>9</v>
      </c>
      <c r="H81" s="566">
        <v>6</v>
      </c>
      <c r="I81" s="234">
        <v>3.3764349999999999</v>
      </c>
      <c r="J81" s="825" t="str">
        <f t="shared" si="1"/>
        <v>Oct</v>
      </c>
      <c r="K81" s="234">
        <v>1</v>
      </c>
      <c r="L81" s="567">
        <v>14</v>
      </c>
      <c r="N81" s="234">
        <v>2</v>
      </c>
      <c r="O81" s="234">
        <v>9</v>
      </c>
      <c r="P81" s="566">
        <v>6</v>
      </c>
      <c r="Q81" s="234">
        <v>3.3764349999999999</v>
      </c>
      <c r="R81" s="234">
        <v>10</v>
      </c>
      <c r="T81">
        <f t="shared" si="3"/>
        <v>6</v>
      </c>
      <c r="U81" t="s">
        <v>153</v>
      </c>
    </row>
    <row r="82" spans="2:21">
      <c r="B82" s="282" t="s">
        <v>33</v>
      </c>
      <c r="C82" s="564">
        <v>1.6476823472214901</v>
      </c>
      <c r="D82" s="565">
        <v>1.414864593605782</v>
      </c>
      <c r="E82" s="234">
        <v>2.4690249999999998</v>
      </c>
      <c r="F82" s="825" t="str">
        <f t="shared" si="0"/>
        <v>Feb</v>
      </c>
      <c r="G82" s="234">
        <v>9</v>
      </c>
      <c r="H82" s="566">
        <v>6</v>
      </c>
      <c r="I82" s="234">
        <v>2.7220759999999999</v>
      </c>
      <c r="J82" s="825" t="str">
        <f t="shared" si="1"/>
        <v>Oct</v>
      </c>
      <c r="K82" s="234">
        <v>2</v>
      </c>
      <c r="L82" s="567">
        <v>15</v>
      </c>
      <c r="N82" s="234">
        <v>2</v>
      </c>
      <c r="O82" s="234">
        <v>9</v>
      </c>
      <c r="P82" s="566">
        <v>6</v>
      </c>
      <c r="Q82" s="234">
        <v>2.7220759999999999</v>
      </c>
      <c r="R82" s="234">
        <v>10</v>
      </c>
      <c r="T82">
        <f t="shared" si="3"/>
        <v>7</v>
      </c>
      <c r="U82" t="s">
        <v>155</v>
      </c>
    </row>
    <row r="83" spans="2:21">
      <c r="B83" s="282" t="s">
        <v>34</v>
      </c>
      <c r="C83" s="564">
        <v>2.95606850573781</v>
      </c>
      <c r="D83" s="565">
        <v>2.7892086169242201</v>
      </c>
      <c r="E83" s="234">
        <v>2.512426</v>
      </c>
      <c r="F83" s="825" t="str">
        <f t="shared" si="0"/>
        <v>Feb</v>
      </c>
      <c r="G83" s="234">
        <v>9</v>
      </c>
      <c r="H83" s="566">
        <v>6</v>
      </c>
      <c r="I83" s="234">
        <v>3.056681999999999</v>
      </c>
      <c r="J83" s="825" t="str">
        <f t="shared" si="1"/>
        <v>Jun</v>
      </c>
      <c r="K83" s="234">
        <v>26</v>
      </c>
      <c r="L83" s="567">
        <v>18</v>
      </c>
      <c r="N83" s="234">
        <v>2</v>
      </c>
      <c r="O83" s="234">
        <v>9</v>
      </c>
      <c r="P83" s="566">
        <v>6</v>
      </c>
      <c r="Q83" s="234">
        <v>3.056681999999999</v>
      </c>
      <c r="R83" s="234">
        <v>6</v>
      </c>
      <c r="T83">
        <f t="shared" si="3"/>
        <v>8</v>
      </c>
      <c r="U83" t="s">
        <v>157</v>
      </c>
    </row>
    <row r="84" spans="2:21">
      <c r="B84" s="282" t="s">
        <v>35</v>
      </c>
      <c r="C84" s="564">
        <v>3.52364745137836</v>
      </c>
      <c r="D84" s="565">
        <v>2.0749889862182589</v>
      </c>
      <c r="E84" s="234">
        <v>2.5369679999999999</v>
      </c>
      <c r="F84" s="825" t="str">
        <f t="shared" si="0"/>
        <v>Feb</v>
      </c>
      <c r="G84" s="234">
        <v>9</v>
      </c>
      <c r="H84" s="566">
        <v>6</v>
      </c>
      <c r="I84" s="234">
        <v>2.661826</v>
      </c>
      <c r="J84" s="825" t="str">
        <f t="shared" si="1"/>
        <v>Jun</v>
      </c>
      <c r="K84" s="234">
        <v>26</v>
      </c>
      <c r="L84" s="567">
        <v>18</v>
      </c>
      <c r="N84" s="234">
        <v>2</v>
      </c>
      <c r="O84" s="234">
        <v>9</v>
      </c>
      <c r="P84" s="566">
        <v>6</v>
      </c>
      <c r="Q84" s="234">
        <v>2.661826</v>
      </c>
      <c r="R84" s="234">
        <v>6</v>
      </c>
      <c r="T84">
        <f t="shared" si="3"/>
        <v>9</v>
      </c>
      <c r="U84" t="s">
        <v>159</v>
      </c>
    </row>
    <row r="85" spans="2:21">
      <c r="B85" s="282" t="s">
        <v>36</v>
      </c>
      <c r="C85" s="564">
        <v>0.8632359497649299</v>
      </c>
      <c r="D85" s="565">
        <v>2.3965761935609602</v>
      </c>
      <c r="E85" s="234">
        <v>3.051914</v>
      </c>
      <c r="F85" s="825" t="str">
        <f t="shared" si="0"/>
        <v>Jan</v>
      </c>
      <c r="G85" s="234">
        <v>1</v>
      </c>
      <c r="H85" s="566">
        <v>9</v>
      </c>
      <c r="I85" s="234">
        <v>3.3764349999999999</v>
      </c>
      <c r="J85" s="825" t="str">
        <f t="shared" si="1"/>
        <v>Oct</v>
      </c>
      <c r="K85" s="234">
        <v>1</v>
      </c>
      <c r="L85" s="567">
        <v>14</v>
      </c>
      <c r="N85" s="234">
        <v>1</v>
      </c>
      <c r="O85" s="234">
        <v>1</v>
      </c>
      <c r="P85" s="566">
        <v>9</v>
      </c>
      <c r="Q85" s="234">
        <v>3.3764349999999999</v>
      </c>
      <c r="R85" s="234">
        <v>10</v>
      </c>
      <c r="T85">
        <f t="shared" si="3"/>
        <v>10</v>
      </c>
      <c r="U85" t="s">
        <v>161</v>
      </c>
    </row>
    <row r="86" spans="2:21">
      <c r="B86" s="282" t="s">
        <v>37</v>
      </c>
      <c r="C86" s="564">
        <v>0</v>
      </c>
      <c r="D86" s="565">
        <v>0.59802598301926013</v>
      </c>
      <c r="E86" s="234">
        <v>0</v>
      </c>
      <c r="F86" s="825" t="str">
        <f t="shared" si="0"/>
        <v>Jan</v>
      </c>
      <c r="G86" s="234">
        <v>1</v>
      </c>
      <c r="H86" s="566">
        <v>1</v>
      </c>
      <c r="I86" s="234">
        <v>2.363502</v>
      </c>
      <c r="J86" s="825" t="str">
        <f t="shared" si="1"/>
        <v>Sep</v>
      </c>
      <c r="K86" s="234">
        <v>4</v>
      </c>
      <c r="L86" s="567">
        <v>15</v>
      </c>
      <c r="N86" s="234">
        <v>1</v>
      </c>
      <c r="O86" s="234">
        <v>1</v>
      </c>
      <c r="P86" s="566">
        <v>1</v>
      </c>
      <c r="Q86" s="234">
        <v>2.363502</v>
      </c>
      <c r="R86" s="234">
        <v>9</v>
      </c>
      <c r="T86">
        <f t="shared" si="3"/>
        <v>11</v>
      </c>
      <c r="U86" t="s">
        <v>163</v>
      </c>
    </row>
    <row r="87" spans="2:21">
      <c r="B87" s="282" t="s">
        <v>38</v>
      </c>
      <c r="C87" s="564">
        <v>2.5220720098099401</v>
      </c>
      <c r="D87" s="565">
        <v>0.92578248915840011</v>
      </c>
      <c r="E87" s="234">
        <v>2.1320350000000001</v>
      </c>
      <c r="F87" s="825" t="str">
        <f t="shared" si="0"/>
        <v>Feb</v>
      </c>
      <c r="G87" s="234">
        <v>9</v>
      </c>
      <c r="H87" s="566">
        <v>6</v>
      </c>
      <c r="I87" s="234">
        <v>1.3770910000000001</v>
      </c>
      <c r="J87" s="825" t="str">
        <f t="shared" si="1"/>
        <v>Jun</v>
      </c>
      <c r="K87" s="234">
        <v>26</v>
      </c>
      <c r="L87" s="567">
        <v>17</v>
      </c>
      <c r="N87" s="234">
        <v>2</v>
      </c>
      <c r="O87" s="234">
        <v>9</v>
      </c>
      <c r="P87" s="566">
        <v>6</v>
      </c>
      <c r="Q87" s="234">
        <v>1.3770910000000001</v>
      </c>
      <c r="R87" s="234">
        <v>6</v>
      </c>
      <c r="T87">
        <f t="shared" si="3"/>
        <v>12</v>
      </c>
      <c r="U87" t="s">
        <v>165</v>
      </c>
    </row>
    <row r="88" spans="2:21">
      <c r="B88" s="657">
        <v>980</v>
      </c>
      <c r="C88" s="564">
        <v>0.24576609520330001</v>
      </c>
      <c r="D88" s="565">
        <v>3.9952537596509701</v>
      </c>
      <c r="E88" s="234">
        <v>1.25379</v>
      </c>
      <c r="F88" s="825" t="str">
        <f t="shared" si="0"/>
        <v>Feb</v>
      </c>
      <c r="G88" s="234">
        <v>9</v>
      </c>
      <c r="H88" s="566">
        <v>6</v>
      </c>
      <c r="I88" s="234">
        <v>3.6679979999999999</v>
      </c>
      <c r="J88" s="825" t="str">
        <f t="shared" si="1"/>
        <v>Oct</v>
      </c>
      <c r="K88" s="234">
        <v>2</v>
      </c>
      <c r="L88" s="567">
        <v>14</v>
      </c>
      <c r="N88" s="234">
        <v>2</v>
      </c>
      <c r="O88" s="234">
        <v>9</v>
      </c>
      <c r="P88" s="566">
        <v>6</v>
      </c>
      <c r="Q88" s="234">
        <v>3.6679979999999999</v>
      </c>
      <c r="R88" s="234">
        <v>10</v>
      </c>
    </row>
    <row r="89" spans="2:21">
      <c r="B89" s="657">
        <v>985</v>
      </c>
      <c r="C89" s="564">
        <v>2.1202101127394402</v>
      </c>
      <c r="D89" s="565">
        <v>6.2336493989073896</v>
      </c>
      <c r="E89" s="234">
        <v>2.4521630000000001</v>
      </c>
      <c r="F89" s="825" t="str">
        <f t="shared" si="0"/>
        <v>Feb</v>
      </c>
      <c r="G89" s="234">
        <v>9</v>
      </c>
      <c r="H89" s="566">
        <v>6</v>
      </c>
      <c r="I89" s="234">
        <v>4.2252689999999991</v>
      </c>
      <c r="J89" s="825" t="str">
        <f t="shared" si="1"/>
        <v>Oct</v>
      </c>
      <c r="K89" s="234">
        <v>1</v>
      </c>
      <c r="L89" s="567">
        <v>14</v>
      </c>
      <c r="N89" s="234">
        <v>2</v>
      </c>
      <c r="O89" s="234">
        <v>9</v>
      </c>
      <c r="P89" s="566">
        <v>6</v>
      </c>
      <c r="Q89" s="234">
        <v>4.2252689999999991</v>
      </c>
      <c r="R89" s="234">
        <v>10</v>
      </c>
    </row>
    <row r="90" spans="2:21">
      <c r="B90" s="657">
        <v>995</v>
      </c>
      <c r="C90" s="564">
        <v>0.75518158700036986</v>
      </c>
      <c r="D90" s="565">
        <v>7.2021517314091801</v>
      </c>
      <c r="E90" s="234">
        <v>1.3695550000000001</v>
      </c>
      <c r="F90" s="825" t="str">
        <f t="shared" si="0"/>
        <v>Feb</v>
      </c>
      <c r="G90" s="234">
        <v>9</v>
      </c>
      <c r="H90" s="566">
        <v>6</v>
      </c>
      <c r="I90" s="234">
        <v>4.2237870000000006</v>
      </c>
      <c r="J90" s="825" t="str">
        <f t="shared" si="1"/>
        <v>Jan</v>
      </c>
      <c r="K90" s="234">
        <v>22</v>
      </c>
      <c r="L90" s="567">
        <v>15</v>
      </c>
      <c r="N90" s="234">
        <v>2</v>
      </c>
      <c r="O90" s="234">
        <v>9</v>
      </c>
      <c r="P90" s="566">
        <v>6</v>
      </c>
      <c r="Q90" s="234">
        <v>4.2237870000000006</v>
      </c>
      <c r="R90" s="234">
        <v>1</v>
      </c>
    </row>
    <row r="91" spans="2:21">
      <c r="B91" s="282" t="s">
        <v>40</v>
      </c>
      <c r="C91" s="564">
        <v>3.9900792528749101</v>
      </c>
      <c r="D91" s="565">
        <v>0.605524517724642</v>
      </c>
      <c r="E91" s="234">
        <v>1.790699</v>
      </c>
      <c r="F91" s="825" t="str">
        <f t="shared" si="0"/>
        <v>Jan</v>
      </c>
      <c r="G91" s="234">
        <v>1</v>
      </c>
      <c r="H91" s="566">
        <v>1</v>
      </c>
      <c r="I91" s="234">
        <v>0.9942529</v>
      </c>
      <c r="J91" s="825" t="str">
        <f t="shared" si="1"/>
        <v>Jun</v>
      </c>
      <c r="K91" s="234">
        <v>26</v>
      </c>
      <c r="L91" s="567">
        <v>17</v>
      </c>
      <c r="N91" s="234">
        <v>1</v>
      </c>
      <c r="O91" s="234">
        <v>1</v>
      </c>
      <c r="P91" s="566">
        <v>1</v>
      </c>
      <c r="Q91" s="234">
        <v>0.9942529</v>
      </c>
      <c r="R91" s="234">
        <v>6</v>
      </c>
    </row>
    <row r="92" spans="2:21">
      <c r="B92" s="282" t="s">
        <v>41</v>
      </c>
      <c r="C92" s="564">
        <v>4.8134513528601408</v>
      </c>
      <c r="D92" s="565">
        <v>0.80023651277070096</v>
      </c>
      <c r="E92" s="234">
        <v>2.2260369999999998</v>
      </c>
      <c r="F92" s="825" t="str">
        <f t="shared" si="0"/>
        <v>Nov</v>
      </c>
      <c r="G92" s="234">
        <v>26</v>
      </c>
      <c r="H92" s="566">
        <v>8</v>
      </c>
      <c r="I92" s="234">
        <v>1.2151749999999999</v>
      </c>
      <c r="J92" s="825" t="str">
        <f t="shared" si="1"/>
        <v>Jun</v>
      </c>
      <c r="K92" s="234">
        <v>26</v>
      </c>
      <c r="L92" s="567">
        <v>17</v>
      </c>
      <c r="N92" s="234">
        <v>11</v>
      </c>
      <c r="O92" s="234">
        <v>26</v>
      </c>
      <c r="P92" s="566">
        <v>8</v>
      </c>
      <c r="Q92" s="234">
        <v>1.2151749999999999</v>
      </c>
      <c r="R92" s="234">
        <v>6</v>
      </c>
    </row>
    <row r="93" spans="2:21">
      <c r="B93" s="282" t="s">
        <v>42</v>
      </c>
      <c r="C93" s="564">
        <v>5.9663173883964014</v>
      </c>
      <c r="D93" s="565">
        <v>0.50306780693073005</v>
      </c>
      <c r="E93" s="234">
        <v>2.6289760000000002</v>
      </c>
      <c r="F93" s="825" t="str">
        <f t="shared" si="0"/>
        <v>Jan</v>
      </c>
      <c r="G93" s="234">
        <v>1</v>
      </c>
      <c r="H93" s="566">
        <v>2</v>
      </c>
      <c r="I93" s="234">
        <v>0.94562370000000007</v>
      </c>
      <c r="J93" s="825" t="str">
        <f t="shared" si="1"/>
        <v>Jun</v>
      </c>
      <c r="K93" s="234">
        <v>13</v>
      </c>
      <c r="L93" s="567">
        <v>15</v>
      </c>
      <c r="N93" s="234">
        <v>1</v>
      </c>
      <c r="O93" s="234">
        <v>1</v>
      </c>
      <c r="P93" s="566">
        <v>2</v>
      </c>
      <c r="Q93" s="234">
        <v>0.94562370000000007</v>
      </c>
      <c r="R93" s="234">
        <v>6</v>
      </c>
    </row>
    <row r="94" spans="2:21">
      <c r="B94" s="282" t="s">
        <v>43</v>
      </c>
      <c r="C94" s="564">
        <v>5.306616310682843</v>
      </c>
      <c r="D94" s="565">
        <v>0.94579278633707997</v>
      </c>
      <c r="E94" s="234">
        <v>2.4199980000000001</v>
      </c>
      <c r="F94" s="825" t="str">
        <f t="shared" si="0"/>
        <v>Nov</v>
      </c>
      <c r="G94" s="234">
        <v>26</v>
      </c>
      <c r="H94" s="566">
        <v>8</v>
      </c>
      <c r="I94" s="234">
        <v>1.369248</v>
      </c>
      <c r="J94" s="825" t="str">
        <f t="shared" si="1"/>
        <v>Jun</v>
      </c>
      <c r="K94" s="234">
        <v>26</v>
      </c>
      <c r="L94" s="567">
        <v>17</v>
      </c>
      <c r="N94" s="234">
        <v>11</v>
      </c>
      <c r="O94" s="234">
        <v>26</v>
      </c>
      <c r="P94" s="566">
        <v>8</v>
      </c>
      <c r="Q94" s="234">
        <v>1.369248</v>
      </c>
      <c r="R94" s="234">
        <v>6</v>
      </c>
    </row>
    <row r="95" spans="2:21">
      <c r="B95" s="282" t="s">
        <v>44</v>
      </c>
      <c r="C95" s="564">
        <v>6.6663439697483851</v>
      </c>
      <c r="D95" s="565">
        <v>0.61059910980978493</v>
      </c>
      <c r="E95" s="234">
        <v>2.8393790000000001</v>
      </c>
      <c r="F95" s="825" t="str">
        <f t="shared" si="0"/>
        <v>Jan</v>
      </c>
      <c r="G95" s="234">
        <v>1</v>
      </c>
      <c r="H95" s="566">
        <v>1</v>
      </c>
      <c r="I95" s="234">
        <v>1.1084560000000001</v>
      </c>
      <c r="J95" s="825" t="str">
        <f t="shared" si="1"/>
        <v>Jun</v>
      </c>
      <c r="K95" s="234">
        <v>13</v>
      </c>
      <c r="L95" s="567">
        <v>15</v>
      </c>
      <c r="N95" s="234">
        <v>1</v>
      </c>
      <c r="O95" s="234">
        <v>1</v>
      </c>
      <c r="P95" s="566">
        <v>1</v>
      </c>
      <c r="Q95" s="234">
        <v>1.1084560000000001</v>
      </c>
      <c r="R95" s="234">
        <v>6</v>
      </c>
    </row>
    <row r="96" spans="2:21">
      <c r="B96" s="282" t="s">
        <v>45</v>
      </c>
      <c r="C96" s="564">
        <v>9.8123584658536398</v>
      </c>
      <c r="D96" s="565">
        <v>0.99133773936707204</v>
      </c>
      <c r="E96" s="234">
        <v>4.1329029999999998</v>
      </c>
      <c r="F96" s="825" t="str">
        <f t="shared" si="0"/>
        <v>Jan</v>
      </c>
      <c r="G96" s="234">
        <v>1</v>
      </c>
      <c r="H96" s="566">
        <v>1</v>
      </c>
      <c r="I96" s="234">
        <v>1.728137</v>
      </c>
      <c r="J96" s="825" t="str">
        <f t="shared" si="1"/>
        <v>Jun</v>
      </c>
      <c r="K96" s="234">
        <v>26</v>
      </c>
      <c r="L96" s="567">
        <v>17</v>
      </c>
      <c r="N96" s="234">
        <v>1</v>
      </c>
      <c r="O96" s="234">
        <v>1</v>
      </c>
      <c r="P96" s="566">
        <v>1</v>
      </c>
      <c r="Q96" s="234">
        <v>1.728137</v>
      </c>
      <c r="R96" s="234">
        <v>6</v>
      </c>
    </row>
    <row r="97" spans="2:18">
      <c r="B97" s="282" t="s">
        <v>47</v>
      </c>
      <c r="C97" s="564">
        <v>5.4426272701973497</v>
      </c>
      <c r="D97" s="565">
        <v>0.98236954021991985</v>
      </c>
      <c r="E97" s="234">
        <v>2.65143</v>
      </c>
      <c r="F97" s="825" t="str">
        <f t="shared" si="0"/>
        <v>Jan</v>
      </c>
      <c r="G97" s="234">
        <v>1</v>
      </c>
      <c r="H97" s="566">
        <v>1</v>
      </c>
      <c r="I97" s="234">
        <v>1.2946899999999999</v>
      </c>
      <c r="J97" s="825" t="str">
        <f t="shared" si="1"/>
        <v>Jun</v>
      </c>
      <c r="K97" s="234">
        <v>13</v>
      </c>
      <c r="L97" s="567">
        <v>15</v>
      </c>
      <c r="N97" s="234">
        <v>1</v>
      </c>
      <c r="O97" s="234">
        <v>1</v>
      </c>
      <c r="P97" s="566">
        <v>1</v>
      </c>
      <c r="Q97" s="234">
        <v>1.2946899999999999</v>
      </c>
      <c r="R97" s="234">
        <v>6</v>
      </c>
    </row>
    <row r="98" spans="2:18">
      <c r="B98" s="282" t="s">
        <v>48</v>
      </c>
      <c r="C98" s="564">
        <v>5.0438460951799717</v>
      </c>
      <c r="D98" s="565">
        <v>3.42898282123162</v>
      </c>
      <c r="E98" s="234">
        <v>2.837067999999999</v>
      </c>
      <c r="F98" s="825" t="str">
        <f t="shared" si="0"/>
        <v>Jan</v>
      </c>
      <c r="G98" s="234">
        <v>1</v>
      </c>
      <c r="H98" s="566">
        <v>1</v>
      </c>
      <c r="I98" s="234">
        <v>2.7899899999999991</v>
      </c>
      <c r="J98" s="825" t="str">
        <f t="shared" si="1"/>
        <v>Sep</v>
      </c>
      <c r="K98" s="234">
        <v>12</v>
      </c>
      <c r="L98" s="567">
        <v>14</v>
      </c>
      <c r="N98" s="234">
        <v>1</v>
      </c>
      <c r="O98" s="234">
        <v>1</v>
      </c>
      <c r="P98" s="566">
        <v>1</v>
      </c>
      <c r="Q98" s="234">
        <v>2.7899899999999991</v>
      </c>
      <c r="R98" s="234">
        <v>9</v>
      </c>
    </row>
    <row r="99" spans="2:18">
      <c r="B99" s="282" t="s">
        <v>49</v>
      </c>
      <c r="C99" s="564">
        <v>4.3464710687057302</v>
      </c>
      <c r="D99" s="565">
        <v>7.270835660587271</v>
      </c>
      <c r="E99" s="234">
        <v>2.6113810000000002</v>
      </c>
      <c r="F99" s="825" t="str">
        <f t="shared" si="0"/>
        <v>Jan</v>
      </c>
      <c r="G99" s="234">
        <v>1</v>
      </c>
      <c r="H99" s="566">
        <v>2</v>
      </c>
      <c r="I99" s="234">
        <v>7.0109789999999998</v>
      </c>
      <c r="J99" s="825" t="str">
        <f t="shared" si="1"/>
        <v>Jan</v>
      </c>
      <c r="K99" s="234">
        <v>22</v>
      </c>
      <c r="L99" s="567">
        <v>14</v>
      </c>
      <c r="N99" s="234">
        <v>1</v>
      </c>
      <c r="O99" s="234">
        <v>1</v>
      </c>
      <c r="P99" s="566">
        <v>2</v>
      </c>
      <c r="Q99" s="234">
        <v>7.0109789999999998</v>
      </c>
      <c r="R99" s="234">
        <v>1</v>
      </c>
    </row>
    <row r="100" spans="2:18">
      <c r="B100" s="282" t="s">
        <v>50</v>
      </c>
      <c r="C100" s="564">
        <v>4.5249313724103013</v>
      </c>
      <c r="D100" s="565">
        <v>4.9963390601791149</v>
      </c>
      <c r="E100" s="234">
        <v>2.612247</v>
      </c>
      <c r="F100" s="825" t="str">
        <f t="shared" si="0"/>
        <v>Jan</v>
      </c>
      <c r="G100" s="234">
        <v>1</v>
      </c>
      <c r="H100" s="566">
        <v>2</v>
      </c>
      <c r="I100" s="234">
        <v>4.7650949999999996</v>
      </c>
      <c r="J100" s="825" t="str">
        <f t="shared" si="1"/>
        <v>Jan</v>
      </c>
      <c r="K100" s="234">
        <v>22</v>
      </c>
      <c r="L100" s="567">
        <v>14</v>
      </c>
      <c r="N100" s="234">
        <v>1</v>
      </c>
      <c r="O100" s="234">
        <v>1</v>
      </c>
      <c r="P100" s="566">
        <v>2</v>
      </c>
      <c r="Q100" s="234">
        <v>4.7650949999999996</v>
      </c>
      <c r="R100" s="234">
        <v>1</v>
      </c>
    </row>
    <row r="101" spans="2:18">
      <c r="B101" s="282" t="s">
        <v>51</v>
      </c>
      <c r="C101" s="564">
        <v>4.424185941929049</v>
      </c>
      <c r="D101" s="565">
        <v>5.6097114380102502</v>
      </c>
      <c r="E101" s="234">
        <v>2.6114519999999999</v>
      </c>
      <c r="F101" s="825" t="str">
        <f t="shared" si="0"/>
        <v>Jan</v>
      </c>
      <c r="G101" s="234">
        <v>1</v>
      </c>
      <c r="H101" s="566">
        <v>2</v>
      </c>
      <c r="I101" s="234">
        <v>6.8721509999999979</v>
      </c>
      <c r="J101" s="825" t="str">
        <f t="shared" si="1"/>
        <v>Jan</v>
      </c>
      <c r="K101" s="234">
        <v>22</v>
      </c>
      <c r="L101" s="567">
        <v>14</v>
      </c>
      <c r="N101" s="234">
        <v>1</v>
      </c>
      <c r="O101" s="234">
        <v>1</v>
      </c>
      <c r="P101" s="566">
        <v>2</v>
      </c>
      <c r="Q101" s="234">
        <v>6.8721509999999979</v>
      </c>
      <c r="R101" s="234">
        <v>1</v>
      </c>
    </row>
    <row r="102" spans="2:18">
      <c r="B102" s="282" t="s">
        <v>52</v>
      </c>
      <c r="C102" s="564">
        <v>4.31835316175155</v>
      </c>
      <c r="D102" s="565">
        <v>5.0550593107580699</v>
      </c>
      <c r="E102" s="234">
        <v>2.614056000000001</v>
      </c>
      <c r="F102" s="825" t="str">
        <f t="shared" si="0"/>
        <v>Jan</v>
      </c>
      <c r="G102" s="234">
        <v>1</v>
      </c>
      <c r="H102" s="566">
        <v>1</v>
      </c>
      <c r="I102" s="234">
        <v>4.1631299999999998</v>
      </c>
      <c r="J102" s="825" t="str">
        <f t="shared" si="1"/>
        <v>Jun</v>
      </c>
      <c r="K102" s="234">
        <v>26</v>
      </c>
      <c r="L102" s="567">
        <v>17</v>
      </c>
      <c r="N102" s="234">
        <v>1</v>
      </c>
      <c r="O102" s="234">
        <v>1</v>
      </c>
      <c r="P102" s="566">
        <v>1</v>
      </c>
      <c r="Q102" s="234">
        <v>4.1631299999999998</v>
      </c>
      <c r="R102" s="234">
        <v>6</v>
      </c>
    </row>
    <row r="103" spans="2:18">
      <c r="B103" s="282" t="s">
        <v>53</v>
      </c>
      <c r="C103" s="564">
        <v>4.5803473498260097</v>
      </c>
      <c r="D103" s="565">
        <v>3.751869762081419</v>
      </c>
      <c r="E103" s="234">
        <v>2.6148760000000002</v>
      </c>
      <c r="F103" s="825" t="str">
        <f t="shared" si="0"/>
        <v>Jan</v>
      </c>
      <c r="G103" s="234">
        <v>1</v>
      </c>
      <c r="H103" s="566">
        <v>1</v>
      </c>
      <c r="I103" s="234">
        <v>3.7958799999999999</v>
      </c>
      <c r="J103" s="825" t="str">
        <f t="shared" si="1"/>
        <v>Jun</v>
      </c>
      <c r="K103" s="234">
        <v>26</v>
      </c>
      <c r="L103" s="567">
        <v>18</v>
      </c>
      <c r="N103" s="234">
        <v>1</v>
      </c>
      <c r="O103" s="234">
        <v>1</v>
      </c>
      <c r="P103" s="566">
        <v>1</v>
      </c>
      <c r="Q103" s="234">
        <v>3.7958799999999999</v>
      </c>
      <c r="R103" s="234">
        <v>6</v>
      </c>
    </row>
    <row r="104" spans="2:18">
      <c r="B104" s="282" t="s">
        <v>54</v>
      </c>
      <c r="C104" s="564">
        <v>3.67746205162371</v>
      </c>
      <c r="D104" s="565">
        <v>4.8585002196460794</v>
      </c>
      <c r="E104" s="234">
        <v>2.6089519999999999</v>
      </c>
      <c r="F104" s="825" t="str">
        <f t="shared" si="0"/>
        <v>Jan</v>
      </c>
      <c r="G104" s="234">
        <v>1</v>
      </c>
      <c r="H104" s="566">
        <v>1</v>
      </c>
      <c r="I104" s="234">
        <v>6.4732600000000007</v>
      </c>
      <c r="J104" s="825" t="str">
        <f t="shared" si="1"/>
        <v>Jan</v>
      </c>
      <c r="K104" s="234">
        <v>22</v>
      </c>
      <c r="L104" s="567">
        <v>14</v>
      </c>
      <c r="N104" s="234">
        <v>1</v>
      </c>
      <c r="O104" s="234">
        <v>1</v>
      </c>
      <c r="P104" s="566">
        <v>1</v>
      </c>
      <c r="Q104" s="234">
        <v>6.4732600000000007</v>
      </c>
      <c r="R104" s="234">
        <v>1</v>
      </c>
    </row>
    <row r="105" spans="2:18">
      <c r="B105" s="282" t="s">
        <v>55</v>
      </c>
      <c r="C105" s="564">
        <v>4.8550022698537001</v>
      </c>
      <c r="D105" s="565">
        <v>7.7619959337599997E-3</v>
      </c>
      <c r="E105" s="234">
        <v>2.157448</v>
      </c>
      <c r="F105" s="825" t="str">
        <f t="shared" si="0"/>
        <v>Jan</v>
      </c>
      <c r="G105" s="234">
        <v>1</v>
      </c>
      <c r="H105" s="566">
        <v>2</v>
      </c>
      <c r="I105" s="234">
        <v>0.35749599999999998</v>
      </c>
      <c r="J105" s="825" t="str">
        <f t="shared" si="1"/>
        <v>Jun</v>
      </c>
      <c r="K105" s="234">
        <v>14</v>
      </c>
      <c r="L105" s="567">
        <v>18</v>
      </c>
      <c r="N105" s="234">
        <v>1</v>
      </c>
      <c r="O105" s="234">
        <v>1</v>
      </c>
      <c r="P105" s="566">
        <v>2</v>
      </c>
      <c r="Q105" s="234">
        <v>0.35749599999999998</v>
      </c>
      <c r="R105" s="234">
        <v>6</v>
      </c>
    </row>
    <row r="106" spans="2:18">
      <c r="B106" s="282" t="s">
        <v>56</v>
      </c>
      <c r="C106" s="564">
        <v>6.5358213236586096</v>
      </c>
      <c r="D106" s="565">
        <v>2.33035398863E-2</v>
      </c>
      <c r="E106" s="234">
        <v>2.8393790000000001</v>
      </c>
      <c r="F106" s="825" t="str">
        <f t="shared" si="0"/>
        <v>Jan</v>
      </c>
      <c r="G106" s="234">
        <v>1</v>
      </c>
      <c r="H106" s="566">
        <v>1</v>
      </c>
      <c r="I106" s="234">
        <v>0.49364889999999989</v>
      </c>
      <c r="J106" s="825" t="str">
        <f t="shared" si="1"/>
        <v>Jun</v>
      </c>
      <c r="K106" s="234">
        <v>14</v>
      </c>
      <c r="L106" s="567">
        <v>15</v>
      </c>
      <c r="N106" s="234">
        <v>1</v>
      </c>
      <c r="O106" s="234">
        <v>1</v>
      </c>
      <c r="P106" s="566">
        <v>1</v>
      </c>
      <c r="Q106" s="234">
        <v>0.49364889999999989</v>
      </c>
      <c r="R106" s="234">
        <v>6</v>
      </c>
    </row>
    <row r="107" spans="2:18">
      <c r="B107" s="282" t="s">
        <v>57</v>
      </c>
      <c r="C107" s="564">
        <v>8.0451020885114097</v>
      </c>
      <c r="D107" s="565">
        <v>4.8491429246499997E-2</v>
      </c>
      <c r="E107" s="234">
        <v>3.4406870000000001</v>
      </c>
      <c r="F107" s="825" t="str">
        <f t="shared" si="0"/>
        <v>Jan</v>
      </c>
      <c r="G107" s="234">
        <v>1</v>
      </c>
      <c r="H107" s="566">
        <v>1</v>
      </c>
      <c r="I107" s="234">
        <v>0.69987659999999985</v>
      </c>
      <c r="J107" s="825" t="str">
        <f t="shared" si="1"/>
        <v>Jun</v>
      </c>
      <c r="K107" s="234">
        <v>26</v>
      </c>
      <c r="L107" s="567">
        <v>18</v>
      </c>
      <c r="N107" s="234">
        <v>1</v>
      </c>
      <c r="O107" s="234">
        <v>1</v>
      </c>
      <c r="P107" s="566">
        <v>1</v>
      </c>
      <c r="Q107" s="234">
        <v>0.69987659999999985</v>
      </c>
      <c r="R107" s="234">
        <v>6</v>
      </c>
    </row>
    <row r="108" spans="2:18">
      <c r="B108" s="282" t="s">
        <v>58</v>
      </c>
      <c r="C108" s="564">
        <v>6.8344706939241542</v>
      </c>
      <c r="D108" s="565">
        <v>0.1406176526397</v>
      </c>
      <c r="E108" s="234">
        <v>3.2562379999999989</v>
      </c>
      <c r="F108" s="825" t="str">
        <f t="shared" si="0"/>
        <v>Jan</v>
      </c>
      <c r="G108" s="234">
        <v>1</v>
      </c>
      <c r="H108" s="566">
        <v>1</v>
      </c>
      <c r="I108" s="234">
        <v>0.90852630000000001</v>
      </c>
      <c r="J108" s="825" t="str">
        <f t="shared" si="1"/>
        <v>Jun</v>
      </c>
      <c r="K108" s="234">
        <v>26</v>
      </c>
      <c r="L108" s="567">
        <v>18</v>
      </c>
      <c r="N108" s="234">
        <v>1</v>
      </c>
      <c r="O108" s="234">
        <v>1</v>
      </c>
      <c r="P108" s="566">
        <v>1</v>
      </c>
      <c r="Q108" s="234">
        <v>0.90852630000000001</v>
      </c>
      <c r="R108" s="234">
        <v>6</v>
      </c>
    </row>
    <row r="109" spans="2:18">
      <c r="B109" s="282" t="s">
        <v>59</v>
      </c>
      <c r="C109" s="564">
        <v>5.454021732320439</v>
      </c>
      <c r="D109" s="565">
        <v>0.90615742528544996</v>
      </c>
      <c r="E109" s="234">
        <v>3.2538839999999989</v>
      </c>
      <c r="F109" s="825" t="str">
        <f t="shared" si="0"/>
        <v>Jan</v>
      </c>
      <c r="G109" s="234">
        <v>1</v>
      </c>
      <c r="H109" s="566">
        <v>1</v>
      </c>
      <c r="I109" s="234">
        <v>1.839812</v>
      </c>
      <c r="J109" s="825" t="str">
        <f t="shared" si="1"/>
        <v>Jun</v>
      </c>
      <c r="K109" s="234">
        <v>26</v>
      </c>
      <c r="L109" s="567">
        <v>15</v>
      </c>
      <c r="N109" s="234">
        <v>1</v>
      </c>
      <c r="O109" s="234">
        <v>1</v>
      </c>
      <c r="P109" s="566">
        <v>1</v>
      </c>
      <c r="Q109" s="234">
        <v>1.839812</v>
      </c>
      <c r="R109" s="234">
        <v>6</v>
      </c>
    </row>
    <row r="110" spans="2:18">
      <c r="B110" s="282" t="s">
        <v>60</v>
      </c>
      <c r="C110" s="564">
        <v>4.1559398833439598</v>
      </c>
      <c r="D110" s="565">
        <v>3.9853240879280398</v>
      </c>
      <c r="E110" s="234">
        <v>3.0272060000000001</v>
      </c>
      <c r="F110" s="825" t="str">
        <f t="shared" si="0"/>
        <v>Jan</v>
      </c>
      <c r="G110" s="234">
        <v>1</v>
      </c>
      <c r="H110" s="566">
        <v>1</v>
      </c>
      <c r="I110" s="234">
        <v>4.6655059999999988</v>
      </c>
      <c r="J110" s="825" t="str">
        <f t="shared" si="1"/>
        <v>Oct</v>
      </c>
      <c r="K110" s="234">
        <v>1</v>
      </c>
      <c r="L110" s="567">
        <v>13</v>
      </c>
      <c r="N110" s="234">
        <v>1</v>
      </c>
      <c r="O110" s="234">
        <v>1</v>
      </c>
      <c r="P110" s="566">
        <v>1</v>
      </c>
      <c r="Q110" s="234">
        <v>4.6655059999999988</v>
      </c>
      <c r="R110" s="234">
        <v>10</v>
      </c>
    </row>
    <row r="111" spans="2:18">
      <c r="B111" s="657">
        <v>450</v>
      </c>
      <c r="C111" s="564">
        <v>3.990439257997231</v>
      </c>
      <c r="D111" s="565">
        <v>5.6889765606749991</v>
      </c>
      <c r="E111" s="234">
        <v>2.978316</v>
      </c>
      <c r="F111" s="825" t="str">
        <f t="shared" si="0"/>
        <v>Jan</v>
      </c>
      <c r="G111" s="234">
        <v>1</v>
      </c>
      <c r="H111" s="566">
        <v>1</v>
      </c>
      <c r="I111" s="234">
        <v>6.1797819999999994</v>
      </c>
      <c r="J111" s="825" t="str">
        <f t="shared" si="1"/>
        <v>Jan</v>
      </c>
      <c r="K111" s="234">
        <v>22</v>
      </c>
      <c r="L111" s="567">
        <v>14</v>
      </c>
      <c r="N111" s="234">
        <v>1</v>
      </c>
      <c r="O111" s="234">
        <v>1</v>
      </c>
      <c r="P111" s="566">
        <v>1</v>
      </c>
      <c r="Q111" s="234">
        <v>6.1797819999999994</v>
      </c>
      <c r="R111" s="234">
        <v>1</v>
      </c>
    </row>
    <row r="112" spans="2:18">
      <c r="B112" s="657">
        <v>460</v>
      </c>
      <c r="C112" s="564">
        <v>4.0555099218669204</v>
      </c>
      <c r="D112" s="565">
        <v>5.9398079587318007</v>
      </c>
      <c r="E112" s="234">
        <v>2.9713530000000001</v>
      </c>
      <c r="F112" s="825" t="str">
        <f t="shared" si="0"/>
        <v>Jan</v>
      </c>
      <c r="G112" s="234">
        <v>1</v>
      </c>
      <c r="H112" s="566">
        <v>1</v>
      </c>
      <c r="I112" s="234">
        <v>6.2428649999999992</v>
      </c>
      <c r="J112" s="825" t="str">
        <f t="shared" si="1"/>
        <v>Jan</v>
      </c>
      <c r="K112" s="234">
        <v>22</v>
      </c>
      <c r="L112" s="567">
        <v>14</v>
      </c>
      <c r="N112" s="234">
        <v>1</v>
      </c>
      <c r="O112" s="234">
        <v>1</v>
      </c>
      <c r="P112" s="566">
        <v>1</v>
      </c>
      <c r="Q112" s="234">
        <v>6.2428649999999992</v>
      </c>
      <c r="R112" s="234">
        <v>1</v>
      </c>
    </row>
    <row r="113" spans="2:18">
      <c r="B113" s="657">
        <v>470</v>
      </c>
      <c r="C113" s="564">
        <v>3.8994910032868999</v>
      </c>
      <c r="D113" s="565">
        <v>5.6438928324924893</v>
      </c>
      <c r="E113" s="234">
        <v>3.0006759999999999</v>
      </c>
      <c r="F113" s="825" t="str">
        <f t="shared" si="0"/>
        <v>Jan</v>
      </c>
      <c r="G113" s="234">
        <v>1</v>
      </c>
      <c r="H113" s="566">
        <v>1</v>
      </c>
      <c r="I113" s="234">
        <v>6.3876649999999984</v>
      </c>
      <c r="J113" s="825" t="str">
        <f t="shared" si="1"/>
        <v>Jan</v>
      </c>
      <c r="K113" s="234">
        <v>22</v>
      </c>
      <c r="L113" s="567">
        <v>14</v>
      </c>
      <c r="N113" s="234">
        <v>1</v>
      </c>
      <c r="O113" s="234">
        <v>1</v>
      </c>
      <c r="P113" s="566">
        <v>1</v>
      </c>
      <c r="Q113" s="234">
        <v>6.3876649999999984</v>
      </c>
      <c r="R113" s="234">
        <v>1</v>
      </c>
    </row>
    <row r="114" spans="2:18">
      <c r="B114" s="282" t="s">
        <v>61</v>
      </c>
      <c r="C114" s="564">
        <v>4.9056833774227</v>
      </c>
      <c r="D114" s="565">
        <v>0.37983132994108998</v>
      </c>
      <c r="E114" s="234">
        <v>2.7776380000000001</v>
      </c>
      <c r="F114" s="825" t="str">
        <f t="shared" si="0"/>
        <v>Feb</v>
      </c>
      <c r="G114" s="234">
        <v>9</v>
      </c>
      <c r="H114" s="566">
        <v>6</v>
      </c>
      <c r="I114" s="234">
        <v>1.1018730000000001</v>
      </c>
      <c r="J114" s="825" t="str">
        <f t="shared" si="1"/>
        <v>Aug</v>
      </c>
      <c r="K114" s="234">
        <v>5</v>
      </c>
      <c r="L114" s="567">
        <v>15</v>
      </c>
      <c r="N114" s="234">
        <v>2</v>
      </c>
      <c r="O114" s="234">
        <v>9</v>
      </c>
      <c r="P114" s="566">
        <v>6</v>
      </c>
      <c r="Q114" s="234">
        <v>1.1018730000000001</v>
      </c>
      <c r="R114" s="234">
        <v>8</v>
      </c>
    </row>
    <row r="115" spans="2:18" ht="15.75" customHeight="1" thickBot="1">
      <c r="B115" s="288" t="s">
        <v>62</v>
      </c>
      <c r="C115" s="568">
        <v>2.0375136636832099</v>
      </c>
      <c r="D115" s="569">
        <v>1.4807031960032</v>
      </c>
      <c r="E115" s="568">
        <v>2.5001359999999999</v>
      </c>
      <c r="F115" s="825" t="str">
        <f t="shared" si="0"/>
        <v>Feb</v>
      </c>
      <c r="G115" s="570">
        <v>9</v>
      </c>
      <c r="H115" s="571">
        <v>6</v>
      </c>
      <c r="I115" s="570">
        <v>2.410488</v>
      </c>
      <c r="J115" s="825" t="str">
        <f t="shared" si="1"/>
        <v>Sep</v>
      </c>
      <c r="K115" s="570">
        <v>4</v>
      </c>
      <c r="L115" s="572">
        <v>15</v>
      </c>
      <c r="N115" s="570">
        <v>2</v>
      </c>
      <c r="O115" s="570">
        <v>9</v>
      </c>
      <c r="P115" s="571">
        <v>6</v>
      </c>
      <c r="Q115" s="570">
        <v>2.410488</v>
      </c>
      <c r="R115" s="570">
        <v>9</v>
      </c>
    </row>
    <row r="116" spans="2:18">
      <c r="E116" s="265" t="s">
        <v>716</v>
      </c>
    </row>
    <row r="117" spans="2:18">
      <c r="E117" s="297"/>
    </row>
    <row r="118" spans="2:18">
      <c r="E118" s="297"/>
    </row>
    <row r="119" spans="2:18">
      <c r="E119" s="297"/>
    </row>
    <row r="120" spans="2:18">
      <c r="E120" s="297"/>
    </row>
    <row r="121" spans="2:18">
      <c r="E121" s="297"/>
    </row>
    <row r="122" spans="2:18">
      <c r="E122" s="297"/>
    </row>
    <row r="125" spans="2:18">
      <c r="B125" s="266"/>
    </row>
    <row r="126" spans="2:18" ht="16.5" customHeight="1" thickBot="1">
      <c r="B126" s="135" t="s">
        <v>655</v>
      </c>
      <c r="D126" s="519"/>
    </row>
    <row r="127" spans="2:18">
      <c r="B127" s="276"/>
      <c r="C127" s="298" t="s">
        <v>676</v>
      </c>
      <c r="D127" s="299"/>
      <c r="E127" s="279" t="s">
        <v>1111</v>
      </c>
      <c r="F127" s="279"/>
      <c r="G127" s="280"/>
      <c r="H127" s="299"/>
      <c r="I127" s="280"/>
      <c r="J127" s="280"/>
      <c r="K127" s="278"/>
      <c r="M127" s="279" t="s">
        <v>1385</v>
      </c>
      <c r="N127" s="279"/>
      <c r="O127" s="280"/>
      <c r="P127" s="299"/>
      <c r="Q127" s="280"/>
    </row>
    <row r="128" spans="2:18">
      <c r="B128" s="282"/>
      <c r="C128" s="517" t="s">
        <v>677</v>
      </c>
      <c r="D128" s="658" t="s">
        <v>849</v>
      </c>
      <c r="E128" s="285"/>
      <c r="F128" s="51"/>
      <c r="G128" s="300"/>
      <c r="H128" s="147" t="s">
        <v>850</v>
      </c>
      <c r="I128" s="285"/>
      <c r="K128" s="295"/>
      <c r="M128" s="285"/>
      <c r="N128" s="51"/>
      <c r="O128" s="300"/>
      <c r="P128" s="147" t="s">
        <v>679</v>
      </c>
      <c r="Q128" s="285"/>
    </row>
    <row r="129" spans="2:17" ht="15.75" customHeight="1" thickBot="1">
      <c r="B129" s="288" t="s">
        <v>63</v>
      </c>
      <c r="C129" s="301" t="s">
        <v>680</v>
      </c>
      <c r="D129" s="291" t="s">
        <v>680</v>
      </c>
      <c r="E129" s="542" t="s">
        <v>672</v>
      </c>
      <c r="F129" s="542" t="s">
        <v>673</v>
      </c>
      <c r="G129" s="292" t="s">
        <v>674</v>
      </c>
      <c r="H129" s="293" t="s">
        <v>680</v>
      </c>
      <c r="I129" s="542" t="s">
        <v>672</v>
      </c>
      <c r="J129" s="542" t="s">
        <v>673</v>
      </c>
      <c r="K129" s="294" t="s">
        <v>674</v>
      </c>
      <c r="M129" s="542" t="s">
        <v>672</v>
      </c>
      <c r="N129" s="542" t="s">
        <v>673</v>
      </c>
      <c r="O129" s="292" t="s">
        <v>674</v>
      </c>
      <c r="P129" s="293" t="s">
        <v>680</v>
      </c>
      <c r="Q129" s="542" t="s">
        <v>672</v>
      </c>
    </row>
    <row r="130" spans="2:17">
      <c r="B130" s="276" t="s">
        <v>74</v>
      </c>
      <c r="C130" s="573">
        <v>25.573550487947571</v>
      </c>
      <c r="D130" s="560">
        <v>-12.890370000000001</v>
      </c>
      <c r="E130" s="825" t="str">
        <f t="shared" ref="E130:E136" si="4">VLOOKUP(M130,$T$76:$U$87,2,FALSE)</f>
        <v>Feb</v>
      </c>
      <c r="F130" s="574">
        <v>9</v>
      </c>
      <c r="G130" s="574">
        <v>7</v>
      </c>
      <c r="H130" s="575">
        <v>68.360779999999991</v>
      </c>
      <c r="I130" s="825" t="str">
        <f t="shared" ref="I130:I136" si="5">VLOOKUP(Q130,$T$76:$U$87,2,FALSE)</f>
        <v>Oct</v>
      </c>
      <c r="J130" s="574">
        <v>1</v>
      </c>
      <c r="K130" s="563">
        <v>16</v>
      </c>
      <c r="M130" s="234">
        <v>2</v>
      </c>
      <c r="N130" s="574">
        <v>9</v>
      </c>
      <c r="O130" s="574">
        <v>7</v>
      </c>
      <c r="P130" s="575">
        <v>67.847839999999991</v>
      </c>
      <c r="Q130" s="234">
        <v>10</v>
      </c>
    </row>
    <row r="131" spans="2:17">
      <c r="B131" s="282" t="s">
        <v>75</v>
      </c>
      <c r="C131" s="576">
        <v>25.692102256849129</v>
      </c>
      <c r="D131" s="564">
        <v>2.164676</v>
      </c>
      <c r="E131" s="825" t="str">
        <f t="shared" si="4"/>
        <v>Feb</v>
      </c>
      <c r="F131" s="234">
        <v>9</v>
      </c>
      <c r="G131" s="234">
        <v>7</v>
      </c>
      <c r="H131" s="562">
        <v>45.113829999999993</v>
      </c>
      <c r="I131" s="825" t="str">
        <f t="shared" si="5"/>
        <v>Sep</v>
      </c>
      <c r="J131" s="234">
        <v>4</v>
      </c>
      <c r="K131" s="567">
        <v>15</v>
      </c>
      <c r="M131" s="234">
        <v>2</v>
      </c>
      <c r="N131" s="234">
        <v>9</v>
      </c>
      <c r="O131" s="234">
        <v>7</v>
      </c>
      <c r="P131" s="562">
        <v>44.740349999999999</v>
      </c>
      <c r="Q131" s="234">
        <v>9</v>
      </c>
    </row>
    <row r="132" spans="2:17">
      <c r="B132" s="282" t="s">
        <v>76</v>
      </c>
      <c r="C132" s="576">
        <v>18.459907037061271</v>
      </c>
      <c r="D132" s="564">
        <v>-17.761559999999999</v>
      </c>
      <c r="E132" s="825" t="str">
        <f t="shared" si="4"/>
        <v>Jan</v>
      </c>
      <c r="F132" s="234">
        <v>1</v>
      </c>
      <c r="G132" s="234">
        <v>1</v>
      </c>
      <c r="H132" s="562">
        <v>66.846489999999989</v>
      </c>
      <c r="I132" s="825" t="str">
        <f t="shared" si="5"/>
        <v>Oct</v>
      </c>
      <c r="J132" s="234">
        <v>1</v>
      </c>
      <c r="K132" s="567">
        <v>16</v>
      </c>
      <c r="M132" s="234">
        <v>1</v>
      </c>
      <c r="N132" s="234">
        <v>1</v>
      </c>
      <c r="O132" s="234">
        <v>1</v>
      </c>
      <c r="P132" s="562">
        <v>66.403630000000007</v>
      </c>
      <c r="Q132" s="234">
        <v>10</v>
      </c>
    </row>
    <row r="133" spans="2:17">
      <c r="B133" s="282" t="s">
        <v>77</v>
      </c>
      <c r="C133" s="576">
        <v>14.709620954642659</v>
      </c>
      <c r="D133" s="564">
        <v>-13.24432</v>
      </c>
      <c r="E133" s="825" t="str">
        <f t="shared" si="4"/>
        <v>Jan</v>
      </c>
      <c r="F133" s="234">
        <v>1</v>
      </c>
      <c r="G133" s="234">
        <v>1</v>
      </c>
      <c r="H133" s="562">
        <v>36.776539999999997</v>
      </c>
      <c r="I133" s="825" t="str">
        <f t="shared" si="5"/>
        <v>Sep</v>
      </c>
      <c r="J133" s="234">
        <v>11</v>
      </c>
      <c r="K133" s="567">
        <v>15</v>
      </c>
      <c r="M133" s="234">
        <v>1</v>
      </c>
      <c r="N133" s="234">
        <v>1</v>
      </c>
      <c r="O133" s="234">
        <v>1</v>
      </c>
      <c r="P133" s="562">
        <v>36.644379999999998</v>
      </c>
      <c r="Q133" s="234">
        <v>9</v>
      </c>
    </row>
    <row r="134" spans="2:17">
      <c r="B134" s="551" t="s">
        <v>681</v>
      </c>
      <c r="C134" s="576">
        <v>33.110336063810308</v>
      </c>
      <c r="D134" s="564">
        <v>-6.1965899999999987</v>
      </c>
      <c r="E134" s="825" t="str">
        <f t="shared" si="4"/>
        <v>Feb</v>
      </c>
      <c r="F134" s="234">
        <v>9</v>
      </c>
      <c r="G134" s="234">
        <v>7</v>
      </c>
      <c r="H134" s="562">
        <v>78.514340000000004</v>
      </c>
      <c r="I134" s="825" t="str">
        <f t="shared" si="5"/>
        <v>Jan</v>
      </c>
      <c r="J134" s="234">
        <v>22</v>
      </c>
      <c r="K134" s="567">
        <v>16</v>
      </c>
      <c r="M134" s="234">
        <v>2</v>
      </c>
      <c r="N134" s="234">
        <v>9</v>
      </c>
      <c r="O134" s="234">
        <v>7</v>
      </c>
      <c r="P134" s="562">
        <v>78.450349999999986</v>
      </c>
      <c r="Q134" s="234">
        <v>1</v>
      </c>
    </row>
    <row r="135" spans="2:17">
      <c r="B135" s="551" t="s">
        <v>682</v>
      </c>
      <c r="C135" s="576">
        <v>33.295151743150591</v>
      </c>
      <c r="D135" s="564">
        <v>12.536099999999999</v>
      </c>
      <c r="E135" s="825" t="str">
        <f t="shared" si="4"/>
        <v>Nov</v>
      </c>
      <c r="F135" s="234">
        <v>4</v>
      </c>
      <c r="G135" s="234">
        <v>7</v>
      </c>
      <c r="H135" s="562">
        <v>52.246360000000003</v>
      </c>
      <c r="I135" s="825" t="str">
        <f t="shared" si="5"/>
        <v>Sep</v>
      </c>
      <c r="J135" s="234">
        <v>12</v>
      </c>
      <c r="K135" s="567">
        <v>15</v>
      </c>
      <c r="M135" s="234">
        <v>11</v>
      </c>
      <c r="N135" s="234">
        <v>4</v>
      </c>
      <c r="O135" s="234">
        <v>7</v>
      </c>
      <c r="P135" s="562">
        <v>51.943329999999989</v>
      </c>
      <c r="Q135" s="234">
        <v>9</v>
      </c>
    </row>
    <row r="136" spans="2:17" ht="15.75" customHeight="1" thickBot="1">
      <c r="B136" s="288" t="s">
        <v>38</v>
      </c>
      <c r="C136" s="577">
        <v>28.557283512100739</v>
      </c>
      <c r="D136" s="568">
        <v>8.0165290000000002</v>
      </c>
      <c r="E136" s="825" t="str">
        <f t="shared" si="4"/>
        <v>Feb</v>
      </c>
      <c r="F136" s="570">
        <v>9</v>
      </c>
      <c r="G136" s="570">
        <v>8</v>
      </c>
      <c r="H136" s="578">
        <v>48.903289999999998</v>
      </c>
      <c r="I136" s="825" t="str">
        <f t="shared" si="5"/>
        <v>Oct</v>
      </c>
      <c r="J136" s="570">
        <v>2</v>
      </c>
      <c r="K136" s="572">
        <v>16</v>
      </c>
      <c r="M136" s="570">
        <v>2</v>
      </c>
      <c r="N136" s="570">
        <v>9</v>
      </c>
      <c r="O136" s="570">
        <v>8</v>
      </c>
      <c r="P136" s="578">
        <v>48.566180000000003</v>
      </c>
      <c r="Q136" s="570">
        <v>10</v>
      </c>
    </row>
    <row r="137" spans="2:17">
      <c r="E137" s="265" t="s">
        <v>716</v>
      </c>
    </row>
    <row r="148" spans="2:6">
      <c r="C148" s="659"/>
      <c r="D148" s="147"/>
      <c r="F148" s="659"/>
    </row>
    <row r="149" spans="2:6" ht="15.75" customHeight="1">
      <c r="B149" s="135" t="s">
        <v>168</v>
      </c>
      <c r="D149" s="266"/>
    </row>
    <row r="150" spans="2:6">
      <c r="B150" t="s">
        <v>82</v>
      </c>
      <c r="F150" s="659"/>
    </row>
    <row r="151" spans="2:6">
      <c r="F151" s="659"/>
    </row>
    <row r="152" spans="2:6">
      <c r="B152" s="147" t="s">
        <v>683</v>
      </c>
      <c r="F152" s="659"/>
    </row>
    <row r="153" spans="2:6">
      <c r="B153" t="s">
        <v>95</v>
      </c>
      <c r="F153" s="659"/>
    </row>
    <row r="154" spans="2:6" ht="18.75" customHeight="1" thickBot="1">
      <c r="B154" s="147" t="s">
        <v>684</v>
      </c>
      <c r="C154" s="285" t="s">
        <v>170</v>
      </c>
      <c r="F154" s="659"/>
    </row>
    <row r="155" spans="2:6">
      <c r="B155" s="302" t="s">
        <v>175</v>
      </c>
      <c r="C155" s="573">
        <v>1662.52776234358</v>
      </c>
    </row>
    <row r="156" spans="2:6">
      <c r="B156" s="282" t="s">
        <v>171</v>
      </c>
      <c r="C156" s="576">
        <v>399.04747599138699</v>
      </c>
    </row>
    <row r="157" spans="2:6">
      <c r="B157" s="282" t="s">
        <v>172</v>
      </c>
      <c r="C157" s="576">
        <v>1026.9873916996739</v>
      </c>
    </row>
    <row r="158" spans="2:6">
      <c r="B158" s="282" t="s">
        <v>174</v>
      </c>
      <c r="C158" s="576">
        <v>1316.9161799618901</v>
      </c>
    </row>
    <row r="159" spans="2:6" ht="15.75" customHeight="1" thickBot="1">
      <c r="B159" s="303" t="s">
        <v>173</v>
      </c>
      <c r="C159" s="577">
        <v>903.06649882837701</v>
      </c>
    </row>
    <row r="160" spans="2:6">
      <c r="B160" s="280"/>
      <c r="C160" s="147"/>
    </row>
    <row r="161" spans="2:11">
      <c r="B161" s="147" t="s">
        <v>686</v>
      </c>
      <c r="C161" s="147"/>
    </row>
    <row r="162" spans="2:11" ht="18.75" customHeight="1" thickBot="1">
      <c r="B162" s="147" t="s">
        <v>687</v>
      </c>
      <c r="C162" s="285" t="s">
        <v>170</v>
      </c>
    </row>
    <row r="163" spans="2:11">
      <c r="B163" s="302" t="s">
        <v>688</v>
      </c>
      <c r="C163" s="573">
        <v>825.51936581251698</v>
      </c>
    </row>
    <row r="164" spans="2:11">
      <c r="B164" s="551" t="s">
        <v>689</v>
      </c>
      <c r="C164" s="576">
        <v>501.31358359134703</v>
      </c>
    </row>
    <row r="165" spans="2:11">
      <c r="B165" s="551" t="s">
        <v>690</v>
      </c>
      <c r="C165" s="576">
        <v>987.81824566750493</v>
      </c>
    </row>
    <row r="166" spans="2:11" ht="15.75" customHeight="1" thickBot="1">
      <c r="B166" s="303" t="s">
        <v>691</v>
      </c>
      <c r="C166" s="577"/>
    </row>
    <row r="167" spans="2:11">
      <c r="C167" s="147"/>
    </row>
    <row r="168" spans="2:11">
      <c r="B168" s="147" t="s">
        <v>692</v>
      </c>
      <c r="C168" s="147"/>
    </row>
    <row r="169" spans="2:11" ht="18.75" customHeight="1" thickBot="1">
      <c r="B169" s="147" t="s">
        <v>687</v>
      </c>
      <c r="C169" s="285" t="s">
        <v>170</v>
      </c>
    </row>
    <row r="170" spans="2:11">
      <c r="B170" s="302" t="s">
        <v>693</v>
      </c>
      <c r="C170" s="573">
        <v>665.26093455796695</v>
      </c>
    </row>
    <row r="171" spans="2:11" ht="15.75" customHeight="1" thickBot="1">
      <c r="B171" s="303" t="s">
        <v>694</v>
      </c>
      <c r="C171" s="577"/>
    </row>
    <row r="174" spans="2:11" ht="16.5" customHeight="1" thickBot="1">
      <c r="B174" s="556" t="s">
        <v>695</v>
      </c>
      <c r="C174" s="265"/>
      <c r="D174" s="660"/>
      <c r="E174" s="265"/>
      <c r="F174" s="265"/>
      <c r="G174" s="265"/>
      <c r="H174" s="265"/>
      <c r="I174" s="265"/>
      <c r="J174" s="265"/>
      <c r="K174" s="265"/>
    </row>
    <row r="175" spans="2:11">
      <c r="B175" s="547"/>
      <c r="C175" s="537" t="s">
        <v>676</v>
      </c>
      <c r="D175" s="548"/>
      <c r="E175" s="548" t="s">
        <v>1112</v>
      </c>
      <c r="F175" s="548"/>
      <c r="G175" s="548"/>
      <c r="H175" s="549"/>
      <c r="I175" s="548"/>
      <c r="J175" s="548"/>
      <c r="K175" s="661"/>
    </row>
    <row r="176" spans="2:11">
      <c r="B176" s="551"/>
      <c r="C176" s="538" t="s">
        <v>677</v>
      </c>
      <c r="D176" s="662" t="s">
        <v>849</v>
      </c>
      <c r="E176" s="539"/>
      <c r="F176" s="539"/>
      <c r="G176" s="663"/>
      <c r="H176" s="265" t="s">
        <v>850</v>
      </c>
      <c r="I176" s="265"/>
      <c r="J176" s="539"/>
      <c r="K176" s="664"/>
    </row>
    <row r="177" spans="2:21" ht="15.75" customHeight="1" thickBot="1">
      <c r="B177" s="665" t="s">
        <v>63</v>
      </c>
      <c r="C177" s="540" t="s">
        <v>680</v>
      </c>
      <c r="D177" s="542" t="s">
        <v>680</v>
      </c>
      <c r="E177" s="542" t="s">
        <v>672</v>
      </c>
      <c r="F177" s="542" t="s">
        <v>673</v>
      </c>
      <c r="G177" s="542" t="s">
        <v>674</v>
      </c>
      <c r="H177" s="666" t="s">
        <v>680</v>
      </c>
      <c r="I177" s="542" t="s">
        <v>672</v>
      </c>
      <c r="J177" s="542" t="s">
        <v>673</v>
      </c>
      <c r="K177" s="546" t="s">
        <v>674</v>
      </c>
    </row>
    <row r="178" spans="2:21" ht="15.75" customHeight="1" thickBot="1">
      <c r="B178" s="667" t="s">
        <v>25</v>
      </c>
      <c r="C178" s="579">
        <v>-3.9306701342887349</v>
      </c>
      <c r="D178" s="580">
        <v>-46.224570000000007</v>
      </c>
      <c r="E178" s="825" t="str">
        <f t="shared" ref="E178" si="6">VLOOKUP(M178,$T$76:$U$87,2,FALSE)</f>
        <v>Dec</v>
      </c>
      <c r="F178" s="580">
        <v>31</v>
      </c>
      <c r="G178" s="580">
        <v>24</v>
      </c>
      <c r="H178" s="581">
        <v>30.081209999999999</v>
      </c>
      <c r="I178" s="825" t="str">
        <f t="shared" ref="I178" si="7">VLOOKUP(Q178,$T$76:$U$87,2,FALSE)</f>
        <v>Jun</v>
      </c>
      <c r="J178" s="580">
        <v>13</v>
      </c>
      <c r="K178" s="582">
        <v>15</v>
      </c>
      <c r="M178" s="570">
        <v>12</v>
      </c>
      <c r="N178" s="580">
        <v>31</v>
      </c>
      <c r="O178" s="580">
        <v>24</v>
      </c>
      <c r="P178" s="581">
        <v>30.081209999999999</v>
      </c>
      <c r="Q178" s="570">
        <v>6</v>
      </c>
    </row>
    <row r="179" spans="2:21">
      <c r="E179" s="265" t="s">
        <v>716</v>
      </c>
    </row>
    <row r="185" spans="2:21" ht="16.5" customHeight="1" thickBot="1">
      <c r="B185" s="556" t="s">
        <v>661</v>
      </c>
      <c r="C185" s="265"/>
      <c r="D185" s="265"/>
      <c r="E185" s="265"/>
      <c r="F185" s="265"/>
      <c r="G185" s="265"/>
      <c r="H185" s="265"/>
      <c r="I185" s="265"/>
      <c r="J185" s="265"/>
      <c r="K185" s="265"/>
      <c r="L185" s="265"/>
      <c r="M185" s="265"/>
      <c r="N185" s="265"/>
      <c r="O185" s="265"/>
      <c r="P185" s="265"/>
      <c r="Q185" s="265"/>
      <c r="R185" s="265"/>
      <c r="S185" s="297"/>
      <c r="T185" s="297"/>
      <c r="U185" s="297"/>
    </row>
    <row r="186" spans="2:21" ht="15.75" customHeight="1">
      <c r="B186" s="549"/>
      <c r="C186" s="668"/>
      <c r="D186" s="548"/>
      <c r="E186" s="548"/>
      <c r="F186" s="669" t="s">
        <v>1113</v>
      </c>
      <c r="G186" s="548"/>
      <c r="H186" s="548"/>
      <c r="I186" s="548"/>
      <c r="J186" s="548"/>
      <c r="K186" s="668"/>
      <c r="L186" s="548"/>
      <c r="M186" s="548"/>
      <c r="N186" s="669" t="s">
        <v>1114</v>
      </c>
      <c r="O186" s="548"/>
      <c r="P186" s="548"/>
      <c r="Q186" s="548"/>
      <c r="R186" s="661"/>
    </row>
    <row r="187" spans="2:21">
      <c r="B187" s="552"/>
      <c r="C187" s="543" t="s">
        <v>1115</v>
      </c>
      <c r="D187" s="670" t="s">
        <v>1115</v>
      </c>
      <c r="E187" s="671"/>
      <c r="F187" s="258" t="s">
        <v>1116</v>
      </c>
      <c r="G187" s="672"/>
      <c r="H187" s="265"/>
      <c r="I187" s="265"/>
      <c r="J187" s="265"/>
      <c r="K187" s="543" t="s">
        <v>1115</v>
      </c>
      <c r="L187" s="670" t="s">
        <v>1115</v>
      </c>
      <c r="M187" s="265"/>
      <c r="N187" s="258" t="s">
        <v>1116</v>
      </c>
      <c r="O187" s="265"/>
      <c r="P187" s="671"/>
      <c r="Q187" s="265"/>
      <c r="R187" s="664"/>
    </row>
    <row r="188" spans="2:21">
      <c r="B188" s="552"/>
      <c r="C188" s="543" t="s">
        <v>443</v>
      </c>
      <c r="D188" s="670" t="s">
        <v>444</v>
      </c>
      <c r="E188" s="671" t="s">
        <v>317</v>
      </c>
      <c r="F188" s="265"/>
      <c r="G188" s="672"/>
      <c r="H188" s="265" t="s">
        <v>445</v>
      </c>
      <c r="I188" s="265"/>
      <c r="J188" s="265"/>
      <c r="K188" s="543" t="s">
        <v>443</v>
      </c>
      <c r="L188" s="670" t="s">
        <v>444</v>
      </c>
      <c r="M188" s="671" t="s">
        <v>317</v>
      </c>
      <c r="N188" s="265"/>
      <c r="O188" s="265"/>
      <c r="P188" s="671" t="s">
        <v>445</v>
      </c>
      <c r="Q188" s="265"/>
      <c r="R188" s="664"/>
    </row>
    <row r="189" spans="2:21" ht="16.5" customHeight="1" thickBot="1">
      <c r="B189" s="673" t="s">
        <v>853</v>
      </c>
      <c r="C189" s="545" t="s">
        <v>128</v>
      </c>
      <c r="D189" s="674" t="s">
        <v>128</v>
      </c>
      <c r="E189" s="666" t="s">
        <v>167</v>
      </c>
      <c r="F189" s="542" t="s">
        <v>673</v>
      </c>
      <c r="G189" s="675" t="s">
        <v>674</v>
      </c>
      <c r="H189" s="542" t="s">
        <v>167</v>
      </c>
      <c r="I189" s="542" t="s">
        <v>673</v>
      </c>
      <c r="J189" s="542" t="s">
        <v>674</v>
      </c>
      <c r="K189" s="545" t="s">
        <v>128</v>
      </c>
      <c r="L189" s="674" t="s">
        <v>128</v>
      </c>
      <c r="M189" s="542" t="s">
        <v>167</v>
      </c>
      <c r="N189" s="542" t="s">
        <v>673</v>
      </c>
      <c r="O189" s="542" t="s">
        <v>674</v>
      </c>
      <c r="P189" s="666" t="s">
        <v>167</v>
      </c>
      <c r="Q189" s="542" t="s">
        <v>673</v>
      </c>
      <c r="R189" s="546" t="s">
        <v>674</v>
      </c>
    </row>
    <row r="190" spans="2:21">
      <c r="B190" s="676" t="s">
        <v>143</v>
      </c>
      <c r="C190" s="564">
        <v>655.58502569799998</v>
      </c>
      <c r="D190" s="583">
        <v>554.0235363380001</v>
      </c>
      <c r="E190" s="562">
        <v>3.0202330000000002</v>
      </c>
      <c r="F190" s="234">
        <v>1</v>
      </c>
      <c r="G190" s="566">
        <v>1</v>
      </c>
      <c r="H190" s="234">
        <v>6.4809919999999996</v>
      </c>
      <c r="I190" s="234">
        <v>22</v>
      </c>
      <c r="J190" s="234">
        <v>14</v>
      </c>
      <c r="K190" s="564">
        <v>206.10430924900001</v>
      </c>
      <c r="L190" s="583">
        <v>67.804108098</v>
      </c>
      <c r="M190" s="234">
        <v>2.0774170000000001</v>
      </c>
      <c r="N190" s="234">
        <v>1</v>
      </c>
      <c r="O190" s="234">
        <v>5</v>
      </c>
      <c r="P190" s="562">
        <v>2.2416019999999999</v>
      </c>
      <c r="Q190" s="234">
        <v>22</v>
      </c>
      <c r="R190" s="567">
        <v>15</v>
      </c>
    </row>
    <row r="191" spans="2:21">
      <c r="B191" s="676" t="s">
        <v>145</v>
      </c>
      <c r="C191" s="564">
        <v>626.26270393460015</v>
      </c>
      <c r="D191" s="583">
        <v>394.29715843638002</v>
      </c>
      <c r="E191" s="562">
        <v>2.8996689999999998</v>
      </c>
      <c r="F191" s="234">
        <v>9</v>
      </c>
      <c r="G191" s="566">
        <v>6</v>
      </c>
      <c r="H191" s="234">
        <v>5.3927880000000004</v>
      </c>
      <c r="I191" s="234">
        <v>15</v>
      </c>
      <c r="J191" s="234">
        <v>14</v>
      </c>
      <c r="K191" s="564">
        <v>243.22972475</v>
      </c>
      <c r="L191" s="583">
        <v>15.111669404100001</v>
      </c>
      <c r="M191" s="234">
        <v>2.44339</v>
      </c>
      <c r="N191" s="234">
        <v>9</v>
      </c>
      <c r="O191" s="234">
        <v>6</v>
      </c>
      <c r="P191" s="562">
        <v>0.99616540000000009</v>
      </c>
      <c r="Q191" s="234">
        <v>15</v>
      </c>
      <c r="R191" s="567">
        <v>15</v>
      </c>
    </row>
    <row r="192" spans="2:21">
      <c r="B192" s="676" t="s">
        <v>147</v>
      </c>
      <c r="C192" s="564">
        <v>435.7418841288</v>
      </c>
      <c r="D192" s="583">
        <v>474.35075780720001</v>
      </c>
      <c r="E192" s="562">
        <v>2.034449</v>
      </c>
      <c r="F192" s="234">
        <v>17</v>
      </c>
      <c r="G192" s="566">
        <v>6</v>
      </c>
      <c r="H192" s="234">
        <v>5.1483140000000001</v>
      </c>
      <c r="I192" s="234">
        <v>24</v>
      </c>
      <c r="J192" s="234">
        <v>13</v>
      </c>
      <c r="K192" s="564">
        <v>102.4399100246</v>
      </c>
      <c r="L192" s="583">
        <v>68.548833764500003</v>
      </c>
      <c r="M192" s="234">
        <v>1.6128739999999999</v>
      </c>
      <c r="N192" s="234">
        <v>17</v>
      </c>
      <c r="O192" s="234">
        <v>6</v>
      </c>
      <c r="P192" s="562">
        <v>1.4340539999999999</v>
      </c>
      <c r="Q192" s="234">
        <v>24</v>
      </c>
      <c r="R192" s="567">
        <v>15</v>
      </c>
    </row>
    <row r="193" spans="2:21">
      <c r="B193" s="676" t="s">
        <v>149</v>
      </c>
      <c r="C193" s="564">
        <v>456.95429739899998</v>
      </c>
      <c r="D193" s="583">
        <v>220.13559334199999</v>
      </c>
      <c r="E193" s="562">
        <v>2.2072669999999999</v>
      </c>
      <c r="F193" s="234">
        <v>11</v>
      </c>
      <c r="G193" s="566">
        <v>6</v>
      </c>
      <c r="H193" s="234">
        <v>4.0150979999999992</v>
      </c>
      <c r="I193" s="234">
        <v>27</v>
      </c>
      <c r="J193" s="234">
        <v>14</v>
      </c>
      <c r="K193" s="564">
        <v>222.36915323362999</v>
      </c>
      <c r="L193" s="583">
        <v>12.31337699036</v>
      </c>
      <c r="M193" s="234">
        <v>1.770575</v>
      </c>
      <c r="N193" s="234">
        <v>3</v>
      </c>
      <c r="O193" s="234">
        <v>4</v>
      </c>
      <c r="P193" s="562">
        <v>0.63116240000000012</v>
      </c>
      <c r="Q193" s="234">
        <v>19</v>
      </c>
      <c r="R193" s="567">
        <v>14</v>
      </c>
    </row>
    <row r="194" spans="2:21">
      <c r="B194" s="676" t="s">
        <v>151</v>
      </c>
      <c r="C194" s="564">
        <v>127.7958177724</v>
      </c>
      <c r="D194" s="583">
        <v>321.16022594980001</v>
      </c>
      <c r="E194" s="562">
        <v>1.5922270000000001</v>
      </c>
      <c r="F194" s="234">
        <v>1</v>
      </c>
      <c r="G194" s="566">
        <v>5</v>
      </c>
      <c r="H194" s="234">
        <v>3.0796060000000001</v>
      </c>
      <c r="I194" s="234">
        <v>21</v>
      </c>
      <c r="J194" s="234">
        <v>14</v>
      </c>
      <c r="K194" s="564">
        <v>33.346862573000003</v>
      </c>
      <c r="L194" s="583">
        <v>117.81263478225701</v>
      </c>
      <c r="M194" s="234">
        <v>1.1424639999999999</v>
      </c>
      <c r="N194" s="234">
        <v>1</v>
      </c>
      <c r="O194" s="234">
        <v>5</v>
      </c>
      <c r="P194" s="562">
        <v>1.4272370000000001</v>
      </c>
      <c r="Q194" s="234">
        <v>21</v>
      </c>
      <c r="R194" s="567">
        <v>14</v>
      </c>
    </row>
    <row r="195" spans="2:21">
      <c r="B195" s="676" t="s">
        <v>153</v>
      </c>
      <c r="C195" s="564">
        <v>11.699908970999999</v>
      </c>
      <c r="D195" s="583">
        <v>497.44982154299998</v>
      </c>
      <c r="E195" s="562">
        <v>0.77848139999999977</v>
      </c>
      <c r="F195" s="234">
        <v>9</v>
      </c>
      <c r="G195" s="566">
        <v>5</v>
      </c>
      <c r="H195" s="234">
        <v>3.2488410000000001</v>
      </c>
      <c r="I195" s="234">
        <v>13</v>
      </c>
      <c r="J195" s="234">
        <v>13</v>
      </c>
      <c r="K195" s="564">
        <v>0</v>
      </c>
      <c r="L195" s="583">
        <v>372.29920076410002</v>
      </c>
      <c r="M195" s="234">
        <v>0</v>
      </c>
      <c r="N195" s="234">
        <v>1</v>
      </c>
      <c r="O195" s="234">
        <v>1</v>
      </c>
      <c r="P195" s="562">
        <v>1.8967020000000001</v>
      </c>
      <c r="Q195" s="234">
        <v>14</v>
      </c>
      <c r="R195" s="567">
        <v>14</v>
      </c>
    </row>
    <row r="196" spans="2:21">
      <c r="B196" s="676" t="s">
        <v>155</v>
      </c>
      <c r="C196" s="564">
        <v>11.543052315300001</v>
      </c>
      <c r="D196" s="583">
        <v>505.86712231899998</v>
      </c>
      <c r="E196" s="562">
        <v>0.53975119999999999</v>
      </c>
      <c r="F196" s="234">
        <v>26</v>
      </c>
      <c r="G196" s="566">
        <v>5</v>
      </c>
      <c r="H196" s="234">
        <v>3.290286</v>
      </c>
      <c r="I196" s="234">
        <v>17</v>
      </c>
      <c r="J196" s="234">
        <v>14</v>
      </c>
      <c r="K196" s="564">
        <v>0</v>
      </c>
      <c r="L196" s="583">
        <v>380.43632222960002</v>
      </c>
      <c r="M196" s="234">
        <v>0</v>
      </c>
      <c r="N196" s="234">
        <v>1</v>
      </c>
      <c r="O196" s="234">
        <v>1</v>
      </c>
      <c r="P196" s="562">
        <v>1.942987</v>
      </c>
      <c r="Q196" s="234">
        <v>17</v>
      </c>
      <c r="R196" s="567">
        <v>14</v>
      </c>
    </row>
    <row r="197" spans="2:21">
      <c r="B197" s="676" t="s">
        <v>157</v>
      </c>
      <c r="C197" s="564">
        <v>6.9186446789999998</v>
      </c>
      <c r="D197" s="583">
        <v>606.50323283219996</v>
      </c>
      <c r="E197" s="562">
        <v>0.55338359999999998</v>
      </c>
      <c r="F197" s="234">
        <v>17</v>
      </c>
      <c r="G197" s="566">
        <v>6</v>
      </c>
      <c r="H197" s="234">
        <v>4.1195439999999994</v>
      </c>
      <c r="I197" s="234">
        <v>8</v>
      </c>
      <c r="J197" s="234">
        <v>14</v>
      </c>
      <c r="K197" s="564">
        <v>0</v>
      </c>
      <c r="L197" s="583">
        <v>485.67611614740002</v>
      </c>
      <c r="M197" s="234">
        <v>0</v>
      </c>
      <c r="N197" s="234">
        <v>1</v>
      </c>
      <c r="O197" s="234">
        <v>1</v>
      </c>
      <c r="P197" s="562">
        <v>2.4852249999999998</v>
      </c>
      <c r="Q197" s="234">
        <v>5</v>
      </c>
      <c r="R197" s="567">
        <v>14</v>
      </c>
    </row>
    <row r="198" spans="2:21">
      <c r="B198" s="676" t="s">
        <v>159</v>
      </c>
      <c r="C198" s="564">
        <v>74.306680483499989</v>
      </c>
      <c r="D198" s="583">
        <v>705.19292306700004</v>
      </c>
      <c r="E198" s="562">
        <v>1.1203609999999999</v>
      </c>
      <c r="F198" s="234">
        <v>29</v>
      </c>
      <c r="G198" s="566">
        <v>1</v>
      </c>
      <c r="H198" s="234">
        <v>5.4502549999999994</v>
      </c>
      <c r="I198" s="234">
        <v>2</v>
      </c>
      <c r="J198" s="234">
        <v>14</v>
      </c>
      <c r="K198" s="564">
        <v>0</v>
      </c>
      <c r="L198" s="583">
        <v>484.02944711305992</v>
      </c>
      <c r="M198" s="234">
        <v>0</v>
      </c>
      <c r="N198" s="234">
        <v>1</v>
      </c>
      <c r="O198" s="234">
        <v>1</v>
      </c>
      <c r="P198" s="562">
        <v>3.1367720000000001</v>
      </c>
      <c r="Q198" s="234">
        <v>4</v>
      </c>
      <c r="R198" s="567">
        <v>14</v>
      </c>
    </row>
    <row r="199" spans="2:21">
      <c r="B199" s="676" t="s">
        <v>161</v>
      </c>
      <c r="C199" s="564">
        <v>328.40882174299998</v>
      </c>
      <c r="D199" s="583">
        <v>676.13301788599995</v>
      </c>
      <c r="E199" s="562">
        <v>1.6237010000000001</v>
      </c>
      <c r="F199" s="234">
        <v>15</v>
      </c>
      <c r="G199" s="566">
        <v>6</v>
      </c>
      <c r="H199" s="234">
        <v>6.2702109999999971</v>
      </c>
      <c r="I199" s="234">
        <v>1</v>
      </c>
      <c r="J199" s="234">
        <v>13</v>
      </c>
      <c r="K199" s="564">
        <v>65.069443222999993</v>
      </c>
      <c r="L199" s="583">
        <v>305.56930266080002</v>
      </c>
      <c r="M199" s="234">
        <v>1.188242</v>
      </c>
      <c r="N199" s="584">
        <v>7</v>
      </c>
      <c r="O199" s="234">
        <v>7</v>
      </c>
      <c r="P199" s="562">
        <v>3.3764349999999999</v>
      </c>
      <c r="Q199" s="234">
        <v>1</v>
      </c>
      <c r="R199" s="567">
        <v>14</v>
      </c>
    </row>
    <row r="200" spans="2:21">
      <c r="B200" s="676" t="s">
        <v>163</v>
      </c>
      <c r="C200" s="564">
        <v>575.55304233649997</v>
      </c>
      <c r="D200" s="583">
        <v>454.74085092600001</v>
      </c>
      <c r="E200" s="562">
        <v>2.8502019999999999</v>
      </c>
      <c r="F200" s="234">
        <v>26</v>
      </c>
      <c r="G200" s="566">
        <v>8</v>
      </c>
      <c r="H200" s="234">
        <v>6.1490109999999998</v>
      </c>
      <c r="I200" s="234">
        <v>28</v>
      </c>
      <c r="J200" s="234">
        <v>13</v>
      </c>
      <c r="K200" s="564">
        <v>251.5988363283</v>
      </c>
      <c r="L200" s="583">
        <v>80.485416562099999</v>
      </c>
      <c r="M200" s="234">
        <v>2.0863329999999989</v>
      </c>
      <c r="N200" s="234">
        <v>26</v>
      </c>
      <c r="O200" s="234">
        <v>8</v>
      </c>
      <c r="P200" s="562">
        <v>2.2328320000000001</v>
      </c>
      <c r="Q200" s="234">
        <v>20</v>
      </c>
      <c r="R200" s="567">
        <v>15</v>
      </c>
    </row>
    <row r="201" spans="2:21" ht="15.75" customHeight="1" thickBot="1">
      <c r="B201" s="677" t="s">
        <v>165</v>
      </c>
      <c r="C201" s="568">
        <v>681.98510916879991</v>
      </c>
      <c r="D201" s="585">
        <v>503.26996738000003</v>
      </c>
      <c r="E201" s="578">
        <v>2.9412579999999999</v>
      </c>
      <c r="F201" s="570">
        <v>31</v>
      </c>
      <c r="G201" s="571">
        <v>24</v>
      </c>
      <c r="H201" s="570">
        <v>6.4499759999999986</v>
      </c>
      <c r="I201" s="570">
        <v>1</v>
      </c>
      <c r="J201" s="570">
        <v>14</v>
      </c>
      <c r="K201" s="568">
        <v>254.73304329499999</v>
      </c>
      <c r="L201" s="585">
        <v>73.739358756000001</v>
      </c>
      <c r="M201" s="570">
        <v>1.926776</v>
      </c>
      <c r="N201" s="570">
        <v>31</v>
      </c>
      <c r="O201" s="570">
        <v>8</v>
      </c>
      <c r="P201" s="578">
        <v>2.1054059999999999</v>
      </c>
      <c r="Q201" s="570">
        <v>1</v>
      </c>
      <c r="R201" s="572">
        <v>15</v>
      </c>
    </row>
    <row r="202" spans="2:21">
      <c r="O202" s="259"/>
      <c r="P202" s="259"/>
      <c r="Q202" s="259"/>
      <c r="R202" s="258"/>
      <c r="S202" s="258"/>
      <c r="T202" s="258"/>
      <c r="U202" s="258"/>
    </row>
    <row r="203" spans="2:21">
      <c r="B203" s="818" t="s">
        <v>1115</v>
      </c>
      <c r="C203">
        <f>SUM(C190:C201)</f>
        <v>3992.7549886298993</v>
      </c>
      <c r="D203">
        <f>SUM(D190:D201)</f>
        <v>5913.1242078265795</v>
      </c>
      <c r="K203">
        <f t="shared" ref="K203:L203" si="8">SUM(K190:K201)</f>
        <v>1378.89128267653</v>
      </c>
      <c r="L203">
        <f t="shared" si="8"/>
        <v>2463.825787272277</v>
      </c>
      <c r="O203" s="259"/>
      <c r="P203" s="259"/>
      <c r="Q203" s="259"/>
      <c r="R203" s="258"/>
      <c r="S203" s="258"/>
      <c r="T203" s="258"/>
      <c r="U203" s="258"/>
    </row>
    <row r="204" spans="2:21">
      <c r="B204" s="818" t="s">
        <v>255</v>
      </c>
      <c r="E204">
        <f>MAX(E190:E201)</f>
        <v>3.0202330000000002</v>
      </c>
      <c r="H204">
        <f>MAX(H190:H201)</f>
        <v>6.4809919999999996</v>
      </c>
      <c r="M204">
        <f>MAX(M190:M201)</f>
        <v>2.44339</v>
      </c>
      <c r="O204" s="259"/>
      <c r="P204">
        <f>MAX(P190:P201)</f>
        <v>3.3764349999999999</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6.5" customHeight="1" thickBot="1">
      <c r="B225" s="135" t="s">
        <v>963</v>
      </c>
      <c r="L225" s="687"/>
    </row>
    <row r="226" spans="2:20">
      <c r="B226" s="276"/>
      <c r="C226" s="279" t="s">
        <v>1117</v>
      </c>
      <c r="D226" s="279"/>
      <c r="E226" s="280"/>
      <c r="F226" s="280"/>
      <c r="G226" s="280"/>
      <c r="H226" s="309"/>
      <c r="I226" s="549"/>
      <c r="J226" s="550" t="s">
        <v>659</v>
      </c>
      <c r="K226" s="541"/>
      <c r="L226" s="299"/>
      <c r="M226" s="548"/>
      <c r="N226" s="548" t="s">
        <v>1118</v>
      </c>
      <c r="O226" s="548"/>
      <c r="P226" s="548"/>
      <c r="Q226" s="548"/>
      <c r="R226" s="688"/>
      <c r="S226" s="548"/>
      <c r="T226" s="661"/>
    </row>
    <row r="227" spans="2:20" ht="15.75" customHeight="1">
      <c r="B227" s="282"/>
      <c r="C227" s="314"/>
      <c r="D227" s="315" t="s">
        <v>911</v>
      </c>
      <c r="F227" s="316"/>
      <c r="G227" s="317" t="s">
        <v>912</v>
      </c>
      <c r="H227" s="297"/>
      <c r="I227" s="554" t="s">
        <v>707</v>
      </c>
      <c r="J227" s="679" t="s">
        <v>708</v>
      </c>
      <c r="K227" s="555" t="s">
        <v>709</v>
      </c>
      <c r="L227" s="680" t="s">
        <v>1119</v>
      </c>
      <c r="M227" s="681"/>
      <c r="N227" s="672"/>
      <c r="O227" s="681" t="s">
        <v>1120</v>
      </c>
      <c r="P227" s="681"/>
      <c r="Q227" s="265"/>
      <c r="R227" s="689" t="s">
        <v>1121</v>
      </c>
      <c r="S227" s="681"/>
      <c r="T227" s="664"/>
    </row>
    <row r="228" spans="2:20">
      <c r="B228" s="321" t="s">
        <v>710</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customHeight="1" thickBot="1">
      <c r="B229" s="323" t="s">
        <v>1122</v>
      </c>
      <c r="C229" s="543" t="s">
        <v>84</v>
      </c>
      <c r="D229" s="285" t="s">
        <v>84</v>
      </c>
      <c r="E229" s="285" t="s">
        <v>84</v>
      </c>
      <c r="F229" s="553" t="s">
        <v>84</v>
      </c>
      <c r="G229" s="285" t="s">
        <v>84</v>
      </c>
      <c r="H229" s="285" t="s">
        <v>84</v>
      </c>
      <c r="I229" s="545" t="s">
        <v>680</v>
      </c>
      <c r="J229" s="542" t="s">
        <v>680</v>
      </c>
      <c r="K229" s="546" t="s">
        <v>680</v>
      </c>
      <c r="L229" s="545" t="s">
        <v>84</v>
      </c>
      <c r="M229" s="542" t="s">
        <v>84</v>
      </c>
      <c r="N229" s="675" t="s">
        <v>84</v>
      </c>
      <c r="O229" s="542" t="s">
        <v>84</v>
      </c>
      <c r="P229" s="542" t="s">
        <v>84</v>
      </c>
      <c r="Q229" s="542" t="s">
        <v>84</v>
      </c>
      <c r="R229" s="666" t="s">
        <v>84</v>
      </c>
      <c r="S229" s="542" t="s">
        <v>84</v>
      </c>
      <c r="T229" s="546" t="s">
        <v>84</v>
      </c>
    </row>
    <row r="230" spans="2:20">
      <c r="B230" s="324">
        <v>1</v>
      </c>
      <c r="C230" s="560">
        <v>0</v>
      </c>
      <c r="D230" s="574">
        <v>0</v>
      </c>
      <c r="E230" s="574">
        <v>0</v>
      </c>
      <c r="F230" s="575">
        <v>0</v>
      </c>
      <c r="G230" s="574">
        <v>0</v>
      </c>
      <c r="H230" s="574">
        <v>0</v>
      </c>
      <c r="I230" s="564">
        <v>-22.839739999999999</v>
      </c>
      <c r="J230" s="234">
        <v>0.38604821000000011</v>
      </c>
      <c r="K230" s="567">
        <v>0.90277349999999978</v>
      </c>
      <c r="L230" s="564">
        <v>0</v>
      </c>
      <c r="M230" s="234">
        <v>0</v>
      </c>
      <c r="N230" s="566">
        <v>0</v>
      </c>
      <c r="O230" s="234">
        <v>0</v>
      </c>
      <c r="P230" s="234">
        <v>0</v>
      </c>
      <c r="Q230" s="234">
        <v>0</v>
      </c>
      <c r="R230" s="562">
        <v>0</v>
      </c>
      <c r="S230" s="234">
        <v>0</v>
      </c>
      <c r="T230" s="567">
        <v>0</v>
      </c>
    </row>
    <row r="231" spans="2:20">
      <c r="B231" s="326">
        <v>2</v>
      </c>
      <c r="C231" s="564">
        <v>0</v>
      </c>
      <c r="D231" s="234">
        <v>0</v>
      </c>
      <c r="E231" s="234">
        <v>0</v>
      </c>
      <c r="F231" s="562">
        <v>0</v>
      </c>
      <c r="G231" s="234">
        <v>0</v>
      </c>
      <c r="H231" s="234">
        <v>0</v>
      </c>
      <c r="I231" s="564">
        <v>-26.641449999999999</v>
      </c>
      <c r="J231" s="234">
        <v>0.40933059999999999</v>
      </c>
      <c r="K231" s="567">
        <v>0.31055191999999998</v>
      </c>
      <c r="L231" s="564">
        <v>0</v>
      </c>
      <c r="M231" s="234">
        <v>0</v>
      </c>
      <c r="N231" s="566">
        <v>0</v>
      </c>
      <c r="O231" s="234">
        <v>0</v>
      </c>
      <c r="P231" s="234">
        <v>0</v>
      </c>
      <c r="Q231" s="234">
        <v>0</v>
      </c>
      <c r="R231" s="562">
        <v>0</v>
      </c>
      <c r="S231" s="234">
        <v>0</v>
      </c>
      <c r="T231" s="567">
        <v>0</v>
      </c>
    </row>
    <row r="232" spans="2:20">
      <c r="B232" s="326">
        <v>3</v>
      </c>
      <c r="C232" s="564">
        <v>0</v>
      </c>
      <c r="D232" s="234">
        <v>0</v>
      </c>
      <c r="E232" s="234">
        <v>0</v>
      </c>
      <c r="F232" s="562">
        <v>0</v>
      </c>
      <c r="G232" s="234">
        <v>0</v>
      </c>
      <c r="H232" s="234">
        <v>0</v>
      </c>
      <c r="I232" s="564">
        <v>-28.089659999999999</v>
      </c>
      <c r="J232" s="234">
        <v>0.32323807999999998</v>
      </c>
      <c r="K232" s="567">
        <v>-0.83045469999999999</v>
      </c>
      <c r="L232" s="564">
        <v>0</v>
      </c>
      <c r="M232" s="234">
        <v>0</v>
      </c>
      <c r="N232" s="566">
        <v>0</v>
      </c>
      <c r="O232" s="234">
        <v>0</v>
      </c>
      <c r="P232" s="234">
        <v>0</v>
      </c>
      <c r="Q232" s="234">
        <v>0</v>
      </c>
      <c r="R232" s="562">
        <v>0</v>
      </c>
      <c r="S232" s="234">
        <v>0</v>
      </c>
      <c r="T232" s="567">
        <v>0</v>
      </c>
    </row>
    <row r="233" spans="2:20">
      <c r="B233" s="326">
        <v>4</v>
      </c>
      <c r="C233" s="564">
        <v>0</v>
      </c>
      <c r="D233" s="234">
        <v>0</v>
      </c>
      <c r="E233" s="234">
        <v>0</v>
      </c>
      <c r="F233" s="562">
        <v>0</v>
      </c>
      <c r="G233" s="234">
        <v>0</v>
      </c>
      <c r="H233" s="234">
        <v>0</v>
      </c>
      <c r="I233" s="564">
        <v>-33.762180000000001</v>
      </c>
      <c r="J233" s="234">
        <v>1.9550756900000001E-2</v>
      </c>
      <c r="K233" s="567">
        <v>-2.246092</v>
      </c>
      <c r="L233" s="564">
        <v>0</v>
      </c>
      <c r="M233" s="234">
        <v>0</v>
      </c>
      <c r="N233" s="566">
        <v>0</v>
      </c>
      <c r="O233" s="234">
        <v>0</v>
      </c>
      <c r="P233" s="234">
        <v>0</v>
      </c>
      <c r="Q233" s="234">
        <v>0</v>
      </c>
      <c r="R233" s="562">
        <v>0</v>
      </c>
      <c r="S233" s="234">
        <v>0</v>
      </c>
      <c r="T233" s="567">
        <v>0</v>
      </c>
    </row>
    <row r="234" spans="2:20">
      <c r="B234" s="326">
        <v>5</v>
      </c>
      <c r="C234" s="564">
        <v>0</v>
      </c>
      <c r="D234" s="234">
        <v>0</v>
      </c>
      <c r="E234" s="234">
        <v>0</v>
      </c>
      <c r="F234" s="562">
        <v>1.4991585999999999</v>
      </c>
      <c r="G234" s="234">
        <v>0.54028520000000002</v>
      </c>
      <c r="H234" s="234">
        <v>0.54028520000000002</v>
      </c>
      <c r="I234" s="564">
        <v>-35.244399999999999</v>
      </c>
      <c r="J234" s="234">
        <v>-2.6626258999999999E-2</v>
      </c>
      <c r="K234" s="567">
        <v>-3.585553</v>
      </c>
      <c r="L234" s="564">
        <v>0</v>
      </c>
      <c r="M234" s="234">
        <v>0</v>
      </c>
      <c r="N234" s="566">
        <v>0</v>
      </c>
      <c r="O234" s="234">
        <v>0</v>
      </c>
      <c r="P234" s="234">
        <v>0</v>
      </c>
      <c r="Q234" s="234">
        <v>0</v>
      </c>
      <c r="R234" s="562">
        <v>0.34751979999999999</v>
      </c>
      <c r="S234" s="234">
        <v>0.21439121999999999</v>
      </c>
      <c r="T234" s="567">
        <v>0.41725554999999998</v>
      </c>
    </row>
    <row r="235" spans="2:20">
      <c r="B235" s="326">
        <v>6</v>
      </c>
      <c r="C235" s="564">
        <v>15.000626</v>
      </c>
      <c r="D235" s="234">
        <v>9.0003649999999986</v>
      </c>
      <c r="E235" s="234">
        <v>9.0003649999999986</v>
      </c>
      <c r="F235" s="562">
        <v>82.045470000000009</v>
      </c>
      <c r="G235" s="234">
        <v>15.329745000000001</v>
      </c>
      <c r="H235" s="234">
        <v>15.329745000000001</v>
      </c>
      <c r="I235" s="564">
        <v>-35.650830000000013</v>
      </c>
      <c r="J235" s="234">
        <v>-7.7932809999999991E-2</v>
      </c>
      <c r="K235" s="567">
        <v>-2.9390649999999998</v>
      </c>
      <c r="L235" s="564">
        <v>0</v>
      </c>
      <c r="M235" s="234">
        <v>0</v>
      </c>
      <c r="N235" s="566">
        <v>0</v>
      </c>
      <c r="O235" s="234">
        <v>5.7599719999999994</v>
      </c>
      <c r="P235" s="234">
        <v>3.5440010000000002</v>
      </c>
      <c r="Q235" s="234">
        <v>6.9222919999999988</v>
      </c>
      <c r="R235" s="562">
        <v>9.7929880000000011</v>
      </c>
      <c r="S235" s="234">
        <v>6.0252999999999997</v>
      </c>
      <c r="T235" s="567">
        <v>11.791791999999999</v>
      </c>
    </row>
    <row r="236" spans="2:20">
      <c r="B236" s="326">
        <v>7</v>
      </c>
      <c r="C236" s="564">
        <v>60.002510000000001</v>
      </c>
      <c r="D236" s="234">
        <v>36.001480000000001</v>
      </c>
      <c r="E236" s="234">
        <v>36.001480000000001</v>
      </c>
      <c r="F236" s="562">
        <v>264.19929999999999</v>
      </c>
      <c r="G236" s="234">
        <v>34.43282</v>
      </c>
      <c r="H236" s="234">
        <v>34.43282</v>
      </c>
      <c r="I236" s="564">
        <v>-37.580120000000001</v>
      </c>
      <c r="J236" s="234">
        <v>0.19369655999999999</v>
      </c>
      <c r="K236" s="567">
        <v>-0.80156802999999999</v>
      </c>
      <c r="L236" s="564">
        <v>0</v>
      </c>
      <c r="M236" s="234">
        <v>0</v>
      </c>
      <c r="N236" s="566">
        <v>0</v>
      </c>
      <c r="O236" s="234">
        <v>23.02553</v>
      </c>
      <c r="P236" s="234">
        <v>14.161875999999999</v>
      </c>
      <c r="Q236" s="234">
        <v>27.68263</v>
      </c>
      <c r="R236" s="562">
        <v>21.853729999999999</v>
      </c>
      <c r="S236" s="234">
        <v>13.416930000000001</v>
      </c>
      <c r="T236" s="567">
        <v>26.35538</v>
      </c>
    </row>
    <row r="237" spans="2:20">
      <c r="B237" s="326">
        <v>8</v>
      </c>
      <c r="C237" s="564">
        <v>111.00472000000001</v>
      </c>
      <c r="D237" s="234">
        <v>66.602770000000007</v>
      </c>
      <c r="E237" s="234">
        <v>66.602770000000007</v>
      </c>
      <c r="F237" s="562">
        <v>465.81990000000002</v>
      </c>
      <c r="G237" s="234">
        <v>55.556620000000002</v>
      </c>
      <c r="H237" s="234">
        <v>55.54786</v>
      </c>
      <c r="I237" s="564">
        <v>-37.000870000000013</v>
      </c>
      <c r="J237" s="234">
        <v>0.43444699999999992</v>
      </c>
      <c r="K237" s="567">
        <v>0.63558229999999993</v>
      </c>
      <c r="L237" s="564">
        <v>82.032430000000005</v>
      </c>
      <c r="M237" s="234">
        <v>50.936979999999998</v>
      </c>
      <c r="N237" s="566">
        <v>107.13003</v>
      </c>
      <c r="O237" s="234">
        <v>42.498259999999988</v>
      </c>
      <c r="P237" s="234">
        <v>26.099319999999999</v>
      </c>
      <c r="Q237" s="234">
        <v>51.150169999999989</v>
      </c>
      <c r="R237" s="562">
        <v>35.024230000000003</v>
      </c>
      <c r="S237" s="234">
        <v>21.444469999999999</v>
      </c>
      <c r="T237" s="567">
        <v>42.31839999999999</v>
      </c>
    </row>
    <row r="238" spans="2:20">
      <c r="B238" s="326">
        <v>9</v>
      </c>
      <c r="C238" s="564">
        <v>158.00649999999999</v>
      </c>
      <c r="D238" s="234">
        <v>94.803849999999997</v>
      </c>
      <c r="E238" s="234">
        <v>94.803849999999997</v>
      </c>
      <c r="F238" s="562">
        <v>656.57449999999994</v>
      </c>
      <c r="G238" s="234">
        <v>139.47620000000001</v>
      </c>
      <c r="H238" s="234">
        <v>75.507670000000005</v>
      </c>
      <c r="I238" s="564">
        <v>-36.327970000000001</v>
      </c>
      <c r="J238" s="234">
        <v>0.70847670000000007</v>
      </c>
      <c r="K238" s="567">
        <v>1.6749430000000001</v>
      </c>
      <c r="L238" s="564">
        <v>297.541</v>
      </c>
      <c r="M238" s="234">
        <v>180.8792</v>
      </c>
      <c r="N238" s="566">
        <v>362.86810000000003</v>
      </c>
      <c r="O238" s="234">
        <v>60.555869999999999</v>
      </c>
      <c r="P238" s="234">
        <v>37.221339999999998</v>
      </c>
      <c r="Q238" s="234">
        <v>72.879270000000005</v>
      </c>
      <c r="R238" s="562">
        <v>52.890880000000003</v>
      </c>
      <c r="S238" s="234">
        <v>32.382570000000001</v>
      </c>
      <c r="T238" s="567">
        <v>67.761499999999998</v>
      </c>
    </row>
    <row r="239" spans="2:20">
      <c r="B239" s="326">
        <v>10</v>
      </c>
      <c r="C239" s="564">
        <v>195.00800000000001</v>
      </c>
      <c r="D239" s="234">
        <v>117.0048</v>
      </c>
      <c r="E239" s="234">
        <v>117.0048</v>
      </c>
      <c r="F239" s="562">
        <v>816.05229999999983</v>
      </c>
      <c r="G239" s="234">
        <v>272.64530000000002</v>
      </c>
      <c r="H239" s="234">
        <v>91.903869999999998</v>
      </c>
      <c r="I239" s="564">
        <v>-36.564549999999997</v>
      </c>
      <c r="J239" s="234">
        <v>1.806988</v>
      </c>
      <c r="K239" s="567">
        <v>3.6937899999999999</v>
      </c>
      <c r="L239" s="564">
        <v>459.7525</v>
      </c>
      <c r="M239" s="234">
        <v>278.49310000000003</v>
      </c>
      <c r="N239" s="566">
        <v>545.22260000000006</v>
      </c>
      <c r="O239" s="234">
        <v>74.781480000000002</v>
      </c>
      <c r="P239" s="234">
        <v>46.000599999999999</v>
      </c>
      <c r="Q239" s="234">
        <v>90.013300000000001</v>
      </c>
      <c r="R239" s="562">
        <v>106.0912</v>
      </c>
      <c r="S239" s="234">
        <v>66.312309999999997</v>
      </c>
      <c r="T239" s="567">
        <v>144.84389999999999</v>
      </c>
    </row>
    <row r="240" spans="2:20">
      <c r="B240" s="326">
        <v>11</v>
      </c>
      <c r="C240" s="564">
        <v>263.01080000000002</v>
      </c>
      <c r="D240" s="234">
        <v>157.8065</v>
      </c>
      <c r="E240" s="234">
        <v>157.8065</v>
      </c>
      <c r="F240" s="562">
        <v>931.71340000000009</v>
      </c>
      <c r="G240" s="234">
        <v>372.04149999999998</v>
      </c>
      <c r="H240" s="234">
        <v>103.7499</v>
      </c>
      <c r="I240" s="564">
        <v>-35.373920000000012</v>
      </c>
      <c r="J240" s="234">
        <v>3.0786820000000001</v>
      </c>
      <c r="K240" s="567">
        <v>5.1375780000000004</v>
      </c>
      <c r="L240" s="564">
        <v>578.55819999999994</v>
      </c>
      <c r="M240" s="234">
        <v>348.90499999999997</v>
      </c>
      <c r="N240" s="566">
        <v>675.18709999999999</v>
      </c>
      <c r="O240" s="234">
        <v>100.32577999999999</v>
      </c>
      <c r="P240" s="234">
        <v>61.481160000000003</v>
      </c>
      <c r="Q240" s="234">
        <v>121.0763</v>
      </c>
      <c r="R240" s="562">
        <v>171.3254</v>
      </c>
      <c r="S240" s="234">
        <v>107.1366</v>
      </c>
      <c r="T240" s="567">
        <v>229.03139999999999</v>
      </c>
    </row>
    <row r="241" spans="2:26">
      <c r="B241" s="326">
        <v>12</v>
      </c>
      <c r="C241" s="564">
        <v>278.01159999999999</v>
      </c>
      <c r="D241" s="234">
        <v>166.80690000000001</v>
      </c>
      <c r="E241" s="234">
        <v>166.80690000000001</v>
      </c>
      <c r="F241" s="562">
        <v>996.14100000000008</v>
      </c>
      <c r="G241" s="234">
        <v>427.75830000000002</v>
      </c>
      <c r="H241" s="234">
        <v>110.28489999999999</v>
      </c>
      <c r="I241" s="564">
        <v>-34.194270000000003</v>
      </c>
      <c r="J241" s="234">
        <v>3.2866309999999999</v>
      </c>
      <c r="K241" s="567">
        <v>5.1381410000000001</v>
      </c>
      <c r="L241" s="564">
        <v>652.80819999999994</v>
      </c>
      <c r="M241" s="234">
        <v>391.05849999999998</v>
      </c>
      <c r="N241" s="566">
        <v>749.78970000000004</v>
      </c>
      <c r="O241" s="234">
        <v>105.248</v>
      </c>
      <c r="P241" s="234">
        <v>64.290809999999993</v>
      </c>
      <c r="Q241" s="234">
        <v>127.4075</v>
      </c>
      <c r="R241" s="562">
        <v>214.7217</v>
      </c>
      <c r="S241" s="234">
        <v>133.69990000000001</v>
      </c>
      <c r="T241" s="567">
        <v>280.75279999999998</v>
      </c>
    </row>
    <row r="242" spans="2:26">
      <c r="B242" s="326">
        <v>13</v>
      </c>
      <c r="C242" s="564">
        <v>277.01150000000001</v>
      </c>
      <c r="D242" s="234">
        <v>166.20679999999999</v>
      </c>
      <c r="E242" s="234">
        <v>166.20679999999999</v>
      </c>
      <c r="F242" s="562">
        <v>1002.0363</v>
      </c>
      <c r="G242" s="234">
        <v>433.4522</v>
      </c>
      <c r="H242" s="234">
        <v>207.67930000000001</v>
      </c>
      <c r="I242" s="564">
        <v>-32.685420000000001</v>
      </c>
      <c r="J242" s="234">
        <v>2.1421540000000001</v>
      </c>
      <c r="K242" s="567">
        <v>5.2613260000000004</v>
      </c>
      <c r="L242" s="564">
        <v>673.38769999999988</v>
      </c>
      <c r="M242" s="234">
        <v>404.38529999999997</v>
      </c>
      <c r="N242" s="566">
        <v>768.32380000000001</v>
      </c>
      <c r="O242" s="234">
        <v>104.1118</v>
      </c>
      <c r="P242" s="234">
        <v>63.124949999999998</v>
      </c>
      <c r="Q242" s="234">
        <v>126.1131</v>
      </c>
      <c r="R242" s="562">
        <v>213.83600000000001</v>
      </c>
      <c r="S242" s="234">
        <v>132.47989999999999</v>
      </c>
      <c r="T242" s="567">
        <v>281.12209999999999</v>
      </c>
    </row>
    <row r="243" spans="2:26">
      <c r="B243" s="326">
        <v>14</v>
      </c>
      <c r="C243" s="564">
        <v>259.01080000000002</v>
      </c>
      <c r="D243" s="234">
        <v>155.4066</v>
      </c>
      <c r="E243" s="234">
        <v>155.4066</v>
      </c>
      <c r="F243" s="562">
        <v>951.51429999999993</v>
      </c>
      <c r="G243" s="234">
        <v>389.65879999999999</v>
      </c>
      <c r="H243" s="234">
        <v>443.39879999999999</v>
      </c>
      <c r="I243" s="564">
        <v>-32.630199999999988</v>
      </c>
      <c r="J243" s="234">
        <v>0.78811690000000001</v>
      </c>
      <c r="K243" s="567">
        <v>5.1527449999999986</v>
      </c>
      <c r="L243" s="564">
        <v>628.66230000000007</v>
      </c>
      <c r="M243" s="234">
        <v>377.37230000000011</v>
      </c>
      <c r="N243" s="566">
        <v>720.00139999999999</v>
      </c>
      <c r="O243" s="234">
        <v>97.163269999999997</v>
      </c>
      <c r="P243" s="234">
        <v>58.899730000000012</v>
      </c>
      <c r="Q243" s="234">
        <v>117.76049999999999</v>
      </c>
      <c r="R243" s="562">
        <v>181.08359999999999</v>
      </c>
      <c r="S243" s="234">
        <v>112.4723</v>
      </c>
      <c r="T243" s="567">
        <v>242.0489</v>
      </c>
    </row>
    <row r="244" spans="2:26">
      <c r="B244" s="326">
        <v>15</v>
      </c>
      <c r="C244" s="564">
        <v>227.0095</v>
      </c>
      <c r="D244" s="234">
        <v>136.2054</v>
      </c>
      <c r="E244" s="234">
        <v>136.2054</v>
      </c>
      <c r="F244" s="562">
        <v>847.78719999999998</v>
      </c>
      <c r="G244" s="234">
        <v>300.37209999999999</v>
      </c>
      <c r="H244" s="234">
        <v>644.88590000000011</v>
      </c>
      <c r="I244" s="564">
        <v>-33.320929999999997</v>
      </c>
      <c r="J244" s="234">
        <v>-0.62157876999999995</v>
      </c>
      <c r="K244" s="567">
        <v>5.4585409999999994</v>
      </c>
      <c r="L244" s="564">
        <v>528.02850000000001</v>
      </c>
      <c r="M244" s="234">
        <v>316.99200000000002</v>
      </c>
      <c r="N244" s="566">
        <v>613.05119999999999</v>
      </c>
      <c r="O244" s="234">
        <v>85.329059999999998</v>
      </c>
      <c r="P244" s="234">
        <v>51.728200000000001</v>
      </c>
      <c r="Q244" s="234">
        <v>103.30086</v>
      </c>
      <c r="R244" s="562">
        <v>121.35429999999999</v>
      </c>
      <c r="S244" s="234">
        <v>75.36833</v>
      </c>
      <c r="T244" s="567">
        <v>166.49950000000001</v>
      </c>
    </row>
    <row r="245" spans="2:26">
      <c r="B245" s="326">
        <v>16</v>
      </c>
      <c r="C245" s="564">
        <v>181.0076</v>
      </c>
      <c r="D245" s="234">
        <v>108.60460999999999</v>
      </c>
      <c r="E245" s="234">
        <v>108.60460999999999</v>
      </c>
      <c r="F245" s="562">
        <v>697.26509999999996</v>
      </c>
      <c r="G245" s="234">
        <v>174.11189999999999</v>
      </c>
      <c r="H245" s="234">
        <v>787.96660000000008</v>
      </c>
      <c r="I245" s="564">
        <v>-33.466500000000003</v>
      </c>
      <c r="J245" s="234">
        <v>-0.73525030000000002</v>
      </c>
      <c r="K245" s="567">
        <v>5.6185159999999996</v>
      </c>
      <c r="L245" s="564">
        <v>378.34109999999998</v>
      </c>
      <c r="M245" s="234">
        <v>229.43270000000001</v>
      </c>
      <c r="N245" s="566">
        <v>452.89699999999999</v>
      </c>
      <c r="O245" s="234">
        <v>68.212090000000003</v>
      </c>
      <c r="P245" s="234">
        <v>41.425610000000013</v>
      </c>
      <c r="Q245" s="234">
        <v>82.512920000000008</v>
      </c>
      <c r="R245" s="562">
        <v>63.793129999999998</v>
      </c>
      <c r="S245" s="234">
        <v>38.979370000000003</v>
      </c>
      <c r="T245" s="567">
        <v>83.743579999999994</v>
      </c>
    </row>
    <row r="246" spans="2:26">
      <c r="B246" s="326">
        <v>17</v>
      </c>
      <c r="C246" s="564">
        <v>104.00426</v>
      </c>
      <c r="D246" s="234">
        <v>62.402589999999989</v>
      </c>
      <c r="E246" s="234">
        <v>62.402589999999989</v>
      </c>
      <c r="F246" s="562">
        <v>511.78009999999989</v>
      </c>
      <c r="G246" s="234">
        <v>64.30059</v>
      </c>
      <c r="H246" s="234">
        <v>850.15089999999987</v>
      </c>
      <c r="I246" s="564">
        <v>-33.886450000000004</v>
      </c>
      <c r="J246" s="234">
        <v>-0.44746010000000003</v>
      </c>
      <c r="K246" s="567">
        <v>5.9695170000000006</v>
      </c>
      <c r="L246" s="564">
        <v>191.94130000000001</v>
      </c>
      <c r="M246" s="234">
        <v>117.7938</v>
      </c>
      <c r="N246" s="566">
        <v>241.2176</v>
      </c>
      <c r="O246" s="234">
        <v>39.537140000000001</v>
      </c>
      <c r="P246" s="234">
        <v>24.170120000000001</v>
      </c>
      <c r="Q246" s="234">
        <v>47.709020000000002</v>
      </c>
      <c r="R246" s="562">
        <v>37.658780000000007</v>
      </c>
      <c r="S246" s="234">
        <v>22.869250000000001</v>
      </c>
      <c r="T246" s="567">
        <v>45.481430000000003</v>
      </c>
    </row>
    <row r="247" spans="2:26">
      <c r="B247" s="326">
        <v>18</v>
      </c>
      <c r="C247" s="564">
        <v>53.002200000000002</v>
      </c>
      <c r="D247" s="234">
        <v>31.80132</v>
      </c>
      <c r="E247" s="234">
        <v>31.80132</v>
      </c>
      <c r="F247" s="562">
        <v>309.27670000000001</v>
      </c>
      <c r="G247" s="234">
        <v>39.005679999999991</v>
      </c>
      <c r="H247" s="234">
        <v>805.13969999999995</v>
      </c>
      <c r="I247" s="564">
        <v>-35.391550000000002</v>
      </c>
      <c r="J247" s="234">
        <v>-0.64838760000000006</v>
      </c>
      <c r="K247" s="567">
        <v>5.9793580000000004</v>
      </c>
      <c r="L247" s="564">
        <v>14.399079</v>
      </c>
      <c r="M247" s="234">
        <v>9.0599849999999993</v>
      </c>
      <c r="N247" s="566">
        <v>19.19218</v>
      </c>
      <c r="O247" s="234">
        <v>20.26276</v>
      </c>
      <c r="P247" s="234">
        <v>12.43483</v>
      </c>
      <c r="Q247" s="234">
        <v>24.40044</v>
      </c>
      <c r="R247" s="562">
        <v>24.242550000000001</v>
      </c>
      <c r="S247" s="234">
        <v>14.708970000000001</v>
      </c>
      <c r="T247" s="567">
        <v>29.320969999999999</v>
      </c>
    </row>
    <row r="248" spans="2:26">
      <c r="B248" s="326">
        <v>19</v>
      </c>
      <c r="C248" s="564">
        <v>11.000446999999999</v>
      </c>
      <c r="D248" s="234">
        <v>6.6002730000000014</v>
      </c>
      <c r="E248" s="234">
        <v>6.6002730000000014</v>
      </c>
      <c r="F248" s="562">
        <v>116.17849</v>
      </c>
      <c r="G248" s="234">
        <v>18.843689999999999</v>
      </c>
      <c r="H248" s="234">
        <v>590.34269999999992</v>
      </c>
      <c r="I248" s="564">
        <v>-36.494089999999993</v>
      </c>
      <c r="J248" s="234">
        <v>-0.91460970000000008</v>
      </c>
      <c r="K248" s="567">
        <v>5.3255859999999986</v>
      </c>
      <c r="L248" s="564">
        <v>0</v>
      </c>
      <c r="M248" s="234">
        <v>0</v>
      </c>
      <c r="N248" s="566">
        <v>0</v>
      </c>
      <c r="O248" s="234">
        <v>4.2103990000000007</v>
      </c>
      <c r="P248" s="234">
        <v>2.5852200000000001</v>
      </c>
      <c r="Q248" s="234">
        <v>5.0665170000000002</v>
      </c>
      <c r="R248" s="562">
        <v>11.699726</v>
      </c>
      <c r="S248" s="234">
        <v>7.1152970000000009</v>
      </c>
      <c r="T248" s="567">
        <v>14.135885999999999</v>
      </c>
    </row>
    <row r="249" spans="2:26">
      <c r="B249" s="326">
        <v>20</v>
      </c>
      <c r="C249" s="564">
        <v>0</v>
      </c>
      <c r="D249" s="234">
        <v>0</v>
      </c>
      <c r="E249" s="234">
        <v>0</v>
      </c>
      <c r="F249" s="562">
        <v>5.5971079999999986</v>
      </c>
      <c r="G249" s="234">
        <v>1.8409837</v>
      </c>
      <c r="H249" s="234">
        <v>78.59872</v>
      </c>
      <c r="I249" s="564">
        <v>-36.786540000000002</v>
      </c>
      <c r="J249" s="234">
        <v>-1.405605</v>
      </c>
      <c r="K249" s="567">
        <v>5.406663</v>
      </c>
      <c r="L249" s="564">
        <v>0</v>
      </c>
      <c r="M249" s="234">
        <v>0</v>
      </c>
      <c r="N249" s="566">
        <v>0</v>
      </c>
      <c r="O249" s="234">
        <v>0</v>
      </c>
      <c r="P249" s="234">
        <v>0</v>
      </c>
      <c r="Q249" s="234">
        <v>0</v>
      </c>
      <c r="R249" s="562">
        <v>1.1413268000000001</v>
      </c>
      <c r="S249" s="234">
        <v>0.69580790000000003</v>
      </c>
      <c r="T249" s="567">
        <v>1.3865694</v>
      </c>
    </row>
    <row r="250" spans="2:26">
      <c r="B250" s="326">
        <v>21</v>
      </c>
      <c r="C250" s="564">
        <v>0</v>
      </c>
      <c r="D250" s="234">
        <v>0</v>
      </c>
      <c r="E250" s="234">
        <v>0</v>
      </c>
      <c r="F250" s="562">
        <v>0</v>
      </c>
      <c r="G250" s="234">
        <v>0</v>
      </c>
      <c r="H250" s="234">
        <v>0</v>
      </c>
      <c r="I250" s="564">
        <v>-37.563009999999998</v>
      </c>
      <c r="J250" s="234">
        <v>-1.6069599999999999</v>
      </c>
      <c r="K250" s="567">
        <v>3.6698149999999998</v>
      </c>
      <c r="L250" s="564">
        <v>0</v>
      </c>
      <c r="M250" s="234">
        <v>0</v>
      </c>
      <c r="N250" s="566">
        <v>0</v>
      </c>
      <c r="O250" s="234">
        <v>0</v>
      </c>
      <c r="P250" s="234">
        <v>0</v>
      </c>
      <c r="Q250" s="234">
        <v>0</v>
      </c>
      <c r="R250" s="562">
        <v>0</v>
      </c>
      <c r="S250" s="234">
        <v>0</v>
      </c>
      <c r="T250" s="567">
        <v>0</v>
      </c>
    </row>
    <row r="251" spans="2:26">
      <c r="B251" s="326">
        <v>22</v>
      </c>
      <c r="C251" s="564">
        <v>0</v>
      </c>
      <c r="D251" s="234">
        <v>0</v>
      </c>
      <c r="E251" s="234">
        <v>0</v>
      </c>
      <c r="F251" s="562">
        <v>0</v>
      </c>
      <c r="G251" s="234">
        <v>0</v>
      </c>
      <c r="H251" s="234">
        <v>0</v>
      </c>
      <c r="I251" s="564">
        <v>-38.552880000000002</v>
      </c>
      <c r="J251" s="234">
        <v>-1.9501759999999999</v>
      </c>
      <c r="K251" s="567">
        <v>2.0509300000000001</v>
      </c>
      <c r="L251" s="564">
        <v>0</v>
      </c>
      <c r="M251" s="234">
        <v>0</v>
      </c>
      <c r="N251" s="566">
        <v>0</v>
      </c>
      <c r="O251" s="234">
        <v>0</v>
      </c>
      <c r="P251" s="234">
        <v>0</v>
      </c>
      <c r="Q251" s="234">
        <v>0</v>
      </c>
      <c r="R251" s="562">
        <v>0</v>
      </c>
      <c r="S251" s="234">
        <v>0</v>
      </c>
      <c r="T251" s="567">
        <v>0</v>
      </c>
    </row>
    <row r="252" spans="2:26">
      <c r="B252" s="326">
        <v>23</v>
      </c>
      <c r="C252" s="564">
        <v>0</v>
      </c>
      <c r="D252" s="234">
        <v>0</v>
      </c>
      <c r="E252" s="234">
        <v>0</v>
      </c>
      <c r="F252" s="562">
        <v>0</v>
      </c>
      <c r="G252" s="234">
        <v>0</v>
      </c>
      <c r="H252" s="234">
        <v>0</v>
      </c>
      <c r="I252" s="564">
        <v>-38.999270000000003</v>
      </c>
      <c r="J252" s="234">
        <v>-2.8550949999999999</v>
      </c>
      <c r="K252" s="567">
        <v>1.7227479999999999</v>
      </c>
      <c r="L252" s="564">
        <v>0</v>
      </c>
      <c r="M252" s="234">
        <v>0</v>
      </c>
      <c r="N252" s="566">
        <v>0</v>
      </c>
      <c r="O252" s="234">
        <v>0</v>
      </c>
      <c r="P252" s="234">
        <v>0</v>
      </c>
      <c r="Q252" s="234">
        <v>0</v>
      </c>
      <c r="R252" s="562">
        <v>0</v>
      </c>
      <c r="S252" s="234">
        <v>0</v>
      </c>
      <c r="T252" s="567">
        <v>0</v>
      </c>
    </row>
    <row r="253" spans="2:26" ht="15.75" customHeight="1" thickBot="1">
      <c r="B253" s="328">
        <v>24</v>
      </c>
      <c r="C253" s="568">
        <v>0</v>
      </c>
      <c r="D253" s="570">
        <v>0</v>
      </c>
      <c r="E253" s="570">
        <v>0</v>
      </c>
      <c r="F253" s="578">
        <v>0</v>
      </c>
      <c r="G253" s="570">
        <v>0</v>
      </c>
      <c r="H253" s="570">
        <v>0</v>
      </c>
      <c r="I253" s="568">
        <v>-38.781419999999997</v>
      </c>
      <c r="J253" s="570">
        <v>-3.349259</v>
      </c>
      <c r="K253" s="572">
        <v>0.85953760000000001</v>
      </c>
      <c r="L253" s="568">
        <v>0</v>
      </c>
      <c r="M253" s="570">
        <v>0</v>
      </c>
      <c r="N253" s="571">
        <v>0</v>
      </c>
      <c r="O253" s="570">
        <v>0</v>
      </c>
      <c r="P253" s="570">
        <v>0</v>
      </c>
      <c r="Q253" s="570">
        <v>0</v>
      </c>
      <c r="R253" s="578">
        <v>0</v>
      </c>
      <c r="S253" s="570">
        <v>0</v>
      </c>
      <c r="T253" s="572">
        <v>0</v>
      </c>
    </row>
    <row r="254" spans="2:26">
      <c r="B254" s="329"/>
      <c r="C254" s="659"/>
      <c r="H254" s="297"/>
      <c r="L254" s="147" t="s">
        <v>1123</v>
      </c>
      <c r="M254" s="147"/>
      <c r="Z254" s="297"/>
    </row>
    <row r="255" spans="2:26">
      <c r="B255" s="329"/>
      <c r="C255" s="659"/>
      <c r="H255" s="297"/>
      <c r="L255" s="147"/>
      <c r="M255" s="147"/>
      <c r="Z255" s="297"/>
    </row>
    <row r="256" spans="2:26" ht="15.75" customHeight="1" thickBot="1">
      <c r="B256" s="329"/>
      <c r="C256" s="659"/>
      <c r="D256" s="687"/>
      <c r="H256" s="297"/>
      <c r="L256" s="297"/>
      <c r="M256" s="297"/>
      <c r="Z256" s="297"/>
    </row>
    <row r="257" spans="2:26" ht="16.5" customHeight="1" thickBot="1">
      <c r="B257" s="260" t="s">
        <v>959</v>
      </c>
      <c r="C257" s="659"/>
      <c r="D257" s="687"/>
      <c r="H257" s="297"/>
      <c r="L257" s="297"/>
      <c r="M257" s="297"/>
      <c r="Y257" s="549" t="s">
        <v>1124</v>
      </c>
      <c r="Z257" s="661"/>
    </row>
    <row r="258" spans="2:26">
      <c r="B258" s="276"/>
      <c r="C258" s="277" t="s">
        <v>713</v>
      </c>
      <c r="D258" s="280"/>
      <c r="E258" s="280"/>
      <c r="F258" s="280"/>
      <c r="G258" s="280"/>
      <c r="H258" s="280"/>
      <c r="I258" s="280"/>
      <c r="J258" s="280"/>
      <c r="K258" s="280"/>
      <c r="L258" s="280"/>
      <c r="M258" s="280"/>
      <c r="N258" s="330"/>
      <c r="O258" s="279"/>
      <c r="P258" s="280"/>
      <c r="Q258" s="279" t="s">
        <v>713</v>
      </c>
      <c r="R258" s="280"/>
      <c r="S258" s="280"/>
      <c r="T258" s="280"/>
      <c r="U258" s="280"/>
      <c r="V258" s="280"/>
      <c r="W258" s="280"/>
      <c r="X258" s="278"/>
      <c r="Y258" s="552" t="s">
        <v>1125</v>
      </c>
      <c r="Z258" s="664"/>
    </row>
    <row r="259" spans="2:26" ht="15.75" customHeight="1">
      <c r="B259" s="282"/>
      <c r="C259" s="680" t="s">
        <v>1119</v>
      </c>
      <c r="G259" s="297"/>
      <c r="H259" s="297"/>
      <c r="I259" s="297"/>
      <c r="L259" s="297"/>
      <c r="M259" s="297"/>
      <c r="N259" s="311"/>
      <c r="O259" s="681" t="s">
        <v>1121</v>
      </c>
      <c r="P259" s="297"/>
      <c r="Q259" s="297"/>
      <c r="R259" s="297"/>
      <c r="S259" s="297"/>
      <c r="T259" s="297"/>
      <c r="U259" s="297"/>
      <c r="V259" s="297"/>
      <c r="W259" s="297"/>
      <c r="X259" s="312"/>
      <c r="Y259" s="680" t="s">
        <v>1119</v>
      </c>
      <c r="Z259" s="664"/>
    </row>
    <row r="260" spans="2:26">
      <c r="B260" s="321" t="s">
        <v>710</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5.75" customHeight="1" thickBot="1">
      <c r="B261" s="323" t="s">
        <v>1122</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680</v>
      </c>
      <c r="Z261" s="546" t="s">
        <v>680</v>
      </c>
    </row>
    <row r="262" spans="2:26">
      <c r="B262" s="324">
        <v>1</v>
      </c>
      <c r="C262" s="564">
        <v>1.883769</v>
      </c>
      <c r="D262" s="233">
        <v>4.3450999999999999E-4</v>
      </c>
      <c r="E262" s="234">
        <v>1.6842859999999999</v>
      </c>
      <c r="F262" s="234">
        <v>2.3393549999999999</v>
      </c>
      <c r="G262" s="234">
        <v>0.99584740000000016</v>
      </c>
      <c r="H262" s="234">
        <v>1.921198</v>
      </c>
      <c r="I262" s="234">
        <v>1.144965</v>
      </c>
      <c r="J262" s="234">
        <v>0.71655269999999993</v>
      </c>
      <c r="K262" s="233">
        <v>0</v>
      </c>
      <c r="L262" s="234">
        <v>0</v>
      </c>
      <c r="M262" s="234">
        <v>0.94889699999999988</v>
      </c>
      <c r="N262" s="566">
        <v>0.32104729999999998</v>
      </c>
      <c r="O262" s="234">
        <v>0</v>
      </c>
      <c r="P262" s="234">
        <v>0</v>
      </c>
      <c r="Q262" s="234">
        <v>0</v>
      </c>
      <c r="R262" s="234">
        <v>0</v>
      </c>
      <c r="S262" s="234">
        <v>-4.9027370000000001E-2</v>
      </c>
      <c r="T262" s="234">
        <v>-0.13417670000000001</v>
      </c>
      <c r="U262" s="234">
        <v>-5.2736350000000001E-2</v>
      </c>
      <c r="V262" s="234">
        <v>-0.18841469999999999</v>
      </c>
      <c r="W262" s="234">
        <v>-0.64520749999999993</v>
      </c>
      <c r="X262" s="567">
        <v>-0.57477670000000003</v>
      </c>
      <c r="Y262" s="586">
        <v>11.11417</v>
      </c>
      <c r="Z262" s="587">
        <v>16.61917</v>
      </c>
    </row>
    <row r="263" spans="2:26">
      <c r="B263" s="326">
        <v>2</v>
      </c>
      <c r="C263" s="564">
        <v>1.993487</v>
      </c>
      <c r="D263" s="233">
        <v>0.39260980000000001</v>
      </c>
      <c r="E263" s="234">
        <v>1.778975</v>
      </c>
      <c r="F263" s="234">
        <v>2.4805820000000001</v>
      </c>
      <c r="G263" s="234">
        <v>1.1110690000000001</v>
      </c>
      <c r="H263" s="234">
        <v>2.0146160000000002</v>
      </c>
      <c r="I263" s="234">
        <v>1.204691</v>
      </c>
      <c r="J263" s="234">
        <v>0.84236149999999999</v>
      </c>
      <c r="K263" s="233">
        <v>0</v>
      </c>
      <c r="L263" s="234">
        <v>0</v>
      </c>
      <c r="M263" s="234">
        <v>1.0473429999999999</v>
      </c>
      <c r="N263" s="566">
        <v>0.40368110000000001</v>
      </c>
      <c r="O263" s="234">
        <v>0</v>
      </c>
      <c r="P263" s="234">
        <v>0</v>
      </c>
      <c r="Q263" s="234">
        <v>0</v>
      </c>
      <c r="R263" s="234">
        <v>0</v>
      </c>
      <c r="S263" s="234">
        <v>2.6920214000000001E-2</v>
      </c>
      <c r="T263" s="234">
        <v>-8.1538400000000011E-2</v>
      </c>
      <c r="U263" s="234">
        <v>-1.2208539999999999E-3</v>
      </c>
      <c r="V263" s="234">
        <v>-0.1302691</v>
      </c>
      <c r="W263" s="234">
        <v>-0.55886839999999993</v>
      </c>
      <c r="X263" s="567">
        <v>-0.51268930000000001</v>
      </c>
      <c r="Y263" s="586">
        <v>10</v>
      </c>
      <c r="Z263" s="587">
        <v>16.02214</v>
      </c>
    </row>
    <row r="264" spans="2:26">
      <c r="B264" s="326">
        <v>3</v>
      </c>
      <c r="C264" s="564">
        <v>2.0547469999999999</v>
      </c>
      <c r="D264" s="233">
        <v>0.8029286000000001</v>
      </c>
      <c r="E264" s="234">
        <v>1.8309219999999999</v>
      </c>
      <c r="F264" s="234">
        <v>2.5673599999999999</v>
      </c>
      <c r="G264" s="234">
        <v>1.1937949999999999</v>
      </c>
      <c r="H264" s="234">
        <v>2.0665520000000002</v>
      </c>
      <c r="I264" s="234">
        <v>1.251822</v>
      </c>
      <c r="J264" s="234">
        <v>0.94623170000000001</v>
      </c>
      <c r="K264" s="233">
        <v>0</v>
      </c>
      <c r="L264" s="234">
        <v>0</v>
      </c>
      <c r="M264" s="234">
        <v>1.1317159999999999</v>
      </c>
      <c r="N264" s="566">
        <v>0.47533049999999988</v>
      </c>
      <c r="O264" s="234">
        <v>0</v>
      </c>
      <c r="P264" s="234">
        <v>0</v>
      </c>
      <c r="Q264" s="234">
        <v>0</v>
      </c>
      <c r="R264" s="234">
        <v>0</v>
      </c>
      <c r="S264" s="234">
        <v>0.11975474999999999</v>
      </c>
      <c r="T264" s="234">
        <v>-2.6795106999999999E-2</v>
      </c>
      <c r="U264" s="234">
        <v>0</v>
      </c>
      <c r="V264" s="234">
        <v>-6.8221240000000002E-2</v>
      </c>
      <c r="W264" s="234">
        <v>-0.46353509999999998</v>
      </c>
      <c r="X264" s="567">
        <v>-0.44441659999999988</v>
      </c>
      <c r="Y264" s="586">
        <v>10</v>
      </c>
      <c r="Z264" s="587">
        <v>15.46541</v>
      </c>
    </row>
    <row r="265" spans="2:26">
      <c r="B265" s="326">
        <v>4</v>
      </c>
      <c r="C265" s="564">
        <v>2.1202040000000002</v>
      </c>
      <c r="D265" s="233">
        <v>1.0340163</v>
      </c>
      <c r="E265" s="234">
        <v>1.883861</v>
      </c>
      <c r="F265" s="234">
        <v>2.674388</v>
      </c>
      <c r="G265" s="234">
        <v>1.2656000000000001</v>
      </c>
      <c r="H265" s="234">
        <v>2.1267749999999999</v>
      </c>
      <c r="I265" s="234">
        <v>1.3012360000000001</v>
      </c>
      <c r="J265" s="234">
        <v>1.0457959999999999</v>
      </c>
      <c r="K265" s="233">
        <v>0</v>
      </c>
      <c r="L265" s="234">
        <v>0</v>
      </c>
      <c r="M265" s="234">
        <v>1.2243409999999999</v>
      </c>
      <c r="N265" s="566">
        <v>0.55402669999999998</v>
      </c>
      <c r="O265" s="234">
        <v>0</v>
      </c>
      <c r="P265" s="234">
        <v>0</v>
      </c>
      <c r="Q265" s="234">
        <v>1.61096E-3</v>
      </c>
      <c r="R265" s="234">
        <v>0</v>
      </c>
      <c r="S265" s="234">
        <v>0.2494103</v>
      </c>
      <c r="T265" s="234">
        <v>3.4874302000000003E-2</v>
      </c>
      <c r="U265" s="234">
        <v>0</v>
      </c>
      <c r="V265" s="234">
        <v>-8.6704920000000001E-3</v>
      </c>
      <c r="W265" s="234">
        <v>-0.35470170000000001</v>
      </c>
      <c r="X265" s="567">
        <v>-0.36914839999999988</v>
      </c>
      <c r="Y265" s="586">
        <v>10</v>
      </c>
      <c r="Z265" s="587">
        <v>14.9003</v>
      </c>
    </row>
    <row r="266" spans="2:26">
      <c r="B266" s="326">
        <v>5</v>
      </c>
      <c r="C266" s="564">
        <v>2.1531880000000001</v>
      </c>
      <c r="D266" s="233">
        <v>1.1730510000000001</v>
      </c>
      <c r="E266" s="234">
        <v>1.9135359999999999</v>
      </c>
      <c r="F266" s="234">
        <v>2.715786</v>
      </c>
      <c r="G266" s="234">
        <v>1.2983769999999999</v>
      </c>
      <c r="H266" s="234">
        <v>2.1568890000000001</v>
      </c>
      <c r="I266" s="234">
        <v>1.3204119999999999</v>
      </c>
      <c r="J266" s="234">
        <v>1.1187100000000001</v>
      </c>
      <c r="K266" s="233">
        <v>0</v>
      </c>
      <c r="L266" s="234">
        <v>0</v>
      </c>
      <c r="M266" s="234">
        <v>1.2901130000000001</v>
      </c>
      <c r="N266" s="566">
        <v>0.60291439999999996</v>
      </c>
      <c r="O266" s="234">
        <v>0</v>
      </c>
      <c r="P266" s="234">
        <v>0</v>
      </c>
      <c r="Q266" s="234">
        <v>0.20147820999999999</v>
      </c>
      <c r="R266" s="234">
        <v>0</v>
      </c>
      <c r="S266" s="234">
        <v>0.34005069999999998</v>
      </c>
      <c r="T266" s="234">
        <v>9.8044199999999998E-2</v>
      </c>
      <c r="U266" s="234">
        <v>0</v>
      </c>
      <c r="V266" s="234">
        <v>0</v>
      </c>
      <c r="W266" s="234">
        <v>-0.26007580000000002</v>
      </c>
      <c r="X266" s="567">
        <v>-0.29782920000000002</v>
      </c>
      <c r="Y266" s="586">
        <v>10</v>
      </c>
      <c r="Z266" s="587">
        <v>14.385680000000001</v>
      </c>
    </row>
    <row r="267" spans="2:26">
      <c r="B267" s="326">
        <v>6</v>
      </c>
      <c r="C267" s="564">
        <v>2.1630660000000002</v>
      </c>
      <c r="D267" s="233">
        <v>1.2448360000000001</v>
      </c>
      <c r="E267" s="234">
        <v>1.9222619999999999</v>
      </c>
      <c r="F267" s="234">
        <v>2.728542</v>
      </c>
      <c r="G267" s="234">
        <v>1.3218799999999999</v>
      </c>
      <c r="H267" s="234">
        <v>2.165149</v>
      </c>
      <c r="I267" s="234">
        <v>1.3354649999999999</v>
      </c>
      <c r="J267" s="234">
        <v>1.187935</v>
      </c>
      <c r="K267" s="233">
        <v>0</v>
      </c>
      <c r="L267" s="234">
        <v>0</v>
      </c>
      <c r="M267" s="234">
        <v>1.3509739999999999</v>
      </c>
      <c r="N267" s="566">
        <v>0.64819239999999989</v>
      </c>
      <c r="O267" s="234">
        <v>0</v>
      </c>
      <c r="P267" s="234">
        <v>0</v>
      </c>
      <c r="Q267" s="234">
        <v>0.20838655</v>
      </c>
      <c r="R267" s="234">
        <v>0</v>
      </c>
      <c r="S267" s="234">
        <v>0.23558265</v>
      </c>
      <c r="T267" s="234">
        <v>6.4405009999999999E-2</v>
      </c>
      <c r="U267" s="234">
        <v>0</v>
      </c>
      <c r="V267" s="234">
        <v>0</v>
      </c>
      <c r="W267" s="234">
        <v>-0.25356339999999999</v>
      </c>
      <c r="X267" s="567">
        <v>-0.30657299999999998</v>
      </c>
      <c r="Y267" s="586">
        <v>10</v>
      </c>
      <c r="Z267" s="587">
        <v>13.90371</v>
      </c>
    </row>
    <row r="268" spans="2:26">
      <c r="B268" s="326">
        <v>7</v>
      </c>
      <c r="C268" s="564">
        <v>2.18425</v>
      </c>
      <c r="D268" s="233">
        <v>1.301836</v>
      </c>
      <c r="E268" s="234">
        <v>1.9414940000000001</v>
      </c>
      <c r="F268" s="234">
        <v>2.7541880000000001</v>
      </c>
      <c r="G268" s="234">
        <v>1.3374980000000001</v>
      </c>
      <c r="H268" s="234">
        <v>2.1854279999999999</v>
      </c>
      <c r="I268" s="234">
        <v>1.3458650000000001</v>
      </c>
      <c r="J268" s="234">
        <v>1.2589379999999999</v>
      </c>
      <c r="K268" s="233">
        <v>0</v>
      </c>
      <c r="L268" s="234">
        <v>0</v>
      </c>
      <c r="M268" s="234">
        <v>1.4134180000000001</v>
      </c>
      <c r="N268" s="566">
        <v>0.68593550000000003</v>
      </c>
      <c r="O268" s="234">
        <v>0</v>
      </c>
      <c r="P268" s="234">
        <v>0</v>
      </c>
      <c r="Q268" s="234">
        <v>4.4408009999999994E-3</v>
      </c>
      <c r="R268" s="234">
        <v>0</v>
      </c>
      <c r="S268" s="234">
        <v>-0.113096109</v>
      </c>
      <c r="T268" s="234">
        <v>-8.940476E-2</v>
      </c>
      <c r="U268" s="234">
        <v>0</v>
      </c>
      <c r="V268" s="234">
        <v>-1.8269130000000001E-2</v>
      </c>
      <c r="W268" s="234">
        <v>-0.35224169999999999</v>
      </c>
      <c r="X268" s="567">
        <v>-0.38990530000000001</v>
      </c>
      <c r="Y268" s="586">
        <v>10</v>
      </c>
      <c r="Z268" s="587">
        <v>13.42475</v>
      </c>
    </row>
    <row r="269" spans="2:26">
      <c r="B269" s="326">
        <v>8</v>
      </c>
      <c r="C269" s="564">
        <v>1.776484</v>
      </c>
      <c r="D269" s="233">
        <v>3.020521</v>
      </c>
      <c r="E269" s="234">
        <v>1.6726350000000001</v>
      </c>
      <c r="F269" s="234">
        <v>2.26058</v>
      </c>
      <c r="G269" s="234">
        <v>1.0054421</v>
      </c>
      <c r="H269" s="234">
        <v>1.777047</v>
      </c>
      <c r="I269" s="234">
        <v>1.0098178</v>
      </c>
      <c r="J269" s="234">
        <v>1.0863442999999999</v>
      </c>
      <c r="K269" s="233">
        <v>0.90176520000000004</v>
      </c>
      <c r="L269" s="234">
        <v>0</v>
      </c>
      <c r="M269" s="234">
        <v>1.2259819999999999</v>
      </c>
      <c r="N269" s="566">
        <v>0.52924129999999991</v>
      </c>
      <c r="O269" s="234">
        <v>0</v>
      </c>
      <c r="P269" s="234">
        <v>0</v>
      </c>
      <c r="Q269" s="234">
        <v>0</v>
      </c>
      <c r="R269" s="234">
        <v>0</v>
      </c>
      <c r="S269" s="234">
        <v>-0.47919810000000002</v>
      </c>
      <c r="T269" s="234">
        <v>-0.31160169999999998</v>
      </c>
      <c r="U269" s="234">
        <v>0</v>
      </c>
      <c r="V269" s="234">
        <v>-0.11586404</v>
      </c>
      <c r="W269" s="234">
        <v>-0.49552229999999992</v>
      </c>
      <c r="X269" s="567">
        <v>-0.48514709999999989</v>
      </c>
      <c r="Y269" s="586">
        <v>15.5</v>
      </c>
      <c r="Z269" s="587">
        <v>15.9016</v>
      </c>
    </row>
    <row r="270" spans="2:26">
      <c r="B270" s="326">
        <v>9</v>
      </c>
      <c r="C270" s="564">
        <v>0.54780270000000009</v>
      </c>
      <c r="D270" s="233">
        <v>1.6520600999999999</v>
      </c>
      <c r="E270" s="234">
        <v>0.8015095000000001</v>
      </c>
      <c r="F270" s="234">
        <v>0.84369060000000018</v>
      </c>
      <c r="G270" s="234">
        <v>0.17368180999999999</v>
      </c>
      <c r="H270" s="234">
        <v>0.54801370000000005</v>
      </c>
      <c r="I270" s="234">
        <v>5.9474039999999999E-2</v>
      </c>
      <c r="J270" s="234">
        <v>0.53702649999999996</v>
      </c>
      <c r="K270" s="233">
        <v>1.1161261</v>
      </c>
      <c r="L270" s="234">
        <v>0</v>
      </c>
      <c r="M270" s="234">
        <v>0.63567770000000001</v>
      </c>
      <c r="N270" s="566">
        <v>8.6247628899999998E-2</v>
      </c>
      <c r="O270" s="234">
        <v>0</v>
      </c>
      <c r="P270" s="234">
        <v>0</v>
      </c>
      <c r="Q270" s="234">
        <v>0</v>
      </c>
      <c r="R270" s="234">
        <v>0</v>
      </c>
      <c r="S270" s="234">
        <v>-0.89804570000000017</v>
      </c>
      <c r="T270" s="234">
        <v>-0.61455910000000002</v>
      </c>
      <c r="U270" s="234">
        <v>-7.0156869999999996E-2</v>
      </c>
      <c r="V270" s="234">
        <v>-0.24815409999999999</v>
      </c>
      <c r="W270" s="234">
        <v>-0.68807490000000004</v>
      </c>
      <c r="X270" s="567">
        <v>-0.62671129999999997</v>
      </c>
      <c r="Y270" s="586">
        <v>20</v>
      </c>
      <c r="Z270" s="587">
        <v>20</v>
      </c>
    </row>
    <row r="271" spans="2:26">
      <c r="B271" s="326">
        <v>10</v>
      </c>
      <c r="C271" s="564">
        <v>0</v>
      </c>
      <c r="D271" s="233">
        <v>7.5395109999999987E-2</v>
      </c>
      <c r="E271" s="234">
        <v>8.2875280000000009E-2</v>
      </c>
      <c r="F271" s="234">
        <v>2.4258000000000001E-3</v>
      </c>
      <c r="G271" s="234">
        <v>-5.3006629999999999E-2</v>
      </c>
      <c r="H271" s="234">
        <v>-0.95761120000000011</v>
      </c>
      <c r="I271" s="234">
        <v>-1.6659533</v>
      </c>
      <c r="J271" s="234">
        <v>0.11776844</v>
      </c>
      <c r="K271" s="233">
        <v>0.49385359999999989</v>
      </c>
      <c r="L271" s="234">
        <v>0</v>
      </c>
      <c r="M271" s="234">
        <v>0.19896986</v>
      </c>
      <c r="N271" s="566">
        <v>-0.50420969999999998</v>
      </c>
      <c r="O271" s="234">
        <v>-0.1686935</v>
      </c>
      <c r="P271" s="234">
        <v>-5.9292400000000002E-2</v>
      </c>
      <c r="Q271" s="234">
        <v>-0.1900596</v>
      </c>
      <c r="R271" s="234">
        <v>-0.18418580000000001</v>
      </c>
      <c r="S271" s="234">
        <v>-1.5517540000000001</v>
      </c>
      <c r="T271" s="234">
        <v>-1.1480661999999999</v>
      </c>
      <c r="U271" s="234">
        <v>-0.36695090000000002</v>
      </c>
      <c r="V271" s="234">
        <v>-0.50732889999999997</v>
      </c>
      <c r="W271" s="234">
        <v>-1.03671</v>
      </c>
      <c r="X271" s="567">
        <v>-0.92082649999999999</v>
      </c>
      <c r="Y271" s="586">
        <v>20.78406</v>
      </c>
      <c r="Z271" s="587">
        <v>20</v>
      </c>
    </row>
    <row r="272" spans="2:26">
      <c r="B272" s="326">
        <v>11</v>
      </c>
      <c r="C272" s="564">
        <v>-0.92065989999999998</v>
      </c>
      <c r="D272" s="233">
        <v>-0.4051535</v>
      </c>
      <c r="E272" s="234">
        <v>0</v>
      </c>
      <c r="F272" s="234">
        <v>-0.99798720000000007</v>
      </c>
      <c r="G272" s="234">
        <v>-1.9331783</v>
      </c>
      <c r="H272" s="234">
        <v>-2.8606029999999998</v>
      </c>
      <c r="I272" s="234">
        <v>-3.5885220000000002</v>
      </c>
      <c r="J272" s="234">
        <v>0</v>
      </c>
      <c r="K272" s="233">
        <v>6.661534999999999E-2</v>
      </c>
      <c r="L272" s="234">
        <v>-2.8774299999999999E-2</v>
      </c>
      <c r="M272" s="234">
        <v>-0.34012548999999997</v>
      </c>
      <c r="N272" s="566">
        <v>-1.1964522</v>
      </c>
      <c r="O272" s="234">
        <v>-1.2346516999999999</v>
      </c>
      <c r="P272" s="234">
        <v>-0.78553359999999994</v>
      </c>
      <c r="Q272" s="234">
        <v>-1.5089222</v>
      </c>
      <c r="R272" s="234">
        <v>-1.0715532999999999</v>
      </c>
      <c r="S272" s="234">
        <v>-2.3959030000000001</v>
      </c>
      <c r="T272" s="234">
        <v>-1.8677779999999999</v>
      </c>
      <c r="U272" s="234">
        <v>-0.76666109999999987</v>
      </c>
      <c r="V272" s="234">
        <v>-0.8633888999999999</v>
      </c>
      <c r="W272" s="234">
        <v>-1.4712099999999999</v>
      </c>
      <c r="X272" s="567">
        <v>-1.289804</v>
      </c>
      <c r="Y272" s="586">
        <v>26.03415</v>
      </c>
      <c r="Z272" s="587">
        <v>20.10417</v>
      </c>
    </row>
    <row r="273" spans="2:26">
      <c r="B273" s="326">
        <v>12</v>
      </c>
      <c r="C273" s="564">
        <v>-3.0739190000000001</v>
      </c>
      <c r="D273" s="233">
        <v>-2.629772</v>
      </c>
      <c r="E273" s="234">
        <v>-0.45456360000000012</v>
      </c>
      <c r="F273" s="234">
        <v>-3.2654830000000001</v>
      </c>
      <c r="G273" s="234">
        <v>-4.0690040000000014</v>
      </c>
      <c r="H273" s="234">
        <v>-4.3350350000000004</v>
      </c>
      <c r="I273" s="234">
        <v>-5.084878999999999</v>
      </c>
      <c r="J273" s="234">
        <v>0</v>
      </c>
      <c r="K273" s="233">
        <v>0</v>
      </c>
      <c r="L273" s="234">
        <v>-0.56153520000000001</v>
      </c>
      <c r="M273" s="234">
        <v>-0.9819599</v>
      </c>
      <c r="N273" s="566">
        <v>-1.890458</v>
      </c>
      <c r="O273" s="234">
        <v>-2.2633999999999999</v>
      </c>
      <c r="P273" s="234">
        <v>-1.575558</v>
      </c>
      <c r="Q273" s="234">
        <v>-2.726137</v>
      </c>
      <c r="R273" s="234">
        <v>-1.929292</v>
      </c>
      <c r="S273" s="234">
        <v>-3.1327050000000001</v>
      </c>
      <c r="T273" s="234">
        <v>-2.5370780000000002</v>
      </c>
      <c r="U273" s="234">
        <v>-1.1410908</v>
      </c>
      <c r="V273" s="234">
        <v>-1.177789</v>
      </c>
      <c r="W273" s="234">
        <v>-1.8619380000000001</v>
      </c>
      <c r="X273" s="567">
        <v>-1.6113580000000001</v>
      </c>
      <c r="Y273" s="586">
        <v>27</v>
      </c>
      <c r="Z273" s="587">
        <v>21.677140000000001</v>
      </c>
    </row>
    <row r="274" spans="2:26">
      <c r="B274" s="326">
        <v>13</v>
      </c>
      <c r="C274" s="564">
        <v>-4.364045</v>
      </c>
      <c r="D274" s="233">
        <v>-4.1732579999999997</v>
      </c>
      <c r="E274" s="234">
        <v>-1.6508989999999999</v>
      </c>
      <c r="F274" s="234">
        <v>-4.6214079999999997</v>
      </c>
      <c r="G274" s="234">
        <v>-5.3126939999999996</v>
      </c>
      <c r="H274" s="234">
        <v>-5.2496990000000006</v>
      </c>
      <c r="I274" s="234">
        <v>-5.9930309999999993</v>
      </c>
      <c r="J274" s="234">
        <v>0</v>
      </c>
      <c r="K274" s="233">
        <v>0</v>
      </c>
      <c r="L274" s="234">
        <v>-1.1919553000000001</v>
      </c>
      <c r="M274" s="234">
        <v>-1.587764</v>
      </c>
      <c r="N274" s="566">
        <v>-2.4977469999999999</v>
      </c>
      <c r="O274" s="234">
        <v>-2.7049429999999992</v>
      </c>
      <c r="P274" s="234">
        <v>-1.9241809999999999</v>
      </c>
      <c r="Q274" s="234">
        <v>-3.255484</v>
      </c>
      <c r="R274" s="234">
        <v>-2.406622</v>
      </c>
      <c r="S274" s="234">
        <v>-3.4278309999999999</v>
      </c>
      <c r="T274" s="234">
        <v>-2.9109379999999998</v>
      </c>
      <c r="U274" s="234">
        <v>-1.3558300000000001</v>
      </c>
      <c r="V274" s="234">
        <v>-1.3736060000000001</v>
      </c>
      <c r="W274" s="234">
        <v>-2.0803379999999998</v>
      </c>
      <c r="X274" s="567">
        <v>-1.812497</v>
      </c>
      <c r="Y274" s="586">
        <v>27</v>
      </c>
      <c r="Z274" s="587">
        <v>23.714590000000001</v>
      </c>
    </row>
    <row r="275" spans="2:26">
      <c r="B275" s="326">
        <v>14</v>
      </c>
      <c r="C275" s="564">
        <v>-4.6666829999999999</v>
      </c>
      <c r="D275" s="233">
        <v>-4.5920490000000003</v>
      </c>
      <c r="E275" s="234">
        <v>-2.1461480000000002</v>
      </c>
      <c r="F275" s="234">
        <v>-4.8903189999999999</v>
      </c>
      <c r="G275" s="234">
        <v>-5.5693910000000004</v>
      </c>
      <c r="H275" s="234">
        <v>-5.3817569999999986</v>
      </c>
      <c r="I275" s="234">
        <v>-6.0918520000000012</v>
      </c>
      <c r="J275" s="234">
        <v>0</v>
      </c>
      <c r="K275" s="233">
        <v>0</v>
      </c>
      <c r="L275" s="234">
        <v>-1.5454509999999999</v>
      </c>
      <c r="M275" s="234">
        <v>-1.9022589999999999</v>
      </c>
      <c r="N275" s="566">
        <v>-2.7863020000000001</v>
      </c>
      <c r="O275" s="234">
        <v>-2.7504400000000002</v>
      </c>
      <c r="P275" s="234">
        <v>-2.0022859999999998</v>
      </c>
      <c r="Q275" s="234">
        <v>-3.3126739999999999</v>
      </c>
      <c r="R275" s="234">
        <v>-2.475171</v>
      </c>
      <c r="S275" s="234">
        <v>-3.4049489999999998</v>
      </c>
      <c r="T275" s="234">
        <v>-2.9258479999999989</v>
      </c>
      <c r="U275" s="234">
        <v>-1.4517679999999999</v>
      </c>
      <c r="V275" s="234">
        <v>-1.4516519999999999</v>
      </c>
      <c r="W275" s="234">
        <v>-2.166579</v>
      </c>
      <c r="X275" s="567">
        <v>-1.887975</v>
      </c>
      <c r="Y275" s="586">
        <v>27</v>
      </c>
      <c r="Z275" s="587">
        <v>24.982009999999999</v>
      </c>
    </row>
    <row r="276" spans="2:26">
      <c r="B276" s="326">
        <v>15</v>
      </c>
      <c r="C276" s="564">
        <v>-4.0528589999999998</v>
      </c>
      <c r="D276" s="233">
        <v>-4.0239039999999999</v>
      </c>
      <c r="E276" s="234">
        <v>-1.9151359999999999</v>
      </c>
      <c r="F276" s="234">
        <v>-4.1428809999999991</v>
      </c>
      <c r="G276" s="234">
        <v>-5.0539849999999999</v>
      </c>
      <c r="H276" s="234">
        <v>-4.6925929999999996</v>
      </c>
      <c r="I276" s="234">
        <v>-5.5054470000000002</v>
      </c>
      <c r="J276" s="234">
        <v>-2.4870239999999998E-2</v>
      </c>
      <c r="K276" s="233">
        <v>0</v>
      </c>
      <c r="L276" s="234">
        <v>-1.650649</v>
      </c>
      <c r="M276" s="234">
        <v>-1.933101</v>
      </c>
      <c r="N276" s="566">
        <v>-2.820611</v>
      </c>
      <c r="O276" s="234">
        <v>-2.4489740000000002</v>
      </c>
      <c r="P276" s="234">
        <v>-1.852668</v>
      </c>
      <c r="Q276" s="234">
        <v>-2.9394049999999998</v>
      </c>
      <c r="R276" s="234">
        <v>-2.1674790000000002</v>
      </c>
      <c r="S276" s="234">
        <v>-3.0702229999999999</v>
      </c>
      <c r="T276" s="234">
        <v>-2.5908910000000001</v>
      </c>
      <c r="U276" s="234">
        <v>-1.3908469999999999</v>
      </c>
      <c r="V276" s="234">
        <v>-1.371289</v>
      </c>
      <c r="W276" s="234">
        <v>-2.0875789999999999</v>
      </c>
      <c r="X276" s="567">
        <v>-1.8001450000000001</v>
      </c>
      <c r="Y276" s="586">
        <v>27</v>
      </c>
      <c r="Z276" s="587">
        <v>25.287299999999998</v>
      </c>
    </row>
    <row r="277" spans="2:26">
      <c r="B277" s="326">
        <v>16</v>
      </c>
      <c r="C277" s="564">
        <v>-2.8872870000000002</v>
      </c>
      <c r="D277" s="233">
        <v>-2.875877</v>
      </c>
      <c r="E277" s="234">
        <v>-1.2809516000000001</v>
      </c>
      <c r="F277" s="234">
        <v>-2.8644569999999998</v>
      </c>
      <c r="G277" s="234">
        <v>-3.941024000000001</v>
      </c>
      <c r="H277" s="234">
        <v>-3.48604</v>
      </c>
      <c r="I277" s="234">
        <v>-4.3565100000000001</v>
      </c>
      <c r="J277" s="234">
        <v>-5.409316E-3</v>
      </c>
      <c r="K277" s="233">
        <v>0</v>
      </c>
      <c r="L277" s="234">
        <v>-1.5423720000000001</v>
      </c>
      <c r="M277" s="234">
        <v>-1.7333160000000001</v>
      </c>
      <c r="N277" s="566">
        <v>-2.615688</v>
      </c>
      <c r="O277" s="234">
        <v>-1.963125</v>
      </c>
      <c r="P277" s="234">
        <v>-1.57019</v>
      </c>
      <c r="Q277" s="234">
        <v>-2.2909039999999998</v>
      </c>
      <c r="R277" s="234">
        <v>-1.6634230000000001</v>
      </c>
      <c r="S277" s="234">
        <v>-2.5638519999999998</v>
      </c>
      <c r="T277" s="234">
        <v>-2.0687820000000001</v>
      </c>
      <c r="U277" s="234">
        <v>-1.2242839999999999</v>
      </c>
      <c r="V277" s="234">
        <v>-1.179168</v>
      </c>
      <c r="W277" s="234">
        <v>-1.8985879999999999</v>
      </c>
      <c r="X277" s="567">
        <v>-1.5962000000000001</v>
      </c>
      <c r="Y277" s="586">
        <v>27</v>
      </c>
      <c r="Z277" s="587">
        <v>25.24709</v>
      </c>
    </row>
    <row r="278" spans="2:26">
      <c r="B278" s="326">
        <v>17</v>
      </c>
      <c r="C278" s="564">
        <v>-1.3290147000000001</v>
      </c>
      <c r="D278" s="233">
        <v>-1.3245556000000001</v>
      </c>
      <c r="E278" s="234">
        <v>-0.38042698000000003</v>
      </c>
      <c r="F278" s="234">
        <v>-1.1446535</v>
      </c>
      <c r="G278" s="234">
        <v>-2.353243</v>
      </c>
      <c r="H278" s="234">
        <v>-1.8707499999999999</v>
      </c>
      <c r="I278" s="234">
        <v>-2.7252890000000001</v>
      </c>
      <c r="J278" s="234">
        <v>0</v>
      </c>
      <c r="K278" s="233">
        <v>0</v>
      </c>
      <c r="L278" s="234">
        <v>-1.1511404999999999</v>
      </c>
      <c r="M278" s="234">
        <v>-1.2638</v>
      </c>
      <c r="N278" s="566">
        <v>-2.106131</v>
      </c>
      <c r="O278" s="234">
        <v>-1.515906</v>
      </c>
      <c r="P278" s="234">
        <v>-1.27257</v>
      </c>
      <c r="Q278" s="234">
        <v>-1.688469</v>
      </c>
      <c r="R278" s="234">
        <v>-1.2613270000000001</v>
      </c>
      <c r="S278" s="234">
        <v>-2.1010420000000001</v>
      </c>
      <c r="T278" s="234">
        <v>-1.6541980000000001</v>
      </c>
      <c r="U278" s="234">
        <v>-1.0838650000000001</v>
      </c>
      <c r="V278" s="234">
        <v>-1.0349440000000001</v>
      </c>
      <c r="W278" s="234">
        <v>-1.736607</v>
      </c>
      <c r="X278" s="567">
        <v>-1.44014</v>
      </c>
      <c r="Y278" s="586">
        <v>27</v>
      </c>
      <c r="Z278" s="587">
        <v>24.40588</v>
      </c>
    </row>
    <row r="279" spans="2:26">
      <c r="B279" s="326">
        <v>18</v>
      </c>
      <c r="C279" s="564">
        <v>-3.6587439999999999E-2</v>
      </c>
      <c r="D279" s="233">
        <v>-3.6103620000000003E-2</v>
      </c>
      <c r="E279" s="234">
        <v>0</v>
      </c>
      <c r="F279" s="234">
        <v>0</v>
      </c>
      <c r="G279" s="234">
        <v>-0.51365337300000002</v>
      </c>
      <c r="H279" s="234">
        <v>-6.2131840000000008E-2</v>
      </c>
      <c r="I279" s="234">
        <v>-0.87522849999999996</v>
      </c>
      <c r="J279" s="234">
        <v>0</v>
      </c>
      <c r="K279" s="233">
        <v>0</v>
      </c>
      <c r="L279" s="234">
        <v>-0.4686479999999999</v>
      </c>
      <c r="M279" s="234">
        <v>-0.54501600000000006</v>
      </c>
      <c r="N279" s="566">
        <v>-1.353397</v>
      </c>
      <c r="O279" s="234">
        <v>-1.1666879999999999</v>
      </c>
      <c r="P279" s="234">
        <v>-1.0133439</v>
      </c>
      <c r="Q279" s="234">
        <v>-1.249838</v>
      </c>
      <c r="R279" s="234">
        <v>-0.97604409999999997</v>
      </c>
      <c r="S279" s="234">
        <v>-1.747528</v>
      </c>
      <c r="T279" s="234">
        <v>-1.3654809999999999</v>
      </c>
      <c r="U279" s="234">
        <v>-0.97267530000000002</v>
      </c>
      <c r="V279" s="234">
        <v>-0.93142010000000008</v>
      </c>
      <c r="W279" s="234">
        <v>-1.61199</v>
      </c>
      <c r="X279" s="567">
        <v>-1.3312310000000001</v>
      </c>
      <c r="Y279" s="586">
        <v>25.70635</v>
      </c>
      <c r="Z279" s="587">
        <v>22.617519999999999</v>
      </c>
    </row>
    <row r="280" spans="2:26">
      <c r="B280" s="326">
        <v>19</v>
      </c>
      <c r="C280" s="564">
        <v>4.7689200000000001E-2</v>
      </c>
      <c r="D280" s="233">
        <v>4.8108100000000001E-2</v>
      </c>
      <c r="E280" s="234">
        <v>6.8676860000000006E-2</v>
      </c>
      <c r="F280" s="234">
        <v>0.37330170000000001</v>
      </c>
      <c r="G280" s="234">
        <v>0</v>
      </c>
      <c r="H280" s="234">
        <v>1.022248</v>
      </c>
      <c r="I280" s="234">
        <v>0.15842862599999999</v>
      </c>
      <c r="J280" s="234">
        <v>0</v>
      </c>
      <c r="K280" s="233">
        <v>0</v>
      </c>
      <c r="L280" s="234">
        <v>-0.107650972</v>
      </c>
      <c r="M280" s="234">
        <v>-0.13333207999999999</v>
      </c>
      <c r="N280" s="566">
        <v>-0.91495699999999991</v>
      </c>
      <c r="O280" s="234">
        <v>-0.84578149999999985</v>
      </c>
      <c r="P280" s="234">
        <v>-0.76378239999999997</v>
      </c>
      <c r="Q280" s="234">
        <v>-0.87130320000000006</v>
      </c>
      <c r="R280" s="234">
        <v>-0.72020249999999997</v>
      </c>
      <c r="S280" s="234">
        <v>-1.4175599999999999</v>
      </c>
      <c r="T280" s="234">
        <v>-1.1029108000000001</v>
      </c>
      <c r="U280" s="234">
        <v>-0.84769589999999995</v>
      </c>
      <c r="V280" s="234">
        <v>-0.81521809999999995</v>
      </c>
      <c r="W280" s="234">
        <v>-1.4717990000000001</v>
      </c>
      <c r="X280" s="567">
        <v>-1.206869</v>
      </c>
      <c r="Y280" s="586">
        <v>21.37143</v>
      </c>
      <c r="Z280" s="587">
        <v>21.3767</v>
      </c>
    </row>
    <row r="281" spans="2:26">
      <c r="B281" s="326">
        <v>20</v>
      </c>
      <c r="C281" s="564">
        <v>0.87301580000000001</v>
      </c>
      <c r="D281" s="233">
        <v>0.87401469999999992</v>
      </c>
      <c r="E281" s="234">
        <v>0.8508694</v>
      </c>
      <c r="F281" s="234">
        <v>1.5232079999999999</v>
      </c>
      <c r="G281" s="234">
        <v>0</v>
      </c>
      <c r="H281" s="234">
        <v>1.601207</v>
      </c>
      <c r="I281" s="234">
        <v>0.60708170000000006</v>
      </c>
      <c r="J281" s="234">
        <v>0</v>
      </c>
      <c r="K281" s="233">
        <v>0</v>
      </c>
      <c r="L281" s="234">
        <v>0</v>
      </c>
      <c r="M281" s="234">
        <v>0.116964496</v>
      </c>
      <c r="N281" s="566">
        <v>-0.64821889999999993</v>
      </c>
      <c r="O281" s="234">
        <v>-0.48173529999999998</v>
      </c>
      <c r="P281" s="234">
        <v>-0.45876889999999998</v>
      </c>
      <c r="Q281" s="234">
        <v>-0.45587820000000001</v>
      </c>
      <c r="R281" s="234">
        <v>-0.47809620000000003</v>
      </c>
      <c r="S281" s="234">
        <v>-1.0308812000000001</v>
      </c>
      <c r="T281" s="234">
        <v>-0.84840719999999992</v>
      </c>
      <c r="U281" s="234">
        <v>-0.71147499999999986</v>
      </c>
      <c r="V281" s="234">
        <v>-0.69184620000000008</v>
      </c>
      <c r="W281" s="234">
        <v>-1.3161179999999999</v>
      </c>
      <c r="X281" s="567">
        <v>-1.0711710000000001</v>
      </c>
      <c r="Y281" s="586">
        <v>20</v>
      </c>
      <c r="Z281" s="587">
        <v>20.564029999999999</v>
      </c>
    </row>
    <row r="282" spans="2:26">
      <c r="B282" s="326">
        <v>21</v>
      </c>
      <c r="C282" s="564">
        <v>1.5518000000000001</v>
      </c>
      <c r="D282" s="233">
        <v>1.552292</v>
      </c>
      <c r="E282" s="234">
        <v>1.4115279999999999</v>
      </c>
      <c r="F282" s="234">
        <v>2.1392340000000001</v>
      </c>
      <c r="G282" s="234">
        <v>6.4175899999999994E-2</v>
      </c>
      <c r="H282" s="234">
        <v>1.9178850000000001</v>
      </c>
      <c r="I282" s="234">
        <v>0.89914260000000001</v>
      </c>
      <c r="J282" s="234">
        <v>0</v>
      </c>
      <c r="K282" s="233">
        <v>8.6614509999999992E-2</v>
      </c>
      <c r="L282" s="234">
        <v>0</v>
      </c>
      <c r="M282" s="234">
        <v>0.34273189999999992</v>
      </c>
      <c r="N282" s="566">
        <v>-0.4228287</v>
      </c>
      <c r="O282" s="234">
        <v>-0.16260195999999999</v>
      </c>
      <c r="P282" s="234">
        <v>-0.17945560999999999</v>
      </c>
      <c r="Q282" s="234">
        <v>-9.9993039000000006E-2</v>
      </c>
      <c r="R282" s="234">
        <v>-0.27107009999999998</v>
      </c>
      <c r="S282" s="234">
        <v>-0.69085920000000001</v>
      </c>
      <c r="T282" s="234">
        <v>-0.63671299999999997</v>
      </c>
      <c r="U282" s="234">
        <v>-0.5860318000000001</v>
      </c>
      <c r="V282" s="234">
        <v>-0.58322010000000002</v>
      </c>
      <c r="W282" s="234">
        <v>-1.1782170000000001</v>
      </c>
      <c r="X282" s="567">
        <v>-0.95683070000000003</v>
      </c>
      <c r="Y282" s="586">
        <v>20</v>
      </c>
      <c r="Z282" s="587">
        <v>20.022379999999998</v>
      </c>
    </row>
    <row r="283" spans="2:26">
      <c r="B283" s="326">
        <v>22</v>
      </c>
      <c r="C283" s="564">
        <v>1.9363360000000001</v>
      </c>
      <c r="D283" s="233">
        <v>1.936618</v>
      </c>
      <c r="E283" s="234">
        <v>1.7543200000000001</v>
      </c>
      <c r="F283" s="234">
        <v>2.4968430000000001</v>
      </c>
      <c r="G283" s="234">
        <v>0.54735780000000001</v>
      </c>
      <c r="H283" s="234">
        <v>2.1437110000000001</v>
      </c>
      <c r="I283" s="234">
        <v>1.1067579999999999</v>
      </c>
      <c r="J283" s="234">
        <v>0</v>
      </c>
      <c r="K283" s="233">
        <v>0.33451530000000002</v>
      </c>
      <c r="L283" s="234">
        <v>0</v>
      </c>
      <c r="M283" s="234">
        <v>0.54685040000000007</v>
      </c>
      <c r="N283" s="566">
        <v>-0.2307418</v>
      </c>
      <c r="O283" s="234">
        <v>-1.0249148E-2</v>
      </c>
      <c r="P283" s="234">
        <v>-2.6976797E-2</v>
      </c>
      <c r="Q283" s="234">
        <v>0</v>
      </c>
      <c r="R283" s="234">
        <v>-0.12548544</v>
      </c>
      <c r="S283" s="234">
        <v>-0.49742059999999999</v>
      </c>
      <c r="T283" s="234">
        <v>-0.49022339999999998</v>
      </c>
      <c r="U283" s="234">
        <v>-0.48581239999999998</v>
      </c>
      <c r="V283" s="234">
        <v>-0.4994789</v>
      </c>
      <c r="W283" s="234">
        <v>-1.0709109999999999</v>
      </c>
      <c r="X283" s="567">
        <v>-0.87231069999999999</v>
      </c>
      <c r="Y283" s="586">
        <v>20</v>
      </c>
      <c r="Z283" s="587">
        <v>20</v>
      </c>
    </row>
    <row r="284" spans="2:26">
      <c r="B284" s="326">
        <v>23</v>
      </c>
      <c r="C284" s="564">
        <v>2.170153</v>
      </c>
      <c r="D284" s="233">
        <v>2.170312</v>
      </c>
      <c r="E284" s="234">
        <v>1.959778</v>
      </c>
      <c r="F284" s="234">
        <v>2.721843999999999</v>
      </c>
      <c r="G284" s="234">
        <v>0.88343550000000004</v>
      </c>
      <c r="H284" s="234">
        <v>2.288103</v>
      </c>
      <c r="I284" s="234">
        <v>1.255884</v>
      </c>
      <c r="J284" s="234">
        <v>8.1876560000000001E-2</v>
      </c>
      <c r="K284" s="233">
        <v>0.54164940000000006</v>
      </c>
      <c r="L284" s="234">
        <v>0</v>
      </c>
      <c r="M284" s="234">
        <v>0.71216160000000006</v>
      </c>
      <c r="N284" s="566">
        <v>-6.5506877000000005E-2</v>
      </c>
      <c r="O284" s="234">
        <v>0</v>
      </c>
      <c r="P284" s="234">
        <v>0</v>
      </c>
      <c r="Q284" s="234">
        <v>0</v>
      </c>
      <c r="R284" s="234">
        <v>-2.5990731159999999E-2</v>
      </c>
      <c r="S284" s="234">
        <v>-0.37087900000000001</v>
      </c>
      <c r="T284" s="234">
        <v>-0.38406810000000002</v>
      </c>
      <c r="U284" s="234">
        <v>-0.39359399999999989</v>
      </c>
      <c r="V284" s="234">
        <v>-0.42484149999999998</v>
      </c>
      <c r="W284" s="234">
        <v>-0.97062219999999999</v>
      </c>
      <c r="X284" s="567">
        <v>-0.79533060000000011</v>
      </c>
      <c r="Y284" s="586">
        <v>20</v>
      </c>
      <c r="Z284" s="587">
        <v>20</v>
      </c>
    </row>
    <row r="285" spans="2:26" ht="15.75" customHeight="1" thickBot="1">
      <c r="B285" s="328">
        <v>24</v>
      </c>
      <c r="C285" s="568">
        <v>2.265838</v>
      </c>
      <c r="D285" s="588">
        <v>0</v>
      </c>
      <c r="E285" s="570">
        <v>2.0438730000000001</v>
      </c>
      <c r="F285" s="570">
        <v>2.8048730000000002</v>
      </c>
      <c r="G285" s="570">
        <v>1.0938460000000001</v>
      </c>
      <c r="H285" s="570">
        <v>2.3327239999999998</v>
      </c>
      <c r="I285" s="570">
        <v>1.3348930000000001</v>
      </c>
      <c r="J285" s="570">
        <v>0.29481170000000012</v>
      </c>
      <c r="K285" s="588">
        <v>0</v>
      </c>
      <c r="L285" s="570">
        <v>0</v>
      </c>
      <c r="M285" s="570">
        <v>0.8234515</v>
      </c>
      <c r="N285" s="571">
        <v>5.5547866000000001E-2</v>
      </c>
      <c r="O285" s="570">
        <v>0</v>
      </c>
      <c r="P285" s="570">
        <v>0</v>
      </c>
      <c r="Q285" s="570">
        <v>0</v>
      </c>
      <c r="R285" s="570">
        <v>0</v>
      </c>
      <c r="S285" s="570">
        <v>-0.25271130000000003</v>
      </c>
      <c r="T285" s="570">
        <v>-0.28879199999999999</v>
      </c>
      <c r="U285" s="570">
        <v>-0.28878989999999999</v>
      </c>
      <c r="V285" s="570">
        <v>-0.33991589999999988</v>
      </c>
      <c r="W285" s="570">
        <v>-0.85842799999999997</v>
      </c>
      <c r="X285" s="572">
        <v>-0.70924510000000007</v>
      </c>
      <c r="Y285" s="589">
        <v>12.95787</v>
      </c>
      <c r="Z285" s="590">
        <v>18.100349999999999</v>
      </c>
    </row>
    <row r="286" spans="2:26">
      <c r="B286" s="329"/>
      <c r="C286" s="659"/>
      <c r="F286" s="147" t="s">
        <v>715</v>
      </c>
      <c r="H286" s="297"/>
      <c r="M286" s="297"/>
      <c r="N286" s="297"/>
      <c r="Q286" s="147" t="s">
        <v>715</v>
      </c>
      <c r="Z286" s="297"/>
    </row>
    <row r="287" spans="2:26">
      <c r="B287" s="329"/>
      <c r="C287" s="659"/>
      <c r="H287" s="297"/>
      <c r="L287" s="297"/>
      <c r="M287" s="297"/>
      <c r="Z287" s="297"/>
    </row>
    <row r="288" spans="2:26">
      <c r="B288" s="329"/>
      <c r="V288" s="147"/>
    </row>
    <row r="289" spans="2:8" ht="16.5" customHeight="1" thickBot="1">
      <c r="B289" s="260" t="s">
        <v>959</v>
      </c>
      <c r="C289" s="687"/>
    </row>
    <row r="290" spans="2:8">
      <c r="B290" s="276"/>
      <c r="C290" s="277" t="s">
        <v>1126</v>
      </c>
      <c r="D290" s="280"/>
      <c r="E290" s="280"/>
      <c r="F290" s="280"/>
      <c r="G290" s="331"/>
      <c r="H290" s="278"/>
    </row>
    <row r="291" spans="2:8" ht="15.75" customHeight="1">
      <c r="B291" s="282"/>
      <c r="C291" s="680" t="s">
        <v>1119</v>
      </c>
      <c r="D291" s="672"/>
      <c r="E291" s="681" t="s">
        <v>1121</v>
      </c>
      <c r="F291" s="265"/>
      <c r="G291" s="689" t="s">
        <v>1119</v>
      </c>
      <c r="H291" s="664"/>
    </row>
    <row r="292" spans="2:8">
      <c r="B292" s="321" t="s">
        <v>710</v>
      </c>
      <c r="C292" s="315" t="s">
        <v>74</v>
      </c>
      <c r="D292" s="334" t="s">
        <v>75</v>
      </c>
      <c r="E292" s="285" t="s">
        <v>76</v>
      </c>
      <c r="F292" s="285" t="s">
        <v>77</v>
      </c>
      <c r="G292" s="553" t="s">
        <v>681</v>
      </c>
      <c r="H292" s="544" t="s">
        <v>682</v>
      </c>
    </row>
    <row r="293" spans="2:8" ht="15.75" customHeight="1" thickBot="1">
      <c r="B293" s="323" t="s">
        <v>1122</v>
      </c>
      <c r="C293" s="291" t="s">
        <v>680</v>
      </c>
      <c r="D293" s="336" t="s">
        <v>680</v>
      </c>
      <c r="E293" s="292" t="s">
        <v>680</v>
      </c>
      <c r="F293" s="292" t="s">
        <v>680</v>
      </c>
      <c r="G293" s="666" t="s">
        <v>680</v>
      </c>
      <c r="H293" s="546" t="s">
        <v>680</v>
      </c>
    </row>
    <row r="294" spans="2:8">
      <c r="B294" s="324">
        <v>1</v>
      </c>
      <c r="C294" s="564">
        <v>7.3198760000000007</v>
      </c>
      <c r="D294" s="566">
        <v>14.73795</v>
      </c>
      <c r="E294" s="234">
        <v>19.831099999999999</v>
      </c>
      <c r="F294" s="234">
        <v>21.21481</v>
      </c>
      <c r="G294" s="562">
        <v>19.30245</v>
      </c>
      <c r="H294" s="567">
        <v>27.666450000000001</v>
      </c>
    </row>
    <row r="295" spans="2:8">
      <c r="B295" s="326">
        <v>2</v>
      </c>
      <c r="C295" s="564">
        <v>5.4749719999999993</v>
      </c>
      <c r="D295" s="566">
        <v>14.20753</v>
      </c>
      <c r="E295" s="234">
        <v>19.016529999999999</v>
      </c>
      <c r="F295" s="234">
        <v>20.707709999999999</v>
      </c>
      <c r="G295" s="562">
        <v>17.285869999999999</v>
      </c>
      <c r="H295" s="567">
        <v>27.152560000000001</v>
      </c>
    </row>
    <row r="296" spans="2:8">
      <c r="B296" s="326">
        <v>3</v>
      </c>
      <c r="C296" s="564">
        <v>3.8429129999999998</v>
      </c>
      <c r="D296" s="566">
        <v>13.700229999999999</v>
      </c>
      <c r="E296" s="234">
        <v>18.113689999999998</v>
      </c>
      <c r="F296" s="234">
        <v>20.047750000000001</v>
      </c>
      <c r="G296" s="562">
        <v>15.41255</v>
      </c>
      <c r="H296" s="567">
        <v>26.659990000000001</v>
      </c>
    </row>
    <row r="297" spans="2:8">
      <c r="B297" s="326">
        <v>4</v>
      </c>
      <c r="C297" s="564">
        <v>2.3514029999999999</v>
      </c>
      <c r="D297" s="566">
        <v>13.18333</v>
      </c>
      <c r="E297" s="234">
        <v>16.993970000000001</v>
      </c>
      <c r="F297" s="234">
        <v>19.187999999999999</v>
      </c>
      <c r="G297" s="562">
        <v>13.626200000000001</v>
      </c>
      <c r="H297" s="567">
        <v>26.15147</v>
      </c>
    </row>
    <row r="298" spans="2:8">
      <c r="B298" s="326">
        <v>5</v>
      </c>
      <c r="C298" s="564">
        <v>1.0503256999999999</v>
      </c>
      <c r="D298" s="566">
        <v>12.7111</v>
      </c>
      <c r="E298" s="234">
        <v>15.86575</v>
      </c>
      <c r="F298" s="234">
        <v>18.299399999999999</v>
      </c>
      <c r="G298" s="562">
        <v>11.99686</v>
      </c>
      <c r="H298" s="567">
        <v>25.68619</v>
      </c>
    </row>
    <row r="299" spans="2:8">
      <c r="B299" s="326">
        <v>6</v>
      </c>
      <c r="C299" s="564">
        <v>-3.3327670000000018E-2</v>
      </c>
      <c r="D299" s="566">
        <v>12.26679</v>
      </c>
      <c r="E299" s="234">
        <v>16.19286</v>
      </c>
      <c r="F299" s="234">
        <v>18.556660000000001</v>
      </c>
      <c r="G299" s="562">
        <v>10.525202999999999</v>
      </c>
      <c r="H299" s="567">
        <v>25.25438999999999</v>
      </c>
    </row>
    <row r="300" spans="2:8">
      <c r="B300" s="326">
        <v>7</v>
      </c>
      <c r="C300" s="564">
        <v>-1.0230701</v>
      </c>
      <c r="D300" s="566">
        <v>11.835290000000001</v>
      </c>
      <c r="E300" s="234">
        <v>18.414650000000002</v>
      </c>
      <c r="F300" s="234">
        <v>20.093800000000002</v>
      </c>
      <c r="G300" s="562">
        <v>9.1662330000000001</v>
      </c>
      <c r="H300" s="567">
        <v>24.830839999999998</v>
      </c>
    </row>
    <row r="301" spans="2:8">
      <c r="B301" s="326">
        <v>8</v>
      </c>
      <c r="C301" s="564">
        <v>-0.98405489999999995</v>
      </c>
      <c r="D301" s="566">
        <v>11.94103</v>
      </c>
      <c r="E301" s="234">
        <v>20.14171</v>
      </c>
      <c r="F301" s="234">
        <v>22.442060000000001</v>
      </c>
      <c r="G301" s="562">
        <v>8.8545200000000008</v>
      </c>
      <c r="H301" s="567">
        <v>24.96855</v>
      </c>
    </row>
    <row r="302" spans="2:8">
      <c r="B302" s="326">
        <v>9</v>
      </c>
      <c r="C302" s="564">
        <v>2.49940585</v>
      </c>
      <c r="D302" s="566">
        <v>13.21651</v>
      </c>
      <c r="E302" s="234">
        <v>22.253869999999999</v>
      </c>
      <c r="F302" s="234">
        <v>23.500879999999999</v>
      </c>
      <c r="G302" s="562">
        <v>11.668780999999999</v>
      </c>
      <c r="H302" s="567">
        <v>26.31464999999999</v>
      </c>
    </row>
    <row r="303" spans="2:8">
      <c r="B303" s="326">
        <v>10</v>
      </c>
      <c r="C303" s="564">
        <v>9.5333539999999992</v>
      </c>
      <c r="D303" s="566">
        <v>15.28586</v>
      </c>
      <c r="E303" s="234">
        <v>25.307580000000002</v>
      </c>
      <c r="F303" s="234">
        <v>24.67455</v>
      </c>
      <c r="G303" s="562">
        <v>17.832740000000001</v>
      </c>
      <c r="H303" s="567">
        <v>28.21827</v>
      </c>
    </row>
    <row r="304" spans="2:8">
      <c r="B304" s="326">
        <v>11</v>
      </c>
      <c r="C304" s="564">
        <v>17.964950000000002</v>
      </c>
      <c r="D304" s="566">
        <v>17.549659999999999</v>
      </c>
      <c r="E304" s="234">
        <v>29.473490000000002</v>
      </c>
      <c r="F304" s="234">
        <v>26.139379999999999</v>
      </c>
      <c r="G304" s="562">
        <v>25.83267</v>
      </c>
      <c r="H304" s="567">
        <v>30.208020000000001</v>
      </c>
    </row>
    <row r="305" spans="2:8">
      <c r="B305" s="326">
        <v>12</v>
      </c>
      <c r="C305" s="564">
        <v>26.929490000000001</v>
      </c>
      <c r="D305" s="566">
        <v>19.855309999999999</v>
      </c>
      <c r="E305" s="234">
        <v>34.086920000000013</v>
      </c>
      <c r="F305" s="234">
        <v>27.527480000000001</v>
      </c>
      <c r="G305" s="562">
        <v>34.848969999999987</v>
      </c>
      <c r="H305" s="567">
        <v>32.222630000000002</v>
      </c>
    </row>
    <row r="306" spans="2:8">
      <c r="B306" s="326">
        <v>13</v>
      </c>
      <c r="C306" s="564">
        <v>35.589370000000002</v>
      </c>
      <c r="D306" s="566">
        <v>22.00253</v>
      </c>
      <c r="E306" s="234">
        <v>38.075550000000007</v>
      </c>
      <c r="F306" s="234">
        <v>28.500699999999998</v>
      </c>
      <c r="G306" s="562">
        <v>43.943469999999998</v>
      </c>
      <c r="H306" s="567">
        <v>34.081210000000013</v>
      </c>
    </row>
    <row r="307" spans="2:8">
      <c r="B307" s="326">
        <v>14</v>
      </c>
      <c r="C307" s="564">
        <v>42.82591</v>
      </c>
      <c r="D307" s="566">
        <v>23.266089999999998</v>
      </c>
      <c r="E307" s="234">
        <v>41.187440000000002</v>
      </c>
      <c r="F307" s="234">
        <v>29.15493</v>
      </c>
      <c r="G307" s="562">
        <v>51.698569999999997</v>
      </c>
      <c r="H307" s="567">
        <v>35.386229999999998</v>
      </c>
    </row>
    <row r="308" spans="2:8">
      <c r="B308" s="326">
        <v>15</v>
      </c>
      <c r="C308" s="564">
        <v>47.078330000000008</v>
      </c>
      <c r="D308" s="566">
        <v>23.564640000000001</v>
      </c>
      <c r="E308" s="234">
        <v>43.094859999999997</v>
      </c>
      <c r="F308" s="234">
        <v>29.398949999999999</v>
      </c>
      <c r="G308" s="562">
        <v>57.043649999999992</v>
      </c>
      <c r="H308" s="567">
        <v>35.99362</v>
      </c>
    </row>
    <row r="309" spans="2:8">
      <c r="B309" s="326">
        <v>16</v>
      </c>
      <c r="C309" s="564">
        <v>48.210900000000002</v>
      </c>
      <c r="D309" s="566">
        <v>23.505479999999999</v>
      </c>
      <c r="E309" s="234">
        <v>43.772830000000013</v>
      </c>
      <c r="F309" s="234">
        <v>29.289290000000001</v>
      </c>
      <c r="G309" s="562">
        <v>59.596660000000007</v>
      </c>
      <c r="H309" s="567">
        <v>36.043139999999987</v>
      </c>
    </row>
    <row r="310" spans="2:8">
      <c r="B310" s="326">
        <v>17</v>
      </c>
      <c r="C310" s="564">
        <v>45.902320000000003</v>
      </c>
      <c r="D310" s="566">
        <v>22.70214</v>
      </c>
      <c r="E310" s="234">
        <v>43.474730000000001</v>
      </c>
      <c r="F310" s="234">
        <v>29.145800000000001</v>
      </c>
      <c r="G310" s="562">
        <v>58.726100000000002</v>
      </c>
      <c r="H310" s="567">
        <v>35.266539999999999</v>
      </c>
    </row>
    <row r="311" spans="2:8">
      <c r="B311" s="326">
        <v>18</v>
      </c>
      <c r="C311" s="564">
        <v>39.983229999999999</v>
      </c>
      <c r="D311" s="566">
        <v>20.939209999999999</v>
      </c>
      <c r="E311" s="234">
        <v>42.682229999999997</v>
      </c>
      <c r="F311" s="234">
        <v>29.047350000000002</v>
      </c>
      <c r="G311" s="562">
        <v>54.279239999999987</v>
      </c>
      <c r="H311" s="567">
        <v>33.607289999999999</v>
      </c>
    </row>
    <row r="312" spans="2:8">
      <c r="B312" s="326">
        <v>19</v>
      </c>
      <c r="C312" s="564">
        <v>33.300040000000003</v>
      </c>
      <c r="D312" s="566">
        <v>19.727820000000001</v>
      </c>
      <c r="E312" s="234">
        <v>34.124840000000013</v>
      </c>
      <c r="F312" s="234">
        <v>28.666</v>
      </c>
      <c r="G312" s="562">
        <v>49.059719999999999</v>
      </c>
      <c r="H312" s="567">
        <v>32.497619999999998</v>
      </c>
    </row>
    <row r="313" spans="2:8">
      <c r="B313" s="326">
        <v>20</v>
      </c>
      <c r="C313" s="564">
        <v>27.52741</v>
      </c>
      <c r="D313" s="566">
        <v>18.953600000000002</v>
      </c>
      <c r="E313" s="234">
        <v>30.729489999999998</v>
      </c>
      <c r="F313" s="234">
        <v>27.353429999999999</v>
      </c>
      <c r="G313" s="562">
        <v>44.293950000000002</v>
      </c>
      <c r="H313" s="567">
        <v>31.781790000000001</v>
      </c>
    </row>
    <row r="314" spans="2:8">
      <c r="B314" s="326">
        <v>21</v>
      </c>
      <c r="C314" s="564">
        <v>22.53209</v>
      </c>
      <c r="D314" s="566">
        <v>18.23987</v>
      </c>
      <c r="E314" s="234">
        <v>27.845960000000002</v>
      </c>
      <c r="F314" s="234">
        <v>26.089410000000001</v>
      </c>
      <c r="G314" s="562">
        <v>39.908540000000002</v>
      </c>
      <c r="H314" s="567">
        <v>31.12602</v>
      </c>
    </row>
    <row r="315" spans="2:8">
      <c r="B315" s="326">
        <v>22</v>
      </c>
      <c r="C315" s="564">
        <v>18.105499999999999</v>
      </c>
      <c r="D315" s="566">
        <v>17.530419999999999</v>
      </c>
      <c r="E315" s="234">
        <v>25.864799999999999</v>
      </c>
      <c r="F315" s="234">
        <v>25.297270000000001</v>
      </c>
      <c r="G315" s="562">
        <v>35.886200000000002</v>
      </c>
      <c r="H315" s="567">
        <v>30.514949999999999</v>
      </c>
    </row>
    <row r="316" spans="2:8">
      <c r="B316" s="326">
        <v>23</v>
      </c>
      <c r="C316" s="564">
        <v>14.14873</v>
      </c>
      <c r="D316" s="566">
        <v>16.829920000000001</v>
      </c>
      <c r="E316" s="234">
        <v>24.444230000000001</v>
      </c>
      <c r="F316" s="234">
        <v>24.67266</v>
      </c>
      <c r="G316" s="562">
        <v>32.112340000000003</v>
      </c>
      <c r="H316" s="567">
        <v>29.900110000000002</v>
      </c>
    </row>
    <row r="317" spans="2:8" ht="15.75" customHeight="1" thickBot="1">
      <c r="B317" s="328">
        <v>24</v>
      </c>
      <c r="C317" s="568">
        <v>10.81878</v>
      </c>
      <c r="D317" s="571">
        <v>16.228010000000001</v>
      </c>
      <c r="E317" s="570">
        <v>22.91207</v>
      </c>
      <c r="F317" s="570">
        <v>23.745100000000001</v>
      </c>
      <c r="G317" s="578">
        <v>28.693269999999998</v>
      </c>
      <c r="H317" s="572">
        <v>29.354979999999991</v>
      </c>
    </row>
    <row r="318" spans="2:8">
      <c r="B318" s="329"/>
    </row>
    <row r="324" spans="2:5" ht="15.75" customHeight="1">
      <c r="B324" s="556" t="s">
        <v>913</v>
      </c>
    </row>
    <row r="325" spans="2:5">
      <c r="B325" t="s">
        <v>129</v>
      </c>
    </row>
    <row r="326" spans="2:5">
      <c r="B326" s="147" t="s">
        <v>964</v>
      </c>
    </row>
    <row r="327" spans="2:5">
      <c r="B327" t="s">
        <v>131</v>
      </c>
    </row>
    <row r="328" spans="2:5" ht="15.75" customHeight="1" thickBot="1">
      <c r="B328" t="s">
        <v>82</v>
      </c>
    </row>
    <row r="329" spans="2:5">
      <c r="B329" s="302" t="s">
        <v>642</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s="551">
        <v>0</v>
      </c>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0</v>
      </c>
      <c r="D380" s="265"/>
      <c r="E380" s="265"/>
    </row>
    <row r="381" spans="2:5">
      <c r="B381" s="282">
        <v>1</v>
      </c>
      <c r="C381" s="551">
        <v>0</v>
      </c>
      <c r="D381" s="265"/>
      <c r="E381" s="265"/>
    </row>
    <row r="382" spans="2:5">
      <c r="B382" s="282">
        <v>2</v>
      </c>
      <c r="C382" s="551">
        <v>4</v>
      </c>
      <c r="D382" s="265"/>
      <c r="E382" s="265"/>
    </row>
    <row r="383" spans="2:5">
      <c r="B383" s="282">
        <v>3</v>
      </c>
      <c r="C383" s="551">
        <v>7</v>
      </c>
      <c r="D383" s="265"/>
      <c r="E383" s="265"/>
    </row>
    <row r="384" spans="2:5">
      <c r="B384" s="282">
        <v>4</v>
      </c>
      <c r="C384" s="551">
        <v>23</v>
      </c>
      <c r="D384" s="265"/>
      <c r="E384" s="265"/>
    </row>
    <row r="385" spans="2:5">
      <c r="B385" s="282">
        <v>5</v>
      </c>
      <c r="C385" s="551">
        <v>25</v>
      </c>
      <c r="D385" s="265"/>
      <c r="E385" s="265"/>
    </row>
    <row r="386" spans="2:5">
      <c r="B386" s="282">
        <v>6</v>
      </c>
      <c r="C386" s="551">
        <v>36</v>
      </c>
      <c r="D386" s="265"/>
      <c r="E386" s="265"/>
    </row>
    <row r="387" spans="2:5">
      <c r="B387" s="282">
        <v>7</v>
      </c>
      <c r="C387" s="551">
        <v>44</v>
      </c>
      <c r="D387" s="265"/>
      <c r="E387" s="265"/>
    </row>
    <row r="388" spans="2:5">
      <c r="B388" s="282">
        <v>8</v>
      </c>
      <c r="C388" s="551">
        <v>65</v>
      </c>
      <c r="D388" s="265"/>
      <c r="E388" s="265"/>
    </row>
    <row r="389" spans="2:5">
      <c r="B389" s="282">
        <v>9</v>
      </c>
      <c r="C389" s="551">
        <v>74</v>
      </c>
      <c r="D389" s="265"/>
      <c r="E389" s="265"/>
    </row>
    <row r="390" spans="2:5">
      <c r="B390" s="282">
        <v>10</v>
      </c>
      <c r="C390" s="551">
        <v>98</v>
      </c>
      <c r="D390" s="265"/>
      <c r="E390" s="265"/>
    </row>
    <row r="391" spans="2:5">
      <c r="B391" s="282">
        <v>11</v>
      </c>
      <c r="C391" s="551">
        <v>117</v>
      </c>
      <c r="D391" s="265"/>
      <c r="E391" s="265"/>
    </row>
    <row r="392" spans="2:5">
      <c r="B392" s="282">
        <v>12</v>
      </c>
      <c r="C392" s="551">
        <v>148</v>
      </c>
      <c r="D392" s="265"/>
      <c r="E392" s="265"/>
    </row>
    <row r="393" spans="2:5">
      <c r="B393" s="282">
        <v>13</v>
      </c>
      <c r="C393" s="551">
        <v>211</v>
      </c>
      <c r="D393" s="265"/>
      <c r="E393" s="265"/>
    </row>
    <row r="394" spans="2:5">
      <c r="B394" s="282">
        <v>14</v>
      </c>
      <c r="C394" s="551">
        <v>206</v>
      </c>
      <c r="D394" s="265"/>
      <c r="E394" s="265"/>
    </row>
    <row r="395" spans="2:5">
      <c r="B395" s="282">
        <v>15</v>
      </c>
      <c r="C395" s="551">
        <v>208</v>
      </c>
      <c r="D395" s="265"/>
      <c r="E395" s="265"/>
    </row>
    <row r="396" spans="2:5">
      <c r="B396" s="282">
        <v>16</v>
      </c>
      <c r="C396" s="551">
        <v>255</v>
      </c>
      <c r="D396" s="265"/>
      <c r="E396" s="265"/>
    </row>
    <row r="397" spans="2:5">
      <c r="B397" s="282">
        <v>17</v>
      </c>
      <c r="C397" s="551">
        <v>288</v>
      </c>
      <c r="D397" s="265"/>
      <c r="E397" s="265"/>
    </row>
    <row r="398" spans="2:5">
      <c r="B398" s="282">
        <v>18</v>
      </c>
      <c r="C398" s="551">
        <v>253</v>
      </c>
      <c r="D398" s="265"/>
      <c r="E398" s="265"/>
    </row>
    <row r="399" spans="2:5">
      <c r="B399" s="282">
        <v>19</v>
      </c>
      <c r="C399" s="551">
        <v>329</v>
      </c>
      <c r="D399" s="265"/>
      <c r="E399" s="265"/>
    </row>
    <row r="400" spans="2:5">
      <c r="B400" s="282">
        <v>20</v>
      </c>
      <c r="C400" s="551">
        <v>365</v>
      </c>
      <c r="D400" s="265"/>
      <c r="E400" s="265"/>
    </row>
    <row r="401" spans="2:5">
      <c r="B401" s="282">
        <v>21</v>
      </c>
      <c r="C401" s="551">
        <v>323</v>
      </c>
      <c r="D401" s="265"/>
      <c r="E401" s="265"/>
    </row>
    <row r="402" spans="2:5">
      <c r="B402" s="282">
        <v>22</v>
      </c>
      <c r="C402" s="551">
        <v>327</v>
      </c>
      <c r="D402" s="265"/>
      <c r="E402" s="265"/>
    </row>
    <row r="403" spans="2:5">
      <c r="B403" s="282">
        <v>23</v>
      </c>
      <c r="C403" s="551">
        <v>316</v>
      </c>
      <c r="D403" s="265"/>
      <c r="E403" s="265"/>
    </row>
    <row r="404" spans="2:5">
      <c r="B404" s="282">
        <v>24</v>
      </c>
      <c r="C404" s="551">
        <v>283</v>
      </c>
      <c r="D404" s="265"/>
      <c r="E404" s="265"/>
    </row>
    <row r="405" spans="2:5">
      <c r="B405" s="282">
        <v>25</v>
      </c>
      <c r="C405" s="551">
        <v>286</v>
      </c>
      <c r="D405" s="265"/>
      <c r="E405" s="265"/>
    </row>
    <row r="406" spans="2:5">
      <c r="B406" s="282">
        <v>26</v>
      </c>
      <c r="C406" s="551">
        <v>299</v>
      </c>
      <c r="D406" s="265"/>
      <c r="E406" s="265"/>
    </row>
    <row r="407" spans="2:5">
      <c r="B407" s="282">
        <v>27</v>
      </c>
      <c r="C407" s="551">
        <v>287</v>
      </c>
      <c r="D407" s="265"/>
      <c r="E407" s="265"/>
    </row>
    <row r="408" spans="2:5">
      <c r="B408" s="282">
        <v>28</v>
      </c>
      <c r="C408" s="551">
        <v>319</v>
      </c>
      <c r="D408" s="265"/>
      <c r="E408" s="265"/>
    </row>
    <row r="409" spans="2:5">
      <c r="B409" s="282">
        <v>29</v>
      </c>
      <c r="C409" s="551">
        <v>340</v>
      </c>
      <c r="D409" s="265"/>
      <c r="E409" s="265"/>
    </row>
    <row r="410" spans="2:5">
      <c r="B410" s="282">
        <v>30</v>
      </c>
      <c r="C410" s="551">
        <v>362</v>
      </c>
      <c r="D410" s="265"/>
      <c r="E410" s="265"/>
    </row>
    <row r="411" spans="2:5">
      <c r="B411" s="282">
        <v>31</v>
      </c>
      <c r="C411" s="551">
        <v>417</v>
      </c>
      <c r="D411" s="265"/>
      <c r="E411" s="265"/>
    </row>
    <row r="412" spans="2:5">
      <c r="B412" s="282">
        <v>32</v>
      </c>
      <c r="C412" s="551">
        <v>429</v>
      </c>
      <c r="D412" s="265"/>
      <c r="E412" s="265"/>
    </row>
    <row r="413" spans="2:5">
      <c r="B413" s="282">
        <v>33</v>
      </c>
      <c r="C413" s="551">
        <v>417</v>
      </c>
      <c r="D413" s="265"/>
      <c r="E413" s="265"/>
    </row>
    <row r="414" spans="2:5">
      <c r="B414" s="282">
        <v>34</v>
      </c>
      <c r="C414" s="551">
        <v>390</v>
      </c>
      <c r="D414" s="265"/>
      <c r="E414" s="265"/>
    </row>
    <row r="415" spans="2:5">
      <c r="B415" s="282">
        <v>35</v>
      </c>
      <c r="C415" s="551">
        <v>335</v>
      </c>
      <c r="D415" s="265"/>
      <c r="E415" s="265"/>
    </row>
    <row r="416" spans="2:5">
      <c r="B416" s="282">
        <v>36</v>
      </c>
      <c r="C416" s="551">
        <v>272</v>
      </c>
      <c r="D416" s="265"/>
      <c r="E416" s="265"/>
    </row>
    <row r="417" spans="2:5">
      <c r="B417" s="282">
        <v>37</v>
      </c>
      <c r="C417" s="551">
        <v>210</v>
      </c>
      <c r="D417" s="265"/>
      <c r="E417" s="265"/>
    </row>
    <row r="418" spans="2:5">
      <c r="B418" s="282">
        <v>38</v>
      </c>
      <c r="C418" s="551">
        <v>150</v>
      </c>
      <c r="D418" s="265"/>
      <c r="E418" s="265"/>
    </row>
    <row r="419" spans="2:5">
      <c r="B419" s="282">
        <v>39</v>
      </c>
      <c r="C419" s="551">
        <v>77</v>
      </c>
      <c r="D419" s="265"/>
      <c r="E419" s="265"/>
    </row>
    <row r="420" spans="2:5">
      <c r="B420" s="282">
        <v>40</v>
      </c>
      <c r="C420" s="551">
        <v>60</v>
      </c>
      <c r="D420" s="265"/>
      <c r="E420" s="265"/>
    </row>
    <row r="421" spans="2:5">
      <c r="B421" s="282">
        <v>41</v>
      </c>
      <c r="C421" s="551">
        <v>40</v>
      </c>
      <c r="D421" s="265"/>
      <c r="E421" s="265"/>
    </row>
    <row r="422" spans="2:5">
      <c r="B422" s="282">
        <v>42</v>
      </c>
      <c r="C422" s="551">
        <v>30</v>
      </c>
      <c r="D422" s="265"/>
      <c r="E422" s="265"/>
    </row>
    <row r="423" spans="2:5">
      <c r="B423" s="282">
        <v>43</v>
      </c>
      <c r="C423" s="551">
        <v>21</v>
      </c>
      <c r="D423" s="265"/>
      <c r="E423" s="265"/>
    </row>
    <row r="424" spans="2:5">
      <c r="B424" s="282">
        <v>44</v>
      </c>
      <c r="C424" s="551">
        <v>11</v>
      </c>
      <c r="D424" s="265"/>
      <c r="E424" s="265"/>
    </row>
    <row r="425" spans="2:5">
      <c r="B425" s="282">
        <v>45</v>
      </c>
      <c r="C425" s="551">
        <v>3</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643</v>
      </c>
    </row>
    <row r="478" spans="2:5" ht="15.75" customHeight="1" thickBot="1">
      <c r="B478" s="288">
        <v>98</v>
      </c>
      <c r="C478" s="6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ht="18.75" customHeight="1">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ht="15.75" customHeight="1">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ht="18.75" customHeight="1">
      <c r="B498" s="556"/>
      <c r="C498" s="817"/>
      <c r="D498" s="556"/>
      <c r="E498" s="556"/>
      <c r="F498" s="556"/>
      <c r="G498" s="556"/>
      <c r="H498" s="556"/>
      <c r="I498" s="265"/>
      <c r="J498" s="265"/>
      <c r="K498" s="556"/>
      <c r="L498" s="556"/>
      <c r="M498" s="556"/>
      <c r="N498" s="556"/>
      <c r="O498" s="556"/>
      <c r="P498" s="556"/>
      <c r="Q498" s="135"/>
      <c r="R498" s="135"/>
      <c r="S498" s="47"/>
      <c r="T498" s="47"/>
    </row>
    <row r="499" spans="2:22" ht="18.75" customHeight="1">
      <c r="B499" s="265"/>
      <c r="C499" s="265"/>
      <c r="D499" s="265"/>
      <c r="E499" s="265"/>
      <c r="F499" s="265"/>
      <c r="G499" s="265"/>
      <c r="H499" s="265"/>
      <c r="I499" s="556"/>
      <c r="J499" s="817"/>
      <c r="K499" s="265"/>
      <c r="L499" s="260"/>
      <c r="M499" s="939"/>
      <c r="N499" s="265"/>
      <c r="O499" s="265"/>
      <c r="P499" s="265"/>
      <c r="R499" s="147"/>
    </row>
    <row r="500" spans="2:22" ht="18" customHeight="1">
      <c r="B500" s="265"/>
      <c r="C500" s="539"/>
      <c r="D500" s="539"/>
      <c r="E500" s="539"/>
      <c r="F500" s="539"/>
      <c r="G500" s="539"/>
      <c r="H500" s="539"/>
      <c r="I500" s="265"/>
      <c r="J500" s="539"/>
      <c r="K500" s="539"/>
      <c r="L500" s="258"/>
      <c r="M500" s="305"/>
      <c r="N500" s="265"/>
      <c r="O500" s="265"/>
      <c r="P500" s="265"/>
      <c r="S500" s="285"/>
      <c r="T500" s="285"/>
      <c r="U500" s="285"/>
      <c r="V500" s="285"/>
    </row>
    <row r="501" spans="2:22">
      <c r="B501" s="265"/>
      <c r="C501" s="234"/>
      <c r="D501" s="539"/>
      <c r="E501" s="539"/>
      <c r="F501" s="539"/>
      <c r="G501" s="539"/>
      <c r="H501" s="539"/>
      <c r="I501" s="265"/>
      <c r="J501" s="234"/>
      <c r="K501" s="539"/>
      <c r="L501" s="258"/>
      <c r="M501" s="866"/>
      <c r="N501" s="265"/>
      <c r="O501" s="265"/>
      <c r="P501" s="265"/>
      <c r="R501" s="147"/>
      <c r="S501" s="285"/>
      <c r="T501" s="285"/>
      <c r="U501" s="285"/>
      <c r="V501" s="285"/>
    </row>
    <row r="502" spans="2:22">
      <c r="B502" s="265"/>
      <c r="C502" s="234"/>
      <c r="D502" s="539"/>
      <c r="E502" s="539"/>
      <c r="F502" s="539"/>
      <c r="G502" s="539"/>
      <c r="H502" s="539"/>
      <c r="I502" s="265"/>
      <c r="J502" s="234"/>
      <c r="K502" s="539"/>
      <c r="L502" s="539"/>
      <c r="M502" s="539"/>
      <c r="N502" s="265"/>
      <c r="O502" s="265"/>
      <c r="P502" s="265"/>
      <c r="R502" s="147"/>
      <c r="S502" s="285"/>
      <c r="T502" s="285"/>
      <c r="U502" s="285"/>
      <c r="V502" s="285"/>
    </row>
    <row r="503" spans="2:22">
      <c r="B503" s="265"/>
      <c r="C503" s="234"/>
      <c r="D503" s="539"/>
      <c r="E503" s="539"/>
      <c r="F503" s="539"/>
      <c r="G503" s="539"/>
      <c r="H503" s="539"/>
      <c r="I503" s="265"/>
      <c r="J503" s="234"/>
      <c r="K503" s="539"/>
      <c r="L503" s="539"/>
      <c r="M503" s="539"/>
      <c r="N503" s="265"/>
      <c r="O503" s="265"/>
      <c r="P503" s="265"/>
      <c r="R503" s="147"/>
      <c r="S503" s="285"/>
      <c r="T503" s="285"/>
      <c r="U503" s="285"/>
      <c r="V503" s="285"/>
    </row>
    <row r="504" spans="2:22">
      <c r="B504" s="265"/>
      <c r="C504" s="234"/>
      <c r="D504" s="539"/>
      <c r="E504" s="539"/>
      <c r="F504" s="539"/>
      <c r="G504" s="539"/>
      <c r="H504" s="539"/>
      <c r="I504" s="265"/>
      <c r="J504" s="234"/>
      <c r="K504" s="539"/>
      <c r="L504" s="539"/>
      <c r="M504" s="539"/>
      <c r="N504" s="265"/>
      <c r="O504" s="265"/>
      <c r="P504" s="265"/>
      <c r="R504" s="147"/>
      <c r="S504" s="285"/>
      <c r="T504" s="285"/>
      <c r="U504" s="285"/>
      <c r="V504" s="285"/>
    </row>
    <row r="505" spans="2:22">
      <c r="B505" s="265"/>
      <c r="C505" s="234"/>
      <c r="D505" s="539"/>
      <c r="E505" s="539"/>
      <c r="F505" s="539"/>
      <c r="G505" s="539"/>
      <c r="H505" s="539"/>
      <c r="I505" s="265"/>
      <c r="J505" s="234"/>
      <c r="K505" s="539"/>
      <c r="L505" s="539"/>
      <c r="M505" s="539"/>
      <c r="N505" s="265"/>
      <c r="O505" s="265"/>
      <c r="P505" s="265"/>
      <c r="R505" s="147"/>
      <c r="S505" s="285"/>
      <c r="T505" s="285"/>
      <c r="U505" s="285"/>
      <c r="V505" s="285"/>
    </row>
    <row r="506" spans="2:22">
      <c r="B506" s="265"/>
      <c r="C506" s="234"/>
      <c r="D506" s="539"/>
      <c r="E506" s="539"/>
      <c r="F506" s="539"/>
      <c r="G506" s="539"/>
      <c r="H506" s="539"/>
      <c r="I506" s="265"/>
      <c r="J506" s="234"/>
      <c r="K506" s="539"/>
      <c r="L506" s="539"/>
      <c r="M506" s="539"/>
      <c r="N506" s="265"/>
      <c r="O506" s="265"/>
      <c r="P506" s="265"/>
      <c r="R506" s="147"/>
      <c r="S506" s="285"/>
      <c r="T506" s="285"/>
      <c r="U506" s="285"/>
      <c r="V506" s="285"/>
    </row>
    <row r="507" spans="2:22">
      <c r="B507" s="265"/>
      <c r="C507" s="234"/>
      <c r="D507" s="539"/>
      <c r="E507" s="539"/>
      <c r="F507" s="539"/>
      <c r="G507" s="539"/>
      <c r="H507" s="539"/>
      <c r="I507" s="265"/>
      <c r="J507" s="234"/>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ht="18" customHeight="1">
      <c r="B510" s="265"/>
      <c r="C510" s="539"/>
      <c r="D510" s="539"/>
      <c r="E510" s="539"/>
      <c r="F510" s="539"/>
      <c r="G510" s="539"/>
      <c r="H510" s="539"/>
      <c r="I510" s="265"/>
      <c r="J510" s="539"/>
      <c r="K510" s="539"/>
      <c r="L510" s="539"/>
      <c r="M510" s="539"/>
      <c r="N510" s="539"/>
      <c r="O510" s="265"/>
      <c r="P510" s="265"/>
      <c r="R510" s="539"/>
      <c r="S510" s="285"/>
      <c r="T510" s="285"/>
      <c r="U510" s="520"/>
      <c r="V510" s="51"/>
    </row>
    <row r="511" spans="2:22">
      <c r="B511" s="265"/>
      <c r="C511" s="234"/>
      <c r="D511" s="825"/>
      <c r="E511" s="234"/>
      <c r="F511" s="234"/>
      <c r="G511" s="539"/>
      <c r="H511" s="539"/>
      <c r="I511" s="265"/>
      <c r="J511" s="539"/>
      <c r="K511" s="539"/>
      <c r="L511" s="539"/>
      <c r="M511" s="539"/>
      <c r="N511" s="265"/>
      <c r="O511" s="265"/>
      <c r="P511" s="265"/>
      <c r="R511" s="234"/>
      <c r="S511" s="285"/>
      <c r="T511" s="285"/>
      <c r="U511" s="285"/>
      <c r="V511" s="285"/>
    </row>
    <row r="512" spans="2:22">
      <c r="B512" s="265"/>
      <c r="C512" s="234"/>
      <c r="D512" s="825"/>
      <c r="E512" s="234"/>
      <c r="F512" s="234"/>
      <c r="G512" s="539"/>
      <c r="H512" s="539"/>
      <c r="I512" s="265"/>
      <c r="J512" s="539"/>
      <c r="K512" s="539"/>
      <c r="L512" s="539"/>
      <c r="M512" s="539"/>
      <c r="N512" s="265"/>
      <c r="O512" s="265"/>
      <c r="P512" s="265"/>
      <c r="R512" s="234"/>
      <c r="S512" s="285"/>
      <c r="T512" s="285"/>
      <c r="U512" s="285"/>
      <c r="V512" s="285"/>
    </row>
    <row r="513" spans="2:22">
      <c r="B513" s="265"/>
      <c r="C513" s="234"/>
      <c r="D513" s="825"/>
      <c r="E513" s="234"/>
      <c r="F513" s="234"/>
      <c r="G513" s="539"/>
      <c r="H513" s="539"/>
      <c r="I513" s="265"/>
      <c r="J513" s="539"/>
      <c r="K513" s="539"/>
      <c r="L513" s="539"/>
      <c r="M513" s="539"/>
      <c r="N513" s="265"/>
      <c r="O513" s="265"/>
      <c r="P513" s="265"/>
      <c r="R513" s="234"/>
      <c r="S513" s="285"/>
      <c r="T513" s="285"/>
      <c r="U513" s="285"/>
      <c r="V513" s="285"/>
    </row>
    <row r="514" spans="2:22">
      <c r="B514" s="265"/>
      <c r="C514" s="234"/>
      <c r="D514" s="825"/>
      <c r="E514" s="234"/>
      <c r="F514" s="234"/>
      <c r="G514" s="539"/>
      <c r="H514" s="539"/>
      <c r="I514" s="265"/>
      <c r="J514" s="539"/>
      <c r="K514" s="539"/>
      <c r="L514" s="539"/>
      <c r="M514" s="539"/>
      <c r="N514" s="265"/>
      <c r="O514" s="265"/>
      <c r="P514" s="265"/>
      <c r="R514" s="234"/>
      <c r="S514" s="285"/>
      <c r="T514" s="285"/>
      <c r="U514" s="285"/>
      <c r="V514" s="285"/>
    </row>
    <row r="515" spans="2:22">
      <c r="B515" s="265"/>
      <c r="C515" s="234"/>
      <c r="D515" s="825"/>
      <c r="E515" s="234"/>
      <c r="F515" s="234"/>
      <c r="G515" s="539"/>
      <c r="H515" s="539"/>
      <c r="I515" s="265"/>
      <c r="J515" s="539"/>
      <c r="K515" s="539"/>
      <c r="L515" s="539"/>
      <c r="M515" s="539"/>
      <c r="N515" s="265"/>
      <c r="O515" s="265"/>
      <c r="P515" s="265"/>
      <c r="R515" s="234"/>
      <c r="S515" s="285"/>
      <c r="T515" s="285"/>
      <c r="U515" s="285"/>
      <c r="V515" s="285"/>
    </row>
    <row r="516" spans="2:22">
      <c r="B516" s="265"/>
      <c r="C516" s="234"/>
      <c r="D516" s="825"/>
      <c r="E516" s="234"/>
      <c r="F516" s="234"/>
      <c r="G516" s="539"/>
      <c r="H516" s="539"/>
      <c r="I516" s="265"/>
      <c r="J516" s="539"/>
      <c r="K516" s="539"/>
      <c r="L516" s="539"/>
      <c r="M516" s="539"/>
      <c r="N516" s="265"/>
      <c r="O516" s="265"/>
      <c r="P516" s="265"/>
      <c r="R516" s="234"/>
      <c r="S516" s="285"/>
      <c r="T516" s="285"/>
      <c r="U516" s="285"/>
      <c r="V516" s="285"/>
    </row>
    <row r="517" spans="2:22">
      <c r="B517" s="265"/>
      <c r="C517" s="234"/>
      <c r="D517" s="825"/>
      <c r="E517" s="234"/>
      <c r="F517" s="234"/>
      <c r="G517" s="539"/>
      <c r="H517" s="539"/>
      <c r="I517" s="265"/>
      <c r="J517" s="539"/>
      <c r="K517" s="539"/>
      <c r="L517" s="539"/>
      <c r="M517" s="539"/>
      <c r="N517" s="265"/>
      <c r="O517" s="265"/>
      <c r="P517" s="265"/>
      <c r="R517" s="234"/>
      <c r="S517" s="285"/>
      <c r="T517" s="285"/>
      <c r="U517" s="285"/>
      <c r="V517" s="285"/>
    </row>
    <row r="518" spans="2:22">
      <c r="B518" s="265"/>
      <c r="C518" s="539"/>
      <c r="D518" s="539"/>
      <c r="E518" s="539"/>
      <c r="F518" s="539"/>
      <c r="G518" s="539"/>
      <c r="H518" s="539"/>
      <c r="I518" s="265"/>
      <c r="J518" s="539"/>
      <c r="K518" s="539"/>
      <c r="L518" s="539"/>
      <c r="M518" s="539"/>
      <c r="N518" s="265"/>
      <c r="O518" s="265"/>
      <c r="P518" s="265"/>
      <c r="R518" s="539"/>
      <c r="S518" s="285"/>
      <c r="T518" s="285"/>
      <c r="U518" s="285"/>
      <c r="V518" s="285"/>
    </row>
    <row r="519" spans="2:22">
      <c r="B519" s="265"/>
      <c r="C519" s="539"/>
      <c r="D519" s="539"/>
      <c r="E519" s="539"/>
      <c r="F519" s="539"/>
      <c r="G519" s="539"/>
      <c r="H519" s="539"/>
      <c r="I519" s="265"/>
      <c r="J519" s="539"/>
      <c r="K519" s="539"/>
      <c r="L519" s="539"/>
      <c r="M519" s="539"/>
      <c r="N519" s="265"/>
      <c r="O519" s="265"/>
      <c r="P519" s="265"/>
      <c r="R519" s="539"/>
      <c r="S519" s="285"/>
      <c r="T519" s="285"/>
      <c r="U519" s="285"/>
      <c r="V519" s="285"/>
    </row>
    <row r="520" spans="2:22" ht="18" customHeight="1">
      <c r="B520" s="265"/>
      <c r="C520" s="539"/>
      <c r="D520" s="539"/>
      <c r="E520" s="539"/>
      <c r="F520" s="539"/>
      <c r="G520" s="539"/>
      <c r="H520" s="539"/>
      <c r="I520" s="265"/>
      <c r="J520" s="539"/>
      <c r="K520" s="539"/>
      <c r="L520" s="539"/>
      <c r="M520" s="539"/>
      <c r="N520" s="539"/>
      <c r="O520" s="265"/>
      <c r="P520" s="265"/>
      <c r="R520" s="539"/>
      <c r="S520" s="285"/>
      <c r="T520" s="285"/>
      <c r="U520" s="520"/>
      <c r="V520" s="51"/>
    </row>
    <row r="521" spans="2:22">
      <c r="B521" s="265"/>
      <c r="C521" s="234"/>
      <c r="D521" s="825"/>
      <c r="E521" s="234"/>
      <c r="F521" s="234"/>
      <c r="G521" s="265"/>
      <c r="H521" s="265"/>
      <c r="I521" s="265"/>
      <c r="J521" s="265"/>
      <c r="K521" s="265"/>
      <c r="L521" s="265"/>
      <c r="M521" s="265"/>
      <c r="N521" s="265"/>
      <c r="O521" s="265"/>
      <c r="P521" s="265"/>
      <c r="R521" s="234"/>
    </row>
    <row r="522" spans="2:22">
      <c r="B522" s="265"/>
      <c r="C522" s="234"/>
      <c r="D522" s="825"/>
      <c r="E522" s="234"/>
      <c r="F522" s="234"/>
      <c r="G522" s="265"/>
      <c r="H522" s="265"/>
      <c r="I522" s="265"/>
      <c r="J522" s="265"/>
      <c r="K522" s="265"/>
      <c r="L522" s="265"/>
      <c r="M522" s="265"/>
      <c r="N522" s="265"/>
      <c r="O522" s="265"/>
      <c r="P522" s="265"/>
      <c r="R522" s="234"/>
    </row>
    <row r="523" spans="2:22">
      <c r="B523" s="265"/>
      <c r="C523" s="234"/>
      <c r="D523" s="825"/>
      <c r="E523" s="234"/>
      <c r="F523" s="234"/>
      <c r="G523" s="265"/>
      <c r="H523" s="265"/>
      <c r="I523" s="265"/>
      <c r="J523" s="265"/>
      <c r="K523" s="265"/>
      <c r="L523" s="265"/>
      <c r="M523" s="265"/>
      <c r="N523" s="265"/>
      <c r="O523" s="265"/>
      <c r="P523" s="265"/>
      <c r="R523" s="234"/>
    </row>
    <row r="524" spans="2:22">
      <c r="B524" s="265"/>
      <c r="C524" s="234"/>
      <c r="D524" s="825"/>
      <c r="E524" s="234"/>
      <c r="F524" s="234"/>
      <c r="G524" s="265"/>
      <c r="H524" s="265"/>
      <c r="I524" s="265"/>
      <c r="J524" s="265"/>
      <c r="K524" s="265"/>
      <c r="L524" s="265"/>
      <c r="M524" s="265"/>
      <c r="N524" s="265"/>
      <c r="O524" s="265"/>
      <c r="P524" s="265"/>
      <c r="R524" s="234"/>
    </row>
    <row r="525" spans="2:22">
      <c r="B525" s="265"/>
      <c r="C525" s="234"/>
      <c r="D525" s="825"/>
      <c r="E525" s="234"/>
      <c r="F525" s="234"/>
      <c r="G525" s="265"/>
      <c r="H525" s="265"/>
      <c r="I525" s="265"/>
      <c r="J525" s="265"/>
      <c r="K525" s="265"/>
      <c r="L525" s="265"/>
      <c r="M525" s="265"/>
      <c r="N525" s="265"/>
      <c r="O525" s="265"/>
      <c r="P525" s="265"/>
      <c r="R525" s="234"/>
    </row>
    <row r="526" spans="2:22">
      <c r="B526" s="265"/>
      <c r="C526" s="234"/>
      <c r="D526" s="825"/>
      <c r="E526" s="234"/>
      <c r="F526" s="234"/>
      <c r="G526" s="265"/>
      <c r="H526" s="265"/>
      <c r="I526" s="265"/>
      <c r="J526" s="265"/>
      <c r="K526" s="265"/>
      <c r="L526" s="265"/>
      <c r="M526" s="265"/>
      <c r="N526" s="265"/>
      <c r="O526" s="265"/>
      <c r="P526" s="265"/>
      <c r="R526" s="234"/>
    </row>
    <row r="527" spans="2:22">
      <c r="B527" s="265"/>
      <c r="C527" s="234"/>
      <c r="D527" s="825"/>
      <c r="E527" s="234"/>
      <c r="F527" s="234"/>
      <c r="G527" s="265"/>
      <c r="H527" s="265"/>
      <c r="I527" s="265"/>
      <c r="J527" s="265"/>
      <c r="K527" s="265"/>
      <c r="L527" s="265"/>
      <c r="M527" s="265"/>
      <c r="N527" s="265"/>
      <c r="O527" s="265"/>
      <c r="P527" s="265"/>
      <c r="R527" s="234"/>
    </row>
    <row r="528" spans="2:22">
      <c r="B528" s="265"/>
      <c r="C528" s="265"/>
      <c r="D528" s="265"/>
      <c r="E528" s="265"/>
      <c r="F528" s="265"/>
      <c r="G528" s="265"/>
      <c r="H528" s="265"/>
      <c r="I528" s="265"/>
      <c r="J528" s="265"/>
      <c r="K528" s="265"/>
      <c r="L528" s="265"/>
      <c r="M528" s="265"/>
      <c r="N528" s="265"/>
      <c r="O528" s="265"/>
      <c r="P528" s="265"/>
      <c r="R528" s="265"/>
    </row>
    <row r="529" spans="2:22" ht="18.75" customHeight="1">
      <c r="B529" s="265"/>
      <c r="C529" s="265"/>
      <c r="D529" s="265"/>
      <c r="E529" s="265"/>
      <c r="F529" s="265"/>
      <c r="G529" s="265"/>
      <c r="H529" s="265"/>
      <c r="I529" s="556"/>
      <c r="J529" s="817"/>
      <c r="K529" s="265"/>
      <c r="L529" s="260"/>
      <c r="M529" s="939"/>
      <c r="N529" s="265"/>
      <c r="O529" s="265"/>
      <c r="P529" s="265"/>
      <c r="R529" s="265"/>
    </row>
    <row r="530" spans="2:22" ht="18" customHeight="1">
      <c r="B530" s="265"/>
      <c r="C530" s="539"/>
      <c r="D530" s="539"/>
      <c r="E530" s="539"/>
      <c r="F530" s="539"/>
      <c r="G530" s="539"/>
      <c r="H530" s="539"/>
      <c r="I530" s="265"/>
      <c r="J530" s="539"/>
      <c r="K530" s="539"/>
      <c r="L530" s="258"/>
      <c r="M530" s="305"/>
      <c r="N530" s="265"/>
      <c r="O530" s="265"/>
      <c r="P530" s="265"/>
      <c r="R530" s="539"/>
      <c r="S530" s="285"/>
      <c r="T530" s="285"/>
      <c r="U530" s="285"/>
      <c r="V530" s="285"/>
    </row>
    <row r="531" spans="2:22">
      <c r="B531" s="265"/>
      <c r="C531" s="234"/>
      <c r="D531" s="539"/>
      <c r="E531" s="539"/>
      <c r="F531" s="539"/>
      <c r="G531" s="539"/>
      <c r="H531" s="539"/>
      <c r="I531" s="265"/>
      <c r="J531" s="234"/>
      <c r="K531" s="539"/>
      <c r="L531" s="258"/>
      <c r="M531" s="866"/>
      <c r="N531" s="265"/>
      <c r="O531" s="265"/>
      <c r="P531" s="265"/>
      <c r="R531" s="539"/>
      <c r="S531" s="285"/>
      <c r="T531" s="285"/>
      <c r="U531" s="285"/>
      <c r="V531" s="285"/>
    </row>
    <row r="532" spans="2:22">
      <c r="B532" s="265"/>
      <c r="C532" s="234"/>
      <c r="D532" s="539"/>
      <c r="E532" s="539"/>
      <c r="F532" s="539"/>
      <c r="G532" s="539"/>
      <c r="H532" s="539"/>
      <c r="I532" s="265"/>
      <c r="J532" s="234"/>
      <c r="K532" s="539"/>
      <c r="L532" s="539"/>
      <c r="M532" s="539"/>
      <c r="N532" s="265"/>
      <c r="O532" s="265"/>
      <c r="P532" s="265"/>
      <c r="R532" s="539"/>
      <c r="S532" s="285"/>
      <c r="T532" s="285"/>
      <c r="U532" s="285"/>
      <c r="V532" s="285"/>
    </row>
    <row r="533" spans="2:22">
      <c r="B533" s="265"/>
      <c r="C533" s="234"/>
      <c r="D533" s="539"/>
      <c r="E533" s="539"/>
      <c r="F533" s="539"/>
      <c r="G533" s="539"/>
      <c r="H533" s="539"/>
      <c r="I533" s="265"/>
      <c r="J533" s="234"/>
      <c r="K533" s="539"/>
      <c r="L533" s="539"/>
      <c r="M533" s="539"/>
      <c r="N533" s="265"/>
      <c r="O533" s="265"/>
      <c r="P533" s="265"/>
      <c r="R533" s="539"/>
      <c r="S533" s="285"/>
      <c r="T533" s="285"/>
      <c r="U533" s="285"/>
      <c r="V533" s="285"/>
    </row>
    <row r="534" spans="2:22">
      <c r="B534" s="265"/>
      <c r="C534" s="234"/>
      <c r="D534" s="539"/>
      <c r="E534" s="539"/>
      <c r="F534" s="539"/>
      <c r="G534" s="539"/>
      <c r="H534" s="539"/>
      <c r="I534" s="265"/>
      <c r="J534" s="234"/>
      <c r="K534" s="539"/>
      <c r="L534" s="539"/>
      <c r="M534" s="539"/>
      <c r="N534" s="265"/>
      <c r="O534" s="265"/>
      <c r="P534" s="265"/>
      <c r="R534" s="539"/>
      <c r="S534" s="285"/>
      <c r="T534" s="285"/>
      <c r="U534" s="285"/>
      <c r="V534" s="285"/>
    </row>
    <row r="535" spans="2:22">
      <c r="B535" s="265"/>
      <c r="C535" s="234"/>
      <c r="D535" s="539"/>
      <c r="E535" s="539"/>
      <c r="F535" s="539"/>
      <c r="G535" s="539"/>
      <c r="H535" s="539"/>
      <c r="I535" s="265"/>
      <c r="J535" s="234"/>
      <c r="K535" s="539"/>
      <c r="L535" s="539"/>
      <c r="M535" s="539"/>
      <c r="N535" s="265"/>
      <c r="O535" s="265"/>
      <c r="P535" s="265"/>
      <c r="R535" s="539"/>
      <c r="S535" s="285"/>
      <c r="T535" s="285"/>
      <c r="U535" s="285"/>
      <c r="V535" s="285"/>
    </row>
    <row r="536" spans="2:22">
      <c r="B536" s="265"/>
      <c r="C536" s="234"/>
      <c r="D536" s="539"/>
      <c r="E536" s="539"/>
      <c r="F536" s="539"/>
      <c r="G536" s="539"/>
      <c r="H536" s="539"/>
      <c r="I536" s="265"/>
      <c r="J536" s="234"/>
      <c r="K536" s="539"/>
      <c r="L536" s="539"/>
      <c r="M536" s="539"/>
      <c r="N536" s="265"/>
      <c r="O536" s="265"/>
      <c r="P536" s="265"/>
      <c r="R536" s="539"/>
      <c r="S536" s="285"/>
      <c r="T536" s="285"/>
      <c r="U536" s="285"/>
      <c r="V536" s="285"/>
    </row>
    <row r="537" spans="2:22">
      <c r="B537" s="265"/>
      <c r="C537" s="234"/>
      <c r="D537" s="539"/>
      <c r="E537" s="539"/>
      <c r="F537" s="539"/>
      <c r="G537" s="539"/>
      <c r="H537" s="539"/>
      <c r="I537" s="265"/>
      <c r="J537" s="234"/>
      <c r="K537" s="539"/>
      <c r="L537" s="539"/>
      <c r="M537" s="539"/>
      <c r="N537" s="265"/>
      <c r="O537" s="265"/>
      <c r="P537" s="265"/>
      <c r="R537" s="539"/>
      <c r="S537" s="285"/>
      <c r="T537" s="285"/>
      <c r="U537" s="285"/>
      <c r="V537" s="285"/>
    </row>
    <row r="538" spans="2:22">
      <c r="B538" s="265"/>
      <c r="C538" s="539"/>
      <c r="D538" s="539"/>
      <c r="E538" s="539"/>
      <c r="F538" s="539"/>
      <c r="G538" s="539"/>
      <c r="H538" s="539"/>
      <c r="I538" s="265"/>
      <c r="J538" s="539"/>
      <c r="K538" s="539"/>
      <c r="L538" s="539"/>
      <c r="M538" s="539"/>
      <c r="N538" s="265"/>
      <c r="O538" s="265"/>
      <c r="P538" s="265"/>
      <c r="R538" s="539"/>
      <c r="S538" s="285"/>
      <c r="T538" s="285"/>
      <c r="U538" s="285"/>
      <c r="V538" s="285"/>
    </row>
    <row r="539" spans="2:22">
      <c r="B539" s="265"/>
      <c r="C539" s="539"/>
      <c r="D539" s="539"/>
      <c r="E539" s="539"/>
      <c r="F539" s="539"/>
      <c r="G539" s="539"/>
      <c r="H539" s="539"/>
      <c r="I539" s="265"/>
      <c r="J539" s="539"/>
      <c r="K539" s="539"/>
      <c r="L539" s="539"/>
      <c r="M539" s="539"/>
      <c r="N539" s="265"/>
      <c r="O539" s="265"/>
      <c r="P539" s="265"/>
      <c r="R539" s="539"/>
      <c r="S539" s="285"/>
      <c r="T539" s="285"/>
      <c r="U539" s="285"/>
      <c r="V539" s="285"/>
    </row>
    <row r="540" spans="2:22" ht="18" customHeight="1">
      <c r="B540" s="265"/>
      <c r="C540" s="539"/>
      <c r="D540" s="539"/>
      <c r="E540" s="539"/>
      <c r="F540" s="539"/>
      <c r="G540" s="539"/>
      <c r="H540" s="539"/>
      <c r="I540" s="265"/>
      <c r="J540" s="539"/>
      <c r="K540" s="539"/>
      <c r="L540" s="539"/>
      <c r="M540" s="539"/>
      <c r="N540" s="539"/>
      <c r="O540" s="265"/>
      <c r="P540" s="265"/>
      <c r="R540" s="539"/>
      <c r="S540" s="285"/>
      <c r="T540" s="285"/>
      <c r="U540" s="520"/>
      <c r="V540" s="51"/>
    </row>
    <row r="541" spans="2:22">
      <c r="B541" s="265"/>
      <c r="C541" s="234"/>
      <c r="D541" s="825"/>
      <c r="E541" s="234"/>
      <c r="F541" s="234"/>
      <c r="G541" s="539"/>
      <c r="H541" s="539"/>
      <c r="I541" s="265"/>
      <c r="J541" s="539"/>
      <c r="K541" s="539"/>
      <c r="L541" s="539"/>
      <c r="M541" s="539"/>
      <c r="N541" s="265"/>
      <c r="O541" s="265"/>
      <c r="P541" s="265"/>
      <c r="R541" s="234"/>
      <c r="S541" s="285"/>
      <c r="T541" s="285"/>
      <c r="U541" s="285"/>
      <c r="V541" s="285"/>
    </row>
    <row r="542" spans="2:22">
      <c r="B542" s="265"/>
      <c r="C542" s="234"/>
      <c r="D542" s="825"/>
      <c r="E542" s="234"/>
      <c r="F542" s="234"/>
      <c r="G542" s="539"/>
      <c r="H542" s="539"/>
      <c r="I542" s="265"/>
      <c r="J542" s="539"/>
      <c r="K542" s="539"/>
      <c r="L542" s="539"/>
      <c r="M542" s="539"/>
      <c r="N542" s="265"/>
      <c r="O542" s="265"/>
      <c r="P542" s="265"/>
      <c r="R542" s="234"/>
      <c r="S542" s="285"/>
      <c r="T542" s="285"/>
      <c r="U542" s="285"/>
      <c r="V542" s="285"/>
    </row>
    <row r="543" spans="2:22">
      <c r="B543" s="265"/>
      <c r="C543" s="234"/>
      <c r="D543" s="825"/>
      <c r="E543" s="234"/>
      <c r="F543" s="234"/>
      <c r="G543" s="539"/>
      <c r="H543" s="539"/>
      <c r="I543" s="265"/>
      <c r="J543" s="539"/>
      <c r="K543" s="539"/>
      <c r="L543" s="539"/>
      <c r="M543" s="539"/>
      <c r="N543" s="265"/>
      <c r="O543" s="265"/>
      <c r="P543" s="265"/>
      <c r="R543" s="234"/>
      <c r="S543" s="285"/>
      <c r="T543" s="285"/>
      <c r="U543" s="285"/>
      <c r="V543" s="285"/>
    </row>
    <row r="544" spans="2:22">
      <c r="B544" s="265"/>
      <c r="C544" s="234"/>
      <c r="D544" s="825"/>
      <c r="E544" s="234"/>
      <c r="F544" s="234"/>
      <c r="G544" s="539"/>
      <c r="H544" s="539"/>
      <c r="I544" s="265"/>
      <c r="J544" s="539"/>
      <c r="K544" s="539"/>
      <c r="L544" s="539"/>
      <c r="M544" s="539"/>
      <c r="N544" s="265"/>
      <c r="O544" s="265"/>
      <c r="P544" s="265"/>
      <c r="R544" s="234"/>
      <c r="S544" s="285"/>
      <c r="T544" s="285"/>
      <c r="U544" s="285"/>
      <c r="V544" s="285"/>
    </row>
    <row r="545" spans="2:22">
      <c r="B545" s="265"/>
      <c r="C545" s="234"/>
      <c r="D545" s="825"/>
      <c r="E545" s="234"/>
      <c r="F545" s="234"/>
      <c r="G545" s="539"/>
      <c r="H545" s="539"/>
      <c r="I545" s="265"/>
      <c r="J545" s="539"/>
      <c r="K545" s="539"/>
      <c r="L545" s="539"/>
      <c r="M545" s="539"/>
      <c r="N545" s="265"/>
      <c r="O545" s="265"/>
      <c r="P545" s="265"/>
      <c r="R545" s="234"/>
      <c r="S545" s="285"/>
      <c r="T545" s="285"/>
      <c r="U545" s="285"/>
      <c r="V545" s="285"/>
    </row>
    <row r="546" spans="2:22">
      <c r="B546" s="265"/>
      <c r="C546" s="234"/>
      <c r="D546" s="825"/>
      <c r="E546" s="234"/>
      <c r="F546" s="234"/>
      <c r="G546" s="539"/>
      <c r="H546" s="539"/>
      <c r="I546" s="265"/>
      <c r="J546" s="539"/>
      <c r="K546" s="539"/>
      <c r="L546" s="539"/>
      <c r="M546" s="539"/>
      <c r="N546" s="265"/>
      <c r="O546" s="265"/>
      <c r="P546" s="265"/>
      <c r="R546" s="234"/>
      <c r="S546" s="285"/>
      <c r="T546" s="285"/>
      <c r="U546" s="285"/>
      <c r="V546" s="285"/>
    </row>
    <row r="547" spans="2:22">
      <c r="B547" s="265"/>
      <c r="C547" s="234"/>
      <c r="D547" s="825"/>
      <c r="E547" s="234"/>
      <c r="F547" s="234"/>
      <c r="G547" s="539"/>
      <c r="H547" s="539"/>
      <c r="I547" s="265"/>
      <c r="J547" s="539"/>
      <c r="K547" s="539"/>
      <c r="L547" s="539"/>
      <c r="M547" s="539"/>
      <c r="N547" s="265"/>
      <c r="O547" s="265"/>
      <c r="P547" s="265"/>
      <c r="R547" s="234"/>
      <c r="S547" s="285"/>
      <c r="T547" s="285"/>
      <c r="U547" s="285"/>
      <c r="V547" s="285"/>
    </row>
    <row r="548" spans="2:22">
      <c r="B548" s="265"/>
      <c r="C548" s="539"/>
      <c r="D548" s="539"/>
      <c r="E548" s="539"/>
      <c r="F548" s="539"/>
      <c r="G548" s="539"/>
      <c r="H548" s="539"/>
      <c r="I548" s="265"/>
      <c r="J548" s="539"/>
      <c r="K548" s="539"/>
      <c r="L548" s="539"/>
      <c r="M548" s="539"/>
      <c r="N548" s="265"/>
      <c r="O548" s="265"/>
      <c r="P548" s="265"/>
      <c r="R548" s="539"/>
      <c r="S548" s="285"/>
      <c r="T548" s="285"/>
      <c r="U548" s="285"/>
      <c r="V548" s="285"/>
    </row>
    <row r="549" spans="2:22">
      <c r="B549" s="265"/>
      <c r="C549" s="539"/>
      <c r="D549" s="539"/>
      <c r="E549" s="539"/>
      <c r="F549" s="539"/>
      <c r="G549" s="539"/>
      <c r="H549" s="539"/>
      <c r="I549" s="265"/>
      <c r="J549" s="539"/>
      <c r="K549" s="539"/>
      <c r="L549" s="539"/>
      <c r="M549" s="539"/>
      <c r="N549" s="265"/>
      <c r="O549" s="265"/>
      <c r="P549" s="265"/>
      <c r="R549" s="539"/>
      <c r="S549" s="285"/>
      <c r="T549" s="285"/>
      <c r="U549" s="285"/>
      <c r="V549" s="285"/>
    </row>
    <row r="550" spans="2:22" ht="18" customHeight="1">
      <c r="B550" s="265"/>
      <c r="C550" s="539"/>
      <c r="D550" s="539"/>
      <c r="E550" s="539"/>
      <c r="F550" s="539"/>
      <c r="G550" s="539"/>
      <c r="H550" s="539"/>
      <c r="I550" s="265"/>
      <c r="J550" s="539"/>
      <c r="K550" s="539"/>
      <c r="L550" s="539"/>
      <c r="M550" s="539"/>
      <c r="N550" s="539"/>
      <c r="O550" s="265"/>
      <c r="P550" s="265"/>
      <c r="R550" s="539"/>
      <c r="S550" s="285"/>
      <c r="T550" s="285"/>
      <c r="U550" s="520"/>
      <c r="V550" s="51"/>
    </row>
    <row r="551" spans="2:22">
      <c r="B551" s="265"/>
      <c r="C551" s="234"/>
      <c r="D551" s="825"/>
      <c r="E551" s="234"/>
      <c r="F551" s="234"/>
      <c r="G551" s="265"/>
      <c r="H551" s="265"/>
      <c r="I551" s="265"/>
      <c r="J551" s="265"/>
      <c r="K551" s="265"/>
      <c r="L551" s="265"/>
      <c r="M551" s="265"/>
      <c r="N551" s="265"/>
      <c r="O551" s="265"/>
      <c r="P551" s="265"/>
      <c r="R551" s="234"/>
    </row>
    <row r="552" spans="2:22">
      <c r="B552" s="265"/>
      <c r="C552" s="234"/>
      <c r="D552" s="825"/>
      <c r="E552" s="234"/>
      <c r="F552" s="234"/>
      <c r="G552" s="265"/>
      <c r="H552" s="265"/>
      <c r="I552" s="265"/>
      <c r="J552" s="265"/>
      <c r="K552" s="265"/>
      <c r="L552" s="265"/>
      <c r="M552" s="265"/>
      <c r="N552" s="265"/>
      <c r="O552" s="265"/>
      <c r="P552" s="265"/>
      <c r="R552" s="234"/>
    </row>
    <row r="553" spans="2:22">
      <c r="B553" s="265"/>
      <c r="C553" s="234"/>
      <c r="D553" s="825"/>
      <c r="E553" s="234"/>
      <c r="F553" s="234"/>
      <c r="G553" s="265"/>
      <c r="H553" s="265"/>
      <c r="I553" s="265"/>
      <c r="J553" s="265"/>
      <c r="K553" s="265"/>
      <c r="L553" s="265"/>
      <c r="M553" s="265"/>
      <c r="N553" s="265"/>
      <c r="O553" s="265"/>
      <c r="P553" s="265"/>
      <c r="R553" s="234"/>
    </row>
    <row r="554" spans="2:22">
      <c r="B554" s="265"/>
      <c r="C554" s="234"/>
      <c r="D554" s="825"/>
      <c r="E554" s="234"/>
      <c r="F554" s="234"/>
      <c r="G554" s="265"/>
      <c r="H554" s="265"/>
      <c r="I554" s="265"/>
      <c r="J554" s="265"/>
      <c r="K554" s="265"/>
      <c r="L554" s="265"/>
      <c r="M554" s="265"/>
      <c r="N554" s="265"/>
      <c r="O554" s="265"/>
      <c r="P554" s="265"/>
      <c r="R554" s="234"/>
    </row>
    <row r="555" spans="2:22">
      <c r="B555" s="265"/>
      <c r="C555" s="234"/>
      <c r="D555" s="825"/>
      <c r="E555" s="234"/>
      <c r="F555" s="234"/>
      <c r="G555" s="265"/>
      <c r="H555" s="265"/>
      <c r="I555" s="265"/>
      <c r="J555" s="265"/>
      <c r="K555" s="265"/>
      <c r="L555" s="265"/>
      <c r="M555" s="265"/>
      <c r="N555" s="265"/>
      <c r="O555" s="265"/>
      <c r="P555" s="265"/>
      <c r="R555" s="234"/>
    </row>
    <row r="556" spans="2:22">
      <c r="B556" s="265"/>
      <c r="C556" s="234"/>
      <c r="D556" s="825"/>
      <c r="E556" s="234"/>
      <c r="F556" s="234"/>
      <c r="G556" s="265"/>
      <c r="H556" s="265"/>
      <c r="I556" s="265"/>
      <c r="J556" s="265"/>
      <c r="K556" s="265"/>
      <c r="L556" s="265"/>
      <c r="M556" s="265"/>
      <c r="N556" s="265"/>
      <c r="O556" s="265"/>
      <c r="P556" s="265"/>
      <c r="R556" s="234"/>
    </row>
    <row r="557" spans="2:22">
      <c r="B557" s="265"/>
      <c r="C557" s="234"/>
      <c r="D557" s="825"/>
      <c r="E557" s="234"/>
      <c r="F557" s="234"/>
      <c r="G557" s="265"/>
      <c r="H557" s="265"/>
      <c r="I557" s="265"/>
      <c r="J557" s="265"/>
      <c r="K557" s="265"/>
      <c r="L557" s="265"/>
      <c r="M557" s="265"/>
      <c r="N557" s="265"/>
      <c r="O557" s="265"/>
      <c r="P557" s="265"/>
      <c r="R557" s="234"/>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transitionEvaluation="1" codeName="Sheet21">
    <pageSetUpPr fitToPage="1"/>
  </sheetPr>
  <dimension ref="A3:Z579"/>
  <sheetViews>
    <sheetView showGridLines="0" zoomScale="75" zoomScaleNormal="75" workbookViewId="0"/>
  </sheetViews>
  <sheetFormatPr defaultColWidth="9.77734375" defaultRowHeight="15"/>
  <cols>
    <col min="2" max="2" width="8.88671875" customWidth="1"/>
    <col min="8" max="8" width="7.77734375" customWidth="1"/>
    <col min="9" max="15" width="8.77734375" customWidth="1"/>
    <col min="16" max="16" width="11.21875" customWidth="1"/>
    <col min="17" max="17" width="8.77734375" customWidth="1"/>
    <col min="18" max="25" width="8.33203125" customWidth="1"/>
    <col min="26" max="29" width="8.77734375" customWidth="1"/>
  </cols>
  <sheetData>
    <row r="3" spans="1:6">
      <c r="A3" t="s">
        <v>138</v>
      </c>
      <c r="F3" s="147" t="s">
        <v>644</v>
      </c>
    </row>
    <row r="4" spans="1:6">
      <c r="A4" s="147" t="s">
        <v>645</v>
      </c>
    </row>
    <row r="6" spans="1:6">
      <c r="A6" t="s">
        <v>139</v>
      </c>
    </row>
    <row r="8" spans="1:6">
      <c r="A8" s="147" t="s">
        <v>646</v>
      </c>
    </row>
    <row r="10" spans="1:6">
      <c r="A10" s="147" t="s">
        <v>647</v>
      </c>
    </row>
    <row r="11" spans="1:6">
      <c r="A11" s="147"/>
    </row>
    <row r="12" spans="1:6">
      <c r="A12" s="147" t="s">
        <v>648</v>
      </c>
    </row>
    <row r="14" spans="1:6">
      <c r="A14" s="147" t="s">
        <v>1136</v>
      </c>
    </row>
    <row r="15" spans="1:6">
      <c r="A15" s="147" t="s">
        <v>1137</v>
      </c>
    </row>
    <row r="17" spans="1:9">
      <c r="A17" t="s">
        <v>140</v>
      </c>
      <c r="C17" t="s">
        <v>141</v>
      </c>
    </row>
    <row r="19" spans="1:9">
      <c r="A19" t="s">
        <v>142</v>
      </c>
      <c r="C19" t="s">
        <v>143</v>
      </c>
    </row>
    <row r="20" spans="1:9">
      <c r="A20" t="s">
        <v>144</v>
      </c>
      <c r="C20" t="s">
        <v>145</v>
      </c>
      <c r="I20" s="147"/>
    </row>
    <row r="21" spans="1:9">
      <c r="A21" t="s">
        <v>146</v>
      </c>
      <c r="C21" t="s">
        <v>147</v>
      </c>
    </row>
    <row r="22" spans="1:9">
      <c r="A22" t="s">
        <v>148</v>
      </c>
      <c r="C22" t="s">
        <v>149</v>
      </c>
    </row>
    <row r="23" spans="1:9">
      <c r="A23" t="s">
        <v>150</v>
      </c>
      <c r="C23" t="s">
        <v>151</v>
      </c>
    </row>
    <row r="24" spans="1:9">
      <c r="A24" t="s">
        <v>152</v>
      </c>
      <c r="C24" t="s">
        <v>153</v>
      </c>
    </row>
    <row r="25" spans="1:9">
      <c r="A25" t="s">
        <v>154</v>
      </c>
      <c r="C25" t="s">
        <v>155</v>
      </c>
    </row>
    <row r="26" spans="1:9">
      <c r="A26" t="s">
        <v>156</v>
      </c>
      <c r="C26" t="s">
        <v>157</v>
      </c>
    </row>
    <row r="27" spans="1:9">
      <c r="A27" t="s">
        <v>158</v>
      </c>
      <c r="C27" t="s">
        <v>159</v>
      </c>
    </row>
    <row r="28" spans="1:9">
      <c r="A28" t="s">
        <v>160</v>
      </c>
      <c r="C28" t="s">
        <v>161</v>
      </c>
    </row>
    <row r="29" spans="1:9">
      <c r="A29" t="s">
        <v>162</v>
      </c>
      <c r="C29" t="s">
        <v>163</v>
      </c>
    </row>
    <row r="30" spans="1:9">
      <c r="A30" t="s">
        <v>164</v>
      </c>
      <c r="C30" t="s">
        <v>165</v>
      </c>
    </row>
    <row r="31" spans="1:9">
      <c r="A31" s="258"/>
    </row>
    <row r="32" spans="1:9">
      <c r="A32" s="147" t="s">
        <v>1138</v>
      </c>
    </row>
    <row r="33" spans="1:9">
      <c r="A33" s="147" t="s">
        <v>649</v>
      </c>
    </row>
    <row r="35" spans="1:9">
      <c r="A35" s="539" t="s">
        <v>853</v>
      </c>
      <c r="B35" s="539" t="s">
        <v>673</v>
      </c>
      <c r="C35" s="285" t="s">
        <v>674</v>
      </c>
    </row>
    <row r="36" spans="1:9">
      <c r="A36" s="539" t="s">
        <v>143</v>
      </c>
      <c r="B36" s="539">
        <v>4</v>
      </c>
      <c r="C36" s="539">
        <v>8</v>
      </c>
      <c r="F36" s="519"/>
    </row>
    <row r="38" spans="1:9">
      <c r="A38" s="262" t="s">
        <v>1139</v>
      </c>
    </row>
    <row r="39" spans="1:9" ht="15" customHeight="1">
      <c r="A39" s="263"/>
      <c r="B39" s="650" t="s">
        <v>650</v>
      </c>
      <c r="C39" s="262" t="s">
        <v>651</v>
      </c>
      <c r="D39" s="263"/>
      <c r="E39" s="263"/>
      <c r="F39" s="263"/>
    </row>
    <row r="40" spans="1:9">
      <c r="A40" s="262"/>
      <c r="B40" s="650" t="s">
        <v>652</v>
      </c>
      <c r="C40" s="262" t="s">
        <v>653</v>
      </c>
      <c r="D40" s="263"/>
      <c r="E40" s="263"/>
      <c r="F40" s="263"/>
    </row>
    <row r="41" spans="1:9">
      <c r="B41" s="650" t="s">
        <v>654</v>
      </c>
      <c r="C41" s="262" t="s">
        <v>655</v>
      </c>
      <c r="D41" s="263"/>
      <c r="E41" s="263"/>
      <c r="F41" s="263"/>
    </row>
    <row r="42" spans="1:9">
      <c r="A42" s="263"/>
      <c r="B42" s="650" t="s">
        <v>656</v>
      </c>
      <c r="C42" s="262" t="s">
        <v>657</v>
      </c>
    </row>
    <row r="43" spans="1:9">
      <c r="B43" s="650" t="s">
        <v>658</v>
      </c>
      <c r="C43" s="262" t="s">
        <v>659</v>
      </c>
    </row>
    <row r="44" spans="1:9">
      <c r="B44" s="650" t="s">
        <v>660</v>
      </c>
      <c r="C44" s="651" t="s">
        <v>661</v>
      </c>
      <c r="I44" s="147"/>
    </row>
    <row r="45" spans="1:9">
      <c r="A45" s="258"/>
      <c r="B45" s="650" t="s">
        <v>942</v>
      </c>
      <c r="C45" s="262" t="s">
        <v>1140</v>
      </c>
    </row>
    <row r="46" spans="1:9">
      <c r="B46" s="650" t="s">
        <v>943</v>
      </c>
      <c r="C46" s="262" t="s">
        <v>952</v>
      </c>
    </row>
    <row r="47" spans="1:9">
      <c r="B47" s="650" t="s">
        <v>927</v>
      </c>
      <c r="C47" s="262" t="s">
        <v>928</v>
      </c>
    </row>
    <row r="48" spans="1:9">
      <c r="B48" s="650" t="s">
        <v>662</v>
      </c>
      <c r="C48" s="651" t="s">
        <v>663</v>
      </c>
    </row>
    <row r="49" spans="1:15">
      <c r="B49" s="265"/>
      <c r="C49" s="265" t="s">
        <v>910</v>
      </c>
    </row>
    <row r="50" spans="1:15">
      <c r="A50" s="264"/>
      <c r="B50" s="265"/>
      <c r="C50" s="265" t="s">
        <v>664</v>
      </c>
    </row>
    <row r="51" spans="1:15">
      <c r="A51" s="264"/>
      <c r="B51" s="650"/>
      <c r="C51" s="265"/>
    </row>
    <row r="52" spans="1:15">
      <c r="A52" s="264"/>
      <c r="B52" s="650"/>
      <c r="C52" s="265"/>
    </row>
    <row r="53" spans="1:15">
      <c r="B53" s="650"/>
      <c r="C53" s="265"/>
    </row>
    <row r="55" spans="1:15">
      <c r="A55" s="652" t="s">
        <v>1051</v>
      </c>
      <c r="B55" s="653"/>
      <c r="C55" s="653"/>
      <c r="D55" s="653"/>
      <c r="E55" s="653"/>
      <c r="F55" s="653"/>
      <c r="G55" s="653"/>
      <c r="H55" s="653"/>
      <c r="I55" s="653"/>
      <c r="J55" s="653"/>
      <c r="K55" s="653"/>
      <c r="L55" s="653"/>
    </row>
    <row r="56" spans="1:15">
      <c r="A56" s="652" t="s">
        <v>1052</v>
      </c>
      <c r="B56" s="653"/>
      <c r="C56" s="653"/>
      <c r="D56" s="653"/>
      <c r="E56" s="653"/>
      <c r="F56" s="653"/>
      <c r="G56" s="653"/>
      <c r="H56" s="653"/>
      <c r="I56" s="653"/>
    </row>
    <row r="57" spans="1:15">
      <c r="A57" s="697"/>
    </row>
    <row r="58" spans="1:15">
      <c r="A58" s="655"/>
      <c r="G58" s="655"/>
      <c r="O58" s="147"/>
    </row>
    <row r="59" spans="1:15">
      <c r="B59" s="656"/>
      <c r="C59" s="656"/>
      <c r="D59" s="656"/>
      <c r="E59" s="656"/>
      <c r="F59" s="656"/>
    </row>
    <row r="61" spans="1:15" ht="15.75">
      <c r="B61" s="802" t="s">
        <v>665</v>
      </c>
      <c r="C61" s="803" t="s">
        <v>1077</v>
      </c>
      <c r="D61" s="803" t="s">
        <v>1077</v>
      </c>
      <c r="E61" s="271"/>
      <c r="F61" s="271"/>
    </row>
    <row r="62" spans="1:15" ht="15.75">
      <c r="B62" s="802" t="s">
        <v>666</v>
      </c>
      <c r="C62" s="271"/>
      <c r="D62" s="271" t="s">
        <v>1421</v>
      </c>
      <c r="E62" s="271"/>
      <c r="F62" s="271"/>
    </row>
    <row r="63" spans="1:15" ht="15.75">
      <c r="B63" s="802" t="s">
        <v>667</v>
      </c>
      <c r="C63" s="271"/>
      <c r="D63" s="832" t="s">
        <v>1144</v>
      </c>
      <c r="E63" s="271"/>
      <c r="F63" s="271"/>
    </row>
    <row r="64" spans="1:15" ht="15.75">
      <c r="B64" s="135"/>
    </row>
    <row r="65" spans="2:13" ht="15.75">
      <c r="B65" s="135"/>
    </row>
    <row r="66" spans="2:13" ht="15.75">
      <c r="B66" s="135" t="s">
        <v>653</v>
      </c>
    </row>
    <row r="67" spans="2:13">
      <c r="C67" s="147" t="s">
        <v>668</v>
      </c>
      <c r="E67" s="147"/>
      <c r="G67" s="147" t="s">
        <v>669</v>
      </c>
    </row>
    <row r="68" spans="2:13">
      <c r="C68" s="285" t="s">
        <v>443</v>
      </c>
      <c r="D68" s="285" t="s">
        <v>444</v>
      </c>
      <c r="E68" s="284" t="s">
        <v>670</v>
      </c>
      <c r="F68" s="285"/>
      <c r="G68" s="51"/>
      <c r="H68" s="51"/>
      <c r="I68" s="284" t="s">
        <v>671</v>
      </c>
      <c r="L68" s="51"/>
      <c r="M68" s="51"/>
    </row>
    <row r="69" spans="2:13">
      <c r="B69" t="s">
        <v>63</v>
      </c>
      <c r="C69" s="51" t="s">
        <v>166</v>
      </c>
      <c r="D69" s="285" t="s">
        <v>166</v>
      </c>
      <c r="E69" s="285" t="s">
        <v>167</v>
      </c>
      <c r="F69" s="539" t="s">
        <v>672</v>
      </c>
      <c r="G69" s="539" t="s">
        <v>673</v>
      </c>
      <c r="H69" s="285" t="s">
        <v>674</v>
      </c>
      <c r="I69" s="285" t="s">
        <v>167</v>
      </c>
      <c r="J69" s="539" t="s">
        <v>672</v>
      </c>
      <c r="K69" s="539" t="s">
        <v>673</v>
      </c>
      <c r="L69" s="285" t="s">
        <v>674</v>
      </c>
      <c r="M69" s="285"/>
    </row>
    <row r="70" spans="2:13" ht="15.75">
      <c r="B70" t="s">
        <v>25</v>
      </c>
      <c r="C70" s="804">
        <v>4.0469999999999997</v>
      </c>
      <c r="D70" s="804">
        <v>5.4320000000000004</v>
      </c>
      <c r="E70" s="805">
        <v>3.0350000000000001</v>
      </c>
      <c r="F70" s="806" t="s">
        <v>143</v>
      </c>
      <c r="G70" s="807">
        <v>1</v>
      </c>
      <c r="H70" s="803">
        <v>0</v>
      </c>
      <c r="I70" s="805">
        <v>5.4219999999999997</v>
      </c>
      <c r="J70" s="806" t="s">
        <v>143</v>
      </c>
      <c r="K70" s="807">
        <v>22</v>
      </c>
      <c r="L70" s="803">
        <v>14</v>
      </c>
    </row>
    <row r="71" spans="2:13" s="825" customFormat="1" ht="15.75">
      <c r="B71" s="823" t="s">
        <v>26</v>
      </c>
      <c r="C71" s="824">
        <v>4.1440000000000001</v>
      </c>
      <c r="D71" s="824">
        <v>4.173</v>
      </c>
      <c r="E71" s="824">
        <v>3.0390000000000001</v>
      </c>
      <c r="F71" s="806" t="s">
        <v>143</v>
      </c>
      <c r="G71" s="807">
        <v>1</v>
      </c>
      <c r="H71" s="803">
        <v>0</v>
      </c>
      <c r="I71" s="824">
        <v>5.3310000000000004</v>
      </c>
      <c r="J71" s="806" t="s">
        <v>143</v>
      </c>
      <c r="K71" s="807">
        <v>22</v>
      </c>
      <c r="L71" s="803">
        <v>14</v>
      </c>
    </row>
    <row r="72" spans="2:13" ht="15.75">
      <c r="B72" t="s">
        <v>27</v>
      </c>
      <c r="C72" s="804">
        <v>4.2969999999999997</v>
      </c>
      <c r="D72" s="804">
        <v>3.9089999999999998</v>
      </c>
      <c r="E72" s="805">
        <v>3.0680000000000001</v>
      </c>
      <c r="F72" s="806" t="s">
        <v>143</v>
      </c>
      <c r="G72" s="807">
        <v>1</v>
      </c>
      <c r="H72" s="803">
        <v>0</v>
      </c>
      <c r="I72" s="805">
        <v>3.9550000000000001</v>
      </c>
      <c r="J72" s="806" t="s">
        <v>153</v>
      </c>
      <c r="K72" s="807">
        <v>26</v>
      </c>
      <c r="L72" s="803">
        <v>17</v>
      </c>
    </row>
    <row r="73" spans="2:13" s="825" customFormat="1" ht="15.75">
      <c r="B73" s="823" t="s">
        <v>28</v>
      </c>
      <c r="C73" s="824">
        <v>4.6769999999999996</v>
      </c>
      <c r="D73" s="824">
        <v>2.7869999999999999</v>
      </c>
      <c r="E73" s="824">
        <v>3.0720000000000001</v>
      </c>
      <c r="F73" s="806" t="s">
        <v>143</v>
      </c>
      <c r="G73" s="807">
        <v>1</v>
      </c>
      <c r="H73" s="803">
        <v>0</v>
      </c>
      <c r="I73" s="824">
        <v>3.5259999999999998</v>
      </c>
      <c r="J73" s="806" t="s">
        <v>153</v>
      </c>
      <c r="K73" s="807">
        <v>26</v>
      </c>
      <c r="L73" s="803">
        <v>17</v>
      </c>
    </row>
    <row r="74" spans="2:13" ht="15.75">
      <c r="B74" t="s">
        <v>29</v>
      </c>
      <c r="C74" s="804">
        <v>2.6190000000000002</v>
      </c>
      <c r="D74" s="804">
        <v>5.2370000000000001</v>
      </c>
      <c r="E74" s="805">
        <v>4.6580000000000004</v>
      </c>
      <c r="F74" s="806" t="s">
        <v>163</v>
      </c>
      <c r="G74" s="807">
        <v>26</v>
      </c>
      <c r="H74" s="803">
        <v>7</v>
      </c>
      <c r="I74" s="805">
        <v>5.3650000000000002</v>
      </c>
      <c r="J74" s="806" t="s">
        <v>143</v>
      </c>
      <c r="K74" s="807">
        <v>22</v>
      </c>
      <c r="L74" s="803">
        <v>14</v>
      </c>
    </row>
    <row r="75" spans="2:13" ht="15.75">
      <c r="B75" t="s">
        <v>31</v>
      </c>
      <c r="C75" s="804">
        <v>0</v>
      </c>
      <c r="D75" s="804">
        <v>4.1859999999999999</v>
      </c>
      <c r="E75" s="805">
        <v>0</v>
      </c>
      <c r="F75" s="806"/>
      <c r="G75" s="807"/>
      <c r="H75" s="803"/>
      <c r="I75" s="805">
        <v>5.0449999999999999</v>
      </c>
      <c r="J75" s="806" t="s">
        <v>161</v>
      </c>
      <c r="K75" s="807">
        <v>18</v>
      </c>
      <c r="L75" s="803">
        <v>14</v>
      </c>
    </row>
    <row r="76" spans="2:13" ht="15.75">
      <c r="B76" s="808">
        <v>660</v>
      </c>
      <c r="C76" s="804">
        <v>3.8210000000000002</v>
      </c>
      <c r="D76" s="804">
        <v>3.26</v>
      </c>
      <c r="E76" s="804">
        <v>2.798</v>
      </c>
      <c r="F76" s="807" t="s">
        <v>143</v>
      </c>
      <c r="G76" s="807">
        <v>1</v>
      </c>
      <c r="H76" s="807">
        <v>0</v>
      </c>
      <c r="I76" s="804">
        <v>3.355</v>
      </c>
      <c r="J76" s="807" t="s">
        <v>161</v>
      </c>
      <c r="K76" s="807">
        <v>11</v>
      </c>
      <c r="L76" s="807">
        <v>14</v>
      </c>
    </row>
    <row r="77" spans="2:13" ht="15.75">
      <c r="B77" s="808">
        <v>670</v>
      </c>
      <c r="C77" s="804">
        <v>5.5730000000000004</v>
      </c>
      <c r="D77" s="804">
        <v>5.9539999999999997</v>
      </c>
      <c r="E77" s="804">
        <v>3.8119999999999998</v>
      </c>
      <c r="F77" s="807" t="s">
        <v>143</v>
      </c>
      <c r="G77" s="807">
        <v>1</v>
      </c>
      <c r="H77" s="807">
        <v>0</v>
      </c>
      <c r="I77" s="804">
        <v>5.8390000000000004</v>
      </c>
      <c r="J77" s="807" t="s">
        <v>161</v>
      </c>
      <c r="K77" s="807">
        <v>10</v>
      </c>
      <c r="L77" s="807">
        <v>13</v>
      </c>
    </row>
    <row r="78" spans="2:13" ht="15.75">
      <c r="B78" s="808">
        <v>680</v>
      </c>
      <c r="C78" s="804">
        <v>1.732</v>
      </c>
      <c r="D78" s="804">
        <v>5.9320000000000004</v>
      </c>
      <c r="E78" s="804">
        <v>1.8109999999999999</v>
      </c>
      <c r="F78" s="807" t="s">
        <v>143</v>
      </c>
      <c r="G78" s="807">
        <v>1</v>
      </c>
      <c r="H78" s="807">
        <v>1</v>
      </c>
      <c r="I78" s="804">
        <v>5.8609999999999998</v>
      </c>
      <c r="J78" s="807" t="s">
        <v>143</v>
      </c>
      <c r="K78" s="807">
        <v>22</v>
      </c>
      <c r="L78" s="807">
        <v>14</v>
      </c>
    </row>
    <row r="79" spans="2:13" ht="15.75">
      <c r="B79" s="808">
        <v>685</v>
      </c>
      <c r="C79" s="804">
        <v>4.6459999999999999</v>
      </c>
      <c r="D79" s="804">
        <v>8.2379999999999995</v>
      </c>
      <c r="E79" s="804">
        <v>3.0539999999999998</v>
      </c>
      <c r="F79" s="807" t="s">
        <v>143</v>
      </c>
      <c r="G79" s="807">
        <v>1</v>
      </c>
      <c r="H79" s="807">
        <v>0</v>
      </c>
      <c r="I79" s="804">
        <v>6.0709999999999997</v>
      </c>
      <c r="J79" s="807" t="s">
        <v>143</v>
      </c>
      <c r="K79" s="807">
        <v>22</v>
      </c>
      <c r="L79" s="807">
        <v>14</v>
      </c>
    </row>
    <row r="80" spans="2:13" ht="15.75">
      <c r="B80" s="808">
        <v>695</v>
      </c>
      <c r="C80" s="804">
        <v>2.3849999999999998</v>
      </c>
      <c r="D80" s="804">
        <v>8.3859999999999992</v>
      </c>
      <c r="E80" s="804">
        <v>1.855</v>
      </c>
      <c r="F80" s="807" t="s">
        <v>143</v>
      </c>
      <c r="G80" s="807">
        <v>1</v>
      </c>
      <c r="H80" s="807">
        <v>1</v>
      </c>
      <c r="I80" s="804">
        <v>6.3550000000000004</v>
      </c>
      <c r="J80" s="807" t="s">
        <v>143</v>
      </c>
      <c r="K80" s="807">
        <v>22</v>
      </c>
      <c r="L80" s="807">
        <v>14</v>
      </c>
    </row>
    <row r="81" spans="2:12" ht="15.75">
      <c r="B81" t="s">
        <v>32</v>
      </c>
      <c r="C81" s="804">
        <v>1.591</v>
      </c>
      <c r="D81" s="804">
        <v>2.383</v>
      </c>
      <c r="E81" s="805">
        <v>2.4529999999999998</v>
      </c>
      <c r="F81" s="806" t="s">
        <v>145</v>
      </c>
      <c r="G81" s="807">
        <v>9</v>
      </c>
      <c r="H81" s="803">
        <v>5</v>
      </c>
      <c r="I81" s="805">
        <v>2.556</v>
      </c>
      <c r="J81" s="806" t="s">
        <v>159</v>
      </c>
      <c r="K81" s="807">
        <v>11</v>
      </c>
      <c r="L81" s="803">
        <v>14</v>
      </c>
    </row>
    <row r="82" spans="2:12" s="827" customFormat="1" ht="15.75">
      <c r="B82" s="826" t="s">
        <v>33</v>
      </c>
      <c r="C82" s="824">
        <v>1.86</v>
      </c>
      <c r="D82" s="824">
        <v>1.49</v>
      </c>
      <c r="E82" s="824">
        <v>2.4740000000000002</v>
      </c>
      <c r="F82" s="806" t="s">
        <v>145</v>
      </c>
      <c r="G82" s="807">
        <v>9</v>
      </c>
      <c r="H82" s="803">
        <v>5</v>
      </c>
      <c r="I82" s="824">
        <v>2.1030000000000002</v>
      </c>
      <c r="J82" s="806" t="s">
        <v>161</v>
      </c>
      <c r="K82" s="807">
        <v>12</v>
      </c>
      <c r="L82" s="803">
        <v>14</v>
      </c>
    </row>
    <row r="83" spans="2:12" ht="15.75">
      <c r="B83" t="s">
        <v>34</v>
      </c>
      <c r="C83" s="804">
        <v>3.2589999999999999</v>
      </c>
      <c r="D83" s="804">
        <v>2.706</v>
      </c>
      <c r="E83" s="805">
        <v>2.5129999999999999</v>
      </c>
      <c r="F83" s="806" t="s">
        <v>145</v>
      </c>
      <c r="G83" s="807">
        <v>9</v>
      </c>
      <c r="H83" s="803">
        <v>5</v>
      </c>
      <c r="I83" s="805">
        <v>2.71</v>
      </c>
      <c r="J83" s="806" t="s">
        <v>153</v>
      </c>
      <c r="K83" s="807">
        <v>26</v>
      </c>
      <c r="L83" s="803">
        <v>17</v>
      </c>
    </row>
    <row r="84" spans="2:12" s="827" customFormat="1" ht="15.75">
      <c r="B84" s="826" t="s">
        <v>35</v>
      </c>
      <c r="C84" s="824">
        <v>3.9329999999999998</v>
      </c>
      <c r="D84" s="824">
        <v>1.9079999999999999</v>
      </c>
      <c r="E84" s="824">
        <v>2.5489999999999999</v>
      </c>
      <c r="F84" s="806" t="s">
        <v>145</v>
      </c>
      <c r="G84" s="807">
        <v>9</v>
      </c>
      <c r="H84" s="803">
        <v>5</v>
      </c>
      <c r="I84" s="824">
        <v>2.335</v>
      </c>
      <c r="J84" s="806" t="s">
        <v>153</v>
      </c>
      <c r="K84" s="807">
        <v>26</v>
      </c>
      <c r="L84" s="803">
        <v>17</v>
      </c>
    </row>
    <row r="85" spans="2:12" s="828" customFormat="1" ht="15.75">
      <c r="B85" s="828" t="s">
        <v>36</v>
      </c>
      <c r="C85" s="804">
        <v>1.149</v>
      </c>
      <c r="D85" s="804">
        <v>2.343</v>
      </c>
      <c r="E85" s="805">
        <v>3.6589999999999998</v>
      </c>
      <c r="F85" s="806" t="s">
        <v>145</v>
      </c>
      <c r="G85" s="807">
        <v>9</v>
      </c>
      <c r="H85" s="803">
        <v>7</v>
      </c>
      <c r="I85" s="829">
        <v>2.556</v>
      </c>
      <c r="J85" s="806" t="s">
        <v>159</v>
      </c>
      <c r="K85" s="807">
        <v>11</v>
      </c>
      <c r="L85" s="803">
        <v>14</v>
      </c>
    </row>
    <row r="86" spans="2:12" ht="15.75">
      <c r="B86" t="s">
        <v>37</v>
      </c>
      <c r="C86" s="804">
        <v>0</v>
      </c>
      <c r="D86" s="804">
        <v>0.61799999999999999</v>
      </c>
      <c r="E86" s="805">
        <v>0</v>
      </c>
      <c r="F86" s="806"/>
      <c r="G86" s="807"/>
      <c r="H86" s="803"/>
      <c r="I86" s="805">
        <v>2.0539999999999998</v>
      </c>
      <c r="J86" s="806" t="s">
        <v>159</v>
      </c>
      <c r="K86" s="807">
        <v>11</v>
      </c>
      <c r="L86" s="803">
        <v>14</v>
      </c>
    </row>
    <row r="87" spans="2:12" s="825" customFormat="1" ht="15.75">
      <c r="B87" s="823" t="s">
        <v>38</v>
      </c>
      <c r="C87" s="830">
        <v>2.7709999999999999</v>
      </c>
      <c r="D87" s="830">
        <v>0.90900000000000003</v>
      </c>
      <c r="E87" s="830">
        <v>2.085</v>
      </c>
      <c r="F87" s="806" t="s">
        <v>143</v>
      </c>
      <c r="G87" s="807">
        <v>1</v>
      </c>
      <c r="H87" s="803">
        <v>0</v>
      </c>
      <c r="I87" s="830">
        <v>1.367</v>
      </c>
      <c r="J87" s="806" t="s">
        <v>153</v>
      </c>
      <c r="K87" s="807">
        <v>26</v>
      </c>
      <c r="L87" s="803">
        <v>16</v>
      </c>
    </row>
    <row r="88" spans="2:12" ht="15.75">
      <c r="B88" s="808">
        <v>980</v>
      </c>
      <c r="C88" s="804">
        <v>0.26600000000000001</v>
      </c>
      <c r="D88" s="804">
        <v>3.758</v>
      </c>
      <c r="E88" s="804">
        <v>1.3819999999999999</v>
      </c>
      <c r="F88" s="807" t="s">
        <v>145</v>
      </c>
      <c r="G88" s="807">
        <v>9</v>
      </c>
      <c r="H88" s="807">
        <v>5</v>
      </c>
      <c r="I88" s="804">
        <v>2.93</v>
      </c>
      <c r="J88" s="807" t="s">
        <v>161</v>
      </c>
      <c r="K88" s="807">
        <v>18</v>
      </c>
      <c r="L88" s="807">
        <v>14</v>
      </c>
    </row>
    <row r="89" spans="2:12" ht="15.75">
      <c r="B89" s="808">
        <v>985</v>
      </c>
      <c r="C89" s="804">
        <v>2.2789999999999999</v>
      </c>
      <c r="D89" s="804">
        <v>5.88</v>
      </c>
      <c r="E89" s="804">
        <v>2.4580000000000002</v>
      </c>
      <c r="F89" s="807" t="s">
        <v>145</v>
      </c>
      <c r="G89" s="807">
        <v>9</v>
      </c>
      <c r="H89" s="807">
        <v>5</v>
      </c>
      <c r="I89" s="804">
        <v>3.2080000000000002</v>
      </c>
      <c r="J89" s="807" t="s">
        <v>161</v>
      </c>
      <c r="K89" s="807">
        <v>11</v>
      </c>
      <c r="L89" s="807">
        <v>14</v>
      </c>
    </row>
    <row r="90" spans="2:12" ht="15.75">
      <c r="B90" s="808">
        <v>995</v>
      </c>
      <c r="C90" s="804">
        <v>0.77</v>
      </c>
      <c r="D90" s="804">
        <v>6.7709999999999999</v>
      </c>
      <c r="E90" s="804">
        <v>1.462</v>
      </c>
      <c r="F90" s="807" t="s">
        <v>145</v>
      </c>
      <c r="G90" s="807">
        <v>9</v>
      </c>
      <c r="H90" s="807">
        <v>5</v>
      </c>
      <c r="I90" s="804">
        <v>3.3149999999999999</v>
      </c>
      <c r="J90" s="807" t="s">
        <v>143</v>
      </c>
      <c r="K90" s="807">
        <v>22</v>
      </c>
      <c r="L90" s="807">
        <v>14</v>
      </c>
    </row>
    <row r="91" spans="2:12" ht="15.75">
      <c r="B91" t="s">
        <v>40</v>
      </c>
      <c r="C91" s="804">
        <v>4.157</v>
      </c>
      <c r="D91" s="804">
        <v>0.628</v>
      </c>
      <c r="E91" s="805">
        <v>1.7989999999999999</v>
      </c>
      <c r="F91" s="806" t="s">
        <v>143</v>
      </c>
      <c r="G91" s="807">
        <v>1</v>
      </c>
      <c r="H91" s="803">
        <v>0</v>
      </c>
      <c r="I91" s="805">
        <v>0.97299999999999998</v>
      </c>
      <c r="J91" s="806" t="s">
        <v>153</v>
      </c>
      <c r="K91" s="807">
        <v>26</v>
      </c>
      <c r="L91" s="803">
        <v>16</v>
      </c>
    </row>
    <row r="92" spans="2:12" ht="15.75">
      <c r="B92" t="s">
        <v>41</v>
      </c>
      <c r="C92" s="804">
        <v>5.226</v>
      </c>
      <c r="D92" s="804">
        <v>0.83499999999999996</v>
      </c>
      <c r="E92" s="805">
        <v>2.3079999999999998</v>
      </c>
      <c r="F92" s="806" t="s">
        <v>143</v>
      </c>
      <c r="G92" s="807">
        <v>1</v>
      </c>
      <c r="H92" s="803">
        <v>0</v>
      </c>
      <c r="I92" s="805">
        <v>1.2390000000000001</v>
      </c>
      <c r="J92" s="806" t="s">
        <v>153</v>
      </c>
      <c r="K92" s="807">
        <v>26</v>
      </c>
      <c r="L92" s="803">
        <v>16</v>
      </c>
    </row>
    <row r="93" spans="2:12" ht="15.75">
      <c r="B93" t="s">
        <v>42</v>
      </c>
      <c r="C93" s="804">
        <v>6.5309999999999997</v>
      </c>
      <c r="D93" s="804">
        <v>0.496</v>
      </c>
      <c r="E93" s="805">
        <v>2.605</v>
      </c>
      <c r="F93" s="806" t="s">
        <v>143</v>
      </c>
      <c r="G93" s="807">
        <v>1</v>
      </c>
      <c r="H93" s="803">
        <v>0</v>
      </c>
      <c r="I93" s="805">
        <v>0.93700000000000006</v>
      </c>
      <c r="J93" s="806" t="s">
        <v>153</v>
      </c>
      <c r="K93" s="807">
        <v>26</v>
      </c>
      <c r="L93" s="803">
        <v>16</v>
      </c>
    </row>
    <row r="94" spans="2:12" ht="15.75">
      <c r="B94" t="s">
        <v>43</v>
      </c>
      <c r="C94" s="804">
        <v>5.6970000000000001</v>
      </c>
      <c r="D94" s="804">
        <v>0.92200000000000004</v>
      </c>
      <c r="E94" s="805">
        <v>2.52</v>
      </c>
      <c r="F94" s="806" t="s">
        <v>143</v>
      </c>
      <c r="G94" s="807">
        <v>1</v>
      </c>
      <c r="H94" s="803">
        <v>0</v>
      </c>
      <c r="I94" s="805">
        <v>1.3859999999999999</v>
      </c>
      <c r="J94" s="806" t="s">
        <v>153</v>
      </c>
      <c r="K94" s="807">
        <v>26</v>
      </c>
      <c r="L94" s="803">
        <v>16</v>
      </c>
    </row>
    <row r="95" spans="2:12" ht="15.75">
      <c r="B95" t="s">
        <v>44</v>
      </c>
      <c r="C95" s="804">
        <v>7.1779999999999999</v>
      </c>
      <c r="D95" s="804">
        <v>0.55000000000000004</v>
      </c>
      <c r="E95" s="805">
        <v>2.863</v>
      </c>
      <c r="F95" s="806" t="s">
        <v>143</v>
      </c>
      <c r="G95" s="807">
        <v>1</v>
      </c>
      <c r="H95" s="803">
        <v>0</v>
      </c>
      <c r="I95" s="805">
        <v>1.04</v>
      </c>
      <c r="J95" s="806" t="s">
        <v>153</v>
      </c>
      <c r="K95" s="807">
        <v>26</v>
      </c>
      <c r="L95" s="803">
        <v>16</v>
      </c>
    </row>
    <row r="96" spans="2:12" ht="15.75">
      <c r="B96" t="s">
        <v>45</v>
      </c>
      <c r="C96" s="804">
        <v>10.417</v>
      </c>
      <c r="D96" s="804">
        <v>0.92900000000000005</v>
      </c>
      <c r="E96" s="805">
        <v>4.2229999999999999</v>
      </c>
      <c r="F96" s="806" t="s">
        <v>143</v>
      </c>
      <c r="G96" s="807">
        <v>1</v>
      </c>
      <c r="H96" s="803">
        <v>0</v>
      </c>
      <c r="I96" s="805">
        <v>1.734</v>
      </c>
      <c r="J96" s="806" t="s">
        <v>153</v>
      </c>
      <c r="K96" s="807">
        <v>26</v>
      </c>
      <c r="L96" s="803">
        <v>16</v>
      </c>
    </row>
    <row r="97" spans="2:12" ht="15.75">
      <c r="B97" t="s">
        <v>47</v>
      </c>
      <c r="C97" s="804">
        <v>5.944</v>
      </c>
      <c r="D97" s="804">
        <v>0.876</v>
      </c>
      <c r="E97" s="805">
        <v>2.6850000000000001</v>
      </c>
      <c r="F97" s="806" t="s">
        <v>143</v>
      </c>
      <c r="G97" s="807">
        <v>1</v>
      </c>
      <c r="H97" s="803">
        <v>0</v>
      </c>
      <c r="I97" s="805">
        <v>1.218</v>
      </c>
      <c r="J97" s="806" t="s">
        <v>153</v>
      </c>
      <c r="K97" s="807">
        <v>26</v>
      </c>
      <c r="L97" s="803">
        <v>16</v>
      </c>
    </row>
    <row r="98" spans="2:12" ht="15.75">
      <c r="B98" t="s">
        <v>48</v>
      </c>
      <c r="C98" s="804">
        <v>5.3730000000000002</v>
      </c>
      <c r="D98" s="804">
        <v>3.4710000000000001</v>
      </c>
      <c r="E98" s="805">
        <v>2.855</v>
      </c>
      <c r="F98" s="806" t="s">
        <v>143</v>
      </c>
      <c r="G98" s="807">
        <v>1</v>
      </c>
      <c r="H98" s="803">
        <v>0</v>
      </c>
      <c r="I98" s="805">
        <v>2.7509999999999999</v>
      </c>
      <c r="J98" s="806" t="s">
        <v>159</v>
      </c>
      <c r="K98" s="807">
        <v>3</v>
      </c>
      <c r="L98" s="803">
        <v>14</v>
      </c>
    </row>
    <row r="99" spans="2:12" ht="15.75">
      <c r="B99" t="s">
        <v>49</v>
      </c>
      <c r="C99" s="804">
        <v>4.2729999999999997</v>
      </c>
      <c r="D99" s="804">
        <v>6.6980000000000004</v>
      </c>
      <c r="E99" s="805">
        <v>2.56</v>
      </c>
      <c r="F99" s="806" t="s">
        <v>143</v>
      </c>
      <c r="G99" s="807">
        <v>1</v>
      </c>
      <c r="H99" s="803">
        <v>1</v>
      </c>
      <c r="I99" s="805">
        <v>5.8319999999999999</v>
      </c>
      <c r="J99" s="806" t="s">
        <v>143</v>
      </c>
      <c r="K99" s="807">
        <v>22</v>
      </c>
      <c r="L99" s="803">
        <v>14</v>
      </c>
    </row>
    <row r="100" spans="2:12" ht="15.75">
      <c r="B100" t="s">
        <v>50</v>
      </c>
      <c r="C100" s="804">
        <v>4.6189999999999998</v>
      </c>
      <c r="D100" s="804">
        <v>4.2149999999999999</v>
      </c>
      <c r="E100" s="805">
        <v>2.5680000000000001</v>
      </c>
      <c r="F100" s="806" t="s">
        <v>143</v>
      </c>
      <c r="G100" s="807">
        <v>1</v>
      </c>
      <c r="H100" s="803">
        <v>1</v>
      </c>
      <c r="I100" s="805">
        <v>3.7679999999999998</v>
      </c>
      <c r="J100" s="806" t="s">
        <v>165</v>
      </c>
      <c r="K100" s="807">
        <v>1</v>
      </c>
      <c r="L100" s="803">
        <v>13</v>
      </c>
    </row>
    <row r="101" spans="2:12" s="827" customFormat="1" ht="15.75">
      <c r="B101" s="826" t="s">
        <v>51</v>
      </c>
      <c r="C101" s="824">
        <v>4.3810000000000002</v>
      </c>
      <c r="D101" s="824">
        <v>5.31</v>
      </c>
      <c r="E101" s="824">
        <v>2.5609999999999999</v>
      </c>
      <c r="F101" s="806" t="s">
        <v>143</v>
      </c>
      <c r="G101" s="807">
        <v>1</v>
      </c>
      <c r="H101" s="803">
        <v>1</v>
      </c>
      <c r="I101" s="824">
        <v>5.7389999999999999</v>
      </c>
      <c r="J101" s="806" t="s">
        <v>143</v>
      </c>
      <c r="K101" s="807">
        <v>22</v>
      </c>
      <c r="L101" s="803">
        <v>14</v>
      </c>
    </row>
    <row r="102" spans="2:12" ht="15.75">
      <c r="B102" t="s">
        <v>52</v>
      </c>
      <c r="C102" s="804">
        <v>4.46</v>
      </c>
      <c r="D102" s="804">
        <v>4.8049999999999997</v>
      </c>
      <c r="E102" s="805">
        <v>2.589</v>
      </c>
      <c r="F102" s="806" t="s">
        <v>143</v>
      </c>
      <c r="G102" s="807">
        <v>1</v>
      </c>
      <c r="H102" s="803">
        <v>0</v>
      </c>
      <c r="I102" s="805">
        <v>3.6949999999999998</v>
      </c>
      <c r="J102" s="806" t="s">
        <v>153</v>
      </c>
      <c r="K102" s="807">
        <v>26</v>
      </c>
      <c r="L102" s="803">
        <v>17</v>
      </c>
    </row>
    <row r="103" spans="2:12" s="827" customFormat="1" ht="15.75">
      <c r="B103" s="826" t="s">
        <v>53</v>
      </c>
      <c r="C103" s="824">
        <v>4.8460000000000001</v>
      </c>
      <c r="D103" s="824">
        <v>3.4020000000000001</v>
      </c>
      <c r="E103" s="824">
        <v>2.5920000000000001</v>
      </c>
      <c r="F103" s="806" t="s">
        <v>143</v>
      </c>
      <c r="G103" s="807">
        <v>1</v>
      </c>
      <c r="H103" s="803">
        <v>0</v>
      </c>
      <c r="I103" s="824">
        <v>3.2519999999999998</v>
      </c>
      <c r="J103" s="806" t="s">
        <v>153</v>
      </c>
      <c r="K103" s="807">
        <v>26</v>
      </c>
      <c r="L103" s="803">
        <v>17</v>
      </c>
    </row>
    <row r="104" spans="2:12" ht="15.75">
      <c r="B104" t="s">
        <v>54</v>
      </c>
      <c r="C104" s="804">
        <v>3.5990000000000002</v>
      </c>
      <c r="D104" s="804">
        <v>4.42</v>
      </c>
      <c r="E104" s="805">
        <v>2.5459999999999998</v>
      </c>
      <c r="F104" s="806" t="s">
        <v>143</v>
      </c>
      <c r="G104" s="807">
        <v>1</v>
      </c>
      <c r="H104" s="803">
        <v>1</v>
      </c>
      <c r="I104" s="805">
        <v>5.3040000000000003</v>
      </c>
      <c r="J104" s="806" t="s">
        <v>143</v>
      </c>
      <c r="K104" s="807">
        <v>22</v>
      </c>
      <c r="L104" s="803">
        <v>14</v>
      </c>
    </row>
    <row r="105" spans="2:12" ht="15.75">
      <c r="B105" t="s">
        <v>55</v>
      </c>
      <c r="C105" s="804">
        <v>5.1449999999999996</v>
      </c>
      <c r="D105" s="804">
        <v>6.0000000000000001E-3</v>
      </c>
      <c r="E105" s="805">
        <v>2.085</v>
      </c>
      <c r="F105" s="806" t="s">
        <v>143</v>
      </c>
      <c r="G105" s="807">
        <v>1</v>
      </c>
      <c r="H105" s="803">
        <v>1</v>
      </c>
      <c r="I105" s="805">
        <v>0.308</v>
      </c>
      <c r="J105" s="806" t="s">
        <v>153</v>
      </c>
      <c r="K105" s="807">
        <v>14</v>
      </c>
      <c r="L105" s="803">
        <v>16</v>
      </c>
    </row>
    <row r="106" spans="2:12" ht="15.75">
      <c r="B106" t="s">
        <v>56</v>
      </c>
      <c r="C106" s="804">
        <v>7.0469999999999997</v>
      </c>
      <c r="D106" s="804">
        <v>1.7000000000000001E-2</v>
      </c>
      <c r="E106" s="805">
        <v>2.863</v>
      </c>
      <c r="F106" s="806" t="s">
        <v>143</v>
      </c>
      <c r="G106" s="807">
        <v>1</v>
      </c>
      <c r="H106" s="803">
        <v>0</v>
      </c>
      <c r="I106" s="805">
        <v>0.45700000000000002</v>
      </c>
      <c r="J106" s="806" t="s">
        <v>153</v>
      </c>
      <c r="K106" s="807">
        <v>26</v>
      </c>
      <c r="L106" s="803">
        <v>17</v>
      </c>
    </row>
    <row r="107" spans="2:12" ht="15.75">
      <c r="B107" t="s">
        <v>57</v>
      </c>
      <c r="C107" s="804">
        <v>8.6609999999999996</v>
      </c>
      <c r="D107" s="804">
        <v>4.1000000000000002E-2</v>
      </c>
      <c r="E107" s="805">
        <v>3.5430000000000001</v>
      </c>
      <c r="F107" s="806" t="s">
        <v>143</v>
      </c>
      <c r="G107" s="807">
        <v>1</v>
      </c>
      <c r="H107" s="803">
        <v>0</v>
      </c>
      <c r="I107" s="805">
        <v>0.70899999999999996</v>
      </c>
      <c r="J107" s="806" t="s">
        <v>153</v>
      </c>
      <c r="K107" s="807">
        <v>26</v>
      </c>
      <c r="L107" s="803">
        <v>16</v>
      </c>
    </row>
    <row r="108" spans="2:12" ht="15.75">
      <c r="B108" t="s">
        <v>58</v>
      </c>
      <c r="C108" s="804">
        <v>7.4329999999999998</v>
      </c>
      <c r="D108" s="804">
        <v>0.11899999999999999</v>
      </c>
      <c r="E108" s="805">
        <v>3.3650000000000002</v>
      </c>
      <c r="F108" s="806" t="s">
        <v>143</v>
      </c>
      <c r="G108" s="807">
        <v>1</v>
      </c>
      <c r="H108" s="803">
        <v>0</v>
      </c>
      <c r="I108" s="805">
        <v>0.91700000000000004</v>
      </c>
      <c r="J108" s="806" t="s">
        <v>153</v>
      </c>
      <c r="K108" s="807">
        <v>26</v>
      </c>
      <c r="L108" s="803">
        <v>16</v>
      </c>
    </row>
    <row r="109" spans="2:12" ht="15.75">
      <c r="B109" t="s">
        <v>59</v>
      </c>
      <c r="C109" s="804">
        <v>5.9539999999999997</v>
      </c>
      <c r="D109" s="804">
        <v>0.94399999999999995</v>
      </c>
      <c r="E109" s="805">
        <v>3.36</v>
      </c>
      <c r="F109" s="806" t="s">
        <v>143</v>
      </c>
      <c r="G109" s="807">
        <v>1</v>
      </c>
      <c r="H109" s="803">
        <v>0</v>
      </c>
      <c r="I109" s="805">
        <v>1.84</v>
      </c>
      <c r="J109" s="806" t="s">
        <v>153</v>
      </c>
      <c r="K109" s="807">
        <v>26</v>
      </c>
      <c r="L109" s="803">
        <v>15</v>
      </c>
    </row>
    <row r="110" spans="2:12" ht="15.75">
      <c r="B110" t="s">
        <v>60</v>
      </c>
      <c r="C110" s="804">
        <v>4.33</v>
      </c>
      <c r="D110" s="804">
        <v>3.4580000000000002</v>
      </c>
      <c r="E110" s="805">
        <v>3.06</v>
      </c>
      <c r="F110" s="806" t="s">
        <v>143</v>
      </c>
      <c r="G110" s="807">
        <v>1</v>
      </c>
      <c r="H110" s="803">
        <v>0</v>
      </c>
      <c r="I110" s="805">
        <v>3.766</v>
      </c>
      <c r="J110" s="806" t="s">
        <v>161</v>
      </c>
      <c r="K110" s="807">
        <v>11</v>
      </c>
      <c r="L110" s="803">
        <v>13</v>
      </c>
    </row>
    <row r="111" spans="2:12" ht="15.75">
      <c r="B111" s="808">
        <v>450</v>
      </c>
      <c r="C111" s="805">
        <v>3.375</v>
      </c>
      <c r="D111" s="804">
        <v>6.1609999999999996</v>
      </c>
      <c r="E111" s="804">
        <v>2.7530000000000001</v>
      </c>
      <c r="F111" s="807" t="s">
        <v>143</v>
      </c>
      <c r="G111" s="807">
        <v>1</v>
      </c>
      <c r="H111" s="807">
        <v>0</v>
      </c>
      <c r="I111" s="804">
        <v>6.0629999999999997</v>
      </c>
      <c r="J111" s="807" t="s">
        <v>143</v>
      </c>
      <c r="K111" s="807">
        <v>22</v>
      </c>
      <c r="L111" s="807">
        <v>13</v>
      </c>
    </row>
    <row r="112" spans="2:12" ht="15.75">
      <c r="B112" s="808">
        <v>460</v>
      </c>
      <c r="C112" s="805">
        <v>3.8730000000000002</v>
      </c>
      <c r="D112" s="804">
        <v>5.9290000000000003</v>
      </c>
      <c r="E112" s="804">
        <v>2.98</v>
      </c>
      <c r="F112" s="807" t="s">
        <v>143</v>
      </c>
      <c r="G112" s="807">
        <v>1</v>
      </c>
      <c r="H112" s="807">
        <v>0</v>
      </c>
      <c r="I112" s="804">
        <v>5.9020000000000001</v>
      </c>
      <c r="J112" s="807" t="s">
        <v>143</v>
      </c>
      <c r="K112" s="807">
        <v>22</v>
      </c>
      <c r="L112" s="807">
        <v>13</v>
      </c>
    </row>
    <row r="113" spans="2:12" ht="15.75">
      <c r="B113" s="808">
        <v>470</v>
      </c>
      <c r="C113" s="804">
        <v>3.54</v>
      </c>
      <c r="D113" s="804">
        <v>5.649</v>
      </c>
      <c r="E113" s="804">
        <v>2.8069999999999999</v>
      </c>
      <c r="F113" s="807" t="s">
        <v>143</v>
      </c>
      <c r="G113" s="807">
        <v>1</v>
      </c>
      <c r="H113" s="807">
        <v>0</v>
      </c>
      <c r="I113" s="804">
        <v>5.57</v>
      </c>
      <c r="J113" s="807" t="s">
        <v>143</v>
      </c>
      <c r="K113" s="807">
        <v>22</v>
      </c>
      <c r="L113" s="807">
        <v>14</v>
      </c>
    </row>
    <row r="114" spans="2:12" ht="15.75">
      <c r="B114" t="s">
        <v>61</v>
      </c>
      <c r="C114" s="804">
        <v>5.4029999999999996</v>
      </c>
      <c r="D114" s="804">
        <v>0.36199999999999999</v>
      </c>
      <c r="E114" s="805">
        <v>2.8639999999999999</v>
      </c>
      <c r="F114" s="806" t="s">
        <v>145</v>
      </c>
      <c r="G114" s="807">
        <v>9</v>
      </c>
      <c r="H114" s="803">
        <v>5</v>
      </c>
      <c r="I114" s="805">
        <v>1.157</v>
      </c>
      <c r="J114" s="806" t="s">
        <v>157</v>
      </c>
      <c r="K114" s="807">
        <v>5</v>
      </c>
      <c r="L114" s="803">
        <v>14</v>
      </c>
    </row>
    <row r="115" spans="2:12" ht="15.75">
      <c r="B115" t="s">
        <v>62</v>
      </c>
      <c r="C115" s="804">
        <v>2.4540000000000002</v>
      </c>
      <c r="D115" s="804">
        <v>1.357</v>
      </c>
      <c r="E115" s="805">
        <v>2.512</v>
      </c>
      <c r="F115" s="806" t="s">
        <v>145</v>
      </c>
      <c r="G115" s="807">
        <v>9</v>
      </c>
      <c r="H115" s="803">
        <v>5</v>
      </c>
      <c r="I115" s="805">
        <v>1.94</v>
      </c>
      <c r="J115" s="806" t="s">
        <v>159</v>
      </c>
      <c r="K115" s="807">
        <v>11</v>
      </c>
      <c r="L115" s="803">
        <v>14</v>
      </c>
    </row>
    <row r="116" spans="2:12">
      <c r="E116" s="265" t="s">
        <v>675</v>
      </c>
    </row>
    <row r="117" spans="2:12">
      <c r="E117" s="297"/>
    </row>
    <row r="118" spans="2:12">
      <c r="E118" s="297"/>
    </row>
    <row r="119" spans="2:12">
      <c r="E119" s="297"/>
    </row>
    <row r="120" spans="2:12">
      <c r="E120" s="297"/>
    </row>
    <row r="121" spans="2:12">
      <c r="E121" s="297"/>
    </row>
    <row r="122" spans="2:12">
      <c r="E122" s="297"/>
    </row>
    <row r="125" spans="2:12">
      <c r="B125" s="266"/>
    </row>
    <row r="126" spans="2:12" ht="15.75">
      <c r="B126" s="135" t="s">
        <v>655</v>
      </c>
      <c r="D126" s="519"/>
    </row>
    <row r="127" spans="2:12">
      <c r="C127" s="285" t="s">
        <v>676</v>
      </c>
      <c r="E127" s="147" t="s">
        <v>1141</v>
      </c>
      <c r="F127" s="147"/>
    </row>
    <row r="128" spans="2:12">
      <c r="C128" s="285" t="s">
        <v>677</v>
      </c>
      <c r="D128" s="812" t="s">
        <v>678</v>
      </c>
      <c r="E128" s="285"/>
      <c r="F128" s="51"/>
      <c r="G128" s="51"/>
      <c r="H128" s="147" t="s">
        <v>679</v>
      </c>
      <c r="I128" s="285"/>
    </row>
    <row r="129" spans="2:11">
      <c r="B129" t="s">
        <v>63</v>
      </c>
      <c r="C129" s="285" t="s">
        <v>680</v>
      </c>
      <c r="D129" s="285" t="s">
        <v>680</v>
      </c>
      <c r="E129" s="539" t="s">
        <v>672</v>
      </c>
      <c r="F129" s="539" t="s">
        <v>673</v>
      </c>
      <c r="G129" s="285" t="s">
        <v>674</v>
      </c>
      <c r="H129" s="285" t="s">
        <v>680</v>
      </c>
      <c r="I129" s="539" t="s">
        <v>672</v>
      </c>
      <c r="J129" s="539" t="s">
        <v>673</v>
      </c>
      <c r="K129" s="285" t="s">
        <v>674</v>
      </c>
    </row>
    <row r="130" spans="2:11" ht="15.75">
      <c r="B130" t="s">
        <v>74</v>
      </c>
      <c r="C130" s="803">
        <v>25.26</v>
      </c>
      <c r="D130" s="803">
        <v>-13.52</v>
      </c>
      <c r="E130" s="806" t="s">
        <v>145</v>
      </c>
      <c r="F130" s="807">
        <v>9</v>
      </c>
      <c r="G130" s="803">
        <v>6</v>
      </c>
      <c r="H130" s="803">
        <v>65</v>
      </c>
      <c r="I130" s="806" t="s">
        <v>161</v>
      </c>
      <c r="J130" s="807">
        <v>11</v>
      </c>
      <c r="K130" s="803">
        <v>15</v>
      </c>
    </row>
    <row r="131" spans="2:11" ht="15.75">
      <c r="B131" t="s">
        <v>75</v>
      </c>
      <c r="C131" s="803">
        <v>25.25</v>
      </c>
      <c r="D131" s="803">
        <v>1.31</v>
      </c>
      <c r="E131" s="806" t="s">
        <v>145</v>
      </c>
      <c r="F131" s="807">
        <v>9</v>
      </c>
      <c r="G131" s="803">
        <v>7</v>
      </c>
      <c r="H131" s="803">
        <v>44.46</v>
      </c>
      <c r="I131" s="806" t="s">
        <v>159</v>
      </c>
      <c r="J131" s="807">
        <v>11</v>
      </c>
      <c r="K131" s="803">
        <v>15</v>
      </c>
    </row>
    <row r="132" spans="2:11" ht="15.75">
      <c r="B132" t="s">
        <v>76</v>
      </c>
      <c r="C132" s="803">
        <v>18.04</v>
      </c>
      <c r="D132" s="803">
        <v>-17.37</v>
      </c>
      <c r="E132" s="806" t="s">
        <v>165</v>
      </c>
      <c r="F132" s="807">
        <v>30</v>
      </c>
      <c r="G132" s="803">
        <v>23</v>
      </c>
      <c r="H132" s="803">
        <v>62.59</v>
      </c>
      <c r="I132" s="806" t="s">
        <v>161</v>
      </c>
      <c r="J132" s="807">
        <v>11</v>
      </c>
      <c r="K132" s="803">
        <v>15</v>
      </c>
    </row>
    <row r="133" spans="2:11" ht="15.75">
      <c r="B133" t="s">
        <v>77</v>
      </c>
      <c r="C133" s="803">
        <v>14.35</v>
      </c>
      <c r="D133" s="803">
        <v>-13.36</v>
      </c>
      <c r="E133" s="806" t="s">
        <v>165</v>
      </c>
      <c r="F133" s="807">
        <v>30</v>
      </c>
      <c r="G133" s="803">
        <v>23</v>
      </c>
      <c r="H133" s="803">
        <v>36.369999999999997</v>
      </c>
      <c r="I133" s="806" t="s">
        <v>159</v>
      </c>
      <c r="J133" s="807">
        <v>11</v>
      </c>
      <c r="K133" s="803">
        <v>15</v>
      </c>
    </row>
    <row r="134" spans="2:11" ht="15.75">
      <c r="B134" s="265" t="s">
        <v>681</v>
      </c>
      <c r="C134" s="803">
        <v>33.299999999999997</v>
      </c>
      <c r="D134" s="807">
        <v>-6.89</v>
      </c>
      <c r="E134" s="807" t="s">
        <v>145</v>
      </c>
      <c r="F134" s="807">
        <v>9</v>
      </c>
      <c r="G134" s="807">
        <v>7</v>
      </c>
      <c r="H134" s="807">
        <v>74.97</v>
      </c>
      <c r="I134" s="807" t="s">
        <v>161</v>
      </c>
      <c r="J134" s="807">
        <v>12</v>
      </c>
      <c r="K134" s="807">
        <v>15</v>
      </c>
    </row>
    <row r="135" spans="2:11" ht="15.75">
      <c r="B135" s="265" t="s">
        <v>682</v>
      </c>
      <c r="C135" s="803">
        <v>33.299999999999997</v>
      </c>
      <c r="D135" s="813">
        <v>12.4</v>
      </c>
      <c r="E135" s="807" t="s">
        <v>163</v>
      </c>
      <c r="F135" s="807">
        <v>5</v>
      </c>
      <c r="G135" s="803">
        <v>6</v>
      </c>
      <c r="H135" s="807">
        <v>52.81</v>
      </c>
      <c r="I135" s="807" t="s">
        <v>161</v>
      </c>
      <c r="J135" s="807">
        <v>21</v>
      </c>
      <c r="K135" s="807">
        <v>14</v>
      </c>
    </row>
    <row r="136" spans="2:11" ht="15.75">
      <c r="B136" t="s">
        <v>38</v>
      </c>
      <c r="C136" s="803">
        <v>29.45</v>
      </c>
      <c r="D136" s="803">
        <v>6.74</v>
      </c>
      <c r="E136" s="806" t="s">
        <v>145</v>
      </c>
      <c r="F136" s="807">
        <v>9</v>
      </c>
      <c r="G136" s="803">
        <v>6</v>
      </c>
      <c r="H136" s="803">
        <v>53.18</v>
      </c>
      <c r="I136" s="806" t="s">
        <v>161</v>
      </c>
      <c r="J136" s="807">
        <v>20</v>
      </c>
      <c r="K136" s="803">
        <v>14</v>
      </c>
    </row>
    <row r="137" spans="2:11">
      <c r="E137" s="265" t="s">
        <v>675</v>
      </c>
    </row>
    <row r="148" spans="2:6">
      <c r="C148" s="659"/>
      <c r="D148" s="147"/>
      <c r="F148" s="659"/>
    </row>
    <row r="149" spans="2:6" ht="15.75">
      <c r="B149" s="135" t="s">
        <v>168</v>
      </c>
      <c r="D149" s="266"/>
    </row>
    <row r="150" spans="2:6">
      <c r="B150" t="s">
        <v>82</v>
      </c>
      <c r="F150" s="659"/>
    </row>
    <row r="151" spans="2:6">
      <c r="F151" s="659"/>
    </row>
    <row r="152" spans="2:6">
      <c r="B152" s="147" t="s">
        <v>683</v>
      </c>
      <c r="F152" s="659"/>
    </row>
    <row r="153" spans="2:6">
      <c r="B153" t="s">
        <v>95</v>
      </c>
      <c r="F153" s="659"/>
    </row>
    <row r="154" spans="2:6" ht="18">
      <c r="B154" s="147" t="s">
        <v>684</v>
      </c>
      <c r="C154" s="285" t="s">
        <v>685</v>
      </c>
      <c r="F154" s="659"/>
    </row>
    <row r="155" spans="2:6" ht="15.75">
      <c r="B155" s="147" t="s">
        <v>175</v>
      </c>
      <c r="C155" s="807">
        <v>1667.1579999999999</v>
      </c>
    </row>
    <row r="156" spans="2:6" ht="15.75">
      <c r="B156" t="s">
        <v>171</v>
      </c>
      <c r="C156" s="807">
        <v>477.31</v>
      </c>
    </row>
    <row r="157" spans="2:6" ht="15.75">
      <c r="B157" t="s">
        <v>172</v>
      </c>
      <c r="C157" s="807">
        <v>1016.676</v>
      </c>
    </row>
    <row r="158" spans="2:6" ht="15.75">
      <c r="B158" t="s">
        <v>174</v>
      </c>
      <c r="C158" s="807">
        <v>1290.5930000000001</v>
      </c>
    </row>
    <row r="159" spans="2:6" ht="15.75">
      <c r="B159" s="147" t="s">
        <v>173</v>
      </c>
      <c r="C159" s="807">
        <v>905.72199999999998</v>
      </c>
    </row>
    <row r="160" spans="2:6">
      <c r="C160" s="147"/>
    </row>
    <row r="161" spans="2:11">
      <c r="B161" s="147" t="s">
        <v>686</v>
      </c>
      <c r="C161" s="147"/>
    </row>
    <row r="162" spans="2:11" ht="18">
      <c r="B162" s="147" t="s">
        <v>687</v>
      </c>
      <c r="C162" s="285" t="s">
        <v>685</v>
      </c>
    </row>
    <row r="163" spans="2:11" ht="15.75">
      <c r="B163" s="147" t="s">
        <v>688</v>
      </c>
      <c r="C163" s="807">
        <v>805.04600000000005</v>
      </c>
    </row>
    <row r="164" spans="2:11" ht="15.75">
      <c r="B164" s="265" t="s">
        <v>689</v>
      </c>
      <c r="C164" s="807">
        <v>506.46100000000001</v>
      </c>
    </row>
    <row r="165" spans="2:11" ht="15.75">
      <c r="B165" s="265" t="s">
        <v>690</v>
      </c>
      <c r="C165" s="807">
        <v>994.31799999999998</v>
      </c>
    </row>
    <row r="166" spans="2:11" ht="15.75">
      <c r="B166" s="147" t="s">
        <v>691</v>
      </c>
      <c r="C166" s="807">
        <v>569.39400000000001</v>
      </c>
    </row>
    <row r="167" spans="2:11">
      <c r="C167" s="147"/>
    </row>
    <row r="168" spans="2:11">
      <c r="B168" s="147" t="s">
        <v>692</v>
      </c>
      <c r="C168" s="147"/>
    </row>
    <row r="169" spans="2:11" ht="18">
      <c r="B169" s="147" t="s">
        <v>687</v>
      </c>
      <c r="C169" s="285" t="s">
        <v>685</v>
      </c>
    </row>
    <row r="170" spans="2:11" ht="15.75">
      <c r="B170" s="147" t="s">
        <v>693</v>
      </c>
      <c r="C170" s="831">
        <v>663.34500000000003</v>
      </c>
    </row>
    <row r="171" spans="2:11" ht="15.75">
      <c r="B171" s="147" t="s">
        <v>694</v>
      </c>
      <c r="C171" s="831">
        <v>399.173</v>
      </c>
    </row>
    <row r="174" spans="2:11" ht="15.75">
      <c r="B174" s="556" t="s">
        <v>695</v>
      </c>
      <c r="C174" s="265"/>
      <c r="D174" s="660"/>
      <c r="E174" s="265"/>
      <c r="F174" s="265"/>
      <c r="G174" s="265"/>
      <c r="H174" s="265"/>
      <c r="I174" s="265"/>
      <c r="J174" s="265"/>
      <c r="K174" s="265"/>
    </row>
    <row r="175" spans="2:11">
      <c r="B175" s="265"/>
      <c r="C175" s="539" t="s">
        <v>676</v>
      </c>
      <c r="D175" s="265"/>
      <c r="E175" s="265" t="s">
        <v>962</v>
      </c>
      <c r="F175" s="265"/>
      <c r="G175" s="265"/>
      <c r="H175" s="265"/>
      <c r="I175" s="265"/>
      <c r="J175" s="265"/>
      <c r="K175" s="265"/>
    </row>
    <row r="176" spans="2:11">
      <c r="B176" s="265"/>
      <c r="C176" s="539" t="s">
        <v>677</v>
      </c>
      <c r="D176" s="814" t="s">
        <v>678</v>
      </c>
      <c r="E176" s="539"/>
      <c r="F176" s="539"/>
      <c r="G176" s="539"/>
      <c r="H176" s="265" t="s">
        <v>679</v>
      </c>
      <c r="I176" s="265"/>
      <c r="J176" s="539"/>
      <c r="K176" s="265"/>
    </row>
    <row r="177" spans="2:21">
      <c r="B177" s="265" t="s">
        <v>63</v>
      </c>
      <c r="C177" s="539" t="s">
        <v>680</v>
      </c>
      <c r="D177" s="539" t="s">
        <v>680</v>
      </c>
      <c r="E177" s="539" t="s">
        <v>672</v>
      </c>
      <c r="F177" s="539" t="s">
        <v>673</v>
      </c>
      <c r="G177" s="539" t="s">
        <v>674</v>
      </c>
      <c r="H177" s="539" t="s">
        <v>680</v>
      </c>
      <c r="I177" s="539" t="s">
        <v>672</v>
      </c>
      <c r="J177" s="539" t="s">
        <v>673</v>
      </c>
      <c r="K177" s="539" t="s">
        <v>674</v>
      </c>
    </row>
    <row r="178" spans="2:21" ht="15.75">
      <c r="B178" s="815" t="s">
        <v>25</v>
      </c>
      <c r="C178" s="816">
        <v>-5.9</v>
      </c>
      <c r="D178" s="813">
        <v>-46.85</v>
      </c>
      <c r="E178" s="809" t="s">
        <v>165</v>
      </c>
      <c r="F178" s="809">
        <v>31</v>
      </c>
      <c r="G178" s="809">
        <v>23</v>
      </c>
      <c r="H178" s="809">
        <v>24.62</v>
      </c>
      <c r="I178" s="809" t="s">
        <v>157</v>
      </c>
      <c r="J178" s="810">
        <v>4</v>
      </c>
      <c r="K178" s="809">
        <v>15</v>
      </c>
    </row>
    <row r="179" spans="2:21">
      <c r="E179" s="265" t="s">
        <v>675</v>
      </c>
    </row>
    <row r="185" spans="2:21" ht="15.75">
      <c r="B185" s="556" t="s">
        <v>696</v>
      </c>
      <c r="C185" s="265"/>
      <c r="D185" s="265"/>
      <c r="E185" s="265"/>
      <c r="F185" s="265"/>
      <c r="G185" s="265"/>
      <c r="H185" s="265"/>
      <c r="I185" s="265"/>
      <c r="J185" s="265"/>
      <c r="K185" s="265"/>
      <c r="L185" s="265"/>
      <c r="M185" s="265"/>
      <c r="N185" s="265"/>
      <c r="O185" s="265"/>
      <c r="P185" s="265"/>
      <c r="Q185" s="265"/>
      <c r="R185" s="265"/>
      <c r="S185" s="297"/>
      <c r="T185" s="297"/>
      <c r="U185" s="297"/>
    </row>
    <row r="186" spans="2:21" ht="15.75">
      <c r="B186" s="265"/>
      <c r="C186" s="556"/>
      <c r="D186" s="265"/>
      <c r="E186" s="265"/>
      <c r="F186" s="556" t="s">
        <v>697</v>
      </c>
      <c r="G186" s="265"/>
      <c r="H186" s="265"/>
      <c r="I186" s="265"/>
      <c r="J186" s="265"/>
      <c r="K186" s="556"/>
      <c r="L186" s="265"/>
      <c r="M186" s="265"/>
      <c r="N186" s="556" t="s">
        <v>698</v>
      </c>
      <c r="O186" s="265"/>
      <c r="P186" s="265"/>
      <c r="Q186" s="265"/>
      <c r="R186" s="265"/>
    </row>
    <row r="187" spans="2:21">
      <c r="B187" s="265"/>
      <c r="C187" s="539" t="s">
        <v>699</v>
      </c>
      <c r="D187" s="539" t="s">
        <v>699</v>
      </c>
      <c r="E187" s="265"/>
      <c r="F187" s="265" t="s">
        <v>955</v>
      </c>
      <c r="G187" s="265"/>
      <c r="H187" s="265"/>
      <c r="I187" s="265"/>
      <c r="J187" s="265"/>
      <c r="K187" s="539" t="s">
        <v>699</v>
      </c>
      <c r="L187" s="539" t="s">
        <v>699</v>
      </c>
      <c r="M187" s="265"/>
      <c r="N187" s="265" t="s">
        <v>956</v>
      </c>
      <c r="O187" s="265"/>
      <c r="P187" s="265"/>
      <c r="Q187" s="265"/>
      <c r="R187" s="265"/>
    </row>
    <row r="188" spans="2:21">
      <c r="B188" s="265"/>
      <c r="C188" s="539" t="s">
        <v>443</v>
      </c>
      <c r="D188" s="539" t="s">
        <v>444</v>
      </c>
      <c r="E188" s="265" t="s">
        <v>700</v>
      </c>
      <c r="F188" s="265"/>
      <c r="G188" s="265"/>
      <c r="H188" s="265" t="s">
        <v>701</v>
      </c>
      <c r="I188" s="265"/>
      <c r="J188" s="265"/>
      <c r="K188" s="539" t="s">
        <v>443</v>
      </c>
      <c r="L188" s="539" t="s">
        <v>444</v>
      </c>
      <c r="M188" s="265" t="s">
        <v>700</v>
      </c>
      <c r="N188" s="265"/>
      <c r="O188" s="265"/>
      <c r="P188" s="265" t="s">
        <v>702</v>
      </c>
      <c r="Q188" s="265"/>
      <c r="R188" s="265"/>
    </row>
    <row r="189" spans="2:21" ht="15.75">
      <c r="B189" s="817" t="s">
        <v>703</v>
      </c>
      <c r="C189" s="539" t="s">
        <v>128</v>
      </c>
      <c r="D189" s="539" t="s">
        <v>128</v>
      </c>
      <c r="E189" s="539" t="s">
        <v>167</v>
      </c>
      <c r="F189" s="539" t="s">
        <v>704</v>
      </c>
      <c r="G189" s="539" t="s">
        <v>674</v>
      </c>
      <c r="H189" s="539" t="s">
        <v>167</v>
      </c>
      <c r="I189" s="539" t="s">
        <v>704</v>
      </c>
      <c r="J189" s="539" t="s">
        <v>674</v>
      </c>
      <c r="K189" s="539" t="s">
        <v>128</v>
      </c>
      <c r="L189" s="539" t="s">
        <v>128</v>
      </c>
      <c r="M189" s="539" t="s">
        <v>167</v>
      </c>
      <c r="N189" s="539" t="s">
        <v>704</v>
      </c>
      <c r="O189" s="539" t="s">
        <v>674</v>
      </c>
      <c r="P189" s="539" t="s">
        <v>167</v>
      </c>
      <c r="Q189" s="539" t="s">
        <v>704</v>
      </c>
      <c r="R189" s="539" t="s">
        <v>674</v>
      </c>
    </row>
    <row r="190" spans="2:21" ht="15.75">
      <c r="B190" s="818" t="s">
        <v>143</v>
      </c>
      <c r="C190" s="807">
        <v>672.68399999999997</v>
      </c>
      <c r="D190" s="807">
        <v>417.93</v>
      </c>
      <c r="E190" s="807">
        <v>3.036</v>
      </c>
      <c r="F190" s="807">
        <v>1</v>
      </c>
      <c r="G190" s="807">
        <v>0</v>
      </c>
      <c r="H190" s="807">
        <v>5.4219999999999997</v>
      </c>
      <c r="I190" s="807">
        <v>22</v>
      </c>
      <c r="J190" s="807">
        <v>14</v>
      </c>
      <c r="K190" s="807">
        <v>275.30700000000002</v>
      </c>
      <c r="L190" s="807">
        <v>33.493000000000002</v>
      </c>
      <c r="M190" s="807">
        <v>2.1779999999999999</v>
      </c>
      <c r="N190" s="807">
        <v>1</v>
      </c>
      <c r="O190" s="807">
        <v>4</v>
      </c>
      <c r="P190" s="807">
        <v>1.637</v>
      </c>
      <c r="Q190" s="807">
        <v>22</v>
      </c>
      <c r="R190" s="807">
        <v>15</v>
      </c>
    </row>
    <row r="191" spans="2:21" ht="15.75">
      <c r="B191" s="818" t="s">
        <v>145</v>
      </c>
      <c r="C191" s="807">
        <v>635.29899999999998</v>
      </c>
      <c r="D191" s="807">
        <v>315.41500000000002</v>
      </c>
      <c r="E191" s="807">
        <v>2.9220000000000002</v>
      </c>
      <c r="F191" s="807">
        <v>9</v>
      </c>
      <c r="G191" s="807">
        <v>5</v>
      </c>
      <c r="H191" s="807">
        <v>4.444</v>
      </c>
      <c r="I191" s="807">
        <v>15</v>
      </c>
      <c r="J191" s="807">
        <v>14</v>
      </c>
      <c r="K191" s="807">
        <v>292.916</v>
      </c>
      <c r="L191" s="807">
        <v>4.7240000000000002</v>
      </c>
      <c r="M191" s="807">
        <v>2.4529999999999998</v>
      </c>
      <c r="N191" s="807">
        <v>9</v>
      </c>
      <c r="O191" s="807">
        <v>5</v>
      </c>
      <c r="P191" s="807">
        <v>0.58799999999999997</v>
      </c>
      <c r="Q191" s="807">
        <v>15</v>
      </c>
      <c r="R191" s="807">
        <v>15</v>
      </c>
    </row>
    <row r="192" spans="2:21" ht="15.75">
      <c r="B192" s="818" t="s">
        <v>147</v>
      </c>
      <c r="C192" s="807">
        <v>450.49400000000003</v>
      </c>
      <c r="D192" s="807">
        <v>410.73599999999999</v>
      </c>
      <c r="E192" s="807">
        <v>2.0649999999999999</v>
      </c>
      <c r="F192" s="807">
        <v>17</v>
      </c>
      <c r="G192" s="807">
        <v>5</v>
      </c>
      <c r="H192" s="807">
        <v>4.2519999999999998</v>
      </c>
      <c r="I192" s="807">
        <v>9</v>
      </c>
      <c r="J192" s="807">
        <v>14</v>
      </c>
      <c r="K192" s="807">
        <v>119.976</v>
      </c>
      <c r="L192" s="807">
        <v>40.898000000000003</v>
      </c>
      <c r="M192" s="807">
        <v>1.6459999999999999</v>
      </c>
      <c r="N192" s="807">
        <v>17</v>
      </c>
      <c r="O192" s="807">
        <v>5</v>
      </c>
      <c r="P192" s="807">
        <v>1.143</v>
      </c>
      <c r="Q192" s="807">
        <v>10</v>
      </c>
      <c r="R192" s="807">
        <v>14</v>
      </c>
    </row>
    <row r="193" spans="2:21" ht="15.75">
      <c r="B193" s="818" t="s">
        <v>149</v>
      </c>
      <c r="C193" s="807">
        <v>447.95699999999999</v>
      </c>
      <c r="D193" s="807">
        <v>230.16800000000001</v>
      </c>
      <c r="E193" s="807">
        <v>2.238</v>
      </c>
      <c r="F193" s="807">
        <v>11</v>
      </c>
      <c r="G193" s="807">
        <v>5</v>
      </c>
      <c r="H193" s="807">
        <v>3.6</v>
      </c>
      <c r="I193" s="807">
        <v>7</v>
      </c>
      <c r="J193" s="807">
        <v>14</v>
      </c>
      <c r="K193" s="807">
        <v>214.166</v>
      </c>
      <c r="L193" s="809">
        <v>18.266999999999999</v>
      </c>
      <c r="M193" s="807">
        <v>1.7250000000000001</v>
      </c>
      <c r="N193" s="807">
        <v>3</v>
      </c>
      <c r="O193" s="807">
        <v>3</v>
      </c>
      <c r="P193" s="807">
        <v>1.032</v>
      </c>
      <c r="Q193" s="807">
        <v>8</v>
      </c>
      <c r="R193" s="807">
        <v>14</v>
      </c>
    </row>
    <row r="194" spans="2:21" ht="15.75">
      <c r="B194" s="818" t="s">
        <v>151</v>
      </c>
      <c r="C194" s="807">
        <v>128</v>
      </c>
      <c r="D194" s="807">
        <v>338.58199999999999</v>
      </c>
      <c r="E194" s="807">
        <v>1.569</v>
      </c>
      <c r="F194" s="807">
        <v>1</v>
      </c>
      <c r="G194" s="807">
        <v>4</v>
      </c>
      <c r="H194" s="807">
        <v>2.8940000000000001</v>
      </c>
      <c r="I194" s="807">
        <v>10</v>
      </c>
      <c r="J194" s="807">
        <v>14</v>
      </c>
      <c r="K194" s="807">
        <v>26.771000000000001</v>
      </c>
      <c r="L194" s="807">
        <v>128.59200000000001</v>
      </c>
      <c r="M194" s="807">
        <v>1.1240000000000001</v>
      </c>
      <c r="N194" s="807">
        <v>1</v>
      </c>
      <c r="O194" s="807">
        <v>5</v>
      </c>
      <c r="P194" s="807">
        <v>1.446</v>
      </c>
      <c r="Q194" s="807">
        <v>11</v>
      </c>
      <c r="R194" s="807">
        <v>14</v>
      </c>
    </row>
    <row r="195" spans="2:21" ht="15.75">
      <c r="B195" s="818" t="s">
        <v>153</v>
      </c>
      <c r="C195" s="807">
        <v>11.218</v>
      </c>
      <c r="D195" s="807">
        <v>526.43899999999996</v>
      </c>
      <c r="E195" s="807">
        <v>0.748</v>
      </c>
      <c r="F195" s="807">
        <v>9</v>
      </c>
      <c r="G195" s="807">
        <v>4</v>
      </c>
      <c r="H195" s="807">
        <v>3.0670000000000002</v>
      </c>
      <c r="I195" s="807">
        <v>14</v>
      </c>
      <c r="J195" s="807">
        <v>14</v>
      </c>
      <c r="K195" s="807">
        <v>0</v>
      </c>
      <c r="L195" s="807">
        <v>408.47300000000001</v>
      </c>
      <c r="M195" s="807"/>
      <c r="N195" s="807"/>
      <c r="O195" s="807"/>
      <c r="P195" s="807">
        <v>1.873</v>
      </c>
      <c r="Q195" s="807">
        <v>14</v>
      </c>
      <c r="R195" s="807">
        <v>14</v>
      </c>
    </row>
    <row r="196" spans="2:21" ht="15.75">
      <c r="B196" s="818" t="s">
        <v>155</v>
      </c>
      <c r="C196" s="807">
        <v>10.105</v>
      </c>
      <c r="D196" s="807">
        <v>525.149</v>
      </c>
      <c r="E196" s="807">
        <v>0.51200000000000001</v>
      </c>
      <c r="F196" s="807">
        <v>26</v>
      </c>
      <c r="G196" s="807">
        <v>4</v>
      </c>
      <c r="H196" s="807">
        <v>3.1549999999999998</v>
      </c>
      <c r="I196" s="807">
        <v>29</v>
      </c>
      <c r="J196" s="807">
        <v>13</v>
      </c>
      <c r="K196" s="807">
        <v>0</v>
      </c>
      <c r="L196" s="807">
        <v>408.14499999999998</v>
      </c>
      <c r="M196" s="807"/>
      <c r="N196" s="807"/>
      <c r="O196" s="807"/>
      <c r="P196" s="803">
        <v>1.83</v>
      </c>
      <c r="Q196" s="803">
        <v>17</v>
      </c>
      <c r="R196" s="807">
        <v>14</v>
      </c>
    </row>
    <row r="197" spans="2:21" ht="15.75">
      <c r="B197" s="818" t="s">
        <v>157</v>
      </c>
      <c r="C197" s="807">
        <v>8.3759999999999994</v>
      </c>
      <c r="D197" s="807">
        <v>621.101</v>
      </c>
      <c r="E197" s="807">
        <v>0.53200000000000003</v>
      </c>
      <c r="F197" s="807">
        <v>17</v>
      </c>
      <c r="G197" s="807">
        <v>5</v>
      </c>
      <c r="H197" s="807">
        <v>4.0380000000000003</v>
      </c>
      <c r="I197" s="807">
        <v>29</v>
      </c>
      <c r="J197" s="807">
        <v>13</v>
      </c>
      <c r="K197" s="807">
        <v>0</v>
      </c>
      <c r="L197" s="807">
        <v>510.15199999999999</v>
      </c>
      <c r="M197" s="807"/>
      <c r="N197" s="807"/>
      <c r="O197" s="807"/>
      <c r="P197" s="803">
        <v>2.2120000000000002</v>
      </c>
      <c r="Q197" s="803">
        <v>29</v>
      </c>
      <c r="R197" s="807">
        <v>14</v>
      </c>
    </row>
    <row r="198" spans="2:21" ht="15.75">
      <c r="B198" s="818" t="s">
        <v>159</v>
      </c>
      <c r="C198" s="807">
        <v>76.741</v>
      </c>
      <c r="D198" s="807">
        <v>672.08399999999995</v>
      </c>
      <c r="E198" s="807">
        <v>1.1140000000000001</v>
      </c>
      <c r="F198" s="807">
        <v>29</v>
      </c>
      <c r="G198" s="807">
        <v>2</v>
      </c>
      <c r="H198" s="807">
        <v>4.9109999999999996</v>
      </c>
      <c r="I198" s="807">
        <v>30</v>
      </c>
      <c r="J198" s="807">
        <v>13</v>
      </c>
      <c r="K198" s="807">
        <v>0</v>
      </c>
      <c r="L198" s="807">
        <v>466.10599999999999</v>
      </c>
      <c r="M198" s="807"/>
      <c r="N198" s="807"/>
      <c r="O198" s="807"/>
      <c r="P198" s="807">
        <v>2.556</v>
      </c>
      <c r="Q198" s="807">
        <v>11</v>
      </c>
      <c r="R198" s="807">
        <v>14</v>
      </c>
    </row>
    <row r="199" spans="2:21" ht="15.75">
      <c r="B199" s="818" t="s">
        <v>161</v>
      </c>
      <c r="C199" s="807">
        <v>324.14800000000002</v>
      </c>
      <c r="D199" s="807">
        <v>611.12599999999998</v>
      </c>
      <c r="E199" s="807">
        <v>1.619</v>
      </c>
      <c r="F199" s="807">
        <v>9</v>
      </c>
      <c r="G199" s="807">
        <v>5</v>
      </c>
      <c r="H199" s="807">
        <v>5.2779999999999996</v>
      </c>
      <c r="I199" s="807">
        <v>10</v>
      </c>
      <c r="J199" s="807">
        <v>13</v>
      </c>
      <c r="K199" s="807">
        <v>63.591000000000001</v>
      </c>
      <c r="L199" s="807">
        <v>269.56599999999997</v>
      </c>
      <c r="M199" s="807">
        <v>1.1579999999999999</v>
      </c>
      <c r="N199" s="819">
        <v>7</v>
      </c>
      <c r="O199" s="803">
        <v>6</v>
      </c>
      <c r="P199" s="807">
        <v>2.5489999999999999</v>
      </c>
      <c r="Q199" s="807">
        <v>12</v>
      </c>
      <c r="R199" s="807">
        <v>14</v>
      </c>
    </row>
    <row r="200" spans="2:21" ht="15.75">
      <c r="B200" s="818" t="s">
        <v>163</v>
      </c>
      <c r="C200" s="807">
        <v>585.80499999999995</v>
      </c>
      <c r="D200" s="807">
        <v>377.14699999999999</v>
      </c>
      <c r="E200" s="807">
        <v>2.931</v>
      </c>
      <c r="F200" s="807">
        <v>26</v>
      </c>
      <c r="G200" s="807">
        <v>7</v>
      </c>
      <c r="H200" s="807">
        <v>5.2290000000000001</v>
      </c>
      <c r="I200" s="807">
        <v>29</v>
      </c>
      <c r="J200" s="807">
        <v>13</v>
      </c>
      <c r="K200" s="807">
        <v>283.88799999999998</v>
      </c>
      <c r="L200" s="807">
        <v>56.213999999999999</v>
      </c>
      <c r="M200" s="807">
        <v>2.2010000000000001</v>
      </c>
      <c r="N200" s="807">
        <v>26</v>
      </c>
      <c r="O200" s="807">
        <v>7</v>
      </c>
      <c r="P200" s="807">
        <v>1.6830000000000001</v>
      </c>
      <c r="Q200" s="807">
        <v>20</v>
      </c>
      <c r="R200" s="807">
        <v>14</v>
      </c>
    </row>
    <row r="201" spans="2:21" ht="15.75">
      <c r="B201" s="818" t="s">
        <v>165</v>
      </c>
      <c r="C201" s="807">
        <v>697.81899999999996</v>
      </c>
      <c r="D201" s="807">
        <v>386.209</v>
      </c>
      <c r="E201" s="807">
        <v>2.972</v>
      </c>
      <c r="F201" s="807">
        <v>31</v>
      </c>
      <c r="G201" s="807">
        <v>23</v>
      </c>
      <c r="H201" s="807">
        <v>5.2939999999999996</v>
      </c>
      <c r="I201" s="807">
        <v>1</v>
      </c>
      <c r="J201" s="807">
        <v>13</v>
      </c>
      <c r="K201" s="807">
        <v>314.279</v>
      </c>
      <c r="L201" s="807">
        <v>38.054000000000002</v>
      </c>
      <c r="M201" s="807">
        <v>1.9810000000000001</v>
      </c>
      <c r="N201" s="807">
        <v>9</v>
      </c>
      <c r="O201" s="807">
        <v>6</v>
      </c>
      <c r="P201" s="807">
        <v>1.595</v>
      </c>
      <c r="Q201" s="807">
        <v>2</v>
      </c>
      <c r="R201" s="807">
        <v>14</v>
      </c>
    </row>
    <row r="202" spans="2:21">
      <c r="O202" s="259"/>
      <c r="P202" s="259"/>
      <c r="Q202" s="259"/>
      <c r="R202" s="258"/>
      <c r="S202" s="258"/>
      <c r="T202" s="258"/>
      <c r="U202" s="258"/>
    </row>
    <row r="203" spans="2:21">
      <c r="B203" s="818" t="s">
        <v>1115</v>
      </c>
      <c r="C203">
        <f>SUM(C190:C201)</f>
        <v>4048.6459999999997</v>
      </c>
      <c r="D203">
        <f>SUM(D190:D201)</f>
        <v>5432.0859999999993</v>
      </c>
      <c r="K203">
        <f t="shared" ref="K203:L203" si="0">SUM(K190:K201)</f>
        <v>1590.894</v>
      </c>
      <c r="L203">
        <f t="shared" si="0"/>
        <v>2382.6840000000002</v>
      </c>
      <c r="O203" s="259"/>
      <c r="P203" s="259"/>
      <c r="Q203" s="259"/>
      <c r="R203" s="258"/>
      <c r="S203" s="258"/>
      <c r="T203" s="258"/>
      <c r="U203" s="258"/>
    </row>
    <row r="204" spans="2:21">
      <c r="B204" s="818" t="s">
        <v>255</v>
      </c>
      <c r="E204">
        <f>MAX(E190:E201)</f>
        <v>3.036</v>
      </c>
      <c r="H204">
        <f>MAX(H190:H201)</f>
        <v>5.4219999999999997</v>
      </c>
      <c r="M204">
        <f>MAX(M190:M201)</f>
        <v>2.4529999999999998</v>
      </c>
      <c r="O204" s="259"/>
      <c r="P204">
        <f>MAX(P190:P201)</f>
        <v>2.556</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5.75">
      <c r="B225" s="135" t="s">
        <v>1054</v>
      </c>
      <c r="L225" s="687"/>
    </row>
    <row r="226" spans="2:20">
      <c r="C226" s="147" t="s">
        <v>705</v>
      </c>
      <c r="D226" s="147"/>
      <c r="H226" s="297"/>
      <c r="I226" s="265"/>
      <c r="J226" s="539" t="s">
        <v>706</v>
      </c>
      <c r="K226" s="539"/>
      <c r="M226" s="265"/>
      <c r="N226" s="265" t="s">
        <v>930</v>
      </c>
      <c r="O226" s="265"/>
      <c r="P226" s="265"/>
      <c r="Q226" s="265"/>
      <c r="R226" s="265"/>
      <c r="S226" s="265"/>
      <c r="T226" s="265"/>
    </row>
    <row r="227" spans="2:20" ht="15.75">
      <c r="C227" s="147"/>
      <c r="D227" s="285" t="s">
        <v>1142</v>
      </c>
      <c r="F227" s="147"/>
      <c r="G227" s="285" t="s">
        <v>1143</v>
      </c>
      <c r="H227" s="297"/>
      <c r="I227" s="820" t="s">
        <v>707</v>
      </c>
      <c r="J227" s="679" t="s">
        <v>708</v>
      </c>
      <c r="K227" s="820" t="s">
        <v>709</v>
      </c>
      <c r="L227" s="681" t="s">
        <v>931</v>
      </c>
      <c r="M227" s="681"/>
      <c r="N227" s="265"/>
      <c r="O227" s="681" t="s">
        <v>958</v>
      </c>
      <c r="P227" s="681"/>
      <c r="Q227" s="265"/>
      <c r="R227" s="681" t="s">
        <v>932</v>
      </c>
      <c r="S227" s="681"/>
      <c r="T227" s="265"/>
    </row>
    <row r="228" spans="2:20">
      <c r="B228" s="337" t="s">
        <v>710</v>
      </c>
      <c r="C228" s="539" t="s">
        <v>568</v>
      </c>
      <c r="D228" s="285" t="s">
        <v>492</v>
      </c>
      <c r="E228" s="285" t="s">
        <v>491</v>
      </c>
      <c r="F228" s="539" t="s">
        <v>568</v>
      </c>
      <c r="G228" s="285" t="s">
        <v>492</v>
      </c>
      <c r="H228" s="285" t="s">
        <v>491</v>
      </c>
      <c r="I228" s="539">
        <v>600</v>
      </c>
      <c r="J228" s="539">
        <v>600</v>
      </c>
      <c r="K228" s="539">
        <v>600</v>
      </c>
      <c r="L228" s="539">
        <v>600</v>
      </c>
      <c r="M228" s="539">
        <v>660</v>
      </c>
      <c r="N228" s="539">
        <v>670</v>
      </c>
      <c r="O228" s="539">
        <v>600</v>
      </c>
      <c r="P228" s="539">
        <v>660</v>
      </c>
      <c r="Q228" s="539">
        <v>670</v>
      </c>
      <c r="R228" s="539">
        <v>600</v>
      </c>
      <c r="S228" s="539">
        <v>660</v>
      </c>
      <c r="T228" s="539">
        <v>670</v>
      </c>
    </row>
    <row r="229" spans="2:20" ht="18">
      <c r="B229" s="51" t="s">
        <v>83</v>
      </c>
      <c r="C229" s="539" t="s">
        <v>924</v>
      </c>
      <c r="D229" s="285" t="s">
        <v>711</v>
      </c>
      <c r="E229" s="285" t="s">
        <v>711</v>
      </c>
      <c r="F229" s="539" t="s">
        <v>924</v>
      </c>
      <c r="G229" s="285" t="s">
        <v>711</v>
      </c>
      <c r="H229" s="285" t="s">
        <v>711</v>
      </c>
      <c r="I229" s="539" t="s">
        <v>680</v>
      </c>
      <c r="J229" s="539" t="s">
        <v>680</v>
      </c>
      <c r="K229" s="539" t="s">
        <v>680</v>
      </c>
      <c r="L229" s="539" t="s">
        <v>924</v>
      </c>
      <c r="M229" s="539" t="s">
        <v>924</v>
      </c>
      <c r="N229" s="539" t="s">
        <v>924</v>
      </c>
      <c r="O229" s="539" t="s">
        <v>924</v>
      </c>
      <c r="P229" s="539" t="s">
        <v>924</v>
      </c>
      <c r="Q229" s="539" t="s">
        <v>924</v>
      </c>
      <c r="R229" s="539" t="s">
        <v>924</v>
      </c>
      <c r="S229" s="539" t="s">
        <v>924</v>
      </c>
      <c r="T229" s="539" t="s">
        <v>924</v>
      </c>
    </row>
    <row r="230" spans="2:20" ht="15.75">
      <c r="B230" s="329">
        <v>1</v>
      </c>
      <c r="C230" s="803">
        <v>0</v>
      </c>
      <c r="D230" s="803">
        <v>0</v>
      </c>
      <c r="E230" s="803">
        <v>0</v>
      </c>
      <c r="F230" s="803">
        <v>0</v>
      </c>
      <c r="G230" s="803">
        <v>0</v>
      </c>
      <c r="H230" s="803">
        <v>0</v>
      </c>
      <c r="I230" s="821">
        <v>-30.28</v>
      </c>
      <c r="J230" s="821">
        <v>3.69</v>
      </c>
      <c r="K230" s="821">
        <v>0.76</v>
      </c>
      <c r="L230" s="807">
        <v>0</v>
      </c>
      <c r="M230" s="807">
        <v>0</v>
      </c>
      <c r="N230" s="807">
        <v>0</v>
      </c>
      <c r="O230" s="807">
        <v>0</v>
      </c>
      <c r="P230" s="807">
        <v>0</v>
      </c>
      <c r="Q230" s="807">
        <v>0</v>
      </c>
      <c r="R230" s="807">
        <v>0</v>
      </c>
      <c r="S230" s="807">
        <v>0</v>
      </c>
      <c r="T230" s="807">
        <v>0</v>
      </c>
    </row>
    <row r="231" spans="2:20" ht="15.75">
      <c r="B231" s="329">
        <v>2</v>
      </c>
      <c r="C231" s="803">
        <v>0</v>
      </c>
      <c r="D231" s="803">
        <v>0</v>
      </c>
      <c r="E231" s="803">
        <v>0</v>
      </c>
      <c r="F231" s="803">
        <v>0</v>
      </c>
      <c r="G231" s="803">
        <v>0</v>
      </c>
      <c r="H231" s="803">
        <v>0</v>
      </c>
      <c r="I231" s="821">
        <v>-27.46</v>
      </c>
      <c r="J231" s="821">
        <v>4.42</v>
      </c>
      <c r="K231" s="821">
        <v>0.16300000000000001</v>
      </c>
      <c r="L231" s="807">
        <v>0</v>
      </c>
      <c r="M231" s="807">
        <v>0</v>
      </c>
      <c r="N231" s="807">
        <v>0</v>
      </c>
      <c r="O231" s="807">
        <v>0</v>
      </c>
      <c r="P231" s="807">
        <v>0</v>
      </c>
      <c r="Q231" s="807">
        <v>0</v>
      </c>
      <c r="R231" s="807">
        <v>0</v>
      </c>
      <c r="S231" s="807">
        <v>0</v>
      </c>
      <c r="T231" s="807">
        <v>0</v>
      </c>
    </row>
    <row r="232" spans="2:20" ht="15.75">
      <c r="B232" s="329">
        <v>3</v>
      </c>
      <c r="C232" s="803">
        <v>0</v>
      </c>
      <c r="D232" s="803">
        <v>0</v>
      </c>
      <c r="E232" s="803">
        <v>0</v>
      </c>
      <c r="F232" s="803">
        <v>0</v>
      </c>
      <c r="G232" s="803">
        <v>0</v>
      </c>
      <c r="H232" s="803">
        <v>0</v>
      </c>
      <c r="I232" s="821">
        <v>-33.840000000000003</v>
      </c>
      <c r="J232" s="821">
        <v>3.89</v>
      </c>
      <c r="K232" s="821">
        <v>-1.43</v>
      </c>
      <c r="L232" s="807">
        <v>0</v>
      </c>
      <c r="M232" s="807">
        <v>0</v>
      </c>
      <c r="N232" s="807">
        <v>0</v>
      </c>
      <c r="O232" s="807">
        <v>0</v>
      </c>
      <c r="P232" s="807">
        <v>0</v>
      </c>
      <c r="Q232" s="807">
        <v>0</v>
      </c>
      <c r="R232" s="807">
        <v>0</v>
      </c>
      <c r="S232" s="807">
        <v>0</v>
      </c>
      <c r="T232" s="807">
        <v>0</v>
      </c>
    </row>
    <row r="233" spans="2:20" ht="15.75">
      <c r="B233" s="329">
        <v>4</v>
      </c>
      <c r="C233" s="803">
        <v>0</v>
      </c>
      <c r="D233" s="803">
        <v>0</v>
      </c>
      <c r="E233" s="803">
        <v>0</v>
      </c>
      <c r="F233" s="803">
        <v>0</v>
      </c>
      <c r="G233" s="803">
        <v>0</v>
      </c>
      <c r="H233" s="803">
        <v>0</v>
      </c>
      <c r="I233" s="821">
        <v>-37.57</v>
      </c>
      <c r="J233" s="821">
        <v>3.67</v>
      </c>
      <c r="K233" s="821">
        <v>-2.7</v>
      </c>
      <c r="L233" s="807">
        <v>0</v>
      </c>
      <c r="M233" s="807">
        <v>0</v>
      </c>
      <c r="N233" s="807">
        <v>0</v>
      </c>
      <c r="O233" s="807">
        <v>0</v>
      </c>
      <c r="P233" s="807">
        <v>0</v>
      </c>
      <c r="Q233" s="807">
        <v>0</v>
      </c>
      <c r="R233" s="807">
        <v>0</v>
      </c>
      <c r="S233" s="807">
        <v>0</v>
      </c>
      <c r="T233" s="807">
        <v>0</v>
      </c>
    </row>
    <row r="234" spans="2:20" ht="15.75">
      <c r="B234" s="329">
        <v>5</v>
      </c>
      <c r="C234" s="803">
        <v>0</v>
      </c>
      <c r="D234" s="803">
        <v>0</v>
      </c>
      <c r="E234" s="803">
        <v>0</v>
      </c>
      <c r="F234" s="803">
        <v>1.17</v>
      </c>
      <c r="G234" s="803">
        <v>0.7</v>
      </c>
      <c r="H234" s="803">
        <v>0.7</v>
      </c>
      <c r="I234" s="821">
        <v>-35.020000000000003</v>
      </c>
      <c r="J234" s="821">
        <v>3.66</v>
      </c>
      <c r="K234" s="821">
        <v>-4.0999999999999996</v>
      </c>
      <c r="L234" s="807">
        <v>0</v>
      </c>
      <c r="M234" s="807">
        <v>0</v>
      </c>
      <c r="N234" s="807">
        <v>0</v>
      </c>
      <c r="O234" s="807">
        <v>0</v>
      </c>
      <c r="P234" s="807">
        <v>0</v>
      </c>
      <c r="Q234" s="807">
        <v>0</v>
      </c>
      <c r="R234" s="807">
        <v>0.43</v>
      </c>
      <c r="S234" s="807">
        <v>0.28000000000000003</v>
      </c>
      <c r="T234" s="807">
        <v>0.54</v>
      </c>
    </row>
    <row r="235" spans="2:20" ht="15.75">
      <c r="B235" s="329">
        <v>6</v>
      </c>
      <c r="C235" s="803">
        <v>15</v>
      </c>
      <c r="D235" s="803">
        <v>9</v>
      </c>
      <c r="E235" s="803">
        <v>9</v>
      </c>
      <c r="F235" s="803">
        <v>82.05</v>
      </c>
      <c r="G235" s="803">
        <v>20.5</v>
      </c>
      <c r="H235" s="803">
        <v>20.5</v>
      </c>
      <c r="I235" s="821">
        <v>-35.99</v>
      </c>
      <c r="J235" s="821">
        <v>3.8</v>
      </c>
      <c r="K235" s="821">
        <v>-1.78</v>
      </c>
      <c r="L235" s="807">
        <v>0</v>
      </c>
      <c r="M235" s="807">
        <v>0</v>
      </c>
      <c r="N235" s="807">
        <v>0</v>
      </c>
      <c r="O235" s="807">
        <v>5.49</v>
      </c>
      <c r="P235" s="807">
        <v>3.54</v>
      </c>
      <c r="Q235" s="807">
        <v>6.93</v>
      </c>
      <c r="R235" s="807">
        <v>12.51</v>
      </c>
      <c r="S235" s="807">
        <v>8.07</v>
      </c>
      <c r="T235" s="807">
        <v>15.8</v>
      </c>
    </row>
    <row r="236" spans="2:20" ht="15.75">
      <c r="B236" s="329">
        <v>7</v>
      </c>
      <c r="C236" s="803">
        <v>60</v>
      </c>
      <c r="D236" s="803">
        <v>36</v>
      </c>
      <c r="E236" s="803">
        <v>36</v>
      </c>
      <c r="F236" s="803">
        <v>273.2</v>
      </c>
      <c r="G236" s="803">
        <v>46</v>
      </c>
      <c r="H236" s="803">
        <v>46</v>
      </c>
      <c r="I236" s="821">
        <v>-38.700000000000003</v>
      </c>
      <c r="J236" s="821">
        <v>4.32</v>
      </c>
      <c r="K236" s="821">
        <v>0.21</v>
      </c>
      <c r="L236" s="807">
        <v>0</v>
      </c>
      <c r="M236" s="807">
        <v>0</v>
      </c>
      <c r="N236" s="807">
        <v>0</v>
      </c>
      <c r="O236" s="807">
        <v>21.96</v>
      </c>
      <c r="P236" s="807">
        <v>14.16</v>
      </c>
      <c r="Q236" s="807">
        <v>27.74</v>
      </c>
      <c r="R236" s="807">
        <v>28.06</v>
      </c>
      <c r="S236" s="807">
        <v>18.100000000000001</v>
      </c>
      <c r="T236" s="807">
        <v>35.450000000000003</v>
      </c>
    </row>
    <row r="237" spans="2:20" ht="15.75">
      <c r="B237" s="329">
        <v>8</v>
      </c>
      <c r="C237" s="803">
        <v>111</v>
      </c>
      <c r="D237" s="803">
        <v>66.599999999999994</v>
      </c>
      <c r="E237" s="803">
        <v>66.599999999999994</v>
      </c>
      <c r="F237" s="803">
        <v>477.91</v>
      </c>
      <c r="G237" s="803">
        <v>73.400000000000006</v>
      </c>
      <c r="H237" s="803">
        <v>73.400000000000006</v>
      </c>
      <c r="I237" s="821">
        <v>-35.42</v>
      </c>
      <c r="J237" s="821">
        <v>4.3899999999999997</v>
      </c>
      <c r="K237" s="821">
        <v>1.2</v>
      </c>
      <c r="L237" s="807">
        <v>62.99</v>
      </c>
      <c r="M237" s="807">
        <v>41.95</v>
      </c>
      <c r="N237" s="807">
        <v>81.98</v>
      </c>
      <c r="O237" s="807">
        <v>40.630000000000003</v>
      </c>
      <c r="P237" s="807">
        <v>26.2</v>
      </c>
      <c r="Q237" s="807">
        <v>51.32</v>
      </c>
      <c r="R237" s="807">
        <v>44.78</v>
      </c>
      <c r="S237" s="807">
        <v>28.88</v>
      </c>
      <c r="T237" s="807">
        <v>56.56</v>
      </c>
    </row>
    <row r="238" spans="2:20" ht="15.75">
      <c r="B238" s="329">
        <v>9</v>
      </c>
      <c r="C238" s="803">
        <v>158</v>
      </c>
      <c r="D238" s="803">
        <v>94.8</v>
      </c>
      <c r="E238" s="803">
        <v>94.8</v>
      </c>
      <c r="F238" s="803">
        <v>668</v>
      </c>
      <c r="G238" s="803">
        <v>164.1</v>
      </c>
      <c r="H238" s="803">
        <v>98.8</v>
      </c>
      <c r="I238" s="821">
        <v>-36.869999999999997</v>
      </c>
      <c r="J238" s="821">
        <v>4.91</v>
      </c>
      <c r="K238" s="821">
        <v>2.2799999999999998</v>
      </c>
      <c r="L238" s="807">
        <v>321.42</v>
      </c>
      <c r="M238" s="807">
        <v>200.8</v>
      </c>
      <c r="N238" s="807">
        <v>394.31</v>
      </c>
      <c r="O238" s="807">
        <v>57.83</v>
      </c>
      <c r="P238" s="807">
        <v>37.299999999999997</v>
      </c>
      <c r="Q238" s="807">
        <v>73.05</v>
      </c>
      <c r="R238" s="807">
        <v>64.53</v>
      </c>
      <c r="S238" s="807">
        <v>43.25</v>
      </c>
      <c r="T238" s="807">
        <v>86.7</v>
      </c>
    </row>
    <row r="239" spans="2:20" ht="15.75">
      <c r="B239" s="329">
        <v>10</v>
      </c>
      <c r="C239" s="803">
        <v>195</v>
      </c>
      <c r="D239" s="803">
        <v>117</v>
      </c>
      <c r="E239" s="803">
        <v>117</v>
      </c>
      <c r="F239" s="803">
        <v>827</v>
      </c>
      <c r="G239" s="803">
        <v>294.38</v>
      </c>
      <c r="H239" s="803">
        <v>119.2</v>
      </c>
      <c r="I239" s="821">
        <v>-36.1</v>
      </c>
      <c r="J239" s="821">
        <v>6.2</v>
      </c>
      <c r="K239" s="821">
        <v>5.0599999999999996</v>
      </c>
      <c r="L239" s="807">
        <v>491.87</v>
      </c>
      <c r="M239" s="807">
        <v>297.08</v>
      </c>
      <c r="N239" s="807">
        <v>584.9</v>
      </c>
      <c r="O239" s="807">
        <v>71.37</v>
      </c>
      <c r="P239" s="807">
        <v>46.03</v>
      </c>
      <c r="Q239" s="807">
        <v>90.15</v>
      </c>
      <c r="R239" s="807">
        <v>113.53</v>
      </c>
      <c r="S239" s="807">
        <v>82.86</v>
      </c>
      <c r="T239" s="807">
        <v>164.26</v>
      </c>
    </row>
    <row r="240" spans="2:20" ht="15.75">
      <c r="B240" s="329">
        <v>11</v>
      </c>
      <c r="C240" s="803">
        <v>263</v>
      </c>
      <c r="D240" s="803">
        <v>157.80000000000001</v>
      </c>
      <c r="E240" s="803">
        <v>157.80000000000001</v>
      </c>
      <c r="F240" s="803">
        <v>941</v>
      </c>
      <c r="G240" s="803">
        <v>390.75</v>
      </c>
      <c r="H240" s="803">
        <v>133.6</v>
      </c>
      <c r="I240" s="821">
        <v>-34.56</v>
      </c>
      <c r="J240" s="821">
        <v>6.98</v>
      </c>
      <c r="K240" s="821">
        <v>5.41</v>
      </c>
      <c r="L240" s="807">
        <v>608.91999999999996</v>
      </c>
      <c r="M240" s="807">
        <v>362.95</v>
      </c>
      <c r="N240" s="807">
        <v>714.8</v>
      </c>
      <c r="O240" s="807">
        <v>96.26</v>
      </c>
      <c r="P240" s="807">
        <v>62.09</v>
      </c>
      <c r="Q240" s="807">
        <v>121.59</v>
      </c>
      <c r="R240" s="807">
        <v>172.34</v>
      </c>
      <c r="S240" s="807">
        <v>124.7</v>
      </c>
      <c r="T240" s="807">
        <v>244.33</v>
      </c>
    </row>
    <row r="241" spans="2:26" ht="15.75">
      <c r="B241" s="329">
        <v>12</v>
      </c>
      <c r="C241" s="803">
        <v>278</v>
      </c>
      <c r="D241" s="803">
        <v>166.8</v>
      </c>
      <c r="E241" s="803">
        <v>166.8</v>
      </c>
      <c r="F241" s="803">
        <v>1003</v>
      </c>
      <c r="G241" s="803">
        <v>443.74</v>
      </c>
      <c r="H241" s="803">
        <v>141.30000000000001</v>
      </c>
      <c r="I241" s="821">
        <v>-33.68</v>
      </c>
      <c r="J241" s="821">
        <v>6.26</v>
      </c>
      <c r="K241" s="821">
        <v>5.1100000000000003</v>
      </c>
      <c r="L241" s="807">
        <v>673.56</v>
      </c>
      <c r="M241" s="807">
        <v>399.66</v>
      </c>
      <c r="N241" s="807">
        <v>786.82</v>
      </c>
      <c r="O241" s="807">
        <v>101.75</v>
      </c>
      <c r="P241" s="807">
        <v>65.63</v>
      </c>
      <c r="Q241" s="807">
        <v>128.53</v>
      </c>
      <c r="R241" s="807">
        <v>211.22</v>
      </c>
      <c r="S241" s="807">
        <v>149.97999999999999</v>
      </c>
      <c r="T241" s="807">
        <v>293.02999999999997</v>
      </c>
    </row>
    <row r="242" spans="2:26" ht="15.75">
      <c r="B242" s="329">
        <v>13</v>
      </c>
      <c r="C242" s="803">
        <v>277</v>
      </c>
      <c r="D242" s="803">
        <v>166.2</v>
      </c>
      <c r="E242" s="803">
        <v>166.2</v>
      </c>
      <c r="F242" s="803">
        <v>1008</v>
      </c>
      <c r="G242" s="803">
        <v>448.17</v>
      </c>
      <c r="H242" s="803">
        <v>238.46</v>
      </c>
      <c r="I242" s="821">
        <v>-31.67</v>
      </c>
      <c r="J242" s="821">
        <v>4.1900000000000004</v>
      </c>
      <c r="K242" s="821">
        <v>5.57</v>
      </c>
      <c r="L242" s="807">
        <v>684.62</v>
      </c>
      <c r="M242" s="807">
        <v>405.96</v>
      </c>
      <c r="N242" s="807">
        <v>799.14</v>
      </c>
      <c r="O242" s="807">
        <v>101.39</v>
      </c>
      <c r="P242" s="807">
        <v>65.39</v>
      </c>
      <c r="Q242" s="807">
        <v>128.06</v>
      </c>
      <c r="R242" s="807">
        <v>214.69</v>
      </c>
      <c r="S242" s="807">
        <v>152.16999999999999</v>
      </c>
      <c r="T242" s="807">
        <v>297.25</v>
      </c>
    </row>
    <row r="243" spans="2:26" ht="15.75">
      <c r="B243" s="329">
        <v>14</v>
      </c>
      <c r="C243" s="803">
        <v>259</v>
      </c>
      <c r="D243" s="803">
        <v>155.4</v>
      </c>
      <c r="E243" s="803">
        <v>155.4</v>
      </c>
      <c r="F243" s="803">
        <v>955</v>
      </c>
      <c r="G243" s="803">
        <v>403.38</v>
      </c>
      <c r="H243" s="803">
        <v>460.58</v>
      </c>
      <c r="I243" s="821">
        <v>-33.24</v>
      </c>
      <c r="J243" s="821">
        <v>3.18</v>
      </c>
      <c r="K243" s="821">
        <v>4.99</v>
      </c>
      <c r="L243" s="807">
        <v>641</v>
      </c>
      <c r="M243" s="807">
        <v>381.03</v>
      </c>
      <c r="N243" s="807">
        <v>750.28</v>
      </c>
      <c r="O243" s="807">
        <v>94.8</v>
      </c>
      <c r="P243" s="807">
        <v>61.14</v>
      </c>
      <c r="Q243" s="807">
        <v>119.74</v>
      </c>
      <c r="R243" s="807">
        <v>181.43</v>
      </c>
      <c r="S243" s="807">
        <v>130.74</v>
      </c>
      <c r="T243" s="807">
        <v>255.91</v>
      </c>
    </row>
    <row r="244" spans="2:26" ht="15.75">
      <c r="B244" s="329">
        <v>15</v>
      </c>
      <c r="C244" s="803">
        <v>227</v>
      </c>
      <c r="D244" s="803">
        <v>136.19999999999999</v>
      </c>
      <c r="E244" s="803">
        <v>136.19999999999999</v>
      </c>
      <c r="F244" s="803">
        <v>848</v>
      </c>
      <c r="G244" s="803">
        <v>314</v>
      </c>
      <c r="H244" s="803">
        <v>644.63</v>
      </c>
      <c r="I244" s="821">
        <v>-33.22</v>
      </c>
      <c r="J244" s="821">
        <v>1.92</v>
      </c>
      <c r="K244" s="821">
        <v>6.01</v>
      </c>
      <c r="L244" s="807">
        <v>543.97</v>
      </c>
      <c r="M244" s="807">
        <v>326.05</v>
      </c>
      <c r="N244" s="807">
        <v>642.14</v>
      </c>
      <c r="O244" s="807">
        <v>83.09</v>
      </c>
      <c r="P244" s="807">
        <v>53.59</v>
      </c>
      <c r="Q244" s="807">
        <v>104.95</v>
      </c>
      <c r="R244" s="807">
        <v>124.33</v>
      </c>
      <c r="S244" s="807">
        <v>90.97</v>
      </c>
      <c r="T244" s="807">
        <v>179.73</v>
      </c>
    </row>
    <row r="245" spans="2:26" ht="15.75">
      <c r="B245" s="329">
        <v>16</v>
      </c>
      <c r="C245" s="803">
        <v>181</v>
      </c>
      <c r="D245" s="803">
        <v>108.6</v>
      </c>
      <c r="E245" s="803">
        <v>108.6</v>
      </c>
      <c r="F245" s="803">
        <v>696</v>
      </c>
      <c r="G245" s="803">
        <v>189.16</v>
      </c>
      <c r="H245" s="803">
        <v>771.27</v>
      </c>
      <c r="I245" s="821">
        <v>-33.5</v>
      </c>
      <c r="J245" s="821">
        <v>1.1499999999999999</v>
      </c>
      <c r="K245" s="821">
        <v>5.46</v>
      </c>
      <c r="L245" s="807">
        <v>395.66</v>
      </c>
      <c r="M245" s="807">
        <v>242.52</v>
      </c>
      <c r="N245" s="807">
        <v>477</v>
      </c>
      <c r="O245" s="807">
        <v>66.25</v>
      </c>
      <c r="P245" s="807">
        <v>42.73</v>
      </c>
      <c r="Q245" s="807">
        <v>83.68</v>
      </c>
      <c r="R245" s="807">
        <v>70.83</v>
      </c>
      <c r="S245" s="807">
        <v>48.68</v>
      </c>
      <c r="T245" s="807">
        <v>97.78</v>
      </c>
    </row>
    <row r="246" spans="2:26" ht="15.75">
      <c r="B246" s="329">
        <v>17</v>
      </c>
      <c r="C246" s="803">
        <v>104</v>
      </c>
      <c r="D246" s="803">
        <v>62.4</v>
      </c>
      <c r="E246" s="803">
        <v>62.4</v>
      </c>
      <c r="F246" s="803">
        <v>509</v>
      </c>
      <c r="G246" s="803">
        <v>77.400000000000006</v>
      </c>
      <c r="H246" s="803">
        <v>818.34</v>
      </c>
      <c r="I246" s="821">
        <v>-34.04</v>
      </c>
      <c r="J246" s="821">
        <v>3.3</v>
      </c>
      <c r="K246" s="821">
        <v>6.54</v>
      </c>
      <c r="L246" s="807">
        <v>184.45</v>
      </c>
      <c r="M246" s="807">
        <v>119.32</v>
      </c>
      <c r="N246" s="807">
        <v>233.64</v>
      </c>
      <c r="O246" s="807">
        <v>38.07</v>
      </c>
      <c r="P246" s="807">
        <v>24.55</v>
      </c>
      <c r="Q246" s="807">
        <v>48.08</v>
      </c>
      <c r="R246" s="807">
        <v>47.22</v>
      </c>
      <c r="S246" s="807">
        <v>30.45</v>
      </c>
      <c r="T246" s="807">
        <v>59.64</v>
      </c>
    </row>
    <row r="247" spans="2:26" ht="15.75">
      <c r="B247" s="329">
        <v>18</v>
      </c>
      <c r="C247" s="803">
        <v>53</v>
      </c>
      <c r="D247" s="803">
        <v>31.8</v>
      </c>
      <c r="E247" s="803">
        <v>31.8</v>
      </c>
      <c r="F247" s="803">
        <v>304.41000000000003</v>
      </c>
      <c r="G247" s="803">
        <v>50.1</v>
      </c>
      <c r="H247" s="803">
        <v>758.2</v>
      </c>
      <c r="I247" s="821">
        <v>-36.35</v>
      </c>
      <c r="J247" s="821">
        <v>3.3</v>
      </c>
      <c r="K247" s="821">
        <v>5.67</v>
      </c>
      <c r="L247" s="807">
        <v>4.82</v>
      </c>
      <c r="M247" s="807">
        <v>3.3</v>
      </c>
      <c r="N247" s="807">
        <v>6.44</v>
      </c>
      <c r="O247" s="807">
        <v>19.399999999999999</v>
      </c>
      <c r="P247" s="807">
        <v>12.51</v>
      </c>
      <c r="Q247" s="807">
        <v>24.5</v>
      </c>
      <c r="R247" s="807">
        <v>30.56</v>
      </c>
      <c r="S247" s="807">
        <v>19.71</v>
      </c>
      <c r="T247" s="807">
        <v>38.6</v>
      </c>
    </row>
    <row r="248" spans="2:26" ht="15.75">
      <c r="B248" s="329">
        <v>19</v>
      </c>
      <c r="C248" s="803">
        <v>11</v>
      </c>
      <c r="D248" s="803">
        <v>6.6</v>
      </c>
      <c r="E248" s="803">
        <v>6.6</v>
      </c>
      <c r="F248" s="803">
        <v>110.72</v>
      </c>
      <c r="G248" s="803">
        <v>23.9</v>
      </c>
      <c r="H248" s="803">
        <v>525.64</v>
      </c>
      <c r="I248" s="821">
        <v>-36.47</v>
      </c>
      <c r="J248" s="821">
        <v>2.5</v>
      </c>
      <c r="K248" s="821">
        <v>5.19</v>
      </c>
      <c r="L248" s="807">
        <v>0</v>
      </c>
      <c r="M248" s="807">
        <v>0</v>
      </c>
      <c r="N248" s="807">
        <v>0</v>
      </c>
      <c r="O248" s="807">
        <v>4.03</v>
      </c>
      <c r="P248" s="807">
        <v>2.6</v>
      </c>
      <c r="Q248" s="807">
        <v>5.09</v>
      </c>
      <c r="R248" s="807">
        <v>14.58</v>
      </c>
      <c r="S248" s="807">
        <v>9.4</v>
      </c>
      <c r="T248" s="807">
        <v>18.420000000000002</v>
      </c>
    </row>
    <row r="249" spans="2:26" ht="15.75">
      <c r="B249" s="329">
        <v>20</v>
      </c>
      <c r="C249" s="803">
        <v>0</v>
      </c>
      <c r="D249" s="803">
        <v>0</v>
      </c>
      <c r="E249" s="803">
        <v>0</v>
      </c>
      <c r="F249" s="803">
        <v>3.65</v>
      </c>
      <c r="G249" s="803">
        <v>2</v>
      </c>
      <c r="H249" s="803">
        <v>19.690000000000001</v>
      </c>
      <c r="I249" s="821">
        <v>-36.909999999999997</v>
      </c>
      <c r="J249" s="821">
        <v>2</v>
      </c>
      <c r="K249" s="821">
        <v>5.72</v>
      </c>
      <c r="L249" s="807">
        <v>0</v>
      </c>
      <c r="M249" s="807">
        <v>0</v>
      </c>
      <c r="N249" s="807">
        <v>0</v>
      </c>
      <c r="O249" s="807">
        <v>0</v>
      </c>
      <c r="P249" s="807">
        <v>0</v>
      </c>
      <c r="Q249" s="807">
        <v>0</v>
      </c>
      <c r="R249" s="807">
        <v>1.22</v>
      </c>
      <c r="S249" s="807">
        <v>0.79</v>
      </c>
      <c r="T249" s="807">
        <v>1.54</v>
      </c>
    </row>
    <row r="250" spans="2:26" ht="15.75">
      <c r="B250" s="329">
        <v>21</v>
      </c>
      <c r="C250" s="803">
        <v>0</v>
      </c>
      <c r="D250" s="803">
        <v>0</v>
      </c>
      <c r="E250" s="803">
        <v>0</v>
      </c>
      <c r="F250" s="803">
        <v>0</v>
      </c>
      <c r="G250" s="803">
        <v>0</v>
      </c>
      <c r="H250" s="803">
        <v>0</v>
      </c>
      <c r="I250" s="821">
        <v>-37.97</v>
      </c>
      <c r="J250" s="821">
        <v>2.0099999999999998</v>
      </c>
      <c r="K250" s="821">
        <v>2.14</v>
      </c>
      <c r="L250" s="807">
        <v>0</v>
      </c>
      <c r="M250" s="807">
        <v>0</v>
      </c>
      <c r="N250" s="807">
        <v>0</v>
      </c>
      <c r="O250" s="807">
        <v>0</v>
      </c>
      <c r="P250" s="807">
        <v>0</v>
      </c>
      <c r="Q250" s="807">
        <v>0</v>
      </c>
      <c r="R250" s="807">
        <v>0</v>
      </c>
      <c r="S250" s="807">
        <v>0</v>
      </c>
      <c r="T250" s="807">
        <v>0</v>
      </c>
    </row>
    <row r="251" spans="2:26" ht="15.75">
      <c r="B251" s="329">
        <v>22</v>
      </c>
      <c r="C251" s="803">
        <v>0</v>
      </c>
      <c r="D251" s="803">
        <v>0</v>
      </c>
      <c r="E251" s="803">
        <v>0</v>
      </c>
      <c r="F251" s="803">
        <v>0</v>
      </c>
      <c r="G251" s="803">
        <v>0</v>
      </c>
      <c r="H251" s="803">
        <v>0</v>
      </c>
      <c r="I251" s="821">
        <v>-38.909999999999997</v>
      </c>
      <c r="J251" s="821">
        <v>1.83</v>
      </c>
      <c r="K251" s="821">
        <v>2.14</v>
      </c>
      <c r="L251" s="807">
        <v>0</v>
      </c>
      <c r="M251" s="807">
        <v>0</v>
      </c>
      <c r="N251" s="807">
        <v>0</v>
      </c>
      <c r="O251" s="807">
        <v>0</v>
      </c>
      <c r="P251" s="807">
        <v>0</v>
      </c>
      <c r="Q251" s="807">
        <v>0</v>
      </c>
      <c r="R251" s="807">
        <v>0</v>
      </c>
      <c r="S251" s="807">
        <v>0</v>
      </c>
      <c r="T251" s="807">
        <v>0</v>
      </c>
    </row>
    <row r="252" spans="2:26" ht="15.75">
      <c r="B252" s="329">
        <v>23</v>
      </c>
      <c r="C252" s="803">
        <v>0</v>
      </c>
      <c r="D252" s="803">
        <v>0</v>
      </c>
      <c r="E252" s="803">
        <v>0</v>
      </c>
      <c r="F252" s="803">
        <v>0</v>
      </c>
      <c r="G252" s="803">
        <v>0</v>
      </c>
      <c r="H252" s="803">
        <v>0</v>
      </c>
      <c r="I252" s="821">
        <v>-38.96</v>
      </c>
      <c r="J252" s="821">
        <v>0.95</v>
      </c>
      <c r="K252" s="821">
        <v>1.54</v>
      </c>
      <c r="L252" s="807">
        <v>0</v>
      </c>
      <c r="M252" s="807">
        <v>0</v>
      </c>
      <c r="N252" s="807">
        <v>0</v>
      </c>
      <c r="O252" s="807">
        <v>0</v>
      </c>
      <c r="P252" s="807">
        <v>0</v>
      </c>
      <c r="Q252" s="807">
        <v>0</v>
      </c>
      <c r="R252" s="807">
        <v>0</v>
      </c>
      <c r="S252" s="807">
        <v>0</v>
      </c>
      <c r="T252" s="807">
        <v>0</v>
      </c>
    </row>
    <row r="253" spans="2:26" ht="15.75">
      <c r="B253" s="329">
        <v>24</v>
      </c>
      <c r="C253" s="803">
        <v>0</v>
      </c>
      <c r="D253" s="803">
        <v>0</v>
      </c>
      <c r="E253" s="803">
        <v>0</v>
      </c>
      <c r="F253" s="803">
        <v>0</v>
      </c>
      <c r="G253" s="803">
        <v>0</v>
      </c>
      <c r="H253" s="803">
        <v>0</v>
      </c>
      <c r="I253" s="821">
        <v>-38.520000000000003</v>
      </c>
      <c r="J253" s="821">
        <v>0.95</v>
      </c>
      <c r="K253" s="821">
        <v>0.45</v>
      </c>
      <c r="L253" s="807">
        <v>0</v>
      </c>
      <c r="M253" s="807">
        <v>0</v>
      </c>
      <c r="N253" s="807">
        <v>0</v>
      </c>
      <c r="O253" s="807">
        <v>0</v>
      </c>
      <c r="P253" s="807">
        <v>0</v>
      </c>
      <c r="Q253" s="807">
        <v>0</v>
      </c>
      <c r="R253" s="807">
        <v>0</v>
      </c>
      <c r="S253" s="807">
        <v>0</v>
      </c>
      <c r="T253" s="807">
        <v>0</v>
      </c>
    </row>
    <row r="254" spans="2:26">
      <c r="B254" s="329"/>
      <c r="C254" s="659"/>
      <c r="H254" s="297"/>
      <c r="L254" s="147" t="s">
        <v>933</v>
      </c>
      <c r="M254" s="147"/>
      <c r="Z254" s="297"/>
    </row>
    <row r="255" spans="2:26">
      <c r="B255" s="329"/>
      <c r="C255" s="659"/>
      <c r="H255" s="297"/>
      <c r="L255" s="147"/>
      <c r="M255" s="147"/>
      <c r="Z255" s="297"/>
    </row>
    <row r="256" spans="2:26">
      <c r="B256" s="329"/>
      <c r="C256" s="659"/>
      <c r="D256" s="687"/>
      <c r="H256" s="297"/>
      <c r="L256" s="297"/>
      <c r="M256" s="297"/>
      <c r="Z256" s="297"/>
    </row>
    <row r="257" spans="2:26" ht="15.75">
      <c r="B257" s="556" t="s">
        <v>959</v>
      </c>
      <c r="C257" s="659"/>
      <c r="D257" s="687"/>
      <c r="H257" s="297"/>
      <c r="L257" s="297"/>
      <c r="M257" s="297"/>
      <c r="Y257" s="265" t="s">
        <v>934</v>
      </c>
      <c r="Z257" s="265"/>
    </row>
    <row r="258" spans="2:26">
      <c r="C258" s="147" t="s">
        <v>712</v>
      </c>
      <c r="O258" s="147"/>
      <c r="Q258" s="147" t="s">
        <v>713</v>
      </c>
      <c r="Y258" s="265" t="s">
        <v>935</v>
      </c>
      <c r="Z258" s="265"/>
    </row>
    <row r="259" spans="2:26" ht="15.75">
      <c r="C259" s="681" t="s">
        <v>936</v>
      </c>
      <c r="G259" s="297"/>
      <c r="H259" s="297"/>
      <c r="I259" s="297"/>
      <c r="L259" s="297"/>
      <c r="M259" s="297"/>
      <c r="N259" s="297"/>
      <c r="O259" s="681" t="s">
        <v>937</v>
      </c>
      <c r="P259" s="297"/>
      <c r="Q259" s="297"/>
      <c r="R259" s="297"/>
      <c r="S259" s="297"/>
      <c r="T259" s="297"/>
      <c r="U259" s="297"/>
      <c r="V259" s="297"/>
      <c r="W259" s="297"/>
      <c r="X259" s="297"/>
      <c r="Y259" s="681" t="s">
        <v>938</v>
      </c>
      <c r="Z259" s="265"/>
    </row>
    <row r="260" spans="2:26">
      <c r="B260" s="337" t="s">
        <v>710</v>
      </c>
      <c r="C260" s="51">
        <v>600</v>
      </c>
      <c r="D260" s="539">
        <v>640</v>
      </c>
      <c r="E260" s="539">
        <v>660</v>
      </c>
      <c r="F260" s="539">
        <v>670</v>
      </c>
      <c r="G260" s="539">
        <v>680</v>
      </c>
      <c r="H260" s="539">
        <v>685</v>
      </c>
      <c r="I260" s="539">
        <v>695</v>
      </c>
      <c r="J260" s="51">
        <v>900</v>
      </c>
      <c r="K260" s="539">
        <v>940</v>
      </c>
      <c r="L260" s="539">
        <v>980</v>
      </c>
      <c r="M260" s="539">
        <v>985</v>
      </c>
      <c r="N260" s="539">
        <v>995</v>
      </c>
      <c r="O260" s="539">
        <v>600</v>
      </c>
      <c r="P260" s="539">
        <v>660</v>
      </c>
      <c r="Q260" s="539">
        <v>670</v>
      </c>
      <c r="R260" s="539">
        <v>680</v>
      </c>
      <c r="S260" s="539">
        <v>685</v>
      </c>
      <c r="T260" s="539">
        <v>695</v>
      </c>
      <c r="U260" s="539">
        <v>900</v>
      </c>
      <c r="V260" s="539">
        <v>980</v>
      </c>
      <c r="W260" s="539">
        <v>985</v>
      </c>
      <c r="X260" s="539">
        <v>995</v>
      </c>
      <c r="Y260" s="539">
        <v>640</v>
      </c>
      <c r="Z260" s="539">
        <v>940</v>
      </c>
    </row>
    <row r="261" spans="2:26">
      <c r="B261" s="51" t="s">
        <v>83</v>
      </c>
      <c r="C261" s="51" t="s">
        <v>128</v>
      </c>
      <c r="D261" s="539" t="s">
        <v>128</v>
      </c>
      <c r="E261" s="539" t="s">
        <v>128</v>
      </c>
      <c r="F261" s="539" t="s">
        <v>128</v>
      </c>
      <c r="G261" s="539" t="s">
        <v>128</v>
      </c>
      <c r="H261" s="539" t="s">
        <v>128</v>
      </c>
      <c r="I261" s="539" t="s">
        <v>128</v>
      </c>
      <c r="J261" s="51" t="s">
        <v>128</v>
      </c>
      <c r="K261" s="539" t="s">
        <v>128</v>
      </c>
      <c r="L261" s="539" t="s">
        <v>128</v>
      </c>
      <c r="M261" s="539" t="s">
        <v>128</v>
      </c>
      <c r="N261" s="539" t="s">
        <v>128</v>
      </c>
      <c r="O261" s="539" t="s">
        <v>128</v>
      </c>
      <c r="P261" s="539" t="s">
        <v>128</v>
      </c>
      <c r="Q261" s="539" t="s">
        <v>128</v>
      </c>
      <c r="R261" s="539" t="s">
        <v>128</v>
      </c>
      <c r="S261" s="539" t="s">
        <v>128</v>
      </c>
      <c r="T261" s="539" t="s">
        <v>128</v>
      </c>
      <c r="U261" s="539" t="s">
        <v>128</v>
      </c>
      <c r="V261" s="539" t="s">
        <v>128</v>
      </c>
      <c r="W261" s="539" t="s">
        <v>128</v>
      </c>
      <c r="X261" s="539" t="s">
        <v>128</v>
      </c>
      <c r="Y261" s="539" t="s">
        <v>680</v>
      </c>
      <c r="Z261" s="539" t="s">
        <v>680</v>
      </c>
    </row>
    <row r="262" spans="2:26" ht="15.75">
      <c r="B262" s="329">
        <v>1</v>
      </c>
      <c r="C262" s="803">
        <v>1.9869000000000001</v>
      </c>
      <c r="D262" s="807">
        <v>2.5000000000000001E-2</v>
      </c>
      <c r="E262" s="807">
        <v>1.835</v>
      </c>
      <c r="F262" s="807">
        <v>2.5449999999999999</v>
      </c>
      <c r="G262" s="807">
        <v>1.044</v>
      </c>
      <c r="H262" s="807">
        <v>2.0329999999999999</v>
      </c>
      <c r="I262" s="803">
        <v>1.202</v>
      </c>
      <c r="J262" s="804">
        <v>1.0685309999999999</v>
      </c>
      <c r="K262" s="804">
        <v>0</v>
      </c>
      <c r="L262" s="807">
        <v>0</v>
      </c>
      <c r="M262" s="807">
        <v>1.1712800000000001</v>
      </c>
      <c r="N262" s="804">
        <v>0.40803600000000001</v>
      </c>
      <c r="O262" s="807">
        <v>0</v>
      </c>
      <c r="P262" s="807">
        <v>0</v>
      </c>
      <c r="Q262" s="807">
        <v>0</v>
      </c>
      <c r="R262" s="807">
        <v>0</v>
      </c>
      <c r="S262" s="807">
        <v>0</v>
      </c>
      <c r="T262" s="807">
        <v>-0.13900000000000001</v>
      </c>
      <c r="U262" s="804">
        <v>-0.11985700000000001</v>
      </c>
      <c r="V262" s="804">
        <v>-0.28999000000000003</v>
      </c>
      <c r="W262" s="805">
        <v>-0.70662999999999998</v>
      </c>
      <c r="X262" s="811">
        <v>-0.65629999999999999</v>
      </c>
      <c r="Y262" s="803">
        <v>10</v>
      </c>
      <c r="Z262" s="803">
        <v>15.59</v>
      </c>
    </row>
    <row r="263" spans="2:26" ht="15.75">
      <c r="B263" s="329">
        <v>2</v>
      </c>
      <c r="C263" s="803">
        <v>2.0691999999999999</v>
      </c>
      <c r="D263" s="807">
        <v>0.61099999999999999</v>
      </c>
      <c r="E263" s="807">
        <v>1.901</v>
      </c>
      <c r="F263" s="807">
        <v>2.6309999999999998</v>
      </c>
      <c r="G263" s="807">
        <v>1.1539999999999999</v>
      </c>
      <c r="H263" s="807">
        <v>2.0960000000000001</v>
      </c>
      <c r="I263" s="803">
        <v>1.2529999999999999</v>
      </c>
      <c r="J263" s="804">
        <v>1.1715310000000001</v>
      </c>
      <c r="K263" s="804">
        <v>0</v>
      </c>
      <c r="L263" s="807">
        <v>0</v>
      </c>
      <c r="M263" s="807">
        <v>1.265978</v>
      </c>
      <c r="N263" s="804">
        <v>0.48875800000000003</v>
      </c>
      <c r="O263" s="807">
        <v>0</v>
      </c>
      <c r="P263" s="807">
        <v>0</v>
      </c>
      <c r="Q263" s="807">
        <v>0</v>
      </c>
      <c r="R263" s="807">
        <v>0</v>
      </c>
      <c r="S263" s="807">
        <v>7.8E-2</v>
      </c>
      <c r="T263" s="807">
        <v>-7.3999999999999996E-2</v>
      </c>
      <c r="U263" s="804">
        <v>-3.8655000000000002E-2</v>
      </c>
      <c r="V263" s="804">
        <v>-0.22559000000000001</v>
      </c>
      <c r="W263" s="805">
        <v>-0.62234999999999996</v>
      </c>
      <c r="X263" s="811">
        <v>-0.59160000000000001</v>
      </c>
      <c r="Y263" s="803">
        <v>10</v>
      </c>
      <c r="Z263" s="803">
        <v>15.02</v>
      </c>
    </row>
    <row r="264" spans="2:26" ht="15.75">
      <c r="B264" s="329">
        <v>3</v>
      </c>
      <c r="C264" s="803">
        <v>2.1291000000000002</v>
      </c>
      <c r="D264" s="807">
        <v>0.95099999999999996</v>
      </c>
      <c r="E264" s="807">
        <v>1.95</v>
      </c>
      <c r="F264" s="807">
        <v>2.7069999999999999</v>
      </c>
      <c r="G264" s="807">
        <v>1.232</v>
      </c>
      <c r="H264" s="807">
        <v>2.145</v>
      </c>
      <c r="I264" s="803">
        <v>1.2929999999999999</v>
      </c>
      <c r="J264" s="804">
        <v>1.2675069999999999</v>
      </c>
      <c r="K264" s="804">
        <v>0</v>
      </c>
      <c r="L264" s="807">
        <v>0</v>
      </c>
      <c r="M264" s="807">
        <v>1.3543419999999999</v>
      </c>
      <c r="N264" s="804">
        <v>0.56563200000000002</v>
      </c>
      <c r="O264" s="807">
        <v>0</v>
      </c>
      <c r="P264" s="807">
        <v>0</v>
      </c>
      <c r="Q264" s="807">
        <v>0</v>
      </c>
      <c r="R264" s="807">
        <v>0</v>
      </c>
      <c r="S264" s="807">
        <v>0.158</v>
      </c>
      <c r="T264" s="807">
        <v>-8.9999999999999993E-3</v>
      </c>
      <c r="U264" s="804">
        <v>0</v>
      </c>
      <c r="V264" s="804">
        <v>-0.15164</v>
      </c>
      <c r="W264" s="805">
        <v>-0.52812000000000003</v>
      </c>
      <c r="X264" s="811">
        <v>-0.51719999999999999</v>
      </c>
      <c r="Y264" s="803">
        <v>10</v>
      </c>
      <c r="Z264" s="803">
        <v>14.48</v>
      </c>
    </row>
    <row r="265" spans="2:26" ht="15.75">
      <c r="B265" s="329">
        <v>4</v>
      </c>
      <c r="C265" s="803">
        <v>2.2065000000000001</v>
      </c>
      <c r="D265" s="807">
        <v>1.19</v>
      </c>
      <c r="E265" s="807">
        <v>2.0169999999999999</v>
      </c>
      <c r="F265" s="807">
        <v>2.81</v>
      </c>
      <c r="G265" s="807">
        <v>1.3009999999999999</v>
      </c>
      <c r="H265" s="807">
        <v>2.2160000000000002</v>
      </c>
      <c r="I265" s="803">
        <v>1.34</v>
      </c>
      <c r="J265" s="804">
        <v>1.371475</v>
      </c>
      <c r="K265" s="804">
        <v>0</v>
      </c>
      <c r="L265" s="807">
        <v>0</v>
      </c>
      <c r="M265" s="807">
        <v>1.4513290000000001</v>
      </c>
      <c r="N265" s="804">
        <v>0.64603299999999997</v>
      </c>
      <c r="O265" s="807">
        <v>0</v>
      </c>
      <c r="P265" s="807">
        <v>0</v>
      </c>
      <c r="Q265" s="807">
        <v>0.13100000000000001</v>
      </c>
      <c r="R265" s="807">
        <v>0</v>
      </c>
      <c r="S265" s="807">
        <v>0.24399999999999999</v>
      </c>
      <c r="T265" s="807">
        <v>5.2999999999999999E-2</v>
      </c>
      <c r="U265" s="804">
        <v>0</v>
      </c>
      <c r="V265" s="804">
        <v>-7.7520000000000006E-2</v>
      </c>
      <c r="W265" s="805">
        <v>-0.43146000000000001</v>
      </c>
      <c r="X265" s="811">
        <v>-0.44280000000000003</v>
      </c>
      <c r="Y265" s="803">
        <v>10</v>
      </c>
      <c r="Z265" s="803">
        <v>13.9</v>
      </c>
    </row>
    <row r="266" spans="2:26" ht="15.75">
      <c r="B266" s="329">
        <v>5</v>
      </c>
      <c r="C266" s="803">
        <v>2.2429999999999999</v>
      </c>
      <c r="D266" s="807">
        <v>1.321</v>
      </c>
      <c r="E266" s="807">
        <v>2.048</v>
      </c>
      <c r="F266" s="807">
        <v>2.851</v>
      </c>
      <c r="G266" s="807">
        <v>1.3320000000000001</v>
      </c>
      <c r="H266" s="807">
        <v>2.2490000000000001</v>
      </c>
      <c r="I266" s="803">
        <v>1.3560000000000001</v>
      </c>
      <c r="J266" s="804">
        <v>1.4398880000000001</v>
      </c>
      <c r="K266" s="804">
        <v>0</v>
      </c>
      <c r="L266" s="807">
        <v>0</v>
      </c>
      <c r="M266" s="807">
        <v>1.5133350000000001</v>
      </c>
      <c r="N266" s="804">
        <v>0.693882</v>
      </c>
      <c r="O266" s="807">
        <v>0</v>
      </c>
      <c r="P266" s="807">
        <v>0</v>
      </c>
      <c r="Q266" s="807">
        <v>0.36299999999999999</v>
      </c>
      <c r="R266" s="807">
        <v>0</v>
      </c>
      <c r="S266" s="807">
        <v>0.33200000000000002</v>
      </c>
      <c r="T266" s="807">
        <v>0.115</v>
      </c>
      <c r="U266" s="804">
        <v>0</v>
      </c>
      <c r="V266" s="804">
        <v>-3.2200000000000002E-3</v>
      </c>
      <c r="W266" s="805">
        <v>-0.33373000000000003</v>
      </c>
      <c r="X266" s="811">
        <v>-0.36809999999999998</v>
      </c>
      <c r="Y266" s="803">
        <v>10</v>
      </c>
      <c r="Z266" s="803">
        <v>13.43</v>
      </c>
    </row>
    <row r="267" spans="2:26" ht="15.75">
      <c r="B267" s="329">
        <v>6</v>
      </c>
      <c r="C267" s="803">
        <v>2.2675000000000001</v>
      </c>
      <c r="D267" s="807">
        <v>1.4019999999999999</v>
      </c>
      <c r="E267" s="807">
        <v>2.0710000000000002</v>
      </c>
      <c r="F267" s="807">
        <v>2.88</v>
      </c>
      <c r="G267" s="807">
        <v>1.3660000000000001</v>
      </c>
      <c r="H267" s="807">
        <v>2.2709999999999999</v>
      </c>
      <c r="I267" s="803">
        <v>1.381</v>
      </c>
      <c r="J267" s="804">
        <v>1.5161579999999999</v>
      </c>
      <c r="K267" s="804">
        <v>0</v>
      </c>
      <c r="L267" s="807">
        <v>0</v>
      </c>
      <c r="M267" s="807">
        <v>1.5837239999999999</v>
      </c>
      <c r="N267" s="804">
        <v>0.75612500000000005</v>
      </c>
      <c r="O267" s="807">
        <v>0</v>
      </c>
      <c r="P267" s="807">
        <v>0</v>
      </c>
      <c r="Q267" s="807">
        <v>0.33</v>
      </c>
      <c r="R267" s="807">
        <v>0</v>
      </c>
      <c r="S267" s="807">
        <v>0.247</v>
      </c>
      <c r="T267" s="807">
        <v>5.7000000000000002E-2</v>
      </c>
      <c r="U267" s="804">
        <v>0</v>
      </c>
      <c r="V267" s="804">
        <v>-3.0110000000000001E-2</v>
      </c>
      <c r="W267" s="805">
        <v>-0.34526000000000001</v>
      </c>
      <c r="X267" s="811">
        <v>-0.3947</v>
      </c>
      <c r="Y267" s="803">
        <v>10</v>
      </c>
      <c r="Z267" s="803">
        <v>12.92</v>
      </c>
    </row>
    <row r="268" spans="2:26" ht="15.75">
      <c r="B268" s="329">
        <v>7</v>
      </c>
      <c r="C268" s="803">
        <v>2.2778</v>
      </c>
      <c r="D268" s="807">
        <v>1.4450000000000001</v>
      </c>
      <c r="E268" s="807">
        <v>2.0779999999999998</v>
      </c>
      <c r="F268" s="807">
        <v>2.899</v>
      </c>
      <c r="G268" s="807">
        <v>1.375</v>
      </c>
      <c r="H268" s="807">
        <v>2.2799999999999998</v>
      </c>
      <c r="I268" s="803">
        <v>1.385</v>
      </c>
      <c r="J268" s="804">
        <v>1.572219</v>
      </c>
      <c r="K268" s="804">
        <v>0</v>
      </c>
      <c r="L268" s="807">
        <v>1.8134000000000001E-2</v>
      </c>
      <c r="M268" s="807">
        <v>1.634385</v>
      </c>
      <c r="N268" s="804">
        <v>0.79633399999999999</v>
      </c>
      <c r="O268" s="807">
        <v>0</v>
      </c>
      <c r="P268" s="807">
        <v>0</v>
      </c>
      <c r="Q268" s="807">
        <v>1.2E-2</v>
      </c>
      <c r="R268" s="807">
        <v>0</v>
      </c>
      <c r="S268" s="807">
        <v>-6.9000000000000006E-2</v>
      </c>
      <c r="T268" s="807">
        <v>-0.106</v>
      </c>
      <c r="U268" s="804">
        <v>0</v>
      </c>
      <c r="V268" s="804">
        <v>-0.10082000000000001</v>
      </c>
      <c r="W268" s="805">
        <v>-0.43215999999999999</v>
      </c>
      <c r="X268" s="811">
        <v>-0.4652</v>
      </c>
      <c r="Y268" s="803">
        <v>10</v>
      </c>
      <c r="Z268" s="803">
        <v>12.47</v>
      </c>
    </row>
    <row r="269" spans="2:26" ht="15.75">
      <c r="B269" s="329">
        <v>8</v>
      </c>
      <c r="C269" s="803">
        <v>2.1196000000000002</v>
      </c>
      <c r="D269" s="807">
        <v>3.8439999999999999</v>
      </c>
      <c r="E269" s="807">
        <v>1.966</v>
      </c>
      <c r="F269" s="807">
        <v>2.6930000000000001</v>
      </c>
      <c r="G269" s="807">
        <v>1.238</v>
      </c>
      <c r="H269" s="807">
        <v>2.121</v>
      </c>
      <c r="I269" s="803">
        <v>1.2430000000000001</v>
      </c>
      <c r="J269" s="804">
        <v>1.5519320000000001</v>
      </c>
      <c r="K269" s="804">
        <v>2.4441220000000001</v>
      </c>
      <c r="L269" s="807">
        <v>4.7822000000000003E-2</v>
      </c>
      <c r="M269" s="807">
        <v>1.609137</v>
      </c>
      <c r="N269" s="804">
        <v>0.76450899999999999</v>
      </c>
      <c r="O269" s="807">
        <v>0</v>
      </c>
      <c r="P269" s="807">
        <v>0</v>
      </c>
      <c r="Q269" s="807">
        <v>0</v>
      </c>
      <c r="R269" s="807">
        <v>0</v>
      </c>
      <c r="S269" s="807">
        <v>-0.45700000000000002</v>
      </c>
      <c r="T269" s="807">
        <v>-0.33100000000000002</v>
      </c>
      <c r="U269" s="804">
        <v>0</v>
      </c>
      <c r="V269" s="804">
        <v>-0.18765999999999999</v>
      </c>
      <c r="W269" s="805">
        <v>-0.56288000000000005</v>
      </c>
      <c r="X269" s="811">
        <v>-0.55169999999999997</v>
      </c>
      <c r="Y269" s="803">
        <v>20</v>
      </c>
      <c r="Z269" s="803">
        <v>20</v>
      </c>
    </row>
    <row r="270" spans="2:26" ht="15.75">
      <c r="B270" s="329">
        <v>9</v>
      </c>
      <c r="C270" s="803">
        <v>1.2032</v>
      </c>
      <c r="D270" s="807">
        <v>2.1669999999999998</v>
      </c>
      <c r="E270" s="807">
        <v>1.3340000000000001</v>
      </c>
      <c r="F270" s="807">
        <v>1.593</v>
      </c>
      <c r="G270" s="807">
        <v>0.41599999999999998</v>
      </c>
      <c r="H270" s="807">
        <v>1.204</v>
      </c>
      <c r="I270" s="803">
        <v>0.42</v>
      </c>
      <c r="J270" s="804">
        <v>1.19964</v>
      </c>
      <c r="K270" s="804">
        <v>1.932121</v>
      </c>
      <c r="L270" s="807">
        <v>0</v>
      </c>
      <c r="M270" s="807">
        <v>1.2522869999999999</v>
      </c>
      <c r="N270" s="804">
        <v>0.41712199999999999</v>
      </c>
      <c r="O270" s="807">
        <v>0</v>
      </c>
      <c r="P270" s="807">
        <v>0</v>
      </c>
      <c r="Q270" s="807">
        <v>0</v>
      </c>
      <c r="R270" s="807">
        <v>0</v>
      </c>
      <c r="S270" s="807">
        <v>-0.86099999999999999</v>
      </c>
      <c r="T270" s="807">
        <v>-0.60299999999999998</v>
      </c>
      <c r="U270" s="804">
        <v>-0.11228200000000001</v>
      </c>
      <c r="V270" s="804">
        <v>-0.30235000000000001</v>
      </c>
      <c r="W270" s="805">
        <v>-0.73173999999999995</v>
      </c>
      <c r="X270" s="811">
        <v>-0.66620000000000001</v>
      </c>
      <c r="Y270" s="803">
        <v>20</v>
      </c>
      <c r="Z270" s="803">
        <v>20</v>
      </c>
    </row>
    <row r="271" spans="2:26" ht="15.75">
      <c r="B271" s="329">
        <v>10</v>
      </c>
      <c r="C271" s="803">
        <v>0</v>
      </c>
      <c r="D271" s="807">
        <v>0.159</v>
      </c>
      <c r="E271" s="807">
        <v>0.26400000000000001</v>
      </c>
      <c r="F271" s="807">
        <v>0</v>
      </c>
      <c r="G271" s="807">
        <v>0</v>
      </c>
      <c r="H271" s="807">
        <v>-0.39900000000000002</v>
      </c>
      <c r="I271" s="803">
        <v>-1.046</v>
      </c>
      <c r="J271" s="804">
        <v>0.58711999999999998</v>
      </c>
      <c r="K271" s="804">
        <v>1.2397050000000001</v>
      </c>
      <c r="L271" s="807">
        <v>0</v>
      </c>
      <c r="M271" s="807">
        <v>0.63557699999999995</v>
      </c>
      <c r="N271" s="804">
        <v>-0.16807</v>
      </c>
      <c r="O271" s="807">
        <v>-9.8799999999999999E-2</v>
      </c>
      <c r="P271" s="807">
        <v>0</v>
      </c>
      <c r="Q271" s="807">
        <v>-4.7E-2</v>
      </c>
      <c r="R271" s="807">
        <v>-0.16800000000000001</v>
      </c>
      <c r="S271" s="807">
        <v>-1.365</v>
      </c>
      <c r="T271" s="807">
        <v>-0.98899999999999999</v>
      </c>
      <c r="U271" s="804">
        <v>-0.36476599999999998</v>
      </c>
      <c r="V271" s="804">
        <v>-0.48820000000000002</v>
      </c>
      <c r="W271" s="805">
        <v>-0.97482000000000002</v>
      </c>
      <c r="X271" s="811">
        <v>-0.8518</v>
      </c>
      <c r="Y271" s="803">
        <v>20</v>
      </c>
      <c r="Z271" s="803">
        <v>20</v>
      </c>
    </row>
    <row r="272" spans="2:26" ht="15.75">
      <c r="B272" s="329">
        <v>11</v>
      </c>
      <c r="C272" s="803">
        <v>-0.3574</v>
      </c>
      <c r="D272" s="807">
        <v>0</v>
      </c>
      <c r="E272" s="807">
        <v>0</v>
      </c>
      <c r="F272" s="807">
        <v>-0.30599999999999999</v>
      </c>
      <c r="G272" s="807">
        <v>-1.145</v>
      </c>
      <c r="H272" s="807">
        <v>-2.012</v>
      </c>
      <c r="I272" s="803">
        <v>-2.585</v>
      </c>
      <c r="J272" s="804">
        <v>0</v>
      </c>
      <c r="K272" s="804">
        <v>0.51559100000000002</v>
      </c>
      <c r="L272" s="807">
        <v>0</v>
      </c>
      <c r="M272" s="807">
        <v>-3.3529999999999997E-2</v>
      </c>
      <c r="N272" s="804">
        <v>-0.79693999999999998</v>
      </c>
      <c r="O272" s="807">
        <v>-1.022</v>
      </c>
      <c r="P272" s="807">
        <v>-0.77500000000000002</v>
      </c>
      <c r="Q272" s="807">
        <v>-1.1870000000000001</v>
      </c>
      <c r="R272" s="807">
        <v>-0.86</v>
      </c>
      <c r="S272" s="807">
        <v>-1.9790000000000001</v>
      </c>
      <c r="T272" s="807">
        <v>-1.4990000000000001</v>
      </c>
      <c r="U272" s="804">
        <v>-0.66068800000000005</v>
      </c>
      <c r="V272" s="804">
        <v>-0.72194999999999998</v>
      </c>
      <c r="W272" s="805">
        <v>-1.2648200000000001</v>
      </c>
      <c r="X272" s="811">
        <v>-1.0852999999999999</v>
      </c>
      <c r="Y272" s="803">
        <v>26.64</v>
      </c>
      <c r="Z272" s="803">
        <v>20</v>
      </c>
    </row>
    <row r="273" spans="2:26" ht="15.75">
      <c r="B273" s="329">
        <v>12</v>
      </c>
      <c r="C273" s="803">
        <v>-2.2141999999999999</v>
      </c>
      <c r="D273" s="807">
        <v>-1.927</v>
      </c>
      <c r="E273" s="807">
        <v>-0.14699999999999999</v>
      </c>
      <c r="F273" s="807">
        <v>-2.2770000000000001</v>
      </c>
      <c r="G273" s="807">
        <v>-2.9260000000000002</v>
      </c>
      <c r="H273" s="807">
        <v>-3.3849999999999998</v>
      </c>
      <c r="I273" s="803">
        <v>-3.9409999999999998</v>
      </c>
      <c r="J273" s="804">
        <v>0</v>
      </c>
      <c r="K273" s="804">
        <v>0</v>
      </c>
      <c r="L273" s="807">
        <v>0</v>
      </c>
      <c r="M273" s="807">
        <v>-0.67357</v>
      </c>
      <c r="N273" s="804">
        <v>-1.3982600000000001</v>
      </c>
      <c r="O273" s="807">
        <v>-1.7728999999999999</v>
      </c>
      <c r="P273" s="807">
        <v>-1.407</v>
      </c>
      <c r="Q273" s="807">
        <v>-2.1070000000000002</v>
      </c>
      <c r="R273" s="807">
        <v>-1.4970000000000001</v>
      </c>
      <c r="S273" s="807">
        <v>-2.56</v>
      </c>
      <c r="T273" s="807">
        <v>-2.0299999999999998</v>
      </c>
      <c r="U273" s="804">
        <v>-0.94272999999999996</v>
      </c>
      <c r="V273" s="804">
        <v>-0.95369999999999999</v>
      </c>
      <c r="W273" s="805">
        <v>-1.54206</v>
      </c>
      <c r="X273" s="811">
        <v>-1.3168</v>
      </c>
      <c r="Y273" s="803">
        <v>27</v>
      </c>
      <c r="Z273" s="803">
        <v>20.54</v>
      </c>
    </row>
    <row r="274" spans="2:26" ht="15.75">
      <c r="B274" s="329">
        <v>13</v>
      </c>
      <c r="C274" s="803">
        <v>-3.4723000000000002</v>
      </c>
      <c r="D274" s="807">
        <v>-3.3050000000000002</v>
      </c>
      <c r="E274" s="807">
        <v>-1.232</v>
      </c>
      <c r="F274" s="807">
        <v>-3.6080000000000001</v>
      </c>
      <c r="G274" s="807">
        <v>-4.1970000000000001</v>
      </c>
      <c r="H274" s="807">
        <v>-4.3819999999999997</v>
      </c>
      <c r="I274" s="803">
        <v>-4.9619999999999997</v>
      </c>
      <c r="J274" s="804">
        <v>0</v>
      </c>
      <c r="K274" s="804">
        <v>0</v>
      </c>
      <c r="L274" s="807">
        <v>-0.56940000000000002</v>
      </c>
      <c r="M274" s="807">
        <v>-1.2303200000000001</v>
      </c>
      <c r="N274" s="804">
        <v>-1.92466</v>
      </c>
      <c r="O274" s="807">
        <v>-2.3147000000000002</v>
      </c>
      <c r="P274" s="807">
        <v>-1.85</v>
      </c>
      <c r="Q274" s="807">
        <v>-2.7610000000000001</v>
      </c>
      <c r="R274" s="807">
        <v>-2.0009999999999999</v>
      </c>
      <c r="S274" s="807">
        <v>-3.004</v>
      </c>
      <c r="T274" s="807">
        <v>-2.4689999999999999</v>
      </c>
      <c r="U274" s="804">
        <v>-1.1934180000000001</v>
      </c>
      <c r="V274" s="804">
        <v>-1.16753</v>
      </c>
      <c r="W274" s="805">
        <v>-1.7885</v>
      </c>
      <c r="X274" s="811">
        <v>-1.5304</v>
      </c>
      <c r="Y274" s="803">
        <v>27</v>
      </c>
      <c r="Z274" s="803">
        <v>22.49</v>
      </c>
    </row>
    <row r="275" spans="2:26" ht="15.75">
      <c r="B275" s="329">
        <v>14</v>
      </c>
      <c r="C275" s="803">
        <v>-4.0213999999999999</v>
      </c>
      <c r="D275" s="807">
        <v>-3.923</v>
      </c>
      <c r="E275" s="807">
        <v>-1.7050000000000001</v>
      </c>
      <c r="F275" s="807">
        <v>-4.1539999999999999</v>
      </c>
      <c r="G275" s="807">
        <v>-4.8049999999999997</v>
      </c>
      <c r="H275" s="807">
        <v>-4.7830000000000004</v>
      </c>
      <c r="I275" s="803">
        <v>-5.4180000000000001</v>
      </c>
      <c r="J275" s="804">
        <v>0</v>
      </c>
      <c r="K275" s="804">
        <v>0</v>
      </c>
      <c r="L275" s="807">
        <v>-0.92744000000000004</v>
      </c>
      <c r="M275" s="807">
        <v>-1.5162500000000001</v>
      </c>
      <c r="N275" s="804">
        <v>-2.1968299999999998</v>
      </c>
      <c r="O275" s="807">
        <v>-2.5989</v>
      </c>
      <c r="P275" s="807">
        <v>-2.0990000000000002</v>
      </c>
      <c r="Q275" s="807">
        <v>-3.0920000000000001</v>
      </c>
      <c r="R275" s="807">
        <v>-2.2639999999999998</v>
      </c>
      <c r="S275" s="807">
        <v>-3.2309999999999999</v>
      </c>
      <c r="T275" s="807">
        <v>-2.6920000000000002</v>
      </c>
      <c r="U275" s="804">
        <v>-1.360384</v>
      </c>
      <c r="V275" s="804">
        <v>-1.3073900000000001</v>
      </c>
      <c r="W275" s="805">
        <v>-1.9516199999999999</v>
      </c>
      <c r="X275" s="811">
        <v>-1.6700999999999999</v>
      </c>
      <c r="Y275" s="803">
        <v>27</v>
      </c>
      <c r="Z275" s="803">
        <v>23.74</v>
      </c>
    </row>
    <row r="276" spans="2:26" ht="15.75">
      <c r="B276" s="329">
        <v>15</v>
      </c>
      <c r="C276" s="803">
        <v>-4.0239000000000003</v>
      </c>
      <c r="D276" s="807">
        <v>-3.9660000000000002</v>
      </c>
      <c r="E276" s="807">
        <v>-1.796</v>
      </c>
      <c r="F276" s="807">
        <v>-4.1180000000000003</v>
      </c>
      <c r="G276" s="807">
        <v>-4.9089999999999998</v>
      </c>
      <c r="H276" s="807">
        <v>-4.6980000000000004</v>
      </c>
      <c r="I276" s="803">
        <v>-5.4269999999999996</v>
      </c>
      <c r="J276" s="804">
        <v>0</v>
      </c>
      <c r="K276" s="804">
        <v>0</v>
      </c>
      <c r="L276" s="807">
        <v>-1.1730499999999999</v>
      </c>
      <c r="M276" s="807">
        <v>-1.6800600000000001</v>
      </c>
      <c r="N276" s="804">
        <v>-2.3715099999999998</v>
      </c>
      <c r="O276" s="807">
        <v>-2.5939999999999999</v>
      </c>
      <c r="P276" s="807">
        <v>-2.1349999999999998</v>
      </c>
      <c r="Q276" s="807">
        <v>-3.0609999999999999</v>
      </c>
      <c r="R276" s="807">
        <v>-2.242</v>
      </c>
      <c r="S276" s="807">
        <v>-3.1920000000000002</v>
      </c>
      <c r="T276" s="807">
        <v>-2.645</v>
      </c>
      <c r="U276" s="804">
        <v>-1.413028</v>
      </c>
      <c r="V276" s="804">
        <v>-1.3421400000000001</v>
      </c>
      <c r="W276" s="805">
        <v>-2.00075</v>
      </c>
      <c r="X276" s="811">
        <v>-1.7047000000000001</v>
      </c>
      <c r="Y276" s="803">
        <v>27</v>
      </c>
      <c r="Z276" s="803">
        <v>24.64</v>
      </c>
    </row>
    <row r="277" spans="2:26" ht="15.75">
      <c r="B277" s="329">
        <v>16</v>
      </c>
      <c r="C277" s="803">
        <v>-3.4752999999999998</v>
      </c>
      <c r="D277" s="807">
        <v>-3.4409999999999998</v>
      </c>
      <c r="E277" s="807">
        <v>-1.52</v>
      </c>
      <c r="F277" s="807">
        <v>-3.4980000000000002</v>
      </c>
      <c r="G277" s="807">
        <v>-4.4459999999999997</v>
      </c>
      <c r="H277" s="807">
        <v>-4.0990000000000002</v>
      </c>
      <c r="I277" s="803">
        <v>-4.9050000000000002</v>
      </c>
      <c r="J277" s="804">
        <v>0</v>
      </c>
      <c r="K277" s="804">
        <v>0</v>
      </c>
      <c r="L277" s="807">
        <v>-1.21139</v>
      </c>
      <c r="M277" s="807">
        <v>-1.64107</v>
      </c>
      <c r="N277" s="804">
        <v>-2.3467699999999998</v>
      </c>
      <c r="O277" s="807">
        <v>-2.3269000000000002</v>
      </c>
      <c r="P277" s="807">
        <v>-1.9530000000000001</v>
      </c>
      <c r="Q277" s="807">
        <v>-2.681</v>
      </c>
      <c r="R277" s="807">
        <v>-1.9810000000000001</v>
      </c>
      <c r="S277" s="807">
        <v>-2.9049999999999998</v>
      </c>
      <c r="T277" s="807">
        <v>-2.3679999999999999</v>
      </c>
      <c r="U277" s="804">
        <v>-1.3583080000000001</v>
      </c>
      <c r="V277" s="804">
        <v>-1.27827</v>
      </c>
      <c r="W277" s="805">
        <v>-1.94282</v>
      </c>
      <c r="X277" s="811">
        <v>-1.6406000000000001</v>
      </c>
      <c r="Y277" s="803">
        <v>27</v>
      </c>
      <c r="Z277" s="803">
        <v>24.91</v>
      </c>
    </row>
    <row r="278" spans="2:26" ht="15.75">
      <c r="B278" s="329">
        <v>17</v>
      </c>
      <c r="C278" s="803">
        <v>-2.3220999999999998</v>
      </c>
      <c r="D278" s="807">
        <v>-2.302</v>
      </c>
      <c r="E278" s="807">
        <v>-0.84299999999999997</v>
      </c>
      <c r="F278" s="807">
        <v>-2.2160000000000002</v>
      </c>
      <c r="G278" s="807">
        <v>-3.3889999999999998</v>
      </c>
      <c r="H278" s="807">
        <v>-2.915</v>
      </c>
      <c r="I278" s="803">
        <v>-3.8109999999999999</v>
      </c>
      <c r="J278" s="804">
        <v>0</v>
      </c>
      <c r="K278" s="804">
        <v>0</v>
      </c>
      <c r="L278" s="807">
        <v>-1.0054000000000001</v>
      </c>
      <c r="M278" s="807">
        <v>-1.35684</v>
      </c>
      <c r="N278" s="804">
        <v>-2.0833699999999999</v>
      </c>
      <c r="O278" s="807">
        <v>-1.9515</v>
      </c>
      <c r="P278" s="807">
        <v>-1.6639999999999999</v>
      </c>
      <c r="Q278" s="807">
        <v>-2.1560000000000001</v>
      </c>
      <c r="R278" s="807">
        <v>-1.6419999999999999</v>
      </c>
      <c r="S278" s="807">
        <v>-2.5179999999999998</v>
      </c>
      <c r="T278" s="807">
        <v>-2.0190000000000001</v>
      </c>
      <c r="U278" s="804">
        <v>-1.2639359999999999</v>
      </c>
      <c r="V278" s="804">
        <v>-1.1854499999999999</v>
      </c>
      <c r="W278" s="805">
        <v>-1.84551</v>
      </c>
      <c r="X278" s="811">
        <v>-1.5477000000000001</v>
      </c>
      <c r="Y278" s="803">
        <v>27</v>
      </c>
      <c r="Z278" s="803">
        <v>24.35</v>
      </c>
    </row>
    <row r="279" spans="2:26" ht="15.75">
      <c r="B279" s="329">
        <v>18</v>
      </c>
      <c r="C279" s="803">
        <v>-0.64890000000000003</v>
      </c>
      <c r="D279" s="807">
        <v>-0.63700000000000001</v>
      </c>
      <c r="E279" s="807">
        <v>0</v>
      </c>
      <c r="F279" s="807">
        <v>-0.314</v>
      </c>
      <c r="G279" s="807">
        <v>-1.841</v>
      </c>
      <c r="H279" s="807">
        <v>-1.224</v>
      </c>
      <c r="I279" s="803">
        <v>-2.2400000000000002</v>
      </c>
      <c r="J279" s="804">
        <v>0</v>
      </c>
      <c r="K279" s="804">
        <v>0</v>
      </c>
      <c r="L279" s="807">
        <v>-0.56113999999999997</v>
      </c>
      <c r="M279" s="807">
        <v>-0.83413000000000004</v>
      </c>
      <c r="N279" s="804">
        <v>-1.58646</v>
      </c>
      <c r="O279" s="807">
        <v>-1.5665</v>
      </c>
      <c r="P279" s="807">
        <v>-1.3540000000000001</v>
      </c>
      <c r="Q279" s="807">
        <v>-1.647</v>
      </c>
      <c r="R279" s="807">
        <v>-1.3109999999999999</v>
      </c>
      <c r="S279" s="807">
        <v>-2.1259999999999999</v>
      </c>
      <c r="T279" s="807">
        <v>-1.681</v>
      </c>
      <c r="U279" s="804">
        <v>-1.1432519999999999</v>
      </c>
      <c r="V279" s="804">
        <v>-1.0758099999999999</v>
      </c>
      <c r="W279" s="805">
        <v>-1.7221299999999999</v>
      </c>
      <c r="X279" s="811">
        <v>-1.4379</v>
      </c>
      <c r="Y279" s="803">
        <v>27</v>
      </c>
      <c r="Z279" s="803">
        <v>22.94</v>
      </c>
    </row>
    <row r="280" spans="2:26" ht="15.75">
      <c r="B280" s="329">
        <v>19</v>
      </c>
      <c r="C280" s="803">
        <v>0</v>
      </c>
      <c r="D280" s="807">
        <v>0</v>
      </c>
      <c r="E280" s="807">
        <v>0</v>
      </c>
      <c r="F280" s="807">
        <v>0</v>
      </c>
      <c r="G280" s="807">
        <v>-0.47899999999999998</v>
      </c>
      <c r="H280" s="807">
        <v>0.25700000000000001</v>
      </c>
      <c r="I280" s="803">
        <v>-0.86299999999999999</v>
      </c>
      <c r="J280" s="804">
        <v>0</v>
      </c>
      <c r="K280" s="804">
        <v>0</v>
      </c>
      <c r="L280" s="807">
        <v>-0.19503999999999999</v>
      </c>
      <c r="M280" s="807">
        <v>-0.39579999999999999</v>
      </c>
      <c r="N280" s="804">
        <v>-1.1719200000000001</v>
      </c>
      <c r="O280" s="807">
        <v>-1.1762999999999999</v>
      </c>
      <c r="P280" s="807">
        <v>-1.034</v>
      </c>
      <c r="Q280" s="807">
        <v>-1.1639999999999999</v>
      </c>
      <c r="R280" s="807">
        <v>-1.0029999999999999</v>
      </c>
      <c r="S280" s="807">
        <v>-1.7310000000000001</v>
      </c>
      <c r="T280" s="807">
        <v>-1.37</v>
      </c>
      <c r="U280" s="804">
        <v>-1.007172</v>
      </c>
      <c r="V280" s="804">
        <v>-0.96104000000000001</v>
      </c>
      <c r="W280" s="805">
        <v>-1.58358</v>
      </c>
      <c r="X280" s="811">
        <v>-1.3230999999999999</v>
      </c>
      <c r="Y280" s="803">
        <v>23.73</v>
      </c>
      <c r="Z280" s="803">
        <v>21.65</v>
      </c>
    </row>
    <row r="281" spans="2:26" ht="15.75">
      <c r="B281" s="329">
        <v>20</v>
      </c>
      <c r="C281" s="803">
        <v>0.14860000000000001</v>
      </c>
      <c r="D281" s="807">
        <v>0.155</v>
      </c>
      <c r="E281" s="807">
        <v>0.48599999999999999</v>
      </c>
      <c r="F281" s="807">
        <v>0.90900000000000003</v>
      </c>
      <c r="G281" s="807">
        <v>0</v>
      </c>
      <c r="H281" s="807">
        <v>1.1160000000000001</v>
      </c>
      <c r="I281" s="803">
        <v>-3.0000000000000001E-3</v>
      </c>
      <c r="J281" s="804">
        <v>0</v>
      </c>
      <c r="K281" s="804">
        <v>0</v>
      </c>
      <c r="L281" s="807">
        <v>0</v>
      </c>
      <c r="M281" s="807">
        <v>-0.11193</v>
      </c>
      <c r="N281" s="804">
        <v>-0.90378999999999998</v>
      </c>
      <c r="O281" s="807">
        <v>-0.73280000000000001</v>
      </c>
      <c r="P281" s="807">
        <v>-0.65700000000000003</v>
      </c>
      <c r="Q281" s="807">
        <v>-0.64900000000000002</v>
      </c>
      <c r="R281" s="807">
        <v>-0.69399999999999995</v>
      </c>
      <c r="S281" s="807">
        <v>-1.2849999999999999</v>
      </c>
      <c r="T281" s="807">
        <v>-1.0580000000000001</v>
      </c>
      <c r="U281" s="804">
        <v>-0.84821899999999995</v>
      </c>
      <c r="V281" s="804">
        <v>-0.82628000000000001</v>
      </c>
      <c r="W281" s="805">
        <v>-1.4223699999999999</v>
      </c>
      <c r="X281" s="811">
        <v>-1.1881999999999999</v>
      </c>
      <c r="Y281" s="803">
        <v>20</v>
      </c>
      <c r="Z281" s="803">
        <v>20.76</v>
      </c>
    </row>
    <row r="282" spans="2:26" ht="15.75">
      <c r="B282" s="329">
        <v>21</v>
      </c>
      <c r="C282" s="803">
        <v>1.0979000000000001</v>
      </c>
      <c r="D282" s="807">
        <v>1.1020000000000001</v>
      </c>
      <c r="E282" s="807">
        <v>1.198</v>
      </c>
      <c r="F282" s="807">
        <v>1.8180000000000001</v>
      </c>
      <c r="G282" s="807">
        <v>0</v>
      </c>
      <c r="H282" s="807">
        <v>1.645</v>
      </c>
      <c r="I282" s="803">
        <v>0.55600000000000005</v>
      </c>
      <c r="J282" s="804">
        <v>0</v>
      </c>
      <c r="K282" s="804">
        <v>1.7989999999999999E-2</v>
      </c>
      <c r="L282" s="807">
        <v>0</v>
      </c>
      <c r="M282" s="807">
        <v>0.135463</v>
      </c>
      <c r="N282" s="804">
        <v>-0.6734</v>
      </c>
      <c r="O282" s="807">
        <v>-0.29830000000000001</v>
      </c>
      <c r="P282" s="807">
        <v>-0.27500000000000002</v>
      </c>
      <c r="Q282" s="807">
        <v>-0.157</v>
      </c>
      <c r="R282" s="807">
        <v>-0.41499999999999998</v>
      </c>
      <c r="S282" s="807">
        <v>-0.84899999999999998</v>
      </c>
      <c r="T282" s="807">
        <v>-0.77800000000000002</v>
      </c>
      <c r="U282" s="804">
        <v>-0.701044</v>
      </c>
      <c r="V282" s="804">
        <v>-0.70182</v>
      </c>
      <c r="W282" s="805">
        <v>-1.27312</v>
      </c>
      <c r="X282" s="811">
        <v>-1.0637000000000001</v>
      </c>
      <c r="Y282" s="803">
        <v>20</v>
      </c>
      <c r="Z282" s="803">
        <v>20</v>
      </c>
    </row>
    <row r="283" spans="2:26" ht="15.75">
      <c r="B283" s="329">
        <v>22</v>
      </c>
      <c r="C283" s="803">
        <v>1.6738</v>
      </c>
      <c r="D283" s="807">
        <v>1.6759999999999999</v>
      </c>
      <c r="E283" s="807">
        <v>1.641</v>
      </c>
      <c r="F283" s="807">
        <v>2.3780000000000001</v>
      </c>
      <c r="G283" s="807">
        <v>0</v>
      </c>
      <c r="H283" s="807">
        <v>1.9930000000000001</v>
      </c>
      <c r="I283" s="803">
        <v>0.92600000000000005</v>
      </c>
      <c r="J283" s="804">
        <v>0</v>
      </c>
      <c r="K283" s="804">
        <v>0.26924900000000002</v>
      </c>
      <c r="L283" s="807">
        <v>0</v>
      </c>
      <c r="M283" s="807">
        <v>0.36388100000000001</v>
      </c>
      <c r="N283" s="804">
        <v>-0.46555000000000002</v>
      </c>
      <c r="O283" s="807">
        <v>-1.8599999999999998E-2</v>
      </c>
      <c r="P283" s="807">
        <v>-2.8000000000000001E-2</v>
      </c>
      <c r="Q283" s="807">
        <v>0</v>
      </c>
      <c r="R283" s="807">
        <v>-0.215</v>
      </c>
      <c r="S283" s="807">
        <v>-0.56899999999999995</v>
      </c>
      <c r="T283" s="807">
        <v>-0.57699999999999996</v>
      </c>
      <c r="U283" s="804">
        <v>-0.591364</v>
      </c>
      <c r="V283" s="804">
        <v>-0.61212999999999995</v>
      </c>
      <c r="W283" s="805">
        <v>-1.16153</v>
      </c>
      <c r="X283" s="811">
        <v>-0.97389999999999999</v>
      </c>
      <c r="Y283" s="803">
        <v>20</v>
      </c>
      <c r="Z283" s="803">
        <v>20</v>
      </c>
    </row>
    <row r="284" spans="2:26" ht="15.75">
      <c r="B284" s="329">
        <v>23</v>
      </c>
      <c r="C284" s="803">
        <v>2.0148000000000001</v>
      </c>
      <c r="D284" s="807">
        <v>2.016</v>
      </c>
      <c r="E284" s="807">
        <v>1.9039999999999999</v>
      </c>
      <c r="F284" s="807">
        <v>2.7069999999999999</v>
      </c>
      <c r="G284" s="807">
        <v>0.51600000000000001</v>
      </c>
      <c r="H284" s="807">
        <v>2.2029999999999998</v>
      </c>
      <c r="I284" s="803">
        <v>1.153</v>
      </c>
      <c r="J284" s="804">
        <v>4.0876999999999997E-2</v>
      </c>
      <c r="K284" s="804">
        <v>0.46844999999999998</v>
      </c>
      <c r="L284" s="807">
        <v>0</v>
      </c>
      <c r="M284" s="807">
        <v>0.55161700000000002</v>
      </c>
      <c r="N284" s="804">
        <v>-0.29870000000000002</v>
      </c>
      <c r="O284" s="807">
        <v>0</v>
      </c>
      <c r="P284" s="807">
        <v>0</v>
      </c>
      <c r="Q284" s="807">
        <v>0</v>
      </c>
      <c r="R284" s="807">
        <v>-6.4000000000000001E-2</v>
      </c>
      <c r="S284" s="807">
        <v>-0.38300000000000001</v>
      </c>
      <c r="T284" s="807">
        <v>-0.42499999999999999</v>
      </c>
      <c r="U284" s="804">
        <v>-0.48628399999999999</v>
      </c>
      <c r="V284" s="804">
        <v>-0.52449000000000001</v>
      </c>
      <c r="W284" s="805">
        <v>-1.0547</v>
      </c>
      <c r="X284" s="811">
        <v>-0.88619999999999999</v>
      </c>
      <c r="Y284" s="803">
        <v>20</v>
      </c>
      <c r="Z284" s="803">
        <v>20</v>
      </c>
    </row>
    <row r="285" spans="2:26" ht="15.75">
      <c r="B285" s="329">
        <v>24</v>
      </c>
      <c r="C285" s="803">
        <v>2.1962999999999999</v>
      </c>
      <c r="D285" s="807">
        <v>0</v>
      </c>
      <c r="E285" s="807">
        <v>2.0430000000000001</v>
      </c>
      <c r="F285" s="807">
        <v>2.8740000000000001</v>
      </c>
      <c r="G285" s="807">
        <v>0.89</v>
      </c>
      <c r="H285" s="807">
        <v>2.3069999999999999</v>
      </c>
      <c r="I285" s="803">
        <v>1.2829999999999999</v>
      </c>
      <c r="J285" s="804">
        <v>0.244672</v>
      </c>
      <c r="K285" s="804">
        <v>0</v>
      </c>
      <c r="L285" s="807">
        <v>0</v>
      </c>
      <c r="M285" s="807">
        <v>0.70287599999999995</v>
      </c>
      <c r="N285" s="804">
        <v>-0.16436000000000001</v>
      </c>
      <c r="O285" s="807">
        <v>0</v>
      </c>
      <c r="P285" s="807">
        <v>0</v>
      </c>
      <c r="Q285" s="807">
        <v>0</v>
      </c>
      <c r="R285" s="807">
        <v>0</v>
      </c>
      <c r="S285" s="807">
        <v>-0.22800000000000001</v>
      </c>
      <c r="T285" s="807">
        <v>-0.29699999999999999</v>
      </c>
      <c r="U285" s="804">
        <v>-0.37086200000000002</v>
      </c>
      <c r="V285" s="804">
        <v>-0.42934</v>
      </c>
      <c r="W285" s="805">
        <v>-0.93767</v>
      </c>
      <c r="X285" s="811">
        <v>-0.79100000000000004</v>
      </c>
      <c r="Y285" s="803">
        <v>11.34</v>
      </c>
      <c r="Z285" s="803">
        <v>18.010000000000002</v>
      </c>
    </row>
    <row r="286" spans="2:26">
      <c r="B286" s="329"/>
      <c r="C286" s="659"/>
      <c r="F286" s="147" t="s">
        <v>715</v>
      </c>
      <c r="H286" s="297"/>
      <c r="M286" s="297"/>
      <c r="N286" s="297"/>
      <c r="Q286" s="147" t="s">
        <v>715</v>
      </c>
      <c r="Z286" s="297"/>
    </row>
    <row r="287" spans="2:26">
      <c r="B287" s="329"/>
      <c r="C287" s="659"/>
      <c r="H287" s="297"/>
      <c r="L287" s="297"/>
      <c r="M287" s="297"/>
      <c r="Z287" s="297"/>
    </row>
    <row r="288" spans="2:26">
      <c r="B288" s="329"/>
      <c r="V288" s="147"/>
    </row>
    <row r="289" spans="2:8" ht="15.75">
      <c r="B289" s="556" t="s">
        <v>959</v>
      </c>
      <c r="C289" s="687"/>
    </row>
    <row r="290" spans="2:8">
      <c r="C290" s="147" t="s">
        <v>714</v>
      </c>
      <c r="G290" s="147"/>
    </row>
    <row r="291" spans="2:8" ht="15.75">
      <c r="C291" s="681" t="s">
        <v>938</v>
      </c>
      <c r="D291" s="265"/>
      <c r="E291" s="681" t="s">
        <v>939</v>
      </c>
      <c r="F291" s="265"/>
      <c r="G291" s="681" t="s">
        <v>938</v>
      </c>
      <c r="H291" s="265"/>
    </row>
    <row r="292" spans="2:8">
      <c r="B292" s="337" t="s">
        <v>710</v>
      </c>
      <c r="C292" s="285" t="s">
        <v>74</v>
      </c>
      <c r="D292" s="285" t="s">
        <v>75</v>
      </c>
      <c r="E292" s="285" t="s">
        <v>76</v>
      </c>
      <c r="F292" s="285" t="s">
        <v>77</v>
      </c>
      <c r="G292" s="539" t="s">
        <v>681</v>
      </c>
      <c r="H292" s="539" t="s">
        <v>682</v>
      </c>
    </row>
    <row r="293" spans="2:8">
      <c r="B293" s="51" t="s">
        <v>83</v>
      </c>
      <c r="C293" s="285" t="s">
        <v>680</v>
      </c>
      <c r="D293" s="285" t="s">
        <v>680</v>
      </c>
      <c r="E293" s="285" t="s">
        <v>680</v>
      </c>
      <c r="F293" s="285" t="s">
        <v>680</v>
      </c>
      <c r="G293" s="539" t="s">
        <v>680</v>
      </c>
      <c r="H293" s="539" t="s">
        <v>680</v>
      </c>
    </row>
    <row r="294" spans="2:8" ht="15.75">
      <c r="B294" s="329">
        <v>1</v>
      </c>
      <c r="C294" s="803">
        <v>4.4672384000000003</v>
      </c>
      <c r="D294" s="803">
        <v>11.701679</v>
      </c>
      <c r="E294" s="803">
        <v>19.672497</v>
      </c>
      <c r="F294" s="807">
        <v>20.971699999999998</v>
      </c>
      <c r="G294" s="803">
        <v>16.023797999999999</v>
      </c>
      <c r="H294" s="803">
        <v>24.2654</v>
      </c>
    </row>
    <row r="295" spans="2:8" ht="15.75">
      <c r="B295" s="329">
        <v>2</v>
      </c>
      <c r="C295" s="803">
        <v>2.8567638</v>
      </c>
      <c r="D295" s="803">
        <v>11.244951</v>
      </c>
      <c r="E295" s="803">
        <v>18.879992999999999</v>
      </c>
      <c r="F295" s="807">
        <v>20.4879</v>
      </c>
      <c r="G295" s="803">
        <v>14.302106</v>
      </c>
      <c r="H295" s="803">
        <v>23.841000000000001</v>
      </c>
    </row>
    <row r="296" spans="2:8" ht="15.75">
      <c r="B296" s="329">
        <v>3</v>
      </c>
      <c r="C296" s="803">
        <v>1.4090731999999999</v>
      </c>
      <c r="D296" s="803">
        <v>10.79318</v>
      </c>
      <c r="E296" s="803">
        <v>17.766945</v>
      </c>
      <c r="F296" s="807">
        <v>19.629300000000001</v>
      </c>
      <c r="G296" s="803">
        <v>12.678151</v>
      </c>
      <c r="H296" s="803">
        <v>23.415700000000001</v>
      </c>
    </row>
    <row r="297" spans="2:8" ht="15.75">
      <c r="B297" s="329">
        <v>4</v>
      </c>
      <c r="C297" s="803">
        <v>-1.6476000000000001E-2</v>
      </c>
      <c r="D297" s="803">
        <v>10.300803</v>
      </c>
      <c r="E297" s="803">
        <v>16.650829000000002</v>
      </c>
      <c r="F297" s="807">
        <v>18.747900000000001</v>
      </c>
      <c r="G297" s="803">
        <v>11.09747</v>
      </c>
      <c r="H297" s="803">
        <v>22.966999999999999</v>
      </c>
    </row>
    <row r="298" spans="2:8" ht="15.75">
      <c r="B298" s="329">
        <v>5</v>
      </c>
      <c r="C298" s="803">
        <v>-1.2244569999999999</v>
      </c>
      <c r="D298" s="803">
        <v>9.9028568000000003</v>
      </c>
      <c r="E298" s="803">
        <v>15.471076999999999</v>
      </c>
      <c r="F298" s="807">
        <v>17.790600000000001</v>
      </c>
      <c r="G298" s="803">
        <v>9.6889781999999993</v>
      </c>
      <c r="H298" s="803">
        <v>22.607500000000002</v>
      </c>
    </row>
    <row r="299" spans="2:8" ht="15.75">
      <c r="B299" s="329">
        <v>6</v>
      </c>
      <c r="C299" s="803">
        <v>-2.2862040000000001</v>
      </c>
      <c r="D299" s="803">
        <v>9.4738026000000009</v>
      </c>
      <c r="E299" s="803">
        <v>17.124669999999998</v>
      </c>
      <c r="F299" s="807">
        <v>19.348400000000002</v>
      </c>
      <c r="G299" s="803">
        <v>8.3340464000000001</v>
      </c>
      <c r="H299" s="803">
        <v>22.199300000000001</v>
      </c>
    </row>
    <row r="300" spans="2:8" ht="15.75">
      <c r="B300" s="329">
        <v>7</v>
      </c>
      <c r="C300" s="803">
        <v>-3.1929850000000002</v>
      </c>
      <c r="D300" s="803">
        <v>9.0975026999999997</v>
      </c>
      <c r="E300" s="803">
        <v>19.397048999999999</v>
      </c>
      <c r="F300" s="807">
        <v>21.0886</v>
      </c>
      <c r="G300" s="803">
        <v>7.1315913000000002</v>
      </c>
      <c r="H300" s="803">
        <v>21.8506</v>
      </c>
    </row>
    <row r="301" spans="2:8" ht="15.75">
      <c r="B301" s="329">
        <v>8</v>
      </c>
      <c r="C301" s="803">
        <v>-3.333669</v>
      </c>
      <c r="D301" s="803">
        <v>8.9581852000000008</v>
      </c>
      <c r="E301" s="803">
        <v>20.512508</v>
      </c>
      <c r="F301" s="807">
        <v>23.154299999999999</v>
      </c>
      <c r="G301" s="803">
        <v>6.5882411000000003</v>
      </c>
      <c r="H301" s="803">
        <v>21.727399999999999</v>
      </c>
    </row>
    <row r="302" spans="2:8" ht="15.75">
      <c r="B302" s="329">
        <v>9</v>
      </c>
      <c r="C302" s="803">
        <v>-0.19627600000000001</v>
      </c>
      <c r="D302" s="803">
        <v>9.8875998999999997</v>
      </c>
      <c r="E302" s="803">
        <v>22.809933000000001</v>
      </c>
      <c r="F302" s="807">
        <v>23.8657</v>
      </c>
      <c r="G302" s="803">
        <v>8.9979153000000007</v>
      </c>
      <c r="H302" s="803">
        <v>22.622199999999999</v>
      </c>
    </row>
    <row r="303" spans="2:8" ht="15.75">
      <c r="B303" s="329">
        <v>10</v>
      </c>
      <c r="C303" s="803">
        <v>6.8012680999999997</v>
      </c>
      <c r="D303" s="803">
        <v>11.755146999999999</v>
      </c>
      <c r="E303" s="803">
        <v>25.885539999999999</v>
      </c>
      <c r="F303" s="807">
        <v>24.7959</v>
      </c>
      <c r="G303" s="803">
        <v>15.034738000000001</v>
      </c>
      <c r="H303" s="803">
        <v>24.383099999999999</v>
      </c>
    </row>
    <row r="304" spans="2:8" ht="15.75">
      <c r="B304" s="329">
        <v>11</v>
      </c>
      <c r="C304" s="803">
        <v>15.635244999999999</v>
      </c>
      <c r="D304" s="803">
        <v>13.954677</v>
      </c>
      <c r="E304" s="803">
        <v>29.837978</v>
      </c>
      <c r="F304" s="807">
        <v>25.916799999999999</v>
      </c>
      <c r="G304" s="803">
        <v>23.155268</v>
      </c>
      <c r="H304" s="803">
        <v>26.442299999999999</v>
      </c>
    </row>
    <row r="305" spans="2:8" ht="15.75">
      <c r="B305" s="329">
        <v>12</v>
      </c>
      <c r="C305" s="803">
        <v>25.066102999999998</v>
      </c>
      <c r="D305" s="803">
        <v>16.213345</v>
      </c>
      <c r="E305" s="803">
        <v>34.174747000000004</v>
      </c>
      <c r="F305" s="807">
        <v>27.055599999999998</v>
      </c>
      <c r="G305" s="803">
        <v>32.272053</v>
      </c>
      <c r="H305" s="803">
        <v>28.5594</v>
      </c>
    </row>
    <row r="306" spans="2:8" ht="15.75">
      <c r="B306" s="329">
        <v>13</v>
      </c>
      <c r="C306" s="803">
        <v>34.062190999999999</v>
      </c>
      <c r="D306" s="803">
        <v>18.335695000000001</v>
      </c>
      <c r="E306" s="803">
        <v>38.372363999999997</v>
      </c>
      <c r="F306" s="807">
        <v>28.147200000000002</v>
      </c>
      <c r="G306" s="803">
        <v>41.416240999999999</v>
      </c>
      <c r="H306" s="803">
        <v>30.5625</v>
      </c>
    </row>
    <row r="307" spans="2:8" ht="15.75">
      <c r="B307" s="329">
        <v>14</v>
      </c>
      <c r="C307" s="803">
        <v>41.169659000000003</v>
      </c>
      <c r="D307" s="803">
        <v>19.698181000000002</v>
      </c>
      <c r="E307" s="803">
        <v>41.898682000000001</v>
      </c>
      <c r="F307" s="807">
        <v>29.014900000000001</v>
      </c>
      <c r="G307" s="803">
        <v>49.153438999999999</v>
      </c>
      <c r="H307" s="803">
        <v>31.8566</v>
      </c>
    </row>
    <row r="308" spans="2:8" ht="15.75">
      <c r="B308" s="329">
        <v>15</v>
      </c>
      <c r="C308" s="803">
        <v>46.069958</v>
      </c>
      <c r="D308" s="803">
        <v>20.691220999999999</v>
      </c>
      <c r="E308" s="803">
        <v>44.282921000000002</v>
      </c>
      <c r="F308" s="807">
        <v>29.537199999999999</v>
      </c>
      <c r="G308" s="803">
        <v>55.19014</v>
      </c>
      <c r="H308" s="803">
        <v>32.860999999999997</v>
      </c>
    </row>
    <row r="309" spans="2:8" ht="15.75">
      <c r="B309" s="329">
        <v>16</v>
      </c>
      <c r="C309" s="803">
        <v>48.126282000000003</v>
      </c>
      <c r="D309" s="803">
        <v>21.043531000000002</v>
      </c>
      <c r="E309" s="803">
        <v>45.296211</v>
      </c>
      <c r="F309" s="807">
        <v>29.7074</v>
      </c>
      <c r="G309" s="803">
        <v>58.645583999999999</v>
      </c>
      <c r="H309" s="803">
        <v>33.242899999999999</v>
      </c>
    </row>
    <row r="310" spans="2:8" ht="15.75">
      <c r="B310" s="329">
        <v>17</v>
      </c>
      <c r="C310" s="803">
        <v>46.581958999999998</v>
      </c>
      <c r="D310" s="803">
        <v>20.572899</v>
      </c>
      <c r="E310" s="803">
        <v>45.288474999999998</v>
      </c>
      <c r="F310" s="807">
        <v>29.717500000000001</v>
      </c>
      <c r="G310" s="803">
        <v>58.750565000000002</v>
      </c>
      <c r="H310" s="803">
        <v>32.828000000000003</v>
      </c>
    </row>
    <row r="311" spans="2:8" ht="15.75">
      <c r="B311" s="329">
        <v>18</v>
      </c>
      <c r="C311" s="803">
        <v>41.232005999999998</v>
      </c>
      <c r="D311" s="803">
        <v>19.245297999999998</v>
      </c>
      <c r="E311" s="803">
        <v>44.609805999999999</v>
      </c>
      <c r="F311" s="807">
        <v>29.609400000000001</v>
      </c>
      <c r="G311" s="803">
        <v>55.272106000000001</v>
      </c>
      <c r="H311" s="803">
        <v>31.576899999999998</v>
      </c>
    </row>
    <row r="312" spans="2:8" ht="15.75">
      <c r="B312" s="329">
        <v>19</v>
      </c>
      <c r="C312" s="803">
        <v>34.558056000000001</v>
      </c>
      <c r="D312" s="803">
        <v>18.035447999999999</v>
      </c>
      <c r="E312" s="803">
        <v>33.25705</v>
      </c>
      <c r="F312" s="807">
        <v>28.4499</v>
      </c>
      <c r="G312" s="803">
        <v>50.405689000000002</v>
      </c>
      <c r="H312" s="803">
        <v>30.441700000000001</v>
      </c>
    </row>
    <row r="313" spans="2:8" ht="15.75">
      <c r="B313" s="329">
        <v>20</v>
      </c>
      <c r="C313" s="803">
        <v>28.745322999999999</v>
      </c>
      <c r="D313" s="803">
        <v>17.22006</v>
      </c>
      <c r="E313" s="803">
        <v>30.066082000000002</v>
      </c>
      <c r="F313" s="807">
        <v>26.974900000000002</v>
      </c>
      <c r="G313" s="803">
        <v>45.860278999999998</v>
      </c>
      <c r="H313" s="803">
        <v>29.679500000000001</v>
      </c>
    </row>
    <row r="314" spans="2:8" ht="15.75">
      <c r="B314" s="329">
        <v>21</v>
      </c>
      <c r="C314" s="803">
        <v>23.594235999999999</v>
      </c>
      <c r="D314" s="803">
        <v>16.475957999999999</v>
      </c>
      <c r="E314" s="803">
        <v>27.412213999999999</v>
      </c>
      <c r="F314" s="807">
        <v>25.7654</v>
      </c>
      <c r="G314" s="803">
        <v>41.573669000000002</v>
      </c>
      <c r="H314" s="803">
        <v>28.995000000000001</v>
      </c>
    </row>
    <row r="315" spans="2:8" ht="15.75">
      <c r="B315" s="329">
        <v>22</v>
      </c>
      <c r="C315" s="803">
        <v>18.976027999999999</v>
      </c>
      <c r="D315" s="803">
        <v>15.748281</v>
      </c>
      <c r="E315" s="803">
        <v>25.825689000000001</v>
      </c>
      <c r="F315" s="807">
        <v>25.233799999999999</v>
      </c>
      <c r="G315" s="803">
        <v>37.537562999999999</v>
      </c>
      <c r="H315" s="803">
        <v>28.341799999999999</v>
      </c>
    </row>
    <row r="316" spans="2:8" ht="15.75">
      <c r="B316" s="329">
        <v>23</v>
      </c>
      <c r="C316" s="803">
        <v>14.939161</v>
      </c>
      <c r="D316" s="803">
        <v>15.106956</v>
      </c>
      <c r="E316" s="803">
        <v>24.230754999999998</v>
      </c>
      <c r="F316" s="807">
        <v>24.409099999999999</v>
      </c>
      <c r="G316" s="803">
        <v>33.830768999999997</v>
      </c>
      <c r="H316" s="803">
        <v>27.7806</v>
      </c>
    </row>
    <row r="317" spans="2:8" ht="15.75">
      <c r="B317" s="329">
        <v>24</v>
      </c>
      <c r="C317" s="803">
        <v>11.505001</v>
      </c>
      <c r="D317" s="803">
        <v>14.549381</v>
      </c>
      <c r="E317" s="803">
        <v>22.452724</v>
      </c>
      <c r="F317" s="807">
        <v>23.252700000000001</v>
      </c>
      <c r="G317" s="803">
        <v>30.463339000000001</v>
      </c>
      <c r="H317" s="803">
        <v>27.294799999999999</v>
      </c>
    </row>
    <row r="318" spans="2:8">
      <c r="B318" s="329"/>
    </row>
    <row r="324" spans="2:5" ht="15.75">
      <c r="B324" s="556" t="s">
        <v>913</v>
      </c>
    </row>
    <row r="325" spans="2:5">
      <c r="B325" t="s">
        <v>129</v>
      </c>
    </row>
    <row r="326" spans="2:5">
      <c r="B326" s="147" t="s">
        <v>1055</v>
      </c>
    </row>
    <row r="327" spans="2:5">
      <c r="B327" t="s">
        <v>131</v>
      </c>
    </row>
    <row r="328" spans="2:5">
      <c r="B328" t="s">
        <v>82</v>
      </c>
    </row>
    <row r="329" spans="2:5">
      <c r="B329" s="147" t="s">
        <v>642</v>
      </c>
      <c r="C329" s="51" t="s">
        <v>133</v>
      </c>
    </row>
    <row r="330" spans="2:5">
      <c r="B330">
        <v>-50</v>
      </c>
      <c r="C330" s="265">
        <v>0</v>
      </c>
      <c r="D330" s="265"/>
      <c r="E330" s="265"/>
    </row>
    <row r="331" spans="2:5">
      <c r="B331">
        <v>-49</v>
      </c>
      <c r="C331" s="265">
        <v>0</v>
      </c>
      <c r="D331" s="265"/>
      <c r="E331" s="265"/>
    </row>
    <row r="332" spans="2:5">
      <c r="B332">
        <v>-48</v>
      </c>
      <c r="C332" s="265">
        <v>0</v>
      </c>
      <c r="D332" s="265"/>
      <c r="E332" s="265"/>
    </row>
    <row r="333" spans="2:5">
      <c r="B333">
        <v>-47</v>
      </c>
      <c r="C333" s="265">
        <v>0</v>
      </c>
      <c r="D333" s="265"/>
      <c r="E333" s="265"/>
    </row>
    <row r="334" spans="2:5">
      <c r="B334">
        <v>-46</v>
      </c>
      <c r="C334" s="265">
        <v>0</v>
      </c>
      <c r="D334" s="265"/>
      <c r="E334" s="265"/>
    </row>
    <row r="335" spans="2:5">
      <c r="B335">
        <v>-45</v>
      </c>
      <c r="C335" s="265">
        <v>0</v>
      </c>
      <c r="D335" s="265"/>
      <c r="E335" s="265"/>
    </row>
    <row r="336" spans="2:5">
      <c r="B336">
        <v>-44</v>
      </c>
      <c r="C336" s="265">
        <v>0</v>
      </c>
      <c r="D336" s="265"/>
      <c r="E336" s="265"/>
    </row>
    <row r="337" spans="2:5">
      <c r="B337">
        <v>-43</v>
      </c>
      <c r="C337" s="265">
        <v>0</v>
      </c>
      <c r="D337" s="265"/>
      <c r="E337" s="265"/>
    </row>
    <row r="338" spans="2:5">
      <c r="B338">
        <v>-42</v>
      </c>
      <c r="C338" s="265">
        <v>0</v>
      </c>
      <c r="D338" s="265"/>
      <c r="E338" s="265"/>
    </row>
    <row r="339" spans="2:5">
      <c r="B339">
        <v>-41</v>
      </c>
      <c r="C339" s="265">
        <v>0</v>
      </c>
      <c r="D339" s="265"/>
      <c r="E339" s="265"/>
    </row>
    <row r="340" spans="2:5">
      <c r="B340">
        <v>-40</v>
      </c>
      <c r="C340" s="265">
        <v>0</v>
      </c>
      <c r="D340" s="265"/>
      <c r="E340" s="265"/>
    </row>
    <row r="341" spans="2:5">
      <c r="B341">
        <v>-39</v>
      </c>
      <c r="C341" s="265">
        <v>0</v>
      </c>
      <c r="D341" s="265"/>
      <c r="E341" s="265"/>
    </row>
    <row r="342" spans="2:5">
      <c r="B342">
        <v>-38</v>
      </c>
      <c r="C342" s="265">
        <v>0</v>
      </c>
      <c r="D342" s="265"/>
      <c r="E342" s="265"/>
    </row>
    <row r="343" spans="2:5">
      <c r="B343">
        <v>-37</v>
      </c>
      <c r="C343" s="265">
        <v>0</v>
      </c>
      <c r="D343" s="265"/>
      <c r="E343" s="265"/>
    </row>
    <row r="344" spans="2:5">
      <c r="B344">
        <v>-36</v>
      </c>
      <c r="C344" s="265">
        <v>0</v>
      </c>
      <c r="D344" s="265"/>
      <c r="E344" s="265"/>
    </row>
    <row r="345" spans="2:5">
      <c r="B345">
        <v>-35</v>
      </c>
      <c r="C345" s="265">
        <v>0</v>
      </c>
      <c r="D345" s="265"/>
      <c r="E345" s="265"/>
    </row>
    <row r="346" spans="2:5">
      <c r="B346">
        <v>-34</v>
      </c>
      <c r="C346" s="265">
        <v>0</v>
      </c>
      <c r="D346" s="265"/>
      <c r="E346" s="265"/>
    </row>
    <row r="347" spans="2:5">
      <c r="B347">
        <v>-33</v>
      </c>
      <c r="C347" s="265">
        <v>0</v>
      </c>
      <c r="D347" s="265"/>
      <c r="E347" s="265"/>
    </row>
    <row r="348" spans="2:5">
      <c r="B348">
        <v>-32</v>
      </c>
      <c r="C348" s="265">
        <v>0</v>
      </c>
      <c r="D348" s="265"/>
      <c r="E348" s="265"/>
    </row>
    <row r="349" spans="2:5">
      <c r="B349">
        <v>-31</v>
      </c>
      <c r="C349" s="265">
        <v>0</v>
      </c>
      <c r="D349" s="265"/>
      <c r="E349" s="265"/>
    </row>
    <row r="350" spans="2:5">
      <c r="B350">
        <v>-30</v>
      </c>
      <c r="C350" s="265">
        <v>0</v>
      </c>
      <c r="D350" s="265"/>
      <c r="E350" s="265"/>
    </row>
    <row r="351" spans="2:5">
      <c r="B351">
        <v>-29</v>
      </c>
      <c r="C351" s="265">
        <v>0</v>
      </c>
      <c r="D351" s="265"/>
      <c r="E351" s="265"/>
    </row>
    <row r="352" spans="2:5">
      <c r="B352">
        <v>-28</v>
      </c>
      <c r="C352" s="265">
        <v>0</v>
      </c>
      <c r="D352" s="265"/>
      <c r="E352" s="265"/>
    </row>
    <row r="353" spans="2:5">
      <c r="B353">
        <v>-27</v>
      </c>
      <c r="C353" s="265">
        <v>0</v>
      </c>
      <c r="D353" s="265"/>
      <c r="E353" s="265"/>
    </row>
    <row r="354" spans="2:5">
      <c r="B354">
        <v>-26</v>
      </c>
      <c r="C354" s="265">
        <v>0</v>
      </c>
      <c r="D354" s="265"/>
      <c r="E354" s="265"/>
    </row>
    <row r="355" spans="2:5">
      <c r="B355">
        <v>-25</v>
      </c>
      <c r="C355" s="265">
        <v>0</v>
      </c>
      <c r="D355" s="265"/>
      <c r="E355" s="265"/>
    </row>
    <row r="356" spans="2:5">
      <c r="B356">
        <v>-24</v>
      </c>
      <c r="C356" s="265">
        <v>0</v>
      </c>
      <c r="D356" s="265"/>
      <c r="E356" s="265"/>
    </row>
    <row r="357" spans="2:5">
      <c r="B357">
        <v>-23</v>
      </c>
      <c r="C357" s="265">
        <v>0</v>
      </c>
      <c r="D357" s="265"/>
      <c r="E357" s="265"/>
    </row>
    <row r="358" spans="2:5">
      <c r="B358">
        <v>-22</v>
      </c>
      <c r="C358" s="265">
        <v>0</v>
      </c>
      <c r="D358" s="265"/>
      <c r="E358" s="265"/>
    </row>
    <row r="359" spans="2:5">
      <c r="B359">
        <v>-21</v>
      </c>
      <c r="C359" s="265">
        <v>0</v>
      </c>
      <c r="D359" s="265"/>
      <c r="E359" s="265"/>
    </row>
    <row r="360" spans="2:5">
      <c r="B360">
        <v>-20</v>
      </c>
      <c r="C360" s="265">
        <v>0</v>
      </c>
      <c r="D360" s="265"/>
      <c r="E360" s="265"/>
    </row>
    <row r="361" spans="2:5">
      <c r="B361">
        <v>-19</v>
      </c>
      <c r="C361" s="265">
        <v>0</v>
      </c>
      <c r="D361" s="265"/>
      <c r="E361" s="265"/>
    </row>
    <row r="362" spans="2:5">
      <c r="B362">
        <v>-18</v>
      </c>
      <c r="C362" s="265">
        <v>0</v>
      </c>
      <c r="D362" s="265"/>
      <c r="E362" s="265"/>
    </row>
    <row r="363" spans="2:5">
      <c r="B363">
        <v>-17</v>
      </c>
      <c r="C363" s="265">
        <v>0</v>
      </c>
      <c r="D363" s="265"/>
      <c r="E363" s="265"/>
    </row>
    <row r="364" spans="2:5">
      <c r="B364">
        <v>-16</v>
      </c>
      <c r="C364" s="265">
        <v>0</v>
      </c>
      <c r="D364" s="265"/>
      <c r="E364" s="265"/>
    </row>
    <row r="365" spans="2:5">
      <c r="B365">
        <v>-15</v>
      </c>
      <c r="C365" s="265">
        <v>0</v>
      </c>
      <c r="D365" s="265"/>
      <c r="E365" s="265"/>
    </row>
    <row r="366" spans="2:5">
      <c r="B366">
        <v>-14</v>
      </c>
      <c r="C366" s="265">
        <v>0</v>
      </c>
      <c r="D366" s="265"/>
      <c r="E366" s="265"/>
    </row>
    <row r="367" spans="2:5">
      <c r="B367">
        <v>-13</v>
      </c>
      <c r="C367" s="265">
        <v>0</v>
      </c>
      <c r="D367" s="265"/>
      <c r="E367" s="265"/>
    </row>
    <row r="368" spans="2:5">
      <c r="B368">
        <v>-12</v>
      </c>
      <c r="C368" s="265">
        <v>0</v>
      </c>
      <c r="D368" s="265"/>
      <c r="E368" s="265"/>
    </row>
    <row r="369" spans="2:5">
      <c r="B369">
        <v>-11</v>
      </c>
      <c r="C369" s="265">
        <v>0</v>
      </c>
      <c r="D369" s="265"/>
      <c r="E369" s="265"/>
    </row>
    <row r="370" spans="2:5">
      <c r="B370">
        <v>-10</v>
      </c>
      <c r="C370" s="265">
        <v>0</v>
      </c>
      <c r="D370" s="265"/>
      <c r="E370" s="265"/>
    </row>
    <row r="371" spans="2:5">
      <c r="B371">
        <v>-9</v>
      </c>
      <c r="C371" s="265">
        <v>0</v>
      </c>
      <c r="D371" s="265"/>
      <c r="E371" s="265"/>
    </row>
    <row r="372" spans="2:5">
      <c r="B372">
        <v>-8</v>
      </c>
      <c r="C372" s="265">
        <v>0</v>
      </c>
      <c r="D372" s="265"/>
      <c r="E372" s="265"/>
    </row>
    <row r="373" spans="2:5">
      <c r="B373">
        <v>-7</v>
      </c>
      <c r="C373" s="265">
        <v>0</v>
      </c>
      <c r="D373" s="265"/>
      <c r="E373" s="265"/>
    </row>
    <row r="374" spans="2:5">
      <c r="B374">
        <v>-6</v>
      </c>
      <c r="C374" s="265">
        <v>0</v>
      </c>
      <c r="D374" s="265"/>
      <c r="E374" s="265"/>
    </row>
    <row r="375" spans="2:5">
      <c r="B375">
        <v>-5</v>
      </c>
      <c r="C375" s="265">
        <v>0</v>
      </c>
      <c r="D375" s="265"/>
      <c r="E375" s="265"/>
    </row>
    <row r="376" spans="2:5">
      <c r="B376">
        <v>-4</v>
      </c>
      <c r="C376" s="265">
        <v>0</v>
      </c>
      <c r="D376" s="265"/>
      <c r="E376" s="265"/>
    </row>
    <row r="377" spans="2:5">
      <c r="B377">
        <v>-3</v>
      </c>
      <c r="C377" s="265">
        <v>0</v>
      </c>
      <c r="D377" s="265"/>
      <c r="E377" s="265"/>
    </row>
    <row r="378" spans="2:5">
      <c r="B378">
        <v>-2</v>
      </c>
      <c r="C378" s="265">
        <v>0</v>
      </c>
      <c r="D378" s="265"/>
      <c r="E378" s="265"/>
    </row>
    <row r="379" spans="2:5">
      <c r="B379">
        <v>-1</v>
      </c>
      <c r="C379" s="265">
        <v>0</v>
      </c>
      <c r="D379" s="265"/>
      <c r="E379" s="265"/>
    </row>
    <row r="380" spans="2:5">
      <c r="B380">
        <v>0</v>
      </c>
      <c r="C380" s="265">
        <v>0</v>
      </c>
      <c r="D380" s="265"/>
      <c r="E380" s="265"/>
    </row>
    <row r="381" spans="2:5">
      <c r="B381">
        <v>1</v>
      </c>
      <c r="C381" s="265">
        <v>3</v>
      </c>
      <c r="D381" s="265"/>
      <c r="E381" s="265"/>
    </row>
    <row r="382" spans="2:5">
      <c r="B382">
        <v>2</v>
      </c>
      <c r="C382" s="265">
        <v>8</v>
      </c>
      <c r="D382" s="265"/>
      <c r="E382" s="265"/>
    </row>
    <row r="383" spans="2:5">
      <c r="B383">
        <v>3</v>
      </c>
      <c r="C383" s="265">
        <v>19</v>
      </c>
      <c r="D383" s="265"/>
      <c r="E383" s="265"/>
    </row>
    <row r="384" spans="2:5">
      <c r="B384">
        <v>4</v>
      </c>
      <c r="C384" s="265">
        <v>32</v>
      </c>
      <c r="D384" s="265"/>
      <c r="E384" s="265"/>
    </row>
    <row r="385" spans="2:5">
      <c r="B385">
        <v>5</v>
      </c>
      <c r="C385" s="265">
        <v>31</v>
      </c>
      <c r="D385" s="265"/>
      <c r="E385" s="265"/>
    </row>
    <row r="386" spans="2:5">
      <c r="B386">
        <v>6</v>
      </c>
      <c r="C386" s="265">
        <v>42</v>
      </c>
      <c r="D386" s="265"/>
      <c r="E386" s="265"/>
    </row>
    <row r="387" spans="2:5">
      <c r="B387">
        <v>7</v>
      </c>
      <c r="C387" s="265">
        <v>60</v>
      </c>
      <c r="D387" s="265"/>
      <c r="E387" s="265"/>
    </row>
    <row r="388" spans="2:5">
      <c r="B388">
        <v>8</v>
      </c>
      <c r="C388" s="265">
        <v>110</v>
      </c>
      <c r="D388" s="265"/>
      <c r="E388" s="265"/>
    </row>
    <row r="389" spans="2:5">
      <c r="B389">
        <v>9</v>
      </c>
      <c r="C389" s="265">
        <v>95</v>
      </c>
      <c r="D389" s="265"/>
      <c r="E389" s="265"/>
    </row>
    <row r="390" spans="2:5">
      <c r="B390">
        <v>10</v>
      </c>
      <c r="C390" s="265">
        <v>112</v>
      </c>
      <c r="D390" s="265"/>
      <c r="E390" s="265"/>
    </row>
    <row r="391" spans="2:5">
      <c r="B391">
        <v>11</v>
      </c>
      <c r="C391" s="265">
        <v>155</v>
      </c>
      <c r="D391" s="265"/>
      <c r="E391" s="265"/>
    </row>
    <row r="392" spans="2:5">
      <c r="B392">
        <v>12</v>
      </c>
      <c r="C392" s="265">
        <v>190</v>
      </c>
      <c r="D392" s="265"/>
      <c r="E392" s="265"/>
    </row>
    <row r="393" spans="2:5">
      <c r="B393">
        <v>13</v>
      </c>
      <c r="C393" s="265">
        <v>230</v>
      </c>
      <c r="D393" s="265"/>
      <c r="E393" s="265"/>
    </row>
    <row r="394" spans="2:5">
      <c r="B394">
        <v>14</v>
      </c>
      <c r="C394" s="265">
        <v>229</v>
      </c>
      <c r="D394" s="265"/>
      <c r="E394" s="265"/>
    </row>
    <row r="395" spans="2:5">
      <c r="B395">
        <v>15</v>
      </c>
      <c r="C395" s="265">
        <v>244</v>
      </c>
      <c r="D395" s="265"/>
      <c r="E395" s="265"/>
    </row>
    <row r="396" spans="2:5">
      <c r="B396">
        <v>16</v>
      </c>
      <c r="C396" s="265">
        <v>291</v>
      </c>
      <c r="D396" s="265"/>
      <c r="E396" s="265"/>
    </row>
    <row r="397" spans="2:5">
      <c r="B397">
        <v>17</v>
      </c>
      <c r="C397" s="265">
        <v>297</v>
      </c>
      <c r="D397" s="265"/>
      <c r="E397" s="265"/>
    </row>
    <row r="398" spans="2:5">
      <c r="B398">
        <v>18</v>
      </c>
      <c r="C398" s="265">
        <v>334</v>
      </c>
      <c r="D398" s="265"/>
      <c r="E398" s="265"/>
    </row>
    <row r="399" spans="2:5">
      <c r="B399">
        <v>19</v>
      </c>
      <c r="C399" s="265">
        <v>337</v>
      </c>
      <c r="D399" s="265"/>
      <c r="E399" s="265"/>
    </row>
    <row r="400" spans="2:5">
      <c r="B400">
        <v>20</v>
      </c>
      <c r="C400" s="265">
        <v>313</v>
      </c>
      <c r="D400" s="265"/>
      <c r="E400" s="265"/>
    </row>
    <row r="401" spans="2:5">
      <c r="B401">
        <v>21</v>
      </c>
      <c r="C401" s="265">
        <v>324</v>
      </c>
      <c r="D401" s="265"/>
      <c r="E401" s="265"/>
    </row>
    <row r="402" spans="2:5">
      <c r="B402">
        <v>22</v>
      </c>
      <c r="C402" s="265">
        <v>267</v>
      </c>
      <c r="D402" s="265"/>
      <c r="E402" s="265"/>
    </row>
    <row r="403" spans="2:5">
      <c r="B403">
        <v>23</v>
      </c>
      <c r="C403" s="265">
        <v>253</v>
      </c>
      <c r="D403" s="265"/>
      <c r="E403" s="265"/>
    </row>
    <row r="404" spans="2:5">
      <c r="B404">
        <v>24</v>
      </c>
      <c r="C404" s="265">
        <v>252</v>
      </c>
      <c r="D404" s="265"/>
      <c r="E404" s="265"/>
    </row>
    <row r="405" spans="2:5">
      <c r="B405">
        <v>25</v>
      </c>
      <c r="C405" s="265">
        <v>241</v>
      </c>
      <c r="D405" s="265"/>
      <c r="E405" s="265"/>
    </row>
    <row r="406" spans="2:5">
      <c r="B406">
        <v>26</v>
      </c>
      <c r="C406" s="265">
        <v>254</v>
      </c>
      <c r="D406" s="265"/>
      <c r="E406" s="265"/>
    </row>
    <row r="407" spans="2:5">
      <c r="B407">
        <v>27</v>
      </c>
      <c r="C407" s="265">
        <v>241</v>
      </c>
      <c r="D407" s="265"/>
      <c r="E407" s="265"/>
    </row>
    <row r="408" spans="2:5">
      <c r="B408">
        <v>28</v>
      </c>
      <c r="C408" s="265">
        <v>264</v>
      </c>
      <c r="D408" s="265"/>
      <c r="E408" s="265"/>
    </row>
    <row r="409" spans="2:5">
      <c r="B409">
        <v>29</v>
      </c>
      <c r="C409" s="265">
        <v>297</v>
      </c>
      <c r="D409" s="265"/>
      <c r="E409" s="265"/>
    </row>
    <row r="410" spans="2:5">
      <c r="B410">
        <v>30</v>
      </c>
      <c r="C410" s="265">
        <v>298</v>
      </c>
      <c r="D410" s="265"/>
      <c r="E410" s="265"/>
    </row>
    <row r="411" spans="2:5">
      <c r="B411">
        <v>31</v>
      </c>
      <c r="C411" s="265">
        <v>331</v>
      </c>
      <c r="D411" s="265"/>
      <c r="E411" s="265"/>
    </row>
    <row r="412" spans="2:5">
      <c r="B412">
        <v>32</v>
      </c>
      <c r="C412" s="265">
        <v>377</v>
      </c>
      <c r="D412" s="265"/>
      <c r="E412" s="265"/>
    </row>
    <row r="413" spans="2:5">
      <c r="B413">
        <v>33</v>
      </c>
      <c r="C413" s="265">
        <v>384</v>
      </c>
      <c r="D413" s="265"/>
      <c r="E413" s="265"/>
    </row>
    <row r="414" spans="2:5">
      <c r="B414">
        <v>34</v>
      </c>
      <c r="C414" s="265">
        <v>411</v>
      </c>
      <c r="D414" s="265"/>
      <c r="E414" s="265"/>
    </row>
    <row r="415" spans="2:5">
      <c r="B415">
        <v>35</v>
      </c>
      <c r="C415" s="265">
        <v>363</v>
      </c>
      <c r="D415" s="265"/>
      <c r="E415" s="265"/>
    </row>
    <row r="416" spans="2:5">
      <c r="B416">
        <v>36</v>
      </c>
      <c r="C416" s="265">
        <v>315</v>
      </c>
      <c r="D416" s="265"/>
      <c r="E416" s="265"/>
    </row>
    <row r="417" spans="2:5">
      <c r="B417">
        <v>37</v>
      </c>
      <c r="C417" s="265">
        <v>255</v>
      </c>
      <c r="D417" s="265"/>
      <c r="E417" s="265"/>
    </row>
    <row r="418" spans="2:5">
      <c r="B418">
        <v>38</v>
      </c>
      <c r="C418" s="265">
        <v>208</v>
      </c>
      <c r="D418" s="265"/>
      <c r="E418" s="265"/>
    </row>
    <row r="419" spans="2:5">
      <c r="B419">
        <v>39</v>
      </c>
      <c r="C419" s="265">
        <v>132</v>
      </c>
      <c r="D419" s="265"/>
      <c r="E419" s="265"/>
    </row>
    <row r="420" spans="2:5">
      <c r="B420">
        <v>40</v>
      </c>
      <c r="C420" s="265">
        <v>75</v>
      </c>
      <c r="D420" s="265"/>
      <c r="E420" s="265"/>
    </row>
    <row r="421" spans="2:5">
      <c r="B421">
        <v>41</v>
      </c>
      <c r="C421" s="265">
        <v>45</v>
      </c>
      <c r="D421" s="265"/>
      <c r="E421" s="265"/>
    </row>
    <row r="422" spans="2:5">
      <c r="B422">
        <v>42</v>
      </c>
      <c r="C422" s="265">
        <v>24</v>
      </c>
      <c r="D422" s="265"/>
      <c r="E422" s="265"/>
    </row>
    <row r="423" spans="2:5">
      <c r="B423">
        <v>43</v>
      </c>
      <c r="C423" s="265">
        <v>12</v>
      </c>
      <c r="D423" s="265"/>
      <c r="E423" s="265"/>
    </row>
    <row r="424" spans="2:5">
      <c r="B424">
        <v>44</v>
      </c>
      <c r="C424" s="265">
        <v>5</v>
      </c>
      <c r="D424" s="265"/>
      <c r="E424" s="265"/>
    </row>
    <row r="425" spans="2:5">
      <c r="B425">
        <v>45</v>
      </c>
      <c r="C425" s="265">
        <v>0</v>
      </c>
      <c r="D425" s="265"/>
      <c r="E425" s="265"/>
    </row>
    <row r="426" spans="2:5">
      <c r="B426">
        <v>46</v>
      </c>
      <c r="C426" s="265">
        <v>0</v>
      </c>
      <c r="D426" s="265"/>
      <c r="E426" s="265"/>
    </row>
    <row r="427" spans="2:5">
      <c r="B427">
        <v>47</v>
      </c>
      <c r="C427" s="265">
        <v>0</v>
      </c>
      <c r="D427" s="265"/>
      <c r="E427" s="265"/>
    </row>
    <row r="428" spans="2:5">
      <c r="B428">
        <v>48</v>
      </c>
      <c r="C428" s="265">
        <v>0</v>
      </c>
      <c r="D428" s="265"/>
      <c r="E428" s="265"/>
    </row>
    <row r="429" spans="2:5">
      <c r="B429">
        <v>49</v>
      </c>
      <c r="C429" s="265">
        <v>0</v>
      </c>
      <c r="D429" s="265"/>
      <c r="E429" s="265"/>
    </row>
    <row r="430" spans="2:5">
      <c r="B430">
        <v>50</v>
      </c>
      <c r="C430" s="265">
        <v>0</v>
      </c>
      <c r="D430" s="265"/>
      <c r="E430" s="265"/>
    </row>
    <row r="431" spans="2:5">
      <c r="B431">
        <v>51</v>
      </c>
      <c r="C431" s="265">
        <v>0</v>
      </c>
      <c r="D431" s="265"/>
      <c r="E431" s="265"/>
    </row>
    <row r="432" spans="2:5">
      <c r="B432">
        <v>52</v>
      </c>
      <c r="C432" s="265">
        <v>0</v>
      </c>
      <c r="D432" s="265"/>
      <c r="E432" s="265"/>
    </row>
    <row r="433" spans="2:5">
      <c r="B433">
        <v>53</v>
      </c>
      <c r="C433" s="265">
        <v>0</v>
      </c>
      <c r="D433" s="265"/>
      <c r="E433" s="265"/>
    </row>
    <row r="434" spans="2:5">
      <c r="B434">
        <v>54</v>
      </c>
      <c r="C434" s="265">
        <v>0</v>
      </c>
      <c r="D434" s="265"/>
      <c r="E434" s="265"/>
    </row>
    <row r="435" spans="2:5">
      <c r="B435">
        <v>55</v>
      </c>
      <c r="C435" s="265">
        <v>0</v>
      </c>
      <c r="D435" s="265"/>
      <c r="E435" s="265"/>
    </row>
    <row r="436" spans="2:5">
      <c r="B436">
        <v>56</v>
      </c>
      <c r="C436" s="265">
        <v>0</v>
      </c>
      <c r="D436" s="265"/>
      <c r="E436" s="265"/>
    </row>
    <row r="437" spans="2:5">
      <c r="B437">
        <v>57</v>
      </c>
      <c r="C437" s="265">
        <v>0</v>
      </c>
      <c r="D437" s="265"/>
      <c r="E437" s="265"/>
    </row>
    <row r="438" spans="2:5">
      <c r="B438">
        <v>58</v>
      </c>
      <c r="C438" s="265">
        <v>0</v>
      </c>
      <c r="D438" s="265"/>
      <c r="E438" s="265"/>
    </row>
    <row r="439" spans="2:5">
      <c r="B439">
        <v>59</v>
      </c>
      <c r="C439" s="265">
        <v>0</v>
      </c>
      <c r="D439" s="265"/>
      <c r="E439" s="265"/>
    </row>
    <row r="440" spans="2:5">
      <c r="B440">
        <v>60</v>
      </c>
      <c r="C440" s="265">
        <v>0</v>
      </c>
      <c r="D440" s="265"/>
      <c r="E440" s="265"/>
    </row>
    <row r="441" spans="2:5">
      <c r="B441">
        <v>61</v>
      </c>
      <c r="C441" s="265">
        <v>0</v>
      </c>
      <c r="D441" s="265"/>
      <c r="E441" s="265"/>
    </row>
    <row r="442" spans="2:5">
      <c r="B442">
        <v>62</v>
      </c>
      <c r="C442" s="265">
        <v>0</v>
      </c>
      <c r="D442" s="265"/>
      <c r="E442" s="265"/>
    </row>
    <row r="443" spans="2:5">
      <c r="B443">
        <v>63</v>
      </c>
      <c r="C443" s="265">
        <v>0</v>
      </c>
      <c r="D443" s="265"/>
      <c r="E443" s="265"/>
    </row>
    <row r="444" spans="2:5">
      <c r="B444">
        <v>64</v>
      </c>
      <c r="C444" s="265">
        <v>0</v>
      </c>
      <c r="D444" s="265"/>
      <c r="E444" s="265"/>
    </row>
    <row r="445" spans="2:5">
      <c r="B445">
        <v>65</v>
      </c>
      <c r="C445" s="265">
        <v>0</v>
      </c>
      <c r="D445" s="265"/>
      <c r="E445" s="265"/>
    </row>
    <row r="446" spans="2:5">
      <c r="B446">
        <v>66</v>
      </c>
      <c r="C446" s="265">
        <v>0</v>
      </c>
      <c r="D446" s="265"/>
      <c r="E446" s="265"/>
    </row>
    <row r="447" spans="2:5">
      <c r="B447">
        <v>67</v>
      </c>
      <c r="C447" s="265">
        <v>0</v>
      </c>
      <c r="D447" s="265"/>
      <c r="E447" s="265"/>
    </row>
    <row r="448" spans="2:5">
      <c r="B448">
        <v>68</v>
      </c>
      <c r="C448" s="265">
        <v>0</v>
      </c>
      <c r="D448" s="265"/>
      <c r="E448" s="265"/>
    </row>
    <row r="449" spans="2:5">
      <c r="B449">
        <v>69</v>
      </c>
      <c r="C449" s="265">
        <v>0</v>
      </c>
      <c r="D449" s="265"/>
      <c r="E449" s="265"/>
    </row>
    <row r="450" spans="2:5">
      <c r="B450">
        <v>70</v>
      </c>
      <c r="C450" s="265">
        <v>0</v>
      </c>
      <c r="D450" s="265"/>
      <c r="E450" s="265"/>
    </row>
    <row r="451" spans="2:5">
      <c r="B451">
        <v>71</v>
      </c>
      <c r="C451" s="265">
        <v>0</v>
      </c>
      <c r="D451" s="265"/>
      <c r="E451" s="265"/>
    </row>
    <row r="452" spans="2:5">
      <c r="B452">
        <v>72</v>
      </c>
      <c r="C452" s="265">
        <v>0</v>
      </c>
      <c r="D452" s="265"/>
      <c r="E452" s="265"/>
    </row>
    <row r="453" spans="2:5">
      <c r="B453">
        <v>73</v>
      </c>
      <c r="C453" s="265">
        <v>0</v>
      </c>
      <c r="D453" s="265"/>
      <c r="E453" s="265"/>
    </row>
    <row r="454" spans="2:5">
      <c r="B454">
        <v>74</v>
      </c>
      <c r="C454" s="265">
        <v>0</v>
      </c>
      <c r="D454" s="265"/>
      <c r="E454" s="265"/>
    </row>
    <row r="455" spans="2:5">
      <c r="B455">
        <v>75</v>
      </c>
      <c r="C455" s="265">
        <v>0</v>
      </c>
      <c r="D455" s="265"/>
      <c r="E455" s="265"/>
    </row>
    <row r="456" spans="2:5">
      <c r="B456">
        <v>76</v>
      </c>
      <c r="C456" s="265">
        <v>0</v>
      </c>
      <c r="D456" s="265"/>
      <c r="E456" s="265"/>
    </row>
    <row r="457" spans="2:5">
      <c r="B457">
        <v>77</v>
      </c>
      <c r="C457" s="265">
        <v>0</v>
      </c>
      <c r="D457" s="265"/>
      <c r="E457" s="265"/>
    </row>
    <row r="458" spans="2:5">
      <c r="B458">
        <v>78</v>
      </c>
      <c r="C458" s="265">
        <v>0</v>
      </c>
      <c r="D458" s="265"/>
      <c r="E458" s="265"/>
    </row>
    <row r="459" spans="2:5">
      <c r="B459">
        <v>79</v>
      </c>
      <c r="C459" s="265">
        <v>0</v>
      </c>
      <c r="D459" s="265"/>
      <c r="E459" s="265"/>
    </row>
    <row r="460" spans="2:5">
      <c r="B460">
        <v>80</v>
      </c>
      <c r="C460" s="265">
        <v>0</v>
      </c>
      <c r="D460" s="265"/>
      <c r="E460" s="265"/>
    </row>
    <row r="461" spans="2:5">
      <c r="B461">
        <v>81</v>
      </c>
      <c r="C461" s="265">
        <v>0</v>
      </c>
      <c r="D461" s="265"/>
      <c r="E461" s="265"/>
    </row>
    <row r="462" spans="2:5">
      <c r="B462">
        <v>82</v>
      </c>
      <c r="C462" s="265">
        <v>0</v>
      </c>
      <c r="D462" s="265"/>
      <c r="E462" s="265"/>
    </row>
    <row r="463" spans="2:5">
      <c r="B463">
        <v>83</v>
      </c>
      <c r="C463" s="265">
        <v>0</v>
      </c>
      <c r="D463" s="265"/>
      <c r="E463" s="265"/>
    </row>
    <row r="464" spans="2:5">
      <c r="B464">
        <v>84</v>
      </c>
      <c r="C464" s="265">
        <v>0</v>
      </c>
      <c r="D464" s="265"/>
      <c r="E464" s="265"/>
    </row>
    <row r="465" spans="2:5">
      <c r="B465">
        <v>85</v>
      </c>
      <c r="C465" s="265">
        <v>0</v>
      </c>
      <c r="D465" s="265"/>
      <c r="E465" s="265"/>
    </row>
    <row r="466" spans="2:5">
      <c r="B466">
        <v>86</v>
      </c>
      <c r="C466" s="265">
        <v>0</v>
      </c>
      <c r="D466" s="265"/>
      <c r="E466" s="265"/>
    </row>
    <row r="467" spans="2:5">
      <c r="B467">
        <v>87</v>
      </c>
      <c r="C467" s="265">
        <v>0</v>
      </c>
      <c r="D467" s="265"/>
      <c r="E467" s="265"/>
    </row>
    <row r="468" spans="2:5">
      <c r="B468">
        <v>88</v>
      </c>
      <c r="C468" s="265">
        <v>0</v>
      </c>
      <c r="D468" s="265"/>
      <c r="E468" s="265"/>
    </row>
    <row r="469" spans="2:5">
      <c r="B469">
        <v>89</v>
      </c>
      <c r="C469" s="265">
        <v>0</v>
      </c>
      <c r="D469" s="265"/>
      <c r="E469" s="265"/>
    </row>
    <row r="470" spans="2:5">
      <c r="B470">
        <v>90</v>
      </c>
      <c r="C470" s="265">
        <v>0</v>
      </c>
      <c r="D470" s="265"/>
      <c r="E470" s="265"/>
    </row>
    <row r="471" spans="2:5">
      <c r="B471">
        <v>91</v>
      </c>
      <c r="C471" s="265">
        <v>0</v>
      </c>
      <c r="D471" s="265"/>
      <c r="E471" s="265"/>
    </row>
    <row r="472" spans="2:5">
      <c r="B472">
        <v>92</v>
      </c>
      <c r="C472" s="265">
        <v>0</v>
      </c>
      <c r="D472" s="265"/>
      <c r="E472" s="265"/>
    </row>
    <row r="473" spans="2:5">
      <c r="B473">
        <v>93</v>
      </c>
      <c r="C473" s="265">
        <v>0</v>
      </c>
      <c r="D473" s="265"/>
      <c r="E473" s="265"/>
    </row>
    <row r="474" spans="2:5">
      <c r="B474">
        <v>94</v>
      </c>
      <c r="C474" s="265">
        <v>0</v>
      </c>
      <c r="D474" s="265"/>
      <c r="E474" s="265"/>
    </row>
    <row r="475" spans="2:5">
      <c r="B475">
        <v>95</v>
      </c>
      <c r="C475" s="265">
        <v>0</v>
      </c>
      <c r="D475" s="265"/>
      <c r="E475" s="265"/>
    </row>
    <row r="476" spans="2:5">
      <c r="B476">
        <v>96</v>
      </c>
      <c r="C476" s="265">
        <v>0</v>
      </c>
      <c r="D476" s="265"/>
      <c r="E476" s="265"/>
    </row>
    <row r="477" spans="2:5">
      <c r="B477">
        <v>97</v>
      </c>
      <c r="C477" s="265">
        <v>0</v>
      </c>
      <c r="D477" s="265"/>
      <c r="E477" s="265" t="s">
        <v>643</v>
      </c>
    </row>
    <row r="478" spans="2:5">
      <c r="B478">
        <v>98</v>
      </c>
      <c r="C478" s="2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ht="15.75">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ht="15.75">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ht="15.75">
      <c r="B498" s="556"/>
      <c r="C498" s="817"/>
      <c r="D498" s="556"/>
      <c r="E498" s="556"/>
      <c r="F498" s="556"/>
      <c r="G498" s="556"/>
      <c r="H498" s="556"/>
      <c r="I498" s="265"/>
      <c r="J498" s="265"/>
      <c r="K498" s="556"/>
      <c r="L498" s="556"/>
      <c r="M498" s="556"/>
      <c r="N498" s="556"/>
      <c r="O498" s="556"/>
      <c r="P498" s="556"/>
      <c r="Q498" s="135"/>
      <c r="R498" s="135"/>
      <c r="S498" s="47"/>
      <c r="T498" s="47"/>
    </row>
    <row r="499" spans="2:22" ht="15.75">
      <c r="B499" s="265"/>
      <c r="C499" s="265"/>
      <c r="D499" s="265"/>
      <c r="E499" s="265"/>
      <c r="F499" s="265"/>
      <c r="G499" s="265"/>
      <c r="H499" s="265"/>
      <c r="I499" s="556"/>
      <c r="J499" s="817"/>
      <c r="K499" s="265"/>
      <c r="L499" s="556"/>
      <c r="M499" s="817"/>
      <c r="N499" s="265"/>
      <c r="O499" s="265"/>
      <c r="P499" s="265"/>
      <c r="R499" s="147"/>
    </row>
    <row r="500" spans="2:22">
      <c r="B500" s="265"/>
      <c r="C500" s="539"/>
      <c r="D500" s="539"/>
      <c r="E500" s="539"/>
      <c r="F500" s="539"/>
      <c r="G500" s="539"/>
      <c r="H500" s="539"/>
      <c r="I500" s="265"/>
      <c r="J500" s="539"/>
      <c r="K500" s="539"/>
      <c r="L500" s="265"/>
      <c r="M500" s="539"/>
      <c r="N500" s="265"/>
      <c r="O500" s="265"/>
      <c r="P500" s="265"/>
      <c r="S500" s="285"/>
      <c r="T500" s="285"/>
      <c r="U500" s="285"/>
      <c r="V500" s="285"/>
    </row>
    <row r="501" spans="2:22" ht="15.75">
      <c r="B501" s="265"/>
      <c r="C501" s="803"/>
      <c r="D501" s="539"/>
      <c r="E501" s="539"/>
      <c r="F501" s="539"/>
      <c r="G501" s="539"/>
      <c r="H501" s="539"/>
      <c r="I501" s="265"/>
      <c r="J501" s="803"/>
      <c r="K501" s="539"/>
      <c r="L501" s="265"/>
      <c r="M501" s="803"/>
      <c r="N501" s="265"/>
      <c r="O501" s="265"/>
      <c r="P501" s="265"/>
      <c r="R501" s="147"/>
      <c r="S501" s="285"/>
      <c r="T501" s="285"/>
      <c r="U501" s="285"/>
      <c r="V501" s="285"/>
    </row>
    <row r="502" spans="2:22" ht="15.75">
      <c r="B502" s="265"/>
      <c r="C502" s="803"/>
      <c r="D502" s="539"/>
      <c r="E502" s="539"/>
      <c r="F502" s="539"/>
      <c r="G502" s="539"/>
      <c r="H502" s="539"/>
      <c r="I502" s="265"/>
      <c r="J502" s="803"/>
      <c r="K502" s="539"/>
      <c r="L502" s="539"/>
      <c r="M502" s="539"/>
      <c r="N502" s="265"/>
      <c r="O502" s="265"/>
      <c r="P502" s="265"/>
      <c r="R502" s="147"/>
      <c r="S502" s="285"/>
      <c r="T502" s="285"/>
      <c r="U502" s="285"/>
      <c r="V502" s="285"/>
    </row>
    <row r="503" spans="2:22" ht="15.75">
      <c r="B503" s="265"/>
      <c r="C503" s="803"/>
      <c r="D503" s="539"/>
      <c r="E503" s="539"/>
      <c r="F503" s="539"/>
      <c r="G503" s="539"/>
      <c r="H503" s="539"/>
      <c r="I503" s="265"/>
      <c r="J503" s="803"/>
      <c r="K503" s="539"/>
      <c r="L503" s="539"/>
      <c r="M503" s="539"/>
      <c r="N503" s="265"/>
      <c r="O503" s="265"/>
      <c r="P503" s="265"/>
      <c r="R503" s="147"/>
      <c r="S503" s="285"/>
      <c r="T503" s="285"/>
      <c r="U503" s="285"/>
      <c r="V503" s="285"/>
    </row>
    <row r="504" spans="2:22" ht="15.75">
      <c r="B504" s="265"/>
      <c r="C504" s="803"/>
      <c r="D504" s="539"/>
      <c r="E504" s="539"/>
      <c r="F504" s="539"/>
      <c r="G504" s="539"/>
      <c r="H504" s="539"/>
      <c r="I504" s="265"/>
      <c r="J504" s="803"/>
      <c r="K504" s="539"/>
      <c r="L504" s="539"/>
      <c r="M504" s="539"/>
      <c r="N504" s="265"/>
      <c r="O504" s="265"/>
      <c r="P504" s="265"/>
      <c r="R504" s="147"/>
      <c r="S504" s="285"/>
      <c r="T504" s="285"/>
      <c r="U504" s="285"/>
      <c r="V504" s="285"/>
    </row>
    <row r="505" spans="2:22" ht="15.75">
      <c r="B505" s="265"/>
      <c r="C505" s="803"/>
      <c r="D505" s="539"/>
      <c r="E505" s="539"/>
      <c r="F505" s="539"/>
      <c r="G505" s="539"/>
      <c r="H505" s="539"/>
      <c r="I505" s="265"/>
      <c r="J505" s="803"/>
      <c r="K505" s="539"/>
      <c r="L505" s="539"/>
      <c r="M505" s="539"/>
      <c r="N505" s="265"/>
      <c r="O505" s="265"/>
      <c r="P505" s="265"/>
      <c r="R505" s="147"/>
      <c r="S505" s="285"/>
      <c r="T505" s="285"/>
      <c r="U505" s="285"/>
      <c r="V505" s="285"/>
    </row>
    <row r="506" spans="2:22" ht="15.75">
      <c r="B506" s="265"/>
      <c r="C506" s="803"/>
      <c r="D506" s="539"/>
      <c r="E506" s="539"/>
      <c r="F506" s="539"/>
      <c r="G506" s="539"/>
      <c r="H506" s="539"/>
      <c r="I506" s="265"/>
      <c r="J506" s="803"/>
      <c r="K506" s="539"/>
      <c r="L506" s="539"/>
      <c r="M506" s="539"/>
      <c r="N506" s="265"/>
      <c r="O506" s="265"/>
      <c r="P506" s="265"/>
      <c r="R506" s="147"/>
      <c r="S506" s="285"/>
      <c r="T506" s="285"/>
      <c r="U506" s="285"/>
      <c r="V506" s="285"/>
    </row>
    <row r="507" spans="2:22" ht="15.75">
      <c r="B507" s="265"/>
      <c r="C507" s="803"/>
      <c r="D507" s="539"/>
      <c r="E507" s="539"/>
      <c r="F507" s="539"/>
      <c r="G507" s="539"/>
      <c r="H507" s="539"/>
      <c r="I507" s="265"/>
      <c r="J507" s="803"/>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c r="B510" s="265"/>
      <c r="C510" s="539"/>
      <c r="D510" s="539"/>
      <c r="E510" s="539"/>
      <c r="F510" s="539"/>
      <c r="G510" s="539"/>
      <c r="H510" s="539"/>
      <c r="I510" s="265"/>
      <c r="J510" s="539"/>
      <c r="K510" s="539"/>
      <c r="L510" s="539"/>
      <c r="M510" s="539"/>
      <c r="N510" s="539"/>
      <c r="O510" s="265"/>
      <c r="P510" s="265"/>
      <c r="S510" s="285"/>
      <c r="T510" s="285"/>
      <c r="U510" s="520"/>
      <c r="V510" s="51"/>
    </row>
    <row r="511" spans="2:22" ht="15.75">
      <c r="B511" s="265"/>
      <c r="C511" s="803"/>
      <c r="D511" s="234"/>
      <c r="E511" s="234"/>
      <c r="F511" s="234"/>
      <c r="G511" s="539"/>
      <c r="H511" s="539"/>
      <c r="I511" s="265"/>
      <c r="J511" s="539"/>
      <c r="K511" s="539"/>
      <c r="L511" s="539"/>
      <c r="M511" s="539"/>
      <c r="N511" s="265"/>
      <c r="O511" s="265"/>
      <c r="P511" s="265"/>
      <c r="R511" s="147"/>
      <c r="S511" s="285"/>
      <c r="T511" s="285"/>
      <c r="U511" s="285"/>
      <c r="V511" s="285"/>
    </row>
    <row r="512" spans="2:22" ht="15.75">
      <c r="B512" s="265"/>
      <c r="C512" s="803"/>
      <c r="D512" s="234"/>
      <c r="E512" s="234"/>
      <c r="F512" s="234"/>
      <c r="G512" s="539"/>
      <c r="H512" s="539"/>
      <c r="I512" s="265"/>
      <c r="J512" s="539"/>
      <c r="K512" s="539"/>
      <c r="L512" s="539"/>
      <c r="M512" s="539"/>
      <c r="N512" s="265"/>
      <c r="O512" s="265"/>
      <c r="P512" s="265"/>
      <c r="R512" s="147"/>
      <c r="S512" s="285"/>
      <c r="T512" s="285"/>
      <c r="U512" s="285"/>
      <c r="V512" s="285"/>
    </row>
    <row r="513" spans="2:22" ht="15.75">
      <c r="B513" s="265"/>
      <c r="C513" s="803"/>
      <c r="D513" s="234"/>
      <c r="E513" s="234"/>
      <c r="F513" s="234"/>
      <c r="G513" s="539"/>
      <c r="H513" s="539"/>
      <c r="I513" s="265"/>
      <c r="J513" s="539"/>
      <c r="K513" s="539"/>
      <c r="L513" s="539"/>
      <c r="M513" s="539"/>
      <c r="N513" s="265"/>
      <c r="O513" s="265"/>
      <c r="P513" s="265"/>
      <c r="R513" s="147"/>
      <c r="S513" s="285"/>
      <c r="T513" s="285"/>
      <c r="U513" s="285"/>
      <c r="V513" s="285"/>
    </row>
    <row r="514" spans="2:22" ht="15.75">
      <c r="B514" s="265"/>
      <c r="C514" s="803"/>
      <c r="D514" s="234"/>
      <c r="E514" s="234"/>
      <c r="F514" s="234"/>
      <c r="G514" s="539"/>
      <c r="H514" s="539"/>
      <c r="I514" s="265"/>
      <c r="J514" s="539"/>
      <c r="K514" s="539"/>
      <c r="L514" s="539"/>
      <c r="M514" s="539"/>
      <c r="N514" s="265"/>
      <c r="O514" s="265"/>
      <c r="P514" s="265"/>
      <c r="R514" s="147"/>
      <c r="S514" s="285"/>
      <c r="T514" s="285"/>
      <c r="U514" s="285"/>
      <c r="V514" s="285"/>
    </row>
    <row r="515" spans="2:22" ht="15.75">
      <c r="B515" s="265"/>
      <c r="C515" s="803"/>
      <c r="D515" s="234"/>
      <c r="E515" s="234"/>
      <c r="F515" s="234"/>
      <c r="G515" s="539"/>
      <c r="H515" s="539"/>
      <c r="I515" s="265"/>
      <c r="J515" s="539"/>
      <c r="K515" s="539"/>
      <c r="L515" s="539"/>
      <c r="M515" s="539"/>
      <c r="N515" s="265"/>
      <c r="O515" s="265"/>
      <c r="P515" s="265"/>
      <c r="R515" s="147"/>
      <c r="S515" s="285"/>
      <c r="T515" s="285"/>
      <c r="U515" s="285"/>
      <c r="V515" s="285"/>
    </row>
    <row r="516" spans="2:22" ht="15.75">
      <c r="B516" s="265"/>
      <c r="C516" s="803"/>
      <c r="D516" s="234"/>
      <c r="E516" s="234"/>
      <c r="F516" s="234"/>
      <c r="G516" s="539"/>
      <c r="H516" s="539"/>
      <c r="I516" s="265"/>
      <c r="J516" s="539"/>
      <c r="K516" s="539"/>
      <c r="L516" s="539"/>
      <c r="M516" s="539"/>
      <c r="N516" s="265"/>
      <c r="O516" s="265"/>
      <c r="P516" s="265"/>
      <c r="R516" s="147"/>
      <c r="S516" s="285"/>
      <c r="T516" s="285"/>
      <c r="U516" s="285"/>
      <c r="V516" s="285"/>
    </row>
    <row r="517" spans="2:22" ht="15.75">
      <c r="B517" s="265"/>
      <c r="C517" s="803"/>
      <c r="D517" s="234"/>
      <c r="E517" s="234"/>
      <c r="F517" s="234"/>
      <c r="G517" s="539"/>
      <c r="H517" s="539"/>
      <c r="I517" s="265"/>
      <c r="J517" s="539"/>
      <c r="K517" s="539"/>
      <c r="L517" s="539"/>
      <c r="M517" s="539"/>
      <c r="N517" s="265"/>
      <c r="O517" s="265"/>
      <c r="P517" s="265"/>
      <c r="R517" s="147"/>
      <c r="S517" s="285"/>
      <c r="T517" s="285"/>
      <c r="U517" s="285"/>
      <c r="V517" s="285"/>
    </row>
    <row r="518" spans="2:22">
      <c r="B518" s="265"/>
      <c r="C518" s="539"/>
      <c r="D518" s="539"/>
      <c r="E518" s="539"/>
      <c r="F518" s="539"/>
      <c r="G518" s="539"/>
      <c r="H518" s="539"/>
      <c r="I518" s="265"/>
      <c r="J518" s="539"/>
      <c r="K518" s="539"/>
      <c r="L518" s="539"/>
      <c r="M518" s="539"/>
      <c r="N518" s="265"/>
      <c r="O518" s="265"/>
      <c r="P518" s="265"/>
      <c r="S518" s="285"/>
      <c r="T518" s="285"/>
      <c r="U518" s="285"/>
      <c r="V518" s="285"/>
    </row>
    <row r="519" spans="2:22">
      <c r="B519" s="265"/>
      <c r="C519" s="539"/>
      <c r="D519" s="539"/>
      <c r="E519" s="539"/>
      <c r="F519" s="539"/>
      <c r="G519" s="539"/>
      <c r="H519" s="539"/>
      <c r="I519" s="265"/>
      <c r="J519" s="539"/>
      <c r="K519" s="539"/>
      <c r="L519" s="539"/>
      <c r="M519" s="539"/>
      <c r="N519" s="265"/>
      <c r="O519" s="265"/>
      <c r="P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P520" s="265"/>
      <c r="S520" s="285"/>
      <c r="T520" s="285"/>
      <c r="U520" s="520"/>
      <c r="V520" s="51"/>
    </row>
    <row r="521" spans="2:22" ht="15.75">
      <c r="B521" s="265"/>
      <c r="C521" s="803"/>
      <c r="D521" s="234"/>
      <c r="E521" s="234"/>
      <c r="F521" s="234"/>
      <c r="G521" s="265"/>
      <c r="H521" s="265"/>
      <c r="I521" s="265"/>
      <c r="J521" s="265"/>
      <c r="K521" s="265"/>
      <c r="L521" s="265"/>
      <c r="M521" s="265"/>
      <c r="N521" s="265"/>
      <c r="O521" s="265"/>
      <c r="P521" s="265"/>
      <c r="R521" s="147"/>
    </row>
    <row r="522" spans="2:22" ht="15.75">
      <c r="B522" s="265"/>
      <c r="C522" s="803"/>
      <c r="D522" s="234"/>
      <c r="E522" s="234"/>
      <c r="F522" s="234"/>
      <c r="G522" s="265"/>
      <c r="H522" s="265"/>
      <c r="I522" s="265"/>
      <c r="J522" s="265"/>
      <c r="K522" s="265"/>
      <c r="L522" s="265"/>
      <c r="M522" s="265"/>
      <c r="N522" s="265"/>
      <c r="O522" s="265"/>
      <c r="P522" s="265"/>
      <c r="R522" s="147"/>
    </row>
    <row r="523" spans="2:22" ht="15.75">
      <c r="B523" s="265"/>
      <c r="C523" s="803"/>
      <c r="D523" s="234"/>
      <c r="E523" s="234"/>
      <c r="F523" s="234"/>
      <c r="G523" s="265"/>
      <c r="H523" s="265"/>
      <c r="I523" s="265"/>
      <c r="J523" s="265"/>
      <c r="K523" s="265"/>
      <c r="L523" s="265"/>
      <c r="M523" s="265"/>
      <c r="N523" s="265"/>
      <c r="O523" s="265"/>
      <c r="P523" s="265"/>
      <c r="R523" s="147"/>
    </row>
    <row r="524" spans="2:22" ht="15.75">
      <c r="B524" s="265"/>
      <c r="C524" s="803"/>
      <c r="D524" s="234"/>
      <c r="E524" s="234"/>
      <c r="F524" s="234"/>
      <c r="G524" s="265"/>
      <c r="H524" s="265"/>
      <c r="I524" s="265"/>
      <c r="J524" s="265"/>
      <c r="K524" s="265"/>
      <c r="L524" s="265"/>
      <c r="M524" s="265"/>
      <c r="N524" s="265"/>
      <c r="O524" s="265"/>
      <c r="P524" s="265"/>
      <c r="R524" s="147"/>
    </row>
    <row r="525" spans="2:22" ht="15.75">
      <c r="B525" s="265"/>
      <c r="C525" s="803"/>
      <c r="D525" s="234"/>
      <c r="E525" s="234"/>
      <c r="F525" s="234"/>
      <c r="G525" s="265"/>
      <c r="H525" s="265"/>
      <c r="I525" s="265"/>
      <c r="J525" s="265"/>
      <c r="K525" s="265"/>
      <c r="L525" s="265"/>
      <c r="M525" s="265"/>
      <c r="N525" s="265"/>
      <c r="O525" s="265"/>
      <c r="P525" s="265"/>
      <c r="R525" s="147"/>
    </row>
    <row r="526" spans="2:22" ht="15.75">
      <c r="B526" s="265"/>
      <c r="C526" s="803"/>
      <c r="D526" s="234"/>
      <c r="E526" s="234"/>
      <c r="F526" s="234"/>
      <c r="G526" s="265"/>
      <c r="H526" s="265"/>
      <c r="I526" s="265"/>
      <c r="J526" s="265"/>
      <c r="K526" s="265"/>
      <c r="L526" s="265"/>
      <c r="M526" s="265"/>
      <c r="N526" s="265"/>
      <c r="O526" s="265"/>
      <c r="P526" s="265"/>
      <c r="R526" s="147"/>
    </row>
    <row r="527" spans="2:22" ht="15.75">
      <c r="B527" s="265"/>
      <c r="C527" s="803"/>
      <c r="D527" s="234"/>
      <c r="E527" s="234"/>
      <c r="F527" s="234"/>
      <c r="G527" s="265"/>
      <c r="H527" s="265"/>
      <c r="I527" s="265"/>
      <c r="J527" s="265"/>
      <c r="K527" s="265"/>
      <c r="L527" s="265"/>
      <c r="M527" s="265"/>
      <c r="N527" s="265"/>
      <c r="O527" s="265"/>
      <c r="P527" s="265"/>
      <c r="R527" s="147"/>
    </row>
    <row r="528" spans="2:22">
      <c r="B528" s="265"/>
      <c r="C528" s="265"/>
      <c r="D528" s="265"/>
      <c r="E528" s="265"/>
      <c r="F528" s="265"/>
      <c r="G528" s="265"/>
      <c r="H528" s="265"/>
      <c r="I528" s="265"/>
      <c r="J528" s="265"/>
      <c r="K528" s="265"/>
      <c r="L528" s="265"/>
      <c r="M528" s="265"/>
      <c r="N528" s="265"/>
      <c r="O528" s="265"/>
      <c r="P528" s="265"/>
    </row>
    <row r="529" spans="2:22" ht="15.75">
      <c r="B529" s="265"/>
      <c r="C529" s="265"/>
      <c r="D529" s="265"/>
      <c r="E529" s="265"/>
      <c r="F529" s="265"/>
      <c r="G529" s="265"/>
      <c r="H529" s="265"/>
      <c r="I529" s="556"/>
      <c r="J529" s="817"/>
      <c r="K529" s="265"/>
      <c r="L529" s="556"/>
      <c r="M529" s="817"/>
      <c r="N529" s="265"/>
      <c r="O529" s="265"/>
      <c r="P529" s="265"/>
      <c r="R529" s="147"/>
    </row>
    <row r="530" spans="2:22">
      <c r="B530" s="265"/>
      <c r="C530" s="539"/>
      <c r="D530" s="539"/>
      <c r="E530" s="539"/>
      <c r="F530" s="539"/>
      <c r="G530" s="539"/>
      <c r="H530" s="539"/>
      <c r="I530" s="265"/>
      <c r="J530" s="539"/>
      <c r="K530" s="539"/>
      <c r="L530" s="265"/>
      <c r="M530" s="539"/>
      <c r="N530" s="265"/>
      <c r="O530" s="265"/>
      <c r="P530" s="265"/>
      <c r="S530" s="285"/>
      <c r="T530" s="285"/>
      <c r="U530" s="285"/>
      <c r="V530" s="285"/>
    </row>
    <row r="531" spans="2:22" ht="15.75">
      <c r="B531" s="265"/>
      <c r="C531" s="803"/>
      <c r="D531" s="539"/>
      <c r="E531" s="539"/>
      <c r="F531" s="539"/>
      <c r="G531" s="539"/>
      <c r="H531" s="539"/>
      <c r="I531" s="265"/>
      <c r="J531" s="803"/>
      <c r="K531" s="539"/>
      <c r="L531" s="265"/>
      <c r="M531" s="822"/>
      <c r="N531" s="265"/>
      <c r="O531" s="265"/>
      <c r="P531" s="265"/>
      <c r="R531" s="147"/>
      <c r="S531" s="285"/>
      <c r="T531" s="285"/>
      <c r="U531" s="285"/>
      <c r="V531" s="285"/>
    </row>
    <row r="532" spans="2:22" ht="15.75">
      <c r="B532" s="265"/>
      <c r="C532" s="803"/>
      <c r="D532" s="539"/>
      <c r="E532" s="539"/>
      <c r="F532" s="539"/>
      <c r="G532" s="539"/>
      <c r="H532" s="539"/>
      <c r="I532" s="265"/>
      <c r="J532" s="803"/>
      <c r="K532" s="539"/>
      <c r="L532" s="539"/>
      <c r="M532" s="539"/>
      <c r="N532" s="265"/>
      <c r="O532" s="265"/>
      <c r="P532" s="265"/>
      <c r="R532" s="147"/>
      <c r="S532" s="285"/>
      <c r="T532" s="285"/>
      <c r="U532" s="285"/>
      <c r="V532" s="285"/>
    </row>
    <row r="533" spans="2:22" ht="15.75">
      <c r="B533" s="265"/>
      <c r="C533" s="803"/>
      <c r="D533" s="539"/>
      <c r="E533" s="539"/>
      <c r="F533" s="539"/>
      <c r="G533" s="539"/>
      <c r="H533" s="539"/>
      <c r="I533" s="265"/>
      <c r="J533" s="803"/>
      <c r="K533" s="539"/>
      <c r="L533" s="539"/>
      <c r="M533" s="539"/>
      <c r="N533" s="265"/>
      <c r="O533" s="265"/>
      <c r="P533" s="265"/>
      <c r="R533" s="147"/>
      <c r="S533" s="285"/>
      <c r="T533" s="285"/>
      <c r="U533" s="285"/>
      <c r="V533" s="285"/>
    </row>
    <row r="534" spans="2:22" ht="15.75">
      <c r="B534" s="265"/>
      <c r="C534" s="803"/>
      <c r="D534" s="539"/>
      <c r="E534" s="539"/>
      <c r="F534" s="539"/>
      <c r="G534" s="539"/>
      <c r="H534" s="539"/>
      <c r="I534" s="265"/>
      <c r="J534" s="803"/>
      <c r="K534" s="539"/>
      <c r="L534" s="539"/>
      <c r="M534" s="539"/>
      <c r="N534" s="265"/>
      <c r="O534" s="265"/>
      <c r="P534" s="265"/>
      <c r="R534" s="147"/>
      <c r="S534" s="285"/>
      <c r="T534" s="285"/>
      <c r="U534" s="285"/>
      <c r="V534" s="285"/>
    </row>
    <row r="535" spans="2:22" ht="15.75">
      <c r="B535" s="265"/>
      <c r="C535" s="803"/>
      <c r="D535" s="539"/>
      <c r="E535" s="539"/>
      <c r="F535" s="539"/>
      <c r="G535" s="539"/>
      <c r="H535" s="539"/>
      <c r="I535" s="265"/>
      <c r="J535" s="803"/>
      <c r="K535" s="539"/>
      <c r="L535" s="539"/>
      <c r="M535" s="539"/>
      <c r="N535" s="265"/>
      <c r="O535" s="265"/>
      <c r="P535" s="265"/>
      <c r="R535" s="147"/>
      <c r="S535" s="285"/>
      <c r="T535" s="285"/>
      <c r="U535" s="285"/>
      <c r="V535" s="285"/>
    </row>
    <row r="536" spans="2:22" ht="15.75">
      <c r="B536" s="265"/>
      <c r="C536" s="803"/>
      <c r="D536" s="539"/>
      <c r="E536" s="539"/>
      <c r="F536" s="539"/>
      <c r="G536" s="539"/>
      <c r="H536" s="539"/>
      <c r="I536" s="265"/>
      <c r="J536" s="803"/>
      <c r="K536" s="539"/>
      <c r="L536" s="539"/>
      <c r="M536" s="539"/>
      <c r="N536" s="265"/>
      <c r="O536" s="265"/>
      <c r="P536" s="265"/>
      <c r="R536" s="147"/>
      <c r="S536" s="285"/>
      <c r="T536" s="285"/>
      <c r="U536" s="285"/>
      <c r="V536" s="285"/>
    </row>
    <row r="537" spans="2:22" ht="15.75">
      <c r="B537" s="265"/>
      <c r="C537" s="803"/>
      <c r="D537" s="539"/>
      <c r="E537" s="539"/>
      <c r="F537" s="539"/>
      <c r="G537" s="539"/>
      <c r="H537" s="539"/>
      <c r="I537" s="265"/>
      <c r="J537" s="803"/>
      <c r="K537" s="539"/>
      <c r="L537" s="539"/>
      <c r="M537" s="539"/>
      <c r="N537" s="265"/>
      <c r="O537" s="265"/>
      <c r="P537" s="265"/>
      <c r="R537" s="147"/>
      <c r="S537" s="285"/>
      <c r="T537" s="285"/>
      <c r="U537" s="285"/>
      <c r="V537" s="285"/>
    </row>
    <row r="538" spans="2:22">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P540" s="265"/>
      <c r="S540" s="285"/>
      <c r="T540" s="285"/>
      <c r="U540" s="520"/>
      <c r="V540" s="51"/>
    </row>
    <row r="541" spans="2:22" ht="15.75">
      <c r="B541" s="265"/>
      <c r="C541" s="803"/>
      <c r="D541" s="234"/>
      <c r="E541" s="234"/>
      <c r="F541" s="234"/>
      <c r="G541" s="539"/>
      <c r="H541" s="539"/>
      <c r="I541" s="265"/>
      <c r="J541" s="539"/>
      <c r="K541" s="539"/>
      <c r="L541" s="539"/>
      <c r="M541" s="539"/>
      <c r="N541" s="265"/>
      <c r="O541" s="265"/>
      <c r="P541" s="265"/>
      <c r="R541" s="147"/>
      <c r="S541" s="285"/>
      <c r="T541" s="285"/>
      <c r="U541" s="285"/>
      <c r="V541" s="285"/>
    </row>
    <row r="542" spans="2:22" ht="15.75">
      <c r="B542" s="265"/>
      <c r="C542" s="803"/>
      <c r="D542" s="234"/>
      <c r="E542" s="234"/>
      <c r="F542" s="234"/>
      <c r="G542" s="539"/>
      <c r="H542" s="539"/>
      <c r="I542" s="265"/>
      <c r="J542" s="539"/>
      <c r="K542" s="539"/>
      <c r="L542" s="539"/>
      <c r="M542" s="539"/>
      <c r="N542" s="265"/>
      <c r="O542" s="265"/>
      <c r="P542" s="265"/>
      <c r="R542" s="147"/>
      <c r="S542" s="285"/>
      <c r="T542" s="285"/>
      <c r="U542" s="285"/>
      <c r="V542" s="285"/>
    </row>
    <row r="543" spans="2:22" ht="15.75">
      <c r="B543" s="265"/>
      <c r="C543" s="803"/>
      <c r="D543" s="234"/>
      <c r="E543" s="234"/>
      <c r="F543" s="234"/>
      <c r="G543" s="539"/>
      <c r="H543" s="539"/>
      <c r="I543" s="265"/>
      <c r="J543" s="539"/>
      <c r="K543" s="539"/>
      <c r="L543" s="539"/>
      <c r="M543" s="539"/>
      <c r="N543" s="265"/>
      <c r="O543" s="265"/>
      <c r="P543" s="265"/>
      <c r="R543" s="147"/>
      <c r="S543" s="285"/>
      <c r="T543" s="285"/>
      <c r="U543" s="285"/>
      <c r="V543" s="285"/>
    </row>
    <row r="544" spans="2:22" ht="15.75">
      <c r="B544" s="265"/>
      <c r="C544" s="803"/>
      <c r="D544" s="234"/>
      <c r="E544" s="234"/>
      <c r="F544" s="234"/>
      <c r="G544" s="539"/>
      <c r="H544" s="539"/>
      <c r="I544" s="265"/>
      <c r="J544" s="539"/>
      <c r="K544" s="539"/>
      <c r="L544" s="539"/>
      <c r="M544" s="539"/>
      <c r="N544" s="265"/>
      <c r="O544" s="265"/>
      <c r="P544" s="265"/>
      <c r="R544" s="147"/>
      <c r="S544" s="285"/>
      <c r="T544" s="285"/>
      <c r="U544" s="285"/>
      <c r="V544" s="285"/>
    </row>
    <row r="545" spans="2:22" ht="15.75">
      <c r="B545" s="265"/>
      <c r="C545" s="803"/>
      <c r="D545" s="234"/>
      <c r="E545" s="234"/>
      <c r="F545" s="234"/>
      <c r="G545" s="539"/>
      <c r="H545" s="539"/>
      <c r="I545" s="265"/>
      <c r="J545" s="539"/>
      <c r="K545" s="539"/>
      <c r="L545" s="539"/>
      <c r="M545" s="539"/>
      <c r="N545" s="265"/>
      <c r="O545" s="265"/>
      <c r="P545" s="265"/>
      <c r="R545" s="147"/>
      <c r="S545" s="285"/>
      <c r="T545" s="285"/>
      <c r="U545" s="285"/>
      <c r="V545" s="285"/>
    </row>
    <row r="546" spans="2:22" ht="15.75">
      <c r="B546" s="265"/>
      <c r="C546" s="803"/>
      <c r="D546" s="234"/>
      <c r="E546" s="234"/>
      <c r="F546" s="234"/>
      <c r="G546" s="539"/>
      <c r="H546" s="539"/>
      <c r="I546" s="265"/>
      <c r="J546" s="539"/>
      <c r="K546" s="539"/>
      <c r="L546" s="539"/>
      <c r="M546" s="539"/>
      <c r="N546" s="265"/>
      <c r="O546" s="265"/>
      <c r="P546" s="265"/>
      <c r="R546" s="147"/>
      <c r="S546" s="285"/>
      <c r="T546" s="285"/>
      <c r="U546" s="285"/>
      <c r="V546" s="285"/>
    </row>
    <row r="547" spans="2:22" ht="15.75">
      <c r="B547" s="265"/>
      <c r="C547" s="803"/>
      <c r="D547" s="234"/>
      <c r="E547" s="234"/>
      <c r="F547" s="234"/>
      <c r="G547" s="539"/>
      <c r="H547" s="539"/>
      <c r="I547" s="265"/>
      <c r="J547" s="539"/>
      <c r="K547" s="539"/>
      <c r="L547" s="539"/>
      <c r="M547" s="539"/>
      <c r="N547" s="265"/>
      <c r="O547" s="265"/>
      <c r="P547" s="265"/>
      <c r="R547" s="147"/>
      <c r="S547" s="285"/>
      <c r="T547" s="285"/>
      <c r="U547" s="285"/>
      <c r="V547" s="285"/>
    </row>
    <row r="548" spans="2:22">
      <c r="B548" s="265"/>
      <c r="C548" s="539"/>
      <c r="D548" s="539"/>
      <c r="E548" s="539"/>
      <c r="F548" s="539"/>
      <c r="G548" s="539"/>
      <c r="H548" s="539"/>
      <c r="I548" s="265"/>
      <c r="J548" s="539"/>
      <c r="K548" s="539"/>
      <c r="L548" s="539"/>
      <c r="M548" s="539"/>
      <c r="N548" s="265"/>
      <c r="O548" s="265"/>
      <c r="P548" s="265"/>
      <c r="S548" s="285"/>
      <c r="T548" s="285"/>
      <c r="U548" s="285"/>
      <c r="V548" s="285"/>
    </row>
    <row r="549" spans="2:22">
      <c r="B549" s="265"/>
      <c r="C549" s="539"/>
      <c r="D549" s="539"/>
      <c r="E549" s="539"/>
      <c r="F549" s="539"/>
      <c r="G549" s="539"/>
      <c r="H549" s="539"/>
      <c r="I549" s="265"/>
      <c r="J549" s="539"/>
      <c r="K549" s="539"/>
      <c r="L549" s="539"/>
      <c r="M549" s="539"/>
      <c r="N549" s="265"/>
      <c r="O549" s="265"/>
      <c r="P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P550" s="265"/>
      <c r="S550" s="285"/>
      <c r="T550" s="285"/>
      <c r="U550" s="520"/>
      <c r="V550" s="51"/>
    </row>
    <row r="551" spans="2:22" ht="15.75">
      <c r="B551" s="265"/>
      <c r="C551" s="803"/>
      <c r="D551" s="234"/>
      <c r="E551" s="234"/>
      <c r="F551" s="234"/>
      <c r="G551" s="265"/>
      <c r="H551" s="265"/>
      <c r="I551" s="265"/>
      <c r="J551" s="265"/>
      <c r="K551" s="265"/>
      <c r="L551" s="265"/>
      <c r="M551" s="265"/>
      <c r="N551" s="265"/>
      <c r="O551" s="265"/>
      <c r="P551" s="265"/>
      <c r="R551" s="147"/>
    </row>
    <row r="552" spans="2:22" ht="15.75">
      <c r="B552" s="265"/>
      <c r="C552" s="803"/>
      <c r="D552" s="234"/>
      <c r="E552" s="234"/>
      <c r="F552" s="234"/>
      <c r="G552" s="265"/>
      <c r="H552" s="265"/>
      <c r="I552" s="265"/>
      <c r="J552" s="265"/>
      <c r="K552" s="265"/>
      <c r="L552" s="265"/>
      <c r="M552" s="265"/>
      <c r="N552" s="265"/>
      <c r="O552" s="265"/>
      <c r="P552" s="265"/>
      <c r="R552" s="147"/>
    </row>
    <row r="553" spans="2:22" ht="15.75">
      <c r="B553" s="265"/>
      <c r="C553" s="803"/>
      <c r="D553" s="234"/>
      <c r="E553" s="234"/>
      <c r="F553" s="234"/>
      <c r="G553" s="265"/>
      <c r="H553" s="265"/>
      <c r="I553" s="265"/>
      <c r="J553" s="265"/>
      <c r="K553" s="265"/>
      <c r="L553" s="265"/>
      <c r="M553" s="265"/>
      <c r="N553" s="265"/>
      <c r="O553" s="265"/>
      <c r="P553" s="265"/>
      <c r="R553" s="147"/>
    </row>
    <row r="554" spans="2:22" ht="15.75">
      <c r="B554" s="265"/>
      <c r="C554" s="803"/>
      <c r="D554" s="234"/>
      <c r="E554" s="234"/>
      <c r="F554" s="234"/>
      <c r="G554" s="265"/>
      <c r="H554" s="265"/>
      <c r="I554" s="265"/>
      <c r="J554" s="265"/>
      <c r="K554" s="265"/>
      <c r="L554" s="265"/>
      <c r="M554" s="265"/>
      <c r="N554" s="265"/>
      <c r="O554" s="265"/>
      <c r="P554" s="265"/>
      <c r="R554" s="147"/>
    </row>
    <row r="555" spans="2:22" ht="15.75">
      <c r="B555" s="265"/>
      <c r="C555" s="803"/>
      <c r="D555" s="234"/>
      <c r="E555" s="234"/>
      <c r="F555" s="234"/>
      <c r="G555" s="265"/>
      <c r="H555" s="265"/>
      <c r="I555" s="265"/>
      <c r="J555" s="265"/>
      <c r="K555" s="265"/>
      <c r="L555" s="265"/>
      <c r="M555" s="265"/>
      <c r="N555" s="265"/>
      <c r="O555" s="265"/>
      <c r="P555" s="265"/>
      <c r="R555" s="147"/>
    </row>
    <row r="556" spans="2:22" ht="15.75">
      <c r="B556" s="265"/>
      <c r="C556" s="803"/>
      <c r="D556" s="234"/>
      <c r="E556" s="234"/>
      <c r="F556" s="234"/>
      <c r="G556" s="265"/>
      <c r="H556" s="265"/>
      <c r="I556" s="265"/>
      <c r="J556" s="265"/>
      <c r="K556" s="265"/>
      <c r="L556" s="265"/>
      <c r="M556" s="265"/>
      <c r="N556" s="265"/>
      <c r="O556" s="265"/>
      <c r="P556" s="265"/>
      <c r="R556" s="147"/>
    </row>
    <row r="557" spans="2:22" ht="15.75">
      <c r="B557" s="265"/>
      <c r="C557" s="803"/>
      <c r="D557" s="234"/>
      <c r="E557" s="234"/>
      <c r="F557" s="234"/>
      <c r="G557" s="265"/>
      <c r="H557" s="265"/>
      <c r="I557" s="265"/>
      <c r="J557" s="265"/>
      <c r="K557" s="265"/>
      <c r="L557" s="265"/>
      <c r="M557" s="265"/>
      <c r="N557" s="265"/>
      <c r="O557" s="265"/>
      <c r="P557" s="265"/>
      <c r="R557" s="147"/>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transitionEvaluation="1" codeName="Sheet16">
    <pageSetUpPr fitToPage="1"/>
  </sheetPr>
  <dimension ref="A3:BM579"/>
  <sheetViews>
    <sheetView showGridLines="0" zoomScale="75" zoomScaleNormal="75" workbookViewId="0"/>
  </sheetViews>
  <sheetFormatPr defaultColWidth="9.77734375" defaultRowHeight="15"/>
  <cols>
    <col min="2" max="2" width="8.88671875" customWidth="1"/>
    <col min="3" max="3" width="9.77734375" customWidth="1"/>
    <col min="6" max="6" width="9.77734375" customWidth="1"/>
    <col min="8" max="8" width="7.77734375" customWidth="1"/>
    <col min="9" max="15" width="8.77734375" customWidth="1"/>
    <col min="16" max="16" width="11.21875" customWidth="1"/>
    <col min="17" max="17" width="8.77734375" customWidth="1"/>
    <col min="18" max="25" width="8.33203125" customWidth="1"/>
    <col min="26" max="29" width="8.77734375" customWidth="1"/>
  </cols>
  <sheetData>
    <row r="3" spans="1:6">
      <c r="A3" t="s">
        <v>138</v>
      </c>
      <c r="F3" s="147" t="s">
        <v>644</v>
      </c>
    </row>
    <row r="4" spans="1:6">
      <c r="A4" s="147" t="s">
        <v>645</v>
      </c>
    </row>
    <row r="6" spans="1:6">
      <c r="A6" t="s">
        <v>139</v>
      </c>
    </row>
    <row r="8" spans="1:6">
      <c r="A8" s="147" t="s">
        <v>646</v>
      </c>
    </row>
    <row r="10" spans="1:6">
      <c r="A10" s="147" t="s">
        <v>647</v>
      </c>
    </row>
    <row r="11" spans="1:6">
      <c r="A11" s="147"/>
    </row>
    <row r="12" spans="1:6">
      <c r="A12" s="147" t="s">
        <v>648</v>
      </c>
    </row>
    <row r="14" spans="1:6">
      <c r="A14" s="147" t="s">
        <v>1037</v>
      </c>
    </row>
    <row r="15" spans="1:6">
      <c r="A15" s="147" t="s">
        <v>1038</v>
      </c>
    </row>
    <row r="17" spans="1:12">
      <c r="A17" t="s">
        <v>140</v>
      </c>
      <c r="C17" t="s">
        <v>141</v>
      </c>
    </row>
    <row r="19" spans="1:12">
      <c r="A19" t="s">
        <v>142</v>
      </c>
      <c r="C19" t="s">
        <v>143</v>
      </c>
    </row>
    <row r="20" spans="1:12">
      <c r="A20" t="s">
        <v>144</v>
      </c>
      <c r="C20" t="s">
        <v>145</v>
      </c>
    </row>
    <row r="21" spans="1:12">
      <c r="A21" t="s">
        <v>146</v>
      </c>
      <c r="C21" t="s">
        <v>147</v>
      </c>
    </row>
    <row r="22" spans="1:12">
      <c r="A22" t="s">
        <v>148</v>
      </c>
      <c r="C22" t="s">
        <v>149</v>
      </c>
    </row>
    <row r="23" spans="1:12">
      <c r="A23" t="s">
        <v>150</v>
      </c>
      <c r="C23" t="s">
        <v>151</v>
      </c>
    </row>
    <row r="24" spans="1:12">
      <c r="A24" t="s">
        <v>152</v>
      </c>
      <c r="C24" t="s">
        <v>153</v>
      </c>
    </row>
    <row r="25" spans="1:12">
      <c r="A25" t="s">
        <v>154</v>
      </c>
      <c r="C25" t="s">
        <v>155</v>
      </c>
    </row>
    <row r="26" spans="1:12">
      <c r="A26" t="s">
        <v>156</v>
      </c>
      <c r="C26" t="s">
        <v>157</v>
      </c>
    </row>
    <row r="27" spans="1:12">
      <c r="A27" t="s">
        <v>158</v>
      </c>
      <c r="C27" t="s">
        <v>159</v>
      </c>
    </row>
    <row r="28" spans="1:12">
      <c r="A28" t="s">
        <v>160</v>
      </c>
      <c r="C28" t="s">
        <v>161</v>
      </c>
    </row>
    <row r="29" spans="1:12">
      <c r="A29" t="s">
        <v>162</v>
      </c>
      <c r="C29" t="s">
        <v>163</v>
      </c>
    </row>
    <row r="30" spans="1:12">
      <c r="A30" t="s">
        <v>164</v>
      </c>
      <c r="C30" t="s">
        <v>165</v>
      </c>
    </row>
    <row r="31" spans="1:12">
      <c r="A31" s="685" t="s">
        <v>951</v>
      </c>
      <c r="B31" s="653"/>
      <c r="C31" s="653"/>
      <c r="D31" s="653"/>
      <c r="E31" s="653"/>
      <c r="F31" s="653"/>
      <c r="G31" s="653"/>
      <c r="H31" s="653"/>
      <c r="I31" s="653"/>
      <c r="J31" s="653"/>
      <c r="K31" s="653"/>
      <c r="L31" s="653"/>
    </row>
    <row r="32" spans="1:12">
      <c r="A32" s="147" t="s">
        <v>1039</v>
      </c>
    </row>
    <row r="33" spans="1:9">
      <c r="A33" s="147" t="s">
        <v>649</v>
      </c>
    </row>
    <row r="35" spans="1:9">
      <c r="A35" s="539" t="s">
        <v>853</v>
      </c>
      <c r="B35" s="539" t="s">
        <v>673</v>
      </c>
      <c r="C35" s="285" t="s">
        <v>674</v>
      </c>
    </row>
    <row r="36" spans="1:9">
      <c r="A36" s="539" t="s">
        <v>143</v>
      </c>
      <c r="B36" s="539">
        <v>4</v>
      </c>
      <c r="C36" s="305">
        <v>8</v>
      </c>
      <c r="F36" s="519"/>
    </row>
    <row r="38" spans="1:9">
      <c r="A38" s="262" t="s">
        <v>1040</v>
      </c>
    </row>
    <row r="39" spans="1:9" ht="15" customHeight="1">
      <c r="A39" s="263"/>
      <c r="B39" s="650" t="s">
        <v>650</v>
      </c>
      <c r="C39" s="262" t="s">
        <v>651</v>
      </c>
      <c r="D39" s="263"/>
      <c r="E39" s="263"/>
      <c r="F39" s="263"/>
    </row>
    <row r="40" spans="1:9">
      <c r="A40" s="262"/>
      <c r="B40" s="650" t="s">
        <v>652</v>
      </c>
      <c r="C40" s="262" t="s">
        <v>653</v>
      </c>
      <c r="D40" s="263"/>
      <c r="E40" s="263"/>
      <c r="F40" s="263"/>
    </row>
    <row r="41" spans="1:9">
      <c r="B41" s="650" t="s">
        <v>654</v>
      </c>
      <c r="C41" s="262" t="s">
        <v>655</v>
      </c>
      <c r="D41" s="263"/>
      <c r="E41" s="263"/>
      <c r="F41" s="263"/>
    </row>
    <row r="42" spans="1:9">
      <c r="A42" s="263"/>
      <c r="B42" s="650" t="s">
        <v>656</v>
      </c>
      <c r="C42" s="262" t="s">
        <v>657</v>
      </c>
    </row>
    <row r="43" spans="1:9">
      <c r="B43" s="650" t="s">
        <v>658</v>
      </c>
      <c r="C43" s="262" t="s">
        <v>659</v>
      </c>
    </row>
    <row r="44" spans="1:9">
      <c r="B44" s="650" t="s">
        <v>660</v>
      </c>
      <c r="C44" s="651" t="s">
        <v>661</v>
      </c>
      <c r="I44" s="147"/>
    </row>
    <row r="45" spans="1:9">
      <c r="A45" s="258"/>
      <c r="B45" s="650" t="s">
        <v>942</v>
      </c>
      <c r="C45" s="262" t="s">
        <v>1041</v>
      </c>
    </row>
    <row r="46" spans="1:9">
      <c r="B46" s="650" t="s">
        <v>943</v>
      </c>
      <c r="C46" s="262" t="s">
        <v>952</v>
      </c>
    </row>
    <row r="47" spans="1:9">
      <c r="B47" s="650" t="s">
        <v>927</v>
      </c>
      <c r="C47" s="262" t="s">
        <v>928</v>
      </c>
    </row>
    <row r="48" spans="1:9">
      <c r="B48" s="650" t="s">
        <v>662</v>
      </c>
      <c r="C48" s="651" t="s">
        <v>663</v>
      </c>
    </row>
    <row r="49" spans="1:15">
      <c r="B49" s="265"/>
      <c r="C49" s="265" t="s">
        <v>910</v>
      </c>
    </row>
    <row r="50" spans="1:15">
      <c r="A50" s="264"/>
      <c r="B50" s="265"/>
      <c r="C50" s="265" t="s">
        <v>664</v>
      </c>
    </row>
    <row r="51" spans="1:15">
      <c r="A51" s="264"/>
      <c r="B51" s="650"/>
      <c r="C51" s="265"/>
    </row>
    <row r="52" spans="1:15">
      <c r="A52" s="264"/>
      <c r="B52" s="650"/>
      <c r="C52" s="265"/>
    </row>
    <row r="53" spans="1:15">
      <c r="B53" s="686"/>
      <c r="C53" s="258"/>
    </row>
    <row r="55" spans="1:15">
      <c r="A55" s="652" t="s">
        <v>929</v>
      </c>
      <c r="B55" s="653"/>
      <c r="C55" s="653"/>
      <c r="D55" s="653"/>
      <c r="E55" s="653"/>
      <c r="F55" s="653"/>
      <c r="G55" s="653"/>
      <c r="H55" s="653"/>
      <c r="I55" s="653"/>
      <c r="J55" s="653"/>
      <c r="K55" s="653"/>
      <c r="L55" s="653"/>
    </row>
    <row r="56" spans="1:15">
      <c r="A56" s="652" t="s">
        <v>953</v>
      </c>
      <c r="B56" s="653"/>
      <c r="C56" s="653"/>
      <c r="D56" s="653"/>
      <c r="E56" s="653"/>
      <c r="F56" s="653"/>
      <c r="G56" s="653"/>
      <c r="H56" s="653"/>
      <c r="I56" s="653"/>
    </row>
    <row r="57" spans="1:15">
      <c r="A57" s="654" t="s">
        <v>1550</v>
      </c>
      <c r="B57" s="653"/>
      <c r="C57" s="653"/>
      <c r="D57" s="653"/>
      <c r="E57" s="653"/>
      <c r="F57" s="653"/>
      <c r="G57" s="653"/>
      <c r="H57" s="653"/>
      <c r="I57" s="653"/>
      <c r="J57" s="653"/>
      <c r="K57" s="653"/>
      <c r="L57" s="653"/>
    </row>
    <row r="58" spans="1:15">
      <c r="A58" s="678" t="s">
        <v>1549</v>
      </c>
      <c r="B58" s="653"/>
      <c r="C58" s="653"/>
      <c r="D58" s="653"/>
      <c r="E58" s="653"/>
      <c r="F58" s="653"/>
      <c r="G58" s="653"/>
      <c r="H58" s="653"/>
      <c r="I58" s="653"/>
      <c r="O58" s="147"/>
    </row>
    <row r="59" spans="1:15">
      <c r="A59" s="655"/>
      <c r="B59" s="656"/>
      <c r="C59" s="656"/>
      <c r="D59" s="656"/>
      <c r="E59" s="656"/>
      <c r="F59" s="656"/>
      <c r="G59" s="655"/>
    </row>
    <row r="60" spans="1:15" ht="15.75" thickBot="1"/>
    <row r="61" spans="1:15" ht="15.75">
      <c r="B61" s="267" t="s">
        <v>665</v>
      </c>
      <c r="C61" s="268" t="s">
        <v>967</v>
      </c>
      <c r="D61" s="268" t="s">
        <v>967</v>
      </c>
      <c r="E61" s="268"/>
      <c r="F61" s="269"/>
    </row>
    <row r="62" spans="1:15" ht="15.75">
      <c r="B62" s="270" t="s">
        <v>666</v>
      </c>
      <c r="C62" s="271"/>
      <c r="D62" s="271" t="s">
        <v>1042</v>
      </c>
      <c r="E62" s="271"/>
      <c r="F62" s="272"/>
    </row>
    <row r="63" spans="1:15" ht="16.5" thickBot="1">
      <c r="B63" s="273" t="s">
        <v>667</v>
      </c>
      <c r="C63" s="274"/>
      <c r="D63" s="591">
        <v>43392</v>
      </c>
      <c r="E63" s="274"/>
      <c r="F63" s="275"/>
    </row>
    <row r="64" spans="1:15" ht="15.75">
      <c r="B64" s="135"/>
    </row>
    <row r="65" spans="2:13" ht="15.75">
      <c r="B65" s="135"/>
    </row>
    <row r="66" spans="2:13" ht="16.5" thickBot="1">
      <c r="B66" s="135" t="s">
        <v>653</v>
      </c>
    </row>
    <row r="67" spans="2:13">
      <c r="B67" s="276"/>
      <c r="C67" s="277" t="s">
        <v>668</v>
      </c>
      <c r="D67" s="278"/>
      <c r="E67" s="279"/>
      <c r="F67" s="280"/>
      <c r="G67" s="279" t="s">
        <v>669</v>
      </c>
      <c r="H67" s="280"/>
      <c r="I67" s="281"/>
      <c r="J67" s="280"/>
      <c r="K67" s="280"/>
      <c r="L67" s="278"/>
    </row>
    <row r="68" spans="2:13">
      <c r="B68" s="282"/>
      <c r="C68" s="315" t="s">
        <v>443</v>
      </c>
      <c r="D68" s="283" t="s">
        <v>444</v>
      </c>
      <c r="E68" s="284" t="s">
        <v>670</v>
      </c>
      <c r="F68" s="285"/>
      <c r="G68" s="51"/>
      <c r="H68" s="51"/>
      <c r="I68" s="286" t="s">
        <v>671</v>
      </c>
      <c r="L68" s="287"/>
      <c r="M68" s="51"/>
    </row>
    <row r="69" spans="2:13" ht="15.75" thickBot="1">
      <c r="B69" s="288" t="s">
        <v>63</v>
      </c>
      <c r="C69" s="289" t="s">
        <v>166</v>
      </c>
      <c r="D69" s="290" t="s">
        <v>166</v>
      </c>
      <c r="E69" s="291" t="s">
        <v>167</v>
      </c>
      <c r="F69" s="542" t="s">
        <v>672</v>
      </c>
      <c r="G69" s="542" t="s">
        <v>673</v>
      </c>
      <c r="H69" s="292" t="s">
        <v>674</v>
      </c>
      <c r="I69" s="293" t="s">
        <v>167</v>
      </c>
      <c r="J69" s="542" t="s">
        <v>672</v>
      </c>
      <c r="K69" s="542" t="s">
        <v>673</v>
      </c>
      <c r="L69" s="294" t="s">
        <v>674</v>
      </c>
      <c r="M69" s="285"/>
    </row>
    <row r="70" spans="2:13">
      <c r="B70" s="276" t="s">
        <v>25</v>
      </c>
      <c r="C70" s="592">
        <v>4.324374337528349</v>
      </c>
      <c r="D70" s="593">
        <v>6.0270394016087305</v>
      </c>
      <c r="E70" s="594">
        <v>3.2044263169308609</v>
      </c>
      <c r="F70" s="235" t="s">
        <v>165</v>
      </c>
      <c r="G70" s="235">
        <v>31</v>
      </c>
      <c r="H70" s="235">
        <v>24</v>
      </c>
      <c r="I70" s="595">
        <v>6.3515671966931668</v>
      </c>
      <c r="J70" s="235" t="s">
        <v>143</v>
      </c>
      <c r="K70" s="235">
        <v>22</v>
      </c>
      <c r="L70" s="790">
        <v>14</v>
      </c>
    </row>
    <row r="71" spans="2:13">
      <c r="B71" s="282" t="s">
        <v>26</v>
      </c>
      <c r="C71" s="596">
        <v>4.374805418267</v>
      </c>
      <c r="D71" s="597">
        <v>4.3327583401901055</v>
      </c>
      <c r="E71" s="594">
        <v>3.1918424267020278</v>
      </c>
      <c r="F71" s="235" t="s">
        <v>165</v>
      </c>
      <c r="G71" s="235">
        <v>31</v>
      </c>
      <c r="H71" s="785">
        <v>24</v>
      </c>
      <c r="I71" s="594">
        <v>6.1345421296626395</v>
      </c>
      <c r="J71" s="235" t="s">
        <v>165</v>
      </c>
      <c r="K71" s="235">
        <v>1</v>
      </c>
      <c r="L71" s="789">
        <v>14</v>
      </c>
    </row>
    <row r="72" spans="2:13">
      <c r="B72" s="282" t="s">
        <v>27</v>
      </c>
      <c r="C72" s="596">
        <v>4.4850771739175999</v>
      </c>
      <c r="D72" s="597">
        <v>4.0595089570205989</v>
      </c>
      <c r="E72" s="594">
        <v>3.2291222373626387</v>
      </c>
      <c r="F72" s="235" t="s">
        <v>165</v>
      </c>
      <c r="G72" s="235">
        <v>31</v>
      </c>
      <c r="H72" s="785">
        <v>24</v>
      </c>
      <c r="I72" s="594">
        <v>4.7974358103292776</v>
      </c>
      <c r="J72" s="235" t="s">
        <v>153</v>
      </c>
      <c r="K72" s="235">
        <v>26</v>
      </c>
      <c r="L72" s="789">
        <v>17</v>
      </c>
    </row>
    <row r="73" spans="2:13">
      <c r="B73" s="282" t="s">
        <v>28</v>
      </c>
      <c r="C73" s="596">
        <v>4.7835484941172881</v>
      </c>
      <c r="D73" s="597">
        <v>2.8360402244015956</v>
      </c>
      <c r="E73" s="594">
        <v>3.2065583099253057</v>
      </c>
      <c r="F73" s="235" t="s">
        <v>165</v>
      </c>
      <c r="G73" s="235">
        <v>31</v>
      </c>
      <c r="H73" s="785">
        <v>24</v>
      </c>
      <c r="I73" s="594">
        <v>4.2121743380140835</v>
      </c>
      <c r="J73" s="235" t="s">
        <v>153</v>
      </c>
      <c r="K73" s="235">
        <v>26</v>
      </c>
      <c r="L73" s="789">
        <v>17</v>
      </c>
    </row>
    <row r="74" spans="2:13">
      <c r="B74" s="282" t="s">
        <v>29</v>
      </c>
      <c r="C74" s="596">
        <v>2.6618442408659759</v>
      </c>
      <c r="D74" s="597">
        <v>5.7630998775727544</v>
      </c>
      <c r="E74" s="594">
        <v>4.5585332599972226</v>
      </c>
      <c r="F74" s="235" t="s">
        <v>163</v>
      </c>
      <c r="G74" s="235">
        <v>26</v>
      </c>
      <c r="H74" s="785">
        <v>8</v>
      </c>
      <c r="I74" s="594">
        <v>6.2973971790693062</v>
      </c>
      <c r="J74" s="235" t="s">
        <v>143</v>
      </c>
      <c r="K74" s="235">
        <v>22</v>
      </c>
      <c r="L74" s="789">
        <v>14</v>
      </c>
    </row>
    <row r="75" spans="2:13">
      <c r="B75" s="282" t="s">
        <v>31</v>
      </c>
      <c r="C75" s="596">
        <v>0</v>
      </c>
      <c r="D75" s="597">
        <v>4.8167785526855962</v>
      </c>
      <c r="E75" s="594">
        <v>0</v>
      </c>
      <c r="F75" s="235" t="s">
        <v>143</v>
      </c>
      <c r="G75" s="235">
        <v>1</v>
      </c>
      <c r="H75" s="785">
        <v>1</v>
      </c>
      <c r="I75" s="594">
        <v>6.1381471208334721</v>
      </c>
      <c r="J75" s="235" t="s">
        <v>161</v>
      </c>
      <c r="K75" s="235">
        <v>18</v>
      </c>
      <c r="L75" s="789">
        <v>14</v>
      </c>
    </row>
    <row r="76" spans="2:13">
      <c r="B76" s="657">
        <v>660</v>
      </c>
      <c r="C76" s="596">
        <v>3.7067371577640666</v>
      </c>
      <c r="D76" s="597">
        <v>3.2315368735820593</v>
      </c>
      <c r="E76" s="594">
        <v>2.8311240818441665</v>
      </c>
      <c r="F76" s="235" t="s">
        <v>165</v>
      </c>
      <c r="G76" s="235">
        <v>31</v>
      </c>
      <c r="H76" s="785">
        <v>24</v>
      </c>
      <c r="I76" s="594">
        <v>3.7703386584635834</v>
      </c>
      <c r="J76" s="235" t="s">
        <v>161</v>
      </c>
      <c r="K76" s="235">
        <v>18</v>
      </c>
      <c r="L76" s="789">
        <v>14</v>
      </c>
    </row>
    <row r="77" spans="2:13">
      <c r="B77" s="657">
        <v>670</v>
      </c>
      <c r="C77" s="596">
        <v>5.6161249757087317</v>
      </c>
      <c r="D77" s="597">
        <v>6.6227034178695821</v>
      </c>
      <c r="E77" s="594">
        <v>3.8535305096518058</v>
      </c>
      <c r="F77" s="235" t="s">
        <v>163</v>
      </c>
      <c r="G77" s="235">
        <v>26</v>
      </c>
      <c r="H77" s="785">
        <v>7</v>
      </c>
      <c r="I77" s="594">
        <v>6.8061950039561392</v>
      </c>
      <c r="J77" s="235" t="s">
        <v>143</v>
      </c>
      <c r="K77" s="235">
        <v>22</v>
      </c>
      <c r="L77" s="789">
        <v>14</v>
      </c>
    </row>
    <row r="78" spans="2:13">
      <c r="B78" s="657">
        <v>680</v>
      </c>
      <c r="C78" s="596">
        <v>2.1796675887393078</v>
      </c>
      <c r="D78" s="597">
        <v>6.443903453149411</v>
      </c>
      <c r="E78" s="594">
        <v>2.0524138014991808</v>
      </c>
      <c r="F78" s="235" t="s">
        <v>163</v>
      </c>
      <c r="G78" s="235">
        <v>26</v>
      </c>
      <c r="H78" s="785">
        <v>7</v>
      </c>
      <c r="I78" s="594">
        <v>6.7702237039140831</v>
      </c>
      <c r="J78" s="235" t="s">
        <v>143</v>
      </c>
      <c r="K78" s="235">
        <v>22</v>
      </c>
      <c r="L78" s="789">
        <v>14</v>
      </c>
    </row>
    <row r="79" spans="2:13">
      <c r="B79" s="657">
        <v>685</v>
      </c>
      <c r="C79" s="596">
        <v>4.8771199634685756</v>
      </c>
      <c r="D79" s="597">
        <v>9.1188012502900513</v>
      </c>
      <c r="E79" s="594">
        <v>3.2231671528998613</v>
      </c>
      <c r="F79" s="235" t="s">
        <v>165</v>
      </c>
      <c r="G79" s="235">
        <v>31</v>
      </c>
      <c r="H79" s="785">
        <v>24</v>
      </c>
      <c r="I79" s="594">
        <v>7.1067701858669441</v>
      </c>
      <c r="J79" s="235" t="s">
        <v>143</v>
      </c>
      <c r="K79" s="235">
        <v>22</v>
      </c>
      <c r="L79" s="789">
        <v>14</v>
      </c>
    </row>
    <row r="80" spans="2:13">
      <c r="B80" s="657">
        <v>695</v>
      </c>
      <c r="C80" s="596">
        <v>2.8018967747310262</v>
      </c>
      <c r="D80" s="597">
        <v>9.1715600547789862</v>
      </c>
      <c r="E80" s="594">
        <v>2.0717806326261945</v>
      </c>
      <c r="F80" s="235" t="s">
        <v>165</v>
      </c>
      <c r="G80" s="235">
        <v>31</v>
      </c>
      <c r="H80" s="785">
        <v>24</v>
      </c>
      <c r="I80" s="594">
        <v>7.3342986190285275</v>
      </c>
      <c r="J80" s="235" t="s">
        <v>143</v>
      </c>
      <c r="K80" s="235">
        <v>22</v>
      </c>
      <c r="L80" s="789">
        <v>14</v>
      </c>
    </row>
    <row r="81" spans="2:12">
      <c r="B81" s="282" t="s">
        <v>32</v>
      </c>
      <c r="C81" s="596">
        <v>1.663686669222239</v>
      </c>
      <c r="D81" s="597">
        <v>2.488741367713275</v>
      </c>
      <c r="E81" s="594">
        <v>2.6874896063526754</v>
      </c>
      <c r="F81" s="235" t="s">
        <v>145</v>
      </c>
      <c r="G81" s="235">
        <v>9</v>
      </c>
      <c r="H81" s="785">
        <v>6</v>
      </c>
      <c r="I81" s="594">
        <v>3.040447251546055</v>
      </c>
      <c r="J81" s="235" t="s">
        <v>161</v>
      </c>
      <c r="K81" s="235">
        <v>1</v>
      </c>
      <c r="L81" s="789">
        <v>14</v>
      </c>
    </row>
    <row r="82" spans="2:12">
      <c r="B82" s="282" t="s">
        <v>33</v>
      </c>
      <c r="C82" s="596">
        <v>1.9557369363138615</v>
      </c>
      <c r="D82" s="597">
        <v>1.3834777438114532</v>
      </c>
      <c r="E82" s="594">
        <v>2.6989266282674835</v>
      </c>
      <c r="F82" s="235" t="s">
        <v>145</v>
      </c>
      <c r="G82" s="235">
        <v>9</v>
      </c>
      <c r="H82" s="785">
        <v>6</v>
      </c>
      <c r="I82" s="594">
        <v>2.2221010747404084</v>
      </c>
      <c r="J82" s="235" t="s">
        <v>161</v>
      </c>
      <c r="K82" s="235">
        <v>18</v>
      </c>
      <c r="L82" s="789">
        <v>15</v>
      </c>
    </row>
    <row r="83" spans="2:12">
      <c r="B83" s="282" t="s">
        <v>34</v>
      </c>
      <c r="C83" s="596">
        <v>3.3365100699681816</v>
      </c>
      <c r="D83" s="597">
        <v>2.7308427833342828</v>
      </c>
      <c r="E83" s="594">
        <v>2.7701794479573083</v>
      </c>
      <c r="F83" s="235" t="s">
        <v>145</v>
      </c>
      <c r="G83" s="235">
        <v>9</v>
      </c>
      <c r="H83" s="785">
        <v>6</v>
      </c>
      <c r="I83" s="594">
        <v>3.2603300551982781</v>
      </c>
      <c r="J83" s="235" t="s">
        <v>153</v>
      </c>
      <c r="K83" s="235">
        <v>26</v>
      </c>
      <c r="L83" s="789">
        <v>18</v>
      </c>
    </row>
    <row r="84" spans="2:12">
      <c r="B84" s="282" t="s">
        <v>35</v>
      </c>
      <c r="C84" s="596">
        <v>3.993812729789016</v>
      </c>
      <c r="D84" s="597">
        <v>1.9191122099152138</v>
      </c>
      <c r="E84" s="594">
        <v>2.7848982775920277</v>
      </c>
      <c r="F84" s="235" t="s">
        <v>145</v>
      </c>
      <c r="G84" s="235">
        <v>9</v>
      </c>
      <c r="H84" s="785">
        <v>6</v>
      </c>
      <c r="I84" s="594">
        <v>2.7815184723279445</v>
      </c>
      <c r="J84" s="235" t="s">
        <v>153</v>
      </c>
      <c r="K84" s="235">
        <v>26</v>
      </c>
      <c r="L84" s="789">
        <v>18</v>
      </c>
    </row>
    <row r="85" spans="2:12">
      <c r="B85" s="282" t="s">
        <v>36</v>
      </c>
      <c r="C85" s="596">
        <v>1.0673847073572145</v>
      </c>
      <c r="D85" s="597">
        <v>2.4243509390483053</v>
      </c>
      <c r="E85" s="594">
        <v>3.1427690671963608</v>
      </c>
      <c r="F85" s="235" t="s">
        <v>165</v>
      </c>
      <c r="G85" s="235">
        <v>31</v>
      </c>
      <c r="H85" s="785">
        <v>9</v>
      </c>
      <c r="I85" s="594">
        <v>3.0399620159785279</v>
      </c>
      <c r="J85" s="235" t="s">
        <v>161</v>
      </c>
      <c r="K85" s="235">
        <v>1</v>
      </c>
      <c r="L85" s="789">
        <v>14</v>
      </c>
    </row>
    <row r="86" spans="2:12">
      <c r="B86" s="282" t="s">
        <v>37</v>
      </c>
      <c r="C86" s="596">
        <v>0</v>
      </c>
      <c r="D86" s="597">
        <v>0.7069197836420551</v>
      </c>
      <c r="E86" s="594">
        <v>0</v>
      </c>
      <c r="F86" s="235" t="s">
        <v>143</v>
      </c>
      <c r="G86" s="235">
        <v>1</v>
      </c>
      <c r="H86" s="785">
        <v>1</v>
      </c>
      <c r="I86" s="594">
        <v>2.3875281644443667</v>
      </c>
      <c r="J86" s="235" t="s">
        <v>159</v>
      </c>
      <c r="K86" s="235">
        <v>11</v>
      </c>
      <c r="L86" s="789">
        <v>15</v>
      </c>
    </row>
    <row r="87" spans="2:12">
      <c r="B87" s="282" t="s">
        <v>38</v>
      </c>
      <c r="C87" s="596">
        <v>2.6890438727369079</v>
      </c>
      <c r="D87" s="597">
        <v>0.90711717142093762</v>
      </c>
      <c r="E87" s="594">
        <v>2.2593649985640587</v>
      </c>
      <c r="F87" s="235" t="s">
        <v>145</v>
      </c>
      <c r="G87" s="235">
        <v>9</v>
      </c>
      <c r="H87" s="785">
        <v>6</v>
      </c>
      <c r="I87" s="594">
        <v>1.4799194889740501</v>
      </c>
      <c r="J87" s="235" t="s">
        <v>153</v>
      </c>
      <c r="K87" s="235">
        <v>26</v>
      </c>
      <c r="L87" s="789">
        <v>17</v>
      </c>
    </row>
    <row r="88" spans="2:12">
      <c r="B88" s="657">
        <v>980</v>
      </c>
      <c r="C88" s="596">
        <v>0.41094140012062214</v>
      </c>
      <c r="D88" s="597">
        <v>3.7118158803994081</v>
      </c>
      <c r="E88" s="594">
        <v>1.5378337809819003</v>
      </c>
      <c r="F88" s="235" t="s">
        <v>145</v>
      </c>
      <c r="G88" s="235">
        <v>9</v>
      </c>
      <c r="H88" s="785">
        <v>6</v>
      </c>
      <c r="I88" s="594">
        <v>3.45012275142575</v>
      </c>
      <c r="J88" s="235" t="s">
        <v>161</v>
      </c>
      <c r="K88" s="235">
        <v>18</v>
      </c>
      <c r="L88" s="789">
        <v>15</v>
      </c>
    </row>
    <row r="89" spans="2:12">
      <c r="B89" s="657">
        <v>985</v>
      </c>
      <c r="C89" s="596">
        <v>2.36931914899094</v>
      </c>
      <c r="D89" s="597">
        <v>6.3591824122038503</v>
      </c>
      <c r="E89" s="594">
        <v>2.6954432353354885</v>
      </c>
      <c r="F89" s="235" t="s">
        <v>145</v>
      </c>
      <c r="G89" s="235">
        <v>9</v>
      </c>
      <c r="H89" s="785">
        <v>6</v>
      </c>
      <c r="I89" s="594">
        <v>3.9147831651936666</v>
      </c>
      <c r="J89" s="235" t="s">
        <v>161</v>
      </c>
      <c r="K89" s="235">
        <v>18</v>
      </c>
      <c r="L89" s="789">
        <v>15</v>
      </c>
    </row>
    <row r="90" spans="2:12">
      <c r="B90" s="657">
        <v>995</v>
      </c>
      <c r="C90" s="596">
        <v>1.0064883659767614</v>
      </c>
      <c r="D90" s="597">
        <v>7.2028545383299756</v>
      </c>
      <c r="E90" s="594">
        <v>1.6221238033650556</v>
      </c>
      <c r="F90" s="235" t="s">
        <v>145</v>
      </c>
      <c r="G90" s="235">
        <v>9</v>
      </c>
      <c r="H90" s="785">
        <v>6</v>
      </c>
      <c r="I90" s="594">
        <v>4.1774468440423611</v>
      </c>
      <c r="J90" s="235" t="s">
        <v>143</v>
      </c>
      <c r="K90" s="235">
        <v>22</v>
      </c>
      <c r="L90" s="789">
        <v>15</v>
      </c>
    </row>
    <row r="91" spans="2:12">
      <c r="B91" s="282" t="s">
        <v>40</v>
      </c>
      <c r="C91" s="596">
        <v>4.069608164979865</v>
      </c>
      <c r="D91" s="597">
        <v>0.61151927742377221</v>
      </c>
      <c r="E91" s="594">
        <v>1.7944106654119583</v>
      </c>
      <c r="F91" s="235" t="s">
        <v>165</v>
      </c>
      <c r="G91" s="235">
        <v>31</v>
      </c>
      <c r="H91" s="785">
        <v>24</v>
      </c>
      <c r="I91" s="594">
        <v>1.0409839497122859</v>
      </c>
      <c r="J91" s="235" t="s">
        <v>153</v>
      </c>
      <c r="K91" s="235">
        <v>26</v>
      </c>
      <c r="L91" s="789">
        <v>17</v>
      </c>
    </row>
    <row r="92" spans="2:12">
      <c r="B92" s="282" t="s">
        <v>41</v>
      </c>
      <c r="C92" s="596">
        <v>5.1053835438435842</v>
      </c>
      <c r="D92" s="597">
        <v>0.8140803932027314</v>
      </c>
      <c r="E92" s="594">
        <v>2.3413323495706666</v>
      </c>
      <c r="F92" s="235" t="s">
        <v>163</v>
      </c>
      <c r="G92" s="235">
        <v>26</v>
      </c>
      <c r="H92" s="785">
        <v>8</v>
      </c>
      <c r="I92" s="594">
        <v>1.3074663044997861</v>
      </c>
      <c r="J92" s="235" t="s">
        <v>153</v>
      </c>
      <c r="K92" s="235">
        <v>26</v>
      </c>
      <c r="L92" s="789">
        <v>17</v>
      </c>
    </row>
    <row r="93" spans="2:12">
      <c r="B93" s="282" t="s">
        <v>42</v>
      </c>
      <c r="C93" s="596">
        <v>6.0465629590385035</v>
      </c>
      <c r="D93" s="597">
        <v>0.55989661526607615</v>
      </c>
      <c r="E93" s="594">
        <v>2.5645606256152473</v>
      </c>
      <c r="F93" s="235" t="s">
        <v>165</v>
      </c>
      <c r="G93" s="235">
        <v>31</v>
      </c>
      <c r="H93" s="785">
        <v>24</v>
      </c>
      <c r="I93" s="594">
        <v>1.0843806818245332</v>
      </c>
      <c r="J93" s="235" t="s">
        <v>153</v>
      </c>
      <c r="K93" s="235">
        <v>26</v>
      </c>
      <c r="L93" s="789">
        <v>17</v>
      </c>
    </row>
    <row r="94" spans="2:12">
      <c r="B94" s="282" t="s">
        <v>43</v>
      </c>
      <c r="C94" s="596">
        <v>5.4054193368826073</v>
      </c>
      <c r="D94" s="597">
        <v>0.87746863419124088</v>
      </c>
      <c r="E94" s="594">
        <v>2.4778185888973803</v>
      </c>
      <c r="F94" s="235" t="s">
        <v>163</v>
      </c>
      <c r="G94" s="235">
        <v>26</v>
      </c>
      <c r="H94" s="785">
        <v>8</v>
      </c>
      <c r="I94" s="594">
        <v>1.4003868564288973</v>
      </c>
      <c r="J94" s="235" t="s">
        <v>153</v>
      </c>
      <c r="K94" s="235">
        <v>26</v>
      </c>
      <c r="L94" s="789">
        <v>17</v>
      </c>
    </row>
    <row r="95" spans="2:12">
      <c r="B95" s="282" t="s">
        <v>44</v>
      </c>
      <c r="C95" s="596">
        <v>6.4551360854317217</v>
      </c>
      <c r="D95" s="597">
        <v>0.6099037587164603</v>
      </c>
      <c r="E95" s="594">
        <v>2.6920324733186942</v>
      </c>
      <c r="F95" s="235" t="s">
        <v>165</v>
      </c>
      <c r="G95" s="235">
        <v>31</v>
      </c>
      <c r="H95" s="785">
        <v>24</v>
      </c>
      <c r="I95" s="594">
        <v>1.1844831491279082</v>
      </c>
      <c r="J95" s="235" t="s">
        <v>153</v>
      </c>
      <c r="K95" s="235">
        <v>26</v>
      </c>
      <c r="L95" s="789">
        <v>18</v>
      </c>
    </row>
    <row r="96" spans="2:12">
      <c r="B96" s="282" t="s">
        <v>45</v>
      </c>
      <c r="C96" s="596">
        <v>9.9298575971791152</v>
      </c>
      <c r="D96" s="597">
        <v>0.99121295731674863</v>
      </c>
      <c r="E96" s="594">
        <v>4.3160984899188053</v>
      </c>
      <c r="F96" s="235" t="s">
        <v>165</v>
      </c>
      <c r="G96" s="235">
        <v>31</v>
      </c>
      <c r="H96" s="785">
        <v>24</v>
      </c>
      <c r="I96" s="594">
        <v>1.8408786461636304</v>
      </c>
      <c r="J96" s="235" t="s">
        <v>153</v>
      </c>
      <c r="K96" s="235">
        <v>26</v>
      </c>
      <c r="L96" s="789">
        <v>17</v>
      </c>
    </row>
    <row r="97" spans="2:12">
      <c r="B97" s="282" t="s">
        <v>47</v>
      </c>
      <c r="C97" s="596">
        <v>5.2793765503089016</v>
      </c>
      <c r="D97" s="597">
        <v>0.9787481143544694</v>
      </c>
      <c r="E97" s="594">
        <v>2.5071161632948611</v>
      </c>
      <c r="F97" s="235" t="s">
        <v>165</v>
      </c>
      <c r="G97" s="235">
        <v>31</v>
      </c>
      <c r="H97" s="785">
        <v>24</v>
      </c>
      <c r="I97" s="594">
        <v>1.3659364281534667</v>
      </c>
      <c r="J97" s="235" t="s">
        <v>153</v>
      </c>
      <c r="K97" s="235">
        <v>26</v>
      </c>
      <c r="L97" s="789">
        <v>18</v>
      </c>
    </row>
    <row r="98" spans="2:12">
      <c r="B98" s="282" t="s">
        <v>48</v>
      </c>
      <c r="C98" s="596">
        <v>4.8991150490300486</v>
      </c>
      <c r="D98" s="597">
        <v>3.1816063636638763</v>
      </c>
      <c r="E98" s="594">
        <v>2.6874141795329582</v>
      </c>
      <c r="F98" s="235" t="s">
        <v>165</v>
      </c>
      <c r="G98" s="235">
        <v>31</v>
      </c>
      <c r="H98" s="785">
        <v>24</v>
      </c>
      <c r="I98" s="594">
        <v>2.8665932367108886</v>
      </c>
      <c r="J98" s="235" t="s">
        <v>159</v>
      </c>
      <c r="K98" s="235">
        <v>12</v>
      </c>
      <c r="L98" s="789">
        <v>14</v>
      </c>
    </row>
    <row r="99" spans="2:12">
      <c r="B99" s="282" t="s">
        <v>49</v>
      </c>
      <c r="C99" s="596">
        <v>4.3853512836414188</v>
      </c>
      <c r="D99" s="597">
        <v>7.5215444241216609</v>
      </c>
      <c r="E99" s="594">
        <v>2.5966228976060277</v>
      </c>
      <c r="F99" s="235" t="s">
        <v>165</v>
      </c>
      <c r="G99" s="235">
        <v>31</v>
      </c>
      <c r="H99" s="785">
        <v>24</v>
      </c>
      <c r="I99" s="594">
        <v>6.8388144107288324</v>
      </c>
      <c r="J99" s="235" t="s">
        <v>143</v>
      </c>
      <c r="K99" s="235">
        <v>22</v>
      </c>
      <c r="L99" s="789">
        <v>14</v>
      </c>
    </row>
    <row r="100" spans="2:12">
      <c r="B100" s="282" t="s">
        <v>50</v>
      </c>
      <c r="C100" s="596">
        <v>4.5700665372381541</v>
      </c>
      <c r="D100" s="597">
        <v>5.1829213181912408</v>
      </c>
      <c r="E100" s="594">
        <v>2.6020069028132724</v>
      </c>
      <c r="F100" s="235" t="s">
        <v>165</v>
      </c>
      <c r="G100" s="235">
        <v>31</v>
      </c>
      <c r="H100" s="785">
        <v>24</v>
      </c>
      <c r="I100" s="594">
        <v>4.7271678037871956</v>
      </c>
      <c r="J100" s="235" t="s">
        <v>143</v>
      </c>
      <c r="K100" s="235">
        <v>22</v>
      </c>
      <c r="L100" s="789">
        <v>14</v>
      </c>
    </row>
    <row r="101" spans="2:12">
      <c r="B101" s="282" t="s">
        <v>51</v>
      </c>
      <c r="C101" s="596">
        <v>4.4243973701992516</v>
      </c>
      <c r="D101" s="597">
        <v>5.7425337521841113</v>
      </c>
      <c r="E101" s="594">
        <v>2.5834335749160084</v>
      </c>
      <c r="F101" s="235" t="s">
        <v>165</v>
      </c>
      <c r="G101" s="235">
        <v>31</v>
      </c>
      <c r="H101" s="785">
        <v>24</v>
      </c>
      <c r="I101" s="594">
        <v>6.5945510253713326</v>
      </c>
      <c r="J101" s="235" t="s">
        <v>143</v>
      </c>
      <c r="K101" s="235">
        <v>22</v>
      </c>
      <c r="L101" s="789">
        <v>14</v>
      </c>
    </row>
    <row r="102" spans="2:12">
      <c r="B102" s="282" t="s">
        <v>52</v>
      </c>
      <c r="C102" s="596">
        <v>4.4245479205445699</v>
      </c>
      <c r="D102" s="597">
        <v>5.1520207912687095</v>
      </c>
      <c r="E102" s="594">
        <v>2.6031320389553416</v>
      </c>
      <c r="F102" s="235" t="s">
        <v>165</v>
      </c>
      <c r="G102" s="235">
        <v>31</v>
      </c>
      <c r="H102" s="785">
        <v>24</v>
      </c>
      <c r="I102" s="594">
        <v>4.4754870295558611</v>
      </c>
      <c r="J102" s="235" t="s">
        <v>153</v>
      </c>
      <c r="K102" s="235">
        <v>26</v>
      </c>
      <c r="L102" s="789">
        <v>17</v>
      </c>
    </row>
    <row r="103" spans="2:12">
      <c r="B103" s="282" t="s">
        <v>53</v>
      </c>
      <c r="C103" s="596">
        <v>4.6911714351148914</v>
      </c>
      <c r="D103" s="597">
        <v>3.6694788104965235</v>
      </c>
      <c r="E103" s="594">
        <v>2.5800679099655612</v>
      </c>
      <c r="F103" s="235" t="s">
        <v>165</v>
      </c>
      <c r="G103" s="235">
        <v>31</v>
      </c>
      <c r="H103" s="785">
        <v>24</v>
      </c>
      <c r="I103" s="594">
        <v>3.969546628651889</v>
      </c>
      <c r="J103" s="235" t="s">
        <v>153</v>
      </c>
      <c r="K103" s="235">
        <v>26</v>
      </c>
      <c r="L103" s="789">
        <v>18</v>
      </c>
    </row>
    <row r="104" spans="2:12">
      <c r="B104" s="282" t="s">
        <v>54</v>
      </c>
      <c r="C104" s="596">
        <v>3.7711958809967627</v>
      </c>
      <c r="D104" s="597">
        <v>4.9859588392543746</v>
      </c>
      <c r="E104" s="594">
        <v>2.5734807115871945</v>
      </c>
      <c r="F104" s="235" t="s">
        <v>165</v>
      </c>
      <c r="G104" s="235">
        <v>31</v>
      </c>
      <c r="H104" s="785">
        <v>24</v>
      </c>
      <c r="I104" s="594">
        <v>6.2091075342863329</v>
      </c>
      <c r="J104" s="235" t="s">
        <v>143</v>
      </c>
      <c r="K104" s="235">
        <v>22</v>
      </c>
      <c r="L104" s="789">
        <v>14</v>
      </c>
    </row>
    <row r="105" spans="2:12">
      <c r="B105" s="282" t="s">
        <v>55</v>
      </c>
      <c r="C105" s="596">
        <v>4.6412176783186823</v>
      </c>
      <c r="D105" s="597">
        <v>1.0380231519580037E-2</v>
      </c>
      <c r="E105" s="594">
        <v>1.9517291470892</v>
      </c>
      <c r="F105" s="235" t="s">
        <v>165</v>
      </c>
      <c r="G105" s="235">
        <v>31</v>
      </c>
      <c r="H105" s="785">
        <v>24</v>
      </c>
      <c r="I105" s="594">
        <v>0.37747114436019724</v>
      </c>
      <c r="J105" s="235" t="s">
        <v>153</v>
      </c>
      <c r="K105" s="235">
        <v>26</v>
      </c>
      <c r="L105" s="789">
        <v>19</v>
      </c>
    </row>
    <row r="106" spans="2:12">
      <c r="B106" s="282" t="s">
        <v>56</v>
      </c>
      <c r="C106" s="596">
        <v>6.3478230482919829</v>
      </c>
      <c r="D106" s="597">
        <v>3.0565647736824134E-2</v>
      </c>
      <c r="E106" s="594">
        <v>2.6920049732841611</v>
      </c>
      <c r="F106" s="235" t="s">
        <v>165</v>
      </c>
      <c r="G106" s="235">
        <v>31</v>
      </c>
      <c r="H106" s="785">
        <v>24</v>
      </c>
      <c r="I106" s="594">
        <v>0.60690591155033613</v>
      </c>
      <c r="J106" s="235" t="s">
        <v>153</v>
      </c>
      <c r="K106" s="235">
        <v>26</v>
      </c>
      <c r="L106" s="789">
        <v>18</v>
      </c>
    </row>
    <row r="107" spans="2:12">
      <c r="B107" s="282" t="s">
        <v>57</v>
      </c>
      <c r="C107" s="596">
        <v>8.0803328332046007</v>
      </c>
      <c r="D107" s="597">
        <v>5.72686133713265E-2</v>
      </c>
      <c r="E107" s="594">
        <v>3.5040379815841942</v>
      </c>
      <c r="F107" s="235" t="s">
        <v>165</v>
      </c>
      <c r="G107" s="235">
        <v>31</v>
      </c>
      <c r="H107" s="785">
        <v>24</v>
      </c>
      <c r="I107" s="594">
        <v>0.82784871333105003</v>
      </c>
      <c r="J107" s="235" t="s">
        <v>153</v>
      </c>
      <c r="K107" s="235">
        <v>26</v>
      </c>
      <c r="L107" s="789">
        <v>18</v>
      </c>
    </row>
    <row r="108" spans="2:12">
      <c r="B108" s="282" t="s">
        <v>58</v>
      </c>
      <c r="C108" s="596">
        <v>6.9057983756705283</v>
      </c>
      <c r="D108" s="597">
        <v>0.15257031168423119</v>
      </c>
      <c r="E108" s="594">
        <v>3.3191219199176945</v>
      </c>
      <c r="F108" s="235" t="s">
        <v>165</v>
      </c>
      <c r="G108" s="235">
        <v>31</v>
      </c>
      <c r="H108" s="785">
        <v>24</v>
      </c>
      <c r="I108" s="594">
        <v>1.0325401014967168</v>
      </c>
      <c r="J108" s="235" t="s">
        <v>153</v>
      </c>
      <c r="K108" s="235">
        <v>26</v>
      </c>
      <c r="L108" s="789">
        <v>18</v>
      </c>
    </row>
    <row r="109" spans="2:12">
      <c r="B109" s="282" t="s">
        <v>59</v>
      </c>
      <c r="C109" s="596">
        <v>5.6201270350178154</v>
      </c>
      <c r="D109" s="597">
        <v>0.85562373171406814</v>
      </c>
      <c r="E109" s="594">
        <v>3.316252906611</v>
      </c>
      <c r="F109" s="235" t="s">
        <v>165</v>
      </c>
      <c r="G109" s="235">
        <v>31</v>
      </c>
      <c r="H109" s="785">
        <v>24</v>
      </c>
      <c r="I109" s="594">
        <v>1.9293660713617777</v>
      </c>
      <c r="J109" s="235" t="s">
        <v>153</v>
      </c>
      <c r="K109" s="235">
        <v>26</v>
      </c>
      <c r="L109" s="789">
        <v>16</v>
      </c>
    </row>
    <row r="110" spans="2:12">
      <c r="B110" s="282" t="s">
        <v>60</v>
      </c>
      <c r="C110" s="596">
        <v>4.5000606601660396</v>
      </c>
      <c r="D110" s="597">
        <v>4.0850108320112586</v>
      </c>
      <c r="E110" s="594">
        <v>3.2186543660346114</v>
      </c>
      <c r="F110" s="235" t="s">
        <v>165</v>
      </c>
      <c r="G110" s="235">
        <v>31</v>
      </c>
      <c r="H110" s="785">
        <v>24</v>
      </c>
      <c r="I110" s="594">
        <v>4.686011920155889</v>
      </c>
      <c r="J110" s="235" t="s">
        <v>161</v>
      </c>
      <c r="K110" s="235">
        <v>18</v>
      </c>
      <c r="L110" s="789">
        <v>14</v>
      </c>
    </row>
    <row r="111" spans="2:12">
      <c r="B111" s="657">
        <v>450</v>
      </c>
      <c r="C111" s="596">
        <v>3.9624785764526962</v>
      </c>
      <c r="D111" s="597">
        <v>6.507258885738759</v>
      </c>
      <c r="E111" s="594">
        <v>3.0998189208209168</v>
      </c>
      <c r="F111" s="235" t="s">
        <v>165</v>
      </c>
      <c r="G111" s="235">
        <v>31</v>
      </c>
      <c r="H111" s="785">
        <v>24</v>
      </c>
      <c r="I111" s="594">
        <v>6.466327698213667</v>
      </c>
      <c r="J111" s="235" t="s">
        <v>143</v>
      </c>
      <c r="K111" s="235">
        <v>22</v>
      </c>
      <c r="L111" s="789">
        <v>14</v>
      </c>
    </row>
    <row r="112" spans="2:12">
      <c r="B112" s="657">
        <v>460</v>
      </c>
      <c r="C112" s="596">
        <v>4.193750441631714</v>
      </c>
      <c r="D112" s="597">
        <v>6.4746089105985005</v>
      </c>
      <c r="E112" s="594">
        <v>3.0910523145708613</v>
      </c>
      <c r="F112" s="235" t="s">
        <v>165</v>
      </c>
      <c r="G112" s="235">
        <v>31</v>
      </c>
      <c r="H112" s="785">
        <v>24</v>
      </c>
      <c r="I112" s="594">
        <v>6.3741676034944721</v>
      </c>
      <c r="J112" s="235" t="s">
        <v>143</v>
      </c>
      <c r="K112" s="235">
        <v>22</v>
      </c>
      <c r="L112" s="789">
        <v>14</v>
      </c>
    </row>
    <row r="113" spans="2:12">
      <c r="B113" s="657">
        <v>470</v>
      </c>
      <c r="C113" s="596">
        <v>4.0938635160257624</v>
      </c>
      <c r="D113" s="597">
        <v>6.0293841751928685</v>
      </c>
      <c r="E113" s="594">
        <v>3.2067381414437222</v>
      </c>
      <c r="F113" s="235" t="s">
        <v>165</v>
      </c>
      <c r="G113" s="235">
        <v>31</v>
      </c>
      <c r="H113" s="785">
        <v>24</v>
      </c>
      <c r="I113" s="594">
        <v>6.4436386748211385</v>
      </c>
      <c r="J113" s="235" t="s">
        <v>143</v>
      </c>
      <c r="K113" s="235">
        <v>22</v>
      </c>
      <c r="L113" s="789">
        <v>14</v>
      </c>
    </row>
    <row r="114" spans="2:12">
      <c r="B114" s="282" t="s">
        <v>61</v>
      </c>
      <c r="C114" s="596">
        <v>5.1155588567064987</v>
      </c>
      <c r="D114" s="597">
        <v>0.37353234692909176</v>
      </c>
      <c r="E114" s="594">
        <v>2.9236541637012223</v>
      </c>
      <c r="F114" s="235" t="s">
        <v>145</v>
      </c>
      <c r="G114" s="235">
        <v>9</v>
      </c>
      <c r="H114" s="785">
        <v>6</v>
      </c>
      <c r="I114" s="594">
        <v>1.0458327706611417</v>
      </c>
      <c r="J114" s="235" t="s">
        <v>153</v>
      </c>
      <c r="K114" s="235">
        <v>26</v>
      </c>
      <c r="L114" s="789">
        <v>16</v>
      </c>
    </row>
    <row r="115" spans="2:12" ht="15.75" thickBot="1">
      <c r="B115" s="288" t="s">
        <v>62</v>
      </c>
      <c r="C115" s="598">
        <v>2.3418239005067787</v>
      </c>
      <c r="D115" s="599">
        <v>1.5077960082186876</v>
      </c>
      <c r="E115" s="598">
        <v>2.7490345306092445</v>
      </c>
      <c r="F115" s="600" t="s">
        <v>145</v>
      </c>
      <c r="G115" s="600">
        <v>9</v>
      </c>
      <c r="H115" s="786">
        <v>6</v>
      </c>
      <c r="I115" s="601">
        <v>2.2702199991441168</v>
      </c>
      <c r="J115" s="600" t="s">
        <v>159</v>
      </c>
      <c r="K115" s="600">
        <v>11</v>
      </c>
      <c r="L115" s="787">
        <v>15</v>
      </c>
    </row>
    <row r="116" spans="2:12">
      <c r="E116" s="265" t="s">
        <v>675</v>
      </c>
    </row>
    <row r="117" spans="2:12">
      <c r="E117" s="297"/>
    </row>
    <row r="118" spans="2:12">
      <c r="E118" s="297"/>
    </row>
    <row r="119" spans="2:12">
      <c r="E119" s="297"/>
    </row>
    <row r="120" spans="2:12">
      <c r="E120" s="297"/>
    </row>
    <row r="121" spans="2:12">
      <c r="E121" s="297"/>
    </row>
    <row r="122" spans="2:12">
      <c r="E122" s="297"/>
    </row>
    <row r="125" spans="2:12">
      <c r="B125" s="266"/>
    </row>
    <row r="126" spans="2:12" ht="16.5" thickBot="1">
      <c r="B126" s="135" t="s">
        <v>655</v>
      </c>
      <c r="D126" s="519"/>
    </row>
    <row r="127" spans="2:12">
      <c r="B127" s="276"/>
      <c r="C127" s="298" t="s">
        <v>676</v>
      </c>
      <c r="D127" s="299"/>
      <c r="E127" s="279" t="s">
        <v>1043</v>
      </c>
      <c r="F127" s="279"/>
      <c r="G127" s="280"/>
      <c r="H127" s="299"/>
      <c r="I127" s="280"/>
      <c r="J127" s="280"/>
      <c r="K127" s="278"/>
    </row>
    <row r="128" spans="2:12">
      <c r="B128" s="282"/>
      <c r="C128" s="517" t="s">
        <v>677</v>
      </c>
      <c r="D128" s="658" t="s">
        <v>678</v>
      </c>
      <c r="E128" s="285"/>
      <c r="F128" s="51"/>
      <c r="G128" s="300"/>
      <c r="H128" s="147" t="s">
        <v>679</v>
      </c>
      <c r="I128" s="285"/>
      <c r="K128" s="295"/>
    </row>
    <row r="129" spans="2:11" ht="15.75" thickBot="1">
      <c r="B129" s="288" t="s">
        <v>63</v>
      </c>
      <c r="C129" s="301" t="s">
        <v>680</v>
      </c>
      <c r="D129" s="291" t="s">
        <v>680</v>
      </c>
      <c r="E129" s="542" t="s">
        <v>672</v>
      </c>
      <c r="F129" s="542" t="s">
        <v>673</v>
      </c>
      <c r="G129" s="292" t="s">
        <v>674</v>
      </c>
      <c r="H129" s="293" t="s">
        <v>680</v>
      </c>
      <c r="I129" s="542" t="s">
        <v>672</v>
      </c>
      <c r="J129" s="542" t="s">
        <v>673</v>
      </c>
      <c r="K129" s="294" t="s">
        <v>674</v>
      </c>
    </row>
    <row r="130" spans="2:11">
      <c r="B130" s="276" t="s">
        <v>74</v>
      </c>
      <c r="C130" s="602">
        <v>24.917301559957938</v>
      </c>
      <c r="D130" s="603">
        <v>-12.561260056357201</v>
      </c>
      <c r="E130" s="235" t="s">
        <v>145</v>
      </c>
      <c r="F130" s="791">
        <v>9</v>
      </c>
      <c r="G130" s="791">
        <v>7</v>
      </c>
      <c r="H130" s="604">
        <v>63.8408396824451</v>
      </c>
      <c r="I130" s="235" t="s">
        <v>161</v>
      </c>
      <c r="J130" s="791">
        <v>18</v>
      </c>
      <c r="K130" s="790">
        <v>16</v>
      </c>
    </row>
    <row r="131" spans="2:11">
      <c r="B131" s="282" t="s">
        <v>75</v>
      </c>
      <c r="C131" s="605">
        <v>25.121267847919043</v>
      </c>
      <c r="D131" s="606">
        <v>1.24241687833779</v>
      </c>
      <c r="E131" s="235" t="s">
        <v>145</v>
      </c>
      <c r="F131" s="235">
        <v>9</v>
      </c>
      <c r="G131" s="235">
        <v>7</v>
      </c>
      <c r="H131" s="607">
        <v>44.292185943744002</v>
      </c>
      <c r="I131" s="235" t="s">
        <v>159</v>
      </c>
      <c r="J131" s="235">
        <v>12</v>
      </c>
      <c r="K131" s="789">
        <v>15</v>
      </c>
    </row>
    <row r="132" spans="2:11">
      <c r="B132" s="282" t="s">
        <v>76</v>
      </c>
      <c r="C132" s="605">
        <v>18.419483428473118</v>
      </c>
      <c r="D132" s="606">
        <v>-17.075752946203199</v>
      </c>
      <c r="E132" s="235" t="s">
        <v>165</v>
      </c>
      <c r="F132" s="235">
        <v>31</v>
      </c>
      <c r="G132" s="235">
        <v>24</v>
      </c>
      <c r="H132" s="607">
        <v>62.468972650121998</v>
      </c>
      <c r="I132" s="235" t="s">
        <v>161</v>
      </c>
      <c r="J132" s="235">
        <v>18</v>
      </c>
      <c r="K132" s="789">
        <v>16</v>
      </c>
    </row>
    <row r="133" spans="2:11">
      <c r="B133" s="282" t="s">
        <v>77</v>
      </c>
      <c r="C133" s="605">
        <v>14.789019549892933</v>
      </c>
      <c r="D133" s="606">
        <v>-12.812226646808201</v>
      </c>
      <c r="E133" s="235" t="s">
        <v>145</v>
      </c>
      <c r="F133" s="235">
        <v>9</v>
      </c>
      <c r="G133" s="235">
        <v>7</v>
      </c>
      <c r="H133" s="607">
        <v>36.680459020297903</v>
      </c>
      <c r="I133" s="235" t="s">
        <v>159</v>
      </c>
      <c r="J133" s="235">
        <v>11</v>
      </c>
      <c r="K133" s="789">
        <v>16</v>
      </c>
    </row>
    <row r="134" spans="2:11">
      <c r="B134" s="551" t="s">
        <v>681</v>
      </c>
      <c r="C134" s="605">
        <v>30.95841378383712</v>
      </c>
      <c r="D134" s="606">
        <v>-7.0523317975527098</v>
      </c>
      <c r="E134" s="235" t="s">
        <v>145</v>
      </c>
      <c r="F134" s="235">
        <v>9</v>
      </c>
      <c r="G134" s="235">
        <v>7</v>
      </c>
      <c r="H134" s="607">
        <v>70.144663705595306</v>
      </c>
      <c r="I134" s="235" t="s">
        <v>143</v>
      </c>
      <c r="J134" s="235">
        <v>22</v>
      </c>
      <c r="K134" s="789">
        <v>16</v>
      </c>
    </row>
    <row r="135" spans="2:11">
      <c r="B135" s="551" t="s">
        <v>682</v>
      </c>
      <c r="C135" s="605">
        <v>31.161752128177316</v>
      </c>
      <c r="D135" s="606">
        <v>9.9170446295161003</v>
      </c>
      <c r="E135" s="235" t="s">
        <v>163</v>
      </c>
      <c r="F135" s="235">
        <v>4</v>
      </c>
      <c r="G135" s="235">
        <v>7</v>
      </c>
      <c r="H135" s="607">
        <v>49.622061671536201</v>
      </c>
      <c r="I135" s="235" t="s">
        <v>159</v>
      </c>
      <c r="J135" s="235">
        <v>12</v>
      </c>
      <c r="K135" s="789">
        <v>16</v>
      </c>
    </row>
    <row r="136" spans="2:11" ht="15.75" thickBot="1">
      <c r="B136" s="288" t="s">
        <v>38</v>
      </c>
      <c r="C136" s="608">
        <v>27.742739432353172</v>
      </c>
      <c r="D136" s="609">
        <v>5.09310433059537</v>
      </c>
      <c r="E136" s="600" t="s">
        <v>145</v>
      </c>
      <c r="F136" s="600">
        <v>9</v>
      </c>
      <c r="G136" s="600">
        <v>7</v>
      </c>
      <c r="H136" s="610">
        <v>49.877287464590601</v>
      </c>
      <c r="I136" s="600" t="s">
        <v>161</v>
      </c>
      <c r="J136" s="600">
        <v>12</v>
      </c>
      <c r="K136" s="787">
        <v>15</v>
      </c>
    </row>
    <row r="137" spans="2:11">
      <c r="E137" s="265" t="s">
        <v>675</v>
      </c>
    </row>
    <row r="148" spans="2:6">
      <c r="C148" s="659"/>
      <c r="D148" s="147"/>
      <c r="F148" s="659"/>
    </row>
    <row r="149" spans="2:6" ht="15.75">
      <c r="B149" s="135" t="s">
        <v>168</v>
      </c>
      <c r="D149" s="266"/>
    </row>
    <row r="150" spans="2:6">
      <c r="B150" t="s">
        <v>82</v>
      </c>
      <c r="F150" s="659"/>
    </row>
    <row r="151" spans="2:6">
      <c r="F151" s="659"/>
    </row>
    <row r="152" spans="2:6">
      <c r="B152" s="147" t="s">
        <v>683</v>
      </c>
      <c r="F152" s="659"/>
    </row>
    <row r="153" spans="2:6">
      <c r="B153" t="s">
        <v>95</v>
      </c>
      <c r="F153" s="659"/>
    </row>
    <row r="154" spans="2:6" ht="18.75" thickBot="1">
      <c r="B154" s="147" t="s">
        <v>684</v>
      </c>
      <c r="C154" s="285" t="s">
        <v>685</v>
      </c>
      <c r="F154" s="659"/>
    </row>
    <row r="155" spans="2:6">
      <c r="B155" s="302" t="s">
        <v>175</v>
      </c>
      <c r="C155" s="602">
        <v>1664.3424592963429</v>
      </c>
    </row>
    <row r="156" spans="2:6">
      <c r="B156" s="282" t="s">
        <v>171</v>
      </c>
      <c r="C156" s="605">
        <v>438.24098705483976</v>
      </c>
    </row>
    <row r="157" spans="2:6">
      <c r="B157" s="282" t="s">
        <v>172</v>
      </c>
      <c r="C157" s="605">
        <v>1062.1572472556932</v>
      </c>
    </row>
    <row r="158" spans="2:6">
      <c r="B158" s="282" t="s">
        <v>174</v>
      </c>
      <c r="C158" s="605">
        <v>1370.4819232817881</v>
      </c>
    </row>
    <row r="159" spans="2:6" ht="15.75" thickBot="1">
      <c r="B159" s="303" t="s">
        <v>173</v>
      </c>
      <c r="C159" s="608">
        <v>967.2780254716987</v>
      </c>
    </row>
    <row r="160" spans="2:6">
      <c r="B160" s="280"/>
      <c r="C160" s="147"/>
    </row>
    <row r="161" spans="2:11">
      <c r="B161" s="147" t="s">
        <v>686</v>
      </c>
      <c r="C161" s="147"/>
    </row>
    <row r="162" spans="2:11" ht="18.75" thickBot="1">
      <c r="B162" s="147" t="s">
        <v>687</v>
      </c>
      <c r="C162" s="285" t="s">
        <v>685</v>
      </c>
    </row>
    <row r="163" spans="2:11">
      <c r="B163" s="302" t="s">
        <v>688</v>
      </c>
      <c r="C163" s="602">
        <v>804.02051047903569</v>
      </c>
    </row>
    <row r="164" spans="2:11">
      <c r="B164" s="551" t="s">
        <v>689</v>
      </c>
      <c r="C164" s="605">
        <v>435.99500086952122</v>
      </c>
    </row>
    <row r="165" spans="2:11">
      <c r="B165" s="551" t="s">
        <v>690</v>
      </c>
      <c r="C165" s="605">
        <v>1024.202596164778</v>
      </c>
    </row>
    <row r="166" spans="2:11" ht="15.75" thickBot="1">
      <c r="B166" s="303" t="s">
        <v>691</v>
      </c>
      <c r="C166" s="608">
        <v>581.03954662974832</v>
      </c>
    </row>
    <row r="167" spans="2:11">
      <c r="C167" s="147"/>
    </row>
    <row r="168" spans="2:11">
      <c r="B168" s="147" t="s">
        <v>692</v>
      </c>
      <c r="C168" s="147"/>
    </row>
    <row r="169" spans="2:11" ht="18.75" thickBot="1">
      <c r="B169" s="147" t="s">
        <v>687</v>
      </c>
      <c r="C169" s="285" t="s">
        <v>685</v>
      </c>
    </row>
    <row r="170" spans="2:11">
      <c r="B170" s="302" t="s">
        <v>693</v>
      </c>
      <c r="C170" s="602">
        <v>646.13191993314388</v>
      </c>
    </row>
    <row r="171" spans="2:11" ht="15.75" thickBot="1">
      <c r="B171" s="303" t="s">
        <v>694</v>
      </c>
      <c r="C171" s="608">
        <v>419.35447525014229</v>
      </c>
    </row>
    <row r="174" spans="2:11" ht="16.5" thickBot="1">
      <c r="B174" s="556" t="s">
        <v>695</v>
      </c>
      <c r="C174" s="265"/>
      <c r="D174" s="660"/>
      <c r="E174" s="265"/>
      <c r="F174" s="265"/>
      <c r="G174" s="265"/>
      <c r="H174" s="265"/>
      <c r="I174" s="265"/>
      <c r="J174" s="265"/>
      <c r="K174" s="265"/>
    </row>
    <row r="175" spans="2:11">
      <c r="B175" s="547"/>
      <c r="C175" s="537" t="s">
        <v>676</v>
      </c>
      <c r="D175" s="548"/>
      <c r="E175" s="548" t="s">
        <v>954</v>
      </c>
      <c r="F175" s="548"/>
      <c r="G175" s="548"/>
      <c r="H175" s="549"/>
      <c r="I175" s="548"/>
      <c r="J175" s="548"/>
      <c r="K175" s="661"/>
    </row>
    <row r="176" spans="2:11">
      <c r="B176" s="551"/>
      <c r="C176" s="538" t="s">
        <v>677</v>
      </c>
      <c r="D176" s="662" t="s">
        <v>678</v>
      </c>
      <c r="E176" s="539"/>
      <c r="F176" s="539"/>
      <c r="G176" s="663"/>
      <c r="H176" s="265" t="s">
        <v>679</v>
      </c>
      <c r="I176" s="265"/>
      <c r="J176" s="539"/>
      <c r="K176" s="664"/>
    </row>
    <row r="177" spans="2:65" ht="15.75" thickBot="1">
      <c r="B177" s="665" t="s">
        <v>63</v>
      </c>
      <c r="C177" s="540" t="s">
        <v>680</v>
      </c>
      <c r="D177" s="542" t="s">
        <v>680</v>
      </c>
      <c r="E177" s="542" t="s">
        <v>672</v>
      </c>
      <c r="F177" s="542" t="s">
        <v>673</v>
      </c>
      <c r="G177" s="542" t="s">
        <v>674</v>
      </c>
      <c r="H177" s="666" t="s">
        <v>680</v>
      </c>
      <c r="I177" s="542" t="s">
        <v>672</v>
      </c>
      <c r="J177" s="542" t="s">
        <v>673</v>
      </c>
      <c r="K177" s="546" t="s">
        <v>674</v>
      </c>
      <c r="BA177" s="693" t="s">
        <v>968</v>
      </c>
      <c r="BB177" s="693" t="s">
        <v>969</v>
      </c>
    </row>
    <row r="178" spans="2:65" ht="15.75" thickBot="1">
      <c r="B178" s="667" t="s">
        <v>25</v>
      </c>
      <c r="C178" s="611">
        <v>-2.0216307605757211</v>
      </c>
      <c r="D178" s="612">
        <v>-37.979761437670398</v>
      </c>
      <c r="E178" s="600" t="s">
        <v>165</v>
      </c>
      <c r="F178" s="792">
        <v>31</v>
      </c>
      <c r="G178" s="792">
        <v>24</v>
      </c>
      <c r="H178" s="613">
        <v>24.726821484787699</v>
      </c>
      <c r="I178" s="600" t="s">
        <v>157</v>
      </c>
      <c r="J178" s="792">
        <v>4</v>
      </c>
      <c r="K178" s="793">
        <v>16</v>
      </c>
      <c r="BA178" s="516" t="s">
        <v>970</v>
      </c>
      <c r="BB178" s="516" t="s">
        <v>971</v>
      </c>
    </row>
    <row r="179" spans="2:65">
      <c r="E179" s="265" t="s">
        <v>675</v>
      </c>
    </row>
    <row r="185" spans="2:65" ht="16.5" thickBot="1">
      <c r="B185" s="556" t="s">
        <v>696</v>
      </c>
      <c r="C185" s="265"/>
      <c r="D185" s="265"/>
      <c r="E185" s="265"/>
      <c r="F185" s="265"/>
      <c r="G185" s="265"/>
      <c r="H185" s="265"/>
      <c r="I185" s="265"/>
      <c r="J185" s="265"/>
      <c r="K185" s="265"/>
      <c r="L185" s="265"/>
      <c r="M185" s="265"/>
      <c r="N185" s="265"/>
      <c r="O185" s="265"/>
      <c r="P185" s="265"/>
      <c r="Q185" s="265"/>
      <c r="R185" s="265"/>
      <c r="S185" s="297"/>
      <c r="T185" s="297"/>
      <c r="U185" s="297"/>
    </row>
    <row r="186" spans="2:65" ht="15.75">
      <c r="B186" s="549"/>
      <c r="C186" s="668"/>
      <c r="D186" s="548"/>
      <c r="E186" s="548"/>
      <c r="F186" s="669" t="s">
        <v>697</v>
      </c>
      <c r="G186" s="548"/>
      <c r="H186" s="548"/>
      <c r="I186" s="548"/>
      <c r="J186" s="548"/>
      <c r="K186" s="668"/>
      <c r="L186" s="548"/>
      <c r="M186" s="548"/>
      <c r="N186" s="669" t="s">
        <v>698</v>
      </c>
      <c r="O186" s="548"/>
      <c r="P186" s="548"/>
      <c r="Q186" s="548"/>
      <c r="R186" s="661"/>
      <c r="BA186" s="694" t="s">
        <v>697</v>
      </c>
      <c r="BB186" s="297"/>
      <c r="BC186" s="297"/>
      <c r="BD186" s="297"/>
      <c r="BE186" s="297"/>
      <c r="BF186" s="694"/>
      <c r="BG186" s="297"/>
      <c r="BH186" s="297"/>
      <c r="BI186" s="694" t="s">
        <v>698</v>
      </c>
      <c r="BJ186" s="297"/>
      <c r="BK186" s="297"/>
      <c r="BL186" s="297"/>
      <c r="BM186" s="297"/>
    </row>
    <row r="187" spans="2:65">
      <c r="B187" s="552"/>
      <c r="C187" s="543" t="s">
        <v>699</v>
      </c>
      <c r="D187" s="670" t="s">
        <v>699</v>
      </c>
      <c r="E187" s="671"/>
      <c r="F187" s="258" t="s">
        <v>955</v>
      </c>
      <c r="G187" s="672"/>
      <c r="H187" s="265"/>
      <c r="I187" s="265"/>
      <c r="J187" s="265"/>
      <c r="K187" s="543" t="s">
        <v>699</v>
      </c>
      <c r="L187" s="670" t="s">
        <v>699</v>
      </c>
      <c r="M187" s="265"/>
      <c r="N187" s="258" t="s">
        <v>956</v>
      </c>
      <c r="O187" s="265"/>
      <c r="P187" s="671"/>
      <c r="Q187" s="265"/>
      <c r="R187" s="664"/>
      <c r="BA187" s="297"/>
      <c r="BB187" s="297"/>
      <c r="BC187" s="297"/>
      <c r="BD187" s="297"/>
      <c r="BE187" s="297"/>
      <c r="BF187" s="322"/>
      <c r="BG187" s="322"/>
      <c r="BH187" s="297"/>
      <c r="BI187" s="297"/>
      <c r="BJ187" s="297"/>
      <c r="BK187" s="297"/>
      <c r="BL187" s="297"/>
      <c r="BM187" s="297"/>
    </row>
    <row r="188" spans="2:65">
      <c r="B188" s="552"/>
      <c r="C188" s="543" t="s">
        <v>443</v>
      </c>
      <c r="D188" s="670" t="s">
        <v>444</v>
      </c>
      <c r="E188" s="671" t="s">
        <v>700</v>
      </c>
      <c r="F188" s="265"/>
      <c r="G188" s="672"/>
      <c r="H188" s="265" t="s">
        <v>701</v>
      </c>
      <c r="I188" s="265"/>
      <c r="J188" s="265"/>
      <c r="K188" s="543" t="s">
        <v>443</v>
      </c>
      <c r="L188" s="670" t="s">
        <v>444</v>
      </c>
      <c r="M188" s="671" t="s">
        <v>700</v>
      </c>
      <c r="N188" s="265"/>
      <c r="O188" s="265"/>
      <c r="P188" s="671" t="s">
        <v>702</v>
      </c>
      <c r="Q188" s="265"/>
      <c r="R188" s="664"/>
      <c r="BA188" s="297" t="s">
        <v>972</v>
      </c>
      <c r="BB188" s="297"/>
      <c r="BC188" s="297" t="s">
        <v>701</v>
      </c>
      <c r="BD188" s="297"/>
      <c r="BE188" s="297"/>
      <c r="BF188" s="322"/>
      <c r="BG188" s="322"/>
      <c r="BH188" s="297"/>
      <c r="BI188" s="297" t="s">
        <v>972</v>
      </c>
      <c r="BJ188" s="297"/>
      <c r="BK188" s="297" t="s">
        <v>702</v>
      </c>
      <c r="BL188" s="297"/>
      <c r="BM188" s="297"/>
    </row>
    <row r="189" spans="2:65" ht="16.5" thickBot="1">
      <c r="B189" s="673" t="s">
        <v>703</v>
      </c>
      <c r="C189" s="545" t="s">
        <v>128</v>
      </c>
      <c r="D189" s="674" t="s">
        <v>128</v>
      </c>
      <c r="E189" s="666" t="s">
        <v>167</v>
      </c>
      <c r="F189" s="542" t="s">
        <v>704</v>
      </c>
      <c r="G189" s="675" t="s">
        <v>674</v>
      </c>
      <c r="H189" s="542" t="s">
        <v>167</v>
      </c>
      <c r="I189" s="542" t="s">
        <v>704</v>
      </c>
      <c r="J189" s="542" t="s">
        <v>674</v>
      </c>
      <c r="K189" s="545" t="s">
        <v>128</v>
      </c>
      <c r="L189" s="674" t="s">
        <v>128</v>
      </c>
      <c r="M189" s="542" t="s">
        <v>167</v>
      </c>
      <c r="N189" s="542" t="s">
        <v>704</v>
      </c>
      <c r="O189" s="542" t="s">
        <v>674</v>
      </c>
      <c r="P189" s="666" t="s">
        <v>167</v>
      </c>
      <c r="Q189" s="542" t="s">
        <v>704</v>
      </c>
      <c r="R189" s="546" t="s">
        <v>674</v>
      </c>
      <c r="BA189" s="322" t="s">
        <v>973</v>
      </c>
      <c r="BB189" s="322"/>
      <c r="BC189" s="322"/>
      <c r="BD189" s="322" t="s">
        <v>973</v>
      </c>
      <c r="BE189" s="322"/>
      <c r="BF189" s="322"/>
      <c r="BG189" s="322"/>
      <c r="BH189" s="322"/>
      <c r="BI189" s="322" t="s">
        <v>973</v>
      </c>
      <c r="BJ189" s="322"/>
      <c r="BK189" s="322"/>
      <c r="BL189" s="322" t="s">
        <v>973</v>
      </c>
      <c r="BM189" s="322"/>
    </row>
    <row r="190" spans="2:65">
      <c r="B190" s="676" t="s">
        <v>143</v>
      </c>
      <c r="C190" s="606">
        <v>711.87973207593382</v>
      </c>
      <c r="D190" s="614">
        <v>521.7980363486048</v>
      </c>
      <c r="E190" s="595">
        <v>2.9775703307541388</v>
      </c>
      <c r="F190" s="235">
        <v>1</v>
      </c>
      <c r="G190" s="785">
        <v>3</v>
      </c>
      <c r="H190" s="594">
        <v>6.3515671966931668</v>
      </c>
      <c r="I190" s="235">
        <v>22</v>
      </c>
      <c r="J190" s="235">
        <v>14</v>
      </c>
      <c r="K190" s="606">
        <v>255.8354900986798</v>
      </c>
      <c r="L190" s="614">
        <v>53.280489792263353</v>
      </c>
      <c r="M190" s="594">
        <v>1.902809089863714</v>
      </c>
      <c r="N190" s="235">
        <v>29</v>
      </c>
      <c r="O190" s="235">
        <v>7</v>
      </c>
      <c r="P190" s="595">
        <v>2.0778820707979389</v>
      </c>
      <c r="Q190" s="235">
        <v>22</v>
      </c>
      <c r="R190" s="789">
        <v>15</v>
      </c>
      <c r="BA190" s="516" t="s">
        <v>1044</v>
      </c>
      <c r="BB190" s="147"/>
      <c r="BC190" s="147"/>
      <c r="BD190" s="516" t="s">
        <v>974</v>
      </c>
      <c r="BE190" s="147"/>
      <c r="BF190" s="147"/>
      <c r="BG190" s="147"/>
      <c r="BH190" s="147"/>
      <c r="BI190" s="516" t="s">
        <v>975</v>
      </c>
      <c r="BJ190" s="147"/>
      <c r="BK190" s="147"/>
      <c r="BL190" s="516" t="s">
        <v>976</v>
      </c>
      <c r="BM190" s="147"/>
    </row>
    <row r="191" spans="2:65">
      <c r="B191" s="676" t="s">
        <v>145</v>
      </c>
      <c r="C191" s="606">
        <v>682.6319645677064</v>
      </c>
      <c r="D191" s="614">
        <v>387.49812256271707</v>
      </c>
      <c r="E191" s="595">
        <v>3.0666431562516387</v>
      </c>
      <c r="F191" s="235">
        <v>9</v>
      </c>
      <c r="G191" s="785">
        <v>6</v>
      </c>
      <c r="H191" s="594">
        <v>5.5372543253138611</v>
      </c>
      <c r="I191" s="235">
        <v>2</v>
      </c>
      <c r="J191" s="235">
        <v>14</v>
      </c>
      <c r="K191" s="606">
        <v>294.18143228612269</v>
      </c>
      <c r="L191" s="614">
        <v>12.339110488924179</v>
      </c>
      <c r="M191" s="594">
        <v>2.6874896063526754</v>
      </c>
      <c r="N191" s="235">
        <v>9</v>
      </c>
      <c r="O191" s="235">
        <v>6</v>
      </c>
      <c r="P191" s="595">
        <v>0.97943099104329445</v>
      </c>
      <c r="Q191" s="235">
        <v>15</v>
      </c>
      <c r="R191" s="789">
        <v>15</v>
      </c>
      <c r="BA191" s="516" t="s">
        <v>977</v>
      </c>
      <c r="BB191" s="147"/>
      <c r="BC191" s="147"/>
      <c r="BD191" s="516" t="s">
        <v>978</v>
      </c>
      <c r="BE191" s="147"/>
      <c r="BF191" s="147"/>
      <c r="BG191" s="147"/>
      <c r="BH191" s="147"/>
      <c r="BI191" s="516" t="s">
        <v>977</v>
      </c>
      <c r="BJ191" s="147"/>
      <c r="BK191" s="147"/>
      <c r="BL191" s="516" t="s">
        <v>979</v>
      </c>
      <c r="BM191" s="147"/>
    </row>
    <row r="192" spans="2:65">
      <c r="B192" s="676" t="s">
        <v>147</v>
      </c>
      <c r="C192" s="606">
        <v>472.21667115034046</v>
      </c>
      <c r="D192" s="614">
        <v>484.36112966085989</v>
      </c>
      <c r="E192" s="595">
        <v>2.1145564832492303</v>
      </c>
      <c r="F192" s="235">
        <v>17</v>
      </c>
      <c r="G192" s="785">
        <v>6</v>
      </c>
      <c r="H192" s="594">
        <v>5.0085325325644448</v>
      </c>
      <c r="I192" s="235">
        <v>9</v>
      </c>
      <c r="J192" s="235">
        <v>14</v>
      </c>
      <c r="K192" s="606">
        <v>125.54241914544262</v>
      </c>
      <c r="L192" s="614">
        <v>65.386199586116263</v>
      </c>
      <c r="M192" s="594">
        <v>1.7443477401977749</v>
      </c>
      <c r="N192" s="235">
        <v>17</v>
      </c>
      <c r="O192" s="235">
        <v>6</v>
      </c>
      <c r="P192" s="595">
        <v>1.4930582677108557</v>
      </c>
      <c r="Q192" s="235">
        <v>11</v>
      </c>
      <c r="R192" s="789">
        <v>14</v>
      </c>
      <c r="BA192" s="516" t="s">
        <v>980</v>
      </c>
      <c r="BB192" s="147"/>
      <c r="BC192" s="147"/>
      <c r="BD192" s="516" t="s">
        <v>981</v>
      </c>
      <c r="BE192" s="147"/>
      <c r="BF192" s="147"/>
      <c r="BG192" s="147"/>
      <c r="BH192" s="147"/>
      <c r="BI192" s="516" t="s">
        <v>980</v>
      </c>
      <c r="BJ192" s="147"/>
      <c r="BK192" s="147"/>
      <c r="BL192" s="516" t="s">
        <v>982</v>
      </c>
      <c r="BM192" s="147"/>
    </row>
    <row r="193" spans="2:65">
      <c r="B193" s="676" t="s">
        <v>149</v>
      </c>
      <c r="C193" s="606">
        <v>510.12438849059777</v>
      </c>
      <c r="D193" s="614">
        <v>240.46105063040042</v>
      </c>
      <c r="E193" s="595">
        <v>2.3222876020014307</v>
      </c>
      <c r="F193" s="235">
        <v>11</v>
      </c>
      <c r="G193" s="785">
        <v>5</v>
      </c>
      <c r="H193" s="594">
        <v>3.9307295208213056</v>
      </c>
      <c r="I193" s="235">
        <v>12</v>
      </c>
      <c r="J193" s="235">
        <v>14</v>
      </c>
      <c r="K193" s="606">
        <v>268.65431060493762</v>
      </c>
      <c r="L193" s="614">
        <v>18.469442165925749</v>
      </c>
      <c r="M193" s="594">
        <v>2.003638658557386</v>
      </c>
      <c r="N193" s="235">
        <v>3</v>
      </c>
      <c r="O193" s="235">
        <v>4</v>
      </c>
      <c r="P193" s="595">
        <v>0.95261994138576389</v>
      </c>
      <c r="Q193" s="235">
        <v>7</v>
      </c>
      <c r="R193" s="789">
        <v>15</v>
      </c>
      <c r="BA193" s="516" t="s">
        <v>983</v>
      </c>
      <c r="BB193" s="147"/>
      <c r="BC193" s="147"/>
      <c r="BD193" s="516" t="s">
        <v>984</v>
      </c>
      <c r="BE193" s="147"/>
      <c r="BF193" s="147"/>
      <c r="BG193" s="147"/>
      <c r="BH193" s="147"/>
      <c r="BI193" s="516" t="s">
        <v>985</v>
      </c>
      <c r="BJ193" s="147"/>
      <c r="BK193" s="147"/>
      <c r="BL193" s="516" t="s">
        <v>986</v>
      </c>
      <c r="BM193" s="147"/>
    </row>
    <row r="194" spans="2:65">
      <c r="B194" s="676" t="s">
        <v>151</v>
      </c>
      <c r="C194" s="606">
        <v>136.81917222377049</v>
      </c>
      <c r="D194" s="614">
        <v>339.9138828752391</v>
      </c>
      <c r="E194" s="595">
        <v>1.6241275763121277</v>
      </c>
      <c r="F194" s="235">
        <v>1</v>
      </c>
      <c r="G194" s="785">
        <v>5</v>
      </c>
      <c r="H194" s="594">
        <v>3.0863626002491671</v>
      </c>
      <c r="I194" s="235">
        <v>10</v>
      </c>
      <c r="J194" s="235">
        <v>13</v>
      </c>
      <c r="K194" s="606">
        <v>33.413922856179965</v>
      </c>
      <c r="L194" s="614">
        <v>114.48736189713124</v>
      </c>
      <c r="M194" s="594">
        <v>1.2682445636841055</v>
      </c>
      <c r="N194" s="235">
        <v>1</v>
      </c>
      <c r="O194" s="235">
        <v>5</v>
      </c>
      <c r="P194" s="595">
        <v>1.5338523322635667</v>
      </c>
      <c r="Q194" s="235">
        <v>11</v>
      </c>
      <c r="R194" s="789">
        <v>14</v>
      </c>
      <c r="BA194" s="516" t="s">
        <v>987</v>
      </c>
      <c r="BB194" s="147"/>
      <c r="BC194" s="147"/>
      <c r="BD194" s="516" t="s">
        <v>988</v>
      </c>
      <c r="BE194" s="147"/>
      <c r="BF194" s="147"/>
      <c r="BG194" s="147"/>
      <c r="BH194" s="147"/>
      <c r="BI194" s="516" t="s">
        <v>987</v>
      </c>
      <c r="BJ194" s="147"/>
      <c r="BK194" s="147"/>
      <c r="BL194" s="516" t="s">
        <v>989</v>
      </c>
      <c r="BM194" s="147"/>
    </row>
    <row r="195" spans="2:65">
      <c r="B195" s="676" t="s">
        <v>153</v>
      </c>
      <c r="C195" s="606">
        <v>10.081226086637937</v>
      </c>
      <c r="D195" s="614">
        <v>539.60499000095388</v>
      </c>
      <c r="E195" s="595">
        <v>0.7324294301144999</v>
      </c>
      <c r="F195" s="235">
        <v>9</v>
      </c>
      <c r="G195" s="785">
        <v>5</v>
      </c>
      <c r="H195" s="594">
        <v>3.4487326804979164</v>
      </c>
      <c r="I195" s="235">
        <v>13</v>
      </c>
      <c r="J195" s="235">
        <v>13</v>
      </c>
      <c r="K195" s="606">
        <v>0</v>
      </c>
      <c r="L195" s="614">
        <v>401.33438809179654</v>
      </c>
      <c r="M195" s="594">
        <v>0</v>
      </c>
      <c r="N195" s="235">
        <v>1</v>
      </c>
      <c r="O195" s="235">
        <v>1</v>
      </c>
      <c r="P195" s="595">
        <v>1.9655826116810278</v>
      </c>
      <c r="Q195" s="235">
        <v>14</v>
      </c>
      <c r="R195" s="789">
        <v>14</v>
      </c>
      <c r="BA195" s="516" t="s">
        <v>990</v>
      </c>
      <c r="BB195" s="147"/>
      <c r="BC195" s="147"/>
      <c r="BD195" s="516" t="s">
        <v>1045</v>
      </c>
      <c r="BE195" s="147"/>
      <c r="BF195" s="147"/>
      <c r="BG195" s="147"/>
      <c r="BH195" s="147"/>
      <c r="BI195" s="516" t="s">
        <v>991</v>
      </c>
      <c r="BJ195" s="147"/>
      <c r="BK195" s="147"/>
      <c r="BL195" s="516" t="s">
        <v>992</v>
      </c>
      <c r="BM195" s="147"/>
    </row>
    <row r="196" spans="2:65">
      <c r="B196" s="676" t="s">
        <v>155</v>
      </c>
      <c r="C196" s="606">
        <v>12.018218893735234</v>
      </c>
      <c r="D196" s="614">
        <v>536.38344097531501</v>
      </c>
      <c r="E196" s="595">
        <v>0.5144490757031166</v>
      </c>
      <c r="F196" s="235">
        <v>26</v>
      </c>
      <c r="G196" s="785">
        <v>5</v>
      </c>
      <c r="H196" s="594">
        <v>3.6283710456183056</v>
      </c>
      <c r="I196" s="235">
        <v>17</v>
      </c>
      <c r="J196" s="235">
        <v>14</v>
      </c>
      <c r="K196" s="606">
        <v>0</v>
      </c>
      <c r="L196" s="614">
        <v>398.70635548270553</v>
      </c>
      <c r="M196" s="594">
        <v>0</v>
      </c>
      <c r="N196" s="235">
        <v>1</v>
      </c>
      <c r="O196" s="235">
        <v>1</v>
      </c>
      <c r="P196" s="595">
        <v>2.0680600424329776</v>
      </c>
      <c r="Q196" s="235">
        <v>17</v>
      </c>
      <c r="R196" s="789">
        <v>15</v>
      </c>
      <c r="BA196" s="516" t="s">
        <v>993</v>
      </c>
      <c r="BB196" s="147"/>
      <c r="BC196" s="147"/>
      <c r="BD196" s="516" t="s">
        <v>994</v>
      </c>
      <c r="BE196" s="147"/>
      <c r="BF196" s="147"/>
      <c r="BG196" s="147"/>
      <c r="BH196" s="147"/>
      <c r="BI196" s="516" t="s">
        <v>995</v>
      </c>
      <c r="BJ196" s="147"/>
      <c r="BK196" s="147"/>
      <c r="BL196" s="516" t="s">
        <v>996</v>
      </c>
      <c r="BM196" s="147"/>
    </row>
    <row r="197" spans="2:65">
      <c r="B197" s="676" t="s">
        <v>157</v>
      </c>
      <c r="C197" s="606">
        <v>6.5877489389745971</v>
      </c>
      <c r="D197" s="614">
        <v>648.50131104511024</v>
      </c>
      <c r="E197" s="595">
        <v>0.4785235323409695</v>
      </c>
      <c r="F197" s="235">
        <v>17</v>
      </c>
      <c r="G197" s="785">
        <v>6</v>
      </c>
      <c r="H197" s="594">
        <v>4.6719597500999726</v>
      </c>
      <c r="I197" s="235">
        <v>26</v>
      </c>
      <c r="J197" s="235">
        <v>14</v>
      </c>
      <c r="K197" s="606">
        <v>0</v>
      </c>
      <c r="L197" s="614">
        <v>510.31742760543426</v>
      </c>
      <c r="M197" s="594">
        <v>0</v>
      </c>
      <c r="N197" s="235">
        <v>1</v>
      </c>
      <c r="O197" s="235">
        <v>1</v>
      </c>
      <c r="P197" s="595">
        <v>2.5257826864474056</v>
      </c>
      <c r="Q197" s="235">
        <v>29</v>
      </c>
      <c r="R197" s="789">
        <v>15</v>
      </c>
      <c r="BA197" s="516" t="s">
        <v>997</v>
      </c>
      <c r="BB197" s="147"/>
      <c r="BC197" s="147"/>
      <c r="BD197" s="516" t="s">
        <v>998</v>
      </c>
      <c r="BE197" s="147"/>
      <c r="BF197" s="147"/>
      <c r="BG197" s="147"/>
      <c r="BH197" s="147"/>
      <c r="BI197" s="516" t="s">
        <v>999</v>
      </c>
      <c r="BJ197" s="147"/>
      <c r="BK197" s="147"/>
      <c r="BL197" s="516" t="s">
        <v>1000</v>
      </c>
      <c r="BM197" s="147"/>
    </row>
    <row r="198" spans="2:65">
      <c r="B198" s="676" t="s">
        <v>159</v>
      </c>
      <c r="C198" s="606">
        <v>73.316999254862949</v>
      </c>
      <c r="D198" s="614">
        <v>733.70797490865777</v>
      </c>
      <c r="E198" s="595">
        <v>1.1295497813086557</v>
      </c>
      <c r="F198" s="235">
        <v>28</v>
      </c>
      <c r="G198" s="785">
        <v>24</v>
      </c>
      <c r="H198" s="594">
        <v>5.7147972674268885</v>
      </c>
      <c r="I198" s="235">
        <v>30</v>
      </c>
      <c r="J198" s="235">
        <v>13</v>
      </c>
      <c r="K198" s="606">
        <v>0.11241047617275447</v>
      </c>
      <c r="L198" s="614">
        <v>492.83696547998926</v>
      </c>
      <c r="M198" s="594">
        <v>6.4156894330852504E-2</v>
      </c>
      <c r="N198" s="235">
        <v>29</v>
      </c>
      <c r="O198" s="235">
        <v>7</v>
      </c>
      <c r="P198" s="595">
        <v>2.9887641100185558</v>
      </c>
      <c r="Q198" s="235">
        <v>11</v>
      </c>
      <c r="R198" s="789">
        <v>15</v>
      </c>
      <c r="BA198" s="516" t="s">
        <v>1001</v>
      </c>
      <c r="BB198" s="147"/>
      <c r="BC198" s="147"/>
      <c r="BD198" s="516" t="s">
        <v>1002</v>
      </c>
      <c r="BE198" s="147"/>
      <c r="BF198" s="147"/>
      <c r="BG198" s="147"/>
      <c r="BH198" s="147"/>
      <c r="BI198" s="516" t="s">
        <v>1003</v>
      </c>
      <c r="BJ198" s="147"/>
      <c r="BK198" s="147"/>
      <c r="BL198" s="516" t="s">
        <v>1004</v>
      </c>
      <c r="BM198" s="147"/>
    </row>
    <row r="199" spans="2:65">
      <c r="B199" s="676" t="s">
        <v>161</v>
      </c>
      <c r="C199" s="606">
        <v>347.70836289060389</v>
      </c>
      <c r="D199" s="614">
        <v>675.26870117888598</v>
      </c>
      <c r="E199" s="595">
        <v>1.6819964022312111</v>
      </c>
      <c r="F199" s="235">
        <v>15</v>
      </c>
      <c r="G199" s="785">
        <v>5</v>
      </c>
      <c r="H199" s="594">
        <v>6.2221109494864164</v>
      </c>
      <c r="I199" s="235">
        <v>18</v>
      </c>
      <c r="J199" s="235">
        <v>14</v>
      </c>
      <c r="K199" s="606">
        <v>81.090474922385098</v>
      </c>
      <c r="L199" s="614">
        <v>292.66548479732757</v>
      </c>
      <c r="M199" s="594">
        <v>1.3258428814740166</v>
      </c>
      <c r="N199" s="788">
        <v>7</v>
      </c>
      <c r="O199" s="235">
        <v>7</v>
      </c>
      <c r="P199" s="595">
        <v>3.040447251546055</v>
      </c>
      <c r="Q199" s="235">
        <v>1</v>
      </c>
      <c r="R199" s="789">
        <v>14</v>
      </c>
      <c r="BA199" s="516" t="s">
        <v>1005</v>
      </c>
      <c r="BB199" s="147"/>
      <c r="BC199" s="147"/>
      <c r="BD199" s="516" t="s">
        <v>1006</v>
      </c>
      <c r="BE199" s="147"/>
      <c r="BF199" s="147"/>
      <c r="BG199" s="147"/>
      <c r="BH199" s="147"/>
      <c r="BI199" s="516" t="s">
        <v>1007</v>
      </c>
      <c r="BJ199" s="147"/>
      <c r="BK199" s="147"/>
      <c r="BL199" s="516" t="s">
        <v>1008</v>
      </c>
      <c r="BM199" s="147"/>
    </row>
    <row r="200" spans="2:65">
      <c r="B200" s="676" t="s">
        <v>163</v>
      </c>
      <c r="C200" s="606">
        <v>625.25956117356077</v>
      </c>
      <c r="D200" s="614">
        <v>437.68138875487352</v>
      </c>
      <c r="E200" s="595">
        <v>3.1061123809166946</v>
      </c>
      <c r="F200" s="235">
        <v>26</v>
      </c>
      <c r="G200" s="785">
        <v>7</v>
      </c>
      <c r="H200" s="594">
        <v>6.193976005662666</v>
      </c>
      <c r="I200" s="235">
        <v>28</v>
      </c>
      <c r="J200" s="235">
        <v>13</v>
      </c>
      <c r="K200" s="606">
        <v>296.98739729903139</v>
      </c>
      <c r="L200" s="614">
        <v>67.982834602178244</v>
      </c>
      <c r="M200" s="594">
        <v>2.3161391069997248</v>
      </c>
      <c r="N200" s="235">
        <v>26</v>
      </c>
      <c r="O200" s="235">
        <v>7</v>
      </c>
      <c r="P200" s="595">
        <v>2.0017546132702639</v>
      </c>
      <c r="Q200" s="235">
        <v>20</v>
      </c>
      <c r="R200" s="789">
        <v>15</v>
      </c>
      <c r="BA200" s="516" t="s">
        <v>1009</v>
      </c>
      <c r="BB200" s="147"/>
      <c r="BC200" s="147"/>
      <c r="BD200" s="516" t="s">
        <v>1010</v>
      </c>
      <c r="BE200" s="147"/>
      <c r="BF200" s="147"/>
      <c r="BG200" s="147"/>
      <c r="BH200" s="147"/>
      <c r="BI200" s="516" t="s">
        <v>1009</v>
      </c>
      <c r="BJ200" s="147"/>
      <c r="BK200" s="147"/>
      <c r="BL200" s="516" t="s">
        <v>1011</v>
      </c>
      <c r="BM200" s="147"/>
    </row>
    <row r="201" spans="2:65" ht="15.75" thickBot="1">
      <c r="B201" s="677" t="s">
        <v>165</v>
      </c>
      <c r="C201" s="609">
        <v>735.73029178161846</v>
      </c>
      <c r="D201" s="615">
        <v>481.85937266711051</v>
      </c>
      <c r="E201" s="616">
        <v>3.2044263169308609</v>
      </c>
      <c r="F201" s="600">
        <v>31</v>
      </c>
      <c r="G201" s="786">
        <v>24</v>
      </c>
      <c r="H201" s="601">
        <v>6.2509574559818333</v>
      </c>
      <c r="I201" s="600">
        <v>1</v>
      </c>
      <c r="J201" s="600">
        <v>14</v>
      </c>
      <c r="K201" s="609">
        <v>307.86881153329045</v>
      </c>
      <c r="L201" s="615">
        <v>60.93530772348165</v>
      </c>
      <c r="M201" s="601">
        <v>2.1748745583667448</v>
      </c>
      <c r="N201" s="600">
        <v>31</v>
      </c>
      <c r="O201" s="600">
        <v>7</v>
      </c>
      <c r="P201" s="616">
        <v>1.9681552954349222</v>
      </c>
      <c r="Q201" s="600">
        <v>2</v>
      </c>
      <c r="R201" s="787">
        <v>15</v>
      </c>
      <c r="BA201" s="516" t="s">
        <v>970</v>
      </c>
      <c r="BB201" s="147"/>
      <c r="BC201" s="147"/>
      <c r="BD201" s="516" t="s">
        <v>1012</v>
      </c>
      <c r="BE201" s="147"/>
      <c r="BF201" s="147"/>
      <c r="BG201" s="147"/>
      <c r="BH201" s="147"/>
      <c r="BI201" s="516" t="s">
        <v>1013</v>
      </c>
      <c r="BJ201" s="147"/>
      <c r="BK201" s="147"/>
      <c r="BL201" s="516" t="s">
        <v>1014</v>
      </c>
      <c r="BM201" s="147"/>
    </row>
    <row r="202" spans="2:65">
      <c r="O202" s="259"/>
      <c r="P202" s="259"/>
      <c r="Q202" s="259"/>
      <c r="R202" s="258"/>
      <c r="S202" s="258"/>
      <c r="T202" s="258"/>
      <c r="U202" s="258"/>
    </row>
    <row r="203" spans="2:65">
      <c r="B203" s="818" t="s">
        <v>1115</v>
      </c>
      <c r="C203">
        <f>SUM(C190:C201)</f>
        <v>4324.3743375283429</v>
      </c>
      <c r="D203">
        <f>SUM(D190:D201)</f>
        <v>6027.0394016087275</v>
      </c>
      <c r="K203">
        <f t="shared" ref="K203:L203" si="0">SUM(K190:K201)</f>
        <v>1663.6866692222422</v>
      </c>
      <c r="L203">
        <f t="shared" si="0"/>
        <v>2488.741367713274</v>
      </c>
      <c r="O203" s="259"/>
      <c r="P203" s="259"/>
      <c r="Q203" s="259"/>
      <c r="R203" s="258"/>
      <c r="S203" s="258"/>
      <c r="T203" s="258"/>
      <c r="U203" s="258"/>
    </row>
    <row r="204" spans="2:65">
      <c r="B204" s="818" t="s">
        <v>255</v>
      </c>
      <c r="E204">
        <f>MAX(E190:E201)</f>
        <v>3.2044263169308609</v>
      </c>
      <c r="H204">
        <f>MAX(H190:H201)</f>
        <v>6.3515671966931668</v>
      </c>
      <c r="M204">
        <f>MAX(M190:M201)</f>
        <v>2.6874896063526754</v>
      </c>
      <c r="O204" s="259"/>
      <c r="P204">
        <f>MAX(P190:P201)</f>
        <v>3.040447251546055</v>
      </c>
      <c r="Q204" s="259"/>
      <c r="R204" s="258"/>
      <c r="S204" s="258"/>
      <c r="T204" s="258"/>
      <c r="U204" s="258"/>
    </row>
    <row r="205" spans="2:65">
      <c r="O205" s="259"/>
      <c r="P205" s="259"/>
      <c r="Q205" s="259"/>
      <c r="R205" s="258"/>
      <c r="S205" s="258"/>
      <c r="T205" s="258"/>
      <c r="U205" s="258"/>
    </row>
    <row r="206" spans="2:65">
      <c r="O206" s="259"/>
      <c r="P206" s="259"/>
      <c r="Q206" s="259"/>
      <c r="R206" s="258"/>
      <c r="S206" s="258"/>
      <c r="T206" s="258"/>
      <c r="U206" s="258"/>
    </row>
    <row r="207" spans="2:65">
      <c r="O207" s="259"/>
      <c r="P207" s="259"/>
      <c r="Q207" s="259"/>
      <c r="R207" s="258"/>
      <c r="S207" s="258"/>
      <c r="T207" s="258"/>
      <c r="U207" s="258"/>
    </row>
    <row r="208" spans="2:65">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6.5" thickBot="1">
      <c r="B225" s="135" t="s">
        <v>957</v>
      </c>
      <c r="L225" s="687"/>
    </row>
    <row r="226" spans="2:20">
      <c r="B226" s="276"/>
      <c r="C226" s="279" t="s">
        <v>705</v>
      </c>
      <c r="D226" s="279"/>
      <c r="E226" s="280"/>
      <c r="F226" s="280"/>
      <c r="G226" s="280"/>
      <c r="H226" s="309"/>
      <c r="I226" s="549"/>
      <c r="J226" s="550" t="s">
        <v>706</v>
      </c>
      <c r="K226" s="541"/>
      <c r="L226" s="299"/>
      <c r="M226" s="548"/>
      <c r="N226" s="548" t="s">
        <v>930</v>
      </c>
      <c r="O226" s="548"/>
      <c r="P226" s="548"/>
      <c r="Q226" s="548"/>
      <c r="R226" s="688"/>
      <c r="S226" s="548"/>
      <c r="T226" s="661"/>
    </row>
    <row r="227" spans="2:20" ht="15.75">
      <c r="B227" s="282"/>
      <c r="C227" s="314"/>
      <c r="D227" s="315" t="s">
        <v>1046</v>
      </c>
      <c r="F227" s="316"/>
      <c r="G227" s="317" t="s">
        <v>1047</v>
      </c>
      <c r="H227" s="297"/>
      <c r="I227" s="554" t="s">
        <v>707</v>
      </c>
      <c r="J227" s="679" t="s">
        <v>708</v>
      </c>
      <c r="K227" s="555" t="s">
        <v>709</v>
      </c>
      <c r="L227" s="680" t="s">
        <v>931</v>
      </c>
      <c r="M227" s="681"/>
      <c r="N227" s="672"/>
      <c r="O227" s="681" t="s">
        <v>958</v>
      </c>
      <c r="P227" s="681"/>
      <c r="Q227" s="265"/>
      <c r="R227" s="689" t="s">
        <v>932</v>
      </c>
      <c r="S227" s="681"/>
      <c r="T227" s="664"/>
    </row>
    <row r="228" spans="2:20">
      <c r="B228" s="321" t="s">
        <v>710</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thickBot="1">
      <c r="B229" s="323" t="s">
        <v>83</v>
      </c>
      <c r="C229" s="543" t="s">
        <v>924</v>
      </c>
      <c r="D229" s="285" t="s">
        <v>711</v>
      </c>
      <c r="E229" s="285" t="s">
        <v>711</v>
      </c>
      <c r="F229" s="553" t="s">
        <v>924</v>
      </c>
      <c r="G229" s="285" t="s">
        <v>711</v>
      </c>
      <c r="H229" s="285" t="s">
        <v>711</v>
      </c>
      <c r="I229" s="545" t="s">
        <v>680</v>
      </c>
      <c r="J229" s="542" t="s">
        <v>680</v>
      </c>
      <c r="K229" s="546" t="s">
        <v>680</v>
      </c>
      <c r="L229" s="545" t="s">
        <v>924</v>
      </c>
      <c r="M229" s="542" t="s">
        <v>924</v>
      </c>
      <c r="N229" s="675" t="s">
        <v>924</v>
      </c>
      <c r="O229" s="542" t="s">
        <v>924</v>
      </c>
      <c r="P229" s="542" t="s">
        <v>924</v>
      </c>
      <c r="Q229" s="542" t="s">
        <v>924</v>
      </c>
      <c r="R229" s="666" t="s">
        <v>924</v>
      </c>
      <c r="S229" s="542" t="s">
        <v>924</v>
      </c>
      <c r="T229" s="546" t="s">
        <v>924</v>
      </c>
    </row>
    <row r="230" spans="2:20">
      <c r="B230" s="324">
        <v>1</v>
      </c>
      <c r="C230" s="603">
        <v>0</v>
      </c>
      <c r="D230" s="617">
        <v>0</v>
      </c>
      <c r="E230" s="617">
        <v>0</v>
      </c>
      <c r="F230" s="604">
        <v>0</v>
      </c>
      <c r="G230" s="617">
        <v>0</v>
      </c>
      <c r="H230" s="617">
        <v>0</v>
      </c>
      <c r="I230" s="606">
        <v>-22.9658810967317</v>
      </c>
      <c r="J230" s="618">
        <v>-1.1699788763841099</v>
      </c>
      <c r="K230" s="619">
        <v>4.3575263717453199</v>
      </c>
      <c r="L230" s="606">
        <v>0</v>
      </c>
      <c r="M230" s="618">
        <v>0</v>
      </c>
      <c r="N230" s="620">
        <v>0</v>
      </c>
      <c r="O230" s="618">
        <v>0</v>
      </c>
      <c r="P230" s="618">
        <v>0</v>
      </c>
      <c r="Q230" s="618">
        <v>0</v>
      </c>
      <c r="R230" s="607">
        <v>0</v>
      </c>
      <c r="S230" s="618">
        <v>0</v>
      </c>
      <c r="T230" s="619">
        <v>0</v>
      </c>
    </row>
    <row r="231" spans="2:20">
      <c r="B231" s="326">
        <v>2</v>
      </c>
      <c r="C231" s="606">
        <v>0</v>
      </c>
      <c r="D231" s="618">
        <v>0</v>
      </c>
      <c r="E231" s="618">
        <v>0</v>
      </c>
      <c r="F231" s="607">
        <v>0</v>
      </c>
      <c r="G231" s="618">
        <v>0</v>
      </c>
      <c r="H231" s="618">
        <v>0</v>
      </c>
      <c r="I231" s="606">
        <v>-24.135805686860198</v>
      </c>
      <c r="J231" s="618">
        <v>-1.18792314663725</v>
      </c>
      <c r="K231" s="619">
        <v>3.85783296556516</v>
      </c>
      <c r="L231" s="606">
        <v>0</v>
      </c>
      <c r="M231" s="618">
        <v>0</v>
      </c>
      <c r="N231" s="620">
        <v>0</v>
      </c>
      <c r="O231" s="618">
        <v>0</v>
      </c>
      <c r="P231" s="618">
        <v>0</v>
      </c>
      <c r="Q231" s="618">
        <v>0</v>
      </c>
      <c r="R231" s="607">
        <v>0</v>
      </c>
      <c r="S231" s="618">
        <v>0</v>
      </c>
      <c r="T231" s="619">
        <v>0</v>
      </c>
    </row>
    <row r="232" spans="2:20">
      <c r="B232" s="326">
        <v>3</v>
      </c>
      <c r="C232" s="606">
        <v>0</v>
      </c>
      <c r="D232" s="618">
        <v>0</v>
      </c>
      <c r="E232" s="618">
        <v>0</v>
      </c>
      <c r="F232" s="607">
        <v>0</v>
      </c>
      <c r="G232" s="618">
        <v>0</v>
      </c>
      <c r="H232" s="618">
        <v>0</v>
      </c>
      <c r="I232" s="606">
        <v>-25.316179719709499</v>
      </c>
      <c r="J232" s="618">
        <v>-1.2610216444498501</v>
      </c>
      <c r="K232" s="619">
        <v>2.9526399291609802</v>
      </c>
      <c r="L232" s="606">
        <v>0</v>
      </c>
      <c r="M232" s="618">
        <v>0</v>
      </c>
      <c r="N232" s="620">
        <v>0</v>
      </c>
      <c r="O232" s="618">
        <v>0</v>
      </c>
      <c r="P232" s="618">
        <v>0</v>
      </c>
      <c r="Q232" s="618">
        <v>0</v>
      </c>
      <c r="R232" s="607">
        <v>0</v>
      </c>
      <c r="S232" s="618">
        <v>0</v>
      </c>
      <c r="T232" s="619">
        <v>0</v>
      </c>
    </row>
    <row r="233" spans="2:20">
      <c r="B233" s="326">
        <v>4</v>
      </c>
      <c r="C233" s="606">
        <v>0</v>
      </c>
      <c r="D233" s="618">
        <v>0</v>
      </c>
      <c r="E233" s="618">
        <v>0</v>
      </c>
      <c r="F233" s="607">
        <v>0</v>
      </c>
      <c r="G233" s="618">
        <v>0</v>
      </c>
      <c r="H233" s="618">
        <v>0</v>
      </c>
      <c r="I233" s="606">
        <v>-27.194661439493</v>
      </c>
      <c r="J233" s="618">
        <v>-1.4437678889813601</v>
      </c>
      <c r="K233" s="619">
        <v>1.8114455099239</v>
      </c>
      <c r="L233" s="606">
        <v>0</v>
      </c>
      <c r="M233" s="618">
        <v>0</v>
      </c>
      <c r="N233" s="620">
        <v>0</v>
      </c>
      <c r="O233" s="618">
        <v>0</v>
      </c>
      <c r="P233" s="618">
        <v>0</v>
      </c>
      <c r="Q233" s="618">
        <v>0</v>
      </c>
      <c r="R233" s="607">
        <v>0</v>
      </c>
      <c r="S233" s="618">
        <v>0</v>
      </c>
      <c r="T233" s="619">
        <v>0</v>
      </c>
    </row>
    <row r="234" spans="2:20">
      <c r="B234" s="326">
        <v>5</v>
      </c>
      <c r="C234" s="606">
        <v>0</v>
      </c>
      <c r="D234" s="618">
        <v>0</v>
      </c>
      <c r="E234" s="618">
        <v>0</v>
      </c>
      <c r="F234" s="607">
        <v>5.6502831139432397</v>
      </c>
      <c r="G234" s="618">
        <v>2.8250450676793601</v>
      </c>
      <c r="H234" s="618">
        <v>2.8250450676793601</v>
      </c>
      <c r="I234" s="606">
        <v>-26.898845036462902</v>
      </c>
      <c r="J234" s="618">
        <v>-1.4437678889813601</v>
      </c>
      <c r="K234" s="619">
        <v>0.744671825744598</v>
      </c>
      <c r="L234" s="606">
        <v>0</v>
      </c>
      <c r="M234" s="618">
        <v>0</v>
      </c>
      <c r="N234" s="620">
        <v>0</v>
      </c>
      <c r="O234" s="618">
        <v>0</v>
      </c>
      <c r="P234" s="618">
        <v>0</v>
      </c>
      <c r="Q234" s="618">
        <v>0</v>
      </c>
      <c r="R234" s="607">
        <v>1.6848952729118498</v>
      </c>
      <c r="S234" s="618">
        <v>0.91674150547866828</v>
      </c>
      <c r="T234" s="619">
        <v>2.1274563511843669</v>
      </c>
    </row>
    <row r="235" spans="2:20">
      <c r="B235" s="326">
        <v>6</v>
      </c>
      <c r="C235" s="606">
        <v>21.25</v>
      </c>
      <c r="D235" s="618">
        <v>10.9831103489645</v>
      </c>
      <c r="E235" s="618">
        <v>10.9831103489645</v>
      </c>
      <c r="F235" s="607">
        <v>103.192589438962</v>
      </c>
      <c r="G235" s="618">
        <v>27.0561634288897</v>
      </c>
      <c r="H235" s="618">
        <v>27.0561634288897</v>
      </c>
      <c r="I235" s="606">
        <v>-26.674182683082002</v>
      </c>
      <c r="J235" s="618">
        <v>-1.4437678889813601</v>
      </c>
      <c r="K235" s="619">
        <v>1.78663102518098</v>
      </c>
      <c r="L235" s="606">
        <v>0</v>
      </c>
      <c r="M235" s="618">
        <v>0</v>
      </c>
      <c r="N235" s="620">
        <v>0</v>
      </c>
      <c r="O235" s="618">
        <v>6.5504762810885326</v>
      </c>
      <c r="P235" s="618">
        <v>3.5640752182474333</v>
      </c>
      <c r="Q235" s="618">
        <v>8.271049596691066</v>
      </c>
      <c r="R235" s="607">
        <v>16.136663583181218</v>
      </c>
      <c r="S235" s="618">
        <v>8.7798627632699002</v>
      </c>
      <c r="T235" s="619">
        <v>20.375181756925667</v>
      </c>
    </row>
    <row r="236" spans="2:20">
      <c r="B236" s="326">
        <v>7</v>
      </c>
      <c r="C236" s="606">
        <v>64.75</v>
      </c>
      <c r="D236" s="618">
        <v>33.822875461191103</v>
      </c>
      <c r="E236" s="618">
        <v>33.822875461191103</v>
      </c>
      <c r="F236" s="607">
        <v>289.864587225077</v>
      </c>
      <c r="G236" s="618">
        <v>55.388510720466101</v>
      </c>
      <c r="H236" s="618">
        <v>55.388510720466101</v>
      </c>
      <c r="I236" s="606">
        <v>-27.388307970852701</v>
      </c>
      <c r="J236" s="618">
        <v>-1.18792314663725</v>
      </c>
      <c r="K236" s="619">
        <v>4.4173065632203103</v>
      </c>
      <c r="L236" s="606">
        <v>0</v>
      </c>
      <c r="M236" s="618">
        <v>0</v>
      </c>
      <c r="N236" s="620">
        <v>0</v>
      </c>
      <c r="O236" s="618">
        <v>20.172422604096834</v>
      </c>
      <c r="P236" s="618">
        <v>10.975695263998217</v>
      </c>
      <c r="Q236" s="618">
        <v>25.47098877765433</v>
      </c>
      <c r="R236" s="607">
        <v>33.034460566394664</v>
      </c>
      <c r="S236" s="618">
        <v>17.973853686451832</v>
      </c>
      <c r="T236" s="619">
        <v>41.711419142667332</v>
      </c>
    </row>
    <row r="237" spans="2:20">
      <c r="B237" s="326">
        <v>8</v>
      </c>
      <c r="C237" s="606">
        <v>114.583333333333</v>
      </c>
      <c r="D237" s="618">
        <v>59.965395626481197</v>
      </c>
      <c r="E237" s="618">
        <v>59.776201852139401</v>
      </c>
      <c r="F237" s="607">
        <v>493.42914839866398</v>
      </c>
      <c r="G237" s="618">
        <v>82.403985939549202</v>
      </c>
      <c r="H237" s="618">
        <v>81.974566569313495</v>
      </c>
      <c r="I237" s="606">
        <v>-26.604064932810399</v>
      </c>
      <c r="J237" s="618">
        <v>-0.87771702681369801</v>
      </c>
      <c r="K237" s="619">
        <v>6.5959957630022199</v>
      </c>
      <c r="L237" s="606">
        <v>109.56307428592716</v>
      </c>
      <c r="M237" s="618">
        <v>58.703593934463335</v>
      </c>
      <c r="N237" s="620">
        <v>144.9620830052805</v>
      </c>
      <c r="O237" s="618">
        <v>35.764176927748501</v>
      </c>
      <c r="P237" s="618">
        <v>19.459076137288502</v>
      </c>
      <c r="Q237" s="618">
        <v>45.158133311351499</v>
      </c>
      <c r="R237" s="607">
        <v>48.902650869742665</v>
      </c>
      <c r="S237" s="618">
        <v>26.607850860361335</v>
      </c>
      <c r="T237" s="619">
        <v>61.749628493069501</v>
      </c>
    </row>
    <row r="238" spans="2:20">
      <c r="B238" s="326">
        <v>9</v>
      </c>
      <c r="C238" s="606">
        <v>160.25</v>
      </c>
      <c r="D238" s="618">
        <v>84.392648100438194</v>
      </c>
      <c r="E238" s="618">
        <v>83.074537951087805</v>
      </c>
      <c r="F238" s="607">
        <v>682.33521420243005</v>
      </c>
      <c r="G238" s="618">
        <v>179.12111671525801</v>
      </c>
      <c r="H238" s="618">
        <v>104.1184698122</v>
      </c>
      <c r="I238" s="606">
        <v>-25.359553154158</v>
      </c>
      <c r="J238" s="618">
        <v>-0.53267087924513101</v>
      </c>
      <c r="K238" s="619">
        <v>8.3914651762311099</v>
      </c>
      <c r="L238" s="606">
        <v>323.79998592558002</v>
      </c>
      <c r="M238" s="618">
        <v>175.19229722682834</v>
      </c>
      <c r="N238" s="620">
        <v>408.86515664009499</v>
      </c>
      <c r="O238" s="618">
        <v>50.332922288474172</v>
      </c>
      <c r="P238" s="618">
        <v>27.385843913095499</v>
      </c>
      <c r="Q238" s="618">
        <v>63.553561409917336</v>
      </c>
      <c r="R238" s="607">
        <v>70.501887940970335</v>
      </c>
      <c r="S238" s="618">
        <v>38.628863417003835</v>
      </c>
      <c r="T238" s="619">
        <v>96.496227610725327</v>
      </c>
    </row>
    <row r="239" spans="2:20">
      <c r="B239" s="326">
        <v>10</v>
      </c>
      <c r="C239" s="606">
        <v>203.25</v>
      </c>
      <c r="D239" s="618">
        <v>108.11456028155099</v>
      </c>
      <c r="E239" s="618">
        <v>104.629003313357</v>
      </c>
      <c r="F239" s="607">
        <v>837.84454791131805</v>
      </c>
      <c r="G239" s="618">
        <v>305.786937582836</v>
      </c>
      <c r="H239" s="618">
        <v>119.483921828978</v>
      </c>
      <c r="I239" s="606">
        <v>-24.494621138429402</v>
      </c>
      <c r="J239" s="618">
        <v>0.65280113951537999</v>
      </c>
      <c r="K239" s="619">
        <v>10.711655583976899</v>
      </c>
      <c r="L239" s="606">
        <v>484.08093546615669</v>
      </c>
      <c r="M239" s="618">
        <v>263.02418504302665</v>
      </c>
      <c r="N239" s="620">
        <v>596.1030628630034</v>
      </c>
      <c r="O239" s="618">
        <v>64.480993112427498</v>
      </c>
      <c r="P239" s="618">
        <v>35.083725173308501</v>
      </c>
      <c r="Q239" s="618">
        <v>81.417818978524167</v>
      </c>
      <c r="R239" s="607">
        <v>116.64399332258834</v>
      </c>
      <c r="S239" s="618">
        <v>63.02829248546734</v>
      </c>
      <c r="T239" s="619">
        <v>170.68477508537168</v>
      </c>
    </row>
    <row r="240" spans="2:20">
      <c r="B240" s="326">
        <v>11</v>
      </c>
      <c r="C240" s="606">
        <v>259.83333333333297</v>
      </c>
      <c r="D240" s="618">
        <v>139.60571555586699</v>
      </c>
      <c r="E240" s="618">
        <v>132.039718764296</v>
      </c>
      <c r="F240" s="607">
        <v>947.99720923548398</v>
      </c>
      <c r="G240" s="618">
        <v>396.71387488079398</v>
      </c>
      <c r="H240" s="618">
        <v>128.24578929037099</v>
      </c>
      <c r="I240" s="606">
        <v>-23.146475330025101</v>
      </c>
      <c r="J240" s="618">
        <v>1.8649920416522801</v>
      </c>
      <c r="K240" s="619">
        <v>12.611334208852099</v>
      </c>
      <c r="L240" s="606">
        <v>591.93512244514329</v>
      </c>
      <c r="M240" s="618">
        <v>322.56766953350501</v>
      </c>
      <c r="N240" s="620">
        <v>720.93699009200998</v>
      </c>
      <c r="O240" s="618">
        <v>83.262746107191006</v>
      </c>
      <c r="P240" s="618">
        <v>45.302765366941166</v>
      </c>
      <c r="Q240" s="618">
        <v>105.13285951396966</v>
      </c>
      <c r="R240" s="607">
        <v>169.44572023860835</v>
      </c>
      <c r="S240" s="618">
        <v>90.475677805094506</v>
      </c>
      <c r="T240" s="619">
        <v>244.31352333007999</v>
      </c>
    </row>
    <row r="241" spans="2:26">
      <c r="B241" s="326">
        <v>12</v>
      </c>
      <c r="C241" s="606">
        <v>276.58333333333297</v>
      </c>
      <c r="D241" s="618">
        <v>149.435869460497</v>
      </c>
      <c r="E241" s="618">
        <v>140.235978374365</v>
      </c>
      <c r="F241" s="607">
        <v>1005.2372645978</v>
      </c>
      <c r="G241" s="618">
        <v>443.51161993343601</v>
      </c>
      <c r="H241" s="618">
        <v>131.546116084255</v>
      </c>
      <c r="I241" s="606">
        <v>-21.791246720083901</v>
      </c>
      <c r="J241" s="618">
        <v>2.0952511035459902</v>
      </c>
      <c r="K241" s="619">
        <v>13.2725859686619</v>
      </c>
      <c r="L241" s="606">
        <v>648.7353634599184</v>
      </c>
      <c r="M241" s="618">
        <v>354.50782681153834</v>
      </c>
      <c r="N241" s="620">
        <v>786.60601539067829</v>
      </c>
      <c r="O241" s="618">
        <v>89.125583495308334</v>
      </c>
      <c r="P241" s="618">
        <v>48.492700349826173</v>
      </c>
      <c r="Q241" s="618">
        <v>112.53565233904283</v>
      </c>
      <c r="R241" s="607">
        <v>201.81584437861167</v>
      </c>
      <c r="S241" s="618">
        <v>107.47867144038582</v>
      </c>
      <c r="T241" s="619">
        <v>286.20687656068998</v>
      </c>
    </row>
    <row r="242" spans="2:26">
      <c r="B242" s="326">
        <v>13</v>
      </c>
      <c r="C242" s="606">
        <v>274.08333333333297</v>
      </c>
      <c r="D242" s="618">
        <v>147.92226854281199</v>
      </c>
      <c r="E242" s="618">
        <v>142.63422040403</v>
      </c>
      <c r="F242" s="607">
        <v>1004.0328195931</v>
      </c>
      <c r="G242" s="618">
        <v>442.65720613591702</v>
      </c>
      <c r="H242" s="618">
        <v>258.93162536995402</v>
      </c>
      <c r="I242" s="606">
        <v>-20.2132474189284</v>
      </c>
      <c r="J242" s="618">
        <v>0.88422013299799096</v>
      </c>
      <c r="K242" s="619">
        <v>13.8950005350544</v>
      </c>
      <c r="L242" s="606">
        <v>654.83843454144835</v>
      </c>
      <c r="M242" s="618">
        <v>357.97648846385829</v>
      </c>
      <c r="N242" s="620">
        <v>793.66991626255174</v>
      </c>
      <c r="O242" s="618">
        <v>88.222851336993998</v>
      </c>
      <c r="P242" s="618">
        <v>48.001529146985327</v>
      </c>
      <c r="Q242" s="618">
        <v>111.39580507701966</v>
      </c>
      <c r="R242" s="607">
        <v>201.23821630943999</v>
      </c>
      <c r="S242" s="618">
        <v>107.1723182427625</v>
      </c>
      <c r="T242" s="619">
        <v>285.46907113766503</v>
      </c>
    </row>
    <row r="243" spans="2:26">
      <c r="B243" s="326">
        <v>14</v>
      </c>
      <c r="C243" s="606">
        <v>255.166666666666</v>
      </c>
      <c r="D243" s="618">
        <v>136.712307482727</v>
      </c>
      <c r="E243" s="618">
        <v>137.73384913168701</v>
      </c>
      <c r="F243" s="607">
        <v>946.14681609577201</v>
      </c>
      <c r="G243" s="618">
        <v>394.89015026102902</v>
      </c>
      <c r="H243" s="618">
        <v>491.65171099928398</v>
      </c>
      <c r="I243" s="606">
        <v>-20.693080312881602</v>
      </c>
      <c r="J243" s="618">
        <v>-0.55213681299905204</v>
      </c>
      <c r="K243" s="619">
        <v>14.391932722810701</v>
      </c>
      <c r="L243" s="606">
        <v>609.26963425261999</v>
      </c>
      <c r="M243" s="618">
        <v>332.26573980839999</v>
      </c>
      <c r="N243" s="620">
        <v>740.93152158058172</v>
      </c>
      <c r="O243" s="618">
        <v>81.537078208716338</v>
      </c>
      <c r="P243" s="618">
        <v>44.363839718185666</v>
      </c>
      <c r="Q243" s="618">
        <v>102.953921042441</v>
      </c>
      <c r="R243" s="607">
        <v>168.17128959532832</v>
      </c>
      <c r="S243" s="618">
        <v>89.807486962178658</v>
      </c>
      <c r="T243" s="619">
        <v>242.65707436482501</v>
      </c>
    </row>
    <row r="244" spans="2:26">
      <c r="B244" s="326">
        <v>15</v>
      </c>
      <c r="C244" s="606">
        <v>222</v>
      </c>
      <c r="D244" s="618">
        <v>117.60822746724099</v>
      </c>
      <c r="E244" s="618">
        <v>123.30770736321</v>
      </c>
      <c r="F244" s="607">
        <v>835.47787230450297</v>
      </c>
      <c r="G244" s="618">
        <v>303.16775250422899</v>
      </c>
      <c r="H244" s="618">
        <v>683.85764235176305</v>
      </c>
      <c r="I244" s="606">
        <v>-21.766432507607099</v>
      </c>
      <c r="J244" s="618">
        <v>-2.0360830201720201</v>
      </c>
      <c r="K244" s="619">
        <v>14.8999803119777</v>
      </c>
      <c r="L244" s="606">
        <v>513.04327069150838</v>
      </c>
      <c r="M244" s="618">
        <v>278.94300663106668</v>
      </c>
      <c r="N244" s="620">
        <v>629.53842260224667</v>
      </c>
      <c r="O244" s="618">
        <v>70.143145248254669</v>
      </c>
      <c r="P244" s="618">
        <v>38.16446850299733</v>
      </c>
      <c r="Q244" s="618">
        <v>88.567213790416346</v>
      </c>
      <c r="R244" s="607">
        <v>115.27232935723499</v>
      </c>
      <c r="S244" s="618">
        <v>62.31777028000883</v>
      </c>
      <c r="T244" s="619">
        <v>168.667795221635</v>
      </c>
    </row>
    <row r="245" spans="2:26">
      <c r="B245" s="326">
        <v>16</v>
      </c>
      <c r="C245" s="606">
        <v>172</v>
      </c>
      <c r="D245" s="618">
        <v>90.000691700162307</v>
      </c>
      <c r="E245" s="618">
        <v>96.870711968369505</v>
      </c>
      <c r="F245" s="607">
        <v>679.25953638355998</v>
      </c>
      <c r="G245" s="618">
        <v>175.52884141727</v>
      </c>
      <c r="H245" s="618">
        <v>811.97811743512602</v>
      </c>
      <c r="I245" s="606">
        <v>-22.207412069977899</v>
      </c>
      <c r="J245" s="618">
        <v>-1.9973831573543399</v>
      </c>
      <c r="K245" s="619">
        <v>14.776907315986801</v>
      </c>
      <c r="L245" s="606">
        <v>366.66409208254663</v>
      </c>
      <c r="M245" s="618">
        <v>198.66726431998165</v>
      </c>
      <c r="N245" s="620">
        <v>459.36385486313333</v>
      </c>
      <c r="O245" s="618">
        <v>53.677635709000498</v>
      </c>
      <c r="P245" s="618">
        <v>29.205682609199499</v>
      </c>
      <c r="Q245" s="618">
        <v>67.776810132725331</v>
      </c>
      <c r="R245" s="607">
        <v>69.614754878169506</v>
      </c>
      <c r="S245" s="618">
        <v>38.141637357962665</v>
      </c>
      <c r="T245" s="619">
        <v>94.968175650295166</v>
      </c>
    </row>
    <row r="246" spans="2:26">
      <c r="B246" s="326">
        <v>17</v>
      </c>
      <c r="C246" s="606">
        <v>101.916666666666</v>
      </c>
      <c r="D246" s="618">
        <v>53.261747156873597</v>
      </c>
      <c r="E246" s="618">
        <v>54.934923342306298</v>
      </c>
      <c r="F246" s="607">
        <v>489.971574114166</v>
      </c>
      <c r="G246" s="618">
        <v>81.514163892755306</v>
      </c>
      <c r="H246" s="618">
        <v>853.44056232717503</v>
      </c>
      <c r="I246" s="606">
        <v>-22.931957791281601</v>
      </c>
      <c r="J246" s="618">
        <v>-1.82987380670197</v>
      </c>
      <c r="K246" s="619">
        <v>14.469224826009601</v>
      </c>
      <c r="L246" s="606">
        <v>178.37470356257165</v>
      </c>
      <c r="M246" s="618">
        <v>95.785698167052502</v>
      </c>
      <c r="N246" s="620">
        <v>233.51248293816832</v>
      </c>
      <c r="O246" s="618">
        <v>31.766029872706</v>
      </c>
      <c r="P246" s="618">
        <v>17.283708083682168</v>
      </c>
      <c r="Q246" s="618">
        <v>40.109817560236998</v>
      </c>
      <c r="R246" s="607">
        <v>48.616155186185004</v>
      </c>
      <c r="S246" s="618">
        <v>26.451761134651335</v>
      </c>
      <c r="T246" s="619">
        <v>61.385861651962834</v>
      </c>
    </row>
    <row r="247" spans="2:26">
      <c r="B247" s="326">
        <v>18</v>
      </c>
      <c r="C247" s="606">
        <v>50.25</v>
      </c>
      <c r="D247" s="618">
        <v>26.1649507924249</v>
      </c>
      <c r="E247" s="618">
        <v>26.1649507924249</v>
      </c>
      <c r="F247" s="607">
        <v>285.83513692302898</v>
      </c>
      <c r="G247" s="618">
        <v>54.808798542625397</v>
      </c>
      <c r="H247" s="618">
        <v>778.07698605154303</v>
      </c>
      <c r="I247" s="606">
        <v>-24.620838813337599</v>
      </c>
      <c r="J247" s="618">
        <v>-2.1056637479309699</v>
      </c>
      <c r="K247" s="619">
        <v>13.597621938694701</v>
      </c>
      <c r="L247" s="606">
        <v>9.7889274639360497</v>
      </c>
      <c r="M247" s="618">
        <v>5.1964013956169994</v>
      </c>
      <c r="N247" s="620">
        <v>13.557801033631234</v>
      </c>
      <c r="O247" s="618">
        <v>15.605132254524433</v>
      </c>
      <c r="P247" s="618">
        <v>8.490659725979766</v>
      </c>
      <c r="Q247" s="618">
        <v>19.704036363390333</v>
      </c>
      <c r="R247" s="607">
        <v>32.688712344793501</v>
      </c>
      <c r="S247" s="618">
        <v>17.785734133692166</v>
      </c>
      <c r="T247" s="619">
        <v>41.274855362246164</v>
      </c>
    </row>
    <row r="248" spans="2:26">
      <c r="B248" s="326">
        <v>19</v>
      </c>
      <c r="C248" s="606">
        <v>10.5277777777777</v>
      </c>
      <c r="D248" s="618">
        <v>5.4292886409984797</v>
      </c>
      <c r="E248" s="618">
        <v>5.4292886409984797</v>
      </c>
      <c r="F248" s="607">
        <v>99.083828599122498</v>
      </c>
      <c r="G248" s="618">
        <v>26.262095865387401</v>
      </c>
      <c r="H248" s="618">
        <v>527.40039695580401</v>
      </c>
      <c r="I248" s="606">
        <v>-25.9162969299393</v>
      </c>
      <c r="J248" s="618">
        <v>-2.36464773950087</v>
      </c>
      <c r="K248" s="619">
        <v>12.3122705207193</v>
      </c>
      <c r="L248" s="606">
        <v>0</v>
      </c>
      <c r="M248" s="618">
        <v>0</v>
      </c>
      <c r="N248" s="620">
        <v>0</v>
      </c>
      <c r="O248" s="618">
        <v>3.2381015337241501</v>
      </c>
      <c r="P248" s="618">
        <v>1.7618318020376666</v>
      </c>
      <c r="Q248" s="618">
        <v>4.0886337474232164</v>
      </c>
      <c r="R248" s="607">
        <v>15.663070896315951</v>
      </c>
      <c r="S248" s="618">
        <v>8.5221837966773837</v>
      </c>
      <c r="T248" s="619">
        <v>19.777193391865666</v>
      </c>
    </row>
    <row r="249" spans="2:26">
      <c r="B249" s="326">
        <v>20</v>
      </c>
      <c r="C249" s="606">
        <v>0</v>
      </c>
      <c r="D249" s="618">
        <v>0</v>
      </c>
      <c r="E249" s="618">
        <v>0</v>
      </c>
      <c r="F249" s="607">
        <v>4.4364055741706503</v>
      </c>
      <c r="G249" s="618">
        <v>2.3496383592187899</v>
      </c>
      <c r="H249" s="618">
        <v>70.214071314099996</v>
      </c>
      <c r="I249" s="606">
        <v>-26.501941188798799</v>
      </c>
      <c r="J249" s="618">
        <v>-2.9405189055921901</v>
      </c>
      <c r="K249" s="619">
        <v>11.504474191911299</v>
      </c>
      <c r="L249" s="606">
        <v>0</v>
      </c>
      <c r="M249" s="618">
        <v>0</v>
      </c>
      <c r="N249" s="620">
        <v>0</v>
      </c>
      <c r="O249" s="618">
        <v>0</v>
      </c>
      <c r="P249" s="618">
        <v>0</v>
      </c>
      <c r="Q249" s="618">
        <v>0</v>
      </c>
      <c r="R249" s="607">
        <v>1.4013562508410435</v>
      </c>
      <c r="S249" s="618">
        <v>0.76246960850436174</v>
      </c>
      <c r="T249" s="619">
        <v>1.7694418781122832</v>
      </c>
    </row>
    <row r="250" spans="2:26">
      <c r="B250" s="326">
        <v>21</v>
      </c>
      <c r="C250" s="606">
        <v>0</v>
      </c>
      <c r="D250" s="618">
        <v>0</v>
      </c>
      <c r="E250" s="618">
        <v>0</v>
      </c>
      <c r="F250" s="607">
        <v>0</v>
      </c>
      <c r="G250" s="618">
        <v>0</v>
      </c>
      <c r="H250" s="618">
        <v>0</v>
      </c>
      <c r="I250" s="606">
        <v>-27.614164412936901</v>
      </c>
      <c r="J250" s="618">
        <v>-3.2197207632237901</v>
      </c>
      <c r="K250" s="619">
        <v>9.4471721863659202</v>
      </c>
      <c r="L250" s="606">
        <v>0</v>
      </c>
      <c r="M250" s="618">
        <v>0</v>
      </c>
      <c r="N250" s="620">
        <v>0</v>
      </c>
      <c r="O250" s="618">
        <v>0</v>
      </c>
      <c r="P250" s="618">
        <v>0</v>
      </c>
      <c r="Q250" s="618">
        <v>0</v>
      </c>
      <c r="R250" s="607">
        <v>0</v>
      </c>
      <c r="S250" s="618">
        <v>0</v>
      </c>
      <c r="T250" s="619">
        <v>0</v>
      </c>
    </row>
    <row r="251" spans="2:26">
      <c r="B251" s="326">
        <v>22</v>
      </c>
      <c r="C251" s="606">
        <v>0</v>
      </c>
      <c r="D251" s="618">
        <v>0</v>
      </c>
      <c r="E251" s="618">
        <v>0</v>
      </c>
      <c r="F251" s="607">
        <v>0</v>
      </c>
      <c r="G251" s="618">
        <v>0</v>
      </c>
      <c r="H251" s="618">
        <v>0</v>
      </c>
      <c r="I251" s="606">
        <v>-28.9393361894289</v>
      </c>
      <c r="J251" s="618">
        <v>-3.74546876831148</v>
      </c>
      <c r="K251" s="619">
        <v>7.9166711075518199</v>
      </c>
      <c r="L251" s="606">
        <v>0</v>
      </c>
      <c r="M251" s="618">
        <v>0</v>
      </c>
      <c r="N251" s="620">
        <v>0</v>
      </c>
      <c r="O251" s="618">
        <v>0</v>
      </c>
      <c r="P251" s="618">
        <v>0</v>
      </c>
      <c r="Q251" s="618">
        <v>0</v>
      </c>
      <c r="R251" s="607">
        <v>0</v>
      </c>
      <c r="S251" s="618">
        <v>0</v>
      </c>
      <c r="T251" s="619">
        <v>0</v>
      </c>
    </row>
    <row r="252" spans="2:26">
      <c r="B252" s="326">
        <v>23</v>
      </c>
      <c r="C252" s="606">
        <v>0</v>
      </c>
      <c r="D252" s="618">
        <v>0</v>
      </c>
      <c r="E252" s="618">
        <v>0</v>
      </c>
      <c r="F252" s="607">
        <v>0</v>
      </c>
      <c r="G252" s="618">
        <v>0</v>
      </c>
      <c r="H252" s="618">
        <v>0</v>
      </c>
      <c r="I252" s="606">
        <v>-29.443294399356802</v>
      </c>
      <c r="J252" s="618">
        <v>-4.7857091494974204</v>
      </c>
      <c r="K252" s="619">
        <v>7.1678948805064504</v>
      </c>
      <c r="L252" s="606">
        <v>0</v>
      </c>
      <c r="M252" s="618">
        <v>0</v>
      </c>
      <c r="N252" s="620">
        <v>0</v>
      </c>
      <c r="O252" s="618">
        <v>0</v>
      </c>
      <c r="P252" s="618">
        <v>0</v>
      </c>
      <c r="Q252" s="618">
        <v>0</v>
      </c>
      <c r="R252" s="607">
        <v>0</v>
      </c>
      <c r="S252" s="618">
        <v>0</v>
      </c>
      <c r="T252" s="619">
        <v>0</v>
      </c>
    </row>
    <row r="253" spans="2:26" ht="15.75" thickBot="1">
      <c r="B253" s="328">
        <v>24</v>
      </c>
      <c r="C253" s="609">
        <v>0</v>
      </c>
      <c r="D253" s="621">
        <v>0</v>
      </c>
      <c r="E253" s="621">
        <v>0</v>
      </c>
      <c r="F253" s="610">
        <v>0</v>
      </c>
      <c r="G253" s="621">
        <v>0</v>
      </c>
      <c r="H253" s="621">
        <v>0</v>
      </c>
      <c r="I253" s="609">
        <v>-29.265923817467101</v>
      </c>
      <c r="J253" s="621">
        <v>-5.2604992150956997</v>
      </c>
      <c r="K253" s="622">
        <v>5.9238822621552902</v>
      </c>
      <c r="L253" s="609">
        <v>0</v>
      </c>
      <c r="M253" s="621">
        <v>0</v>
      </c>
      <c r="N253" s="623">
        <v>0</v>
      </c>
      <c r="O253" s="621">
        <v>0</v>
      </c>
      <c r="P253" s="621">
        <v>0</v>
      </c>
      <c r="Q253" s="621">
        <v>0</v>
      </c>
      <c r="R253" s="610">
        <v>0</v>
      </c>
      <c r="S253" s="621">
        <v>0</v>
      </c>
      <c r="T253" s="622">
        <v>0</v>
      </c>
    </row>
    <row r="254" spans="2:26">
      <c r="B254" s="329"/>
      <c r="C254" s="659"/>
      <c r="H254" s="297"/>
      <c r="L254" s="147" t="s">
        <v>933</v>
      </c>
      <c r="M254" s="147"/>
      <c r="Z254" s="297"/>
    </row>
    <row r="255" spans="2:26">
      <c r="B255" s="329"/>
      <c r="C255" s="659"/>
      <c r="H255" s="297"/>
      <c r="L255" s="147"/>
      <c r="M255" s="147"/>
      <c r="Z255" s="297"/>
    </row>
    <row r="256" spans="2:26" ht="15.75" thickBot="1">
      <c r="B256" s="329"/>
      <c r="C256" s="659"/>
      <c r="D256" s="687"/>
      <c r="H256" s="297"/>
      <c r="L256" s="297"/>
      <c r="M256" s="297"/>
      <c r="Z256" s="297"/>
    </row>
    <row r="257" spans="2:26" ht="16.5" thickBot="1">
      <c r="B257" s="260" t="s">
        <v>959</v>
      </c>
      <c r="C257" s="659"/>
      <c r="D257" s="687"/>
      <c r="H257" s="297"/>
      <c r="L257" s="297"/>
      <c r="M257" s="297"/>
      <c r="Y257" s="549" t="s">
        <v>934</v>
      </c>
      <c r="Z257" s="661"/>
    </row>
    <row r="258" spans="2:26">
      <c r="B258" s="276"/>
      <c r="C258" s="277" t="s">
        <v>712</v>
      </c>
      <c r="D258" s="280"/>
      <c r="E258" s="280"/>
      <c r="F258" s="280"/>
      <c r="G258" s="280"/>
      <c r="H258" s="280"/>
      <c r="I258" s="280"/>
      <c r="J258" s="280"/>
      <c r="K258" s="280"/>
      <c r="L258" s="280"/>
      <c r="M258" s="280"/>
      <c r="N258" s="330"/>
      <c r="O258" s="279"/>
      <c r="P258" s="280"/>
      <c r="Q258" s="279" t="s">
        <v>713</v>
      </c>
      <c r="R258" s="280"/>
      <c r="S258" s="280"/>
      <c r="T258" s="280"/>
      <c r="U258" s="280"/>
      <c r="V258" s="280"/>
      <c r="W258" s="280"/>
      <c r="X258" s="278"/>
      <c r="Y258" s="552" t="s">
        <v>935</v>
      </c>
      <c r="Z258" s="664"/>
    </row>
    <row r="259" spans="2:26" ht="15.75">
      <c r="B259" s="282"/>
      <c r="C259" s="680" t="s">
        <v>936</v>
      </c>
      <c r="G259" s="297"/>
      <c r="H259" s="297"/>
      <c r="I259" s="297"/>
      <c r="L259" s="297"/>
      <c r="M259" s="297"/>
      <c r="N259" s="311"/>
      <c r="O259" s="681" t="s">
        <v>937</v>
      </c>
      <c r="P259" s="297"/>
      <c r="Q259" s="297"/>
      <c r="R259" s="297"/>
      <c r="S259" s="297"/>
      <c r="T259" s="297"/>
      <c r="U259" s="297"/>
      <c r="V259" s="297"/>
      <c r="W259" s="297"/>
      <c r="X259" s="312"/>
      <c r="Y259" s="680" t="s">
        <v>938</v>
      </c>
      <c r="Z259" s="664"/>
    </row>
    <row r="260" spans="2:26">
      <c r="B260" s="321" t="s">
        <v>710</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5.75"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680</v>
      </c>
      <c r="Z261" s="546" t="s">
        <v>680</v>
      </c>
    </row>
    <row r="262" spans="2:26">
      <c r="B262" s="324">
        <v>1</v>
      </c>
      <c r="C262" s="596">
        <v>2.1522583259700339</v>
      </c>
      <c r="D262" s="624">
        <v>8.2706496335052782E-2</v>
      </c>
      <c r="E262" s="594">
        <v>1.8504737127998752</v>
      </c>
      <c r="F262" s="594">
        <v>2.624626972966547</v>
      </c>
      <c r="G262" s="594">
        <v>1.2515917671995334</v>
      </c>
      <c r="H262" s="594">
        <v>2.1860624219230749</v>
      </c>
      <c r="I262" s="594">
        <v>1.3840417726613112</v>
      </c>
      <c r="J262" s="594">
        <v>0.97734208781966381</v>
      </c>
      <c r="K262" s="625">
        <v>0</v>
      </c>
      <c r="L262" s="594">
        <v>0</v>
      </c>
      <c r="M262" s="594">
        <v>1.1315626715508307</v>
      </c>
      <c r="N262" s="626">
        <v>0.50875929229770556</v>
      </c>
      <c r="O262" s="594">
        <v>0</v>
      </c>
      <c r="P262" s="594">
        <v>0</v>
      </c>
      <c r="Q262" s="594">
        <v>0</v>
      </c>
      <c r="R262" s="594">
        <v>0</v>
      </c>
      <c r="S262" s="594">
        <v>-8.4479356463098329E-2</v>
      </c>
      <c r="T262" s="594">
        <v>-0.15692981436524914</v>
      </c>
      <c r="U262" s="594">
        <v>-0.10115214295196084</v>
      </c>
      <c r="V262" s="594">
        <v>-0.21575050852874805</v>
      </c>
      <c r="W262" s="594">
        <v>-0.71074790202205285</v>
      </c>
      <c r="X262" s="627">
        <v>-0.64079492104906932</v>
      </c>
      <c r="Y262" s="628">
        <v>10.729148686667401</v>
      </c>
      <c r="Z262" s="629">
        <v>15.617384492719401</v>
      </c>
    </row>
    <row r="263" spans="2:26">
      <c r="B263" s="326">
        <v>2</v>
      </c>
      <c r="C263" s="596">
        <v>2.2223351238647608</v>
      </c>
      <c r="D263" s="624">
        <v>0.54754595728325273</v>
      </c>
      <c r="E263" s="594">
        <v>1.9038418649789224</v>
      </c>
      <c r="F263" s="594">
        <v>2.7314510333980526</v>
      </c>
      <c r="G263" s="594">
        <v>1.3643560524652223</v>
      </c>
      <c r="H263" s="594">
        <v>2.2405960395091027</v>
      </c>
      <c r="I263" s="594">
        <v>1.4443018605337916</v>
      </c>
      <c r="J263" s="594">
        <v>1.0828757560409834</v>
      </c>
      <c r="K263" s="625">
        <v>0</v>
      </c>
      <c r="L263" s="594">
        <v>0</v>
      </c>
      <c r="M263" s="594">
        <v>1.2332415666167138</v>
      </c>
      <c r="N263" s="626">
        <v>0.59729423742173338</v>
      </c>
      <c r="O263" s="594">
        <v>0</v>
      </c>
      <c r="P263" s="594">
        <v>0</v>
      </c>
      <c r="Q263" s="594">
        <v>0</v>
      </c>
      <c r="R263" s="594">
        <v>0</v>
      </c>
      <c r="S263" s="594">
        <v>-2.5064263387481064E-2</v>
      </c>
      <c r="T263" s="594">
        <v>-0.1005677021000336</v>
      </c>
      <c r="U263" s="594">
        <v>-3.0142064871700555E-2</v>
      </c>
      <c r="V263" s="594">
        <v>-0.15588235658540611</v>
      </c>
      <c r="W263" s="594">
        <v>-0.62347511649422782</v>
      </c>
      <c r="X263" s="627">
        <v>-0.57551664928145285</v>
      </c>
      <c r="Y263" s="628">
        <v>10.000000000141799</v>
      </c>
      <c r="Z263" s="629">
        <v>15.005658543481101</v>
      </c>
    </row>
    <row r="264" spans="2:26">
      <c r="B264" s="326">
        <v>3</v>
      </c>
      <c r="C264" s="596">
        <v>2.2756727892519226</v>
      </c>
      <c r="D264" s="624">
        <v>0.91754036151796392</v>
      </c>
      <c r="E264" s="594">
        <v>1.9434213215771805</v>
      </c>
      <c r="F264" s="594">
        <v>2.8195885393426945</v>
      </c>
      <c r="G264" s="594">
        <v>1.4424687126770612</v>
      </c>
      <c r="H264" s="594">
        <v>2.2855047834972444</v>
      </c>
      <c r="I264" s="594">
        <v>1.4903447731554889</v>
      </c>
      <c r="J264" s="594">
        <v>1.182550621948175</v>
      </c>
      <c r="K264" s="625">
        <v>0</v>
      </c>
      <c r="L264" s="594">
        <v>0</v>
      </c>
      <c r="M264" s="594">
        <v>1.3297261645263307</v>
      </c>
      <c r="N264" s="626">
        <v>0.67434081210524999</v>
      </c>
      <c r="O264" s="594">
        <v>0</v>
      </c>
      <c r="P264" s="594">
        <v>0</v>
      </c>
      <c r="Q264" s="594">
        <v>0</v>
      </c>
      <c r="R264" s="594">
        <v>0</v>
      </c>
      <c r="S264" s="594">
        <v>5.6451568540869169E-2</v>
      </c>
      <c r="T264" s="594">
        <v>-4.1090819863763339E-2</v>
      </c>
      <c r="U264" s="594">
        <v>0</v>
      </c>
      <c r="V264" s="594">
        <v>-9.365153557258972E-2</v>
      </c>
      <c r="W264" s="594">
        <v>-0.52735002072393056</v>
      </c>
      <c r="X264" s="627">
        <v>-0.50329595779983338</v>
      </c>
      <c r="Y264" s="628">
        <v>10</v>
      </c>
      <c r="Z264" s="629">
        <v>14.431910733684401</v>
      </c>
    </row>
    <row r="265" spans="2:26">
      <c r="B265" s="326">
        <v>4</v>
      </c>
      <c r="C265" s="596">
        <v>2.3283275104035499</v>
      </c>
      <c r="D265" s="624">
        <v>1.1473369372805167</v>
      </c>
      <c r="E265" s="594">
        <v>1.9827882672865775</v>
      </c>
      <c r="F265" s="594">
        <v>2.907872420226028</v>
      </c>
      <c r="G265" s="594">
        <v>1.504945504828086</v>
      </c>
      <c r="H265" s="594">
        <v>2.3336052569210111</v>
      </c>
      <c r="I265" s="594">
        <v>1.5333969581679054</v>
      </c>
      <c r="J265" s="594">
        <v>1.2862469828763361</v>
      </c>
      <c r="K265" s="625">
        <v>0</v>
      </c>
      <c r="L265" s="594">
        <v>1.0066829543411416E-2</v>
      </c>
      <c r="M265" s="594">
        <v>1.4277116666192335</v>
      </c>
      <c r="N265" s="626">
        <v>0.74588923067328605</v>
      </c>
      <c r="O265" s="594">
        <v>0</v>
      </c>
      <c r="P265" s="594">
        <v>0</v>
      </c>
      <c r="Q265" s="594">
        <v>0</v>
      </c>
      <c r="R265" s="594">
        <v>0</v>
      </c>
      <c r="S265" s="594">
        <v>0.17528555625863723</v>
      </c>
      <c r="T265" s="594">
        <v>1.7247416569962367E-2</v>
      </c>
      <c r="U265" s="594">
        <v>0</v>
      </c>
      <c r="V265" s="594">
        <v>-2.4142858209565889E-2</v>
      </c>
      <c r="W265" s="594">
        <v>-0.42150955711942784</v>
      </c>
      <c r="X265" s="627">
        <v>-0.42780698651373056</v>
      </c>
      <c r="Y265" s="628">
        <v>10</v>
      </c>
      <c r="Z265" s="629">
        <v>13.863784027408601</v>
      </c>
    </row>
    <row r="266" spans="2:26">
      <c r="B266" s="326">
        <v>5</v>
      </c>
      <c r="C266" s="596">
        <v>2.3510180340791775</v>
      </c>
      <c r="D266" s="624">
        <v>1.2746556607487916</v>
      </c>
      <c r="E266" s="594">
        <v>1.9988628671483473</v>
      </c>
      <c r="F266" s="594">
        <v>2.949847358993583</v>
      </c>
      <c r="G266" s="594">
        <v>1.532339744447025</v>
      </c>
      <c r="H266" s="594">
        <v>2.3537971932320696</v>
      </c>
      <c r="I266" s="594">
        <v>1.5490704231216805</v>
      </c>
      <c r="J266" s="594">
        <v>1.3659640238856749</v>
      </c>
      <c r="K266" s="625">
        <v>0</v>
      </c>
      <c r="L266" s="594">
        <v>0.11176078718938418</v>
      </c>
      <c r="M266" s="594">
        <v>1.5004385045887609</v>
      </c>
      <c r="N266" s="626">
        <v>0.78604190469503898</v>
      </c>
      <c r="O266" s="594">
        <v>0</v>
      </c>
      <c r="P266" s="594">
        <v>0</v>
      </c>
      <c r="Q266" s="594">
        <v>0.11574461613697361</v>
      </c>
      <c r="R266" s="594">
        <v>0</v>
      </c>
      <c r="S266" s="594">
        <v>0.27165136610541496</v>
      </c>
      <c r="T266" s="594">
        <v>7.1384548110825272E-2</v>
      </c>
      <c r="U266" s="594">
        <v>0</v>
      </c>
      <c r="V266" s="594">
        <v>0</v>
      </c>
      <c r="W266" s="594">
        <v>-0.32771956171952499</v>
      </c>
      <c r="X266" s="627">
        <v>-0.35438571738666108</v>
      </c>
      <c r="Y266" s="628">
        <v>10</v>
      </c>
      <c r="Z266" s="629">
        <v>13.3569378602574</v>
      </c>
    </row>
    <row r="267" spans="2:26">
      <c r="B267" s="326">
        <v>6</v>
      </c>
      <c r="C267" s="596">
        <v>2.3514534589243805</v>
      </c>
      <c r="D267" s="624">
        <v>1.3397055618204028</v>
      </c>
      <c r="E267" s="594">
        <v>2.0005968566861805</v>
      </c>
      <c r="F267" s="594">
        <v>2.9434285847777502</v>
      </c>
      <c r="G267" s="594">
        <v>1.5467144273072444</v>
      </c>
      <c r="H267" s="594">
        <v>2.3529780869880663</v>
      </c>
      <c r="I267" s="594">
        <v>1.5567153588098499</v>
      </c>
      <c r="J267" s="594">
        <v>1.4384999481037501</v>
      </c>
      <c r="K267" s="625">
        <v>0</v>
      </c>
      <c r="L267" s="594">
        <v>0.22967622778229832</v>
      </c>
      <c r="M267" s="594">
        <v>1.5653249984194444</v>
      </c>
      <c r="N267" s="626">
        <v>0.81680638516294168</v>
      </c>
      <c r="O267" s="594">
        <v>0</v>
      </c>
      <c r="P267" s="594">
        <v>0</v>
      </c>
      <c r="Q267" s="594">
        <v>0.10059245994032194</v>
      </c>
      <c r="R267" s="594">
        <v>0</v>
      </c>
      <c r="S267" s="594">
        <v>0.16083638220867749</v>
      </c>
      <c r="T267" s="594">
        <v>3.2137169443464904E-2</v>
      </c>
      <c r="U267" s="594">
        <v>0</v>
      </c>
      <c r="V267" s="594">
        <v>0</v>
      </c>
      <c r="W267" s="594">
        <v>-0.33273529233248056</v>
      </c>
      <c r="X267" s="627">
        <v>-0.37246571384720278</v>
      </c>
      <c r="Y267" s="628">
        <v>10</v>
      </c>
      <c r="Z267" s="629">
        <v>12.8839552470703</v>
      </c>
    </row>
    <row r="268" spans="2:26">
      <c r="B268" s="326">
        <v>7</v>
      </c>
      <c r="C268" s="596">
        <v>2.3551155009011784</v>
      </c>
      <c r="D268" s="624">
        <v>1.3839264220128389</v>
      </c>
      <c r="E268" s="594">
        <v>2.0091026097701139</v>
      </c>
      <c r="F268" s="594">
        <v>2.9241873217271115</v>
      </c>
      <c r="G268" s="594">
        <v>1.5469331015251446</v>
      </c>
      <c r="H268" s="594">
        <v>2.355943857173683</v>
      </c>
      <c r="I268" s="594">
        <v>1.5530781332468666</v>
      </c>
      <c r="J268" s="594">
        <v>1.5048505084548249</v>
      </c>
      <c r="K268" s="625">
        <v>0</v>
      </c>
      <c r="L268" s="594">
        <v>0.32251728593932771</v>
      </c>
      <c r="M268" s="594">
        <v>1.6239190126925722</v>
      </c>
      <c r="N268" s="626">
        <v>0.84140046212465835</v>
      </c>
      <c r="O268" s="594">
        <v>0</v>
      </c>
      <c r="P268" s="594">
        <v>0</v>
      </c>
      <c r="Q268" s="594">
        <v>0</v>
      </c>
      <c r="R268" s="594">
        <v>0</v>
      </c>
      <c r="S268" s="594">
        <v>-0.13512180146388278</v>
      </c>
      <c r="T268" s="594">
        <v>-0.12310018289221696</v>
      </c>
      <c r="U268" s="594">
        <v>0</v>
      </c>
      <c r="V268" s="594">
        <v>-6.2989304286409725E-2</v>
      </c>
      <c r="W268" s="594">
        <v>-0.44088444330325</v>
      </c>
      <c r="X268" s="627">
        <v>-0.46547744149251391</v>
      </c>
      <c r="Y268" s="628">
        <v>10</v>
      </c>
      <c r="Z268" s="629">
        <v>12.420479760398401</v>
      </c>
    </row>
    <row r="269" spans="2:26">
      <c r="B269" s="326">
        <v>8</v>
      </c>
      <c r="C269" s="596">
        <v>1.8831616090255308</v>
      </c>
      <c r="D269" s="624">
        <v>3.3807888728291116</v>
      </c>
      <c r="E269" s="594">
        <v>1.7123280949379807</v>
      </c>
      <c r="F269" s="594">
        <v>2.3742984725099778</v>
      </c>
      <c r="G269" s="594">
        <v>1.1608566724840583</v>
      </c>
      <c r="H269" s="594">
        <v>1.8835854333020083</v>
      </c>
      <c r="I269" s="594">
        <v>1.1643615912703082</v>
      </c>
      <c r="J269" s="594">
        <v>1.3243292834723417</v>
      </c>
      <c r="K269" s="625">
        <v>1.2639430896999306</v>
      </c>
      <c r="L269" s="594">
        <v>0.19641927337524306</v>
      </c>
      <c r="M269" s="594">
        <v>1.429577514330175</v>
      </c>
      <c r="N269" s="626">
        <v>0.68673406273006676</v>
      </c>
      <c r="O269" s="594">
        <v>0</v>
      </c>
      <c r="P269" s="594">
        <v>0</v>
      </c>
      <c r="Q269" s="594">
        <v>0</v>
      </c>
      <c r="R269" s="594">
        <v>0</v>
      </c>
      <c r="S269" s="594">
        <v>-0.53511118936356117</v>
      </c>
      <c r="T269" s="594">
        <v>-0.3817468105375833</v>
      </c>
      <c r="U269" s="594">
        <v>-1.6529056617467553E-2</v>
      </c>
      <c r="V269" s="594">
        <v>-0.17090907589573945</v>
      </c>
      <c r="W269" s="594">
        <v>-0.59820849407404175</v>
      </c>
      <c r="X269" s="627">
        <v>-0.57860954774495843</v>
      </c>
      <c r="Y269" s="628">
        <v>15.8146918306822</v>
      </c>
      <c r="Z269" s="629">
        <v>15.9824151929996</v>
      </c>
    </row>
    <row r="270" spans="2:26">
      <c r="B270" s="326">
        <v>9</v>
      </c>
      <c r="C270" s="596">
        <v>0.49396654957746944</v>
      </c>
      <c r="D270" s="624">
        <v>1.7524968885753529</v>
      </c>
      <c r="E270" s="594">
        <v>0.82326114265118899</v>
      </c>
      <c r="F270" s="594">
        <v>0.72924223211891948</v>
      </c>
      <c r="G270" s="594">
        <v>0.15572959775190692</v>
      </c>
      <c r="H270" s="594">
        <v>0.46458634135764754</v>
      </c>
      <c r="I270" s="594">
        <v>-7.8065368151803621E-2</v>
      </c>
      <c r="J270" s="594">
        <v>0.7927115958405917</v>
      </c>
      <c r="K270" s="625">
        <v>1.5508185632600693</v>
      </c>
      <c r="L270" s="594">
        <v>0</v>
      </c>
      <c r="M270" s="594">
        <v>0.87468920951748608</v>
      </c>
      <c r="N270" s="626">
        <v>0.24591788665018138</v>
      </c>
      <c r="O270" s="594">
        <v>0</v>
      </c>
      <c r="P270" s="594">
        <v>0</v>
      </c>
      <c r="Q270" s="594">
        <v>0</v>
      </c>
      <c r="R270" s="594">
        <v>0</v>
      </c>
      <c r="S270" s="594">
        <v>-1.019391296990336</v>
      </c>
      <c r="T270" s="594">
        <v>-0.73520778810781939</v>
      </c>
      <c r="U270" s="594">
        <v>-0.15912258628694168</v>
      </c>
      <c r="V270" s="594">
        <v>-0.30246244763568891</v>
      </c>
      <c r="W270" s="594">
        <v>-0.79837967026477785</v>
      </c>
      <c r="X270" s="627">
        <v>-0.73080948728415562</v>
      </c>
      <c r="Y270" s="628">
        <v>19.999999989133499</v>
      </c>
      <c r="Z270" s="629">
        <v>20.000000000567201</v>
      </c>
    </row>
    <row r="271" spans="2:26">
      <c r="B271" s="326">
        <v>10</v>
      </c>
      <c r="C271" s="596">
        <v>0</v>
      </c>
      <c r="D271" s="624">
        <v>5.3533263037141662E-2</v>
      </c>
      <c r="E271" s="594">
        <v>6.1783672914783608E-2</v>
      </c>
      <c r="F271" s="594">
        <v>0</v>
      </c>
      <c r="G271" s="594">
        <v>-0.11857025631422362</v>
      </c>
      <c r="H271" s="594">
        <v>-1.3367435581017639</v>
      </c>
      <c r="I271" s="594">
        <v>-2.0065634786714974</v>
      </c>
      <c r="J271" s="594">
        <v>0.26716417912610829</v>
      </c>
      <c r="K271" s="625">
        <v>0.8225582964639917</v>
      </c>
      <c r="L271" s="594">
        <v>0</v>
      </c>
      <c r="M271" s="594">
        <v>0.34914935011991388</v>
      </c>
      <c r="N271" s="626">
        <v>-0.36330283556897774</v>
      </c>
      <c r="O271" s="594">
        <v>-0.35947999780959999</v>
      </c>
      <c r="P271" s="594">
        <v>-0.16326415924759055</v>
      </c>
      <c r="Q271" s="594">
        <v>-0.42412654230884161</v>
      </c>
      <c r="R271" s="594">
        <v>-0.32662668797568611</v>
      </c>
      <c r="S271" s="594">
        <v>-1.7042618241767526</v>
      </c>
      <c r="T271" s="594">
        <v>-1.2891640043583612</v>
      </c>
      <c r="U271" s="594">
        <v>-0.41738529007637498</v>
      </c>
      <c r="V271" s="594">
        <v>-0.52914879250350277</v>
      </c>
      <c r="W271" s="594">
        <v>-1.1090986564752277</v>
      </c>
      <c r="X271" s="627">
        <v>-0.98588941218343062</v>
      </c>
      <c r="Y271" s="628">
        <v>21.319951415983699</v>
      </c>
      <c r="Z271" s="629">
        <v>20</v>
      </c>
    </row>
    <row r="272" spans="2:26">
      <c r="B272" s="326">
        <v>11</v>
      </c>
      <c r="C272" s="596">
        <v>-1.3089137364072887</v>
      </c>
      <c r="D272" s="624">
        <v>-0.67411990130875266</v>
      </c>
      <c r="E272" s="594">
        <v>0</v>
      </c>
      <c r="F272" s="594">
        <v>-1.295910009642836</v>
      </c>
      <c r="G272" s="594">
        <v>-2.2599689486636363</v>
      </c>
      <c r="H272" s="594">
        <v>-3.2585190424101391</v>
      </c>
      <c r="I272" s="594">
        <v>-3.9354158793343608</v>
      </c>
      <c r="J272" s="594">
        <v>0</v>
      </c>
      <c r="K272" s="625">
        <v>0.29741351247276943</v>
      </c>
      <c r="L272" s="594">
        <v>0</v>
      </c>
      <c r="M272" s="594">
        <v>-0.25362742961584578</v>
      </c>
      <c r="N272" s="626">
        <v>-1.0539288544348666</v>
      </c>
      <c r="O272" s="594">
        <v>-1.4584326611522276</v>
      </c>
      <c r="P272" s="594">
        <v>-0.88657127726980545</v>
      </c>
      <c r="Q272" s="594">
        <v>-1.7544660507445835</v>
      </c>
      <c r="R272" s="594">
        <v>-1.2061778499618834</v>
      </c>
      <c r="S272" s="594">
        <v>-2.5672283427782641</v>
      </c>
      <c r="T272" s="594">
        <v>-2.0147607768901779</v>
      </c>
      <c r="U272" s="594">
        <v>-0.76504587236447219</v>
      </c>
      <c r="V272" s="594">
        <v>-0.82734929954269443</v>
      </c>
      <c r="W272" s="594">
        <v>-1.4971346399039889</v>
      </c>
      <c r="X272" s="627">
        <v>-1.3035103263430861</v>
      </c>
      <c r="Y272" s="628">
        <v>26.490348558594501</v>
      </c>
      <c r="Z272" s="629">
        <v>19.999999999999901</v>
      </c>
    </row>
    <row r="273" spans="2:26">
      <c r="B273" s="326">
        <v>12</v>
      </c>
      <c r="C273" s="596">
        <v>-3.4073702199471665</v>
      </c>
      <c r="D273" s="624">
        <v>-3.0124720897641666</v>
      </c>
      <c r="E273" s="594">
        <v>-0.4956694688386778</v>
      </c>
      <c r="F273" s="594">
        <v>-3.5294885502674167</v>
      </c>
      <c r="G273" s="594">
        <v>-4.3176783552476392</v>
      </c>
      <c r="H273" s="594">
        <v>-4.6823362871324168</v>
      </c>
      <c r="I273" s="594">
        <v>-5.3725691457904992</v>
      </c>
      <c r="J273" s="594">
        <v>0</v>
      </c>
      <c r="K273" s="625">
        <v>0</v>
      </c>
      <c r="L273" s="594">
        <v>-0.11102230824373528</v>
      </c>
      <c r="M273" s="594">
        <v>-0.9363127652300306</v>
      </c>
      <c r="N273" s="626">
        <v>-1.7987481159115972</v>
      </c>
      <c r="O273" s="594">
        <v>-2.4228022631479273</v>
      </c>
      <c r="P273" s="594">
        <v>-1.5987812429191637</v>
      </c>
      <c r="Q273" s="594">
        <v>-2.885266165865306</v>
      </c>
      <c r="R273" s="594">
        <v>-2.0156496152105055</v>
      </c>
      <c r="S273" s="594">
        <v>-3.3159550937956666</v>
      </c>
      <c r="T273" s="594">
        <v>-2.6747084662125693</v>
      </c>
      <c r="U273" s="594">
        <v>-1.1012447395279863</v>
      </c>
      <c r="V273" s="594">
        <v>-1.0994916287195862</v>
      </c>
      <c r="W273" s="594">
        <v>-1.8618460881651748</v>
      </c>
      <c r="X273" s="627">
        <v>-1.5914560093202332</v>
      </c>
      <c r="Y273" s="628">
        <v>26.999999995418701</v>
      </c>
      <c r="Z273" s="629">
        <v>20.990811250628301</v>
      </c>
    </row>
    <row r="274" spans="2:26">
      <c r="B274" s="326">
        <v>13</v>
      </c>
      <c r="C274" s="596">
        <v>-4.6741476150924717</v>
      </c>
      <c r="D274" s="624">
        <v>-4.508486193730084</v>
      </c>
      <c r="E274" s="594">
        <v>-1.6957172346473166</v>
      </c>
      <c r="F274" s="594">
        <v>-4.9384174921318058</v>
      </c>
      <c r="G274" s="594">
        <v>-5.522969952240584</v>
      </c>
      <c r="H274" s="594">
        <v>-5.6081676469835005</v>
      </c>
      <c r="I274" s="594">
        <v>-6.2586055753208054</v>
      </c>
      <c r="J274" s="594">
        <v>0</v>
      </c>
      <c r="K274" s="625">
        <v>0</v>
      </c>
      <c r="L274" s="594">
        <v>-0.74762056986569725</v>
      </c>
      <c r="M274" s="594">
        <v>-1.6478375931439724</v>
      </c>
      <c r="N274" s="626">
        <v>-2.5158528684216832</v>
      </c>
      <c r="O274" s="594">
        <v>-2.8448840067608336</v>
      </c>
      <c r="P274" s="594">
        <v>-1.9127246067433223</v>
      </c>
      <c r="Q274" s="594">
        <v>-3.3784206148802776</v>
      </c>
      <c r="R274" s="594">
        <v>-2.5061673081161198</v>
      </c>
      <c r="S274" s="594">
        <v>-3.6139801073012778</v>
      </c>
      <c r="T274" s="594">
        <v>-3.0711099660165555</v>
      </c>
      <c r="U274" s="594">
        <v>-1.3309370486916028</v>
      </c>
      <c r="V274" s="594">
        <v>-1.3165304683575196</v>
      </c>
      <c r="W274" s="594">
        <v>-2.1008854939273416</v>
      </c>
      <c r="X274" s="627">
        <v>-1.8175825348652168</v>
      </c>
      <c r="Y274" s="628">
        <v>26.9999999999994</v>
      </c>
      <c r="Z274" s="629">
        <v>23.1191755897419</v>
      </c>
    </row>
    <row r="275" spans="2:26">
      <c r="B275" s="326">
        <v>14</v>
      </c>
      <c r="C275" s="596">
        <v>-4.9334090785691114</v>
      </c>
      <c r="D275" s="624">
        <v>-4.8679537940591944</v>
      </c>
      <c r="E275" s="594">
        <v>-2.1840858484396528</v>
      </c>
      <c r="F275" s="594">
        <v>-5.1407762848633611</v>
      </c>
      <c r="G275" s="594">
        <v>-5.7121991547313051</v>
      </c>
      <c r="H275" s="594">
        <v>-5.7135161264804442</v>
      </c>
      <c r="I275" s="594">
        <v>-6.2994569679221382</v>
      </c>
      <c r="J275" s="594">
        <v>0</v>
      </c>
      <c r="K275" s="625">
        <v>0</v>
      </c>
      <c r="L275" s="594">
        <v>-1.181083023832064</v>
      </c>
      <c r="M275" s="594">
        <v>-2.0379337674544082</v>
      </c>
      <c r="N275" s="626">
        <v>-2.8801439661575556</v>
      </c>
      <c r="O275" s="594">
        <v>-2.9084758458785558</v>
      </c>
      <c r="P275" s="594">
        <v>-2.0064789538951553</v>
      </c>
      <c r="Q275" s="594">
        <v>-3.4482670668837221</v>
      </c>
      <c r="R275" s="594">
        <v>-2.6048011203077057</v>
      </c>
      <c r="S275" s="594">
        <v>-3.6137665205315828</v>
      </c>
      <c r="T275" s="594">
        <v>-3.1133165154412494</v>
      </c>
      <c r="U275" s="594">
        <v>-1.4697395926929582</v>
      </c>
      <c r="V275" s="594">
        <v>-1.4416855982465944</v>
      </c>
      <c r="W275" s="594">
        <v>-2.2353503096812859</v>
      </c>
      <c r="X275" s="627">
        <v>-1.9424740503697333</v>
      </c>
      <c r="Y275" s="628">
        <v>27</v>
      </c>
      <c r="Z275" s="629">
        <v>24.6214474671891</v>
      </c>
    </row>
    <row r="276" spans="2:26">
      <c r="B276" s="326">
        <v>15</v>
      </c>
      <c r="C276" s="596">
        <v>-4.1722245118381673</v>
      </c>
      <c r="D276" s="624">
        <v>-4.1471629340039442</v>
      </c>
      <c r="E276" s="594">
        <v>-1.872602264075689</v>
      </c>
      <c r="F276" s="594">
        <v>-4.1666538546992777</v>
      </c>
      <c r="G276" s="594">
        <v>-5.0803137333918045</v>
      </c>
      <c r="H276" s="594">
        <v>-4.8809638985712773</v>
      </c>
      <c r="I276" s="594">
        <v>-5.6030709927059439</v>
      </c>
      <c r="J276" s="594">
        <v>-4.6328870567133612E-2</v>
      </c>
      <c r="K276" s="625">
        <v>0</v>
      </c>
      <c r="L276" s="594">
        <v>-1.3475857602081471</v>
      </c>
      <c r="M276" s="594">
        <v>-2.0819603037710834</v>
      </c>
      <c r="N276" s="626">
        <v>-2.9302731714639725</v>
      </c>
      <c r="O276" s="594">
        <v>-2.6409960178773724</v>
      </c>
      <c r="P276" s="594">
        <v>-1.9012888797506138</v>
      </c>
      <c r="Q276" s="594">
        <v>-3.1097501639227776</v>
      </c>
      <c r="R276" s="594">
        <v>-2.3480313857249113</v>
      </c>
      <c r="S276" s="594">
        <v>-3.3078208891734442</v>
      </c>
      <c r="T276" s="594">
        <v>-2.8203471746446942</v>
      </c>
      <c r="U276" s="594">
        <v>-1.4822450429780165</v>
      </c>
      <c r="V276" s="594">
        <v>-1.4379822047920805</v>
      </c>
      <c r="W276" s="594">
        <v>-2.2319381078508891</v>
      </c>
      <c r="X276" s="627">
        <v>-1.9296853320675584</v>
      </c>
      <c r="Y276" s="628">
        <v>27</v>
      </c>
      <c r="Z276" s="629">
        <v>25.250868453886898</v>
      </c>
    </row>
    <row r="277" spans="2:26">
      <c r="B277" s="326">
        <v>16</v>
      </c>
      <c r="C277" s="596">
        <v>-2.9276917307621111</v>
      </c>
      <c r="D277" s="624">
        <v>-2.9179663426378335</v>
      </c>
      <c r="E277" s="594">
        <v>-1.2021178317783414</v>
      </c>
      <c r="F277" s="594">
        <v>-2.7772706597354055</v>
      </c>
      <c r="G277" s="594">
        <v>-3.9171273080582778</v>
      </c>
      <c r="H277" s="594">
        <v>-3.5937447432135277</v>
      </c>
      <c r="I277" s="594">
        <v>-4.3995270038014169</v>
      </c>
      <c r="J277" s="594">
        <v>-2.7471997832122525E-2</v>
      </c>
      <c r="K277" s="625">
        <v>0</v>
      </c>
      <c r="L277" s="594">
        <v>-1.2767807114115945</v>
      </c>
      <c r="M277" s="594">
        <v>-1.9005079163757557</v>
      </c>
      <c r="N277" s="626">
        <v>-2.7431443568003306</v>
      </c>
      <c r="O277" s="594">
        <v>-2.2096351307234947</v>
      </c>
      <c r="P277" s="594">
        <v>-1.6894368492522891</v>
      </c>
      <c r="Q277" s="594">
        <v>-2.5270512399571774</v>
      </c>
      <c r="R277" s="594">
        <v>-1.8956580736129973</v>
      </c>
      <c r="S277" s="594">
        <v>-2.8517480103011668</v>
      </c>
      <c r="T277" s="594">
        <v>-2.3444616139520722</v>
      </c>
      <c r="U277" s="594">
        <v>-1.3989791968812861</v>
      </c>
      <c r="V277" s="594">
        <v>-1.3299748842015611</v>
      </c>
      <c r="W277" s="594">
        <v>-2.1291955274310301</v>
      </c>
      <c r="X277" s="627">
        <v>-1.8097195343053081</v>
      </c>
      <c r="Y277" s="628">
        <v>27</v>
      </c>
      <c r="Z277" s="629">
        <v>25.2715014766077</v>
      </c>
    </row>
    <row r="278" spans="2:26">
      <c r="B278" s="326">
        <v>17</v>
      </c>
      <c r="C278" s="596">
        <v>-1.239051309382289</v>
      </c>
      <c r="D278" s="624">
        <v>-1.2352733508367555</v>
      </c>
      <c r="E278" s="594">
        <v>-0.29980559585830552</v>
      </c>
      <c r="F278" s="594">
        <v>-0.98623416115395557</v>
      </c>
      <c r="G278" s="594">
        <v>-2.2347335319611887</v>
      </c>
      <c r="H278" s="594">
        <v>-1.8759764814556861</v>
      </c>
      <c r="I278" s="594">
        <v>-2.7038189478399501</v>
      </c>
      <c r="J278" s="594">
        <v>0</v>
      </c>
      <c r="K278" s="625">
        <v>0</v>
      </c>
      <c r="L278" s="594">
        <v>-0.87926495409687222</v>
      </c>
      <c r="M278" s="594">
        <v>-1.3981179164343442</v>
      </c>
      <c r="N278" s="626">
        <v>-2.2176124713842054</v>
      </c>
      <c r="O278" s="594">
        <v>-1.7630784954824359</v>
      </c>
      <c r="P278" s="594">
        <v>-1.4112206988105556</v>
      </c>
      <c r="Q278" s="594">
        <v>-1.937855164690703</v>
      </c>
      <c r="R278" s="594">
        <v>-1.5050457385389917</v>
      </c>
      <c r="S278" s="594">
        <v>-2.3953997158968559</v>
      </c>
      <c r="T278" s="594">
        <v>-1.9470493690839972</v>
      </c>
      <c r="U278" s="594">
        <v>-1.2909852938714916</v>
      </c>
      <c r="V278" s="594">
        <v>-1.2235603570892721</v>
      </c>
      <c r="W278" s="594">
        <v>-2.0064106525163248</v>
      </c>
      <c r="X278" s="627">
        <v>-1.6974860689859861</v>
      </c>
      <c r="Y278" s="628">
        <v>26.999999999999901</v>
      </c>
      <c r="Z278" s="629">
        <v>24.483005175323601</v>
      </c>
    </row>
    <row r="279" spans="2:26">
      <c r="B279" s="326">
        <v>18</v>
      </c>
      <c r="C279" s="596">
        <v>-1.9928102931027918E-2</v>
      </c>
      <c r="D279" s="624">
        <v>-1.9589078808689247E-2</v>
      </c>
      <c r="E279" s="594">
        <v>0</v>
      </c>
      <c r="F279" s="594">
        <v>0</v>
      </c>
      <c r="G279" s="594">
        <v>-0.36295354501617777</v>
      </c>
      <c r="H279" s="594">
        <v>3.6898630540152501E-2</v>
      </c>
      <c r="I279" s="594">
        <v>-0.72677645215022779</v>
      </c>
      <c r="J279" s="594">
        <v>0</v>
      </c>
      <c r="K279" s="625">
        <v>0</v>
      </c>
      <c r="L279" s="594">
        <v>-0.21835637676766309</v>
      </c>
      <c r="M279" s="594">
        <v>-0.63216337122016664</v>
      </c>
      <c r="N279" s="626">
        <v>-1.4023005481215389</v>
      </c>
      <c r="O279" s="594">
        <v>-1.3700390618450611</v>
      </c>
      <c r="P279" s="594">
        <v>-1.1342940356750613</v>
      </c>
      <c r="Q279" s="594">
        <v>-1.4631345146049277</v>
      </c>
      <c r="R279" s="594">
        <v>-1.1869050173952471</v>
      </c>
      <c r="S279" s="594">
        <v>-1.9942627233305696</v>
      </c>
      <c r="T279" s="594">
        <v>-1.6239457421226526</v>
      </c>
      <c r="U279" s="594">
        <v>-1.1649200829194584</v>
      </c>
      <c r="V279" s="594">
        <v>-1.1098036812228307</v>
      </c>
      <c r="W279" s="594">
        <v>-1.8638915196808834</v>
      </c>
      <c r="X279" s="627">
        <v>-1.5763315889647584</v>
      </c>
      <c r="Y279" s="628">
        <v>25.459507725866398</v>
      </c>
      <c r="Z279" s="629">
        <v>22.790136475414801</v>
      </c>
    </row>
    <row r="280" spans="2:26">
      <c r="B280" s="326">
        <v>19</v>
      </c>
      <c r="C280" s="596">
        <v>8.6500846200604442E-2</v>
      </c>
      <c r="D280" s="624">
        <v>8.7045366392928328E-2</v>
      </c>
      <c r="E280" s="594">
        <v>0.10282689657006222</v>
      </c>
      <c r="F280" s="594">
        <v>0.46190347501965834</v>
      </c>
      <c r="G280" s="594">
        <v>0</v>
      </c>
      <c r="H280" s="594">
        <v>1.1009303386939666</v>
      </c>
      <c r="I280" s="594">
        <v>0.31916436421590555</v>
      </c>
      <c r="J280" s="594">
        <v>0</v>
      </c>
      <c r="K280" s="625">
        <v>0</v>
      </c>
      <c r="L280" s="594">
        <v>0</v>
      </c>
      <c r="M280" s="594">
        <v>-0.18634328167845501</v>
      </c>
      <c r="N280" s="626">
        <v>-0.92499672540768607</v>
      </c>
      <c r="O280" s="594">
        <v>-0.98285152577940549</v>
      </c>
      <c r="P280" s="594">
        <v>-0.84941381489843604</v>
      </c>
      <c r="Q280" s="594">
        <v>-1.0152246880395333</v>
      </c>
      <c r="R280" s="594">
        <v>-0.876527790104914</v>
      </c>
      <c r="S280" s="594">
        <v>-1.592563102917453</v>
      </c>
      <c r="T280" s="594">
        <v>-1.304417947577575</v>
      </c>
      <c r="U280" s="594">
        <v>-1.0134372722764138</v>
      </c>
      <c r="V280" s="594">
        <v>-0.9689342516470667</v>
      </c>
      <c r="W280" s="594">
        <v>-1.692515116792825</v>
      </c>
      <c r="X280" s="627">
        <v>-1.424313067593225</v>
      </c>
      <c r="Y280" s="628">
        <v>21.1464516774241</v>
      </c>
      <c r="Z280" s="629">
        <v>21.468924648715198</v>
      </c>
    </row>
    <row r="281" spans="2:26">
      <c r="B281" s="326">
        <v>20</v>
      </c>
      <c r="C281" s="596">
        <v>0.98137174100543334</v>
      </c>
      <c r="D281" s="624">
        <v>0.98216236850502225</v>
      </c>
      <c r="E281" s="594">
        <v>0.84738029149474159</v>
      </c>
      <c r="F281" s="594">
        <v>1.6222628008368249</v>
      </c>
      <c r="G281" s="594">
        <v>0</v>
      </c>
      <c r="H281" s="594">
        <v>1.6904785438454639</v>
      </c>
      <c r="I281" s="594">
        <v>0.74894199512660842</v>
      </c>
      <c r="J281" s="594">
        <v>0</v>
      </c>
      <c r="K281" s="625">
        <v>0</v>
      </c>
      <c r="L281" s="594">
        <v>0</v>
      </c>
      <c r="M281" s="594">
        <v>0.10059566332556605</v>
      </c>
      <c r="N281" s="626">
        <v>-0.6095521960390694</v>
      </c>
      <c r="O281" s="594">
        <v>-0.56693545000546941</v>
      </c>
      <c r="P281" s="594">
        <v>-0.52226334052388068</v>
      </c>
      <c r="Q281" s="594">
        <v>-0.55241661182025281</v>
      </c>
      <c r="R281" s="594">
        <v>-0.57281697994024716</v>
      </c>
      <c r="S281" s="594">
        <v>-1.1478865115014723</v>
      </c>
      <c r="T281" s="594">
        <v>-0.98545332944571939</v>
      </c>
      <c r="U281" s="594">
        <v>-0.84554246971937508</v>
      </c>
      <c r="V281" s="594">
        <v>-0.81412355145172777</v>
      </c>
      <c r="W281" s="594">
        <v>-1.5015243303995667</v>
      </c>
      <c r="X281" s="627">
        <v>-1.2552917657909695</v>
      </c>
      <c r="Y281" s="628">
        <v>20.000000241195099</v>
      </c>
      <c r="Z281" s="629">
        <v>20.5228702920834</v>
      </c>
    </row>
    <row r="282" spans="2:26">
      <c r="B282" s="326">
        <v>21</v>
      </c>
      <c r="C282" s="596">
        <v>1.6393187460730696</v>
      </c>
      <c r="D282" s="624">
        <v>1.6397710763215028</v>
      </c>
      <c r="E282" s="594">
        <v>1.4078537479394584</v>
      </c>
      <c r="F282" s="594">
        <v>2.2179305913828666</v>
      </c>
      <c r="G282" s="594">
        <v>0.26603734612999086</v>
      </c>
      <c r="H282" s="594">
        <v>2.030684440521997</v>
      </c>
      <c r="I282" s="594">
        <v>1.0410754391323609</v>
      </c>
      <c r="J282" s="594">
        <v>0</v>
      </c>
      <c r="K282" s="625">
        <v>0.1209514816462875</v>
      </c>
      <c r="L282" s="594">
        <v>0</v>
      </c>
      <c r="M282" s="594">
        <v>0.33635424350051668</v>
      </c>
      <c r="N282" s="626">
        <v>-0.3594409651529834</v>
      </c>
      <c r="O282" s="594">
        <v>-0.23099763119601832</v>
      </c>
      <c r="P282" s="594">
        <v>-0.24015262078626584</v>
      </c>
      <c r="Q282" s="594">
        <v>-0.17821732095841167</v>
      </c>
      <c r="R282" s="594">
        <v>-0.33075252777580827</v>
      </c>
      <c r="S282" s="594">
        <v>-0.78159062551447223</v>
      </c>
      <c r="T282" s="594">
        <v>-0.73213612936844441</v>
      </c>
      <c r="U282" s="594">
        <v>-0.70238576614134174</v>
      </c>
      <c r="V282" s="594">
        <v>-0.68625222446298062</v>
      </c>
      <c r="W282" s="594">
        <v>-1.3387419677251529</v>
      </c>
      <c r="X282" s="627">
        <v>-1.1160372482979333</v>
      </c>
      <c r="Y282" s="628">
        <v>20.000000000000099</v>
      </c>
      <c r="Z282" s="629">
        <v>20.002573262306299</v>
      </c>
    </row>
    <row r="283" spans="2:26">
      <c r="B283" s="326">
        <v>22</v>
      </c>
      <c r="C283" s="596">
        <v>2.0595044479075275</v>
      </c>
      <c r="D283" s="624">
        <v>2.0597616584988643</v>
      </c>
      <c r="E283" s="594">
        <v>1.7785084274466139</v>
      </c>
      <c r="F283" s="594">
        <v>2.6015352336726858</v>
      </c>
      <c r="G283" s="594">
        <v>0.76843288617806949</v>
      </c>
      <c r="H283" s="594">
        <v>2.2766124619802945</v>
      </c>
      <c r="I283" s="594">
        <v>1.2788068244724835</v>
      </c>
      <c r="J283" s="594">
        <v>0</v>
      </c>
      <c r="K283" s="625">
        <v>0.38542165413388058</v>
      </c>
      <c r="L283" s="594">
        <v>0</v>
      </c>
      <c r="M283" s="594">
        <v>0.56380220758500832</v>
      </c>
      <c r="N283" s="626">
        <v>-0.13628303746457887</v>
      </c>
      <c r="O283" s="594">
        <v>-4.7430282102810556E-2</v>
      </c>
      <c r="P283" s="594">
        <v>-8.1429421511006114E-2</v>
      </c>
      <c r="Q283" s="594">
        <v>-8.0084873184973898E-3</v>
      </c>
      <c r="R283" s="594">
        <v>-0.16754840466129389</v>
      </c>
      <c r="S283" s="594">
        <v>-0.5734968328150889</v>
      </c>
      <c r="T283" s="594">
        <v>-0.56394015845658052</v>
      </c>
      <c r="U283" s="594">
        <v>-0.59072590260311109</v>
      </c>
      <c r="V283" s="594">
        <v>-0.59067885388574726</v>
      </c>
      <c r="W283" s="594">
        <v>-1.2139437391102441</v>
      </c>
      <c r="X283" s="627">
        <v>-1.0144410498809611</v>
      </c>
      <c r="Y283" s="628">
        <v>20</v>
      </c>
      <c r="Z283" s="629">
        <v>20</v>
      </c>
    </row>
    <row r="284" spans="2:26">
      <c r="B284" s="326">
        <v>23</v>
      </c>
      <c r="C284" s="596">
        <v>2.3233601672353497</v>
      </c>
      <c r="D284" s="624">
        <v>2.3235010597991055</v>
      </c>
      <c r="E284" s="594">
        <v>2.005099730408336</v>
      </c>
      <c r="F284" s="594">
        <v>2.8784734930583884</v>
      </c>
      <c r="G284" s="594">
        <v>1.0955589984917029</v>
      </c>
      <c r="H284" s="594">
        <v>2.4412008807719054</v>
      </c>
      <c r="I284" s="594">
        <v>1.4530685517497723</v>
      </c>
      <c r="J284" s="594">
        <v>0.17522190211872279</v>
      </c>
      <c r="K284" s="625">
        <v>0.61003342197996668</v>
      </c>
      <c r="L284" s="594">
        <v>0</v>
      </c>
      <c r="M284" s="594">
        <v>0.75784286997378059</v>
      </c>
      <c r="N284" s="626">
        <v>5.6384225962890229E-2</v>
      </c>
      <c r="O284" s="594">
        <v>0</v>
      </c>
      <c r="P284" s="594">
        <v>-5.5833904349771105E-3</v>
      </c>
      <c r="Q284" s="594">
        <v>0</v>
      </c>
      <c r="R284" s="594">
        <v>-5.3704130419085838E-2</v>
      </c>
      <c r="S284" s="594">
        <v>-0.43593271576412224</v>
      </c>
      <c r="T284" s="594">
        <v>-0.4432353753597611</v>
      </c>
      <c r="U284" s="594">
        <v>-0.48863882487903615</v>
      </c>
      <c r="V284" s="594">
        <v>-0.50559503934870564</v>
      </c>
      <c r="W284" s="594">
        <v>-1.0991311936741777</v>
      </c>
      <c r="X284" s="627">
        <v>-0.92335642040408339</v>
      </c>
      <c r="Y284" s="628">
        <v>20</v>
      </c>
      <c r="Z284" s="629">
        <v>20</v>
      </c>
    </row>
    <row r="285" spans="2:26" ht="15.75" thickBot="1">
      <c r="B285" s="328">
        <v>24</v>
      </c>
      <c r="C285" s="598">
        <v>2.4351666575763029</v>
      </c>
      <c r="D285" s="630">
        <v>0</v>
      </c>
      <c r="E285" s="601">
        <v>2.1000123027521997</v>
      </c>
      <c r="F285" s="601">
        <v>2.994141802073333</v>
      </c>
      <c r="G285" s="601">
        <v>1.3197686080887692</v>
      </c>
      <c r="H285" s="601">
        <v>2.4983510271189746</v>
      </c>
      <c r="I285" s="601">
        <v>1.5445096232625222</v>
      </c>
      <c r="J285" s="601">
        <v>0.39698662329619727</v>
      </c>
      <c r="K285" s="631">
        <v>0</v>
      </c>
      <c r="L285" s="601">
        <v>0</v>
      </c>
      <c r="M285" s="601">
        <v>0.89065126807296657</v>
      </c>
      <c r="N285" s="632">
        <v>0.19470926892039497</v>
      </c>
      <c r="O285" s="601">
        <v>0</v>
      </c>
      <c r="P285" s="601">
        <v>0</v>
      </c>
      <c r="Q285" s="601">
        <v>0</v>
      </c>
      <c r="R285" s="601">
        <v>0</v>
      </c>
      <c r="S285" s="601">
        <v>-0.30737866268246944</v>
      </c>
      <c r="T285" s="601">
        <v>-0.33410011601923334</v>
      </c>
      <c r="U285" s="601">
        <v>-0.37539312754929172</v>
      </c>
      <c r="V285" s="601">
        <v>-0.41088268386437776</v>
      </c>
      <c r="W285" s="601">
        <v>-0.97318438539984731</v>
      </c>
      <c r="X285" s="633">
        <v>-0.82305767647430828</v>
      </c>
      <c r="Y285" s="634">
        <v>12.901822115630999</v>
      </c>
      <c r="Z285" s="635">
        <v>18.003809733127</v>
      </c>
    </row>
    <row r="286" spans="2:26">
      <c r="B286" s="329"/>
      <c r="C286" s="659"/>
      <c r="F286" s="147" t="s">
        <v>715</v>
      </c>
      <c r="H286" s="297"/>
      <c r="M286" s="297"/>
      <c r="N286" s="297"/>
      <c r="Q286" s="147" t="s">
        <v>715</v>
      </c>
      <c r="Z286" s="297"/>
    </row>
    <row r="287" spans="2:26">
      <c r="B287" s="329"/>
      <c r="C287" s="659"/>
      <c r="H287" s="297"/>
      <c r="L287" s="297"/>
      <c r="M287" s="297"/>
      <c r="Z287" s="297"/>
    </row>
    <row r="288" spans="2:26">
      <c r="B288" s="329"/>
      <c r="V288" s="147"/>
    </row>
    <row r="289" spans="2:8" ht="16.5" thickBot="1">
      <c r="B289" s="260" t="s">
        <v>959</v>
      </c>
      <c r="C289" s="687"/>
    </row>
    <row r="290" spans="2:8">
      <c r="B290" s="276"/>
      <c r="C290" s="277" t="s">
        <v>714</v>
      </c>
      <c r="D290" s="280"/>
      <c r="E290" s="280"/>
      <c r="F290" s="280"/>
      <c r="G290" s="331"/>
      <c r="H290" s="278"/>
    </row>
    <row r="291" spans="2:8" ht="15.75">
      <c r="B291" s="282"/>
      <c r="C291" s="680" t="s">
        <v>938</v>
      </c>
      <c r="D291" s="672"/>
      <c r="E291" s="681" t="s">
        <v>939</v>
      </c>
      <c r="F291" s="265"/>
      <c r="G291" s="689" t="s">
        <v>938</v>
      </c>
      <c r="H291" s="664"/>
    </row>
    <row r="292" spans="2:8">
      <c r="B292" s="321" t="s">
        <v>710</v>
      </c>
      <c r="C292" s="315" t="s">
        <v>74</v>
      </c>
      <c r="D292" s="334" t="s">
        <v>75</v>
      </c>
      <c r="E292" s="285" t="s">
        <v>76</v>
      </c>
      <c r="F292" s="285" t="s">
        <v>77</v>
      </c>
      <c r="G292" s="553" t="s">
        <v>681</v>
      </c>
      <c r="H292" s="544" t="s">
        <v>682</v>
      </c>
    </row>
    <row r="293" spans="2:8" ht="15.75" thickBot="1">
      <c r="B293" s="323" t="s">
        <v>83</v>
      </c>
      <c r="C293" s="291" t="s">
        <v>680</v>
      </c>
      <c r="D293" s="336" t="s">
        <v>680</v>
      </c>
      <c r="E293" s="292" t="s">
        <v>680</v>
      </c>
      <c r="F293" s="292" t="s">
        <v>680</v>
      </c>
      <c r="G293" s="666" t="s">
        <v>680</v>
      </c>
      <c r="H293" s="546" t="s">
        <v>680</v>
      </c>
    </row>
    <row r="294" spans="2:8">
      <c r="B294" s="324">
        <v>1</v>
      </c>
      <c r="C294" s="606">
        <v>5.4429616285658904</v>
      </c>
      <c r="D294" s="620">
        <v>12.938011028404199</v>
      </c>
      <c r="E294" s="618">
        <v>19.871109924376501</v>
      </c>
      <c r="F294" s="618">
        <v>21.230259697470601</v>
      </c>
      <c r="G294" s="607">
        <v>15.3460720386151</v>
      </c>
      <c r="H294" s="619">
        <v>22.745128870993899</v>
      </c>
    </row>
    <row r="295" spans="2:8">
      <c r="B295" s="326">
        <v>2</v>
      </c>
      <c r="C295" s="606">
        <v>3.8071581691132699</v>
      </c>
      <c r="D295" s="620">
        <v>12.425113651540199</v>
      </c>
      <c r="E295" s="618">
        <v>19.0626504639202</v>
      </c>
      <c r="F295" s="618">
        <v>20.715458208124002</v>
      </c>
      <c r="G295" s="607">
        <v>13.484641422951601</v>
      </c>
      <c r="H295" s="619">
        <v>22.2437967169862</v>
      </c>
    </row>
    <row r="296" spans="2:8">
      <c r="B296" s="326">
        <v>3</v>
      </c>
      <c r="C296" s="606">
        <v>2.3741643672952102</v>
      </c>
      <c r="D296" s="620">
        <v>11.929794824896099</v>
      </c>
      <c r="E296" s="618">
        <v>18.140014044731199</v>
      </c>
      <c r="F296" s="618">
        <v>20.029924070265398</v>
      </c>
      <c r="G296" s="607">
        <v>11.777403342119401</v>
      </c>
      <c r="H296" s="619">
        <v>21.763212776855202</v>
      </c>
    </row>
    <row r="297" spans="2:8">
      <c r="B297" s="326">
        <v>4</v>
      </c>
      <c r="C297" s="606">
        <v>1.08568413460267</v>
      </c>
      <c r="D297" s="620">
        <v>11.432039070446899</v>
      </c>
      <c r="E297" s="618">
        <v>17.015826984460599</v>
      </c>
      <c r="F297" s="618">
        <v>19.159338643997501</v>
      </c>
      <c r="G297" s="607">
        <v>10.194605335636499</v>
      </c>
      <c r="H297" s="619">
        <v>21.2815869234351</v>
      </c>
    </row>
    <row r="298" spans="2:8">
      <c r="B298" s="326">
        <v>5</v>
      </c>
      <c r="C298" s="606">
        <v>-5.15343668916028E-3</v>
      </c>
      <c r="D298" s="620">
        <v>10.9913034168608</v>
      </c>
      <c r="E298" s="618">
        <v>15.8835561409769</v>
      </c>
      <c r="F298" s="618">
        <v>18.253466489730702</v>
      </c>
      <c r="G298" s="607">
        <v>8.77503325684423</v>
      </c>
      <c r="H298" s="619">
        <v>20.855528811822701</v>
      </c>
    </row>
    <row r="299" spans="2:8">
      <c r="B299" s="326">
        <v>6</v>
      </c>
      <c r="C299" s="606">
        <v>-0.89643469698952005</v>
      </c>
      <c r="D299" s="620">
        <v>10.5803621383831</v>
      </c>
      <c r="E299" s="618">
        <v>16.3874729223914</v>
      </c>
      <c r="F299" s="618">
        <v>18.6317119829076</v>
      </c>
      <c r="G299" s="607">
        <v>7.5063269351838198</v>
      </c>
      <c r="H299" s="619">
        <v>20.458992147648299</v>
      </c>
    </row>
    <row r="300" spans="2:8">
      <c r="B300" s="326">
        <v>7</v>
      </c>
      <c r="C300" s="606">
        <v>-1.71035281698994</v>
      </c>
      <c r="D300" s="620">
        <v>10.174118294677299</v>
      </c>
      <c r="E300" s="618">
        <v>18.761118389581402</v>
      </c>
      <c r="F300" s="618">
        <v>20.268644912294899</v>
      </c>
      <c r="G300" s="607">
        <v>6.34749482322015</v>
      </c>
      <c r="H300" s="619">
        <v>20.078801331664199</v>
      </c>
    </row>
    <row r="301" spans="2:8">
      <c r="B301" s="326">
        <v>8</v>
      </c>
      <c r="C301" s="606">
        <v>-1.47585494865572</v>
      </c>
      <c r="D301" s="620">
        <v>10.324102141109099</v>
      </c>
      <c r="E301" s="618">
        <v>20.889809502080901</v>
      </c>
      <c r="F301" s="618">
        <v>22.872723146661698</v>
      </c>
      <c r="G301" s="607">
        <v>6.2878068478958804</v>
      </c>
      <c r="H301" s="619">
        <v>20.251644375779801</v>
      </c>
    </row>
    <row r="302" spans="2:8">
      <c r="B302" s="326">
        <v>9</v>
      </c>
      <c r="C302" s="606">
        <v>2.7076457164738099</v>
      </c>
      <c r="D302" s="620">
        <v>11.750407726825699</v>
      </c>
      <c r="E302" s="618">
        <v>23.297099058982301</v>
      </c>
      <c r="F302" s="618">
        <v>24.4046456020451</v>
      </c>
      <c r="G302" s="607">
        <v>10.037284614533601</v>
      </c>
      <c r="H302" s="619">
        <v>21.658504523724901</v>
      </c>
    </row>
    <row r="303" spans="2:8">
      <c r="B303" s="326">
        <v>10</v>
      </c>
      <c r="C303" s="606">
        <v>9.92875052268157</v>
      </c>
      <c r="D303" s="620">
        <v>13.808272652278299</v>
      </c>
      <c r="E303" s="618">
        <v>26.4259639257217</v>
      </c>
      <c r="F303" s="618">
        <v>25.568962150127401</v>
      </c>
      <c r="G303" s="607">
        <v>16.5873499950861</v>
      </c>
      <c r="H303" s="619">
        <v>23.549169502133399</v>
      </c>
    </row>
    <row r="304" spans="2:8">
      <c r="B304" s="326">
        <v>11</v>
      </c>
      <c r="C304" s="606">
        <v>18.729270898339902</v>
      </c>
      <c r="D304" s="620">
        <v>15.9577368740623</v>
      </c>
      <c r="E304" s="618">
        <v>30.6202219967657</v>
      </c>
      <c r="F304" s="618">
        <v>26.914099548317001</v>
      </c>
      <c r="G304" s="607">
        <v>24.6969810819683</v>
      </c>
      <c r="H304" s="619">
        <v>25.585725902273001</v>
      </c>
    </row>
    <row r="305" spans="2:8">
      <c r="B305" s="326">
        <v>12</v>
      </c>
      <c r="C305" s="606">
        <v>28.010031912175201</v>
      </c>
      <c r="D305" s="620">
        <v>18.206901639455399</v>
      </c>
      <c r="E305" s="618">
        <v>35.219248459684998</v>
      </c>
      <c r="F305" s="618">
        <v>28.177777328438399</v>
      </c>
      <c r="G305" s="607">
        <v>33.654414592833099</v>
      </c>
      <c r="H305" s="619">
        <v>27.787453189280701</v>
      </c>
    </row>
    <row r="306" spans="2:8">
      <c r="B306" s="326">
        <v>13</v>
      </c>
      <c r="C306" s="606">
        <v>36.570467322704999</v>
      </c>
      <c r="D306" s="620">
        <v>20.4419488470202</v>
      </c>
      <c r="E306" s="618">
        <v>39.187558382632098</v>
      </c>
      <c r="F306" s="618">
        <v>29.1271506445871</v>
      </c>
      <c r="G306" s="607">
        <v>42.512222678554501</v>
      </c>
      <c r="H306" s="619">
        <v>29.972597335707601</v>
      </c>
    </row>
    <row r="307" spans="2:8">
      <c r="B307" s="326">
        <v>14</v>
      </c>
      <c r="C307" s="606">
        <v>43.394160777502201</v>
      </c>
      <c r="D307" s="620">
        <v>22.011645053551199</v>
      </c>
      <c r="E307" s="618">
        <v>42.100604167759599</v>
      </c>
      <c r="F307" s="618">
        <v>29.859758981717899</v>
      </c>
      <c r="G307" s="607">
        <v>49.774566257309402</v>
      </c>
      <c r="H307" s="619">
        <v>31.470484773037601</v>
      </c>
    </row>
    <row r="308" spans="2:8">
      <c r="B308" s="326">
        <v>15</v>
      </c>
      <c r="C308" s="606">
        <v>46.979782669467902</v>
      </c>
      <c r="D308" s="620">
        <v>22.7239496190866</v>
      </c>
      <c r="E308" s="618">
        <v>44.208547684477999</v>
      </c>
      <c r="F308" s="618">
        <v>30.290162007906702</v>
      </c>
      <c r="G308" s="607">
        <v>54.3914371390822</v>
      </c>
      <c r="H308" s="619">
        <v>32.083839941558402</v>
      </c>
    </row>
    <row r="309" spans="2:8">
      <c r="B309" s="326">
        <v>16</v>
      </c>
      <c r="C309" s="606">
        <v>47.592741331540601</v>
      </c>
      <c r="D309" s="620">
        <v>22.819462294865001</v>
      </c>
      <c r="E309" s="618">
        <v>44.886033727872103</v>
      </c>
      <c r="F309" s="618">
        <v>30.4308632953021</v>
      </c>
      <c r="G309" s="607">
        <v>56.314401066516602</v>
      </c>
      <c r="H309" s="619">
        <v>32.199623682499201</v>
      </c>
    </row>
    <row r="310" spans="2:8">
      <c r="B310" s="326">
        <v>17</v>
      </c>
      <c r="C310" s="606">
        <v>44.8818377458566</v>
      </c>
      <c r="D310" s="620">
        <v>22.102013198383599</v>
      </c>
      <c r="E310" s="618">
        <v>44.604169256363299</v>
      </c>
      <c r="F310" s="618">
        <v>30.433833907574499</v>
      </c>
      <c r="G310" s="607">
        <v>54.981144034774601</v>
      </c>
      <c r="H310" s="619">
        <v>31.458305086952102</v>
      </c>
    </row>
    <row r="311" spans="2:8">
      <c r="B311" s="326">
        <v>18</v>
      </c>
      <c r="C311" s="606">
        <v>38.701492167418301</v>
      </c>
      <c r="D311" s="620">
        <v>20.488707755610701</v>
      </c>
      <c r="E311" s="618">
        <v>43.7421395780379</v>
      </c>
      <c r="F311" s="618">
        <v>30.352447339889601</v>
      </c>
      <c r="G311" s="607">
        <v>50.2113748102187</v>
      </c>
      <c r="H311" s="619">
        <v>29.832151314457001</v>
      </c>
    </row>
    <row r="312" spans="2:8">
      <c r="B312" s="326">
        <v>19</v>
      </c>
      <c r="C312" s="606">
        <v>32.163920310511898</v>
      </c>
      <c r="D312" s="620">
        <v>19.219211516130802</v>
      </c>
      <c r="E312" s="618">
        <v>34.483405319782499</v>
      </c>
      <c r="F312" s="618">
        <v>29.027262110246198</v>
      </c>
      <c r="G312" s="607">
        <v>44.9264974418831</v>
      </c>
      <c r="H312" s="619">
        <v>28.6661911604367</v>
      </c>
    </row>
    <row r="313" spans="2:8">
      <c r="B313" s="326">
        <v>20</v>
      </c>
      <c r="C313" s="606">
        <v>26.295067467442401</v>
      </c>
      <c r="D313" s="620">
        <v>18.3239833234285</v>
      </c>
      <c r="E313" s="618">
        <v>30.8553610529815</v>
      </c>
      <c r="F313" s="618">
        <v>27.646296260271601</v>
      </c>
      <c r="G313" s="607">
        <v>39.970470175777997</v>
      </c>
      <c r="H313" s="619">
        <v>27.8592801509743</v>
      </c>
    </row>
    <row r="314" spans="2:8">
      <c r="B314" s="326">
        <v>21</v>
      </c>
      <c r="C314" s="606">
        <v>21.526845012599399</v>
      </c>
      <c r="D314" s="620">
        <v>17.535114485823801</v>
      </c>
      <c r="E314" s="618">
        <v>27.9575556327359</v>
      </c>
      <c r="F314" s="618">
        <v>26.338400388304901</v>
      </c>
      <c r="G314" s="607">
        <v>35.602938430044603</v>
      </c>
      <c r="H314" s="619">
        <v>27.160827066125901</v>
      </c>
    </row>
    <row r="315" spans="2:8">
      <c r="B315" s="326">
        <v>22</v>
      </c>
      <c r="C315" s="606">
        <v>17.031430200515</v>
      </c>
      <c r="D315" s="620">
        <v>16.756866418908299</v>
      </c>
      <c r="E315" s="618">
        <v>25.991606679779</v>
      </c>
      <c r="F315" s="618">
        <v>25.533915056224998</v>
      </c>
      <c r="G315" s="607">
        <v>31.649341680982999</v>
      </c>
      <c r="H315" s="619">
        <v>26.492232543472301</v>
      </c>
    </row>
    <row r="316" spans="2:8">
      <c r="B316" s="326">
        <v>23</v>
      </c>
      <c r="C316" s="606">
        <v>13.2781074052451</v>
      </c>
      <c r="D316" s="620">
        <v>15.9944159629806</v>
      </c>
      <c r="E316" s="618">
        <v>24.5462292779869</v>
      </c>
      <c r="F316" s="618">
        <v>24.864247013549701</v>
      </c>
      <c r="G316" s="607">
        <v>28.034006327560199</v>
      </c>
      <c r="H316" s="619">
        <v>25.818286576664399</v>
      </c>
    </row>
    <row r="317" spans="2:8" ht="15.75" thickBot="1">
      <c r="B317" s="328">
        <v>24</v>
      </c>
      <c r="C317" s="609">
        <v>10.2079387076712</v>
      </c>
      <c r="D317" s="623">
        <v>15.361168845736</v>
      </c>
      <c r="E317" s="621">
        <v>22.982468292365901</v>
      </c>
      <c r="F317" s="621">
        <v>23.885193521002101</v>
      </c>
      <c r="G317" s="610">
        <v>24.842460395702201</v>
      </c>
      <c r="H317" s="622">
        <v>25.251200956621499</v>
      </c>
    </row>
    <row r="318" spans="2:8">
      <c r="B318" s="329"/>
    </row>
    <row r="324" spans="2:5" ht="15.75">
      <c r="B324" s="556" t="s">
        <v>913</v>
      </c>
    </row>
    <row r="325" spans="2:5">
      <c r="B325" t="s">
        <v>129</v>
      </c>
    </row>
    <row r="326" spans="2:5">
      <c r="B326" s="147" t="s">
        <v>960</v>
      </c>
    </row>
    <row r="327" spans="2:5">
      <c r="B327" t="s">
        <v>131</v>
      </c>
    </row>
    <row r="328" spans="2:5" ht="15.75" thickBot="1">
      <c r="B328" t="s">
        <v>82</v>
      </c>
    </row>
    <row r="329" spans="2:5">
      <c r="B329" s="302" t="s">
        <v>642</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s="551">
        <v>0</v>
      </c>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0</v>
      </c>
      <c r="D380" s="265"/>
      <c r="E380" s="265"/>
    </row>
    <row r="381" spans="2:5">
      <c r="B381" s="282">
        <v>1</v>
      </c>
      <c r="C381" s="551">
        <v>4</v>
      </c>
      <c r="D381" s="265"/>
      <c r="E381" s="265"/>
    </row>
    <row r="382" spans="2:5">
      <c r="B382" s="282">
        <v>2</v>
      </c>
      <c r="C382" s="551">
        <v>4</v>
      </c>
      <c r="D382" s="265"/>
      <c r="E382" s="265"/>
    </row>
    <row r="383" spans="2:5">
      <c r="B383" s="282">
        <v>3</v>
      </c>
      <c r="C383" s="551">
        <v>20</v>
      </c>
      <c r="D383" s="265"/>
      <c r="E383" s="265"/>
    </row>
    <row r="384" spans="2:5">
      <c r="B384" s="282">
        <v>4</v>
      </c>
      <c r="C384" s="551">
        <v>21</v>
      </c>
      <c r="D384" s="265"/>
      <c r="E384" s="265"/>
    </row>
    <row r="385" spans="2:5">
      <c r="B385" s="282">
        <v>5</v>
      </c>
      <c r="C385" s="551">
        <v>39</v>
      </c>
      <c r="D385" s="265"/>
      <c r="E385" s="265"/>
    </row>
    <row r="386" spans="2:5">
      <c r="B386" s="282">
        <v>6</v>
      </c>
      <c r="C386" s="551">
        <v>51</v>
      </c>
      <c r="D386" s="265"/>
      <c r="E386" s="265"/>
    </row>
    <row r="387" spans="2:5">
      <c r="B387" s="282">
        <v>7</v>
      </c>
      <c r="C387" s="551">
        <v>63</v>
      </c>
      <c r="D387" s="265"/>
      <c r="E387" s="265"/>
    </row>
    <row r="388" spans="2:5">
      <c r="B388" s="282">
        <v>8</v>
      </c>
      <c r="C388" s="551">
        <v>71</v>
      </c>
      <c r="D388" s="265"/>
      <c r="E388" s="265"/>
    </row>
    <row r="389" spans="2:5">
      <c r="B389" s="282">
        <v>9</v>
      </c>
      <c r="C389" s="551">
        <v>83</v>
      </c>
      <c r="D389" s="265"/>
      <c r="E389" s="265"/>
    </row>
    <row r="390" spans="2:5">
      <c r="B390" s="282">
        <v>10</v>
      </c>
      <c r="C390" s="551">
        <v>128</v>
      </c>
      <c r="D390" s="265"/>
      <c r="E390" s="265"/>
    </row>
    <row r="391" spans="2:5">
      <c r="B391" s="282">
        <v>11</v>
      </c>
      <c r="C391" s="551">
        <v>164</v>
      </c>
      <c r="D391" s="265"/>
      <c r="E391" s="265"/>
    </row>
    <row r="392" spans="2:5">
      <c r="B392" s="282">
        <v>12</v>
      </c>
      <c r="C392" s="551">
        <v>218</v>
      </c>
      <c r="D392" s="265"/>
      <c r="E392" s="265"/>
    </row>
    <row r="393" spans="2:5">
      <c r="B393" s="282">
        <v>13</v>
      </c>
      <c r="C393" s="551">
        <v>185</v>
      </c>
      <c r="D393" s="265"/>
      <c r="E393" s="265"/>
    </row>
    <row r="394" spans="2:5">
      <c r="B394" s="282">
        <v>14</v>
      </c>
      <c r="C394" s="551">
        <v>197</v>
      </c>
      <c r="D394" s="265"/>
      <c r="E394" s="265"/>
    </row>
    <row r="395" spans="2:5">
      <c r="B395" s="282">
        <v>15</v>
      </c>
      <c r="C395" s="551">
        <v>253</v>
      </c>
      <c r="D395" s="265"/>
      <c r="E395" s="265"/>
    </row>
    <row r="396" spans="2:5">
      <c r="B396" s="282">
        <v>16</v>
      </c>
      <c r="C396" s="551">
        <v>269</v>
      </c>
      <c r="D396" s="265"/>
      <c r="E396" s="265"/>
    </row>
    <row r="397" spans="2:5">
      <c r="B397" s="282">
        <v>17</v>
      </c>
      <c r="C397" s="551">
        <v>241</v>
      </c>
      <c r="D397" s="265"/>
      <c r="E397" s="265"/>
    </row>
    <row r="398" spans="2:5">
      <c r="B398" s="282">
        <v>18</v>
      </c>
      <c r="C398" s="551">
        <v>312</v>
      </c>
      <c r="D398" s="265"/>
      <c r="E398" s="265"/>
    </row>
    <row r="399" spans="2:5">
      <c r="B399" s="282">
        <v>19</v>
      </c>
      <c r="C399" s="551">
        <v>321</v>
      </c>
      <c r="D399" s="265"/>
      <c r="E399" s="265"/>
    </row>
    <row r="400" spans="2:5">
      <c r="B400" s="282">
        <v>20</v>
      </c>
      <c r="C400" s="551">
        <v>337</v>
      </c>
      <c r="D400" s="265"/>
      <c r="E400" s="265"/>
    </row>
    <row r="401" spans="2:5">
      <c r="B401" s="282">
        <v>21</v>
      </c>
      <c r="C401" s="551">
        <v>305</v>
      </c>
      <c r="D401" s="265"/>
      <c r="E401" s="265"/>
    </row>
    <row r="402" spans="2:5">
      <c r="B402" s="282">
        <v>22</v>
      </c>
      <c r="C402" s="551">
        <v>324</v>
      </c>
      <c r="D402" s="265"/>
      <c r="E402" s="265"/>
    </row>
    <row r="403" spans="2:5">
      <c r="B403" s="282">
        <v>23</v>
      </c>
      <c r="C403" s="551">
        <v>302</v>
      </c>
      <c r="D403" s="265"/>
      <c r="E403" s="265"/>
    </row>
    <row r="404" spans="2:5">
      <c r="B404" s="282">
        <v>24</v>
      </c>
      <c r="C404" s="551">
        <v>276</v>
      </c>
      <c r="D404" s="265"/>
      <c r="E404" s="265"/>
    </row>
    <row r="405" spans="2:5">
      <c r="B405" s="282">
        <v>25</v>
      </c>
      <c r="C405" s="551">
        <v>296</v>
      </c>
      <c r="D405" s="265"/>
      <c r="E405" s="265"/>
    </row>
    <row r="406" spans="2:5">
      <c r="B406" s="282">
        <v>26</v>
      </c>
      <c r="C406" s="551">
        <v>283</v>
      </c>
      <c r="D406" s="265"/>
      <c r="E406" s="265"/>
    </row>
    <row r="407" spans="2:5">
      <c r="B407" s="282">
        <v>27</v>
      </c>
      <c r="C407" s="551">
        <v>313</v>
      </c>
      <c r="D407" s="265"/>
      <c r="E407" s="265"/>
    </row>
    <row r="408" spans="2:5">
      <c r="B408" s="282">
        <v>28</v>
      </c>
      <c r="C408" s="551">
        <v>302</v>
      </c>
      <c r="D408" s="265"/>
      <c r="E408" s="265"/>
    </row>
    <row r="409" spans="2:5">
      <c r="B409" s="282">
        <v>29</v>
      </c>
      <c r="C409" s="551">
        <v>326</v>
      </c>
      <c r="D409" s="265"/>
      <c r="E409" s="265"/>
    </row>
    <row r="410" spans="2:5">
      <c r="B410" s="282">
        <v>30</v>
      </c>
      <c r="C410" s="551">
        <v>356</v>
      </c>
      <c r="D410" s="265"/>
      <c r="E410" s="265"/>
    </row>
    <row r="411" spans="2:5">
      <c r="B411" s="282">
        <v>31</v>
      </c>
      <c r="C411" s="551">
        <v>386</v>
      </c>
      <c r="D411" s="265"/>
      <c r="E411" s="265"/>
    </row>
    <row r="412" spans="2:5">
      <c r="B412" s="282">
        <v>32</v>
      </c>
      <c r="C412" s="551">
        <v>366</v>
      </c>
      <c r="D412" s="265"/>
      <c r="E412" s="265"/>
    </row>
    <row r="413" spans="2:5">
      <c r="B413" s="282">
        <v>33</v>
      </c>
      <c r="C413" s="551">
        <v>399</v>
      </c>
      <c r="D413" s="265"/>
      <c r="E413" s="265"/>
    </row>
    <row r="414" spans="2:5">
      <c r="B414" s="282">
        <v>34</v>
      </c>
      <c r="C414" s="551">
        <v>374</v>
      </c>
      <c r="D414" s="265"/>
      <c r="E414" s="265"/>
    </row>
    <row r="415" spans="2:5">
      <c r="B415" s="282">
        <v>35</v>
      </c>
      <c r="C415" s="551">
        <v>315</v>
      </c>
      <c r="D415" s="265"/>
      <c r="E415" s="265"/>
    </row>
    <row r="416" spans="2:5">
      <c r="B416" s="282">
        <v>36</v>
      </c>
      <c r="C416" s="551">
        <v>253</v>
      </c>
      <c r="D416" s="265"/>
      <c r="E416" s="265"/>
    </row>
    <row r="417" spans="2:5">
      <c r="B417" s="282">
        <v>37</v>
      </c>
      <c r="C417" s="551">
        <v>209</v>
      </c>
      <c r="D417" s="265"/>
      <c r="E417" s="265"/>
    </row>
    <row r="418" spans="2:5">
      <c r="B418" s="282">
        <v>38</v>
      </c>
      <c r="C418" s="551">
        <v>152</v>
      </c>
      <c r="D418" s="265"/>
      <c r="E418" s="265"/>
    </row>
    <row r="419" spans="2:5">
      <c r="B419" s="282">
        <v>39</v>
      </c>
      <c r="C419" s="551">
        <v>118</v>
      </c>
      <c r="D419" s="265"/>
      <c r="E419" s="265"/>
    </row>
    <row r="420" spans="2:5">
      <c r="B420" s="282">
        <v>40</v>
      </c>
      <c r="C420" s="551">
        <v>64</v>
      </c>
      <c r="D420" s="265"/>
      <c r="E420" s="265"/>
    </row>
    <row r="421" spans="2:5">
      <c r="B421" s="282">
        <v>41</v>
      </c>
      <c r="C421" s="551">
        <v>34</v>
      </c>
      <c r="D421" s="265"/>
      <c r="E421" s="265"/>
    </row>
    <row r="422" spans="2:5">
      <c r="B422" s="282">
        <v>42</v>
      </c>
      <c r="C422" s="551">
        <v>17</v>
      </c>
      <c r="D422" s="265"/>
      <c r="E422" s="265"/>
    </row>
    <row r="423" spans="2:5">
      <c r="B423" s="282">
        <v>43</v>
      </c>
      <c r="C423" s="551">
        <v>7</v>
      </c>
      <c r="D423" s="265"/>
      <c r="E423" s="265"/>
    </row>
    <row r="424" spans="2:5">
      <c r="B424" s="282">
        <v>44</v>
      </c>
      <c r="C424" s="551">
        <v>2</v>
      </c>
      <c r="D424" s="265"/>
      <c r="E424" s="265"/>
    </row>
    <row r="425" spans="2:5">
      <c r="B425" s="282">
        <v>45</v>
      </c>
      <c r="C425" s="551">
        <v>0</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643</v>
      </c>
    </row>
    <row r="478" spans="2:5" ht="15.75" thickBot="1">
      <c r="B478" s="288">
        <v>98</v>
      </c>
      <c r="C478" s="665">
        <v>0</v>
      </c>
      <c r="D478" s="265"/>
      <c r="E478" s="265">
        <v>8760</v>
      </c>
    </row>
    <row r="479" spans="2:5">
      <c r="B479" s="232"/>
      <c r="C479" s="232"/>
    </row>
    <row r="480" spans="2:5">
      <c r="B480" s="232"/>
      <c r="C480" s="232"/>
    </row>
    <row r="481" spans="2:53">
      <c r="B481" s="232"/>
      <c r="C481" s="232"/>
    </row>
    <row r="482" spans="2:53">
      <c r="B482" s="232"/>
      <c r="C482" s="232"/>
    </row>
    <row r="490" spans="2:53">
      <c r="C490" s="265"/>
      <c r="D490" s="265"/>
      <c r="E490" s="265"/>
      <c r="F490" s="265"/>
      <c r="G490" s="265"/>
      <c r="H490" s="265"/>
      <c r="I490" s="265"/>
      <c r="J490" s="265"/>
      <c r="K490" s="265"/>
      <c r="L490" s="265"/>
      <c r="M490" s="265"/>
      <c r="N490" s="265"/>
      <c r="O490" s="265"/>
      <c r="P490" s="265"/>
      <c r="BA490" s="147" t="s">
        <v>1015</v>
      </c>
    </row>
    <row r="491" spans="2:53">
      <c r="C491" s="265"/>
      <c r="D491" s="265"/>
      <c r="E491" s="265"/>
      <c r="F491" s="265"/>
      <c r="G491" s="265"/>
      <c r="H491" s="265"/>
      <c r="I491" s="265"/>
      <c r="J491" s="265"/>
      <c r="K491" s="265"/>
      <c r="L491" s="265"/>
      <c r="M491" s="265"/>
      <c r="N491" s="265"/>
      <c r="O491" s="265"/>
      <c r="P491" s="265"/>
    </row>
    <row r="492" spans="2:53" ht="15.75">
      <c r="B492" s="556"/>
      <c r="C492" s="265"/>
      <c r="D492" s="265"/>
      <c r="E492" s="265"/>
      <c r="F492" s="265"/>
      <c r="G492" s="265"/>
      <c r="H492" s="265"/>
      <c r="I492" s="265"/>
      <c r="J492" s="265"/>
      <c r="K492" s="265"/>
      <c r="L492" s="265"/>
      <c r="M492" s="265"/>
      <c r="N492" s="265"/>
      <c r="O492" s="265"/>
      <c r="P492" s="265"/>
    </row>
    <row r="493" spans="2:53">
      <c r="B493" s="265"/>
      <c r="C493" s="265"/>
      <c r="D493" s="265"/>
      <c r="E493" s="265"/>
      <c r="F493" s="265"/>
      <c r="G493" s="265"/>
      <c r="H493" s="265"/>
      <c r="I493" s="265"/>
      <c r="J493" s="265"/>
      <c r="K493" s="265"/>
      <c r="L493" s="265"/>
      <c r="M493" s="265"/>
      <c r="N493" s="265"/>
      <c r="O493" s="265"/>
      <c r="P493" s="265"/>
    </row>
    <row r="494" spans="2:53">
      <c r="B494" s="265"/>
      <c r="C494" s="265"/>
      <c r="D494" s="265"/>
      <c r="E494" s="265"/>
      <c r="F494" s="265"/>
      <c r="G494" s="265"/>
      <c r="H494" s="265"/>
      <c r="I494" s="265"/>
      <c r="J494" s="265"/>
      <c r="K494" s="265"/>
      <c r="L494" s="265"/>
      <c r="M494" s="265"/>
      <c r="N494" s="265"/>
      <c r="O494" s="265"/>
      <c r="P494" s="265"/>
    </row>
    <row r="495" spans="2:53" ht="15.75">
      <c r="B495" s="556"/>
      <c r="C495" s="265"/>
      <c r="D495" s="265"/>
      <c r="E495" s="265"/>
      <c r="F495" s="265"/>
      <c r="G495" s="265"/>
      <c r="H495" s="265"/>
      <c r="I495" s="265"/>
      <c r="J495" s="265"/>
      <c r="K495" s="265"/>
      <c r="L495" s="265"/>
      <c r="M495" s="265"/>
      <c r="N495" s="265"/>
      <c r="O495" s="265"/>
      <c r="P495" s="265"/>
    </row>
    <row r="496" spans="2:53">
      <c r="B496" s="265"/>
      <c r="C496" s="265"/>
      <c r="D496" s="265"/>
      <c r="E496" s="265"/>
      <c r="F496" s="265"/>
      <c r="G496" s="265"/>
      <c r="H496" s="265"/>
      <c r="I496" s="265"/>
      <c r="K496" s="687"/>
      <c r="M496" s="265"/>
      <c r="N496" s="265"/>
      <c r="O496" s="265"/>
      <c r="P496" s="265"/>
    </row>
    <row r="497" spans="2:53">
      <c r="B497" s="265"/>
      <c r="C497" s="265"/>
      <c r="D497" s="265"/>
      <c r="E497" s="265"/>
      <c r="F497" s="265"/>
      <c r="G497" s="265"/>
      <c r="H497" s="265"/>
      <c r="J497" s="265"/>
      <c r="K497" s="697"/>
      <c r="M497" s="265"/>
      <c r="N497" s="265"/>
      <c r="O497" s="265"/>
      <c r="P497" s="265"/>
    </row>
    <row r="498" spans="2:53" ht="15.75">
      <c r="B498" s="556"/>
      <c r="C498" s="817"/>
      <c r="D498" s="556"/>
      <c r="E498" s="556"/>
      <c r="F498" s="556"/>
      <c r="G498" s="556"/>
      <c r="H498" s="556"/>
      <c r="I498" s="265"/>
      <c r="J498" s="265"/>
      <c r="K498" s="556"/>
      <c r="L498" s="556"/>
      <c r="M498" s="556"/>
      <c r="N498" s="556"/>
      <c r="O498" s="556"/>
      <c r="P498" s="556"/>
      <c r="Q498" s="135"/>
      <c r="R498" s="135"/>
      <c r="S498" s="47"/>
      <c r="T498" s="47"/>
    </row>
    <row r="499" spans="2:53" ht="15.75">
      <c r="B499" s="265"/>
      <c r="C499" s="265"/>
      <c r="D499" s="265"/>
      <c r="E499" s="265"/>
      <c r="F499" s="265"/>
      <c r="G499" s="265"/>
      <c r="H499" s="265"/>
      <c r="I499" s="556"/>
      <c r="J499" s="817"/>
      <c r="K499" s="265"/>
      <c r="L499" s="260"/>
      <c r="M499" s="939"/>
      <c r="N499" s="265"/>
      <c r="O499" s="265"/>
      <c r="P499" s="265"/>
      <c r="R499" s="147"/>
    </row>
    <row r="500" spans="2:53">
      <c r="B500" s="265"/>
      <c r="C500" s="539"/>
      <c r="D500" s="539"/>
      <c r="E500" s="539"/>
      <c r="F500" s="539"/>
      <c r="G500" s="539"/>
      <c r="H500" s="539"/>
      <c r="I500" s="265"/>
      <c r="J500" s="539"/>
      <c r="K500" s="539"/>
      <c r="L500" s="258"/>
      <c r="M500" s="305"/>
      <c r="N500" s="265"/>
      <c r="O500" s="265"/>
      <c r="P500" s="265"/>
      <c r="S500" s="285"/>
      <c r="T500" s="285"/>
      <c r="U500" s="285"/>
      <c r="V500" s="285"/>
    </row>
    <row r="501" spans="2:53">
      <c r="B501" s="265"/>
      <c r="C501" s="236"/>
      <c r="D501" s="539"/>
      <c r="E501" s="539"/>
      <c r="F501" s="539"/>
      <c r="G501" s="539"/>
      <c r="H501" s="539"/>
      <c r="I501" s="265"/>
      <c r="J501" s="594"/>
      <c r="K501" s="539"/>
      <c r="L501" s="258"/>
      <c r="M501" s="866"/>
      <c r="N501" s="265"/>
      <c r="O501" s="265"/>
      <c r="P501" s="265"/>
      <c r="R501" s="147"/>
      <c r="S501" s="285"/>
      <c r="T501" s="285"/>
      <c r="U501" s="285"/>
      <c r="V501" s="285"/>
    </row>
    <row r="502" spans="2:53">
      <c r="B502" s="265"/>
      <c r="C502" s="236"/>
      <c r="D502" s="539"/>
      <c r="E502" s="539"/>
      <c r="F502" s="539"/>
      <c r="G502" s="539"/>
      <c r="H502" s="539"/>
      <c r="I502" s="265"/>
      <c r="J502" s="594"/>
      <c r="K502" s="539"/>
      <c r="L502" s="539"/>
      <c r="M502" s="539"/>
      <c r="N502" s="265"/>
      <c r="O502" s="265"/>
      <c r="P502" s="265"/>
      <c r="R502" s="147"/>
      <c r="S502" s="285"/>
      <c r="T502" s="285"/>
      <c r="U502" s="285"/>
      <c r="V502" s="285"/>
    </row>
    <row r="503" spans="2:53">
      <c r="B503" s="265"/>
      <c r="C503" s="236"/>
      <c r="D503" s="539"/>
      <c r="E503" s="539"/>
      <c r="F503" s="539"/>
      <c r="G503" s="539"/>
      <c r="H503" s="539"/>
      <c r="I503" s="265"/>
      <c r="J503" s="594"/>
      <c r="K503" s="539"/>
      <c r="L503" s="539"/>
      <c r="M503" s="539"/>
      <c r="N503" s="265"/>
      <c r="O503" s="265"/>
      <c r="P503" s="265"/>
      <c r="R503" s="147"/>
      <c r="S503" s="285"/>
      <c r="T503" s="285"/>
      <c r="U503" s="285"/>
      <c r="V503" s="285"/>
    </row>
    <row r="504" spans="2:53">
      <c r="B504" s="265"/>
      <c r="C504" s="236"/>
      <c r="D504" s="539"/>
      <c r="E504" s="539"/>
      <c r="F504" s="539"/>
      <c r="G504" s="539"/>
      <c r="H504" s="539"/>
      <c r="I504" s="265"/>
      <c r="J504" s="594"/>
      <c r="K504" s="539"/>
      <c r="L504" s="539"/>
      <c r="M504" s="539"/>
      <c r="N504" s="265"/>
      <c r="O504" s="265"/>
      <c r="P504" s="265"/>
      <c r="R504" s="147"/>
      <c r="S504" s="285"/>
      <c r="T504" s="285"/>
      <c r="U504" s="285"/>
      <c r="V504" s="285"/>
    </row>
    <row r="505" spans="2:53">
      <c r="B505" s="265"/>
      <c r="C505" s="236"/>
      <c r="D505" s="539"/>
      <c r="E505" s="539"/>
      <c r="F505" s="539"/>
      <c r="G505" s="539"/>
      <c r="H505" s="539"/>
      <c r="I505" s="265"/>
      <c r="J505" s="594"/>
      <c r="K505" s="539"/>
      <c r="L505" s="539"/>
      <c r="M505" s="539"/>
      <c r="N505" s="265"/>
      <c r="O505" s="265"/>
      <c r="P505" s="265"/>
      <c r="R505" s="147"/>
      <c r="S505" s="285"/>
      <c r="T505" s="285"/>
      <c r="U505" s="285"/>
      <c r="V505" s="285"/>
    </row>
    <row r="506" spans="2:53">
      <c r="B506" s="265"/>
      <c r="C506" s="236"/>
      <c r="D506" s="539"/>
      <c r="E506" s="539"/>
      <c r="F506" s="539"/>
      <c r="G506" s="539"/>
      <c r="H506" s="539"/>
      <c r="I506" s="265"/>
      <c r="J506" s="594"/>
      <c r="K506" s="539"/>
      <c r="L506" s="539"/>
      <c r="M506" s="539"/>
      <c r="N506" s="265"/>
      <c r="O506" s="265"/>
      <c r="P506" s="265"/>
      <c r="R506" s="147"/>
      <c r="S506" s="285"/>
      <c r="T506" s="285"/>
      <c r="U506" s="285"/>
      <c r="V506" s="285"/>
    </row>
    <row r="507" spans="2:53">
      <c r="B507" s="265"/>
      <c r="C507" s="236"/>
      <c r="D507" s="539"/>
      <c r="E507" s="539"/>
      <c r="F507" s="539"/>
      <c r="G507" s="539"/>
      <c r="H507" s="539"/>
      <c r="I507" s="265"/>
      <c r="J507" s="594"/>
      <c r="K507" s="539"/>
      <c r="L507" s="539"/>
      <c r="M507" s="539"/>
      <c r="N507" s="265"/>
      <c r="O507" s="265"/>
      <c r="P507" s="265"/>
      <c r="R507" s="147"/>
      <c r="S507" s="285"/>
      <c r="T507" s="285"/>
      <c r="U507" s="285"/>
      <c r="V507" s="285"/>
    </row>
    <row r="508" spans="2:53">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53">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53">
      <c r="B510" s="265"/>
      <c r="C510" s="539"/>
      <c r="D510" s="539"/>
      <c r="E510" s="539"/>
      <c r="F510" s="539"/>
      <c r="G510" s="539"/>
      <c r="H510" s="539"/>
      <c r="I510" s="265"/>
      <c r="J510" s="539"/>
      <c r="K510" s="539"/>
      <c r="L510" s="539"/>
      <c r="M510" s="539"/>
      <c r="N510" s="539"/>
      <c r="O510" s="265"/>
      <c r="P510" s="265"/>
      <c r="S510" s="285"/>
      <c r="T510" s="285"/>
      <c r="U510" s="520"/>
      <c r="V510" s="51"/>
      <c r="BA510" s="695" t="s">
        <v>88</v>
      </c>
    </row>
    <row r="511" spans="2:53">
      <c r="B511" s="265"/>
      <c r="C511" s="594"/>
      <c r="D511" s="235"/>
      <c r="E511" s="235"/>
      <c r="F511" s="235"/>
      <c r="G511" s="539"/>
      <c r="H511" s="539"/>
      <c r="I511" s="265"/>
      <c r="J511" s="539"/>
      <c r="K511" s="539"/>
      <c r="L511" s="539"/>
      <c r="M511" s="539"/>
      <c r="N511" s="265"/>
      <c r="O511" s="265"/>
      <c r="P511" s="265"/>
      <c r="R511" s="147"/>
      <c r="S511" s="285"/>
      <c r="T511" s="285"/>
      <c r="U511" s="285"/>
      <c r="V511" s="285"/>
      <c r="BA511" s="235" t="s">
        <v>1016</v>
      </c>
    </row>
    <row r="512" spans="2:53">
      <c r="B512" s="265"/>
      <c r="C512" s="594"/>
      <c r="D512" s="235"/>
      <c r="E512" s="235"/>
      <c r="F512" s="235"/>
      <c r="G512" s="539"/>
      <c r="H512" s="539"/>
      <c r="I512" s="265"/>
      <c r="J512" s="539"/>
      <c r="K512" s="539"/>
      <c r="L512" s="539"/>
      <c r="M512" s="539"/>
      <c r="N512" s="265"/>
      <c r="O512" s="265"/>
      <c r="P512" s="265"/>
      <c r="R512" s="147"/>
      <c r="S512" s="285"/>
      <c r="T512" s="285"/>
      <c r="U512" s="285"/>
      <c r="V512" s="285"/>
      <c r="BA512" s="235" t="s">
        <v>1016</v>
      </c>
    </row>
    <row r="513" spans="2:53">
      <c r="B513" s="265"/>
      <c r="C513" s="594"/>
      <c r="D513" s="235"/>
      <c r="E513" s="235"/>
      <c r="F513" s="235"/>
      <c r="G513" s="539"/>
      <c r="H513" s="539"/>
      <c r="I513" s="265"/>
      <c r="J513" s="539"/>
      <c r="K513" s="539"/>
      <c r="L513" s="539"/>
      <c r="M513" s="539"/>
      <c r="N513" s="265"/>
      <c r="O513" s="265"/>
      <c r="P513" s="265"/>
      <c r="R513" s="147"/>
      <c r="S513" s="285"/>
      <c r="T513" s="285"/>
      <c r="U513" s="285"/>
      <c r="V513" s="285"/>
      <c r="BA513" s="235" t="s">
        <v>1017</v>
      </c>
    </row>
    <row r="514" spans="2:53">
      <c r="B514" s="265"/>
      <c r="C514" s="594"/>
      <c r="D514" s="235"/>
      <c r="E514" s="235"/>
      <c r="F514" s="235"/>
      <c r="G514" s="539"/>
      <c r="H514" s="539"/>
      <c r="I514" s="265"/>
      <c r="J514" s="539"/>
      <c r="K514" s="539"/>
      <c r="L514" s="539"/>
      <c r="M514" s="539"/>
      <c r="N514" s="265"/>
      <c r="O514" s="265"/>
      <c r="P514" s="265"/>
      <c r="R514" s="147"/>
      <c r="S514" s="285"/>
      <c r="T514" s="285"/>
      <c r="U514" s="285"/>
      <c r="V514" s="285"/>
      <c r="BA514" s="235" t="s">
        <v>1016</v>
      </c>
    </row>
    <row r="515" spans="2:53">
      <c r="B515" s="265"/>
      <c r="C515" s="594"/>
      <c r="D515" s="235"/>
      <c r="E515" s="235"/>
      <c r="F515" s="235"/>
      <c r="G515" s="539"/>
      <c r="H515" s="539"/>
      <c r="I515" s="265"/>
      <c r="J515" s="539"/>
      <c r="K515" s="539"/>
      <c r="L515" s="539"/>
      <c r="M515" s="539"/>
      <c r="N515" s="265"/>
      <c r="O515" s="265"/>
      <c r="P515" s="265"/>
      <c r="R515" s="147"/>
      <c r="S515" s="285"/>
      <c r="T515" s="285"/>
      <c r="U515" s="285"/>
      <c r="V515" s="285"/>
      <c r="BA515" s="235" t="s">
        <v>1016</v>
      </c>
    </row>
    <row r="516" spans="2:53">
      <c r="B516" s="265"/>
      <c r="C516" s="594"/>
      <c r="D516" s="235"/>
      <c r="E516" s="235"/>
      <c r="F516" s="235"/>
      <c r="G516" s="539"/>
      <c r="H516" s="539"/>
      <c r="I516" s="265"/>
      <c r="J516" s="539"/>
      <c r="K516" s="539"/>
      <c r="L516" s="539"/>
      <c r="M516" s="539"/>
      <c r="N516" s="265"/>
      <c r="O516" s="265"/>
      <c r="P516" s="265"/>
      <c r="R516" s="147"/>
      <c r="S516" s="285"/>
      <c r="T516" s="285"/>
      <c r="U516" s="285"/>
      <c r="V516" s="285"/>
      <c r="BA516" s="235" t="s">
        <v>1016</v>
      </c>
    </row>
    <row r="517" spans="2:53">
      <c r="B517" s="265"/>
      <c r="C517" s="594"/>
      <c r="D517" s="235"/>
      <c r="E517" s="235"/>
      <c r="F517" s="235"/>
      <c r="G517" s="539"/>
      <c r="H517" s="539"/>
      <c r="I517" s="265"/>
      <c r="J517" s="539"/>
      <c r="K517" s="539"/>
      <c r="L517" s="539"/>
      <c r="M517" s="539"/>
      <c r="N517" s="265"/>
      <c r="O517" s="265"/>
      <c r="P517" s="265"/>
      <c r="R517" s="147"/>
      <c r="S517" s="285"/>
      <c r="T517" s="285"/>
      <c r="U517" s="285"/>
      <c r="V517" s="285"/>
      <c r="BA517" s="235" t="s">
        <v>1016</v>
      </c>
    </row>
    <row r="518" spans="2:53">
      <c r="B518" s="265"/>
      <c r="C518" s="539"/>
      <c r="D518" s="539"/>
      <c r="E518" s="539"/>
      <c r="F518" s="539"/>
      <c r="G518" s="539"/>
      <c r="H518" s="539"/>
      <c r="I518" s="265"/>
      <c r="J518" s="539"/>
      <c r="K518" s="539"/>
      <c r="L518" s="539"/>
      <c r="M518" s="539"/>
      <c r="N518" s="265"/>
      <c r="O518" s="265"/>
      <c r="P518" s="265"/>
      <c r="S518" s="285"/>
      <c r="T518" s="285"/>
      <c r="U518" s="285"/>
      <c r="V518" s="285"/>
      <c r="BA518" s="147"/>
    </row>
    <row r="519" spans="2:53">
      <c r="B519" s="265"/>
      <c r="C519" s="539"/>
      <c r="D519" s="539"/>
      <c r="E519" s="539"/>
      <c r="F519" s="539"/>
      <c r="G519" s="539"/>
      <c r="H519" s="539"/>
      <c r="I519" s="265"/>
      <c r="J519" s="539"/>
      <c r="K519" s="539"/>
      <c r="L519" s="539"/>
      <c r="M519" s="539"/>
      <c r="N519" s="265"/>
      <c r="O519" s="265"/>
      <c r="P519" s="265"/>
      <c r="R519" s="147"/>
      <c r="S519" s="285"/>
      <c r="T519" s="285"/>
      <c r="U519" s="285"/>
      <c r="V519" s="285"/>
      <c r="BA519" s="147"/>
    </row>
    <row r="520" spans="2:53">
      <c r="B520" s="265"/>
      <c r="C520" s="539"/>
      <c r="D520" s="539"/>
      <c r="E520" s="539"/>
      <c r="F520" s="539"/>
      <c r="G520" s="539"/>
      <c r="H520" s="539"/>
      <c r="I520" s="265"/>
      <c r="J520" s="539"/>
      <c r="K520" s="539"/>
      <c r="L520" s="539"/>
      <c r="M520" s="539"/>
      <c r="N520" s="539"/>
      <c r="O520" s="265"/>
      <c r="P520" s="265"/>
      <c r="S520" s="285"/>
      <c r="T520" s="285"/>
      <c r="U520" s="520"/>
      <c r="V520" s="51"/>
      <c r="BA520" s="695" t="s">
        <v>88</v>
      </c>
    </row>
    <row r="521" spans="2:53">
      <c r="B521" s="265"/>
      <c r="C521" s="594"/>
      <c r="D521" s="235"/>
      <c r="E521" s="235"/>
      <c r="F521" s="235"/>
      <c r="G521" s="265"/>
      <c r="H521" s="265"/>
      <c r="I521" s="265"/>
      <c r="J521" s="265"/>
      <c r="K521" s="265"/>
      <c r="L521" s="265"/>
      <c r="M521" s="265"/>
      <c r="N521" s="265"/>
      <c r="O521" s="265"/>
      <c r="P521" s="265"/>
      <c r="R521" s="147"/>
      <c r="BA521" s="235" t="s">
        <v>1018</v>
      </c>
    </row>
    <row r="522" spans="2:53">
      <c r="B522" s="265"/>
      <c r="C522" s="594"/>
      <c r="D522" s="235"/>
      <c r="E522" s="235"/>
      <c r="F522" s="235"/>
      <c r="G522" s="265"/>
      <c r="H522" s="265"/>
      <c r="I522" s="265"/>
      <c r="J522" s="265"/>
      <c r="K522" s="265"/>
      <c r="L522" s="265"/>
      <c r="M522" s="265"/>
      <c r="N522" s="265"/>
      <c r="O522" s="265"/>
      <c r="P522" s="265"/>
      <c r="R522" s="147"/>
      <c r="BA522" s="235" t="s">
        <v>1019</v>
      </c>
    </row>
    <row r="523" spans="2:53">
      <c r="B523" s="265"/>
      <c r="C523" s="594"/>
      <c r="D523" s="235"/>
      <c r="E523" s="235"/>
      <c r="F523" s="235"/>
      <c r="G523" s="265"/>
      <c r="H523" s="265"/>
      <c r="I523" s="265"/>
      <c r="J523" s="265"/>
      <c r="K523" s="265"/>
      <c r="L523" s="265"/>
      <c r="M523" s="265"/>
      <c r="N523" s="265"/>
      <c r="O523" s="265"/>
      <c r="P523" s="265"/>
      <c r="R523" s="147"/>
      <c r="BA523" s="235" t="s">
        <v>1048</v>
      </c>
    </row>
    <row r="524" spans="2:53">
      <c r="B524" s="265"/>
      <c r="C524" s="594"/>
      <c r="D524" s="235"/>
      <c r="E524" s="235"/>
      <c r="F524" s="235"/>
      <c r="G524" s="265"/>
      <c r="H524" s="265"/>
      <c r="I524" s="265"/>
      <c r="J524" s="265"/>
      <c r="K524" s="265"/>
      <c r="L524" s="265"/>
      <c r="M524" s="265"/>
      <c r="N524" s="265"/>
      <c r="O524" s="265"/>
      <c r="P524" s="265"/>
      <c r="R524" s="147"/>
      <c r="BA524" s="235" t="s">
        <v>1020</v>
      </c>
    </row>
    <row r="525" spans="2:53">
      <c r="B525" s="265"/>
      <c r="C525" s="594"/>
      <c r="D525" s="235"/>
      <c r="E525" s="235"/>
      <c r="F525" s="235"/>
      <c r="G525" s="265"/>
      <c r="H525" s="265"/>
      <c r="I525" s="265"/>
      <c r="J525" s="265"/>
      <c r="K525" s="265"/>
      <c r="L525" s="265"/>
      <c r="M525" s="265"/>
      <c r="N525" s="265"/>
      <c r="O525" s="265"/>
      <c r="P525" s="265"/>
      <c r="R525" s="147"/>
      <c r="BA525" s="235" t="s">
        <v>1020</v>
      </c>
    </row>
    <row r="526" spans="2:53">
      <c r="B526" s="265"/>
      <c r="C526" s="594"/>
      <c r="D526" s="235"/>
      <c r="E526" s="235"/>
      <c r="F526" s="235"/>
      <c r="G526" s="265"/>
      <c r="H526" s="265"/>
      <c r="I526" s="265"/>
      <c r="J526" s="265"/>
      <c r="K526" s="265"/>
      <c r="L526" s="265"/>
      <c r="M526" s="265"/>
      <c r="N526" s="265"/>
      <c r="O526" s="265"/>
      <c r="P526" s="265"/>
      <c r="R526" s="147"/>
      <c r="BA526" s="235" t="s">
        <v>1020</v>
      </c>
    </row>
    <row r="527" spans="2:53">
      <c r="B527" s="265"/>
      <c r="C527" s="594"/>
      <c r="D527" s="235"/>
      <c r="E527" s="235"/>
      <c r="F527" s="235"/>
      <c r="G527" s="265"/>
      <c r="H527" s="265"/>
      <c r="I527" s="265"/>
      <c r="J527" s="265"/>
      <c r="K527" s="265"/>
      <c r="L527" s="265"/>
      <c r="M527" s="265"/>
      <c r="N527" s="265"/>
      <c r="O527" s="265"/>
      <c r="P527" s="265"/>
      <c r="R527" s="147"/>
      <c r="BA527" s="235" t="s">
        <v>1020</v>
      </c>
    </row>
    <row r="528" spans="2:53">
      <c r="B528" s="265"/>
      <c r="C528" s="265"/>
      <c r="D528" s="265"/>
      <c r="E528" s="265"/>
      <c r="F528" s="265"/>
      <c r="G528" s="265"/>
      <c r="H528" s="265"/>
      <c r="I528" s="265"/>
      <c r="J528" s="265"/>
      <c r="K528" s="265"/>
      <c r="L528" s="265"/>
      <c r="M528" s="265"/>
      <c r="N528" s="265"/>
      <c r="O528" s="265"/>
      <c r="P528" s="265"/>
    </row>
    <row r="529" spans="2:53" ht="15.75">
      <c r="B529" s="265"/>
      <c r="C529" s="265"/>
      <c r="D529" s="265"/>
      <c r="E529" s="265"/>
      <c r="F529" s="265"/>
      <c r="G529" s="265"/>
      <c r="H529" s="265"/>
      <c r="I529" s="556"/>
      <c r="J529" s="817"/>
      <c r="K529" s="265"/>
      <c r="L529" s="260"/>
      <c r="M529" s="939"/>
      <c r="N529" s="265"/>
      <c r="O529" s="265"/>
      <c r="P529" s="265"/>
      <c r="R529" s="147"/>
    </row>
    <row r="530" spans="2:53">
      <c r="B530" s="265"/>
      <c r="C530" s="539"/>
      <c r="D530" s="539"/>
      <c r="E530" s="539"/>
      <c r="F530" s="539"/>
      <c r="G530" s="539"/>
      <c r="H530" s="539"/>
      <c r="I530" s="265"/>
      <c r="J530" s="539"/>
      <c r="K530" s="539"/>
      <c r="L530" s="258"/>
      <c r="M530" s="305"/>
      <c r="N530" s="265"/>
      <c r="O530" s="265"/>
      <c r="P530" s="265"/>
      <c r="S530" s="285"/>
      <c r="T530" s="285"/>
      <c r="U530" s="285"/>
      <c r="V530" s="285"/>
    </row>
    <row r="531" spans="2:53">
      <c r="B531" s="265"/>
      <c r="C531" s="594"/>
      <c r="D531" s="539"/>
      <c r="E531" s="539"/>
      <c r="F531" s="539"/>
      <c r="G531" s="539"/>
      <c r="H531" s="539"/>
      <c r="I531" s="265"/>
      <c r="J531" s="594"/>
      <c r="K531" s="539"/>
      <c r="L531" s="258"/>
      <c r="M531" s="866"/>
      <c r="N531" s="265"/>
      <c r="O531" s="265"/>
      <c r="P531" s="265"/>
      <c r="R531" s="147"/>
      <c r="S531" s="285"/>
      <c r="T531" s="285"/>
      <c r="U531" s="285"/>
      <c r="V531" s="285"/>
    </row>
    <row r="532" spans="2:53">
      <c r="B532" s="265"/>
      <c r="C532" s="594"/>
      <c r="D532" s="539"/>
      <c r="E532" s="539"/>
      <c r="F532" s="539"/>
      <c r="G532" s="539"/>
      <c r="H532" s="539"/>
      <c r="I532" s="265"/>
      <c r="J532" s="594"/>
      <c r="K532" s="539"/>
      <c r="L532" s="539"/>
      <c r="M532" s="539"/>
      <c r="N532" s="265"/>
      <c r="O532" s="265"/>
      <c r="P532" s="265"/>
      <c r="R532" s="147"/>
      <c r="S532" s="285"/>
      <c r="T532" s="285"/>
      <c r="U532" s="285"/>
      <c r="V532" s="285"/>
    </row>
    <row r="533" spans="2:53">
      <c r="B533" s="265"/>
      <c r="C533" s="594"/>
      <c r="D533" s="539"/>
      <c r="E533" s="539"/>
      <c r="F533" s="539"/>
      <c r="G533" s="539"/>
      <c r="H533" s="539"/>
      <c r="I533" s="265"/>
      <c r="J533" s="594"/>
      <c r="K533" s="539"/>
      <c r="L533" s="539"/>
      <c r="M533" s="539"/>
      <c r="N533" s="265"/>
      <c r="O533" s="265"/>
      <c r="P533" s="265"/>
      <c r="R533" s="147"/>
      <c r="S533" s="285"/>
      <c r="T533" s="285"/>
      <c r="U533" s="285"/>
      <c r="V533" s="285"/>
    </row>
    <row r="534" spans="2:53">
      <c r="B534" s="265"/>
      <c r="C534" s="594"/>
      <c r="D534" s="539"/>
      <c r="E534" s="539"/>
      <c r="F534" s="539"/>
      <c r="G534" s="539"/>
      <c r="H534" s="539"/>
      <c r="I534" s="265"/>
      <c r="J534" s="594"/>
      <c r="K534" s="539"/>
      <c r="L534" s="539"/>
      <c r="M534" s="539"/>
      <c r="N534" s="265"/>
      <c r="O534" s="265"/>
      <c r="P534" s="265"/>
      <c r="R534" s="147"/>
      <c r="S534" s="285"/>
      <c r="T534" s="285"/>
      <c r="U534" s="285"/>
      <c r="V534" s="285"/>
    </row>
    <row r="535" spans="2:53">
      <c r="B535" s="265"/>
      <c r="C535" s="594"/>
      <c r="D535" s="539"/>
      <c r="E535" s="539"/>
      <c r="F535" s="539"/>
      <c r="G535" s="539"/>
      <c r="H535" s="539"/>
      <c r="I535" s="265"/>
      <c r="J535" s="594"/>
      <c r="K535" s="539"/>
      <c r="L535" s="539"/>
      <c r="M535" s="539"/>
      <c r="N535" s="265"/>
      <c r="O535" s="265"/>
      <c r="P535" s="265"/>
      <c r="R535" s="147"/>
      <c r="S535" s="285"/>
      <c r="T535" s="285"/>
      <c r="U535" s="285"/>
      <c r="V535" s="285"/>
    </row>
    <row r="536" spans="2:53">
      <c r="B536" s="265"/>
      <c r="C536" s="594"/>
      <c r="D536" s="539"/>
      <c r="E536" s="539"/>
      <c r="F536" s="539"/>
      <c r="G536" s="539"/>
      <c r="H536" s="539"/>
      <c r="I536" s="265"/>
      <c r="J536" s="594"/>
      <c r="K536" s="539"/>
      <c r="L536" s="539"/>
      <c r="M536" s="539"/>
      <c r="N536" s="265"/>
      <c r="O536" s="265"/>
      <c r="P536" s="265"/>
      <c r="R536" s="147"/>
      <c r="S536" s="285"/>
      <c r="T536" s="285"/>
      <c r="U536" s="285"/>
      <c r="V536" s="285"/>
    </row>
    <row r="537" spans="2:53">
      <c r="B537" s="265"/>
      <c r="C537" s="594"/>
      <c r="D537" s="539"/>
      <c r="E537" s="539"/>
      <c r="F537" s="539"/>
      <c r="G537" s="539"/>
      <c r="H537" s="539"/>
      <c r="I537" s="265"/>
      <c r="J537" s="594"/>
      <c r="K537" s="539"/>
      <c r="L537" s="539"/>
      <c r="M537" s="539"/>
      <c r="N537" s="265"/>
      <c r="O537" s="265"/>
      <c r="P537" s="265"/>
      <c r="R537" s="147"/>
      <c r="S537" s="285"/>
      <c r="T537" s="285"/>
      <c r="U537" s="285"/>
      <c r="V537" s="285"/>
    </row>
    <row r="538" spans="2:53">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53">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53">
      <c r="B540" s="265"/>
      <c r="C540" s="539"/>
      <c r="D540" s="539"/>
      <c r="E540" s="539"/>
      <c r="F540" s="539"/>
      <c r="G540" s="539"/>
      <c r="H540" s="539"/>
      <c r="I540" s="265"/>
      <c r="J540" s="539"/>
      <c r="K540" s="539"/>
      <c r="L540" s="539"/>
      <c r="M540" s="539"/>
      <c r="N540" s="539"/>
      <c r="O540" s="265"/>
      <c r="P540" s="265"/>
      <c r="S540" s="285"/>
      <c r="T540" s="285"/>
      <c r="U540" s="520"/>
      <c r="V540" s="51"/>
      <c r="BA540" s="695" t="s">
        <v>88</v>
      </c>
    </row>
    <row r="541" spans="2:53">
      <c r="B541" s="265"/>
      <c r="C541" s="594"/>
      <c r="D541" s="235"/>
      <c r="E541" s="235"/>
      <c r="F541" s="235"/>
      <c r="G541" s="539"/>
      <c r="H541" s="539"/>
      <c r="I541" s="265"/>
      <c r="J541" s="539"/>
      <c r="K541" s="539"/>
      <c r="L541" s="539"/>
      <c r="M541" s="539"/>
      <c r="N541" s="265"/>
      <c r="O541" s="265"/>
      <c r="P541" s="265"/>
      <c r="R541" s="147"/>
      <c r="S541" s="285"/>
      <c r="T541" s="285"/>
      <c r="U541" s="285"/>
      <c r="V541" s="285"/>
      <c r="BA541" s="235" t="s">
        <v>1021</v>
      </c>
    </row>
    <row r="542" spans="2:53">
      <c r="B542" s="265"/>
      <c r="C542" s="594"/>
      <c r="D542" s="235"/>
      <c r="E542" s="235"/>
      <c r="F542" s="235"/>
      <c r="G542" s="539"/>
      <c r="H542" s="539"/>
      <c r="I542" s="265"/>
      <c r="J542" s="539"/>
      <c r="K542" s="539"/>
      <c r="L542" s="539"/>
      <c r="M542" s="539"/>
      <c r="N542" s="265"/>
      <c r="O542" s="265"/>
      <c r="P542" s="265"/>
      <c r="R542" s="147"/>
      <c r="S542" s="285"/>
      <c r="T542" s="285"/>
      <c r="U542" s="285"/>
      <c r="V542" s="285"/>
      <c r="BA542" s="235" t="s">
        <v>1022</v>
      </c>
    </row>
    <row r="543" spans="2:53">
      <c r="B543" s="265"/>
      <c r="C543" s="594"/>
      <c r="D543" s="235"/>
      <c r="E543" s="235"/>
      <c r="F543" s="235"/>
      <c r="G543" s="539"/>
      <c r="H543" s="539"/>
      <c r="I543" s="265"/>
      <c r="J543" s="539"/>
      <c r="K543" s="539"/>
      <c r="L543" s="539"/>
      <c r="M543" s="539"/>
      <c r="N543" s="265"/>
      <c r="O543" s="265"/>
      <c r="P543" s="265"/>
      <c r="R543" s="147"/>
      <c r="S543" s="285"/>
      <c r="T543" s="285"/>
      <c r="U543" s="285"/>
      <c r="V543" s="285"/>
      <c r="BA543" s="235" t="s">
        <v>1023</v>
      </c>
    </row>
    <row r="544" spans="2:53">
      <c r="B544" s="265"/>
      <c r="C544" s="594"/>
      <c r="D544" s="235"/>
      <c r="E544" s="235"/>
      <c r="F544" s="235"/>
      <c r="G544" s="539"/>
      <c r="H544" s="539"/>
      <c r="I544" s="265"/>
      <c r="J544" s="539"/>
      <c r="K544" s="539"/>
      <c r="L544" s="539"/>
      <c r="M544" s="539"/>
      <c r="N544" s="265"/>
      <c r="O544" s="265"/>
      <c r="P544" s="265"/>
      <c r="R544" s="147"/>
      <c r="S544" s="285"/>
      <c r="T544" s="285"/>
      <c r="U544" s="285"/>
      <c r="V544" s="285"/>
      <c r="BA544" s="235" t="s">
        <v>1024</v>
      </c>
    </row>
    <row r="545" spans="2:53">
      <c r="B545" s="265"/>
      <c r="C545" s="594"/>
      <c r="D545" s="235"/>
      <c r="E545" s="235"/>
      <c r="F545" s="235"/>
      <c r="G545" s="539"/>
      <c r="H545" s="539"/>
      <c r="I545" s="265"/>
      <c r="J545" s="539"/>
      <c r="K545" s="539"/>
      <c r="L545" s="539"/>
      <c r="M545" s="539"/>
      <c r="N545" s="265"/>
      <c r="O545" s="265"/>
      <c r="P545" s="265"/>
      <c r="R545" s="147"/>
      <c r="S545" s="285"/>
      <c r="T545" s="285"/>
      <c r="U545" s="285"/>
      <c r="V545" s="285"/>
      <c r="BA545" s="235" t="s">
        <v>1023</v>
      </c>
    </row>
    <row r="546" spans="2:53">
      <c r="B546" s="265"/>
      <c r="C546" s="594"/>
      <c r="D546" s="235"/>
      <c r="E546" s="235"/>
      <c r="F546" s="235"/>
      <c r="G546" s="539"/>
      <c r="H546" s="539"/>
      <c r="I546" s="265"/>
      <c r="J546" s="539"/>
      <c r="K546" s="539"/>
      <c r="L546" s="539"/>
      <c r="M546" s="539"/>
      <c r="N546" s="265"/>
      <c r="O546" s="265"/>
      <c r="P546" s="265"/>
      <c r="R546" s="147"/>
      <c r="S546" s="285"/>
      <c r="T546" s="285"/>
      <c r="U546" s="285"/>
      <c r="V546" s="285"/>
      <c r="BA546" s="235" t="s">
        <v>1024</v>
      </c>
    </row>
    <row r="547" spans="2:53">
      <c r="B547" s="265"/>
      <c r="C547" s="594"/>
      <c r="D547" s="235"/>
      <c r="E547" s="235"/>
      <c r="F547" s="235"/>
      <c r="G547" s="539"/>
      <c r="H547" s="539"/>
      <c r="I547" s="265"/>
      <c r="J547" s="539"/>
      <c r="K547" s="539"/>
      <c r="L547" s="539"/>
      <c r="M547" s="539"/>
      <c r="N547" s="265"/>
      <c r="O547" s="265"/>
      <c r="P547" s="265"/>
      <c r="R547" s="147"/>
      <c r="S547" s="285"/>
      <c r="T547" s="285"/>
      <c r="U547" s="285"/>
      <c r="V547" s="285"/>
      <c r="BA547" s="235" t="s">
        <v>1025</v>
      </c>
    </row>
    <row r="548" spans="2:53">
      <c r="B548" s="265"/>
      <c r="C548" s="539"/>
      <c r="D548" s="539"/>
      <c r="E548" s="539"/>
      <c r="F548" s="539"/>
      <c r="G548" s="539"/>
      <c r="H548" s="539"/>
      <c r="I548" s="265"/>
      <c r="J548" s="539"/>
      <c r="K548" s="539"/>
      <c r="L548" s="539"/>
      <c r="M548" s="539"/>
      <c r="N548" s="265"/>
      <c r="O548" s="265"/>
      <c r="P548" s="265"/>
      <c r="S548" s="285"/>
      <c r="T548" s="285"/>
      <c r="U548" s="285"/>
      <c r="V548" s="285"/>
      <c r="BA548" s="147"/>
    </row>
    <row r="549" spans="2:53">
      <c r="B549" s="265"/>
      <c r="C549" s="539"/>
      <c r="D549" s="539"/>
      <c r="E549" s="539"/>
      <c r="F549" s="539"/>
      <c r="G549" s="539"/>
      <c r="H549" s="539"/>
      <c r="I549" s="265"/>
      <c r="J549" s="539"/>
      <c r="K549" s="539"/>
      <c r="L549" s="539"/>
      <c r="M549" s="539"/>
      <c r="N549" s="265"/>
      <c r="O549" s="265"/>
      <c r="P549" s="265"/>
      <c r="R549" s="147"/>
      <c r="S549" s="285"/>
      <c r="T549" s="285"/>
      <c r="U549" s="285"/>
      <c r="V549" s="285"/>
      <c r="BA549" s="147"/>
    </row>
    <row r="550" spans="2:53">
      <c r="B550" s="265"/>
      <c r="C550" s="539"/>
      <c r="D550" s="539"/>
      <c r="E550" s="539"/>
      <c r="F550" s="539"/>
      <c r="G550" s="539"/>
      <c r="H550" s="539"/>
      <c r="I550" s="265"/>
      <c r="J550" s="539"/>
      <c r="K550" s="539"/>
      <c r="L550" s="539"/>
      <c r="M550" s="539"/>
      <c r="N550" s="539"/>
      <c r="O550" s="265"/>
      <c r="P550" s="265"/>
      <c r="S550" s="285"/>
      <c r="T550" s="285"/>
      <c r="U550" s="520"/>
      <c r="V550" s="51"/>
      <c r="BA550" s="695" t="s">
        <v>88</v>
      </c>
    </row>
    <row r="551" spans="2:53">
      <c r="B551" s="265"/>
      <c r="C551" s="594"/>
      <c r="D551" s="235"/>
      <c r="E551" s="235"/>
      <c r="F551" s="235"/>
      <c r="G551" s="265"/>
      <c r="H551" s="265"/>
      <c r="I551" s="265"/>
      <c r="J551" s="265"/>
      <c r="K551" s="265"/>
      <c r="L551" s="265"/>
      <c r="M551" s="265"/>
      <c r="N551" s="265"/>
      <c r="O551" s="265"/>
      <c r="P551" s="265"/>
      <c r="R551" s="147"/>
      <c r="BA551" s="235" t="s">
        <v>1026</v>
      </c>
    </row>
    <row r="552" spans="2:53">
      <c r="B552" s="265"/>
      <c r="C552" s="594"/>
      <c r="D552" s="235"/>
      <c r="E552" s="235"/>
      <c r="F552" s="235"/>
      <c r="G552" s="265"/>
      <c r="H552" s="265"/>
      <c r="I552" s="265"/>
      <c r="J552" s="265"/>
      <c r="K552" s="265"/>
      <c r="L552" s="265"/>
      <c r="M552" s="265"/>
      <c r="N552" s="265"/>
      <c r="O552" s="265"/>
      <c r="P552" s="265"/>
      <c r="R552" s="147"/>
      <c r="BA552" s="235" t="s">
        <v>1027</v>
      </c>
    </row>
    <row r="553" spans="2:53">
      <c r="B553" s="265"/>
      <c r="C553" s="594"/>
      <c r="D553" s="235"/>
      <c r="E553" s="235"/>
      <c r="F553" s="235"/>
      <c r="G553" s="265"/>
      <c r="H553" s="265"/>
      <c r="I553" s="265"/>
      <c r="J553" s="265"/>
      <c r="K553" s="265"/>
      <c r="L553" s="265"/>
      <c r="M553" s="265"/>
      <c r="N553" s="265"/>
      <c r="O553" s="265"/>
      <c r="P553" s="265"/>
      <c r="R553" s="147"/>
      <c r="BA553" s="235" t="s">
        <v>1028</v>
      </c>
    </row>
    <row r="554" spans="2:53">
      <c r="B554" s="265"/>
      <c r="C554" s="594"/>
      <c r="D554" s="235"/>
      <c r="E554" s="235"/>
      <c r="F554" s="235"/>
      <c r="G554" s="265"/>
      <c r="H554" s="265"/>
      <c r="I554" s="265"/>
      <c r="J554" s="265"/>
      <c r="K554" s="265"/>
      <c r="L554" s="265"/>
      <c r="M554" s="265"/>
      <c r="N554" s="265"/>
      <c r="O554" s="265"/>
      <c r="P554" s="265"/>
      <c r="R554" s="147"/>
      <c r="BA554" s="235" t="s">
        <v>1029</v>
      </c>
    </row>
    <row r="555" spans="2:53">
      <c r="B555" s="265"/>
      <c r="C555" s="594"/>
      <c r="D555" s="235"/>
      <c r="E555" s="235"/>
      <c r="F555" s="235"/>
      <c r="G555" s="265"/>
      <c r="H555" s="265"/>
      <c r="I555" s="265"/>
      <c r="J555" s="265"/>
      <c r="K555" s="265"/>
      <c r="L555" s="265"/>
      <c r="M555" s="265"/>
      <c r="N555" s="265"/>
      <c r="O555" s="265"/>
      <c r="P555" s="265"/>
      <c r="R555" s="147"/>
      <c r="BA555" s="235" t="s">
        <v>1049</v>
      </c>
    </row>
    <row r="556" spans="2:53">
      <c r="B556" s="265"/>
      <c r="C556" s="594"/>
      <c r="D556" s="235"/>
      <c r="E556" s="235"/>
      <c r="F556" s="235"/>
      <c r="G556" s="265"/>
      <c r="H556" s="265"/>
      <c r="I556" s="265"/>
      <c r="J556" s="265"/>
      <c r="K556" s="265"/>
      <c r="L556" s="265"/>
      <c r="M556" s="265"/>
      <c r="N556" s="265"/>
      <c r="O556" s="265"/>
      <c r="P556" s="265"/>
      <c r="R556" s="147"/>
      <c r="BA556" s="235" t="s">
        <v>1050</v>
      </c>
    </row>
    <row r="557" spans="2:53">
      <c r="B557" s="265"/>
      <c r="C557" s="594"/>
      <c r="D557" s="235"/>
      <c r="E557" s="235"/>
      <c r="F557" s="235"/>
      <c r="G557" s="265"/>
      <c r="H557" s="265"/>
      <c r="I557" s="265"/>
      <c r="J557" s="265"/>
      <c r="K557" s="265"/>
      <c r="L557" s="265"/>
      <c r="M557" s="265"/>
      <c r="N557" s="265"/>
      <c r="O557" s="265"/>
      <c r="P557" s="265"/>
      <c r="R557" s="147"/>
      <c r="BA557" s="235" t="s">
        <v>1030</v>
      </c>
    </row>
    <row r="558" spans="2:53">
      <c r="B558" s="265"/>
      <c r="C558" s="265"/>
      <c r="D558" s="265"/>
      <c r="E558" s="265"/>
      <c r="F558" s="265"/>
      <c r="G558" s="265"/>
      <c r="H558" s="265"/>
      <c r="I558" s="265"/>
      <c r="J558" s="265"/>
      <c r="K558" s="265"/>
      <c r="L558" s="265"/>
      <c r="M558" s="265"/>
      <c r="N558" s="265"/>
      <c r="O558" s="265"/>
      <c r="P558" s="265"/>
    </row>
    <row r="559" spans="2:53">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transitionEvaluation="1" codeName="Sheet17">
    <pageSetUpPr fitToPage="1"/>
  </sheetPr>
  <dimension ref="A3:Z559"/>
  <sheetViews>
    <sheetView showGridLines="0" zoomScale="75" zoomScaleNormal="75" workbookViewId="0"/>
  </sheetViews>
  <sheetFormatPr defaultRowHeight="15"/>
  <cols>
    <col min="1" max="1" width="9" customWidth="1"/>
    <col min="2" max="2" width="19" customWidth="1"/>
    <col min="3" max="7" width="9" customWidth="1"/>
    <col min="8" max="8" width="9.109375" customWidth="1"/>
    <col min="9" max="13" width="10.21875" customWidth="1"/>
    <col min="14" max="14" width="16.6640625" customWidth="1"/>
    <col min="15" max="15" width="16.77734375" customWidth="1"/>
    <col min="16" max="16" width="13.109375" customWidth="1"/>
    <col min="17" max="17" width="10.21875" customWidth="1"/>
    <col min="18" max="25" width="9.6640625" customWidth="1"/>
    <col min="26" max="29" width="10.21875" customWidth="1"/>
    <col min="30" max="1025" width="9" customWidth="1"/>
  </cols>
  <sheetData>
    <row r="3" spans="1:6">
      <c r="A3" t="s">
        <v>138</v>
      </c>
      <c r="F3" t="s">
        <v>644</v>
      </c>
    </row>
    <row r="4" spans="1:6">
      <c r="A4" t="s">
        <v>645</v>
      </c>
    </row>
    <row r="6" spans="1:6">
      <c r="A6" t="s">
        <v>139</v>
      </c>
    </row>
    <row r="8" spans="1:6">
      <c r="A8" t="s">
        <v>646</v>
      </c>
    </row>
    <row r="10" spans="1:6">
      <c r="A10" t="s">
        <v>647</v>
      </c>
    </row>
    <row r="12" spans="1:6">
      <c r="A12" t="s">
        <v>648</v>
      </c>
    </row>
    <row r="14" spans="1:6">
      <c r="A14" t="s">
        <v>1056</v>
      </c>
    </row>
    <row r="15" spans="1:6">
      <c r="A15" t="s">
        <v>1057</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698"/>
    </row>
    <row r="32" spans="1:3">
      <c r="A32" t="s">
        <v>1058</v>
      </c>
    </row>
    <row r="33" spans="1:6">
      <c r="A33" t="s">
        <v>649</v>
      </c>
    </row>
    <row r="35" spans="1:6">
      <c r="A35" s="699" t="s">
        <v>853</v>
      </c>
      <c r="B35" s="699" t="s">
        <v>673</v>
      </c>
      <c r="C35" s="51" t="s">
        <v>674</v>
      </c>
    </row>
    <row r="36" spans="1:6">
      <c r="A36" s="699" t="s">
        <v>143</v>
      </c>
      <c r="B36" s="699">
        <v>4</v>
      </c>
      <c r="C36" s="699">
        <v>8</v>
      </c>
      <c r="F36" s="519"/>
    </row>
    <row r="38" spans="1:6">
      <c r="A38" s="263" t="s">
        <v>1059</v>
      </c>
    </row>
    <row r="39" spans="1:6" ht="15" customHeight="1">
      <c r="A39" s="263"/>
      <c r="B39" s="700" t="s">
        <v>650</v>
      </c>
      <c r="C39" s="263" t="s">
        <v>651</v>
      </c>
      <c r="D39" s="263"/>
      <c r="E39" s="263"/>
      <c r="F39" s="263"/>
    </row>
    <row r="40" spans="1:6">
      <c r="A40" s="263"/>
      <c r="B40" s="700" t="s">
        <v>652</v>
      </c>
      <c r="C40" s="263" t="s">
        <v>653</v>
      </c>
      <c r="D40" s="263"/>
      <c r="E40" s="263"/>
      <c r="F40" s="263"/>
    </row>
    <row r="41" spans="1:6">
      <c r="B41" s="700" t="s">
        <v>654</v>
      </c>
      <c r="C41" s="263" t="s">
        <v>655</v>
      </c>
      <c r="D41" s="263"/>
      <c r="E41" s="263"/>
      <c r="F41" s="263"/>
    </row>
    <row r="42" spans="1:6">
      <c r="A42" s="263"/>
      <c r="B42" s="700" t="s">
        <v>656</v>
      </c>
      <c r="C42" s="263" t="s">
        <v>657</v>
      </c>
    </row>
    <row r="43" spans="1:6">
      <c r="B43" s="700" t="s">
        <v>658</v>
      </c>
      <c r="C43" s="263" t="s">
        <v>659</v>
      </c>
    </row>
    <row r="44" spans="1:6">
      <c r="B44" s="700" t="s">
        <v>660</v>
      </c>
      <c r="C44" s="701" t="s">
        <v>661</v>
      </c>
    </row>
    <row r="45" spans="1:6">
      <c r="A45" s="698"/>
      <c r="B45" s="700" t="s">
        <v>942</v>
      </c>
      <c r="C45" s="263" t="s">
        <v>1060</v>
      </c>
    </row>
    <row r="46" spans="1:6">
      <c r="B46" s="700" t="s">
        <v>943</v>
      </c>
      <c r="C46" s="263" t="s">
        <v>1061</v>
      </c>
    </row>
    <row r="47" spans="1:6">
      <c r="B47" s="700" t="s">
        <v>927</v>
      </c>
      <c r="C47" s="263" t="s">
        <v>928</v>
      </c>
    </row>
    <row r="48" spans="1:6">
      <c r="B48" s="700" t="s">
        <v>662</v>
      </c>
      <c r="C48" s="701" t="s">
        <v>663</v>
      </c>
    </row>
    <row r="49" spans="1:12">
      <c r="B49" s="702"/>
      <c r="C49" s="702" t="s">
        <v>910</v>
      </c>
    </row>
    <row r="50" spans="1:12">
      <c r="A50" s="703"/>
      <c r="B50" s="702"/>
      <c r="C50" s="702" t="s">
        <v>664</v>
      </c>
    </row>
    <row r="51" spans="1:12">
      <c r="A51" s="703"/>
      <c r="B51" s="700"/>
      <c r="C51" s="702"/>
    </row>
    <row r="52" spans="1:12">
      <c r="A52" s="703"/>
      <c r="B52" s="700"/>
      <c r="C52" s="702"/>
    </row>
    <row r="53" spans="1:12">
      <c r="B53" s="700"/>
      <c r="C53" s="702"/>
    </row>
    <row r="55" spans="1:12">
      <c r="A55" s="704" t="s">
        <v>1051</v>
      </c>
      <c r="B55" s="705"/>
      <c r="C55" s="705"/>
      <c r="D55" s="705"/>
      <c r="E55" s="705"/>
      <c r="F55" s="705"/>
      <c r="G55" s="705"/>
      <c r="H55" s="705"/>
      <c r="I55" s="705"/>
      <c r="J55" s="705"/>
      <c r="K55" s="705"/>
      <c r="L55" s="705"/>
    </row>
    <row r="56" spans="1:12">
      <c r="A56" s="704" t="s">
        <v>1052</v>
      </c>
      <c r="B56" s="705"/>
      <c r="C56" s="705"/>
      <c r="D56" s="705"/>
      <c r="E56" s="705"/>
      <c r="F56" s="705"/>
      <c r="G56" s="705"/>
      <c r="H56" s="705"/>
      <c r="I56" s="705"/>
    </row>
    <row r="57" spans="1:12">
      <c r="A57" s="706"/>
    </row>
    <row r="58" spans="1:12">
      <c r="A58" s="707"/>
      <c r="G58" s="707"/>
    </row>
    <row r="59" spans="1:12">
      <c r="B59" s="708"/>
      <c r="C59" s="708"/>
      <c r="D59" s="708"/>
      <c r="E59" s="708"/>
      <c r="F59" s="708"/>
    </row>
    <row r="60" spans="1:12" ht="15.75" thickBot="1"/>
    <row r="61" spans="1:12" ht="15.75">
      <c r="B61" s="709" t="s">
        <v>665</v>
      </c>
      <c r="C61" s="636" t="s">
        <v>1031</v>
      </c>
      <c r="D61" s="636"/>
      <c r="E61" s="636"/>
      <c r="F61" s="710"/>
    </row>
    <row r="62" spans="1:12" ht="15.75">
      <c r="B62" s="711" t="s">
        <v>666</v>
      </c>
      <c r="C62" s="521">
        <v>13.3</v>
      </c>
      <c r="D62" s="521"/>
      <c r="E62" s="521"/>
      <c r="F62" s="712"/>
    </row>
    <row r="63" spans="1:12" ht="18.75" thickBot="1">
      <c r="B63" s="713" t="s">
        <v>667</v>
      </c>
      <c r="C63" s="714"/>
      <c r="D63" s="715" t="s">
        <v>1127</v>
      </c>
      <c r="E63" s="714"/>
      <c r="F63" s="716"/>
    </row>
    <row r="64" spans="1:12" ht="15.75">
      <c r="B64" s="717"/>
    </row>
    <row r="65" spans="2:14" ht="15.75">
      <c r="B65" s="717"/>
    </row>
    <row r="66" spans="2:14" ht="16.5" thickBot="1">
      <c r="B66" s="717" t="s">
        <v>653</v>
      </c>
    </row>
    <row r="67" spans="2:14">
      <c r="B67" s="276"/>
      <c r="C67" s="299" t="s">
        <v>668</v>
      </c>
      <c r="D67" s="278"/>
      <c r="E67" s="280"/>
      <c r="F67" s="280"/>
      <c r="G67" s="280" t="s">
        <v>669</v>
      </c>
      <c r="H67" s="280"/>
      <c r="I67" s="281"/>
      <c r="J67" s="280"/>
      <c r="K67" s="280"/>
      <c r="L67" s="278"/>
    </row>
    <row r="68" spans="2:14">
      <c r="B68" s="282"/>
      <c r="C68" s="333" t="s">
        <v>443</v>
      </c>
      <c r="D68" s="718" t="s">
        <v>444</v>
      </c>
      <c r="E68" s="719" t="s">
        <v>670</v>
      </c>
      <c r="F68" s="51"/>
      <c r="G68" s="51"/>
      <c r="H68" s="51"/>
      <c r="I68" s="720" t="s">
        <v>671</v>
      </c>
      <c r="L68" s="287"/>
      <c r="M68" s="51"/>
    </row>
    <row r="69" spans="2:14" ht="15.75" thickBot="1">
      <c r="B69" s="288" t="s">
        <v>63</v>
      </c>
      <c r="C69" s="289" t="s">
        <v>166</v>
      </c>
      <c r="D69" s="721" t="s">
        <v>166</v>
      </c>
      <c r="E69" s="289" t="s">
        <v>167</v>
      </c>
      <c r="F69" s="722" t="s">
        <v>672</v>
      </c>
      <c r="G69" s="722" t="s">
        <v>673</v>
      </c>
      <c r="H69" s="335" t="s">
        <v>674</v>
      </c>
      <c r="I69" s="723" t="s">
        <v>167</v>
      </c>
      <c r="J69" s="722" t="s">
        <v>672</v>
      </c>
      <c r="K69" s="722" t="s">
        <v>673</v>
      </c>
      <c r="L69" s="724" t="s">
        <v>674</v>
      </c>
      <c r="M69" s="51"/>
    </row>
    <row r="70" spans="2:14">
      <c r="B70" s="276" t="s">
        <v>25</v>
      </c>
      <c r="C70" s="51">
        <v>4.3620000000000001</v>
      </c>
      <c r="D70" s="51">
        <v>6.1618000000000004</v>
      </c>
      <c r="E70" s="51">
        <v>3.2280000000000002</v>
      </c>
      <c r="F70" s="347" t="s">
        <v>143</v>
      </c>
      <c r="G70" s="347">
        <v>1</v>
      </c>
      <c r="H70" s="638">
        <v>1</v>
      </c>
      <c r="I70" s="51">
        <v>6.1929999999999996</v>
      </c>
      <c r="J70" s="347" t="s">
        <v>143</v>
      </c>
      <c r="K70" s="347">
        <v>22</v>
      </c>
      <c r="L70" s="637">
        <v>14</v>
      </c>
      <c r="N70" s="51"/>
    </row>
    <row r="71" spans="2:14">
      <c r="B71" s="282" t="s">
        <v>26</v>
      </c>
      <c r="C71" s="51">
        <v>4.5270000000000001</v>
      </c>
      <c r="D71" s="51">
        <v>4.2324999999999999</v>
      </c>
      <c r="E71" s="51">
        <v>3.2330000000000001</v>
      </c>
      <c r="F71" s="347" t="s">
        <v>143</v>
      </c>
      <c r="G71" s="347">
        <v>1</v>
      </c>
      <c r="H71" s="638">
        <v>1</v>
      </c>
      <c r="I71" s="51">
        <v>5.9340000000000002</v>
      </c>
      <c r="J71" s="347" t="s">
        <v>143</v>
      </c>
      <c r="K71" s="347">
        <v>22</v>
      </c>
      <c r="L71" s="639">
        <v>14</v>
      </c>
      <c r="N71" s="51"/>
    </row>
    <row r="72" spans="2:14">
      <c r="B72" s="282" t="s">
        <v>27</v>
      </c>
      <c r="C72" s="51">
        <v>4.5143000000000004</v>
      </c>
      <c r="D72" s="51">
        <v>4.2457000000000003</v>
      </c>
      <c r="E72" s="51">
        <v>3.2530000000000001</v>
      </c>
      <c r="F72" s="347" t="s">
        <v>143</v>
      </c>
      <c r="G72" s="347">
        <v>1</v>
      </c>
      <c r="H72" s="638">
        <v>1</v>
      </c>
      <c r="I72" s="51">
        <v>4.6219999999999999</v>
      </c>
      <c r="J72" s="347" t="s">
        <v>153</v>
      </c>
      <c r="K72" s="347">
        <v>26</v>
      </c>
      <c r="L72" s="639">
        <v>17</v>
      </c>
      <c r="N72" s="51"/>
    </row>
    <row r="73" spans="2:14">
      <c r="B73" s="282" t="s">
        <v>28</v>
      </c>
      <c r="C73" s="51">
        <v>5.0506000000000002</v>
      </c>
      <c r="D73" s="51">
        <v>2.5952999999999999</v>
      </c>
      <c r="E73" s="51">
        <v>3.2589999999999999</v>
      </c>
      <c r="F73" s="347" t="s">
        <v>143</v>
      </c>
      <c r="G73" s="347">
        <v>1</v>
      </c>
      <c r="H73" s="638">
        <v>1</v>
      </c>
      <c r="I73" s="51">
        <v>3.9710000000000001</v>
      </c>
      <c r="J73" s="347" t="s">
        <v>153</v>
      </c>
      <c r="K73" s="347">
        <v>26</v>
      </c>
      <c r="L73" s="639">
        <v>17</v>
      </c>
      <c r="N73" s="51"/>
    </row>
    <row r="74" spans="2:14">
      <c r="B74" s="282" t="s">
        <v>29</v>
      </c>
      <c r="C74" s="51">
        <v>2.6543999999999999</v>
      </c>
      <c r="D74" s="51">
        <v>5.8925999999999998</v>
      </c>
      <c r="E74" s="51">
        <v>4.101</v>
      </c>
      <c r="F74" s="347" t="s">
        <v>163</v>
      </c>
      <c r="G74" s="347">
        <v>26</v>
      </c>
      <c r="H74" s="638">
        <v>8</v>
      </c>
      <c r="I74" s="51">
        <v>6.1269999999999998</v>
      </c>
      <c r="J74" s="347" t="s">
        <v>143</v>
      </c>
      <c r="K74" s="347">
        <v>22</v>
      </c>
      <c r="L74" s="639">
        <v>14</v>
      </c>
      <c r="N74" s="51"/>
    </row>
    <row r="75" spans="2:14">
      <c r="B75" s="282" t="s">
        <v>31</v>
      </c>
      <c r="C75" s="51">
        <v>0</v>
      </c>
      <c r="D75" s="51">
        <v>4.9451000000000001</v>
      </c>
      <c r="E75" s="51">
        <v>0</v>
      </c>
      <c r="F75" s="347" t="s">
        <v>143</v>
      </c>
      <c r="G75" s="347">
        <v>1</v>
      </c>
      <c r="H75" s="638">
        <v>1</v>
      </c>
      <c r="I75" s="51">
        <v>5.9610000000000003</v>
      </c>
      <c r="J75" s="347" t="s">
        <v>161</v>
      </c>
      <c r="K75" s="347">
        <v>18</v>
      </c>
      <c r="L75" s="639">
        <v>14</v>
      </c>
      <c r="N75" s="51"/>
    </row>
    <row r="76" spans="2:14">
      <c r="B76" s="725">
        <v>660</v>
      </c>
      <c r="C76" s="51">
        <v>3.7869999999999999</v>
      </c>
      <c r="D76" s="51">
        <v>3.2185999999999999</v>
      </c>
      <c r="E76" s="51">
        <v>2.8460000000000001</v>
      </c>
      <c r="F76" s="347" t="s">
        <v>143</v>
      </c>
      <c r="G76" s="347">
        <v>1</v>
      </c>
      <c r="H76" s="638">
        <v>1</v>
      </c>
      <c r="I76" s="51">
        <v>3.53</v>
      </c>
      <c r="J76" s="347" t="s">
        <v>161</v>
      </c>
      <c r="K76" s="347">
        <v>1</v>
      </c>
      <c r="L76" s="639">
        <v>14</v>
      </c>
      <c r="N76" s="51"/>
    </row>
    <row r="77" spans="2:14">
      <c r="B77" s="725">
        <v>670</v>
      </c>
      <c r="C77" s="51">
        <v>5.9749999999999996</v>
      </c>
      <c r="D77" s="51">
        <v>6.5202999999999998</v>
      </c>
      <c r="E77" s="51">
        <v>3.992</v>
      </c>
      <c r="F77" s="347" t="s">
        <v>163</v>
      </c>
      <c r="G77" s="347">
        <v>26</v>
      </c>
      <c r="H77" s="638">
        <v>7</v>
      </c>
      <c r="I77" s="51">
        <v>6.4820000000000002</v>
      </c>
      <c r="J77" s="347" t="s">
        <v>161</v>
      </c>
      <c r="K77" s="347">
        <v>18</v>
      </c>
      <c r="L77" s="639">
        <v>14</v>
      </c>
      <c r="N77" s="51"/>
    </row>
    <row r="78" spans="2:14">
      <c r="B78" s="725">
        <v>680</v>
      </c>
      <c r="C78" s="51">
        <v>2.1320999999999999</v>
      </c>
      <c r="D78" s="51">
        <v>6.5293999999999999</v>
      </c>
      <c r="E78" s="51">
        <v>2.0219999999999998</v>
      </c>
      <c r="F78" s="347" t="s">
        <v>145</v>
      </c>
      <c r="G78" s="347">
        <v>9</v>
      </c>
      <c r="H78" s="638">
        <v>7</v>
      </c>
      <c r="I78" s="51">
        <v>6.6760000000000002</v>
      </c>
      <c r="J78" s="347" t="s">
        <v>143</v>
      </c>
      <c r="K78" s="347">
        <v>22</v>
      </c>
      <c r="L78" s="639">
        <v>14</v>
      </c>
      <c r="N78" s="51"/>
    </row>
    <row r="79" spans="2:14">
      <c r="B79" s="725">
        <v>685</v>
      </c>
      <c r="C79" s="51">
        <v>4.9035000000000002</v>
      </c>
      <c r="D79" s="51">
        <v>9.1213999999999995</v>
      </c>
      <c r="E79" s="51">
        <v>3.2469999999999999</v>
      </c>
      <c r="F79" s="347" t="s">
        <v>143</v>
      </c>
      <c r="G79" s="347">
        <v>1</v>
      </c>
      <c r="H79" s="638">
        <v>1</v>
      </c>
      <c r="I79" s="51">
        <v>6.9340000000000002</v>
      </c>
      <c r="J79" s="347" t="s">
        <v>143</v>
      </c>
      <c r="K79" s="347">
        <v>22</v>
      </c>
      <c r="L79" s="639">
        <v>14</v>
      </c>
      <c r="N79" s="51"/>
    </row>
    <row r="80" spans="2:14">
      <c r="B80" s="725">
        <v>695</v>
      </c>
      <c r="C80" s="51">
        <v>2.7321</v>
      </c>
      <c r="D80" s="51">
        <v>9.1489999999999991</v>
      </c>
      <c r="E80" s="51">
        <v>2.0249999999999999</v>
      </c>
      <c r="F80" s="347" t="s">
        <v>163</v>
      </c>
      <c r="G80" s="347">
        <v>26</v>
      </c>
      <c r="H80" s="638">
        <v>7</v>
      </c>
      <c r="I80" s="51">
        <v>7.2389999999999999</v>
      </c>
      <c r="J80" s="347" t="s">
        <v>143</v>
      </c>
      <c r="K80" s="347">
        <v>22</v>
      </c>
      <c r="L80" s="639">
        <v>14</v>
      </c>
      <c r="N80" s="51"/>
    </row>
    <row r="81" spans="2:14">
      <c r="B81" s="282" t="s">
        <v>32</v>
      </c>
      <c r="C81" s="51">
        <v>1.5847</v>
      </c>
      <c r="D81" s="51">
        <v>2.4876999999999998</v>
      </c>
      <c r="E81" s="51">
        <v>2.633</v>
      </c>
      <c r="F81" s="347" t="s">
        <v>145</v>
      </c>
      <c r="G81" s="347">
        <v>9</v>
      </c>
      <c r="H81" s="638">
        <v>7</v>
      </c>
      <c r="I81" s="51">
        <v>2.8959999999999999</v>
      </c>
      <c r="J81" s="347" t="s">
        <v>161</v>
      </c>
      <c r="K81" s="347">
        <v>12</v>
      </c>
      <c r="L81" s="639">
        <v>15</v>
      </c>
      <c r="N81" s="51"/>
    </row>
    <row r="82" spans="2:14">
      <c r="B82" s="282" t="s">
        <v>33</v>
      </c>
      <c r="C82" s="51">
        <v>2.0672000000000001</v>
      </c>
      <c r="D82" s="51">
        <v>1.2828999999999999</v>
      </c>
      <c r="E82" s="51">
        <v>2.6840000000000002</v>
      </c>
      <c r="F82" s="347" t="s">
        <v>145</v>
      </c>
      <c r="G82" s="347">
        <v>9</v>
      </c>
      <c r="H82" s="638">
        <v>7</v>
      </c>
      <c r="I82" s="51">
        <v>2.2120000000000002</v>
      </c>
      <c r="J82" s="347" t="s">
        <v>161</v>
      </c>
      <c r="K82" s="347">
        <v>2</v>
      </c>
      <c r="L82" s="639">
        <v>15</v>
      </c>
      <c r="N82" s="51"/>
    </row>
    <row r="83" spans="2:14">
      <c r="B83" s="282" t="s">
        <v>34</v>
      </c>
      <c r="C83" s="51">
        <v>3.2997000000000001</v>
      </c>
      <c r="D83" s="51">
        <v>2.8144</v>
      </c>
      <c r="E83" s="51">
        <v>2.706</v>
      </c>
      <c r="F83" s="347" t="s">
        <v>145</v>
      </c>
      <c r="G83" s="347">
        <v>9</v>
      </c>
      <c r="H83" s="638">
        <v>7</v>
      </c>
      <c r="I83" s="51">
        <v>3.0990000000000002</v>
      </c>
      <c r="J83" s="347" t="s">
        <v>153</v>
      </c>
      <c r="K83" s="347">
        <v>26</v>
      </c>
      <c r="L83" s="639">
        <v>18</v>
      </c>
      <c r="N83" s="51"/>
    </row>
    <row r="84" spans="2:14">
      <c r="B84" s="282" t="s">
        <v>35</v>
      </c>
      <c r="C84" s="51">
        <v>4.2775999999999996</v>
      </c>
      <c r="D84" s="51">
        <v>1.6537999999999999</v>
      </c>
      <c r="E84" s="51">
        <v>2.7650000000000001</v>
      </c>
      <c r="F84" s="347" t="s">
        <v>145</v>
      </c>
      <c r="G84" s="347">
        <v>9</v>
      </c>
      <c r="H84" s="638">
        <v>6</v>
      </c>
      <c r="I84" s="51">
        <v>2.4940000000000002</v>
      </c>
      <c r="J84" s="347" t="s">
        <v>153</v>
      </c>
      <c r="K84" s="347">
        <v>26</v>
      </c>
      <c r="L84" s="639">
        <v>18</v>
      </c>
      <c r="N84" s="51"/>
    </row>
    <row r="85" spans="2:14">
      <c r="B85" s="282" t="s">
        <v>36</v>
      </c>
      <c r="C85" s="51">
        <v>1.0146999999999999</v>
      </c>
      <c r="D85" s="51">
        <v>2.4276</v>
      </c>
      <c r="E85" s="51">
        <v>3.1219999999999999</v>
      </c>
      <c r="F85" s="347" t="s">
        <v>145</v>
      </c>
      <c r="G85" s="347">
        <v>9</v>
      </c>
      <c r="H85" s="638">
        <v>9</v>
      </c>
      <c r="I85" s="51">
        <v>2.891</v>
      </c>
      <c r="J85" s="347" t="s">
        <v>161</v>
      </c>
      <c r="K85" s="347">
        <v>12</v>
      </c>
      <c r="L85" s="639">
        <v>15</v>
      </c>
      <c r="N85" s="51"/>
    </row>
    <row r="86" spans="2:14">
      <c r="B86" s="282" t="s">
        <v>37</v>
      </c>
      <c r="C86" s="51">
        <v>0</v>
      </c>
      <c r="D86" s="51">
        <v>0.65600000000000003</v>
      </c>
      <c r="E86" s="51">
        <v>0</v>
      </c>
      <c r="F86" s="347" t="s">
        <v>143</v>
      </c>
      <c r="G86" s="347">
        <v>1</v>
      </c>
      <c r="H86" s="638">
        <v>1</v>
      </c>
      <c r="I86" s="51">
        <v>2.202</v>
      </c>
      <c r="J86" s="347" t="s">
        <v>159</v>
      </c>
      <c r="K86" s="347">
        <v>10</v>
      </c>
      <c r="L86" s="639">
        <v>15</v>
      </c>
      <c r="N86" s="51"/>
    </row>
    <row r="87" spans="2:14">
      <c r="B87" s="282" t="s">
        <v>38</v>
      </c>
      <c r="C87" s="51">
        <v>2.6238999999999999</v>
      </c>
      <c r="D87" s="51">
        <v>0.9496</v>
      </c>
      <c r="E87" s="51">
        <v>2.2010000000000001</v>
      </c>
      <c r="F87" s="347" t="s">
        <v>145</v>
      </c>
      <c r="G87" s="347">
        <v>9</v>
      </c>
      <c r="H87" s="638">
        <v>6</v>
      </c>
      <c r="I87" s="51">
        <v>1.403</v>
      </c>
      <c r="J87" s="347" t="s">
        <v>153</v>
      </c>
      <c r="K87" s="347">
        <v>26</v>
      </c>
      <c r="L87" s="639">
        <v>17</v>
      </c>
      <c r="N87" s="51"/>
    </row>
    <row r="88" spans="2:14">
      <c r="B88" s="725">
        <v>980</v>
      </c>
      <c r="C88" s="51">
        <v>0.35110000000000002</v>
      </c>
      <c r="D88" s="51">
        <v>3.7745000000000002</v>
      </c>
      <c r="E88" s="51">
        <v>1.4730000000000001</v>
      </c>
      <c r="F88" s="347" t="s">
        <v>145</v>
      </c>
      <c r="G88" s="347">
        <v>9</v>
      </c>
      <c r="H88" s="638">
        <v>7</v>
      </c>
      <c r="I88" s="51">
        <v>3.3410000000000002</v>
      </c>
      <c r="J88" s="347" t="s">
        <v>161</v>
      </c>
      <c r="K88" s="347">
        <v>12</v>
      </c>
      <c r="L88" s="639">
        <v>15</v>
      </c>
      <c r="N88" s="51"/>
    </row>
    <row r="89" spans="2:14">
      <c r="B89" s="725">
        <v>985</v>
      </c>
      <c r="C89" s="51">
        <v>2.2833000000000001</v>
      </c>
      <c r="D89" s="51">
        <v>6.2492999999999999</v>
      </c>
      <c r="E89" s="51">
        <v>2.6419999999999999</v>
      </c>
      <c r="F89" s="347" t="s">
        <v>145</v>
      </c>
      <c r="G89" s="347">
        <v>9</v>
      </c>
      <c r="H89" s="638">
        <v>7</v>
      </c>
      <c r="I89" s="51">
        <v>3.7360000000000002</v>
      </c>
      <c r="J89" s="347" t="s">
        <v>161</v>
      </c>
      <c r="K89" s="347">
        <v>12</v>
      </c>
      <c r="L89" s="639">
        <v>15</v>
      </c>
      <c r="N89" s="51"/>
    </row>
    <row r="90" spans="2:14">
      <c r="B90" s="725">
        <v>995</v>
      </c>
      <c r="C90" s="51">
        <v>0.90480000000000005</v>
      </c>
      <c r="D90" s="51">
        <v>7.1487999999999996</v>
      </c>
      <c r="E90" s="51">
        <v>1.56</v>
      </c>
      <c r="F90" s="347" t="s">
        <v>145</v>
      </c>
      <c r="G90" s="347">
        <v>9</v>
      </c>
      <c r="H90" s="638">
        <v>7</v>
      </c>
      <c r="I90" s="51">
        <v>3.9540000000000002</v>
      </c>
      <c r="J90" s="347" t="s">
        <v>143</v>
      </c>
      <c r="K90" s="347">
        <v>22</v>
      </c>
      <c r="L90" s="639">
        <v>15</v>
      </c>
      <c r="N90" s="51"/>
    </row>
    <row r="91" spans="2:14">
      <c r="B91" s="282" t="s">
        <v>40</v>
      </c>
      <c r="C91" s="51">
        <v>3.9508999999999999</v>
      </c>
      <c r="D91" s="51">
        <v>0.61099999999999999</v>
      </c>
      <c r="E91" s="51">
        <v>1.802</v>
      </c>
      <c r="F91" s="347" t="s">
        <v>143</v>
      </c>
      <c r="G91" s="347">
        <v>1</v>
      </c>
      <c r="H91" s="638">
        <v>1</v>
      </c>
      <c r="I91" s="51">
        <v>0.94399999999999995</v>
      </c>
      <c r="J91" s="347" t="s">
        <v>153</v>
      </c>
      <c r="K91" s="347">
        <v>26</v>
      </c>
      <c r="L91" s="639">
        <v>17</v>
      </c>
      <c r="N91" s="51"/>
    </row>
    <row r="92" spans="2:14">
      <c r="B92" s="282" t="s">
        <v>41</v>
      </c>
      <c r="C92" s="51">
        <v>4.9203999999999999</v>
      </c>
      <c r="D92" s="51">
        <v>0.8004</v>
      </c>
      <c r="E92" s="51">
        <v>2.2749999999999999</v>
      </c>
      <c r="F92" s="347" t="s">
        <v>165</v>
      </c>
      <c r="G92" s="347">
        <v>31</v>
      </c>
      <c r="H92" s="638">
        <v>24</v>
      </c>
      <c r="I92" s="51">
        <v>1.198</v>
      </c>
      <c r="J92" s="347" t="s">
        <v>153</v>
      </c>
      <c r="K92" s="347">
        <v>26</v>
      </c>
      <c r="L92" s="639">
        <v>17</v>
      </c>
      <c r="N92" s="51"/>
    </row>
    <row r="93" spans="2:14">
      <c r="B93" s="282" t="s">
        <v>42</v>
      </c>
      <c r="C93" s="51">
        <v>6.3170999999999999</v>
      </c>
      <c r="D93" s="51">
        <v>0.51849999999999996</v>
      </c>
      <c r="E93" s="51">
        <v>2.6709999999999998</v>
      </c>
      <c r="F93" s="347" t="s">
        <v>143</v>
      </c>
      <c r="G93" s="347">
        <v>1</v>
      </c>
      <c r="H93" s="638">
        <v>1</v>
      </c>
      <c r="I93" s="51">
        <v>0.877</v>
      </c>
      <c r="J93" s="347" t="s">
        <v>153</v>
      </c>
      <c r="K93" s="347">
        <v>14</v>
      </c>
      <c r="L93" s="639">
        <v>14</v>
      </c>
      <c r="N93" s="51"/>
    </row>
    <row r="94" spans="2:14">
      <c r="B94" s="282" t="s">
        <v>43</v>
      </c>
      <c r="C94" s="51">
        <v>5.1810999999999998</v>
      </c>
      <c r="D94" s="51">
        <v>0.89480000000000004</v>
      </c>
      <c r="E94" s="51">
        <v>2.39</v>
      </c>
      <c r="F94" s="347" t="s">
        <v>163</v>
      </c>
      <c r="G94" s="347">
        <v>26</v>
      </c>
      <c r="H94" s="638">
        <v>8</v>
      </c>
      <c r="I94" s="51">
        <v>1.3660000000000001</v>
      </c>
      <c r="J94" s="347" t="s">
        <v>153</v>
      </c>
      <c r="K94" s="347">
        <v>26</v>
      </c>
      <c r="L94" s="639">
        <v>17</v>
      </c>
      <c r="N94" s="51"/>
    </row>
    <row r="95" spans="2:14">
      <c r="B95" s="282" t="s">
        <v>44</v>
      </c>
      <c r="C95" s="51">
        <v>6.7256999999999998</v>
      </c>
      <c r="D95" s="51">
        <v>0.57620000000000005</v>
      </c>
      <c r="E95" s="51">
        <v>2.7879999999999998</v>
      </c>
      <c r="F95" s="347" t="s">
        <v>143</v>
      </c>
      <c r="G95" s="347">
        <v>1</v>
      </c>
      <c r="H95" s="638">
        <v>1</v>
      </c>
      <c r="I95" s="51">
        <v>1.012</v>
      </c>
      <c r="J95" s="347" t="s">
        <v>153</v>
      </c>
      <c r="K95" s="347">
        <v>14</v>
      </c>
      <c r="L95" s="639">
        <v>15</v>
      </c>
      <c r="N95" s="51"/>
    </row>
    <row r="96" spans="2:14">
      <c r="B96" s="282" t="s">
        <v>45</v>
      </c>
      <c r="C96" s="51">
        <v>9.9384999999999994</v>
      </c>
      <c r="D96" s="51">
        <v>0.95499999999999996</v>
      </c>
      <c r="E96" s="51">
        <v>4.16</v>
      </c>
      <c r="F96" s="347" t="s">
        <v>143</v>
      </c>
      <c r="G96" s="347">
        <v>1</v>
      </c>
      <c r="H96" s="638">
        <v>1</v>
      </c>
      <c r="I96" s="51">
        <v>1.7010000000000001</v>
      </c>
      <c r="J96" s="347" t="s">
        <v>153</v>
      </c>
      <c r="K96" s="347">
        <v>26</v>
      </c>
      <c r="L96" s="639">
        <v>17</v>
      </c>
      <c r="N96" s="51"/>
    </row>
    <row r="97" spans="2:14">
      <c r="B97" s="282" t="s">
        <v>47</v>
      </c>
      <c r="C97" s="51">
        <v>5.5392999999999999</v>
      </c>
      <c r="D97" s="51">
        <v>0.92179999999999995</v>
      </c>
      <c r="E97" s="51">
        <v>2.605</v>
      </c>
      <c r="F97" s="347" t="s">
        <v>143</v>
      </c>
      <c r="G97" s="347">
        <v>1</v>
      </c>
      <c r="H97" s="638">
        <v>1</v>
      </c>
      <c r="I97" s="51">
        <v>1.1919999999999999</v>
      </c>
      <c r="J97" s="347" t="s">
        <v>153</v>
      </c>
      <c r="K97" s="347">
        <v>14</v>
      </c>
      <c r="L97" s="639">
        <v>15</v>
      </c>
      <c r="N97" s="51"/>
    </row>
    <row r="98" spans="2:14">
      <c r="B98" s="282" t="s">
        <v>48</v>
      </c>
      <c r="C98" s="51">
        <v>4.9349999999999996</v>
      </c>
      <c r="D98" s="51">
        <v>3.4668000000000001</v>
      </c>
      <c r="E98" s="51">
        <v>2.78</v>
      </c>
      <c r="F98" s="347" t="s">
        <v>143</v>
      </c>
      <c r="G98" s="347">
        <v>1</v>
      </c>
      <c r="H98" s="638">
        <v>1</v>
      </c>
      <c r="I98" s="51">
        <v>3.0339999999999998</v>
      </c>
      <c r="J98" s="347" t="s">
        <v>940</v>
      </c>
      <c r="K98" s="347">
        <v>12</v>
      </c>
      <c r="L98" s="639">
        <v>14</v>
      </c>
      <c r="N98" s="51"/>
    </row>
    <row r="99" spans="2:14">
      <c r="B99" s="282" t="s">
        <v>49</v>
      </c>
      <c r="C99" s="51">
        <v>4.5763999999999996</v>
      </c>
      <c r="D99" s="51">
        <v>7.3086000000000002</v>
      </c>
      <c r="E99" s="51">
        <v>2.7480000000000002</v>
      </c>
      <c r="F99" s="347" t="s">
        <v>143</v>
      </c>
      <c r="G99" s="347">
        <v>1</v>
      </c>
      <c r="H99" s="638">
        <v>1</v>
      </c>
      <c r="I99" s="51">
        <v>6.6130000000000004</v>
      </c>
      <c r="J99" s="347" t="s">
        <v>143</v>
      </c>
      <c r="K99" s="347">
        <v>22</v>
      </c>
      <c r="L99" s="639">
        <v>14</v>
      </c>
      <c r="N99" s="51"/>
    </row>
    <row r="100" spans="2:14">
      <c r="B100" s="282" t="s">
        <v>50</v>
      </c>
      <c r="C100" s="51">
        <v>4.7381000000000002</v>
      </c>
      <c r="D100" s="51">
        <v>5.2058</v>
      </c>
      <c r="E100" s="51">
        <v>2.7519999999999998</v>
      </c>
      <c r="F100" s="347" t="s">
        <v>143</v>
      </c>
      <c r="G100" s="347">
        <v>1</v>
      </c>
      <c r="H100" s="638">
        <v>1</v>
      </c>
      <c r="I100" s="51">
        <v>4.6760000000000002</v>
      </c>
      <c r="J100" s="347" t="s">
        <v>143</v>
      </c>
      <c r="K100" s="347">
        <v>22</v>
      </c>
      <c r="L100" s="639">
        <v>14</v>
      </c>
      <c r="N100" s="51"/>
    </row>
    <row r="101" spans="2:14">
      <c r="B101" s="282" t="s">
        <v>51</v>
      </c>
      <c r="C101" s="51">
        <v>4.7446999999999999</v>
      </c>
      <c r="D101" s="51">
        <v>5.3205999999999998</v>
      </c>
      <c r="E101" s="51">
        <v>2.75</v>
      </c>
      <c r="F101" s="347" t="s">
        <v>143</v>
      </c>
      <c r="G101" s="347">
        <v>1</v>
      </c>
      <c r="H101" s="638">
        <v>1</v>
      </c>
      <c r="I101" s="51">
        <v>6.4109999999999996</v>
      </c>
      <c r="J101" s="347" t="s">
        <v>143</v>
      </c>
      <c r="K101" s="347">
        <v>22</v>
      </c>
      <c r="L101" s="639">
        <v>14</v>
      </c>
      <c r="N101" s="51"/>
    </row>
    <row r="102" spans="2:14">
      <c r="B102" s="282" t="s">
        <v>52</v>
      </c>
      <c r="C102" s="51">
        <v>4.6679000000000004</v>
      </c>
      <c r="D102" s="51">
        <v>5.0381</v>
      </c>
      <c r="E102" s="51">
        <v>2.766</v>
      </c>
      <c r="F102" s="347" t="s">
        <v>143</v>
      </c>
      <c r="G102" s="347">
        <v>1</v>
      </c>
      <c r="H102" s="638">
        <v>1</v>
      </c>
      <c r="I102" s="51">
        <v>4.2210000000000001</v>
      </c>
      <c r="J102" s="347" t="s">
        <v>153</v>
      </c>
      <c r="K102" s="347">
        <v>26</v>
      </c>
      <c r="L102" s="639">
        <v>17</v>
      </c>
      <c r="N102" s="51"/>
    </row>
    <row r="103" spans="2:14">
      <c r="B103" s="282" t="s">
        <v>53</v>
      </c>
      <c r="C103" s="51">
        <v>5.2396000000000003</v>
      </c>
      <c r="D103" s="51">
        <v>3.1278999999999999</v>
      </c>
      <c r="E103" s="51">
        <v>2.7709999999999999</v>
      </c>
      <c r="F103" s="347" t="s">
        <v>143</v>
      </c>
      <c r="G103" s="347">
        <v>1</v>
      </c>
      <c r="H103" s="638">
        <v>1</v>
      </c>
      <c r="I103" s="51">
        <v>3.6179999999999999</v>
      </c>
      <c r="J103" s="347" t="s">
        <v>153</v>
      </c>
      <c r="K103" s="347">
        <v>26</v>
      </c>
      <c r="L103" s="639">
        <v>18</v>
      </c>
      <c r="N103" s="51"/>
    </row>
    <row r="104" spans="2:14">
      <c r="B104" s="282" t="s">
        <v>54</v>
      </c>
      <c r="C104" s="51">
        <v>3.9699</v>
      </c>
      <c r="D104" s="51">
        <v>4.9131</v>
      </c>
      <c r="E104" s="51">
        <v>2.7330000000000001</v>
      </c>
      <c r="F104" s="347" t="s">
        <v>143</v>
      </c>
      <c r="G104" s="347">
        <v>1</v>
      </c>
      <c r="H104" s="638">
        <v>2</v>
      </c>
      <c r="I104" s="51">
        <v>5.9930000000000003</v>
      </c>
      <c r="J104" s="347" t="s">
        <v>143</v>
      </c>
      <c r="K104" s="347">
        <v>22</v>
      </c>
      <c r="L104" s="639">
        <v>14</v>
      </c>
      <c r="N104" s="51"/>
    </row>
    <row r="105" spans="2:14">
      <c r="B105" s="282" t="s">
        <v>55</v>
      </c>
      <c r="C105" s="51">
        <v>4.8657000000000004</v>
      </c>
      <c r="D105" s="51">
        <v>5.4999999999999997E-3</v>
      </c>
      <c r="E105" s="51">
        <v>2.09</v>
      </c>
      <c r="F105" s="347" t="s">
        <v>143</v>
      </c>
      <c r="G105" s="347">
        <v>1</v>
      </c>
      <c r="H105" s="638">
        <v>2</v>
      </c>
      <c r="I105" s="51">
        <v>0.29399999999999998</v>
      </c>
      <c r="J105" s="347" t="s">
        <v>157</v>
      </c>
      <c r="K105" s="347">
        <v>5</v>
      </c>
      <c r="L105" s="639">
        <v>18</v>
      </c>
      <c r="N105" s="51"/>
    </row>
    <row r="106" spans="2:14">
      <c r="B106" s="282" t="s">
        <v>56</v>
      </c>
      <c r="C106" s="51">
        <v>6.61</v>
      </c>
      <c r="D106" s="51">
        <v>2.4400000000000002E-2</v>
      </c>
      <c r="E106" s="51">
        <v>2.7879999999999998</v>
      </c>
      <c r="F106" s="347" t="s">
        <v>143</v>
      </c>
      <c r="G106" s="347">
        <v>1</v>
      </c>
      <c r="H106" s="638">
        <v>1</v>
      </c>
      <c r="I106" s="51">
        <v>0.45600000000000002</v>
      </c>
      <c r="J106" s="347" t="s">
        <v>157</v>
      </c>
      <c r="K106" s="347">
        <v>5</v>
      </c>
      <c r="L106" s="639">
        <v>17</v>
      </c>
      <c r="N106" s="51"/>
    </row>
    <row r="107" spans="2:14">
      <c r="B107" s="282" t="s">
        <v>57</v>
      </c>
      <c r="C107" s="51">
        <v>8.2121999999999993</v>
      </c>
      <c r="D107" s="51">
        <v>5.2299999999999999E-2</v>
      </c>
      <c r="E107" s="51">
        <v>3.4729999999999999</v>
      </c>
      <c r="F107" s="347" t="s">
        <v>143</v>
      </c>
      <c r="G107" s="347">
        <v>1</v>
      </c>
      <c r="H107" s="638">
        <v>1</v>
      </c>
      <c r="I107" s="51">
        <v>0.624</v>
      </c>
      <c r="J107" s="347" t="s">
        <v>153</v>
      </c>
      <c r="K107" s="347">
        <v>26</v>
      </c>
      <c r="L107" s="639">
        <v>18</v>
      </c>
      <c r="N107" s="51"/>
    </row>
    <row r="108" spans="2:14">
      <c r="B108" s="282" t="s">
        <v>58</v>
      </c>
      <c r="C108" s="51">
        <v>7.0270000000000001</v>
      </c>
      <c r="D108" s="51">
        <v>0.1419</v>
      </c>
      <c r="E108" s="51">
        <v>3.29</v>
      </c>
      <c r="F108" s="347" t="s">
        <v>143</v>
      </c>
      <c r="G108" s="347">
        <v>1</v>
      </c>
      <c r="H108" s="638">
        <v>1</v>
      </c>
      <c r="I108" s="51">
        <v>0.83599999999999997</v>
      </c>
      <c r="J108" s="347" t="s">
        <v>153</v>
      </c>
      <c r="K108" s="347">
        <v>26</v>
      </c>
      <c r="L108" s="639">
        <v>17</v>
      </c>
      <c r="N108" s="51"/>
    </row>
    <row r="109" spans="2:14">
      <c r="B109" s="282" t="s">
        <v>59</v>
      </c>
      <c r="C109" s="51">
        <v>5.5449000000000002</v>
      </c>
      <c r="D109" s="51">
        <v>0.95269999999999999</v>
      </c>
      <c r="E109" s="51">
        <v>3.2850000000000001</v>
      </c>
      <c r="F109" s="347" t="s">
        <v>143</v>
      </c>
      <c r="G109" s="347">
        <v>1</v>
      </c>
      <c r="H109" s="638">
        <v>1</v>
      </c>
      <c r="I109" s="51">
        <v>1.8740000000000001</v>
      </c>
      <c r="J109" s="347" t="s">
        <v>155</v>
      </c>
      <c r="K109" s="347">
        <v>17</v>
      </c>
      <c r="L109" s="639">
        <v>14</v>
      </c>
      <c r="N109" s="51"/>
    </row>
    <row r="110" spans="2:14">
      <c r="B110" s="282" t="s">
        <v>60</v>
      </c>
      <c r="C110" s="51">
        <v>4.5038999999999998</v>
      </c>
      <c r="D110" s="51">
        <v>4.4141000000000004</v>
      </c>
      <c r="E110" s="51">
        <v>3.2370000000000001</v>
      </c>
      <c r="F110" s="347" t="s">
        <v>143</v>
      </c>
      <c r="G110" s="347">
        <v>1</v>
      </c>
      <c r="H110" s="638">
        <v>1</v>
      </c>
      <c r="I110" s="51">
        <v>4.6790000000000003</v>
      </c>
      <c r="J110" s="347" t="s">
        <v>161</v>
      </c>
      <c r="K110" s="347">
        <v>18</v>
      </c>
      <c r="L110" s="639">
        <v>14</v>
      </c>
      <c r="N110" s="51"/>
    </row>
    <row r="111" spans="2:14">
      <c r="B111" s="725">
        <v>450</v>
      </c>
      <c r="C111" s="51">
        <v>3.8502999999999998</v>
      </c>
      <c r="D111" s="51">
        <v>6.6132</v>
      </c>
      <c r="E111" s="51">
        <v>3.0419999999999998</v>
      </c>
      <c r="F111" s="347" t="s">
        <v>143</v>
      </c>
      <c r="G111" s="347">
        <v>1</v>
      </c>
      <c r="H111" s="638">
        <v>1</v>
      </c>
      <c r="I111" s="51">
        <v>6.5010000000000003</v>
      </c>
      <c r="J111" s="347" t="s">
        <v>143</v>
      </c>
      <c r="K111" s="347">
        <v>22</v>
      </c>
      <c r="L111" s="639">
        <v>14</v>
      </c>
      <c r="N111" s="51"/>
    </row>
    <row r="112" spans="2:14">
      <c r="B112" s="725">
        <v>460</v>
      </c>
      <c r="C112" s="51">
        <v>4.2625000000000002</v>
      </c>
      <c r="D112" s="51">
        <v>6.7290999999999999</v>
      </c>
      <c r="E112" s="51">
        <v>3.101</v>
      </c>
      <c r="F112" s="347" t="s">
        <v>143</v>
      </c>
      <c r="G112" s="347">
        <v>1</v>
      </c>
      <c r="H112" s="638">
        <v>1</v>
      </c>
      <c r="I112" s="51">
        <v>6.3040000000000003</v>
      </c>
      <c r="J112" s="347" t="s">
        <v>143</v>
      </c>
      <c r="K112" s="347">
        <v>22</v>
      </c>
      <c r="L112" s="639">
        <v>14</v>
      </c>
      <c r="N112" s="51"/>
    </row>
    <row r="113" spans="2:14">
      <c r="B113" s="725">
        <v>470</v>
      </c>
      <c r="C113" s="51">
        <v>3.9597000000000002</v>
      </c>
      <c r="D113" s="51">
        <v>6.0053999999999998</v>
      </c>
      <c r="E113" s="51">
        <v>3.169</v>
      </c>
      <c r="F113" s="347" t="s">
        <v>143</v>
      </c>
      <c r="G113" s="347">
        <v>1</v>
      </c>
      <c r="H113" s="638">
        <v>1</v>
      </c>
      <c r="I113" s="51">
        <v>6.407</v>
      </c>
      <c r="J113" s="347" t="s">
        <v>143</v>
      </c>
      <c r="K113" s="347">
        <v>22</v>
      </c>
      <c r="L113" s="639">
        <v>14</v>
      </c>
      <c r="N113" s="51"/>
    </row>
    <row r="114" spans="2:14">
      <c r="B114" s="282" t="s">
        <v>61</v>
      </c>
      <c r="C114" s="51">
        <v>4.9798</v>
      </c>
      <c r="D114" s="51">
        <v>0.39140000000000003</v>
      </c>
      <c r="E114" s="51">
        <v>2.84</v>
      </c>
      <c r="F114" s="347" t="s">
        <v>145</v>
      </c>
      <c r="G114" s="347">
        <v>9</v>
      </c>
      <c r="H114" s="638">
        <v>7</v>
      </c>
      <c r="I114" s="51">
        <v>1.052</v>
      </c>
      <c r="J114" s="347" t="s">
        <v>157</v>
      </c>
      <c r="K114" s="347">
        <v>5</v>
      </c>
      <c r="L114" s="639">
        <v>15</v>
      </c>
      <c r="N114" s="51"/>
    </row>
    <row r="115" spans="2:14" ht="15.75" thickBot="1">
      <c r="B115" s="288" t="s">
        <v>62</v>
      </c>
      <c r="C115" s="51">
        <v>2.1850000000000001</v>
      </c>
      <c r="D115" s="51">
        <v>1.6055999999999999</v>
      </c>
      <c r="E115" s="51">
        <v>2.6949999999999998</v>
      </c>
      <c r="F115" s="640" t="s">
        <v>145</v>
      </c>
      <c r="G115" s="640">
        <v>9</v>
      </c>
      <c r="H115" s="641">
        <v>7</v>
      </c>
      <c r="I115" s="51">
        <v>2.1789999999999998</v>
      </c>
      <c r="J115" s="640" t="s">
        <v>159</v>
      </c>
      <c r="K115" s="640">
        <v>4</v>
      </c>
      <c r="L115" s="642">
        <v>15</v>
      </c>
      <c r="N115" s="51"/>
    </row>
    <row r="116" spans="2:14">
      <c r="E116" s="702" t="s">
        <v>675</v>
      </c>
    </row>
    <row r="117" spans="2:14">
      <c r="E117" s="726"/>
    </row>
    <row r="118" spans="2:14">
      <c r="E118" s="726"/>
    </row>
    <row r="119" spans="2:14">
      <c r="E119" s="726"/>
    </row>
    <row r="120" spans="2:14">
      <c r="E120" s="726"/>
    </row>
    <row r="121" spans="2:14">
      <c r="E121" s="726"/>
    </row>
    <row r="122" spans="2:14">
      <c r="E122" s="726"/>
    </row>
    <row r="125" spans="2:14">
      <c r="B125" s="727"/>
    </row>
    <row r="126" spans="2:14" ht="16.5" thickBot="1">
      <c r="B126" s="717" t="s">
        <v>655</v>
      </c>
      <c r="D126" s="519"/>
    </row>
    <row r="127" spans="2:14">
      <c r="B127" s="276"/>
      <c r="C127" s="338" t="s">
        <v>676</v>
      </c>
      <c r="D127" s="299"/>
      <c r="E127" s="280" t="s">
        <v>1062</v>
      </c>
      <c r="F127" s="280"/>
      <c r="G127" s="280"/>
      <c r="H127" s="299"/>
      <c r="I127" s="280"/>
      <c r="J127" s="280"/>
      <c r="K127" s="278"/>
    </row>
    <row r="128" spans="2:14">
      <c r="B128" s="282"/>
      <c r="C128" s="323" t="s">
        <v>677</v>
      </c>
      <c r="D128" s="728" t="s">
        <v>678</v>
      </c>
      <c r="E128" s="51"/>
      <c r="F128" s="51"/>
      <c r="G128" s="300"/>
      <c r="H128" t="s">
        <v>679</v>
      </c>
      <c r="I128" s="51"/>
      <c r="K128" s="295"/>
    </row>
    <row r="129" spans="2:11" ht="15.75" thickBot="1">
      <c r="B129" s="288" t="s">
        <v>63</v>
      </c>
      <c r="C129" s="729" t="s">
        <v>680</v>
      </c>
      <c r="D129" s="289" t="s">
        <v>680</v>
      </c>
      <c r="E129" s="722" t="s">
        <v>672</v>
      </c>
      <c r="F129" s="722" t="s">
        <v>673</v>
      </c>
      <c r="G129" s="335" t="s">
        <v>674</v>
      </c>
      <c r="H129" s="723" t="s">
        <v>680</v>
      </c>
      <c r="I129" s="722" t="s">
        <v>672</v>
      </c>
      <c r="J129" s="722" t="s">
        <v>673</v>
      </c>
      <c r="K129" s="724" t="s">
        <v>674</v>
      </c>
    </row>
    <row r="130" spans="2:11">
      <c r="B130" s="276" t="s">
        <v>74</v>
      </c>
      <c r="C130" s="51">
        <v>25.26</v>
      </c>
      <c r="D130" s="51">
        <v>-13.5</v>
      </c>
      <c r="E130" s="51" t="s">
        <v>145</v>
      </c>
      <c r="F130" s="51">
        <v>9</v>
      </c>
      <c r="G130" s="51">
        <v>7</v>
      </c>
      <c r="H130" s="51">
        <v>64.599999999999994</v>
      </c>
      <c r="I130" s="51" t="s">
        <v>161</v>
      </c>
      <c r="J130" s="51">
        <v>1</v>
      </c>
      <c r="K130" s="51">
        <v>16</v>
      </c>
    </row>
    <row r="131" spans="2:11">
      <c r="B131" s="282" t="s">
        <v>75</v>
      </c>
      <c r="C131" s="51">
        <v>25.34</v>
      </c>
      <c r="D131" s="51">
        <v>1.6</v>
      </c>
      <c r="E131" s="51" t="s">
        <v>145</v>
      </c>
      <c r="F131" s="51">
        <v>9</v>
      </c>
      <c r="G131" s="51">
        <v>7</v>
      </c>
      <c r="H131" s="51">
        <v>44.3</v>
      </c>
      <c r="I131" s="51" t="s">
        <v>159</v>
      </c>
      <c r="J131" s="51">
        <v>12</v>
      </c>
      <c r="K131" s="51">
        <v>16</v>
      </c>
    </row>
    <row r="132" spans="2:11">
      <c r="B132" s="282" t="s">
        <v>76</v>
      </c>
      <c r="C132" s="51">
        <v>18.93</v>
      </c>
      <c r="D132" s="51">
        <v>-17.5</v>
      </c>
      <c r="E132" s="51" t="s">
        <v>143</v>
      </c>
      <c r="F132" s="51">
        <v>1</v>
      </c>
      <c r="G132" s="51">
        <v>1</v>
      </c>
      <c r="H132" s="51">
        <v>63.3</v>
      </c>
      <c r="I132" s="51" t="s">
        <v>161</v>
      </c>
      <c r="J132" s="51">
        <v>1</v>
      </c>
      <c r="K132" s="51">
        <v>16</v>
      </c>
    </row>
    <row r="133" spans="2:11">
      <c r="B133" s="282" t="s">
        <v>77</v>
      </c>
      <c r="C133" s="51">
        <v>14.78</v>
      </c>
      <c r="D133" s="51">
        <v>-12.5</v>
      </c>
      <c r="E133" s="51" t="s">
        <v>145</v>
      </c>
      <c r="F133" s="51">
        <v>9</v>
      </c>
      <c r="G133" s="51">
        <v>6</v>
      </c>
      <c r="H133" s="51">
        <v>36.4</v>
      </c>
      <c r="I133" s="51" t="s">
        <v>157</v>
      </c>
      <c r="J133" s="51">
        <v>5</v>
      </c>
      <c r="K133" s="51">
        <v>16</v>
      </c>
    </row>
    <row r="134" spans="2:11">
      <c r="B134" s="730" t="s">
        <v>681</v>
      </c>
      <c r="C134" s="51">
        <v>31.71</v>
      </c>
      <c r="D134" s="51">
        <v>-7.2</v>
      </c>
      <c r="E134" s="51" t="s">
        <v>145</v>
      </c>
      <c r="F134" s="51">
        <v>9</v>
      </c>
      <c r="G134" s="51">
        <v>7</v>
      </c>
      <c r="H134" s="51">
        <v>72.2</v>
      </c>
      <c r="I134" s="51" t="s">
        <v>161</v>
      </c>
      <c r="J134" s="51">
        <v>12</v>
      </c>
      <c r="K134" s="51">
        <v>16</v>
      </c>
    </row>
    <row r="135" spans="2:11">
      <c r="B135" s="730" t="s">
        <v>682</v>
      </c>
      <c r="C135" s="51">
        <v>31.84</v>
      </c>
      <c r="D135" s="51">
        <v>10.5</v>
      </c>
      <c r="E135" s="51" t="s">
        <v>163</v>
      </c>
      <c r="F135" s="51">
        <v>4</v>
      </c>
      <c r="G135" s="51">
        <v>8</v>
      </c>
      <c r="H135" s="51">
        <v>50.2</v>
      </c>
      <c r="I135" s="51" t="s">
        <v>159</v>
      </c>
      <c r="J135" s="51">
        <v>12</v>
      </c>
      <c r="K135" s="51">
        <v>15</v>
      </c>
    </row>
    <row r="136" spans="2:11" ht="15.75" thickBot="1">
      <c r="B136" s="288" t="s">
        <v>38</v>
      </c>
      <c r="C136" s="51">
        <v>27.74</v>
      </c>
      <c r="D136" s="51">
        <v>5</v>
      </c>
      <c r="E136" s="51" t="s">
        <v>145</v>
      </c>
      <c r="F136" s="51">
        <v>9</v>
      </c>
      <c r="G136" s="51">
        <v>7</v>
      </c>
      <c r="H136" s="51">
        <v>49.5</v>
      </c>
      <c r="I136" s="51" t="s">
        <v>161</v>
      </c>
      <c r="J136" s="51">
        <v>12</v>
      </c>
      <c r="K136" s="51">
        <v>15</v>
      </c>
    </row>
    <row r="137" spans="2:11">
      <c r="E137" s="702" t="s">
        <v>675</v>
      </c>
    </row>
    <row r="148" spans="2:6">
      <c r="C148" s="731"/>
      <c r="F148" s="731"/>
    </row>
    <row r="149" spans="2:6" ht="15.75">
      <c r="B149" s="717" t="s">
        <v>168</v>
      </c>
      <c r="D149" s="727"/>
    </row>
    <row r="150" spans="2:6">
      <c r="B150" t="s">
        <v>82</v>
      </c>
      <c r="F150" s="731"/>
    </row>
    <row r="151" spans="2:6">
      <c r="F151" s="731"/>
    </row>
    <row r="152" spans="2:6">
      <c r="B152" t="s">
        <v>683</v>
      </c>
      <c r="F152" s="731"/>
    </row>
    <row r="153" spans="2:6">
      <c r="B153" t="s">
        <v>95</v>
      </c>
      <c r="F153" s="731"/>
    </row>
    <row r="154" spans="2:6" ht="18.75" thickBot="1">
      <c r="B154" t="s">
        <v>684</v>
      </c>
      <c r="C154" s="51" t="s">
        <v>1063</v>
      </c>
      <c r="F154" s="731"/>
    </row>
    <row r="155" spans="2:6">
      <c r="B155" s="276" t="s">
        <v>175</v>
      </c>
      <c r="C155">
        <v>1665.18</v>
      </c>
    </row>
    <row r="156" spans="2:6">
      <c r="B156" s="282" t="s">
        <v>171</v>
      </c>
      <c r="C156">
        <v>432.12</v>
      </c>
    </row>
    <row r="157" spans="2:6">
      <c r="B157" s="282" t="s">
        <v>172</v>
      </c>
      <c r="C157">
        <v>1054.24</v>
      </c>
    </row>
    <row r="158" spans="2:6">
      <c r="B158" s="282" t="s">
        <v>174</v>
      </c>
      <c r="C158">
        <v>1363.1</v>
      </c>
    </row>
    <row r="159" spans="2:6" ht="15.75" thickBot="1">
      <c r="B159" s="288" t="s">
        <v>173</v>
      </c>
      <c r="C159">
        <v>961.18</v>
      </c>
    </row>
    <row r="160" spans="2:6">
      <c r="B160" s="280"/>
    </row>
    <row r="161" spans="2:11">
      <c r="B161" t="s">
        <v>686</v>
      </c>
    </row>
    <row r="162" spans="2:11" ht="18.75" thickBot="1">
      <c r="B162" t="s">
        <v>687</v>
      </c>
      <c r="C162" s="51" t="s">
        <v>1063</v>
      </c>
    </row>
    <row r="163" spans="2:11">
      <c r="B163" s="276" t="s">
        <v>688</v>
      </c>
      <c r="C163">
        <v>813.88</v>
      </c>
    </row>
    <row r="164" spans="2:11">
      <c r="B164" s="730" t="s">
        <v>689</v>
      </c>
      <c r="C164">
        <v>442.7</v>
      </c>
    </row>
    <row r="165" spans="2:11">
      <c r="B165" s="730" t="s">
        <v>690</v>
      </c>
      <c r="C165">
        <v>1028.3499999999999</v>
      </c>
    </row>
    <row r="166" spans="2:11" ht="15.75" thickBot="1">
      <c r="B166" s="288" t="s">
        <v>691</v>
      </c>
      <c r="C166">
        <v>591.88</v>
      </c>
    </row>
    <row r="168" spans="2:11">
      <c r="B168" t="s">
        <v>692</v>
      </c>
    </row>
    <row r="169" spans="2:11" ht="18.75" thickBot="1">
      <c r="B169" t="s">
        <v>687</v>
      </c>
      <c r="C169" s="51" t="s">
        <v>1063</v>
      </c>
    </row>
    <row r="170" spans="2:11">
      <c r="B170" s="276" t="s">
        <v>693</v>
      </c>
      <c r="C170">
        <v>631.33000000000004</v>
      </c>
    </row>
    <row r="171" spans="2:11" ht="15.75" thickBot="1">
      <c r="B171" s="288" t="s">
        <v>694</v>
      </c>
      <c r="C171">
        <v>389.67</v>
      </c>
    </row>
    <row r="174" spans="2:11" ht="16.5" thickBot="1">
      <c r="B174" s="732" t="s">
        <v>695</v>
      </c>
      <c r="C174" s="702"/>
      <c r="D174" s="733"/>
      <c r="E174" s="702"/>
      <c r="F174" s="702"/>
      <c r="G174" s="702"/>
      <c r="H174" s="702"/>
      <c r="I174" s="702"/>
      <c r="J174" s="702"/>
      <c r="K174" s="702"/>
    </row>
    <row r="175" spans="2:11">
      <c r="B175" s="734"/>
      <c r="C175" s="735" t="s">
        <v>676</v>
      </c>
      <c r="D175" s="736"/>
      <c r="E175" s="736" t="s">
        <v>962</v>
      </c>
      <c r="F175" s="736"/>
      <c r="G175" s="736"/>
      <c r="H175" s="737"/>
      <c r="I175" s="736"/>
      <c r="J175" s="736"/>
      <c r="K175" s="738"/>
    </row>
    <row r="176" spans="2:11">
      <c r="B176" s="730"/>
      <c r="C176" s="739" t="s">
        <v>677</v>
      </c>
      <c r="D176" s="740" t="s">
        <v>678</v>
      </c>
      <c r="E176" s="699"/>
      <c r="F176" s="699"/>
      <c r="G176" s="741"/>
      <c r="H176" s="702" t="s">
        <v>679</v>
      </c>
      <c r="I176" s="702"/>
      <c r="J176" s="699"/>
      <c r="K176" s="742"/>
    </row>
    <row r="177" spans="2:21" ht="15.75" thickBot="1">
      <c r="B177" s="743" t="s">
        <v>63</v>
      </c>
      <c r="C177" s="744" t="s">
        <v>680</v>
      </c>
      <c r="D177" s="722" t="s">
        <v>680</v>
      </c>
      <c r="E177" s="722" t="s">
        <v>672</v>
      </c>
      <c r="F177" s="722" t="s">
        <v>673</v>
      </c>
      <c r="G177" s="722" t="s">
        <v>674</v>
      </c>
      <c r="H177" s="745" t="s">
        <v>680</v>
      </c>
      <c r="I177" s="722" t="s">
        <v>672</v>
      </c>
      <c r="J177" s="722" t="s">
        <v>673</v>
      </c>
      <c r="K177" s="746" t="s">
        <v>674</v>
      </c>
    </row>
    <row r="178" spans="2:21" ht="15.75" thickBot="1">
      <c r="B178" s="747" t="s">
        <v>25</v>
      </c>
      <c r="C178" s="748">
        <v>-5.17</v>
      </c>
      <c r="D178" s="749">
        <v>-46.9</v>
      </c>
      <c r="E178" s="640" t="s">
        <v>165</v>
      </c>
      <c r="F178" s="749">
        <v>31</v>
      </c>
      <c r="G178" s="749">
        <v>23</v>
      </c>
      <c r="H178" s="750">
        <v>26.7</v>
      </c>
      <c r="I178" s="640" t="s">
        <v>157</v>
      </c>
      <c r="J178" s="749">
        <v>4</v>
      </c>
      <c r="K178" s="751">
        <v>15</v>
      </c>
    </row>
    <row r="179" spans="2:21">
      <c r="E179" s="702" t="s">
        <v>675</v>
      </c>
    </row>
    <row r="185" spans="2:21" ht="16.5" thickBot="1">
      <c r="B185" s="732" t="s">
        <v>696</v>
      </c>
      <c r="C185" s="702"/>
      <c r="D185" s="702"/>
      <c r="E185" s="702"/>
      <c r="F185" s="702"/>
      <c r="G185" s="702"/>
      <c r="H185" s="702"/>
      <c r="I185" s="702"/>
      <c r="J185" s="702"/>
      <c r="K185" s="702"/>
      <c r="L185" s="702"/>
      <c r="M185" s="702"/>
      <c r="N185" s="702"/>
      <c r="O185" s="702"/>
      <c r="P185" s="702"/>
      <c r="Q185" s="702"/>
      <c r="R185" s="702"/>
      <c r="S185" s="726"/>
      <c r="T185" s="726"/>
      <c r="U185" s="726"/>
    </row>
    <row r="186" spans="2:21" ht="15.75">
      <c r="B186" s="737"/>
      <c r="C186" s="752"/>
      <c r="D186" s="736"/>
      <c r="E186" s="736"/>
      <c r="F186" s="753" t="s">
        <v>697</v>
      </c>
      <c r="G186" s="736"/>
      <c r="H186" s="736"/>
      <c r="I186" s="736"/>
      <c r="J186" s="736"/>
      <c r="K186" s="752"/>
      <c r="L186" s="736"/>
      <c r="M186" s="736"/>
      <c r="N186" s="753" t="s">
        <v>698</v>
      </c>
      <c r="O186" s="736"/>
      <c r="P186" s="736"/>
      <c r="Q186" s="736"/>
      <c r="R186" s="738"/>
    </row>
    <row r="187" spans="2:21">
      <c r="B187" s="754"/>
      <c r="C187" s="755" t="s">
        <v>699</v>
      </c>
      <c r="D187" s="756" t="s">
        <v>699</v>
      </c>
      <c r="E187" s="757"/>
      <c r="F187" s="702" t="s">
        <v>955</v>
      </c>
      <c r="G187" s="758"/>
      <c r="H187" s="702"/>
      <c r="I187" s="702"/>
      <c r="J187" s="702"/>
      <c r="K187" s="755" t="s">
        <v>699</v>
      </c>
      <c r="L187" s="756" t="s">
        <v>699</v>
      </c>
      <c r="M187" s="702"/>
      <c r="N187" s="702" t="s">
        <v>956</v>
      </c>
      <c r="O187" s="702"/>
      <c r="P187" s="757"/>
      <c r="Q187" s="702"/>
      <c r="R187" s="742"/>
    </row>
    <row r="188" spans="2:21">
      <c r="B188" s="754"/>
      <c r="C188" s="755" t="s">
        <v>443</v>
      </c>
      <c r="D188" s="756" t="s">
        <v>444</v>
      </c>
      <c r="E188" s="757" t="s">
        <v>700</v>
      </c>
      <c r="F188" s="702"/>
      <c r="G188" s="758"/>
      <c r="H188" s="702" t="s">
        <v>701</v>
      </c>
      <c r="I188" s="702"/>
      <c r="J188" s="702"/>
      <c r="K188" s="755" t="s">
        <v>443</v>
      </c>
      <c r="L188" s="756" t="s">
        <v>444</v>
      </c>
      <c r="M188" s="757" t="s">
        <v>700</v>
      </c>
      <c r="N188" s="702"/>
      <c r="O188" s="702"/>
      <c r="P188" s="757" t="s">
        <v>702</v>
      </c>
      <c r="Q188" s="702"/>
      <c r="R188" s="742"/>
    </row>
    <row r="189" spans="2:21" ht="16.5" thickBot="1">
      <c r="B189" s="759" t="s">
        <v>703</v>
      </c>
      <c r="C189" s="760" t="s">
        <v>128</v>
      </c>
      <c r="D189" s="761" t="s">
        <v>128</v>
      </c>
      <c r="E189" s="745" t="s">
        <v>167</v>
      </c>
      <c r="F189" s="722" t="s">
        <v>704</v>
      </c>
      <c r="G189" s="762" t="s">
        <v>674</v>
      </c>
      <c r="H189" s="722" t="s">
        <v>167</v>
      </c>
      <c r="I189" s="722" t="s">
        <v>704</v>
      </c>
      <c r="J189" s="722" t="s">
        <v>674</v>
      </c>
      <c r="K189" s="760" t="s">
        <v>128</v>
      </c>
      <c r="L189" s="761" t="s">
        <v>128</v>
      </c>
      <c r="M189" s="722" t="s">
        <v>167</v>
      </c>
      <c r="N189" s="722" t="s">
        <v>704</v>
      </c>
      <c r="O189" s="722" t="s">
        <v>674</v>
      </c>
      <c r="P189" s="745" t="s">
        <v>167</v>
      </c>
      <c r="Q189" s="722" t="s">
        <v>704</v>
      </c>
      <c r="R189" s="746" t="s">
        <v>674</v>
      </c>
    </row>
    <row r="190" spans="2:21">
      <c r="B190" s="755" t="s">
        <v>143</v>
      </c>
      <c r="C190" s="51">
        <v>732</v>
      </c>
      <c r="D190" s="51">
        <v>523</v>
      </c>
      <c r="E190" s="51">
        <v>3.23</v>
      </c>
      <c r="F190" s="51">
        <v>1</v>
      </c>
      <c r="G190" s="51">
        <v>1</v>
      </c>
      <c r="H190" s="51">
        <v>6.19</v>
      </c>
      <c r="I190" s="51">
        <v>22</v>
      </c>
      <c r="J190" s="51">
        <v>14</v>
      </c>
      <c r="K190" s="51">
        <v>266</v>
      </c>
      <c r="L190" s="51">
        <v>42</v>
      </c>
      <c r="M190" s="51">
        <v>2.2000000000000002</v>
      </c>
      <c r="N190" s="51">
        <v>1</v>
      </c>
      <c r="O190" s="51">
        <v>5</v>
      </c>
      <c r="P190" s="51">
        <v>1.81</v>
      </c>
      <c r="Q190" s="51">
        <v>22</v>
      </c>
      <c r="R190" s="51">
        <v>16</v>
      </c>
    </row>
    <row r="191" spans="2:21">
      <c r="B191" s="755" t="s">
        <v>145</v>
      </c>
      <c r="C191" s="51">
        <v>682</v>
      </c>
      <c r="D191" s="51">
        <v>398</v>
      </c>
      <c r="E191" s="51">
        <v>3.14</v>
      </c>
      <c r="F191" s="51">
        <v>9</v>
      </c>
      <c r="G191" s="51">
        <v>6</v>
      </c>
      <c r="H191" s="51">
        <v>5.42</v>
      </c>
      <c r="I191" s="51">
        <v>2</v>
      </c>
      <c r="J191" s="51">
        <v>14</v>
      </c>
      <c r="K191" s="51">
        <v>283</v>
      </c>
      <c r="L191" s="51">
        <v>11</v>
      </c>
      <c r="M191" s="51">
        <v>2.63</v>
      </c>
      <c r="N191" s="51">
        <v>9</v>
      </c>
      <c r="O191" s="51">
        <v>7</v>
      </c>
      <c r="P191" s="51">
        <v>0.85</v>
      </c>
      <c r="Q191" s="51">
        <v>15</v>
      </c>
      <c r="R191" s="51">
        <v>16</v>
      </c>
    </row>
    <row r="192" spans="2:21">
      <c r="B192" s="755" t="s">
        <v>147</v>
      </c>
      <c r="C192" s="51">
        <v>481</v>
      </c>
      <c r="D192" s="51">
        <v>489</v>
      </c>
      <c r="E192" s="51">
        <v>2.23</v>
      </c>
      <c r="F192" s="51">
        <v>17</v>
      </c>
      <c r="G192" s="51">
        <v>6</v>
      </c>
      <c r="H192" s="51">
        <v>5.04</v>
      </c>
      <c r="I192" s="51">
        <v>9</v>
      </c>
      <c r="J192" s="51">
        <v>14</v>
      </c>
      <c r="K192" s="51">
        <v>115</v>
      </c>
      <c r="L192" s="51">
        <v>56</v>
      </c>
      <c r="M192" s="51">
        <v>1.76</v>
      </c>
      <c r="N192" s="51">
        <v>17</v>
      </c>
      <c r="O192" s="51">
        <v>7</v>
      </c>
      <c r="P192" s="51">
        <v>1.27</v>
      </c>
      <c r="Q192" s="51">
        <v>10</v>
      </c>
      <c r="R192" s="51">
        <v>15</v>
      </c>
    </row>
    <row r="193" spans="2:21">
      <c r="B193" s="755" t="s">
        <v>149</v>
      </c>
      <c r="C193" s="51">
        <v>479</v>
      </c>
      <c r="D193" s="51">
        <v>263</v>
      </c>
      <c r="E193" s="51">
        <v>2.38</v>
      </c>
      <c r="F193" s="51">
        <v>11</v>
      </c>
      <c r="G193" s="51">
        <v>6</v>
      </c>
      <c r="H193" s="51">
        <v>4.04</v>
      </c>
      <c r="I193" s="51">
        <v>12</v>
      </c>
      <c r="J193" s="51">
        <v>14</v>
      </c>
      <c r="K193" s="51">
        <v>228</v>
      </c>
      <c r="L193" s="51">
        <v>22</v>
      </c>
      <c r="M193" s="51">
        <v>1.93</v>
      </c>
      <c r="N193" s="51">
        <v>3</v>
      </c>
      <c r="O193" s="51">
        <v>4</v>
      </c>
      <c r="P193" s="51">
        <v>0.95</v>
      </c>
      <c r="Q193" s="51">
        <v>8</v>
      </c>
      <c r="R193" s="51">
        <v>15</v>
      </c>
    </row>
    <row r="194" spans="2:21">
      <c r="B194" s="755" t="s">
        <v>151</v>
      </c>
      <c r="C194" s="51">
        <v>139</v>
      </c>
      <c r="D194" s="51">
        <v>364</v>
      </c>
      <c r="E194" s="51">
        <v>1.75</v>
      </c>
      <c r="F194" s="51">
        <v>1</v>
      </c>
      <c r="G194" s="51">
        <v>5</v>
      </c>
      <c r="H194" s="51">
        <v>3.1</v>
      </c>
      <c r="I194" s="51">
        <v>10</v>
      </c>
      <c r="J194" s="51">
        <v>14</v>
      </c>
      <c r="K194" s="51">
        <v>29</v>
      </c>
      <c r="L194" s="51">
        <v>125</v>
      </c>
      <c r="M194" s="51">
        <v>1.23</v>
      </c>
      <c r="N194" s="51">
        <v>1</v>
      </c>
      <c r="O194" s="51">
        <v>5</v>
      </c>
      <c r="P194" s="51">
        <v>1.46</v>
      </c>
      <c r="Q194" s="51">
        <v>11</v>
      </c>
      <c r="R194" s="51">
        <v>15</v>
      </c>
    </row>
    <row r="195" spans="2:21">
      <c r="B195" s="755" t="s">
        <v>153</v>
      </c>
      <c r="C195" s="51">
        <v>14</v>
      </c>
      <c r="D195" s="51">
        <v>550</v>
      </c>
      <c r="E195" s="51">
        <v>0.76</v>
      </c>
      <c r="F195" s="51">
        <v>10</v>
      </c>
      <c r="G195" s="51">
        <v>5</v>
      </c>
      <c r="H195" s="51">
        <v>3.43</v>
      </c>
      <c r="I195" s="51">
        <v>13</v>
      </c>
      <c r="J195" s="51">
        <v>14</v>
      </c>
      <c r="K195" s="51">
        <v>0</v>
      </c>
      <c r="L195" s="51">
        <v>404</v>
      </c>
      <c r="M195" s="51">
        <v>0</v>
      </c>
      <c r="N195" s="51">
        <v>1</v>
      </c>
      <c r="O195" s="51">
        <v>1</v>
      </c>
      <c r="P195" s="51">
        <v>1.89</v>
      </c>
      <c r="Q195" s="51">
        <v>14</v>
      </c>
      <c r="R195" s="51">
        <v>15</v>
      </c>
    </row>
    <row r="196" spans="2:21">
      <c r="B196" s="755" t="s">
        <v>155</v>
      </c>
      <c r="C196" s="51">
        <v>14</v>
      </c>
      <c r="D196" s="51">
        <v>556</v>
      </c>
      <c r="E196" s="51">
        <v>0.56999999999999995</v>
      </c>
      <c r="F196" s="51">
        <v>26</v>
      </c>
      <c r="G196" s="51">
        <v>5</v>
      </c>
      <c r="H196" s="51">
        <v>3.64</v>
      </c>
      <c r="I196" s="51">
        <v>17</v>
      </c>
      <c r="J196" s="51">
        <v>14</v>
      </c>
      <c r="K196" s="51">
        <v>0</v>
      </c>
      <c r="L196" s="51">
        <v>410</v>
      </c>
      <c r="M196" s="51">
        <v>0</v>
      </c>
      <c r="N196" s="51">
        <v>1</v>
      </c>
      <c r="O196" s="51">
        <v>1</v>
      </c>
      <c r="P196" s="51">
        <v>1.97</v>
      </c>
      <c r="Q196" s="51">
        <v>17</v>
      </c>
      <c r="R196" s="51">
        <v>15</v>
      </c>
    </row>
    <row r="197" spans="2:21">
      <c r="B197" s="755" t="s">
        <v>157</v>
      </c>
      <c r="C197" s="51">
        <v>9</v>
      </c>
      <c r="D197" s="51">
        <v>674</v>
      </c>
      <c r="E197" s="51">
        <v>0.56000000000000005</v>
      </c>
      <c r="F197" s="51">
        <v>17</v>
      </c>
      <c r="G197" s="51">
        <v>6</v>
      </c>
      <c r="H197" s="51">
        <v>4.7</v>
      </c>
      <c r="I197" s="51">
        <v>29</v>
      </c>
      <c r="J197" s="51">
        <v>14</v>
      </c>
      <c r="K197" s="51">
        <v>0</v>
      </c>
      <c r="L197" s="51">
        <v>531</v>
      </c>
      <c r="M197" s="51">
        <v>0</v>
      </c>
      <c r="N197" s="51">
        <v>1</v>
      </c>
      <c r="O197" s="51">
        <v>1</v>
      </c>
      <c r="P197" s="51">
        <v>2.5099999999999998</v>
      </c>
      <c r="Q197" s="51">
        <v>29</v>
      </c>
      <c r="R197" s="51">
        <v>15</v>
      </c>
    </row>
    <row r="198" spans="2:21">
      <c r="B198" s="755" t="s">
        <v>159</v>
      </c>
      <c r="C198" s="51">
        <v>81</v>
      </c>
      <c r="D198" s="51">
        <v>743</v>
      </c>
      <c r="E198" s="51">
        <v>1.19</v>
      </c>
      <c r="F198" s="51">
        <v>29</v>
      </c>
      <c r="G198" s="51">
        <v>1</v>
      </c>
      <c r="H198" s="51">
        <v>5.58</v>
      </c>
      <c r="I198" s="51">
        <v>30</v>
      </c>
      <c r="J198" s="51">
        <v>14</v>
      </c>
      <c r="K198" s="51">
        <v>0</v>
      </c>
      <c r="L198" s="51">
        <v>492</v>
      </c>
      <c r="M198" s="51">
        <v>0</v>
      </c>
      <c r="N198" s="51">
        <v>1</v>
      </c>
      <c r="O198" s="51">
        <v>1</v>
      </c>
      <c r="P198" s="51">
        <v>2.81</v>
      </c>
      <c r="Q198" s="51">
        <v>11</v>
      </c>
      <c r="R198" s="51">
        <v>15</v>
      </c>
    </row>
    <row r="199" spans="2:21">
      <c r="B199" s="755" t="s">
        <v>161</v>
      </c>
      <c r="C199" s="51">
        <v>354</v>
      </c>
      <c r="D199" s="51">
        <v>681</v>
      </c>
      <c r="E199" s="51">
        <v>1.77</v>
      </c>
      <c r="F199" s="51">
        <v>9</v>
      </c>
      <c r="G199" s="51">
        <v>6</v>
      </c>
      <c r="H199" s="51">
        <v>6.07</v>
      </c>
      <c r="I199" s="51">
        <v>18</v>
      </c>
      <c r="J199" s="51">
        <v>14</v>
      </c>
      <c r="K199" s="51">
        <v>70</v>
      </c>
      <c r="L199" s="51">
        <v>281</v>
      </c>
      <c r="M199" s="51">
        <v>1.21</v>
      </c>
      <c r="N199" s="51">
        <v>7</v>
      </c>
      <c r="O199" s="51">
        <v>7</v>
      </c>
      <c r="P199" s="51">
        <v>2.9</v>
      </c>
      <c r="Q199" s="51">
        <v>12</v>
      </c>
      <c r="R199" s="51">
        <v>15</v>
      </c>
    </row>
    <row r="200" spans="2:21">
      <c r="B200" s="755" t="s">
        <v>163</v>
      </c>
      <c r="C200" s="51">
        <v>629</v>
      </c>
      <c r="D200" s="51">
        <v>444</v>
      </c>
      <c r="E200" s="51">
        <v>3.11</v>
      </c>
      <c r="F200" s="51">
        <v>26</v>
      </c>
      <c r="G200" s="51">
        <v>7</v>
      </c>
      <c r="H200" s="51">
        <v>6.03</v>
      </c>
      <c r="I200" s="51">
        <v>28</v>
      </c>
      <c r="J200" s="51">
        <v>14</v>
      </c>
      <c r="K200" s="51">
        <v>286</v>
      </c>
      <c r="L200" s="51">
        <v>63</v>
      </c>
      <c r="M200" s="51">
        <v>2.2799999999999998</v>
      </c>
      <c r="N200" s="51">
        <v>26</v>
      </c>
      <c r="O200" s="51">
        <v>8</v>
      </c>
      <c r="P200" s="51">
        <v>1.94</v>
      </c>
      <c r="Q200" s="51">
        <v>20</v>
      </c>
      <c r="R200" s="51">
        <v>15</v>
      </c>
    </row>
    <row r="201" spans="2:21" ht="15.75" thickBot="1">
      <c r="B201" s="760" t="s">
        <v>165</v>
      </c>
      <c r="C201" s="51">
        <v>750</v>
      </c>
      <c r="D201" s="51">
        <v>476</v>
      </c>
      <c r="E201" s="51">
        <v>3.17</v>
      </c>
      <c r="F201" s="51">
        <v>31</v>
      </c>
      <c r="G201" s="51">
        <v>24</v>
      </c>
      <c r="H201" s="51">
        <v>6.12</v>
      </c>
      <c r="I201" s="51">
        <v>1</v>
      </c>
      <c r="J201" s="51">
        <v>14</v>
      </c>
      <c r="K201" s="51">
        <v>308</v>
      </c>
      <c r="L201" s="51">
        <v>48</v>
      </c>
      <c r="M201" s="51">
        <v>2.04</v>
      </c>
      <c r="N201" s="51">
        <v>9</v>
      </c>
      <c r="O201" s="51">
        <v>7</v>
      </c>
      <c r="P201" s="51">
        <v>1.67</v>
      </c>
      <c r="Q201" s="51">
        <v>2</v>
      </c>
      <c r="R201" s="51">
        <v>15</v>
      </c>
    </row>
    <row r="202" spans="2:21">
      <c r="O202" s="763"/>
      <c r="P202" s="763"/>
      <c r="Q202" s="763"/>
      <c r="R202" s="698"/>
      <c r="S202" s="698"/>
      <c r="T202" s="698"/>
      <c r="U202" s="698"/>
    </row>
    <row r="203" spans="2:21">
      <c r="B203" s="818" t="s">
        <v>1115</v>
      </c>
      <c r="C203">
        <f>SUM(C190:C201)</f>
        <v>4364</v>
      </c>
      <c r="D203">
        <f>SUM(D190:D201)</f>
        <v>6161</v>
      </c>
      <c r="K203">
        <f t="shared" ref="K203:L203" si="0">SUM(K190:K201)</f>
        <v>1585</v>
      </c>
      <c r="L203">
        <f t="shared" si="0"/>
        <v>2485</v>
      </c>
      <c r="O203" s="259"/>
      <c r="P203" s="259"/>
      <c r="Q203" s="763"/>
      <c r="R203" s="698"/>
      <c r="S203" s="698"/>
      <c r="T203" s="698"/>
      <c r="U203" s="698"/>
    </row>
    <row r="204" spans="2:21">
      <c r="B204" s="818" t="s">
        <v>255</v>
      </c>
      <c r="E204">
        <f>MAX(E190:E201)</f>
        <v>3.23</v>
      </c>
      <c r="H204">
        <f>MAX(H190:H201)</f>
        <v>6.19</v>
      </c>
      <c r="M204">
        <f>MAX(M190:M201)</f>
        <v>2.63</v>
      </c>
      <c r="O204" s="259"/>
      <c r="P204">
        <f>MAX(P190:P201)</f>
        <v>2.9</v>
      </c>
      <c r="Q204" s="763"/>
      <c r="R204" s="698"/>
      <c r="S204" s="698"/>
      <c r="T204" s="698"/>
      <c r="U204" s="698"/>
    </row>
    <row r="205" spans="2:21">
      <c r="O205" s="763"/>
      <c r="P205" s="763"/>
      <c r="Q205" s="763"/>
      <c r="R205" s="698"/>
      <c r="S205" s="698"/>
      <c r="T205" s="698"/>
      <c r="U205" s="698"/>
    </row>
    <row r="206" spans="2:21">
      <c r="O206" s="763"/>
      <c r="P206" s="763"/>
      <c r="Q206" s="763"/>
      <c r="R206" s="698"/>
      <c r="S206" s="698"/>
      <c r="T206" s="698"/>
      <c r="U206" s="698"/>
    </row>
    <row r="207" spans="2:21">
      <c r="O207" s="763"/>
      <c r="P207" s="763"/>
      <c r="Q207" s="763"/>
      <c r="R207" s="698"/>
      <c r="S207" s="698"/>
      <c r="T207" s="698"/>
      <c r="U207" s="698"/>
    </row>
    <row r="208" spans="2:21">
      <c r="O208" s="763"/>
      <c r="P208" s="763"/>
      <c r="Q208" s="763"/>
      <c r="R208" s="698"/>
      <c r="S208" s="698"/>
      <c r="T208" s="698"/>
      <c r="U208" s="698"/>
    </row>
    <row r="209" spans="15:21">
      <c r="O209" s="763"/>
      <c r="P209" s="763"/>
      <c r="Q209" s="763"/>
      <c r="R209" s="698"/>
      <c r="S209" s="698"/>
      <c r="T209" s="698"/>
      <c r="U209" s="698"/>
    </row>
    <row r="210" spans="15:21">
      <c r="O210" s="763"/>
      <c r="P210" s="763"/>
      <c r="Q210" s="763"/>
      <c r="R210" s="698"/>
      <c r="S210" s="698"/>
      <c r="T210" s="698"/>
      <c r="U210" s="698"/>
    </row>
    <row r="211" spans="15:21">
      <c r="O211" s="763"/>
      <c r="P211" s="763"/>
      <c r="Q211" s="763"/>
      <c r="R211" s="698"/>
      <c r="S211" s="698"/>
      <c r="T211" s="698"/>
      <c r="U211" s="698"/>
    </row>
    <row r="212" spans="15:21">
      <c r="O212" s="763"/>
      <c r="P212" s="763"/>
      <c r="Q212" s="763"/>
      <c r="R212" s="698"/>
      <c r="S212" s="698"/>
      <c r="T212" s="698"/>
      <c r="U212" s="698"/>
    </row>
    <row r="213" spans="15:21">
      <c r="O213" s="763"/>
      <c r="P213" s="763"/>
      <c r="Q213" s="763"/>
      <c r="R213" s="698"/>
      <c r="S213" s="698"/>
      <c r="T213" s="698"/>
      <c r="U213" s="698"/>
    </row>
    <row r="214" spans="15:21">
      <c r="O214" s="763"/>
      <c r="P214" s="763"/>
      <c r="Q214" s="763"/>
      <c r="R214" s="698"/>
      <c r="S214" s="698"/>
      <c r="T214" s="698"/>
      <c r="U214" s="698"/>
    </row>
    <row r="215" spans="15:21">
      <c r="O215" s="763"/>
      <c r="P215" s="763"/>
      <c r="Q215" s="763"/>
      <c r="R215" s="698"/>
      <c r="S215" s="698"/>
      <c r="T215" s="698"/>
      <c r="U215" s="698"/>
    </row>
    <row r="216" spans="15:21">
      <c r="O216" s="763"/>
      <c r="P216" s="763"/>
      <c r="Q216" s="763"/>
      <c r="R216" s="698"/>
      <c r="S216" s="698"/>
      <c r="T216" s="698"/>
      <c r="U216" s="698"/>
    </row>
    <row r="217" spans="15:21">
      <c r="O217" s="763"/>
      <c r="P217" s="763"/>
      <c r="Q217" s="763"/>
      <c r="R217" s="698"/>
      <c r="S217" s="698"/>
      <c r="T217" s="698"/>
      <c r="U217" s="698"/>
    </row>
    <row r="218" spans="15:21">
      <c r="O218" s="763"/>
      <c r="P218" s="763"/>
      <c r="Q218" s="763"/>
      <c r="R218" s="698"/>
      <c r="S218" s="698"/>
      <c r="T218" s="698"/>
      <c r="U218" s="698"/>
    </row>
    <row r="219" spans="15:21">
      <c r="O219" s="763"/>
      <c r="P219" s="763"/>
      <c r="Q219" s="763"/>
      <c r="R219" s="698"/>
      <c r="S219" s="698"/>
      <c r="T219" s="698"/>
      <c r="U219" s="698"/>
    </row>
    <row r="220" spans="15:21">
      <c r="O220" s="763"/>
      <c r="P220" s="763"/>
      <c r="Q220" s="763"/>
      <c r="R220" s="698"/>
      <c r="S220" s="698"/>
      <c r="T220" s="698"/>
      <c r="U220" s="698"/>
    </row>
    <row r="225" spans="2:20" ht="16.5" thickBot="1">
      <c r="B225" s="717" t="s">
        <v>1064</v>
      </c>
      <c r="L225" s="764"/>
    </row>
    <row r="226" spans="2:20">
      <c r="B226" s="276"/>
      <c r="C226" s="280" t="s">
        <v>705</v>
      </c>
      <c r="D226" s="280"/>
      <c r="E226" s="280"/>
      <c r="F226" s="280"/>
      <c r="G226" s="280"/>
      <c r="H226" s="765"/>
      <c r="I226" s="737"/>
      <c r="J226" s="766" t="s">
        <v>706</v>
      </c>
      <c r="K226" s="767"/>
      <c r="L226" s="299"/>
      <c r="M226" s="736"/>
      <c r="N226" s="736" t="s">
        <v>930</v>
      </c>
      <c r="O226" s="736"/>
      <c r="P226" s="736"/>
      <c r="Q226" s="736"/>
      <c r="R226" s="768"/>
      <c r="S226" s="736"/>
      <c r="T226" s="738"/>
    </row>
    <row r="227" spans="2:20" ht="15.75">
      <c r="B227" s="282"/>
      <c r="C227" s="769"/>
      <c r="D227" s="333" t="s">
        <v>1065</v>
      </c>
      <c r="F227" s="770"/>
      <c r="G227" s="771" t="s">
        <v>1066</v>
      </c>
      <c r="H227" s="726"/>
      <c r="I227" s="772" t="s">
        <v>707</v>
      </c>
      <c r="J227" s="794" t="s">
        <v>708</v>
      </c>
      <c r="K227" s="773" t="s">
        <v>709</v>
      </c>
      <c r="L227" s="774" t="s">
        <v>1067</v>
      </c>
      <c r="M227" s="732"/>
      <c r="N227" s="758"/>
      <c r="O227" s="732" t="s">
        <v>1068</v>
      </c>
      <c r="P227" s="732"/>
      <c r="Q227" s="702"/>
      <c r="R227" s="775" t="s">
        <v>1069</v>
      </c>
      <c r="S227" s="732"/>
      <c r="T227" s="742"/>
    </row>
    <row r="228" spans="2:20">
      <c r="B228" s="776" t="s">
        <v>710</v>
      </c>
      <c r="C228" s="755" t="s">
        <v>568</v>
      </c>
      <c r="D228" s="51" t="s">
        <v>492</v>
      </c>
      <c r="E228" s="51" t="s">
        <v>491</v>
      </c>
      <c r="F228" s="777" t="s">
        <v>568</v>
      </c>
      <c r="G228" s="51" t="s">
        <v>492</v>
      </c>
      <c r="H228" s="51" t="s">
        <v>491</v>
      </c>
      <c r="I228" s="755">
        <v>600</v>
      </c>
      <c r="J228" s="699">
        <v>600</v>
      </c>
      <c r="K228" s="778">
        <v>600</v>
      </c>
      <c r="L228" s="755">
        <v>600</v>
      </c>
      <c r="M228" s="699">
        <v>660</v>
      </c>
      <c r="N228" s="741">
        <v>670</v>
      </c>
      <c r="O228" s="699">
        <v>600</v>
      </c>
      <c r="P228" s="699">
        <v>660</v>
      </c>
      <c r="Q228" s="699">
        <v>670</v>
      </c>
      <c r="R228" s="777">
        <v>600</v>
      </c>
      <c r="S228" s="699">
        <v>660</v>
      </c>
      <c r="T228" s="778">
        <v>670</v>
      </c>
    </row>
    <row r="229" spans="2:20" ht="18.75" thickBot="1">
      <c r="B229" s="323" t="s">
        <v>83</v>
      </c>
      <c r="C229" s="755" t="s">
        <v>1070</v>
      </c>
      <c r="D229" s="51" t="s">
        <v>1071</v>
      </c>
      <c r="E229" s="51" t="s">
        <v>1071</v>
      </c>
      <c r="F229" s="777" t="s">
        <v>1070</v>
      </c>
      <c r="G229" s="51" t="s">
        <v>1071</v>
      </c>
      <c r="H229" s="51" t="s">
        <v>1071</v>
      </c>
      <c r="I229" s="760" t="s">
        <v>680</v>
      </c>
      <c r="J229" s="722" t="s">
        <v>680</v>
      </c>
      <c r="K229" s="746" t="s">
        <v>680</v>
      </c>
      <c r="L229" s="760" t="s">
        <v>1070</v>
      </c>
      <c r="M229" s="722" t="s">
        <v>1070</v>
      </c>
      <c r="N229" s="762" t="s">
        <v>1070</v>
      </c>
      <c r="O229" s="722" t="s">
        <v>1070</v>
      </c>
      <c r="P229" s="722" t="s">
        <v>1070</v>
      </c>
      <c r="Q229" s="722" t="s">
        <v>1070</v>
      </c>
      <c r="R229" s="745" t="s">
        <v>1070</v>
      </c>
      <c r="S229" s="722" t="s">
        <v>1070</v>
      </c>
      <c r="T229" s="746" t="s">
        <v>1070</v>
      </c>
    </row>
    <row r="230" spans="2:20">
      <c r="B230" s="795">
        <v>1</v>
      </c>
      <c r="C230">
        <v>0</v>
      </c>
      <c r="D230">
        <v>0</v>
      </c>
      <c r="E230">
        <v>0</v>
      </c>
      <c r="F230">
        <v>0</v>
      </c>
      <c r="G230">
        <v>0</v>
      </c>
      <c r="H230">
        <v>0</v>
      </c>
      <c r="I230">
        <v>-30.02</v>
      </c>
      <c r="J230">
        <v>0.09</v>
      </c>
      <c r="K230">
        <v>0.7</v>
      </c>
      <c r="L230">
        <v>0</v>
      </c>
      <c r="M230">
        <v>0</v>
      </c>
      <c r="N230">
        <v>0</v>
      </c>
      <c r="O230">
        <v>0</v>
      </c>
      <c r="P230">
        <v>0</v>
      </c>
      <c r="Q230">
        <v>0</v>
      </c>
      <c r="R230">
        <v>0</v>
      </c>
      <c r="S230">
        <v>0</v>
      </c>
      <c r="T230">
        <v>0</v>
      </c>
    </row>
    <row r="231" spans="2:20">
      <c r="B231" s="796">
        <v>2</v>
      </c>
      <c r="C231">
        <v>0</v>
      </c>
      <c r="D231">
        <v>0</v>
      </c>
      <c r="E231">
        <v>0</v>
      </c>
      <c r="F231">
        <v>0</v>
      </c>
      <c r="G231">
        <v>0</v>
      </c>
      <c r="H231">
        <v>0</v>
      </c>
      <c r="I231">
        <v>-27.59</v>
      </c>
      <c r="J231">
        <v>0.67</v>
      </c>
      <c r="K231">
        <v>0.1</v>
      </c>
      <c r="L231">
        <v>0</v>
      </c>
      <c r="M231">
        <v>0</v>
      </c>
      <c r="N231">
        <v>0</v>
      </c>
      <c r="O231">
        <v>0</v>
      </c>
      <c r="P231">
        <v>0</v>
      </c>
      <c r="Q231">
        <v>0</v>
      </c>
      <c r="R231">
        <v>0</v>
      </c>
      <c r="S231">
        <v>0</v>
      </c>
      <c r="T231">
        <v>0</v>
      </c>
    </row>
    <row r="232" spans="2:20">
      <c r="B232" s="796">
        <v>3</v>
      </c>
      <c r="C232">
        <v>0</v>
      </c>
      <c r="D232">
        <v>0</v>
      </c>
      <c r="E232">
        <v>0</v>
      </c>
      <c r="F232">
        <v>0</v>
      </c>
      <c r="G232">
        <v>0</v>
      </c>
      <c r="H232">
        <v>0</v>
      </c>
      <c r="I232">
        <v>-34.17</v>
      </c>
      <c r="J232">
        <v>0.04</v>
      </c>
      <c r="K232">
        <v>-1.36</v>
      </c>
      <c r="L232">
        <v>0</v>
      </c>
      <c r="M232">
        <v>0</v>
      </c>
      <c r="N232">
        <v>0</v>
      </c>
      <c r="O232">
        <v>0</v>
      </c>
      <c r="P232">
        <v>0</v>
      </c>
      <c r="Q232">
        <v>0</v>
      </c>
      <c r="R232">
        <v>0</v>
      </c>
      <c r="S232">
        <v>0</v>
      </c>
      <c r="T232">
        <v>0</v>
      </c>
    </row>
    <row r="233" spans="2:20">
      <c r="B233" s="796">
        <v>4</v>
      </c>
      <c r="C233">
        <v>0</v>
      </c>
      <c r="D233">
        <v>0</v>
      </c>
      <c r="E233">
        <v>0</v>
      </c>
      <c r="F233">
        <v>0</v>
      </c>
      <c r="G233">
        <v>0</v>
      </c>
      <c r="H233">
        <v>0</v>
      </c>
      <c r="I233">
        <v>-37.85</v>
      </c>
      <c r="J233">
        <v>-0.01</v>
      </c>
      <c r="K233">
        <v>-2.64</v>
      </c>
      <c r="L233">
        <v>0</v>
      </c>
      <c r="M233">
        <v>0</v>
      </c>
      <c r="N233">
        <v>0</v>
      </c>
      <c r="O233">
        <v>0</v>
      </c>
      <c r="P233">
        <v>0</v>
      </c>
      <c r="Q233">
        <v>0</v>
      </c>
      <c r="R233">
        <v>0</v>
      </c>
      <c r="S233">
        <v>0</v>
      </c>
      <c r="T233">
        <v>0</v>
      </c>
    </row>
    <row r="234" spans="2:20">
      <c r="B234" s="796">
        <v>5</v>
      </c>
      <c r="C234">
        <v>0</v>
      </c>
      <c r="D234">
        <v>0</v>
      </c>
      <c r="E234">
        <v>0</v>
      </c>
      <c r="F234">
        <v>2.88</v>
      </c>
      <c r="G234">
        <v>1.27</v>
      </c>
      <c r="H234">
        <v>1.27</v>
      </c>
      <c r="I234">
        <v>-35.32</v>
      </c>
      <c r="J234">
        <v>-0.06</v>
      </c>
      <c r="K234">
        <v>-4.05</v>
      </c>
      <c r="L234">
        <v>0</v>
      </c>
      <c r="M234">
        <v>0</v>
      </c>
      <c r="N234">
        <v>0</v>
      </c>
      <c r="O234">
        <v>0</v>
      </c>
      <c r="P234">
        <v>0</v>
      </c>
      <c r="Q234">
        <v>0</v>
      </c>
      <c r="R234">
        <v>0.8</v>
      </c>
      <c r="S234">
        <v>0.44</v>
      </c>
      <c r="T234">
        <v>1</v>
      </c>
    </row>
    <row r="235" spans="2:20">
      <c r="B235" s="796">
        <v>6</v>
      </c>
      <c r="C235">
        <v>17.809999999999999</v>
      </c>
      <c r="D235">
        <v>9.2200000000000006</v>
      </c>
      <c r="E235">
        <v>9.2200000000000006</v>
      </c>
      <c r="F235">
        <v>90.78</v>
      </c>
      <c r="G235">
        <v>24.28</v>
      </c>
      <c r="H235">
        <v>24.28</v>
      </c>
      <c r="I235">
        <v>-36.270000000000003</v>
      </c>
      <c r="J235">
        <v>-0.11</v>
      </c>
      <c r="K235">
        <v>-1.82</v>
      </c>
      <c r="L235">
        <v>0</v>
      </c>
      <c r="M235">
        <v>0</v>
      </c>
      <c r="N235">
        <v>0</v>
      </c>
      <c r="O235">
        <v>5.81</v>
      </c>
      <c r="P235">
        <v>3.16</v>
      </c>
      <c r="Q235">
        <v>7.24</v>
      </c>
      <c r="R235">
        <v>15.28</v>
      </c>
      <c r="S235">
        <v>8.33</v>
      </c>
      <c r="T235">
        <v>19.059999999999999</v>
      </c>
    </row>
    <row r="236" spans="2:20">
      <c r="B236" s="796">
        <v>7</v>
      </c>
      <c r="C236">
        <v>60.75</v>
      </c>
      <c r="D236">
        <v>31.59</v>
      </c>
      <c r="E236">
        <v>31.59</v>
      </c>
      <c r="F236">
        <v>272.39</v>
      </c>
      <c r="G236">
        <v>52.29</v>
      </c>
      <c r="H236">
        <v>52.29</v>
      </c>
      <c r="I236">
        <v>-39.06</v>
      </c>
      <c r="J236">
        <v>0.44</v>
      </c>
      <c r="K236">
        <v>0.27</v>
      </c>
      <c r="L236">
        <v>0</v>
      </c>
      <c r="M236">
        <v>0</v>
      </c>
      <c r="N236">
        <v>0</v>
      </c>
      <c r="O236">
        <v>19.89</v>
      </c>
      <c r="P236">
        <v>10.83</v>
      </c>
      <c r="Q236">
        <v>24.8</v>
      </c>
      <c r="R236">
        <v>32.92</v>
      </c>
      <c r="S236">
        <v>17.93</v>
      </c>
      <c r="T236">
        <v>41.04</v>
      </c>
    </row>
    <row r="237" spans="2:20">
      <c r="B237" s="796">
        <v>8</v>
      </c>
      <c r="C237">
        <v>110.5</v>
      </c>
      <c r="D237">
        <v>57.22</v>
      </c>
      <c r="E237">
        <v>56.9</v>
      </c>
      <c r="F237">
        <v>475.84</v>
      </c>
      <c r="G237">
        <v>79.31</v>
      </c>
      <c r="H237">
        <v>78.930000000000007</v>
      </c>
      <c r="I237">
        <v>-35.71</v>
      </c>
      <c r="J237">
        <v>0.44</v>
      </c>
      <c r="K237">
        <v>1.19</v>
      </c>
      <c r="L237">
        <v>98.09</v>
      </c>
      <c r="M237">
        <v>52.46</v>
      </c>
      <c r="N237">
        <v>130.57</v>
      </c>
      <c r="O237">
        <v>36.03</v>
      </c>
      <c r="P237">
        <v>19.62</v>
      </c>
      <c r="Q237">
        <v>44.92</v>
      </c>
      <c r="R237">
        <v>49.71</v>
      </c>
      <c r="S237">
        <v>27.07</v>
      </c>
      <c r="T237">
        <v>61.97</v>
      </c>
    </row>
    <row r="238" spans="2:20">
      <c r="B238" s="796">
        <v>9</v>
      </c>
      <c r="C238">
        <v>156.75</v>
      </c>
      <c r="D238">
        <v>82.11</v>
      </c>
      <c r="E238">
        <v>80.12</v>
      </c>
      <c r="F238">
        <v>666.65</v>
      </c>
      <c r="G238">
        <v>166.72</v>
      </c>
      <c r="H238">
        <v>101.39</v>
      </c>
      <c r="I238">
        <v>-37.21</v>
      </c>
      <c r="J238">
        <v>0.93</v>
      </c>
      <c r="K238">
        <v>2.34</v>
      </c>
      <c r="L238">
        <v>305.31</v>
      </c>
      <c r="M238">
        <v>165.67</v>
      </c>
      <c r="N238">
        <v>385.67</v>
      </c>
      <c r="O238">
        <v>51.69</v>
      </c>
      <c r="P238">
        <v>28.16</v>
      </c>
      <c r="Q238">
        <v>64.45</v>
      </c>
      <c r="R238">
        <v>72.36</v>
      </c>
      <c r="S238">
        <v>39.24</v>
      </c>
      <c r="T238">
        <v>94.38</v>
      </c>
    </row>
    <row r="239" spans="2:20">
      <c r="B239" s="796">
        <v>10</v>
      </c>
      <c r="C239">
        <v>198.88</v>
      </c>
      <c r="D239">
        <v>105.56</v>
      </c>
      <c r="E239">
        <v>100.9</v>
      </c>
      <c r="F239">
        <v>825.46</v>
      </c>
      <c r="G239">
        <v>295.8</v>
      </c>
      <c r="H239">
        <v>117.25</v>
      </c>
      <c r="I239">
        <v>-36.53</v>
      </c>
      <c r="J239">
        <v>2.52</v>
      </c>
      <c r="K239">
        <v>5.18</v>
      </c>
      <c r="L239">
        <v>471.51</v>
      </c>
      <c r="M239">
        <v>257.88</v>
      </c>
      <c r="N239">
        <v>580.1</v>
      </c>
      <c r="O239">
        <v>66.459999999999994</v>
      </c>
      <c r="P239">
        <v>36.200000000000003</v>
      </c>
      <c r="Q239">
        <v>82.87</v>
      </c>
      <c r="R239">
        <v>117.05</v>
      </c>
      <c r="S239">
        <v>62.79</v>
      </c>
      <c r="T239">
        <v>166.3</v>
      </c>
    </row>
    <row r="240" spans="2:20">
      <c r="B240" s="796">
        <v>11</v>
      </c>
      <c r="C240">
        <v>256.38</v>
      </c>
      <c r="D240">
        <v>137.72999999999999</v>
      </c>
      <c r="E240">
        <v>128.06</v>
      </c>
      <c r="F240">
        <v>939.78</v>
      </c>
      <c r="G240">
        <v>390.25</v>
      </c>
      <c r="H240">
        <v>126.5</v>
      </c>
      <c r="I240">
        <v>-35.020000000000003</v>
      </c>
      <c r="J240">
        <v>3.53</v>
      </c>
      <c r="K240">
        <v>5.23</v>
      </c>
      <c r="L240">
        <v>588.42999999999995</v>
      </c>
      <c r="M240">
        <v>323.45999999999998</v>
      </c>
      <c r="N240">
        <v>713.01</v>
      </c>
      <c r="O240">
        <v>86.72</v>
      </c>
      <c r="P240">
        <v>47.23</v>
      </c>
      <c r="Q240">
        <v>108.12</v>
      </c>
      <c r="R240">
        <v>169.35</v>
      </c>
      <c r="S240">
        <v>90.23</v>
      </c>
      <c r="T240">
        <v>238.75</v>
      </c>
    </row>
    <row r="241" spans="2:26">
      <c r="B241" s="796">
        <v>12</v>
      </c>
      <c r="C241">
        <v>276</v>
      </c>
      <c r="D241">
        <v>149.30000000000001</v>
      </c>
      <c r="E241">
        <v>137.41</v>
      </c>
      <c r="F241">
        <v>1001.8</v>
      </c>
      <c r="G241">
        <v>441.16</v>
      </c>
      <c r="H241">
        <v>130.19</v>
      </c>
      <c r="I241">
        <v>-34.15</v>
      </c>
      <c r="J241">
        <v>3.08</v>
      </c>
      <c r="K241">
        <v>5.13</v>
      </c>
      <c r="L241">
        <v>646.79999999999995</v>
      </c>
      <c r="M241">
        <v>356.29</v>
      </c>
      <c r="N241">
        <v>781.74</v>
      </c>
      <c r="O241">
        <v>94</v>
      </c>
      <c r="P241">
        <v>51.2</v>
      </c>
      <c r="Q241">
        <v>117.2</v>
      </c>
      <c r="R241">
        <v>204.8</v>
      </c>
      <c r="S241">
        <v>108.79</v>
      </c>
      <c r="T241">
        <v>284.99</v>
      </c>
    </row>
    <row r="242" spans="2:26">
      <c r="B242" s="796">
        <v>13</v>
      </c>
      <c r="C242">
        <v>274.88</v>
      </c>
      <c r="D242">
        <v>148.6</v>
      </c>
      <c r="E242">
        <v>141.06</v>
      </c>
      <c r="F242">
        <v>1005.59</v>
      </c>
      <c r="G242">
        <v>444.52</v>
      </c>
      <c r="H242">
        <v>238.72</v>
      </c>
      <c r="I242">
        <v>-32.270000000000003</v>
      </c>
      <c r="J242">
        <v>1.37</v>
      </c>
      <c r="K242">
        <v>5.64</v>
      </c>
      <c r="L242">
        <v>656.6</v>
      </c>
      <c r="M242">
        <v>361.81</v>
      </c>
      <c r="N242">
        <v>793.35</v>
      </c>
      <c r="O242">
        <v>93.56</v>
      </c>
      <c r="P242">
        <v>50.96</v>
      </c>
      <c r="Q242">
        <v>116.65</v>
      </c>
      <c r="R242">
        <v>207.38</v>
      </c>
      <c r="S242">
        <v>110.14</v>
      </c>
      <c r="T242">
        <v>288.31</v>
      </c>
    </row>
    <row r="243" spans="2:26">
      <c r="B243" s="796">
        <v>14</v>
      </c>
      <c r="C243">
        <v>257.25</v>
      </c>
      <c r="D243">
        <v>137.97</v>
      </c>
      <c r="E243">
        <v>138.78</v>
      </c>
      <c r="F243">
        <v>952.44</v>
      </c>
      <c r="G243">
        <v>400.86</v>
      </c>
      <c r="H243">
        <v>471.42</v>
      </c>
      <c r="I243">
        <v>-33.6</v>
      </c>
      <c r="J243">
        <v>0.32</v>
      </c>
      <c r="K243">
        <v>4.83</v>
      </c>
      <c r="L243">
        <v>617.5</v>
      </c>
      <c r="M243">
        <v>339.8</v>
      </c>
      <c r="N243">
        <v>747</v>
      </c>
      <c r="O243">
        <v>86.87</v>
      </c>
      <c r="P243">
        <v>47.31</v>
      </c>
      <c r="Q243">
        <v>108.31</v>
      </c>
      <c r="R243">
        <v>176.25</v>
      </c>
      <c r="S243">
        <v>93.84</v>
      </c>
      <c r="T243">
        <v>247.87</v>
      </c>
    </row>
    <row r="244" spans="2:26">
      <c r="B244" s="796">
        <v>15</v>
      </c>
      <c r="C244">
        <v>225.25</v>
      </c>
      <c r="D244">
        <v>119.2</v>
      </c>
      <c r="E244">
        <v>126.87</v>
      </c>
      <c r="F244">
        <v>846.07</v>
      </c>
      <c r="G244">
        <v>312.83</v>
      </c>
      <c r="H244">
        <v>668.03</v>
      </c>
      <c r="I244">
        <v>-33.590000000000003</v>
      </c>
      <c r="J244">
        <v>-1.39</v>
      </c>
      <c r="K244">
        <v>6.27</v>
      </c>
      <c r="L244">
        <v>523.9</v>
      </c>
      <c r="M244">
        <v>287.23</v>
      </c>
      <c r="N244">
        <v>639.47</v>
      </c>
      <c r="O244">
        <v>75.05</v>
      </c>
      <c r="P244">
        <v>40.880000000000003</v>
      </c>
      <c r="Q244">
        <v>93.57</v>
      </c>
      <c r="R244">
        <v>125.09</v>
      </c>
      <c r="S244">
        <v>67.02</v>
      </c>
      <c r="T244">
        <v>178.35</v>
      </c>
    </row>
    <row r="245" spans="2:26">
      <c r="B245" s="796">
        <v>16</v>
      </c>
      <c r="C245">
        <v>177.12</v>
      </c>
      <c r="D245">
        <v>92.17</v>
      </c>
      <c r="E245">
        <v>103.03</v>
      </c>
      <c r="F245">
        <v>693.34</v>
      </c>
      <c r="G245">
        <v>187.96</v>
      </c>
      <c r="H245">
        <v>802.57</v>
      </c>
      <c r="I245">
        <v>-33.869999999999997</v>
      </c>
      <c r="J245">
        <v>-0.21</v>
      </c>
      <c r="K245">
        <v>5.29</v>
      </c>
      <c r="L245">
        <v>378.6</v>
      </c>
      <c r="M245">
        <v>206.18</v>
      </c>
      <c r="N245">
        <v>472.35</v>
      </c>
      <c r="O245">
        <v>58.03</v>
      </c>
      <c r="P245">
        <v>31.61</v>
      </c>
      <c r="Q245">
        <v>72.349999999999994</v>
      </c>
      <c r="R245">
        <v>77.7</v>
      </c>
      <c r="S245">
        <v>42.07</v>
      </c>
      <c r="T245">
        <v>103.01</v>
      </c>
    </row>
    <row r="246" spans="2:26">
      <c r="B246" s="796">
        <v>17</v>
      </c>
      <c r="C246">
        <v>107.25</v>
      </c>
      <c r="D246">
        <v>55.39</v>
      </c>
      <c r="E246">
        <v>61.13</v>
      </c>
      <c r="F246">
        <v>506.28</v>
      </c>
      <c r="G246">
        <v>85.41</v>
      </c>
      <c r="H246">
        <v>852.47</v>
      </c>
      <c r="I246">
        <v>-34.35</v>
      </c>
      <c r="J246">
        <v>-0.63</v>
      </c>
      <c r="K246">
        <v>6.77</v>
      </c>
      <c r="L246">
        <v>190.97</v>
      </c>
      <c r="M246">
        <v>102.75</v>
      </c>
      <c r="N246">
        <v>248.72</v>
      </c>
      <c r="O246">
        <v>34.869999999999997</v>
      </c>
      <c r="P246">
        <v>18.989999999999998</v>
      </c>
      <c r="Q246">
        <v>43.48</v>
      </c>
      <c r="R246">
        <v>52.17</v>
      </c>
      <c r="S246">
        <v>28.42</v>
      </c>
      <c r="T246">
        <v>65.099999999999994</v>
      </c>
    </row>
    <row r="247" spans="2:26">
      <c r="B247" s="796">
        <v>18</v>
      </c>
      <c r="C247">
        <v>54.12</v>
      </c>
      <c r="D247">
        <v>28.16</v>
      </c>
      <c r="E247">
        <v>28.89</v>
      </c>
      <c r="F247">
        <v>302.70999999999998</v>
      </c>
      <c r="G247">
        <v>56.38</v>
      </c>
      <c r="H247">
        <v>789.03</v>
      </c>
      <c r="I247">
        <v>-36.61</v>
      </c>
      <c r="J247">
        <v>-0.64</v>
      </c>
      <c r="K247">
        <v>5.56</v>
      </c>
      <c r="L247">
        <v>10.84</v>
      </c>
      <c r="M247">
        <v>5.76</v>
      </c>
      <c r="N247">
        <v>14.74</v>
      </c>
      <c r="O247">
        <v>17.73</v>
      </c>
      <c r="P247">
        <v>9.66</v>
      </c>
      <c r="Q247">
        <v>22.11</v>
      </c>
      <c r="R247">
        <v>35.49</v>
      </c>
      <c r="S247">
        <v>19.329999999999998</v>
      </c>
      <c r="T247">
        <v>44.25</v>
      </c>
    </row>
    <row r="248" spans="2:26">
      <c r="B248" s="796">
        <v>19</v>
      </c>
      <c r="C248">
        <v>14.19</v>
      </c>
      <c r="D248">
        <v>7.34</v>
      </c>
      <c r="E248">
        <v>7.34</v>
      </c>
      <c r="F248">
        <v>112.8</v>
      </c>
      <c r="G248">
        <v>28.15</v>
      </c>
      <c r="H248">
        <v>555.16</v>
      </c>
      <c r="I248">
        <v>-36.72</v>
      </c>
      <c r="J248">
        <v>-1.1200000000000001</v>
      </c>
      <c r="K248">
        <v>5.12</v>
      </c>
      <c r="L248">
        <v>0</v>
      </c>
      <c r="M248">
        <v>0</v>
      </c>
      <c r="N248">
        <v>0</v>
      </c>
      <c r="O248">
        <v>4.62</v>
      </c>
      <c r="P248">
        <v>2.52</v>
      </c>
      <c r="Q248">
        <v>5.76</v>
      </c>
      <c r="R248">
        <v>17.72</v>
      </c>
      <c r="S248">
        <v>9.65</v>
      </c>
      <c r="T248">
        <v>22.1</v>
      </c>
    </row>
    <row r="249" spans="2:26">
      <c r="B249" s="796">
        <v>20</v>
      </c>
      <c r="C249">
        <v>0</v>
      </c>
      <c r="D249">
        <v>0</v>
      </c>
      <c r="E249">
        <v>0</v>
      </c>
      <c r="F249">
        <v>7.48</v>
      </c>
      <c r="G249">
        <v>3.31</v>
      </c>
      <c r="H249">
        <v>94.52</v>
      </c>
      <c r="I249">
        <v>-37.14</v>
      </c>
      <c r="J249">
        <v>-1.62</v>
      </c>
      <c r="K249">
        <v>5.75</v>
      </c>
      <c r="L249">
        <v>0</v>
      </c>
      <c r="M249">
        <v>0</v>
      </c>
      <c r="N249">
        <v>0</v>
      </c>
      <c r="O249">
        <v>0</v>
      </c>
      <c r="P249">
        <v>0</v>
      </c>
      <c r="Q249">
        <v>0</v>
      </c>
      <c r="R249">
        <v>2.08</v>
      </c>
      <c r="S249">
        <v>1.1299999999999999</v>
      </c>
      <c r="T249">
        <v>2.6</v>
      </c>
    </row>
    <row r="250" spans="2:26">
      <c r="B250" s="796">
        <v>21</v>
      </c>
      <c r="C250">
        <v>0</v>
      </c>
      <c r="D250">
        <v>0</v>
      </c>
      <c r="E250">
        <v>0</v>
      </c>
      <c r="F250">
        <v>0</v>
      </c>
      <c r="G250">
        <v>0</v>
      </c>
      <c r="H250">
        <v>0</v>
      </c>
      <c r="I250">
        <v>-38.24</v>
      </c>
      <c r="J250">
        <v>-1.57</v>
      </c>
      <c r="K250">
        <v>2.2200000000000002</v>
      </c>
      <c r="L250">
        <v>0</v>
      </c>
      <c r="M250">
        <v>0</v>
      </c>
      <c r="N250">
        <v>0</v>
      </c>
      <c r="O250">
        <v>0</v>
      </c>
      <c r="P250">
        <v>0</v>
      </c>
      <c r="Q250">
        <v>0</v>
      </c>
      <c r="R250">
        <v>0</v>
      </c>
      <c r="S250">
        <v>0</v>
      </c>
      <c r="T250">
        <v>0</v>
      </c>
    </row>
    <row r="251" spans="2:26">
      <c r="B251" s="796">
        <v>22</v>
      </c>
      <c r="C251">
        <v>0</v>
      </c>
      <c r="D251">
        <v>0</v>
      </c>
      <c r="E251">
        <v>0</v>
      </c>
      <c r="F251">
        <v>0</v>
      </c>
      <c r="G251">
        <v>0</v>
      </c>
      <c r="H251">
        <v>0</v>
      </c>
      <c r="I251">
        <v>-39.11</v>
      </c>
      <c r="J251">
        <v>-2.2400000000000002</v>
      </c>
      <c r="K251">
        <v>2.0699999999999998</v>
      </c>
      <c r="L251">
        <v>0</v>
      </c>
      <c r="M251">
        <v>0</v>
      </c>
      <c r="N251">
        <v>0</v>
      </c>
      <c r="O251">
        <v>0</v>
      </c>
      <c r="P251">
        <v>0</v>
      </c>
      <c r="Q251">
        <v>0</v>
      </c>
      <c r="R251">
        <v>0</v>
      </c>
      <c r="S251">
        <v>0</v>
      </c>
      <c r="T251">
        <v>0</v>
      </c>
    </row>
    <row r="252" spans="2:26">
      <c r="B252" s="796">
        <v>23</v>
      </c>
      <c r="C252">
        <v>0</v>
      </c>
      <c r="D252">
        <v>0</v>
      </c>
      <c r="E252">
        <v>0</v>
      </c>
      <c r="F252">
        <v>0</v>
      </c>
      <c r="G252">
        <v>0</v>
      </c>
      <c r="H252">
        <v>0</v>
      </c>
      <c r="I252">
        <v>-39.18</v>
      </c>
      <c r="J252">
        <v>-3.35</v>
      </c>
      <c r="K252">
        <v>1.56</v>
      </c>
      <c r="L252">
        <v>0</v>
      </c>
      <c r="M252">
        <v>0</v>
      </c>
      <c r="N252">
        <v>0</v>
      </c>
      <c r="O252">
        <v>0</v>
      </c>
      <c r="P252">
        <v>0</v>
      </c>
      <c r="Q252">
        <v>0</v>
      </c>
      <c r="R252">
        <v>0</v>
      </c>
      <c r="S252">
        <v>0</v>
      </c>
      <c r="T252">
        <v>0</v>
      </c>
    </row>
    <row r="253" spans="2:26" ht="15.75" thickBot="1">
      <c r="B253" s="797">
        <v>24</v>
      </c>
      <c r="C253">
        <v>0</v>
      </c>
      <c r="D253">
        <v>0</v>
      </c>
      <c r="E253">
        <v>0</v>
      </c>
      <c r="F253">
        <v>0</v>
      </c>
      <c r="G253">
        <v>0</v>
      </c>
      <c r="H253">
        <v>0</v>
      </c>
      <c r="I253">
        <v>-38.79</v>
      </c>
      <c r="J253">
        <v>-3.34</v>
      </c>
      <c r="K253">
        <v>0.53</v>
      </c>
      <c r="L253">
        <v>0</v>
      </c>
      <c r="M253">
        <v>0</v>
      </c>
      <c r="N253">
        <v>0</v>
      </c>
      <c r="O253">
        <v>0</v>
      </c>
      <c r="P253">
        <v>0</v>
      </c>
      <c r="Q253">
        <v>0</v>
      </c>
      <c r="R253">
        <v>0</v>
      </c>
      <c r="S253">
        <v>0</v>
      </c>
      <c r="T253">
        <v>0</v>
      </c>
    </row>
    <row r="254" spans="2:26">
      <c r="B254" s="798"/>
      <c r="C254" s="731"/>
      <c r="H254" s="726"/>
      <c r="L254" t="s">
        <v>933</v>
      </c>
      <c r="Z254" s="726"/>
    </row>
    <row r="255" spans="2:26">
      <c r="B255" s="798"/>
      <c r="C255" s="731"/>
      <c r="H255" s="726"/>
      <c r="Z255" s="726"/>
    </row>
    <row r="256" spans="2:26" ht="15.75" thickBot="1">
      <c r="B256" s="798"/>
      <c r="C256" s="731"/>
      <c r="D256" s="764"/>
      <c r="H256" s="726"/>
      <c r="L256" s="726"/>
      <c r="M256" s="726"/>
      <c r="Z256" s="726"/>
    </row>
    <row r="257" spans="2:26" ht="16.5" thickBot="1">
      <c r="B257" s="732" t="s">
        <v>959</v>
      </c>
      <c r="C257" s="731"/>
      <c r="D257" s="764"/>
      <c r="H257" s="726"/>
      <c r="L257" s="726"/>
      <c r="M257" s="726"/>
      <c r="Y257" s="737" t="s">
        <v>934</v>
      </c>
      <c r="Z257" s="738"/>
    </row>
    <row r="258" spans="2:26">
      <c r="B258" s="276"/>
      <c r="C258" s="299" t="s">
        <v>712</v>
      </c>
      <c r="D258" s="280"/>
      <c r="E258" s="280"/>
      <c r="F258" s="280"/>
      <c r="G258" s="280"/>
      <c r="H258" s="280"/>
      <c r="I258" s="280"/>
      <c r="J258" s="280"/>
      <c r="K258" s="280"/>
      <c r="L258" s="280"/>
      <c r="M258" s="280"/>
      <c r="N258" s="330"/>
      <c r="O258" s="280"/>
      <c r="P258" s="280"/>
      <c r="Q258" s="280" t="s">
        <v>713</v>
      </c>
      <c r="R258" s="280"/>
      <c r="S258" s="280"/>
      <c r="T258" s="280"/>
      <c r="U258" s="280"/>
      <c r="V258" s="280"/>
      <c r="W258" s="280"/>
      <c r="X258" s="278"/>
      <c r="Y258" s="754" t="s">
        <v>935</v>
      </c>
      <c r="Z258" s="742"/>
    </row>
    <row r="259" spans="2:26" ht="15.75">
      <c r="B259" s="282"/>
      <c r="C259" s="774" t="s">
        <v>1072</v>
      </c>
      <c r="G259" s="726"/>
      <c r="H259" s="726"/>
      <c r="I259" s="726"/>
      <c r="L259" s="726"/>
      <c r="M259" s="726"/>
      <c r="N259" s="779"/>
      <c r="O259" s="732" t="s">
        <v>1073</v>
      </c>
      <c r="P259" s="726"/>
      <c r="Q259" s="726"/>
      <c r="R259" s="726"/>
      <c r="S259" s="726"/>
      <c r="T259" s="726"/>
      <c r="U259" s="726"/>
      <c r="V259" s="726"/>
      <c r="W259" s="726"/>
      <c r="X259" s="780"/>
      <c r="Y259" s="774" t="s">
        <v>1074</v>
      </c>
      <c r="Z259" s="742"/>
    </row>
    <row r="260" spans="2:26">
      <c r="B260" s="776" t="s">
        <v>710</v>
      </c>
      <c r="C260" s="333">
        <v>600</v>
      </c>
      <c r="D260" s="699">
        <v>640</v>
      </c>
      <c r="E260" s="699">
        <v>660</v>
      </c>
      <c r="F260" s="699">
        <v>670</v>
      </c>
      <c r="G260" s="699">
        <v>680</v>
      </c>
      <c r="H260" s="699">
        <v>685</v>
      </c>
      <c r="I260" s="699">
        <v>695</v>
      </c>
      <c r="J260" s="51">
        <v>900</v>
      </c>
      <c r="K260" s="699">
        <v>940</v>
      </c>
      <c r="L260" s="699">
        <v>980</v>
      </c>
      <c r="M260" s="699">
        <v>985</v>
      </c>
      <c r="N260" s="741">
        <v>995</v>
      </c>
      <c r="O260" s="699">
        <v>600</v>
      </c>
      <c r="P260" s="699">
        <v>660</v>
      </c>
      <c r="Q260" s="699">
        <v>670</v>
      </c>
      <c r="R260" s="699">
        <v>680</v>
      </c>
      <c r="S260" s="699">
        <v>685</v>
      </c>
      <c r="T260" s="699">
        <v>695</v>
      </c>
      <c r="U260" s="699">
        <v>900</v>
      </c>
      <c r="V260" s="699">
        <v>980</v>
      </c>
      <c r="W260" s="699">
        <v>985</v>
      </c>
      <c r="X260" s="778">
        <v>995</v>
      </c>
      <c r="Y260" s="755">
        <v>640</v>
      </c>
      <c r="Z260" s="778">
        <v>940</v>
      </c>
    </row>
    <row r="261" spans="2:26" ht="15.75" thickBot="1">
      <c r="B261" s="323" t="s">
        <v>83</v>
      </c>
      <c r="C261" s="289" t="s">
        <v>128</v>
      </c>
      <c r="D261" s="722" t="s">
        <v>128</v>
      </c>
      <c r="E261" s="722" t="s">
        <v>128</v>
      </c>
      <c r="F261" s="722" t="s">
        <v>128</v>
      </c>
      <c r="G261" s="722" t="s">
        <v>128</v>
      </c>
      <c r="H261" s="722" t="s">
        <v>128</v>
      </c>
      <c r="I261" s="722" t="s">
        <v>128</v>
      </c>
      <c r="J261" s="335" t="s">
        <v>128</v>
      </c>
      <c r="K261" s="722" t="s">
        <v>128</v>
      </c>
      <c r="L261" s="722" t="s">
        <v>128</v>
      </c>
      <c r="M261" s="722" t="s">
        <v>128</v>
      </c>
      <c r="N261" s="762" t="s">
        <v>128</v>
      </c>
      <c r="O261" s="722" t="s">
        <v>128</v>
      </c>
      <c r="P261" s="722" t="s">
        <v>128</v>
      </c>
      <c r="Q261" s="722" t="s">
        <v>128</v>
      </c>
      <c r="R261" s="722" t="s">
        <v>128</v>
      </c>
      <c r="S261" s="722" t="s">
        <v>128</v>
      </c>
      <c r="T261" s="722" t="s">
        <v>128</v>
      </c>
      <c r="U261" s="722" t="s">
        <v>128</v>
      </c>
      <c r="V261" s="722" t="s">
        <v>128</v>
      </c>
      <c r="W261" s="722" t="s">
        <v>128</v>
      </c>
      <c r="X261" s="746" t="s">
        <v>128</v>
      </c>
      <c r="Y261" s="760" t="s">
        <v>680</v>
      </c>
      <c r="Z261" s="746" t="s">
        <v>680</v>
      </c>
    </row>
    <row r="262" spans="2:26">
      <c r="B262" s="795">
        <v>1</v>
      </c>
      <c r="C262" s="51">
        <v>2.08</v>
      </c>
      <c r="D262" s="51">
        <v>0.08</v>
      </c>
      <c r="E262" s="51">
        <v>1.79</v>
      </c>
      <c r="F262" s="51">
        <v>2.68</v>
      </c>
      <c r="G262" s="51">
        <v>1.17</v>
      </c>
      <c r="H262" s="51">
        <v>2.12</v>
      </c>
      <c r="I262" s="51">
        <v>1.31</v>
      </c>
      <c r="J262" s="51">
        <v>0.91</v>
      </c>
      <c r="K262" s="51">
        <v>0</v>
      </c>
      <c r="L262" s="51">
        <v>0</v>
      </c>
      <c r="M262" s="51">
        <v>1.07</v>
      </c>
      <c r="N262" s="51">
        <v>0.42</v>
      </c>
      <c r="O262" s="51">
        <v>0</v>
      </c>
      <c r="P262" s="51">
        <v>0</v>
      </c>
      <c r="Q262" s="51">
        <v>0</v>
      </c>
      <c r="R262" s="51">
        <v>0</v>
      </c>
      <c r="S262" s="51">
        <v>-0.04</v>
      </c>
      <c r="T262" s="51">
        <v>-0.14000000000000001</v>
      </c>
      <c r="U262" s="51">
        <v>-0.17</v>
      </c>
      <c r="V262" s="51">
        <v>-0.27</v>
      </c>
      <c r="W262" s="51">
        <v>-0.76</v>
      </c>
      <c r="X262" s="51">
        <v>-0.68</v>
      </c>
      <c r="Y262" s="51">
        <v>10.63</v>
      </c>
      <c r="Z262" s="51">
        <v>16.04</v>
      </c>
    </row>
    <row r="263" spans="2:26">
      <c r="B263" s="796">
        <v>2</v>
      </c>
      <c r="C263" s="51">
        <v>2.2200000000000002</v>
      </c>
      <c r="D263" s="51">
        <v>0.6</v>
      </c>
      <c r="E263" s="51">
        <v>1.89</v>
      </c>
      <c r="F263" s="51">
        <v>2.95</v>
      </c>
      <c r="G263" s="51">
        <v>1.32</v>
      </c>
      <c r="H263" s="51">
        <v>2.25</v>
      </c>
      <c r="I263" s="51">
        <v>1.41</v>
      </c>
      <c r="J263" s="51">
        <v>1.06</v>
      </c>
      <c r="K263" s="51">
        <v>0</v>
      </c>
      <c r="L263" s="51">
        <v>0</v>
      </c>
      <c r="M263" s="51">
        <v>1.2</v>
      </c>
      <c r="N263" s="51">
        <v>0.54</v>
      </c>
      <c r="O263" s="51">
        <v>0</v>
      </c>
      <c r="P263" s="51">
        <v>0</v>
      </c>
      <c r="Q263" s="51">
        <v>0</v>
      </c>
      <c r="R263" s="51">
        <v>0</v>
      </c>
      <c r="S263" s="51">
        <v>0.05</v>
      </c>
      <c r="T263" s="51">
        <v>-7.0000000000000007E-2</v>
      </c>
      <c r="U263" s="51">
        <v>-0.09</v>
      </c>
      <c r="V263" s="51">
        <v>-0.21</v>
      </c>
      <c r="W263" s="51">
        <v>-0.66</v>
      </c>
      <c r="X263" s="51">
        <v>-0.61</v>
      </c>
      <c r="Y263" s="51">
        <v>10</v>
      </c>
      <c r="Z263" s="51">
        <v>15.32</v>
      </c>
    </row>
    <row r="264" spans="2:26">
      <c r="B264" s="796">
        <v>3</v>
      </c>
      <c r="C264" s="51">
        <v>2.2999999999999998</v>
      </c>
      <c r="D264" s="51">
        <v>0.99</v>
      </c>
      <c r="E264" s="51">
        <v>1.94</v>
      </c>
      <c r="F264" s="51">
        <v>3.1</v>
      </c>
      <c r="G264" s="51">
        <v>1.42</v>
      </c>
      <c r="H264" s="51">
        <v>2.3199999999999998</v>
      </c>
      <c r="I264" s="51">
        <v>1.48</v>
      </c>
      <c r="J264" s="51">
        <v>1.17</v>
      </c>
      <c r="K264" s="51">
        <v>0</v>
      </c>
      <c r="L264" s="51">
        <v>0</v>
      </c>
      <c r="M264" s="51">
        <v>1.3</v>
      </c>
      <c r="N264" s="51">
        <v>0.63</v>
      </c>
      <c r="O264" s="51">
        <v>0</v>
      </c>
      <c r="P264" s="51">
        <v>0</v>
      </c>
      <c r="Q264" s="51">
        <v>0</v>
      </c>
      <c r="R264" s="51">
        <v>0</v>
      </c>
      <c r="S264" s="51">
        <v>0.13</v>
      </c>
      <c r="T264" s="51">
        <v>-0.02</v>
      </c>
      <c r="U264" s="51">
        <v>-0.01</v>
      </c>
      <c r="V264" s="51">
        <v>-0.14000000000000001</v>
      </c>
      <c r="W264" s="51">
        <v>-0.56999999999999995</v>
      </c>
      <c r="X264" s="51">
        <v>-0.54</v>
      </c>
      <c r="Y264" s="51">
        <v>10</v>
      </c>
      <c r="Z264" s="51">
        <v>14.71</v>
      </c>
    </row>
    <row r="265" spans="2:26">
      <c r="B265" s="796">
        <v>4</v>
      </c>
      <c r="C265" s="51">
        <v>2.38</v>
      </c>
      <c r="D265" s="51">
        <v>1.21</v>
      </c>
      <c r="E265" s="51">
        <v>2</v>
      </c>
      <c r="F265" s="51">
        <v>3.24</v>
      </c>
      <c r="G265" s="51">
        <v>1.5</v>
      </c>
      <c r="H265" s="51">
        <v>2.39</v>
      </c>
      <c r="I265" s="51">
        <v>1.54</v>
      </c>
      <c r="J265" s="51">
        <v>1.27</v>
      </c>
      <c r="K265" s="51">
        <v>0</v>
      </c>
      <c r="L265" s="51">
        <v>0</v>
      </c>
      <c r="M265" s="51">
        <v>1.4</v>
      </c>
      <c r="N265" s="51">
        <v>0.71</v>
      </c>
      <c r="O265" s="51">
        <v>0</v>
      </c>
      <c r="P265" s="51">
        <v>0</v>
      </c>
      <c r="Q265" s="51">
        <v>0.12</v>
      </c>
      <c r="R265" s="51">
        <v>0</v>
      </c>
      <c r="S265" s="51">
        <v>0.26</v>
      </c>
      <c r="T265" s="51">
        <v>0.04</v>
      </c>
      <c r="U265" s="51">
        <v>0</v>
      </c>
      <c r="V265" s="51">
        <v>-0.06</v>
      </c>
      <c r="W265" s="51">
        <v>-0.46</v>
      </c>
      <c r="X265" s="51">
        <v>-0.46</v>
      </c>
      <c r="Y265" s="51">
        <v>10</v>
      </c>
      <c r="Z265" s="51">
        <v>14.11</v>
      </c>
    </row>
    <row r="266" spans="2:26">
      <c r="B266" s="796">
        <v>5</v>
      </c>
      <c r="C266" s="51">
        <v>2.42</v>
      </c>
      <c r="D266" s="51">
        <v>1.35</v>
      </c>
      <c r="E266" s="51">
        <v>2.04</v>
      </c>
      <c r="F266" s="51">
        <v>3.31</v>
      </c>
      <c r="G266" s="51">
        <v>1.55</v>
      </c>
      <c r="H266" s="51">
        <v>2.4300000000000002</v>
      </c>
      <c r="I266" s="51">
        <v>1.57</v>
      </c>
      <c r="J266" s="51">
        <v>1.36</v>
      </c>
      <c r="K266" s="51">
        <v>0</v>
      </c>
      <c r="L266" s="51">
        <v>0</v>
      </c>
      <c r="M266" s="51">
        <v>1.48</v>
      </c>
      <c r="N266" s="51">
        <v>0.77</v>
      </c>
      <c r="O266" s="51">
        <v>0.04</v>
      </c>
      <c r="P266" s="51">
        <v>0</v>
      </c>
      <c r="Q266" s="51">
        <v>0.33</v>
      </c>
      <c r="R266" s="51">
        <v>0</v>
      </c>
      <c r="S266" s="51">
        <v>0.35</v>
      </c>
      <c r="T266" s="51">
        <v>0.11</v>
      </c>
      <c r="U266" s="51">
        <v>0</v>
      </c>
      <c r="V266" s="51">
        <v>-0.01</v>
      </c>
      <c r="W266" s="51">
        <v>-0.35</v>
      </c>
      <c r="X266" s="51">
        <v>-0.38</v>
      </c>
      <c r="Y266" s="51">
        <v>10</v>
      </c>
      <c r="Z266" s="51">
        <v>13.55</v>
      </c>
    </row>
    <row r="267" spans="2:26">
      <c r="B267" s="796">
        <v>6</v>
      </c>
      <c r="C267" s="51">
        <v>2.4300000000000002</v>
      </c>
      <c r="D267" s="51">
        <v>1.42</v>
      </c>
      <c r="E267" s="51">
        <v>2.0499999999999998</v>
      </c>
      <c r="F267" s="51">
        <v>3.31</v>
      </c>
      <c r="G267" s="51">
        <v>1.57</v>
      </c>
      <c r="H267" s="51">
        <v>2.44</v>
      </c>
      <c r="I267" s="51">
        <v>1.59</v>
      </c>
      <c r="J267" s="51">
        <v>1.43</v>
      </c>
      <c r="K267" s="51">
        <v>0</v>
      </c>
      <c r="L267" s="51">
        <v>0.1</v>
      </c>
      <c r="M267" s="51">
        <v>1.55</v>
      </c>
      <c r="N267" s="51">
        <v>0.81</v>
      </c>
      <c r="O267" s="51">
        <v>0.09</v>
      </c>
      <c r="P267" s="51">
        <v>0</v>
      </c>
      <c r="Q267" s="51">
        <v>0.28999999999999998</v>
      </c>
      <c r="R267" s="51">
        <v>0</v>
      </c>
      <c r="S267" s="51">
        <v>0.26</v>
      </c>
      <c r="T267" s="51">
        <v>0.09</v>
      </c>
      <c r="U267" s="51">
        <v>0</v>
      </c>
      <c r="V267" s="51">
        <v>0</v>
      </c>
      <c r="W267" s="51">
        <v>-0.32</v>
      </c>
      <c r="X267" s="51">
        <v>-0.37</v>
      </c>
      <c r="Y267" s="51">
        <v>10</v>
      </c>
      <c r="Z267" s="51">
        <v>13.05</v>
      </c>
    </row>
    <row r="268" spans="2:26">
      <c r="B268" s="796">
        <v>7</v>
      </c>
      <c r="C268" s="51">
        <v>2.46</v>
      </c>
      <c r="D268" s="51">
        <v>1.48</v>
      </c>
      <c r="E268" s="51">
        <v>2.08</v>
      </c>
      <c r="F268" s="51">
        <v>3.3</v>
      </c>
      <c r="G268" s="51">
        <v>1.59</v>
      </c>
      <c r="H268" s="51">
        <v>2.46</v>
      </c>
      <c r="I268" s="51">
        <v>1.6</v>
      </c>
      <c r="J268" s="51">
        <v>1.51</v>
      </c>
      <c r="K268" s="51">
        <v>0</v>
      </c>
      <c r="L268" s="51">
        <v>0.22</v>
      </c>
      <c r="M268" s="51">
        <v>1.62</v>
      </c>
      <c r="N268" s="51">
        <v>0.85</v>
      </c>
      <c r="O268" s="51">
        <v>0</v>
      </c>
      <c r="P268" s="51">
        <v>0</v>
      </c>
      <c r="Q268" s="51">
        <v>0.02</v>
      </c>
      <c r="R268" s="51">
        <v>0</v>
      </c>
      <c r="S268" s="51">
        <v>-0.09</v>
      </c>
      <c r="T268" s="51">
        <v>-0.06</v>
      </c>
      <c r="U268" s="51">
        <v>0</v>
      </c>
      <c r="V268" s="51">
        <v>-0.06</v>
      </c>
      <c r="W268" s="51">
        <v>-0.4</v>
      </c>
      <c r="X268" s="51">
        <v>-0.44</v>
      </c>
      <c r="Y268" s="51">
        <v>10</v>
      </c>
      <c r="Z268" s="51">
        <v>12.53</v>
      </c>
    </row>
    <row r="269" spans="2:26">
      <c r="B269" s="796">
        <v>8</v>
      </c>
      <c r="C269" s="51">
        <v>2.09</v>
      </c>
      <c r="D269" s="51">
        <v>3.06</v>
      </c>
      <c r="E269" s="51">
        <v>1.86</v>
      </c>
      <c r="F269" s="51">
        <v>2.84</v>
      </c>
      <c r="G269" s="51">
        <v>1.3</v>
      </c>
      <c r="H269" s="51">
        <v>2.09</v>
      </c>
      <c r="I269" s="51">
        <v>1.31</v>
      </c>
      <c r="J269" s="51">
        <v>1.42</v>
      </c>
      <c r="K269" s="51">
        <v>1.1299999999999999</v>
      </c>
      <c r="L269" s="51">
        <v>0.19</v>
      </c>
      <c r="M269" s="51">
        <v>1.52</v>
      </c>
      <c r="N269" s="51">
        <v>0.76</v>
      </c>
      <c r="O269" s="51">
        <v>0</v>
      </c>
      <c r="P269" s="51">
        <v>0</v>
      </c>
      <c r="Q269" s="51">
        <v>0</v>
      </c>
      <c r="R269" s="51">
        <v>0</v>
      </c>
      <c r="S269" s="51">
        <v>-0.45</v>
      </c>
      <c r="T269" s="51">
        <v>-0.3</v>
      </c>
      <c r="U269" s="51">
        <v>0</v>
      </c>
      <c r="V269" s="51">
        <v>-0.16</v>
      </c>
      <c r="W269" s="51">
        <v>-0.52</v>
      </c>
      <c r="X269" s="51">
        <v>-0.54</v>
      </c>
      <c r="Y269" s="51">
        <v>15</v>
      </c>
      <c r="Z269" s="51">
        <v>15.29</v>
      </c>
    </row>
    <row r="270" spans="2:26">
      <c r="B270" s="796">
        <v>9</v>
      </c>
      <c r="C270" s="51">
        <v>0.79</v>
      </c>
      <c r="D270" s="51">
        <v>1.94</v>
      </c>
      <c r="E270" s="51">
        <v>1.01</v>
      </c>
      <c r="F270" s="51">
        <v>1.21</v>
      </c>
      <c r="G270" s="51">
        <v>0.34</v>
      </c>
      <c r="H270" s="51">
        <v>0.77</v>
      </c>
      <c r="I270" s="51">
        <v>0.25</v>
      </c>
      <c r="J270" s="51">
        <v>0.93</v>
      </c>
      <c r="K270" s="51">
        <v>1.7</v>
      </c>
      <c r="L270" s="51">
        <v>0.01</v>
      </c>
      <c r="M270" s="51">
        <v>1.02</v>
      </c>
      <c r="N270" s="51">
        <v>0.37</v>
      </c>
      <c r="O270" s="51">
        <v>0</v>
      </c>
      <c r="P270" s="51">
        <v>0</v>
      </c>
      <c r="Q270" s="51">
        <v>0</v>
      </c>
      <c r="R270" s="51">
        <v>0</v>
      </c>
      <c r="S270" s="51">
        <v>-0.91</v>
      </c>
      <c r="T270" s="51">
        <v>-0.63</v>
      </c>
      <c r="U270" s="51">
        <v>-0.11</v>
      </c>
      <c r="V270" s="51">
        <v>-0.27</v>
      </c>
      <c r="W270" s="51">
        <v>-0.68</v>
      </c>
      <c r="X270" s="51">
        <v>-0.66</v>
      </c>
      <c r="Y270" s="51">
        <v>20</v>
      </c>
      <c r="Z270" s="51">
        <v>20</v>
      </c>
    </row>
    <row r="271" spans="2:26">
      <c r="B271" s="796">
        <v>10</v>
      </c>
      <c r="C271" s="51">
        <v>0</v>
      </c>
      <c r="D271" s="51">
        <v>0.15</v>
      </c>
      <c r="E271" s="51">
        <v>0.13</v>
      </c>
      <c r="F271" s="51">
        <v>0.02</v>
      </c>
      <c r="G271" s="51">
        <v>-0.1</v>
      </c>
      <c r="H271" s="51">
        <v>-1.1100000000000001</v>
      </c>
      <c r="I271" s="51">
        <v>-1.63</v>
      </c>
      <c r="J271" s="51">
        <v>0.38</v>
      </c>
      <c r="K271" s="51">
        <v>0.91</v>
      </c>
      <c r="L271" s="51">
        <v>0</v>
      </c>
      <c r="M271" s="51">
        <v>0.46</v>
      </c>
      <c r="N271" s="51">
        <v>-0.2</v>
      </c>
      <c r="O271" s="51">
        <v>-0.23</v>
      </c>
      <c r="P271" s="51">
        <v>-0.08</v>
      </c>
      <c r="Q271" s="51">
        <v>-0.26</v>
      </c>
      <c r="R271" s="51">
        <v>-0.19</v>
      </c>
      <c r="S271" s="51">
        <v>-1.55</v>
      </c>
      <c r="T271" s="51">
        <v>-1.1399999999999999</v>
      </c>
      <c r="U271" s="51">
        <v>-0.31</v>
      </c>
      <c r="V271" s="51">
        <v>-0.45</v>
      </c>
      <c r="W271" s="51">
        <v>-0.94</v>
      </c>
      <c r="X271" s="51">
        <v>-0.88</v>
      </c>
      <c r="Y271" s="51">
        <v>21.16</v>
      </c>
      <c r="Z271" s="51">
        <v>20</v>
      </c>
    </row>
    <row r="272" spans="2:26">
      <c r="B272" s="796">
        <v>11</v>
      </c>
      <c r="C272" s="51">
        <v>-1.28</v>
      </c>
      <c r="D272" s="51">
        <v>-0.7</v>
      </c>
      <c r="E272" s="51">
        <v>0</v>
      </c>
      <c r="F272" s="51">
        <v>-1.1399999999999999</v>
      </c>
      <c r="G272" s="51">
        <v>-1.98</v>
      </c>
      <c r="H272" s="51">
        <v>-3.12</v>
      </c>
      <c r="I272" s="51">
        <v>-3.67</v>
      </c>
      <c r="J272" s="51">
        <v>0.01</v>
      </c>
      <c r="K272" s="51">
        <v>0.44</v>
      </c>
      <c r="L272" s="51">
        <v>0</v>
      </c>
      <c r="M272" s="51">
        <v>-0.12</v>
      </c>
      <c r="N272" s="51">
        <v>-0.88</v>
      </c>
      <c r="O272" s="51">
        <v>-1.21</v>
      </c>
      <c r="P272" s="51">
        <v>-0.65</v>
      </c>
      <c r="Q272" s="51">
        <v>-1.43</v>
      </c>
      <c r="R272" s="51">
        <v>-0.99</v>
      </c>
      <c r="S272" s="51">
        <v>-2.36</v>
      </c>
      <c r="T272" s="51">
        <v>-1.84</v>
      </c>
      <c r="U272" s="51">
        <v>-0.61</v>
      </c>
      <c r="V272" s="51">
        <v>-0.72</v>
      </c>
      <c r="W272" s="51">
        <v>-1.29</v>
      </c>
      <c r="X272" s="51">
        <v>-1.17</v>
      </c>
      <c r="Y272" s="51">
        <v>26.39</v>
      </c>
      <c r="Z272" s="51">
        <v>20.21</v>
      </c>
    </row>
    <row r="273" spans="2:26">
      <c r="B273" s="796">
        <v>12</v>
      </c>
      <c r="C273" s="51">
        <v>-3.36</v>
      </c>
      <c r="D273" s="51">
        <v>-2.96</v>
      </c>
      <c r="E273" s="51">
        <v>-0.47</v>
      </c>
      <c r="F273" s="51">
        <v>-3.35</v>
      </c>
      <c r="G273" s="51">
        <v>-4.13</v>
      </c>
      <c r="H273" s="51">
        <v>-4.62</v>
      </c>
      <c r="I273" s="51">
        <v>-5.21</v>
      </c>
      <c r="J273" s="51">
        <v>0</v>
      </c>
      <c r="K273" s="51">
        <v>0.04</v>
      </c>
      <c r="L273" s="51">
        <v>-0.09</v>
      </c>
      <c r="M273" s="51">
        <v>-0.77</v>
      </c>
      <c r="N273" s="51">
        <v>-1.6</v>
      </c>
      <c r="O273" s="51">
        <v>-2.2200000000000002</v>
      </c>
      <c r="P273" s="51">
        <v>-1.38</v>
      </c>
      <c r="Q273" s="51">
        <v>-2.61</v>
      </c>
      <c r="R273" s="51">
        <v>-1.84</v>
      </c>
      <c r="S273" s="51">
        <v>-3.14</v>
      </c>
      <c r="T273" s="51">
        <v>-2.5299999999999998</v>
      </c>
      <c r="U273" s="51">
        <v>-0.94</v>
      </c>
      <c r="V273" s="51">
        <v>-1</v>
      </c>
      <c r="W273" s="51">
        <v>-1.65</v>
      </c>
      <c r="X273" s="51">
        <v>-1.46</v>
      </c>
      <c r="Y273" s="51">
        <v>27</v>
      </c>
      <c r="Z273" s="51">
        <v>20.78</v>
      </c>
    </row>
    <row r="274" spans="2:26">
      <c r="B274" s="796">
        <v>13</v>
      </c>
      <c r="C274" s="51">
        <v>-4.6900000000000004</v>
      </c>
      <c r="D274" s="51">
        <v>-4.51</v>
      </c>
      <c r="E274" s="51">
        <v>-1.63</v>
      </c>
      <c r="F274" s="51">
        <v>-4.8600000000000003</v>
      </c>
      <c r="G274" s="51">
        <v>-5.48</v>
      </c>
      <c r="H274" s="51">
        <v>-5.6</v>
      </c>
      <c r="I274" s="51">
        <v>-6.22</v>
      </c>
      <c r="J274" s="51">
        <v>0</v>
      </c>
      <c r="K274" s="51">
        <v>0</v>
      </c>
      <c r="L274" s="51">
        <v>-0.69</v>
      </c>
      <c r="M274" s="51">
        <v>-1.48</v>
      </c>
      <c r="N274" s="51">
        <v>-2.34</v>
      </c>
      <c r="O274" s="51">
        <v>-2.78</v>
      </c>
      <c r="P274" s="51">
        <v>-1.81</v>
      </c>
      <c r="Q274" s="51">
        <v>-3.26</v>
      </c>
      <c r="R274" s="51">
        <v>-2.42</v>
      </c>
      <c r="S274" s="51">
        <v>-3.55</v>
      </c>
      <c r="T274" s="51">
        <v>-3</v>
      </c>
      <c r="U274" s="51">
        <v>-1.21</v>
      </c>
      <c r="V274" s="51">
        <v>-1.23</v>
      </c>
      <c r="W274" s="51">
        <v>-1.93</v>
      </c>
      <c r="X274" s="51">
        <v>-1.71</v>
      </c>
      <c r="Y274" s="51">
        <v>27</v>
      </c>
      <c r="Z274" s="51">
        <v>22.86</v>
      </c>
    </row>
    <row r="275" spans="2:26">
      <c r="B275" s="796">
        <v>14</v>
      </c>
      <c r="C275" s="51">
        <v>-5.08</v>
      </c>
      <c r="D275" s="51">
        <v>-5</v>
      </c>
      <c r="E275" s="51">
        <v>-2.1800000000000002</v>
      </c>
      <c r="F275" s="51">
        <v>-5.0999999999999996</v>
      </c>
      <c r="G275" s="51">
        <v>-5.85</v>
      </c>
      <c r="H275" s="51">
        <v>-5.83</v>
      </c>
      <c r="I275" s="51">
        <v>-6.42</v>
      </c>
      <c r="J275" s="51">
        <v>0</v>
      </c>
      <c r="K275" s="51">
        <v>0</v>
      </c>
      <c r="L275" s="51">
        <v>-1.17</v>
      </c>
      <c r="M275" s="51">
        <v>-1.94</v>
      </c>
      <c r="N275" s="51">
        <v>-2.78</v>
      </c>
      <c r="O275" s="51">
        <v>-2.93</v>
      </c>
      <c r="P275" s="51">
        <v>-1.97</v>
      </c>
      <c r="Q275" s="51">
        <v>-3.42</v>
      </c>
      <c r="R275" s="51">
        <v>-2.61</v>
      </c>
      <c r="S275" s="51">
        <v>-3.63</v>
      </c>
      <c r="T275" s="51">
        <v>-3.12</v>
      </c>
      <c r="U275" s="51">
        <v>-1.38</v>
      </c>
      <c r="V275" s="51">
        <v>-1.39</v>
      </c>
      <c r="W275" s="51">
        <v>-2.11</v>
      </c>
      <c r="X275" s="51">
        <v>-1.86</v>
      </c>
      <c r="Y275" s="51">
        <v>27</v>
      </c>
      <c r="Z275" s="51">
        <v>24.53</v>
      </c>
    </row>
    <row r="276" spans="2:26">
      <c r="B276" s="796">
        <v>15</v>
      </c>
      <c r="C276" s="51">
        <v>-4.3899999999999997</v>
      </c>
      <c r="D276" s="51">
        <v>-4.3600000000000003</v>
      </c>
      <c r="E276" s="51">
        <v>-1.95</v>
      </c>
      <c r="F276" s="51">
        <v>-3.94</v>
      </c>
      <c r="G276" s="51">
        <v>-5.23</v>
      </c>
      <c r="H276" s="51">
        <v>-5.07</v>
      </c>
      <c r="I276" s="51">
        <v>-5.73</v>
      </c>
      <c r="J276" s="51">
        <v>-0.06</v>
      </c>
      <c r="K276" s="51">
        <v>0</v>
      </c>
      <c r="L276" s="51">
        <v>-1.35</v>
      </c>
      <c r="M276" s="51">
        <v>-2.02</v>
      </c>
      <c r="N276" s="51">
        <v>-2.83</v>
      </c>
      <c r="O276" s="51">
        <v>-2.72</v>
      </c>
      <c r="P276" s="51">
        <v>-1.92</v>
      </c>
      <c r="Q276" s="51">
        <v>-3.14</v>
      </c>
      <c r="R276" s="51">
        <v>-2.42</v>
      </c>
      <c r="S276" s="51">
        <v>-3.37</v>
      </c>
      <c r="T276" s="51">
        <v>-2.88</v>
      </c>
      <c r="U276" s="51">
        <v>-1.44</v>
      </c>
      <c r="V276" s="51">
        <v>-1.42</v>
      </c>
      <c r="W276" s="51">
        <v>-2.15</v>
      </c>
      <c r="X276" s="51">
        <v>-1.89</v>
      </c>
      <c r="Y276" s="51">
        <v>27</v>
      </c>
      <c r="Z276" s="51">
        <v>25.25</v>
      </c>
    </row>
    <row r="277" spans="2:26">
      <c r="B277" s="796">
        <v>16</v>
      </c>
      <c r="C277" s="51">
        <v>-3.24</v>
      </c>
      <c r="D277" s="51">
        <v>-3.23</v>
      </c>
      <c r="E277" s="51">
        <v>-1.37</v>
      </c>
      <c r="F277" s="51">
        <v>-2.63</v>
      </c>
      <c r="G277" s="51">
        <v>-4.1399999999999997</v>
      </c>
      <c r="H277" s="51">
        <v>-3.87</v>
      </c>
      <c r="I277" s="51">
        <v>-4.5999999999999996</v>
      </c>
      <c r="J277" s="51">
        <v>-0.08</v>
      </c>
      <c r="K277" s="51">
        <v>0</v>
      </c>
      <c r="L277" s="51">
        <v>-1.35</v>
      </c>
      <c r="M277" s="51">
        <v>-1.94</v>
      </c>
      <c r="N277" s="51">
        <v>-2.73</v>
      </c>
      <c r="O277" s="51">
        <v>-2.33</v>
      </c>
      <c r="P277" s="51">
        <v>-1.75</v>
      </c>
      <c r="Q277" s="51">
        <v>-2.61</v>
      </c>
      <c r="R277" s="51">
        <v>-2</v>
      </c>
      <c r="S277" s="51">
        <v>-2.95</v>
      </c>
      <c r="T277" s="51">
        <v>-2.44</v>
      </c>
      <c r="U277" s="51">
        <v>-1.38</v>
      </c>
      <c r="V277" s="51">
        <v>-1.34</v>
      </c>
      <c r="W277" s="51">
        <v>-2.08</v>
      </c>
      <c r="X277" s="51">
        <v>-1.8</v>
      </c>
      <c r="Y277" s="51">
        <v>27</v>
      </c>
      <c r="Z277" s="51">
        <v>25.47</v>
      </c>
    </row>
    <row r="278" spans="2:26">
      <c r="B278" s="796">
        <v>17</v>
      </c>
      <c r="C278" s="51">
        <v>-1.59</v>
      </c>
      <c r="D278" s="51">
        <v>-1.59</v>
      </c>
      <c r="E278" s="51">
        <v>-0.49</v>
      </c>
      <c r="F278" s="51">
        <v>-0.94</v>
      </c>
      <c r="G278" s="51">
        <v>-2.5499999999999998</v>
      </c>
      <c r="H278" s="51">
        <v>-2.21</v>
      </c>
      <c r="I278" s="51">
        <v>-3</v>
      </c>
      <c r="J278" s="51">
        <v>0</v>
      </c>
      <c r="K278" s="51">
        <v>0</v>
      </c>
      <c r="L278" s="51">
        <v>-1.05</v>
      </c>
      <c r="M278" s="51">
        <v>-1.56</v>
      </c>
      <c r="N278" s="51">
        <v>-2.34</v>
      </c>
      <c r="O278" s="51">
        <v>-1.88</v>
      </c>
      <c r="P278" s="51">
        <v>-1.49</v>
      </c>
      <c r="Q278" s="51">
        <v>-2.0099999999999998</v>
      </c>
      <c r="R278" s="51">
        <v>-1.59</v>
      </c>
      <c r="S278" s="51">
        <v>-2.4900000000000002</v>
      </c>
      <c r="T278" s="51">
        <v>-2.02</v>
      </c>
      <c r="U278" s="51">
        <v>-1.3</v>
      </c>
      <c r="V278" s="51">
        <v>-1.24</v>
      </c>
      <c r="W278" s="51">
        <v>-1.98</v>
      </c>
      <c r="X278" s="51">
        <v>-1.69</v>
      </c>
      <c r="Y278" s="51">
        <v>27</v>
      </c>
      <c r="Z278" s="51">
        <v>24.94</v>
      </c>
    </row>
    <row r="279" spans="2:26">
      <c r="B279" s="796">
        <v>18</v>
      </c>
      <c r="C279" s="51">
        <v>-0.12</v>
      </c>
      <c r="D279" s="51">
        <v>-0.1</v>
      </c>
      <c r="E279" s="51">
        <v>-0.02</v>
      </c>
      <c r="F279" s="51">
        <v>-0.02</v>
      </c>
      <c r="G279" s="51">
        <v>-0.61</v>
      </c>
      <c r="H279" s="51">
        <v>-0.2</v>
      </c>
      <c r="I279" s="51">
        <v>-1.02</v>
      </c>
      <c r="J279" s="51">
        <v>0</v>
      </c>
      <c r="K279" s="51">
        <v>0</v>
      </c>
      <c r="L279" s="51">
        <v>-0.47</v>
      </c>
      <c r="M279" s="51">
        <v>-0.89</v>
      </c>
      <c r="N279" s="51">
        <v>-1.63</v>
      </c>
      <c r="O279" s="51">
        <v>-1.49</v>
      </c>
      <c r="P279" s="51">
        <v>-1.23</v>
      </c>
      <c r="Q279" s="51">
        <v>-1.54</v>
      </c>
      <c r="R279" s="51">
        <v>-1.27</v>
      </c>
      <c r="S279" s="51">
        <v>-2.09</v>
      </c>
      <c r="T279" s="51">
        <v>-1.69</v>
      </c>
      <c r="U279" s="51">
        <v>-1.2</v>
      </c>
      <c r="V279" s="51">
        <v>-1.1299999999999999</v>
      </c>
      <c r="W279" s="51">
        <v>-1.87</v>
      </c>
      <c r="X279" s="51">
        <v>-1.58</v>
      </c>
      <c r="Y279" s="51">
        <v>25.82</v>
      </c>
      <c r="Z279" s="51">
        <v>23.5</v>
      </c>
    </row>
    <row r="280" spans="2:26">
      <c r="B280" s="796">
        <v>19</v>
      </c>
      <c r="C280" s="51">
        <v>0.1</v>
      </c>
      <c r="D280" s="51">
        <v>0.1</v>
      </c>
      <c r="E280" s="51">
        <v>0.08</v>
      </c>
      <c r="F280" s="51">
        <v>0.72</v>
      </c>
      <c r="G280" s="51">
        <v>0</v>
      </c>
      <c r="H280" s="51">
        <v>1.07</v>
      </c>
      <c r="I280" s="51">
        <v>0.18</v>
      </c>
      <c r="J280" s="51">
        <v>0</v>
      </c>
      <c r="K280" s="51">
        <v>0</v>
      </c>
      <c r="L280" s="51">
        <v>-0.05</v>
      </c>
      <c r="M280" s="51">
        <v>-0.35</v>
      </c>
      <c r="N280" s="51">
        <v>-1.08</v>
      </c>
      <c r="O280" s="51">
        <v>-1.1000000000000001</v>
      </c>
      <c r="P280" s="51">
        <v>-0.95</v>
      </c>
      <c r="Q280" s="51">
        <v>-1.0900000000000001</v>
      </c>
      <c r="R280" s="51">
        <v>-0.95</v>
      </c>
      <c r="S280" s="51">
        <v>-1.68</v>
      </c>
      <c r="T280" s="51">
        <v>-1.36</v>
      </c>
      <c r="U280" s="51">
        <v>-1.07</v>
      </c>
      <c r="V280" s="51">
        <v>-1</v>
      </c>
      <c r="W280" s="51">
        <v>-1.72</v>
      </c>
      <c r="X280" s="51">
        <v>-1.44</v>
      </c>
      <c r="Y280" s="51">
        <v>21.21</v>
      </c>
      <c r="Z280" s="51">
        <v>22.04</v>
      </c>
    </row>
    <row r="281" spans="2:26">
      <c r="B281" s="796">
        <v>20</v>
      </c>
      <c r="C281" s="51">
        <v>1</v>
      </c>
      <c r="D281" s="51">
        <v>1</v>
      </c>
      <c r="E281" s="51">
        <v>0.87</v>
      </c>
      <c r="F281" s="51">
        <v>1.84</v>
      </c>
      <c r="G281" s="51">
        <v>0</v>
      </c>
      <c r="H281" s="51">
        <v>1.71</v>
      </c>
      <c r="I281" s="51">
        <v>0.67</v>
      </c>
      <c r="J281" s="51">
        <v>0</v>
      </c>
      <c r="K281" s="51">
        <v>0</v>
      </c>
      <c r="L281" s="51">
        <v>0</v>
      </c>
      <c r="M281" s="51">
        <v>-0.04</v>
      </c>
      <c r="N281" s="51">
        <v>-0.75</v>
      </c>
      <c r="O281" s="51">
        <v>-0.64</v>
      </c>
      <c r="P281" s="51">
        <v>-0.59</v>
      </c>
      <c r="Q281" s="51">
        <v>-0.57999999999999996</v>
      </c>
      <c r="R281" s="51">
        <v>-0.63</v>
      </c>
      <c r="S281" s="51">
        <v>-1.19</v>
      </c>
      <c r="T281" s="51">
        <v>-1.03</v>
      </c>
      <c r="U281" s="51">
        <v>-0.92</v>
      </c>
      <c r="V281" s="51">
        <v>-0.86</v>
      </c>
      <c r="W281" s="51">
        <v>-1.55</v>
      </c>
      <c r="X281" s="51">
        <v>-1.28</v>
      </c>
      <c r="Y281" s="51">
        <v>20</v>
      </c>
      <c r="Z281" s="51">
        <v>21.08</v>
      </c>
    </row>
    <row r="282" spans="2:26">
      <c r="B282" s="796">
        <v>21</v>
      </c>
      <c r="C282" s="51">
        <v>1.7</v>
      </c>
      <c r="D282" s="51">
        <v>1.7</v>
      </c>
      <c r="E282" s="51">
        <v>1.46</v>
      </c>
      <c r="F282" s="51">
        <v>2.4</v>
      </c>
      <c r="G282" s="51">
        <v>0.2</v>
      </c>
      <c r="H282" s="51">
        <v>2.0499999999999998</v>
      </c>
      <c r="I282" s="51">
        <v>1</v>
      </c>
      <c r="J282" s="51">
        <v>0</v>
      </c>
      <c r="K282" s="51">
        <v>0.02</v>
      </c>
      <c r="L282" s="51">
        <v>0</v>
      </c>
      <c r="M282" s="51">
        <v>0.23</v>
      </c>
      <c r="N282" s="51">
        <v>-0.48</v>
      </c>
      <c r="O282" s="51">
        <v>-0.24</v>
      </c>
      <c r="P282" s="51">
        <v>-0.24</v>
      </c>
      <c r="Q282" s="51">
        <v>-0.14000000000000001</v>
      </c>
      <c r="R282" s="51">
        <v>-0.37</v>
      </c>
      <c r="S282" s="51">
        <v>-0.76</v>
      </c>
      <c r="T282" s="51">
        <v>-0.75</v>
      </c>
      <c r="U282" s="51">
        <v>-0.77</v>
      </c>
      <c r="V282" s="51">
        <v>-0.73</v>
      </c>
      <c r="W282" s="51">
        <v>-1.39</v>
      </c>
      <c r="X282" s="51">
        <v>-1.1399999999999999</v>
      </c>
      <c r="Y282" s="51">
        <v>20</v>
      </c>
      <c r="Z282" s="51">
        <v>20.23</v>
      </c>
    </row>
    <row r="283" spans="2:26">
      <c r="B283" s="796">
        <v>22</v>
      </c>
      <c r="C283" s="51">
        <v>2.1</v>
      </c>
      <c r="D283" s="51">
        <v>2.1</v>
      </c>
      <c r="E283" s="51">
        <v>1.81</v>
      </c>
      <c r="F283" s="51">
        <v>2.75</v>
      </c>
      <c r="G283" s="51">
        <v>0.72</v>
      </c>
      <c r="H283" s="51">
        <v>2.2999999999999998</v>
      </c>
      <c r="I283" s="51">
        <v>1.24</v>
      </c>
      <c r="J283" s="51">
        <v>0</v>
      </c>
      <c r="K283" s="51">
        <v>0.25</v>
      </c>
      <c r="L283" s="51">
        <v>0</v>
      </c>
      <c r="M283" s="51">
        <v>0.48</v>
      </c>
      <c r="N283" s="51">
        <v>-0.25</v>
      </c>
      <c r="O283" s="51">
        <v>-0.04</v>
      </c>
      <c r="P283" s="51">
        <v>-7.0000000000000007E-2</v>
      </c>
      <c r="Q283" s="51">
        <v>0</v>
      </c>
      <c r="R283" s="51">
        <v>-0.18</v>
      </c>
      <c r="S283" s="51">
        <v>-0.51</v>
      </c>
      <c r="T283" s="51">
        <v>-0.55000000000000004</v>
      </c>
      <c r="U283" s="51">
        <v>-0.65</v>
      </c>
      <c r="V283" s="51">
        <v>-0.63</v>
      </c>
      <c r="W283" s="51">
        <v>-1.25</v>
      </c>
      <c r="X283" s="51">
        <v>-1.03</v>
      </c>
      <c r="Y283" s="51">
        <v>20</v>
      </c>
      <c r="Z283" s="51">
        <v>20</v>
      </c>
    </row>
    <row r="284" spans="2:26">
      <c r="B284" s="796">
        <v>23</v>
      </c>
      <c r="C284" s="51">
        <v>2.36</v>
      </c>
      <c r="D284" s="51">
        <v>2.36</v>
      </c>
      <c r="E284" s="51">
        <v>2.0299999999999998</v>
      </c>
      <c r="F284" s="51">
        <v>3.03</v>
      </c>
      <c r="G284" s="51">
        <v>1.08</v>
      </c>
      <c r="H284" s="51">
        <v>2.48</v>
      </c>
      <c r="I284" s="51">
        <v>1.42</v>
      </c>
      <c r="J284" s="51">
        <v>0.05</v>
      </c>
      <c r="K284" s="51">
        <v>0.52</v>
      </c>
      <c r="L284" s="51">
        <v>0</v>
      </c>
      <c r="M284" s="51">
        <v>0.71</v>
      </c>
      <c r="N284" s="51">
        <v>-0.04</v>
      </c>
      <c r="O284" s="51">
        <v>0</v>
      </c>
      <c r="P284" s="51">
        <v>0</v>
      </c>
      <c r="Q284" s="51">
        <v>0</v>
      </c>
      <c r="R284" s="51">
        <v>-0.05</v>
      </c>
      <c r="S284" s="51">
        <v>-0.35</v>
      </c>
      <c r="T284" s="51">
        <v>-0.41</v>
      </c>
      <c r="U284" s="51">
        <v>-0.54</v>
      </c>
      <c r="V284" s="51">
        <v>-0.54</v>
      </c>
      <c r="W284" s="51">
        <v>-1.1200000000000001</v>
      </c>
      <c r="X284" s="51">
        <v>-0.93</v>
      </c>
      <c r="Y284" s="51">
        <v>20</v>
      </c>
      <c r="Z284" s="51">
        <v>20</v>
      </c>
    </row>
    <row r="285" spans="2:26" ht="15.75" thickBot="1">
      <c r="B285" s="797">
        <v>24</v>
      </c>
      <c r="C285" s="51">
        <v>2.4700000000000002</v>
      </c>
      <c r="D285" s="51">
        <v>0.32</v>
      </c>
      <c r="E285" s="51">
        <v>2.13</v>
      </c>
      <c r="F285" s="51">
        <v>3.11</v>
      </c>
      <c r="G285" s="51">
        <v>1.29</v>
      </c>
      <c r="H285" s="51">
        <v>2.54</v>
      </c>
      <c r="I285" s="51">
        <v>1.52</v>
      </c>
      <c r="J285" s="51">
        <v>0.28000000000000003</v>
      </c>
      <c r="K285" s="51">
        <v>0.08</v>
      </c>
      <c r="L285" s="51">
        <v>0</v>
      </c>
      <c r="M285" s="51">
        <v>0.86</v>
      </c>
      <c r="N285" s="51">
        <v>0.1</v>
      </c>
      <c r="O285" s="51">
        <v>0</v>
      </c>
      <c r="P285" s="51">
        <v>0</v>
      </c>
      <c r="Q285" s="51">
        <v>0</v>
      </c>
      <c r="R285" s="51">
        <v>0</v>
      </c>
      <c r="S285" s="51">
        <v>-0.23</v>
      </c>
      <c r="T285" s="51">
        <v>-0.31</v>
      </c>
      <c r="U285" s="51">
        <v>-0.42</v>
      </c>
      <c r="V285" s="51">
        <v>-0.45</v>
      </c>
      <c r="W285" s="51">
        <v>-1</v>
      </c>
      <c r="X285" s="51">
        <v>-0.84</v>
      </c>
      <c r="Y285" s="51">
        <v>13.55</v>
      </c>
      <c r="Z285" s="51">
        <v>18.38</v>
      </c>
    </row>
    <row r="286" spans="2:26">
      <c r="B286" s="798"/>
      <c r="C286" s="731"/>
      <c r="F286" t="s">
        <v>715</v>
      </c>
      <c r="H286" s="726"/>
      <c r="M286" s="726"/>
      <c r="N286" s="726"/>
      <c r="Q286" t="s">
        <v>715</v>
      </c>
      <c r="Z286" s="726"/>
    </row>
    <row r="287" spans="2:26">
      <c r="B287" s="798"/>
      <c r="C287" s="731"/>
      <c r="H287" s="726"/>
      <c r="L287" s="726"/>
      <c r="M287" s="726"/>
      <c r="Z287" s="726"/>
    </row>
    <row r="288" spans="2:26">
      <c r="B288" s="798"/>
    </row>
    <row r="289" spans="2:8" ht="16.5" thickBot="1">
      <c r="B289" s="732" t="s">
        <v>959</v>
      </c>
      <c r="C289" s="764"/>
    </row>
    <row r="290" spans="2:8">
      <c r="B290" s="276"/>
      <c r="C290" s="299" t="s">
        <v>714</v>
      </c>
      <c r="D290" s="280"/>
      <c r="E290" s="280"/>
      <c r="F290" s="280"/>
      <c r="G290" s="281"/>
      <c r="H290" s="278"/>
    </row>
    <row r="291" spans="2:8" ht="15.75">
      <c r="B291" s="282"/>
      <c r="C291" s="774" t="s">
        <v>1074</v>
      </c>
      <c r="D291" s="758"/>
      <c r="E291" s="732" t="s">
        <v>1075</v>
      </c>
      <c r="F291" s="702"/>
      <c r="G291" s="775" t="s">
        <v>1074</v>
      </c>
      <c r="H291" s="742"/>
    </row>
    <row r="292" spans="2:8">
      <c r="B292" s="776" t="s">
        <v>710</v>
      </c>
      <c r="C292" s="333" t="s">
        <v>74</v>
      </c>
      <c r="D292" s="300" t="s">
        <v>75</v>
      </c>
      <c r="E292" s="51" t="s">
        <v>76</v>
      </c>
      <c r="F292" s="51" t="s">
        <v>77</v>
      </c>
      <c r="G292" s="777" t="s">
        <v>681</v>
      </c>
      <c r="H292" s="778" t="s">
        <v>682</v>
      </c>
    </row>
    <row r="293" spans="2:8" ht="15.75" thickBot="1">
      <c r="B293" s="323" t="s">
        <v>83</v>
      </c>
      <c r="C293" s="289" t="s">
        <v>680</v>
      </c>
      <c r="D293" s="781" t="s">
        <v>680</v>
      </c>
      <c r="E293" s="335" t="s">
        <v>680</v>
      </c>
      <c r="F293" s="335" t="s">
        <v>680</v>
      </c>
      <c r="G293" s="745" t="s">
        <v>680</v>
      </c>
      <c r="H293" s="746" t="s">
        <v>680</v>
      </c>
    </row>
    <row r="294" spans="2:8">
      <c r="B294" s="795">
        <v>1</v>
      </c>
      <c r="C294" s="51">
        <v>6</v>
      </c>
      <c r="D294" s="51">
        <v>13.28</v>
      </c>
      <c r="E294" s="51">
        <v>19.86</v>
      </c>
      <c r="F294" s="51">
        <v>21.37</v>
      </c>
      <c r="G294" s="51">
        <v>16.32</v>
      </c>
      <c r="H294" s="51">
        <v>23.79</v>
      </c>
    </row>
    <row r="295" spans="2:8">
      <c r="B295" s="796">
        <v>2</v>
      </c>
      <c r="C295" s="51">
        <v>4.0999999999999996</v>
      </c>
      <c r="D295" s="51">
        <v>12.7</v>
      </c>
      <c r="E295" s="51">
        <v>19.010000000000002</v>
      </c>
      <c r="F295" s="51">
        <v>20.84</v>
      </c>
      <c r="G295" s="51">
        <v>14.25</v>
      </c>
      <c r="H295" s="51">
        <v>23.19</v>
      </c>
    </row>
    <row r="296" spans="2:8">
      <c r="B296" s="796">
        <v>3</v>
      </c>
      <c r="C296" s="51">
        <v>2.48</v>
      </c>
      <c r="D296" s="51">
        <v>12.17</v>
      </c>
      <c r="E296" s="51">
        <v>18.100000000000001</v>
      </c>
      <c r="F296" s="51">
        <v>20.18</v>
      </c>
      <c r="G296" s="51">
        <v>12.37</v>
      </c>
      <c r="H296" s="51">
        <v>22.68</v>
      </c>
    </row>
    <row r="297" spans="2:8">
      <c r="B297" s="796">
        <v>4</v>
      </c>
      <c r="C297" s="51">
        <v>0.99</v>
      </c>
      <c r="D297" s="51">
        <v>11.64</v>
      </c>
      <c r="E297" s="51">
        <v>16.97</v>
      </c>
      <c r="F297" s="51">
        <v>19.309999999999999</v>
      </c>
      <c r="G297" s="51">
        <v>10.6</v>
      </c>
      <c r="H297" s="51">
        <v>22.16</v>
      </c>
    </row>
    <row r="298" spans="2:8">
      <c r="B298" s="796">
        <v>5</v>
      </c>
      <c r="C298" s="51">
        <v>-0.3</v>
      </c>
      <c r="D298" s="51">
        <v>11.15</v>
      </c>
      <c r="E298" s="51">
        <v>15.83</v>
      </c>
      <c r="F298" s="51">
        <v>18.399999999999999</v>
      </c>
      <c r="G298" s="51">
        <v>9.01</v>
      </c>
      <c r="H298" s="51">
        <v>21.69</v>
      </c>
    </row>
    <row r="299" spans="2:8">
      <c r="B299" s="796">
        <v>6</v>
      </c>
      <c r="C299" s="51">
        <v>-1.35</v>
      </c>
      <c r="D299" s="51">
        <v>10.72</v>
      </c>
      <c r="E299" s="51">
        <v>16.09</v>
      </c>
      <c r="F299" s="51">
        <v>18.55</v>
      </c>
      <c r="G299" s="51">
        <v>7.61</v>
      </c>
      <c r="H299" s="51">
        <v>21.27</v>
      </c>
    </row>
    <row r="300" spans="2:8">
      <c r="B300" s="796">
        <v>7</v>
      </c>
      <c r="C300" s="51">
        <v>-2.34</v>
      </c>
      <c r="D300" s="51">
        <v>10.25</v>
      </c>
      <c r="E300" s="51">
        <v>18.489999999999998</v>
      </c>
      <c r="F300" s="51">
        <v>20.13</v>
      </c>
      <c r="G300" s="51">
        <v>6.29</v>
      </c>
      <c r="H300" s="51">
        <v>20.84</v>
      </c>
    </row>
    <row r="301" spans="2:8">
      <c r="B301" s="796">
        <v>8</v>
      </c>
      <c r="C301" s="51">
        <v>-2.4</v>
      </c>
      <c r="D301" s="51">
        <v>10.14</v>
      </c>
      <c r="E301" s="51">
        <v>20.94</v>
      </c>
      <c r="F301" s="51">
        <v>22.07</v>
      </c>
      <c r="G301" s="51">
        <v>5.9</v>
      </c>
      <c r="H301" s="51">
        <v>20.76</v>
      </c>
    </row>
    <row r="302" spans="2:8">
      <c r="B302" s="796">
        <v>9</v>
      </c>
      <c r="C302" s="51">
        <v>1.57</v>
      </c>
      <c r="D302" s="51">
        <v>11.22</v>
      </c>
      <c r="E302" s="51">
        <v>23.29</v>
      </c>
      <c r="F302" s="51">
        <v>24.04</v>
      </c>
      <c r="G302" s="51">
        <v>9.1199999999999992</v>
      </c>
      <c r="H302" s="51">
        <v>21.86</v>
      </c>
    </row>
    <row r="303" spans="2:8">
      <c r="B303" s="796">
        <v>10</v>
      </c>
      <c r="C303" s="51">
        <v>9.2200000000000006</v>
      </c>
      <c r="D303" s="51">
        <v>13.19</v>
      </c>
      <c r="E303" s="51">
        <v>26.23</v>
      </c>
      <c r="F303" s="51">
        <v>25.3</v>
      </c>
      <c r="G303" s="51">
        <v>15.82</v>
      </c>
      <c r="H303" s="51">
        <v>23.76</v>
      </c>
    </row>
    <row r="304" spans="2:8">
      <c r="B304" s="796">
        <v>11</v>
      </c>
      <c r="C304" s="51">
        <v>18.48</v>
      </c>
      <c r="D304" s="51">
        <v>15.41</v>
      </c>
      <c r="E304" s="51">
        <v>30.05</v>
      </c>
      <c r="F304" s="51">
        <v>26.65</v>
      </c>
      <c r="G304" s="51">
        <v>24.43</v>
      </c>
      <c r="H304" s="51">
        <v>25.83</v>
      </c>
    </row>
    <row r="305" spans="2:8">
      <c r="B305" s="796">
        <v>12</v>
      </c>
      <c r="C305" s="51">
        <v>28.14</v>
      </c>
      <c r="D305" s="51">
        <v>17.71</v>
      </c>
      <c r="E305" s="51">
        <v>34.64</v>
      </c>
      <c r="F305" s="51">
        <v>27.92</v>
      </c>
      <c r="G305" s="51">
        <v>33.78</v>
      </c>
      <c r="H305" s="51">
        <v>28.05</v>
      </c>
    </row>
    <row r="306" spans="2:8">
      <c r="B306" s="796">
        <v>13</v>
      </c>
      <c r="C306" s="51">
        <v>37.380000000000003</v>
      </c>
      <c r="D306" s="51">
        <v>20.03</v>
      </c>
      <c r="E306" s="51">
        <v>38.99</v>
      </c>
      <c r="F306" s="51">
        <v>28.96</v>
      </c>
      <c r="G306" s="51">
        <v>43.16</v>
      </c>
      <c r="H306" s="51">
        <v>30.34</v>
      </c>
    </row>
    <row r="307" spans="2:8">
      <c r="B307" s="796">
        <v>14</v>
      </c>
      <c r="C307" s="51">
        <v>44.87</v>
      </c>
      <c r="D307" s="51">
        <v>21.78</v>
      </c>
      <c r="E307" s="51">
        <v>42.49</v>
      </c>
      <c r="F307" s="51">
        <v>29.78</v>
      </c>
      <c r="G307" s="51">
        <v>51.16</v>
      </c>
      <c r="H307" s="51">
        <v>32.04</v>
      </c>
    </row>
    <row r="308" spans="2:8">
      <c r="B308" s="796">
        <v>15</v>
      </c>
      <c r="C308" s="51">
        <v>48.81</v>
      </c>
      <c r="D308" s="51">
        <v>22.59</v>
      </c>
      <c r="E308" s="51">
        <v>44.77</v>
      </c>
      <c r="F308" s="51">
        <v>30.31</v>
      </c>
      <c r="G308" s="51">
        <v>56.13</v>
      </c>
      <c r="H308" s="51">
        <v>32.659999999999997</v>
      </c>
    </row>
    <row r="309" spans="2:8">
      <c r="B309" s="796">
        <v>16</v>
      </c>
      <c r="C309" s="51">
        <v>49.81</v>
      </c>
      <c r="D309" s="51">
        <v>22.89</v>
      </c>
      <c r="E309" s="51">
        <v>45.78</v>
      </c>
      <c r="F309" s="51">
        <v>30.52</v>
      </c>
      <c r="G309" s="51">
        <v>58.45</v>
      </c>
      <c r="H309" s="51">
        <v>32.9</v>
      </c>
    </row>
    <row r="310" spans="2:8">
      <c r="B310" s="796">
        <v>17</v>
      </c>
      <c r="C310" s="51">
        <v>47.28</v>
      </c>
      <c r="D310" s="51">
        <v>22.44</v>
      </c>
      <c r="E310" s="51">
        <v>45.65</v>
      </c>
      <c r="F310" s="51">
        <v>30.55</v>
      </c>
      <c r="G310" s="51">
        <v>57.42</v>
      </c>
      <c r="H310" s="51">
        <v>32.380000000000003</v>
      </c>
    </row>
    <row r="311" spans="2:8">
      <c r="B311" s="796">
        <v>18</v>
      </c>
      <c r="C311" s="51">
        <v>40.93</v>
      </c>
      <c r="D311" s="51">
        <v>21.07</v>
      </c>
      <c r="E311" s="51">
        <v>44.91</v>
      </c>
      <c r="F311" s="51">
        <v>30.53</v>
      </c>
      <c r="G311" s="51">
        <v>52.78</v>
      </c>
      <c r="H311" s="51">
        <v>30.99</v>
      </c>
    </row>
    <row r="312" spans="2:8">
      <c r="B312" s="796">
        <v>19</v>
      </c>
      <c r="C312" s="51">
        <v>33.479999999999997</v>
      </c>
      <c r="D312" s="51">
        <v>19.670000000000002</v>
      </c>
      <c r="E312" s="51">
        <v>38.29</v>
      </c>
      <c r="F312" s="51">
        <v>29.51</v>
      </c>
      <c r="G312" s="51">
        <v>47.02</v>
      </c>
      <c r="H312" s="51">
        <v>29.68</v>
      </c>
    </row>
    <row r="313" spans="2:8">
      <c r="B313" s="796">
        <v>20</v>
      </c>
      <c r="C313" s="51">
        <v>27.37</v>
      </c>
      <c r="D313" s="51">
        <v>18.77</v>
      </c>
      <c r="E313" s="51">
        <v>31.6</v>
      </c>
      <c r="F313" s="51">
        <v>27.82</v>
      </c>
      <c r="G313" s="51">
        <v>42.06</v>
      </c>
      <c r="H313" s="51">
        <v>28.9</v>
      </c>
    </row>
    <row r="314" spans="2:8">
      <c r="B314" s="796">
        <v>21</v>
      </c>
      <c r="C314" s="51">
        <v>22.09</v>
      </c>
      <c r="D314" s="51">
        <v>17.93</v>
      </c>
      <c r="E314" s="51">
        <v>28.34</v>
      </c>
      <c r="F314" s="51">
        <v>26.48</v>
      </c>
      <c r="G314" s="51">
        <v>37.49</v>
      </c>
      <c r="H314" s="51">
        <v>28.17</v>
      </c>
    </row>
    <row r="315" spans="2:8">
      <c r="B315" s="796">
        <v>22</v>
      </c>
      <c r="C315" s="51">
        <v>17.43</v>
      </c>
      <c r="D315" s="51">
        <v>17.11</v>
      </c>
      <c r="E315" s="51">
        <v>26.14</v>
      </c>
      <c r="F315" s="51">
        <v>25.61</v>
      </c>
      <c r="G315" s="51">
        <v>33.299999999999997</v>
      </c>
      <c r="H315" s="51">
        <v>27.47</v>
      </c>
    </row>
    <row r="316" spans="2:8">
      <c r="B316" s="796">
        <v>23</v>
      </c>
      <c r="C316" s="51">
        <v>13.28</v>
      </c>
      <c r="D316" s="51">
        <v>16.309999999999999</v>
      </c>
      <c r="E316" s="51">
        <v>24.6</v>
      </c>
      <c r="F316" s="51">
        <v>24.95</v>
      </c>
      <c r="G316" s="51">
        <v>29.35</v>
      </c>
      <c r="H316" s="51">
        <v>26.76</v>
      </c>
    </row>
    <row r="317" spans="2:8" ht="15.75" thickBot="1">
      <c r="B317" s="797">
        <v>24</v>
      </c>
      <c r="C317" s="51">
        <v>9.82</v>
      </c>
      <c r="D317" s="51">
        <v>15.65</v>
      </c>
      <c r="E317" s="51">
        <v>22.99</v>
      </c>
      <c r="F317" s="51">
        <v>23.99</v>
      </c>
      <c r="G317" s="51">
        <v>25.88</v>
      </c>
      <c r="H317" s="51">
        <v>26.21</v>
      </c>
    </row>
    <row r="318" spans="2:8">
      <c r="B318" s="798"/>
    </row>
    <row r="324" spans="2:5" ht="15.75">
      <c r="B324" s="732" t="s">
        <v>913</v>
      </c>
    </row>
    <row r="325" spans="2:5">
      <c r="B325" t="s">
        <v>129</v>
      </c>
    </row>
    <row r="326" spans="2:5">
      <c r="B326" t="s">
        <v>1076</v>
      </c>
    </row>
    <row r="327" spans="2:5">
      <c r="B327" t="s">
        <v>131</v>
      </c>
    </row>
    <row r="328" spans="2:5" ht="15.75" thickBot="1">
      <c r="B328" t="s">
        <v>82</v>
      </c>
    </row>
    <row r="329" spans="2:5">
      <c r="B329" s="276" t="s">
        <v>642</v>
      </c>
      <c r="C329" s="338" t="s">
        <v>133</v>
      </c>
    </row>
    <row r="330" spans="2:5">
      <c r="B330" s="282">
        <v>-50</v>
      </c>
      <c r="C330" s="730">
        <v>0</v>
      </c>
      <c r="D330" s="702"/>
      <c r="E330" s="702"/>
    </row>
    <row r="331" spans="2:5">
      <c r="B331" s="282">
        <v>-49</v>
      </c>
      <c r="C331" s="730">
        <v>0</v>
      </c>
      <c r="D331" s="702"/>
      <c r="E331" s="702"/>
    </row>
    <row r="332" spans="2:5">
      <c r="B332" s="282">
        <v>-48</v>
      </c>
      <c r="C332" s="730">
        <v>0</v>
      </c>
      <c r="D332" s="702"/>
      <c r="E332" s="702"/>
    </row>
    <row r="333" spans="2:5">
      <c r="B333" s="282">
        <v>-47</v>
      </c>
      <c r="C333" s="730">
        <v>0</v>
      </c>
      <c r="D333" s="702"/>
      <c r="E333" s="702"/>
    </row>
    <row r="334" spans="2:5">
      <c r="B334" s="282">
        <v>-46</v>
      </c>
      <c r="C334" s="730">
        <v>0</v>
      </c>
      <c r="D334" s="702"/>
      <c r="E334" s="702"/>
    </row>
    <row r="335" spans="2:5">
      <c r="B335" s="282">
        <v>-45</v>
      </c>
      <c r="C335" s="730">
        <v>0</v>
      </c>
      <c r="D335" s="702"/>
      <c r="E335" s="702"/>
    </row>
    <row r="336" spans="2:5">
      <c r="B336" s="282">
        <v>-44</v>
      </c>
      <c r="C336" s="730">
        <v>0</v>
      </c>
      <c r="D336" s="702"/>
      <c r="E336" s="702"/>
    </row>
    <row r="337" spans="2:5">
      <c r="B337" s="282">
        <v>-43</v>
      </c>
      <c r="C337" s="730">
        <v>0</v>
      </c>
      <c r="D337" s="702"/>
      <c r="E337" s="702"/>
    </row>
    <row r="338" spans="2:5">
      <c r="B338" s="282">
        <v>-42</v>
      </c>
      <c r="C338" s="730">
        <v>0</v>
      </c>
      <c r="D338" s="702"/>
      <c r="E338" s="702"/>
    </row>
    <row r="339" spans="2:5">
      <c r="B339" s="282">
        <v>-41</v>
      </c>
      <c r="C339" s="730">
        <v>0</v>
      </c>
      <c r="D339" s="702"/>
      <c r="E339" s="702"/>
    </row>
    <row r="340" spans="2:5">
      <c r="B340" s="282">
        <v>-40</v>
      </c>
      <c r="C340" s="730">
        <v>0</v>
      </c>
      <c r="D340" s="702"/>
      <c r="E340" s="702"/>
    </row>
    <row r="341" spans="2:5">
      <c r="B341" s="282">
        <v>-39</v>
      </c>
      <c r="C341" s="730">
        <v>0</v>
      </c>
      <c r="D341" s="702"/>
      <c r="E341" s="702"/>
    </row>
    <row r="342" spans="2:5">
      <c r="B342" s="282">
        <v>-38</v>
      </c>
      <c r="C342" s="730">
        <v>0</v>
      </c>
      <c r="D342" s="702"/>
      <c r="E342" s="702"/>
    </row>
    <row r="343" spans="2:5">
      <c r="B343" s="282">
        <v>-37</v>
      </c>
      <c r="C343" s="730">
        <v>0</v>
      </c>
      <c r="D343" s="702"/>
      <c r="E343" s="702"/>
    </row>
    <row r="344" spans="2:5">
      <c r="B344" s="282">
        <v>-36</v>
      </c>
      <c r="C344" s="730">
        <v>0</v>
      </c>
      <c r="D344" s="702"/>
      <c r="E344" s="702"/>
    </row>
    <row r="345" spans="2:5">
      <c r="B345" s="282">
        <v>-35</v>
      </c>
      <c r="C345" s="730">
        <v>0</v>
      </c>
      <c r="D345" s="702"/>
      <c r="E345" s="702"/>
    </row>
    <row r="346" spans="2:5">
      <c r="B346" s="282">
        <v>-34</v>
      </c>
      <c r="C346" s="730">
        <v>0</v>
      </c>
      <c r="D346" s="702"/>
      <c r="E346" s="702"/>
    </row>
    <row r="347" spans="2:5">
      <c r="B347" s="282">
        <v>-33</v>
      </c>
      <c r="C347" s="730">
        <v>0</v>
      </c>
      <c r="D347" s="702"/>
      <c r="E347" s="702"/>
    </row>
    <row r="348" spans="2:5">
      <c r="B348" s="282">
        <v>-32</v>
      </c>
      <c r="C348" s="730">
        <v>0</v>
      </c>
      <c r="D348" s="702"/>
      <c r="E348" s="702"/>
    </row>
    <row r="349" spans="2:5">
      <c r="B349" s="282">
        <v>-31</v>
      </c>
      <c r="C349" s="730">
        <v>0</v>
      </c>
      <c r="D349" s="702"/>
      <c r="E349" s="702"/>
    </row>
    <row r="350" spans="2:5">
      <c r="B350" s="282">
        <v>-30</v>
      </c>
      <c r="C350" s="730">
        <v>0</v>
      </c>
      <c r="D350" s="702"/>
      <c r="E350" s="702"/>
    </row>
    <row r="351" spans="2:5">
      <c r="B351" s="282">
        <v>-29</v>
      </c>
      <c r="C351" s="730">
        <v>0</v>
      </c>
      <c r="D351" s="702"/>
      <c r="E351" s="702"/>
    </row>
    <row r="352" spans="2:5">
      <c r="B352" s="282">
        <v>-28</v>
      </c>
      <c r="C352" s="730">
        <v>0</v>
      </c>
      <c r="D352" s="702"/>
      <c r="E352" s="702"/>
    </row>
    <row r="353" spans="2:5">
      <c r="B353" s="282">
        <v>-27</v>
      </c>
      <c r="C353" s="730">
        <v>0</v>
      </c>
      <c r="D353" s="702"/>
      <c r="E353" s="702"/>
    </row>
    <row r="354" spans="2:5">
      <c r="B354" s="282">
        <v>-26</v>
      </c>
      <c r="C354" s="730">
        <v>0</v>
      </c>
      <c r="D354" s="702"/>
      <c r="E354" s="702"/>
    </row>
    <row r="355" spans="2:5">
      <c r="B355" s="282">
        <v>-25</v>
      </c>
      <c r="C355" s="730">
        <v>0</v>
      </c>
      <c r="D355" s="702"/>
      <c r="E355" s="702"/>
    </row>
    <row r="356" spans="2:5">
      <c r="B356" s="282">
        <v>-24</v>
      </c>
      <c r="C356" s="730">
        <v>0</v>
      </c>
      <c r="D356" s="702"/>
      <c r="E356" s="702"/>
    </row>
    <row r="357" spans="2:5">
      <c r="B357" s="282">
        <v>-23</v>
      </c>
      <c r="C357" s="730">
        <v>0</v>
      </c>
      <c r="D357" s="702"/>
      <c r="E357" s="702"/>
    </row>
    <row r="358" spans="2:5">
      <c r="B358" s="282">
        <v>-22</v>
      </c>
      <c r="C358" s="730">
        <v>0</v>
      </c>
      <c r="D358" s="702"/>
      <c r="E358" s="702"/>
    </row>
    <row r="359" spans="2:5">
      <c r="B359" s="282">
        <v>-21</v>
      </c>
      <c r="C359" s="730">
        <v>0</v>
      </c>
      <c r="D359" s="702"/>
      <c r="E359" s="702"/>
    </row>
    <row r="360" spans="2:5">
      <c r="B360" s="282">
        <v>-20</v>
      </c>
      <c r="C360" s="730">
        <v>0</v>
      </c>
      <c r="D360" s="702"/>
      <c r="E360" s="702"/>
    </row>
    <row r="361" spans="2:5">
      <c r="B361" s="282">
        <v>-19</v>
      </c>
      <c r="C361" s="730">
        <v>0</v>
      </c>
      <c r="D361" s="702"/>
      <c r="E361" s="702"/>
    </row>
    <row r="362" spans="2:5">
      <c r="B362" s="282">
        <v>-18</v>
      </c>
      <c r="C362" s="730">
        <v>0</v>
      </c>
      <c r="D362" s="702"/>
      <c r="E362" s="702"/>
    </row>
    <row r="363" spans="2:5">
      <c r="B363" s="282">
        <v>-17</v>
      </c>
      <c r="C363" s="730">
        <v>0</v>
      </c>
      <c r="D363" s="702"/>
      <c r="E363" s="702"/>
    </row>
    <row r="364" spans="2:5">
      <c r="B364" s="282">
        <v>-16</v>
      </c>
      <c r="C364" s="730">
        <v>0</v>
      </c>
      <c r="D364" s="702"/>
      <c r="E364" s="702"/>
    </row>
    <row r="365" spans="2:5">
      <c r="B365" s="282">
        <v>-15</v>
      </c>
      <c r="C365" s="730">
        <v>0</v>
      </c>
      <c r="D365" s="702"/>
      <c r="E365" s="702"/>
    </row>
    <row r="366" spans="2:5">
      <c r="B366" s="282">
        <v>-14</v>
      </c>
      <c r="C366" s="730">
        <v>0</v>
      </c>
      <c r="D366" s="702"/>
      <c r="E366" s="702"/>
    </row>
    <row r="367" spans="2:5">
      <c r="B367" s="282">
        <v>-13</v>
      </c>
      <c r="C367" s="730">
        <v>0</v>
      </c>
      <c r="D367" s="702"/>
      <c r="E367" s="702"/>
    </row>
    <row r="368" spans="2:5">
      <c r="B368" s="282">
        <v>-12</v>
      </c>
      <c r="C368" s="730">
        <v>0</v>
      </c>
      <c r="D368" s="702"/>
      <c r="E368" s="702"/>
    </row>
    <row r="369" spans="2:5">
      <c r="B369" s="282">
        <v>-11</v>
      </c>
      <c r="C369" s="730">
        <v>0</v>
      </c>
      <c r="D369" s="702"/>
      <c r="E369" s="702"/>
    </row>
    <row r="370" spans="2:5">
      <c r="B370" s="282">
        <v>-10</v>
      </c>
      <c r="C370" s="730">
        <v>0</v>
      </c>
      <c r="D370" s="702"/>
      <c r="E370" s="702"/>
    </row>
    <row r="371" spans="2:5">
      <c r="B371" s="282">
        <v>-9</v>
      </c>
      <c r="C371" s="730">
        <v>0</v>
      </c>
      <c r="D371" s="702"/>
      <c r="E371" s="702"/>
    </row>
    <row r="372" spans="2:5">
      <c r="B372" s="282">
        <v>-8</v>
      </c>
      <c r="C372" s="730">
        <v>0</v>
      </c>
      <c r="D372" s="702"/>
      <c r="E372" s="702"/>
    </row>
    <row r="373" spans="2:5">
      <c r="B373" s="282">
        <v>-7</v>
      </c>
      <c r="C373" s="730">
        <v>0</v>
      </c>
      <c r="D373" s="702"/>
      <c r="E373" s="702"/>
    </row>
    <row r="374" spans="2:5">
      <c r="B374" s="282">
        <v>-6</v>
      </c>
      <c r="C374" s="730">
        <v>0</v>
      </c>
      <c r="D374" s="702"/>
      <c r="E374" s="702"/>
    </row>
    <row r="375" spans="2:5">
      <c r="B375" s="282">
        <v>-5</v>
      </c>
      <c r="C375" s="730">
        <v>0</v>
      </c>
      <c r="D375" s="702"/>
      <c r="E375" s="702"/>
    </row>
    <row r="376" spans="2:5">
      <c r="B376" s="282">
        <v>-4</v>
      </c>
      <c r="C376" s="730">
        <v>0</v>
      </c>
      <c r="D376" s="702"/>
      <c r="E376" s="702"/>
    </row>
    <row r="377" spans="2:5">
      <c r="B377" s="282">
        <v>-3</v>
      </c>
      <c r="C377" s="730">
        <v>0</v>
      </c>
      <c r="D377" s="702"/>
      <c r="E377" s="702"/>
    </row>
    <row r="378" spans="2:5">
      <c r="B378" s="282">
        <v>-2</v>
      </c>
      <c r="C378" s="730">
        <v>0</v>
      </c>
      <c r="D378" s="702"/>
      <c r="E378" s="702"/>
    </row>
    <row r="379" spans="2:5">
      <c r="B379" s="282">
        <v>-1</v>
      </c>
      <c r="C379" s="730">
        <v>0</v>
      </c>
      <c r="D379" s="702"/>
      <c r="E379" s="702"/>
    </row>
    <row r="380" spans="2:5">
      <c r="B380" s="282">
        <v>0</v>
      </c>
      <c r="C380" s="730">
        <v>0</v>
      </c>
      <c r="D380" s="702"/>
      <c r="E380" s="702"/>
    </row>
    <row r="381" spans="2:5">
      <c r="B381" s="282">
        <v>1</v>
      </c>
      <c r="C381" s="730">
        <v>3</v>
      </c>
      <c r="D381" s="702"/>
      <c r="E381" s="702"/>
    </row>
    <row r="382" spans="2:5">
      <c r="B382" s="282">
        <v>2</v>
      </c>
      <c r="C382" s="730">
        <v>6</v>
      </c>
      <c r="D382" s="702"/>
      <c r="E382" s="702"/>
    </row>
    <row r="383" spans="2:5">
      <c r="B383" s="282">
        <v>3</v>
      </c>
      <c r="C383" s="730">
        <v>19</v>
      </c>
      <c r="D383" s="702"/>
      <c r="E383" s="702"/>
    </row>
    <row r="384" spans="2:5">
      <c r="B384" s="282">
        <v>4</v>
      </c>
      <c r="C384" s="730">
        <v>29</v>
      </c>
      <c r="D384" s="702"/>
      <c r="E384" s="702"/>
    </row>
    <row r="385" spans="2:5">
      <c r="B385" s="282">
        <v>5</v>
      </c>
      <c r="C385" s="730">
        <v>29</v>
      </c>
      <c r="D385" s="702"/>
      <c r="E385" s="702"/>
    </row>
    <row r="386" spans="2:5">
      <c r="B386" s="282">
        <v>6</v>
      </c>
      <c r="C386" s="730">
        <v>43</v>
      </c>
      <c r="D386" s="702"/>
      <c r="E386" s="702"/>
    </row>
    <row r="387" spans="2:5">
      <c r="B387" s="282">
        <v>7</v>
      </c>
      <c r="C387" s="730">
        <v>66</v>
      </c>
      <c r="D387" s="702"/>
      <c r="E387" s="702"/>
    </row>
    <row r="388" spans="2:5">
      <c r="B388" s="282">
        <v>8</v>
      </c>
      <c r="C388" s="730">
        <v>74</v>
      </c>
      <c r="D388" s="702"/>
      <c r="E388" s="702"/>
    </row>
    <row r="389" spans="2:5">
      <c r="B389" s="282">
        <v>9</v>
      </c>
      <c r="C389" s="730">
        <v>96</v>
      </c>
      <c r="D389" s="702"/>
      <c r="E389" s="702"/>
    </row>
    <row r="390" spans="2:5">
      <c r="B390" s="282">
        <v>10</v>
      </c>
      <c r="C390" s="730">
        <v>110</v>
      </c>
      <c r="D390" s="702"/>
      <c r="E390" s="702"/>
    </row>
    <row r="391" spans="2:5">
      <c r="B391" s="282">
        <v>11</v>
      </c>
      <c r="C391" s="730">
        <v>141</v>
      </c>
      <c r="D391" s="702"/>
      <c r="E391" s="702"/>
    </row>
    <row r="392" spans="2:5">
      <c r="B392" s="282">
        <v>12</v>
      </c>
      <c r="C392" s="730">
        <v>200</v>
      </c>
      <c r="D392" s="702"/>
      <c r="E392" s="702"/>
    </row>
    <row r="393" spans="2:5">
      <c r="B393" s="282">
        <v>13</v>
      </c>
      <c r="C393" s="730">
        <v>203</v>
      </c>
      <c r="D393" s="702"/>
      <c r="E393" s="702"/>
    </row>
    <row r="394" spans="2:5">
      <c r="B394" s="282">
        <v>14</v>
      </c>
      <c r="C394" s="730">
        <v>196</v>
      </c>
      <c r="D394" s="702"/>
      <c r="E394" s="702"/>
    </row>
    <row r="395" spans="2:5">
      <c r="B395" s="282">
        <v>15</v>
      </c>
      <c r="C395" s="730">
        <v>238</v>
      </c>
      <c r="D395" s="702"/>
      <c r="E395" s="702"/>
    </row>
    <row r="396" spans="2:5">
      <c r="B396" s="282">
        <v>16</v>
      </c>
      <c r="C396" s="730">
        <v>271</v>
      </c>
      <c r="D396" s="702"/>
      <c r="E396" s="702"/>
    </row>
    <row r="397" spans="2:5">
      <c r="B397" s="282">
        <v>17</v>
      </c>
      <c r="C397" s="730">
        <v>271</v>
      </c>
      <c r="D397" s="702"/>
      <c r="E397" s="702"/>
    </row>
    <row r="398" spans="2:5">
      <c r="B398" s="282">
        <v>18</v>
      </c>
      <c r="C398" s="730">
        <v>310</v>
      </c>
      <c r="D398" s="702"/>
      <c r="E398" s="702"/>
    </row>
    <row r="399" spans="2:5">
      <c r="B399" s="282">
        <v>19</v>
      </c>
      <c r="C399" s="730">
        <v>340</v>
      </c>
      <c r="D399" s="702"/>
      <c r="E399" s="702"/>
    </row>
    <row r="400" spans="2:5">
      <c r="B400" s="282">
        <v>20</v>
      </c>
      <c r="C400" s="730">
        <v>323</v>
      </c>
      <c r="D400" s="702"/>
      <c r="E400" s="702"/>
    </row>
    <row r="401" spans="2:5">
      <c r="B401" s="282">
        <v>21</v>
      </c>
      <c r="C401" s="730">
        <v>319</v>
      </c>
      <c r="D401" s="702"/>
      <c r="E401" s="702"/>
    </row>
    <row r="402" spans="2:5">
      <c r="B402" s="282">
        <v>22</v>
      </c>
      <c r="C402" s="730">
        <v>319</v>
      </c>
      <c r="D402" s="702"/>
      <c r="E402" s="702"/>
    </row>
    <row r="403" spans="2:5">
      <c r="B403" s="282">
        <v>23</v>
      </c>
      <c r="C403" s="730">
        <v>285</v>
      </c>
      <c r="D403" s="702"/>
      <c r="E403" s="702"/>
    </row>
    <row r="404" spans="2:5">
      <c r="B404" s="282">
        <v>24</v>
      </c>
      <c r="C404" s="730">
        <v>272</v>
      </c>
      <c r="D404" s="702"/>
      <c r="E404" s="702"/>
    </row>
    <row r="405" spans="2:5">
      <c r="B405" s="282">
        <v>25</v>
      </c>
      <c r="C405" s="730">
        <v>270</v>
      </c>
      <c r="D405" s="702"/>
      <c r="E405" s="702"/>
    </row>
    <row r="406" spans="2:5">
      <c r="B406" s="282">
        <v>26</v>
      </c>
      <c r="C406" s="730">
        <v>270</v>
      </c>
      <c r="D406" s="702"/>
      <c r="E406" s="702"/>
    </row>
    <row r="407" spans="2:5">
      <c r="B407" s="282">
        <v>27</v>
      </c>
      <c r="C407" s="730">
        <v>272</v>
      </c>
      <c r="D407" s="702"/>
      <c r="E407" s="702"/>
    </row>
    <row r="408" spans="2:5">
      <c r="B408" s="282">
        <v>28</v>
      </c>
      <c r="C408" s="730">
        <v>318</v>
      </c>
      <c r="D408" s="702"/>
      <c r="E408" s="702"/>
    </row>
    <row r="409" spans="2:5">
      <c r="B409" s="282">
        <v>29</v>
      </c>
      <c r="C409" s="730">
        <v>296</v>
      </c>
      <c r="D409" s="702"/>
      <c r="E409" s="702"/>
    </row>
    <row r="410" spans="2:5">
      <c r="B410" s="282">
        <v>30</v>
      </c>
      <c r="C410" s="730">
        <v>327</v>
      </c>
      <c r="D410" s="702"/>
      <c r="E410" s="702"/>
    </row>
    <row r="411" spans="2:5">
      <c r="B411" s="282">
        <v>31</v>
      </c>
      <c r="C411" s="730">
        <v>363</v>
      </c>
      <c r="D411" s="702"/>
      <c r="E411" s="702"/>
    </row>
    <row r="412" spans="2:5">
      <c r="B412" s="282">
        <v>32</v>
      </c>
      <c r="C412" s="730">
        <v>374</v>
      </c>
      <c r="D412" s="702"/>
      <c r="E412" s="702"/>
    </row>
    <row r="413" spans="2:5">
      <c r="B413" s="282">
        <v>33</v>
      </c>
      <c r="C413" s="730">
        <v>403</v>
      </c>
      <c r="D413" s="702"/>
      <c r="E413" s="702"/>
    </row>
    <row r="414" spans="2:5">
      <c r="B414" s="282">
        <v>34</v>
      </c>
      <c r="C414" s="730">
        <v>390</v>
      </c>
      <c r="D414" s="702"/>
      <c r="E414" s="702"/>
    </row>
    <row r="415" spans="2:5">
      <c r="B415" s="282">
        <v>35</v>
      </c>
      <c r="C415" s="730">
        <v>336</v>
      </c>
      <c r="D415" s="702"/>
      <c r="E415" s="702"/>
    </row>
    <row r="416" spans="2:5">
      <c r="B416" s="282">
        <v>36</v>
      </c>
      <c r="C416" s="730">
        <v>292</v>
      </c>
      <c r="D416" s="702"/>
      <c r="E416" s="702"/>
    </row>
    <row r="417" spans="2:5">
      <c r="B417" s="282">
        <v>37</v>
      </c>
      <c r="C417" s="730">
        <v>237</v>
      </c>
      <c r="D417" s="702"/>
      <c r="E417" s="702"/>
    </row>
    <row r="418" spans="2:5">
      <c r="B418" s="282">
        <v>38</v>
      </c>
      <c r="C418" s="730">
        <v>178</v>
      </c>
      <c r="D418" s="702"/>
      <c r="E418" s="702"/>
    </row>
    <row r="419" spans="2:5">
      <c r="B419" s="282">
        <v>39</v>
      </c>
      <c r="C419" s="730">
        <v>117</v>
      </c>
      <c r="D419" s="702"/>
      <c r="E419" s="702"/>
    </row>
    <row r="420" spans="2:5">
      <c r="B420" s="282">
        <v>40</v>
      </c>
      <c r="C420" s="730">
        <v>71</v>
      </c>
      <c r="D420" s="702"/>
      <c r="E420" s="702"/>
    </row>
    <row r="421" spans="2:5">
      <c r="B421" s="282">
        <v>41</v>
      </c>
      <c r="C421" s="730">
        <v>45</v>
      </c>
      <c r="D421" s="702"/>
      <c r="E421" s="702"/>
    </row>
    <row r="422" spans="2:5">
      <c r="B422" s="282">
        <v>42</v>
      </c>
      <c r="C422" s="730">
        <v>21</v>
      </c>
      <c r="D422" s="702"/>
      <c r="E422" s="702"/>
    </row>
    <row r="423" spans="2:5">
      <c r="B423" s="282">
        <v>43</v>
      </c>
      <c r="C423" s="730">
        <v>14</v>
      </c>
      <c r="D423" s="702"/>
      <c r="E423" s="702"/>
    </row>
    <row r="424" spans="2:5">
      <c r="B424" s="282">
        <v>44</v>
      </c>
      <c r="C424" s="730">
        <v>3</v>
      </c>
      <c r="D424" s="702"/>
      <c r="E424" s="702"/>
    </row>
    <row r="425" spans="2:5">
      <c r="B425" s="282">
        <v>45</v>
      </c>
      <c r="C425" s="730">
        <v>0</v>
      </c>
      <c r="D425" s="702"/>
      <c r="E425" s="702"/>
    </row>
    <row r="426" spans="2:5">
      <c r="B426" s="282">
        <v>46</v>
      </c>
      <c r="C426" s="730">
        <v>0</v>
      </c>
      <c r="D426" s="702"/>
      <c r="E426" s="702"/>
    </row>
    <row r="427" spans="2:5">
      <c r="B427" s="282">
        <v>47</v>
      </c>
      <c r="C427" s="730">
        <v>0</v>
      </c>
      <c r="D427" s="702"/>
      <c r="E427" s="702"/>
    </row>
    <row r="428" spans="2:5">
      <c r="B428" s="282">
        <v>48</v>
      </c>
      <c r="C428" s="730">
        <v>0</v>
      </c>
      <c r="D428" s="702"/>
      <c r="E428" s="702"/>
    </row>
    <row r="429" spans="2:5">
      <c r="B429" s="282">
        <v>49</v>
      </c>
      <c r="C429" s="730">
        <v>0</v>
      </c>
      <c r="D429" s="702"/>
      <c r="E429" s="702"/>
    </row>
    <row r="430" spans="2:5">
      <c r="B430" s="282">
        <v>50</v>
      </c>
      <c r="C430" s="730">
        <v>0</v>
      </c>
      <c r="D430" s="702"/>
      <c r="E430" s="702"/>
    </row>
    <row r="431" spans="2:5">
      <c r="B431" s="282">
        <v>51</v>
      </c>
      <c r="C431" s="730">
        <v>0</v>
      </c>
      <c r="D431" s="702"/>
      <c r="E431" s="702"/>
    </row>
    <row r="432" spans="2:5">
      <c r="B432" s="282">
        <v>52</v>
      </c>
      <c r="C432" s="730">
        <v>0</v>
      </c>
      <c r="D432" s="702"/>
      <c r="E432" s="702"/>
    </row>
    <row r="433" spans="2:5">
      <c r="B433" s="282">
        <v>53</v>
      </c>
      <c r="C433" s="730">
        <v>0</v>
      </c>
      <c r="D433" s="702"/>
      <c r="E433" s="702"/>
    </row>
    <row r="434" spans="2:5">
      <c r="B434" s="282">
        <v>54</v>
      </c>
      <c r="C434" s="730">
        <v>0</v>
      </c>
      <c r="D434" s="702"/>
      <c r="E434" s="702"/>
    </row>
    <row r="435" spans="2:5">
      <c r="B435" s="282">
        <v>55</v>
      </c>
      <c r="C435" s="730">
        <v>0</v>
      </c>
      <c r="D435" s="702"/>
      <c r="E435" s="702"/>
    </row>
    <row r="436" spans="2:5">
      <c r="B436" s="282">
        <v>56</v>
      </c>
      <c r="C436" s="730">
        <v>0</v>
      </c>
      <c r="D436" s="702"/>
      <c r="E436" s="702"/>
    </row>
    <row r="437" spans="2:5">
      <c r="B437" s="282">
        <v>57</v>
      </c>
      <c r="C437" s="730">
        <v>0</v>
      </c>
      <c r="D437" s="702"/>
      <c r="E437" s="702"/>
    </row>
    <row r="438" spans="2:5">
      <c r="B438" s="282">
        <v>58</v>
      </c>
      <c r="C438" s="730">
        <v>0</v>
      </c>
      <c r="D438" s="702"/>
      <c r="E438" s="702"/>
    </row>
    <row r="439" spans="2:5">
      <c r="B439" s="282">
        <v>59</v>
      </c>
      <c r="C439" s="730">
        <v>0</v>
      </c>
      <c r="D439" s="702"/>
      <c r="E439" s="702"/>
    </row>
    <row r="440" spans="2:5">
      <c r="B440" s="282">
        <v>60</v>
      </c>
      <c r="C440" s="730">
        <v>0</v>
      </c>
      <c r="D440" s="702"/>
      <c r="E440" s="702"/>
    </row>
    <row r="441" spans="2:5">
      <c r="B441" s="282">
        <v>61</v>
      </c>
      <c r="C441" s="730">
        <v>0</v>
      </c>
      <c r="D441" s="702"/>
      <c r="E441" s="702"/>
    </row>
    <row r="442" spans="2:5">
      <c r="B442" s="282">
        <v>62</v>
      </c>
      <c r="C442" s="730">
        <v>0</v>
      </c>
      <c r="D442" s="702"/>
      <c r="E442" s="702"/>
    </row>
    <row r="443" spans="2:5">
      <c r="B443" s="282">
        <v>63</v>
      </c>
      <c r="C443" s="730">
        <v>0</v>
      </c>
      <c r="D443" s="702"/>
      <c r="E443" s="702"/>
    </row>
    <row r="444" spans="2:5">
      <c r="B444" s="282">
        <v>64</v>
      </c>
      <c r="C444" s="730">
        <v>0</v>
      </c>
      <c r="D444" s="702"/>
      <c r="E444" s="702"/>
    </row>
    <row r="445" spans="2:5">
      <c r="B445" s="282">
        <v>65</v>
      </c>
      <c r="C445" s="730">
        <v>0</v>
      </c>
      <c r="D445" s="702"/>
      <c r="E445" s="702"/>
    </row>
    <row r="446" spans="2:5">
      <c r="B446" s="282">
        <v>66</v>
      </c>
      <c r="C446" s="730">
        <v>0</v>
      </c>
      <c r="D446" s="702"/>
      <c r="E446" s="702"/>
    </row>
    <row r="447" spans="2:5">
      <c r="B447" s="282">
        <v>67</v>
      </c>
      <c r="C447" s="730">
        <v>0</v>
      </c>
      <c r="D447" s="702"/>
      <c r="E447" s="702"/>
    </row>
    <row r="448" spans="2:5">
      <c r="B448" s="282">
        <v>68</v>
      </c>
      <c r="C448" s="730">
        <v>0</v>
      </c>
      <c r="D448" s="702"/>
      <c r="E448" s="702"/>
    </row>
    <row r="449" spans="2:5">
      <c r="B449" s="282">
        <v>69</v>
      </c>
      <c r="C449" s="730">
        <v>0</v>
      </c>
      <c r="D449" s="702"/>
      <c r="E449" s="702"/>
    </row>
    <row r="450" spans="2:5">
      <c r="B450" s="282">
        <v>70</v>
      </c>
      <c r="C450" s="730">
        <v>0</v>
      </c>
      <c r="D450" s="702"/>
      <c r="E450" s="702"/>
    </row>
    <row r="451" spans="2:5">
      <c r="B451" s="282">
        <v>71</v>
      </c>
      <c r="C451" s="730">
        <v>0</v>
      </c>
      <c r="D451" s="702"/>
      <c r="E451" s="702"/>
    </row>
    <row r="452" spans="2:5">
      <c r="B452" s="282">
        <v>72</v>
      </c>
      <c r="C452" s="730">
        <v>0</v>
      </c>
      <c r="D452" s="702"/>
      <c r="E452" s="702"/>
    </row>
    <row r="453" spans="2:5">
      <c r="B453" s="282">
        <v>73</v>
      </c>
      <c r="C453" s="730">
        <v>0</v>
      </c>
      <c r="D453" s="702"/>
      <c r="E453" s="702"/>
    </row>
    <row r="454" spans="2:5">
      <c r="B454" s="282">
        <v>74</v>
      </c>
      <c r="C454" s="730">
        <v>0</v>
      </c>
      <c r="D454" s="702"/>
      <c r="E454" s="702"/>
    </row>
    <row r="455" spans="2:5">
      <c r="B455" s="282">
        <v>75</v>
      </c>
      <c r="C455" s="730">
        <v>0</v>
      </c>
      <c r="D455" s="702"/>
      <c r="E455" s="702"/>
    </row>
    <row r="456" spans="2:5">
      <c r="B456" s="282">
        <v>76</v>
      </c>
      <c r="C456" s="730">
        <v>0</v>
      </c>
      <c r="D456" s="702"/>
      <c r="E456" s="702"/>
    </row>
    <row r="457" spans="2:5">
      <c r="B457" s="282">
        <v>77</v>
      </c>
      <c r="C457" s="730">
        <v>0</v>
      </c>
      <c r="D457" s="702"/>
      <c r="E457" s="702"/>
    </row>
    <row r="458" spans="2:5">
      <c r="B458" s="282">
        <v>78</v>
      </c>
      <c r="C458" s="730">
        <v>0</v>
      </c>
      <c r="D458" s="702"/>
      <c r="E458" s="702"/>
    </row>
    <row r="459" spans="2:5">
      <c r="B459" s="282">
        <v>79</v>
      </c>
      <c r="C459" s="730">
        <v>0</v>
      </c>
      <c r="D459" s="702"/>
      <c r="E459" s="702"/>
    </row>
    <row r="460" spans="2:5">
      <c r="B460" s="282">
        <v>80</v>
      </c>
      <c r="C460" s="730">
        <v>0</v>
      </c>
      <c r="D460" s="702"/>
      <c r="E460" s="702"/>
    </row>
    <row r="461" spans="2:5">
      <c r="B461" s="282">
        <v>81</v>
      </c>
      <c r="C461" s="730">
        <v>0</v>
      </c>
      <c r="D461" s="702"/>
      <c r="E461" s="702"/>
    </row>
    <row r="462" spans="2:5">
      <c r="B462" s="282">
        <v>82</v>
      </c>
      <c r="C462" s="730">
        <v>0</v>
      </c>
      <c r="D462" s="702"/>
      <c r="E462" s="702"/>
    </row>
    <row r="463" spans="2:5">
      <c r="B463" s="282">
        <v>83</v>
      </c>
      <c r="C463" s="730">
        <v>0</v>
      </c>
      <c r="D463" s="702"/>
      <c r="E463" s="702"/>
    </row>
    <row r="464" spans="2:5">
      <c r="B464" s="282">
        <v>84</v>
      </c>
      <c r="C464" s="730">
        <v>0</v>
      </c>
      <c r="D464" s="702"/>
      <c r="E464" s="702"/>
    </row>
    <row r="465" spans="2:5">
      <c r="B465" s="282">
        <v>85</v>
      </c>
      <c r="C465" s="730">
        <v>0</v>
      </c>
      <c r="D465" s="702"/>
      <c r="E465" s="702"/>
    </row>
    <row r="466" spans="2:5">
      <c r="B466" s="282">
        <v>86</v>
      </c>
      <c r="C466" s="730">
        <v>0</v>
      </c>
      <c r="D466" s="702"/>
      <c r="E466" s="702"/>
    </row>
    <row r="467" spans="2:5">
      <c r="B467" s="282">
        <v>87</v>
      </c>
      <c r="C467" s="730">
        <v>0</v>
      </c>
      <c r="D467" s="702"/>
      <c r="E467" s="702"/>
    </row>
    <row r="468" spans="2:5">
      <c r="B468" s="282">
        <v>88</v>
      </c>
      <c r="C468" s="730">
        <v>0</v>
      </c>
      <c r="D468" s="702"/>
      <c r="E468" s="702"/>
    </row>
    <row r="469" spans="2:5">
      <c r="B469" s="282">
        <v>89</v>
      </c>
      <c r="C469" s="730">
        <v>0</v>
      </c>
      <c r="D469" s="702"/>
      <c r="E469" s="702"/>
    </row>
    <row r="470" spans="2:5">
      <c r="B470" s="282">
        <v>90</v>
      </c>
      <c r="C470" s="730">
        <v>0</v>
      </c>
      <c r="D470" s="702"/>
      <c r="E470" s="702"/>
    </row>
    <row r="471" spans="2:5">
      <c r="B471" s="282">
        <v>91</v>
      </c>
      <c r="C471" s="730">
        <v>0</v>
      </c>
      <c r="D471" s="702"/>
      <c r="E471" s="702"/>
    </row>
    <row r="472" spans="2:5">
      <c r="B472" s="282">
        <v>92</v>
      </c>
      <c r="C472" s="730">
        <v>0</v>
      </c>
      <c r="D472" s="702"/>
      <c r="E472" s="702"/>
    </row>
    <row r="473" spans="2:5">
      <c r="B473" s="282">
        <v>93</v>
      </c>
      <c r="C473" s="730">
        <v>0</v>
      </c>
      <c r="D473" s="702"/>
      <c r="E473" s="702"/>
    </row>
    <row r="474" spans="2:5">
      <c r="B474" s="282">
        <v>94</v>
      </c>
      <c r="C474" s="730">
        <v>0</v>
      </c>
      <c r="D474" s="702"/>
      <c r="E474" s="702"/>
    </row>
    <row r="475" spans="2:5">
      <c r="B475" s="282">
        <v>95</v>
      </c>
      <c r="C475" s="730">
        <v>0</v>
      </c>
      <c r="D475" s="702"/>
      <c r="E475" s="702"/>
    </row>
    <row r="476" spans="2:5">
      <c r="B476" s="282">
        <v>96</v>
      </c>
      <c r="C476" s="730">
        <v>0</v>
      </c>
      <c r="D476" s="702"/>
      <c r="E476" s="702"/>
    </row>
    <row r="477" spans="2:5">
      <c r="B477" s="282">
        <v>97</v>
      </c>
      <c r="C477" s="730">
        <v>0</v>
      </c>
      <c r="D477" s="702"/>
      <c r="E477" s="702" t="s">
        <v>643</v>
      </c>
    </row>
    <row r="478" spans="2:5" ht="15.75" thickBot="1">
      <c r="B478" s="288">
        <v>98</v>
      </c>
      <c r="C478" s="743">
        <v>0</v>
      </c>
      <c r="D478" s="702"/>
      <c r="E478" s="702">
        <f>SUM(C330:C478)</f>
        <v>8760</v>
      </c>
    </row>
    <row r="479" spans="2:5">
      <c r="B479" s="232"/>
      <c r="C479" s="232"/>
    </row>
    <row r="480" spans="2:5">
      <c r="B480" s="232"/>
      <c r="C480" s="232"/>
    </row>
    <row r="481" spans="2:16">
      <c r="B481" s="232"/>
      <c r="C481" s="232"/>
    </row>
    <row r="482" spans="2:16">
      <c r="B482" s="232"/>
      <c r="C482" s="232"/>
    </row>
    <row r="490" spans="2:16">
      <c r="C490" s="702"/>
      <c r="D490" s="702"/>
      <c r="E490" s="702"/>
      <c r="F490" s="702"/>
      <c r="G490" s="702"/>
      <c r="H490" s="702"/>
      <c r="I490" s="702"/>
      <c r="J490" s="702"/>
      <c r="K490" s="702"/>
      <c r="L490" s="702"/>
      <c r="M490" s="702"/>
      <c r="N490" s="702"/>
      <c r="O490" s="702"/>
      <c r="P490" s="702"/>
    </row>
    <row r="491" spans="2:16">
      <c r="C491" s="702"/>
      <c r="D491" s="702"/>
      <c r="E491" s="702"/>
      <c r="F491" s="702"/>
      <c r="G491" s="702"/>
      <c r="H491" s="702"/>
      <c r="I491" s="702"/>
      <c r="J491" s="702"/>
      <c r="K491" s="702"/>
      <c r="L491" s="702"/>
      <c r="M491" s="702"/>
      <c r="N491" s="702"/>
      <c r="O491" s="702"/>
      <c r="P491" s="702"/>
    </row>
    <row r="492" spans="2:16" ht="15.75">
      <c r="B492" s="732"/>
      <c r="C492" s="702"/>
      <c r="D492" s="702"/>
      <c r="E492" s="702"/>
      <c r="F492" s="702"/>
      <c r="G492" s="702"/>
      <c r="H492" s="702"/>
      <c r="I492" s="702"/>
      <c r="J492" s="702"/>
      <c r="K492" s="702"/>
      <c r="L492" s="702"/>
      <c r="M492" s="702"/>
      <c r="N492" s="702"/>
      <c r="O492" s="702"/>
      <c r="P492" s="702"/>
    </row>
    <row r="493" spans="2:16">
      <c r="B493" s="702"/>
      <c r="C493" s="702"/>
      <c r="D493" s="702"/>
      <c r="E493" s="702"/>
      <c r="F493" s="702"/>
      <c r="G493" s="702"/>
      <c r="H493" s="702"/>
      <c r="I493" s="702"/>
      <c r="J493" s="702"/>
      <c r="K493" s="702"/>
      <c r="L493" s="702"/>
      <c r="M493" s="702"/>
      <c r="N493" s="702"/>
      <c r="O493" s="702"/>
      <c r="P493" s="702"/>
    </row>
    <row r="494" spans="2:16">
      <c r="B494" s="702"/>
      <c r="C494" s="702"/>
      <c r="D494" s="702"/>
      <c r="E494" s="702"/>
      <c r="F494" s="702"/>
      <c r="G494" s="702"/>
      <c r="H494" s="702"/>
      <c r="I494" s="702"/>
      <c r="J494" s="702"/>
      <c r="K494" s="702"/>
      <c r="L494" s="702"/>
      <c r="M494" s="702"/>
      <c r="N494" s="702"/>
      <c r="O494" s="702"/>
      <c r="P494" s="702"/>
    </row>
    <row r="495" spans="2:16" ht="15.75">
      <c r="B495" s="732"/>
      <c r="C495" s="702"/>
      <c r="D495" s="702"/>
      <c r="E495" s="702"/>
      <c r="F495" s="702"/>
      <c r="G495" s="702"/>
      <c r="H495" s="702"/>
      <c r="I495" s="702"/>
      <c r="J495" s="702"/>
      <c r="K495" s="702"/>
      <c r="L495" s="702"/>
      <c r="M495" s="702"/>
      <c r="N495" s="702"/>
      <c r="O495" s="702"/>
      <c r="P495" s="702"/>
    </row>
    <row r="496" spans="2:16">
      <c r="B496" s="702"/>
      <c r="C496" s="702"/>
      <c r="D496" s="702"/>
      <c r="E496" s="702"/>
      <c r="F496" s="702"/>
      <c r="G496" s="702"/>
      <c r="H496" s="702"/>
      <c r="I496" s="702"/>
      <c r="K496" s="764"/>
      <c r="M496" s="702"/>
      <c r="N496" s="702"/>
      <c r="O496" s="702"/>
      <c r="P496" s="702"/>
    </row>
    <row r="497" spans="2:22">
      <c r="B497" s="702"/>
      <c r="C497" s="702"/>
      <c r="D497" s="702"/>
      <c r="E497" s="702"/>
      <c r="F497" s="702"/>
      <c r="G497" s="702"/>
      <c r="H497" s="702"/>
      <c r="J497" s="702"/>
      <c r="K497" s="706"/>
      <c r="M497" s="702"/>
      <c r="N497" s="702"/>
      <c r="O497" s="702"/>
      <c r="P497" s="702"/>
    </row>
    <row r="498" spans="2:22" ht="15.75">
      <c r="B498" s="732"/>
      <c r="C498" s="940"/>
      <c r="D498" s="732"/>
      <c r="E498" s="732"/>
      <c r="F498" s="732"/>
      <c r="G498" s="732"/>
      <c r="H498" s="732"/>
      <c r="I498" s="702"/>
      <c r="J498" s="702"/>
      <c r="K498" s="732"/>
      <c r="L498" s="732"/>
      <c r="M498" s="732"/>
      <c r="N498" s="732"/>
      <c r="O498" s="732"/>
      <c r="P498" s="732"/>
      <c r="Q498" s="717"/>
      <c r="R498" s="717"/>
      <c r="S498" s="782"/>
      <c r="T498" s="782"/>
    </row>
    <row r="499" spans="2:22" ht="15.75">
      <c r="B499" s="702"/>
      <c r="C499" s="702"/>
      <c r="D499" s="702"/>
      <c r="E499" s="702"/>
      <c r="F499" s="702"/>
      <c r="G499" s="702"/>
      <c r="H499" s="702"/>
      <c r="I499" s="732"/>
      <c r="J499" s="940"/>
      <c r="K499" s="702"/>
      <c r="L499" s="732"/>
      <c r="M499" s="940"/>
      <c r="N499" s="702"/>
      <c r="O499" s="702"/>
      <c r="P499" s="702"/>
    </row>
    <row r="500" spans="2:22">
      <c r="B500" s="702"/>
      <c r="C500" s="699"/>
      <c r="D500" s="699"/>
      <c r="E500" s="699"/>
      <c r="F500" s="699"/>
      <c r="G500" s="699"/>
      <c r="H500" s="699"/>
      <c r="I500" s="702"/>
      <c r="J500" s="699"/>
      <c r="K500" s="699"/>
      <c r="L500" s="702"/>
      <c r="M500" s="699"/>
      <c r="N500" s="702"/>
      <c r="O500" s="702"/>
      <c r="P500" s="702"/>
      <c r="S500" s="51"/>
      <c r="T500" s="51"/>
      <c r="U500" s="51"/>
      <c r="V500" s="51"/>
    </row>
    <row r="501" spans="2:22">
      <c r="B501" s="702"/>
      <c r="C501" s="51"/>
      <c r="D501" s="699"/>
      <c r="E501" s="699"/>
      <c r="F501" s="699"/>
      <c r="G501" s="699"/>
      <c r="H501" s="699"/>
      <c r="I501" s="702"/>
      <c r="J501" s="51"/>
      <c r="K501" s="699"/>
      <c r="L501" s="702"/>
      <c r="M501" s="51"/>
      <c r="N501" s="702"/>
      <c r="O501" s="702"/>
      <c r="P501" s="702"/>
      <c r="S501" s="51"/>
      <c r="T501" s="51"/>
      <c r="U501" s="51"/>
      <c r="V501" s="51"/>
    </row>
    <row r="502" spans="2:22">
      <c r="B502" s="702"/>
      <c r="C502" s="51"/>
      <c r="D502" s="699"/>
      <c r="E502" s="699"/>
      <c r="F502" s="699"/>
      <c r="G502" s="699"/>
      <c r="H502" s="699"/>
      <c r="I502" s="702"/>
      <c r="J502" s="51"/>
      <c r="K502" s="699"/>
      <c r="L502" s="699"/>
      <c r="M502" s="699"/>
      <c r="N502" s="702"/>
      <c r="O502" s="702"/>
      <c r="P502" s="702"/>
      <c r="S502" s="51"/>
      <c r="T502" s="51"/>
      <c r="U502" s="51"/>
      <c r="V502" s="51"/>
    </row>
    <row r="503" spans="2:22">
      <c r="B503" s="702"/>
      <c r="C503" s="51"/>
      <c r="D503" s="699"/>
      <c r="E503" s="699"/>
      <c r="F503" s="699"/>
      <c r="G503" s="699"/>
      <c r="H503" s="699"/>
      <c r="I503" s="702"/>
      <c r="J503" s="51"/>
      <c r="K503" s="699"/>
      <c r="L503" s="699"/>
      <c r="M503" s="699"/>
      <c r="N503" s="702"/>
      <c r="O503" s="702"/>
      <c r="P503" s="702"/>
      <c r="S503" s="51"/>
      <c r="T503" s="51"/>
      <c r="U503" s="51"/>
      <c r="V503" s="51"/>
    </row>
    <row r="504" spans="2:22">
      <c r="B504" s="702"/>
      <c r="C504" s="51"/>
      <c r="D504" s="699"/>
      <c r="E504" s="699"/>
      <c r="F504" s="699"/>
      <c r="G504" s="699"/>
      <c r="H504" s="699"/>
      <c r="I504" s="702"/>
      <c r="J504" s="51"/>
      <c r="K504" s="699"/>
      <c r="L504" s="699"/>
      <c r="M504" s="699"/>
      <c r="N504" s="702"/>
      <c r="O504" s="702"/>
      <c r="P504" s="702"/>
      <c r="S504" s="51"/>
      <c r="T504" s="51"/>
      <c r="U504" s="51"/>
      <c r="V504" s="51"/>
    </row>
    <row r="505" spans="2:22">
      <c r="B505" s="702"/>
      <c r="C505" s="51"/>
      <c r="D505" s="699"/>
      <c r="E505" s="699"/>
      <c r="F505" s="699"/>
      <c r="G505" s="699"/>
      <c r="H505" s="699"/>
      <c r="I505" s="702"/>
      <c r="J505" s="51"/>
      <c r="K505" s="699"/>
      <c r="L505" s="699"/>
      <c r="M505" s="699"/>
      <c r="N505" s="702"/>
      <c r="O505" s="702"/>
      <c r="P505" s="702"/>
      <c r="S505" s="51"/>
      <c r="T505" s="51"/>
      <c r="U505" s="51"/>
      <c r="V505" s="51"/>
    </row>
    <row r="506" spans="2:22">
      <c r="B506" s="702"/>
      <c r="C506" s="51"/>
      <c r="D506" s="699"/>
      <c r="E506" s="699"/>
      <c r="F506" s="699"/>
      <c r="G506" s="699"/>
      <c r="H506" s="699"/>
      <c r="I506" s="702"/>
      <c r="J506" s="51"/>
      <c r="K506" s="699"/>
      <c r="L506" s="699"/>
      <c r="M506" s="699"/>
      <c r="N506" s="702"/>
      <c r="O506" s="702"/>
      <c r="P506" s="702"/>
      <c r="S506" s="51"/>
      <c r="T506" s="51"/>
      <c r="U506" s="51"/>
      <c r="V506" s="51"/>
    </row>
    <row r="507" spans="2:22">
      <c r="B507" s="702"/>
      <c r="C507" s="51"/>
      <c r="D507" s="699"/>
      <c r="E507" s="699"/>
      <c r="F507" s="699"/>
      <c r="G507" s="699"/>
      <c r="H507" s="699"/>
      <c r="I507" s="702"/>
      <c r="J507" s="51"/>
      <c r="K507" s="699"/>
      <c r="L507" s="699"/>
      <c r="M507" s="699"/>
      <c r="N507" s="702"/>
      <c r="O507" s="702"/>
      <c r="P507" s="702"/>
      <c r="S507" s="51"/>
      <c r="T507" s="51"/>
      <c r="U507" s="51"/>
      <c r="V507" s="51"/>
    </row>
    <row r="508" spans="2:22">
      <c r="B508" s="702"/>
      <c r="C508" s="699"/>
      <c r="D508" s="699"/>
      <c r="E508" s="699"/>
      <c r="F508" s="699"/>
      <c r="G508" s="699"/>
      <c r="H508" s="699"/>
      <c r="I508" s="702"/>
      <c r="J508" s="699"/>
      <c r="K508" s="699"/>
      <c r="L508" s="699"/>
      <c r="M508" s="699"/>
      <c r="N508" s="702"/>
      <c r="O508" s="702"/>
      <c r="P508" s="702"/>
      <c r="S508" s="51"/>
      <c r="T508" s="51"/>
      <c r="U508" s="51"/>
      <c r="V508" s="51"/>
    </row>
    <row r="509" spans="2:22">
      <c r="B509" s="702"/>
      <c r="C509" s="699"/>
      <c r="D509" s="699"/>
      <c r="E509" s="699"/>
      <c r="F509" s="699"/>
      <c r="G509" s="699"/>
      <c r="H509" s="699"/>
      <c r="I509" s="702"/>
      <c r="J509" s="699"/>
      <c r="K509" s="699"/>
      <c r="L509" s="699"/>
      <c r="M509" s="699"/>
      <c r="N509" s="702"/>
      <c r="O509" s="702"/>
      <c r="P509" s="702"/>
      <c r="S509" s="51"/>
      <c r="T509" s="51"/>
      <c r="U509" s="51"/>
      <c r="V509" s="51"/>
    </row>
    <row r="510" spans="2:22">
      <c r="B510" s="702"/>
      <c r="C510" s="699"/>
      <c r="D510" s="699"/>
      <c r="E510" s="699"/>
      <c r="F510" s="699"/>
      <c r="G510" s="699"/>
      <c r="H510" s="699"/>
      <c r="I510" s="702"/>
      <c r="J510" s="699"/>
      <c r="K510" s="699"/>
      <c r="L510" s="699"/>
      <c r="M510" s="699"/>
      <c r="N510" s="699"/>
      <c r="O510" s="702"/>
      <c r="P510" s="702"/>
      <c r="S510" s="51"/>
      <c r="T510" s="51"/>
      <c r="U510" s="520"/>
      <c r="V510" s="51"/>
    </row>
    <row r="511" spans="2:22">
      <c r="B511" s="702"/>
      <c r="C511" s="51"/>
      <c r="D511" s="51"/>
      <c r="E511" s="51"/>
      <c r="F511" s="51"/>
      <c r="G511" s="699"/>
      <c r="H511" s="699"/>
      <c r="I511" s="702"/>
      <c r="J511" s="699"/>
      <c r="K511" s="699"/>
      <c r="L511" s="699"/>
      <c r="M511" s="699"/>
      <c r="N511" s="702"/>
      <c r="O511" s="702"/>
      <c r="P511" s="702"/>
      <c r="S511" s="51"/>
      <c r="T511" s="51"/>
      <c r="U511" s="51"/>
      <c r="V511" s="51"/>
    </row>
    <row r="512" spans="2:22">
      <c r="B512" s="702"/>
      <c r="C512" s="51"/>
      <c r="D512" s="51"/>
      <c r="E512" s="51"/>
      <c r="F512" s="51"/>
      <c r="G512" s="699"/>
      <c r="H512" s="699"/>
      <c r="I512" s="702"/>
      <c r="J512" s="699"/>
      <c r="K512" s="699"/>
      <c r="L512" s="699"/>
      <c r="M512" s="699"/>
      <c r="N512" s="702"/>
      <c r="O512" s="702"/>
      <c r="P512" s="702"/>
      <c r="S512" s="51"/>
      <c r="T512" s="51"/>
      <c r="U512" s="51"/>
      <c r="V512" s="51"/>
    </row>
    <row r="513" spans="2:22">
      <c r="B513" s="702"/>
      <c r="C513" s="51"/>
      <c r="D513" s="51"/>
      <c r="E513" s="51"/>
      <c r="F513" s="51"/>
      <c r="G513" s="699"/>
      <c r="H513" s="699"/>
      <c r="I513" s="702"/>
      <c r="J513" s="699"/>
      <c r="K513" s="699"/>
      <c r="L513" s="699"/>
      <c r="M513" s="699"/>
      <c r="N513" s="702"/>
      <c r="O513" s="702"/>
      <c r="P513" s="702"/>
      <c r="S513" s="51"/>
      <c r="T513" s="51"/>
      <c r="U513" s="51"/>
      <c r="V513" s="51"/>
    </row>
    <row r="514" spans="2:22">
      <c r="B514" s="702"/>
      <c r="C514" s="51"/>
      <c r="D514" s="51"/>
      <c r="E514" s="51"/>
      <c r="F514" s="51"/>
      <c r="G514" s="699"/>
      <c r="H514" s="699"/>
      <c r="I514" s="702"/>
      <c r="J514" s="699"/>
      <c r="K514" s="699"/>
      <c r="L514" s="699"/>
      <c r="M514" s="699"/>
      <c r="N514" s="702"/>
      <c r="O514" s="702"/>
      <c r="P514" s="702"/>
      <c r="S514" s="51"/>
      <c r="T514" s="51"/>
      <c r="U514" s="51"/>
      <c r="V514" s="51"/>
    </row>
    <row r="515" spans="2:22">
      <c r="B515" s="702"/>
      <c r="C515" s="51"/>
      <c r="D515" s="51"/>
      <c r="E515" s="51"/>
      <c r="F515" s="51"/>
      <c r="G515" s="699"/>
      <c r="H515" s="699"/>
      <c r="I515" s="702"/>
      <c r="J515" s="699"/>
      <c r="K515" s="699"/>
      <c r="L515" s="699"/>
      <c r="M515" s="699"/>
      <c r="N515" s="702"/>
      <c r="O515" s="702"/>
      <c r="P515" s="702"/>
      <c r="S515" s="51"/>
      <c r="T515" s="51"/>
      <c r="U515" s="51"/>
      <c r="V515" s="51"/>
    </row>
    <row r="516" spans="2:22">
      <c r="B516" s="702"/>
      <c r="C516" s="51"/>
      <c r="D516" s="51"/>
      <c r="E516" s="51"/>
      <c r="F516" s="51"/>
      <c r="G516" s="699"/>
      <c r="H516" s="699"/>
      <c r="I516" s="702"/>
      <c r="J516" s="699"/>
      <c r="K516" s="699"/>
      <c r="L516" s="699"/>
      <c r="M516" s="699"/>
      <c r="N516" s="702"/>
      <c r="O516" s="702"/>
      <c r="P516" s="702"/>
      <c r="S516" s="51"/>
      <c r="T516" s="51"/>
      <c r="U516" s="51"/>
      <c r="V516" s="51"/>
    </row>
    <row r="517" spans="2:22">
      <c r="B517" s="702"/>
      <c r="C517" s="51"/>
      <c r="D517" s="51"/>
      <c r="E517" s="51"/>
      <c r="F517" s="51"/>
      <c r="G517" s="699"/>
      <c r="H517" s="699"/>
      <c r="I517" s="702"/>
      <c r="J517" s="699"/>
      <c r="K517" s="699"/>
      <c r="L517" s="699"/>
      <c r="M517" s="699"/>
      <c r="N517" s="702"/>
      <c r="O517" s="702"/>
      <c r="P517" s="702"/>
      <c r="S517" s="51"/>
      <c r="T517" s="51"/>
      <c r="U517" s="51"/>
      <c r="V517" s="51"/>
    </row>
    <row r="518" spans="2:22">
      <c r="B518" s="702"/>
      <c r="C518" s="699"/>
      <c r="D518" s="699"/>
      <c r="E518" s="699"/>
      <c r="F518" s="699"/>
      <c r="G518" s="699"/>
      <c r="H518" s="699"/>
      <c r="I518" s="702"/>
      <c r="J518" s="699"/>
      <c r="K518" s="699"/>
      <c r="L518" s="699"/>
      <c r="M518" s="699"/>
      <c r="N518" s="702"/>
      <c r="O518" s="702"/>
      <c r="P518" s="702"/>
      <c r="S518" s="51"/>
      <c r="T518" s="51"/>
      <c r="U518" s="51"/>
      <c r="V518" s="51"/>
    </row>
    <row r="519" spans="2:22">
      <c r="B519" s="702"/>
      <c r="C519" s="699"/>
      <c r="D519" s="699"/>
      <c r="E519" s="699"/>
      <c r="F519" s="699"/>
      <c r="G519" s="699"/>
      <c r="H519" s="699"/>
      <c r="I519" s="702"/>
      <c r="J519" s="699"/>
      <c r="K519" s="699"/>
      <c r="L519" s="699"/>
      <c r="M519" s="699"/>
      <c r="N519" s="702"/>
      <c r="O519" s="702"/>
      <c r="P519" s="702"/>
      <c r="S519" s="51"/>
      <c r="T519" s="51"/>
      <c r="U519" s="51"/>
      <c r="V519" s="51"/>
    </row>
    <row r="520" spans="2:22">
      <c r="B520" s="702"/>
      <c r="C520" s="699"/>
      <c r="D520" s="699"/>
      <c r="E520" s="699"/>
      <c r="F520" s="699"/>
      <c r="G520" s="699"/>
      <c r="H520" s="699"/>
      <c r="I520" s="702"/>
      <c r="J520" s="699"/>
      <c r="K520" s="699"/>
      <c r="L520" s="699"/>
      <c r="M520" s="699"/>
      <c r="N520" s="699"/>
      <c r="O520" s="702"/>
      <c r="P520" s="702"/>
      <c r="S520" s="51"/>
      <c r="T520" s="51"/>
      <c r="U520" s="520"/>
      <c r="V520" s="51"/>
    </row>
    <row r="521" spans="2:22">
      <c r="B521" s="702"/>
      <c r="C521" s="51"/>
      <c r="D521" s="51"/>
      <c r="E521" s="51"/>
      <c r="F521" s="51"/>
      <c r="G521" s="702"/>
      <c r="H521" s="702"/>
      <c r="I521" s="702"/>
      <c r="J521" s="702"/>
      <c r="K521" s="702"/>
      <c r="L521" s="702"/>
      <c r="M521" s="702"/>
      <c r="N521" s="702"/>
      <c r="O521" s="702"/>
      <c r="P521" s="702"/>
    </row>
    <row r="522" spans="2:22">
      <c r="B522" s="702"/>
      <c r="C522" s="51"/>
      <c r="D522" s="51"/>
      <c r="E522" s="51"/>
      <c r="F522" s="51"/>
      <c r="G522" s="702"/>
      <c r="H522" s="702"/>
      <c r="I522" s="702"/>
      <c r="J522" s="702"/>
      <c r="K522" s="702"/>
      <c r="L522" s="702"/>
      <c r="M522" s="702"/>
      <c r="N522" s="702"/>
      <c r="O522" s="702"/>
      <c r="P522" s="702"/>
    </row>
    <row r="523" spans="2:22">
      <c r="B523" s="702"/>
      <c r="C523" s="51"/>
      <c r="D523" s="51"/>
      <c r="E523" s="51"/>
      <c r="F523" s="51"/>
      <c r="G523" s="702"/>
      <c r="H523" s="702"/>
      <c r="I523" s="702"/>
      <c r="J523" s="702"/>
      <c r="K523" s="702"/>
      <c r="L523" s="702"/>
      <c r="M523" s="702"/>
      <c r="N523" s="702"/>
      <c r="O523" s="702"/>
      <c r="P523" s="702"/>
    </row>
    <row r="524" spans="2:22">
      <c r="B524" s="702"/>
      <c r="C524" s="51"/>
      <c r="D524" s="51"/>
      <c r="E524" s="51"/>
      <c r="F524" s="51"/>
      <c r="G524" s="702"/>
      <c r="H524" s="702"/>
      <c r="I524" s="702"/>
      <c r="J524" s="702"/>
      <c r="K524" s="702"/>
      <c r="L524" s="702"/>
      <c r="M524" s="702"/>
      <c r="N524" s="702"/>
      <c r="O524" s="702"/>
      <c r="P524" s="702"/>
    </row>
    <row r="525" spans="2:22">
      <c r="B525" s="702"/>
      <c r="C525" s="51"/>
      <c r="D525" s="51"/>
      <c r="E525" s="51"/>
      <c r="F525" s="51"/>
      <c r="G525" s="702"/>
      <c r="H525" s="702"/>
      <c r="I525" s="702"/>
      <c r="J525" s="702"/>
      <c r="K525" s="702"/>
      <c r="L525" s="702"/>
      <c r="M525" s="702"/>
      <c r="N525" s="702"/>
      <c r="O525" s="702"/>
      <c r="P525" s="702"/>
    </row>
    <row r="526" spans="2:22">
      <c r="B526" s="702"/>
      <c r="C526" s="51"/>
      <c r="D526" s="51"/>
      <c r="E526" s="51"/>
      <c r="F526" s="51"/>
      <c r="G526" s="702"/>
      <c r="H526" s="702"/>
      <c r="I526" s="702"/>
      <c r="J526" s="702"/>
      <c r="K526" s="702"/>
      <c r="L526" s="702"/>
      <c r="M526" s="702"/>
      <c r="N526" s="702"/>
      <c r="O526" s="702"/>
      <c r="P526" s="702"/>
    </row>
    <row r="527" spans="2:22">
      <c r="B527" s="702"/>
      <c r="C527" s="51"/>
      <c r="D527" s="51"/>
      <c r="E527" s="51"/>
      <c r="F527" s="51"/>
      <c r="G527" s="702"/>
      <c r="H527" s="702"/>
      <c r="I527" s="702"/>
      <c r="J527" s="702"/>
      <c r="K527" s="702"/>
      <c r="L527" s="702"/>
      <c r="M527" s="702"/>
      <c r="N527" s="702"/>
      <c r="O527" s="702"/>
      <c r="P527" s="702"/>
    </row>
    <row r="528" spans="2:22">
      <c r="B528" s="702"/>
      <c r="C528" s="702"/>
      <c r="D528" s="702"/>
      <c r="E528" s="702"/>
      <c r="F528" s="702"/>
      <c r="G528" s="702"/>
      <c r="H528" s="702"/>
      <c r="I528" s="702"/>
      <c r="J528" s="702"/>
      <c r="K528" s="702"/>
      <c r="L528" s="702"/>
      <c r="M528" s="702"/>
      <c r="N528" s="702"/>
      <c r="O528" s="702"/>
      <c r="P528" s="702"/>
    </row>
    <row r="529" spans="2:22" ht="15.75">
      <c r="B529" s="702"/>
      <c r="C529" s="702"/>
      <c r="D529" s="702"/>
      <c r="E529" s="702"/>
      <c r="F529" s="702"/>
      <c r="G529" s="702"/>
      <c r="H529" s="702"/>
      <c r="I529" s="732"/>
      <c r="J529" s="940"/>
      <c r="K529" s="702"/>
      <c r="L529" s="732"/>
      <c r="M529" s="940"/>
      <c r="N529" s="702"/>
      <c r="O529" s="702"/>
      <c r="P529" s="702"/>
    </row>
    <row r="530" spans="2:22">
      <c r="B530" s="702"/>
      <c r="C530" s="699"/>
      <c r="D530" s="699"/>
      <c r="E530" s="699"/>
      <c r="F530" s="699"/>
      <c r="G530" s="699"/>
      <c r="H530" s="699"/>
      <c r="I530" s="702"/>
      <c r="J530" s="699"/>
      <c r="K530" s="699"/>
      <c r="L530" s="702"/>
      <c r="M530" s="699"/>
      <c r="N530" s="702"/>
      <c r="O530" s="702"/>
      <c r="P530" s="702"/>
      <c r="S530" s="51"/>
      <c r="T530" s="51"/>
      <c r="U530" s="51"/>
      <c r="V530" s="51"/>
    </row>
    <row r="531" spans="2:22">
      <c r="B531" s="702"/>
      <c r="C531" s="51"/>
      <c r="D531" s="699"/>
      <c r="E531" s="699"/>
      <c r="F531" s="699"/>
      <c r="G531" s="699"/>
      <c r="H531" s="699"/>
      <c r="I531" s="702"/>
      <c r="J531" s="51"/>
      <c r="K531" s="699"/>
      <c r="L531" s="702"/>
      <c r="M531" s="51"/>
      <c r="N531" s="702"/>
      <c r="O531" s="702"/>
      <c r="P531" s="702"/>
      <c r="S531" s="51"/>
      <c r="T531" s="51"/>
      <c r="U531" s="51"/>
      <c r="V531" s="51"/>
    </row>
    <row r="532" spans="2:22">
      <c r="B532" s="702"/>
      <c r="C532" s="51"/>
      <c r="D532" s="699"/>
      <c r="E532" s="699"/>
      <c r="F532" s="699"/>
      <c r="G532" s="699"/>
      <c r="H532" s="699"/>
      <c r="I532" s="702"/>
      <c r="J532" s="51"/>
      <c r="K532" s="699"/>
      <c r="L532" s="699"/>
      <c r="M532" s="699"/>
      <c r="N532" s="702"/>
      <c r="O532" s="702"/>
      <c r="P532" s="702"/>
      <c r="S532" s="51"/>
      <c r="T532" s="51"/>
      <c r="U532" s="51"/>
      <c r="V532" s="51"/>
    </row>
    <row r="533" spans="2:22">
      <c r="B533" s="702"/>
      <c r="C533" s="51"/>
      <c r="D533" s="699"/>
      <c r="E533" s="699"/>
      <c r="F533" s="699"/>
      <c r="G533" s="699"/>
      <c r="H533" s="699"/>
      <c r="I533" s="702"/>
      <c r="J533" s="51"/>
      <c r="K533" s="699"/>
      <c r="L533" s="699"/>
      <c r="M533" s="699"/>
      <c r="N533" s="702"/>
      <c r="O533" s="702"/>
      <c r="P533" s="702"/>
      <c r="S533" s="51"/>
      <c r="T533" s="51"/>
      <c r="U533" s="51"/>
      <c r="V533" s="51"/>
    </row>
    <row r="534" spans="2:22">
      <c r="B534" s="702"/>
      <c r="C534" s="51"/>
      <c r="D534" s="699"/>
      <c r="E534" s="699"/>
      <c r="F534" s="699"/>
      <c r="G534" s="699"/>
      <c r="H534" s="699"/>
      <c r="I534" s="702"/>
      <c r="J534" s="51"/>
      <c r="K534" s="699"/>
      <c r="L534" s="699"/>
      <c r="M534" s="699"/>
      <c r="N534" s="702"/>
      <c r="O534" s="702"/>
      <c r="P534" s="702"/>
      <c r="S534" s="51"/>
      <c r="T534" s="51"/>
      <c r="U534" s="51"/>
      <c r="V534" s="51"/>
    </row>
    <row r="535" spans="2:22">
      <c r="B535" s="702"/>
      <c r="C535" s="51"/>
      <c r="D535" s="699"/>
      <c r="E535" s="699"/>
      <c r="F535" s="699"/>
      <c r="G535" s="699"/>
      <c r="H535" s="699"/>
      <c r="I535" s="702"/>
      <c r="J535" s="51"/>
      <c r="K535" s="699"/>
      <c r="L535" s="699"/>
      <c r="M535" s="699"/>
      <c r="N535" s="702"/>
      <c r="O535" s="702"/>
      <c r="P535" s="702"/>
      <c r="S535" s="51"/>
      <c r="T535" s="51"/>
      <c r="U535" s="51"/>
      <c r="V535" s="51"/>
    </row>
    <row r="536" spans="2:22">
      <c r="B536" s="702"/>
      <c r="C536" s="51"/>
      <c r="D536" s="699"/>
      <c r="E536" s="699"/>
      <c r="F536" s="699"/>
      <c r="G536" s="699"/>
      <c r="H536" s="699"/>
      <c r="I536" s="702"/>
      <c r="J536" s="51"/>
      <c r="K536" s="699"/>
      <c r="L536" s="699"/>
      <c r="M536" s="699"/>
      <c r="N536" s="702"/>
      <c r="O536" s="702"/>
      <c r="P536" s="702"/>
      <c r="S536" s="51"/>
      <c r="T536" s="51"/>
      <c r="U536" s="51"/>
      <c r="V536" s="51"/>
    </row>
    <row r="537" spans="2:22">
      <c r="B537" s="702"/>
      <c r="C537" s="51"/>
      <c r="D537" s="699"/>
      <c r="E537" s="699"/>
      <c r="F537" s="699"/>
      <c r="G537" s="699"/>
      <c r="H537" s="699"/>
      <c r="I537" s="702"/>
      <c r="J537" s="51"/>
      <c r="K537" s="699"/>
      <c r="L537" s="699"/>
      <c r="M537" s="699"/>
      <c r="N537" s="702"/>
      <c r="O537" s="702"/>
      <c r="P537" s="702"/>
      <c r="S537" s="51"/>
      <c r="T537" s="51"/>
      <c r="U537" s="51"/>
      <c r="V537" s="51"/>
    </row>
    <row r="538" spans="2:22">
      <c r="B538" s="702"/>
      <c r="C538" s="699"/>
      <c r="D538" s="699"/>
      <c r="E538" s="699"/>
      <c r="F538" s="699"/>
      <c r="G538" s="699"/>
      <c r="H538" s="699"/>
      <c r="I538" s="702"/>
      <c r="J538" s="699"/>
      <c r="K538" s="699"/>
      <c r="L538" s="699"/>
      <c r="M538" s="699"/>
      <c r="N538" s="702"/>
      <c r="O538" s="702"/>
      <c r="P538" s="702"/>
      <c r="S538" s="51"/>
      <c r="T538" s="51"/>
      <c r="U538" s="51"/>
      <c r="V538" s="51"/>
    </row>
    <row r="539" spans="2:22">
      <c r="B539" s="702"/>
      <c r="C539" s="699"/>
      <c r="D539" s="699"/>
      <c r="E539" s="699"/>
      <c r="F539" s="699"/>
      <c r="G539" s="699"/>
      <c r="H539" s="699"/>
      <c r="I539" s="702"/>
      <c r="J539" s="699"/>
      <c r="K539" s="699"/>
      <c r="L539" s="699"/>
      <c r="M539" s="699"/>
      <c r="N539" s="702"/>
      <c r="O539" s="702"/>
      <c r="P539" s="702"/>
      <c r="S539" s="51"/>
      <c r="T539" s="51"/>
      <c r="U539" s="51"/>
      <c r="V539" s="51"/>
    </row>
    <row r="540" spans="2:22">
      <c r="B540" s="702"/>
      <c r="C540" s="699"/>
      <c r="D540" s="699"/>
      <c r="E540" s="699"/>
      <c r="F540" s="699"/>
      <c r="G540" s="699"/>
      <c r="H540" s="699"/>
      <c r="I540" s="702"/>
      <c r="J540" s="699"/>
      <c r="K540" s="699"/>
      <c r="L540" s="699"/>
      <c r="M540" s="699"/>
      <c r="N540" s="699"/>
      <c r="O540" s="702"/>
      <c r="P540" s="702"/>
      <c r="S540" s="51"/>
      <c r="T540" s="51"/>
      <c r="U540" s="520"/>
      <c r="V540" s="51"/>
    </row>
    <row r="541" spans="2:22">
      <c r="B541" s="702"/>
      <c r="C541" s="51"/>
      <c r="D541" s="51"/>
      <c r="E541" s="51"/>
      <c r="F541" s="51"/>
      <c r="G541" s="699"/>
      <c r="H541" s="699"/>
      <c r="I541" s="702"/>
      <c r="J541" s="699"/>
      <c r="K541" s="699"/>
      <c r="L541" s="699"/>
      <c r="M541" s="699"/>
      <c r="N541" s="702"/>
      <c r="O541" s="702"/>
      <c r="P541" s="702"/>
      <c r="S541" s="51"/>
      <c r="T541" s="51"/>
      <c r="U541" s="51"/>
      <c r="V541" s="51"/>
    </row>
    <row r="542" spans="2:22">
      <c r="B542" s="702"/>
      <c r="C542" s="51"/>
      <c r="D542" s="51"/>
      <c r="E542" s="51"/>
      <c r="F542" s="51"/>
      <c r="G542" s="699"/>
      <c r="H542" s="699"/>
      <c r="I542" s="702"/>
      <c r="J542" s="699"/>
      <c r="K542" s="699"/>
      <c r="L542" s="699"/>
      <c r="M542" s="699"/>
      <c r="N542" s="702"/>
      <c r="O542" s="702"/>
      <c r="P542" s="702"/>
      <c r="S542" s="51"/>
      <c r="T542" s="51"/>
      <c r="U542" s="51"/>
      <c r="V542" s="51"/>
    </row>
    <row r="543" spans="2:22">
      <c r="B543" s="702"/>
      <c r="C543" s="51"/>
      <c r="D543" s="51"/>
      <c r="E543" s="51"/>
      <c r="F543" s="51"/>
      <c r="G543" s="699"/>
      <c r="H543" s="699"/>
      <c r="I543" s="702"/>
      <c r="J543" s="699"/>
      <c r="K543" s="699"/>
      <c r="L543" s="699"/>
      <c r="M543" s="699"/>
      <c r="N543" s="702"/>
      <c r="O543" s="702"/>
      <c r="P543" s="702"/>
      <c r="S543" s="51"/>
      <c r="T543" s="51"/>
      <c r="U543" s="51"/>
      <c r="V543" s="51"/>
    </row>
    <row r="544" spans="2:22">
      <c r="B544" s="702"/>
      <c r="C544" s="51"/>
      <c r="D544" s="51"/>
      <c r="E544" s="51"/>
      <c r="F544" s="51"/>
      <c r="G544" s="699"/>
      <c r="H544" s="699"/>
      <c r="I544" s="702"/>
      <c r="J544" s="699"/>
      <c r="K544" s="699"/>
      <c r="L544" s="699"/>
      <c r="M544" s="699"/>
      <c r="N544" s="702"/>
      <c r="O544" s="702"/>
      <c r="P544" s="702"/>
      <c r="S544" s="51"/>
      <c r="T544" s="51"/>
      <c r="U544" s="51"/>
      <c r="V544" s="51"/>
    </row>
    <row r="545" spans="2:22">
      <c r="B545" s="702"/>
      <c r="C545" s="51"/>
      <c r="D545" s="51"/>
      <c r="E545" s="51"/>
      <c r="F545" s="51"/>
      <c r="G545" s="699"/>
      <c r="H545" s="699"/>
      <c r="I545" s="702"/>
      <c r="J545" s="699"/>
      <c r="K545" s="699"/>
      <c r="L545" s="699"/>
      <c r="M545" s="699"/>
      <c r="N545" s="702"/>
      <c r="O545" s="702"/>
      <c r="P545" s="702"/>
      <c r="S545" s="51"/>
      <c r="T545" s="51"/>
      <c r="U545" s="51"/>
      <c r="V545" s="51"/>
    </row>
    <row r="546" spans="2:22">
      <c r="B546" s="702"/>
      <c r="C546" s="51"/>
      <c r="D546" s="51"/>
      <c r="E546" s="51"/>
      <c r="F546" s="51"/>
      <c r="G546" s="699"/>
      <c r="H546" s="699"/>
      <c r="I546" s="702"/>
      <c r="J546" s="699"/>
      <c r="K546" s="699"/>
      <c r="L546" s="699"/>
      <c r="M546" s="699"/>
      <c r="N546" s="702"/>
      <c r="O546" s="702"/>
      <c r="P546" s="702"/>
      <c r="S546" s="51"/>
      <c r="T546" s="51"/>
      <c r="U546" s="51"/>
      <c r="V546" s="51"/>
    </row>
    <row r="547" spans="2:22">
      <c r="B547" s="702"/>
      <c r="C547" s="51"/>
      <c r="D547" s="51"/>
      <c r="E547" s="51"/>
      <c r="F547" s="51"/>
      <c r="G547" s="699"/>
      <c r="H547" s="699"/>
      <c r="I547" s="702"/>
      <c r="J547" s="699"/>
      <c r="K547" s="699"/>
      <c r="L547" s="699"/>
      <c r="M547" s="699"/>
      <c r="N547" s="702"/>
      <c r="O547" s="702"/>
      <c r="P547" s="702"/>
      <c r="S547" s="51"/>
      <c r="T547" s="51"/>
      <c r="U547" s="51"/>
      <c r="V547" s="51"/>
    </row>
    <row r="548" spans="2:22">
      <c r="B548" s="702"/>
      <c r="C548" s="699"/>
      <c r="D548" s="699"/>
      <c r="E548" s="699"/>
      <c r="F548" s="699"/>
      <c r="G548" s="699"/>
      <c r="H548" s="699"/>
      <c r="I548" s="702"/>
      <c r="J548" s="699"/>
      <c r="K548" s="699"/>
      <c r="L548" s="699"/>
      <c r="M548" s="699"/>
      <c r="N548" s="702"/>
      <c r="O548" s="702"/>
      <c r="P548" s="702"/>
      <c r="S548" s="51"/>
      <c r="T548" s="51"/>
      <c r="U548" s="51"/>
      <c r="V548" s="51"/>
    </row>
    <row r="549" spans="2:22">
      <c r="B549" s="702"/>
      <c r="C549" s="699"/>
      <c r="D549" s="699"/>
      <c r="E549" s="699"/>
      <c r="F549" s="699"/>
      <c r="G549" s="699"/>
      <c r="H549" s="699"/>
      <c r="I549" s="702"/>
      <c r="J549" s="699"/>
      <c r="K549" s="699"/>
      <c r="L549" s="699"/>
      <c r="M549" s="699"/>
      <c r="N549" s="702"/>
      <c r="O549" s="702"/>
      <c r="P549" s="702"/>
      <c r="S549" s="51"/>
      <c r="T549" s="51"/>
      <c r="U549" s="51"/>
      <c r="V549" s="51"/>
    </row>
    <row r="550" spans="2:22">
      <c r="B550" s="702"/>
      <c r="C550" s="699"/>
      <c r="D550" s="699"/>
      <c r="E550" s="699"/>
      <c r="F550" s="699"/>
      <c r="G550" s="699"/>
      <c r="H550" s="699"/>
      <c r="I550" s="702"/>
      <c r="J550" s="699"/>
      <c r="K550" s="699"/>
      <c r="L550" s="699"/>
      <c r="M550" s="699"/>
      <c r="N550" s="699"/>
      <c r="O550" s="702"/>
      <c r="P550" s="702"/>
      <c r="S550" s="51"/>
      <c r="T550" s="51"/>
      <c r="U550" s="520"/>
      <c r="V550" s="51"/>
    </row>
    <row r="551" spans="2:22">
      <c r="B551" s="702"/>
      <c r="C551" s="51"/>
      <c r="D551" s="51"/>
      <c r="E551" s="51"/>
      <c r="F551" s="51"/>
      <c r="G551" s="702"/>
      <c r="H551" s="702"/>
      <c r="I551" s="702"/>
      <c r="J551" s="702"/>
      <c r="K551" s="702"/>
      <c r="L551" s="702"/>
      <c r="M551" s="702"/>
      <c r="N551" s="702"/>
      <c r="O551" s="702"/>
      <c r="P551" s="702"/>
    </row>
    <row r="552" spans="2:22">
      <c r="B552" s="702"/>
      <c r="C552" s="51"/>
      <c r="D552" s="51"/>
      <c r="E552" s="51"/>
      <c r="F552" s="51"/>
      <c r="G552" s="702"/>
      <c r="H552" s="702"/>
      <c r="I552" s="702"/>
      <c r="J552" s="702"/>
      <c r="K552" s="702"/>
      <c r="L552" s="702"/>
      <c r="M552" s="702"/>
      <c r="N552" s="702"/>
      <c r="O552" s="702"/>
      <c r="P552" s="702"/>
    </row>
    <row r="553" spans="2:22">
      <c r="B553" s="702"/>
      <c r="C553" s="51"/>
      <c r="D553" s="51"/>
      <c r="E553" s="51"/>
      <c r="F553" s="51"/>
      <c r="G553" s="702"/>
      <c r="H553" s="702"/>
      <c r="I553" s="702"/>
      <c r="J553" s="702"/>
      <c r="K553" s="702"/>
      <c r="L553" s="702"/>
      <c r="M553" s="702"/>
      <c r="N553" s="702"/>
      <c r="O553" s="702"/>
      <c r="P553" s="702"/>
    </row>
    <row r="554" spans="2:22">
      <c r="B554" s="702"/>
      <c r="C554" s="51"/>
      <c r="D554" s="51"/>
      <c r="E554" s="51"/>
      <c r="F554" s="51"/>
      <c r="G554" s="702"/>
      <c r="H554" s="702"/>
      <c r="I554" s="702"/>
      <c r="J554" s="702"/>
      <c r="K554" s="702"/>
      <c r="L554" s="702"/>
      <c r="M554" s="702"/>
      <c r="N554" s="702"/>
      <c r="O554" s="702"/>
      <c r="P554" s="702"/>
    </row>
    <row r="555" spans="2:22">
      <c r="B555" s="702"/>
      <c r="C555" s="51"/>
      <c r="D555" s="51"/>
      <c r="E555" s="51"/>
      <c r="F555" s="51"/>
      <c r="G555" s="702"/>
      <c r="H555" s="702"/>
      <c r="I555" s="702"/>
      <c r="J555" s="702"/>
      <c r="K555" s="702"/>
      <c r="L555" s="702"/>
      <c r="M555" s="702"/>
      <c r="N555" s="702"/>
      <c r="O555" s="702"/>
      <c r="P555" s="702"/>
    </row>
    <row r="556" spans="2:22">
      <c r="B556" s="702"/>
      <c r="C556" s="51"/>
      <c r="D556" s="51"/>
      <c r="E556" s="51"/>
      <c r="F556" s="51"/>
      <c r="G556" s="702"/>
      <c r="H556" s="702"/>
      <c r="I556" s="702"/>
      <c r="J556" s="702"/>
      <c r="K556" s="702"/>
      <c r="L556" s="702"/>
      <c r="M556" s="702"/>
      <c r="N556" s="702"/>
      <c r="O556" s="702"/>
      <c r="P556" s="702"/>
    </row>
    <row r="557" spans="2:22">
      <c r="B557" s="702"/>
      <c r="C557" s="51"/>
      <c r="D557" s="51"/>
      <c r="E557" s="51"/>
      <c r="F557" s="51"/>
      <c r="G557" s="702"/>
      <c r="H557" s="702"/>
      <c r="I557" s="702"/>
      <c r="J557" s="702"/>
      <c r="K557" s="702"/>
      <c r="L557" s="702"/>
      <c r="M557" s="702"/>
      <c r="N557" s="702"/>
      <c r="O557" s="702"/>
      <c r="P557" s="702"/>
    </row>
    <row r="558" spans="2:22">
      <c r="B558" s="702"/>
      <c r="C558" s="702"/>
      <c r="D558" s="702"/>
      <c r="E558" s="702"/>
      <c r="F558" s="702"/>
      <c r="G558" s="702"/>
      <c r="H558" s="702"/>
      <c r="I558" s="702"/>
      <c r="J558" s="702"/>
      <c r="K558" s="702"/>
      <c r="L558" s="702"/>
      <c r="M558" s="702"/>
      <c r="N558" s="702"/>
      <c r="O558" s="702"/>
      <c r="P558" s="702"/>
    </row>
    <row r="559" spans="2:22">
      <c r="B559" s="702"/>
      <c r="C559" s="702"/>
      <c r="D559" s="702"/>
      <c r="E559" s="702"/>
      <c r="F559" s="702"/>
      <c r="G559" s="702"/>
      <c r="H559" s="702"/>
      <c r="I559" s="702"/>
      <c r="J559" s="702"/>
      <c r="K559" s="702"/>
      <c r="L559" s="702"/>
      <c r="M559" s="702"/>
      <c r="N559" s="702"/>
      <c r="O559" s="702"/>
      <c r="P559" s="702"/>
    </row>
  </sheetData>
  <pageMargins left="0.5" right="0.5" top="0.5" bottom="0.5" header="0.5" footer="0.5"/>
  <pageSetup scale="10" orientation="landscape" horizontalDpi="4294967293" verticalDpi="4294967293"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transitionEvaluation="1" codeName="Sheet19">
    <pageSetUpPr fitToPage="1"/>
  </sheetPr>
  <dimension ref="A3:Z579"/>
  <sheetViews>
    <sheetView showGridLines="0" zoomScale="75" zoomScaleNormal="75" workbookViewId="0"/>
  </sheetViews>
  <sheetFormatPr defaultColWidth="9.77734375" defaultRowHeight="15"/>
  <cols>
    <col min="2" max="2" width="12.77734375" customWidth="1"/>
    <col min="3" max="3" width="9.77734375" customWidth="1"/>
    <col min="6" max="6" width="9.77734375" customWidth="1"/>
    <col min="8" max="8" width="7.77734375" customWidth="1"/>
    <col min="9" max="9" width="12" customWidth="1"/>
    <col min="10" max="11" width="8.77734375" customWidth="1"/>
    <col min="12" max="12" width="12.44140625" customWidth="1"/>
    <col min="13" max="15" width="8.77734375" customWidth="1"/>
    <col min="16" max="16" width="11.21875" customWidth="1"/>
    <col min="17" max="17" width="8.77734375" customWidth="1"/>
    <col min="18" max="25" width="8.33203125" customWidth="1"/>
    <col min="26" max="29" width="8.77734375" customWidth="1"/>
  </cols>
  <sheetData>
    <row r="3" spans="1:6">
      <c r="A3" t="s">
        <v>138</v>
      </c>
      <c r="F3" s="147" t="s">
        <v>644</v>
      </c>
    </row>
    <row r="4" spans="1:6">
      <c r="A4" s="147" t="s">
        <v>645</v>
      </c>
    </row>
    <row r="6" spans="1:6">
      <c r="A6" t="s">
        <v>139</v>
      </c>
    </row>
    <row r="8" spans="1:6">
      <c r="A8" s="147" t="s">
        <v>646</v>
      </c>
    </row>
    <row r="10" spans="1:6">
      <c r="A10" s="147" t="s">
        <v>647</v>
      </c>
    </row>
    <row r="11" spans="1:6">
      <c r="A11" s="147"/>
    </row>
    <row r="12" spans="1:6">
      <c r="A12" s="147" t="s">
        <v>648</v>
      </c>
    </row>
    <row r="14" spans="1:6">
      <c r="A14" s="147" t="s">
        <v>1128</v>
      </c>
    </row>
    <row r="15" spans="1:6">
      <c r="A15" s="147" t="s">
        <v>1129</v>
      </c>
    </row>
    <row r="17" spans="1:3">
      <c r="A17" t="s">
        <v>140</v>
      </c>
      <c r="C17" t="s">
        <v>141</v>
      </c>
    </row>
    <row r="19" spans="1:3">
      <c r="A19" t="s">
        <v>142</v>
      </c>
      <c r="C19" t="s">
        <v>143</v>
      </c>
    </row>
    <row r="20" spans="1:3">
      <c r="A20" t="s">
        <v>144</v>
      </c>
      <c r="C20" t="s">
        <v>145</v>
      </c>
    </row>
    <row r="21" spans="1:3">
      <c r="A21" t="s">
        <v>146</v>
      </c>
      <c r="C21" t="s">
        <v>147</v>
      </c>
    </row>
    <row r="22" spans="1:3">
      <c r="A22" t="s">
        <v>148</v>
      </c>
      <c r="C22" t="s">
        <v>149</v>
      </c>
    </row>
    <row r="23" spans="1:3">
      <c r="A23" t="s">
        <v>150</v>
      </c>
      <c r="C23" t="s">
        <v>151</v>
      </c>
    </row>
    <row r="24" spans="1:3">
      <c r="A24" t="s">
        <v>152</v>
      </c>
      <c r="C24" t="s">
        <v>153</v>
      </c>
    </row>
    <row r="25" spans="1:3">
      <c r="A25" t="s">
        <v>154</v>
      </c>
      <c r="C25" t="s">
        <v>155</v>
      </c>
    </row>
    <row r="26" spans="1:3">
      <c r="A26" t="s">
        <v>156</v>
      </c>
      <c r="C26" t="s">
        <v>157</v>
      </c>
    </row>
    <row r="27" spans="1:3">
      <c r="A27" t="s">
        <v>158</v>
      </c>
      <c r="C27" t="s">
        <v>159</v>
      </c>
    </row>
    <row r="28" spans="1:3">
      <c r="A28" t="s">
        <v>160</v>
      </c>
      <c r="C28" t="s">
        <v>161</v>
      </c>
    </row>
    <row r="29" spans="1:3">
      <c r="A29" t="s">
        <v>162</v>
      </c>
      <c r="C29" t="s">
        <v>163</v>
      </c>
    </row>
    <row r="30" spans="1:3">
      <c r="A30" t="s">
        <v>164</v>
      </c>
      <c r="C30" t="s">
        <v>165</v>
      </c>
    </row>
    <row r="31" spans="1:3">
      <c r="A31" s="258"/>
    </row>
    <row r="32" spans="1:3">
      <c r="A32" s="147" t="s">
        <v>1130</v>
      </c>
    </row>
    <row r="33" spans="1:9">
      <c r="A33" s="147" t="s">
        <v>649</v>
      </c>
    </row>
    <row r="35" spans="1:9">
      <c r="A35" s="539" t="s">
        <v>853</v>
      </c>
      <c r="B35" s="539" t="s">
        <v>673</v>
      </c>
      <c r="C35" s="285" t="s">
        <v>674</v>
      </c>
    </row>
    <row r="36" spans="1:9">
      <c r="A36" s="539" t="s">
        <v>143</v>
      </c>
      <c r="B36" s="539">
        <v>4</v>
      </c>
      <c r="C36" s="539">
        <v>8</v>
      </c>
      <c r="F36" s="519"/>
    </row>
    <row r="38" spans="1:9">
      <c r="A38" s="262" t="s">
        <v>1131</v>
      </c>
    </row>
    <row r="39" spans="1:9" ht="15" customHeight="1">
      <c r="A39" s="263"/>
      <c r="B39" s="650" t="s">
        <v>650</v>
      </c>
      <c r="C39" s="262" t="s">
        <v>651</v>
      </c>
      <c r="D39" s="263"/>
      <c r="E39" s="263"/>
      <c r="F39" s="263"/>
    </row>
    <row r="40" spans="1:9">
      <c r="A40" s="262"/>
      <c r="B40" s="650" t="s">
        <v>652</v>
      </c>
      <c r="C40" s="262" t="s">
        <v>653</v>
      </c>
      <c r="D40" s="263"/>
      <c r="E40" s="263"/>
      <c r="F40" s="263"/>
    </row>
    <row r="41" spans="1:9">
      <c r="B41" s="650" t="s">
        <v>654</v>
      </c>
      <c r="C41" s="262" t="s">
        <v>655</v>
      </c>
      <c r="D41" s="263"/>
      <c r="E41" s="263"/>
      <c r="F41" s="263"/>
    </row>
    <row r="42" spans="1:9">
      <c r="A42" s="263"/>
      <c r="B42" s="650" t="s">
        <v>656</v>
      </c>
      <c r="C42" s="262" t="s">
        <v>657</v>
      </c>
    </row>
    <row r="43" spans="1:9">
      <c r="B43" s="650" t="s">
        <v>658</v>
      </c>
      <c r="C43" s="262" t="s">
        <v>659</v>
      </c>
    </row>
    <row r="44" spans="1:9">
      <c r="B44" s="650" t="s">
        <v>660</v>
      </c>
      <c r="C44" s="651" t="s">
        <v>661</v>
      </c>
      <c r="I44" s="147"/>
    </row>
    <row r="45" spans="1:9">
      <c r="A45" s="258"/>
      <c r="B45" s="650" t="s">
        <v>942</v>
      </c>
      <c r="C45" s="262" t="s">
        <v>1132</v>
      </c>
    </row>
    <row r="46" spans="1:9">
      <c r="B46" s="650" t="s">
        <v>943</v>
      </c>
      <c r="C46" s="262" t="s">
        <v>952</v>
      </c>
    </row>
    <row r="47" spans="1:9">
      <c r="B47" s="650" t="s">
        <v>927</v>
      </c>
      <c r="C47" s="262" t="s">
        <v>928</v>
      </c>
    </row>
    <row r="48" spans="1:9">
      <c r="B48" s="650" t="s">
        <v>662</v>
      </c>
      <c r="C48" s="651" t="s">
        <v>663</v>
      </c>
    </row>
    <row r="49" spans="1:15">
      <c r="B49" s="265"/>
      <c r="C49" s="265" t="s">
        <v>910</v>
      </c>
    </row>
    <row r="50" spans="1:15">
      <c r="A50" s="264"/>
      <c r="B50" s="265"/>
      <c r="C50" s="265" t="s">
        <v>664</v>
      </c>
    </row>
    <row r="51" spans="1:15">
      <c r="A51" s="264"/>
      <c r="B51" s="650"/>
      <c r="C51" s="265"/>
    </row>
    <row r="52" spans="1:15">
      <c r="A52" s="264"/>
      <c r="B52" s="650"/>
      <c r="C52" s="265"/>
    </row>
    <row r="53" spans="1:15">
      <c r="B53" s="650"/>
      <c r="C53" s="265"/>
    </row>
    <row r="55" spans="1:15">
      <c r="A55" s="652" t="s">
        <v>1051</v>
      </c>
      <c r="B55" s="653"/>
      <c r="C55" s="653"/>
      <c r="D55" s="653"/>
      <c r="E55" s="653"/>
      <c r="F55" s="653"/>
      <c r="G55" s="653"/>
      <c r="H55" s="653"/>
      <c r="I55" s="653"/>
      <c r="J55" s="653"/>
      <c r="K55" s="653"/>
      <c r="L55" s="653"/>
    </row>
    <row r="56" spans="1:15">
      <c r="A56" s="652" t="s">
        <v>1052</v>
      </c>
      <c r="B56" s="653"/>
      <c r="C56" s="653"/>
      <c r="D56" s="653"/>
      <c r="E56" s="653"/>
      <c r="F56" s="653"/>
      <c r="G56" s="653"/>
      <c r="H56" s="653"/>
      <c r="I56" s="653"/>
    </row>
    <row r="57" spans="1:15">
      <c r="A57" s="697"/>
    </row>
    <row r="58" spans="1:15">
      <c r="A58" s="655"/>
      <c r="G58" s="655"/>
      <c r="O58" s="147"/>
    </row>
    <row r="59" spans="1:15">
      <c r="B59" s="656"/>
      <c r="C59" s="656"/>
      <c r="D59" s="656"/>
      <c r="E59" s="656"/>
      <c r="F59" s="656"/>
    </row>
    <row r="60" spans="1:15" ht="15.75" thickBot="1"/>
    <row r="61" spans="1:15" ht="15.75">
      <c r="B61" s="267" t="s">
        <v>665</v>
      </c>
      <c r="C61" s="268" t="s">
        <v>10</v>
      </c>
      <c r="D61" s="268"/>
      <c r="E61" s="268"/>
      <c r="F61" s="269"/>
    </row>
    <row r="62" spans="1:15" ht="15.75">
      <c r="B62" s="270" t="s">
        <v>666</v>
      </c>
      <c r="C62" s="271" t="s">
        <v>1420</v>
      </c>
      <c r="D62" s="271"/>
      <c r="E62" s="271"/>
      <c r="F62" s="272"/>
    </row>
    <row r="63" spans="1:15" ht="16.5" thickBot="1">
      <c r="B63" s="273" t="s">
        <v>667</v>
      </c>
      <c r="C63" s="645">
        <v>43580</v>
      </c>
      <c r="D63" s="274"/>
      <c r="E63" s="274"/>
      <c r="F63" s="275"/>
    </row>
    <row r="64" spans="1:15" ht="15.75">
      <c r="B64" s="135"/>
    </row>
    <row r="65" spans="2:13" ht="15.75">
      <c r="B65" s="135"/>
    </row>
    <row r="66" spans="2:13" ht="16.5" thickBot="1">
      <c r="B66" s="135" t="s">
        <v>653</v>
      </c>
    </row>
    <row r="67" spans="2:13">
      <c r="B67" s="276"/>
      <c r="C67" s="277" t="s">
        <v>668</v>
      </c>
      <c r="D67" s="278"/>
      <c r="E67" s="279"/>
      <c r="F67" s="280"/>
      <c r="G67" s="279" t="s">
        <v>669</v>
      </c>
      <c r="H67" s="280"/>
      <c r="I67" s="281"/>
      <c r="J67" s="280"/>
      <c r="K67" s="280"/>
      <c r="L67" s="278"/>
    </row>
    <row r="68" spans="2:13">
      <c r="B68" s="282"/>
      <c r="C68" s="315" t="s">
        <v>443</v>
      </c>
      <c r="D68" s="283" t="s">
        <v>444</v>
      </c>
      <c r="E68" s="284" t="s">
        <v>670</v>
      </c>
      <c r="F68" s="285"/>
      <c r="G68" s="51"/>
      <c r="H68" s="51"/>
      <c r="I68" s="286" t="s">
        <v>671</v>
      </c>
      <c r="L68" s="287"/>
      <c r="M68" s="51"/>
    </row>
    <row r="69" spans="2:13" ht="15.75" thickBot="1">
      <c r="B69" s="288" t="s">
        <v>63</v>
      </c>
      <c r="C69" s="289" t="s">
        <v>166</v>
      </c>
      <c r="D69" s="290" t="s">
        <v>166</v>
      </c>
      <c r="E69" s="291" t="s">
        <v>167</v>
      </c>
      <c r="F69" s="542" t="s">
        <v>672</v>
      </c>
      <c r="G69" s="542" t="s">
        <v>673</v>
      </c>
      <c r="H69" s="292" t="s">
        <v>674</v>
      </c>
      <c r="I69" s="293" t="s">
        <v>167</v>
      </c>
      <c r="J69" s="542" t="s">
        <v>672</v>
      </c>
      <c r="K69" s="542" t="s">
        <v>673</v>
      </c>
      <c r="L69" s="294" t="s">
        <v>674</v>
      </c>
      <c r="M69" s="285"/>
    </row>
    <row r="70" spans="2:13">
      <c r="B70" s="276" t="s">
        <v>25</v>
      </c>
      <c r="C70" s="560">
        <v>4.5035500000000006</v>
      </c>
      <c r="D70" s="561">
        <v>5.7795200000000007</v>
      </c>
      <c r="E70" s="234">
        <v>3.3588931189642999</v>
      </c>
      <c r="F70" s="234" t="s">
        <v>143</v>
      </c>
      <c r="G70" s="234">
        <v>1</v>
      </c>
      <c r="H70" s="234">
        <v>1</v>
      </c>
      <c r="I70" s="562">
        <v>6.0457454003227999</v>
      </c>
      <c r="J70" s="234" t="s">
        <v>143</v>
      </c>
      <c r="K70" s="234">
        <v>22</v>
      </c>
      <c r="L70" s="563">
        <v>14</v>
      </c>
    </row>
    <row r="71" spans="2:13">
      <c r="B71" s="282" t="s">
        <v>26</v>
      </c>
      <c r="C71" s="564">
        <v>4.59206</v>
      </c>
      <c r="D71" s="565">
        <v>4.1168000000000005</v>
      </c>
      <c r="E71" s="234">
        <v>3.35950232611762</v>
      </c>
      <c r="F71" s="234" t="s">
        <v>143</v>
      </c>
      <c r="G71" s="234">
        <v>1</v>
      </c>
      <c r="H71" s="566">
        <v>1</v>
      </c>
      <c r="I71" s="234">
        <v>5.8677916547987099</v>
      </c>
      <c r="J71" s="234" t="s">
        <v>165</v>
      </c>
      <c r="K71" s="234">
        <v>1</v>
      </c>
      <c r="L71" s="567">
        <v>14</v>
      </c>
    </row>
    <row r="72" spans="2:13">
      <c r="B72" s="282" t="s">
        <v>27</v>
      </c>
      <c r="C72" s="564">
        <v>4.7189799999999993</v>
      </c>
      <c r="D72" s="565">
        <v>3.8406500000000001</v>
      </c>
      <c r="E72" s="234">
        <v>3.38459167480468</v>
      </c>
      <c r="F72" s="234" t="s">
        <v>143</v>
      </c>
      <c r="G72" s="234">
        <v>1</v>
      </c>
      <c r="H72" s="566">
        <v>1</v>
      </c>
      <c r="I72" s="234">
        <v>4.5882699669731899</v>
      </c>
      <c r="J72" s="234" t="s">
        <v>153</v>
      </c>
      <c r="K72" s="234">
        <v>26</v>
      </c>
      <c r="L72" s="567">
        <v>17</v>
      </c>
    </row>
    <row r="73" spans="2:13">
      <c r="B73" s="282" t="s">
        <v>28</v>
      </c>
      <c r="C73" s="564">
        <v>5.1385800000000001</v>
      </c>
      <c r="D73" s="565">
        <v>2.57287</v>
      </c>
      <c r="E73" s="234">
        <v>3.38755356682671</v>
      </c>
      <c r="F73" s="234" t="s">
        <v>143</v>
      </c>
      <c r="G73" s="234">
        <v>1</v>
      </c>
      <c r="H73" s="566">
        <v>1</v>
      </c>
      <c r="I73" s="234">
        <v>3.94938230726454</v>
      </c>
      <c r="J73" s="234" t="s">
        <v>153</v>
      </c>
      <c r="K73" s="234">
        <v>26</v>
      </c>
      <c r="L73" s="567">
        <v>17</v>
      </c>
    </row>
    <row r="74" spans="2:13">
      <c r="B74" s="282" t="s">
        <v>29</v>
      </c>
      <c r="C74" s="564">
        <v>2.6527500000000002</v>
      </c>
      <c r="D74" s="565">
        <v>5.47722</v>
      </c>
      <c r="E74" s="234">
        <v>4.0385408359103696</v>
      </c>
      <c r="F74" s="234" t="s">
        <v>163</v>
      </c>
      <c r="G74" s="234">
        <v>26</v>
      </c>
      <c r="H74" s="566">
        <v>8</v>
      </c>
      <c r="I74" s="234">
        <v>5.9670804511176199</v>
      </c>
      <c r="J74" s="234" t="s">
        <v>143</v>
      </c>
      <c r="K74" s="234">
        <v>22</v>
      </c>
      <c r="L74" s="567">
        <v>14</v>
      </c>
    </row>
    <row r="75" spans="2:13">
      <c r="B75" s="282" t="s">
        <v>31</v>
      </c>
      <c r="C75" s="564">
        <v>0</v>
      </c>
      <c r="D75" s="565">
        <v>4.6323400000000001</v>
      </c>
      <c r="E75" s="234">
        <v>0</v>
      </c>
      <c r="F75" s="234" t="s">
        <v>165</v>
      </c>
      <c r="G75" s="234">
        <v>31</v>
      </c>
      <c r="H75" s="566">
        <v>0</v>
      </c>
      <c r="I75" s="234">
        <v>5.7974970160590198</v>
      </c>
      <c r="J75" s="234" t="s">
        <v>161</v>
      </c>
      <c r="K75" s="234">
        <v>18</v>
      </c>
      <c r="L75" s="567">
        <v>14</v>
      </c>
    </row>
    <row r="76" spans="2:13">
      <c r="B76" s="657">
        <v>660</v>
      </c>
      <c r="C76" s="564">
        <v>3.78966</v>
      </c>
      <c r="D76" s="565">
        <v>2.9662500000000001</v>
      </c>
      <c r="E76" s="234">
        <v>2.9551828257242798</v>
      </c>
      <c r="F76" s="234" t="s">
        <v>143</v>
      </c>
      <c r="G76" s="234">
        <v>1</v>
      </c>
      <c r="H76" s="566">
        <v>1</v>
      </c>
      <c r="I76" s="234">
        <v>3.4574018690321102</v>
      </c>
      <c r="J76" s="234" t="s">
        <v>161</v>
      </c>
      <c r="K76" s="234">
        <v>18</v>
      </c>
      <c r="L76" s="567">
        <v>14</v>
      </c>
    </row>
    <row r="77" spans="2:13">
      <c r="B77" s="657">
        <v>670</v>
      </c>
      <c r="C77" s="564">
        <v>6.1398700000000002</v>
      </c>
      <c r="D77" s="565">
        <v>6.1978</v>
      </c>
      <c r="E77" s="234">
        <v>4.2209647454155803</v>
      </c>
      <c r="F77" s="234" t="s">
        <v>163</v>
      </c>
      <c r="G77" s="234">
        <v>26</v>
      </c>
      <c r="H77" s="566">
        <v>8</v>
      </c>
      <c r="I77" s="234">
        <v>6.40130605061848</v>
      </c>
      <c r="J77" s="234" t="s">
        <v>161</v>
      </c>
      <c r="K77" s="234">
        <v>18</v>
      </c>
      <c r="L77" s="567">
        <v>14</v>
      </c>
    </row>
    <row r="78" spans="2:13">
      <c r="B78" s="657">
        <v>680</v>
      </c>
      <c r="C78" s="564">
        <v>2.2862600000000004</v>
      </c>
      <c r="D78" s="565">
        <v>6.3097500000000002</v>
      </c>
      <c r="E78" s="234">
        <v>2.11471997578938</v>
      </c>
      <c r="F78" s="234" t="s">
        <v>163</v>
      </c>
      <c r="G78" s="234">
        <v>26</v>
      </c>
      <c r="H78" s="566">
        <v>8</v>
      </c>
      <c r="I78" s="234">
        <v>6.5566018422444596</v>
      </c>
      <c r="J78" s="234" t="s">
        <v>143</v>
      </c>
      <c r="K78" s="234">
        <v>22</v>
      </c>
      <c r="L78" s="567">
        <v>14</v>
      </c>
    </row>
    <row r="79" spans="2:13">
      <c r="B79" s="657">
        <v>685</v>
      </c>
      <c r="C79" s="564">
        <v>5.0421700000000005</v>
      </c>
      <c r="D79" s="565">
        <v>8.8512900000000005</v>
      </c>
      <c r="E79" s="234">
        <v>3.3744270663791198</v>
      </c>
      <c r="F79" s="234" t="s">
        <v>143</v>
      </c>
      <c r="G79" s="234">
        <v>1</v>
      </c>
      <c r="H79" s="566">
        <v>1</v>
      </c>
      <c r="I79" s="234">
        <v>6.8674376424153598</v>
      </c>
      <c r="J79" s="234" t="s">
        <v>143</v>
      </c>
      <c r="K79" s="234">
        <v>22</v>
      </c>
      <c r="L79" s="567">
        <v>14</v>
      </c>
    </row>
    <row r="80" spans="2:13">
      <c r="B80" s="657">
        <v>695</v>
      </c>
      <c r="C80" s="564">
        <v>2.89174</v>
      </c>
      <c r="D80" s="565">
        <v>9.0390699999999988</v>
      </c>
      <c r="E80" s="234">
        <v>2.11771001180013</v>
      </c>
      <c r="F80" s="234" t="s">
        <v>163</v>
      </c>
      <c r="G80" s="234">
        <v>26</v>
      </c>
      <c r="H80" s="566">
        <v>8</v>
      </c>
      <c r="I80" s="234">
        <v>7.17515462239583</v>
      </c>
      <c r="J80" s="234" t="s">
        <v>143</v>
      </c>
      <c r="K80" s="234">
        <v>22</v>
      </c>
      <c r="L80" s="567">
        <v>14</v>
      </c>
    </row>
    <row r="81" spans="2:12">
      <c r="B81" s="282" t="s">
        <v>32</v>
      </c>
      <c r="C81" s="564">
        <v>1.81403</v>
      </c>
      <c r="D81" s="565">
        <v>2.2671300000000003</v>
      </c>
      <c r="E81" s="234">
        <v>2.7784780883789</v>
      </c>
      <c r="F81" s="234" t="s">
        <v>145</v>
      </c>
      <c r="G81" s="234">
        <v>9</v>
      </c>
      <c r="H81" s="566">
        <v>7</v>
      </c>
      <c r="I81" s="234">
        <v>2.9400681135389499</v>
      </c>
      <c r="J81" s="234" t="s">
        <v>161</v>
      </c>
      <c r="K81" s="234">
        <v>1</v>
      </c>
      <c r="L81" s="567">
        <v>14</v>
      </c>
    </row>
    <row r="82" spans="2:12">
      <c r="B82" s="282" t="s">
        <v>33</v>
      </c>
      <c r="C82" s="564">
        <v>2.1317900000000001</v>
      </c>
      <c r="D82" s="565">
        <v>1.1908599999999998</v>
      </c>
      <c r="E82" s="234">
        <v>2.79919477674696</v>
      </c>
      <c r="F82" s="234" t="s">
        <v>145</v>
      </c>
      <c r="G82" s="234">
        <v>9</v>
      </c>
      <c r="H82" s="566">
        <v>6</v>
      </c>
      <c r="I82" s="234">
        <v>2.0810352071126301</v>
      </c>
      <c r="J82" s="234" t="s">
        <v>161</v>
      </c>
      <c r="K82" s="234">
        <v>12</v>
      </c>
      <c r="L82" s="567">
        <v>15</v>
      </c>
    </row>
    <row r="83" spans="2:12">
      <c r="B83" s="282" t="s">
        <v>34</v>
      </c>
      <c r="C83" s="564">
        <v>3.6067</v>
      </c>
      <c r="D83" s="565">
        <v>2.54887</v>
      </c>
      <c r="E83" s="234">
        <v>2.8642742665608698</v>
      </c>
      <c r="F83" s="234" t="s">
        <v>145</v>
      </c>
      <c r="G83" s="234">
        <v>9</v>
      </c>
      <c r="H83" s="566">
        <v>6</v>
      </c>
      <c r="I83" s="234">
        <v>3.1541475338406002</v>
      </c>
      <c r="J83" s="234" t="s">
        <v>153</v>
      </c>
      <c r="K83" s="234">
        <v>26</v>
      </c>
      <c r="L83" s="567">
        <v>18</v>
      </c>
    </row>
    <row r="84" spans="2:12">
      <c r="B84" s="282" t="s">
        <v>35</v>
      </c>
      <c r="C84" s="564">
        <v>4.3841000000000001</v>
      </c>
      <c r="D84" s="565">
        <v>1.6717599999999999</v>
      </c>
      <c r="E84" s="234">
        <v>2.9004143524169899</v>
      </c>
      <c r="F84" s="234" t="s">
        <v>145</v>
      </c>
      <c r="G84" s="234">
        <v>9</v>
      </c>
      <c r="H84" s="566">
        <v>6</v>
      </c>
      <c r="I84" s="234">
        <v>2.6131126064724302</v>
      </c>
      <c r="J84" s="234" t="s">
        <v>153</v>
      </c>
      <c r="K84" s="234">
        <v>26</v>
      </c>
      <c r="L84" s="567">
        <v>18</v>
      </c>
    </row>
    <row r="85" spans="2:12">
      <c r="B85" s="282" t="s">
        <v>36</v>
      </c>
      <c r="C85" s="564">
        <v>1.16913</v>
      </c>
      <c r="D85" s="565">
        <v>2.2034600000000002</v>
      </c>
      <c r="E85" s="234">
        <v>3.4048239898681598</v>
      </c>
      <c r="F85" s="234" t="s">
        <v>143</v>
      </c>
      <c r="G85" s="234">
        <v>1</v>
      </c>
      <c r="H85" s="566">
        <v>9</v>
      </c>
      <c r="I85" s="234">
        <v>2.93762027316623</v>
      </c>
      <c r="J85" s="234" t="s">
        <v>161</v>
      </c>
      <c r="K85" s="234">
        <v>1</v>
      </c>
      <c r="L85" s="567">
        <v>14</v>
      </c>
    </row>
    <row r="86" spans="2:12">
      <c r="B86" s="282" t="s">
        <v>37</v>
      </c>
      <c r="C86" s="564">
        <v>0</v>
      </c>
      <c r="D86" s="565">
        <v>0.64162199999999991</v>
      </c>
      <c r="E86" s="234">
        <v>0</v>
      </c>
      <c r="F86" s="234" t="s">
        <v>165</v>
      </c>
      <c r="G86" s="234">
        <v>31</v>
      </c>
      <c r="H86" s="566">
        <v>0</v>
      </c>
      <c r="I86" s="234">
        <v>2.2363849046495199</v>
      </c>
      <c r="J86" s="234" t="s">
        <v>159</v>
      </c>
      <c r="K86" s="234">
        <v>11</v>
      </c>
      <c r="L86" s="567">
        <v>15</v>
      </c>
    </row>
    <row r="87" spans="2:12">
      <c r="B87" s="282" t="s">
        <v>38</v>
      </c>
      <c r="C87" s="564">
        <v>2.85954</v>
      </c>
      <c r="D87" s="565">
        <v>0.78895799999999994</v>
      </c>
      <c r="E87" s="234">
        <v>2.3004019216716798</v>
      </c>
      <c r="F87" s="234" t="s">
        <v>145</v>
      </c>
      <c r="G87" s="234">
        <v>9</v>
      </c>
      <c r="H87" s="566">
        <v>6</v>
      </c>
      <c r="I87" s="234">
        <v>1.3384872894175199</v>
      </c>
      <c r="J87" s="234" t="s">
        <v>153</v>
      </c>
      <c r="K87" s="234">
        <v>26</v>
      </c>
      <c r="L87" s="567">
        <v>17</v>
      </c>
    </row>
    <row r="88" spans="2:12">
      <c r="B88" s="657">
        <v>980</v>
      </c>
      <c r="C88" s="564">
        <v>0.45047100000000001</v>
      </c>
      <c r="D88" s="565">
        <v>3.5185399999999998</v>
      </c>
      <c r="E88" s="234">
        <v>1.59213858710394</v>
      </c>
      <c r="F88" s="234" t="s">
        <v>145</v>
      </c>
      <c r="G88" s="234">
        <v>9</v>
      </c>
      <c r="H88" s="566">
        <v>7</v>
      </c>
      <c r="I88" s="234">
        <v>3.3125546603732601</v>
      </c>
      <c r="J88" s="234" t="s">
        <v>161</v>
      </c>
      <c r="K88" s="234">
        <v>12</v>
      </c>
      <c r="L88" s="567">
        <v>14</v>
      </c>
    </row>
    <row r="89" spans="2:12">
      <c r="B89" s="657">
        <v>985</v>
      </c>
      <c r="C89" s="564">
        <v>2.5364100000000001</v>
      </c>
      <c r="D89" s="565">
        <v>6.1134599999999999</v>
      </c>
      <c r="E89" s="234">
        <v>2.7854405127631199</v>
      </c>
      <c r="F89" s="234" t="s">
        <v>145</v>
      </c>
      <c r="G89" s="234">
        <v>9</v>
      </c>
      <c r="H89" s="566">
        <v>6</v>
      </c>
      <c r="I89" s="234">
        <v>3.88470724317762</v>
      </c>
      <c r="J89" s="234" t="s">
        <v>161</v>
      </c>
      <c r="K89" s="234">
        <v>1</v>
      </c>
      <c r="L89" s="567">
        <v>14</v>
      </c>
    </row>
    <row r="90" spans="2:12">
      <c r="B90" s="657">
        <v>995</v>
      </c>
      <c r="C90" s="564">
        <v>1.07704</v>
      </c>
      <c r="D90" s="565">
        <v>7.0637799999999995</v>
      </c>
      <c r="E90" s="234">
        <v>1.6619847530788801</v>
      </c>
      <c r="F90" s="234" t="s">
        <v>145</v>
      </c>
      <c r="G90" s="234">
        <v>9</v>
      </c>
      <c r="H90" s="566">
        <v>6</v>
      </c>
      <c r="I90" s="234">
        <v>4.1149119144015804</v>
      </c>
      <c r="J90" s="234" t="s">
        <v>143</v>
      </c>
      <c r="K90" s="234">
        <v>22</v>
      </c>
      <c r="L90" s="567">
        <v>15</v>
      </c>
    </row>
    <row r="91" spans="2:12">
      <c r="B91" s="282" t="s">
        <v>40</v>
      </c>
      <c r="C91" s="564">
        <v>4.0939399999999999</v>
      </c>
      <c r="D91" s="565">
        <v>0.591534</v>
      </c>
      <c r="E91" s="234">
        <v>1.7959217834472601</v>
      </c>
      <c r="F91" s="234" t="s">
        <v>143</v>
      </c>
      <c r="G91" s="234">
        <v>1</v>
      </c>
      <c r="H91" s="566">
        <v>1</v>
      </c>
      <c r="I91" s="234">
        <v>0.99351320902506501</v>
      </c>
      <c r="J91" s="234" t="s">
        <v>153</v>
      </c>
      <c r="K91" s="234">
        <v>26</v>
      </c>
      <c r="L91" s="567">
        <v>17</v>
      </c>
    </row>
    <row r="92" spans="2:12">
      <c r="B92" s="282" t="s">
        <v>41</v>
      </c>
      <c r="C92" s="564">
        <v>5.1428799999999999</v>
      </c>
      <c r="D92" s="565">
        <v>0.78844399999999992</v>
      </c>
      <c r="E92" s="234">
        <v>2.3527250840928802</v>
      </c>
      <c r="F92" s="234" t="s">
        <v>163</v>
      </c>
      <c r="G92" s="234">
        <v>26</v>
      </c>
      <c r="H92" s="566">
        <v>8</v>
      </c>
      <c r="I92" s="234">
        <v>1.2589249674479099</v>
      </c>
      <c r="J92" s="234" t="s">
        <v>153</v>
      </c>
      <c r="K92" s="234">
        <v>26</v>
      </c>
      <c r="L92" s="567">
        <v>17</v>
      </c>
    </row>
    <row r="93" spans="2:12">
      <c r="B93" s="282" t="s">
        <v>42</v>
      </c>
      <c r="C93" s="564">
        <v>6.4294899999999995</v>
      </c>
      <c r="D93" s="565">
        <v>0.45918300000000001</v>
      </c>
      <c r="E93" s="234">
        <v>2.7497890896267299</v>
      </c>
      <c r="F93" s="234" t="s">
        <v>143</v>
      </c>
      <c r="G93" s="234">
        <v>1</v>
      </c>
      <c r="H93" s="566">
        <v>1</v>
      </c>
      <c r="I93" s="234">
        <v>0.88415934244791605</v>
      </c>
      <c r="J93" s="234" t="s">
        <v>153</v>
      </c>
      <c r="K93" s="234">
        <v>26</v>
      </c>
      <c r="L93" s="567">
        <v>18</v>
      </c>
    </row>
    <row r="94" spans="2:12">
      <c r="B94" s="282" t="s">
        <v>43</v>
      </c>
      <c r="C94" s="564">
        <v>5.44339</v>
      </c>
      <c r="D94" s="565">
        <v>0.850468</v>
      </c>
      <c r="E94" s="234">
        <v>2.4893733554416202</v>
      </c>
      <c r="F94" s="234" t="s">
        <v>163</v>
      </c>
      <c r="G94" s="234">
        <v>26</v>
      </c>
      <c r="H94" s="566">
        <v>8</v>
      </c>
      <c r="I94" s="234">
        <v>1.35210111829969</v>
      </c>
      <c r="J94" s="234" t="s">
        <v>153</v>
      </c>
      <c r="K94" s="234">
        <v>26</v>
      </c>
      <c r="L94" s="567">
        <v>17</v>
      </c>
    </row>
    <row r="95" spans="2:12">
      <c r="B95" s="282" t="s">
        <v>44</v>
      </c>
      <c r="C95" s="564">
        <v>6.8678299999999997</v>
      </c>
      <c r="D95" s="565">
        <v>0.49765799999999999</v>
      </c>
      <c r="E95" s="234">
        <v>2.87857374403211</v>
      </c>
      <c r="F95" s="234" t="s">
        <v>143</v>
      </c>
      <c r="G95" s="234">
        <v>1</v>
      </c>
      <c r="H95" s="566">
        <v>1</v>
      </c>
      <c r="I95" s="234">
        <v>0.96800797356499502</v>
      </c>
      <c r="J95" s="234" t="s">
        <v>153</v>
      </c>
      <c r="K95" s="234">
        <v>26</v>
      </c>
      <c r="L95" s="567">
        <v>18</v>
      </c>
    </row>
    <row r="96" spans="2:12">
      <c r="B96" s="282" t="s">
        <v>45</v>
      </c>
      <c r="C96" s="564">
        <v>10.234299999999999</v>
      </c>
      <c r="D96" s="565">
        <v>0.89663800000000005</v>
      </c>
      <c r="E96" s="234">
        <v>4.3152973175048803</v>
      </c>
      <c r="F96" s="234" t="s">
        <v>143</v>
      </c>
      <c r="G96" s="234">
        <v>1</v>
      </c>
      <c r="H96" s="566">
        <v>1</v>
      </c>
      <c r="I96" s="234">
        <v>1.6935563998752099</v>
      </c>
      <c r="J96" s="234" t="s">
        <v>153</v>
      </c>
      <c r="K96" s="234">
        <v>26</v>
      </c>
      <c r="L96" s="567">
        <v>17</v>
      </c>
    </row>
    <row r="97" spans="2:12">
      <c r="B97" s="282" t="s">
        <v>47</v>
      </c>
      <c r="C97" s="564">
        <v>5.6571999999999996</v>
      </c>
      <c r="D97" s="565">
        <v>0.83377599999999996</v>
      </c>
      <c r="E97" s="234">
        <v>2.69309289720323</v>
      </c>
      <c r="F97" s="234" t="s">
        <v>143</v>
      </c>
      <c r="G97" s="234">
        <v>1</v>
      </c>
      <c r="H97" s="566">
        <v>1</v>
      </c>
      <c r="I97" s="234">
        <v>1.14958040873209</v>
      </c>
      <c r="J97" s="234" t="s">
        <v>153</v>
      </c>
      <c r="K97" s="234">
        <v>26</v>
      </c>
      <c r="L97" s="567">
        <v>18</v>
      </c>
    </row>
    <row r="98" spans="2:12">
      <c r="B98" s="282" t="s">
        <v>48</v>
      </c>
      <c r="C98" s="564">
        <v>5.1047399999999996</v>
      </c>
      <c r="D98" s="565">
        <v>2.9038400000000002</v>
      </c>
      <c r="E98" s="234">
        <v>2.87436033460828</v>
      </c>
      <c r="F98" s="234" t="s">
        <v>143</v>
      </c>
      <c r="G98" s="234">
        <v>1</v>
      </c>
      <c r="H98" s="566">
        <v>1</v>
      </c>
      <c r="I98" s="234">
        <v>2.6879980892605202</v>
      </c>
      <c r="J98" s="234" t="s">
        <v>159</v>
      </c>
      <c r="K98" s="234">
        <v>12</v>
      </c>
      <c r="L98" s="567">
        <v>14</v>
      </c>
    </row>
    <row r="99" spans="2:12">
      <c r="B99" s="282" t="s">
        <v>49</v>
      </c>
      <c r="C99" s="564">
        <v>4.6311599999999995</v>
      </c>
      <c r="D99" s="565">
        <v>7.2885</v>
      </c>
      <c r="E99" s="234">
        <v>2.84324043273925</v>
      </c>
      <c r="F99" s="234" t="s">
        <v>143</v>
      </c>
      <c r="G99" s="234">
        <v>1</v>
      </c>
      <c r="H99" s="566">
        <v>2</v>
      </c>
      <c r="I99" s="234">
        <v>6.6374809773762999</v>
      </c>
      <c r="J99" s="234" t="s">
        <v>143</v>
      </c>
      <c r="K99" s="234">
        <v>22</v>
      </c>
      <c r="L99" s="567">
        <v>14</v>
      </c>
    </row>
    <row r="100" spans="2:12">
      <c r="B100" s="282" t="s">
        <v>50</v>
      </c>
      <c r="C100" s="564">
        <v>4.8698900000000007</v>
      </c>
      <c r="D100" s="565">
        <v>4.8081300000000002</v>
      </c>
      <c r="E100" s="234">
        <v>2.8486814286973701</v>
      </c>
      <c r="F100" s="234" t="s">
        <v>143</v>
      </c>
      <c r="G100" s="234">
        <v>1</v>
      </c>
      <c r="H100" s="566">
        <v>1</v>
      </c>
      <c r="I100" s="234">
        <v>4.39991748385959</v>
      </c>
      <c r="J100" s="234" t="s">
        <v>143</v>
      </c>
      <c r="K100" s="234">
        <v>22</v>
      </c>
      <c r="L100" s="567">
        <v>14</v>
      </c>
    </row>
    <row r="101" spans="2:12">
      <c r="B101" s="282" t="s">
        <v>51</v>
      </c>
      <c r="C101" s="564">
        <v>4.72478</v>
      </c>
      <c r="D101" s="565">
        <v>5.4612400000000001</v>
      </c>
      <c r="E101" s="234">
        <v>2.8434064907497798</v>
      </c>
      <c r="F101" s="234" t="s">
        <v>143</v>
      </c>
      <c r="G101" s="234">
        <v>1</v>
      </c>
      <c r="H101" s="566">
        <v>2</v>
      </c>
      <c r="I101" s="234">
        <v>6.4019089338514501</v>
      </c>
      <c r="J101" s="234" t="s">
        <v>143</v>
      </c>
      <c r="K101" s="234">
        <v>22</v>
      </c>
      <c r="L101" s="567">
        <v>14</v>
      </c>
    </row>
    <row r="102" spans="2:12">
      <c r="B102" s="282" t="s">
        <v>52</v>
      </c>
      <c r="C102" s="564">
        <v>4.7256299999999998</v>
      </c>
      <c r="D102" s="565">
        <v>4.9129700000000005</v>
      </c>
      <c r="E102" s="234">
        <v>2.8536481475829998</v>
      </c>
      <c r="F102" s="234" t="s">
        <v>143</v>
      </c>
      <c r="G102" s="234">
        <v>1</v>
      </c>
      <c r="H102" s="566">
        <v>1</v>
      </c>
      <c r="I102" s="234">
        <v>4.2782425435384104</v>
      </c>
      <c r="J102" s="234" t="s">
        <v>153</v>
      </c>
      <c r="K102" s="234">
        <v>26</v>
      </c>
      <c r="L102" s="567">
        <v>17</v>
      </c>
    </row>
    <row r="103" spans="2:12">
      <c r="B103" s="282" t="s">
        <v>53</v>
      </c>
      <c r="C103" s="564">
        <v>5.1625800000000002</v>
      </c>
      <c r="D103" s="565">
        <v>3.3242399999999996</v>
      </c>
      <c r="E103" s="234">
        <v>2.85631058586968</v>
      </c>
      <c r="F103" s="234" t="s">
        <v>143</v>
      </c>
      <c r="G103" s="234">
        <v>1</v>
      </c>
      <c r="H103" s="566">
        <v>1</v>
      </c>
      <c r="I103" s="234">
        <v>3.70145388285319</v>
      </c>
      <c r="J103" s="234" t="s">
        <v>153</v>
      </c>
      <c r="K103" s="234">
        <v>26</v>
      </c>
      <c r="L103" s="567">
        <v>18</v>
      </c>
    </row>
    <row r="104" spans="2:12">
      <c r="B104" s="282" t="s">
        <v>54</v>
      </c>
      <c r="C104" s="564">
        <v>4.0311300000000001</v>
      </c>
      <c r="D104" s="565">
        <v>4.7877399999999994</v>
      </c>
      <c r="E104" s="234">
        <v>2.8335166168212802</v>
      </c>
      <c r="F104" s="234" t="s">
        <v>143</v>
      </c>
      <c r="G104" s="234">
        <v>1</v>
      </c>
      <c r="H104" s="566">
        <v>2</v>
      </c>
      <c r="I104" s="234">
        <v>5.9494192335340701</v>
      </c>
      <c r="J104" s="234" t="s">
        <v>143</v>
      </c>
      <c r="K104" s="234">
        <v>22</v>
      </c>
      <c r="L104" s="567">
        <v>14</v>
      </c>
    </row>
    <row r="105" spans="2:12">
      <c r="B105" s="282" t="s">
        <v>55</v>
      </c>
      <c r="C105" s="564">
        <v>4.9080500000000002</v>
      </c>
      <c r="D105" s="565">
        <v>3.5161699999999999E-3</v>
      </c>
      <c r="E105" s="234">
        <v>2.16134238349066</v>
      </c>
      <c r="F105" s="234" t="s">
        <v>143</v>
      </c>
      <c r="G105" s="234">
        <v>1</v>
      </c>
      <c r="H105" s="566">
        <v>2</v>
      </c>
      <c r="I105" s="234">
        <v>0.26520335727267702</v>
      </c>
      <c r="J105" s="234" t="s">
        <v>153</v>
      </c>
      <c r="K105" s="234">
        <v>14</v>
      </c>
      <c r="L105" s="567">
        <v>18</v>
      </c>
    </row>
    <row r="106" spans="2:12">
      <c r="B106" s="282" t="s">
        <v>56</v>
      </c>
      <c r="C106" s="564">
        <v>6.7691999999999997</v>
      </c>
      <c r="D106" s="565">
        <v>1.26829E-2</v>
      </c>
      <c r="E106" s="234">
        <v>2.87857374403211</v>
      </c>
      <c r="F106" s="234" t="s">
        <v>143</v>
      </c>
      <c r="G106" s="234">
        <v>1</v>
      </c>
      <c r="H106" s="566">
        <v>1</v>
      </c>
      <c r="I106" s="234">
        <v>0.37198513454861099</v>
      </c>
      <c r="J106" s="234" t="s">
        <v>153</v>
      </c>
      <c r="K106" s="234">
        <v>14</v>
      </c>
      <c r="L106" s="567">
        <v>17</v>
      </c>
    </row>
    <row r="107" spans="2:12">
      <c r="B107" s="282" t="s">
        <v>57</v>
      </c>
      <c r="C107" s="564">
        <v>8.4449300000000012</v>
      </c>
      <c r="D107" s="565">
        <v>3.5119600000000001E-2</v>
      </c>
      <c r="E107" s="234">
        <v>3.59693553500705</v>
      </c>
      <c r="F107" s="234" t="s">
        <v>143</v>
      </c>
      <c r="G107" s="234">
        <v>1</v>
      </c>
      <c r="H107" s="566">
        <v>1</v>
      </c>
      <c r="I107" s="234">
        <v>0.60368342929416197</v>
      </c>
      <c r="J107" s="234" t="s">
        <v>153</v>
      </c>
      <c r="K107" s="234">
        <v>26</v>
      </c>
      <c r="L107" s="567">
        <v>18</v>
      </c>
    </row>
    <row r="108" spans="2:12">
      <c r="B108" s="282" t="s">
        <v>58</v>
      </c>
      <c r="C108" s="564">
        <v>7.2363500000000007</v>
      </c>
      <c r="D108" s="565">
        <v>0.10943600000000001</v>
      </c>
      <c r="E108" s="234">
        <v>3.4114546881781602</v>
      </c>
      <c r="F108" s="234" t="s">
        <v>143</v>
      </c>
      <c r="G108" s="234">
        <v>1</v>
      </c>
      <c r="H108" s="566">
        <v>1</v>
      </c>
      <c r="I108" s="234">
        <v>0.81407464769151405</v>
      </c>
      <c r="J108" s="234" t="s">
        <v>153</v>
      </c>
      <c r="K108" s="234">
        <v>26</v>
      </c>
      <c r="L108" s="567">
        <v>18</v>
      </c>
    </row>
    <row r="109" spans="2:12">
      <c r="B109" s="282" t="s">
        <v>59</v>
      </c>
      <c r="C109" s="564">
        <v>5.85053</v>
      </c>
      <c r="D109" s="565">
        <v>0.73902200000000007</v>
      </c>
      <c r="E109" s="234">
        <v>3.4088163926866302</v>
      </c>
      <c r="F109" s="234" t="s">
        <v>143</v>
      </c>
      <c r="G109" s="234">
        <v>1</v>
      </c>
      <c r="H109" s="566">
        <v>1</v>
      </c>
      <c r="I109" s="234">
        <v>1.7040815819634301</v>
      </c>
      <c r="J109" s="234" t="s">
        <v>153</v>
      </c>
      <c r="K109" s="234">
        <v>26</v>
      </c>
      <c r="L109" s="567">
        <v>15</v>
      </c>
    </row>
    <row r="110" spans="2:12">
      <c r="B110" s="282" t="s">
        <v>60</v>
      </c>
      <c r="C110" s="564">
        <v>4.7206800000000007</v>
      </c>
      <c r="D110" s="565">
        <v>3.7411599999999998</v>
      </c>
      <c r="E110" s="234">
        <v>3.3742920091417101</v>
      </c>
      <c r="F110" s="234" t="s">
        <v>143</v>
      </c>
      <c r="G110" s="234">
        <v>1</v>
      </c>
      <c r="H110" s="566">
        <v>1</v>
      </c>
      <c r="I110" s="234">
        <v>4.30757893880208</v>
      </c>
      <c r="J110" s="234" t="s">
        <v>161</v>
      </c>
      <c r="K110" s="234">
        <v>18</v>
      </c>
      <c r="L110" s="567">
        <v>14</v>
      </c>
    </row>
    <row r="111" spans="2:12">
      <c r="B111" s="657">
        <v>450</v>
      </c>
      <c r="C111" s="564">
        <v>3.8709099999999999</v>
      </c>
      <c r="D111" s="565">
        <v>6.5306999999999995</v>
      </c>
      <c r="E111" s="234">
        <v>3.0373133511013402</v>
      </c>
      <c r="F111" s="234" t="s">
        <v>143</v>
      </c>
      <c r="G111" s="234">
        <v>1</v>
      </c>
      <c r="H111" s="566">
        <v>1</v>
      </c>
      <c r="I111" s="234">
        <v>6.3134366353352798</v>
      </c>
      <c r="J111" s="234" t="s">
        <v>143</v>
      </c>
      <c r="K111" s="234">
        <v>22</v>
      </c>
      <c r="L111" s="567">
        <v>14</v>
      </c>
    </row>
    <row r="112" spans="2:12">
      <c r="B112" s="657">
        <v>460</v>
      </c>
      <c r="C112" s="564">
        <v>4.2897700000000007</v>
      </c>
      <c r="D112" s="565">
        <v>6.2433500000000004</v>
      </c>
      <c r="E112" s="234">
        <v>3.1596695031060098</v>
      </c>
      <c r="F112" s="234" t="s">
        <v>143</v>
      </c>
      <c r="G112" s="234">
        <v>1</v>
      </c>
      <c r="H112" s="566">
        <v>1</v>
      </c>
      <c r="I112" s="234">
        <v>6.0689475335015102</v>
      </c>
      <c r="J112" s="234" t="s">
        <v>143</v>
      </c>
      <c r="K112" s="234">
        <v>22</v>
      </c>
      <c r="L112" s="567">
        <v>14</v>
      </c>
    </row>
    <row r="113" spans="2:12">
      <c r="B113" s="657">
        <v>470</v>
      </c>
      <c r="C113" s="564">
        <v>4.0746199999999995</v>
      </c>
      <c r="D113" s="565">
        <v>6.0558900000000007</v>
      </c>
      <c r="E113" s="234">
        <v>3.23149207221137</v>
      </c>
      <c r="F113" s="234" t="s">
        <v>143</v>
      </c>
      <c r="G113" s="234">
        <v>1</v>
      </c>
      <c r="H113" s="566">
        <v>1</v>
      </c>
      <c r="I113" s="234">
        <v>6.3199950663248599</v>
      </c>
      <c r="J113" s="234" t="s">
        <v>143</v>
      </c>
      <c r="K113" s="234">
        <v>22</v>
      </c>
      <c r="L113" s="567">
        <v>14</v>
      </c>
    </row>
    <row r="114" spans="2:12">
      <c r="B114" s="282" t="s">
        <v>61</v>
      </c>
      <c r="C114" s="564">
        <v>5.3694600000000001</v>
      </c>
      <c r="D114" s="565">
        <v>0.28208100000000003</v>
      </c>
      <c r="E114" s="234">
        <v>2.9669459872775601</v>
      </c>
      <c r="F114" s="234" t="s">
        <v>145</v>
      </c>
      <c r="G114" s="234">
        <v>9</v>
      </c>
      <c r="H114" s="566">
        <v>6</v>
      </c>
      <c r="I114" s="234">
        <v>0.935589786105685</v>
      </c>
      <c r="J114" s="234" t="s">
        <v>157</v>
      </c>
      <c r="K114" s="234">
        <v>5</v>
      </c>
      <c r="L114" s="567">
        <v>15</v>
      </c>
    </row>
    <row r="115" spans="2:12" ht="15.75" thickBot="1">
      <c r="B115" s="288" t="s">
        <v>62</v>
      </c>
      <c r="C115" s="568">
        <v>2.60975</v>
      </c>
      <c r="D115" s="569">
        <v>1.2945199999999999</v>
      </c>
      <c r="E115" s="568">
        <v>2.8446552870008599</v>
      </c>
      <c r="F115" s="570" t="s">
        <v>145</v>
      </c>
      <c r="G115" s="570">
        <v>9</v>
      </c>
      <c r="H115" s="571">
        <v>6</v>
      </c>
      <c r="I115" s="570">
        <v>2.1128708818223698</v>
      </c>
      <c r="J115" s="570" t="s">
        <v>159</v>
      </c>
      <c r="K115" s="570">
        <v>11</v>
      </c>
      <c r="L115" s="572">
        <v>15</v>
      </c>
    </row>
    <row r="116" spans="2:12">
      <c r="E116" s="265" t="s">
        <v>675</v>
      </c>
    </row>
    <row r="117" spans="2:12">
      <c r="E117" s="297"/>
    </row>
    <row r="118" spans="2:12">
      <c r="E118" s="297"/>
    </row>
    <row r="119" spans="2:12">
      <c r="E119" s="297"/>
    </row>
    <row r="120" spans="2:12">
      <c r="E120" s="297"/>
    </row>
    <row r="121" spans="2:12">
      <c r="E121" s="297"/>
    </row>
    <row r="122" spans="2:12">
      <c r="E122" s="297"/>
    </row>
    <row r="125" spans="2:12">
      <c r="B125" s="266"/>
    </row>
    <row r="126" spans="2:12" ht="16.5" thickBot="1">
      <c r="B126" s="135" t="s">
        <v>655</v>
      </c>
      <c r="D126" s="519"/>
    </row>
    <row r="127" spans="2:12">
      <c r="B127" s="276"/>
      <c r="C127" s="298" t="s">
        <v>676</v>
      </c>
      <c r="D127" s="299"/>
      <c r="E127" s="279" t="s">
        <v>1133</v>
      </c>
      <c r="F127" s="279"/>
      <c r="G127" s="280"/>
      <c r="H127" s="299"/>
      <c r="I127" s="280"/>
      <c r="J127" s="280"/>
      <c r="K127" s="278"/>
    </row>
    <row r="128" spans="2:12">
      <c r="B128" s="282"/>
      <c r="C128" s="517" t="s">
        <v>677</v>
      </c>
      <c r="D128" s="658" t="s">
        <v>678</v>
      </c>
      <c r="E128" s="285"/>
      <c r="F128" s="51"/>
      <c r="G128" s="300"/>
      <c r="H128" s="147" t="s">
        <v>679</v>
      </c>
      <c r="I128" s="285"/>
      <c r="K128" s="295"/>
    </row>
    <row r="129" spans="2:11" ht="15.75" thickBot="1">
      <c r="B129" s="288" t="s">
        <v>63</v>
      </c>
      <c r="C129" s="301" t="s">
        <v>680</v>
      </c>
      <c r="D129" s="291" t="s">
        <v>680</v>
      </c>
      <c r="E129" s="542" t="s">
        <v>672</v>
      </c>
      <c r="F129" s="542" t="s">
        <v>673</v>
      </c>
      <c r="G129" s="292" t="s">
        <v>674</v>
      </c>
      <c r="H129" s="293" t="s">
        <v>680</v>
      </c>
      <c r="I129" s="542" t="s">
        <v>672</v>
      </c>
      <c r="J129" s="542" t="s">
        <v>673</v>
      </c>
      <c r="K129" s="294" t="s">
        <v>674</v>
      </c>
    </row>
    <row r="130" spans="2:11">
      <c r="B130" s="276" t="s">
        <v>74</v>
      </c>
      <c r="C130" s="573">
        <v>24.2578</v>
      </c>
      <c r="D130" s="560">
        <v>-13.844209017671901</v>
      </c>
      <c r="E130" s="234" t="s">
        <v>145</v>
      </c>
      <c r="F130" s="574">
        <v>9</v>
      </c>
      <c r="G130" s="574">
        <v>7</v>
      </c>
      <c r="H130" s="575">
        <v>62.369162105402097</v>
      </c>
      <c r="I130" s="234" t="s">
        <v>161</v>
      </c>
      <c r="J130" s="574">
        <v>1</v>
      </c>
      <c r="K130" s="563">
        <v>15</v>
      </c>
    </row>
    <row r="131" spans="2:11">
      <c r="B131" s="282" t="s">
        <v>75</v>
      </c>
      <c r="C131" s="576">
        <v>24.462299999999999</v>
      </c>
      <c r="D131" s="564">
        <v>0.63931465094144102</v>
      </c>
      <c r="E131" s="234" t="s">
        <v>145</v>
      </c>
      <c r="F131" s="234">
        <v>9</v>
      </c>
      <c r="G131" s="234">
        <v>7</v>
      </c>
      <c r="H131" s="562">
        <v>43.2522321490571</v>
      </c>
      <c r="I131" s="234" t="s">
        <v>159</v>
      </c>
      <c r="J131" s="234">
        <v>12</v>
      </c>
      <c r="K131" s="567">
        <v>15</v>
      </c>
    </row>
    <row r="132" spans="2:11">
      <c r="B132" s="282" t="s">
        <v>76</v>
      </c>
      <c r="C132" s="576">
        <v>18.402000000000001</v>
      </c>
      <c r="D132" s="564">
        <v>-17.506737716829701</v>
      </c>
      <c r="E132" s="234" t="s">
        <v>165</v>
      </c>
      <c r="F132" s="234">
        <v>31</v>
      </c>
      <c r="G132" s="234">
        <v>24</v>
      </c>
      <c r="H132" s="562">
        <v>61.133168462951097</v>
      </c>
      <c r="I132" s="234" t="s">
        <v>161</v>
      </c>
      <c r="J132" s="234">
        <v>1</v>
      </c>
      <c r="K132" s="567">
        <v>15</v>
      </c>
    </row>
    <row r="133" spans="2:11">
      <c r="B133" s="282" t="s">
        <v>77</v>
      </c>
      <c r="C133" s="576">
        <v>14.678599999999999</v>
      </c>
      <c r="D133" s="564">
        <v>-12.7995377141478</v>
      </c>
      <c r="E133" s="234" t="s">
        <v>145</v>
      </c>
      <c r="F133" s="234">
        <v>9</v>
      </c>
      <c r="G133" s="234">
        <v>6</v>
      </c>
      <c r="H133" s="562">
        <v>36.126665293915899</v>
      </c>
      <c r="I133" s="234" t="s">
        <v>159</v>
      </c>
      <c r="J133" s="234">
        <v>11</v>
      </c>
      <c r="K133" s="567">
        <v>16</v>
      </c>
    </row>
    <row r="134" spans="2:11">
      <c r="B134" s="551" t="s">
        <v>681</v>
      </c>
      <c r="C134" s="576">
        <v>30.186900000000001</v>
      </c>
      <c r="D134" s="564">
        <v>-8.0735511566777696</v>
      </c>
      <c r="E134" s="234" t="s">
        <v>145</v>
      </c>
      <c r="F134" s="234">
        <v>9</v>
      </c>
      <c r="G134" s="234">
        <v>7</v>
      </c>
      <c r="H134" s="562">
        <v>69.774155805433296</v>
      </c>
      <c r="I134" s="234" t="s">
        <v>143</v>
      </c>
      <c r="J134" s="234">
        <v>22</v>
      </c>
      <c r="K134" s="567">
        <v>16</v>
      </c>
    </row>
    <row r="135" spans="2:11">
      <c r="B135" s="551" t="s">
        <v>682</v>
      </c>
      <c r="C135" s="576">
        <v>30.492000000000001</v>
      </c>
      <c r="D135" s="564">
        <v>9.4716760739404506</v>
      </c>
      <c r="E135" s="234" t="s">
        <v>163</v>
      </c>
      <c r="F135" s="234">
        <v>4</v>
      </c>
      <c r="G135" s="234">
        <v>7</v>
      </c>
      <c r="H135" s="562">
        <v>48.540639276071502</v>
      </c>
      <c r="I135" s="234" t="s">
        <v>159</v>
      </c>
      <c r="J135" s="234">
        <v>12</v>
      </c>
      <c r="K135" s="567">
        <v>15</v>
      </c>
    </row>
    <row r="136" spans="2:11" ht="15.75" thickBot="1">
      <c r="B136" s="288" t="s">
        <v>38</v>
      </c>
      <c r="C136" s="577">
        <v>26.797599999999999</v>
      </c>
      <c r="D136" s="568">
        <v>4.2375975762734903</v>
      </c>
      <c r="E136" s="570" t="s">
        <v>145</v>
      </c>
      <c r="F136" s="570">
        <v>9</v>
      </c>
      <c r="G136" s="570">
        <v>7</v>
      </c>
      <c r="H136" s="578">
        <v>48.096579257193497</v>
      </c>
      <c r="I136" s="570" t="s">
        <v>161</v>
      </c>
      <c r="J136" s="570">
        <v>12</v>
      </c>
      <c r="K136" s="572">
        <v>15</v>
      </c>
    </row>
    <row r="137" spans="2:11">
      <c r="E137" s="265" t="s">
        <v>675</v>
      </c>
    </row>
    <row r="148" spans="2:6">
      <c r="C148" s="659"/>
      <c r="D148" s="147"/>
      <c r="F148" s="659"/>
    </row>
    <row r="149" spans="2:6" ht="15.75">
      <c r="B149" s="135" t="s">
        <v>168</v>
      </c>
      <c r="D149" s="266"/>
    </row>
    <row r="150" spans="2:6">
      <c r="B150" t="s">
        <v>82</v>
      </c>
      <c r="F150" s="659"/>
    </row>
    <row r="151" spans="2:6">
      <c r="F151" s="659"/>
    </row>
    <row r="152" spans="2:6">
      <c r="B152" s="147" t="s">
        <v>683</v>
      </c>
      <c r="F152" s="659"/>
    </row>
    <row r="153" spans="2:6">
      <c r="B153" t="s">
        <v>95</v>
      </c>
      <c r="F153" s="659"/>
    </row>
    <row r="154" spans="2:6" ht="18.75" thickBot="1">
      <c r="B154" s="147" t="s">
        <v>684</v>
      </c>
      <c r="C154" s="285" t="s">
        <v>685</v>
      </c>
      <c r="F154" s="659"/>
    </row>
    <row r="155" spans="2:6">
      <c r="B155" s="302" t="s">
        <v>175</v>
      </c>
      <c r="C155" s="602">
        <v>1668.98</v>
      </c>
    </row>
    <row r="156" spans="2:6">
      <c r="B156" s="282" t="s">
        <v>171</v>
      </c>
      <c r="C156" s="576">
        <v>440.16500000000002</v>
      </c>
    </row>
    <row r="157" spans="2:6">
      <c r="B157" s="282" t="s">
        <v>172</v>
      </c>
      <c r="C157" s="576">
        <v>1067.94</v>
      </c>
    </row>
    <row r="158" spans="2:6">
      <c r="B158" s="282" t="s">
        <v>174</v>
      </c>
      <c r="C158" s="576">
        <v>1384.23</v>
      </c>
    </row>
    <row r="159" spans="2:6" ht="15.75" thickBot="1">
      <c r="B159" s="303" t="s">
        <v>173</v>
      </c>
      <c r="C159" s="577">
        <v>974.47299999999996</v>
      </c>
    </row>
    <row r="160" spans="2:6">
      <c r="B160" s="280"/>
      <c r="C160" s="147"/>
    </row>
    <row r="161" spans="2:11">
      <c r="B161" s="147" t="s">
        <v>686</v>
      </c>
      <c r="C161" s="147"/>
    </row>
    <row r="162" spans="2:11" ht="18.75" thickBot="1">
      <c r="B162" s="147" t="s">
        <v>687</v>
      </c>
      <c r="C162" s="285" t="s">
        <v>685</v>
      </c>
    </row>
    <row r="163" spans="2:11">
      <c r="B163" s="302" t="s">
        <v>688</v>
      </c>
      <c r="C163" s="573">
        <v>822.58900000000006</v>
      </c>
    </row>
    <row r="164" spans="2:11">
      <c r="B164" s="551" t="s">
        <v>689</v>
      </c>
      <c r="C164" s="576">
        <v>448.49299999999999</v>
      </c>
    </row>
    <row r="165" spans="2:11">
      <c r="B165" s="551" t="s">
        <v>690</v>
      </c>
      <c r="C165" s="576">
        <v>1039.23</v>
      </c>
    </row>
    <row r="166" spans="2:11" ht="15.75" thickBot="1">
      <c r="B166" s="303" t="s">
        <v>691</v>
      </c>
      <c r="C166" s="577">
        <v>623.79700000000003</v>
      </c>
    </row>
    <row r="167" spans="2:11">
      <c r="C167" s="147"/>
    </row>
    <row r="168" spans="2:11">
      <c r="B168" s="147" t="s">
        <v>692</v>
      </c>
      <c r="C168" s="147"/>
    </row>
    <row r="169" spans="2:11" ht="18.75" thickBot="1">
      <c r="B169" s="147" t="s">
        <v>687</v>
      </c>
      <c r="C169" s="285" t="s">
        <v>685</v>
      </c>
    </row>
    <row r="170" spans="2:11">
      <c r="B170" s="302" t="s">
        <v>693</v>
      </c>
      <c r="C170" s="573">
        <v>661.81</v>
      </c>
    </row>
    <row r="171" spans="2:11" ht="15.75" thickBot="1">
      <c r="B171" s="303" t="s">
        <v>694</v>
      </c>
      <c r="C171" s="577">
        <v>445.54899999999998</v>
      </c>
    </row>
    <row r="174" spans="2:11" ht="16.5" thickBot="1">
      <c r="B174" s="556" t="s">
        <v>695</v>
      </c>
      <c r="C174" s="265"/>
      <c r="D174" s="660"/>
      <c r="E174" s="265"/>
      <c r="F174" s="265"/>
      <c r="G174" s="265"/>
      <c r="H174" s="265"/>
      <c r="I174" s="265"/>
      <c r="J174" s="265"/>
      <c r="K174" s="265"/>
    </row>
    <row r="175" spans="2:11">
      <c r="B175" s="547"/>
      <c r="C175" s="537" t="s">
        <v>676</v>
      </c>
      <c r="D175" s="548"/>
      <c r="E175" s="548" t="s">
        <v>962</v>
      </c>
      <c r="F175" s="548"/>
      <c r="G175" s="548"/>
      <c r="H175" s="549"/>
      <c r="I175" s="548"/>
      <c r="J175" s="548"/>
      <c r="K175" s="661"/>
    </row>
    <row r="176" spans="2:11">
      <c r="B176" s="551"/>
      <c r="C176" s="538" t="s">
        <v>677</v>
      </c>
      <c r="D176" s="662" t="s">
        <v>678</v>
      </c>
      <c r="E176" s="539"/>
      <c r="F176" s="539"/>
      <c r="G176" s="663"/>
      <c r="H176" s="265" t="s">
        <v>679</v>
      </c>
      <c r="I176" s="265"/>
      <c r="J176" s="539"/>
      <c r="K176" s="664"/>
    </row>
    <row r="177" spans="2:21" ht="15.75" thickBot="1">
      <c r="B177" s="665" t="s">
        <v>63</v>
      </c>
      <c r="C177" s="540" t="s">
        <v>680</v>
      </c>
      <c r="D177" s="542" t="s">
        <v>680</v>
      </c>
      <c r="E177" s="542" t="s">
        <v>672</v>
      </c>
      <c r="F177" s="542" t="s">
        <v>673</v>
      </c>
      <c r="G177" s="542" t="s">
        <v>674</v>
      </c>
      <c r="H177" s="666" t="s">
        <v>680</v>
      </c>
      <c r="I177" s="542" t="s">
        <v>672</v>
      </c>
      <c r="J177" s="542" t="s">
        <v>673</v>
      </c>
      <c r="K177" s="546" t="s">
        <v>674</v>
      </c>
    </row>
    <row r="178" spans="2:21" ht="15.75" thickBot="1">
      <c r="B178" s="667" t="s">
        <v>25</v>
      </c>
      <c r="C178" s="579">
        <v>-5.058744292237443</v>
      </c>
      <c r="D178" s="580">
        <v>-46.1617316150124</v>
      </c>
      <c r="E178" s="570" t="s">
        <v>165</v>
      </c>
      <c r="F178" s="580">
        <v>31</v>
      </c>
      <c r="G178" s="580">
        <v>24</v>
      </c>
      <c r="H178" s="581">
        <v>26.029278968371099</v>
      </c>
      <c r="I178" s="570" t="s">
        <v>153</v>
      </c>
      <c r="J178" s="580">
        <v>13</v>
      </c>
      <c r="K178" s="582">
        <v>18</v>
      </c>
    </row>
    <row r="179" spans="2:21">
      <c r="E179" s="265" t="s">
        <v>675</v>
      </c>
    </row>
    <row r="185" spans="2:21" ht="16.5" thickBot="1">
      <c r="B185" s="556" t="s">
        <v>696</v>
      </c>
      <c r="C185" s="265"/>
      <c r="D185" s="265"/>
      <c r="E185" s="265"/>
      <c r="F185" s="265"/>
      <c r="G185" s="265"/>
      <c r="H185" s="265"/>
      <c r="I185" s="265"/>
      <c r="J185" s="265"/>
      <c r="K185" s="265"/>
      <c r="L185" s="265"/>
      <c r="M185" s="265"/>
      <c r="N185" s="265"/>
      <c r="O185" s="265"/>
      <c r="P185" s="265"/>
      <c r="Q185" s="265"/>
      <c r="R185" s="265"/>
      <c r="S185" s="297"/>
      <c r="T185" s="297"/>
      <c r="U185" s="297"/>
    </row>
    <row r="186" spans="2:21" ht="15.75">
      <c r="B186" s="549"/>
      <c r="C186" s="668"/>
      <c r="D186" s="548"/>
      <c r="E186" s="548"/>
      <c r="F186" s="669" t="s">
        <v>697</v>
      </c>
      <c r="G186" s="548"/>
      <c r="H186" s="548"/>
      <c r="I186" s="548"/>
      <c r="J186" s="548"/>
      <c r="K186" s="668"/>
      <c r="L186" s="548"/>
      <c r="M186" s="548"/>
      <c r="N186" s="669" t="s">
        <v>698</v>
      </c>
      <c r="O186" s="548"/>
      <c r="P186" s="548"/>
      <c r="Q186" s="548"/>
      <c r="R186" s="661"/>
    </row>
    <row r="187" spans="2:21">
      <c r="B187" s="552"/>
      <c r="C187" s="543" t="s">
        <v>699</v>
      </c>
      <c r="D187" s="670" t="s">
        <v>699</v>
      </c>
      <c r="E187" s="671"/>
      <c r="F187" s="265" t="s">
        <v>955</v>
      </c>
      <c r="G187" s="672"/>
      <c r="H187" s="265"/>
      <c r="I187" s="265"/>
      <c r="J187" s="265"/>
      <c r="K187" s="543" t="s">
        <v>699</v>
      </c>
      <c r="L187" s="670" t="s">
        <v>699</v>
      </c>
      <c r="M187" s="265"/>
      <c r="N187" s="265" t="s">
        <v>956</v>
      </c>
      <c r="O187" s="265"/>
      <c r="P187" s="671"/>
      <c r="Q187" s="265"/>
      <c r="R187" s="664"/>
    </row>
    <row r="188" spans="2:21">
      <c r="B188" s="552"/>
      <c r="C188" s="543" t="s">
        <v>443</v>
      </c>
      <c r="D188" s="670" t="s">
        <v>444</v>
      </c>
      <c r="E188" s="671" t="s">
        <v>700</v>
      </c>
      <c r="F188" s="265"/>
      <c r="G188" s="672"/>
      <c r="H188" s="265" t="s">
        <v>701</v>
      </c>
      <c r="I188" s="265"/>
      <c r="J188" s="265"/>
      <c r="K188" s="543" t="s">
        <v>443</v>
      </c>
      <c r="L188" s="670" t="s">
        <v>444</v>
      </c>
      <c r="M188" s="671" t="s">
        <v>700</v>
      </c>
      <c r="N188" s="265"/>
      <c r="O188" s="265"/>
      <c r="P188" s="671" t="s">
        <v>702</v>
      </c>
      <c r="Q188" s="265"/>
      <c r="R188" s="664"/>
    </row>
    <row r="189" spans="2:21" ht="16.5" thickBot="1">
      <c r="B189" s="673" t="s">
        <v>703</v>
      </c>
      <c r="C189" s="545" t="s">
        <v>128</v>
      </c>
      <c r="D189" s="674" t="s">
        <v>128</v>
      </c>
      <c r="E189" s="666" t="s">
        <v>167</v>
      </c>
      <c r="F189" s="542" t="s">
        <v>704</v>
      </c>
      <c r="G189" s="675" t="s">
        <v>674</v>
      </c>
      <c r="H189" s="542" t="s">
        <v>167</v>
      </c>
      <c r="I189" s="542" t="s">
        <v>704</v>
      </c>
      <c r="J189" s="542" t="s">
        <v>674</v>
      </c>
      <c r="K189" s="545" t="s">
        <v>128</v>
      </c>
      <c r="L189" s="674" t="s">
        <v>128</v>
      </c>
      <c r="M189" s="542" t="s">
        <v>167</v>
      </c>
      <c r="N189" s="542" t="s">
        <v>704</v>
      </c>
      <c r="O189" s="542" t="s">
        <v>674</v>
      </c>
      <c r="P189" s="666" t="s">
        <v>167</v>
      </c>
      <c r="Q189" s="542" t="s">
        <v>704</v>
      </c>
      <c r="R189" s="546" t="s">
        <v>674</v>
      </c>
    </row>
    <row r="190" spans="2:21">
      <c r="B190" s="676" t="s">
        <v>143</v>
      </c>
      <c r="C190" s="564">
        <v>734.94299999999998</v>
      </c>
      <c r="D190" s="583">
        <v>495.012</v>
      </c>
      <c r="E190" s="562">
        <v>3.3588931189642999</v>
      </c>
      <c r="F190" s="234">
        <v>1</v>
      </c>
      <c r="G190" s="566">
        <v>1</v>
      </c>
      <c r="H190" s="234">
        <v>6.0457454003227999</v>
      </c>
      <c r="I190" s="234">
        <v>22</v>
      </c>
      <c r="J190" s="234">
        <v>14</v>
      </c>
      <c r="K190" s="564">
        <v>291.93599999999998</v>
      </c>
      <c r="L190" s="583">
        <v>44.634999999999998</v>
      </c>
      <c r="M190" s="234">
        <v>2.3786339399549599</v>
      </c>
      <c r="N190" s="234">
        <v>1</v>
      </c>
      <c r="O190" s="234">
        <v>5</v>
      </c>
      <c r="P190" s="562">
        <v>1.8776377868652301</v>
      </c>
      <c r="Q190" s="234">
        <v>22</v>
      </c>
      <c r="R190" s="567">
        <v>15</v>
      </c>
    </row>
    <row r="191" spans="2:21">
      <c r="B191" s="676" t="s">
        <v>145</v>
      </c>
      <c r="C191" s="564">
        <v>702.07899999999995</v>
      </c>
      <c r="D191" s="583">
        <v>367.404</v>
      </c>
      <c r="E191" s="562">
        <v>3.22517706976996</v>
      </c>
      <c r="F191" s="234">
        <v>9</v>
      </c>
      <c r="G191" s="566">
        <v>6</v>
      </c>
      <c r="H191" s="234">
        <v>5.1553413221571098</v>
      </c>
      <c r="I191" s="234">
        <v>2</v>
      </c>
      <c r="J191" s="234">
        <v>14</v>
      </c>
      <c r="K191" s="564">
        <v>322.14100000000002</v>
      </c>
      <c r="L191" s="583">
        <v>9.2433800000000002</v>
      </c>
      <c r="M191" s="234">
        <v>2.7784780883789</v>
      </c>
      <c r="N191" s="234">
        <v>9</v>
      </c>
      <c r="O191" s="234">
        <v>7</v>
      </c>
      <c r="P191" s="562">
        <v>0.82937795850965701</v>
      </c>
      <c r="Q191" s="234">
        <v>15</v>
      </c>
      <c r="R191" s="567">
        <v>15</v>
      </c>
    </row>
    <row r="192" spans="2:21">
      <c r="B192" s="676" t="s">
        <v>147</v>
      </c>
      <c r="C192" s="564">
        <v>495.00099999999998</v>
      </c>
      <c r="D192" s="583">
        <v>457.38400000000001</v>
      </c>
      <c r="E192" s="562">
        <v>2.2870116933186799</v>
      </c>
      <c r="F192" s="234">
        <v>17</v>
      </c>
      <c r="G192" s="566">
        <v>6</v>
      </c>
      <c r="H192" s="234">
        <v>4.7399218326144696</v>
      </c>
      <c r="I192" s="234">
        <v>9</v>
      </c>
      <c r="J192" s="234">
        <v>14</v>
      </c>
      <c r="K192" s="564">
        <v>143.84</v>
      </c>
      <c r="L192" s="583">
        <v>50.550800000000002</v>
      </c>
      <c r="M192" s="234">
        <v>1.8581880527072401</v>
      </c>
      <c r="N192" s="234">
        <v>17</v>
      </c>
      <c r="O192" s="234">
        <v>6</v>
      </c>
      <c r="P192" s="562">
        <v>1.4257551405164901</v>
      </c>
      <c r="Q192" s="234">
        <v>11</v>
      </c>
      <c r="R192" s="567">
        <v>14</v>
      </c>
    </row>
    <row r="193" spans="2:21">
      <c r="B193" s="676" t="s">
        <v>149</v>
      </c>
      <c r="C193" s="564">
        <v>517.28700000000003</v>
      </c>
      <c r="D193" s="583">
        <v>235.357</v>
      </c>
      <c r="E193" s="562">
        <v>2.4571832868787902</v>
      </c>
      <c r="F193" s="234">
        <v>11</v>
      </c>
      <c r="G193" s="566">
        <v>6</v>
      </c>
      <c r="H193" s="234">
        <v>3.8027391560872301</v>
      </c>
      <c r="I193" s="234">
        <v>12</v>
      </c>
      <c r="J193" s="234">
        <v>14</v>
      </c>
      <c r="K193" s="564">
        <v>275.46600000000001</v>
      </c>
      <c r="L193" s="583">
        <v>16.052499999999998</v>
      </c>
      <c r="M193" s="234">
        <v>2.03593506707085</v>
      </c>
      <c r="N193" s="234">
        <v>3</v>
      </c>
      <c r="O193" s="234">
        <v>4</v>
      </c>
      <c r="P193" s="562">
        <v>0.83719285753038097</v>
      </c>
      <c r="Q193" s="234">
        <v>8</v>
      </c>
      <c r="R193" s="567">
        <v>15</v>
      </c>
    </row>
    <row r="194" spans="2:21">
      <c r="B194" s="676" t="s">
        <v>151</v>
      </c>
      <c r="C194" s="564">
        <v>150.732</v>
      </c>
      <c r="D194" s="583">
        <v>325.154</v>
      </c>
      <c r="E194" s="562">
        <v>1.77801697625054</v>
      </c>
      <c r="F194" s="234">
        <v>1</v>
      </c>
      <c r="G194" s="566">
        <v>5</v>
      </c>
      <c r="H194" s="234">
        <v>3.0404504479302301</v>
      </c>
      <c r="I194" s="234">
        <v>21</v>
      </c>
      <c r="J194" s="234">
        <v>14</v>
      </c>
      <c r="K194" s="564">
        <v>37.502800000000001</v>
      </c>
      <c r="L194" s="583">
        <v>98.354900000000001</v>
      </c>
      <c r="M194" s="234">
        <v>1.32419806586371</v>
      </c>
      <c r="N194" s="234">
        <v>1</v>
      </c>
      <c r="O194" s="234">
        <v>5</v>
      </c>
      <c r="P194" s="562">
        <v>1.4645144144694</v>
      </c>
      <c r="Q194" s="234">
        <v>11</v>
      </c>
      <c r="R194" s="567">
        <v>14</v>
      </c>
    </row>
    <row r="195" spans="2:21">
      <c r="B195" s="676" t="s">
        <v>153</v>
      </c>
      <c r="C195" s="564">
        <v>15.9512</v>
      </c>
      <c r="D195" s="583">
        <v>516.05700000000002</v>
      </c>
      <c r="E195" s="562">
        <v>0.85260333591037296</v>
      </c>
      <c r="F195" s="234">
        <v>9</v>
      </c>
      <c r="G195" s="566">
        <v>5</v>
      </c>
      <c r="H195" s="234">
        <v>3.3791996934678799</v>
      </c>
      <c r="I195" s="234">
        <v>13</v>
      </c>
      <c r="J195" s="234">
        <v>13</v>
      </c>
      <c r="K195" s="564">
        <v>0</v>
      </c>
      <c r="L195" s="583">
        <v>365.81900000000002</v>
      </c>
      <c r="M195" s="234">
        <v>0</v>
      </c>
      <c r="N195" s="234">
        <v>31</v>
      </c>
      <c r="O195" s="234">
        <v>0</v>
      </c>
      <c r="P195" s="562">
        <v>1.9742489030626</v>
      </c>
      <c r="Q195" s="234">
        <v>14</v>
      </c>
      <c r="R195" s="567">
        <v>14</v>
      </c>
    </row>
    <row r="196" spans="2:21">
      <c r="B196" s="676" t="s">
        <v>155</v>
      </c>
      <c r="C196" s="564">
        <v>16.726299999999998</v>
      </c>
      <c r="D196" s="583">
        <v>514.38900000000001</v>
      </c>
      <c r="E196" s="562">
        <v>0.61893318176269496</v>
      </c>
      <c r="F196" s="234">
        <v>26</v>
      </c>
      <c r="G196" s="566">
        <v>5</v>
      </c>
      <c r="H196" s="234">
        <v>3.4967169698079399</v>
      </c>
      <c r="I196" s="234">
        <v>17</v>
      </c>
      <c r="J196" s="234">
        <v>14</v>
      </c>
      <c r="K196" s="564">
        <v>0</v>
      </c>
      <c r="L196" s="583">
        <v>365.51299999999998</v>
      </c>
      <c r="M196" s="234">
        <v>0</v>
      </c>
      <c r="N196" s="234">
        <v>31</v>
      </c>
      <c r="O196" s="234">
        <v>0</v>
      </c>
      <c r="P196" s="562">
        <v>1.9749672105577201</v>
      </c>
      <c r="Q196" s="234">
        <v>17</v>
      </c>
      <c r="R196" s="567">
        <v>15</v>
      </c>
    </row>
    <row r="197" spans="2:21">
      <c r="B197" s="676" t="s">
        <v>157</v>
      </c>
      <c r="C197" s="564">
        <v>9.6038999999999994</v>
      </c>
      <c r="D197" s="583">
        <v>634.13599999999997</v>
      </c>
      <c r="E197" s="562">
        <v>0.59084537929958703</v>
      </c>
      <c r="F197" s="234">
        <v>17</v>
      </c>
      <c r="G197" s="566">
        <v>6</v>
      </c>
      <c r="H197" s="234">
        <v>4.6505173238118402</v>
      </c>
      <c r="I197" s="234">
        <v>27</v>
      </c>
      <c r="J197" s="234">
        <v>13</v>
      </c>
      <c r="K197" s="564">
        <v>0</v>
      </c>
      <c r="L197" s="583">
        <v>487.56599999999997</v>
      </c>
      <c r="M197" s="234">
        <v>0</v>
      </c>
      <c r="N197" s="234">
        <v>31</v>
      </c>
      <c r="O197" s="234">
        <v>0</v>
      </c>
      <c r="P197" s="562">
        <v>2.53373797098795</v>
      </c>
      <c r="Q197" s="234">
        <v>29</v>
      </c>
      <c r="R197" s="567">
        <v>15</v>
      </c>
    </row>
    <row r="198" spans="2:21">
      <c r="B198" s="676" t="s">
        <v>159</v>
      </c>
      <c r="C198" s="564">
        <v>84.823899999999995</v>
      </c>
      <c r="D198" s="583">
        <v>710.47400000000005</v>
      </c>
      <c r="E198" s="562">
        <v>1.2115812598334399</v>
      </c>
      <c r="F198" s="234">
        <v>28</v>
      </c>
      <c r="G198" s="566">
        <v>24</v>
      </c>
      <c r="H198" s="234">
        <v>5.4199267323811799</v>
      </c>
      <c r="I198" s="234">
        <v>30</v>
      </c>
      <c r="J198" s="234">
        <v>14</v>
      </c>
      <c r="K198" s="564">
        <v>0.536972</v>
      </c>
      <c r="L198" s="583">
        <v>458.85899999999998</v>
      </c>
      <c r="M198" s="234">
        <v>0.194418614705403</v>
      </c>
      <c r="N198" s="234">
        <v>29</v>
      </c>
      <c r="O198" s="234">
        <v>7</v>
      </c>
      <c r="P198" s="562">
        <v>2.87117496066623</v>
      </c>
      <c r="Q198" s="234">
        <v>11</v>
      </c>
      <c r="R198" s="567">
        <v>15</v>
      </c>
    </row>
    <row r="199" spans="2:21">
      <c r="B199" s="676" t="s">
        <v>161</v>
      </c>
      <c r="C199" s="564">
        <v>367.05099999999999</v>
      </c>
      <c r="D199" s="583">
        <v>649.48299999999995</v>
      </c>
      <c r="E199" s="562">
        <v>1.81320907592773</v>
      </c>
      <c r="F199" s="234">
        <v>15</v>
      </c>
      <c r="G199" s="566">
        <v>6</v>
      </c>
      <c r="H199" s="234">
        <v>5.9225700802273202</v>
      </c>
      <c r="I199" s="234">
        <v>18</v>
      </c>
      <c r="J199" s="234">
        <v>14</v>
      </c>
      <c r="K199" s="564">
        <v>85.009799999999998</v>
      </c>
      <c r="L199" s="583">
        <v>260.85300000000001</v>
      </c>
      <c r="M199" s="234">
        <v>1.3311046939425899</v>
      </c>
      <c r="N199" s="584">
        <v>7</v>
      </c>
      <c r="O199" s="234">
        <v>7</v>
      </c>
      <c r="P199" s="562">
        <v>2.9400681135389499</v>
      </c>
      <c r="Q199" s="234">
        <v>1</v>
      </c>
      <c r="R199" s="567">
        <v>14</v>
      </c>
    </row>
    <row r="200" spans="2:21">
      <c r="B200" s="676" t="s">
        <v>163</v>
      </c>
      <c r="C200" s="564">
        <v>645.80899999999997</v>
      </c>
      <c r="D200" s="583">
        <v>418.57100000000003</v>
      </c>
      <c r="E200" s="562">
        <v>3.2065828620062899</v>
      </c>
      <c r="F200" s="234">
        <v>26</v>
      </c>
      <c r="G200" s="566">
        <v>8</v>
      </c>
      <c r="H200" s="234">
        <v>5.82402363247341</v>
      </c>
      <c r="I200" s="234">
        <v>28</v>
      </c>
      <c r="J200" s="234">
        <v>14</v>
      </c>
      <c r="K200" s="564">
        <v>318.24200000000002</v>
      </c>
      <c r="L200" s="583">
        <v>60.179600000000001</v>
      </c>
      <c r="M200" s="234">
        <v>2.4628762478298598</v>
      </c>
      <c r="N200" s="234">
        <v>26</v>
      </c>
      <c r="O200" s="234">
        <v>8</v>
      </c>
      <c r="P200" s="562">
        <v>1.94060618082682</v>
      </c>
      <c r="Q200" s="234">
        <v>22</v>
      </c>
      <c r="R200" s="567">
        <v>14</v>
      </c>
    </row>
    <row r="201" spans="2:21" ht="15.75" thickBot="1">
      <c r="B201" s="677" t="s">
        <v>165</v>
      </c>
      <c r="C201" s="568">
        <v>763.54600000000005</v>
      </c>
      <c r="D201" s="585">
        <v>456.10300000000001</v>
      </c>
      <c r="E201" s="578">
        <v>3.27812311808268</v>
      </c>
      <c r="F201" s="570">
        <v>31</v>
      </c>
      <c r="G201" s="571">
        <v>24</v>
      </c>
      <c r="H201" s="570">
        <v>5.94248537699381</v>
      </c>
      <c r="I201" s="570">
        <v>1</v>
      </c>
      <c r="J201" s="570">
        <v>14</v>
      </c>
      <c r="K201" s="568">
        <v>339.35700000000003</v>
      </c>
      <c r="L201" s="585">
        <v>49.501199999999997</v>
      </c>
      <c r="M201" s="570">
        <v>2.18014296637641</v>
      </c>
      <c r="N201" s="570">
        <v>9</v>
      </c>
      <c r="O201" s="570">
        <v>7</v>
      </c>
      <c r="P201" s="578">
        <v>1.6903438822428301</v>
      </c>
      <c r="Q201" s="570">
        <v>2</v>
      </c>
      <c r="R201" s="572">
        <v>15</v>
      </c>
    </row>
    <row r="202" spans="2:21">
      <c r="O202" s="259"/>
      <c r="P202" s="259"/>
      <c r="Q202" s="259"/>
      <c r="R202" s="258"/>
      <c r="S202" s="258"/>
      <c r="T202" s="258"/>
      <c r="U202" s="258"/>
    </row>
    <row r="203" spans="2:21">
      <c r="B203" s="818" t="s">
        <v>1115</v>
      </c>
      <c r="C203">
        <f>SUM(C190:C201)</f>
        <v>4503.5532999999996</v>
      </c>
      <c r="D203">
        <f>SUM(D190:D201)</f>
        <v>5779.5240000000003</v>
      </c>
      <c r="K203">
        <f t="shared" ref="K203:L203" si="0">SUM(K190:K201)</f>
        <v>1814.0315720000001</v>
      </c>
      <c r="L203">
        <f t="shared" si="0"/>
        <v>2267.1273799999999</v>
      </c>
      <c r="O203" s="259"/>
      <c r="P203" s="259"/>
      <c r="Q203" s="259"/>
      <c r="R203" s="258"/>
      <c r="S203" s="258"/>
      <c r="T203" s="258"/>
      <c r="U203" s="258"/>
    </row>
    <row r="204" spans="2:21">
      <c r="B204" s="818" t="s">
        <v>255</v>
      </c>
      <c r="E204">
        <f>MAX(E190:E201)</f>
        <v>3.3588931189642999</v>
      </c>
      <c r="H204">
        <f>MAX(H190:H201)</f>
        <v>6.0457454003227999</v>
      </c>
      <c r="M204">
        <f>MAX(M190:M201)</f>
        <v>2.7784780883789</v>
      </c>
      <c r="O204" s="259"/>
      <c r="P204">
        <f>MAX(P190:P201)</f>
        <v>2.9400681135389499</v>
      </c>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1">
      <c r="O209" s="259"/>
      <c r="P209" s="259"/>
      <c r="Q209" s="259"/>
      <c r="R209" s="258"/>
      <c r="S209" s="258"/>
      <c r="T209" s="258"/>
      <c r="U209" s="258"/>
    </row>
    <row r="210" spans="15:21">
      <c r="O210" s="259"/>
      <c r="P210" s="259"/>
      <c r="Q210" s="259"/>
      <c r="R210" s="258"/>
      <c r="S210" s="258"/>
      <c r="T210" s="258"/>
      <c r="U210" s="258"/>
    </row>
    <row r="211" spans="15:21">
      <c r="O211" s="259"/>
      <c r="P211" s="259"/>
      <c r="Q211" s="259"/>
      <c r="R211" s="258"/>
      <c r="S211" s="258"/>
      <c r="T211" s="258"/>
      <c r="U211" s="258"/>
    </row>
    <row r="212" spans="15:21">
      <c r="O212" s="259"/>
      <c r="P212" s="259"/>
      <c r="Q212" s="259"/>
      <c r="R212" s="258"/>
      <c r="S212" s="258"/>
      <c r="T212" s="258"/>
      <c r="U212" s="258"/>
    </row>
    <row r="213" spans="15:21">
      <c r="O213" s="259"/>
      <c r="P213" s="259"/>
      <c r="Q213" s="259"/>
      <c r="R213" s="258"/>
      <c r="S213" s="258"/>
      <c r="T213" s="258"/>
      <c r="U213" s="258"/>
    </row>
    <row r="214" spans="15:21">
      <c r="O214" s="259"/>
      <c r="P214" s="259"/>
      <c r="Q214" s="259"/>
      <c r="R214" s="258"/>
      <c r="S214" s="258"/>
      <c r="T214" s="258"/>
      <c r="U214" s="258"/>
    </row>
    <row r="215" spans="15:21">
      <c r="O215" s="259"/>
      <c r="P215" s="259"/>
      <c r="Q215" s="259"/>
      <c r="R215" s="258"/>
      <c r="S215" s="258"/>
      <c r="T215" s="258"/>
      <c r="U215" s="258"/>
    </row>
    <row r="216" spans="15:21">
      <c r="O216" s="259"/>
      <c r="P216" s="259"/>
      <c r="Q216" s="259"/>
      <c r="R216" s="258"/>
      <c r="S216" s="258"/>
      <c r="T216" s="258"/>
      <c r="U216" s="258"/>
    </row>
    <row r="217" spans="15:21">
      <c r="O217" s="259"/>
      <c r="P217" s="259"/>
      <c r="Q217" s="259"/>
      <c r="R217" s="258"/>
      <c r="S217" s="258"/>
      <c r="T217" s="258"/>
      <c r="U217" s="258"/>
    </row>
    <row r="218" spans="15:21">
      <c r="O218" s="259"/>
      <c r="P218" s="259"/>
      <c r="Q218" s="259"/>
      <c r="R218" s="258"/>
      <c r="S218" s="258"/>
      <c r="T218" s="258"/>
      <c r="U218" s="258"/>
    </row>
    <row r="219" spans="15:21">
      <c r="O219" s="259"/>
      <c r="P219" s="259"/>
      <c r="Q219" s="259"/>
      <c r="R219" s="258"/>
      <c r="S219" s="258"/>
      <c r="T219" s="258"/>
      <c r="U219" s="258"/>
    </row>
    <row r="220" spans="15:21">
      <c r="O220" s="259"/>
      <c r="P220" s="259"/>
      <c r="Q220" s="259"/>
      <c r="R220" s="258"/>
      <c r="S220" s="258"/>
      <c r="T220" s="258"/>
      <c r="U220" s="258"/>
    </row>
    <row r="225" spans="2:20" ht="16.5" thickBot="1">
      <c r="B225" s="135" t="s">
        <v>1054</v>
      </c>
      <c r="L225" s="687"/>
    </row>
    <row r="226" spans="2:20">
      <c r="B226" s="276"/>
      <c r="C226" s="279" t="s">
        <v>705</v>
      </c>
      <c r="D226" s="279"/>
      <c r="E226" s="280"/>
      <c r="F226" s="280"/>
      <c r="G226" s="280"/>
      <c r="H226" s="309"/>
      <c r="I226" s="549"/>
      <c r="J226" s="550" t="s">
        <v>706</v>
      </c>
      <c r="K226" s="541"/>
      <c r="L226" s="299"/>
      <c r="M226" s="548"/>
      <c r="N226" s="548" t="s">
        <v>930</v>
      </c>
      <c r="O226" s="548"/>
      <c r="P226" s="548"/>
      <c r="Q226" s="548"/>
      <c r="R226" s="688"/>
      <c r="S226" s="548"/>
      <c r="T226" s="661"/>
    </row>
    <row r="227" spans="2:20" ht="15.75">
      <c r="B227" s="282"/>
      <c r="C227" s="314"/>
      <c r="D227" s="315" t="s">
        <v>1134</v>
      </c>
      <c r="F227" s="316"/>
      <c r="G227" s="317" t="s">
        <v>1135</v>
      </c>
      <c r="H227" s="297"/>
      <c r="I227" s="554" t="s">
        <v>707</v>
      </c>
      <c r="J227" s="679" t="s">
        <v>708</v>
      </c>
      <c r="K227" s="555" t="s">
        <v>709</v>
      </c>
      <c r="L227" s="680" t="s">
        <v>931</v>
      </c>
      <c r="M227" s="681"/>
      <c r="N227" s="672"/>
      <c r="O227" s="681" t="s">
        <v>958</v>
      </c>
      <c r="P227" s="681"/>
      <c r="Q227" s="265"/>
      <c r="R227" s="689" t="s">
        <v>932</v>
      </c>
      <c r="S227" s="681"/>
      <c r="T227" s="664"/>
    </row>
    <row r="228" spans="2:20">
      <c r="B228" s="321" t="s">
        <v>710</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thickBot="1">
      <c r="B229" s="323" t="s">
        <v>83</v>
      </c>
      <c r="C229" s="543" t="s">
        <v>924</v>
      </c>
      <c r="D229" s="285" t="s">
        <v>711</v>
      </c>
      <c r="E229" s="285" t="s">
        <v>711</v>
      </c>
      <c r="F229" s="553" t="s">
        <v>924</v>
      </c>
      <c r="G229" s="285" t="s">
        <v>711</v>
      </c>
      <c r="H229" s="285" t="s">
        <v>711</v>
      </c>
      <c r="I229" s="545" t="s">
        <v>680</v>
      </c>
      <c r="J229" s="542" t="s">
        <v>680</v>
      </c>
      <c r="K229" s="546" t="s">
        <v>680</v>
      </c>
      <c r="L229" s="545" t="s">
        <v>924</v>
      </c>
      <c r="M229" s="542" t="s">
        <v>924</v>
      </c>
      <c r="N229" s="675" t="s">
        <v>924</v>
      </c>
      <c r="O229" s="542" t="s">
        <v>924</v>
      </c>
      <c r="P229" s="542" t="s">
        <v>924</v>
      </c>
      <c r="Q229" s="542" t="s">
        <v>924</v>
      </c>
      <c r="R229" s="666" t="s">
        <v>924</v>
      </c>
      <c r="S229" s="542" t="s">
        <v>924</v>
      </c>
      <c r="T229" s="546" t="s">
        <v>924</v>
      </c>
    </row>
    <row r="230" spans="2:20">
      <c r="B230" s="324">
        <v>1</v>
      </c>
      <c r="C230" s="560">
        <v>0</v>
      </c>
      <c r="D230" s="574">
        <v>0</v>
      </c>
      <c r="E230" s="574">
        <v>0</v>
      </c>
      <c r="F230" s="575">
        <v>0</v>
      </c>
      <c r="G230" s="574">
        <v>0</v>
      </c>
      <c r="H230" s="574">
        <v>0</v>
      </c>
      <c r="I230" s="564">
        <v>-24.404080069744499</v>
      </c>
      <c r="J230" s="234">
        <v>0.41395705447393899</v>
      </c>
      <c r="K230" s="567">
        <v>1.03887318381418</v>
      </c>
      <c r="L230" s="564">
        <v>0</v>
      </c>
      <c r="M230" s="234">
        <v>0</v>
      </c>
      <c r="N230" s="566">
        <v>0</v>
      </c>
      <c r="O230" s="234">
        <v>0</v>
      </c>
      <c r="P230" s="234">
        <v>0</v>
      </c>
      <c r="Q230" s="234">
        <v>0</v>
      </c>
      <c r="R230" s="562">
        <v>0</v>
      </c>
      <c r="S230" s="234">
        <v>0</v>
      </c>
      <c r="T230" s="567">
        <v>0</v>
      </c>
    </row>
    <row r="231" spans="2:20">
      <c r="B231" s="326">
        <v>2</v>
      </c>
      <c r="C231" s="564">
        <v>0</v>
      </c>
      <c r="D231" s="234">
        <v>0</v>
      </c>
      <c r="E231" s="234">
        <v>0</v>
      </c>
      <c r="F231" s="562">
        <v>0</v>
      </c>
      <c r="G231" s="234">
        <v>0</v>
      </c>
      <c r="H231" s="234">
        <v>0</v>
      </c>
      <c r="I231" s="564">
        <v>-28.907979858200399</v>
      </c>
      <c r="J231" s="234">
        <v>0.36976208888529499</v>
      </c>
      <c r="K231" s="567">
        <v>0.40273852482545103</v>
      </c>
      <c r="L231" s="564">
        <v>0</v>
      </c>
      <c r="M231" s="234">
        <v>0</v>
      </c>
      <c r="N231" s="566">
        <v>0</v>
      </c>
      <c r="O231" s="234">
        <v>0</v>
      </c>
      <c r="P231" s="234">
        <v>0</v>
      </c>
      <c r="Q231" s="234">
        <v>0</v>
      </c>
      <c r="R231" s="562">
        <v>0</v>
      </c>
      <c r="S231" s="234">
        <v>0</v>
      </c>
      <c r="T231" s="567">
        <v>0</v>
      </c>
    </row>
    <row r="232" spans="2:20">
      <c r="B232" s="326">
        <v>3</v>
      </c>
      <c r="C232" s="564">
        <v>0</v>
      </c>
      <c r="D232" s="234">
        <v>0</v>
      </c>
      <c r="E232" s="234">
        <v>0</v>
      </c>
      <c r="F232" s="562">
        <v>0</v>
      </c>
      <c r="G232" s="234">
        <v>0</v>
      </c>
      <c r="H232" s="234">
        <v>0</v>
      </c>
      <c r="I232" s="564">
        <v>-30.6510032693154</v>
      </c>
      <c r="J232" s="234">
        <v>0.33720328587332898</v>
      </c>
      <c r="K232" s="567">
        <v>-0.72718169728409499</v>
      </c>
      <c r="L232" s="564">
        <v>0</v>
      </c>
      <c r="M232" s="234">
        <v>0</v>
      </c>
      <c r="N232" s="566">
        <v>0</v>
      </c>
      <c r="O232" s="234">
        <v>0</v>
      </c>
      <c r="P232" s="234">
        <v>0</v>
      </c>
      <c r="Q232" s="234">
        <v>0</v>
      </c>
      <c r="R232" s="562">
        <v>0</v>
      </c>
      <c r="S232" s="234">
        <v>0</v>
      </c>
      <c r="T232" s="567">
        <v>0</v>
      </c>
    </row>
    <row r="233" spans="2:20">
      <c r="B233" s="326">
        <v>4</v>
      </c>
      <c r="C233" s="564">
        <v>0</v>
      </c>
      <c r="D233" s="234">
        <v>0</v>
      </c>
      <c r="E233" s="234">
        <v>0</v>
      </c>
      <c r="F233" s="562">
        <v>0</v>
      </c>
      <c r="G233" s="234">
        <v>0</v>
      </c>
      <c r="H233" s="234">
        <v>0</v>
      </c>
      <c r="I233" s="564">
        <v>-35.796613231568799</v>
      </c>
      <c r="J233" s="234">
        <v>-4.8920349132686104E-4</v>
      </c>
      <c r="K233" s="567">
        <v>-2.1863231351187502</v>
      </c>
      <c r="L233" s="564">
        <v>0</v>
      </c>
      <c r="M233" s="234">
        <v>0</v>
      </c>
      <c r="N233" s="566">
        <v>0</v>
      </c>
      <c r="O233" s="234">
        <v>0</v>
      </c>
      <c r="P233" s="234">
        <v>0</v>
      </c>
      <c r="Q233" s="234">
        <v>0</v>
      </c>
      <c r="R233" s="562">
        <v>0</v>
      </c>
      <c r="S233" s="234">
        <v>0</v>
      </c>
      <c r="T233" s="567">
        <v>0</v>
      </c>
    </row>
    <row r="234" spans="2:20">
      <c r="B234" s="326">
        <v>5</v>
      </c>
      <c r="C234" s="564">
        <v>0</v>
      </c>
      <c r="D234" s="234">
        <v>0</v>
      </c>
      <c r="E234" s="234">
        <v>0</v>
      </c>
      <c r="F234" s="562">
        <v>1.8578250687220901</v>
      </c>
      <c r="G234" s="234">
        <v>1.0885836040561001</v>
      </c>
      <c r="H234" s="234">
        <v>1.0885836040561001</v>
      </c>
      <c r="I234" s="564">
        <v>-36.4344527687864</v>
      </c>
      <c r="J234" s="234">
        <v>-4.9893543380448997E-2</v>
      </c>
      <c r="K234" s="567">
        <v>-3.5387439801081002</v>
      </c>
      <c r="L234" s="564">
        <v>0</v>
      </c>
      <c r="M234" s="234">
        <v>0</v>
      </c>
      <c r="N234" s="566">
        <v>0</v>
      </c>
      <c r="O234" s="234">
        <v>0</v>
      </c>
      <c r="P234" s="234">
        <v>0</v>
      </c>
      <c r="Q234" s="234">
        <v>0</v>
      </c>
      <c r="R234" s="562">
        <v>0.66207104651802995</v>
      </c>
      <c r="S234" s="234">
        <v>0.36266278402339103</v>
      </c>
      <c r="T234" s="567">
        <v>0.828828859598429</v>
      </c>
    </row>
    <row r="235" spans="2:20">
      <c r="B235" s="326">
        <v>6</v>
      </c>
      <c r="C235" s="564">
        <v>14.999999999999901</v>
      </c>
      <c r="D235" s="234">
        <v>7.7153535786864493</v>
      </c>
      <c r="E235" s="234">
        <v>7.7153535786864493</v>
      </c>
      <c r="F235" s="562">
        <v>89.600776706939101</v>
      </c>
      <c r="G235" s="234">
        <v>25.793165254949997</v>
      </c>
      <c r="H235" s="234">
        <v>25.793165254949997</v>
      </c>
      <c r="I235" s="564">
        <v>-35.652362859089202</v>
      </c>
      <c r="J235" s="234">
        <v>-0.10199453839192001</v>
      </c>
      <c r="K235" s="567">
        <v>-3.08742155175872</v>
      </c>
      <c r="L235" s="564">
        <v>0</v>
      </c>
      <c r="M235" s="234">
        <v>0</v>
      </c>
      <c r="N235" s="566">
        <v>0</v>
      </c>
      <c r="O235" s="234">
        <v>4.6924390548089399</v>
      </c>
      <c r="P235" s="234">
        <v>2.5703782402614999</v>
      </c>
      <c r="Q235" s="234">
        <v>5.8743377028593704</v>
      </c>
      <c r="R235" s="562">
        <v>15.6872727549156</v>
      </c>
      <c r="S235" s="234">
        <v>8.593020403101189</v>
      </c>
      <c r="T235" s="567">
        <v>19.638473024982403</v>
      </c>
    </row>
    <row r="236" spans="2:20">
      <c r="B236" s="326">
        <v>7</v>
      </c>
      <c r="C236" s="564">
        <v>59.999999999999901</v>
      </c>
      <c r="D236" s="234">
        <v>31.288055743058699</v>
      </c>
      <c r="E236" s="234">
        <v>31.288055743058699</v>
      </c>
      <c r="F236" s="562">
        <v>275.58751453718997</v>
      </c>
      <c r="G236" s="234">
        <v>53.3892666813977</v>
      </c>
      <c r="H236" s="234">
        <v>53.3892666813977</v>
      </c>
      <c r="I236" s="564">
        <v>-37.476012632672997</v>
      </c>
      <c r="J236" s="234">
        <v>0.140952133090536</v>
      </c>
      <c r="K236" s="567">
        <v>-0.93306212016960799</v>
      </c>
      <c r="L236" s="564">
        <v>0</v>
      </c>
      <c r="M236" s="234">
        <v>0</v>
      </c>
      <c r="N236" s="566">
        <v>0</v>
      </c>
      <c r="O236" s="234">
        <v>19.029237379781101</v>
      </c>
      <c r="P236" s="234">
        <v>10.423649006082099</v>
      </c>
      <c r="Q236" s="234">
        <v>23.8221882673467</v>
      </c>
      <c r="R236" s="562">
        <v>32.471082177682</v>
      </c>
      <c r="S236" s="234">
        <v>17.7866909068795</v>
      </c>
      <c r="T236" s="567">
        <v>40.649670685338002</v>
      </c>
    </row>
    <row r="237" spans="2:20">
      <c r="B237" s="326">
        <v>8</v>
      </c>
      <c r="C237" s="564">
        <v>111</v>
      </c>
      <c r="D237" s="234">
        <v>58.058060116393598</v>
      </c>
      <c r="E237" s="234">
        <v>57.940888913185901</v>
      </c>
      <c r="F237" s="562">
        <v>478.62092211167101</v>
      </c>
      <c r="G237" s="234">
        <v>80.193650613032503</v>
      </c>
      <c r="H237" s="234">
        <v>80.193650613032503</v>
      </c>
      <c r="I237" s="564">
        <v>-37.198162693503797</v>
      </c>
      <c r="J237" s="234">
        <v>0.41027207384968201</v>
      </c>
      <c r="K237" s="567">
        <v>0.56357060396192005</v>
      </c>
      <c r="L237" s="564">
        <v>106.39156315466799</v>
      </c>
      <c r="M237" s="234">
        <v>56.995999762997997</v>
      </c>
      <c r="N237" s="566">
        <v>140.08298246023602</v>
      </c>
      <c r="O237" s="234">
        <v>35.310618749762199</v>
      </c>
      <c r="P237" s="234">
        <v>19.342104399106297</v>
      </c>
      <c r="Q237" s="234">
        <v>44.204409819759896</v>
      </c>
      <c r="R237" s="562">
        <v>48.773373021274196</v>
      </c>
      <c r="S237" s="234">
        <v>26.7165998862706</v>
      </c>
      <c r="T237" s="567">
        <v>61.058068242968595</v>
      </c>
    </row>
    <row r="238" spans="2:20">
      <c r="B238" s="326">
        <v>9</v>
      </c>
      <c r="C238" s="564">
        <v>158</v>
      </c>
      <c r="D238" s="234">
        <v>83.143085220906514</v>
      </c>
      <c r="E238" s="234">
        <v>81.906313725595993</v>
      </c>
      <c r="F238" s="562">
        <v>669.42881939269</v>
      </c>
      <c r="G238" s="234">
        <v>178.55705515918899</v>
      </c>
      <c r="H238" s="234">
        <v>102.96488794452</v>
      </c>
      <c r="I238" s="564">
        <v>-36.254405917330999</v>
      </c>
      <c r="J238" s="234">
        <v>0.66267743001941404</v>
      </c>
      <c r="K238" s="567">
        <v>1.6180954437269801</v>
      </c>
      <c r="L238" s="564">
        <v>323.29189942873296</v>
      </c>
      <c r="M238" s="234">
        <v>175.73018431385401</v>
      </c>
      <c r="N238" s="566">
        <v>406.33978972787298</v>
      </c>
      <c r="O238" s="234">
        <v>50.567204243970998</v>
      </c>
      <c r="P238" s="234">
        <v>27.699207158877801</v>
      </c>
      <c r="Q238" s="234">
        <v>63.303717096575895</v>
      </c>
      <c r="R238" s="562">
        <v>71.79450073448281</v>
      </c>
      <c r="S238" s="234">
        <v>39.115654131329599</v>
      </c>
      <c r="T238" s="567">
        <v>95.051912602419009</v>
      </c>
    </row>
    <row r="239" spans="2:20">
      <c r="B239" s="326">
        <v>10</v>
      </c>
      <c r="C239" s="564">
        <v>195</v>
      </c>
      <c r="D239" s="234">
        <v>103.659755833472</v>
      </c>
      <c r="E239" s="234">
        <v>100.61922750278001</v>
      </c>
      <c r="F239" s="562">
        <v>827.97082593490802</v>
      </c>
      <c r="G239" s="234">
        <v>304.66935320107604</v>
      </c>
      <c r="H239" s="234">
        <v>118.780282888318</v>
      </c>
      <c r="I239" s="564">
        <v>-36.587352710542</v>
      </c>
      <c r="J239" s="234">
        <v>1.71149295331531</v>
      </c>
      <c r="K239" s="567">
        <v>3.5736951742900902</v>
      </c>
      <c r="L239" s="564">
        <v>482.64221271203502</v>
      </c>
      <c r="M239" s="234">
        <v>264.73216918499298</v>
      </c>
      <c r="N239" s="566">
        <v>591.34963847701306</v>
      </c>
      <c r="O239" s="234">
        <v>63.045339623664809</v>
      </c>
      <c r="P239" s="234">
        <v>34.534357766989096</v>
      </c>
      <c r="Q239" s="234">
        <v>78.924757725158699</v>
      </c>
      <c r="R239" s="562">
        <v>118.42040399712999</v>
      </c>
      <c r="S239" s="234">
        <v>63.639090861208793</v>
      </c>
      <c r="T239" s="567">
        <v>171.570556839852</v>
      </c>
    </row>
    <row r="240" spans="2:20">
      <c r="B240" s="326">
        <v>11</v>
      </c>
      <c r="C240" s="564">
        <v>263</v>
      </c>
      <c r="D240" s="234">
        <v>141.35137546747302</v>
      </c>
      <c r="E240" s="234">
        <v>133.46010300984702</v>
      </c>
      <c r="F240" s="562">
        <v>941.94422987786595</v>
      </c>
      <c r="G240" s="234">
        <v>398.84771057004195</v>
      </c>
      <c r="H240" s="234">
        <v>127.99707723379299</v>
      </c>
      <c r="I240" s="564">
        <v>-35.398343936677499</v>
      </c>
      <c r="J240" s="234">
        <v>3.0180856169830501</v>
      </c>
      <c r="K240" s="567">
        <v>5.1702618295775498</v>
      </c>
      <c r="L240" s="564">
        <v>593.324436559795</v>
      </c>
      <c r="M240" s="234">
        <v>326.26961762050098</v>
      </c>
      <c r="N240" s="566">
        <v>718.83774284515005</v>
      </c>
      <c r="O240" s="234">
        <v>85.969192199673898</v>
      </c>
      <c r="P240" s="234">
        <v>47.091360885431307</v>
      </c>
      <c r="Q240" s="234">
        <v>107.62250955723201</v>
      </c>
      <c r="R240" s="562">
        <v>170.36541976353999</v>
      </c>
      <c r="S240" s="234">
        <v>90.587667224182695</v>
      </c>
      <c r="T240" s="567">
        <v>245.268276328204</v>
      </c>
    </row>
    <row r="241" spans="2:26">
      <c r="B241" s="326">
        <v>12</v>
      </c>
      <c r="C241" s="564">
        <v>278</v>
      </c>
      <c r="D241" s="234">
        <v>150.34110476125201</v>
      </c>
      <c r="E241" s="234">
        <v>140.78364876263001</v>
      </c>
      <c r="F241" s="562">
        <v>1004.1700911719</v>
      </c>
      <c r="G241" s="234">
        <v>449.78548825276198</v>
      </c>
      <c r="H241" s="234">
        <v>131.63059985507101</v>
      </c>
      <c r="I241" s="564">
        <v>-34.1461580764799</v>
      </c>
      <c r="J241" s="234">
        <v>3.30690111211538</v>
      </c>
      <c r="K241" s="567">
        <v>5.2388334649887103</v>
      </c>
      <c r="L241" s="564">
        <v>655.14260875740808</v>
      </c>
      <c r="M241" s="234">
        <v>360.912102278958</v>
      </c>
      <c r="N241" s="566">
        <v>789.01660465674297</v>
      </c>
      <c r="O241" s="234">
        <v>91.436700123979193</v>
      </c>
      <c r="P241" s="234">
        <v>50.086298748862802</v>
      </c>
      <c r="Q241" s="234">
        <v>114.467135042035</v>
      </c>
      <c r="R241" s="562">
        <v>209.72388516848699</v>
      </c>
      <c r="S241" s="234">
        <v>111.262633320237</v>
      </c>
      <c r="T241" s="567">
        <v>294.36307031727398</v>
      </c>
    </row>
    <row r="242" spans="2:26">
      <c r="B242" s="326">
        <v>13</v>
      </c>
      <c r="C242" s="564">
        <v>277</v>
      </c>
      <c r="D242" s="234">
        <v>149.71671536894098</v>
      </c>
      <c r="E242" s="234">
        <v>143.66906055768999</v>
      </c>
      <c r="F242" s="562">
        <v>1007.55178269031</v>
      </c>
      <c r="G242" s="234">
        <v>452.80749997316099</v>
      </c>
      <c r="H242" s="234">
        <v>238.83659833196398</v>
      </c>
      <c r="I242" s="564">
        <v>-32.656517950677099</v>
      </c>
      <c r="J242" s="234">
        <v>2.23347552609988</v>
      </c>
      <c r="K242" s="567">
        <v>5.3635994105852598</v>
      </c>
      <c r="L242" s="564">
        <v>665.90375601001392</v>
      </c>
      <c r="M242" s="234">
        <v>367.01861026741898</v>
      </c>
      <c r="N242" s="566">
        <v>801.24997852093202</v>
      </c>
      <c r="O242" s="234">
        <v>91.056949651106407</v>
      </c>
      <c r="P242" s="234">
        <v>49.878282759565899</v>
      </c>
      <c r="Q242" s="234">
        <v>113.99173568267899</v>
      </c>
      <c r="R242" s="562">
        <v>210.966401612862</v>
      </c>
      <c r="S242" s="234">
        <v>111.909498373254</v>
      </c>
      <c r="T242" s="567">
        <v>296.21532618785</v>
      </c>
    </row>
    <row r="243" spans="2:26">
      <c r="B243" s="326">
        <v>14</v>
      </c>
      <c r="C243" s="564">
        <v>259</v>
      </c>
      <c r="D243" s="234">
        <v>138.995725352184</v>
      </c>
      <c r="E243" s="234">
        <v>139.53134842991099</v>
      </c>
      <c r="F243" s="562">
        <v>954.45692872563006</v>
      </c>
      <c r="G243" s="234">
        <v>408.887358560574</v>
      </c>
      <c r="H243" s="234">
        <v>475.02999305798596</v>
      </c>
      <c r="I243" s="564">
        <v>-32.4500181267112</v>
      </c>
      <c r="J243" s="234">
        <v>0.853748694161652</v>
      </c>
      <c r="K243" s="567">
        <v>5.3363285185287097</v>
      </c>
      <c r="L243" s="564">
        <v>624.077144813225</v>
      </c>
      <c r="M243" s="234">
        <v>343.54821105675796</v>
      </c>
      <c r="N243" s="566">
        <v>753.21386074475799</v>
      </c>
      <c r="O243" s="234">
        <v>84.5364977045069</v>
      </c>
      <c r="P243" s="234">
        <v>46.306573547267497</v>
      </c>
      <c r="Q243" s="234">
        <v>105.828958017972</v>
      </c>
      <c r="R243" s="562">
        <v>180.30641339854401</v>
      </c>
      <c r="S243" s="234">
        <v>95.769318935175505</v>
      </c>
      <c r="T243" s="567">
        <v>257.39933383620701</v>
      </c>
    </row>
    <row r="244" spans="2:26">
      <c r="B244" s="326">
        <v>15</v>
      </c>
      <c r="C244" s="564">
        <v>227</v>
      </c>
      <c r="D244" s="234">
        <v>120.44722738207001</v>
      </c>
      <c r="E244" s="234">
        <v>126.03526531092399</v>
      </c>
      <c r="F244" s="562">
        <v>848.32580761667793</v>
      </c>
      <c r="G244" s="234">
        <v>320.81443167132403</v>
      </c>
      <c r="H244" s="234">
        <v>673.00049521461403</v>
      </c>
      <c r="I244" s="564">
        <v>-33.131986617031799</v>
      </c>
      <c r="J244" s="234">
        <v>-0.51745311197544097</v>
      </c>
      <c r="K244" s="567">
        <v>5.6051894441791799</v>
      </c>
      <c r="L244" s="564">
        <v>531.12720111020292</v>
      </c>
      <c r="M244" s="234">
        <v>291.62864859290397</v>
      </c>
      <c r="N244" s="566">
        <v>647.30053252014295</v>
      </c>
      <c r="O244" s="234">
        <v>73.255394979228896</v>
      </c>
      <c r="P244" s="234">
        <v>40.127121745652097</v>
      </c>
      <c r="Q244" s="234">
        <v>91.706450235795501</v>
      </c>
      <c r="R244" s="562">
        <v>127.672392351338</v>
      </c>
      <c r="S244" s="234">
        <v>68.41965771232671</v>
      </c>
      <c r="T244" s="567">
        <v>185.080711879929</v>
      </c>
    </row>
    <row r="245" spans="2:26">
      <c r="B245" s="326">
        <v>16</v>
      </c>
      <c r="C245" s="564">
        <v>180.99999999999901</v>
      </c>
      <c r="D245" s="234">
        <v>94.745666344809791</v>
      </c>
      <c r="E245" s="234">
        <v>102.514543947972</v>
      </c>
      <c r="F245" s="562">
        <v>695.79259765950394</v>
      </c>
      <c r="G245" s="234">
        <v>197.58980252292298</v>
      </c>
      <c r="H245" s="234">
        <v>809.08014294644909</v>
      </c>
      <c r="I245" s="564">
        <v>-33.233017669884497</v>
      </c>
      <c r="J245" s="234">
        <v>-0.76901260032155905</v>
      </c>
      <c r="K245" s="567">
        <v>5.86808035124153</v>
      </c>
      <c r="L245" s="564">
        <v>392.86111781750401</v>
      </c>
      <c r="M245" s="234">
        <v>214.63680272906598</v>
      </c>
      <c r="N245" s="566">
        <v>486.77553125292297</v>
      </c>
      <c r="O245" s="234">
        <v>57.623835446563497</v>
      </c>
      <c r="P245" s="234">
        <v>31.564619384979203</v>
      </c>
      <c r="Q245" s="234">
        <v>72.137723088849995</v>
      </c>
      <c r="R245" s="562">
        <v>75.343083310525699</v>
      </c>
      <c r="S245" s="234">
        <v>41.013390160733799</v>
      </c>
      <c r="T245" s="567">
        <v>100.62284847712701</v>
      </c>
    </row>
    <row r="246" spans="2:26">
      <c r="B246" s="326">
        <v>17</v>
      </c>
      <c r="C246" s="564">
        <v>104</v>
      </c>
      <c r="D246" s="234">
        <v>54.385090786532402</v>
      </c>
      <c r="E246" s="234">
        <v>56.003084511740497</v>
      </c>
      <c r="F246" s="562">
        <v>508.91288083527695</v>
      </c>
      <c r="G246" s="234">
        <v>83.9624824748565</v>
      </c>
      <c r="H246" s="234">
        <v>861.50658499108397</v>
      </c>
      <c r="I246" s="564">
        <v>-33.621798208181197</v>
      </c>
      <c r="J246" s="234">
        <v>-0.39529382769728699</v>
      </c>
      <c r="K246" s="567">
        <v>6.1476250568041397</v>
      </c>
      <c r="L246" s="564">
        <v>204.13093077563599</v>
      </c>
      <c r="M246" s="234">
        <v>109.80742504363</v>
      </c>
      <c r="N246" s="566">
        <v>265.43710531870602</v>
      </c>
      <c r="O246" s="234">
        <v>33.076737365742702</v>
      </c>
      <c r="P246" s="234">
        <v>18.1184507653048</v>
      </c>
      <c r="Q246" s="234">
        <v>41.407874055611103</v>
      </c>
      <c r="R246" s="562">
        <v>51.065557512764705</v>
      </c>
      <c r="S246" s="234">
        <v>27.972190224424097</v>
      </c>
      <c r="T246" s="567">
        <v>63.9275920925054</v>
      </c>
    </row>
    <row r="247" spans="2:26">
      <c r="B247" s="326">
        <v>18</v>
      </c>
      <c r="C247" s="564">
        <v>53</v>
      </c>
      <c r="D247" s="234">
        <v>27.593983452589601</v>
      </c>
      <c r="E247" s="234">
        <v>27.593983452589601</v>
      </c>
      <c r="F247" s="562">
        <v>305.86935403386002</v>
      </c>
      <c r="G247" s="234">
        <v>57.492109217416399</v>
      </c>
      <c r="H247" s="234">
        <v>806.24110648680801</v>
      </c>
      <c r="I247" s="564">
        <v>-35.037847015634597</v>
      </c>
      <c r="J247" s="234">
        <v>-0.614604338268122</v>
      </c>
      <c r="K247" s="567">
        <v>6.26778458089791</v>
      </c>
      <c r="L247" s="564">
        <v>18.368689203440002</v>
      </c>
      <c r="M247" s="234">
        <v>9.7258003125635089</v>
      </c>
      <c r="N247" s="566">
        <v>24.989063969434103</v>
      </c>
      <c r="O247" s="234">
        <v>16.7825212817697</v>
      </c>
      <c r="P247" s="234">
        <v>9.192964898537781</v>
      </c>
      <c r="Q247" s="234">
        <v>21.009585071436501</v>
      </c>
      <c r="R247" s="562">
        <v>34.966410273199202</v>
      </c>
      <c r="S247" s="234">
        <v>19.153557255938999</v>
      </c>
      <c r="T247" s="567">
        <v>43.773504525540702</v>
      </c>
    </row>
    <row r="248" spans="2:26">
      <c r="B248" s="326">
        <v>19</v>
      </c>
      <c r="C248" s="564">
        <v>11</v>
      </c>
      <c r="D248" s="234">
        <v>5.6434045291697501</v>
      </c>
      <c r="E248" s="234">
        <v>5.6434045291697501</v>
      </c>
      <c r="F248" s="562">
        <v>113.52050633169399</v>
      </c>
      <c r="G248" s="234">
        <v>29.649216603405502</v>
      </c>
      <c r="H248" s="234">
        <v>588.01420831782104</v>
      </c>
      <c r="I248" s="564">
        <v>-36.250199121260799</v>
      </c>
      <c r="J248" s="234">
        <v>-0.85586675671413504</v>
      </c>
      <c r="K248" s="567">
        <v>5.5904466803172497</v>
      </c>
      <c r="L248" s="564">
        <v>0</v>
      </c>
      <c r="M248" s="234">
        <v>0</v>
      </c>
      <c r="N248" s="566">
        <v>0</v>
      </c>
      <c r="O248" s="234">
        <v>3.4322901140805904</v>
      </c>
      <c r="P248" s="234">
        <v>1.8801062135172699</v>
      </c>
      <c r="Q248" s="234">
        <v>4.2967912824849801</v>
      </c>
      <c r="R248" s="562">
        <v>18.032503697386698</v>
      </c>
      <c r="S248" s="234">
        <v>9.8776680058736002</v>
      </c>
      <c r="T248" s="567">
        <v>22.574404293637301</v>
      </c>
    </row>
    <row r="249" spans="2:26">
      <c r="B249" s="326">
        <v>20</v>
      </c>
      <c r="C249" s="564">
        <v>0</v>
      </c>
      <c r="D249" s="234">
        <v>0</v>
      </c>
      <c r="E249" s="234">
        <v>0</v>
      </c>
      <c r="F249" s="562">
        <v>5.1513252371357794</v>
      </c>
      <c r="G249" s="234">
        <v>3.1156952169300398</v>
      </c>
      <c r="H249" s="234">
        <v>83.715318033024403</v>
      </c>
      <c r="I249" s="564">
        <v>-36.545891773814503</v>
      </c>
      <c r="J249" s="234">
        <v>-1.34689639054806</v>
      </c>
      <c r="K249" s="567">
        <v>5.6201886221099304</v>
      </c>
      <c r="L249" s="564">
        <v>0</v>
      </c>
      <c r="M249" s="234">
        <v>0</v>
      </c>
      <c r="N249" s="566">
        <v>0</v>
      </c>
      <c r="O249" s="234">
        <v>0</v>
      </c>
      <c r="P249" s="234">
        <v>0</v>
      </c>
      <c r="Q249" s="234">
        <v>0</v>
      </c>
      <c r="R249" s="562">
        <v>1.8949500848790699</v>
      </c>
      <c r="S249" s="234">
        <v>1.0379971711221601</v>
      </c>
      <c r="T249" s="567">
        <v>2.3722368258003801</v>
      </c>
    </row>
    <row r="250" spans="2:26">
      <c r="B250" s="326">
        <v>21</v>
      </c>
      <c r="C250" s="564">
        <v>0</v>
      </c>
      <c r="D250" s="234">
        <v>0</v>
      </c>
      <c r="E250" s="234">
        <v>0</v>
      </c>
      <c r="F250" s="562">
        <v>0</v>
      </c>
      <c r="G250" s="234">
        <v>0</v>
      </c>
      <c r="H250" s="234">
        <v>0</v>
      </c>
      <c r="I250" s="564">
        <v>-37.319458935065803</v>
      </c>
      <c r="J250" s="234">
        <v>-1.57679136520096</v>
      </c>
      <c r="K250" s="567">
        <v>4.0520467958481801</v>
      </c>
      <c r="L250" s="564">
        <v>0</v>
      </c>
      <c r="M250" s="234">
        <v>0</v>
      </c>
      <c r="N250" s="566">
        <v>0</v>
      </c>
      <c r="O250" s="234">
        <v>0</v>
      </c>
      <c r="P250" s="234">
        <v>0</v>
      </c>
      <c r="Q250" s="234">
        <v>0</v>
      </c>
      <c r="R250" s="562">
        <v>0</v>
      </c>
      <c r="S250" s="234">
        <v>0</v>
      </c>
      <c r="T250" s="567">
        <v>0</v>
      </c>
    </row>
    <row r="251" spans="2:26">
      <c r="B251" s="326">
        <v>22</v>
      </c>
      <c r="C251" s="564">
        <v>0</v>
      </c>
      <c r="D251" s="234">
        <v>0</v>
      </c>
      <c r="E251" s="234">
        <v>0</v>
      </c>
      <c r="F251" s="562">
        <v>0</v>
      </c>
      <c r="G251" s="234">
        <v>0</v>
      </c>
      <c r="H251" s="234">
        <v>0</v>
      </c>
      <c r="I251" s="564">
        <v>-38.3440220146054</v>
      </c>
      <c r="J251" s="234">
        <v>-1.8893797901345599</v>
      </c>
      <c r="K251" s="567">
        <v>2.2349773425194099</v>
      </c>
      <c r="L251" s="564">
        <v>0</v>
      </c>
      <c r="M251" s="234">
        <v>0</v>
      </c>
      <c r="N251" s="566">
        <v>0</v>
      </c>
      <c r="O251" s="234">
        <v>0</v>
      </c>
      <c r="P251" s="234">
        <v>0</v>
      </c>
      <c r="Q251" s="234">
        <v>0</v>
      </c>
      <c r="R251" s="562">
        <v>0</v>
      </c>
      <c r="S251" s="234">
        <v>0</v>
      </c>
      <c r="T251" s="567">
        <v>0</v>
      </c>
    </row>
    <row r="252" spans="2:26">
      <c r="B252" s="326">
        <v>23</v>
      </c>
      <c r="C252" s="564">
        <v>0</v>
      </c>
      <c r="D252" s="234">
        <v>0</v>
      </c>
      <c r="E252" s="234">
        <v>0</v>
      </c>
      <c r="F252" s="562">
        <v>0</v>
      </c>
      <c r="G252" s="234">
        <v>0</v>
      </c>
      <c r="H252" s="234">
        <v>0</v>
      </c>
      <c r="I252" s="564">
        <v>-38.8708659596711</v>
      </c>
      <c r="J252" s="234">
        <v>-2.7777657287327799</v>
      </c>
      <c r="K252" s="567">
        <v>1.89996747519251</v>
      </c>
      <c r="L252" s="564">
        <v>0</v>
      </c>
      <c r="M252" s="234">
        <v>0</v>
      </c>
      <c r="N252" s="566">
        <v>0</v>
      </c>
      <c r="O252" s="234">
        <v>0</v>
      </c>
      <c r="P252" s="234">
        <v>0</v>
      </c>
      <c r="Q252" s="234">
        <v>0</v>
      </c>
      <c r="R252" s="562">
        <v>0</v>
      </c>
      <c r="S252" s="234">
        <v>0</v>
      </c>
      <c r="T252" s="567">
        <v>0</v>
      </c>
    </row>
    <row r="253" spans="2:26" ht="15.75" thickBot="1">
      <c r="B253" s="328">
        <v>24</v>
      </c>
      <c r="C253" s="568">
        <v>0</v>
      </c>
      <c r="D253" s="570">
        <v>0</v>
      </c>
      <c r="E253" s="570">
        <v>0</v>
      </c>
      <c r="F253" s="578">
        <v>0</v>
      </c>
      <c r="G253" s="570">
        <v>0</v>
      </c>
      <c r="H253" s="570">
        <v>0</v>
      </c>
      <c r="I253" s="568">
        <v>-38.7167697807417</v>
      </c>
      <c r="J253" s="570">
        <v>-3.3332910298787999</v>
      </c>
      <c r="K253" s="572">
        <v>1.0150374594791101</v>
      </c>
      <c r="L253" s="568">
        <v>0</v>
      </c>
      <c r="M253" s="570">
        <v>0</v>
      </c>
      <c r="N253" s="571">
        <v>0</v>
      </c>
      <c r="O253" s="570">
        <v>0</v>
      </c>
      <c r="P253" s="570">
        <v>0</v>
      </c>
      <c r="Q253" s="570">
        <v>0</v>
      </c>
      <c r="R253" s="578">
        <v>0</v>
      </c>
      <c r="S253" s="570">
        <v>0</v>
      </c>
      <c r="T253" s="572">
        <v>0</v>
      </c>
    </row>
    <row r="254" spans="2:26">
      <c r="B254" s="329"/>
      <c r="C254" s="659"/>
      <c r="H254" s="297"/>
      <c r="L254" s="147" t="s">
        <v>933</v>
      </c>
      <c r="M254" s="147"/>
      <c r="Z254" s="297"/>
    </row>
    <row r="255" spans="2:26">
      <c r="B255" s="329"/>
      <c r="C255" s="659"/>
      <c r="H255" s="297"/>
      <c r="L255" s="147"/>
      <c r="M255" s="147"/>
      <c r="Z255" s="297"/>
    </row>
    <row r="256" spans="2:26" ht="15.75" thickBot="1">
      <c r="B256" s="329"/>
      <c r="C256" s="659"/>
      <c r="D256" s="687"/>
      <c r="H256" s="297"/>
      <c r="L256" s="297"/>
      <c r="M256" s="297"/>
      <c r="Z256" s="297"/>
    </row>
    <row r="257" spans="2:26" ht="16.5" thickBot="1">
      <c r="B257" s="556" t="s">
        <v>959</v>
      </c>
      <c r="C257" s="659"/>
      <c r="D257" s="687"/>
      <c r="H257" s="297"/>
      <c r="L257" s="297"/>
      <c r="M257" s="297"/>
      <c r="Y257" s="549" t="s">
        <v>934</v>
      </c>
      <c r="Z257" s="661"/>
    </row>
    <row r="258" spans="2:26">
      <c r="B258" s="276"/>
      <c r="C258" s="277" t="s">
        <v>712</v>
      </c>
      <c r="D258" s="280"/>
      <c r="E258" s="280"/>
      <c r="F258" s="280"/>
      <c r="G258" s="280"/>
      <c r="H258" s="280"/>
      <c r="I258" s="280"/>
      <c r="J258" s="280"/>
      <c r="K258" s="280"/>
      <c r="L258" s="280"/>
      <c r="M258" s="280"/>
      <c r="N258" s="330"/>
      <c r="O258" s="279"/>
      <c r="P258" s="280"/>
      <c r="Q258" s="279" t="s">
        <v>713</v>
      </c>
      <c r="R258" s="280"/>
      <c r="S258" s="280"/>
      <c r="T258" s="280"/>
      <c r="U258" s="280"/>
      <c r="V258" s="280"/>
      <c r="W258" s="280"/>
      <c r="X258" s="278"/>
      <c r="Y258" s="552" t="s">
        <v>935</v>
      </c>
      <c r="Z258" s="664"/>
    </row>
    <row r="259" spans="2:26" ht="15.75">
      <c r="B259" s="282"/>
      <c r="C259" s="680" t="s">
        <v>936</v>
      </c>
      <c r="G259" s="297"/>
      <c r="H259" s="297"/>
      <c r="I259" s="297"/>
      <c r="L259" s="297"/>
      <c r="M259" s="297"/>
      <c r="N259" s="311"/>
      <c r="O259" s="681" t="s">
        <v>937</v>
      </c>
      <c r="P259" s="297"/>
      <c r="Q259" s="297"/>
      <c r="R259" s="297"/>
      <c r="S259" s="297"/>
      <c r="T259" s="297"/>
      <c r="U259" s="297"/>
      <c r="V259" s="297"/>
      <c r="W259" s="297"/>
      <c r="X259" s="312"/>
      <c r="Y259" s="680" t="s">
        <v>938</v>
      </c>
      <c r="Z259" s="664"/>
    </row>
    <row r="260" spans="2:26">
      <c r="B260" s="321" t="s">
        <v>710</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row>
    <row r="261" spans="2:26" ht="15.75"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680</v>
      </c>
      <c r="Z261" s="546" t="s">
        <v>680</v>
      </c>
    </row>
    <row r="262" spans="2:26">
      <c r="B262" s="324">
        <v>1</v>
      </c>
      <c r="C262" s="564">
        <v>2.1717599999999999</v>
      </c>
      <c r="D262" s="233">
        <v>0.11565300000000001</v>
      </c>
      <c r="E262" s="234">
        <v>1.82328</v>
      </c>
      <c r="F262" s="234">
        <v>2.7706</v>
      </c>
      <c r="G262" s="234">
        <v>1.2499199999999999</v>
      </c>
      <c r="H262" s="234">
        <v>2.2164199999999998</v>
      </c>
      <c r="I262" s="234">
        <v>1.3876999999999999</v>
      </c>
      <c r="J262" s="234">
        <v>1.0334300000000001</v>
      </c>
      <c r="K262" s="233">
        <v>0</v>
      </c>
      <c r="L262" s="234">
        <v>0</v>
      </c>
      <c r="M262" s="234">
        <v>1.1817800000000001</v>
      </c>
      <c r="N262" s="566">
        <v>0.53762799999999999</v>
      </c>
      <c r="O262" s="234">
        <v>0</v>
      </c>
      <c r="P262" s="234">
        <v>0</v>
      </c>
      <c r="Q262" s="234">
        <v>0</v>
      </c>
      <c r="R262" s="234">
        <v>0</v>
      </c>
      <c r="S262" s="234">
        <v>-5.2033500000000003E-2</v>
      </c>
      <c r="T262" s="234">
        <v>-0.13755000000000001</v>
      </c>
      <c r="U262" s="234">
        <v>-3.0013399999999999E-2</v>
      </c>
      <c r="V262" s="234">
        <v>-0.17297599999999999</v>
      </c>
      <c r="W262" s="234">
        <v>-0.66170700000000005</v>
      </c>
      <c r="X262" s="567">
        <v>-0.61504000000000003</v>
      </c>
      <c r="Y262" s="586">
        <v>10</v>
      </c>
      <c r="Z262" s="587">
        <v>14.991563322854701</v>
      </c>
    </row>
    <row r="263" spans="2:26">
      <c r="B263" s="326">
        <v>2</v>
      </c>
      <c r="C263" s="564">
        <v>2.2710400000000002</v>
      </c>
      <c r="D263" s="233">
        <v>0.62194400000000005</v>
      </c>
      <c r="E263" s="234">
        <v>1.89541</v>
      </c>
      <c r="F263" s="234">
        <v>2.9306700000000001</v>
      </c>
      <c r="G263" s="234">
        <v>1.37279</v>
      </c>
      <c r="H263" s="234">
        <v>2.2966099999999998</v>
      </c>
      <c r="I263" s="234">
        <v>1.4640500000000001</v>
      </c>
      <c r="J263" s="234">
        <v>1.1533599999999999</v>
      </c>
      <c r="K263" s="233">
        <v>0</v>
      </c>
      <c r="L263" s="234">
        <v>0</v>
      </c>
      <c r="M263" s="234">
        <v>1.2941800000000001</v>
      </c>
      <c r="N263" s="566">
        <v>0.628992</v>
      </c>
      <c r="O263" s="234">
        <v>0</v>
      </c>
      <c r="P263" s="234">
        <v>0</v>
      </c>
      <c r="Q263" s="234">
        <v>0</v>
      </c>
      <c r="R263" s="234">
        <v>0</v>
      </c>
      <c r="S263" s="234">
        <v>2.52537E-2</v>
      </c>
      <c r="T263" s="234">
        <v>-7.3528800000000005E-2</v>
      </c>
      <c r="U263" s="234">
        <v>0</v>
      </c>
      <c r="V263" s="234">
        <v>-0.10897999999999999</v>
      </c>
      <c r="W263" s="234">
        <v>-0.57130499999999995</v>
      </c>
      <c r="X263" s="567">
        <v>-0.54618800000000001</v>
      </c>
      <c r="Y263" s="586">
        <v>10</v>
      </c>
      <c r="Z263" s="587">
        <v>15.009469649910701</v>
      </c>
    </row>
    <row r="264" spans="2:26">
      <c r="B264" s="326">
        <v>3</v>
      </c>
      <c r="C264" s="564">
        <v>2.34138</v>
      </c>
      <c r="D264" s="233">
        <v>0.95847700000000002</v>
      </c>
      <c r="E264" s="234">
        <v>1.9466000000000001</v>
      </c>
      <c r="F264" s="234">
        <v>3.05172</v>
      </c>
      <c r="G264" s="234">
        <v>1.46286</v>
      </c>
      <c r="H264" s="234">
        <v>2.3561299999999998</v>
      </c>
      <c r="I264" s="234">
        <v>1.5223199999999999</v>
      </c>
      <c r="J264" s="234">
        <v>1.26281</v>
      </c>
      <c r="K264" s="233">
        <v>0</v>
      </c>
      <c r="L264" s="234">
        <v>0</v>
      </c>
      <c r="M264" s="234">
        <v>1.3965799999999999</v>
      </c>
      <c r="N264" s="566">
        <v>0.70796300000000001</v>
      </c>
      <c r="O264" s="234">
        <v>0</v>
      </c>
      <c r="P264" s="234">
        <v>0</v>
      </c>
      <c r="Q264" s="234">
        <v>0</v>
      </c>
      <c r="R264" s="234">
        <v>0</v>
      </c>
      <c r="S264" s="234">
        <v>0.14499999999999999</v>
      </c>
      <c r="T264" s="234">
        <v>-8.7618500000000003E-4</v>
      </c>
      <c r="U264" s="234">
        <v>0</v>
      </c>
      <c r="V264" s="234">
        <v>-3.8741600000000001E-2</v>
      </c>
      <c r="W264" s="234">
        <v>-0.465445</v>
      </c>
      <c r="X264" s="567">
        <v>-0.46645500000000001</v>
      </c>
      <c r="Y264" s="586">
        <v>10</v>
      </c>
      <c r="Z264" s="587">
        <v>13.991917899872799</v>
      </c>
    </row>
    <row r="265" spans="2:26">
      <c r="B265" s="326">
        <v>4</v>
      </c>
      <c r="C265" s="564">
        <v>2.4106000000000001</v>
      </c>
      <c r="D265" s="233">
        <v>1.1918</v>
      </c>
      <c r="E265" s="234">
        <v>1.99583</v>
      </c>
      <c r="F265" s="234">
        <v>3.1786300000000001</v>
      </c>
      <c r="G265" s="234">
        <v>1.54047</v>
      </c>
      <c r="H265" s="234">
        <v>2.4195500000000001</v>
      </c>
      <c r="I265" s="234">
        <v>1.5779799999999999</v>
      </c>
      <c r="J265" s="234">
        <v>1.37548</v>
      </c>
      <c r="K265" s="233">
        <v>0</v>
      </c>
      <c r="L265" s="234">
        <v>9.2844399999999994E-2</v>
      </c>
      <c r="M265" s="234">
        <v>1.5014700000000001</v>
      </c>
      <c r="N265" s="566">
        <v>0.78476900000000005</v>
      </c>
      <c r="O265" s="234">
        <v>0</v>
      </c>
      <c r="P265" s="234">
        <v>0</v>
      </c>
      <c r="Q265" s="234">
        <v>0.137126</v>
      </c>
      <c r="R265" s="234">
        <v>0</v>
      </c>
      <c r="S265" s="234">
        <v>0.27949299999999999</v>
      </c>
      <c r="T265" s="234">
        <v>7.1602799999999994E-2</v>
      </c>
      <c r="U265" s="234">
        <v>0</v>
      </c>
      <c r="V265" s="234">
        <v>0</v>
      </c>
      <c r="W265" s="234">
        <v>-0.35659400000000002</v>
      </c>
      <c r="X265" s="567">
        <v>-0.38577400000000001</v>
      </c>
      <c r="Y265" s="586">
        <v>10</v>
      </c>
      <c r="Z265" s="587">
        <v>13.6702911873977</v>
      </c>
    </row>
    <row r="266" spans="2:26">
      <c r="B266" s="326">
        <v>5</v>
      </c>
      <c r="C266" s="564">
        <v>2.4393400000000001</v>
      </c>
      <c r="D266" s="233">
        <v>1.32216</v>
      </c>
      <c r="E266" s="234">
        <v>2.0161600000000002</v>
      </c>
      <c r="F266" s="234">
        <v>3.2358099999999999</v>
      </c>
      <c r="G266" s="234">
        <v>1.57795</v>
      </c>
      <c r="H266" s="234">
        <v>2.4441899999999999</v>
      </c>
      <c r="I266" s="234">
        <v>1.6014699999999999</v>
      </c>
      <c r="J266" s="234">
        <v>1.45916</v>
      </c>
      <c r="K266" s="233">
        <v>0</v>
      </c>
      <c r="L266" s="234">
        <v>0.21749199999999999</v>
      </c>
      <c r="M266" s="234">
        <v>1.57711</v>
      </c>
      <c r="N266" s="566">
        <v>0.83089400000000002</v>
      </c>
      <c r="O266" s="234">
        <v>9.4557299999999997E-2</v>
      </c>
      <c r="P266" s="234">
        <v>0</v>
      </c>
      <c r="Q266" s="234">
        <v>0.32541999999999999</v>
      </c>
      <c r="R266" s="234">
        <v>0</v>
      </c>
      <c r="S266" s="234">
        <v>0.37362200000000001</v>
      </c>
      <c r="T266" s="234">
        <v>0.13714100000000001</v>
      </c>
      <c r="U266" s="234">
        <v>0</v>
      </c>
      <c r="V266" s="234">
        <v>0</v>
      </c>
      <c r="W266" s="234">
        <v>-0.25937399999999999</v>
      </c>
      <c r="X266" s="567">
        <v>-0.31120999999999999</v>
      </c>
      <c r="Y266" s="586">
        <v>10</v>
      </c>
      <c r="Z266" s="587">
        <v>12.9606609517822</v>
      </c>
    </row>
    <row r="267" spans="2:26">
      <c r="B267" s="326">
        <v>6</v>
      </c>
      <c r="C267" s="564">
        <v>2.4505300000000001</v>
      </c>
      <c r="D267" s="233">
        <v>1.4040999999999999</v>
      </c>
      <c r="E267" s="234">
        <v>2.0280100000000001</v>
      </c>
      <c r="F267" s="234">
        <v>3.2352099999999999</v>
      </c>
      <c r="G267" s="234">
        <v>1.59735</v>
      </c>
      <c r="H267" s="234">
        <v>2.4533299999999998</v>
      </c>
      <c r="I267" s="234">
        <v>1.61199</v>
      </c>
      <c r="J267" s="234">
        <v>1.5325899999999999</v>
      </c>
      <c r="K267" s="233">
        <v>0</v>
      </c>
      <c r="L267" s="234">
        <v>0.32563900000000001</v>
      </c>
      <c r="M267" s="234">
        <v>1.64279</v>
      </c>
      <c r="N267" s="566">
        <v>0.86690999999999996</v>
      </c>
      <c r="O267" s="234">
        <v>3.8587999999999997E-2</v>
      </c>
      <c r="P267" s="234">
        <v>0</v>
      </c>
      <c r="Q267" s="234">
        <v>0.22217600000000001</v>
      </c>
      <c r="R267" s="234">
        <v>0</v>
      </c>
      <c r="S267" s="234">
        <v>0.210871</v>
      </c>
      <c r="T267" s="234">
        <v>8.2760399999999998E-2</v>
      </c>
      <c r="U267" s="234">
        <v>0</v>
      </c>
      <c r="V267" s="234">
        <v>0</v>
      </c>
      <c r="W267" s="234">
        <v>-0.266482</v>
      </c>
      <c r="X267" s="567">
        <v>-0.32724199999999998</v>
      </c>
      <c r="Y267" s="586">
        <v>10</v>
      </c>
      <c r="Z267" s="587">
        <v>12.588076687844699</v>
      </c>
    </row>
    <row r="268" spans="2:26">
      <c r="B268" s="326">
        <v>7</v>
      </c>
      <c r="C268" s="564">
        <v>2.4648400000000001</v>
      </c>
      <c r="D268" s="233">
        <v>1.46601</v>
      </c>
      <c r="E268" s="234">
        <v>2.0459399999999999</v>
      </c>
      <c r="F268" s="234">
        <v>3.2195200000000002</v>
      </c>
      <c r="G268" s="234">
        <v>1.60904</v>
      </c>
      <c r="H268" s="234">
        <v>2.4667699999999999</v>
      </c>
      <c r="I268" s="234">
        <v>1.61832</v>
      </c>
      <c r="J268" s="234">
        <v>1.6045</v>
      </c>
      <c r="K268" s="233">
        <v>0</v>
      </c>
      <c r="L268" s="234">
        <v>0.41999199999999998</v>
      </c>
      <c r="M268" s="234">
        <v>1.7074</v>
      </c>
      <c r="N268" s="566">
        <v>0.90135600000000005</v>
      </c>
      <c r="O268" s="234">
        <v>0</v>
      </c>
      <c r="P268" s="234">
        <v>0</v>
      </c>
      <c r="Q268" s="234">
        <v>0</v>
      </c>
      <c r="R268" s="234">
        <v>0</v>
      </c>
      <c r="S268" s="234">
        <v>-9.9432900000000005E-2</v>
      </c>
      <c r="T268" s="234">
        <v>-9.6296800000000002E-2</v>
      </c>
      <c r="U268" s="234">
        <v>0</v>
      </c>
      <c r="V268" s="234">
        <v>-2.3002999999999999E-2</v>
      </c>
      <c r="W268" s="234">
        <v>-0.38013400000000003</v>
      </c>
      <c r="X268" s="567">
        <v>-0.42475400000000002</v>
      </c>
      <c r="Y268" s="586">
        <v>10</v>
      </c>
      <c r="Z268" s="587">
        <v>12.0186756471319</v>
      </c>
    </row>
    <row r="269" spans="2:26">
      <c r="B269" s="326">
        <v>8</v>
      </c>
      <c r="C269" s="564">
        <v>1.7476</v>
      </c>
      <c r="D269" s="233">
        <v>2.50373</v>
      </c>
      <c r="E269" s="234">
        <v>1.6135299999999999</v>
      </c>
      <c r="F269" s="234">
        <v>2.3857300000000001</v>
      </c>
      <c r="G269" s="234">
        <v>1.0328999999999999</v>
      </c>
      <c r="H269" s="234">
        <v>1.74861</v>
      </c>
      <c r="I269" s="234">
        <v>1.0378499999999999</v>
      </c>
      <c r="J269" s="234">
        <v>1.35568</v>
      </c>
      <c r="K269" s="233">
        <v>1.27857</v>
      </c>
      <c r="L269" s="234">
        <v>0.23403299999999999</v>
      </c>
      <c r="M269" s="234">
        <v>1.4464699999999999</v>
      </c>
      <c r="N269" s="566">
        <v>0.69613000000000003</v>
      </c>
      <c r="O269" s="234">
        <v>0</v>
      </c>
      <c r="P269" s="234">
        <v>0</v>
      </c>
      <c r="Q269" s="234">
        <v>0</v>
      </c>
      <c r="R269" s="234">
        <v>0</v>
      </c>
      <c r="S269" s="234">
        <v>-0.45575100000000002</v>
      </c>
      <c r="T269" s="234">
        <v>-0.34346900000000002</v>
      </c>
      <c r="U269" s="234">
        <v>0</v>
      </c>
      <c r="V269" s="234">
        <v>-0.109198</v>
      </c>
      <c r="W269" s="234">
        <v>-0.51856999999999998</v>
      </c>
      <c r="X269" s="567">
        <v>-0.53025299999999997</v>
      </c>
      <c r="Y269" s="586">
        <v>15</v>
      </c>
      <c r="Z269" s="587">
        <v>15.957609404624</v>
      </c>
    </row>
    <row r="270" spans="2:26">
      <c r="B270" s="326">
        <v>9</v>
      </c>
      <c r="C270" s="564">
        <v>0.29604399999999997</v>
      </c>
      <c r="D270" s="233">
        <v>1.4631000000000001</v>
      </c>
      <c r="E270" s="234">
        <v>0.71656200000000003</v>
      </c>
      <c r="F270" s="234">
        <v>0.68715899999999996</v>
      </c>
      <c r="G270" s="234">
        <v>0</v>
      </c>
      <c r="H270" s="234">
        <v>0.29652299999999998</v>
      </c>
      <c r="I270" s="234">
        <v>-0.27649200000000002</v>
      </c>
      <c r="J270" s="234">
        <v>0.77637999999999996</v>
      </c>
      <c r="K270" s="233">
        <v>1.5793600000000001</v>
      </c>
      <c r="L270" s="234">
        <v>0</v>
      </c>
      <c r="M270" s="234">
        <v>0.85184700000000002</v>
      </c>
      <c r="N270" s="566">
        <v>0.192189</v>
      </c>
      <c r="O270" s="234">
        <v>0</v>
      </c>
      <c r="P270" s="234">
        <v>0</v>
      </c>
      <c r="Q270" s="234">
        <v>0</v>
      </c>
      <c r="R270" s="234">
        <v>0</v>
      </c>
      <c r="S270" s="234">
        <v>-0.92638600000000004</v>
      </c>
      <c r="T270" s="234">
        <v>-0.68893199999999999</v>
      </c>
      <c r="U270" s="234">
        <v>-9.0223899999999996E-2</v>
      </c>
      <c r="V270" s="234">
        <v>-0.24879599999999999</v>
      </c>
      <c r="W270" s="234">
        <v>-0.71573299999999995</v>
      </c>
      <c r="X270" s="567">
        <v>-0.68032999999999999</v>
      </c>
      <c r="Y270" s="586">
        <v>20</v>
      </c>
      <c r="Z270" s="587">
        <v>20</v>
      </c>
    </row>
    <row r="271" spans="2:26">
      <c r="B271" s="326">
        <v>10</v>
      </c>
      <c r="C271" s="564">
        <v>-0.15773400000000001</v>
      </c>
      <c r="D271" s="233">
        <v>0</v>
      </c>
      <c r="E271" s="234">
        <v>0</v>
      </c>
      <c r="F271" s="234">
        <v>0</v>
      </c>
      <c r="G271" s="234">
        <v>-0.73103899999999999</v>
      </c>
      <c r="H271" s="234">
        <v>-1.3526899999999999</v>
      </c>
      <c r="I271" s="234">
        <v>-2.0859399999999999</v>
      </c>
      <c r="J271" s="234">
        <v>0.248116</v>
      </c>
      <c r="K271" s="233">
        <v>0.84182999999999997</v>
      </c>
      <c r="L271" s="234">
        <v>0</v>
      </c>
      <c r="M271" s="234">
        <v>0.32363700000000001</v>
      </c>
      <c r="N271" s="566">
        <v>-0.42044599999999999</v>
      </c>
      <c r="O271" s="234">
        <v>-0.36748700000000001</v>
      </c>
      <c r="P271" s="234">
        <v>-0.17058599999999999</v>
      </c>
      <c r="Q271" s="234">
        <v>-0.44641599999999998</v>
      </c>
      <c r="R271" s="234">
        <v>-0.33151900000000001</v>
      </c>
      <c r="S271" s="234">
        <v>-1.6327499999999999</v>
      </c>
      <c r="T271" s="234">
        <v>-1.2695099999999999</v>
      </c>
      <c r="U271" s="234">
        <v>-0.311614</v>
      </c>
      <c r="V271" s="234">
        <v>-0.46853699999999998</v>
      </c>
      <c r="W271" s="234">
        <v>-1.0407200000000001</v>
      </c>
      <c r="X271" s="567">
        <v>-0.95143900000000003</v>
      </c>
      <c r="Y271" s="586">
        <v>21.717350345831601</v>
      </c>
      <c r="Z271" s="587">
        <v>20</v>
      </c>
    </row>
    <row r="272" spans="2:26">
      <c r="B272" s="326">
        <v>11</v>
      </c>
      <c r="C272" s="564">
        <v>-1.3665400000000001</v>
      </c>
      <c r="D272" s="233">
        <v>-1.0953200000000001</v>
      </c>
      <c r="E272" s="234">
        <v>0</v>
      </c>
      <c r="F272" s="234">
        <v>-1.2316</v>
      </c>
      <c r="G272" s="234">
        <v>-2.2416999999999998</v>
      </c>
      <c r="H272" s="234">
        <v>-3.11619</v>
      </c>
      <c r="I272" s="234">
        <v>-3.86225</v>
      </c>
      <c r="J272" s="234">
        <v>0</v>
      </c>
      <c r="K272" s="233">
        <v>0.30365599999999998</v>
      </c>
      <c r="L272" s="234">
        <v>0</v>
      </c>
      <c r="M272" s="234">
        <v>-0.288248</v>
      </c>
      <c r="N272" s="566">
        <v>-1.11649</v>
      </c>
      <c r="O272" s="234">
        <v>-1.2887999999999999</v>
      </c>
      <c r="P272" s="234">
        <v>-0.723167</v>
      </c>
      <c r="Q272" s="234">
        <v>-1.51471</v>
      </c>
      <c r="R272" s="234">
        <v>-1.0940300000000001</v>
      </c>
      <c r="S272" s="234">
        <v>-2.4663900000000001</v>
      </c>
      <c r="T272" s="234">
        <v>-1.9764900000000001</v>
      </c>
      <c r="U272" s="234">
        <v>-0.65318500000000002</v>
      </c>
      <c r="V272" s="234">
        <v>-0.76821700000000004</v>
      </c>
      <c r="W272" s="234">
        <v>-1.43286</v>
      </c>
      <c r="X272" s="567">
        <v>-1.27515</v>
      </c>
      <c r="Y272" s="586">
        <v>25.217350345831601</v>
      </c>
      <c r="Z272" s="587">
        <v>20</v>
      </c>
    </row>
    <row r="273" spans="2:26">
      <c r="B273" s="326">
        <v>12</v>
      </c>
      <c r="C273" s="564">
        <v>-3.2335699999999998</v>
      </c>
      <c r="D273" s="233">
        <v>-2.6899700000000002</v>
      </c>
      <c r="E273" s="234">
        <v>-0.52410500000000004</v>
      </c>
      <c r="F273" s="234">
        <v>-3.1718799999999998</v>
      </c>
      <c r="G273" s="234">
        <v>-4.1403299999999996</v>
      </c>
      <c r="H273" s="234">
        <v>-4.5191400000000002</v>
      </c>
      <c r="I273" s="234">
        <v>-5.25467</v>
      </c>
      <c r="J273" s="234">
        <v>0</v>
      </c>
      <c r="K273" s="233">
        <v>0</v>
      </c>
      <c r="L273" s="234">
        <v>-0.22350600000000001</v>
      </c>
      <c r="M273" s="234">
        <v>-0.96318099999999995</v>
      </c>
      <c r="N273" s="566">
        <v>-1.8615900000000001</v>
      </c>
      <c r="O273" s="234">
        <v>-2.1777099999999998</v>
      </c>
      <c r="P273" s="234">
        <v>-1.35005</v>
      </c>
      <c r="Q273" s="234">
        <v>-2.5624199999999999</v>
      </c>
      <c r="R273" s="234">
        <v>-1.89202</v>
      </c>
      <c r="S273" s="234">
        <v>-3.1510500000000001</v>
      </c>
      <c r="T273" s="234">
        <v>-2.6265999999999998</v>
      </c>
      <c r="U273" s="234">
        <v>-0.98060099999999994</v>
      </c>
      <c r="V273" s="234">
        <v>-1.05328</v>
      </c>
      <c r="W273" s="234">
        <v>-1.7924800000000001</v>
      </c>
      <c r="X273" s="567">
        <v>-1.57891</v>
      </c>
      <c r="Y273" s="586">
        <v>27</v>
      </c>
      <c r="Z273" s="587">
        <v>20.9881247874984</v>
      </c>
    </row>
    <row r="274" spans="2:26">
      <c r="B274" s="326">
        <v>13</v>
      </c>
      <c r="C274" s="564">
        <v>-4.4188099999999997</v>
      </c>
      <c r="D274" s="233">
        <v>-4.1451399999999996</v>
      </c>
      <c r="E274" s="234">
        <v>-1.5138799999999999</v>
      </c>
      <c r="F274" s="234">
        <v>-4.5095000000000001</v>
      </c>
      <c r="G274" s="234">
        <v>-5.2985100000000003</v>
      </c>
      <c r="H274" s="234">
        <v>-5.4071100000000003</v>
      </c>
      <c r="I274" s="234">
        <v>-6.1054500000000003</v>
      </c>
      <c r="J274" s="234">
        <v>0</v>
      </c>
      <c r="K274" s="233">
        <v>0</v>
      </c>
      <c r="L274" s="234">
        <v>-0.73160899999999995</v>
      </c>
      <c r="M274" s="234">
        <v>-1.63157</v>
      </c>
      <c r="N274" s="566">
        <v>-2.53755</v>
      </c>
      <c r="O274" s="234">
        <v>-2.6488900000000002</v>
      </c>
      <c r="P274" s="234">
        <v>-1.6997100000000001</v>
      </c>
      <c r="Q274" s="234">
        <v>-3.1183200000000002</v>
      </c>
      <c r="R274" s="234">
        <v>-2.3762799999999999</v>
      </c>
      <c r="S274" s="234">
        <v>-3.4890699999999999</v>
      </c>
      <c r="T274" s="234">
        <v>-3.0055399999999999</v>
      </c>
      <c r="U274" s="234">
        <v>-1.22001</v>
      </c>
      <c r="V274" s="234">
        <v>-1.2706299999999999</v>
      </c>
      <c r="W274" s="234">
        <v>-2.0440700000000001</v>
      </c>
      <c r="X274" s="567">
        <v>-1.8066899999999999</v>
      </c>
      <c r="Y274" s="586">
        <v>27</v>
      </c>
      <c r="Z274" s="587">
        <v>23.004979130742399</v>
      </c>
    </row>
    <row r="275" spans="2:26">
      <c r="B275" s="326">
        <v>14</v>
      </c>
      <c r="C275" s="564">
        <v>-4.5996100000000002</v>
      </c>
      <c r="D275" s="233">
        <v>-4.4711400000000001</v>
      </c>
      <c r="E275" s="234">
        <v>-1.8748499999999999</v>
      </c>
      <c r="F275" s="234">
        <v>-4.5907400000000003</v>
      </c>
      <c r="G275" s="234">
        <v>-5.4914500000000004</v>
      </c>
      <c r="H275" s="234">
        <v>-5.42591</v>
      </c>
      <c r="I275" s="234">
        <v>-6.1336000000000004</v>
      </c>
      <c r="J275" s="234">
        <v>0</v>
      </c>
      <c r="K275" s="233">
        <v>0</v>
      </c>
      <c r="L275" s="234">
        <v>-1.14551</v>
      </c>
      <c r="M275" s="234">
        <v>-1.9743999999999999</v>
      </c>
      <c r="N275" s="566">
        <v>-2.8700199999999998</v>
      </c>
      <c r="O275" s="234">
        <v>-2.7497600000000002</v>
      </c>
      <c r="P275" s="234">
        <v>-1.8272600000000001</v>
      </c>
      <c r="Q275" s="234">
        <v>-3.2401</v>
      </c>
      <c r="R275" s="234">
        <v>-2.4930400000000001</v>
      </c>
      <c r="S275" s="234">
        <v>-3.5104299999999999</v>
      </c>
      <c r="T275" s="234">
        <v>-3.0534500000000002</v>
      </c>
      <c r="U275" s="234">
        <v>-1.36043</v>
      </c>
      <c r="V275" s="234">
        <v>-1.3951899999999999</v>
      </c>
      <c r="W275" s="234">
        <v>-2.1791499999999999</v>
      </c>
      <c r="X275" s="567">
        <v>-1.9306700000000001</v>
      </c>
      <c r="Y275" s="586">
        <v>27</v>
      </c>
      <c r="Z275" s="587">
        <v>24.438235930501701</v>
      </c>
    </row>
    <row r="276" spans="2:26">
      <c r="B276" s="326">
        <v>15</v>
      </c>
      <c r="C276" s="564">
        <v>-3.9648599999999998</v>
      </c>
      <c r="D276" s="233">
        <v>-3.90666</v>
      </c>
      <c r="E276" s="234">
        <v>-1.6374500000000001</v>
      </c>
      <c r="F276" s="234">
        <v>-3.7353399999999999</v>
      </c>
      <c r="G276" s="234">
        <v>-4.9288400000000001</v>
      </c>
      <c r="H276" s="234">
        <v>-4.6951900000000002</v>
      </c>
      <c r="I276" s="234">
        <v>-5.4801099999999998</v>
      </c>
      <c r="J276" s="234">
        <v>-9.7876500000000002E-3</v>
      </c>
      <c r="K276" s="233">
        <v>0</v>
      </c>
      <c r="L276" s="234">
        <v>-1.2934000000000001</v>
      </c>
      <c r="M276" s="234">
        <v>-2.0098600000000002</v>
      </c>
      <c r="N276" s="566">
        <v>-2.90185</v>
      </c>
      <c r="O276" s="234">
        <v>-2.5224299999999999</v>
      </c>
      <c r="P276" s="234">
        <v>-1.76115</v>
      </c>
      <c r="Q276" s="234">
        <v>-2.9530699999999999</v>
      </c>
      <c r="R276" s="234">
        <v>-2.2637499999999999</v>
      </c>
      <c r="S276" s="234">
        <v>-3.2319800000000001</v>
      </c>
      <c r="T276" s="234">
        <v>-2.7772600000000001</v>
      </c>
      <c r="U276" s="234">
        <v>-1.3762000000000001</v>
      </c>
      <c r="V276" s="234">
        <v>-1.3899900000000001</v>
      </c>
      <c r="W276" s="234">
        <v>-2.1762100000000002</v>
      </c>
      <c r="X276" s="567">
        <v>-1.9149</v>
      </c>
      <c r="Y276" s="586">
        <v>27</v>
      </c>
      <c r="Z276" s="587">
        <v>25.006389557080499</v>
      </c>
    </row>
    <row r="277" spans="2:26">
      <c r="B277" s="326">
        <v>16</v>
      </c>
      <c r="C277" s="564">
        <v>-2.82741</v>
      </c>
      <c r="D277" s="233">
        <v>-2.8006799999999998</v>
      </c>
      <c r="E277" s="234">
        <v>-1.0625599999999999</v>
      </c>
      <c r="F277" s="234">
        <v>-2.4556200000000001</v>
      </c>
      <c r="G277" s="234">
        <v>-3.8545199999999999</v>
      </c>
      <c r="H277" s="234">
        <v>-3.5094599999999998</v>
      </c>
      <c r="I277" s="234">
        <v>-4.3483000000000001</v>
      </c>
      <c r="J277" s="234">
        <v>0</v>
      </c>
      <c r="K277" s="233">
        <v>0</v>
      </c>
      <c r="L277" s="234">
        <v>-1.2148000000000001</v>
      </c>
      <c r="M277" s="234">
        <v>-1.8348199999999999</v>
      </c>
      <c r="N277" s="566">
        <v>-2.7176</v>
      </c>
      <c r="O277" s="234">
        <v>-2.07361</v>
      </c>
      <c r="P277" s="234">
        <v>-1.5424899999999999</v>
      </c>
      <c r="Q277" s="234">
        <v>-2.34674</v>
      </c>
      <c r="R277" s="234">
        <v>-1.81995</v>
      </c>
      <c r="S277" s="234">
        <v>-2.7482099999999998</v>
      </c>
      <c r="T277" s="234">
        <v>-2.30132</v>
      </c>
      <c r="U277" s="234">
        <v>-1.2749999999999999</v>
      </c>
      <c r="V277" s="234">
        <v>-1.2714700000000001</v>
      </c>
      <c r="W277" s="234">
        <v>-2.0484599999999999</v>
      </c>
      <c r="X277" s="567">
        <v>-1.7801800000000001</v>
      </c>
      <c r="Y277" s="586">
        <v>27</v>
      </c>
      <c r="Z277" s="587">
        <v>24.973915029663299</v>
      </c>
    </row>
    <row r="278" spans="2:26">
      <c r="B278" s="326">
        <v>17</v>
      </c>
      <c r="C278" s="564">
        <v>-1.16469</v>
      </c>
      <c r="D278" s="233">
        <v>-1.15269</v>
      </c>
      <c r="E278" s="234">
        <v>-0.18595900000000001</v>
      </c>
      <c r="F278" s="234">
        <v>-0.70988300000000004</v>
      </c>
      <c r="G278" s="234">
        <v>-2.20377</v>
      </c>
      <c r="H278" s="234">
        <v>-1.82477</v>
      </c>
      <c r="I278" s="234">
        <v>-2.6911200000000002</v>
      </c>
      <c r="J278" s="234">
        <v>0</v>
      </c>
      <c r="K278" s="233">
        <v>0</v>
      </c>
      <c r="L278" s="234">
        <v>-0.81079999999999997</v>
      </c>
      <c r="M278" s="234">
        <v>-1.32514</v>
      </c>
      <c r="N278" s="566">
        <v>-2.18926</v>
      </c>
      <c r="O278" s="234">
        <v>-1.66977</v>
      </c>
      <c r="P278" s="234">
        <v>-1.30355</v>
      </c>
      <c r="Q278" s="234">
        <v>-1.82395</v>
      </c>
      <c r="R278" s="234">
        <v>-1.4618800000000001</v>
      </c>
      <c r="S278" s="234">
        <v>-2.3305899999999999</v>
      </c>
      <c r="T278" s="234">
        <v>-1.9322600000000001</v>
      </c>
      <c r="U278" s="234">
        <v>-1.17913</v>
      </c>
      <c r="V278" s="234">
        <v>-1.1726799999999999</v>
      </c>
      <c r="W278" s="234">
        <v>-1.9355899999999999</v>
      </c>
      <c r="X278" s="567">
        <v>-1.6747300000000001</v>
      </c>
      <c r="Y278" s="586">
        <v>27</v>
      </c>
      <c r="Z278" s="587">
        <v>24.146579711340301</v>
      </c>
    </row>
    <row r="279" spans="2:26">
      <c r="B279" s="326">
        <v>18</v>
      </c>
      <c r="C279" s="564">
        <v>0</v>
      </c>
      <c r="D279" s="233">
        <v>0</v>
      </c>
      <c r="E279" s="234">
        <v>0</v>
      </c>
      <c r="F279" s="234">
        <v>0.103098</v>
      </c>
      <c r="G279" s="234">
        <v>-0.270426</v>
      </c>
      <c r="H279" s="234">
        <v>0.128358</v>
      </c>
      <c r="I279" s="234">
        <v>-0.723159</v>
      </c>
      <c r="J279" s="234">
        <v>0</v>
      </c>
      <c r="K279" s="233">
        <v>0</v>
      </c>
      <c r="L279" s="234">
        <v>-0.14796999999999999</v>
      </c>
      <c r="M279" s="234">
        <v>-0.55511900000000003</v>
      </c>
      <c r="N279" s="566">
        <v>-1.3747400000000001</v>
      </c>
      <c r="O279" s="234">
        <v>-1.3003</v>
      </c>
      <c r="P279" s="234">
        <v>-1.05735</v>
      </c>
      <c r="Q279" s="234">
        <v>-1.3770899999999999</v>
      </c>
      <c r="R279" s="234">
        <v>-1.1511499999999999</v>
      </c>
      <c r="S279" s="234">
        <v>-1.9487000000000001</v>
      </c>
      <c r="T279" s="234">
        <v>-1.6119699999999999</v>
      </c>
      <c r="U279" s="234">
        <v>-1.06274</v>
      </c>
      <c r="V279" s="234">
        <v>-1.06091</v>
      </c>
      <c r="W279" s="234">
        <v>-1.79942</v>
      </c>
      <c r="X279" s="567">
        <v>-1.55338</v>
      </c>
      <c r="Y279" s="586">
        <v>24.774850997673099</v>
      </c>
      <c r="Z279" s="587">
        <v>22.417740147344201</v>
      </c>
    </row>
    <row r="280" spans="2:26">
      <c r="B280" s="326">
        <v>19</v>
      </c>
      <c r="C280" s="564">
        <v>0.36035600000000001</v>
      </c>
      <c r="D280" s="233">
        <v>0.36163899999999999</v>
      </c>
      <c r="E280" s="234">
        <v>0.24487200000000001</v>
      </c>
      <c r="F280" s="234">
        <v>0.78486</v>
      </c>
      <c r="G280" s="234">
        <v>0</v>
      </c>
      <c r="H280" s="234">
        <v>1.0762100000000001</v>
      </c>
      <c r="I280" s="234">
        <v>0.26565699999999998</v>
      </c>
      <c r="J280" s="234">
        <v>0</v>
      </c>
      <c r="K280" s="233">
        <v>0</v>
      </c>
      <c r="L280" s="234">
        <v>0</v>
      </c>
      <c r="M280" s="234">
        <v>-0.12031500000000001</v>
      </c>
      <c r="N280" s="566">
        <v>-0.89967399999999997</v>
      </c>
      <c r="O280" s="234">
        <v>-0.91573800000000005</v>
      </c>
      <c r="P280" s="234">
        <v>-0.78249800000000003</v>
      </c>
      <c r="Q280" s="234">
        <v>-0.93641200000000002</v>
      </c>
      <c r="R280" s="234">
        <v>-0.83960299999999999</v>
      </c>
      <c r="S280" s="234">
        <v>-1.5441800000000001</v>
      </c>
      <c r="T280" s="234">
        <v>-1.28593</v>
      </c>
      <c r="U280" s="234">
        <v>-0.91459299999999999</v>
      </c>
      <c r="V280" s="234">
        <v>-0.91946499999999998</v>
      </c>
      <c r="W280" s="234">
        <v>-1.6253299999999999</v>
      </c>
      <c r="X280" s="567">
        <v>-1.39639</v>
      </c>
      <c r="Y280" s="586">
        <v>21.274850997673099</v>
      </c>
      <c r="Z280" s="587">
        <v>21.010356587465299</v>
      </c>
    </row>
    <row r="281" spans="2:26">
      <c r="B281" s="326">
        <v>20</v>
      </c>
      <c r="C281" s="564">
        <v>1.0287299999999999</v>
      </c>
      <c r="D281" s="233">
        <v>1.0322800000000001</v>
      </c>
      <c r="E281" s="234">
        <v>0.90070799999999995</v>
      </c>
      <c r="F281" s="234">
        <v>1.8058000000000001</v>
      </c>
      <c r="G281" s="234">
        <v>0</v>
      </c>
      <c r="H281" s="234">
        <v>1.6726700000000001</v>
      </c>
      <c r="I281" s="234">
        <v>0.73538400000000004</v>
      </c>
      <c r="J281" s="234">
        <v>0</v>
      </c>
      <c r="K281" s="233">
        <v>9.1749899999999995E-2</v>
      </c>
      <c r="L281" s="234">
        <v>0</v>
      </c>
      <c r="M281" s="234">
        <v>0.17768800000000001</v>
      </c>
      <c r="N281" s="566">
        <v>-0.577376</v>
      </c>
      <c r="O281" s="234">
        <v>-0.50283699999999998</v>
      </c>
      <c r="P281" s="234">
        <v>-0.46076899999999998</v>
      </c>
      <c r="Q281" s="234">
        <v>-0.46799200000000002</v>
      </c>
      <c r="R281" s="234">
        <v>-0.54058499999999998</v>
      </c>
      <c r="S281" s="234">
        <v>-1.0889899999999999</v>
      </c>
      <c r="T281" s="234">
        <v>-0.96141500000000002</v>
      </c>
      <c r="U281" s="234">
        <v>-0.755436</v>
      </c>
      <c r="V281" s="234">
        <v>-0.76864900000000003</v>
      </c>
      <c r="W281" s="234">
        <v>-1.43255</v>
      </c>
      <c r="X281" s="567">
        <v>-1.22363</v>
      </c>
      <c r="Y281" s="586">
        <v>20</v>
      </c>
      <c r="Z281" s="587">
        <v>20.350289091620901</v>
      </c>
    </row>
    <row r="282" spans="2:26">
      <c r="B282" s="326">
        <v>21</v>
      </c>
      <c r="C282" s="564">
        <v>1.6718599999999999</v>
      </c>
      <c r="D282" s="233">
        <v>1.67384</v>
      </c>
      <c r="E282" s="234">
        <v>1.42248</v>
      </c>
      <c r="F282" s="234">
        <v>2.3955799999999998</v>
      </c>
      <c r="G282" s="234">
        <v>0.39438000000000001</v>
      </c>
      <c r="H282" s="234">
        <v>2.06006</v>
      </c>
      <c r="I282" s="234">
        <v>1.0331600000000001</v>
      </c>
      <c r="J282" s="234">
        <v>0</v>
      </c>
      <c r="K282" s="233">
        <v>0.27158900000000002</v>
      </c>
      <c r="L282" s="234">
        <v>0</v>
      </c>
      <c r="M282" s="234">
        <v>0.41924699999999998</v>
      </c>
      <c r="N282" s="566">
        <v>-0.32112099999999999</v>
      </c>
      <c r="O282" s="234">
        <v>-0.19627600000000001</v>
      </c>
      <c r="P282" s="234">
        <v>-0.211894</v>
      </c>
      <c r="Q282" s="234">
        <v>-0.117905</v>
      </c>
      <c r="R282" s="234">
        <v>-0.30721799999999999</v>
      </c>
      <c r="S282" s="234">
        <v>-0.75478500000000004</v>
      </c>
      <c r="T282" s="234">
        <v>-0.71543800000000002</v>
      </c>
      <c r="U282" s="234">
        <v>-0.620695</v>
      </c>
      <c r="V282" s="234">
        <v>-0.64319800000000005</v>
      </c>
      <c r="W282" s="234">
        <v>-1.2706599999999999</v>
      </c>
      <c r="X282" s="567">
        <v>-1.0829599999999999</v>
      </c>
      <c r="Y282" s="586">
        <v>20</v>
      </c>
      <c r="Z282" s="587">
        <v>20</v>
      </c>
    </row>
    <row r="283" spans="2:26">
      <c r="B283" s="326">
        <v>22</v>
      </c>
      <c r="C283" s="564">
        <v>2.1066199999999999</v>
      </c>
      <c r="D283" s="233">
        <v>2.1078600000000001</v>
      </c>
      <c r="E283" s="234">
        <v>1.792</v>
      </c>
      <c r="F283" s="234">
        <v>2.8008999999999999</v>
      </c>
      <c r="G283" s="234">
        <v>0.79928500000000002</v>
      </c>
      <c r="H283" s="234">
        <v>2.3471600000000001</v>
      </c>
      <c r="I283" s="234">
        <v>1.2824899999999999</v>
      </c>
      <c r="J283" s="234">
        <v>9.6471199999999993E-2</v>
      </c>
      <c r="K283" s="233">
        <v>0.52154299999999998</v>
      </c>
      <c r="L283" s="234">
        <v>0</v>
      </c>
      <c r="M283" s="234">
        <v>0.64429899999999996</v>
      </c>
      <c r="N283" s="566">
        <v>-0.103223</v>
      </c>
      <c r="O283" s="234">
        <v>-9.1138499999999997E-3</v>
      </c>
      <c r="P283" s="234">
        <v>-5.59102E-2</v>
      </c>
      <c r="Q283" s="234">
        <v>0</v>
      </c>
      <c r="R283" s="234">
        <v>-0.14208999999999999</v>
      </c>
      <c r="S283" s="234">
        <v>-0.54993800000000004</v>
      </c>
      <c r="T283" s="234">
        <v>-0.55005300000000001</v>
      </c>
      <c r="U283" s="234">
        <v>-0.50903699999999996</v>
      </c>
      <c r="V283" s="234">
        <v>-0.54605300000000001</v>
      </c>
      <c r="W283" s="234">
        <v>-1.14307</v>
      </c>
      <c r="X283" s="567">
        <v>-0.97738400000000003</v>
      </c>
      <c r="Y283" s="586">
        <v>20</v>
      </c>
      <c r="Z283" s="587">
        <v>20</v>
      </c>
    </row>
    <row r="284" spans="2:26">
      <c r="B284" s="326">
        <v>23</v>
      </c>
      <c r="C284" s="564">
        <v>2.3928799999999999</v>
      </c>
      <c r="D284" s="233">
        <v>2.3936099999999998</v>
      </c>
      <c r="E284" s="234">
        <v>2.0234700000000001</v>
      </c>
      <c r="F284" s="234">
        <v>3.1202700000000001</v>
      </c>
      <c r="G284" s="234">
        <v>1.1242399999999999</v>
      </c>
      <c r="H284" s="234">
        <v>2.53342</v>
      </c>
      <c r="I284" s="234">
        <v>1.47163</v>
      </c>
      <c r="J284" s="234">
        <v>0.306423</v>
      </c>
      <c r="K284" s="233">
        <v>0.73878900000000003</v>
      </c>
      <c r="L284" s="234">
        <v>0</v>
      </c>
      <c r="M284" s="234">
        <v>0.84051900000000002</v>
      </c>
      <c r="N284" s="566">
        <v>9.1676800000000003E-2</v>
      </c>
      <c r="O284" s="234">
        <v>0</v>
      </c>
      <c r="P284" s="234">
        <v>0</v>
      </c>
      <c r="Q284" s="234">
        <v>0</v>
      </c>
      <c r="R284" s="234">
        <v>-2.2857200000000001E-2</v>
      </c>
      <c r="S284" s="234">
        <v>-0.40267999999999998</v>
      </c>
      <c r="T284" s="234">
        <v>-0.426616</v>
      </c>
      <c r="U284" s="234">
        <v>-0.40721299999999999</v>
      </c>
      <c r="V284" s="234">
        <v>-0.46032099999999998</v>
      </c>
      <c r="W284" s="234">
        <v>-1.0269699999999999</v>
      </c>
      <c r="X284" s="567">
        <v>-0.88458999999999999</v>
      </c>
      <c r="Y284" s="586">
        <v>20</v>
      </c>
      <c r="Z284" s="587">
        <v>20</v>
      </c>
    </row>
    <row r="285" spans="2:26" ht="15.75" thickBot="1">
      <c r="B285" s="328">
        <v>24</v>
      </c>
      <c r="C285" s="568">
        <v>2.52291</v>
      </c>
      <c r="D285" s="588">
        <v>0.85269600000000001</v>
      </c>
      <c r="E285" s="570">
        <v>2.12554</v>
      </c>
      <c r="F285" s="570">
        <v>3.2614700000000001</v>
      </c>
      <c r="G285" s="570">
        <v>1.34626</v>
      </c>
      <c r="H285" s="570">
        <v>2.6038800000000002</v>
      </c>
      <c r="I285" s="570">
        <v>1.5777000000000001</v>
      </c>
      <c r="J285" s="570">
        <v>0.52322500000000005</v>
      </c>
      <c r="K285" s="588">
        <v>0</v>
      </c>
      <c r="L285" s="570">
        <v>0</v>
      </c>
      <c r="M285" s="570">
        <v>0.980989</v>
      </c>
      <c r="N285" s="571">
        <v>0.23380300000000001</v>
      </c>
      <c r="O285" s="570">
        <v>0</v>
      </c>
      <c r="P285" s="570">
        <v>0</v>
      </c>
      <c r="Q285" s="570">
        <v>0</v>
      </c>
      <c r="R285" s="570">
        <v>0</v>
      </c>
      <c r="S285" s="570">
        <v>-0.26193300000000003</v>
      </c>
      <c r="T285" s="570">
        <v>-0.31198999999999999</v>
      </c>
      <c r="U285" s="570">
        <v>-0.29064099999999998</v>
      </c>
      <c r="V285" s="570">
        <v>-0.36221300000000001</v>
      </c>
      <c r="W285" s="570">
        <v>-0.89868000000000003</v>
      </c>
      <c r="X285" s="572">
        <v>-0.78278099999999995</v>
      </c>
      <c r="Y285" s="589">
        <v>15</v>
      </c>
      <c r="Z285" s="590">
        <v>17.655328253441802</v>
      </c>
    </row>
    <row r="286" spans="2:26">
      <c r="B286" s="329"/>
      <c r="C286" s="659"/>
      <c r="F286" s="147" t="s">
        <v>715</v>
      </c>
      <c r="H286" s="297"/>
      <c r="M286" s="297"/>
      <c r="N286" s="297"/>
      <c r="Q286" s="147" t="s">
        <v>715</v>
      </c>
      <c r="Z286" s="297"/>
    </row>
    <row r="287" spans="2:26">
      <c r="B287" s="329"/>
      <c r="C287" s="659"/>
      <c r="H287" s="297"/>
      <c r="L287" s="297"/>
      <c r="M287" s="297"/>
      <c r="Z287" s="297"/>
    </row>
    <row r="288" spans="2:26">
      <c r="B288" s="329"/>
      <c r="V288" s="147"/>
    </row>
    <row r="289" spans="2:8" ht="16.5" thickBot="1">
      <c r="B289" s="556" t="s">
        <v>959</v>
      </c>
      <c r="C289" s="687"/>
    </row>
    <row r="290" spans="2:8">
      <c r="B290" s="276"/>
      <c r="C290" s="277" t="s">
        <v>714</v>
      </c>
      <c r="D290" s="280"/>
      <c r="E290" s="280"/>
      <c r="F290" s="280"/>
      <c r="G290" s="331"/>
      <c r="H290" s="278"/>
    </row>
    <row r="291" spans="2:8" ht="15.75">
      <c r="B291" s="282"/>
      <c r="C291" s="680" t="s">
        <v>938</v>
      </c>
      <c r="D291" s="672"/>
      <c r="E291" s="681" t="s">
        <v>939</v>
      </c>
      <c r="F291" s="265"/>
      <c r="G291" s="689" t="s">
        <v>938</v>
      </c>
      <c r="H291" s="664"/>
    </row>
    <row r="292" spans="2:8">
      <c r="B292" s="321" t="s">
        <v>710</v>
      </c>
      <c r="C292" s="315" t="s">
        <v>74</v>
      </c>
      <c r="D292" s="334" t="s">
        <v>75</v>
      </c>
      <c r="E292" s="285" t="s">
        <v>76</v>
      </c>
      <c r="F292" s="285" t="s">
        <v>77</v>
      </c>
      <c r="G292" s="553" t="s">
        <v>681</v>
      </c>
      <c r="H292" s="544" t="s">
        <v>682</v>
      </c>
    </row>
    <row r="293" spans="2:8" ht="15.75" thickBot="1">
      <c r="B293" s="323" t="s">
        <v>83</v>
      </c>
      <c r="C293" s="291" t="s">
        <v>680</v>
      </c>
      <c r="D293" s="336" t="s">
        <v>680</v>
      </c>
      <c r="E293" s="292" t="s">
        <v>680</v>
      </c>
      <c r="F293" s="292" t="s">
        <v>680</v>
      </c>
      <c r="G293" s="666" t="s">
        <v>680</v>
      </c>
      <c r="H293" s="546" t="s">
        <v>680</v>
      </c>
    </row>
    <row r="294" spans="2:8">
      <c r="B294" s="324">
        <v>1</v>
      </c>
      <c r="C294" s="799">
        <v>4.8678433819020599</v>
      </c>
      <c r="D294" s="800">
        <v>12.3542763839733</v>
      </c>
      <c r="E294">
        <v>20.020913367271799</v>
      </c>
      <c r="F294">
        <v>21.115370157594398</v>
      </c>
      <c r="G294" s="801">
        <v>14.441705962013099</v>
      </c>
      <c r="H294" s="295">
        <v>22.236328866847799</v>
      </c>
    </row>
    <row r="295" spans="2:8">
      <c r="B295" s="326">
        <v>2</v>
      </c>
      <c r="C295" s="564">
        <v>3.1842337530860099</v>
      </c>
      <c r="D295" s="566">
        <v>11.818398556736</v>
      </c>
      <c r="E295" s="234">
        <v>18.767465962303501</v>
      </c>
      <c r="F295" s="234">
        <v>20.542412086807101</v>
      </c>
      <c r="G295" s="562">
        <v>12.5479524719296</v>
      </c>
      <c r="H295" s="567">
        <v>21.713436647069202</v>
      </c>
    </row>
    <row r="296" spans="2:8">
      <c r="B296" s="326">
        <v>3</v>
      </c>
      <c r="C296" s="564">
        <v>1.72318193871338</v>
      </c>
      <c r="D296" s="566">
        <v>11.3192334452193</v>
      </c>
      <c r="E296" s="234">
        <v>18.212965603602299</v>
      </c>
      <c r="F296" s="234">
        <v>19.9172011571399</v>
      </c>
      <c r="G296" s="562">
        <v>10.826705841276301</v>
      </c>
      <c r="H296" s="567">
        <v>21.232286839627101</v>
      </c>
    </row>
    <row r="297" spans="2:8">
      <c r="B297" s="326">
        <v>4</v>
      </c>
      <c r="C297" s="564">
        <v>0.389886149924836</v>
      </c>
      <c r="D297" s="566">
        <v>10.8039057054847</v>
      </c>
      <c r="E297" s="234">
        <v>16.760521560434199</v>
      </c>
      <c r="F297" s="234">
        <v>19.0112544839556</v>
      </c>
      <c r="G297" s="562">
        <v>9.1997312777798204</v>
      </c>
      <c r="H297" s="567">
        <v>20.732497468842499</v>
      </c>
    </row>
    <row r="298" spans="2:8">
      <c r="B298" s="326">
        <v>5</v>
      </c>
      <c r="C298" s="564">
        <v>-0.73229446756745797</v>
      </c>
      <c r="D298" s="566">
        <v>10.3477782031048</v>
      </c>
      <c r="E298" s="234">
        <v>15.884914074960999</v>
      </c>
      <c r="F298" s="234">
        <v>18.138366997301599</v>
      </c>
      <c r="G298" s="562">
        <v>7.7578292019606696</v>
      </c>
      <c r="H298" s="567">
        <v>20.291311719585</v>
      </c>
    </row>
    <row r="299" spans="2:8">
      <c r="B299" s="326">
        <v>6</v>
      </c>
      <c r="C299" s="564">
        <v>-1.66525862784537</v>
      </c>
      <c r="D299" s="566">
        <v>9.9294583329147095</v>
      </c>
      <c r="E299" s="234">
        <v>16.094496225804701</v>
      </c>
      <c r="F299" s="234">
        <v>18.318847956180701</v>
      </c>
      <c r="G299" s="562">
        <v>6.4800339677121199</v>
      </c>
      <c r="H299" s="567">
        <v>19.891968063677201</v>
      </c>
    </row>
    <row r="300" spans="2:8">
      <c r="B300" s="326">
        <v>7</v>
      </c>
      <c r="C300" s="564">
        <v>-2.5318487172465001</v>
      </c>
      <c r="D300" s="566">
        <v>9.4997929396802494</v>
      </c>
      <c r="E300" s="234">
        <v>18.639580122688699</v>
      </c>
      <c r="F300" s="234">
        <v>19.975741171747298</v>
      </c>
      <c r="G300" s="562">
        <v>5.2951548814477896</v>
      </c>
      <c r="H300" s="567">
        <v>19.495243517872701</v>
      </c>
    </row>
    <row r="301" spans="2:8">
      <c r="B301" s="326">
        <v>8</v>
      </c>
      <c r="C301" s="564">
        <v>-1.3389871891816501</v>
      </c>
      <c r="D301" s="566">
        <v>9.7990264287324198</v>
      </c>
      <c r="E301" s="234">
        <v>20.6119404069808</v>
      </c>
      <c r="F301" s="234">
        <v>22.5701340919213</v>
      </c>
      <c r="G301" s="562">
        <v>6.1092850600297597</v>
      </c>
      <c r="H301" s="567">
        <v>19.8078532988151</v>
      </c>
    </row>
    <row r="302" spans="2:8">
      <c r="B302" s="326">
        <v>9</v>
      </c>
      <c r="C302" s="564">
        <v>4.10680022002503</v>
      </c>
      <c r="D302" s="566">
        <v>11.401798957129801</v>
      </c>
      <c r="E302" s="234">
        <v>23.216871085619601</v>
      </c>
      <c r="F302" s="234">
        <v>24.2089798068059</v>
      </c>
      <c r="G302" s="562">
        <v>11.0260479635935</v>
      </c>
      <c r="H302" s="567">
        <v>21.363008061179102</v>
      </c>
    </row>
    <row r="303" spans="2:8">
      <c r="B303" s="326">
        <v>10</v>
      </c>
      <c r="C303" s="564">
        <v>11.972355614819101</v>
      </c>
      <c r="D303" s="566">
        <v>13.462770670768601</v>
      </c>
      <c r="E303" s="234">
        <v>26.4995121296345</v>
      </c>
      <c r="F303" s="234">
        <v>25.042602619902102</v>
      </c>
      <c r="G303" s="562">
        <v>18.424203370519699</v>
      </c>
      <c r="H303" s="567">
        <v>23.319975982004198</v>
      </c>
    </row>
    <row r="304" spans="2:8">
      <c r="B304" s="326">
        <v>11</v>
      </c>
      <c r="C304" s="564">
        <v>20.698288376197901</v>
      </c>
      <c r="D304" s="566">
        <v>15.599113805954399</v>
      </c>
      <c r="E304" s="234">
        <v>30.773321027472001</v>
      </c>
      <c r="F304" s="234">
        <v>26.529756339475199</v>
      </c>
      <c r="G304" s="562">
        <v>26.944134016687801</v>
      </c>
      <c r="H304" s="567">
        <v>25.3780404376656</v>
      </c>
    </row>
    <row r="305" spans="2:8">
      <c r="B305" s="326">
        <v>12</v>
      </c>
      <c r="C305" s="564">
        <v>29.833257279841401</v>
      </c>
      <c r="D305" s="566">
        <v>17.903101962546</v>
      </c>
      <c r="E305" s="234">
        <v>35.180384352244303</v>
      </c>
      <c r="F305" s="234">
        <v>27.704844891357499</v>
      </c>
      <c r="G305" s="562">
        <v>36.127803306685898</v>
      </c>
      <c r="H305" s="567">
        <v>27.630911604779499</v>
      </c>
    </row>
    <row r="306" spans="2:8">
      <c r="B306" s="326">
        <v>13</v>
      </c>
      <c r="C306" s="564">
        <v>38.2108849390861</v>
      </c>
      <c r="D306" s="566">
        <v>20.052685017140199</v>
      </c>
      <c r="E306" s="234">
        <v>39.033694970797903</v>
      </c>
      <c r="F306" s="234">
        <v>28.707091989784399</v>
      </c>
      <c r="G306" s="562">
        <v>44.832146914373197</v>
      </c>
      <c r="H306" s="567">
        <v>29.7398273514337</v>
      </c>
    </row>
    <row r="307" spans="2:8">
      <c r="B307" s="326">
        <v>14</v>
      </c>
      <c r="C307" s="564">
        <v>44.231386959890699</v>
      </c>
      <c r="D307" s="566">
        <v>21.525791417776901</v>
      </c>
      <c r="E307" s="234">
        <v>41.924034408431297</v>
      </c>
      <c r="F307" s="234">
        <v>29.414615958298899</v>
      </c>
      <c r="G307" s="562">
        <v>51.593759907990602</v>
      </c>
      <c r="H307" s="567">
        <v>31.1592957176249</v>
      </c>
    </row>
    <row r="308" spans="2:8">
      <c r="B308" s="326">
        <v>15</v>
      </c>
      <c r="C308" s="564">
        <v>47.0105384298231</v>
      </c>
      <c r="D308" s="566">
        <v>22.210268672707301</v>
      </c>
      <c r="E308" s="234">
        <v>43.5674139438472</v>
      </c>
      <c r="F308" s="234">
        <v>29.857787993210401</v>
      </c>
      <c r="G308" s="562">
        <v>55.546923739917297</v>
      </c>
      <c r="H308" s="567">
        <v>31.717694089820899</v>
      </c>
    </row>
    <row r="309" spans="2:8">
      <c r="B309" s="326">
        <v>16</v>
      </c>
      <c r="C309" s="564">
        <v>46.930588454383802</v>
      </c>
      <c r="D309" s="566">
        <v>22.268062128507001</v>
      </c>
      <c r="E309" s="234">
        <v>43.8561239142321</v>
      </c>
      <c r="F309" s="234">
        <v>29.948423707784901</v>
      </c>
      <c r="G309" s="562">
        <v>56.793733178718</v>
      </c>
      <c r="H309" s="567">
        <v>31.761003130020399</v>
      </c>
    </row>
    <row r="310" spans="2:8">
      <c r="B310" s="326">
        <v>17</v>
      </c>
      <c r="C310" s="564">
        <v>43.474083030538999</v>
      </c>
      <c r="D310" s="566">
        <v>21.514479364134299</v>
      </c>
      <c r="E310" s="234">
        <v>43.3486997258942</v>
      </c>
      <c r="F310" s="234">
        <v>29.956118961704</v>
      </c>
      <c r="G310" s="562">
        <v>54.658353322549701</v>
      </c>
      <c r="H310" s="567">
        <v>30.991703641591201</v>
      </c>
    </row>
    <row r="311" spans="2:8">
      <c r="B311" s="326">
        <v>18</v>
      </c>
      <c r="C311" s="564">
        <v>36.538329324391597</v>
      </c>
      <c r="D311" s="566">
        <v>19.867024757837999</v>
      </c>
      <c r="E311" s="234">
        <v>42.394759269544302</v>
      </c>
      <c r="F311" s="234">
        <v>29.895099249082101</v>
      </c>
      <c r="G311" s="562">
        <v>49.111008357484003</v>
      </c>
      <c r="H311" s="567">
        <v>29.341496991137099</v>
      </c>
    </row>
    <row r="312" spans="2:8">
      <c r="B312" s="326">
        <v>19</v>
      </c>
      <c r="C312" s="564">
        <v>29.666840355126901</v>
      </c>
      <c r="D312" s="566">
        <v>18.515479535299601</v>
      </c>
      <c r="E312" s="234">
        <v>33.612665275206197</v>
      </c>
      <c r="F312" s="234">
        <v>28.9728395791217</v>
      </c>
      <c r="G312" s="562">
        <v>43.417659581705998</v>
      </c>
      <c r="H312" s="567">
        <v>28.1322285776508</v>
      </c>
    </row>
    <row r="313" spans="2:8">
      <c r="B313" s="326">
        <v>20</v>
      </c>
      <c r="C313" s="564">
        <v>24.208179692487501</v>
      </c>
      <c r="D313" s="566">
        <v>17.682490913575499</v>
      </c>
      <c r="E313" s="234">
        <v>29.614626460568299</v>
      </c>
      <c r="F313" s="234">
        <v>27.553021343094098</v>
      </c>
      <c r="G313" s="562">
        <v>38.6121138326154</v>
      </c>
      <c r="H313" s="567">
        <v>27.389051377670199</v>
      </c>
    </row>
    <row r="314" spans="2:8">
      <c r="B314" s="326">
        <v>21</v>
      </c>
      <c r="C314" s="564">
        <v>19.261674066640101</v>
      </c>
      <c r="D314" s="566">
        <v>16.825011270249</v>
      </c>
      <c r="E314" s="234">
        <v>27.9250971513164</v>
      </c>
      <c r="F314" s="234">
        <v>26.217859306213001</v>
      </c>
      <c r="G314" s="562">
        <v>34.068537866058797</v>
      </c>
      <c r="H314" s="567">
        <v>26.636134534033001</v>
      </c>
    </row>
    <row r="315" spans="2:8">
      <c r="B315" s="326">
        <v>22</v>
      </c>
      <c r="C315" s="564">
        <v>15.033060416311301</v>
      </c>
      <c r="D315" s="566">
        <v>16.059080278498701</v>
      </c>
      <c r="E315" s="234">
        <v>25.3140783122766</v>
      </c>
      <c r="F315" s="234">
        <v>25.322492520721799</v>
      </c>
      <c r="G315" s="562">
        <v>30.106289994863602</v>
      </c>
      <c r="H315" s="567">
        <v>26.0007994725845</v>
      </c>
    </row>
    <row r="316" spans="2:8">
      <c r="B316" s="326">
        <v>23</v>
      </c>
      <c r="C316" s="564">
        <v>11.219575277781299</v>
      </c>
      <c r="D316" s="566">
        <v>15.2703174609993</v>
      </c>
      <c r="E316" s="234">
        <v>24.647284604284199</v>
      </c>
      <c r="F316" s="234">
        <v>24.6888577024177</v>
      </c>
      <c r="G316" s="562">
        <v>26.2987193110419</v>
      </c>
      <c r="H316" s="567">
        <v>25.302821561025901</v>
      </c>
    </row>
    <row r="317" spans="2:8" ht="15.75" thickBot="1">
      <c r="B317" s="328">
        <v>24</v>
      </c>
      <c r="C317" s="568">
        <v>8.12228749599144</v>
      </c>
      <c r="D317" s="571">
        <v>14.6248832433209</v>
      </c>
      <c r="E317" s="570">
        <v>22.5670132671491</v>
      </c>
      <c r="F317" s="570">
        <v>23.710542820798</v>
      </c>
      <c r="G317" s="578">
        <v>22.969228329802799</v>
      </c>
      <c r="H317" s="572">
        <v>24.7282511498688</v>
      </c>
    </row>
    <row r="318" spans="2:8">
      <c r="B318" s="329"/>
    </row>
    <row r="324" spans="2:5" ht="15.75">
      <c r="B324" s="556" t="s">
        <v>913</v>
      </c>
    </row>
    <row r="325" spans="2:5">
      <c r="B325" t="s">
        <v>129</v>
      </c>
    </row>
    <row r="326" spans="2:5">
      <c r="B326" s="147" t="s">
        <v>1055</v>
      </c>
    </row>
    <row r="327" spans="2:5">
      <c r="B327" t="s">
        <v>131</v>
      </c>
    </row>
    <row r="328" spans="2:5" ht="15.75" thickBot="1">
      <c r="B328" t="s">
        <v>82</v>
      </c>
    </row>
    <row r="329" spans="2:5">
      <c r="B329" s="302" t="s">
        <v>642</v>
      </c>
      <c r="C329" s="338" t="s">
        <v>133</v>
      </c>
    </row>
    <row r="330" spans="2:5">
      <c r="B330" s="282">
        <v>-50</v>
      </c>
      <c r="C330" s="551">
        <v>0</v>
      </c>
      <c r="D330" s="265"/>
      <c r="E330" s="265"/>
    </row>
    <row r="331" spans="2:5">
      <c r="B331" s="282">
        <v>-49</v>
      </c>
      <c r="C331" s="551">
        <v>0</v>
      </c>
      <c r="D331" s="265"/>
      <c r="E331" s="265"/>
    </row>
    <row r="332" spans="2:5">
      <c r="B332" s="282">
        <v>-48</v>
      </c>
      <c r="C332" s="551">
        <v>0</v>
      </c>
      <c r="D332" s="265"/>
      <c r="E332" s="265"/>
    </row>
    <row r="333" spans="2:5">
      <c r="B333" s="282">
        <v>-47</v>
      </c>
      <c r="C333" s="551">
        <v>0</v>
      </c>
      <c r="D333" s="265"/>
      <c r="E333" s="265"/>
    </row>
    <row r="334" spans="2:5">
      <c r="B334" s="282">
        <v>-46</v>
      </c>
      <c r="C334" s="551">
        <v>0</v>
      </c>
      <c r="D334" s="265"/>
      <c r="E334" s="265"/>
    </row>
    <row r="335" spans="2:5">
      <c r="B335" s="282">
        <v>-45</v>
      </c>
      <c r="C335" s="551">
        <v>0</v>
      </c>
      <c r="D335" s="265"/>
      <c r="E335" s="265"/>
    </row>
    <row r="336" spans="2:5">
      <c r="B336" s="282">
        <v>-44</v>
      </c>
      <c r="C336" s="551">
        <v>0</v>
      </c>
      <c r="D336" s="265"/>
      <c r="E336" s="265"/>
    </row>
    <row r="337" spans="2:5">
      <c r="B337" s="282">
        <v>-43</v>
      </c>
      <c r="C337" s="551">
        <v>0</v>
      </c>
      <c r="D337" s="265"/>
      <c r="E337" s="265"/>
    </row>
    <row r="338" spans="2:5">
      <c r="B338" s="282">
        <v>-42</v>
      </c>
      <c r="C338" s="551">
        <v>0</v>
      </c>
      <c r="D338" s="265"/>
      <c r="E338" s="265"/>
    </row>
    <row r="339" spans="2:5">
      <c r="B339" s="282">
        <v>-41</v>
      </c>
      <c r="C339" s="551">
        <v>0</v>
      </c>
      <c r="D339" s="265"/>
      <c r="E339" s="265"/>
    </row>
    <row r="340" spans="2:5">
      <c r="B340" s="282">
        <v>-40</v>
      </c>
      <c r="C340" s="551">
        <v>0</v>
      </c>
      <c r="D340" s="265"/>
      <c r="E340" s="265"/>
    </row>
    <row r="341" spans="2:5">
      <c r="B341" s="282">
        <v>-39</v>
      </c>
      <c r="C341" s="551">
        <v>0</v>
      </c>
      <c r="D341" s="265"/>
      <c r="E341" s="265"/>
    </row>
    <row r="342" spans="2:5">
      <c r="B342" s="282">
        <v>-38</v>
      </c>
      <c r="C342" s="551">
        <v>0</v>
      </c>
      <c r="D342" s="265"/>
      <c r="E342" s="265"/>
    </row>
    <row r="343" spans="2:5">
      <c r="B343" s="282">
        <v>-37</v>
      </c>
      <c r="C343" s="551">
        <v>0</v>
      </c>
      <c r="D343" s="265"/>
      <c r="E343" s="265"/>
    </row>
    <row r="344" spans="2:5">
      <c r="B344" s="282">
        <v>-36</v>
      </c>
      <c r="C344" s="551">
        <v>0</v>
      </c>
      <c r="D344" s="265"/>
      <c r="E344" s="265"/>
    </row>
    <row r="345" spans="2:5">
      <c r="B345" s="282">
        <v>-35</v>
      </c>
      <c r="C345" s="551">
        <v>0</v>
      </c>
      <c r="D345" s="265"/>
      <c r="E345" s="265"/>
    </row>
    <row r="346" spans="2:5">
      <c r="B346" s="282">
        <v>-34</v>
      </c>
      <c r="C346" s="551">
        <v>0</v>
      </c>
      <c r="D346" s="265"/>
      <c r="E346" s="265"/>
    </row>
    <row r="347" spans="2:5">
      <c r="B347" s="282">
        <v>-33</v>
      </c>
      <c r="C347" s="551">
        <v>0</v>
      </c>
      <c r="D347" s="265"/>
      <c r="E347" s="265"/>
    </row>
    <row r="348" spans="2:5">
      <c r="B348" s="282">
        <v>-32</v>
      </c>
      <c r="C348" s="551">
        <v>0</v>
      </c>
      <c r="D348" s="265"/>
      <c r="E348" s="265"/>
    </row>
    <row r="349" spans="2:5">
      <c r="B349" s="282">
        <v>-31</v>
      </c>
      <c r="C349" s="551">
        <v>0</v>
      </c>
      <c r="D349" s="265"/>
      <c r="E349" s="265"/>
    </row>
    <row r="350" spans="2:5">
      <c r="B350" s="282">
        <v>-30</v>
      </c>
      <c r="C350" s="551">
        <v>0</v>
      </c>
      <c r="D350" s="265"/>
      <c r="E350" s="265"/>
    </row>
    <row r="351" spans="2:5">
      <c r="B351" s="282">
        <v>-29</v>
      </c>
      <c r="C351" s="551">
        <v>0</v>
      </c>
      <c r="D351" s="265"/>
      <c r="E351" s="265"/>
    </row>
    <row r="352" spans="2:5">
      <c r="B352" s="282">
        <v>-28</v>
      </c>
      <c r="C352" s="551">
        <v>0</v>
      </c>
      <c r="D352" s="265"/>
      <c r="E352" s="265"/>
    </row>
    <row r="353" spans="2:5">
      <c r="B353" s="282">
        <v>-27</v>
      </c>
      <c r="C353" s="551">
        <v>0</v>
      </c>
      <c r="D353" s="265"/>
      <c r="E353" s="265"/>
    </row>
    <row r="354" spans="2:5">
      <c r="B354" s="282">
        <v>-26</v>
      </c>
      <c r="C354" s="551">
        <v>0</v>
      </c>
      <c r="D354" s="265"/>
      <c r="E354" s="265"/>
    </row>
    <row r="355" spans="2:5">
      <c r="B355" s="282">
        <v>-25</v>
      </c>
      <c r="C355" s="551">
        <v>0</v>
      </c>
      <c r="D355" s="265"/>
      <c r="E355" s="265"/>
    </row>
    <row r="356" spans="2:5">
      <c r="B356" s="282">
        <v>-24</v>
      </c>
      <c r="C356" s="551">
        <v>0</v>
      </c>
      <c r="D356" s="265"/>
      <c r="E356" s="265"/>
    </row>
    <row r="357" spans="2:5">
      <c r="B357" s="282">
        <v>-23</v>
      </c>
      <c r="C357" s="551">
        <v>0</v>
      </c>
      <c r="D357" s="265"/>
      <c r="E357" s="265"/>
    </row>
    <row r="358" spans="2:5">
      <c r="B358" s="282">
        <v>-22</v>
      </c>
      <c r="C358" s="551">
        <v>0</v>
      </c>
      <c r="D358" s="265"/>
      <c r="E358" s="265"/>
    </row>
    <row r="359" spans="2:5">
      <c r="B359" s="282">
        <v>-21</v>
      </c>
      <c r="C359" s="551">
        <v>0</v>
      </c>
      <c r="D359" s="265"/>
      <c r="E359" s="265"/>
    </row>
    <row r="360" spans="2:5">
      <c r="B360" s="282">
        <v>-20</v>
      </c>
      <c r="C360" s="551">
        <v>0</v>
      </c>
      <c r="D360" s="265"/>
      <c r="E360" s="265"/>
    </row>
    <row r="361" spans="2:5">
      <c r="B361" s="282">
        <v>-19</v>
      </c>
      <c r="C361" s="551">
        <v>0</v>
      </c>
      <c r="D361" s="265"/>
      <c r="E361" s="265"/>
    </row>
    <row r="362" spans="2:5">
      <c r="B362" s="282">
        <v>-18</v>
      </c>
      <c r="C362" s="551">
        <v>0</v>
      </c>
      <c r="D362" s="265"/>
      <c r="E362" s="265"/>
    </row>
    <row r="363" spans="2:5">
      <c r="B363" s="282">
        <v>-17</v>
      </c>
      <c r="C363" s="551">
        <v>0</v>
      </c>
      <c r="D363" s="265"/>
      <c r="E363" s="265"/>
    </row>
    <row r="364" spans="2:5">
      <c r="B364" s="282">
        <v>-16</v>
      </c>
      <c r="C364" s="551">
        <v>0</v>
      </c>
      <c r="D364" s="265"/>
      <c r="E364" s="265"/>
    </row>
    <row r="365" spans="2:5">
      <c r="B365" s="282">
        <v>-15</v>
      </c>
      <c r="C365" s="551">
        <v>0</v>
      </c>
      <c r="D365" s="265"/>
      <c r="E365" s="265"/>
    </row>
    <row r="366" spans="2:5">
      <c r="B366" s="282">
        <v>-14</v>
      </c>
      <c r="C366" s="551">
        <v>0</v>
      </c>
      <c r="D366" s="265"/>
      <c r="E366" s="265"/>
    </row>
    <row r="367" spans="2:5">
      <c r="B367" s="282">
        <v>-13</v>
      </c>
      <c r="C367" s="551">
        <v>0</v>
      </c>
      <c r="D367" s="265"/>
      <c r="E367" s="265"/>
    </row>
    <row r="368" spans="2:5">
      <c r="B368" s="282">
        <v>-12</v>
      </c>
      <c r="C368" s="551">
        <v>0</v>
      </c>
      <c r="D368" s="265"/>
      <c r="E368" s="265"/>
    </row>
    <row r="369" spans="2:5">
      <c r="B369" s="282">
        <v>-11</v>
      </c>
      <c r="C369" s="551">
        <v>0</v>
      </c>
      <c r="D369" s="265"/>
      <c r="E369" s="265"/>
    </row>
    <row r="370" spans="2:5">
      <c r="B370" s="282">
        <v>-10</v>
      </c>
      <c r="C370" s="551">
        <v>0</v>
      </c>
      <c r="D370" s="265"/>
      <c r="E370" s="265"/>
    </row>
    <row r="371" spans="2:5">
      <c r="B371" s="282">
        <v>-9</v>
      </c>
      <c r="C371" s="551">
        <v>0</v>
      </c>
      <c r="D371" s="265"/>
      <c r="E371" s="265"/>
    </row>
    <row r="372" spans="2:5">
      <c r="B372" s="282">
        <v>-8</v>
      </c>
      <c r="C372" s="551">
        <v>0</v>
      </c>
      <c r="D372" s="265"/>
      <c r="E372" s="265"/>
    </row>
    <row r="373" spans="2:5">
      <c r="B373" s="282">
        <v>-7</v>
      </c>
      <c r="C373" s="551">
        <v>0</v>
      </c>
      <c r="D373" s="265"/>
      <c r="E373" s="265"/>
    </row>
    <row r="374" spans="2:5">
      <c r="B374" s="282">
        <v>-6</v>
      </c>
      <c r="C374" s="551">
        <v>0</v>
      </c>
      <c r="D374" s="265"/>
      <c r="E374" s="265"/>
    </row>
    <row r="375" spans="2:5">
      <c r="B375" s="282">
        <v>-5</v>
      </c>
      <c r="C375" s="551">
        <v>0</v>
      </c>
      <c r="D375" s="265"/>
      <c r="E375" s="265"/>
    </row>
    <row r="376" spans="2:5">
      <c r="B376" s="282">
        <v>-4</v>
      </c>
      <c r="C376" s="551">
        <v>0</v>
      </c>
      <c r="D376" s="265"/>
      <c r="E376" s="265"/>
    </row>
    <row r="377" spans="2:5">
      <c r="B377" s="282">
        <v>-3</v>
      </c>
      <c r="C377" s="551">
        <v>0</v>
      </c>
      <c r="D377" s="265"/>
      <c r="E377" s="265"/>
    </row>
    <row r="378" spans="2:5">
      <c r="B378" s="282">
        <v>-2</v>
      </c>
      <c r="C378" s="551">
        <v>0</v>
      </c>
      <c r="D378" s="265"/>
      <c r="E378" s="265"/>
    </row>
    <row r="379" spans="2:5">
      <c r="B379" s="282">
        <v>-1</v>
      </c>
      <c r="C379" s="551">
        <v>0</v>
      </c>
      <c r="D379" s="265"/>
      <c r="E379" s="265"/>
    </row>
    <row r="380" spans="2:5">
      <c r="B380" s="282">
        <v>0</v>
      </c>
      <c r="C380" s="551">
        <v>3</v>
      </c>
      <c r="D380" s="265"/>
      <c r="E380" s="265"/>
    </row>
    <row r="381" spans="2:5">
      <c r="B381" s="282">
        <v>1</v>
      </c>
      <c r="C381" s="551">
        <v>2</v>
      </c>
      <c r="D381" s="265"/>
      <c r="E381" s="265"/>
    </row>
    <row r="382" spans="2:5">
      <c r="B382" s="282">
        <v>2</v>
      </c>
      <c r="C382" s="551">
        <v>16</v>
      </c>
      <c r="D382" s="265"/>
      <c r="E382" s="265"/>
    </row>
    <row r="383" spans="2:5">
      <c r="B383" s="282">
        <v>3</v>
      </c>
      <c r="C383" s="551">
        <v>25</v>
      </c>
      <c r="D383" s="265"/>
      <c r="E383" s="265"/>
    </row>
    <row r="384" spans="2:5">
      <c r="B384" s="282">
        <v>4</v>
      </c>
      <c r="C384" s="551">
        <v>24</v>
      </c>
      <c r="D384" s="265"/>
      <c r="E384" s="265"/>
    </row>
    <row r="385" spans="2:5">
      <c r="B385" s="282">
        <v>5</v>
      </c>
      <c r="C385" s="551">
        <v>43</v>
      </c>
      <c r="D385" s="265"/>
      <c r="E385" s="265"/>
    </row>
    <row r="386" spans="2:5">
      <c r="B386" s="282">
        <v>6</v>
      </c>
      <c r="C386" s="551">
        <v>60</v>
      </c>
      <c r="D386" s="265"/>
      <c r="E386" s="265"/>
    </row>
    <row r="387" spans="2:5">
      <c r="B387" s="282">
        <v>7</v>
      </c>
      <c r="C387" s="551">
        <v>74</v>
      </c>
      <c r="D387" s="265"/>
      <c r="E387" s="265"/>
    </row>
    <row r="388" spans="2:5">
      <c r="B388" s="282">
        <v>8</v>
      </c>
      <c r="C388" s="551">
        <v>75</v>
      </c>
      <c r="D388" s="265"/>
      <c r="E388" s="265"/>
    </row>
    <row r="389" spans="2:5">
      <c r="B389" s="282">
        <v>9</v>
      </c>
      <c r="C389" s="551">
        <v>102</v>
      </c>
      <c r="D389" s="265"/>
      <c r="E389" s="265"/>
    </row>
    <row r="390" spans="2:5">
      <c r="B390" s="282">
        <v>10</v>
      </c>
      <c r="C390" s="551">
        <v>142</v>
      </c>
      <c r="D390" s="265"/>
      <c r="E390" s="265"/>
    </row>
    <row r="391" spans="2:5">
      <c r="B391" s="282">
        <v>11</v>
      </c>
      <c r="C391" s="551">
        <v>184</v>
      </c>
      <c r="D391" s="265"/>
      <c r="E391" s="265"/>
    </row>
    <row r="392" spans="2:5">
      <c r="B392" s="282">
        <v>12</v>
      </c>
      <c r="C392" s="551">
        <v>212</v>
      </c>
      <c r="D392" s="265"/>
      <c r="E392" s="265"/>
    </row>
    <row r="393" spans="2:5">
      <c r="B393" s="282">
        <v>13</v>
      </c>
      <c r="C393" s="551">
        <v>192</v>
      </c>
      <c r="D393" s="265"/>
      <c r="E393" s="265"/>
    </row>
    <row r="394" spans="2:5">
      <c r="B394" s="282">
        <v>14</v>
      </c>
      <c r="C394" s="551">
        <v>204</v>
      </c>
      <c r="D394" s="265"/>
      <c r="E394" s="265"/>
    </row>
    <row r="395" spans="2:5">
      <c r="B395" s="282">
        <v>15</v>
      </c>
      <c r="C395" s="551">
        <v>289</v>
      </c>
      <c r="D395" s="265"/>
      <c r="E395" s="265"/>
    </row>
    <row r="396" spans="2:5">
      <c r="B396" s="282">
        <v>16</v>
      </c>
      <c r="C396" s="551">
        <v>255</v>
      </c>
      <c r="D396" s="265"/>
      <c r="E396" s="265"/>
    </row>
    <row r="397" spans="2:5">
      <c r="B397" s="282">
        <v>17</v>
      </c>
      <c r="C397" s="551">
        <v>278</v>
      </c>
      <c r="D397" s="265"/>
      <c r="E397" s="265"/>
    </row>
    <row r="398" spans="2:5">
      <c r="B398" s="282">
        <v>18</v>
      </c>
      <c r="C398" s="551">
        <v>351</v>
      </c>
      <c r="D398" s="265"/>
      <c r="E398" s="265"/>
    </row>
    <row r="399" spans="2:5">
      <c r="B399" s="282">
        <v>19</v>
      </c>
      <c r="C399" s="551">
        <v>323</v>
      </c>
      <c r="D399" s="265"/>
      <c r="E399" s="265"/>
    </row>
    <row r="400" spans="2:5">
      <c r="B400" s="282">
        <v>20</v>
      </c>
      <c r="C400" s="551">
        <v>317</v>
      </c>
      <c r="D400" s="265"/>
      <c r="E400" s="265"/>
    </row>
    <row r="401" spans="2:5">
      <c r="B401" s="282">
        <v>21</v>
      </c>
      <c r="C401" s="551">
        <v>326</v>
      </c>
      <c r="D401" s="265"/>
      <c r="E401" s="265"/>
    </row>
    <row r="402" spans="2:5">
      <c r="B402" s="282">
        <v>22</v>
      </c>
      <c r="C402" s="551">
        <v>306</v>
      </c>
      <c r="D402" s="265"/>
      <c r="E402" s="265"/>
    </row>
    <row r="403" spans="2:5">
      <c r="B403" s="282">
        <v>23</v>
      </c>
      <c r="C403" s="551">
        <v>291</v>
      </c>
      <c r="D403" s="265"/>
      <c r="E403" s="265"/>
    </row>
    <row r="404" spans="2:5">
      <c r="B404" s="282">
        <v>24</v>
      </c>
      <c r="C404" s="551">
        <v>280</v>
      </c>
      <c r="D404" s="265"/>
      <c r="E404" s="265"/>
    </row>
    <row r="405" spans="2:5">
      <c r="B405" s="282">
        <v>25</v>
      </c>
      <c r="C405" s="551">
        <v>292</v>
      </c>
      <c r="D405" s="265"/>
      <c r="E405" s="265"/>
    </row>
    <row r="406" spans="2:5">
      <c r="B406" s="282">
        <v>26</v>
      </c>
      <c r="C406" s="551">
        <v>288</v>
      </c>
      <c r="D406" s="265"/>
      <c r="E406" s="265"/>
    </row>
    <row r="407" spans="2:5">
      <c r="B407" s="282">
        <v>27</v>
      </c>
      <c r="C407" s="551">
        <v>330</v>
      </c>
      <c r="D407" s="265"/>
      <c r="E407" s="265"/>
    </row>
    <row r="408" spans="2:5">
      <c r="B408" s="282">
        <v>28</v>
      </c>
      <c r="C408" s="551">
        <v>310</v>
      </c>
      <c r="D408" s="265"/>
      <c r="E408" s="265"/>
    </row>
    <row r="409" spans="2:5">
      <c r="B409" s="282">
        <v>29</v>
      </c>
      <c r="C409" s="551">
        <v>356</v>
      </c>
      <c r="D409" s="265"/>
      <c r="E409" s="265"/>
    </row>
    <row r="410" spans="2:5">
      <c r="B410" s="282">
        <v>30</v>
      </c>
      <c r="C410" s="551">
        <v>383</v>
      </c>
      <c r="D410" s="265"/>
      <c r="E410" s="265"/>
    </row>
    <row r="411" spans="2:5">
      <c r="B411" s="282">
        <v>31</v>
      </c>
      <c r="C411" s="551">
        <v>385</v>
      </c>
      <c r="D411" s="265"/>
      <c r="E411" s="265"/>
    </row>
    <row r="412" spans="2:5">
      <c r="B412" s="282">
        <v>32</v>
      </c>
      <c r="C412" s="551">
        <v>411</v>
      </c>
      <c r="D412" s="265"/>
      <c r="E412" s="265"/>
    </row>
    <row r="413" spans="2:5">
      <c r="B413" s="282">
        <v>33</v>
      </c>
      <c r="C413" s="551">
        <v>379</v>
      </c>
      <c r="D413" s="265"/>
      <c r="E413" s="265"/>
    </row>
    <row r="414" spans="2:5">
      <c r="B414" s="282">
        <v>34</v>
      </c>
      <c r="C414" s="551">
        <v>338</v>
      </c>
      <c r="D414" s="265"/>
      <c r="E414" s="265"/>
    </row>
    <row r="415" spans="2:5">
      <c r="B415" s="282">
        <v>35</v>
      </c>
      <c r="C415" s="551">
        <v>265</v>
      </c>
      <c r="D415" s="265"/>
      <c r="E415" s="265"/>
    </row>
    <row r="416" spans="2:5">
      <c r="B416" s="282">
        <v>36</v>
      </c>
      <c r="C416" s="551">
        <v>232</v>
      </c>
      <c r="D416" s="265"/>
      <c r="E416" s="265"/>
    </row>
    <row r="417" spans="2:5">
      <c r="B417" s="282">
        <v>37</v>
      </c>
      <c r="C417" s="551">
        <v>161</v>
      </c>
      <c r="D417" s="265"/>
      <c r="E417" s="265"/>
    </row>
    <row r="418" spans="2:5">
      <c r="B418" s="282">
        <v>38</v>
      </c>
      <c r="C418" s="551">
        <v>113</v>
      </c>
      <c r="D418" s="265"/>
      <c r="E418" s="265"/>
    </row>
    <row r="419" spans="2:5">
      <c r="B419" s="282">
        <v>39</v>
      </c>
      <c r="C419" s="551">
        <v>71</v>
      </c>
      <c r="D419" s="265"/>
      <c r="E419" s="265"/>
    </row>
    <row r="420" spans="2:5">
      <c r="B420" s="282">
        <v>40</v>
      </c>
      <c r="C420" s="551">
        <v>39</v>
      </c>
      <c r="D420" s="265"/>
      <c r="E420" s="265"/>
    </row>
    <row r="421" spans="2:5">
      <c r="B421" s="282">
        <v>41</v>
      </c>
      <c r="C421" s="551">
        <v>21</v>
      </c>
      <c r="D421" s="265"/>
      <c r="E421" s="265"/>
    </row>
    <row r="422" spans="2:5">
      <c r="B422" s="282">
        <v>42</v>
      </c>
      <c r="C422" s="551">
        <v>9</v>
      </c>
      <c r="D422" s="265"/>
      <c r="E422" s="265"/>
    </row>
    <row r="423" spans="2:5">
      <c r="B423" s="282">
        <v>43</v>
      </c>
      <c r="C423" s="551">
        <v>3</v>
      </c>
      <c r="D423" s="265"/>
      <c r="E423" s="265"/>
    </row>
    <row r="424" spans="2:5">
      <c r="B424" s="282">
        <v>44</v>
      </c>
      <c r="C424" s="551">
        <v>0</v>
      </c>
      <c r="D424" s="265"/>
      <c r="E424" s="265"/>
    </row>
    <row r="425" spans="2:5">
      <c r="B425" s="282">
        <v>45</v>
      </c>
      <c r="C425" s="551">
        <v>0</v>
      </c>
      <c r="D425" s="265"/>
      <c r="E425" s="265"/>
    </row>
    <row r="426" spans="2:5">
      <c r="B426" s="282">
        <v>46</v>
      </c>
      <c r="C426" s="551">
        <v>0</v>
      </c>
      <c r="D426" s="265"/>
      <c r="E426" s="265"/>
    </row>
    <row r="427" spans="2:5">
      <c r="B427" s="282">
        <v>47</v>
      </c>
      <c r="C427" s="551">
        <v>0</v>
      </c>
      <c r="D427" s="265"/>
      <c r="E427" s="265"/>
    </row>
    <row r="428" spans="2:5">
      <c r="B428" s="282">
        <v>48</v>
      </c>
      <c r="C428" s="551">
        <v>0</v>
      </c>
      <c r="D428" s="265"/>
      <c r="E428" s="265"/>
    </row>
    <row r="429" spans="2:5">
      <c r="B429" s="282">
        <v>49</v>
      </c>
      <c r="C429" s="551">
        <v>0</v>
      </c>
      <c r="D429" s="265"/>
      <c r="E429" s="265"/>
    </row>
    <row r="430" spans="2:5">
      <c r="B430" s="282">
        <v>50</v>
      </c>
      <c r="C430" s="551">
        <v>0</v>
      </c>
      <c r="D430" s="265"/>
      <c r="E430" s="265"/>
    </row>
    <row r="431" spans="2:5">
      <c r="B431" s="282">
        <v>51</v>
      </c>
      <c r="C431" s="551">
        <v>0</v>
      </c>
      <c r="D431" s="265"/>
      <c r="E431" s="265"/>
    </row>
    <row r="432" spans="2:5">
      <c r="B432" s="282">
        <v>52</v>
      </c>
      <c r="C432" s="551">
        <v>0</v>
      </c>
      <c r="D432" s="265"/>
      <c r="E432" s="265"/>
    </row>
    <row r="433" spans="2:5">
      <c r="B433" s="282">
        <v>53</v>
      </c>
      <c r="C433" s="551">
        <v>0</v>
      </c>
      <c r="D433" s="265"/>
      <c r="E433" s="265"/>
    </row>
    <row r="434" spans="2:5">
      <c r="B434" s="282">
        <v>54</v>
      </c>
      <c r="C434" s="551">
        <v>0</v>
      </c>
      <c r="D434" s="265"/>
      <c r="E434" s="265"/>
    </row>
    <row r="435" spans="2:5">
      <c r="B435" s="282">
        <v>55</v>
      </c>
      <c r="C435" s="551">
        <v>0</v>
      </c>
      <c r="D435" s="265"/>
      <c r="E435" s="265"/>
    </row>
    <row r="436" spans="2:5">
      <c r="B436" s="282">
        <v>56</v>
      </c>
      <c r="C436" s="551">
        <v>0</v>
      </c>
      <c r="D436" s="265"/>
      <c r="E436" s="265"/>
    </row>
    <row r="437" spans="2:5">
      <c r="B437" s="282">
        <v>57</v>
      </c>
      <c r="C437" s="551">
        <v>0</v>
      </c>
      <c r="D437" s="265"/>
      <c r="E437" s="265"/>
    </row>
    <row r="438" spans="2:5">
      <c r="B438" s="282">
        <v>58</v>
      </c>
      <c r="C438" s="551">
        <v>0</v>
      </c>
      <c r="D438" s="265"/>
      <c r="E438" s="265"/>
    </row>
    <row r="439" spans="2:5">
      <c r="B439" s="282">
        <v>59</v>
      </c>
      <c r="C439" s="551">
        <v>0</v>
      </c>
      <c r="D439" s="265"/>
      <c r="E439" s="265"/>
    </row>
    <row r="440" spans="2:5">
      <c r="B440" s="282">
        <v>60</v>
      </c>
      <c r="C440" s="551">
        <v>0</v>
      </c>
      <c r="D440" s="265"/>
      <c r="E440" s="265"/>
    </row>
    <row r="441" spans="2:5">
      <c r="B441" s="282">
        <v>61</v>
      </c>
      <c r="C441" s="551">
        <v>0</v>
      </c>
      <c r="D441" s="265"/>
      <c r="E441" s="265"/>
    </row>
    <row r="442" spans="2:5">
      <c r="B442" s="282">
        <v>62</v>
      </c>
      <c r="C442" s="551">
        <v>0</v>
      </c>
      <c r="D442" s="265"/>
      <c r="E442" s="265"/>
    </row>
    <row r="443" spans="2:5">
      <c r="B443" s="282">
        <v>63</v>
      </c>
      <c r="C443" s="551">
        <v>0</v>
      </c>
      <c r="D443" s="265"/>
      <c r="E443" s="265"/>
    </row>
    <row r="444" spans="2:5">
      <c r="B444" s="282">
        <v>64</v>
      </c>
      <c r="C444" s="551">
        <v>0</v>
      </c>
      <c r="D444" s="265"/>
      <c r="E444" s="265"/>
    </row>
    <row r="445" spans="2:5">
      <c r="B445" s="282">
        <v>65</v>
      </c>
      <c r="C445" s="551">
        <v>0</v>
      </c>
      <c r="D445" s="265"/>
      <c r="E445" s="265"/>
    </row>
    <row r="446" spans="2:5">
      <c r="B446" s="282">
        <v>66</v>
      </c>
      <c r="C446" s="551">
        <v>0</v>
      </c>
      <c r="D446" s="265"/>
      <c r="E446" s="265"/>
    </row>
    <row r="447" spans="2:5">
      <c r="B447" s="282">
        <v>67</v>
      </c>
      <c r="C447" s="551">
        <v>0</v>
      </c>
      <c r="D447" s="265"/>
      <c r="E447" s="265"/>
    </row>
    <row r="448" spans="2:5">
      <c r="B448" s="282">
        <v>68</v>
      </c>
      <c r="C448" s="551">
        <v>0</v>
      </c>
      <c r="D448" s="265"/>
      <c r="E448" s="265"/>
    </row>
    <row r="449" spans="2:5">
      <c r="B449" s="282">
        <v>69</v>
      </c>
      <c r="C449" s="551">
        <v>0</v>
      </c>
      <c r="D449" s="265"/>
      <c r="E449" s="265"/>
    </row>
    <row r="450" spans="2:5">
      <c r="B450" s="282">
        <v>70</v>
      </c>
      <c r="C450" s="551">
        <v>0</v>
      </c>
      <c r="D450" s="265"/>
      <c r="E450" s="265"/>
    </row>
    <row r="451" spans="2:5">
      <c r="B451" s="282">
        <v>71</v>
      </c>
      <c r="C451" s="551">
        <v>0</v>
      </c>
      <c r="D451" s="265"/>
      <c r="E451" s="265"/>
    </row>
    <row r="452" spans="2:5">
      <c r="B452" s="282">
        <v>72</v>
      </c>
      <c r="C452" s="551">
        <v>0</v>
      </c>
      <c r="D452" s="265"/>
      <c r="E452" s="265"/>
    </row>
    <row r="453" spans="2:5">
      <c r="B453" s="282">
        <v>73</v>
      </c>
      <c r="C453" s="551">
        <v>0</v>
      </c>
      <c r="D453" s="265"/>
      <c r="E453" s="265"/>
    </row>
    <row r="454" spans="2:5">
      <c r="B454" s="282">
        <v>74</v>
      </c>
      <c r="C454" s="551">
        <v>0</v>
      </c>
      <c r="D454" s="265"/>
      <c r="E454" s="265"/>
    </row>
    <row r="455" spans="2:5">
      <c r="B455" s="282">
        <v>75</v>
      </c>
      <c r="C455" s="551">
        <v>0</v>
      </c>
      <c r="D455" s="265"/>
      <c r="E455" s="265"/>
    </row>
    <row r="456" spans="2:5">
      <c r="B456" s="282">
        <v>76</v>
      </c>
      <c r="C456" s="551">
        <v>0</v>
      </c>
      <c r="D456" s="265"/>
      <c r="E456" s="265"/>
    </row>
    <row r="457" spans="2:5">
      <c r="B457" s="282">
        <v>77</v>
      </c>
      <c r="C457" s="551">
        <v>0</v>
      </c>
      <c r="D457" s="265"/>
      <c r="E457" s="265"/>
    </row>
    <row r="458" spans="2:5">
      <c r="B458" s="282">
        <v>78</v>
      </c>
      <c r="C458" s="551">
        <v>0</v>
      </c>
      <c r="D458" s="265"/>
      <c r="E458" s="265"/>
    </row>
    <row r="459" spans="2:5">
      <c r="B459" s="282">
        <v>79</v>
      </c>
      <c r="C459" s="551">
        <v>0</v>
      </c>
      <c r="D459" s="265"/>
      <c r="E459" s="265"/>
    </row>
    <row r="460" spans="2:5">
      <c r="B460" s="282">
        <v>80</v>
      </c>
      <c r="C460" s="551">
        <v>0</v>
      </c>
      <c r="D460" s="265"/>
      <c r="E460" s="265"/>
    </row>
    <row r="461" spans="2:5">
      <c r="B461" s="282">
        <v>81</v>
      </c>
      <c r="C461" s="551">
        <v>0</v>
      </c>
      <c r="D461" s="265"/>
      <c r="E461" s="265"/>
    </row>
    <row r="462" spans="2:5">
      <c r="B462" s="282">
        <v>82</v>
      </c>
      <c r="C462" s="551">
        <v>0</v>
      </c>
      <c r="D462" s="265"/>
      <c r="E462" s="265"/>
    </row>
    <row r="463" spans="2:5">
      <c r="B463" s="282">
        <v>83</v>
      </c>
      <c r="C463" s="551">
        <v>0</v>
      </c>
      <c r="D463" s="265"/>
      <c r="E463" s="265"/>
    </row>
    <row r="464" spans="2:5">
      <c r="B464" s="282">
        <v>84</v>
      </c>
      <c r="C464" s="551">
        <v>0</v>
      </c>
      <c r="D464" s="265"/>
      <c r="E464" s="265"/>
    </row>
    <row r="465" spans="2:5">
      <c r="B465" s="282">
        <v>85</v>
      </c>
      <c r="C465" s="551">
        <v>0</v>
      </c>
      <c r="D465" s="265"/>
      <c r="E465" s="265"/>
    </row>
    <row r="466" spans="2:5">
      <c r="B466" s="282">
        <v>86</v>
      </c>
      <c r="C466" s="551">
        <v>0</v>
      </c>
      <c r="D466" s="265"/>
      <c r="E466" s="265"/>
    </row>
    <row r="467" spans="2:5">
      <c r="B467" s="282">
        <v>87</v>
      </c>
      <c r="C467" s="551">
        <v>0</v>
      </c>
      <c r="D467" s="265"/>
      <c r="E467" s="265"/>
    </row>
    <row r="468" spans="2:5">
      <c r="B468" s="282">
        <v>88</v>
      </c>
      <c r="C468" s="551">
        <v>0</v>
      </c>
      <c r="D468" s="265"/>
      <c r="E468" s="265"/>
    </row>
    <row r="469" spans="2:5">
      <c r="B469" s="282">
        <v>89</v>
      </c>
      <c r="C469" s="551">
        <v>0</v>
      </c>
      <c r="D469" s="265"/>
      <c r="E469" s="265"/>
    </row>
    <row r="470" spans="2:5">
      <c r="B470" s="282">
        <v>90</v>
      </c>
      <c r="C470" s="551">
        <v>0</v>
      </c>
      <c r="D470" s="265"/>
      <c r="E470" s="265"/>
    </row>
    <row r="471" spans="2:5">
      <c r="B471" s="282">
        <v>91</v>
      </c>
      <c r="C471" s="551">
        <v>0</v>
      </c>
      <c r="D471" s="265"/>
      <c r="E471" s="265"/>
    </row>
    <row r="472" spans="2:5">
      <c r="B472" s="282">
        <v>92</v>
      </c>
      <c r="C472" s="551">
        <v>0</v>
      </c>
      <c r="D472" s="265"/>
      <c r="E472" s="265"/>
    </row>
    <row r="473" spans="2:5">
      <c r="B473" s="282">
        <v>93</v>
      </c>
      <c r="C473" s="551">
        <v>0</v>
      </c>
      <c r="D473" s="265"/>
      <c r="E473" s="265"/>
    </row>
    <row r="474" spans="2:5">
      <c r="B474" s="282">
        <v>94</v>
      </c>
      <c r="C474" s="551">
        <v>0</v>
      </c>
      <c r="D474" s="265"/>
      <c r="E474" s="265"/>
    </row>
    <row r="475" spans="2:5">
      <c r="B475" s="282">
        <v>95</v>
      </c>
      <c r="C475" s="551">
        <v>0</v>
      </c>
      <c r="D475" s="265"/>
      <c r="E475" s="265"/>
    </row>
    <row r="476" spans="2:5">
      <c r="B476" s="282">
        <v>96</v>
      </c>
      <c r="C476" s="551">
        <v>0</v>
      </c>
      <c r="D476" s="265"/>
      <c r="E476" s="265"/>
    </row>
    <row r="477" spans="2:5">
      <c r="B477" s="282">
        <v>97</v>
      </c>
      <c r="C477" s="551">
        <v>0</v>
      </c>
      <c r="D477" s="265"/>
      <c r="E477" s="265" t="s">
        <v>643</v>
      </c>
    </row>
    <row r="478" spans="2:5" ht="15.75" thickBot="1">
      <c r="B478" s="288">
        <v>98</v>
      </c>
      <c r="C478" s="665">
        <v>0</v>
      </c>
      <c r="D478" s="265"/>
      <c r="E478" s="265">
        <f>SUM(C330:C478)</f>
        <v>8760</v>
      </c>
    </row>
    <row r="479" spans="2:5">
      <c r="B479" s="232"/>
      <c r="C479" s="232"/>
    </row>
    <row r="480" spans="2:5">
      <c r="B480" s="232"/>
      <c r="C480" s="232"/>
    </row>
    <row r="481" spans="2:16">
      <c r="B481" s="232"/>
      <c r="C481" s="232"/>
    </row>
    <row r="482" spans="2:16">
      <c r="B482" s="232"/>
      <c r="C482" s="232"/>
    </row>
    <row r="490" spans="2:16">
      <c r="C490" s="265"/>
      <c r="D490" s="265"/>
      <c r="E490" s="265"/>
      <c r="F490" s="265"/>
      <c r="G490" s="265"/>
      <c r="H490" s="265"/>
      <c r="I490" s="265"/>
      <c r="J490" s="265"/>
      <c r="K490" s="265"/>
      <c r="L490" s="265"/>
      <c r="M490" s="265"/>
      <c r="N490" s="265"/>
      <c r="O490" s="265"/>
      <c r="P490" s="265"/>
    </row>
    <row r="491" spans="2:16">
      <c r="C491" s="265"/>
      <c r="D491" s="265"/>
      <c r="E491" s="265"/>
      <c r="F491" s="265"/>
      <c r="G491" s="265"/>
      <c r="H491" s="265"/>
      <c r="I491" s="265"/>
      <c r="J491" s="265"/>
      <c r="K491" s="265"/>
      <c r="L491" s="265"/>
      <c r="M491" s="265"/>
      <c r="N491" s="265"/>
      <c r="O491" s="265"/>
      <c r="P491" s="265"/>
    </row>
    <row r="492" spans="2:16" ht="15.75">
      <c r="B492" s="556"/>
      <c r="C492" s="265"/>
      <c r="D492" s="265"/>
      <c r="E492" s="265"/>
      <c r="F492" s="265"/>
      <c r="G492" s="265"/>
      <c r="H492" s="265"/>
      <c r="I492" s="265"/>
      <c r="J492" s="265"/>
      <c r="K492" s="265"/>
      <c r="L492" s="265"/>
      <c r="M492" s="265"/>
      <c r="N492" s="265"/>
      <c r="O492" s="265"/>
      <c r="P492" s="265"/>
    </row>
    <row r="493" spans="2:16">
      <c r="B493" s="265"/>
      <c r="C493" s="265"/>
      <c r="D493" s="265"/>
      <c r="E493" s="265"/>
      <c r="F493" s="265"/>
      <c r="G493" s="265"/>
      <c r="H493" s="265"/>
      <c r="I493" s="265"/>
      <c r="J493" s="265"/>
      <c r="K493" s="265"/>
      <c r="L493" s="265"/>
      <c r="M493" s="265"/>
      <c r="N493" s="265"/>
      <c r="O493" s="265"/>
      <c r="P493" s="265"/>
    </row>
    <row r="494" spans="2:16">
      <c r="B494" s="265"/>
      <c r="C494" s="265"/>
      <c r="D494" s="265"/>
      <c r="E494" s="265"/>
      <c r="F494" s="265"/>
      <c r="G494" s="265"/>
      <c r="H494" s="265"/>
      <c r="I494" s="265"/>
      <c r="J494" s="265"/>
      <c r="K494" s="265"/>
      <c r="L494" s="265"/>
      <c r="M494" s="265"/>
      <c r="N494" s="265"/>
      <c r="O494" s="265"/>
      <c r="P494" s="265"/>
    </row>
    <row r="495" spans="2:16" ht="15.75">
      <c r="B495" s="556"/>
      <c r="C495" s="265"/>
      <c r="D495" s="265"/>
      <c r="E495" s="265"/>
      <c r="F495" s="265"/>
      <c r="G495" s="265"/>
      <c r="H495" s="265"/>
      <c r="I495" s="265"/>
      <c r="J495" s="265"/>
      <c r="K495" s="265"/>
      <c r="L495" s="265"/>
      <c r="M495" s="265"/>
      <c r="N495" s="265"/>
      <c r="O495" s="265"/>
      <c r="P495" s="265"/>
    </row>
    <row r="496" spans="2:16">
      <c r="B496" s="265"/>
      <c r="C496" s="265"/>
      <c r="D496" s="265"/>
      <c r="E496" s="265"/>
      <c r="F496" s="265"/>
      <c r="G496" s="265"/>
      <c r="H496" s="265"/>
      <c r="I496" s="265"/>
      <c r="K496" s="687"/>
      <c r="M496" s="265"/>
      <c r="N496" s="265"/>
      <c r="O496" s="265"/>
      <c r="P496" s="265"/>
    </row>
    <row r="497" spans="2:22">
      <c r="B497" s="265"/>
      <c r="C497" s="265"/>
      <c r="D497" s="265"/>
      <c r="E497" s="265"/>
      <c r="F497" s="265"/>
      <c r="G497" s="265"/>
      <c r="H497" s="265"/>
      <c r="J497" s="265"/>
      <c r="K497" s="697"/>
      <c r="M497" s="265"/>
      <c r="N497" s="265"/>
      <c r="O497" s="265"/>
      <c r="P497" s="265"/>
    </row>
    <row r="498" spans="2:22" ht="15.75">
      <c r="B498" s="556"/>
      <c r="C498" s="817"/>
      <c r="D498" s="556"/>
      <c r="E498" s="556"/>
      <c r="F498" s="556"/>
      <c r="G498" s="556"/>
      <c r="H498" s="556"/>
      <c r="I498" s="265"/>
      <c r="J498" s="265"/>
      <c r="K498" s="556"/>
      <c r="L498" s="556"/>
      <c r="M498" s="556"/>
      <c r="N498" s="556"/>
      <c r="O498" s="556"/>
      <c r="P498" s="556"/>
      <c r="Q498" s="135"/>
      <c r="R498" s="135"/>
      <c r="S498" s="47"/>
      <c r="T498" s="47"/>
    </row>
    <row r="499" spans="2:22" ht="15.75">
      <c r="B499" s="265"/>
      <c r="C499" s="265"/>
      <c r="D499" s="265"/>
      <c r="E499" s="265"/>
      <c r="F499" s="265"/>
      <c r="G499" s="265"/>
      <c r="H499" s="265"/>
      <c r="I499" s="556"/>
      <c r="J499" s="817"/>
      <c r="K499" s="265"/>
      <c r="L499" s="556"/>
      <c r="M499" s="817"/>
      <c r="N499" s="265"/>
      <c r="O499" s="265"/>
      <c r="P499" s="265"/>
      <c r="R499" s="147"/>
    </row>
    <row r="500" spans="2:22">
      <c r="B500" s="265"/>
      <c r="C500" s="539"/>
      <c r="D500" s="539"/>
      <c r="E500" s="539"/>
      <c r="F500" s="539"/>
      <c r="G500" s="539"/>
      <c r="H500" s="539"/>
      <c r="I500" s="265"/>
      <c r="J500" s="539"/>
      <c r="K500" s="539"/>
      <c r="L500" s="265"/>
      <c r="M500" s="539"/>
      <c r="N500" s="265"/>
      <c r="O500" s="265"/>
      <c r="P500" s="265"/>
      <c r="S500" s="285"/>
      <c r="T500" s="285"/>
      <c r="U500" s="285"/>
      <c r="V500" s="285"/>
    </row>
    <row r="501" spans="2:22">
      <c r="B501" s="265"/>
      <c r="C501" s="234"/>
      <c r="D501" s="539"/>
      <c r="E501" s="539"/>
      <c r="F501" s="539"/>
      <c r="G501" s="539"/>
      <c r="H501" s="539"/>
      <c r="I501" s="265"/>
      <c r="J501" s="234"/>
      <c r="K501" s="539"/>
      <c r="L501" s="265"/>
      <c r="M501" s="234"/>
      <c r="N501" s="265"/>
      <c r="O501" s="265"/>
      <c r="P501" s="265"/>
      <c r="R501" s="147"/>
      <c r="S501" s="285"/>
      <c r="T501" s="285"/>
      <c r="U501" s="285"/>
      <c r="V501" s="285"/>
    </row>
    <row r="502" spans="2:22">
      <c r="B502" s="265"/>
      <c r="C502" s="234"/>
      <c r="D502" s="539"/>
      <c r="E502" s="539"/>
      <c r="F502" s="539"/>
      <c r="G502" s="539"/>
      <c r="H502" s="539"/>
      <c r="I502" s="265"/>
      <c r="J502" s="234"/>
      <c r="K502" s="539"/>
      <c r="L502" s="539"/>
      <c r="M502" s="539"/>
      <c r="N502" s="265"/>
      <c r="O502" s="265"/>
      <c r="P502" s="265"/>
      <c r="R502" s="147"/>
      <c r="S502" s="285"/>
      <c r="T502" s="285"/>
      <c r="U502" s="285"/>
      <c r="V502" s="285"/>
    </row>
    <row r="503" spans="2:22">
      <c r="B503" s="265"/>
      <c r="C503" s="234"/>
      <c r="D503" s="539"/>
      <c r="E503" s="539"/>
      <c r="F503" s="539"/>
      <c r="G503" s="539"/>
      <c r="H503" s="539"/>
      <c r="I503" s="265"/>
      <c r="J503" s="234"/>
      <c r="K503" s="539"/>
      <c r="L503" s="539"/>
      <c r="M503" s="539"/>
      <c r="N503" s="265"/>
      <c r="O503" s="265"/>
      <c r="P503" s="265"/>
      <c r="R503" s="147"/>
      <c r="S503" s="285"/>
      <c r="T503" s="285"/>
      <c r="U503" s="285"/>
      <c r="V503" s="285"/>
    </row>
    <row r="504" spans="2:22">
      <c r="B504" s="265"/>
      <c r="C504" s="234"/>
      <c r="D504" s="539"/>
      <c r="E504" s="539"/>
      <c r="F504" s="539"/>
      <c r="G504" s="539"/>
      <c r="H504" s="539"/>
      <c r="I504" s="265"/>
      <c r="J504" s="234"/>
      <c r="K504" s="539"/>
      <c r="L504" s="539"/>
      <c r="M504" s="539"/>
      <c r="N504" s="265"/>
      <c r="O504" s="265"/>
      <c r="P504" s="265"/>
      <c r="R504" s="147"/>
      <c r="S504" s="285"/>
      <c r="T504" s="285"/>
      <c r="U504" s="285"/>
      <c r="V504" s="285"/>
    </row>
    <row r="505" spans="2:22">
      <c r="B505" s="265"/>
      <c r="C505" s="234"/>
      <c r="D505" s="539"/>
      <c r="E505" s="539"/>
      <c r="F505" s="539"/>
      <c r="G505" s="539"/>
      <c r="H505" s="539"/>
      <c r="I505" s="265"/>
      <c r="J505" s="234"/>
      <c r="K505" s="539"/>
      <c r="L505" s="539"/>
      <c r="M505" s="539"/>
      <c r="N505" s="265"/>
      <c r="O505" s="265"/>
      <c r="P505" s="265"/>
      <c r="R505" s="147"/>
      <c r="S505" s="285"/>
      <c r="T505" s="285"/>
      <c r="U505" s="285"/>
      <c r="V505" s="285"/>
    </row>
    <row r="506" spans="2:22">
      <c r="B506" s="265"/>
      <c r="C506" s="234"/>
      <c r="D506" s="539"/>
      <c r="E506" s="539"/>
      <c r="F506" s="539"/>
      <c r="G506" s="539"/>
      <c r="H506" s="539"/>
      <c r="I506" s="265"/>
      <c r="J506" s="234"/>
      <c r="K506" s="539"/>
      <c r="L506" s="539"/>
      <c r="M506" s="539"/>
      <c r="N506" s="265"/>
      <c r="O506" s="265"/>
      <c r="P506" s="265"/>
      <c r="R506" s="147"/>
      <c r="S506" s="285"/>
      <c r="T506" s="285"/>
      <c r="U506" s="285"/>
      <c r="V506" s="285"/>
    </row>
    <row r="507" spans="2:22">
      <c r="B507" s="265"/>
      <c r="C507" s="234"/>
      <c r="D507" s="539"/>
      <c r="E507" s="539"/>
      <c r="F507" s="539"/>
      <c r="G507" s="539"/>
      <c r="H507" s="539"/>
      <c r="I507" s="265"/>
      <c r="J507" s="234"/>
      <c r="K507" s="539"/>
      <c r="L507" s="539"/>
      <c r="M507" s="539"/>
      <c r="N507" s="265"/>
      <c r="O507" s="265"/>
      <c r="P507" s="265"/>
      <c r="R507" s="147"/>
      <c r="S507" s="285"/>
      <c r="T507" s="285"/>
      <c r="U507" s="285"/>
      <c r="V507" s="285"/>
    </row>
    <row r="508" spans="2:22">
      <c r="B508" s="265"/>
      <c r="C508" s="539"/>
      <c r="D508" s="539"/>
      <c r="E508" s="539"/>
      <c r="F508" s="539"/>
      <c r="G508" s="539"/>
      <c r="H508" s="539"/>
      <c r="I508" s="265"/>
      <c r="J508" s="539"/>
      <c r="K508" s="539"/>
      <c r="L508" s="539"/>
      <c r="M508" s="539"/>
      <c r="N508" s="265"/>
      <c r="O508" s="265"/>
      <c r="P508" s="265"/>
      <c r="R508" s="147"/>
      <c r="S508" s="285"/>
      <c r="T508" s="285"/>
      <c r="U508" s="285"/>
      <c r="V508" s="285"/>
    </row>
    <row r="509" spans="2:22">
      <c r="B509" s="265"/>
      <c r="C509" s="539"/>
      <c r="D509" s="539"/>
      <c r="E509" s="539"/>
      <c r="F509" s="539"/>
      <c r="G509" s="539"/>
      <c r="H509" s="539"/>
      <c r="I509" s="265"/>
      <c r="J509" s="539"/>
      <c r="K509" s="539"/>
      <c r="L509" s="539"/>
      <c r="M509" s="539"/>
      <c r="N509" s="265"/>
      <c r="O509" s="265"/>
      <c r="P509" s="265"/>
      <c r="R509" s="147"/>
      <c r="S509" s="285"/>
      <c r="T509" s="285"/>
      <c r="U509" s="285"/>
      <c r="V509" s="285"/>
    </row>
    <row r="510" spans="2:22">
      <c r="B510" s="265"/>
      <c r="C510" s="539"/>
      <c r="D510" s="539"/>
      <c r="E510" s="539"/>
      <c r="F510" s="539"/>
      <c r="G510" s="539"/>
      <c r="H510" s="539"/>
      <c r="I510" s="265"/>
      <c r="J510" s="539"/>
      <c r="K510" s="539"/>
      <c r="L510" s="539"/>
      <c r="M510" s="539"/>
      <c r="N510" s="539"/>
      <c r="O510" s="265"/>
      <c r="P510" s="265"/>
      <c r="S510" s="285"/>
      <c r="T510" s="285"/>
      <c r="U510" s="520"/>
      <c r="V510" s="51"/>
    </row>
    <row r="511" spans="2:22">
      <c r="B511" s="265"/>
      <c r="C511" s="234"/>
      <c r="D511" s="234"/>
      <c r="E511" s="234"/>
      <c r="F511" s="234"/>
      <c r="G511" s="539"/>
      <c r="H511" s="539"/>
      <c r="I511" s="265"/>
      <c r="J511" s="539"/>
      <c r="K511" s="539"/>
      <c r="L511" s="539"/>
      <c r="M511" s="539"/>
      <c r="N511" s="265"/>
      <c r="O511" s="265"/>
      <c r="P511" s="265"/>
      <c r="R511" s="147"/>
      <c r="S511" s="285"/>
      <c r="T511" s="285"/>
      <c r="U511" s="285"/>
      <c r="V511" s="285"/>
    </row>
    <row r="512" spans="2:22">
      <c r="B512" s="265"/>
      <c r="C512" s="234"/>
      <c r="D512" s="234"/>
      <c r="E512" s="234"/>
      <c r="F512" s="234"/>
      <c r="G512" s="539"/>
      <c r="H512" s="539"/>
      <c r="I512" s="265"/>
      <c r="J512" s="539"/>
      <c r="K512" s="539"/>
      <c r="L512" s="539"/>
      <c r="M512" s="539"/>
      <c r="N512" s="265"/>
      <c r="O512" s="265"/>
      <c r="P512" s="265"/>
      <c r="R512" s="147"/>
      <c r="S512" s="285"/>
      <c r="T512" s="285"/>
      <c r="U512" s="285"/>
      <c r="V512" s="285"/>
    </row>
    <row r="513" spans="2:22">
      <c r="B513" s="265"/>
      <c r="C513" s="234"/>
      <c r="D513" s="234"/>
      <c r="E513" s="234"/>
      <c r="F513" s="234"/>
      <c r="G513" s="539"/>
      <c r="H513" s="539"/>
      <c r="I513" s="265"/>
      <c r="J513" s="539"/>
      <c r="K513" s="539"/>
      <c r="L513" s="539"/>
      <c r="M513" s="539"/>
      <c r="N513" s="265"/>
      <c r="O513" s="265"/>
      <c r="P513" s="265"/>
      <c r="R513" s="147"/>
      <c r="S513" s="285"/>
      <c r="T513" s="285"/>
      <c r="U513" s="285"/>
      <c r="V513" s="285"/>
    </row>
    <row r="514" spans="2:22">
      <c r="B514" s="265"/>
      <c r="C514" s="234"/>
      <c r="D514" s="234"/>
      <c r="E514" s="234"/>
      <c r="F514" s="234"/>
      <c r="G514" s="539"/>
      <c r="H514" s="539"/>
      <c r="I514" s="265"/>
      <c r="J514" s="539"/>
      <c r="K514" s="539"/>
      <c r="L514" s="539"/>
      <c r="M514" s="539"/>
      <c r="N514" s="265"/>
      <c r="O514" s="265"/>
      <c r="P514" s="265"/>
      <c r="R514" s="147"/>
      <c r="S514" s="285"/>
      <c r="T514" s="285"/>
      <c r="U514" s="285"/>
      <c r="V514" s="285"/>
    </row>
    <row r="515" spans="2:22">
      <c r="B515" s="265"/>
      <c r="C515" s="234"/>
      <c r="D515" s="234"/>
      <c r="E515" s="234"/>
      <c r="F515" s="234"/>
      <c r="G515" s="539"/>
      <c r="H515" s="539"/>
      <c r="I515" s="265"/>
      <c r="J515" s="539"/>
      <c r="K515" s="539"/>
      <c r="L515" s="539"/>
      <c r="M515" s="539"/>
      <c r="N515" s="265"/>
      <c r="O515" s="265"/>
      <c r="P515" s="265"/>
      <c r="R515" s="147"/>
      <c r="S515" s="285"/>
      <c r="T515" s="285"/>
      <c r="U515" s="285"/>
      <c r="V515" s="285"/>
    </row>
    <row r="516" spans="2:22">
      <c r="B516" s="265"/>
      <c r="C516" s="234"/>
      <c r="D516" s="234"/>
      <c r="E516" s="234"/>
      <c r="F516" s="234"/>
      <c r="G516" s="539"/>
      <c r="H516" s="539"/>
      <c r="I516" s="265"/>
      <c r="J516" s="539"/>
      <c r="K516" s="539"/>
      <c r="L516" s="539"/>
      <c r="M516" s="539"/>
      <c r="N516" s="265"/>
      <c r="O516" s="265"/>
      <c r="P516" s="265"/>
      <c r="R516" s="147"/>
      <c r="S516" s="285"/>
      <c r="T516" s="285"/>
      <c r="U516" s="285"/>
      <c r="V516" s="285"/>
    </row>
    <row r="517" spans="2:22">
      <c r="B517" s="265"/>
      <c r="C517" s="234"/>
      <c r="D517" s="234"/>
      <c r="E517" s="234"/>
      <c r="F517" s="234"/>
      <c r="G517" s="539"/>
      <c r="H517" s="539"/>
      <c r="I517" s="265"/>
      <c r="J517" s="539"/>
      <c r="K517" s="539"/>
      <c r="L517" s="539"/>
      <c r="M517" s="539"/>
      <c r="N517" s="265"/>
      <c r="O517" s="265"/>
      <c r="P517" s="265"/>
      <c r="R517" s="147"/>
      <c r="S517" s="285"/>
      <c r="T517" s="285"/>
      <c r="U517" s="285"/>
      <c r="V517" s="285"/>
    </row>
    <row r="518" spans="2:22">
      <c r="B518" s="265"/>
      <c r="C518" s="539"/>
      <c r="D518" s="539"/>
      <c r="E518" s="539"/>
      <c r="F518" s="539"/>
      <c r="G518" s="539"/>
      <c r="H518" s="539"/>
      <c r="I518" s="265"/>
      <c r="J518" s="539"/>
      <c r="K518" s="539"/>
      <c r="L518" s="539"/>
      <c r="M518" s="539"/>
      <c r="N518" s="265"/>
      <c r="O518" s="265"/>
      <c r="P518" s="265"/>
      <c r="S518" s="285"/>
      <c r="T518" s="285"/>
      <c r="U518" s="285"/>
      <c r="V518" s="285"/>
    </row>
    <row r="519" spans="2:22">
      <c r="B519" s="265"/>
      <c r="C519" s="539"/>
      <c r="D519" s="539"/>
      <c r="E519" s="539"/>
      <c r="F519" s="539"/>
      <c r="G519" s="539"/>
      <c r="H519" s="539"/>
      <c r="I519" s="265"/>
      <c r="J519" s="539"/>
      <c r="K519" s="539"/>
      <c r="L519" s="539"/>
      <c r="M519" s="539"/>
      <c r="N519" s="265"/>
      <c r="O519" s="265"/>
      <c r="P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P520" s="265"/>
      <c r="S520" s="285"/>
      <c r="T520" s="285"/>
      <c r="U520" s="520"/>
      <c r="V520" s="51"/>
    </row>
    <row r="521" spans="2:22">
      <c r="B521" s="265"/>
      <c r="C521" s="234"/>
      <c r="D521" s="234"/>
      <c r="E521" s="234"/>
      <c r="F521" s="234"/>
      <c r="G521" s="265"/>
      <c r="H521" s="265"/>
      <c r="I521" s="265"/>
      <c r="J521" s="265"/>
      <c r="K521" s="265"/>
      <c r="L521" s="265"/>
      <c r="M521" s="265"/>
      <c r="N521" s="265"/>
      <c r="O521" s="265"/>
      <c r="P521" s="265"/>
      <c r="R521" s="147"/>
    </row>
    <row r="522" spans="2:22">
      <c r="B522" s="265"/>
      <c r="C522" s="234"/>
      <c r="D522" s="234"/>
      <c r="E522" s="234"/>
      <c r="F522" s="234"/>
      <c r="G522" s="265"/>
      <c r="H522" s="265"/>
      <c r="I522" s="265"/>
      <c r="J522" s="265"/>
      <c r="K522" s="265"/>
      <c r="L522" s="265"/>
      <c r="M522" s="265"/>
      <c r="N522" s="265"/>
      <c r="O522" s="265"/>
      <c r="P522" s="265"/>
      <c r="R522" s="147"/>
    </row>
    <row r="523" spans="2:22">
      <c r="B523" s="265"/>
      <c r="C523" s="234"/>
      <c r="D523" s="234"/>
      <c r="E523" s="234"/>
      <c r="F523" s="234"/>
      <c r="G523" s="265"/>
      <c r="H523" s="265"/>
      <c r="I523" s="265"/>
      <c r="J523" s="265"/>
      <c r="K523" s="265"/>
      <c r="L523" s="265"/>
      <c r="M523" s="265"/>
      <c r="N523" s="265"/>
      <c r="O523" s="265"/>
      <c r="P523" s="265"/>
      <c r="R523" s="147"/>
    </row>
    <row r="524" spans="2:22">
      <c r="B524" s="265"/>
      <c r="C524" s="234"/>
      <c r="D524" s="234"/>
      <c r="E524" s="234"/>
      <c r="F524" s="234"/>
      <c r="G524" s="265"/>
      <c r="H524" s="265"/>
      <c r="I524" s="265"/>
      <c r="J524" s="265"/>
      <c r="K524" s="265"/>
      <c r="L524" s="265"/>
      <c r="M524" s="265"/>
      <c r="N524" s="265"/>
      <c r="O524" s="265"/>
      <c r="P524" s="265"/>
      <c r="R524" s="147"/>
    </row>
    <row r="525" spans="2:22">
      <c r="B525" s="265"/>
      <c r="C525" s="234"/>
      <c r="D525" s="234"/>
      <c r="E525" s="234"/>
      <c r="F525" s="234"/>
      <c r="G525" s="265"/>
      <c r="H525" s="265"/>
      <c r="I525" s="265"/>
      <c r="J525" s="265"/>
      <c r="K525" s="265"/>
      <c r="L525" s="265"/>
      <c r="M525" s="265"/>
      <c r="N525" s="265"/>
      <c r="O525" s="265"/>
      <c r="P525" s="265"/>
      <c r="R525" s="147"/>
    </row>
    <row r="526" spans="2:22">
      <c r="B526" s="265"/>
      <c r="C526" s="234"/>
      <c r="D526" s="234"/>
      <c r="E526" s="234"/>
      <c r="F526" s="234"/>
      <c r="G526" s="265"/>
      <c r="H526" s="265"/>
      <c r="I526" s="265"/>
      <c r="J526" s="265"/>
      <c r="K526" s="265"/>
      <c r="L526" s="265"/>
      <c r="M526" s="265"/>
      <c r="N526" s="265"/>
      <c r="O526" s="265"/>
      <c r="P526" s="265"/>
      <c r="R526" s="147"/>
    </row>
    <row r="527" spans="2:22">
      <c r="B527" s="265"/>
      <c r="C527" s="234"/>
      <c r="D527" s="234"/>
      <c r="E527" s="234"/>
      <c r="F527" s="234"/>
      <c r="G527" s="265"/>
      <c r="H527" s="265"/>
      <c r="I527" s="265"/>
      <c r="J527" s="265"/>
      <c r="K527" s="265"/>
      <c r="L527" s="265"/>
      <c r="M527" s="265"/>
      <c r="N527" s="265"/>
      <c r="O527" s="265"/>
      <c r="P527" s="265"/>
      <c r="R527" s="147"/>
    </row>
    <row r="528" spans="2:22">
      <c r="B528" s="265"/>
      <c r="C528" s="265"/>
      <c r="D528" s="265"/>
      <c r="E528" s="265"/>
      <c r="F528" s="265"/>
      <c r="G528" s="265"/>
      <c r="H528" s="265"/>
      <c r="I528" s="265"/>
      <c r="J528" s="265"/>
      <c r="K528" s="265"/>
      <c r="L528" s="265"/>
      <c r="M528" s="265"/>
      <c r="N528" s="265"/>
      <c r="O528" s="265"/>
      <c r="P528" s="265"/>
    </row>
    <row r="529" spans="2:22" ht="15.75">
      <c r="B529" s="265"/>
      <c r="C529" s="265"/>
      <c r="D529" s="265"/>
      <c r="E529" s="265"/>
      <c r="F529" s="265"/>
      <c r="G529" s="265"/>
      <c r="H529" s="265"/>
      <c r="I529" s="556"/>
      <c r="J529" s="817"/>
      <c r="K529" s="265"/>
      <c r="L529" s="556"/>
      <c r="M529" s="817"/>
      <c r="N529" s="265"/>
      <c r="O529" s="265"/>
      <c r="P529" s="265"/>
      <c r="R529" s="147"/>
    </row>
    <row r="530" spans="2:22">
      <c r="B530" s="265"/>
      <c r="C530" s="539"/>
      <c r="D530" s="539"/>
      <c r="E530" s="539"/>
      <c r="F530" s="539"/>
      <c r="G530" s="539"/>
      <c r="H530" s="539"/>
      <c r="I530" s="265"/>
      <c r="J530" s="539"/>
      <c r="K530" s="539"/>
      <c r="L530" s="265"/>
      <c r="M530" s="539"/>
      <c r="N530" s="265"/>
      <c r="O530" s="265"/>
      <c r="P530" s="265"/>
      <c r="S530" s="285"/>
      <c r="T530" s="285"/>
      <c r="U530" s="285"/>
      <c r="V530" s="285"/>
    </row>
    <row r="531" spans="2:22">
      <c r="B531" s="265"/>
      <c r="C531" s="234"/>
      <c r="D531" s="539"/>
      <c r="E531" s="539"/>
      <c r="F531" s="539"/>
      <c r="G531" s="539"/>
      <c r="H531" s="539"/>
      <c r="I531" s="265"/>
      <c r="J531" s="234"/>
      <c r="K531" s="539"/>
      <c r="L531" s="265"/>
      <c r="M531" s="285"/>
      <c r="N531" s="265"/>
      <c r="O531" s="265"/>
      <c r="P531" s="265"/>
      <c r="R531" s="147"/>
      <c r="S531" s="285"/>
      <c r="T531" s="285"/>
      <c r="U531" s="285"/>
      <c r="V531" s="285"/>
    </row>
    <row r="532" spans="2:22">
      <c r="B532" s="265"/>
      <c r="C532" s="234"/>
      <c r="D532" s="539"/>
      <c r="E532" s="539"/>
      <c r="F532" s="539"/>
      <c r="G532" s="539"/>
      <c r="H532" s="539"/>
      <c r="I532" s="265"/>
      <c r="J532" s="234"/>
      <c r="K532" s="539"/>
      <c r="L532" s="539"/>
      <c r="M532" s="539"/>
      <c r="N532" s="265"/>
      <c r="O532" s="265"/>
      <c r="P532" s="265"/>
      <c r="R532" s="147"/>
      <c r="S532" s="285"/>
      <c r="T532" s="285"/>
      <c r="U532" s="285"/>
      <c r="V532" s="285"/>
    </row>
    <row r="533" spans="2:22">
      <c r="B533" s="265"/>
      <c r="C533" s="234"/>
      <c r="D533" s="539"/>
      <c r="E533" s="539"/>
      <c r="F533" s="539"/>
      <c r="G533" s="539"/>
      <c r="H533" s="539"/>
      <c r="I533" s="265"/>
      <c r="J533" s="234"/>
      <c r="K533" s="539"/>
      <c r="L533" s="539"/>
      <c r="M533" s="539"/>
      <c r="N533" s="265"/>
      <c r="O533" s="265"/>
      <c r="P533" s="265"/>
      <c r="R533" s="147"/>
      <c r="S533" s="285"/>
      <c r="T533" s="285"/>
      <c r="U533" s="285"/>
      <c r="V533" s="285"/>
    </row>
    <row r="534" spans="2:22">
      <c r="B534" s="265"/>
      <c r="C534" s="234"/>
      <c r="D534" s="539"/>
      <c r="E534" s="539"/>
      <c r="F534" s="539"/>
      <c r="G534" s="539"/>
      <c r="H534" s="539"/>
      <c r="I534" s="265"/>
      <c r="J534" s="234"/>
      <c r="K534" s="539"/>
      <c r="L534" s="539"/>
      <c r="M534" s="539"/>
      <c r="N534" s="265"/>
      <c r="O534" s="265"/>
      <c r="P534" s="265"/>
      <c r="R534" s="147"/>
      <c r="S534" s="285"/>
      <c r="T534" s="285"/>
      <c r="U534" s="285"/>
      <c r="V534" s="285"/>
    </row>
    <row r="535" spans="2:22">
      <c r="B535" s="265"/>
      <c r="C535" s="234"/>
      <c r="D535" s="539"/>
      <c r="E535" s="539"/>
      <c r="F535" s="539"/>
      <c r="G535" s="539"/>
      <c r="H535" s="539"/>
      <c r="I535" s="265"/>
      <c r="J535" s="234"/>
      <c r="K535" s="539"/>
      <c r="L535" s="539"/>
      <c r="M535" s="539"/>
      <c r="N535" s="265"/>
      <c r="O535" s="265"/>
      <c r="P535" s="265"/>
      <c r="R535" s="147"/>
      <c r="S535" s="285"/>
      <c r="T535" s="285"/>
      <c r="U535" s="285"/>
      <c r="V535" s="285"/>
    </row>
    <row r="536" spans="2:22">
      <c r="B536" s="265"/>
      <c r="C536" s="234"/>
      <c r="D536" s="539"/>
      <c r="E536" s="539"/>
      <c r="F536" s="539"/>
      <c r="G536" s="539"/>
      <c r="H536" s="539"/>
      <c r="I536" s="265"/>
      <c r="J536" s="234"/>
      <c r="K536" s="539"/>
      <c r="L536" s="539"/>
      <c r="M536" s="539"/>
      <c r="N536" s="265"/>
      <c r="O536" s="265"/>
      <c r="P536" s="265"/>
      <c r="R536" s="147"/>
      <c r="S536" s="285"/>
      <c r="T536" s="285"/>
      <c r="U536" s="285"/>
      <c r="V536" s="285"/>
    </row>
    <row r="537" spans="2:22">
      <c r="B537" s="265"/>
      <c r="C537" s="234"/>
      <c r="D537" s="539"/>
      <c r="E537" s="539"/>
      <c r="F537" s="539"/>
      <c r="G537" s="539"/>
      <c r="H537" s="539"/>
      <c r="I537" s="265"/>
      <c r="J537" s="234"/>
      <c r="K537" s="539"/>
      <c r="L537" s="539"/>
      <c r="M537" s="539"/>
      <c r="N537" s="265"/>
      <c r="O537" s="265"/>
      <c r="P537" s="265"/>
      <c r="R537" s="147"/>
      <c r="S537" s="285"/>
      <c r="T537" s="285"/>
      <c r="U537" s="285"/>
      <c r="V537" s="285"/>
    </row>
    <row r="538" spans="2:22">
      <c r="B538" s="265"/>
      <c r="C538" s="539"/>
      <c r="D538" s="539"/>
      <c r="E538" s="539"/>
      <c r="F538" s="539"/>
      <c r="G538" s="539"/>
      <c r="H538" s="539"/>
      <c r="I538" s="265"/>
      <c r="J538" s="539"/>
      <c r="K538" s="539"/>
      <c r="L538" s="539"/>
      <c r="M538" s="539"/>
      <c r="N538" s="265"/>
      <c r="O538" s="265"/>
      <c r="P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P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P540" s="265"/>
      <c r="S540" s="285"/>
      <c r="T540" s="285"/>
      <c r="U540" s="520"/>
      <c r="V540" s="51"/>
    </row>
    <row r="541" spans="2:22">
      <c r="B541" s="265"/>
      <c r="C541" s="234"/>
      <c r="D541" s="234"/>
      <c r="E541" s="234"/>
      <c r="F541" s="234"/>
      <c r="G541" s="539"/>
      <c r="H541" s="539"/>
      <c r="I541" s="265"/>
      <c r="J541" s="539"/>
      <c r="K541" s="539"/>
      <c r="L541" s="539"/>
      <c r="M541" s="539"/>
      <c r="N541" s="265"/>
      <c r="O541" s="265"/>
      <c r="P541" s="265"/>
      <c r="R541" s="147"/>
      <c r="S541" s="285"/>
      <c r="T541" s="285"/>
      <c r="U541" s="285"/>
      <c r="V541" s="285"/>
    </row>
    <row r="542" spans="2:22">
      <c r="B542" s="265"/>
      <c r="C542" s="234"/>
      <c r="D542" s="234"/>
      <c r="E542" s="234"/>
      <c r="F542" s="234"/>
      <c r="G542" s="539"/>
      <c r="H542" s="539"/>
      <c r="I542" s="265"/>
      <c r="J542" s="539"/>
      <c r="K542" s="539"/>
      <c r="L542" s="539"/>
      <c r="M542" s="539"/>
      <c r="N542" s="265"/>
      <c r="O542" s="265"/>
      <c r="P542" s="265"/>
      <c r="R542" s="147"/>
      <c r="S542" s="285"/>
      <c r="T542" s="285"/>
      <c r="U542" s="285"/>
      <c r="V542" s="285"/>
    </row>
    <row r="543" spans="2:22">
      <c r="B543" s="265"/>
      <c r="C543" s="234"/>
      <c r="D543" s="234"/>
      <c r="E543" s="234"/>
      <c r="F543" s="234"/>
      <c r="G543" s="539"/>
      <c r="H543" s="539"/>
      <c r="I543" s="265"/>
      <c r="J543" s="539"/>
      <c r="K543" s="539"/>
      <c r="L543" s="539"/>
      <c r="M543" s="539"/>
      <c r="N543" s="265"/>
      <c r="O543" s="265"/>
      <c r="P543" s="265"/>
      <c r="R543" s="147"/>
      <c r="S543" s="285"/>
      <c r="T543" s="285"/>
      <c r="U543" s="285"/>
      <c r="V543" s="285"/>
    </row>
    <row r="544" spans="2:22">
      <c r="B544" s="265"/>
      <c r="C544" s="234"/>
      <c r="D544" s="234"/>
      <c r="E544" s="234"/>
      <c r="F544" s="234"/>
      <c r="G544" s="539"/>
      <c r="H544" s="539"/>
      <c r="I544" s="265"/>
      <c r="J544" s="539"/>
      <c r="K544" s="539"/>
      <c r="L544" s="539"/>
      <c r="M544" s="539"/>
      <c r="N544" s="265"/>
      <c r="O544" s="265"/>
      <c r="P544" s="265"/>
      <c r="R544" s="147"/>
      <c r="S544" s="285"/>
      <c r="T544" s="285"/>
      <c r="U544" s="285"/>
      <c r="V544" s="285"/>
    </row>
    <row r="545" spans="2:22">
      <c r="B545" s="265"/>
      <c r="C545" s="234"/>
      <c r="D545" s="234"/>
      <c r="E545" s="234"/>
      <c r="F545" s="234"/>
      <c r="G545" s="539"/>
      <c r="H545" s="539"/>
      <c r="I545" s="265"/>
      <c r="J545" s="539"/>
      <c r="K545" s="539"/>
      <c r="L545" s="539"/>
      <c r="M545" s="539"/>
      <c r="N545" s="265"/>
      <c r="O545" s="265"/>
      <c r="P545" s="265"/>
      <c r="R545" s="147"/>
      <c r="S545" s="285"/>
      <c r="T545" s="285"/>
      <c r="U545" s="285"/>
      <c r="V545" s="285"/>
    </row>
    <row r="546" spans="2:22">
      <c r="B546" s="265"/>
      <c r="C546" s="234"/>
      <c r="D546" s="234"/>
      <c r="E546" s="234"/>
      <c r="F546" s="234"/>
      <c r="G546" s="539"/>
      <c r="H546" s="539"/>
      <c r="I546" s="265"/>
      <c r="J546" s="539"/>
      <c r="K546" s="539"/>
      <c r="L546" s="539"/>
      <c r="M546" s="539"/>
      <c r="N546" s="265"/>
      <c r="O546" s="265"/>
      <c r="P546" s="265"/>
      <c r="R546" s="147"/>
      <c r="S546" s="285"/>
      <c r="T546" s="285"/>
      <c r="U546" s="285"/>
      <c r="V546" s="285"/>
    </row>
    <row r="547" spans="2:22">
      <c r="B547" s="265"/>
      <c r="C547" s="234"/>
      <c r="D547" s="234"/>
      <c r="E547" s="234"/>
      <c r="F547" s="234"/>
      <c r="G547" s="539"/>
      <c r="H547" s="539"/>
      <c r="I547" s="265"/>
      <c r="J547" s="539"/>
      <c r="K547" s="539"/>
      <c r="L547" s="539"/>
      <c r="M547" s="539"/>
      <c r="N547" s="265"/>
      <c r="O547" s="265"/>
      <c r="P547" s="265"/>
      <c r="R547" s="147"/>
      <c r="S547" s="285"/>
      <c r="T547" s="285"/>
      <c r="U547" s="285"/>
      <c r="V547" s="285"/>
    </row>
    <row r="548" spans="2:22">
      <c r="B548" s="265"/>
      <c r="C548" s="539"/>
      <c r="D548" s="539"/>
      <c r="E548" s="539"/>
      <c r="F548" s="539"/>
      <c r="G548" s="539"/>
      <c r="H548" s="539"/>
      <c r="I548" s="265"/>
      <c r="J548" s="539"/>
      <c r="K548" s="539"/>
      <c r="L548" s="539"/>
      <c r="M548" s="539"/>
      <c r="N548" s="265"/>
      <c r="O548" s="265"/>
      <c r="P548" s="265"/>
      <c r="S548" s="285"/>
      <c r="T548" s="285"/>
      <c r="U548" s="285"/>
      <c r="V548" s="285"/>
    </row>
    <row r="549" spans="2:22">
      <c r="B549" s="265"/>
      <c r="C549" s="539"/>
      <c r="D549" s="539"/>
      <c r="E549" s="539"/>
      <c r="F549" s="539"/>
      <c r="G549" s="539"/>
      <c r="H549" s="539"/>
      <c r="I549" s="265"/>
      <c r="J549" s="539"/>
      <c r="K549" s="539"/>
      <c r="L549" s="539"/>
      <c r="M549" s="539"/>
      <c r="N549" s="265"/>
      <c r="O549" s="265"/>
      <c r="P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P550" s="265"/>
      <c r="S550" s="285"/>
      <c r="T550" s="285"/>
      <c r="U550" s="520"/>
      <c r="V550" s="51"/>
    </row>
    <row r="551" spans="2:22">
      <c r="B551" s="265"/>
      <c r="C551" s="234"/>
      <c r="D551" s="234"/>
      <c r="E551" s="234"/>
      <c r="F551" s="234"/>
      <c r="G551" s="265"/>
      <c r="H551" s="265"/>
      <c r="I551" s="265"/>
      <c r="J551" s="265"/>
      <c r="K551" s="265"/>
      <c r="L551" s="265"/>
      <c r="M551" s="265"/>
      <c r="N551" s="265"/>
      <c r="O551" s="265"/>
      <c r="P551" s="265"/>
      <c r="R551" s="147"/>
    </row>
    <row r="552" spans="2:22">
      <c r="B552" s="265"/>
      <c r="C552" s="234"/>
      <c r="D552" s="234"/>
      <c r="E552" s="234"/>
      <c r="F552" s="234"/>
      <c r="G552" s="265"/>
      <c r="H552" s="265"/>
      <c r="I552" s="265"/>
      <c r="J552" s="265"/>
      <c r="K552" s="265"/>
      <c r="L552" s="265"/>
      <c r="M552" s="265"/>
      <c r="N552" s="265"/>
      <c r="O552" s="265"/>
      <c r="P552" s="265"/>
      <c r="R552" s="147"/>
    </row>
    <row r="553" spans="2:22">
      <c r="B553" s="265"/>
      <c r="C553" s="234"/>
      <c r="D553" s="234"/>
      <c r="E553" s="234"/>
      <c r="F553" s="234"/>
      <c r="G553" s="265"/>
      <c r="H553" s="265"/>
      <c r="I553" s="265"/>
      <c r="J553" s="265"/>
      <c r="K553" s="265"/>
      <c r="L553" s="265"/>
      <c r="M553" s="265"/>
      <c r="N553" s="265"/>
      <c r="O553" s="265"/>
      <c r="P553" s="265"/>
      <c r="R553" s="147"/>
    </row>
    <row r="554" spans="2:22">
      <c r="B554" s="265"/>
      <c r="C554" s="234"/>
      <c r="D554" s="234"/>
      <c r="E554" s="234"/>
      <c r="F554" s="234"/>
      <c r="G554" s="265"/>
      <c r="H554" s="265"/>
      <c r="I554" s="265"/>
      <c r="J554" s="265"/>
      <c r="K554" s="265"/>
      <c r="L554" s="265"/>
      <c r="M554" s="265"/>
      <c r="N554" s="265"/>
      <c r="O554" s="265"/>
      <c r="P554" s="265"/>
      <c r="R554" s="147"/>
    </row>
    <row r="555" spans="2:22">
      <c r="B555" s="265"/>
      <c r="C555" s="234"/>
      <c r="D555" s="234"/>
      <c r="E555" s="234"/>
      <c r="F555" s="234"/>
      <c r="G555" s="265"/>
      <c r="H555" s="265"/>
      <c r="I555" s="265"/>
      <c r="J555" s="265"/>
      <c r="K555" s="265"/>
      <c r="L555" s="265"/>
      <c r="M555" s="265"/>
      <c r="N555" s="265"/>
      <c r="O555" s="265"/>
      <c r="P555" s="265"/>
      <c r="R555" s="147"/>
    </row>
    <row r="556" spans="2:22">
      <c r="B556" s="265"/>
      <c r="C556" s="234"/>
      <c r="D556" s="234"/>
      <c r="E556" s="234"/>
      <c r="F556" s="234"/>
      <c r="G556" s="265"/>
      <c r="H556" s="265"/>
      <c r="I556" s="265"/>
      <c r="J556" s="265"/>
      <c r="K556" s="265"/>
      <c r="L556" s="265"/>
      <c r="M556" s="265"/>
      <c r="N556" s="265"/>
      <c r="O556" s="265"/>
      <c r="P556" s="265"/>
      <c r="R556" s="147"/>
    </row>
    <row r="557" spans="2:22">
      <c r="B557" s="265"/>
      <c r="C557" s="234"/>
      <c r="D557" s="234"/>
      <c r="E557" s="234"/>
      <c r="F557" s="234"/>
      <c r="G557" s="265"/>
      <c r="H557" s="265"/>
      <c r="I557" s="265"/>
      <c r="J557" s="265"/>
      <c r="K557" s="265"/>
      <c r="L557" s="265"/>
      <c r="M557" s="265"/>
      <c r="N557" s="265"/>
      <c r="O557" s="265"/>
      <c r="P557" s="265"/>
      <c r="R557" s="147"/>
    </row>
    <row r="558" spans="2:22">
      <c r="B558" s="265"/>
      <c r="C558" s="265"/>
      <c r="D558" s="265"/>
      <c r="E558" s="265"/>
      <c r="F558" s="265"/>
      <c r="G558" s="265"/>
      <c r="H558" s="265"/>
      <c r="I558" s="265"/>
      <c r="J558" s="265"/>
      <c r="K558" s="265"/>
      <c r="L558" s="265"/>
      <c r="M558" s="265"/>
      <c r="N558" s="265"/>
      <c r="O558" s="265"/>
      <c r="P558" s="265"/>
    </row>
    <row r="559" spans="2:22">
      <c r="B559" s="265"/>
      <c r="C559" s="265"/>
      <c r="D559" s="265"/>
      <c r="E559" s="265"/>
      <c r="F559" s="265"/>
      <c r="G559" s="265"/>
      <c r="H559" s="265"/>
      <c r="I559" s="265"/>
      <c r="J559" s="265"/>
      <c r="K559" s="265"/>
      <c r="L559" s="265"/>
      <c r="M559" s="265"/>
      <c r="N559" s="265"/>
      <c r="O559" s="265"/>
      <c r="P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landscape" horizontalDpi="4294967293" verticalDpi="4294967293"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transitionEvaluation="1" codeName="Sheet20">
    <pageSetUpPr fitToPage="1"/>
  </sheetPr>
  <dimension ref="A3:AO579"/>
  <sheetViews>
    <sheetView showGridLines="0" zoomScale="75" zoomScaleNormal="75" workbookViewId="0"/>
  </sheetViews>
  <sheetFormatPr defaultColWidth="9.77734375" defaultRowHeight="15"/>
  <cols>
    <col min="2" max="2" width="11.21875" customWidth="1"/>
    <col min="8" max="17" width="8.77734375" customWidth="1"/>
    <col min="18" max="25" width="8.33203125" customWidth="1"/>
    <col min="26" max="29" width="8.77734375" customWidth="1"/>
  </cols>
  <sheetData>
    <row r="3" spans="1:10">
      <c r="A3" t="s">
        <v>138</v>
      </c>
      <c r="F3" s="147" t="s">
        <v>644</v>
      </c>
      <c r="H3" s="875" t="s">
        <v>1347</v>
      </c>
    </row>
    <row r="4" spans="1:10">
      <c r="A4" s="147" t="s">
        <v>645</v>
      </c>
    </row>
    <row r="6" spans="1:10">
      <c r="A6" s="652" t="s">
        <v>1348</v>
      </c>
      <c r="B6" s="653"/>
      <c r="C6" s="653"/>
      <c r="D6" s="653"/>
      <c r="E6" s="653"/>
      <c r="F6" s="653"/>
      <c r="G6" s="653"/>
      <c r="H6" s="653"/>
      <c r="I6" s="653"/>
      <c r="J6" s="653"/>
    </row>
    <row r="8" spans="1:10">
      <c r="A8" t="s">
        <v>139</v>
      </c>
    </row>
    <row r="10" spans="1:10">
      <c r="A10" s="147" t="s">
        <v>646</v>
      </c>
    </row>
    <row r="12" spans="1:10">
      <c r="A12" s="147" t="s">
        <v>647</v>
      </c>
    </row>
    <row r="13" spans="1:10">
      <c r="A13" s="147"/>
    </row>
    <row r="14" spans="1:10">
      <c r="A14" s="147" t="s">
        <v>648</v>
      </c>
    </row>
    <row r="16" spans="1:10">
      <c r="A16" s="147" t="s">
        <v>1349</v>
      </c>
    </row>
    <row r="17" spans="1:3">
      <c r="A17" s="147" t="s">
        <v>1350</v>
      </c>
    </row>
    <row r="19" spans="1:3">
      <c r="A19" t="s">
        <v>140</v>
      </c>
      <c r="C19" t="s">
        <v>141</v>
      </c>
    </row>
    <row r="21" spans="1:3">
      <c r="A21" t="s">
        <v>142</v>
      </c>
      <c r="C21" t="s">
        <v>143</v>
      </c>
    </row>
    <row r="22" spans="1:3">
      <c r="A22" t="s">
        <v>144</v>
      </c>
      <c r="C22" t="s">
        <v>145</v>
      </c>
    </row>
    <row r="23" spans="1:3">
      <c r="A23" t="s">
        <v>146</v>
      </c>
      <c r="C23" t="s">
        <v>147</v>
      </c>
    </row>
    <row r="24" spans="1:3">
      <c r="A24" t="s">
        <v>148</v>
      </c>
      <c r="C24" t="s">
        <v>149</v>
      </c>
    </row>
    <row r="25" spans="1:3">
      <c r="A25" t="s">
        <v>150</v>
      </c>
      <c r="C25" t="s">
        <v>151</v>
      </c>
    </row>
    <row r="26" spans="1:3">
      <c r="A26" t="s">
        <v>152</v>
      </c>
      <c r="C26" t="s">
        <v>153</v>
      </c>
    </row>
    <row r="27" spans="1:3">
      <c r="A27" t="s">
        <v>154</v>
      </c>
      <c r="C27" t="s">
        <v>155</v>
      </c>
    </row>
    <row r="28" spans="1:3">
      <c r="A28" t="s">
        <v>156</v>
      </c>
      <c r="C28" t="s">
        <v>157</v>
      </c>
    </row>
    <row r="29" spans="1:3">
      <c r="A29" t="s">
        <v>158</v>
      </c>
      <c r="C29" t="s">
        <v>159</v>
      </c>
    </row>
    <row r="30" spans="1:3">
      <c r="A30" t="s">
        <v>160</v>
      </c>
      <c r="C30" t="s">
        <v>161</v>
      </c>
    </row>
    <row r="31" spans="1:3">
      <c r="A31" t="s">
        <v>162</v>
      </c>
      <c r="C31" t="s">
        <v>163</v>
      </c>
    </row>
    <row r="32" spans="1:3">
      <c r="A32" t="s">
        <v>164</v>
      </c>
      <c r="C32" t="s">
        <v>165</v>
      </c>
    </row>
    <row r="33" spans="1:9">
      <c r="A33" s="258"/>
    </row>
    <row r="34" spans="1:9">
      <c r="A34" s="147" t="s">
        <v>1351</v>
      </c>
    </row>
    <row r="35" spans="1:9">
      <c r="A35" s="147" t="s">
        <v>649</v>
      </c>
    </row>
    <row r="37" spans="1:9">
      <c r="A37" s="539" t="s">
        <v>853</v>
      </c>
      <c r="B37" s="539" t="s">
        <v>673</v>
      </c>
      <c r="C37" s="285" t="s">
        <v>674</v>
      </c>
    </row>
    <row r="38" spans="1:9">
      <c r="A38" s="539" t="s">
        <v>143</v>
      </c>
      <c r="B38" s="539">
        <v>4</v>
      </c>
      <c r="C38" s="539">
        <v>8</v>
      </c>
      <c r="F38" s="519"/>
    </row>
    <row r="39" spans="1:9" ht="15" customHeight="1"/>
    <row r="40" spans="1:9">
      <c r="A40" s="262" t="s">
        <v>1352</v>
      </c>
    </row>
    <row r="41" spans="1:9">
      <c r="A41" s="263"/>
      <c r="B41" s="650" t="s">
        <v>650</v>
      </c>
      <c r="C41" s="262" t="s">
        <v>651</v>
      </c>
      <c r="D41" s="263"/>
      <c r="E41" s="263"/>
      <c r="F41" s="263"/>
    </row>
    <row r="42" spans="1:9">
      <c r="A42" s="262"/>
      <c r="B42" s="650" t="s">
        <v>652</v>
      </c>
      <c r="C42" s="262" t="s">
        <v>653</v>
      </c>
      <c r="D42" s="263"/>
      <c r="E42" s="263"/>
      <c r="F42" s="263"/>
    </row>
    <row r="43" spans="1:9">
      <c r="B43" s="650" t="s">
        <v>654</v>
      </c>
      <c r="C43" s="262" t="s">
        <v>655</v>
      </c>
      <c r="D43" s="263"/>
      <c r="E43" s="263"/>
      <c r="F43" s="263"/>
    </row>
    <row r="44" spans="1:9">
      <c r="A44" s="263"/>
      <c r="B44" s="650" t="s">
        <v>656</v>
      </c>
      <c r="C44" s="262" t="s">
        <v>657</v>
      </c>
    </row>
    <row r="45" spans="1:9">
      <c r="B45" s="650" t="s">
        <v>658</v>
      </c>
      <c r="C45" s="262" t="s">
        <v>659</v>
      </c>
    </row>
    <row r="46" spans="1:9">
      <c r="B46" s="650" t="s">
        <v>660</v>
      </c>
      <c r="C46" s="651" t="s">
        <v>661</v>
      </c>
      <c r="I46" s="147"/>
    </row>
    <row r="47" spans="1:9">
      <c r="A47" s="258"/>
      <c r="B47" s="650" t="s">
        <v>942</v>
      </c>
      <c r="C47" s="262" t="s">
        <v>1353</v>
      </c>
    </row>
    <row r="48" spans="1:9">
      <c r="B48" s="650" t="s">
        <v>943</v>
      </c>
      <c r="C48" s="262" t="s">
        <v>952</v>
      </c>
    </row>
    <row r="49" spans="1:19">
      <c r="B49" s="650" t="s">
        <v>927</v>
      </c>
      <c r="C49" s="262" t="s">
        <v>928</v>
      </c>
    </row>
    <row r="50" spans="1:19">
      <c r="B50" s="650" t="s">
        <v>662</v>
      </c>
      <c r="C50" s="651" t="s">
        <v>663</v>
      </c>
    </row>
    <row r="51" spans="1:19">
      <c r="B51" s="265"/>
      <c r="C51" s="265" t="s">
        <v>910</v>
      </c>
    </row>
    <row r="52" spans="1:19">
      <c r="A52" s="264"/>
      <c r="B52" s="265"/>
      <c r="C52" s="265" t="s">
        <v>664</v>
      </c>
    </row>
    <row r="53" spans="1:19">
      <c r="A53" s="264"/>
      <c r="B53" s="650"/>
      <c r="C53" s="265"/>
    </row>
    <row r="54" spans="1:19">
      <c r="A54" s="264"/>
      <c r="B54" s="650"/>
      <c r="C54" s="265"/>
    </row>
    <row r="55" spans="1:19">
      <c r="B55" s="650"/>
      <c r="C55" s="265"/>
    </row>
    <row r="56" spans="1:19">
      <c r="A56" s="266"/>
    </row>
    <row r="58" spans="1:19">
      <c r="A58" s="654" t="s">
        <v>1551</v>
      </c>
      <c r="B58" s="685"/>
      <c r="C58" s="685"/>
      <c r="D58" s="685"/>
      <c r="E58" s="685"/>
      <c r="F58" s="685"/>
      <c r="G58" s="685"/>
      <c r="H58" s="685"/>
      <c r="I58" s="685"/>
      <c r="J58" s="685"/>
      <c r="K58" s="653"/>
      <c r="L58" s="653"/>
      <c r="M58" s="653"/>
      <c r="N58" s="653"/>
    </row>
    <row r="60" spans="1:19" ht="15.75" thickBot="1"/>
    <row r="61" spans="1:19" ht="15.75">
      <c r="B61" s="267" t="s">
        <v>665</v>
      </c>
      <c r="C61" s="886" t="s">
        <v>1393</v>
      </c>
      <c r="D61" s="268"/>
      <c r="E61" s="268"/>
      <c r="F61" s="269"/>
    </row>
    <row r="62" spans="1:19" ht="15.75">
      <c r="B62" s="270" t="s">
        <v>666</v>
      </c>
      <c r="C62" s="892"/>
      <c r="D62" s="271"/>
      <c r="E62" s="271"/>
      <c r="F62" s="272"/>
    </row>
    <row r="63" spans="1:19" ht="16.5" thickBot="1">
      <c r="B63" s="273" t="s">
        <v>667</v>
      </c>
      <c r="C63" s="893" t="s">
        <v>1387</v>
      </c>
      <c r="D63" s="274"/>
      <c r="E63" s="274"/>
      <c r="F63" s="275"/>
      <c r="S63" s="3"/>
    </row>
    <row r="64" spans="1:19" ht="15.75">
      <c r="B64" s="135"/>
      <c r="S64" s="3"/>
    </row>
    <row r="65" spans="2:34" ht="15.75">
      <c r="B65" s="135"/>
      <c r="S65" s="3"/>
      <c r="T65" s="3"/>
      <c r="U65" s="3"/>
    </row>
    <row r="66" spans="2:34" ht="16.5" thickBot="1">
      <c r="B66" s="135" t="s">
        <v>653</v>
      </c>
      <c r="S66" s="3"/>
      <c r="T66" s="3"/>
      <c r="U66" s="3"/>
    </row>
    <row r="67" spans="2:34">
      <c r="B67" s="276"/>
      <c r="C67" s="277" t="s">
        <v>668</v>
      </c>
      <c r="D67" s="278"/>
      <c r="E67" s="279"/>
      <c r="F67" s="280"/>
      <c r="G67" s="279" t="s">
        <v>669</v>
      </c>
      <c r="H67" s="280"/>
      <c r="I67" s="281"/>
      <c r="J67" s="280"/>
      <c r="K67" s="280"/>
      <c r="L67" s="278"/>
      <c r="S67" s="3"/>
      <c r="T67" s="3"/>
      <c r="U67" s="3"/>
    </row>
    <row r="68" spans="2:34">
      <c r="B68" s="282"/>
      <c r="C68" s="315" t="s">
        <v>443</v>
      </c>
      <c r="D68" s="283" t="s">
        <v>444</v>
      </c>
      <c r="E68" s="284" t="s">
        <v>670</v>
      </c>
      <c r="F68" s="285"/>
      <c r="G68" s="51"/>
      <c r="H68" s="51"/>
      <c r="I68" s="286" t="s">
        <v>671</v>
      </c>
      <c r="L68" s="287"/>
      <c r="M68" s="51"/>
      <c r="S68" s="3"/>
      <c r="T68" s="3"/>
      <c r="U68" s="3"/>
    </row>
    <row r="69" spans="2:34" ht="15.75" thickBot="1">
      <c r="B69" s="288" t="s">
        <v>63</v>
      </c>
      <c r="C69" s="289" t="s">
        <v>166</v>
      </c>
      <c r="D69" s="290" t="s">
        <v>166</v>
      </c>
      <c r="E69" s="291" t="s">
        <v>167</v>
      </c>
      <c r="F69" s="542" t="s">
        <v>672</v>
      </c>
      <c r="G69" s="542" t="s">
        <v>673</v>
      </c>
      <c r="H69" s="292" t="s">
        <v>674</v>
      </c>
      <c r="I69" s="293" t="s">
        <v>167</v>
      </c>
      <c r="J69" s="542" t="s">
        <v>672</v>
      </c>
      <c r="K69" s="542" t="s">
        <v>673</v>
      </c>
      <c r="L69" s="294" t="s">
        <v>674</v>
      </c>
      <c r="M69" s="285"/>
      <c r="S69" s="3"/>
      <c r="T69" s="3"/>
      <c r="U69" s="3"/>
      <c r="AA69" s="348"/>
    </row>
    <row r="70" spans="2:34">
      <c r="B70" s="276" t="s">
        <v>25</v>
      </c>
      <c r="C70" s="560"/>
      <c r="D70" s="561"/>
      <c r="E70" s="234"/>
      <c r="F70" s="234"/>
      <c r="G70" s="234"/>
      <c r="H70" s="234"/>
      <c r="I70" s="562"/>
      <c r="J70" s="234"/>
      <c r="K70" s="234"/>
      <c r="L70" s="563"/>
      <c r="AA70" s="348"/>
    </row>
    <row r="71" spans="2:34">
      <c r="B71" s="282" t="s">
        <v>26</v>
      </c>
      <c r="C71" s="564"/>
      <c r="D71" s="565"/>
      <c r="E71" s="234"/>
      <c r="F71" s="234"/>
      <c r="G71" s="234"/>
      <c r="H71" s="566"/>
      <c r="I71" s="234"/>
      <c r="J71" s="234"/>
      <c r="K71" s="234"/>
      <c r="L71" s="567"/>
      <c r="AA71" s="348"/>
    </row>
    <row r="72" spans="2:34">
      <c r="B72" s="282" t="s">
        <v>27</v>
      </c>
      <c r="C72" s="564"/>
      <c r="D72" s="565"/>
      <c r="E72" s="234"/>
      <c r="F72" s="234"/>
      <c r="G72" s="234"/>
      <c r="H72" s="566"/>
      <c r="I72" s="234"/>
      <c r="J72" s="234"/>
      <c r="K72" s="234"/>
      <c r="L72" s="567"/>
      <c r="S72" s="519"/>
      <c r="AA72" s="348"/>
    </row>
    <row r="73" spans="2:34">
      <c r="B73" s="282" t="s">
        <v>28</v>
      </c>
      <c r="C73" s="564"/>
      <c r="D73" s="565"/>
      <c r="E73" s="234"/>
      <c r="F73" s="234"/>
      <c r="G73" s="234"/>
      <c r="H73" s="566"/>
      <c r="I73" s="234"/>
      <c r="J73" s="234"/>
      <c r="K73" s="234"/>
      <c r="L73" s="567"/>
      <c r="R73" s="230"/>
      <c r="S73" s="231"/>
      <c r="T73" s="230"/>
      <c r="AA73" s="348"/>
    </row>
    <row r="74" spans="2:34">
      <c r="B74" s="282" t="s">
        <v>29</v>
      </c>
      <c r="C74" s="564"/>
      <c r="D74" s="565"/>
      <c r="E74" s="234"/>
      <c r="F74" s="234"/>
      <c r="G74" s="234"/>
      <c r="H74" s="566"/>
      <c r="I74" s="234"/>
      <c r="J74" s="234"/>
      <c r="K74" s="234"/>
      <c r="L74" s="567"/>
      <c r="R74" s="230"/>
      <c r="S74" s="231"/>
      <c r="T74" s="230"/>
      <c r="AB74" s="230"/>
      <c r="AC74" s="230"/>
      <c r="AD74" s="230"/>
      <c r="AE74" s="346"/>
      <c r="AF74" s="230"/>
      <c r="AG74" s="230"/>
      <c r="AH74" s="230"/>
    </row>
    <row r="75" spans="2:34">
      <c r="B75" s="282" t="s">
        <v>31</v>
      </c>
      <c r="C75" s="564"/>
      <c r="D75" s="565"/>
      <c r="E75" s="234"/>
      <c r="F75" s="234"/>
      <c r="G75" s="234"/>
      <c r="H75" s="566"/>
      <c r="I75" s="234"/>
      <c r="J75" s="234"/>
      <c r="K75" s="234"/>
      <c r="L75" s="567"/>
      <c r="Q75" s="51"/>
      <c r="R75" s="520"/>
      <c r="T75" s="51"/>
      <c r="U75" s="51"/>
      <c r="V75" s="520"/>
      <c r="X75" s="51"/>
      <c r="AB75" s="230"/>
      <c r="AC75" s="230"/>
      <c r="AD75" s="230"/>
      <c r="AE75" s="346"/>
      <c r="AF75" s="230"/>
      <c r="AG75" s="230"/>
      <c r="AH75" s="230"/>
    </row>
    <row r="76" spans="2:34">
      <c r="B76" s="657">
        <v>660</v>
      </c>
      <c r="C76" s="564"/>
      <c r="D76" s="565"/>
      <c r="E76" s="234"/>
      <c r="F76" s="234"/>
      <c r="G76" s="234"/>
      <c r="H76" s="566"/>
      <c r="I76" s="234"/>
      <c r="J76" s="234"/>
      <c r="K76" s="234"/>
      <c r="L76" s="567"/>
      <c r="AB76" s="230"/>
      <c r="AC76" s="230"/>
      <c r="AD76" s="230"/>
      <c r="AE76" s="346"/>
      <c r="AF76" s="230"/>
      <c r="AG76" s="230"/>
      <c r="AH76" s="230"/>
    </row>
    <row r="77" spans="2:34">
      <c r="B77" s="657">
        <v>670</v>
      </c>
      <c r="C77" s="564"/>
      <c r="D77" s="565"/>
      <c r="E77" s="234"/>
      <c r="F77" s="234"/>
      <c r="G77" s="234"/>
      <c r="H77" s="566"/>
      <c r="I77" s="234"/>
      <c r="J77" s="234"/>
      <c r="K77" s="234"/>
      <c r="L77" s="567"/>
      <c r="AB77" s="230"/>
      <c r="AC77" s="230"/>
      <c r="AD77" s="230"/>
      <c r="AE77" s="346"/>
      <c r="AF77" s="230"/>
      <c r="AG77" s="230"/>
      <c r="AH77" s="230"/>
    </row>
    <row r="78" spans="2:34">
      <c r="B78" s="657">
        <v>680</v>
      </c>
      <c r="C78" s="564"/>
      <c r="D78" s="565"/>
      <c r="E78" s="234"/>
      <c r="F78" s="234"/>
      <c r="G78" s="234"/>
      <c r="H78" s="566"/>
      <c r="I78" s="234"/>
      <c r="J78" s="234"/>
      <c r="K78" s="234"/>
      <c r="L78" s="567"/>
      <c r="AB78" s="230"/>
      <c r="AC78" s="230"/>
      <c r="AD78" s="230"/>
      <c r="AE78" s="346"/>
      <c r="AF78" s="230"/>
      <c r="AG78" s="230"/>
      <c r="AH78" s="230"/>
    </row>
    <row r="79" spans="2:34">
      <c r="B79" s="657">
        <v>685</v>
      </c>
      <c r="C79" s="564"/>
      <c r="D79" s="565"/>
      <c r="E79" s="234"/>
      <c r="F79" s="234"/>
      <c r="G79" s="234"/>
      <c r="H79" s="566"/>
      <c r="I79" s="234"/>
      <c r="J79" s="234"/>
      <c r="K79" s="234"/>
      <c r="L79" s="567"/>
      <c r="AB79" s="230"/>
      <c r="AC79" s="230"/>
      <c r="AD79" s="230"/>
      <c r="AE79" s="346"/>
      <c r="AG79" s="230"/>
      <c r="AH79" s="230"/>
    </row>
    <row r="80" spans="2:34">
      <c r="B80" s="657">
        <v>695</v>
      </c>
      <c r="C80" s="564"/>
      <c r="D80" s="565"/>
      <c r="E80" s="234"/>
      <c r="F80" s="234"/>
      <c r="G80" s="234"/>
      <c r="H80" s="566"/>
      <c r="I80" s="234"/>
      <c r="J80" s="234"/>
      <c r="K80" s="234"/>
      <c r="L80" s="567"/>
      <c r="AB80" s="230"/>
      <c r="AC80" s="230"/>
      <c r="AD80" s="230"/>
      <c r="AE80" s="346"/>
      <c r="AF80" s="230"/>
      <c r="AG80" s="230"/>
      <c r="AH80" s="230"/>
    </row>
    <row r="81" spans="2:34">
      <c r="B81" s="282" t="s">
        <v>32</v>
      </c>
      <c r="C81" s="564"/>
      <c r="D81" s="565"/>
      <c r="E81" s="234"/>
      <c r="F81" s="234"/>
      <c r="G81" s="234"/>
      <c r="H81" s="566"/>
      <c r="I81" s="234"/>
      <c r="J81" s="234"/>
      <c r="K81" s="234"/>
      <c r="L81" s="567"/>
      <c r="AA81" s="348"/>
    </row>
    <row r="82" spans="2:34">
      <c r="B82" s="282" t="s">
        <v>33</v>
      </c>
      <c r="C82" s="564"/>
      <c r="D82" s="565"/>
      <c r="E82" s="234"/>
      <c r="F82" s="234"/>
      <c r="G82" s="234"/>
      <c r="H82" s="566"/>
      <c r="I82" s="234"/>
      <c r="J82" s="234"/>
      <c r="K82" s="234"/>
      <c r="L82" s="567"/>
      <c r="AA82" s="348"/>
    </row>
    <row r="83" spans="2:34">
      <c r="B83" s="282" t="s">
        <v>34</v>
      </c>
      <c r="C83" s="564"/>
      <c r="D83" s="565"/>
      <c r="E83" s="234"/>
      <c r="F83" s="234"/>
      <c r="G83" s="234"/>
      <c r="H83" s="566"/>
      <c r="I83" s="234"/>
      <c r="J83" s="234"/>
      <c r="K83" s="234"/>
      <c r="L83" s="567"/>
      <c r="AA83" s="348"/>
    </row>
    <row r="84" spans="2:34">
      <c r="B84" s="282" t="s">
        <v>35</v>
      </c>
      <c r="C84" s="564"/>
      <c r="D84" s="565"/>
      <c r="E84" s="234"/>
      <c r="F84" s="234"/>
      <c r="G84" s="234"/>
      <c r="H84" s="566"/>
      <c r="I84" s="234"/>
      <c r="J84" s="234"/>
      <c r="K84" s="234"/>
      <c r="L84" s="567"/>
      <c r="AB84" s="230"/>
      <c r="AC84" s="230"/>
      <c r="AD84" s="230"/>
      <c r="AE84" s="346"/>
      <c r="AF84" s="230"/>
      <c r="AG84" s="230"/>
      <c r="AH84" s="230"/>
    </row>
    <row r="85" spans="2:34">
      <c r="B85" s="282" t="s">
        <v>36</v>
      </c>
      <c r="C85" s="564"/>
      <c r="D85" s="565"/>
      <c r="E85" s="234"/>
      <c r="F85" s="234"/>
      <c r="G85" s="234"/>
      <c r="H85" s="566"/>
      <c r="I85" s="234"/>
      <c r="J85" s="234"/>
      <c r="K85" s="234"/>
      <c r="L85" s="567"/>
      <c r="AB85" s="230"/>
      <c r="AC85" s="230"/>
      <c r="AD85" s="230"/>
      <c r="AE85" s="346"/>
      <c r="AF85" s="230"/>
      <c r="AG85" s="230"/>
      <c r="AH85" s="230"/>
    </row>
    <row r="86" spans="2:34">
      <c r="B86" s="282" t="s">
        <v>37</v>
      </c>
      <c r="C86" s="564"/>
      <c r="D86" s="565"/>
      <c r="E86" s="234"/>
      <c r="F86" s="234"/>
      <c r="G86" s="234"/>
      <c r="H86" s="566"/>
      <c r="I86" s="234"/>
      <c r="J86" s="234"/>
      <c r="K86" s="234"/>
      <c r="L86" s="567"/>
      <c r="AB86" s="230"/>
      <c r="AC86" s="230"/>
      <c r="AD86" s="230"/>
      <c r="AE86" s="346"/>
      <c r="AF86" s="230"/>
      <c r="AG86" s="230"/>
      <c r="AH86" s="230"/>
    </row>
    <row r="87" spans="2:34">
      <c r="B87" s="282" t="s">
        <v>38</v>
      </c>
      <c r="C87" s="564"/>
      <c r="D87" s="565"/>
      <c r="E87" s="234"/>
      <c r="F87" s="234"/>
      <c r="G87" s="234"/>
      <c r="H87" s="566"/>
      <c r="I87" s="234"/>
      <c r="J87" s="234"/>
      <c r="K87" s="234"/>
      <c r="L87" s="567"/>
      <c r="AB87" s="230"/>
      <c r="AC87" s="230"/>
      <c r="AD87" s="230"/>
      <c r="AE87" s="346"/>
      <c r="AF87" s="230"/>
      <c r="AG87" s="230"/>
      <c r="AH87" s="230"/>
    </row>
    <row r="88" spans="2:34">
      <c r="B88" s="657">
        <v>980</v>
      </c>
      <c r="C88" s="564"/>
      <c r="D88" s="565"/>
      <c r="E88" s="234"/>
      <c r="F88" s="234"/>
      <c r="G88" s="234"/>
      <c r="H88" s="566"/>
      <c r="I88" s="234"/>
      <c r="J88" s="234"/>
      <c r="K88" s="234"/>
      <c r="L88" s="567"/>
      <c r="AB88" s="230"/>
      <c r="AC88" s="230"/>
      <c r="AD88" s="230"/>
      <c r="AE88" s="346"/>
      <c r="AF88" s="230"/>
      <c r="AG88" s="230"/>
      <c r="AH88" s="230"/>
    </row>
    <row r="89" spans="2:34">
      <c r="B89" s="657">
        <v>985</v>
      </c>
      <c r="C89" s="564"/>
      <c r="D89" s="565"/>
      <c r="E89" s="234"/>
      <c r="F89" s="234"/>
      <c r="G89" s="234"/>
      <c r="H89" s="566"/>
      <c r="I89" s="234"/>
      <c r="J89" s="234"/>
      <c r="K89" s="234"/>
      <c r="L89" s="567"/>
      <c r="AB89" s="230"/>
      <c r="AC89" s="230"/>
      <c r="AD89" s="230"/>
      <c r="AE89" s="346"/>
      <c r="AF89" s="230"/>
      <c r="AG89" s="230"/>
      <c r="AH89" s="230"/>
    </row>
    <row r="90" spans="2:34">
      <c r="B90" s="657">
        <v>995</v>
      </c>
      <c r="C90" s="564"/>
      <c r="D90" s="565"/>
      <c r="E90" s="234"/>
      <c r="F90" s="234"/>
      <c r="G90" s="234"/>
      <c r="H90" s="566"/>
      <c r="I90" s="234"/>
      <c r="J90" s="234"/>
      <c r="K90" s="234"/>
      <c r="L90" s="567"/>
      <c r="AB90" s="230"/>
      <c r="AC90" s="230"/>
      <c r="AD90" s="230"/>
      <c r="AE90" s="346"/>
      <c r="AF90" s="230"/>
      <c r="AG90" s="230"/>
      <c r="AH90" s="230"/>
    </row>
    <row r="91" spans="2:34">
      <c r="B91" s="282" t="s">
        <v>40</v>
      </c>
      <c r="C91" s="564"/>
      <c r="D91" s="565"/>
      <c r="E91" s="234"/>
      <c r="F91" s="234"/>
      <c r="G91" s="234"/>
      <c r="H91" s="566"/>
      <c r="I91" s="234"/>
      <c r="J91" s="234"/>
      <c r="K91" s="234"/>
      <c r="L91" s="567"/>
      <c r="AB91" s="230"/>
      <c r="AC91" s="230"/>
      <c r="AD91" s="230"/>
      <c r="AE91" s="346"/>
      <c r="AF91" s="230"/>
      <c r="AG91" s="230"/>
      <c r="AH91" s="230"/>
    </row>
    <row r="92" spans="2:34">
      <c r="B92" s="282" t="s">
        <v>41</v>
      </c>
      <c r="C92" s="564"/>
      <c r="D92" s="565"/>
      <c r="E92" s="234"/>
      <c r="F92" s="234"/>
      <c r="G92" s="234"/>
      <c r="H92" s="566"/>
      <c r="I92" s="234"/>
      <c r="J92" s="234"/>
      <c r="K92" s="234"/>
      <c r="L92" s="567"/>
      <c r="AB92" s="230"/>
      <c r="AC92" s="230"/>
      <c r="AD92" s="230"/>
      <c r="AE92" s="346"/>
      <c r="AF92" s="230"/>
      <c r="AG92" s="230"/>
      <c r="AH92" s="230"/>
    </row>
    <row r="93" spans="2:34">
      <c r="B93" s="282" t="s">
        <v>42</v>
      </c>
      <c r="C93" s="564"/>
      <c r="D93" s="565"/>
      <c r="E93" s="234"/>
      <c r="F93" s="234"/>
      <c r="G93" s="234"/>
      <c r="H93" s="566"/>
      <c r="I93" s="234"/>
      <c r="J93" s="234"/>
      <c r="K93" s="234"/>
      <c r="L93" s="567"/>
      <c r="AB93" s="230"/>
      <c r="AC93" s="230"/>
      <c r="AD93" s="230"/>
      <c r="AE93" s="346"/>
      <c r="AF93" s="230"/>
      <c r="AG93" s="230"/>
      <c r="AH93" s="230"/>
    </row>
    <row r="94" spans="2:34">
      <c r="B94" s="282" t="s">
        <v>43</v>
      </c>
      <c r="C94" s="564"/>
      <c r="D94" s="565"/>
      <c r="E94" s="234"/>
      <c r="F94" s="234"/>
      <c r="G94" s="234"/>
      <c r="H94" s="566"/>
      <c r="I94" s="234"/>
      <c r="J94" s="234"/>
      <c r="K94" s="234"/>
      <c r="L94" s="567"/>
      <c r="AB94" s="230"/>
      <c r="AC94" s="230"/>
      <c r="AD94" s="230"/>
      <c r="AE94" s="346"/>
      <c r="AF94" s="230"/>
      <c r="AG94" s="230"/>
      <c r="AH94" s="230"/>
    </row>
    <row r="95" spans="2:34">
      <c r="B95" s="282" t="s">
        <v>44</v>
      </c>
      <c r="C95" s="564"/>
      <c r="D95" s="565"/>
      <c r="E95" s="234"/>
      <c r="F95" s="234"/>
      <c r="G95" s="234"/>
      <c r="H95" s="566"/>
      <c r="I95" s="234"/>
      <c r="J95" s="234"/>
      <c r="K95" s="234"/>
      <c r="L95" s="567"/>
      <c r="AB95" s="230"/>
      <c r="AC95" s="230"/>
      <c r="AD95" s="230"/>
      <c r="AE95" s="346"/>
      <c r="AF95" s="230"/>
      <c r="AG95" s="230"/>
      <c r="AH95" s="230"/>
    </row>
    <row r="96" spans="2:34">
      <c r="B96" s="282" t="s">
        <v>45</v>
      </c>
      <c r="C96" s="564"/>
      <c r="D96" s="565"/>
      <c r="E96" s="234"/>
      <c r="F96" s="234"/>
      <c r="G96" s="234"/>
      <c r="H96" s="566"/>
      <c r="I96" s="234"/>
      <c r="J96" s="234"/>
      <c r="K96" s="234"/>
      <c r="L96" s="567"/>
      <c r="AB96" s="230"/>
      <c r="AC96" s="230"/>
      <c r="AD96" s="230"/>
      <c r="AE96" s="346"/>
      <c r="AF96" s="230"/>
      <c r="AG96" s="230"/>
      <c r="AH96" s="230"/>
    </row>
    <row r="97" spans="2:34">
      <c r="B97" s="282" t="s">
        <v>47</v>
      </c>
      <c r="C97" s="564"/>
      <c r="D97" s="565"/>
      <c r="E97" s="234"/>
      <c r="F97" s="234"/>
      <c r="G97" s="234"/>
      <c r="H97" s="566"/>
      <c r="I97" s="234"/>
      <c r="J97" s="234"/>
      <c r="K97" s="234"/>
      <c r="L97" s="567"/>
      <c r="AB97" s="230"/>
      <c r="AC97" s="230"/>
      <c r="AD97" s="230"/>
      <c r="AE97" s="346"/>
      <c r="AF97" s="230"/>
      <c r="AG97" s="230"/>
      <c r="AH97" s="230"/>
    </row>
    <row r="98" spans="2:34">
      <c r="B98" s="282" t="s">
        <v>48</v>
      </c>
      <c r="C98" s="564"/>
      <c r="D98" s="565"/>
      <c r="E98" s="234"/>
      <c r="F98" s="234"/>
      <c r="G98" s="234"/>
      <c r="H98" s="566"/>
      <c r="I98" s="234"/>
      <c r="J98" s="234"/>
      <c r="K98" s="234"/>
      <c r="L98" s="567"/>
      <c r="AB98" s="230"/>
      <c r="AC98" s="230"/>
      <c r="AD98" s="230"/>
      <c r="AE98" s="346"/>
      <c r="AF98" s="230"/>
      <c r="AG98" s="230"/>
      <c r="AH98" s="230"/>
    </row>
    <row r="99" spans="2:34">
      <c r="B99" s="282" t="s">
        <v>49</v>
      </c>
      <c r="C99" s="564"/>
      <c r="D99" s="565"/>
      <c r="E99" s="234"/>
      <c r="F99" s="234"/>
      <c r="G99" s="234"/>
      <c r="H99" s="566"/>
      <c r="I99" s="234"/>
      <c r="J99" s="234"/>
      <c r="K99" s="234"/>
      <c r="L99" s="567"/>
      <c r="AB99" s="230"/>
      <c r="AC99" s="230"/>
      <c r="AD99" s="230"/>
      <c r="AE99" s="346"/>
      <c r="AF99" s="230"/>
      <c r="AG99" s="230"/>
      <c r="AH99" s="230"/>
    </row>
    <row r="100" spans="2:34">
      <c r="B100" s="282" t="s">
        <v>50</v>
      </c>
      <c r="C100" s="564"/>
      <c r="D100" s="565"/>
      <c r="E100" s="234"/>
      <c r="F100" s="234"/>
      <c r="G100" s="234"/>
      <c r="H100" s="566"/>
      <c r="I100" s="234"/>
      <c r="J100" s="234"/>
      <c r="K100" s="234"/>
      <c r="L100" s="567"/>
      <c r="AB100" s="230"/>
      <c r="AC100" s="230"/>
      <c r="AD100" s="230"/>
      <c r="AE100" s="346"/>
      <c r="AF100" s="230"/>
      <c r="AG100" s="230"/>
      <c r="AH100" s="230"/>
    </row>
    <row r="101" spans="2:34">
      <c r="B101" s="282" t="s">
        <v>51</v>
      </c>
      <c r="C101" s="564"/>
      <c r="D101" s="565"/>
      <c r="E101" s="234"/>
      <c r="F101" s="234"/>
      <c r="G101" s="234"/>
      <c r="H101" s="566"/>
      <c r="I101" s="234"/>
      <c r="J101" s="234"/>
      <c r="K101" s="234"/>
      <c r="L101" s="567"/>
      <c r="AB101" s="230"/>
      <c r="AC101" s="230"/>
      <c r="AD101" s="230"/>
      <c r="AE101" s="346"/>
      <c r="AF101" s="230"/>
      <c r="AG101" s="230"/>
      <c r="AH101" s="230"/>
    </row>
    <row r="102" spans="2:34">
      <c r="B102" s="282" t="s">
        <v>52</v>
      </c>
      <c r="C102" s="564"/>
      <c r="D102" s="565"/>
      <c r="E102" s="234"/>
      <c r="F102" s="234"/>
      <c r="G102" s="234"/>
      <c r="H102" s="566"/>
      <c r="I102" s="234"/>
      <c r="J102" s="234"/>
      <c r="K102" s="234"/>
      <c r="L102" s="567"/>
      <c r="AB102" s="230"/>
      <c r="AC102" s="230"/>
      <c r="AD102" s="230"/>
      <c r="AE102" s="346"/>
      <c r="AF102" s="230"/>
      <c r="AG102" s="230"/>
      <c r="AH102" s="230"/>
    </row>
    <row r="103" spans="2:34">
      <c r="B103" s="282" t="s">
        <v>53</v>
      </c>
      <c r="C103" s="564"/>
      <c r="D103" s="565"/>
      <c r="E103" s="234"/>
      <c r="F103" s="234"/>
      <c r="G103" s="234"/>
      <c r="H103" s="566"/>
      <c r="I103" s="234"/>
      <c r="J103" s="234"/>
      <c r="K103" s="234"/>
      <c r="L103" s="567"/>
      <c r="AB103" s="230"/>
      <c r="AC103" s="230"/>
      <c r="AD103" s="230"/>
      <c r="AE103" s="346"/>
      <c r="AF103" s="230"/>
      <c r="AG103" s="230"/>
      <c r="AH103" s="230"/>
    </row>
    <row r="104" spans="2:34">
      <c r="B104" s="282" t="s">
        <v>54</v>
      </c>
      <c r="C104" s="564"/>
      <c r="D104" s="565"/>
      <c r="E104" s="234"/>
      <c r="F104" s="234"/>
      <c r="G104" s="234"/>
      <c r="H104" s="566"/>
      <c r="I104" s="234"/>
      <c r="J104" s="234"/>
      <c r="K104" s="234"/>
      <c r="L104" s="567"/>
      <c r="AA104" s="348"/>
    </row>
    <row r="105" spans="2:34">
      <c r="B105" s="282" t="s">
        <v>55</v>
      </c>
      <c r="C105" s="564"/>
      <c r="D105" s="565"/>
      <c r="E105" s="234"/>
      <c r="F105" s="234"/>
      <c r="G105" s="234"/>
      <c r="H105" s="566"/>
      <c r="I105" s="234"/>
      <c r="J105" s="234"/>
      <c r="K105" s="234"/>
      <c r="L105" s="567"/>
      <c r="AA105" s="348"/>
    </row>
    <row r="106" spans="2:34">
      <c r="B106" s="282" t="s">
        <v>56</v>
      </c>
      <c r="C106" s="564"/>
      <c r="D106" s="565"/>
      <c r="E106" s="234"/>
      <c r="F106" s="234"/>
      <c r="G106" s="234"/>
      <c r="H106" s="566"/>
      <c r="I106" s="234"/>
      <c r="J106" s="234"/>
      <c r="K106" s="234"/>
      <c r="L106" s="567"/>
      <c r="AA106" s="348"/>
    </row>
    <row r="107" spans="2:34">
      <c r="B107" s="282" t="s">
        <v>57</v>
      </c>
      <c r="C107" s="564"/>
      <c r="D107" s="565"/>
      <c r="E107" s="234"/>
      <c r="F107" s="234"/>
      <c r="G107" s="234"/>
      <c r="H107" s="566"/>
      <c r="I107" s="234"/>
      <c r="J107" s="234"/>
      <c r="K107" s="234"/>
      <c r="L107" s="567"/>
    </row>
    <row r="108" spans="2:34">
      <c r="B108" s="282" t="s">
        <v>58</v>
      </c>
      <c r="C108" s="564"/>
      <c r="D108" s="565"/>
      <c r="E108" s="234"/>
      <c r="F108" s="234"/>
      <c r="G108" s="234"/>
      <c r="H108" s="566"/>
      <c r="I108" s="234"/>
      <c r="J108" s="234"/>
      <c r="K108" s="234"/>
      <c r="L108" s="567"/>
    </row>
    <row r="109" spans="2:34">
      <c r="B109" s="282" t="s">
        <v>59</v>
      </c>
      <c r="C109" s="564"/>
      <c r="D109" s="565"/>
      <c r="E109" s="234"/>
      <c r="F109" s="234"/>
      <c r="G109" s="234"/>
      <c r="H109" s="566"/>
      <c r="I109" s="234"/>
      <c r="J109" s="234"/>
      <c r="K109" s="234"/>
      <c r="L109" s="567"/>
    </row>
    <row r="110" spans="2:34">
      <c r="B110" s="282" t="s">
        <v>60</v>
      </c>
      <c r="C110" s="564"/>
      <c r="D110" s="565"/>
      <c r="E110" s="234"/>
      <c r="F110" s="234"/>
      <c r="G110" s="234"/>
      <c r="H110" s="566"/>
      <c r="I110" s="234"/>
      <c r="J110" s="234"/>
      <c r="K110" s="234"/>
      <c r="L110" s="567"/>
    </row>
    <row r="111" spans="2:34">
      <c r="B111" s="657">
        <v>450</v>
      </c>
      <c r="C111" s="564"/>
      <c r="D111" s="565"/>
      <c r="E111" s="234"/>
      <c r="F111" s="234"/>
      <c r="G111" s="234"/>
      <c r="H111" s="566"/>
      <c r="I111" s="234"/>
      <c r="J111" s="234"/>
      <c r="K111" s="234"/>
      <c r="L111" s="567"/>
      <c r="S111" s="519"/>
    </row>
    <row r="112" spans="2:34">
      <c r="B112" s="657">
        <v>460</v>
      </c>
      <c r="C112" s="564"/>
      <c r="D112" s="565"/>
      <c r="E112" s="234"/>
      <c r="F112" s="234"/>
      <c r="G112" s="234"/>
      <c r="H112" s="566"/>
      <c r="I112" s="234"/>
      <c r="J112" s="234"/>
      <c r="K112" s="234"/>
      <c r="L112" s="567"/>
      <c r="S112" s="519"/>
    </row>
    <row r="113" spans="2:20">
      <c r="B113" s="657">
        <v>470</v>
      </c>
      <c r="C113" s="564"/>
      <c r="D113" s="565"/>
      <c r="E113" s="234"/>
      <c r="F113" s="234"/>
      <c r="G113" s="234"/>
      <c r="H113" s="566"/>
      <c r="I113" s="234"/>
      <c r="J113" s="234"/>
      <c r="K113" s="234"/>
      <c r="L113" s="567"/>
      <c r="S113" s="519"/>
    </row>
    <row r="114" spans="2:20">
      <c r="B114" s="282" t="s">
        <v>61</v>
      </c>
      <c r="C114" s="564"/>
      <c r="D114" s="565"/>
      <c r="E114" s="234"/>
      <c r="F114" s="234"/>
      <c r="G114" s="234"/>
      <c r="H114" s="566"/>
      <c r="I114" s="234"/>
      <c r="J114" s="234"/>
      <c r="K114" s="234"/>
      <c r="L114" s="567"/>
      <c r="S114" s="519"/>
    </row>
    <row r="115" spans="2:20" ht="15.75" thickBot="1">
      <c r="B115" s="288" t="s">
        <v>62</v>
      </c>
      <c r="C115" s="568"/>
      <c r="D115" s="569"/>
      <c r="E115" s="568"/>
      <c r="F115" s="570"/>
      <c r="G115" s="570"/>
      <c r="H115" s="571"/>
      <c r="I115" s="570"/>
      <c r="J115" s="570"/>
      <c r="K115" s="570"/>
      <c r="L115" s="572"/>
      <c r="R115" s="230"/>
      <c r="S115" s="231"/>
      <c r="T115" s="230"/>
    </row>
    <row r="116" spans="2:20">
      <c r="E116" s="265" t="s">
        <v>675</v>
      </c>
      <c r="R116" s="230"/>
      <c r="S116" s="231"/>
      <c r="T116" s="230"/>
    </row>
    <row r="117" spans="2:20">
      <c r="E117" s="297"/>
    </row>
    <row r="118" spans="2:20">
      <c r="E118" s="297"/>
    </row>
    <row r="119" spans="2:20">
      <c r="E119" s="297"/>
    </row>
    <row r="120" spans="2:20">
      <c r="E120" s="297"/>
    </row>
    <row r="121" spans="2:20">
      <c r="E121" s="297"/>
    </row>
    <row r="122" spans="2:20">
      <c r="E122" s="297"/>
      <c r="P122" s="519"/>
    </row>
    <row r="124" spans="2:20">
      <c r="O124" s="230"/>
      <c r="P124" s="231"/>
      <c r="Q124" s="230"/>
    </row>
    <row r="125" spans="2:20">
      <c r="O125" s="230"/>
      <c r="P125" s="231"/>
      <c r="Q125" s="230"/>
    </row>
    <row r="126" spans="2:20" ht="16.5" thickBot="1">
      <c r="B126" s="135" t="s">
        <v>655</v>
      </c>
      <c r="D126" s="519"/>
    </row>
    <row r="127" spans="2:20">
      <c r="B127" s="276"/>
      <c r="C127" s="298" t="s">
        <v>676</v>
      </c>
      <c r="D127" s="299"/>
      <c r="E127" s="279" t="s">
        <v>1354</v>
      </c>
      <c r="F127" s="279"/>
      <c r="G127" s="280"/>
      <c r="H127" s="299"/>
      <c r="I127" s="280"/>
      <c r="J127" s="280"/>
      <c r="K127" s="278"/>
    </row>
    <row r="128" spans="2:20">
      <c r="B128" s="282"/>
      <c r="C128" s="517" t="s">
        <v>677</v>
      </c>
      <c r="D128" s="658" t="s">
        <v>678</v>
      </c>
      <c r="E128" s="285"/>
      <c r="F128" s="51"/>
      <c r="G128" s="300"/>
      <c r="H128" s="147" t="s">
        <v>679</v>
      </c>
      <c r="I128" s="285"/>
      <c r="K128" s="295"/>
    </row>
    <row r="129" spans="2:19" ht="15.75" thickBot="1">
      <c r="B129" s="288" t="s">
        <v>63</v>
      </c>
      <c r="C129" s="301" t="s">
        <v>680</v>
      </c>
      <c r="D129" s="291" t="s">
        <v>680</v>
      </c>
      <c r="E129" s="542" t="s">
        <v>672</v>
      </c>
      <c r="F129" s="542" t="s">
        <v>673</v>
      </c>
      <c r="G129" s="292" t="s">
        <v>674</v>
      </c>
      <c r="H129" s="293" t="s">
        <v>680</v>
      </c>
      <c r="I129" s="542" t="s">
        <v>672</v>
      </c>
      <c r="J129" s="542" t="s">
        <v>673</v>
      </c>
      <c r="K129" s="294" t="s">
        <v>674</v>
      </c>
    </row>
    <row r="130" spans="2:19">
      <c r="B130" s="276" t="s">
        <v>74</v>
      </c>
      <c r="C130" s="573"/>
      <c r="D130" s="560"/>
      <c r="E130" s="234"/>
      <c r="F130" s="574"/>
      <c r="G130" s="574"/>
      <c r="H130" s="575"/>
      <c r="I130" s="234"/>
      <c r="J130" s="574"/>
      <c r="K130" s="563"/>
    </row>
    <row r="131" spans="2:19">
      <c r="B131" s="282" t="s">
        <v>75</v>
      </c>
      <c r="C131" s="576"/>
      <c r="D131" s="564"/>
      <c r="E131" s="234"/>
      <c r="F131" s="234"/>
      <c r="G131" s="234"/>
      <c r="H131" s="562"/>
      <c r="I131" s="234"/>
      <c r="J131" s="234"/>
      <c r="K131" s="567"/>
    </row>
    <row r="132" spans="2:19">
      <c r="B132" s="282" t="s">
        <v>76</v>
      </c>
      <c r="C132" s="576"/>
      <c r="D132" s="564"/>
      <c r="E132" s="234"/>
      <c r="F132" s="234"/>
      <c r="G132" s="234"/>
      <c r="H132" s="562"/>
      <c r="I132" s="234"/>
      <c r="J132" s="234"/>
      <c r="K132" s="567"/>
      <c r="P132" s="519"/>
    </row>
    <row r="133" spans="2:19">
      <c r="B133" s="282" t="s">
        <v>77</v>
      </c>
      <c r="C133" s="576"/>
      <c r="D133" s="564"/>
      <c r="E133" s="234"/>
      <c r="F133" s="234"/>
      <c r="G133" s="234"/>
      <c r="H133" s="562"/>
      <c r="I133" s="234"/>
      <c r="J133" s="234"/>
      <c r="K133" s="567"/>
      <c r="O133" s="230"/>
      <c r="P133" s="231"/>
      <c r="Q133" s="230"/>
    </row>
    <row r="134" spans="2:19">
      <c r="B134" s="551" t="s">
        <v>681</v>
      </c>
      <c r="C134" s="576"/>
      <c r="D134" s="564"/>
      <c r="E134" s="234"/>
      <c r="F134" s="234"/>
      <c r="G134" s="234"/>
      <c r="H134" s="562"/>
      <c r="I134" s="234"/>
      <c r="J134" s="234"/>
      <c r="K134" s="567"/>
      <c r="O134" s="230"/>
      <c r="P134" s="231"/>
      <c r="Q134" s="230"/>
    </row>
    <row r="135" spans="2:19">
      <c r="B135" s="551" t="s">
        <v>682</v>
      </c>
      <c r="C135" s="576"/>
      <c r="D135" s="564"/>
      <c r="E135" s="234"/>
      <c r="F135" s="234"/>
      <c r="G135" s="234"/>
      <c r="H135" s="562"/>
      <c r="I135" s="234"/>
      <c r="J135" s="234"/>
      <c r="K135" s="567"/>
    </row>
    <row r="136" spans="2:19" ht="15.75" thickBot="1">
      <c r="B136" s="288" t="s">
        <v>38</v>
      </c>
      <c r="C136" s="577"/>
      <c r="D136" s="568"/>
      <c r="E136" s="570"/>
      <c r="F136" s="570"/>
      <c r="G136" s="570"/>
      <c r="H136" s="578"/>
      <c r="I136" s="570"/>
      <c r="J136" s="570"/>
      <c r="K136" s="572"/>
    </row>
    <row r="137" spans="2:19">
      <c r="E137" s="265" t="s">
        <v>675</v>
      </c>
    </row>
    <row r="142" spans="2:19">
      <c r="O142" s="230"/>
    </row>
    <row r="143" spans="2:19">
      <c r="O143" s="230"/>
    </row>
    <row r="144" spans="2:19">
      <c r="Q144" s="520"/>
      <c r="S144" s="51"/>
    </row>
    <row r="148" spans="2:22">
      <c r="C148" s="659"/>
      <c r="D148" s="147"/>
      <c r="F148" s="659"/>
    </row>
    <row r="149" spans="2:22" ht="15.75">
      <c r="B149" s="135" t="s">
        <v>168</v>
      </c>
      <c r="D149" s="266"/>
    </row>
    <row r="150" spans="2:22">
      <c r="B150" t="s">
        <v>82</v>
      </c>
      <c r="F150" s="659"/>
    </row>
    <row r="151" spans="2:22">
      <c r="F151" s="659"/>
    </row>
    <row r="152" spans="2:22">
      <c r="B152" s="147" t="s">
        <v>683</v>
      </c>
      <c r="F152" s="659"/>
    </row>
    <row r="153" spans="2:22">
      <c r="B153" t="s">
        <v>95</v>
      </c>
      <c r="F153" s="659"/>
    </row>
    <row r="154" spans="2:22" ht="18.75" thickBot="1">
      <c r="B154" s="147" t="s">
        <v>684</v>
      </c>
      <c r="C154" s="285" t="s">
        <v>685</v>
      </c>
      <c r="F154" s="659"/>
    </row>
    <row r="155" spans="2:22">
      <c r="B155" s="302" t="s">
        <v>175</v>
      </c>
      <c r="C155" s="573"/>
    </row>
    <row r="156" spans="2:22">
      <c r="B156" s="282" t="s">
        <v>171</v>
      </c>
      <c r="C156" s="576"/>
    </row>
    <row r="157" spans="2:22">
      <c r="B157" s="282" t="s">
        <v>172</v>
      </c>
      <c r="C157" s="576"/>
    </row>
    <row r="158" spans="2:22">
      <c r="B158" s="282" t="s">
        <v>174</v>
      </c>
      <c r="C158" s="576"/>
    </row>
    <row r="159" spans="2:22" ht="15.75" thickBot="1">
      <c r="B159" s="303" t="s">
        <v>173</v>
      </c>
      <c r="C159" s="577"/>
    </row>
    <row r="160" spans="2:22">
      <c r="B160" s="280"/>
      <c r="C160" s="147"/>
      <c r="V160" s="230"/>
    </row>
    <row r="161" spans="2:22">
      <c r="B161" s="147" t="s">
        <v>686</v>
      </c>
      <c r="C161" s="147"/>
      <c r="V161" s="230"/>
    </row>
    <row r="162" spans="2:22" ht="18.75" thickBot="1">
      <c r="B162" s="147" t="s">
        <v>687</v>
      </c>
      <c r="C162" s="285" t="s">
        <v>685</v>
      </c>
      <c r="V162" s="51"/>
    </row>
    <row r="163" spans="2:22">
      <c r="B163" s="302" t="s">
        <v>688</v>
      </c>
      <c r="C163" s="573"/>
      <c r="U163" s="232"/>
      <c r="V163" s="232"/>
    </row>
    <row r="164" spans="2:22">
      <c r="B164" s="551" t="s">
        <v>689</v>
      </c>
      <c r="C164" s="576"/>
    </row>
    <row r="165" spans="2:22">
      <c r="B165" s="551" t="s">
        <v>690</v>
      </c>
      <c r="C165" s="576"/>
    </row>
    <row r="166" spans="2:22" ht="15.75" thickBot="1">
      <c r="B166" s="303" t="s">
        <v>691</v>
      </c>
      <c r="C166" s="577"/>
      <c r="U166" s="232"/>
      <c r="V166" s="232"/>
    </row>
    <row r="167" spans="2:22">
      <c r="C167" s="147"/>
    </row>
    <row r="168" spans="2:22">
      <c r="B168" s="147" t="s">
        <v>692</v>
      </c>
      <c r="C168" s="147"/>
    </row>
    <row r="169" spans="2:22" ht="18.75" thickBot="1">
      <c r="B169" s="147" t="s">
        <v>687</v>
      </c>
      <c r="C169" s="285" t="s">
        <v>685</v>
      </c>
    </row>
    <row r="170" spans="2:22">
      <c r="B170" s="302" t="s">
        <v>693</v>
      </c>
      <c r="C170" s="573"/>
    </row>
    <row r="171" spans="2:22" ht="15.75" thickBot="1">
      <c r="B171" s="303" t="s">
        <v>694</v>
      </c>
      <c r="C171" s="577"/>
    </row>
    <row r="174" spans="2:22" ht="16.5" thickBot="1">
      <c r="B174" s="556" t="s">
        <v>695</v>
      </c>
      <c r="C174" s="265"/>
      <c r="D174" s="660"/>
      <c r="E174" s="265"/>
      <c r="F174" s="265"/>
      <c r="G174" s="265"/>
      <c r="H174" s="265"/>
      <c r="I174" s="265"/>
      <c r="J174" s="265"/>
      <c r="K174" s="265"/>
    </row>
    <row r="175" spans="2:22">
      <c r="B175" s="547"/>
      <c r="C175" s="537" t="s">
        <v>676</v>
      </c>
      <c r="D175" s="548"/>
      <c r="E175" s="548" t="s">
        <v>962</v>
      </c>
      <c r="F175" s="548"/>
      <c r="G175" s="548"/>
      <c r="H175" s="549"/>
      <c r="I175" s="548"/>
      <c r="J175" s="548"/>
      <c r="K175" s="661"/>
    </row>
    <row r="176" spans="2:22">
      <c r="B176" s="551"/>
      <c r="C176" s="538" t="s">
        <v>677</v>
      </c>
      <c r="D176" s="662" t="s">
        <v>678</v>
      </c>
      <c r="E176" s="539"/>
      <c r="F176" s="539"/>
      <c r="G176" s="663"/>
      <c r="H176" s="265" t="s">
        <v>679</v>
      </c>
      <c r="I176" s="265"/>
      <c r="J176" s="539"/>
      <c r="K176" s="664"/>
    </row>
    <row r="177" spans="2:22" ht="15.75" thickBot="1">
      <c r="B177" s="665" t="s">
        <v>63</v>
      </c>
      <c r="C177" s="540" t="s">
        <v>680</v>
      </c>
      <c r="D177" s="542" t="s">
        <v>680</v>
      </c>
      <c r="E177" s="542" t="s">
        <v>672</v>
      </c>
      <c r="F177" s="542" t="s">
        <v>673</v>
      </c>
      <c r="G177" s="542" t="s">
        <v>674</v>
      </c>
      <c r="H177" s="666" t="s">
        <v>680</v>
      </c>
      <c r="I177" s="542" t="s">
        <v>672</v>
      </c>
      <c r="J177" s="542" t="s">
        <v>673</v>
      </c>
      <c r="K177" s="546" t="s">
        <v>674</v>
      </c>
    </row>
    <row r="178" spans="2:22" ht="15.75" thickBot="1">
      <c r="B178" s="667" t="s">
        <v>25</v>
      </c>
      <c r="C178" s="876">
        <v>-5.9</v>
      </c>
      <c r="D178" s="482">
        <v>-46.85</v>
      </c>
      <c r="E178" s="296"/>
      <c r="F178" s="518"/>
      <c r="G178" s="306"/>
      <c r="H178" s="307">
        <v>24.62</v>
      </c>
      <c r="I178" s="296"/>
      <c r="J178" s="306"/>
      <c r="K178" s="308"/>
    </row>
    <row r="179" spans="2:22">
      <c r="E179" s="265" t="s">
        <v>675</v>
      </c>
    </row>
    <row r="180" spans="2:22">
      <c r="V180" s="230"/>
    </row>
    <row r="181" spans="2:22">
      <c r="V181" s="230"/>
    </row>
    <row r="182" spans="2:22">
      <c r="V182" s="51"/>
    </row>
    <row r="183" spans="2:22">
      <c r="U183" s="232"/>
      <c r="V183" s="232"/>
    </row>
    <row r="185" spans="2:22" ht="16.5" thickBot="1">
      <c r="B185" s="556" t="s">
        <v>696</v>
      </c>
      <c r="C185" s="265"/>
      <c r="D185" s="265"/>
      <c r="E185" s="265"/>
      <c r="F185" s="265"/>
      <c r="G185" s="265"/>
      <c r="H185" s="265"/>
      <c r="I185" s="265"/>
      <c r="J185" s="265"/>
      <c r="K185" s="265"/>
      <c r="L185" s="265"/>
      <c r="M185" s="265"/>
      <c r="N185" s="265"/>
      <c r="O185" s="265"/>
      <c r="P185" s="265"/>
      <c r="Q185" s="265"/>
      <c r="R185" s="265"/>
      <c r="S185" s="297"/>
      <c r="T185" s="297"/>
    </row>
    <row r="186" spans="2:22" ht="15.75">
      <c r="B186" s="549"/>
      <c r="C186" s="668"/>
      <c r="D186" s="548"/>
      <c r="E186" s="548"/>
      <c r="F186" s="669" t="s">
        <v>697</v>
      </c>
      <c r="G186" s="548"/>
      <c r="H186" s="548"/>
      <c r="I186" s="548"/>
      <c r="J186" s="548"/>
      <c r="K186" s="668"/>
      <c r="L186" s="548"/>
      <c r="M186" s="548"/>
      <c r="N186" s="669" t="s">
        <v>698</v>
      </c>
      <c r="O186" s="548"/>
      <c r="P186" s="548"/>
      <c r="Q186" s="548"/>
      <c r="R186" s="661"/>
      <c r="U186" s="232"/>
      <c r="V186" s="232"/>
    </row>
    <row r="187" spans="2:22">
      <c r="B187" s="552"/>
      <c r="C187" s="543" t="s">
        <v>699</v>
      </c>
      <c r="D187" s="670" t="s">
        <v>699</v>
      </c>
      <c r="E187" s="671"/>
      <c r="F187" s="265" t="s">
        <v>955</v>
      </c>
      <c r="G187" s="672"/>
      <c r="H187" s="265"/>
      <c r="I187" s="265"/>
      <c r="J187" s="265"/>
      <c r="K187" s="543" t="s">
        <v>699</v>
      </c>
      <c r="L187" s="670" t="s">
        <v>699</v>
      </c>
      <c r="M187" s="265"/>
      <c r="N187" s="265" t="s">
        <v>956</v>
      </c>
      <c r="O187" s="265"/>
      <c r="P187" s="671"/>
      <c r="Q187" s="265"/>
      <c r="R187" s="664"/>
    </row>
    <row r="188" spans="2:22">
      <c r="B188" s="552"/>
      <c r="C188" s="543" t="s">
        <v>443</v>
      </c>
      <c r="D188" s="670" t="s">
        <v>444</v>
      </c>
      <c r="E188" s="671" t="s">
        <v>700</v>
      </c>
      <c r="F188" s="265"/>
      <c r="G188" s="672"/>
      <c r="H188" s="265" t="s">
        <v>701</v>
      </c>
      <c r="I188" s="265"/>
      <c r="J188" s="265"/>
      <c r="K188" s="543" t="s">
        <v>443</v>
      </c>
      <c r="L188" s="670" t="s">
        <v>444</v>
      </c>
      <c r="M188" s="671" t="s">
        <v>700</v>
      </c>
      <c r="N188" s="265"/>
      <c r="O188" s="265"/>
      <c r="P188" s="671" t="s">
        <v>702</v>
      </c>
      <c r="Q188" s="265"/>
      <c r="R188" s="664"/>
    </row>
    <row r="189" spans="2:22" ht="16.5" thickBot="1">
      <c r="B189" s="673" t="s">
        <v>703</v>
      </c>
      <c r="C189" s="545" t="s">
        <v>128</v>
      </c>
      <c r="D189" s="674" t="s">
        <v>128</v>
      </c>
      <c r="E189" s="666" t="s">
        <v>167</v>
      </c>
      <c r="F189" s="542" t="s">
        <v>704</v>
      </c>
      <c r="G189" s="675" t="s">
        <v>674</v>
      </c>
      <c r="H189" s="542" t="s">
        <v>167</v>
      </c>
      <c r="I189" s="542" t="s">
        <v>704</v>
      </c>
      <c r="J189" s="542" t="s">
        <v>674</v>
      </c>
      <c r="K189" s="545" t="s">
        <v>128</v>
      </c>
      <c r="L189" s="674" t="s">
        <v>128</v>
      </c>
      <c r="M189" s="542" t="s">
        <v>167</v>
      </c>
      <c r="N189" s="542" t="s">
        <v>704</v>
      </c>
      <c r="O189" s="542" t="s">
        <v>674</v>
      </c>
      <c r="P189" s="666" t="s">
        <v>167</v>
      </c>
      <c r="Q189" s="542" t="s">
        <v>704</v>
      </c>
      <c r="R189" s="546" t="s">
        <v>674</v>
      </c>
    </row>
    <row r="190" spans="2:22">
      <c r="B190" s="676" t="s">
        <v>143</v>
      </c>
      <c r="C190" s="564"/>
      <c r="D190" s="583"/>
      <c r="E190" s="562"/>
      <c r="F190" s="234"/>
      <c r="G190" s="566"/>
      <c r="H190" s="234"/>
      <c r="I190" s="234"/>
      <c r="J190" s="234"/>
      <c r="K190" s="564"/>
      <c r="L190" s="583"/>
      <c r="M190" s="234"/>
      <c r="N190" s="234"/>
      <c r="O190" s="234"/>
      <c r="P190" s="562"/>
      <c r="Q190" s="234"/>
      <c r="R190" s="567"/>
    </row>
    <row r="191" spans="2:22">
      <c r="B191" s="676" t="s">
        <v>145</v>
      </c>
      <c r="C191" s="564"/>
      <c r="D191" s="583"/>
      <c r="E191" s="562"/>
      <c r="F191" s="234"/>
      <c r="G191" s="566"/>
      <c r="H191" s="234"/>
      <c r="I191" s="234"/>
      <c r="J191" s="234"/>
      <c r="K191" s="564"/>
      <c r="L191" s="583"/>
      <c r="M191" s="234"/>
      <c r="N191" s="234"/>
      <c r="O191" s="234"/>
      <c r="P191" s="562"/>
      <c r="Q191" s="234"/>
      <c r="R191" s="567"/>
    </row>
    <row r="192" spans="2:22">
      <c r="B192" s="676" t="s">
        <v>147</v>
      </c>
      <c r="C192" s="564"/>
      <c r="D192" s="583"/>
      <c r="E192" s="562"/>
      <c r="F192" s="234"/>
      <c r="G192" s="566"/>
      <c r="H192" s="234"/>
      <c r="I192" s="234"/>
      <c r="J192" s="234"/>
      <c r="K192" s="564"/>
      <c r="L192" s="583"/>
      <c r="M192" s="234"/>
      <c r="N192" s="234"/>
      <c r="O192" s="234"/>
      <c r="P192" s="562"/>
      <c r="Q192" s="234"/>
      <c r="R192" s="567"/>
    </row>
    <row r="193" spans="2:21">
      <c r="B193" s="676" t="s">
        <v>149</v>
      </c>
      <c r="C193" s="564"/>
      <c r="D193" s="583"/>
      <c r="E193" s="562"/>
      <c r="F193" s="234"/>
      <c r="G193" s="566"/>
      <c r="H193" s="234"/>
      <c r="I193" s="234"/>
      <c r="J193" s="234"/>
      <c r="K193" s="564"/>
      <c r="L193" s="583"/>
      <c r="M193" s="234"/>
      <c r="N193" s="234"/>
      <c r="O193" s="234"/>
      <c r="P193" s="562"/>
      <c r="Q193" s="234"/>
      <c r="R193" s="567"/>
    </row>
    <row r="194" spans="2:21">
      <c r="B194" s="676" t="s">
        <v>151</v>
      </c>
      <c r="C194" s="564"/>
      <c r="D194" s="583"/>
      <c r="E194" s="562"/>
      <c r="F194" s="234"/>
      <c r="G194" s="566"/>
      <c r="H194" s="234"/>
      <c r="I194" s="234"/>
      <c r="J194" s="234"/>
      <c r="K194" s="564"/>
      <c r="L194" s="583"/>
      <c r="M194" s="234"/>
      <c r="N194" s="234"/>
      <c r="O194" s="234"/>
      <c r="P194" s="562"/>
      <c r="Q194" s="234"/>
      <c r="R194" s="567"/>
    </row>
    <row r="195" spans="2:21">
      <c r="B195" s="676" t="s">
        <v>153</v>
      </c>
      <c r="C195" s="564"/>
      <c r="D195" s="583"/>
      <c r="E195" s="562"/>
      <c r="F195" s="234"/>
      <c r="G195" s="566"/>
      <c r="H195" s="234"/>
      <c r="I195" s="234"/>
      <c r="J195" s="234"/>
      <c r="K195" s="564"/>
      <c r="L195" s="583"/>
      <c r="M195" s="234"/>
      <c r="N195" s="234"/>
      <c r="O195" s="234"/>
      <c r="P195" s="562"/>
      <c r="Q195" s="234"/>
      <c r="R195" s="567"/>
    </row>
    <row r="196" spans="2:21">
      <c r="B196" s="676" t="s">
        <v>155</v>
      </c>
      <c r="C196" s="564"/>
      <c r="D196" s="583"/>
      <c r="E196" s="562"/>
      <c r="F196" s="234"/>
      <c r="G196" s="566"/>
      <c r="H196" s="234"/>
      <c r="I196" s="234"/>
      <c r="J196" s="234"/>
      <c r="K196" s="564"/>
      <c r="L196" s="583"/>
      <c r="M196" s="234"/>
      <c r="N196" s="234"/>
      <c r="O196" s="234"/>
      <c r="P196" s="562"/>
      <c r="Q196" s="234"/>
      <c r="R196" s="567"/>
    </row>
    <row r="197" spans="2:21">
      <c r="B197" s="676" t="s">
        <v>157</v>
      </c>
      <c r="C197" s="564"/>
      <c r="D197" s="583"/>
      <c r="E197" s="562"/>
      <c r="F197" s="234"/>
      <c r="G197" s="566"/>
      <c r="H197" s="234"/>
      <c r="I197" s="234"/>
      <c r="J197" s="234"/>
      <c r="K197" s="564"/>
      <c r="L197" s="583"/>
      <c r="M197" s="234"/>
      <c r="N197" s="234"/>
      <c r="O197" s="234"/>
      <c r="P197" s="562"/>
      <c r="Q197" s="234"/>
      <c r="R197" s="567"/>
    </row>
    <row r="198" spans="2:21">
      <c r="B198" s="676" t="s">
        <v>159</v>
      </c>
      <c r="C198" s="564"/>
      <c r="D198" s="583"/>
      <c r="E198" s="562"/>
      <c r="F198" s="234"/>
      <c r="G198" s="566"/>
      <c r="H198" s="234"/>
      <c r="I198" s="234"/>
      <c r="J198" s="234"/>
      <c r="K198" s="564"/>
      <c r="L198" s="583"/>
      <c r="M198" s="234"/>
      <c r="N198" s="234"/>
      <c r="O198" s="234"/>
      <c r="P198" s="562"/>
      <c r="Q198" s="234"/>
      <c r="R198" s="567"/>
    </row>
    <row r="199" spans="2:21">
      <c r="B199" s="676" t="s">
        <v>161</v>
      </c>
      <c r="C199" s="564"/>
      <c r="D199" s="583"/>
      <c r="E199" s="562"/>
      <c r="F199" s="234"/>
      <c r="G199" s="566"/>
      <c r="H199" s="234"/>
      <c r="I199" s="234"/>
      <c r="J199" s="234"/>
      <c r="K199" s="564"/>
      <c r="L199" s="583"/>
      <c r="M199" s="234"/>
      <c r="N199" s="584"/>
      <c r="O199" s="234"/>
      <c r="P199" s="562"/>
      <c r="Q199" s="234"/>
      <c r="R199" s="567"/>
    </row>
    <row r="200" spans="2:21">
      <c r="B200" s="676" t="s">
        <v>163</v>
      </c>
      <c r="C200" s="564"/>
      <c r="D200" s="583"/>
      <c r="E200" s="562"/>
      <c r="F200" s="234"/>
      <c r="G200" s="566"/>
      <c r="H200" s="234"/>
      <c r="I200" s="234"/>
      <c r="J200" s="234"/>
      <c r="K200" s="564"/>
      <c r="L200" s="583"/>
      <c r="M200" s="234"/>
      <c r="N200" s="234"/>
      <c r="O200" s="234"/>
      <c r="P200" s="562"/>
      <c r="Q200" s="234"/>
      <c r="R200" s="567"/>
    </row>
    <row r="201" spans="2:21" ht="15.75" thickBot="1">
      <c r="B201" s="677" t="s">
        <v>165</v>
      </c>
      <c r="C201" s="568"/>
      <c r="D201" s="585"/>
      <c r="E201" s="578"/>
      <c r="F201" s="570"/>
      <c r="G201" s="571"/>
      <c r="H201" s="570"/>
      <c r="I201" s="570"/>
      <c r="J201" s="570"/>
      <c r="K201" s="568"/>
      <c r="L201" s="585"/>
      <c r="M201" s="570"/>
      <c r="N201" s="570"/>
      <c r="O201" s="570"/>
      <c r="P201" s="578"/>
      <c r="Q201" s="570"/>
      <c r="R201" s="572"/>
    </row>
    <row r="202" spans="2:21">
      <c r="O202" s="259"/>
      <c r="P202" s="259"/>
      <c r="Q202" s="259"/>
      <c r="R202" s="258"/>
      <c r="S202" s="258"/>
      <c r="T202" s="258"/>
      <c r="U202" s="258"/>
    </row>
    <row r="203" spans="2:21">
      <c r="O203" s="259"/>
      <c r="P203" s="259"/>
      <c r="Q203" s="259"/>
      <c r="R203" s="258"/>
      <c r="S203" s="258"/>
      <c r="T203" s="258"/>
      <c r="U203" s="258"/>
    </row>
    <row r="204" spans="2:21">
      <c r="O204" s="259"/>
      <c r="P204" s="259"/>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9">
      <c r="O209" s="259"/>
      <c r="P209" s="259"/>
      <c r="Q209" s="259"/>
      <c r="R209" s="258"/>
      <c r="S209" s="258"/>
      <c r="T209" s="258"/>
      <c r="U209" s="258"/>
    </row>
    <row r="210" spans="15:29">
      <c r="O210" s="259"/>
      <c r="P210" s="259"/>
      <c r="Q210" s="259"/>
      <c r="R210" s="258"/>
      <c r="S210" s="258"/>
      <c r="T210" s="258"/>
      <c r="U210" s="258"/>
    </row>
    <row r="211" spans="15:29">
      <c r="O211" s="259"/>
      <c r="P211" s="259"/>
      <c r="Q211" s="259"/>
      <c r="R211" s="258"/>
      <c r="S211" s="258"/>
      <c r="T211" s="258"/>
      <c r="U211" s="258"/>
    </row>
    <row r="212" spans="15:29">
      <c r="O212" s="259"/>
      <c r="P212" s="259"/>
      <c r="Q212" s="259"/>
      <c r="R212" s="258"/>
      <c r="S212" s="258"/>
      <c r="T212" s="258"/>
      <c r="U212" s="258"/>
    </row>
    <row r="213" spans="15:29">
      <c r="O213" s="259"/>
      <c r="P213" s="259"/>
      <c r="Q213" s="259"/>
      <c r="R213" s="258"/>
      <c r="S213" s="258"/>
      <c r="T213" s="258"/>
      <c r="U213" s="258"/>
    </row>
    <row r="214" spans="15:29">
      <c r="O214" s="259"/>
      <c r="P214" s="259"/>
      <c r="Q214" s="259"/>
      <c r="R214" s="258"/>
      <c r="S214" s="258"/>
      <c r="T214" s="258"/>
      <c r="U214" s="258"/>
      <c r="V214" s="147"/>
      <c r="X214" s="147"/>
      <c r="Z214" s="147"/>
      <c r="AB214" s="147"/>
    </row>
    <row r="215" spans="15:29">
      <c r="O215" s="259"/>
      <c r="P215" s="259"/>
      <c r="Q215" s="259"/>
      <c r="R215" s="258"/>
      <c r="S215" s="258"/>
      <c r="T215" s="258"/>
      <c r="U215" s="258"/>
    </row>
    <row r="216" spans="15:29">
      <c r="O216" s="259"/>
      <c r="P216" s="259"/>
      <c r="Q216" s="259"/>
      <c r="R216" s="258"/>
      <c r="S216" s="258"/>
      <c r="T216" s="258"/>
      <c r="U216" s="258"/>
    </row>
    <row r="217" spans="15:29">
      <c r="O217" s="259"/>
      <c r="P217" s="259"/>
      <c r="Q217" s="259"/>
      <c r="R217" s="258"/>
      <c r="S217" s="258"/>
      <c r="T217" s="258"/>
      <c r="U217" s="258"/>
    </row>
    <row r="218" spans="15:29">
      <c r="O218" s="259"/>
      <c r="P218" s="259"/>
      <c r="Q218" s="259"/>
      <c r="R218" s="258"/>
      <c r="S218" s="258"/>
      <c r="T218" s="258"/>
      <c r="U218" s="258"/>
      <c r="W218" s="230"/>
      <c r="Y218" s="230"/>
      <c r="AA218" s="230"/>
      <c r="AC218" s="230"/>
    </row>
    <row r="219" spans="15:29">
      <c r="O219" s="259"/>
      <c r="P219" s="259"/>
      <c r="Q219" s="259"/>
      <c r="R219" s="258"/>
      <c r="S219" s="258"/>
      <c r="T219" s="258"/>
      <c r="U219" s="258"/>
      <c r="W219" s="230"/>
      <c r="Y219" s="230"/>
      <c r="AA219" s="230"/>
      <c r="AC219" s="230"/>
    </row>
    <row r="220" spans="15:29">
      <c r="O220" s="259"/>
      <c r="P220" s="259"/>
      <c r="Q220" s="259"/>
      <c r="R220" s="258"/>
      <c r="S220" s="258"/>
      <c r="T220" s="258"/>
      <c r="U220" s="258"/>
      <c r="W220" s="51"/>
      <c r="Y220" s="51"/>
      <c r="AA220" s="51"/>
      <c r="AC220" s="51"/>
    </row>
    <row r="221" spans="15:29">
      <c r="V221" s="232"/>
      <c r="W221" s="232"/>
      <c r="X221" s="232"/>
      <c r="Y221" s="232"/>
      <c r="Z221" s="232"/>
      <c r="AA221" s="232"/>
      <c r="AB221" s="232"/>
      <c r="AC221" s="232"/>
    </row>
    <row r="225" spans="2:20" ht="16.5" thickBot="1">
      <c r="B225" s="135" t="s">
        <v>1054</v>
      </c>
    </row>
    <row r="226" spans="2:20">
      <c r="B226" s="276"/>
      <c r="C226" s="279" t="s">
        <v>705</v>
      </c>
      <c r="D226" s="279"/>
      <c r="E226" s="280"/>
      <c r="F226" s="280"/>
      <c r="G226" s="280"/>
      <c r="H226" s="309"/>
      <c r="I226" s="549"/>
      <c r="J226" s="550" t="s">
        <v>706</v>
      </c>
      <c r="K226" s="541"/>
      <c r="L226" s="299"/>
      <c r="M226" s="548"/>
      <c r="N226" s="548" t="s">
        <v>930</v>
      </c>
      <c r="O226" s="548"/>
      <c r="P226" s="548"/>
      <c r="Q226" s="548"/>
      <c r="R226" s="688"/>
      <c r="S226" s="548"/>
      <c r="T226" s="661"/>
    </row>
    <row r="227" spans="2:20" ht="15.75">
      <c r="B227" s="282"/>
      <c r="C227" s="314"/>
      <c r="D227" s="315" t="s">
        <v>1355</v>
      </c>
      <c r="F227" s="316"/>
      <c r="G227" s="317" t="s">
        <v>1356</v>
      </c>
      <c r="H227" s="297"/>
      <c r="I227" s="554" t="s">
        <v>707</v>
      </c>
      <c r="J227" s="679" t="s">
        <v>708</v>
      </c>
      <c r="K227" s="555" t="s">
        <v>709</v>
      </c>
      <c r="L227" s="680" t="s">
        <v>931</v>
      </c>
      <c r="M227" s="681"/>
      <c r="N227" s="672"/>
      <c r="O227" s="681" t="s">
        <v>958</v>
      </c>
      <c r="P227" s="681"/>
      <c r="Q227" s="265"/>
      <c r="R227" s="689" t="s">
        <v>932</v>
      </c>
      <c r="S227" s="681"/>
      <c r="T227" s="664"/>
    </row>
    <row r="228" spans="2:20">
      <c r="B228" s="321" t="s">
        <v>710</v>
      </c>
      <c r="C228" s="543" t="s">
        <v>568</v>
      </c>
      <c r="D228" s="285" t="s">
        <v>492</v>
      </c>
      <c r="E228" s="285" t="s">
        <v>491</v>
      </c>
      <c r="F228" s="553" t="s">
        <v>568</v>
      </c>
      <c r="G228" s="285" t="s">
        <v>492</v>
      </c>
      <c r="H228" s="285" t="s">
        <v>491</v>
      </c>
      <c r="I228" s="543">
        <v>600</v>
      </c>
      <c r="J228" s="539">
        <v>600</v>
      </c>
      <c r="K228" s="544">
        <v>600</v>
      </c>
      <c r="L228" s="543">
        <v>600</v>
      </c>
      <c r="M228" s="539">
        <v>660</v>
      </c>
      <c r="N228" s="663">
        <v>670</v>
      </c>
      <c r="O228" s="539">
        <v>600</v>
      </c>
      <c r="P228" s="539">
        <v>660</v>
      </c>
      <c r="Q228" s="539">
        <v>670</v>
      </c>
      <c r="R228" s="553">
        <v>600</v>
      </c>
      <c r="S228" s="539">
        <v>660</v>
      </c>
      <c r="T228" s="544">
        <v>670</v>
      </c>
    </row>
    <row r="229" spans="2:20" ht="18.75" thickBot="1">
      <c r="B229" s="323" t="s">
        <v>83</v>
      </c>
      <c r="C229" s="543" t="s">
        <v>924</v>
      </c>
      <c r="D229" s="285" t="s">
        <v>711</v>
      </c>
      <c r="E229" s="285" t="s">
        <v>711</v>
      </c>
      <c r="F229" s="553" t="s">
        <v>924</v>
      </c>
      <c r="G229" s="285" t="s">
        <v>711</v>
      </c>
      <c r="H229" s="285" t="s">
        <v>711</v>
      </c>
      <c r="I229" s="545" t="s">
        <v>680</v>
      </c>
      <c r="J229" s="542" t="s">
        <v>680</v>
      </c>
      <c r="K229" s="546" t="s">
        <v>680</v>
      </c>
      <c r="L229" s="545" t="s">
        <v>924</v>
      </c>
      <c r="M229" s="542" t="s">
        <v>924</v>
      </c>
      <c r="N229" s="675" t="s">
        <v>924</v>
      </c>
      <c r="O229" s="542" t="s">
        <v>924</v>
      </c>
      <c r="P229" s="542" t="s">
        <v>924</v>
      </c>
      <c r="Q229" s="542" t="s">
        <v>924</v>
      </c>
      <c r="R229" s="666" t="s">
        <v>924</v>
      </c>
      <c r="S229" s="542" t="s">
        <v>924</v>
      </c>
      <c r="T229" s="546" t="s">
        <v>924</v>
      </c>
    </row>
    <row r="230" spans="2:20">
      <c r="B230" s="324">
        <v>1</v>
      </c>
      <c r="C230" s="560"/>
      <c r="D230" s="574"/>
      <c r="E230" s="574"/>
      <c r="F230" s="575"/>
      <c r="G230" s="574"/>
      <c r="H230" s="574"/>
      <c r="I230" s="877">
        <v>-30.28220323974918</v>
      </c>
      <c r="J230" s="878">
        <v>3.6876104625902713</v>
      </c>
      <c r="K230" s="879">
        <v>0.75692557816313411</v>
      </c>
      <c r="L230" s="564"/>
      <c r="M230" s="234"/>
      <c r="N230" s="566"/>
      <c r="O230" s="234"/>
      <c r="P230" s="234"/>
      <c r="Q230" s="234"/>
      <c r="R230" s="562"/>
      <c r="S230" s="234"/>
      <c r="T230" s="567"/>
    </row>
    <row r="231" spans="2:20">
      <c r="B231" s="326">
        <v>2</v>
      </c>
      <c r="C231" s="564"/>
      <c r="D231" s="234"/>
      <c r="E231" s="234"/>
      <c r="F231" s="562"/>
      <c r="G231" s="234"/>
      <c r="H231" s="234"/>
      <c r="I231" s="877">
        <v>-27.456656327424668</v>
      </c>
      <c r="J231" s="878">
        <v>4.4245119544086151</v>
      </c>
      <c r="K231" s="879">
        <v>0.16261402127383917</v>
      </c>
      <c r="L231" s="564"/>
      <c r="M231" s="234"/>
      <c r="N231" s="566"/>
      <c r="O231" s="234"/>
      <c r="P231" s="234"/>
      <c r="Q231" s="234"/>
      <c r="R231" s="562"/>
      <c r="S231" s="234"/>
      <c r="T231" s="567"/>
    </row>
    <row r="232" spans="2:20">
      <c r="B232" s="326">
        <v>3</v>
      </c>
      <c r="C232" s="564"/>
      <c r="D232" s="234"/>
      <c r="E232" s="234"/>
      <c r="F232" s="562"/>
      <c r="G232" s="234"/>
      <c r="H232" s="234"/>
      <c r="I232" s="877">
        <v>-33.837683191739075</v>
      </c>
      <c r="J232" s="878">
        <v>3.8942670685042344</v>
      </c>
      <c r="K232" s="879">
        <v>-1.4340635026528048</v>
      </c>
      <c r="L232" s="564"/>
      <c r="M232" s="234"/>
      <c r="N232" s="566"/>
      <c r="O232" s="234"/>
      <c r="P232" s="234"/>
      <c r="Q232" s="234"/>
      <c r="R232" s="562"/>
      <c r="S232" s="234"/>
      <c r="T232" s="567"/>
    </row>
    <row r="233" spans="2:20">
      <c r="B233" s="326">
        <v>4</v>
      </c>
      <c r="C233" s="564"/>
      <c r="D233" s="234"/>
      <c r="E233" s="234"/>
      <c r="F233" s="562"/>
      <c r="G233" s="234"/>
      <c r="H233" s="234"/>
      <c r="I233" s="877">
        <v>-37.566961070627315</v>
      </c>
      <c r="J233" s="878">
        <v>3.6721448593060586</v>
      </c>
      <c r="K233" s="879">
        <v>-2.7014810316691751</v>
      </c>
      <c r="L233" s="564"/>
      <c r="M233" s="234"/>
      <c r="N233" s="566"/>
      <c r="O233" s="234"/>
      <c r="P233" s="234"/>
      <c r="Q233" s="234"/>
      <c r="R233" s="562"/>
      <c r="S233" s="234"/>
      <c r="T233" s="567"/>
    </row>
    <row r="234" spans="2:20">
      <c r="B234" s="326">
        <v>5</v>
      </c>
      <c r="C234" s="564"/>
      <c r="D234" s="234"/>
      <c r="E234" s="234"/>
      <c r="F234" s="562"/>
      <c r="G234" s="234"/>
      <c r="H234" s="234"/>
      <c r="I234" s="877">
        <v>-35.023052824000558</v>
      </c>
      <c r="J234" s="878">
        <v>3.6641383369906748</v>
      </c>
      <c r="K234" s="879">
        <v>-4.1001615672649905</v>
      </c>
      <c r="L234" s="564"/>
      <c r="M234" s="234"/>
      <c r="N234" s="566"/>
      <c r="O234" s="234"/>
      <c r="P234" s="234"/>
      <c r="Q234" s="234"/>
      <c r="R234" s="562"/>
      <c r="S234" s="234"/>
      <c r="T234" s="567"/>
    </row>
    <row r="235" spans="2:20">
      <c r="B235" s="326">
        <v>6</v>
      </c>
      <c r="C235" s="564"/>
      <c r="D235" s="234"/>
      <c r="E235" s="234"/>
      <c r="F235" s="562"/>
      <c r="G235" s="234"/>
      <c r="H235" s="234"/>
      <c r="I235" s="877">
        <v>-35.992975231162092</v>
      </c>
      <c r="J235" s="878">
        <v>3.8029506150738257</v>
      </c>
      <c r="K235" s="879">
        <v>-1.7789543831850096</v>
      </c>
      <c r="L235" s="564"/>
      <c r="M235" s="234"/>
      <c r="N235" s="566"/>
      <c r="O235" s="234"/>
      <c r="P235" s="234"/>
      <c r="Q235" s="234"/>
      <c r="R235" s="562"/>
      <c r="S235" s="234"/>
      <c r="T235" s="567"/>
    </row>
    <row r="236" spans="2:20">
      <c r="B236" s="326">
        <v>7</v>
      </c>
      <c r="C236" s="564"/>
      <c r="D236" s="234"/>
      <c r="E236" s="234"/>
      <c r="F236" s="562"/>
      <c r="G236" s="234"/>
      <c r="H236" s="234"/>
      <c r="I236" s="877">
        <v>-38.701589857157643</v>
      </c>
      <c r="J236" s="878">
        <v>4.32130723892584</v>
      </c>
      <c r="K236" s="879">
        <v>0.21141098124058999</v>
      </c>
      <c r="L236" s="564"/>
      <c r="M236" s="234"/>
      <c r="N236" s="566"/>
      <c r="O236" s="234"/>
      <c r="P236" s="234"/>
      <c r="Q236" s="234"/>
      <c r="R236" s="562"/>
      <c r="S236" s="234"/>
      <c r="T236" s="567"/>
    </row>
    <row r="237" spans="2:20">
      <c r="B237" s="326">
        <v>8</v>
      </c>
      <c r="C237" s="564"/>
      <c r="D237" s="234"/>
      <c r="E237" s="234"/>
      <c r="F237" s="562"/>
      <c r="G237" s="234"/>
      <c r="H237" s="234"/>
      <c r="I237" s="877">
        <v>-35.423547847280048</v>
      </c>
      <c r="J237" s="878">
        <v>4.394524535439416</v>
      </c>
      <c r="K237" s="879">
        <v>1.1997825226619625</v>
      </c>
      <c r="L237" s="564"/>
      <c r="M237" s="234"/>
      <c r="N237" s="566"/>
      <c r="O237" s="234"/>
      <c r="P237" s="234"/>
      <c r="Q237" s="234"/>
      <c r="R237" s="562"/>
      <c r="S237" s="234"/>
      <c r="T237" s="567"/>
    </row>
    <row r="238" spans="2:20">
      <c r="B238" s="326">
        <v>9</v>
      </c>
      <c r="C238" s="564"/>
      <c r="D238" s="234"/>
      <c r="E238" s="234"/>
      <c r="F238" s="562"/>
      <c r="G238" s="234"/>
      <c r="H238" s="234"/>
      <c r="I238" s="877">
        <v>-36.868879504929254</v>
      </c>
      <c r="J238" s="878">
        <v>4.9063980109150407</v>
      </c>
      <c r="K238" s="879">
        <v>2.2848786989659402</v>
      </c>
      <c r="L238" s="564"/>
      <c r="M238" s="234"/>
      <c r="N238" s="566"/>
      <c r="O238" s="234"/>
      <c r="P238" s="234"/>
      <c r="Q238" s="234"/>
      <c r="R238" s="562"/>
      <c r="S238" s="234"/>
      <c r="T238" s="567"/>
    </row>
    <row r="239" spans="2:20">
      <c r="B239" s="326">
        <v>10</v>
      </c>
      <c r="C239" s="564"/>
      <c r="D239" s="234"/>
      <c r="E239" s="234"/>
      <c r="F239" s="562"/>
      <c r="G239" s="234"/>
      <c r="H239" s="234"/>
      <c r="I239" s="877">
        <v>-36.103136284509617</v>
      </c>
      <c r="J239" s="878">
        <v>6.2007965965145786</v>
      </c>
      <c r="K239" s="879">
        <v>5.0590561531802791</v>
      </c>
      <c r="L239" s="564"/>
      <c r="M239" s="234"/>
      <c r="N239" s="566"/>
      <c r="O239" s="234"/>
      <c r="P239" s="234"/>
      <c r="Q239" s="234"/>
      <c r="R239" s="562"/>
      <c r="S239" s="234"/>
      <c r="T239" s="567"/>
    </row>
    <row r="240" spans="2:20">
      <c r="B240" s="326">
        <v>11</v>
      </c>
      <c r="C240" s="564"/>
      <c r="D240" s="234"/>
      <c r="E240" s="234"/>
      <c r="F240" s="562"/>
      <c r="G240" s="234"/>
      <c r="H240" s="234"/>
      <c r="I240" s="877">
        <v>-34.563596480487377</v>
      </c>
      <c r="J240" s="878">
        <v>6.9764950476280205</v>
      </c>
      <c r="K240" s="879">
        <v>5.4079417274440402</v>
      </c>
      <c r="L240" s="564"/>
      <c r="M240" s="234"/>
      <c r="N240" s="566"/>
      <c r="O240" s="234"/>
      <c r="P240" s="234"/>
      <c r="Q240" s="234"/>
      <c r="R240" s="562"/>
      <c r="S240" s="234"/>
      <c r="T240" s="567"/>
    </row>
    <row r="241" spans="2:29">
      <c r="B241" s="326">
        <v>12</v>
      </c>
      <c r="C241" s="564"/>
      <c r="D241" s="234"/>
      <c r="E241" s="234"/>
      <c r="F241" s="562"/>
      <c r="G241" s="234"/>
      <c r="H241" s="234"/>
      <c r="I241" s="877">
        <v>-33.67634027504343</v>
      </c>
      <c r="J241" s="878">
        <v>6.2647398653459163</v>
      </c>
      <c r="K241" s="879">
        <v>5.1146987170886291</v>
      </c>
      <c r="L241" s="564"/>
      <c r="M241" s="234"/>
      <c r="N241" s="566"/>
      <c r="O241" s="234"/>
      <c r="P241" s="234"/>
      <c r="Q241" s="234"/>
      <c r="R241" s="562"/>
      <c r="S241" s="234"/>
      <c r="T241" s="567"/>
    </row>
    <row r="242" spans="2:29">
      <c r="B242" s="326">
        <v>13</v>
      </c>
      <c r="C242" s="564"/>
      <c r="D242" s="234"/>
      <c r="E242" s="234"/>
      <c r="F242" s="562"/>
      <c r="G242" s="234"/>
      <c r="H242" s="234"/>
      <c r="I242" s="877">
        <v>-31.669813898337992</v>
      </c>
      <c r="J242" s="878">
        <v>4.1910900080005149</v>
      </c>
      <c r="K242" s="879">
        <v>5.5711247332303628</v>
      </c>
      <c r="L242" s="564"/>
      <c r="M242" s="234"/>
      <c r="N242" s="566"/>
      <c r="O242" s="234"/>
      <c r="P242" s="234"/>
      <c r="Q242" s="234"/>
      <c r="R242" s="562"/>
      <c r="S242" s="234"/>
      <c r="T242" s="567"/>
    </row>
    <row r="243" spans="2:29">
      <c r="B243" s="326">
        <v>14</v>
      </c>
      <c r="C243" s="564"/>
      <c r="D243" s="234"/>
      <c r="E243" s="234"/>
      <c r="F243" s="562"/>
      <c r="G243" s="234"/>
      <c r="H243" s="234"/>
      <c r="I243" s="877">
        <v>-33.237280362263618</v>
      </c>
      <c r="J243" s="878">
        <v>3.1787541593288893</v>
      </c>
      <c r="K243" s="879">
        <v>4.9913818279298994</v>
      </c>
      <c r="L243" s="564"/>
      <c r="M243" s="234"/>
      <c r="N243" s="566"/>
      <c r="O243" s="234"/>
      <c r="P243" s="234"/>
      <c r="Q243" s="234"/>
      <c r="R243" s="562"/>
      <c r="S243" s="234"/>
      <c r="T243" s="567"/>
    </row>
    <row r="244" spans="2:29">
      <c r="B244" s="326">
        <v>15</v>
      </c>
      <c r="C244" s="564"/>
      <c r="D244" s="234"/>
      <c r="E244" s="234"/>
      <c r="F244" s="562"/>
      <c r="G244" s="234"/>
      <c r="H244" s="234"/>
      <c r="I244" s="877">
        <v>-33.224004703556005</v>
      </c>
      <c r="J244" s="878">
        <v>1.9243332949257592</v>
      </c>
      <c r="K244" s="879">
        <v>6.0132162133905354</v>
      </c>
      <c r="L244" s="564"/>
      <c r="M244" s="234"/>
      <c r="N244" s="566"/>
      <c r="O244" s="234"/>
      <c r="P244" s="234"/>
      <c r="Q244" s="234"/>
      <c r="R244" s="562"/>
      <c r="S244" s="234"/>
      <c r="T244" s="567"/>
    </row>
    <row r="245" spans="2:29">
      <c r="B245" s="326">
        <v>16</v>
      </c>
      <c r="C245" s="564"/>
      <c r="D245" s="234"/>
      <c r="E245" s="234"/>
      <c r="F245" s="562"/>
      <c r="G245" s="234"/>
      <c r="H245" s="234"/>
      <c r="I245" s="877">
        <v>-33.500033968702695</v>
      </c>
      <c r="J245" s="878">
        <v>1.1489393803412895</v>
      </c>
      <c r="K245" s="879">
        <v>5.4556516746261536</v>
      </c>
      <c r="L245" s="564"/>
      <c r="M245" s="234"/>
      <c r="N245" s="566"/>
      <c r="O245" s="234"/>
      <c r="P245" s="234"/>
      <c r="Q245" s="234"/>
      <c r="R245" s="562"/>
      <c r="S245" s="234"/>
      <c r="T245" s="567"/>
    </row>
    <row r="246" spans="2:29">
      <c r="B246" s="326">
        <v>17</v>
      </c>
      <c r="C246" s="564"/>
      <c r="D246" s="234"/>
      <c r="E246" s="234"/>
      <c r="F246" s="562"/>
      <c r="G246" s="234"/>
      <c r="H246" s="234"/>
      <c r="I246" s="877">
        <v>-34.038213421272928</v>
      </c>
      <c r="J246" s="878">
        <v>3.2978857375986763</v>
      </c>
      <c r="K246" s="879">
        <v>6.5385793131118817</v>
      </c>
      <c r="L246" s="564"/>
      <c r="M246" s="234"/>
      <c r="N246" s="566"/>
      <c r="O246" s="234"/>
      <c r="P246" s="234"/>
      <c r="Q246" s="234"/>
      <c r="R246" s="562"/>
      <c r="S246" s="234"/>
      <c r="T246" s="567"/>
      <c r="V246" s="232"/>
      <c r="W246" s="232"/>
      <c r="X246" s="232"/>
      <c r="Y246" s="232"/>
      <c r="Z246" s="232"/>
      <c r="AA246" s="232"/>
      <c r="AB246" s="232"/>
      <c r="AC246" s="232"/>
    </row>
    <row r="247" spans="2:29">
      <c r="B247" s="326">
        <v>18</v>
      </c>
      <c r="C247" s="564"/>
      <c r="D247" s="234"/>
      <c r="E247" s="234"/>
      <c r="F247" s="562"/>
      <c r="G247" s="234"/>
      <c r="H247" s="234"/>
      <c r="I247" s="877">
        <v>-36.346353005104277</v>
      </c>
      <c r="J247" s="878">
        <v>3.2976928993513752</v>
      </c>
      <c r="K247" s="879">
        <v>5.6680639251300704</v>
      </c>
      <c r="L247" s="564"/>
      <c r="M247" s="234"/>
      <c r="N247" s="566"/>
      <c r="O247" s="234"/>
      <c r="P247" s="234"/>
      <c r="Q247" s="234"/>
      <c r="R247" s="562"/>
      <c r="S247" s="234"/>
      <c r="T247" s="567"/>
    </row>
    <row r="248" spans="2:29">
      <c r="B248" s="326">
        <v>19</v>
      </c>
      <c r="C248" s="564"/>
      <c r="D248" s="234"/>
      <c r="E248" s="234"/>
      <c r="F248" s="562"/>
      <c r="G248" s="234"/>
      <c r="H248" s="234"/>
      <c r="I248" s="877">
        <v>-36.472678534907459</v>
      </c>
      <c r="J248" s="878">
        <v>2.4977892879689421</v>
      </c>
      <c r="K248" s="879">
        <v>5.1894869723213901</v>
      </c>
      <c r="L248" s="564"/>
      <c r="M248" s="234"/>
      <c r="N248" s="566"/>
      <c r="O248" s="234"/>
      <c r="P248" s="234"/>
      <c r="Q248" s="234"/>
      <c r="R248" s="562"/>
      <c r="S248" s="234"/>
      <c r="T248" s="567"/>
    </row>
    <row r="249" spans="2:29">
      <c r="B249" s="326">
        <v>20</v>
      </c>
      <c r="C249" s="564"/>
      <c r="D249" s="234"/>
      <c r="E249" s="234"/>
      <c r="F249" s="562"/>
      <c r="G249" s="234"/>
      <c r="H249" s="234"/>
      <c r="I249" s="877">
        <v>-36.912983126629086</v>
      </c>
      <c r="J249" s="878">
        <v>1.9983385463287959</v>
      </c>
      <c r="K249" s="879">
        <v>5.717703912681884</v>
      </c>
      <c r="L249" s="564"/>
      <c r="M249" s="234"/>
      <c r="N249" s="566"/>
      <c r="O249" s="234"/>
      <c r="P249" s="234"/>
      <c r="Q249" s="234"/>
      <c r="R249" s="562"/>
      <c r="S249" s="234"/>
      <c r="T249" s="567"/>
    </row>
    <row r="250" spans="2:29">
      <c r="B250" s="326">
        <v>21</v>
      </c>
      <c r="C250" s="564"/>
      <c r="D250" s="234"/>
      <c r="E250" s="234"/>
      <c r="F250" s="562"/>
      <c r="G250" s="234"/>
      <c r="H250" s="234"/>
      <c r="I250" s="877">
        <v>-37.974155987669377</v>
      </c>
      <c r="J250" s="878">
        <v>2.0061729124805652</v>
      </c>
      <c r="K250" s="879">
        <v>2.1391123153323406</v>
      </c>
      <c r="L250" s="564"/>
      <c r="M250" s="234"/>
      <c r="N250" s="566"/>
      <c r="O250" s="234"/>
      <c r="P250" s="234"/>
      <c r="Q250" s="234"/>
      <c r="R250" s="562"/>
      <c r="S250" s="234"/>
      <c r="T250" s="567"/>
    </row>
    <row r="251" spans="2:29">
      <c r="B251" s="326">
        <v>22</v>
      </c>
      <c r="C251" s="564"/>
      <c r="D251" s="234"/>
      <c r="E251" s="234"/>
      <c r="F251" s="562"/>
      <c r="G251" s="234"/>
      <c r="H251" s="234"/>
      <c r="I251" s="877">
        <v>-38.906172087315724</v>
      </c>
      <c r="J251" s="878">
        <v>1.8319028169582907</v>
      </c>
      <c r="K251" s="879">
        <v>2.1388053409626195</v>
      </c>
      <c r="L251" s="564"/>
      <c r="M251" s="234"/>
      <c r="N251" s="566"/>
      <c r="O251" s="234"/>
      <c r="P251" s="234"/>
      <c r="Q251" s="234"/>
      <c r="R251" s="562"/>
      <c r="S251" s="234"/>
      <c r="T251" s="567"/>
    </row>
    <row r="252" spans="2:29">
      <c r="B252" s="326">
        <v>23</v>
      </c>
      <c r="C252" s="564"/>
      <c r="D252" s="234"/>
      <c r="E252" s="234"/>
      <c r="F252" s="562"/>
      <c r="G252" s="234"/>
      <c r="H252" s="234"/>
      <c r="I252" s="877">
        <v>-38.955463338308277</v>
      </c>
      <c r="J252" s="878">
        <v>0.95143133426074655</v>
      </c>
      <c r="K252" s="879">
        <v>1.5410496871002124</v>
      </c>
      <c r="L252" s="564"/>
      <c r="M252" s="234"/>
      <c r="N252" s="566"/>
      <c r="O252" s="234"/>
      <c r="P252" s="234"/>
      <c r="Q252" s="234"/>
      <c r="R252" s="562"/>
      <c r="S252" s="234"/>
      <c r="T252" s="567"/>
    </row>
    <row r="253" spans="2:29" ht="15.75" thickBot="1">
      <c r="B253" s="328">
        <v>24</v>
      </c>
      <c r="C253" s="568"/>
      <c r="D253" s="570"/>
      <c r="E253" s="570"/>
      <c r="F253" s="578"/>
      <c r="G253" s="570"/>
      <c r="H253" s="570"/>
      <c r="I253" s="880">
        <v>-38.518772668310163</v>
      </c>
      <c r="J253" s="881">
        <v>0.95171784739790155</v>
      </c>
      <c r="K253" s="882">
        <v>0.44827095811911022</v>
      </c>
      <c r="L253" s="568"/>
      <c r="M253" s="570"/>
      <c r="N253" s="571"/>
      <c r="O253" s="570"/>
      <c r="P253" s="570"/>
      <c r="Q253" s="570"/>
      <c r="R253" s="578"/>
      <c r="S253" s="570"/>
      <c r="T253" s="572"/>
    </row>
    <row r="254" spans="2:29">
      <c r="B254" s="329"/>
      <c r="C254" s="230"/>
      <c r="H254" s="297"/>
      <c r="L254" s="147" t="s">
        <v>933</v>
      </c>
      <c r="M254" s="147"/>
      <c r="Z254" s="313"/>
    </row>
    <row r="255" spans="2:29">
      <c r="B255" s="329"/>
      <c r="C255" s="230"/>
      <c r="H255" s="297"/>
      <c r="L255" s="147"/>
      <c r="M255" s="147"/>
      <c r="Z255" s="313"/>
    </row>
    <row r="256" spans="2:29" ht="15.75" thickBot="1">
      <c r="B256" s="329"/>
      <c r="C256" s="230"/>
      <c r="H256" s="297"/>
      <c r="L256" s="147"/>
      <c r="M256" s="147"/>
      <c r="Z256" s="313"/>
    </row>
    <row r="257" spans="2:41" ht="16.5" thickBot="1">
      <c r="B257" s="556" t="s">
        <v>959</v>
      </c>
      <c r="C257" s="659"/>
      <c r="D257" s="687"/>
      <c r="H257" s="297"/>
      <c r="L257" s="297"/>
      <c r="M257" s="297"/>
      <c r="Y257" s="549" t="s">
        <v>934</v>
      </c>
      <c r="Z257" s="661"/>
      <c r="AD257" s="147"/>
      <c r="AF257" s="147"/>
      <c r="AH257" s="147"/>
      <c r="AJ257" s="147"/>
      <c r="AL257" s="147"/>
      <c r="AN257" s="147"/>
    </row>
    <row r="258" spans="2:41">
      <c r="B258" s="276"/>
      <c r="C258" s="277" t="s">
        <v>712</v>
      </c>
      <c r="D258" s="280"/>
      <c r="E258" s="280"/>
      <c r="F258" s="280"/>
      <c r="G258" s="280"/>
      <c r="H258" s="280"/>
      <c r="I258" s="280"/>
      <c r="J258" s="280"/>
      <c r="K258" s="280"/>
      <c r="L258" s="280"/>
      <c r="M258" s="280"/>
      <c r="N258" s="330"/>
      <c r="O258" s="279"/>
      <c r="P258" s="280"/>
      <c r="Q258" s="279" t="s">
        <v>713</v>
      </c>
      <c r="R258" s="280"/>
      <c r="S258" s="280"/>
      <c r="T258" s="280"/>
      <c r="U258" s="280"/>
      <c r="V258" s="280"/>
      <c r="W258" s="280"/>
      <c r="X258" s="278"/>
      <c r="Y258" s="552" t="s">
        <v>935</v>
      </c>
      <c r="Z258" s="664"/>
      <c r="AA258" s="314"/>
    </row>
    <row r="259" spans="2:41" ht="15.75">
      <c r="B259" s="282"/>
      <c r="C259" s="680" t="s">
        <v>936</v>
      </c>
      <c r="G259" s="297"/>
      <c r="H259" s="297"/>
      <c r="I259" s="297"/>
      <c r="L259" s="297"/>
      <c r="M259" s="297"/>
      <c r="N259" s="311"/>
      <c r="O259" s="681" t="s">
        <v>937</v>
      </c>
      <c r="P259" s="297"/>
      <c r="Q259" s="297"/>
      <c r="R259" s="297"/>
      <c r="S259" s="297"/>
      <c r="T259" s="297"/>
      <c r="U259" s="297"/>
      <c r="V259" s="297"/>
      <c r="W259" s="297"/>
      <c r="X259" s="312"/>
      <c r="Y259" s="680" t="s">
        <v>938</v>
      </c>
      <c r="Z259" s="664"/>
      <c r="AA259" s="319"/>
      <c r="AB259" s="297"/>
      <c r="AE259" s="230"/>
      <c r="AG259" s="230"/>
      <c r="AI259" s="230"/>
      <c r="AK259" s="230"/>
      <c r="AM259" s="230"/>
      <c r="AO259" s="230"/>
    </row>
    <row r="260" spans="2:41">
      <c r="B260" s="321" t="s">
        <v>710</v>
      </c>
      <c r="C260" s="333">
        <v>600</v>
      </c>
      <c r="D260" s="539">
        <v>640</v>
      </c>
      <c r="E260" s="539">
        <v>660</v>
      </c>
      <c r="F260" s="539">
        <v>670</v>
      </c>
      <c r="G260" s="539">
        <v>680</v>
      </c>
      <c r="H260" s="539">
        <v>685</v>
      </c>
      <c r="I260" s="539">
        <v>695</v>
      </c>
      <c r="J260" s="51">
        <v>900</v>
      </c>
      <c r="K260" s="539">
        <v>940</v>
      </c>
      <c r="L260" s="539">
        <v>980</v>
      </c>
      <c r="M260" s="539">
        <v>985</v>
      </c>
      <c r="N260" s="663">
        <v>995</v>
      </c>
      <c r="O260" s="539">
        <v>600</v>
      </c>
      <c r="P260" s="539">
        <v>660</v>
      </c>
      <c r="Q260" s="539">
        <v>670</v>
      </c>
      <c r="R260" s="539">
        <v>680</v>
      </c>
      <c r="S260" s="539">
        <v>685</v>
      </c>
      <c r="T260" s="539">
        <v>695</v>
      </c>
      <c r="U260" s="539">
        <v>900</v>
      </c>
      <c r="V260" s="539">
        <v>980</v>
      </c>
      <c r="W260" s="539">
        <v>985</v>
      </c>
      <c r="X260" s="544">
        <v>995</v>
      </c>
      <c r="Y260" s="543">
        <v>640</v>
      </c>
      <c r="Z260" s="544">
        <v>940</v>
      </c>
      <c r="AA260" s="310"/>
      <c r="AB260" s="322"/>
      <c r="AE260" s="230"/>
      <c r="AG260" s="230"/>
      <c r="AI260" s="230"/>
      <c r="AK260" s="230"/>
      <c r="AM260" s="230"/>
      <c r="AO260" s="230"/>
    </row>
    <row r="261" spans="2:41" ht="15.75" thickBot="1">
      <c r="B261" s="323" t="s">
        <v>83</v>
      </c>
      <c r="C261" s="289" t="s">
        <v>128</v>
      </c>
      <c r="D261" s="542" t="s">
        <v>128</v>
      </c>
      <c r="E261" s="542" t="s">
        <v>128</v>
      </c>
      <c r="F261" s="542" t="s">
        <v>128</v>
      </c>
      <c r="G261" s="542" t="s">
        <v>128</v>
      </c>
      <c r="H261" s="542" t="s">
        <v>128</v>
      </c>
      <c r="I261" s="542" t="s">
        <v>128</v>
      </c>
      <c r="J261" s="335" t="s">
        <v>128</v>
      </c>
      <c r="K261" s="542" t="s">
        <v>128</v>
      </c>
      <c r="L261" s="542" t="s">
        <v>128</v>
      </c>
      <c r="M261" s="542" t="s">
        <v>128</v>
      </c>
      <c r="N261" s="675" t="s">
        <v>128</v>
      </c>
      <c r="O261" s="542" t="s">
        <v>128</v>
      </c>
      <c r="P261" s="542" t="s">
        <v>128</v>
      </c>
      <c r="Q261" s="542" t="s">
        <v>128</v>
      </c>
      <c r="R261" s="542" t="s">
        <v>128</v>
      </c>
      <c r="S261" s="542" t="s">
        <v>128</v>
      </c>
      <c r="T261" s="542" t="s">
        <v>128</v>
      </c>
      <c r="U261" s="542" t="s">
        <v>128</v>
      </c>
      <c r="V261" s="542" t="s">
        <v>128</v>
      </c>
      <c r="W261" s="542" t="s">
        <v>128</v>
      </c>
      <c r="X261" s="546" t="s">
        <v>128</v>
      </c>
      <c r="Y261" s="545" t="s">
        <v>680</v>
      </c>
      <c r="Z261" s="546" t="s">
        <v>680</v>
      </c>
      <c r="AB261" s="322"/>
      <c r="AM261" s="51"/>
      <c r="AO261" s="51"/>
    </row>
    <row r="262" spans="2:41">
      <c r="B262" s="324">
        <v>1</v>
      </c>
      <c r="C262" s="564"/>
      <c r="D262" s="233"/>
      <c r="E262" s="234"/>
      <c r="F262" s="234"/>
      <c r="G262" s="234"/>
      <c r="H262" s="234"/>
      <c r="I262" s="234"/>
      <c r="J262" s="234"/>
      <c r="K262" s="233"/>
      <c r="L262" s="234"/>
      <c r="M262" s="234"/>
      <c r="N262" s="566"/>
      <c r="O262" s="234"/>
      <c r="P262" s="234"/>
      <c r="Q262" s="234"/>
      <c r="R262" s="234"/>
      <c r="S262" s="234"/>
      <c r="T262" s="234"/>
      <c r="U262" s="234"/>
      <c r="V262" s="234"/>
      <c r="W262" s="234"/>
      <c r="X262" s="567"/>
      <c r="Y262" s="586"/>
      <c r="Z262" s="587"/>
      <c r="AA262" s="883"/>
      <c r="AD262" s="232"/>
      <c r="AE262" s="232"/>
      <c r="AF262" s="232"/>
      <c r="AG262" s="232"/>
      <c r="AH262" s="232"/>
      <c r="AI262" s="232"/>
      <c r="AJ262" s="232"/>
      <c r="AK262" s="232"/>
      <c r="AL262" s="232"/>
      <c r="AM262" s="232"/>
      <c r="AN262" s="232"/>
      <c r="AO262" s="232"/>
    </row>
    <row r="263" spans="2:41">
      <c r="B263" s="326">
        <v>2</v>
      </c>
      <c r="C263" s="564"/>
      <c r="D263" s="233"/>
      <c r="E263" s="234"/>
      <c r="F263" s="234"/>
      <c r="G263" s="234"/>
      <c r="H263" s="234"/>
      <c r="I263" s="234"/>
      <c r="J263" s="234"/>
      <c r="K263" s="233"/>
      <c r="L263" s="234"/>
      <c r="M263" s="234"/>
      <c r="N263" s="566"/>
      <c r="O263" s="234"/>
      <c r="P263" s="234"/>
      <c r="Q263" s="234"/>
      <c r="R263" s="234"/>
      <c r="S263" s="234"/>
      <c r="T263" s="234"/>
      <c r="U263" s="234"/>
      <c r="V263" s="234"/>
      <c r="W263" s="234"/>
      <c r="X263" s="567"/>
      <c r="Y263" s="586"/>
      <c r="Z263" s="587"/>
      <c r="AA263" s="883"/>
    </row>
    <row r="264" spans="2:41">
      <c r="B264" s="326">
        <v>3</v>
      </c>
      <c r="C264" s="564"/>
      <c r="D264" s="233"/>
      <c r="E264" s="234"/>
      <c r="F264" s="234"/>
      <c r="G264" s="234"/>
      <c r="H264" s="234"/>
      <c r="I264" s="234"/>
      <c r="J264" s="234"/>
      <c r="K264" s="233"/>
      <c r="L264" s="234"/>
      <c r="M264" s="234"/>
      <c r="N264" s="566"/>
      <c r="O264" s="234"/>
      <c r="P264" s="234"/>
      <c r="Q264" s="234"/>
      <c r="R264" s="234"/>
      <c r="S264" s="234"/>
      <c r="T264" s="234"/>
      <c r="U264" s="234"/>
      <c r="V264" s="234"/>
      <c r="W264" s="234"/>
      <c r="X264" s="567"/>
      <c r="Y264" s="586"/>
      <c r="Z264" s="587"/>
      <c r="AA264" s="310"/>
    </row>
    <row r="265" spans="2:41">
      <c r="B265" s="326">
        <v>4</v>
      </c>
      <c r="C265" s="564"/>
      <c r="D265" s="233"/>
      <c r="E265" s="234"/>
      <c r="F265" s="234"/>
      <c r="G265" s="234"/>
      <c r="H265" s="234"/>
      <c r="I265" s="234"/>
      <c r="J265" s="234"/>
      <c r="K265" s="233"/>
      <c r="L265" s="234"/>
      <c r="M265" s="234"/>
      <c r="N265" s="566"/>
      <c r="O265" s="234"/>
      <c r="P265" s="234"/>
      <c r="Q265" s="234"/>
      <c r="R265" s="234"/>
      <c r="S265" s="234"/>
      <c r="T265" s="234"/>
      <c r="U265" s="234"/>
      <c r="V265" s="234"/>
      <c r="W265" s="234"/>
      <c r="X265" s="567"/>
      <c r="Y265" s="586"/>
      <c r="Z265" s="587"/>
      <c r="AA265" s="883"/>
    </row>
    <row r="266" spans="2:41">
      <c r="B266" s="326">
        <v>5</v>
      </c>
      <c r="C266" s="564"/>
      <c r="D266" s="233"/>
      <c r="E266" s="234"/>
      <c r="F266" s="234"/>
      <c r="G266" s="234"/>
      <c r="H266" s="234"/>
      <c r="I266" s="234"/>
      <c r="J266" s="234"/>
      <c r="K266" s="233"/>
      <c r="L266" s="234"/>
      <c r="M266" s="234"/>
      <c r="N266" s="566"/>
      <c r="O266" s="234"/>
      <c r="P266" s="234"/>
      <c r="Q266" s="234"/>
      <c r="R266" s="234"/>
      <c r="S266" s="234"/>
      <c r="T266" s="234"/>
      <c r="U266" s="234"/>
      <c r="V266" s="234"/>
      <c r="W266" s="234"/>
      <c r="X266" s="567"/>
      <c r="Y266" s="586"/>
      <c r="Z266" s="587"/>
      <c r="AA266" s="883"/>
    </row>
    <row r="267" spans="2:41">
      <c r="B267" s="326">
        <v>6</v>
      </c>
      <c r="C267" s="564"/>
      <c r="D267" s="233"/>
      <c r="E267" s="234"/>
      <c r="F267" s="234"/>
      <c r="G267" s="234"/>
      <c r="H267" s="234"/>
      <c r="I267" s="234"/>
      <c r="J267" s="234"/>
      <c r="K267" s="233"/>
      <c r="L267" s="234"/>
      <c r="M267" s="234"/>
      <c r="N267" s="566"/>
      <c r="O267" s="234"/>
      <c r="P267" s="234"/>
      <c r="Q267" s="234"/>
      <c r="R267" s="234"/>
      <c r="S267" s="234"/>
      <c r="T267" s="234"/>
      <c r="U267" s="234"/>
      <c r="V267" s="234"/>
      <c r="W267" s="234"/>
      <c r="X267" s="567"/>
      <c r="Y267" s="586"/>
      <c r="Z267" s="587"/>
      <c r="AA267" s="883"/>
    </row>
    <row r="268" spans="2:41">
      <c r="B268" s="326">
        <v>7</v>
      </c>
      <c r="C268" s="564"/>
      <c r="D268" s="233"/>
      <c r="E268" s="234"/>
      <c r="F268" s="234"/>
      <c r="G268" s="234"/>
      <c r="H268" s="234"/>
      <c r="I268" s="234"/>
      <c r="J268" s="234"/>
      <c r="K268" s="233"/>
      <c r="L268" s="234"/>
      <c r="M268" s="234"/>
      <c r="N268" s="566"/>
      <c r="O268" s="234"/>
      <c r="P268" s="234"/>
      <c r="Q268" s="234"/>
      <c r="R268" s="234"/>
      <c r="S268" s="234"/>
      <c r="T268" s="234"/>
      <c r="U268" s="234"/>
      <c r="V268" s="234"/>
      <c r="W268" s="234"/>
      <c r="X268" s="567"/>
      <c r="Y268" s="586"/>
      <c r="Z268" s="587"/>
      <c r="AA268" s="883"/>
    </row>
    <row r="269" spans="2:41">
      <c r="B269" s="326">
        <v>8</v>
      </c>
      <c r="C269" s="564"/>
      <c r="D269" s="233"/>
      <c r="E269" s="234"/>
      <c r="F269" s="234"/>
      <c r="G269" s="234"/>
      <c r="H269" s="234"/>
      <c r="I269" s="234"/>
      <c r="J269" s="234"/>
      <c r="K269" s="233"/>
      <c r="L269" s="234"/>
      <c r="M269" s="234"/>
      <c r="N269" s="566"/>
      <c r="O269" s="234"/>
      <c r="P269" s="234"/>
      <c r="Q269" s="234"/>
      <c r="R269" s="234"/>
      <c r="S269" s="234"/>
      <c r="T269" s="234"/>
      <c r="U269" s="234"/>
      <c r="V269" s="234"/>
      <c r="W269" s="234"/>
      <c r="X269" s="567"/>
      <c r="Y269" s="586"/>
      <c r="Z269" s="587"/>
      <c r="AA269" s="883"/>
    </row>
    <row r="270" spans="2:41">
      <c r="B270" s="326">
        <v>9</v>
      </c>
      <c r="C270" s="564"/>
      <c r="D270" s="233"/>
      <c r="E270" s="234"/>
      <c r="F270" s="234"/>
      <c r="G270" s="234"/>
      <c r="H270" s="234"/>
      <c r="I270" s="234"/>
      <c r="J270" s="234"/>
      <c r="K270" s="233"/>
      <c r="L270" s="234"/>
      <c r="M270" s="234"/>
      <c r="N270" s="566"/>
      <c r="O270" s="234"/>
      <c r="P270" s="234"/>
      <c r="Q270" s="234"/>
      <c r="R270" s="234"/>
      <c r="S270" s="234"/>
      <c r="T270" s="234"/>
      <c r="U270" s="234"/>
      <c r="V270" s="234"/>
      <c r="W270" s="234"/>
      <c r="X270" s="567"/>
      <c r="Y270" s="586"/>
      <c r="Z270" s="587"/>
      <c r="AA270" s="883"/>
    </row>
    <row r="271" spans="2:41">
      <c r="B271" s="326">
        <v>10</v>
      </c>
      <c r="C271" s="564"/>
      <c r="D271" s="233"/>
      <c r="E271" s="234"/>
      <c r="F271" s="234"/>
      <c r="G271" s="234"/>
      <c r="H271" s="234"/>
      <c r="I271" s="234"/>
      <c r="J271" s="234"/>
      <c r="K271" s="233"/>
      <c r="L271" s="234"/>
      <c r="M271" s="234"/>
      <c r="N271" s="566"/>
      <c r="O271" s="234"/>
      <c r="P271" s="234"/>
      <c r="Q271" s="234"/>
      <c r="R271" s="234"/>
      <c r="S271" s="234"/>
      <c r="T271" s="234"/>
      <c r="U271" s="234"/>
      <c r="V271" s="234"/>
      <c r="W271" s="234"/>
      <c r="X271" s="567"/>
      <c r="Y271" s="586"/>
      <c r="Z271" s="587"/>
      <c r="AA271" s="883"/>
    </row>
    <row r="272" spans="2:41">
      <c r="B272" s="326">
        <v>11</v>
      </c>
      <c r="C272" s="564"/>
      <c r="D272" s="233"/>
      <c r="E272" s="234"/>
      <c r="F272" s="234"/>
      <c r="G272" s="234"/>
      <c r="H272" s="234"/>
      <c r="I272" s="234"/>
      <c r="J272" s="234"/>
      <c r="K272" s="233"/>
      <c r="L272" s="234"/>
      <c r="M272" s="234"/>
      <c r="N272" s="566"/>
      <c r="O272" s="234"/>
      <c r="P272" s="234"/>
      <c r="Q272" s="234"/>
      <c r="R272" s="234"/>
      <c r="S272" s="234"/>
      <c r="T272" s="234"/>
      <c r="U272" s="234"/>
      <c r="V272" s="234"/>
      <c r="W272" s="234"/>
      <c r="X272" s="567"/>
      <c r="Y272" s="586"/>
      <c r="Z272" s="587"/>
      <c r="AA272" s="883"/>
    </row>
    <row r="273" spans="2:41">
      <c r="B273" s="326">
        <v>12</v>
      </c>
      <c r="C273" s="564"/>
      <c r="D273" s="233"/>
      <c r="E273" s="234"/>
      <c r="F273" s="234"/>
      <c r="G273" s="234"/>
      <c r="H273" s="234"/>
      <c r="I273" s="234"/>
      <c r="J273" s="234"/>
      <c r="K273" s="233"/>
      <c r="L273" s="234"/>
      <c r="M273" s="234"/>
      <c r="N273" s="566"/>
      <c r="O273" s="234"/>
      <c r="P273" s="234"/>
      <c r="Q273" s="234"/>
      <c r="R273" s="234"/>
      <c r="S273" s="234"/>
      <c r="T273" s="234"/>
      <c r="U273" s="234"/>
      <c r="V273" s="234"/>
      <c r="W273" s="234"/>
      <c r="X273" s="567"/>
      <c r="Y273" s="586"/>
      <c r="Z273" s="587"/>
      <c r="AA273" s="883"/>
    </row>
    <row r="274" spans="2:41">
      <c r="B274" s="326">
        <v>13</v>
      </c>
      <c r="C274" s="564"/>
      <c r="D274" s="233"/>
      <c r="E274" s="234"/>
      <c r="F274" s="234"/>
      <c r="G274" s="234"/>
      <c r="H274" s="234"/>
      <c r="I274" s="234"/>
      <c r="J274" s="234"/>
      <c r="K274" s="233"/>
      <c r="L274" s="234"/>
      <c r="M274" s="234"/>
      <c r="N274" s="566"/>
      <c r="O274" s="234"/>
      <c r="P274" s="234"/>
      <c r="Q274" s="234"/>
      <c r="R274" s="234"/>
      <c r="S274" s="234"/>
      <c r="T274" s="234"/>
      <c r="U274" s="234"/>
      <c r="V274" s="234"/>
      <c r="W274" s="234"/>
      <c r="X274" s="567"/>
      <c r="Y274" s="586"/>
      <c r="Z274" s="587"/>
      <c r="AA274" s="883"/>
    </row>
    <row r="275" spans="2:41">
      <c r="B275" s="326">
        <v>14</v>
      </c>
      <c r="C275" s="564"/>
      <c r="D275" s="233"/>
      <c r="E275" s="234"/>
      <c r="F275" s="234"/>
      <c r="G275" s="234"/>
      <c r="H275" s="234"/>
      <c r="I275" s="234"/>
      <c r="J275" s="234"/>
      <c r="K275" s="233"/>
      <c r="L275" s="234"/>
      <c r="M275" s="234"/>
      <c r="N275" s="566"/>
      <c r="O275" s="234"/>
      <c r="P275" s="234"/>
      <c r="Q275" s="234"/>
      <c r="R275" s="234"/>
      <c r="S275" s="234"/>
      <c r="T275" s="234"/>
      <c r="U275" s="234"/>
      <c r="V275" s="234"/>
      <c r="W275" s="234"/>
      <c r="X275" s="567"/>
      <c r="Y275" s="586"/>
      <c r="Z275" s="587"/>
      <c r="AA275" s="883"/>
    </row>
    <row r="276" spans="2:41">
      <c r="B276" s="326">
        <v>15</v>
      </c>
      <c r="C276" s="564"/>
      <c r="D276" s="233"/>
      <c r="E276" s="234"/>
      <c r="F276" s="234"/>
      <c r="G276" s="234"/>
      <c r="H276" s="234"/>
      <c r="I276" s="234"/>
      <c r="J276" s="234"/>
      <c r="K276" s="233"/>
      <c r="L276" s="234"/>
      <c r="M276" s="234"/>
      <c r="N276" s="566"/>
      <c r="O276" s="234"/>
      <c r="P276" s="234"/>
      <c r="Q276" s="234"/>
      <c r="R276" s="234"/>
      <c r="S276" s="234"/>
      <c r="T276" s="234"/>
      <c r="U276" s="234"/>
      <c r="V276" s="234"/>
      <c r="W276" s="234"/>
      <c r="X276" s="567"/>
      <c r="Y276" s="586"/>
      <c r="Z276" s="587"/>
      <c r="AA276" s="883"/>
    </row>
    <row r="277" spans="2:41">
      <c r="B277" s="326">
        <v>16</v>
      </c>
      <c r="C277" s="564"/>
      <c r="D277" s="233"/>
      <c r="E277" s="234"/>
      <c r="F277" s="234"/>
      <c r="G277" s="234"/>
      <c r="H277" s="234"/>
      <c r="I277" s="234"/>
      <c r="J277" s="234"/>
      <c r="K277" s="233"/>
      <c r="L277" s="234"/>
      <c r="M277" s="234"/>
      <c r="N277" s="566"/>
      <c r="O277" s="234"/>
      <c r="P277" s="234"/>
      <c r="Q277" s="234"/>
      <c r="R277" s="234"/>
      <c r="S277" s="234"/>
      <c r="T277" s="234"/>
      <c r="U277" s="234"/>
      <c r="V277" s="234"/>
      <c r="W277" s="234"/>
      <c r="X277" s="567"/>
      <c r="Y277" s="586"/>
      <c r="Z277" s="587"/>
      <c r="AA277" s="883"/>
    </row>
    <row r="278" spans="2:41">
      <c r="B278" s="326">
        <v>17</v>
      </c>
      <c r="C278" s="564"/>
      <c r="D278" s="233"/>
      <c r="E278" s="234"/>
      <c r="F278" s="234"/>
      <c r="G278" s="234"/>
      <c r="H278" s="234"/>
      <c r="I278" s="234"/>
      <c r="J278" s="234"/>
      <c r="K278" s="233"/>
      <c r="L278" s="234"/>
      <c r="M278" s="234"/>
      <c r="N278" s="566"/>
      <c r="O278" s="234"/>
      <c r="P278" s="234"/>
      <c r="Q278" s="234"/>
      <c r="R278" s="234"/>
      <c r="S278" s="234"/>
      <c r="T278" s="234"/>
      <c r="U278" s="234"/>
      <c r="V278" s="234"/>
      <c r="W278" s="234"/>
      <c r="X278" s="567"/>
      <c r="Y278" s="586"/>
      <c r="Z278" s="587"/>
      <c r="AA278" s="883"/>
    </row>
    <row r="279" spans="2:41">
      <c r="B279" s="326">
        <v>18</v>
      </c>
      <c r="C279" s="564"/>
      <c r="D279" s="233"/>
      <c r="E279" s="234"/>
      <c r="F279" s="234"/>
      <c r="G279" s="234"/>
      <c r="H279" s="234"/>
      <c r="I279" s="234"/>
      <c r="J279" s="234"/>
      <c r="K279" s="233"/>
      <c r="L279" s="234"/>
      <c r="M279" s="234"/>
      <c r="N279" s="566"/>
      <c r="O279" s="234"/>
      <c r="P279" s="234"/>
      <c r="Q279" s="234"/>
      <c r="R279" s="234"/>
      <c r="S279" s="234"/>
      <c r="T279" s="234"/>
      <c r="U279" s="234"/>
      <c r="V279" s="234"/>
      <c r="W279" s="234"/>
      <c r="X279" s="567"/>
      <c r="Y279" s="586"/>
      <c r="Z279" s="587"/>
      <c r="AA279" s="883"/>
    </row>
    <row r="280" spans="2:41">
      <c r="B280" s="326">
        <v>19</v>
      </c>
      <c r="C280" s="564"/>
      <c r="D280" s="233"/>
      <c r="E280" s="234"/>
      <c r="F280" s="234"/>
      <c r="G280" s="234"/>
      <c r="H280" s="234"/>
      <c r="I280" s="234"/>
      <c r="J280" s="234"/>
      <c r="K280" s="233"/>
      <c r="L280" s="234"/>
      <c r="M280" s="234"/>
      <c r="N280" s="566"/>
      <c r="O280" s="234"/>
      <c r="P280" s="234"/>
      <c r="Q280" s="234"/>
      <c r="R280" s="234"/>
      <c r="S280" s="234"/>
      <c r="T280" s="234"/>
      <c r="U280" s="234"/>
      <c r="V280" s="234"/>
      <c r="W280" s="234"/>
      <c r="X280" s="567"/>
      <c r="Y280" s="586"/>
      <c r="Z280" s="587"/>
      <c r="AA280" s="883"/>
    </row>
    <row r="281" spans="2:41">
      <c r="B281" s="326">
        <v>20</v>
      </c>
      <c r="C281" s="564"/>
      <c r="D281" s="233"/>
      <c r="E281" s="234"/>
      <c r="F281" s="234"/>
      <c r="G281" s="234"/>
      <c r="H281" s="234"/>
      <c r="I281" s="234"/>
      <c r="J281" s="234"/>
      <c r="K281" s="233"/>
      <c r="L281" s="234"/>
      <c r="M281" s="234"/>
      <c r="N281" s="566"/>
      <c r="O281" s="234"/>
      <c r="P281" s="234"/>
      <c r="Q281" s="234"/>
      <c r="R281" s="234"/>
      <c r="S281" s="234"/>
      <c r="T281" s="234"/>
      <c r="U281" s="234"/>
      <c r="V281" s="234"/>
      <c r="W281" s="234"/>
      <c r="X281" s="567"/>
      <c r="Y281" s="586"/>
      <c r="Z281" s="587"/>
      <c r="AA281" s="883"/>
    </row>
    <row r="282" spans="2:41">
      <c r="B282" s="326">
        <v>21</v>
      </c>
      <c r="C282" s="564"/>
      <c r="D282" s="233"/>
      <c r="E282" s="234"/>
      <c r="F282" s="234"/>
      <c r="G282" s="234"/>
      <c r="H282" s="234"/>
      <c r="I282" s="234"/>
      <c r="J282" s="234"/>
      <c r="K282" s="233"/>
      <c r="L282" s="234"/>
      <c r="M282" s="234"/>
      <c r="N282" s="566"/>
      <c r="O282" s="234"/>
      <c r="P282" s="234"/>
      <c r="Q282" s="234"/>
      <c r="R282" s="234"/>
      <c r="S282" s="234"/>
      <c r="T282" s="234"/>
      <c r="U282" s="234"/>
      <c r="V282" s="234"/>
      <c r="W282" s="234"/>
      <c r="X282" s="567"/>
      <c r="Y282" s="586"/>
      <c r="Z282" s="587"/>
      <c r="AA282" s="883"/>
    </row>
    <row r="283" spans="2:41">
      <c r="B283" s="326">
        <v>22</v>
      </c>
      <c r="C283" s="564"/>
      <c r="D283" s="233"/>
      <c r="E283" s="234"/>
      <c r="F283" s="234"/>
      <c r="G283" s="234"/>
      <c r="H283" s="234"/>
      <c r="I283" s="234"/>
      <c r="J283" s="234"/>
      <c r="K283" s="233"/>
      <c r="L283" s="234"/>
      <c r="M283" s="234"/>
      <c r="N283" s="566"/>
      <c r="O283" s="234"/>
      <c r="P283" s="234"/>
      <c r="Q283" s="234"/>
      <c r="R283" s="234"/>
      <c r="S283" s="234"/>
      <c r="T283" s="234"/>
      <c r="U283" s="234"/>
      <c r="V283" s="234"/>
      <c r="W283" s="234"/>
      <c r="X283" s="567"/>
      <c r="Y283" s="586"/>
      <c r="Z283" s="587"/>
      <c r="AA283" s="883"/>
    </row>
    <row r="284" spans="2:41">
      <c r="B284" s="326">
        <v>23</v>
      </c>
      <c r="C284" s="564"/>
      <c r="D284" s="233"/>
      <c r="E284" s="234"/>
      <c r="F284" s="234"/>
      <c r="G284" s="234"/>
      <c r="H284" s="234"/>
      <c r="I284" s="234"/>
      <c r="J284" s="234"/>
      <c r="K284" s="233"/>
      <c r="L284" s="234"/>
      <c r="M284" s="234"/>
      <c r="N284" s="566"/>
      <c r="O284" s="234"/>
      <c r="P284" s="234"/>
      <c r="Q284" s="234"/>
      <c r="R284" s="234"/>
      <c r="S284" s="234"/>
      <c r="T284" s="234"/>
      <c r="U284" s="234"/>
      <c r="V284" s="234"/>
      <c r="W284" s="234"/>
      <c r="X284" s="567"/>
      <c r="Y284" s="586"/>
      <c r="Z284" s="587"/>
      <c r="AA284" s="883"/>
    </row>
    <row r="285" spans="2:41" ht="15.75" thickBot="1">
      <c r="B285" s="328">
        <v>24</v>
      </c>
      <c r="C285" s="568"/>
      <c r="D285" s="588"/>
      <c r="E285" s="570"/>
      <c r="F285" s="570"/>
      <c r="G285" s="570"/>
      <c r="H285" s="570"/>
      <c r="I285" s="570"/>
      <c r="J285" s="570"/>
      <c r="K285" s="588"/>
      <c r="L285" s="570"/>
      <c r="M285" s="570"/>
      <c r="N285" s="571"/>
      <c r="O285" s="570"/>
      <c r="P285" s="570"/>
      <c r="Q285" s="570"/>
      <c r="R285" s="570"/>
      <c r="S285" s="570"/>
      <c r="T285" s="570"/>
      <c r="U285" s="570"/>
      <c r="V285" s="570"/>
      <c r="W285" s="570"/>
      <c r="X285" s="572"/>
      <c r="Y285" s="589"/>
      <c r="Z285" s="590"/>
      <c r="AA285" s="883"/>
    </row>
    <row r="286" spans="2:41">
      <c r="B286" s="329"/>
      <c r="C286" s="659"/>
      <c r="F286" s="147" t="s">
        <v>715</v>
      </c>
      <c r="H286" s="297"/>
      <c r="M286" s="297"/>
      <c r="N286" s="297"/>
      <c r="Q286" s="147" t="s">
        <v>715</v>
      </c>
      <c r="Z286" s="297"/>
    </row>
    <row r="287" spans="2:41">
      <c r="B287" s="329"/>
      <c r="C287" s="230"/>
      <c r="H287" s="297"/>
      <c r="L287" s="313"/>
      <c r="M287" s="313"/>
      <c r="Z287" s="313"/>
      <c r="AD287" s="232"/>
      <c r="AE287" s="232"/>
      <c r="AF287" s="232"/>
      <c r="AG287" s="232"/>
      <c r="AH287" s="232"/>
      <c r="AI287" s="232"/>
      <c r="AJ287" s="232"/>
      <c r="AK287" s="232"/>
      <c r="AL287" s="232"/>
      <c r="AM287" s="232"/>
      <c r="AN287" s="232"/>
      <c r="AO287" s="232"/>
    </row>
    <row r="288" spans="2:41">
      <c r="B288" s="329"/>
      <c r="C288" s="230"/>
      <c r="H288" s="297"/>
      <c r="I288" s="313"/>
      <c r="R288" s="147"/>
      <c r="V288" s="147"/>
    </row>
    <row r="289" spans="2:8" ht="16.5" thickBot="1">
      <c r="B289" s="556" t="s">
        <v>959</v>
      </c>
      <c r="C289" s="687"/>
    </row>
    <row r="290" spans="2:8">
      <c r="B290" s="276"/>
      <c r="C290" s="277" t="s">
        <v>714</v>
      </c>
      <c r="D290" s="280"/>
      <c r="E290" s="280"/>
      <c r="F290" s="280"/>
      <c r="G290" s="331"/>
      <c r="H290" s="278"/>
    </row>
    <row r="291" spans="2:8" ht="15.75">
      <c r="B291" s="282"/>
      <c r="C291" s="680" t="s">
        <v>938</v>
      </c>
      <c r="D291" s="672"/>
      <c r="E291" s="681" t="s">
        <v>939</v>
      </c>
      <c r="F291" s="265"/>
      <c r="G291" s="689" t="s">
        <v>938</v>
      </c>
      <c r="H291" s="664"/>
    </row>
    <row r="292" spans="2:8">
      <c r="B292" s="321" t="s">
        <v>710</v>
      </c>
      <c r="C292" s="315" t="s">
        <v>74</v>
      </c>
      <c r="D292" s="334" t="s">
        <v>75</v>
      </c>
      <c r="E292" s="285" t="s">
        <v>76</v>
      </c>
      <c r="F292" s="285" t="s">
        <v>77</v>
      </c>
      <c r="G292" s="553" t="s">
        <v>681</v>
      </c>
      <c r="H292" s="544" t="s">
        <v>682</v>
      </c>
    </row>
    <row r="293" spans="2:8" ht="15.75" thickBot="1">
      <c r="B293" s="323" t="s">
        <v>83</v>
      </c>
      <c r="C293" s="291" t="s">
        <v>680</v>
      </c>
      <c r="D293" s="336" t="s">
        <v>680</v>
      </c>
      <c r="E293" s="292" t="s">
        <v>680</v>
      </c>
      <c r="F293" s="292" t="s">
        <v>680</v>
      </c>
      <c r="G293" s="666" t="s">
        <v>680</v>
      </c>
      <c r="H293" s="546" t="s">
        <v>680</v>
      </c>
    </row>
    <row r="294" spans="2:8">
      <c r="B294" s="324">
        <v>1</v>
      </c>
      <c r="C294" s="564"/>
      <c r="D294" s="566"/>
      <c r="E294" s="234"/>
      <c r="F294" s="234"/>
      <c r="G294" s="562"/>
      <c r="H294" s="567"/>
    </row>
    <row r="295" spans="2:8">
      <c r="B295" s="326">
        <v>2</v>
      </c>
      <c r="C295" s="564"/>
      <c r="D295" s="566"/>
      <c r="E295" s="234"/>
      <c r="F295" s="234"/>
      <c r="G295" s="562"/>
      <c r="H295" s="567"/>
    </row>
    <row r="296" spans="2:8">
      <c r="B296" s="326">
        <v>3</v>
      </c>
      <c r="C296" s="564"/>
      <c r="D296" s="566"/>
      <c r="E296" s="234"/>
      <c r="F296" s="234"/>
      <c r="G296" s="562"/>
      <c r="H296" s="567"/>
    </row>
    <row r="297" spans="2:8">
      <c r="B297" s="326">
        <v>4</v>
      </c>
      <c r="C297" s="564"/>
      <c r="D297" s="566"/>
      <c r="E297" s="234"/>
      <c r="F297" s="234"/>
      <c r="G297" s="562"/>
      <c r="H297" s="567"/>
    </row>
    <row r="298" spans="2:8">
      <c r="B298" s="326">
        <v>5</v>
      </c>
      <c r="C298" s="564"/>
      <c r="D298" s="566"/>
      <c r="E298" s="234"/>
      <c r="F298" s="234"/>
      <c r="G298" s="562"/>
      <c r="H298" s="567"/>
    </row>
    <row r="299" spans="2:8">
      <c r="B299" s="326">
        <v>6</v>
      </c>
      <c r="C299" s="564"/>
      <c r="D299" s="566"/>
      <c r="E299" s="234"/>
      <c r="F299" s="234"/>
      <c r="G299" s="562"/>
      <c r="H299" s="567"/>
    </row>
    <row r="300" spans="2:8">
      <c r="B300" s="326">
        <v>7</v>
      </c>
      <c r="C300" s="564"/>
      <c r="D300" s="566"/>
      <c r="E300" s="234"/>
      <c r="F300" s="234"/>
      <c r="G300" s="562"/>
      <c r="H300" s="567"/>
    </row>
    <row r="301" spans="2:8">
      <c r="B301" s="326">
        <v>8</v>
      </c>
      <c r="C301" s="564"/>
      <c r="D301" s="566"/>
      <c r="E301" s="234"/>
      <c r="F301" s="234"/>
      <c r="G301" s="562"/>
      <c r="H301" s="567"/>
    </row>
    <row r="302" spans="2:8">
      <c r="B302" s="326">
        <v>9</v>
      </c>
      <c r="C302" s="564"/>
      <c r="D302" s="566"/>
      <c r="E302" s="234"/>
      <c r="F302" s="234"/>
      <c r="G302" s="562"/>
      <c r="H302" s="567"/>
    </row>
    <row r="303" spans="2:8">
      <c r="B303" s="326">
        <v>10</v>
      </c>
      <c r="C303" s="564"/>
      <c r="D303" s="566"/>
      <c r="E303" s="234"/>
      <c r="F303" s="234"/>
      <c r="G303" s="562"/>
      <c r="H303" s="567"/>
    </row>
    <row r="304" spans="2:8">
      <c r="B304" s="326">
        <v>11</v>
      </c>
      <c r="C304" s="564"/>
      <c r="D304" s="566"/>
      <c r="E304" s="234"/>
      <c r="F304" s="234"/>
      <c r="G304" s="562"/>
      <c r="H304" s="567"/>
    </row>
    <row r="305" spans="2:8">
      <c r="B305" s="326">
        <v>12</v>
      </c>
      <c r="C305" s="564"/>
      <c r="D305" s="566"/>
      <c r="E305" s="234"/>
      <c r="F305" s="234"/>
      <c r="G305" s="562"/>
      <c r="H305" s="567"/>
    </row>
    <row r="306" spans="2:8">
      <c r="B306" s="326">
        <v>13</v>
      </c>
      <c r="C306" s="564"/>
      <c r="D306" s="566"/>
      <c r="E306" s="234"/>
      <c r="F306" s="234"/>
      <c r="G306" s="562"/>
      <c r="H306" s="567"/>
    </row>
    <row r="307" spans="2:8">
      <c r="B307" s="326">
        <v>14</v>
      </c>
      <c r="C307" s="564"/>
      <c r="D307" s="566"/>
      <c r="E307" s="234"/>
      <c r="F307" s="234"/>
      <c r="G307" s="562"/>
      <c r="H307" s="567"/>
    </row>
    <row r="308" spans="2:8">
      <c r="B308" s="326">
        <v>15</v>
      </c>
      <c r="C308" s="564"/>
      <c r="D308" s="566"/>
      <c r="E308" s="234"/>
      <c r="F308" s="234"/>
      <c r="G308" s="562"/>
      <c r="H308" s="567"/>
    </row>
    <row r="309" spans="2:8">
      <c r="B309" s="326">
        <v>16</v>
      </c>
      <c r="C309" s="564"/>
      <c r="D309" s="566"/>
      <c r="E309" s="234"/>
      <c r="F309" s="234"/>
      <c r="G309" s="562"/>
      <c r="H309" s="567"/>
    </row>
    <row r="310" spans="2:8">
      <c r="B310" s="326">
        <v>17</v>
      </c>
      <c r="C310" s="564"/>
      <c r="D310" s="566"/>
      <c r="E310" s="234"/>
      <c r="F310" s="234"/>
      <c r="G310" s="562"/>
      <c r="H310" s="567"/>
    </row>
    <row r="311" spans="2:8">
      <c r="B311" s="326">
        <v>18</v>
      </c>
      <c r="C311" s="564"/>
      <c r="D311" s="566"/>
      <c r="E311" s="234"/>
      <c r="F311" s="234"/>
      <c r="G311" s="562"/>
      <c r="H311" s="567"/>
    </row>
    <row r="312" spans="2:8">
      <c r="B312" s="326">
        <v>19</v>
      </c>
      <c r="C312" s="564"/>
      <c r="D312" s="566"/>
      <c r="E312" s="234"/>
      <c r="F312" s="234"/>
      <c r="G312" s="562"/>
      <c r="H312" s="567"/>
    </row>
    <row r="313" spans="2:8">
      <c r="B313" s="326">
        <v>20</v>
      </c>
      <c r="C313" s="564"/>
      <c r="D313" s="566"/>
      <c r="E313" s="234"/>
      <c r="F313" s="234"/>
      <c r="G313" s="562"/>
      <c r="H313" s="567"/>
    </row>
    <row r="314" spans="2:8">
      <c r="B314" s="326">
        <v>21</v>
      </c>
      <c r="C314" s="564"/>
      <c r="D314" s="566"/>
      <c r="E314" s="234"/>
      <c r="F314" s="234"/>
      <c r="G314" s="562"/>
      <c r="H314" s="567"/>
    </row>
    <row r="315" spans="2:8">
      <c r="B315" s="326">
        <v>22</v>
      </c>
      <c r="C315" s="564"/>
      <c r="D315" s="566"/>
      <c r="E315" s="234"/>
      <c r="F315" s="234"/>
      <c r="G315" s="562"/>
      <c r="H315" s="567"/>
    </row>
    <row r="316" spans="2:8">
      <c r="B316" s="326">
        <v>23</v>
      </c>
      <c r="C316" s="564"/>
      <c r="D316" s="566"/>
      <c r="E316" s="234"/>
      <c r="F316" s="234"/>
      <c r="G316" s="562"/>
      <c r="H316" s="567"/>
    </row>
    <row r="317" spans="2:8" ht="15.75" thickBot="1">
      <c r="B317" s="328">
        <v>24</v>
      </c>
      <c r="C317" s="568"/>
      <c r="D317" s="571"/>
      <c r="E317" s="570"/>
      <c r="F317" s="570"/>
      <c r="G317" s="578"/>
      <c r="H317" s="572"/>
    </row>
    <row r="318" spans="2:8">
      <c r="B318" s="329"/>
    </row>
    <row r="324" spans="2:5" ht="15.75">
      <c r="B324" s="556" t="s">
        <v>913</v>
      </c>
    </row>
    <row r="325" spans="2:5">
      <c r="B325" t="s">
        <v>129</v>
      </c>
    </row>
    <row r="326" spans="2:5">
      <c r="B326" s="147" t="s">
        <v>1055</v>
      </c>
    </row>
    <row r="327" spans="2:5">
      <c r="B327" t="s">
        <v>131</v>
      </c>
    </row>
    <row r="328" spans="2:5" ht="15.75" thickBot="1">
      <c r="B328" t="s">
        <v>82</v>
      </c>
    </row>
    <row r="329" spans="2:5">
      <c r="B329" s="302" t="s">
        <v>642</v>
      </c>
      <c r="C329" s="338" t="s">
        <v>133</v>
      </c>
    </row>
    <row r="330" spans="2:5">
      <c r="B330" s="282">
        <v>-50</v>
      </c>
      <c r="C330" s="551"/>
      <c r="D330" s="265"/>
      <c r="E330" s="265"/>
    </row>
    <row r="331" spans="2:5">
      <c r="B331" s="282">
        <v>-49</v>
      </c>
      <c r="C331" s="551"/>
      <c r="D331" s="265"/>
      <c r="E331" s="265"/>
    </row>
    <row r="332" spans="2:5">
      <c r="B332" s="282">
        <v>-48</v>
      </c>
      <c r="C332" s="551"/>
      <c r="D332" s="265"/>
      <c r="E332" s="265"/>
    </row>
    <row r="333" spans="2:5">
      <c r="B333" s="282">
        <v>-47</v>
      </c>
      <c r="C333" s="551"/>
      <c r="D333" s="265"/>
      <c r="E333" s="265"/>
    </row>
    <row r="334" spans="2:5">
      <c r="B334" s="282">
        <v>-46</v>
      </c>
      <c r="C334" s="551"/>
      <c r="D334" s="265"/>
      <c r="E334" s="265"/>
    </row>
    <row r="335" spans="2:5">
      <c r="B335" s="282">
        <v>-45</v>
      </c>
      <c r="C335" s="551"/>
      <c r="D335" s="265"/>
      <c r="E335" s="265"/>
    </row>
    <row r="336" spans="2:5">
      <c r="B336" s="282">
        <v>-44</v>
      </c>
      <c r="C336" s="551"/>
      <c r="D336" s="265"/>
      <c r="E336" s="265"/>
    </row>
    <row r="337" spans="2:5">
      <c r="B337" s="282">
        <v>-43</v>
      </c>
      <c r="C337" s="551"/>
      <c r="D337" s="265"/>
      <c r="E337" s="265"/>
    </row>
    <row r="338" spans="2:5">
      <c r="B338" s="282">
        <v>-42</v>
      </c>
      <c r="C338" s="551"/>
      <c r="D338" s="265"/>
      <c r="E338" s="265"/>
    </row>
    <row r="339" spans="2:5">
      <c r="B339" s="282">
        <v>-41</v>
      </c>
      <c r="C339" s="551"/>
      <c r="D339" s="265"/>
      <c r="E339" s="265"/>
    </row>
    <row r="340" spans="2:5">
      <c r="B340" s="282">
        <v>-40</v>
      </c>
      <c r="C340" s="551"/>
      <c r="D340" s="265"/>
      <c r="E340" s="265"/>
    </row>
    <row r="341" spans="2:5">
      <c r="B341" s="282">
        <v>-39</v>
      </c>
      <c r="C341" s="551"/>
      <c r="D341" s="265"/>
      <c r="E341" s="265"/>
    </row>
    <row r="342" spans="2:5">
      <c r="B342" s="282">
        <v>-38</v>
      </c>
      <c r="C342" s="551"/>
      <c r="D342" s="265"/>
      <c r="E342" s="265"/>
    </row>
    <row r="343" spans="2:5">
      <c r="B343" s="282">
        <v>-37</v>
      </c>
      <c r="C343" s="551"/>
      <c r="D343" s="265"/>
      <c r="E343" s="265"/>
    </row>
    <row r="344" spans="2:5">
      <c r="B344" s="282">
        <v>-36</v>
      </c>
      <c r="C344" s="551"/>
      <c r="D344" s="265"/>
      <c r="E344" s="265"/>
    </row>
    <row r="345" spans="2:5">
      <c r="B345" s="282">
        <v>-35</v>
      </c>
      <c r="C345" s="551"/>
      <c r="D345" s="265"/>
      <c r="E345" s="265"/>
    </row>
    <row r="346" spans="2:5">
      <c r="B346" s="282">
        <v>-34</v>
      </c>
      <c r="C346" s="551"/>
      <c r="D346" s="265"/>
      <c r="E346" s="265"/>
    </row>
    <row r="347" spans="2:5">
      <c r="B347" s="282">
        <v>-33</v>
      </c>
      <c r="C347" s="551"/>
      <c r="D347" s="265"/>
      <c r="E347" s="265"/>
    </row>
    <row r="348" spans="2:5">
      <c r="B348" s="282">
        <v>-32</v>
      </c>
      <c r="C348" s="551"/>
      <c r="D348" s="265"/>
      <c r="E348" s="265"/>
    </row>
    <row r="349" spans="2:5">
      <c r="B349" s="282">
        <v>-31</v>
      </c>
      <c r="C349" s="551"/>
      <c r="D349" s="265"/>
      <c r="E349" s="265"/>
    </row>
    <row r="350" spans="2:5">
      <c r="B350" s="282">
        <v>-30</v>
      </c>
      <c r="C350" s="551"/>
      <c r="D350" s="265"/>
      <c r="E350" s="265"/>
    </row>
    <row r="351" spans="2:5">
      <c r="B351" s="282">
        <v>-29</v>
      </c>
      <c r="C351" s="551"/>
      <c r="D351" s="265"/>
      <c r="E351" s="265"/>
    </row>
    <row r="352" spans="2:5">
      <c r="B352" s="282">
        <v>-28</v>
      </c>
      <c r="C352" s="551"/>
      <c r="D352" s="265"/>
      <c r="E352" s="265"/>
    </row>
    <row r="353" spans="2:5">
      <c r="B353" s="282">
        <v>-27</v>
      </c>
      <c r="C353" s="551"/>
      <c r="D353" s="265"/>
      <c r="E353" s="265"/>
    </row>
    <row r="354" spans="2:5">
      <c r="B354" s="282">
        <v>-26</v>
      </c>
      <c r="C354" s="551"/>
      <c r="D354" s="265"/>
      <c r="E354" s="265"/>
    </row>
    <row r="355" spans="2:5">
      <c r="B355" s="282">
        <v>-25</v>
      </c>
      <c r="C355" s="551"/>
      <c r="D355" s="265"/>
      <c r="E355" s="265"/>
    </row>
    <row r="356" spans="2:5">
      <c r="B356" s="282">
        <v>-24</v>
      </c>
      <c r="C356" s="551"/>
      <c r="D356" s="265"/>
      <c r="E356" s="265"/>
    </row>
    <row r="357" spans="2:5">
      <c r="B357" s="282">
        <v>-23</v>
      </c>
      <c r="C357" s="551"/>
      <c r="D357" s="265"/>
      <c r="E357" s="265"/>
    </row>
    <row r="358" spans="2:5">
      <c r="B358" s="282">
        <v>-22</v>
      </c>
      <c r="C358" s="551"/>
      <c r="D358" s="265"/>
      <c r="E358" s="265"/>
    </row>
    <row r="359" spans="2:5">
      <c r="B359" s="282">
        <v>-21</v>
      </c>
      <c r="C359" s="551"/>
      <c r="D359" s="265"/>
      <c r="E359" s="265"/>
    </row>
    <row r="360" spans="2:5">
      <c r="B360" s="282">
        <v>-20</v>
      </c>
      <c r="C360" s="551"/>
      <c r="D360" s="265"/>
      <c r="E360" s="265"/>
    </row>
    <row r="361" spans="2:5">
      <c r="B361" s="282">
        <v>-19</v>
      </c>
      <c r="C361" s="551"/>
      <c r="D361" s="265"/>
      <c r="E361" s="265"/>
    </row>
    <row r="362" spans="2:5">
      <c r="B362" s="282">
        <v>-18</v>
      </c>
      <c r="C362" s="551"/>
      <c r="D362" s="265"/>
      <c r="E362" s="265"/>
    </row>
    <row r="363" spans="2:5">
      <c r="B363" s="282">
        <v>-17</v>
      </c>
      <c r="C363" s="551"/>
      <c r="D363" s="265"/>
      <c r="E363" s="265"/>
    </row>
    <row r="364" spans="2:5">
      <c r="B364" s="282">
        <v>-16</v>
      </c>
      <c r="C364" s="551"/>
      <c r="D364" s="265"/>
      <c r="E364" s="265"/>
    </row>
    <row r="365" spans="2:5">
      <c r="B365" s="282">
        <v>-15</v>
      </c>
      <c r="C365" s="551"/>
      <c r="D365" s="265"/>
      <c r="E365" s="265"/>
    </row>
    <row r="366" spans="2:5">
      <c r="B366" s="282">
        <v>-14</v>
      </c>
      <c r="C366" s="551"/>
      <c r="D366" s="265"/>
      <c r="E366" s="265"/>
    </row>
    <row r="367" spans="2:5">
      <c r="B367" s="282">
        <v>-13</v>
      </c>
      <c r="C367" s="551"/>
      <c r="D367" s="265"/>
      <c r="E367" s="265"/>
    </row>
    <row r="368" spans="2:5">
      <c r="B368" s="282">
        <v>-12</v>
      </c>
      <c r="C368" s="551"/>
      <c r="D368" s="265"/>
      <c r="E368" s="265"/>
    </row>
    <row r="369" spans="2:5">
      <c r="B369" s="282">
        <v>-11</v>
      </c>
      <c r="C369" s="551"/>
      <c r="D369" s="265"/>
      <c r="E369" s="265"/>
    </row>
    <row r="370" spans="2:5">
      <c r="B370" s="282">
        <v>-10</v>
      </c>
      <c r="C370" s="551"/>
      <c r="D370" s="265"/>
      <c r="E370" s="265"/>
    </row>
    <row r="371" spans="2:5">
      <c r="B371" s="282">
        <v>-9</v>
      </c>
      <c r="C371" s="551"/>
      <c r="D371" s="265"/>
      <c r="E371" s="265"/>
    </row>
    <row r="372" spans="2:5">
      <c r="B372" s="282">
        <v>-8</v>
      </c>
      <c r="C372" s="551"/>
      <c r="D372" s="265"/>
      <c r="E372" s="265"/>
    </row>
    <row r="373" spans="2:5">
      <c r="B373" s="282">
        <v>-7</v>
      </c>
      <c r="C373" s="551"/>
      <c r="D373" s="265"/>
      <c r="E373" s="265"/>
    </row>
    <row r="374" spans="2:5">
      <c r="B374" s="282">
        <v>-6</v>
      </c>
      <c r="C374" s="551"/>
      <c r="D374" s="265"/>
      <c r="E374" s="265"/>
    </row>
    <row r="375" spans="2:5">
      <c r="B375" s="282">
        <v>-5</v>
      </c>
      <c r="C375" s="551"/>
      <c r="D375" s="265"/>
      <c r="E375" s="265"/>
    </row>
    <row r="376" spans="2:5">
      <c r="B376" s="282">
        <v>-4</v>
      </c>
      <c r="C376" s="551"/>
      <c r="D376" s="265"/>
      <c r="E376" s="265"/>
    </row>
    <row r="377" spans="2:5">
      <c r="B377" s="282">
        <v>-3</v>
      </c>
      <c r="C377" s="551"/>
      <c r="D377" s="265"/>
      <c r="E377" s="265"/>
    </row>
    <row r="378" spans="2:5">
      <c r="B378" s="282">
        <v>-2</v>
      </c>
      <c r="C378" s="551"/>
      <c r="D378" s="265"/>
      <c r="E378" s="265"/>
    </row>
    <row r="379" spans="2:5">
      <c r="B379" s="282">
        <v>-1</v>
      </c>
      <c r="C379" s="551"/>
      <c r="D379" s="265"/>
      <c r="E379" s="265"/>
    </row>
    <row r="380" spans="2:5">
      <c r="B380" s="282">
        <v>0</v>
      </c>
      <c r="C380" s="551"/>
      <c r="D380" s="265"/>
      <c r="E380" s="265"/>
    </row>
    <row r="381" spans="2:5">
      <c r="B381" s="282">
        <v>1</v>
      </c>
      <c r="C381" s="551"/>
      <c r="D381" s="265"/>
      <c r="E381" s="265"/>
    </row>
    <row r="382" spans="2:5">
      <c r="B382" s="282">
        <v>2</v>
      </c>
      <c r="C382" s="551"/>
      <c r="D382" s="265"/>
      <c r="E382" s="265"/>
    </row>
    <row r="383" spans="2:5">
      <c r="B383" s="282">
        <v>3</v>
      </c>
      <c r="C383" s="551"/>
      <c r="D383" s="265"/>
      <c r="E383" s="265"/>
    </row>
    <row r="384" spans="2:5">
      <c r="B384" s="282">
        <v>4</v>
      </c>
      <c r="C384" s="551"/>
      <c r="D384" s="265"/>
      <c r="E384" s="265"/>
    </row>
    <row r="385" spans="2:5">
      <c r="B385" s="282">
        <v>5</v>
      </c>
      <c r="C385" s="551"/>
      <c r="D385" s="265"/>
      <c r="E385" s="265"/>
    </row>
    <row r="386" spans="2:5">
      <c r="B386" s="282">
        <v>6</v>
      </c>
      <c r="C386" s="551"/>
      <c r="D386" s="265"/>
      <c r="E386" s="265"/>
    </row>
    <row r="387" spans="2:5">
      <c r="B387" s="282">
        <v>7</v>
      </c>
      <c r="C387" s="551"/>
      <c r="D387" s="265"/>
      <c r="E387" s="265"/>
    </row>
    <row r="388" spans="2:5">
      <c r="B388" s="282">
        <v>8</v>
      </c>
      <c r="C388" s="551"/>
      <c r="D388" s="265"/>
      <c r="E388" s="265"/>
    </row>
    <row r="389" spans="2:5">
      <c r="B389" s="282">
        <v>9</v>
      </c>
      <c r="C389" s="551"/>
      <c r="D389" s="265"/>
      <c r="E389" s="265"/>
    </row>
    <row r="390" spans="2:5">
      <c r="B390" s="282">
        <v>10</v>
      </c>
      <c r="C390" s="551"/>
      <c r="D390" s="265"/>
      <c r="E390" s="265"/>
    </row>
    <row r="391" spans="2:5">
      <c r="B391" s="282">
        <v>11</v>
      </c>
      <c r="C391" s="551"/>
      <c r="D391" s="265"/>
      <c r="E391" s="265"/>
    </row>
    <row r="392" spans="2:5">
      <c r="B392" s="282">
        <v>12</v>
      </c>
      <c r="C392" s="551"/>
      <c r="D392" s="265"/>
      <c r="E392" s="265"/>
    </row>
    <row r="393" spans="2:5">
      <c r="B393" s="282">
        <v>13</v>
      </c>
      <c r="C393" s="551"/>
      <c r="D393" s="265"/>
      <c r="E393" s="265"/>
    </row>
    <row r="394" spans="2:5">
      <c r="B394" s="282">
        <v>14</v>
      </c>
      <c r="C394" s="551"/>
      <c r="D394" s="265"/>
      <c r="E394" s="265"/>
    </row>
    <row r="395" spans="2:5">
      <c r="B395" s="282">
        <v>15</v>
      </c>
      <c r="C395" s="551"/>
      <c r="D395" s="265"/>
      <c r="E395" s="265"/>
    </row>
    <row r="396" spans="2:5">
      <c r="B396" s="282">
        <v>16</v>
      </c>
      <c r="C396" s="551"/>
      <c r="D396" s="265"/>
      <c r="E396" s="265"/>
    </row>
    <row r="397" spans="2:5">
      <c r="B397" s="282">
        <v>17</v>
      </c>
      <c r="C397" s="551"/>
      <c r="D397" s="265"/>
      <c r="E397" s="265"/>
    </row>
    <row r="398" spans="2:5">
      <c r="B398" s="282">
        <v>18</v>
      </c>
      <c r="C398" s="551"/>
      <c r="D398" s="265"/>
      <c r="E398" s="265"/>
    </row>
    <row r="399" spans="2:5">
      <c r="B399" s="282">
        <v>19</v>
      </c>
      <c r="C399" s="551"/>
      <c r="D399" s="265"/>
      <c r="E399" s="265"/>
    </row>
    <row r="400" spans="2:5">
      <c r="B400" s="282">
        <v>20</v>
      </c>
      <c r="C400" s="551"/>
      <c r="D400" s="265"/>
      <c r="E400" s="265"/>
    </row>
    <row r="401" spans="2:5">
      <c r="B401" s="282">
        <v>21</v>
      </c>
      <c r="C401" s="551"/>
      <c r="D401" s="265"/>
      <c r="E401" s="265"/>
    </row>
    <row r="402" spans="2:5">
      <c r="B402" s="282">
        <v>22</v>
      </c>
      <c r="C402" s="551"/>
      <c r="D402" s="265"/>
      <c r="E402" s="265"/>
    </row>
    <row r="403" spans="2:5">
      <c r="B403" s="282">
        <v>23</v>
      </c>
      <c r="C403" s="551"/>
      <c r="D403" s="265"/>
      <c r="E403" s="265"/>
    </row>
    <row r="404" spans="2:5">
      <c r="B404" s="282">
        <v>24</v>
      </c>
      <c r="C404" s="551"/>
      <c r="D404" s="265"/>
      <c r="E404" s="265"/>
    </row>
    <row r="405" spans="2:5">
      <c r="B405" s="282">
        <v>25</v>
      </c>
      <c r="C405" s="551"/>
      <c r="D405" s="265"/>
      <c r="E405" s="265"/>
    </row>
    <row r="406" spans="2:5">
      <c r="B406" s="282">
        <v>26</v>
      </c>
      <c r="C406" s="551"/>
      <c r="D406" s="265"/>
      <c r="E406" s="265"/>
    </row>
    <row r="407" spans="2:5">
      <c r="B407" s="282">
        <v>27</v>
      </c>
      <c r="C407" s="551"/>
      <c r="D407" s="265"/>
      <c r="E407" s="265"/>
    </row>
    <row r="408" spans="2:5">
      <c r="B408" s="282">
        <v>28</v>
      </c>
      <c r="C408" s="551"/>
      <c r="D408" s="265"/>
      <c r="E408" s="265"/>
    </row>
    <row r="409" spans="2:5">
      <c r="B409" s="282">
        <v>29</v>
      </c>
      <c r="C409" s="551"/>
      <c r="D409" s="265"/>
      <c r="E409" s="265"/>
    </row>
    <row r="410" spans="2:5">
      <c r="B410" s="282">
        <v>30</v>
      </c>
      <c r="C410" s="551"/>
      <c r="D410" s="265"/>
      <c r="E410" s="265"/>
    </row>
    <row r="411" spans="2:5">
      <c r="B411" s="282">
        <v>31</v>
      </c>
      <c r="C411" s="551"/>
      <c r="D411" s="265"/>
      <c r="E411" s="265"/>
    </row>
    <row r="412" spans="2:5">
      <c r="B412" s="282">
        <v>32</v>
      </c>
      <c r="C412" s="551"/>
      <c r="D412" s="265"/>
      <c r="E412" s="265"/>
    </row>
    <row r="413" spans="2:5">
      <c r="B413" s="282">
        <v>33</v>
      </c>
      <c r="C413" s="551"/>
      <c r="D413" s="265"/>
      <c r="E413" s="265"/>
    </row>
    <row r="414" spans="2:5">
      <c r="B414" s="282">
        <v>34</v>
      </c>
      <c r="C414" s="551"/>
      <c r="D414" s="265"/>
      <c r="E414" s="265"/>
    </row>
    <row r="415" spans="2:5">
      <c r="B415" s="282">
        <v>35</v>
      </c>
      <c r="C415" s="551"/>
      <c r="D415" s="265"/>
      <c r="E415" s="265"/>
    </row>
    <row r="416" spans="2:5">
      <c r="B416" s="282">
        <v>36</v>
      </c>
      <c r="C416" s="551"/>
      <c r="D416" s="265"/>
      <c r="E416" s="265"/>
    </row>
    <row r="417" spans="2:5">
      <c r="B417" s="282">
        <v>37</v>
      </c>
      <c r="C417" s="551"/>
      <c r="D417" s="265"/>
      <c r="E417" s="265"/>
    </row>
    <row r="418" spans="2:5">
      <c r="B418" s="282">
        <v>38</v>
      </c>
      <c r="C418" s="551"/>
      <c r="D418" s="265"/>
      <c r="E418" s="265"/>
    </row>
    <row r="419" spans="2:5">
      <c r="B419" s="282">
        <v>39</v>
      </c>
      <c r="C419" s="551"/>
      <c r="D419" s="265"/>
      <c r="E419" s="265"/>
    </row>
    <row r="420" spans="2:5">
      <c r="B420" s="282">
        <v>40</v>
      </c>
      <c r="C420" s="551"/>
      <c r="D420" s="265"/>
      <c r="E420" s="265"/>
    </row>
    <row r="421" spans="2:5">
      <c r="B421" s="282">
        <v>41</v>
      </c>
      <c r="C421" s="551"/>
      <c r="D421" s="265"/>
      <c r="E421" s="265"/>
    </row>
    <row r="422" spans="2:5">
      <c r="B422" s="282">
        <v>42</v>
      </c>
      <c r="C422" s="551"/>
      <c r="D422" s="265"/>
      <c r="E422" s="265"/>
    </row>
    <row r="423" spans="2:5">
      <c r="B423" s="282">
        <v>43</v>
      </c>
      <c r="C423" s="551"/>
      <c r="D423" s="265"/>
      <c r="E423" s="265"/>
    </row>
    <row r="424" spans="2:5">
      <c r="B424" s="282">
        <v>44</v>
      </c>
      <c r="C424" s="551"/>
      <c r="D424" s="265"/>
      <c r="E424" s="265"/>
    </row>
    <row r="425" spans="2:5">
      <c r="B425" s="282">
        <v>45</v>
      </c>
      <c r="C425" s="551"/>
      <c r="D425" s="265"/>
      <c r="E425" s="265"/>
    </row>
    <row r="426" spans="2:5">
      <c r="B426" s="282">
        <v>46</v>
      </c>
      <c r="C426" s="551"/>
      <c r="D426" s="265"/>
      <c r="E426" s="265"/>
    </row>
    <row r="427" spans="2:5">
      <c r="B427" s="282">
        <v>47</v>
      </c>
      <c r="C427" s="551"/>
      <c r="D427" s="265"/>
      <c r="E427" s="265"/>
    </row>
    <row r="428" spans="2:5">
      <c r="B428" s="282">
        <v>48</v>
      </c>
      <c r="C428" s="551"/>
      <c r="D428" s="265"/>
      <c r="E428" s="265"/>
    </row>
    <row r="429" spans="2:5">
      <c r="B429" s="282">
        <v>49</v>
      </c>
      <c r="C429" s="551"/>
      <c r="D429" s="265"/>
      <c r="E429" s="265"/>
    </row>
    <row r="430" spans="2:5">
      <c r="B430" s="282">
        <v>50</v>
      </c>
      <c r="C430" s="551"/>
      <c r="D430" s="265"/>
      <c r="E430" s="265"/>
    </row>
    <row r="431" spans="2:5">
      <c r="B431" s="282">
        <v>51</v>
      </c>
      <c r="C431" s="551"/>
      <c r="D431" s="265"/>
      <c r="E431" s="265"/>
    </row>
    <row r="432" spans="2:5">
      <c r="B432" s="282">
        <v>52</v>
      </c>
      <c r="C432" s="551"/>
      <c r="D432" s="265"/>
      <c r="E432" s="265"/>
    </row>
    <row r="433" spans="2:5">
      <c r="B433" s="282">
        <v>53</v>
      </c>
      <c r="C433" s="551"/>
      <c r="D433" s="265"/>
      <c r="E433" s="265"/>
    </row>
    <row r="434" spans="2:5">
      <c r="B434" s="282">
        <v>54</v>
      </c>
      <c r="C434" s="551"/>
      <c r="D434" s="265"/>
      <c r="E434" s="265"/>
    </row>
    <row r="435" spans="2:5">
      <c r="B435" s="282">
        <v>55</v>
      </c>
      <c r="C435" s="551"/>
      <c r="D435" s="265"/>
      <c r="E435" s="265"/>
    </row>
    <row r="436" spans="2:5">
      <c r="B436" s="282">
        <v>56</v>
      </c>
      <c r="C436" s="551"/>
      <c r="D436" s="265"/>
      <c r="E436" s="265"/>
    </row>
    <row r="437" spans="2:5">
      <c r="B437" s="282">
        <v>57</v>
      </c>
      <c r="C437" s="551"/>
      <c r="D437" s="265"/>
      <c r="E437" s="265"/>
    </row>
    <row r="438" spans="2:5">
      <c r="B438" s="282">
        <v>58</v>
      </c>
      <c r="C438" s="551"/>
      <c r="D438" s="265"/>
      <c r="E438" s="265"/>
    </row>
    <row r="439" spans="2:5">
      <c r="B439" s="282">
        <v>59</v>
      </c>
      <c r="C439" s="551"/>
      <c r="D439" s="265"/>
      <c r="E439" s="265"/>
    </row>
    <row r="440" spans="2:5">
      <c r="B440" s="282">
        <v>60</v>
      </c>
      <c r="C440" s="551"/>
      <c r="D440" s="265"/>
      <c r="E440" s="265"/>
    </row>
    <row r="441" spans="2:5">
      <c r="B441" s="282">
        <v>61</v>
      </c>
      <c r="C441" s="551"/>
      <c r="D441" s="265"/>
      <c r="E441" s="265"/>
    </row>
    <row r="442" spans="2:5">
      <c r="B442" s="282">
        <v>62</v>
      </c>
      <c r="C442" s="551"/>
      <c r="D442" s="265"/>
      <c r="E442" s="265"/>
    </row>
    <row r="443" spans="2:5">
      <c r="B443" s="282">
        <v>63</v>
      </c>
      <c r="C443" s="551"/>
      <c r="D443" s="265"/>
      <c r="E443" s="265"/>
    </row>
    <row r="444" spans="2:5">
      <c r="B444" s="282">
        <v>64</v>
      </c>
      <c r="C444" s="551"/>
      <c r="D444" s="265"/>
      <c r="E444" s="265"/>
    </row>
    <row r="445" spans="2:5">
      <c r="B445" s="282">
        <v>65</v>
      </c>
      <c r="C445" s="551"/>
      <c r="D445" s="265"/>
      <c r="E445" s="265"/>
    </row>
    <row r="446" spans="2:5">
      <c r="B446" s="282">
        <v>66</v>
      </c>
      <c r="C446" s="551"/>
      <c r="D446" s="265"/>
      <c r="E446" s="265"/>
    </row>
    <row r="447" spans="2:5">
      <c r="B447" s="282">
        <v>67</v>
      </c>
      <c r="C447" s="551"/>
      <c r="D447" s="265"/>
      <c r="E447" s="265"/>
    </row>
    <row r="448" spans="2:5">
      <c r="B448" s="282">
        <v>68</v>
      </c>
      <c r="C448" s="551"/>
      <c r="D448" s="265"/>
      <c r="E448" s="265"/>
    </row>
    <row r="449" spans="2:5">
      <c r="B449" s="282">
        <v>69</v>
      </c>
      <c r="C449" s="551"/>
      <c r="D449" s="265"/>
      <c r="E449" s="265"/>
    </row>
    <row r="450" spans="2:5">
      <c r="B450" s="282">
        <v>70</v>
      </c>
      <c r="C450" s="551"/>
      <c r="D450" s="265"/>
      <c r="E450" s="265"/>
    </row>
    <row r="451" spans="2:5">
      <c r="B451" s="282">
        <v>71</v>
      </c>
      <c r="C451" s="551"/>
      <c r="D451" s="265"/>
      <c r="E451" s="265"/>
    </row>
    <row r="452" spans="2:5">
      <c r="B452" s="282">
        <v>72</v>
      </c>
      <c r="C452" s="551"/>
      <c r="D452" s="265"/>
      <c r="E452" s="265"/>
    </row>
    <row r="453" spans="2:5">
      <c r="B453" s="282">
        <v>73</v>
      </c>
      <c r="C453" s="551"/>
      <c r="D453" s="265"/>
      <c r="E453" s="265"/>
    </row>
    <row r="454" spans="2:5">
      <c r="B454" s="282">
        <v>74</v>
      </c>
      <c r="C454" s="551"/>
      <c r="D454" s="265"/>
      <c r="E454" s="265"/>
    </row>
    <row r="455" spans="2:5">
      <c r="B455" s="282">
        <v>75</v>
      </c>
      <c r="C455" s="551"/>
      <c r="D455" s="265"/>
      <c r="E455" s="265"/>
    </row>
    <row r="456" spans="2:5">
      <c r="B456" s="282">
        <v>76</v>
      </c>
      <c r="C456" s="551"/>
      <c r="D456" s="265"/>
      <c r="E456" s="265"/>
    </row>
    <row r="457" spans="2:5">
      <c r="B457" s="282">
        <v>77</v>
      </c>
      <c r="C457" s="551"/>
      <c r="D457" s="265"/>
      <c r="E457" s="265"/>
    </row>
    <row r="458" spans="2:5">
      <c r="B458" s="282">
        <v>78</v>
      </c>
      <c r="C458" s="551"/>
      <c r="D458" s="265"/>
      <c r="E458" s="265"/>
    </row>
    <row r="459" spans="2:5">
      <c r="B459" s="282">
        <v>79</v>
      </c>
      <c r="C459" s="551"/>
      <c r="D459" s="265"/>
      <c r="E459" s="265"/>
    </row>
    <row r="460" spans="2:5">
      <c r="B460" s="282">
        <v>80</v>
      </c>
      <c r="C460" s="551"/>
      <c r="D460" s="265"/>
      <c r="E460" s="265"/>
    </row>
    <row r="461" spans="2:5">
      <c r="B461" s="282">
        <v>81</v>
      </c>
      <c r="C461" s="551"/>
      <c r="D461" s="265"/>
      <c r="E461" s="265"/>
    </row>
    <row r="462" spans="2:5">
      <c r="B462" s="282">
        <v>82</v>
      </c>
      <c r="C462" s="551"/>
      <c r="D462" s="265"/>
      <c r="E462" s="265"/>
    </row>
    <row r="463" spans="2:5">
      <c r="B463" s="282">
        <v>83</v>
      </c>
      <c r="C463" s="551"/>
      <c r="D463" s="265"/>
      <c r="E463" s="265"/>
    </row>
    <row r="464" spans="2:5">
      <c r="B464" s="282">
        <v>84</v>
      </c>
      <c r="C464" s="551"/>
      <c r="D464" s="265"/>
      <c r="E464" s="265"/>
    </row>
    <row r="465" spans="2:5">
      <c r="B465" s="282">
        <v>85</v>
      </c>
      <c r="C465" s="551"/>
      <c r="D465" s="265"/>
      <c r="E465" s="265"/>
    </row>
    <row r="466" spans="2:5">
      <c r="B466" s="282">
        <v>86</v>
      </c>
      <c r="C466" s="551"/>
      <c r="D466" s="265"/>
      <c r="E466" s="265"/>
    </row>
    <row r="467" spans="2:5">
      <c r="B467" s="282">
        <v>87</v>
      </c>
      <c r="C467" s="551"/>
      <c r="D467" s="265"/>
      <c r="E467" s="265"/>
    </row>
    <row r="468" spans="2:5">
      <c r="B468" s="282">
        <v>88</v>
      </c>
      <c r="C468" s="551"/>
      <c r="D468" s="265"/>
      <c r="E468" s="265"/>
    </row>
    <row r="469" spans="2:5">
      <c r="B469" s="282">
        <v>89</v>
      </c>
      <c r="C469" s="551"/>
      <c r="D469" s="265"/>
      <c r="E469" s="265"/>
    </row>
    <row r="470" spans="2:5">
      <c r="B470" s="282">
        <v>90</v>
      </c>
      <c r="C470" s="551"/>
      <c r="D470" s="265"/>
      <c r="E470" s="265"/>
    </row>
    <row r="471" spans="2:5">
      <c r="B471" s="282">
        <v>91</v>
      </c>
      <c r="C471" s="551"/>
      <c r="D471" s="265"/>
      <c r="E471" s="265"/>
    </row>
    <row r="472" spans="2:5">
      <c r="B472" s="282">
        <v>92</v>
      </c>
      <c r="C472" s="551"/>
      <c r="D472" s="265"/>
      <c r="E472" s="265"/>
    </row>
    <row r="473" spans="2:5">
      <c r="B473" s="282">
        <v>93</v>
      </c>
      <c r="C473" s="551"/>
      <c r="D473" s="265"/>
      <c r="E473" s="265"/>
    </row>
    <row r="474" spans="2:5">
      <c r="B474" s="282">
        <v>94</v>
      </c>
      <c r="C474" s="551"/>
      <c r="D474" s="265"/>
      <c r="E474" s="265"/>
    </row>
    <row r="475" spans="2:5">
      <c r="B475" s="282">
        <v>95</v>
      </c>
      <c r="C475" s="551"/>
      <c r="D475" s="265"/>
      <c r="E475" s="265"/>
    </row>
    <row r="476" spans="2:5">
      <c r="B476" s="282">
        <v>96</v>
      </c>
      <c r="C476" s="551"/>
      <c r="D476" s="265"/>
      <c r="E476" s="265"/>
    </row>
    <row r="477" spans="2:5">
      <c r="B477" s="282">
        <v>97</v>
      </c>
      <c r="C477" s="551"/>
      <c r="D477" s="265"/>
      <c r="E477" s="265" t="s">
        <v>643</v>
      </c>
    </row>
    <row r="478" spans="2:5" ht="15.75" thickBot="1">
      <c r="B478" s="288">
        <v>98</v>
      </c>
      <c r="C478" s="665"/>
      <c r="D478" s="265"/>
      <c r="E478" s="265">
        <f>SUM(C330:C478)</f>
        <v>0</v>
      </c>
    </row>
    <row r="479" spans="2:5">
      <c r="B479" s="232"/>
      <c r="C479" s="232"/>
    </row>
    <row r="480" spans="2:5">
      <c r="B480" s="232"/>
      <c r="C480" s="232"/>
    </row>
    <row r="481" spans="2:26">
      <c r="B481" s="232"/>
      <c r="C481" s="232"/>
    </row>
    <row r="482" spans="2:26">
      <c r="B482" s="232"/>
      <c r="C482" s="232"/>
    </row>
    <row r="490" spans="2:26" ht="15.75">
      <c r="B490" s="556"/>
      <c r="C490" s="265"/>
      <c r="D490" s="265"/>
      <c r="E490" s="265"/>
      <c r="F490" s="265"/>
      <c r="G490" s="265"/>
      <c r="H490" s="265"/>
      <c r="I490" s="265"/>
      <c r="J490" s="265"/>
      <c r="K490" s="265"/>
      <c r="L490" s="265"/>
      <c r="M490" s="265"/>
      <c r="N490" s="265"/>
      <c r="O490" s="265"/>
    </row>
    <row r="491" spans="2:26">
      <c r="B491" s="265"/>
      <c r="C491" s="265"/>
      <c r="D491" s="265"/>
      <c r="E491" s="265"/>
      <c r="F491" s="265"/>
      <c r="G491" s="265"/>
      <c r="H491" s="265"/>
      <c r="I491" s="265"/>
      <c r="J491" s="265"/>
      <c r="K491" s="265"/>
      <c r="L491" s="265"/>
      <c r="M491" s="265"/>
      <c r="N491" s="265"/>
      <c r="O491" s="265"/>
    </row>
    <row r="492" spans="2:26" ht="15.75">
      <c r="B492" s="556"/>
      <c r="C492" s="265"/>
      <c r="D492" s="265"/>
      <c r="E492" s="265"/>
      <c r="F492" s="265"/>
      <c r="G492" s="265"/>
      <c r="H492" s="265"/>
      <c r="I492" s="265"/>
      <c r="J492" s="265"/>
      <c r="K492" s="265"/>
      <c r="L492" s="265"/>
      <c r="M492" s="265"/>
      <c r="N492" s="265"/>
      <c r="O492" s="265"/>
      <c r="P492" s="233"/>
      <c r="Q492" s="233"/>
      <c r="R492" s="233"/>
      <c r="S492" s="233"/>
      <c r="T492" s="233"/>
      <c r="U492" s="233"/>
      <c r="V492" s="233"/>
      <c r="W492" s="233"/>
      <c r="X492" s="233"/>
      <c r="Y492" s="233"/>
      <c r="Z492" s="233"/>
    </row>
    <row r="493" spans="2:26">
      <c r="B493" s="265"/>
      <c r="C493" s="265"/>
      <c r="D493" s="265"/>
      <c r="E493" s="265"/>
      <c r="F493" s="265"/>
      <c r="G493" s="265"/>
      <c r="H493" s="265"/>
      <c r="I493" s="265"/>
      <c r="J493" s="265"/>
      <c r="K493" s="265"/>
      <c r="L493" s="265"/>
      <c r="M493" s="265"/>
      <c r="N493" s="265"/>
      <c r="O493" s="265"/>
      <c r="P493" s="233"/>
      <c r="Q493" s="233"/>
      <c r="R493" s="233"/>
      <c r="S493" s="233"/>
      <c r="T493" s="233"/>
      <c r="U493" s="233"/>
      <c r="V493" s="233"/>
      <c r="W493" s="233"/>
      <c r="X493" s="233"/>
      <c r="Y493" s="233"/>
      <c r="Z493" s="233"/>
    </row>
    <row r="494" spans="2:26">
      <c r="B494" s="265"/>
      <c r="C494" s="265"/>
      <c r="D494" s="265"/>
      <c r="E494" s="265"/>
      <c r="F494" s="265"/>
      <c r="G494" s="265"/>
      <c r="H494" s="265"/>
      <c r="I494" s="265"/>
      <c r="J494" s="265"/>
      <c r="K494" s="265"/>
      <c r="L494" s="265"/>
      <c r="M494" s="265"/>
      <c r="N494" s="265"/>
      <c r="O494" s="265"/>
      <c r="P494" s="233"/>
      <c r="Q494" s="233"/>
      <c r="R494" s="233"/>
      <c r="S494" s="233"/>
      <c r="T494" s="233"/>
      <c r="U494" s="233"/>
      <c r="V494" s="233"/>
      <c r="W494" s="233"/>
      <c r="X494" s="233"/>
      <c r="Y494" s="233"/>
      <c r="Z494" s="233"/>
    </row>
    <row r="495" spans="2:26" ht="15.75">
      <c r="B495" s="556"/>
      <c r="C495" s="265"/>
      <c r="D495" s="265"/>
      <c r="E495" s="265"/>
      <c r="F495" s="265"/>
      <c r="G495" s="265"/>
      <c r="H495" s="265"/>
      <c r="I495" s="265"/>
      <c r="J495" s="265"/>
      <c r="K495" s="265"/>
      <c r="L495" s="265"/>
      <c r="M495" s="265"/>
      <c r="N495" s="265"/>
      <c r="O495" s="265"/>
      <c r="P495" s="233"/>
      <c r="Q495" s="233"/>
      <c r="R495" s="233"/>
      <c r="S495" s="233"/>
      <c r="T495" s="233"/>
      <c r="U495" s="233"/>
      <c r="V495" s="233"/>
      <c r="W495" s="233"/>
      <c r="X495" s="233"/>
      <c r="Y495" s="233"/>
      <c r="Z495" s="233"/>
    </row>
    <row r="496" spans="2:26">
      <c r="B496" s="265"/>
      <c r="C496" s="265"/>
      <c r="D496" s="265"/>
      <c r="E496" s="265"/>
      <c r="F496" s="265"/>
      <c r="G496" s="265"/>
      <c r="H496" s="265"/>
      <c r="I496" s="265"/>
      <c r="K496" s="687"/>
      <c r="M496" s="265"/>
      <c r="N496" s="265"/>
      <c r="O496" s="265"/>
      <c r="P496" s="233"/>
      <c r="Q496" s="233"/>
      <c r="R496" s="233"/>
      <c r="S496" s="233"/>
      <c r="T496" s="233"/>
      <c r="U496" s="233"/>
      <c r="V496" s="233"/>
      <c r="W496" s="233"/>
      <c r="X496" s="233"/>
      <c r="Y496" s="233"/>
      <c r="Z496" s="233"/>
    </row>
    <row r="497" spans="2:26">
      <c r="B497" s="265"/>
      <c r="C497" s="265"/>
      <c r="D497" s="265"/>
      <c r="E497" s="265"/>
      <c r="F497" s="265"/>
      <c r="G497" s="265"/>
      <c r="H497" s="265"/>
      <c r="J497" s="265"/>
      <c r="K497" s="697"/>
      <c r="M497" s="265"/>
      <c r="N497" s="265"/>
      <c r="O497" s="265"/>
      <c r="P497" s="233"/>
      <c r="Q497" s="233"/>
      <c r="R497" s="233"/>
      <c r="S497" s="233"/>
      <c r="T497" s="233"/>
      <c r="U497" s="233"/>
      <c r="V497" s="233"/>
      <c r="W497" s="233"/>
      <c r="X497" s="233"/>
      <c r="Y497" s="233"/>
      <c r="Z497" s="233"/>
    </row>
    <row r="498" spans="2:26" ht="15.75">
      <c r="B498" s="556"/>
      <c r="C498" s="817"/>
      <c r="D498" s="556"/>
      <c r="E498" s="556"/>
      <c r="F498" s="556"/>
      <c r="G498" s="556"/>
      <c r="H498" s="556"/>
      <c r="I498" s="265"/>
      <c r="J498" s="265"/>
      <c r="K498" s="556"/>
      <c r="L498" s="556"/>
      <c r="M498" s="556"/>
      <c r="N498" s="556"/>
      <c r="O498" s="556"/>
      <c r="P498" s="135"/>
      <c r="Q498" s="135"/>
      <c r="R498" s="135"/>
      <c r="S498" s="47"/>
      <c r="T498" s="47"/>
    </row>
    <row r="499" spans="2:26" ht="15.75">
      <c r="B499" s="265"/>
      <c r="C499" s="265"/>
      <c r="D499" s="265"/>
      <c r="E499" s="265"/>
      <c r="F499" s="265"/>
      <c r="G499" s="265"/>
      <c r="H499" s="265"/>
      <c r="I499" s="556"/>
      <c r="J499" s="817"/>
      <c r="K499" s="265"/>
      <c r="L499" s="556"/>
      <c r="M499" s="817"/>
      <c r="N499" s="265"/>
      <c r="O499" s="265"/>
      <c r="R499" s="147"/>
    </row>
    <row r="500" spans="2:26">
      <c r="B500" s="265"/>
      <c r="C500" s="539"/>
      <c r="D500" s="539"/>
      <c r="E500" s="539"/>
      <c r="F500" s="539"/>
      <c r="G500" s="539"/>
      <c r="H500" s="539"/>
      <c r="I500" s="265"/>
      <c r="J500" s="539"/>
      <c r="K500" s="539"/>
      <c r="L500" s="265"/>
      <c r="M500" s="539"/>
      <c r="N500" s="265"/>
      <c r="O500" s="265"/>
      <c r="S500" s="285"/>
      <c r="T500" s="285"/>
      <c r="U500" s="285"/>
      <c r="V500" s="285"/>
    </row>
    <row r="501" spans="2:26">
      <c r="B501" s="265"/>
      <c r="C501" s="866"/>
      <c r="D501" s="539"/>
      <c r="E501" s="539"/>
      <c r="F501" s="539"/>
      <c r="G501" s="539"/>
      <c r="H501" s="539"/>
      <c r="I501" s="265"/>
      <c r="J501" s="866"/>
      <c r="K501" s="539"/>
      <c r="L501" s="265"/>
      <c r="M501" s="866"/>
      <c r="N501" s="265"/>
      <c r="O501" s="265"/>
      <c r="R501" s="147"/>
      <c r="S501" s="235"/>
      <c r="T501" s="235"/>
      <c r="U501" s="285"/>
      <c r="V501" s="285"/>
    </row>
    <row r="502" spans="2:26">
      <c r="B502" s="265"/>
      <c r="C502" s="866"/>
      <c r="D502" s="539"/>
      <c r="E502" s="539"/>
      <c r="F502" s="539"/>
      <c r="G502" s="539"/>
      <c r="H502" s="539"/>
      <c r="I502" s="265"/>
      <c r="J502" s="866"/>
      <c r="K502" s="539"/>
      <c r="L502" s="539"/>
      <c r="M502" s="539"/>
      <c r="N502" s="265"/>
      <c r="O502" s="265"/>
      <c r="R502" s="147"/>
      <c r="S502" s="235"/>
      <c r="T502" s="235"/>
      <c r="U502" s="285"/>
      <c r="V502" s="285"/>
    </row>
    <row r="503" spans="2:26">
      <c r="B503" s="265"/>
      <c r="C503" s="866"/>
      <c r="D503" s="539"/>
      <c r="E503" s="539"/>
      <c r="F503" s="539"/>
      <c r="G503" s="539"/>
      <c r="H503" s="539"/>
      <c r="I503" s="265"/>
      <c r="J503" s="866"/>
      <c r="K503" s="539"/>
      <c r="L503" s="539"/>
      <c r="M503" s="539"/>
      <c r="N503" s="265"/>
      <c r="O503" s="265"/>
      <c r="R503" s="147"/>
      <c r="S503" s="235"/>
      <c r="T503" s="235"/>
      <c r="U503" s="285"/>
      <c r="V503" s="285"/>
    </row>
    <row r="504" spans="2:26">
      <c r="B504" s="265"/>
      <c r="C504" s="866"/>
      <c r="D504" s="539"/>
      <c r="E504" s="539"/>
      <c r="F504" s="539"/>
      <c r="G504" s="539"/>
      <c r="H504" s="539"/>
      <c r="I504" s="265"/>
      <c r="J504" s="866"/>
      <c r="K504" s="539"/>
      <c r="L504" s="539"/>
      <c r="M504" s="539"/>
      <c r="N504" s="265"/>
      <c r="O504" s="265"/>
      <c r="R504" s="147"/>
      <c r="S504" s="235"/>
      <c r="T504" s="235"/>
      <c r="U504" s="285"/>
      <c r="V504" s="285"/>
    </row>
    <row r="505" spans="2:26">
      <c r="B505" s="265"/>
      <c r="C505" s="866"/>
      <c r="D505" s="539"/>
      <c r="E505" s="539"/>
      <c r="F505" s="539"/>
      <c r="G505" s="539"/>
      <c r="H505" s="539"/>
      <c r="I505" s="265"/>
      <c r="J505" s="866"/>
      <c r="K505" s="539"/>
      <c r="L505" s="539"/>
      <c r="M505" s="539"/>
      <c r="N505" s="265"/>
      <c r="O505" s="265"/>
      <c r="R505" s="147"/>
      <c r="S505" s="235"/>
      <c r="T505" s="235"/>
      <c r="U505" s="285"/>
      <c r="V505" s="285"/>
    </row>
    <row r="506" spans="2:26">
      <c r="B506" s="265"/>
      <c r="C506" s="866"/>
      <c r="D506" s="539"/>
      <c r="E506" s="539"/>
      <c r="F506" s="539"/>
      <c r="G506" s="539"/>
      <c r="H506" s="539"/>
      <c r="I506" s="265"/>
      <c r="J506" s="866"/>
      <c r="K506" s="539"/>
      <c r="L506" s="539"/>
      <c r="M506" s="539"/>
      <c r="N506" s="265"/>
      <c r="O506" s="265"/>
      <c r="R506" s="147"/>
      <c r="S506" s="235"/>
      <c r="T506" s="235"/>
      <c r="U506" s="285"/>
      <c r="V506" s="285"/>
    </row>
    <row r="507" spans="2:26">
      <c r="B507" s="265"/>
      <c r="C507" s="866"/>
      <c r="D507" s="539"/>
      <c r="E507" s="539"/>
      <c r="F507" s="539"/>
      <c r="G507" s="539"/>
      <c r="H507" s="539"/>
      <c r="I507" s="265"/>
      <c r="J507" s="866"/>
      <c r="K507" s="539"/>
      <c r="L507" s="539"/>
      <c r="M507" s="539"/>
      <c r="N507" s="265"/>
      <c r="O507" s="265"/>
      <c r="R507" s="147"/>
      <c r="S507" s="235"/>
      <c r="T507" s="235"/>
      <c r="U507" s="285"/>
      <c r="V507" s="285"/>
    </row>
    <row r="508" spans="2:26">
      <c r="B508" s="265"/>
      <c r="C508" s="539"/>
      <c r="D508" s="539"/>
      <c r="E508" s="539"/>
      <c r="F508" s="539"/>
      <c r="G508" s="539"/>
      <c r="H508" s="539"/>
      <c r="I508" s="265"/>
      <c r="J508" s="539"/>
      <c r="K508" s="539"/>
      <c r="L508" s="539"/>
      <c r="M508" s="539"/>
      <c r="N508" s="265"/>
      <c r="O508" s="265"/>
      <c r="R508" s="147"/>
      <c r="S508" s="285"/>
      <c r="T508" s="285"/>
      <c r="U508" s="285"/>
      <c r="V508" s="285"/>
    </row>
    <row r="509" spans="2:26">
      <c r="B509" s="265"/>
      <c r="C509" s="539"/>
      <c r="D509" s="539"/>
      <c r="E509" s="539"/>
      <c r="F509" s="539"/>
      <c r="G509" s="539"/>
      <c r="H509" s="539"/>
      <c r="I509" s="265"/>
      <c r="J509" s="539"/>
      <c r="K509" s="539"/>
      <c r="L509" s="539"/>
      <c r="M509" s="539"/>
      <c r="N509" s="265"/>
      <c r="O509" s="265"/>
      <c r="R509" s="147"/>
      <c r="S509" s="285"/>
      <c r="T509" s="285"/>
      <c r="U509" s="285"/>
      <c r="V509" s="285"/>
    </row>
    <row r="510" spans="2:26">
      <c r="B510" s="265"/>
      <c r="C510" s="539"/>
      <c r="D510" s="539"/>
      <c r="E510" s="539"/>
      <c r="F510" s="539"/>
      <c r="G510" s="539"/>
      <c r="H510" s="539"/>
      <c r="I510" s="265"/>
      <c r="J510" s="539"/>
      <c r="K510" s="539"/>
      <c r="L510" s="539"/>
      <c r="M510" s="539"/>
      <c r="N510" s="539"/>
      <c r="O510" s="265"/>
      <c r="S510" s="285"/>
      <c r="T510" s="285"/>
      <c r="U510" s="520"/>
      <c r="V510" s="51"/>
    </row>
    <row r="511" spans="2:26">
      <c r="B511" s="265"/>
      <c r="C511" s="866"/>
      <c r="D511" s="234"/>
      <c r="E511" s="234"/>
      <c r="F511" s="234"/>
      <c r="G511" s="539"/>
      <c r="H511" s="539"/>
      <c r="I511" s="265"/>
      <c r="J511" s="539"/>
      <c r="K511" s="539"/>
      <c r="L511" s="539"/>
      <c r="M511" s="539"/>
      <c r="N511" s="265"/>
      <c r="O511" s="265"/>
      <c r="R511" s="147"/>
      <c r="S511" s="235"/>
      <c r="T511" s="235"/>
      <c r="U511" s="235"/>
      <c r="V511" s="235"/>
    </row>
    <row r="512" spans="2:26">
      <c r="B512" s="265"/>
      <c r="C512" s="866"/>
      <c r="D512" s="234"/>
      <c r="E512" s="234"/>
      <c r="F512" s="234"/>
      <c r="G512" s="539"/>
      <c r="H512" s="539"/>
      <c r="I512" s="265"/>
      <c r="J512" s="539"/>
      <c r="K512" s="539"/>
      <c r="L512" s="539"/>
      <c r="M512" s="539"/>
      <c r="N512" s="265"/>
      <c r="O512" s="265"/>
      <c r="R512" s="147"/>
      <c r="S512" s="235"/>
      <c r="T512" s="235"/>
      <c r="U512" s="235"/>
      <c r="V512" s="235"/>
    </row>
    <row r="513" spans="2:22">
      <c r="B513" s="265"/>
      <c r="C513" s="866"/>
      <c r="D513" s="234"/>
      <c r="E513" s="234"/>
      <c r="F513" s="234"/>
      <c r="G513" s="539"/>
      <c r="H513" s="539"/>
      <c r="I513" s="265"/>
      <c r="J513" s="539"/>
      <c r="K513" s="539"/>
      <c r="L513" s="539"/>
      <c r="M513" s="539"/>
      <c r="N513" s="265"/>
      <c r="O513" s="265"/>
      <c r="R513" s="147"/>
      <c r="S513" s="235"/>
      <c r="T513" s="235"/>
      <c r="U513" s="235"/>
      <c r="V513" s="235"/>
    </row>
    <row r="514" spans="2:22">
      <c r="B514" s="265"/>
      <c r="C514" s="866"/>
      <c r="D514" s="234"/>
      <c r="E514" s="234"/>
      <c r="F514" s="234"/>
      <c r="G514" s="539"/>
      <c r="H514" s="539"/>
      <c r="I514" s="265"/>
      <c r="J514" s="539"/>
      <c r="K514" s="539"/>
      <c r="L514" s="539"/>
      <c r="M514" s="539"/>
      <c r="N514" s="265"/>
      <c r="O514" s="265"/>
      <c r="R514" s="147"/>
      <c r="S514" s="235"/>
      <c r="T514" s="235"/>
      <c r="U514" s="235"/>
      <c r="V514" s="235"/>
    </row>
    <row r="515" spans="2:22">
      <c r="B515" s="265"/>
      <c r="C515" s="866"/>
      <c r="D515" s="234"/>
      <c r="E515" s="234"/>
      <c r="F515" s="234"/>
      <c r="G515" s="539"/>
      <c r="H515" s="539"/>
      <c r="I515" s="265"/>
      <c r="J515" s="539"/>
      <c r="K515" s="539"/>
      <c r="L515" s="539"/>
      <c r="M515" s="539"/>
      <c r="N515" s="265"/>
      <c r="O515" s="265"/>
      <c r="R515" s="147"/>
      <c r="S515" s="235"/>
      <c r="T515" s="235"/>
      <c r="U515" s="235"/>
      <c r="V515" s="235"/>
    </row>
    <row r="516" spans="2:22">
      <c r="B516" s="265"/>
      <c r="C516" s="866"/>
      <c r="D516" s="234"/>
      <c r="E516" s="234"/>
      <c r="F516" s="234"/>
      <c r="G516" s="539"/>
      <c r="H516" s="539"/>
      <c r="I516" s="265"/>
      <c r="J516" s="539"/>
      <c r="K516" s="539"/>
      <c r="L516" s="539"/>
      <c r="M516" s="539"/>
      <c r="N516" s="265"/>
      <c r="O516" s="265"/>
      <c r="R516" s="147"/>
      <c r="S516" s="235"/>
      <c r="T516" s="235"/>
      <c r="U516" s="235"/>
      <c r="V516" s="235"/>
    </row>
    <row r="517" spans="2:22">
      <c r="B517" s="265"/>
      <c r="C517" s="866"/>
      <c r="D517" s="234"/>
      <c r="E517" s="234"/>
      <c r="F517" s="234"/>
      <c r="G517" s="539"/>
      <c r="H517" s="539"/>
      <c r="I517" s="265"/>
      <c r="J517" s="539"/>
      <c r="K517" s="539"/>
      <c r="L517" s="539"/>
      <c r="M517" s="539"/>
      <c r="N517" s="265"/>
      <c r="O517" s="265"/>
      <c r="R517" s="147"/>
      <c r="S517" s="235"/>
      <c r="T517" s="235"/>
      <c r="U517" s="235"/>
      <c r="V517" s="235"/>
    </row>
    <row r="518" spans="2:22">
      <c r="B518" s="265"/>
      <c r="C518" s="539"/>
      <c r="D518" s="539"/>
      <c r="E518" s="539"/>
      <c r="F518" s="539"/>
      <c r="G518" s="539"/>
      <c r="H518" s="539"/>
      <c r="I518" s="265"/>
      <c r="J518" s="539"/>
      <c r="K518" s="539"/>
      <c r="L518" s="539"/>
      <c r="M518" s="539"/>
      <c r="N518" s="265"/>
      <c r="O518" s="265"/>
      <c r="S518" s="285"/>
      <c r="T518" s="285"/>
      <c r="U518" s="285"/>
      <c r="V518" s="285"/>
    </row>
    <row r="519" spans="2:22">
      <c r="B519" s="265"/>
      <c r="C519" s="539"/>
      <c r="D519" s="539"/>
      <c r="E519" s="539"/>
      <c r="F519" s="539"/>
      <c r="G519" s="539"/>
      <c r="H519" s="539"/>
      <c r="I519" s="265"/>
      <c r="J519" s="539"/>
      <c r="K519" s="539"/>
      <c r="L519" s="539"/>
      <c r="M519" s="539"/>
      <c r="N519" s="265"/>
      <c r="O519" s="265"/>
      <c r="R519" s="147"/>
      <c r="S519" s="285"/>
      <c r="T519" s="285"/>
      <c r="U519" s="285"/>
      <c r="V519" s="285"/>
    </row>
    <row r="520" spans="2:22">
      <c r="B520" s="265"/>
      <c r="C520" s="539"/>
      <c r="D520" s="539"/>
      <c r="E520" s="539"/>
      <c r="F520" s="539"/>
      <c r="G520" s="539"/>
      <c r="H520" s="539"/>
      <c r="I520" s="265"/>
      <c r="J520" s="539"/>
      <c r="K520" s="539"/>
      <c r="L520" s="539"/>
      <c r="M520" s="539"/>
      <c r="N520" s="539"/>
      <c r="O520" s="265"/>
      <c r="S520" s="285"/>
      <c r="T520" s="285"/>
      <c r="U520" s="520"/>
      <c r="V520" s="51"/>
    </row>
    <row r="521" spans="2:22">
      <c r="B521" s="265"/>
      <c r="C521" s="866"/>
      <c r="D521" s="234"/>
      <c r="E521" s="234"/>
      <c r="F521" s="234"/>
      <c r="G521" s="265"/>
      <c r="H521" s="265"/>
      <c r="I521" s="265"/>
      <c r="J521" s="265"/>
      <c r="K521" s="265"/>
      <c r="L521" s="265"/>
      <c r="M521" s="265"/>
      <c r="N521" s="265"/>
      <c r="O521" s="265"/>
      <c r="R521" s="147"/>
      <c r="S521" s="233"/>
      <c r="T521" s="233"/>
      <c r="U521" s="233"/>
      <c r="V521" s="233"/>
    </row>
    <row r="522" spans="2:22">
      <c r="B522" s="265"/>
      <c r="C522" s="866"/>
      <c r="D522" s="234"/>
      <c r="E522" s="234"/>
      <c r="F522" s="234"/>
      <c r="G522" s="265"/>
      <c r="H522" s="265"/>
      <c r="I522" s="265"/>
      <c r="J522" s="265"/>
      <c r="K522" s="265"/>
      <c r="L522" s="265"/>
      <c r="M522" s="265"/>
      <c r="N522" s="265"/>
      <c r="O522" s="265"/>
      <c r="R522" s="147"/>
      <c r="S522" s="233"/>
      <c r="T522" s="233"/>
      <c r="U522" s="233"/>
      <c r="V522" s="233"/>
    </row>
    <row r="523" spans="2:22">
      <c r="B523" s="265"/>
      <c r="C523" s="866"/>
      <c r="D523" s="234"/>
      <c r="E523" s="234"/>
      <c r="F523" s="234"/>
      <c r="G523" s="265"/>
      <c r="H523" s="265"/>
      <c r="I523" s="265"/>
      <c r="J523" s="265"/>
      <c r="K523" s="265"/>
      <c r="L523" s="265"/>
      <c r="M523" s="265"/>
      <c r="N523" s="265"/>
      <c r="O523" s="265"/>
      <c r="R523" s="147"/>
      <c r="S523" s="233"/>
      <c r="T523" s="233"/>
      <c r="U523" s="233"/>
      <c r="V523" s="233"/>
    </row>
    <row r="524" spans="2:22">
      <c r="B524" s="265"/>
      <c r="C524" s="866"/>
      <c r="D524" s="234"/>
      <c r="E524" s="234"/>
      <c r="F524" s="234"/>
      <c r="G524" s="265"/>
      <c r="H524" s="265"/>
      <c r="I524" s="265"/>
      <c r="J524" s="265"/>
      <c r="K524" s="265"/>
      <c r="L524" s="265"/>
      <c r="M524" s="265"/>
      <c r="N524" s="265"/>
      <c r="O524" s="265"/>
      <c r="R524" s="147"/>
      <c r="S524" s="233"/>
      <c r="T524" s="233"/>
      <c r="U524" s="233"/>
      <c r="V524" s="233"/>
    </row>
    <row r="525" spans="2:22">
      <c r="B525" s="265"/>
      <c r="C525" s="866"/>
      <c r="D525" s="234"/>
      <c r="E525" s="234"/>
      <c r="F525" s="234"/>
      <c r="G525" s="265"/>
      <c r="H525" s="265"/>
      <c r="I525" s="265"/>
      <c r="J525" s="265"/>
      <c r="K525" s="265"/>
      <c r="L525" s="265"/>
      <c r="M525" s="265"/>
      <c r="N525" s="265"/>
      <c r="O525" s="265"/>
      <c r="R525" s="147"/>
      <c r="S525" s="233"/>
      <c r="T525" s="233"/>
      <c r="U525" s="233"/>
      <c r="V525" s="233"/>
    </row>
    <row r="526" spans="2:22">
      <c r="B526" s="265"/>
      <c r="C526" s="866"/>
      <c r="D526" s="234"/>
      <c r="E526" s="234"/>
      <c r="F526" s="234"/>
      <c r="G526" s="265"/>
      <c r="H526" s="265"/>
      <c r="I526" s="265"/>
      <c r="J526" s="265"/>
      <c r="K526" s="265"/>
      <c r="L526" s="265"/>
      <c r="M526" s="265"/>
      <c r="N526" s="265"/>
      <c r="O526" s="265"/>
      <c r="R526" s="147"/>
      <c r="S526" s="233"/>
      <c r="T526" s="233"/>
      <c r="U526" s="233"/>
      <c r="V526" s="233"/>
    </row>
    <row r="527" spans="2:22">
      <c r="B527" s="265"/>
      <c r="C527" s="866"/>
      <c r="D527" s="234"/>
      <c r="E527" s="234"/>
      <c r="F527" s="234"/>
      <c r="G527" s="265"/>
      <c r="H527" s="265"/>
      <c r="I527" s="265"/>
      <c r="J527" s="265"/>
      <c r="K527" s="265"/>
      <c r="L527" s="265"/>
      <c r="M527" s="265"/>
      <c r="N527" s="265"/>
      <c r="O527" s="265"/>
      <c r="R527" s="147"/>
      <c r="S527" s="233"/>
      <c r="T527" s="233"/>
      <c r="U527" s="233"/>
      <c r="V527" s="233"/>
    </row>
    <row r="528" spans="2:22">
      <c r="B528" s="265"/>
      <c r="C528" s="265"/>
      <c r="D528" s="265"/>
      <c r="E528" s="265"/>
      <c r="F528" s="265"/>
      <c r="G528" s="265"/>
      <c r="H528" s="265"/>
      <c r="I528" s="265"/>
      <c r="J528" s="265"/>
      <c r="K528" s="265"/>
      <c r="L528" s="265"/>
      <c r="M528" s="265"/>
      <c r="N528" s="265"/>
      <c r="O528" s="265"/>
    </row>
    <row r="529" spans="2:22" ht="15.75">
      <c r="B529" s="265"/>
      <c r="C529" s="265"/>
      <c r="D529" s="265"/>
      <c r="E529" s="265"/>
      <c r="F529" s="265"/>
      <c r="G529" s="265"/>
      <c r="H529" s="265"/>
      <c r="I529" s="556"/>
      <c r="J529" s="817"/>
      <c r="K529" s="265"/>
      <c r="L529" s="556"/>
      <c r="M529" s="817"/>
      <c r="N529" s="265"/>
      <c r="O529" s="265"/>
      <c r="R529" s="147"/>
    </row>
    <row r="530" spans="2:22">
      <c r="B530" s="265"/>
      <c r="C530" s="539"/>
      <c r="D530" s="539"/>
      <c r="E530" s="539"/>
      <c r="F530" s="539"/>
      <c r="G530" s="539"/>
      <c r="H530" s="539"/>
      <c r="I530" s="265"/>
      <c r="J530" s="539"/>
      <c r="K530" s="539"/>
      <c r="L530" s="265"/>
      <c r="M530" s="539"/>
      <c r="N530" s="265"/>
      <c r="O530" s="265"/>
      <c r="S530" s="285"/>
      <c r="T530" s="285"/>
      <c r="U530" s="285"/>
      <c r="V530" s="285"/>
    </row>
    <row r="531" spans="2:22">
      <c r="B531" s="265"/>
      <c r="C531" s="866"/>
      <c r="D531" s="539"/>
      <c r="E531" s="539"/>
      <c r="F531" s="539"/>
      <c r="G531" s="539"/>
      <c r="H531" s="539"/>
      <c r="I531" s="265"/>
      <c r="J531" s="866"/>
      <c r="K531" s="539"/>
      <c r="L531" s="265"/>
      <c r="M531" s="866"/>
      <c r="N531" s="265"/>
      <c r="O531" s="265"/>
      <c r="R531" s="147"/>
      <c r="S531" s="235"/>
      <c r="T531" s="235"/>
      <c r="U531" s="285"/>
      <c r="V531" s="285"/>
    </row>
    <row r="532" spans="2:22">
      <c r="B532" s="265"/>
      <c r="C532" s="866"/>
      <c r="D532" s="539"/>
      <c r="E532" s="539"/>
      <c r="F532" s="539"/>
      <c r="G532" s="539"/>
      <c r="H532" s="539"/>
      <c r="I532" s="265"/>
      <c r="J532" s="866"/>
      <c r="K532" s="539"/>
      <c r="L532" s="539"/>
      <c r="M532" s="539"/>
      <c r="N532" s="265"/>
      <c r="O532" s="265"/>
      <c r="R532" s="147"/>
      <c r="S532" s="235"/>
      <c r="T532" s="235"/>
      <c r="U532" s="285"/>
      <c r="V532" s="285"/>
    </row>
    <row r="533" spans="2:22">
      <c r="B533" s="265"/>
      <c r="C533" s="866"/>
      <c r="D533" s="539"/>
      <c r="E533" s="539"/>
      <c r="F533" s="539"/>
      <c r="G533" s="539"/>
      <c r="H533" s="539"/>
      <c r="I533" s="265"/>
      <c r="J533" s="866"/>
      <c r="K533" s="539"/>
      <c r="L533" s="539"/>
      <c r="M533" s="539"/>
      <c r="N533" s="265"/>
      <c r="O533" s="265"/>
      <c r="R533" s="147"/>
      <c r="S533" s="235"/>
      <c r="T533" s="235"/>
      <c r="U533" s="285"/>
      <c r="V533" s="285"/>
    </row>
    <row r="534" spans="2:22">
      <c r="B534" s="265"/>
      <c r="C534" s="866"/>
      <c r="D534" s="539"/>
      <c r="E534" s="539"/>
      <c r="F534" s="539"/>
      <c r="G534" s="539"/>
      <c r="H534" s="539"/>
      <c r="I534" s="265"/>
      <c r="J534" s="866"/>
      <c r="K534" s="539"/>
      <c r="L534" s="539"/>
      <c r="M534" s="539"/>
      <c r="N534" s="265"/>
      <c r="O534" s="265"/>
      <c r="R534" s="147"/>
      <c r="S534" s="235"/>
      <c r="T534" s="235"/>
      <c r="U534" s="285"/>
      <c r="V534" s="285"/>
    </row>
    <row r="535" spans="2:22">
      <c r="B535" s="265"/>
      <c r="C535" s="866"/>
      <c r="D535" s="539"/>
      <c r="E535" s="539"/>
      <c r="F535" s="539"/>
      <c r="G535" s="539"/>
      <c r="H535" s="539"/>
      <c r="I535" s="265"/>
      <c r="J535" s="866"/>
      <c r="K535" s="539"/>
      <c r="L535" s="539"/>
      <c r="M535" s="539"/>
      <c r="N535" s="265"/>
      <c r="O535" s="265"/>
      <c r="R535" s="147"/>
      <c r="S535" s="235"/>
      <c r="T535" s="235"/>
      <c r="U535" s="285"/>
      <c r="V535" s="285"/>
    </row>
    <row r="536" spans="2:22">
      <c r="B536" s="265"/>
      <c r="C536" s="866"/>
      <c r="D536" s="539"/>
      <c r="E536" s="539"/>
      <c r="F536" s="539"/>
      <c r="G536" s="539"/>
      <c r="H536" s="539"/>
      <c r="I536" s="265"/>
      <c r="J536" s="866"/>
      <c r="K536" s="539"/>
      <c r="L536" s="539"/>
      <c r="M536" s="539"/>
      <c r="N536" s="265"/>
      <c r="O536" s="265"/>
      <c r="R536" s="147"/>
      <c r="S536" s="235"/>
      <c r="T536" s="235"/>
      <c r="U536" s="285"/>
      <c r="V536" s="285"/>
    </row>
    <row r="537" spans="2:22">
      <c r="B537" s="265"/>
      <c r="C537" s="866"/>
      <c r="D537" s="539"/>
      <c r="E537" s="539"/>
      <c r="F537" s="539"/>
      <c r="G537" s="539"/>
      <c r="H537" s="539"/>
      <c r="I537" s="265"/>
      <c r="J537" s="866"/>
      <c r="K537" s="539"/>
      <c r="L537" s="539"/>
      <c r="M537" s="539"/>
      <c r="N537" s="265"/>
      <c r="O537" s="265"/>
      <c r="R537" s="147"/>
      <c r="S537" s="235"/>
      <c r="T537" s="235"/>
      <c r="U537" s="285"/>
      <c r="V537" s="285"/>
    </row>
    <row r="538" spans="2:22">
      <c r="B538" s="265"/>
      <c r="C538" s="539"/>
      <c r="D538" s="539"/>
      <c r="E538" s="539"/>
      <c r="F538" s="539"/>
      <c r="G538" s="539"/>
      <c r="H538" s="539"/>
      <c r="I538" s="265"/>
      <c r="J538" s="539"/>
      <c r="K538" s="539"/>
      <c r="L538" s="539"/>
      <c r="M538" s="539"/>
      <c r="N538" s="265"/>
      <c r="O538" s="265"/>
      <c r="R538" s="147"/>
      <c r="S538" s="285"/>
      <c r="T538" s="285"/>
      <c r="U538" s="285"/>
      <c r="V538" s="285"/>
    </row>
    <row r="539" spans="2:22">
      <c r="B539" s="265"/>
      <c r="C539" s="539"/>
      <c r="D539" s="539"/>
      <c r="E539" s="539"/>
      <c r="F539" s="539"/>
      <c r="G539" s="539"/>
      <c r="H539" s="539"/>
      <c r="I539" s="265"/>
      <c r="J539" s="539"/>
      <c r="K539" s="539"/>
      <c r="L539" s="539"/>
      <c r="M539" s="539"/>
      <c r="N539" s="265"/>
      <c r="O539" s="265"/>
      <c r="R539" s="147"/>
      <c r="S539" s="285"/>
      <c r="T539" s="285"/>
      <c r="U539" s="285"/>
      <c r="V539" s="285"/>
    </row>
    <row r="540" spans="2:22">
      <c r="B540" s="265"/>
      <c r="C540" s="539"/>
      <c r="D540" s="539"/>
      <c r="E540" s="539"/>
      <c r="F540" s="539"/>
      <c r="G540" s="539"/>
      <c r="H540" s="539"/>
      <c r="I540" s="265"/>
      <c r="J540" s="539"/>
      <c r="K540" s="539"/>
      <c r="L540" s="539"/>
      <c r="M540" s="539"/>
      <c r="N540" s="539"/>
      <c r="O540" s="265"/>
      <c r="S540" s="285"/>
      <c r="T540" s="285"/>
      <c r="U540" s="520"/>
      <c r="V540" s="51"/>
    </row>
    <row r="541" spans="2:22">
      <c r="B541" s="265"/>
      <c r="C541" s="866"/>
      <c r="D541" s="234"/>
      <c r="E541" s="234"/>
      <c r="F541" s="234"/>
      <c r="G541" s="539"/>
      <c r="H541" s="539"/>
      <c r="I541" s="265"/>
      <c r="J541" s="539"/>
      <c r="K541" s="539"/>
      <c r="L541" s="539"/>
      <c r="M541" s="539"/>
      <c r="N541" s="265"/>
      <c r="O541" s="265"/>
      <c r="R541" s="147"/>
      <c r="S541" s="235"/>
      <c r="T541" s="235"/>
      <c r="U541" s="235"/>
      <c r="V541" s="235"/>
    </row>
    <row r="542" spans="2:22">
      <c r="B542" s="265"/>
      <c r="C542" s="866"/>
      <c r="D542" s="234"/>
      <c r="E542" s="234"/>
      <c r="F542" s="234"/>
      <c r="G542" s="539"/>
      <c r="H542" s="539"/>
      <c r="I542" s="265"/>
      <c r="J542" s="539"/>
      <c r="K542" s="539"/>
      <c r="L542" s="539"/>
      <c r="M542" s="539"/>
      <c r="N542" s="265"/>
      <c r="O542" s="265"/>
      <c r="R542" s="147"/>
      <c r="S542" s="235"/>
      <c r="T542" s="235"/>
      <c r="U542" s="235"/>
      <c r="V542" s="235"/>
    </row>
    <row r="543" spans="2:22">
      <c r="B543" s="265"/>
      <c r="C543" s="866"/>
      <c r="D543" s="234"/>
      <c r="E543" s="234"/>
      <c r="F543" s="234"/>
      <c r="G543" s="539"/>
      <c r="H543" s="539"/>
      <c r="I543" s="265"/>
      <c r="J543" s="539"/>
      <c r="K543" s="539"/>
      <c r="L543" s="539"/>
      <c r="M543" s="539"/>
      <c r="N543" s="265"/>
      <c r="O543" s="265"/>
      <c r="R543" s="147"/>
      <c r="S543" s="235"/>
      <c r="T543" s="235"/>
      <c r="U543" s="235"/>
      <c r="V543" s="235"/>
    </row>
    <row r="544" spans="2:22">
      <c r="B544" s="265"/>
      <c r="C544" s="866"/>
      <c r="D544" s="234"/>
      <c r="E544" s="234"/>
      <c r="F544" s="234"/>
      <c r="G544" s="539"/>
      <c r="H544" s="539"/>
      <c r="I544" s="265"/>
      <c r="J544" s="539"/>
      <c r="K544" s="539"/>
      <c r="L544" s="539"/>
      <c r="M544" s="539"/>
      <c r="N544" s="265"/>
      <c r="O544" s="265"/>
      <c r="R544" s="147"/>
      <c r="S544" s="235"/>
      <c r="T544" s="235"/>
      <c r="U544" s="235"/>
      <c r="V544" s="235"/>
    </row>
    <row r="545" spans="2:22">
      <c r="B545" s="265"/>
      <c r="C545" s="866"/>
      <c r="D545" s="234"/>
      <c r="E545" s="234"/>
      <c r="F545" s="234"/>
      <c r="G545" s="539"/>
      <c r="H545" s="539"/>
      <c r="I545" s="265"/>
      <c r="J545" s="539"/>
      <c r="K545" s="539"/>
      <c r="L545" s="539"/>
      <c r="M545" s="539"/>
      <c r="N545" s="265"/>
      <c r="O545" s="265"/>
      <c r="R545" s="147"/>
      <c r="S545" s="235"/>
      <c r="T545" s="235"/>
      <c r="U545" s="235"/>
      <c r="V545" s="235"/>
    </row>
    <row r="546" spans="2:22">
      <c r="B546" s="265"/>
      <c r="C546" s="866"/>
      <c r="D546" s="234"/>
      <c r="E546" s="234"/>
      <c r="F546" s="234"/>
      <c r="G546" s="539"/>
      <c r="H546" s="539"/>
      <c r="I546" s="265"/>
      <c r="J546" s="539"/>
      <c r="K546" s="539"/>
      <c r="L546" s="539"/>
      <c r="M546" s="539"/>
      <c r="N546" s="265"/>
      <c r="O546" s="265"/>
      <c r="R546" s="147"/>
      <c r="S546" s="235"/>
      <c r="T546" s="235"/>
      <c r="U546" s="235"/>
      <c r="V546" s="235"/>
    </row>
    <row r="547" spans="2:22">
      <c r="B547" s="265"/>
      <c r="C547" s="866"/>
      <c r="D547" s="234"/>
      <c r="E547" s="234"/>
      <c r="F547" s="234"/>
      <c r="G547" s="539"/>
      <c r="H547" s="539"/>
      <c r="I547" s="265"/>
      <c r="J547" s="539"/>
      <c r="K547" s="539"/>
      <c r="L547" s="539"/>
      <c r="M547" s="539"/>
      <c r="N547" s="265"/>
      <c r="O547" s="265"/>
      <c r="R547" s="147"/>
      <c r="S547" s="235"/>
      <c r="T547" s="235"/>
      <c r="U547" s="235"/>
      <c r="V547" s="235"/>
    </row>
    <row r="548" spans="2:22">
      <c r="B548" s="265"/>
      <c r="C548" s="539"/>
      <c r="D548" s="539"/>
      <c r="E548" s="539"/>
      <c r="F548" s="539"/>
      <c r="G548" s="539"/>
      <c r="H548" s="539"/>
      <c r="I548" s="265"/>
      <c r="J548" s="539"/>
      <c r="K548" s="539"/>
      <c r="L548" s="539"/>
      <c r="M548" s="539"/>
      <c r="N548" s="265"/>
      <c r="O548" s="265"/>
      <c r="S548" s="285"/>
      <c r="T548" s="285"/>
      <c r="U548" s="285"/>
      <c r="V548" s="285"/>
    </row>
    <row r="549" spans="2:22">
      <c r="B549" s="265"/>
      <c r="C549" s="539"/>
      <c r="D549" s="539"/>
      <c r="E549" s="539"/>
      <c r="F549" s="539"/>
      <c r="G549" s="539"/>
      <c r="H549" s="539"/>
      <c r="I549" s="265"/>
      <c r="J549" s="539"/>
      <c r="K549" s="539"/>
      <c r="L549" s="539"/>
      <c r="M549" s="539"/>
      <c r="N549" s="265"/>
      <c r="O549" s="265"/>
      <c r="R549" s="147"/>
      <c r="S549" s="285"/>
      <c r="T549" s="285"/>
      <c r="U549" s="285"/>
      <c r="V549" s="285"/>
    </row>
    <row r="550" spans="2:22">
      <c r="B550" s="265"/>
      <c r="C550" s="539"/>
      <c r="D550" s="539"/>
      <c r="E550" s="539"/>
      <c r="F550" s="539"/>
      <c r="G550" s="539"/>
      <c r="H550" s="539"/>
      <c r="I550" s="265"/>
      <c r="J550" s="539"/>
      <c r="K550" s="539"/>
      <c r="L550" s="539"/>
      <c r="M550" s="539"/>
      <c r="N550" s="539"/>
      <c r="O550" s="265"/>
      <c r="S550" s="285"/>
      <c r="T550" s="285"/>
      <c r="U550" s="520"/>
      <c r="V550" s="51"/>
    </row>
    <row r="551" spans="2:22">
      <c r="B551" s="265"/>
      <c r="C551" s="866"/>
      <c r="D551" s="234"/>
      <c r="E551" s="234"/>
      <c r="F551" s="234"/>
      <c r="G551" s="265"/>
      <c r="H551" s="265"/>
      <c r="I551" s="265"/>
      <c r="J551" s="265"/>
      <c r="K551" s="265"/>
      <c r="L551" s="265"/>
      <c r="M551" s="265"/>
      <c r="N551" s="265"/>
      <c r="O551" s="265"/>
      <c r="R551" s="147"/>
      <c r="S551" s="233"/>
      <c r="T551" s="233"/>
      <c r="U551" s="233"/>
      <c r="V551" s="233"/>
    </row>
    <row r="552" spans="2:22">
      <c r="B552" s="265"/>
      <c r="C552" s="866"/>
      <c r="D552" s="234"/>
      <c r="E552" s="234"/>
      <c r="F552" s="234"/>
      <c r="G552" s="265"/>
      <c r="H552" s="265"/>
      <c r="I552" s="265"/>
      <c r="J552" s="265"/>
      <c r="K552" s="265"/>
      <c r="L552" s="265"/>
      <c r="M552" s="265"/>
      <c r="N552" s="265"/>
      <c r="O552" s="265"/>
      <c r="R552" s="147"/>
      <c r="S552" s="233"/>
      <c r="T552" s="233"/>
      <c r="U552" s="233"/>
      <c r="V552" s="233"/>
    </row>
    <row r="553" spans="2:22">
      <c r="B553" s="265"/>
      <c r="C553" s="866"/>
      <c r="D553" s="234"/>
      <c r="E553" s="234"/>
      <c r="F553" s="234"/>
      <c r="G553" s="265"/>
      <c r="H553" s="265"/>
      <c r="I553" s="265"/>
      <c r="J553" s="265"/>
      <c r="K553" s="265"/>
      <c r="L553" s="265"/>
      <c r="M553" s="265"/>
      <c r="N553" s="265"/>
      <c r="O553" s="265"/>
      <c r="R553" s="147"/>
      <c r="S553" s="233"/>
      <c r="T553" s="233"/>
      <c r="U553" s="233"/>
      <c r="V553" s="233"/>
    </row>
    <row r="554" spans="2:22">
      <c r="B554" s="265"/>
      <c r="C554" s="866"/>
      <c r="D554" s="234"/>
      <c r="E554" s="234"/>
      <c r="F554" s="234"/>
      <c r="G554" s="265"/>
      <c r="H554" s="265"/>
      <c r="I554" s="265"/>
      <c r="J554" s="265"/>
      <c r="K554" s="265"/>
      <c r="L554" s="265"/>
      <c r="M554" s="265"/>
      <c r="N554" s="265"/>
      <c r="O554" s="265"/>
      <c r="R554" s="147"/>
      <c r="S554" s="233"/>
      <c r="T554" s="233"/>
      <c r="U554" s="233"/>
      <c r="V554" s="233"/>
    </row>
    <row r="555" spans="2:22">
      <c r="B555" s="265"/>
      <c r="C555" s="866"/>
      <c r="D555" s="234"/>
      <c r="E555" s="234"/>
      <c r="F555" s="234"/>
      <c r="G555" s="265"/>
      <c r="H555" s="265"/>
      <c r="I555" s="265"/>
      <c r="J555" s="265"/>
      <c r="K555" s="265"/>
      <c r="L555" s="265"/>
      <c r="M555" s="265"/>
      <c r="N555" s="265"/>
      <c r="O555" s="265"/>
      <c r="R555" s="147"/>
      <c r="S555" s="233"/>
      <c r="T555" s="233"/>
      <c r="U555" s="233"/>
      <c r="V555" s="233"/>
    </row>
    <row r="556" spans="2:22">
      <c r="B556" s="265"/>
      <c r="C556" s="866"/>
      <c r="D556" s="234"/>
      <c r="E556" s="234"/>
      <c r="F556" s="234"/>
      <c r="G556" s="265"/>
      <c r="H556" s="265"/>
      <c r="I556" s="265"/>
      <c r="J556" s="265"/>
      <c r="K556" s="265"/>
      <c r="L556" s="265"/>
      <c r="M556" s="265"/>
      <c r="N556" s="265"/>
      <c r="O556" s="265"/>
      <c r="R556" s="147"/>
      <c r="S556" s="233"/>
      <c r="T556" s="233"/>
      <c r="U556" s="233"/>
      <c r="V556" s="233"/>
    </row>
    <row r="557" spans="2:22">
      <c r="B557" s="265"/>
      <c r="C557" s="866"/>
      <c r="D557" s="234"/>
      <c r="E557" s="234"/>
      <c r="F557" s="234"/>
      <c r="G557" s="265"/>
      <c r="H557" s="265"/>
      <c r="I557" s="265"/>
      <c r="J557" s="265"/>
      <c r="K557" s="265"/>
      <c r="L557" s="265"/>
      <c r="M557" s="265"/>
      <c r="N557" s="265"/>
      <c r="O557" s="265"/>
      <c r="R557" s="147"/>
      <c r="S557" s="233"/>
      <c r="T557" s="233"/>
      <c r="U557" s="233"/>
      <c r="V557" s="233"/>
    </row>
    <row r="558" spans="2:22">
      <c r="B558" s="265"/>
      <c r="C558" s="265"/>
      <c r="D558" s="265"/>
      <c r="E558" s="265"/>
      <c r="F558" s="265"/>
      <c r="G558" s="265"/>
      <c r="H558" s="265"/>
      <c r="I558" s="265"/>
      <c r="J558" s="265"/>
      <c r="K558" s="265"/>
      <c r="L558" s="265"/>
      <c r="M558" s="265"/>
      <c r="N558" s="265"/>
      <c r="O558" s="265"/>
    </row>
    <row r="559" spans="2:22">
      <c r="B559" s="265"/>
      <c r="C559" s="265"/>
      <c r="D559" s="265"/>
      <c r="E559" s="265"/>
      <c r="F559" s="265"/>
      <c r="G559" s="265"/>
      <c r="H559" s="265"/>
      <c r="I559" s="265"/>
      <c r="J559" s="265"/>
      <c r="K559" s="265"/>
      <c r="L559" s="265"/>
      <c r="M559" s="265"/>
      <c r="N559" s="265"/>
      <c r="O559" s="265"/>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scale="10" orientation="portrait" horizontalDpi="4294967293" verticalDpi="4294967293"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transitionEvaluation="1" codeName="Sheet12"/>
  <dimension ref="A3:AO579"/>
  <sheetViews>
    <sheetView showGridLines="0" zoomScale="75" workbookViewId="0"/>
  </sheetViews>
  <sheetFormatPr defaultColWidth="9.77734375" defaultRowHeight="15"/>
  <cols>
    <col min="2" max="2" width="11.21875" customWidth="1"/>
    <col min="3" max="3" width="9.77734375" customWidth="1"/>
    <col min="6" max="6" width="9.77734375" customWidth="1"/>
    <col min="8" max="17" width="8.77734375" customWidth="1"/>
    <col min="18" max="25" width="8.33203125" customWidth="1"/>
    <col min="26" max="29" width="8.77734375" customWidth="1"/>
  </cols>
  <sheetData>
    <row r="3" spans="1:6">
      <c r="F3" s="147"/>
    </row>
    <row r="4" spans="1:6">
      <c r="A4" s="147"/>
    </row>
    <row r="8" spans="1:6">
      <c r="A8" s="147"/>
    </row>
    <row r="10" spans="1:6">
      <c r="A10" s="147"/>
    </row>
    <row r="11" spans="1:6">
      <c r="A11" s="147"/>
    </row>
    <row r="12" spans="1:6">
      <c r="A12" s="147"/>
    </row>
    <row r="14" spans="1:6">
      <c r="A14" s="147"/>
    </row>
    <row r="15" spans="1:6">
      <c r="A15" s="147"/>
    </row>
    <row r="32" spans="1:1">
      <c r="A32" s="147"/>
    </row>
    <row r="33" spans="1:9">
      <c r="A33" s="147"/>
    </row>
    <row r="36" spans="1:9">
      <c r="F36" s="519"/>
    </row>
    <row r="38" spans="1:9">
      <c r="A38" s="262"/>
    </row>
    <row r="39" spans="1:9" ht="15" customHeight="1"/>
    <row r="40" spans="1:9">
      <c r="A40" s="263"/>
      <c r="B40" s="494"/>
      <c r="C40" s="262"/>
      <c r="D40" s="263"/>
      <c r="E40" s="263"/>
      <c r="F40" s="263"/>
    </row>
    <row r="41" spans="1:9">
      <c r="A41" s="262"/>
      <c r="B41" s="494"/>
      <c r="C41" s="262"/>
      <c r="D41" s="263"/>
      <c r="E41" s="263"/>
      <c r="F41" s="263"/>
    </row>
    <row r="42" spans="1:9">
      <c r="B42" s="494"/>
      <c r="C42" s="262"/>
      <c r="D42" s="263"/>
      <c r="E42" s="263"/>
      <c r="F42" s="263"/>
    </row>
    <row r="43" spans="1:9">
      <c r="A43" s="263"/>
      <c r="B43" s="494"/>
      <c r="C43" s="262"/>
    </row>
    <row r="44" spans="1:9">
      <c r="B44" s="494"/>
      <c r="C44" s="262"/>
    </row>
    <row r="45" spans="1:9">
      <c r="B45" s="494"/>
      <c r="C45" s="852"/>
      <c r="I45" s="147"/>
    </row>
    <row r="46" spans="1:9">
      <c r="A46" s="258"/>
      <c r="B46" s="494"/>
      <c r="C46" s="262"/>
    </row>
    <row r="47" spans="1:9">
      <c r="B47" s="494"/>
      <c r="C47" s="262"/>
    </row>
    <row r="48" spans="1:9">
      <c r="B48" s="494"/>
      <c r="C48" s="853"/>
    </row>
    <row r="49" spans="1:8">
      <c r="B49" s="258"/>
      <c r="C49" s="258"/>
    </row>
    <row r="50" spans="1:8">
      <c r="B50" s="258"/>
      <c r="C50" s="258"/>
    </row>
    <row r="51" spans="1:8">
      <c r="A51" s="264"/>
      <c r="B51" s="494"/>
      <c r="C51" s="265"/>
    </row>
    <row r="52" spans="1:8">
      <c r="A52" s="264"/>
      <c r="B52" s="494"/>
      <c r="C52" s="297"/>
    </row>
    <row r="53" spans="1:8">
      <c r="A53" s="264"/>
    </row>
    <row r="54" spans="1:8">
      <c r="A54" s="266"/>
    </row>
    <row r="55" spans="1:8">
      <c r="A55" s="266"/>
    </row>
    <row r="56" spans="1:8">
      <c r="A56" s="266"/>
    </row>
    <row r="57" spans="1:8">
      <c r="A57" s="266"/>
    </row>
    <row r="58" spans="1:8">
      <c r="A58" s="266"/>
    </row>
    <row r="61" spans="1:8" ht="15.75">
      <c r="B61" s="802"/>
      <c r="C61" s="271"/>
      <c r="D61" s="271"/>
      <c r="E61" s="271"/>
      <c r="F61" s="271"/>
      <c r="H61" s="556"/>
    </row>
    <row r="62" spans="1:8" ht="15.75">
      <c r="B62" s="802"/>
      <c r="C62" s="271"/>
      <c r="D62" s="271"/>
      <c r="E62" s="271"/>
      <c r="F62" s="271"/>
    </row>
    <row r="63" spans="1:8" ht="15.75">
      <c r="B63" s="802"/>
      <c r="C63" s="271"/>
      <c r="D63" s="271"/>
      <c r="E63" s="271"/>
      <c r="F63" s="271"/>
    </row>
    <row r="64" spans="1:8" ht="15.75">
      <c r="B64" s="135"/>
    </row>
    <row r="65" spans="2:34" ht="15.75">
      <c r="B65" s="135"/>
    </row>
    <row r="66" spans="2:34" ht="15.75">
      <c r="B66" s="135"/>
    </row>
    <row r="67" spans="2:34">
      <c r="C67" s="147"/>
      <c r="E67" s="147"/>
      <c r="G67" s="147"/>
    </row>
    <row r="68" spans="2:34">
      <c r="C68" s="235"/>
      <c r="D68" s="285"/>
      <c r="E68" s="284"/>
      <c r="F68" s="285"/>
      <c r="G68" s="51"/>
      <c r="H68" s="51"/>
      <c r="I68" s="284"/>
      <c r="L68" s="51"/>
      <c r="M68" s="51"/>
    </row>
    <row r="69" spans="2:34">
      <c r="C69" s="51"/>
      <c r="D69" s="285"/>
      <c r="E69" s="285"/>
      <c r="F69" s="322"/>
      <c r="G69" s="322"/>
      <c r="H69" s="285"/>
      <c r="I69" s="285"/>
      <c r="J69" s="322"/>
      <c r="K69" s="322"/>
      <c r="L69" s="285"/>
      <c r="M69" s="285"/>
      <c r="AA69" s="348"/>
    </row>
    <row r="70" spans="2:34">
      <c r="E70" s="854"/>
      <c r="F70" s="346"/>
      <c r="H70" s="230"/>
      <c r="I70" s="230"/>
      <c r="J70" s="346"/>
      <c r="L70" s="230"/>
      <c r="AA70" s="348"/>
    </row>
    <row r="71" spans="2:34">
      <c r="E71" s="854"/>
      <c r="F71" s="346"/>
      <c r="H71" s="230"/>
      <c r="I71" s="230"/>
      <c r="J71" s="346"/>
      <c r="L71" s="230"/>
      <c r="AA71" s="348"/>
    </row>
    <row r="72" spans="2:34">
      <c r="E72" s="854"/>
      <c r="F72" s="346"/>
      <c r="H72" s="230"/>
      <c r="I72" s="230"/>
      <c r="J72" s="346"/>
      <c r="L72" s="230"/>
      <c r="S72" s="519"/>
      <c r="AA72" s="348"/>
    </row>
    <row r="73" spans="2:34">
      <c r="E73" s="854"/>
      <c r="F73" s="346"/>
      <c r="H73" s="230"/>
      <c r="I73" s="230"/>
      <c r="J73" s="346"/>
      <c r="L73" s="230"/>
      <c r="R73" s="230"/>
      <c r="S73" s="231"/>
      <c r="T73" s="230"/>
      <c r="AA73" s="348"/>
    </row>
    <row r="74" spans="2:34">
      <c r="E74" s="854"/>
      <c r="F74" s="346"/>
      <c r="H74" s="230"/>
      <c r="I74" s="230"/>
      <c r="J74" s="346"/>
      <c r="L74" s="230"/>
      <c r="R74" s="230"/>
      <c r="S74" s="231"/>
      <c r="T74" s="230"/>
      <c r="AB74" s="230"/>
      <c r="AC74" s="230"/>
      <c r="AD74" s="230"/>
      <c r="AE74" s="346"/>
      <c r="AF74" s="230"/>
      <c r="AG74" s="230"/>
      <c r="AH74" s="230"/>
    </row>
    <row r="75" spans="2:34">
      <c r="E75" s="854"/>
      <c r="F75" s="346"/>
      <c r="H75" s="230"/>
      <c r="I75" s="230"/>
      <c r="J75" s="346"/>
      <c r="L75" s="230"/>
      <c r="Q75" s="51"/>
      <c r="R75" s="520"/>
      <c r="T75" s="51"/>
      <c r="U75" s="51"/>
      <c r="V75" s="520"/>
      <c r="X75" s="51"/>
      <c r="AB75" s="230"/>
      <c r="AC75" s="230"/>
      <c r="AD75" s="230"/>
      <c r="AE75" s="346"/>
      <c r="AF75" s="230"/>
      <c r="AG75" s="230"/>
      <c r="AH75" s="230"/>
    </row>
    <row r="76" spans="2:34">
      <c r="B76" s="348"/>
      <c r="C76" s="855"/>
      <c r="D76" s="856"/>
      <c r="E76" s="856"/>
      <c r="F76" s="340"/>
      <c r="G76" s="857"/>
      <c r="H76" s="857"/>
      <c r="I76" s="856"/>
      <c r="AB76" s="230"/>
      <c r="AC76" s="230"/>
      <c r="AD76" s="230"/>
      <c r="AE76" s="346"/>
      <c r="AF76" s="230"/>
      <c r="AG76" s="230"/>
      <c r="AH76" s="230"/>
    </row>
    <row r="77" spans="2:34">
      <c r="B77" s="348"/>
      <c r="C77" s="855"/>
      <c r="D77" s="856"/>
      <c r="E77" s="856"/>
      <c r="F77" s="340"/>
      <c r="G77" s="857"/>
      <c r="H77" s="857"/>
      <c r="I77" s="856"/>
      <c r="AB77" s="230"/>
      <c r="AC77" s="230"/>
      <c r="AD77" s="230"/>
      <c r="AE77" s="346"/>
      <c r="AF77" s="230"/>
      <c r="AG77" s="230"/>
      <c r="AH77" s="230"/>
    </row>
    <row r="78" spans="2:34">
      <c r="B78" s="348"/>
      <c r="C78" s="855"/>
      <c r="D78" s="856"/>
      <c r="E78" s="856"/>
      <c r="F78" s="340"/>
      <c r="G78" s="857"/>
      <c r="H78" s="857"/>
      <c r="I78" s="856"/>
      <c r="AB78" s="230"/>
      <c r="AC78" s="230"/>
      <c r="AD78" s="230"/>
      <c r="AE78" s="346"/>
      <c r="AF78" s="230"/>
      <c r="AG78" s="230"/>
      <c r="AH78" s="230"/>
    </row>
    <row r="79" spans="2:34">
      <c r="B79" s="348"/>
      <c r="C79" s="855"/>
      <c r="D79" s="856"/>
      <c r="E79" s="856"/>
      <c r="F79" s="340"/>
      <c r="G79" s="857"/>
      <c r="H79" s="857"/>
      <c r="I79" s="856"/>
      <c r="AB79" s="230"/>
      <c r="AC79" s="230"/>
      <c r="AD79" s="230"/>
      <c r="AE79" s="346"/>
      <c r="AG79" s="230"/>
      <c r="AH79" s="230"/>
    </row>
    <row r="80" spans="2:34">
      <c r="B80" s="348"/>
      <c r="C80" s="855"/>
      <c r="D80" s="856"/>
      <c r="E80" s="856"/>
      <c r="F80" s="340"/>
      <c r="G80" s="857"/>
      <c r="H80" s="857"/>
      <c r="I80" s="856"/>
      <c r="AB80" s="230"/>
      <c r="AC80" s="230"/>
      <c r="AD80" s="230"/>
      <c r="AE80" s="346"/>
      <c r="AF80" s="230"/>
      <c r="AG80" s="230"/>
      <c r="AH80" s="230"/>
    </row>
    <row r="81" spans="2:34">
      <c r="E81" s="854"/>
      <c r="F81" s="346"/>
      <c r="H81" s="230"/>
      <c r="I81" s="230"/>
      <c r="J81" s="346"/>
      <c r="L81" s="230"/>
      <c r="AA81" s="348"/>
    </row>
    <row r="82" spans="2:34">
      <c r="E82" s="854"/>
      <c r="F82" s="346"/>
      <c r="H82" s="230"/>
      <c r="I82" s="230"/>
      <c r="J82" s="346"/>
      <c r="L82" s="230"/>
      <c r="AA82" s="348"/>
    </row>
    <row r="83" spans="2:34">
      <c r="E83" s="854"/>
      <c r="F83" s="346"/>
      <c r="H83" s="230"/>
      <c r="I83" s="230"/>
      <c r="J83" s="346"/>
      <c r="L83" s="230"/>
      <c r="AA83" s="348"/>
    </row>
    <row r="84" spans="2:34">
      <c r="E84" s="854"/>
      <c r="F84" s="346"/>
      <c r="H84" s="230"/>
      <c r="I84" s="230"/>
      <c r="J84" s="346"/>
      <c r="L84" s="230"/>
      <c r="AB84" s="230"/>
      <c r="AC84" s="230"/>
      <c r="AD84" s="230"/>
      <c r="AE84" s="346"/>
      <c r="AF84" s="230"/>
      <c r="AG84" s="230"/>
      <c r="AH84" s="230"/>
    </row>
    <row r="85" spans="2:34">
      <c r="E85" s="854"/>
      <c r="F85" s="346"/>
      <c r="H85" s="230"/>
      <c r="I85" s="230"/>
      <c r="J85" s="346"/>
      <c r="L85" s="230"/>
      <c r="AB85" s="230"/>
      <c r="AC85" s="230"/>
      <c r="AD85" s="230"/>
      <c r="AE85" s="346"/>
      <c r="AF85" s="230"/>
      <c r="AG85" s="230"/>
      <c r="AH85" s="230"/>
    </row>
    <row r="86" spans="2:34">
      <c r="E86" s="854"/>
      <c r="F86" s="346"/>
      <c r="H86" s="230"/>
      <c r="I86" s="230"/>
      <c r="J86" s="346"/>
      <c r="L86" s="230"/>
      <c r="AB86" s="230"/>
      <c r="AC86" s="230"/>
      <c r="AD86" s="230"/>
      <c r="AE86" s="346"/>
      <c r="AF86" s="230"/>
      <c r="AG86" s="230"/>
      <c r="AH86" s="230"/>
    </row>
    <row r="87" spans="2:34">
      <c r="E87" s="854"/>
      <c r="F87" s="346"/>
      <c r="H87" s="230"/>
      <c r="I87" s="230"/>
      <c r="J87" s="346"/>
      <c r="L87" s="230"/>
      <c r="AB87" s="230"/>
      <c r="AC87" s="230"/>
      <c r="AD87" s="230"/>
      <c r="AE87" s="346"/>
      <c r="AF87" s="230"/>
      <c r="AG87" s="230"/>
      <c r="AH87" s="230"/>
    </row>
    <row r="88" spans="2:34">
      <c r="B88" s="348"/>
      <c r="C88" s="858"/>
      <c r="D88" s="859"/>
      <c r="E88" s="856"/>
      <c r="F88" s="340"/>
      <c r="G88" s="857"/>
      <c r="H88" s="857"/>
      <c r="I88" s="859"/>
      <c r="AB88" s="230"/>
      <c r="AC88" s="230"/>
      <c r="AD88" s="230"/>
      <c r="AE88" s="346"/>
      <c r="AF88" s="230"/>
      <c r="AG88" s="230"/>
      <c r="AH88" s="230"/>
    </row>
    <row r="89" spans="2:34">
      <c r="B89" s="348"/>
      <c r="C89" s="858"/>
      <c r="D89" s="859"/>
      <c r="E89" s="856"/>
      <c r="F89" s="340"/>
      <c r="G89" s="857"/>
      <c r="H89" s="857"/>
      <c r="I89" s="859"/>
      <c r="AB89" s="230"/>
      <c r="AC89" s="230"/>
      <c r="AD89" s="230"/>
      <c r="AE89" s="346"/>
      <c r="AF89" s="230"/>
      <c r="AG89" s="230"/>
      <c r="AH89" s="230"/>
    </row>
    <row r="90" spans="2:34">
      <c r="B90" s="348"/>
      <c r="C90" s="858"/>
      <c r="D90" s="859"/>
      <c r="E90" s="856"/>
      <c r="F90" s="340"/>
      <c r="G90" s="857"/>
      <c r="H90" s="857"/>
      <c r="I90" s="859"/>
      <c r="AB90" s="230"/>
      <c r="AC90" s="230"/>
      <c r="AD90" s="230"/>
      <c r="AE90" s="346"/>
      <c r="AF90" s="230"/>
      <c r="AG90" s="230"/>
      <c r="AH90" s="230"/>
    </row>
    <row r="91" spans="2:34">
      <c r="E91" s="854"/>
      <c r="F91" s="346"/>
      <c r="H91" s="230"/>
      <c r="I91" s="230"/>
      <c r="J91" s="346"/>
      <c r="L91" s="230"/>
      <c r="AB91" s="230"/>
      <c r="AC91" s="230"/>
      <c r="AD91" s="230"/>
      <c r="AE91" s="346"/>
      <c r="AF91" s="230"/>
      <c r="AG91" s="230"/>
      <c r="AH91" s="230"/>
    </row>
    <row r="92" spans="2:34">
      <c r="E92" s="854"/>
      <c r="F92" s="346"/>
      <c r="H92" s="230"/>
      <c r="I92" s="230"/>
      <c r="J92" s="346"/>
      <c r="L92" s="230"/>
      <c r="AB92" s="230"/>
      <c r="AC92" s="230"/>
      <c r="AD92" s="230"/>
      <c r="AE92" s="346"/>
      <c r="AF92" s="230"/>
      <c r="AG92" s="230"/>
      <c r="AH92" s="230"/>
    </row>
    <row r="93" spans="2:34">
      <c r="E93" s="854"/>
      <c r="F93" s="346"/>
      <c r="H93" s="230"/>
      <c r="I93" s="230"/>
      <c r="J93" s="346"/>
      <c r="L93" s="230"/>
      <c r="AB93" s="230"/>
      <c r="AC93" s="230"/>
      <c r="AD93" s="230"/>
      <c r="AE93" s="346"/>
      <c r="AF93" s="230"/>
      <c r="AG93" s="230"/>
      <c r="AH93" s="230"/>
    </row>
    <row r="94" spans="2:34">
      <c r="E94" s="854"/>
      <c r="F94" s="346"/>
      <c r="H94" s="230"/>
      <c r="I94" s="230"/>
      <c r="J94" s="346"/>
      <c r="L94" s="230"/>
      <c r="AB94" s="230"/>
      <c r="AC94" s="230"/>
      <c r="AD94" s="230"/>
      <c r="AE94" s="346"/>
      <c r="AF94" s="230"/>
      <c r="AG94" s="230"/>
      <c r="AH94" s="230"/>
    </row>
    <row r="95" spans="2:34">
      <c r="E95" s="854"/>
      <c r="F95" s="346"/>
      <c r="H95" s="230"/>
      <c r="I95" s="230"/>
      <c r="J95" s="346"/>
      <c r="L95" s="230"/>
      <c r="AB95" s="230"/>
      <c r="AC95" s="230"/>
      <c r="AD95" s="230"/>
      <c r="AE95" s="346"/>
      <c r="AF95" s="230"/>
      <c r="AG95" s="230"/>
      <c r="AH95" s="230"/>
    </row>
    <row r="96" spans="2:34">
      <c r="E96" s="854"/>
      <c r="F96" s="346"/>
      <c r="H96" s="230"/>
      <c r="I96" s="230"/>
      <c r="J96" s="346"/>
      <c r="L96" s="230"/>
      <c r="AB96" s="230"/>
      <c r="AC96" s="230"/>
      <c r="AD96" s="230"/>
      <c r="AE96" s="346"/>
      <c r="AF96" s="230"/>
      <c r="AG96" s="230"/>
      <c r="AH96" s="230"/>
    </row>
    <row r="97" spans="2:34">
      <c r="E97" s="854"/>
      <c r="F97" s="346"/>
      <c r="H97" s="230"/>
      <c r="I97" s="230"/>
      <c r="J97" s="346"/>
      <c r="L97" s="230"/>
      <c r="AB97" s="230"/>
      <c r="AC97" s="230"/>
      <c r="AD97" s="230"/>
      <c r="AE97" s="346"/>
      <c r="AF97" s="230"/>
      <c r="AG97" s="230"/>
      <c r="AH97" s="230"/>
    </row>
    <row r="98" spans="2:34">
      <c r="E98" s="854"/>
      <c r="F98" s="346"/>
      <c r="H98" s="230"/>
      <c r="I98" s="230"/>
      <c r="J98" s="346"/>
      <c r="L98" s="230"/>
      <c r="AB98" s="230"/>
      <c r="AC98" s="230"/>
      <c r="AD98" s="230"/>
      <c r="AE98" s="346"/>
      <c r="AF98" s="230"/>
      <c r="AG98" s="230"/>
      <c r="AH98" s="230"/>
    </row>
    <row r="99" spans="2:34">
      <c r="E99" s="854"/>
      <c r="F99" s="346"/>
      <c r="H99" s="230"/>
      <c r="I99" s="230"/>
      <c r="J99" s="346"/>
      <c r="L99" s="230"/>
      <c r="AB99" s="230"/>
      <c r="AC99" s="230"/>
      <c r="AD99" s="230"/>
      <c r="AE99" s="346"/>
      <c r="AF99" s="230"/>
      <c r="AG99" s="230"/>
      <c r="AH99" s="230"/>
    </row>
    <row r="100" spans="2:34">
      <c r="E100" s="854"/>
      <c r="F100" s="346"/>
      <c r="H100" s="230"/>
      <c r="I100" s="230"/>
      <c r="J100" s="346"/>
      <c r="L100" s="230"/>
      <c r="AB100" s="230"/>
      <c r="AC100" s="230"/>
      <c r="AD100" s="230"/>
      <c r="AE100" s="346"/>
      <c r="AF100" s="230"/>
      <c r="AG100" s="230"/>
      <c r="AH100" s="230"/>
    </row>
    <row r="101" spans="2:34">
      <c r="E101" s="854"/>
      <c r="F101" s="346"/>
      <c r="H101" s="230"/>
      <c r="I101" s="230"/>
      <c r="J101" s="346"/>
      <c r="L101" s="230"/>
      <c r="AB101" s="230"/>
      <c r="AC101" s="230"/>
      <c r="AD101" s="230"/>
      <c r="AE101" s="346"/>
      <c r="AF101" s="230"/>
      <c r="AG101" s="230"/>
      <c r="AH101" s="230"/>
    </row>
    <row r="102" spans="2:34">
      <c r="E102" s="854"/>
      <c r="F102" s="346"/>
      <c r="H102" s="230"/>
      <c r="I102" s="230"/>
      <c r="J102" s="346"/>
      <c r="L102" s="230"/>
      <c r="AB102" s="230"/>
      <c r="AC102" s="230"/>
      <c r="AD102" s="230"/>
      <c r="AE102" s="346"/>
      <c r="AF102" s="230"/>
      <c r="AG102" s="230"/>
      <c r="AH102" s="230"/>
    </row>
    <row r="103" spans="2:34">
      <c r="E103" s="854"/>
      <c r="F103" s="346"/>
      <c r="H103" s="230"/>
      <c r="I103" s="230"/>
      <c r="J103" s="346"/>
      <c r="L103" s="230"/>
      <c r="AB103" s="230"/>
      <c r="AC103" s="230"/>
      <c r="AD103" s="230"/>
      <c r="AE103" s="346"/>
      <c r="AF103" s="230"/>
      <c r="AG103" s="230"/>
      <c r="AH103" s="230"/>
    </row>
    <row r="104" spans="2:34">
      <c r="E104" s="854"/>
      <c r="F104" s="346"/>
      <c r="H104" s="230"/>
      <c r="I104" s="230"/>
      <c r="J104" s="346"/>
      <c r="L104" s="230"/>
      <c r="AA104" s="348"/>
    </row>
    <row r="105" spans="2:34">
      <c r="E105" s="854"/>
      <c r="F105" s="346"/>
      <c r="H105" s="230"/>
      <c r="I105" s="230"/>
      <c r="J105" s="346"/>
      <c r="L105" s="230"/>
      <c r="AA105" s="348"/>
    </row>
    <row r="106" spans="2:34">
      <c r="E106" s="854"/>
      <c r="F106" s="346"/>
      <c r="H106" s="230"/>
      <c r="I106" s="230"/>
      <c r="J106" s="346"/>
      <c r="L106" s="230"/>
      <c r="AA106" s="348"/>
    </row>
    <row r="107" spans="2:34">
      <c r="E107" s="854"/>
      <c r="F107" s="346"/>
      <c r="H107" s="230"/>
      <c r="I107" s="230"/>
      <c r="J107" s="346"/>
      <c r="L107" s="230"/>
    </row>
    <row r="108" spans="2:34">
      <c r="E108" s="854"/>
      <c r="F108" s="346"/>
      <c r="H108" s="230"/>
      <c r="I108" s="230"/>
      <c r="J108" s="346"/>
      <c r="L108" s="230"/>
    </row>
    <row r="109" spans="2:34">
      <c r="E109" s="854"/>
      <c r="F109" s="346"/>
      <c r="H109" s="230"/>
      <c r="I109" s="230"/>
      <c r="J109" s="346"/>
      <c r="L109" s="230"/>
    </row>
    <row r="110" spans="2:34">
      <c r="E110" s="854"/>
      <c r="F110" s="346"/>
      <c r="H110" s="230"/>
      <c r="I110" s="230"/>
      <c r="J110" s="346"/>
      <c r="L110" s="230"/>
    </row>
    <row r="111" spans="2:34">
      <c r="B111" s="348"/>
      <c r="C111" s="860"/>
      <c r="D111" s="856"/>
      <c r="E111" s="856"/>
      <c r="F111" s="340"/>
      <c r="G111" s="857"/>
      <c r="H111" s="857"/>
      <c r="I111" s="856"/>
      <c r="S111" s="519"/>
    </row>
    <row r="112" spans="2:34">
      <c r="B112" s="348"/>
      <c r="C112" s="860"/>
      <c r="D112" s="856"/>
      <c r="E112" s="856"/>
      <c r="F112" s="340"/>
      <c r="G112" s="857"/>
      <c r="H112" s="857"/>
      <c r="I112" s="856"/>
      <c r="S112" s="519"/>
    </row>
    <row r="113" spans="2:20">
      <c r="B113" s="348"/>
      <c r="C113" s="858"/>
      <c r="D113" s="856"/>
      <c r="E113" s="856"/>
      <c r="F113" s="340"/>
      <c r="G113" s="857"/>
      <c r="H113" s="857"/>
      <c r="I113" s="856"/>
      <c r="S113" s="519"/>
    </row>
    <row r="114" spans="2:20">
      <c r="E114" s="854"/>
      <c r="F114" s="346"/>
      <c r="H114" s="230"/>
      <c r="I114" s="230"/>
      <c r="J114" s="346"/>
      <c r="L114" s="230"/>
      <c r="S114" s="519"/>
    </row>
    <row r="115" spans="2:20">
      <c r="E115" s="854"/>
      <c r="F115" s="346"/>
      <c r="H115" s="230"/>
      <c r="I115" s="230"/>
      <c r="J115" s="346"/>
      <c r="L115" s="230"/>
      <c r="R115" s="230"/>
      <c r="S115" s="231"/>
      <c r="T115" s="230"/>
    </row>
    <row r="116" spans="2:20">
      <c r="E116" s="297"/>
      <c r="R116" s="230"/>
      <c r="S116" s="231"/>
      <c r="T116" s="230"/>
    </row>
    <row r="117" spans="2:20">
      <c r="E117" s="297"/>
    </row>
    <row r="118" spans="2:20">
      <c r="E118" s="297"/>
    </row>
    <row r="119" spans="2:20">
      <c r="E119" s="297"/>
    </row>
    <row r="120" spans="2:20">
      <c r="E120" s="297"/>
    </row>
    <row r="121" spans="2:20">
      <c r="E121" s="297"/>
    </row>
    <row r="122" spans="2:20">
      <c r="E122" s="297"/>
      <c r="P122" s="519"/>
    </row>
    <row r="124" spans="2:20">
      <c r="O124" s="230"/>
      <c r="P124" s="231"/>
      <c r="Q124" s="230"/>
    </row>
    <row r="125" spans="2:20">
      <c r="O125" s="230"/>
      <c r="P125" s="231"/>
      <c r="Q125" s="230"/>
    </row>
    <row r="126" spans="2:20" ht="15.75">
      <c r="B126" s="135"/>
      <c r="D126" s="519"/>
    </row>
    <row r="127" spans="2:20">
      <c r="C127" s="285"/>
      <c r="F127" s="147"/>
    </row>
    <row r="128" spans="2:20">
      <c r="C128" s="235"/>
      <c r="D128" s="861"/>
      <c r="E128" s="235"/>
      <c r="F128" s="51"/>
      <c r="G128" s="51"/>
      <c r="H128" s="147"/>
      <c r="I128" s="285"/>
    </row>
    <row r="129" spans="2:19">
      <c r="C129" s="285"/>
      <c r="D129" s="285"/>
      <c r="E129" s="322"/>
      <c r="F129" s="322"/>
      <c r="G129" s="285"/>
      <c r="H129" s="285"/>
      <c r="I129" s="322"/>
      <c r="J129" s="322"/>
      <c r="K129" s="285"/>
    </row>
    <row r="130" spans="2:19">
      <c r="C130" s="230"/>
      <c r="D130" s="230"/>
      <c r="E130" s="346"/>
      <c r="G130" s="230"/>
      <c r="H130" s="230"/>
      <c r="I130" s="346"/>
      <c r="K130" s="230"/>
    </row>
    <row r="131" spans="2:19">
      <c r="C131" s="230"/>
      <c r="D131" s="230"/>
      <c r="E131" s="346"/>
      <c r="G131" s="230"/>
      <c r="H131" s="230"/>
      <c r="I131" s="346"/>
      <c r="K131" s="230"/>
    </row>
    <row r="132" spans="2:19">
      <c r="C132" s="230"/>
      <c r="D132" s="230"/>
      <c r="E132" s="346"/>
      <c r="G132" s="230"/>
      <c r="H132" s="230"/>
      <c r="I132" s="346"/>
      <c r="K132" s="230"/>
      <c r="P132" s="519"/>
    </row>
    <row r="133" spans="2:19">
      <c r="C133" s="230"/>
      <c r="D133" s="230"/>
      <c r="E133" s="346"/>
      <c r="G133" s="230"/>
      <c r="H133" s="230"/>
      <c r="I133" s="346"/>
      <c r="K133" s="230"/>
      <c r="O133" s="230"/>
      <c r="P133" s="231"/>
      <c r="Q133" s="230"/>
    </row>
    <row r="134" spans="2:19">
      <c r="B134" s="297"/>
      <c r="C134" s="341"/>
      <c r="D134" s="857"/>
      <c r="E134" s="340"/>
      <c r="F134" s="857"/>
      <c r="G134" s="857"/>
      <c r="H134" s="857"/>
      <c r="O134" s="230"/>
      <c r="P134" s="231"/>
      <c r="Q134" s="230"/>
    </row>
    <row r="135" spans="2:19">
      <c r="B135" s="297"/>
      <c r="C135" s="341"/>
      <c r="D135" s="862"/>
      <c r="E135" s="340"/>
      <c r="F135" s="857"/>
      <c r="G135" s="341"/>
      <c r="H135" s="857"/>
    </row>
    <row r="136" spans="2:19">
      <c r="C136" s="230"/>
      <c r="D136" s="230"/>
      <c r="E136" s="346"/>
      <c r="G136" s="230"/>
      <c r="H136" s="230"/>
      <c r="I136" s="346"/>
      <c r="K136" s="230"/>
    </row>
    <row r="137" spans="2:19">
      <c r="E137" s="297"/>
    </row>
    <row r="142" spans="2:19">
      <c r="O142" s="230"/>
    </row>
    <row r="143" spans="2:19">
      <c r="O143" s="230"/>
    </row>
    <row r="144" spans="2:19">
      <c r="Q144" s="520"/>
      <c r="S144" s="51"/>
    </row>
    <row r="148" spans="2:22">
      <c r="C148" s="230"/>
      <c r="D148" s="147"/>
      <c r="F148" s="230"/>
    </row>
    <row r="149" spans="2:22" ht="15.75">
      <c r="B149" s="135"/>
      <c r="D149" s="266"/>
    </row>
    <row r="150" spans="2:22">
      <c r="F150" s="230"/>
    </row>
    <row r="151" spans="2:22">
      <c r="F151" s="230"/>
    </row>
    <row r="152" spans="2:22">
      <c r="B152" s="147"/>
      <c r="F152" s="230"/>
    </row>
    <row r="153" spans="2:22">
      <c r="F153" s="230"/>
    </row>
    <row r="154" spans="2:22">
      <c r="B154" s="147"/>
      <c r="C154" s="285"/>
      <c r="F154" s="230"/>
    </row>
    <row r="155" spans="2:22">
      <c r="B155" s="147"/>
      <c r="C155" s="230"/>
    </row>
    <row r="156" spans="2:22">
      <c r="C156" s="230"/>
      <c r="J156" s="230"/>
    </row>
    <row r="157" spans="2:22">
      <c r="C157" s="230"/>
      <c r="J157" s="230"/>
    </row>
    <row r="158" spans="2:22">
      <c r="C158" s="230"/>
      <c r="J158" s="51"/>
    </row>
    <row r="159" spans="2:22">
      <c r="B159" s="147"/>
      <c r="C159" s="230"/>
      <c r="I159" s="232"/>
      <c r="J159" s="232"/>
      <c r="K159" s="51"/>
    </row>
    <row r="160" spans="2:22">
      <c r="V160" s="230"/>
    </row>
    <row r="161" spans="2:22">
      <c r="B161" s="147"/>
      <c r="V161" s="230"/>
    </row>
    <row r="162" spans="2:22">
      <c r="B162" s="147"/>
      <c r="C162" s="285"/>
      <c r="V162" s="51"/>
    </row>
    <row r="163" spans="2:22">
      <c r="B163" s="147"/>
      <c r="C163" s="230"/>
      <c r="U163" s="232"/>
      <c r="V163" s="232"/>
    </row>
    <row r="164" spans="2:22">
      <c r="B164" s="297"/>
      <c r="C164" s="341"/>
    </row>
    <row r="165" spans="2:22">
      <c r="B165" s="297"/>
      <c r="C165" s="341"/>
      <c r="I165" s="232"/>
      <c r="J165" s="232"/>
    </row>
    <row r="166" spans="2:22">
      <c r="B166" s="147"/>
      <c r="C166" s="230"/>
      <c r="U166" s="232"/>
      <c r="V166" s="232"/>
    </row>
    <row r="168" spans="2:22">
      <c r="B168" s="147"/>
    </row>
    <row r="169" spans="2:22">
      <c r="B169" s="147"/>
      <c r="C169" s="285"/>
    </row>
    <row r="170" spans="2:22">
      <c r="B170" s="147"/>
      <c r="C170" s="230"/>
    </row>
    <row r="171" spans="2:22">
      <c r="B171" s="147"/>
      <c r="C171" s="230"/>
    </row>
    <row r="174" spans="2:22" ht="15.75">
      <c r="B174" s="260"/>
      <c r="C174" s="258"/>
      <c r="D174" s="863"/>
      <c r="F174" s="258"/>
      <c r="G174" s="258"/>
      <c r="H174" s="258"/>
      <c r="J174" s="258"/>
      <c r="K174" s="258"/>
    </row>
    <row r="175" spans="2:22">
      <c r="B175" s="258"/>
      <c r="C175" s="305"/>
      <c r="D175" s="258"/>
      <c r="F175" s="258"/>
      <c r="G175" s="258"/>
      <c r="H175" s="258"/>
      <c r="J175" s="258"/>
      <c r="K175" s="258"/>
    </row>
    <row r="176" spans="2:22">
      <c r="B176" s="258"/>
      <c r="C176" s="304"/>
      <c r="D176" s="864"/>
      <c r="E176" s="304"/>
      <c r="F176" s="305"/>
      <c r="G176" s="305"/>
      <c r="H176" s="258"/>
      <c r="J176" s="305"/>
      <c r="K176" s="258"/>
    </row>
    <row r="177" spans="2:22">
      <c r="B177" s="258"/>
      <c r="C177" s="305"/>
      <c r="D177" s="305"/>
      <c r="E177" s="322"/>
      <c r="F177" s="322"/>
      <c r="G177" s="305"/>
      <c r="H177" s="305"/>
      <c r="I177" s="322"/>
      <c r="J177" s="322"/>
      <c r="K177" s="305"/>
    </row>
    <row r="178" spans="2:22">
      <c r="B178" s="865"/>
      <c r="C178" s="866"/>
      <c r="D178" s="867"/>
      <c r="E178" s="868"/>
      <c r="F178" s="866"/>
      <c r="G178" s="258"/>
      <c r="H178" s="258"/>
      <c r="I178" s="868"/>
      <c r="J178" s="258"/>
      <c r="K178" s="258"/>
    </row>
    <row r="179" spans="2:22">
      <c r="E179" s="297"/>
    </row>
    <row r="180" spans="2:22">
      <c r="V180" s="230"/>
    </row>
    <row r="181" spans="2:22">
      <c r="V181" s="230"/>
    </row>
    <row r="182" spans="2:22">
      <c r="V182" s="51"/>
    </row>
    <row r="183" spans="2:22">
      <c r="U183" s="232"/>
      <c r="V183" s="232"/>
    </row>
    <row r="185" spans="2:22" ht="15.75">
      <c r="B185" s="694"/>
      <c r="C185" s="297"/>
      <c r="D185" s="297"/>
      <c r="E185" s="297"/>
      <c r="F185" s="297"/>
      <c r="G185" s="297"/>
      <c r="H185" s="297"/>
      <c r="I185" s="297"/>
      <c r="J185" s="297"/>
      <c r="K185" s="297"/>
      <c r="L185" s="297"/>
      <c r="M185" s="297"/>
      <c r="N185" s="297"/>
      <c r="O185" s="297"/>
      <c r="P185" s="297"/>
      <c r="Q185" s="297"/>
      <c r="R185" s="297"/>
      <c r="S185" s="297"/>
      <c r="T185" s="297"/>
    </row>
    <row r="186" spans="2:22" ht="15.75">
      <c r="B186" s="297"/>
      <c r="C186" s="694"/>
      <c r="D186" s="297"/>
      <c r="E186" s="297"/>
      <c r="F186" s="694"/>
      <c r="G186" s="297"/>
      <c r="H186" s="297"/>
      <c r="I186" s="297"/>
      <c r="J186" s="297"/>
      <c r="K186" s="694"/>
      <c r="L186" s="297"/>
      <c r="M186" s="297"/>
      <c r="N186" s="694"/>
      <c r="O186" s="297"/>
      <c r="P186" s="297"/>
      <c r="Q186" s="297"/>
      <c r="R186" s="297"/>
      <c r="U186" s="232"/>
      <c r="V186" s="232"/>
    </row>
    <row r="187" spans="2:22">
      <c r="B187" s="297"/>
      <c r="C187" s="322"/>
      <c r="D187" s="322"/>
      <c r="E187" s="297"/>
      <c r="F187" s="297"/>
      <c r="G187" s="297"/>
      <c r="H187" s="297"/>
      <c r="I187" s="297"/>
      <c r="J187" s="297"/>
      <c r="K187" s="322"/>
      <c r="L187" s="322"/>
      <c r="M187" s="297"/>
      <c r="N187" s="297"/>
      <c r="O187" s="297"/>
      <c r="P187" s="297"/>
      <c r="Q187" s="297"/>
      <c r="R187" s="297"/>
    </row>
    <row r="188" spans="2:22">
      <c r="B188" s="297"/>
      <c r="C188" s="322"/>
      <c r="D188" s="322"/>
      <c r="E188" s="297"/>
      <c r="F188" s="297"/>
      <c r="G188" s="297"/>
      <c r="H188" s="297"/>
      <c r="I188" s="297"/>
      <c r="J188" s="297"/>
      <c r="K188" s="322"/>
      <c r="L188" s="322"/>
      <c r="M188" s="297"/>
      <c r="N188" s="297"/>
      <c r="O188" s="297"/>
      <c r="P188" s="297"/>
      <c r="Q188" s="297"/>
      <c r="R188" s="297"/>
    </row>
    <row r="189" spans="2:22" ht="15.75">
      <c r="B189" s="869"/>
      <c r="C189" s="322"/>
      <c r="D189" s="322"/>
      <c r="E189" s="322"/>
      <c r="F189" s="322"/>
      <c r="G189" s="322"/>
      <c r="H189" s="322"/>
      <c r="I189" s="322"/>
      <c r="J189" s="322"/>
      <c r="K189" s="322"/>
      <c r="L189" s="322"/>
      <c r="M189" s="322"/>
      <c r="N189" s="322"/>
      <c r="O189" s="322"/>
      <c r="P189" s="322"/>
      <c r="Q189" s="322"/>
      <c r="R189" s="322"/>
    </row>
    <row r="190" spans="2:22">
      <c r="B190" s="870"/>
      <c r="C190" s="297"/>
      <c r="D190" s="297"/>
      <c r="E190" s="297"/>
      <c r="F190" s="297"/>
      <c r="G190" s="297"/>
      <c r="H190" s="297"/>
      <c r="I190" s="297"/>
      <c r="J190" s="297"/>
      <c r="K190" s="297"/>
      <c r="L190" s="297"/>
      <c r="M190" s="297"/>
      <c r="N190" s="297"/>
      <c r="O190" s="297"/>
      <c r="P190" s="297"/>
      <c r="Q190" s="297"/>
      <c r="R190" s="297"/>
    </row>
    <row r="191" spans="2:22">
      <c r="B191" s="870"/>
      <c r="C191" s="297"/>
      <c r="D191" s="297"/>
      <c r="E191" s="297"/>
      <c r="F191" s="297"/>
      <c r="G191" s="297"/>
      <c r="H191" s="297"/>
      <c r="I191" s="297"/>
      <c r="J191" s="297"/>
      <c r="K191" s="297"/>
      <c r="L191" s="297"/>
      <c r="M191" s="297"/>
      <c r="N191" s="297"/>
      <c r="O191" s="297"/>
      <c r="P191" s="297"/>
      <c r="Q191" s="297"/>
      <c r="R191" s="297"/>
    </row>
    <row r="192" spans="2:22">
      <c r="B192" s="870"/>
      <c r="C192" s="297"/>
      <c r="D192" s="297"/>
      <c r="E192" s="297"/>
      <c r="F192" s="297"/>
      <c r="G192" s="297"/>
      <c r="H192" s="297"/>
      <c r="I192" s="297"/>
      <c r="J192" s="297"/>
      <c r="K192" s="297"/>
      <c r="L192" s="297"/>
      <c r="M192" s="297"/>
      <c r="N192" s="297"/>
      <c r="O192" s="297"/>
      <c r="P192" s="297"/>
      <c r="Q192" s="297"/>
      <c r="R192" s="297"/>
    </row>
    <row r="193" spans="2:21">
      <c r="B193" s="870"/>
      <c r="C193" s="297"/>
      <c r="D193" s="297"/>
      <c r="E193" s="297"/>
      <c r="F193" s="297"/>
      <c r="G193" s="297"/>
      <c r="H193" s="297"/>
      <c r="I193" s="297"/>
      <c r="J193" s="297"/>
      <c r="K193" s="297"/>
      <c r="L193" s="297"/>
      <c r="M193" s="297"/>
      <c r="N193" s="297"/>
      <c r="O193" s="297"/>
      <c r="P193" s="297"/>
      <c r="Q193" s="297"/>
      <c r="R193" s="297"/>
    </row>
    <row r="194" spans="2:21">
      <c r="B194" s="870"/>
      <c r="C194" s="297"/>
      <c r="D194" s="297"/>
      <c r="E194" s="297"/>
      <c r="F194" s="297"/>
      <c r="G194" s="297"/>
      <c r="H194" s="297"/>
      <c r="I194" s="297"/>
      <c r="J194" s="297"/>
      <c r="K194" s="297"/>
      <c r="L194" s="297"/>
      <c r="M194" s="297"/>
      <c r="N194" s="297"/>
      <c r="O194" s="297"/>
      <c r="P194" s="297"/>
      <c r="Q194" s="297"/>
      <c r="R194" s="297"/>
    </row>
    <row r="195" spans="2:21">
      <c r="B195" s="870"/>
      <c r="C195" s="297"/>
      <c r="D195" s="297"/>
      <c r="E195" s="297"/>
      <c r="F195" s="297"/>
      <c r="G195" s="297"/>
      <c r="H195" s="297"/>
      <c r="I195" s="297"/>
      <c r="J195" s="297"/>
      <c r="K195" s="297"/>
      <c r="L195" s="297"/>
      <c r="M195" s="297"/>
      <c r="N195" s="494"/>
      <c r="O195" s="494"/>
      <c r="P195" s="494"/>
      <c r="Q195" s="494"/>
      <c r="R195" s="297"/>
    </row>
    <row r="196" spans="2:21">
      <c r="B196" s="870"/>
      <c r="C196" s="297"/>
      <c r="D196" s="297"/>
      <c r="E196" s="297"/>
      <c r="F196" s="297"/>
      <c r="G196" s="297"/>
      <c r="H196" s="297"/>
      <c r="I196" s="297"/>
      <c r="J196" s="297"/>
      <c r="K196" s="297"/>
      <c r="L196" s="297"/>
      <c r="M196" s="297"/>
      <c r="N196" s="494"/>
      <c r="O196" s="494"/>
      <c r="P196" s="495"/>
      <c r="Q196" s="495"/>
      <c r="R196" s="297"/>
    </row>
    <row r="197" spans="2:21">
      <c r="B197" s="870"/>
      <c r="C197" s="297"/>
      <c r="D197" s="297"/>
      <c r="E197" s="297"/>
      <c r="F197" s="297"/>
      <c r="G197" s="297"/>
      <c r="H197" s="297"/>
      <c r="I197" s="297"/>
      <c r="J197" s="297"/>
      <c r="K197" s="297"/>
      <c r="L197" s="297"/>
      <c r="M197" s="297"/>
      <c r="N197" s="494"/>
      <c r="O197" s="494"/>
      <c r="P197" s="495"/>
      <c r="Q197" s="495"/>
      <c r="R197" s="297"/>
    </row>
    <row r="198" spans="2:21">
      <c r="B198" s="870"/>
      <c r="C198" s="297"/>
      <c r="D198" s="297"/>
      <c r="E198" s="297"/>
      <c r="F198" s="297"/>
      <c r="G198" s="297"/>
      <c r="H198" s="297"/>
      <c r="I198" s="297"/>
      <c r="J198" s="297"/>
      <c r="K198" s="297"/>
      <c r="L198" s="297"/>
      <c r="M198" s="297"/>
      <c r="N198" s="494"/>
      <c r="O198" s="494"/>
      <c r="P198" s="494"/>
      <c r="Q198" s="494"/>
      <c r="R198" s="297"/>
    </row>
    <row r="199" spans="2:21">
      <c r="B199" s="870"/>
      <c r="C199" s="297"/>
      <c r="D199" s="297"/>
      <c r="E199" s="297"/>
      <c r="F199" s="297"/>
      <c r="G199" s="297"/>
      <c r="H199" s="297"/>
      <c r="I199" s="297"/>
      <c r="J199" s="297"/>
      <c r="K199" s="297"/>
      <c r="L199" s="297"/>
      <c r="M199" s="297"/>
      <c r="N199" s="496"/>
      <c r="O199" s="495"/>
      <c r="P199" s="494"/>
      <c r="Q199" s="494"/>
      <c r="R199" s="297"/>
    </row>
    <row r="200" spans="2:21">
      <c r="B200" s="870"/>
      <c r="C200" s="297"/>
      <c r="D200" s="297"/>
      <c r="E200" s="297"/>
      <c r="F200" s="297"/>
      <c r="G200" s="297"/>
      <c r="H200" s="297"/>
      <c r="I200" s="297"/>
      <c r="J200" s="297"/>
      <c r="K200" s="297"/>
      <c r="L200" s="297"/>
      <c r="M200" s="297"/>
      <c r="N200" s="494"/>
      <c r="O200" s="494"/>
      <c r="P200" s="494"/>
      <c r="Q200" s="494"/>
      <c r="R200" s="297"/>
    </row>
    <row r="201" spans="2:21">
      <c r="B201" s="870"/>
      <c r="C201" s="297"/>
      <c r="D201" s="297"/>
      <c r="E201" s="297"/>
      <c r="F201" s="297"/>
      <c r="G201" s="297"/>
      <c r="H201" s="297"/>
      <c r="I201" s="297"/>
      <c r="J201" s="297"/>
      <c r="K201" s="297"/>
      <c r="L201" s="297"/>
      <c r="M201" s="297"/>
      <c r="N201" s="494"/>
      <c r="O201" s="494"/>
      <c r="P201" s="494"/>
      <c r="Q201" s="494"/>
      <c r="R201" s="297"/>
    </row>
    <row r="202" spans="2:21">
      <c r="O202" s="259"/>
      <c r="P202" s="259"/>
      <c r="Q202" s="259"/>
      <c r="R202" s="258"/>
      <c r="S202" s="258"/>
      <c r="T202" s="258"/>
      <c r="U202" s="258"/>
    </row>
    <row r="203" spans="2:21">
      <c r="O203" s="259"/>
      <c r="P203" s="259"/>
      <c r="Q203" s="259"/>
      <c r="R203" s="258"/>
      <c r="S203" s="258"/>
      <c r="T203" s="258"/>
      <c r="U203" s="258"/>
    </row>
    <row r="204" spans="2:21">
      <c r="O204" s="259"/>
      <c r="P204" s="259"/>
      <c r="Q204" s="259"/>
      <c r="R204" s="258"/>
      <c r="S204" s="258"/>
      <c r="T204" s="258"/>
      <c r="U204" s="258"/>
    </row>
    <row r="205" spans="2:21">
      <c r="O205" s="259"/>
      <c r="P205" s="259"/>
      <c r="Q205" s="259"/>
      <c r="R205" s="258"/>
      <c r="S205" s="258"/>
      <c r="T205" s="258"/>
      <c r="U205" s="258"/>
    </row>
    <row r="206" spans="2:21">
      <c r="O206" s="259"/>
      <c r="P206" s="259"/>
      <c r="Q206" s="259"/>
      <c r="R206" s="258"/>
      <c r="S206" s="258"/>
      <c r="T206" s="258"/>
      <c r="U206" s="258"/>
    </row>
    <row r="207" spans="2:21">
      <c r="O207" s="259"/>
      <c r="P207" s="259"/>
      <c r="Q207" s="259"/>
      <c r="R207" s="258"/>
      <c r="S207" s="258"/>
      <c r="T207" s="258"/>
      <c r="U207" s="258"/>
    </row>
    <row r="208" spans="2:21">
      <c r="O208" s="259"/>
      <c r="P208" s="259"/>
      <c r="Q208" s="259"/>
      <c r="R208" s="258"/>
      <c r="S208" s="258"/>
      <c r="T208" s="258"/>
      <c r="U208" s="258"/>
    </row>
    <row r="209" spans="15:29">
      <c r="O209" s="259"/>
      <c r="P209" s="259"/>
      <c r="Q209" s="259"/>
      <c r="R209" s="258"/>
      <c r="S209" s="258"/>
      <c r="T209" s="258"/>
      <c r="U209" s="258"/>
    </row>
    <row r="210" spans="15:29">
      <c r="O210" s="259"/>
      <c r="P210" s="259"/>
      <c r="Q210" s="259"/>
      <c r="R210" s="258"/>
      <c r="S210" s="258"/>
      <c r="T210" s="258"/>
      <c r="U210" s="258"/>
    </row>
    <row r="211" spans="15:29">
      <c r="O211" s="259"/>
      <c r="P211" s="259"/>
      <c r="Q211" s="259"/>
      <c r="R211" s="258"/>
      <c r="S211" s="258"/>
      <c r="T211" s="258"/>
      <c r="U211" s="258"/>
    </row>
    <row r="212" spans="15:29">
      <c r="O212" s="259"/>
      <c r="P212" s="259"/>
      <c r="Q212" s="259"/>
      <c r="R212" s="258"/>
      <c r="S212" s="258"/>
      <c r="T212" s="258"/>
      <c r="U212" s="258"/>
    </row>
    <row r="213" spans="15:29">
      <c r="O213" s="259"/>
      <c r="P213" s="259"/>
      <c r="Q213" s="259"/>
      <c r="R213" s="258"/>
      <c r="S213" s="258"/>
      <c r="T213" s="258"/>
      <c r="U213" s="258"/>
    </row>
    <row r="214" spans="15:29">
      <c r="O214" s="259"/>
      <c r="P214" s="259"/>
      <c r="Q214" s="259"/>
      <c r="R214" s="258"/>
      <c r="S214" s="258"/>
      <c r="T214" s="258"/>
      <c r="U214" s="258"/>
      <c r="V214" s="147"/>
      <c r="X214" s="147"/>
      <c r="Z214" s="147"/>
      <c r="AB214" s="147"/>
    </row>
    <row r="215" spans="15:29">
      <c r="O215" s="259"/>
      <c r="P215" s="259"/>
      <c r="Q215" s="259"/>
      <c r="R215" s="258"/>
      <c r="S215" s="258"/>
      <c r="T215" s="258"/>
      <c r="U215" s="258"/>
    </row>
    <row r="216" spans="15:29">
      <c r="O216" s="259"/>
      <c r="P216" s="259"/>
      <c r="Q216" s="259"/>
      <c r="R216" s="258"/>
      <c r="S216" s="258"/>
      <c r="T216" s="258"/>
      <c r="U216" s="258"/>
    </row>
    <row r="217" spans="15:29">
      <c r="O217" s="259"/>
      <c r="P217" s="259"/>
      <c r="Q217" s="259"/>
      <c r="R217" s="258"/>
      <c r="S217" s="258"/>
      <c r="T217" s="258"/>
      <c r="U217" s="258"/>
    </row>
    <row r="218" spans="15:29">
      <c r="O218" s="259"/>
      <c r="P218" s="259"/>
      <c r="Q218" s="259"/>
      <c r="R218" s="258"/>
      <c r="S218" s="258"/>
      <c r="T218" s="258"/>
      <c r="U218" s="258"/>
      <c r="W218" s="230"/>
      <c r="Y218" s="230"/>
      <c r="AA218" s="230"/>
      <c r="AC218" s="230"/>
    </row>
    <row r="219" spans="15:29">
      <c r="O219" s="259"/>
      <c r="P219" s="259"/>
      <c r="Q219" s="259"/>
      <c r="R219" s="258"/>
      <c r="S219" s="258"/>
      <c r="T219" s="258"/>
      <c r="U219" s="258"/>
      <c r="W219" s="230"/>
      <c r="Y219" s="230"/>
      <c r="AA219" s="230"/>
      <c r="AC219" s="230"/>
    </row>
    <row r="220" spans="15:29">
      <c r="O220" s="259"/>
      <c r="P220" s="259"/>
      <c r="Q220" s="259"/>
      <c r="R220" s="258"/>
      <c r="S220" s="258"/>
      <c r="T220" s="258"/>
      <c r="U220" s="258"/>
      <c r="W220" s="51"/>
      <c r="Y220" s="51"/>
      <c r="AA220" s="51"/>
      <c r="AC220" s="51"/>
    </row>
    <row r="221" spans="15:29">
      <c r="V221" s="232"/>
      <c r="W221" s="232"/>
      <c r="X221" s="232"/>
      <c r="Y221" s="232"/>
      <c r="Z221" s="232"/>
      <c r="AA221" s="232"/>
      <c r="AB221" s="232"/>
      <c r="AC221" s="232"/>
    </row>
    <row r="225" spans="2:17" ht="15.75">
      <c r="B225" s="135"/>
    </row>
    <row r="226" spans="2:17">
      <c r="C226" s="147"/>
      <c r="D226" s="147"/>
      <c r="H226" s="297"/>
      <c r="J226" s="305"/>
      <c r="K226" s="305"/>
      <c r="L226" s="297"/>
      <c r="M226" s="297"/>
      <c r="N226" s="297"/>
      <c r="O226" s="297"/>
      <c r="P226" s="297"/>
      <c r="Q226" s="297"/>
    </row>
    <row r="227" spans="2:17" ht="15.75">
      <c r="C227" s="147"/>
      <c r="D227" s="285"/>
      <c r="F227" s="147"/>
      <c r="G227" s="285"/>
      <c r="H227" s="297"/>
      <c r="I227" s="871"/>
      <c r="J227" s="318"/>
      <c r="K227" s="871"/>
      <c r="L227" s="320"/>
      <c r="M227" s="320"/>
      <c r="N227" s="297"/>
      <c r="O227" s="320"/>
      <c r="P227" s="320"/>
      <c r="Q227" s="297"/>
    </row>
    <row r="228" spans="2:17">
      <c r="B228" s="337"/>
      <c r="C228" s="322"/>
      <c r="D228" s="285"/>
      <c r="E228" s="285"/>
      <c r="F228" s="322"/>
      <c r="G228" s="285"/>
      <c r="H228" s="285"/>
      <c r="I228" s="305"/>
      <c r="J228" s="305"/>
      <c r="K228" s="305"/>
      <c r="L228" s="322"/>
      <c r="M228" s="322"/>
      <c r="N228" s="322"/>
      <c r="O228" s="322"/>
      <c r="P228" s="322"/>
      <c r="Q228" s="322"/>
    </row>
    <row r="229" spans="2:17">
      <c r="B229" s="51"/>
      <c r="C229" s="322"/>
      <c r="D229" s="285"/>
      <c r="E229" s="285"/>
      <c r="F229" s="322"/>
      <c r="G229" s="285"/>
      <c r="H229" s="285"/>
      <c r="I229" s="305"/>
      <c r="J229" s="305"/>
      <c r="K229" s="305"/>
      <c r="L229" s="322"/>
      <c r="M229" s="322"/>
      <c r="N229" s="322"/>
      <c r="O229" s="322"/>
      <c r="P229" s="322"/>
      <c r="Q229" s="322"/>
    </row>
    <row r="230" spans="2:17">
      <c r="B230" s="329"/>
      <c r="C230" s="230"/>
      <c r="D230" s="230"/>
      <c r="E230" s="230"/>
      <c r="F230" s="230"/>
      <c r="G230" s="230"/>
      <c r="H230" s="230"/>
      <c r="I230" s="237"/>
      <c r="J230" s="237"/>
      <c r="K230" s="237"/>
      <c r="Q230" s="659"/>
    </row>
    <row r="231" spans="2:17">
      <c r="B231" s="329"/>
      <c r="C231" s="230"/>
      <c r="D231" s="230"/>
      <c r="E231" s="230"/>
      <c r="F231" s="230"/>
      <c r="G231" s="230"/>
      <c r="H231" s="230"/>
      <c r="I231" s="237"/>
      <c r="J231" s="237"/>
      <c r="K231" s="237"/>
      <c r="Q231" s="659"/>
    </row>
    <row r="232" spans="2:17">
      <c r="B232" s="329"/>
      <c r="C232" s="230"/>
      <c r="D232" s="230"/>
      <c r="E232" s="230"/>
      <c r="F232" s="230"/>
      <c r="G232" s="230"/>
      <c r="H232" s="230"/>
      <c r="I232" s="237"/>
      <c r="J232" s="237"/>
      <c r="K232" s="237"/>
      <c r="Q232" s="659"/>
    </row>
    <row r="233" spans="2:17">
      <c r="B233" s="329"/>
      <c r="C233" s="230"/>
      <c r="D233" s="230"/>
      <c r="E233" s="230"/>
      <c r="F233" s="230"/>
      <c r="G233" s="230"/>
      <c r="H233" s="230"/>
      <c r="I233" s="237"/>
      <c r="J233" s="237"/>
      <c r="K233" s="237"/>
      <c r="Q233" s="659"/>
    </row>
    <row r="234" spans="2:17">
      <c r="B234" s="329"/>
      <c r="C234" s="230"/>
      <c r="D234" s="230"/>
      <c r="E234" s="230"/>
      <c r="F234" s="230"/>
      <c r="G234" s="230"/>
      <c r="H234" s="230"/>
      <c r="I234" s="237"/>
      <c r="J234" s="237"/>
      <c r="K234" s="237"/>
      <c r="Q234" s="659"/>
    </row>
    <row r="235" spans="2:17">
      <c r="B235" s="329"/>
      <c r="C235" s="230"/>
      <c r="D235" s="230"/>
      <c r="E235" s="230"/>
      <c r="F235" s="230"/>
      <c r="G235" s="230"/>
      <c r="H235" s="230"/>
      <c r="I235" s="237"/>
      <c r="J235" s="237"/>
      <c r="K235" s="237"/>
      <c r="Q235" s="659"/>
    </row>
    <row r="236" spans="2:17">
      <c r="B236" s="329"/>
      <c r="C236" s="230"/>
      <c r="D236" s="230"/>
      <c r="E236" s="230"/>
      <c r="F236" s="230"/>
      <c r="G236" s="230"/>
      <c r="H236" s="230"/>
      <c r="I236" s="237"/>
      <c r="J236" s="237"/>
      <c r="K236" s="237"/>
      <c r="Q236" s="659"/>
    </row>
    <row r="237" spans="2:17">
      <c r="B237" s="329"/>
      <c r="C237" s="230"/>
      <c r="D237" s="230"/>
      <c r="E237" s="230"/>
      <c r="F237" s="230"/>
      <c r="G237" s="230"/>
      <c r="H237" s="230"/>
      <c r="I237" s="237"/>
      <c r="J237" s="237"/>
      <c r="K237" s="237"/>
      <c r="Q237" s="659"/>
    </row>
    <row r="238" spans="2:17">
      <c r="B238" s="329"/>
      <c r="C238" s="230"/>
      <c r="D238" s="230"/>
      <c r="E238" s="230"/>
      <c r="F238" s="230"/>
      <c r="G238" s="230"/>
      <c r="H238" s="230"/>
      <c r="I238" s="237"/>
      <c r="J238" s="237"/>
      <c r="K238" s="237"/>
      <c r="Q238" s="659"/>
    </row>
    <row r="239" spans="2:17">
      <c r="B239" s="329"/>
      <c r="C239" s="230"/>
      <c r="D239" s="230"/>
      <c r="E239" s="230"/>
      <c r="F239" s="230"/>
      <c r="G239" s="230"/>
      <c r="H239" s="230"/>
      <c r="I239" s="237"/>
      <c r="J239" s="237"/>
      <c r="K239" s="237"/>
      <c r="Q239" s="659"/>
    </row>
    <row r="240" spans="2:17">
      <c r="B240" s="329"/>
      <c r="C240" s="230"/>
      <c r="D240" s="230"/>
      <c r="E240" s="230"/>
      <c r="F240" s="230"/>
      <c r="G240" s="230"/>
      <c r="H240" s="230"/>
      <c r="I240" s="237"/>
      <c r="J240" s="237"/>
      <c r="K240" s="237"/>
      <c r="Q240" s="659"/>
    </row>
    <row r="241" spans="2:29">
      <c r="B241" s="329"/>
      <c r="C241" s="230"/>
      <c r="D241" s="230"/>
      <c r="E241" s="230"/>
      <c r="F241" s="230"/>
      <c r="G241" s="230"/>
      <c r="H241" s="230"/>
      <c r="I241" s="237"/>
      <c r="J241" s="237"/>
      <c r="K241" s="237"/>
      <c r="Q241" s="659"/>
    </row>
    <row r="242" spans="2:29">
      <c r="B242" s="329"/>
      <c r="C242" s="230"/>
      <c r="D242" s="230"/>
      <c r="E242" s="230"/>
      <c r="F242" s="230"/>
      <c r="G242" s="230"/>
      <c r="H242" s="230"/>
      <c r="I242" s="237"/>
      <c r="J242" s="237"/>
      <c r="K242" s="237"/>
      <c r="Q242" s="659"/>
    </row>
    <row r="243" spans="2:29">
      <c r="B243" s="329"/>
      <c r="C243" s="230"/>
      <c r="D243" s="230"/>
      <c r="E243" s="230"/>
      <c r="F243" s="230"/>
      <c r="G243" s="230"/>
      <c r="H243" s="230"/>
      <c r="I243" s="237"/>
      <c r="J243" s="237"/>
      <c r="K243" s="237"/>
      <c r="Q243" s="659"/>
    </row>
    <row r="244" spans="2:29">
      <c r="B244" s="329"/>
      <c r="C244" s="230"/>
      <c r="D244" s="230"/>
      <c r="E244" s="230"/>
      <c r="F244" s="230"/>
      <c r="G244" s="230"/>
      <c r="H244" s="230"/>
      <c r="I244" s="237"/>
      <c r="J244" s="237"/>
      <c r="K244" s="237"/>
      <c r="Q244" s="659"/>
    </row>
    <row r="245" spans="2:29">
      <c r="B245" s="329"/>
      <c r="C245" s="230"/>
      <c r="D245" s="230"/>
      <c r="E245" s="230"/>
      <c r="F245" s="230"/>
      <c r="G245" s="230"/>
      <c r="H245" s="230"/>
      <c r="I245" s="237"/>
      <c r="J245" s="237"/>
      <c r="K245" s="237"/>
      <c r="Q245" s="659"/>
    </row>
    <row r="246" spans="2:29">
      <c r="B246" s="329"/>
      <c r="C246" s="230"/>
      <c r="D246" s="230"/>
      <c r="E246" s="230"/>
      <c r="F246" s="230"/>
      <c r="G246" s="230"/>
      <c r="H246" s="230"/>
      <c r="I246" s="237"/>
      <c r="J246" s="237"/>
      <c r="K246" s="237"/>
      <c r="Q246" s="659"/>
      <c r="V246" s="232"/>
      <c r="W246" s="232"/>
      <c r="X246" s="232"/>
      <c r="Y246" s="232"/>
      <c r="Z246" s="232"/>
      <c r="AA246" s="232"/>
      <c r="AB246" s="232"/>
      <c r="AC246" s="232"/>
    </row>
    <row r="247" spans="2:29">
      <c r="B247" s="329"/>
      <c r="C247" s="230"/>
      <c r="D247" s="230"/>
      <c r="E247" s="230"/>
      <c r="F247" s="230"/>
      <c r="G247" s="230"/>
      <c r="H247" s="230"/>
      <c r="I247" s="237"/>
      <c r="J247" s="237"/>
      <c r="K247" s="237"/>
      <c r="Q247" s="659"/>
    </row>
    <row r="248" spans="2:29">
      <c r="B248" s="329"/>
      <c r="C248" s="230"/>
      <c r="D248" s="230"/>
      <c r="E248" s="230"/>
      <c r="F248" s="230"/>
      <c r="G248" s="230"/>
      <c r="H248" s="230"/>
      <c r="I248" s="237"/>
      <c r="J248" s="237"/>
      <c r="K248" s="237"/>
      <c r="Q248" s="659"/>
    </row>
    <row r="249" spans="2:29">
      <c r="B249" s="329"/>
      <c r="C249" s="230"/>
      <c r="D249" s="230"/>
      <c r="E249" s="230"/>
      <c r="F249" s="230"/>
      <c r="G249" s="230"/>
      <c r="H249" s="230"/>
      <c r="I249" s="237"/>
      <c r="J249" s="237"/>
      <c r="K249" s="237"/>
      <c r="Q249" s="659"/>
    </row>
    <row r="250" spans="2:29">
      <c r="B250" s="329"/>
      <c r="C250" s="230"/>
      <c r="D250" s="230"/>
      <c r="E250" s="230"/>
      <c r="F250" s="230"/>
      <c r="G250" s="230"/>
      <c r="H250" s="230"/>
      <c r="I250" s="237"/>
      <c r="J250" s="237"/>
      <c r="K250" s="237"/>
      <c r="Q250" s="659"/>
    </row>
    <row r="251" spans="2:29">
      <c r="B251" s="329"/>
      <c r="C251" s="230"/>
      <c r="D251" s="230"/>
      <c r="E251" s="230"/>
      <c r="F251" s="230"/>
      <c r="G251" s="230"/>
      <c r="H251" s="230"/>
      <c r="I251" s="237"/>
      <c r="J251" s="237"/>
      <c r="K251" s="237"/>
      <c r="Q251" s="659"/>
    </row>
    <row r="252" spans="2:29">
      <c r="B252" s="329"/>
      <c r="C252" s="230"/>
      <c r="D252" s="230"/>
      <c r="E252" s="230"/>
      <c r="F252" s="230"/>
      <c r="G252" s="230"/>
      <c r="H252" s="230"/>
      <c r="I252" s="237"/>
      <c r="J252" s="237"/>
      <c r="K252" s="237"/>
      <c r="Q252" s="659"/>
    </row>
    <row r="253" spans="2:29">
      <c r="B253" s="329"/>
      <c r="C253" s="230"/>
      <c r="D253" s="230"/>
      <c r="E253" s="230"/>
      <c r="F253" s="230"/>
      <c r="G253" s="230"/>
      <c r="H253" s="230"/>
      <c r="I253" s="237"/>
      <c r="J253" s="237"/>
      <c r="K253" s="237"/>
      <c r="Q253" s="659"/>
    </row>
    <row r="254" spans="2:29">
      <c r="B254" s="329"/>
      <c r="C254" s="230"/>
      <c r="H254" s="297"/>
      <c r="L254" s="147"/>
      <c r="M254" s="147"/>
      <c r="Z254" s="313"/>
    </row>
    <row r="255" spans="2:29">
      <c r="B255" s="329"/>
      <c r="C255" s="230"/>
      <c r="H255" s="297"/>
      <c r="L255" s="147"/>
      <c r="M255" s="147"/>
      <c r="Z255" s="313"/>
    </row>
    <row r="256" spans="2:29">
      <c r="B256" s="329"/>
      <c r="C256" s="230"/>
      <c r="H256" s="297"/>
      <c r="L256" s="147"/>
      <c r="M256" s="147"/>
      <c r="Z256" s="313"/>
    </row>
    <row r="257" spans="2:41">
      <c r="B257" s="329"/>
      <c r="C257" s="230"/>
      <c r="H257" s="297"/>
      <c r="L257" s="313"/>
      <c r="M257" s="313"/>
      <c r="Z257" s="313"/>
      <c r="AD257" s="147"/>
      <c r="AF257" s="147"/>
      <c r="AH257" s="147"/>
      <c r="AJ257" s="147"/>
      <c r="AL257" s="147"/>
      <c r="AN257" s="147"/>
    </row>
    <row r="258" spans="2:41">
      <c r="C258" s="147"/>
      <c r="M258" s="147"/>
      <c r="O258" s="147"/>
      <c r="W258" s="147"/>
      <c r="AA258" s="147"/>
    </row>
    <row r="259" spans="2:41" ht="15.75">
      <c r="C259" s="332"/>
      <c r="F259" s="297"/>
      <c r="G259" s="297"/>
      <c r="H259" s="297"/>
      <c r="J259" s="297"/>
      <c r="K259" s="297"/>
      <c r="L259" s="297"/>
      <c r="M259" s="320"/>
      <c r="N259" s="297"/>
      <c r="O259" s="297"/>
      <c r="P259" s="297"/>
      <c r="Q259" s="297"/>
      <c r="R259" s="297"/>
      <c r="S259" s="297"/>
      <c r="T259" s="297"/>
      <c r="U259" s="297"/>
      <c r="V259" s="297"/>
      <c r="W259" s="332"/>
      <c r="Y259" s="332"/>
      <c r="AA259" s="320"/>
      <c r="AB259" s="297"/>
      <c r="AE259" s="230"/>
      <c r="AG259" s="230"/>
      <c r="AI259" s="230"/>
      <c r="AK259" s="230"/>
      <c r="AM259" s="230"/>
      <c r="AO259" s="230"/>
    </row>
    <row r="260" spans="2:41">
      <c r="B260" s="337"/>
      <c r="C260" s="51"/>
      <c r="D260" s="322"/>
      <c r="E260" s="322"/>
      <c r="F260" s="322"/>
      <c r="G260" s="322"/>
      <c r="H260" s="322"/>
      <c r="I260" s="51"/>
      <c r="J260" s="322"/>
      <c r="K260" s="322"/>
      <c r="L260" s="322"/>
      <c r="M260" s="322"/>
      <c r="N260" s="322"/>
      <c r="O260" s="322"/>
      <c r="P260" s="322"/>
      <c r="Q260" s="322"/>
      <c r="R260" s="322"/>
      <c r="S260" s="322"/>
      <c r="T260" s="322"/>
      <c r="U260" s="322"/>
      <c r="V260" s="322"/>
      <c r="W260" s="285"/>
      <c r="X260" s="285"/>
      <c r="Y260" s="285"/>
      <c r="Z260" s="285"/>
      <c r="AA260" s="322"/>
      <c r="AB260" s="322"/>
      <c r="AE260" s="230"/>
      <c r="AG260" s="230"/>
      <c r="AI260" s="230"/>
      <c r="AK260" s="230"/>
      <c r="AM260" s="230"/>
      <c r="AO260" s="230"/>
    </row>
    <row r="261" spans="2:41">
      <c r="B261" s="51"/>
      <c r="C261" s="51"/>
      <c r="D261" s="322"/>
      <c r="E261" s="322"/>
      <c r="F261" s="322"/>
      <c r="G261" s="322"/>
      <c r="H261" s="322"/>
      <c r="I261" s="51"/>
      <c r="J261" s="322"/>
      <c r="K261" s="322"/>
      <c r="L261" s="322"/>
      <c r="M261" s="322"/>
      <c r="N261" s="322"/>
      <c r="O261" s="322"/>
      <c r="P261" s="322"/>
      <c r="Q261" s="322"/>
      <c r="R261" s="322"/>
      <c r="S261" s="322"/>
      <c r="T261" s="322"/>
      <c r="U261" s="322"/>
      <c r="V261" s="322"/>
      <c r="W261" s="285"/>
      <c r="X261" s="285"/>
      <c r="Y261" s="285"/>
      <c r="Z261" s="285"/>
      <c r="AA261" s="322"/>
      <c r="AB261" s="322"/>
      <c r="AM261" s="51"/>
      <c r="AO261" s="51"/>
    </row>
    <row r="262" spans="2:41">
      <c r="B262" s="329"/>
      <c r="C262" s="230"/>
      <c r="I262" s="230"/>
      <c r="W262" s="230"/>
      <c r="X262" s="230"/>
      <c r="Y262" s="230"/>
      <c r="Z262" s="230"/>
      <c r="AA262" s="313"/>
      <c r="AD262" s="232"/>
      <c r="AE262" s="232"/>
      <c r="AF262" s="232"/>
      <c r="AG262" s="232"/>
      <c r="AH262" s="232"/>
      <c r="AI262" s="232"/>
      <c r="AJ262" s="232"/>
      <c r="AK262" s="232"/>
      <c r="AL262" s="232"/>
      <c r="AM262" s="232"/>
      <c r="AN262" s="232"/>
      <c r="AO262" s="232"/>
    </row>
    <row r="263" spans="2:41">
      <c r="B263" s="329"/>
      <c r="C263" s="230"/>
      <c r="I263" s="230"/>
      <c r="W263" s="230"/>
      <c r="X263" s="230"/>
      <c r="Y263" s="230"/>
      <c r="Z263" s="230"/>
      <c r="AA263" s="313"/>
    </row>
    <row r="264" spans="2:41">
      <c r="B264" s="329"/>
      <c r="C264" s="230"/>
      <c r="I264" s="230"/>
      <c r="W264" s="230"/>
      <c r="X264" s="230"/>
      <c r="Y264" s="230"/>
      <c r="Z264" s="230"/>
      <c r="AA264" s="322"/>
    </row>
    <row r="265" spans="2:41">
      <c r="B265" s="329"/>
      <c r="C265" s="230"/>
      <c r="I265" s="230"/>
      <c r="W265" s="230"/>
      <c r="X265" s="230"/>
      <c r="Y265" s="230"/>
      <c r="Z265" s="230"/>
      <c r="AA265" s="313"/>
    </row>
    <row r="266" spans="2:41">
      <c r="B266" s="329"/>
      <c r="C266" s="230"/>
      <c r="I266" s="230"/>
      <c r="W266" s="230"/>
      <c r="X266" s="230"/>
      <c r="Y266" s="230"/>
      <c r="Z266" s="230"/>
      <c r="AA266" s="313"/>
    </row>
    <row r="267" spans="2:41">
      <c r="B267" s="329"/>
      <c r="C267" s="230"/>
      <c r="I267" s="230"/>
      <c r="W267" s="230"/>
      <c r="X267" s="230"/>
      <c r="Y267" s="230"/>
      <c r="Z267" s="230"/>
      <c r="AA267" s="313"/>
    </row>
    <row r="268" spans="2:41">
      <c r="B268" s="329"/>
      <c r="C268" s="230"/>
      <c r="I268" s="230"/>
      <c r="W268" s="230"/>
      <c r="X268" s="230"/>
      <c r="Y268" s="230"/>
      <c r="Z268" s="230"/>
      <c r="AA268" s="313"/>
    </row>
    <row r="269" spans="2:41">
      <c r="B269" s="329"/>
      <c r="C269" s="230"/>
      <c r="I269" s="230"/>
      <c r="W269" s="230"/>
      <c r="X269" s="230"/>
      <c r="Y269" s="230"/>
      <c r="Z269" s="230"/>
      <c r="AA269" s="313"/>
    </row>
    <row r="270" spans="2:41">
      <c r="B270" s="329"/>
      <c r="C270" s="230"/>
      <c r="I270" s="230"/>
      <c r="W270" s="230"/>
      <c r="X270" s="230"/>
      <c r="Y270" s="230"/>
      <c r="Z270" s="230"/>
      <c r="AA270" s="313"/>
    </row>
    <row r="271" spans="2:41">
      <c r="B271" s="329"/>
      <c r="C271" s="230"/>
      <c r="I271" s="230"/>
      <c r="W271" s="230"/>
      <c r="X271" s="230"/>
      <c r="Y271" s="230"/>
      <c r="Z271" s="230"/>
      <c r="AA271" s="313"/>
    </row>
    <row r="272" spans="2:41">
      <c r="B272" s="329"/>
      <c r="C272" s="230"/>
      <c r="I272" s="230"/>
      <c r="W272" s="230"/>
      <c r="X272" s="230"/>
      <c r="Y272" s="230"/>
      <c r="Z272" s="230"/>
      <c r="AA272" s="313"/>
    </row>
    <row r="273" spans="2:41">
      <c r="B273" s="329"/>
      <c r="C273" s="230"/>
      <c r="I273" s="230"/>
      <c r="W273" s="230"/>
      <c r="X273" s="230"/>
      <c r="Y273" s="230"/>
      <c r="Z273" s="230"/>
      <c r="AA273" s="313"/>
    </row>
    <row r="274" spans="2:41">
      <c r="B274" s="329"/>
      <c r="C274" s="230"/>
      <c r="I274" s="230"/>
      <c r="W274" s="230"/>
      <c r="X274" s="230"/>
      <c r="Y274" s="230"/>
      <c r="Z274" s="230"/>
      <c r="AA274" s="313"/>
    </row>
    <row r="275" spans="2:41">
      <c r="B275" s="329"/>
      <c r="C275" s="230"/>
      <c r="I275" s="230"/>
      <c r="W275" s="230"/>
      <c r="X275" s="230"/>
      <c r="Y275" s="230"/>
      <c r="Z275" s="230"/>
      <c r="AA275" s="313"/>
    </row>
    <row r="276" spans="2:41">
      <c r="B276" s="329"/>
      <c r="C276" s="230"/>
      <c r="I276" s="230"/>
      <c r="W276" s="230"/>
      <c r="X276" s="230"/>
      <c r="Y276" s="230"/>
      <c r="Z276" s="230"/>
      <c r="AA276" s="313"/>
    </row>
    <row r="277" spans="2:41">
      <c r="B277" s="329"/>
      <c r="C277" s="230"/>
      <c r="I277" s="230"/>
      <c r="W277" s="230"/>
      <c r="X277" s="230"/>
      <c r="Y277" s="230"/>
      <c r="Z277" s="230"/>
      <c r="AA277" s="313"/>
    </row>
    <row r="278" spans="2:41">
      <c r="B278" s="329"/>
      <c r="C278" s="230"/>
      <c r="I278" s="230"/>
      <c r="W278" s="230"/>
      <c r="X278" s="230"/>
      <c r="Y278" s="230"/>
      <c r="Z278" s="230"/>
      <c r="AA278" s="313"/>
    </row>
    <row r="279" spans="2:41">
      <c r="B279" s="329"/>
      <c r="C279" s="230"/>
      <c r="I279" s="230"/>
      <c r="W279" s="230"/>
      <c r="X279" s="230"/>
      <c r="Y279" s="230"/>
      <c r="Z279" s="230"/>
      <c r="AA279" s="313"/>
    </row>
    <row r="280" spans="2:41">
      <c r="B280" s="329"/>
      <c r="C280" s="230"/>
      <c r="I280" s="230"/>
      <c r="W280" s="230"/>
      <c r="X280" s="230"/>
      <c r="Y280" s="230"/>
      <c r="Z280" s="230"/>
      <c r="AA280" s="313"/>
    </row>
    <row r="281" spans="2:41">
      <c r="B281" s="329"/>
      <c r="C281" s="230"/>
      <c r="I281" s="230"/>
      <c r="W281" s="230"/>
      <c r="X281" s="230"/>
      <c r="Y281" s="230"/>
      <c r="Z281" s="230"/>
      <c r="AA281" s="313"/>
    </row>
    <row r="282" spans="2:41">
      <c r="B282" s="329"/>
      <c r="C282" s="230"/>
      <c r="I282" s="230"/>
      <c r="W282" s="230"/>
      <c r="X282" s="230"/>
      <c r="Y282" s="230"/>
      <c r="Z282" s="230"/>
      <c r="AA282" s="313"/>
    </row>
    <row r="283" spans="2:41">
      <c r="B283" s="329"/>
      <c r="C283" s="230"/>
      <c r="I283" s="230"/>
      <c r="W283" s="230"/>
      <c r="X283" s="230"/>
      <c r="Y283" s="230"/>
      <c r="Z283" s="230"/>
      <c r="AA283" s="313"/>
    </row>
    <row r="284" spans="2:41">
      <c r="B284" s="329"/>
      <c r="C284" s="230"/>
      <c r="I284" s="230"/>
      <c r="W284" s="230"/>
      <c r="X284" s="230"/>
      <c r="Y284" s="230"/>
      <c r="Z284" s="230"/>
      <c r="AA284" s="313"/>
    </row>
    <row r="285" spans="2:41">
      <c r="B285" s="329"/>
      <c r="C285" s="230"/>
      <c r="I285" s="230"/>
      <c r="W285" s="230"/>
      <c r="X285" s="230"/>
      <c r="Y285" s="230"/>
      <c r="Z285" s="230"/>
      <c r="AA285" s="313"/>
    </row>
    <row r="286" spans="2:41">
      <c r="B286" s="329"/>
      <c r="C286" s="230"/>
      <c r="F286" s="147"/>
      <c r="H286" s="297"/>
      <c r="L286" s="313"/>
      <c r="M286" s="313"/>
      <c r="P286" s="147"/>
      <c r="Z286" s="313"/>
    </row>
    <row r="287" spans="2:41">
      <c r="B287" s="329"/>
      <c r="C287" s="230"/>
      <c r="H287" s="297"/>
      <c r="L287" s="313"/>
      <c r="M287" s="313"/>
      <c r="Z287" s="313"/>
      <c r="AD287" s="232"/>
      <c r="AE287" s="232"/>
      <c r="AF287" s="232"/>
      <c r="AG287" s="232"/>
      <c r="AH287" s="232"/>
      <c r="AI287" s="232"/>
      <c r="AJ287" s="232"/>
      <c r="AK287" s="232"/>
      <c r="AL287" s="232"/>
      <c r="AM287" s="232"/>
      <c r="AN287" s="232"/>
      <c r="AO287" s="232"/>
    </row>
    <row r="288" spans="2:41">
      <c r="B288" s="329"/>
      <c r="C288" s="230"/>
      <c r="H288" s="297"/>
      <c r="I288" s="313"/>
      <c r="R288" s="147"/>
      <c r="V288" s="147"/>
    </row>
    <row r="289" spans="2:2">
      <c r="B289" s="329"/>
    </row>
    <row r="290" spans="2:2">
      <c r="B290" s="329"/>
    </row>
    <row r="293" spans="2:2">
      <c r="B293" s="337"/>
    </row>
    <row r="294" spans="2:2">
      <c r="B294" s="51"/>
    </row>
    <row r="295" spans="2:2">
      <c r="B295" s="329"/>
    </row>
    <row r="296" spans="2:2">
      <c r="B296" s="329"/>
    </row>
    <row r="297" spans="2:2">
      <c r="B297" s="329"/>
    </row>
    <row r="298" spans="2:2">
      <c r="B298" s="329"/>
    </row>
    <row r="299" spans="2:2">
      <c r="B299" s="329"/>
    </row>
    <row r="300" spans="2:2">
      <c r="B300" s="329"/>
    </row>
    <row r="301" spans="2:2">
      <c r="B301" s="329"/>
    </row>
    <row r="302" spans="2:2">
      <c r="B302" s="329"/>
    </row>
    <row r="303" spans="2:2">
      <c r="B303" s="329"/>
    </row>
    <row r="304" spans="2:2">
      <c r="B304" s="329"/>
    </row>
    <row r="305" spans="2:2">
      <c r="B305" s="329"/>
    </row>
    <row r="306" spans="2:2">
      <c r="B306" s="329"/>
    </row>
    <row r="307" spans="2:2">
      <c r="B307" s="329"/>
    </row>
    <row r="308" spans="2:2">
      <c r="B308" s="329"/>
    </row>
    <row r="309" spans="2:2">
      <c r="B309" s="329"/>
    </row>
    <row r="310" spans="2:2">
      <c r="B310" s="329"/>
    </row>
    <row r="311" spans="2:2">
      <c r="B311" s="329"/>
    </row>
    <row r="312" spans="2:2">
      <c r="B312" s="329"/>
    </row>
    <row r="313" spans="2:2">
      <c r="B313" s="329"/>
    </row>
    <row r="314" spans="2:2">
      <c r="B314" s="329"/>
    </row>
    <row r="315" spans="2:2">
      <c r="B315" s="329"/>
    </row>
    <row r="316" spans="2:2">
      <c r="B316" s="329"/>
    </row>
    <row r="317" spans="2:2">
      <c r="B317" s="329"/>
    </row>
    <row r="318" spans="2:2">
      <c r="B318" s="329"/>
    </row>
    <row r="324" spans="2:3" ht="15.75">
      <c r="B324" s="260"/>
    </row>
    <row r="329" spans="2:3">
      <c r="B329" s="147"/>
      <c r="C329" s="51"/>
    </row>
    <row r="330" spans="2:3">
      <c r="C330" s="230"/>
    </row>
    <row r="331" spans="2:3">
      <c r="C331" s="230"/>
    </row>
    <row r="332" spans="2:3">
      <c r="C332" s="230"/>
    </row>
    <row r="333" spans="2:3">
      <c r="C333" s="230"/>
    </row>
    <row r="334" spans="2:3">
      <c r="C334" s="230"/>
    </row>
    <row r="335" spans="2:3">
      <c r="C335" s="230"/>
    </row>
    <row r="336" spans="2:3">
      <c r="C336" s="230"/>
    </row>
    <row r="337" spans="3:3">
      <c r="C337" s="230"/>
    </row>
    <row r="338" spans="3:3">
      <c r="C338" s="230"/>
    </row>
    <row r="339" spans="3:3">
      <c r="C339" s="230"/>
    </row>
    <row r="340" spans="3:3">
      <c r="C340" s="230"/>
    </row>
    <row r="341" spans="3:3">
      <c r="C341" s="230"/>
    </row>
    <row r="342" spans="3:3">
      <c r="C342" s="230"/>
    </row>
    <row r="343" spans="3:3">
      <c r="C343" s="230"/>
    </row>
    <row r="344" spans="3:3">
      <c r="C344" s="230"/>
    </row>
    <row r="345" spans="3:3">
      <c r="C345" s="230"/>
    </row>
    <row r="346" spans="3:3">
      <c r="C346" s="230"/>
    </row>
    <row r="347" spans="3:3">
      <c r="C347" s="230"/>
    </row>
    <row r="348" spans="3:3">
      <c r="C348" s="230"/>
    </row>
    <row r="349" spans="3:3">
      <c r="C349" s="230"/>
    </row>
    <row r="350" spans="3:3">
      <c r="C350" s="230"/>
    </row>
    <row r="351" spans="3:3">
      <c r="C351" s="230"/>
    </row>
    <row r="352" spans="3:3">
      <c r="C352" s="230"/>
    </row>
    <row r="353" spans="3:3">
      <c r="C353" s="230"/>
    </row>
    <row r="354" spans="3:3">
      <c r="C354" s="230"/>
    </row>
    <row r="355" spans="3:3">
      <c r="C355" s="230"/>
    </row>
    <row r="356" spans="3:3">
      <c r="C356" s="230"/>
    </row>
    <row r="357" spans="3:3">
      <c r="C357" s="230"/>
    </row>
    <row r="358" spans="3:3">
      <c r="C358" s="230"/>
    </row>
    <row r="359" spans="3:3">
      <c r="C359" s="230"/>
    </row>
    <row r="360" spans="3:3">
      <c r="C360" s="230"/>
    </row>
    <row r="361" spans="3:3">
      <c r="C361" s="230"/>
    </row>
    <row r="362" spans="3:3">
      <c r="C362" s="230"/>
    </row>
    <row r="363" spans="3:3">
      <c r="C363" s="230"/>
    </row>
    <row r="364" spans="3:3">
      <c r="C364" s="230"/>
    </row>
    <row r="365" spans="3:3">
      <c r="C365" s="230"/>
    </row>
    <row r="366" spans="3:3">
      <c r="C366" s="230"/>
    </row>
    <row r="367" spans="3:3">
      <c r="C367" s="230"/>
    </row>
    <row r="368" spans="3:3">
      <c r="C368" s="230"/>
    </row>
    <row r="369" spans="3:3">
      <c r="C369" s="230"/>
    </row>
    <row r="370" spans="3:3">
      <c r="C370" s="230"/>
    </row>
    <row r="371" spans="3:3">
      <c r="C371" s="230"/>
    </row>
    <row r="372" spans="3:3">
      <c r="C372" s="230"/>
    </row>
    <row r="373" spans="3:3">
      <c r="C373" s="230"/>
    </row>
    <row r="374" spans="3:3">
      <c r="C374" s="230"/>
    </row>
    <row r="375" spans="3:3">
      <c r="C375" s="230"/>
    </row>
    <row r="376" spans="3:3">
      <c r="C376" s="230"/>
    </row>
    <row r="377" spans="3:3">
      <c r="C377" s="230"/>
    </row>
    <row r="378" spans="3:3">
      <c r="C378" s="230"/>
    </row>
    <row r="379" spans="3:3">
      <c r="C379" s="230"/>
    </row>
    <row r="380" spans="3:3">
      <c r="C380" s="230"/>
    </row>
    <row r="381" spans="3:3">
      <c r="C381" s="230"/>
    </row>
    <row r="382" spans="3:3">
      <c r="C382" s="230"/>
    </row>
    <row r="383" spans="3:3">
      <c r="C383" s="230"/>
    </row>
    <row r="384" spans="3:3">
      <c r="C384" s="230"/>
    </row>
    <row r="385" spans="3:3">
      <c r="C385" s="230"/>
    </row>
    <row r="386" spans="3:3">
      <c r="C386" s="230"/>
    </row>
    <row r="387" spans="3:3">
      <c r="C387" s="230"/>
    </row>
    <row r="388" spans="3:3">
      <c r="C388" s="230"/>
    </row>
    <row r="389" spans="3:3">
      <c r="C389" s="230"/>
    </row>
    <row r="390" spans="3:3">
      <c r="C390" s="230"/>
    </row>
    <row r="391" spans="3:3">
      <c r="C391" s="230"/>
    </row>
    <row r="392" spans="3:3">
      <c r="C392" s="230"/>
    </row>
    <row r="393" spans="3:3">
      <c r="C393" s="230"/>
    </row>
    <row r="394" spans="3:3">
      <c r="C394" s="230"/>
    </row>
    <row r="395" spans="3:3">
      <c r="C395" s="230"/>
    </row>
    <row r="396" spans="3:3">
      <c r="C396" s="230"/>
    </row>
    <row r="397" spans="3:3">
      <c r="C397" s="230"/>
    </row>
    <row r="398" spans="3:3">
      <c r="C398" s="230"/>
    </row>
    <row r="399" spans="3:3">
      <c r="C399" s="230"/>
    </row>
    <row r="400" spans="3:3">
      <c r="C400" s="230"/>
    </row>
    <row r="401" spans="3:3">
      <c r="C401" s="230"/>
    </row>
    <row r="402" spans="3:3">
      <c r="C402" s="230"/>
    </row>
    <row r="403" spans="3:3">
      <c r="C403" s="230"/>
    </row>
    <row r="404" spans="3:3">
      <c r="C404" s="230"/>
    </row>
    <row r="405" spans="3:3">
      <c r="C405" s="230"/>
    </row>
    <row r="406" spans="3:3">
      <c r="C406" s="230"/>
    </row>
    <row r="407" spans="3:3">
      <c r="C407" s="230"/>
    </row>
    <row r="408" spans="3:3">
      <c r="C408" s="230"/>
    </row>
    <row r="409" spans="3:3">
      <c r="C409" s="230"/>
    </row>
    <row r="410" spans="3:3">
      <c r="C410" s="230"/>
    </row>
    <row r="411" spans="3:3">
      <c r="C411" s="230"/>
    </row>
    <row r="412" spans="3:3">
      <c r="C412" s="230"/>
    </row>
    <row r="413" spans="3:3">
      <c r="C413" s="230"/>
    </row>
    <row r="414" spans="3:3">
      <c r="C414" s="230"/>
    </row>
    <row r="415" spans="3:3">
      <c r="C415" s="230"/>
    </row>
    <row r="416" spans="3:3">
      <c r="C416" s="230"/>
    </row>
    <row r="417" spans="3:3">
      <c r="C417" s="230"/>
    </row>
    <row r="418" spans="3:3">
      <c r="C418" s="230"/>
    </row>
    <row r="419" spans="3:3">
      <c r="C419" s="230"/>
    </row>
    <row r="420" spans="3:3">
      <c r="C420" s="230"/>
    </row>
    <row r="421" spans="3:3">
      <c r="C421" s="230"/>
    </row>
    <row r="422" spans="3:3">
      <c r="C422" s="230"/>
    </row>
    <row r="423" spans="3:3">
      <c r="C423" s="230"/>
    </row>
    <row r="424" spans="3:3">
      <c r="C424" s="230"/>
    </row>
    <row r="425" spans="3:3">
      <c r="C425" s="230"/>
    </row>
    <row r="426" spans="3:3">
      <c r="C426" s="230"/>
    </row>
    <row r="427" spans="3:3">
      <c r="C427" s="230"/>
    </row>
    <row r="428" spans="3:3">
      <c r="C428" s="230"/>
    </row>
    <row r="429" spans="3:3">
      <c r="C429" s="230"/>
    </row>
    <row r="430" spans="3:3">
      <c r="C430" s="230"/>
    </row>
    <row r="431" spans="3:3">
      <c r="C431" s="230"/>
    </row>
    <row r="432" spans="3:3">
      <c r="C432" s="230"/>
    </row>
    <row r="433" spans="3:3">
      <c r="C433" s="230"/>
    </row>
    <row r="434" spans="3:3">
      <c r="C434" s="230"/>
    </row>
    <row r="435" spans="3:3">
      <c r="C435" s="230"/>
    </row>
    <row r="436" spans="3:3">
      <c r="C436" s="230"/>
    </row>
    <row r="437" spans="3:3">
      <c r="C437" s="230"/>
    </row>
    <row r="438" spans="3:3">
      <c r="C438" s="230"/>
    </row>
    <row r="439" spans="3:3">
      <c r="C439" s="230"/>
    </row>
    <row r="440" spans="3:3">
      <c r="C440" s="230"/>
    </row>
    <row r="441" spans="3:3">
      <c r="C441" s="230"/>
    </row>
    <row r="442" spans="3:3">
      <c r="C442" s="230"/>
    </row>
    <row r="443" spans="3:3">
      <c r="C443" s="230"/>
    </row>
    <row r="444" spans="3:3">
      <c r="C444" s="230"/>
    </row>
    <row r="445" spans="3:3">
      <c r="C445" s="230"/>
    </row>
    <row r="446" spans="3:3">
      <c r="C446" s="230"/>
    </row>
    <row r="447" spans="3:3">
      <c r="C447" s="230"/>
    </row>
    <row r="448" spans="3:3">
      <c r="C448" s="230"/>
    </row>
    <row r="449" spans="3:3">
      <c r="C449" s="230"/>
    </row>
    <row r="450" spans="3:3">
      <c r="C450" s="230"/>
    </row>
    <row r="451" spans="3:3">
      <c r="C451" s="230"/>
    </row>
    <row r="452" spans="3:3">
      <c r="C452" s="230"/>
    </row>
    <row r="453" spans="3:3">
      <c r="C453" s="230"/>
    </row>
    <row r="454" spans="3:3">
      <c r="C454" s="230"/>
    </row>
    <row r="455" spans="3:3">
      <c r="C455" s="230"/>
    </row>
    <row r="456" spans="3:3">
      <c r="C456" s="230"/>
    </row>
    <row r="457" spans="3:3">
      <c r="C457" s="230"/>
    </row>
    <row r="458" spans="3:3">
      <c r="C458" s="230"/>
    </row>
    <row r="459" spans="3:3">
      <c r="C459" s="230"/>
    </row>
    <row r="460" spans="3:3">
      <c r="C460" s="230"/>
    </row>
    <row r="461" spans="3:3">
      <c r="C461" s="230"/>
    </row>
    <row r="462" spans="3:3">
      <c r="C462" s="230"/>
    </row>
    <row r="463" spans="3:3">
      <c r="C463" s="230"/>
    </row>
    <row r="464" spans="3:3">
      <c r="C464" s="230"/>
    </row>
    <row r="465" spans="2:5">
      <c r="C465" s="230"/>
    </row>
    <row r="466" spans="2:5">
      <c r="C466" s="230"/>
    </row>
    <row r="467" spans="2:5">
      <c r="C467" s="230"/>
    </row>
    <row r="468" spans="2:5">
      <c r="C468" s="230"/>
    </row>
    <row r="469" spans="2:5">
      <c r="C469" s="230"/>
    </row>
    <row r="470" spans="2:5">
      <c r="C470" s="230"/>
    </row>
    <row r="471" spans="2:5">
      <c r="C471" s="230"/>
    </row>
    <row r="472" spans="2:5">
      <c r="C472" s="230"/>
    </row>
    <row r="473" spans="2:5">
      <c r="C473" s="230"/>
    </row>
    <row r="474" spans="2:5">
      <c r="C474" s="230"/>
    </row>
    <row r="475" spans="2:5">
      <c r="C475" s="230"/>
    </row>
    <row r="476" spans="2:5">
      <c r="C476" s="230"/>
    </row>
    <row r="477" spans="2:5">
      <c r="C477" s="230"/>
      <c r="E477" s="258"/>
    </row>
    <row r="478" spans="2:5">
      <c r="C478" s="230"/>
      <c r="E478" s="258"/>
    </row>
    <row r="479" spans="2:5">
      <c r="B479" s="232"/>
      <c r="C479" s="232"/>
    </row>
    <row r="480" spans="2:5">
      <c r="B480" s="232"/>
      <c r="C480" s="232"/>
    </row>
    <row r="481" spans="2:26">
      <c r="B481" s="232"/>
      <c r="C481" s="232"/>
    </row>
    <row r="482" spans="2:26">
      <c r="B482" s="232"/>
      <c r="C482" s="232"/>
    </row>
    <row r="490" spans="2:26" ht="15.75">
      <c r="B490" s="872"/>
    </row>
    <row r="491" spans="2:26">
      <c r="B491" s="234"/>
      <c r="C491" s="233"/>
      <c r="H491" s="233"/>
    </row>
    <row r="492" spans="2:26">
      <c r="B492" s="234"/>
      <c r="C492" s="233"/>
      <c r="D492" s="233"/>
      <c r="E492" s="233"/>
      <c r="F492" s="233"/>
      <c r="G492" s="233"/>
      <c r="H492" s="233"/>
      <c r="I492" s="233"/>
      <c r="J492" s="233"/>
      <c r="K492" s="233"/>
      <c r="L492" s="233"/>
      <c r="M492" s="233"/>
      <c r="N492" s="233"/>
      <c r="O492" s="233"/>
      <c r="P492" s="233"/>
      <c r="Q492" s="233"/>
      <c r="R492" s="233"/>
      <c r="S492" s="233"/>
      <c r="T492" s="233"/>
      <c r="U492" s="233"/>
      <c r="V492" s="233"/>
      <c r="W492" s="233"/>
      <c r="X492" s="233"/>
      <c r="Y492" s="233"/>
      <c r="Z492" s="233"/>
    </row>
    <row r="493" spans="2:26" ht="15.75">
      <c r="B493" s="694"/>
      <c r="C493" s="233"/>
      <c r="D493" s="233"/>
      <c r="E493" s="233"/>
      <c r="F493" s="233"/>
      <c r="G493" s="233"/>
      <c r="H493" s="233"/>
      <c r="I493" s="233"/>
      <c r="J493" s="233"/>
      <c r="K493" s="233"/>
      <c r="L493" s="233"/>
      <c r="M493" s="233"/>
      <c r="N493" s="233"/>
      <c r="O493" s="233"/>
      <c r="P493" s="233"/>
      <c r="Q493" s="233"/>
      <c r="R493" s="233"/>
      <c r="S493" s="233"/>
      <c r="T493" s="233"/>
      <c r="U493" s="233"/>
      <c r="V493" s="233"/>
      <c r="W493" s="233"/>
      <c r="X493" s="233"/>
      <c r="Y493" s="233"/>
      <c r="Z493" s="233"/>
    </row>
    <row r="494" spans="2:26">
      <c r="B494" s="297"/>
      <c r="C494" s="233"/>
      <c r="D494" s="233"/>
      <c r="E494" s="233"/>
      <c r="F494" s="233"/>
      <c r="G494" s="233"/>
      <c r="H494" s="233"/>
      <c r="I494" s="233"/>
      <c r="J494" s="233"/>
      <c r="K494" s="233"/>
      <c r="L494" s="233"/>
      <c r="M494" s="233"/>
      <c r="N494" s="233"/>
      <c r="O494" s="233"/>
      <c r="P494" s="233"/>
      <c r="Q494" s="233"/>
      <c r="R494" s="233"/>
      <c r="S494" s="233"/>
      <c r="T494" s="233"/>
      <c r="U494" s="233"/>
      <c r="V494" s="233"/>
      <c r="W494" s="233"/>
      <c r="X494" s="233"/>
      <c r="Y494" s="233"/>
      <c r="Z494" s="233"/>
    </row>
    <row r="495" spans="2:26">
      <c r="B495" s="873"/>
      <c r="C495" s="233"/>
      <c r="D495" s="233"/>
      <c r="E495" s="233"/>
      <c r="F495" s="233"/>
      <c r="G495" s="233"/>
      <c r="H495" s="233"/>
      <c r="I495" s="233"/>
      <c r="J495" s="233"/>
      <c r="K495" s="233"/>
      <c r="L495" s="233"/>
      <c r="M495" s="233"/>
      <c r="N495" s="233"/>
      <c r="O495" s="233"/>
      <c r="P495" s="233"/>
      <c r="Q495" s="233"/>
      <c r="R495" s="233"/>
      <c r="S495" s="233"/>
      <c r="T495" s="233"/>
      <c r="U495" s="233"/>
      <c r="V495" s="233"/>
      <c r="W495" s="233"/>
      <c r="X495" s="233"/>
      <c r="Y495" s="233"/>
      <c r="Z495" s="233"/>
    </row>
    <row r="496" spans="2:26">
      <c r="B496" s="874"/>
      <c r="D496" s="233"/>
      <c r="E496" s="233"/>
      <c r="F496" s="233"/>
      <c r="G496" s="233"/>
      <c r="H496" s="233"/>
      <c r="I496" s="233"/>
      <c r="J496" s="233"/>
      <c r="K496" s="233"/>
      <c r="L496" s="233"/>
      <c r="M496" s="233"/>
      <c r="N496" s="233"/>
      <c r="O496" s="233"/>
      <c r="P496" s="233"/>
      <c r="Q496" s="233"/>
      <c r="R496" s="233"/>
      <c r="S496" s="233"/>
      <c r="T496" s="233"/>
      <c r="U496" s="233"/>
      <c r="V496" s="233"/>
      <c r="W496" s="233"/>
      <c r="X496" s="233"/>
      <c r="Y496" s="233"/>
      <c r="Z496" s="233"/>
    </row>
    <row r="497" spans="2:26">
      <c r="I497" s="233"/>
      <c r="J497" s="233"/>
      <c r="K497" s="233"/>
      <c r="L497" s="233"/>
      <c r="M497" s="233"/>
      <c r="N497" s="233"/>
      <c r="O497" s="233"/>
      <c r="P497" s="233"/>
      <c r="Q497" s="233"/>
      <c r="R497" s="233"/>
      <c r="S497" s="233"/>
      <c r="T497" s="233"/>
      <c r="U497" s="233"/>
      <c r="V497" s="233"/>
      <c r="W497" s="233"/>
      <c r="X497" s="233"/>
      <c r="Y497" s="233"/>
      <c r="Z497" s="233"/>
    </row>
    <row r="498" spans="2:26" ht="15.75">
      <c r="B498" s="135"/>
      <c r="C498" s="47"/>
      <c r="D498" s="135"/>
      <c r="E498" s="135"/>
      <c r="F498" s="135"/>
      <c r="G498" s="135"/>
      <c r="H498" s="135"/>
      <c r="I498" s="135"/>
      <c r="J498" s="47"/>
      <c r="K498" s="135"/>
      <c r="L498" s="135"/>
      <c r="M498" s="135"/>
      <c r="N498" s="135"/>
      <c r="O498" s="135"/>
      <c r="P498" s="135"/>
      <c r="Q498" s="135"/>
      <c r="R498" s="135"/>
      <c r="S498" s="47"/>
      <c r="T498" s="47"/>
    </row>
    <row r="499" spans="2:26">
      <c r="B499" s="147"/>
      <c r="I499" s="147"/>
      <c r="R499" s="147"/>
    </row>
    <row r="500" spans="2:26">
      <c r="C500" s="285"/>
      <c r="D500" s="285"/>
      <c r="E500" s="285"/>
      <c r="F500" s="285"/>
      <c r="G500" s="285"/>
      <c r="H500" s="285"/>
      <c r="J500" s="285"/>
      <c r="K500" s="285"/>
      <c r="L500" s="285"/>
      <c r="M500" s="285"/>
      <c r="S500" s="285"/>
      <c r="T500" s="285"/>
      <c r="U500" s="285"/>
      <c r="V500" s="285"/>
    </row>
    <row r="501" spans="2:26">
      <c r="B501" s="147"/>
      <c r="C501" s="235"/>
      <c r="D501" s="285"/>
      <c r="E501" s="285"/>
      <c r="F501" s="285"/>
      <c r="G501" s="285"/>
      <c r="H501" s="285"/>
      <c r="I501" s="147"/>
      <c r="J501" s="235"/>
      <c r="K501" s="285"/>
      <c r="L501" s="285"/>
      <c r="M501" s="285"/>
      <c r="R501" s="147"/>
      <c r="S501" s="235"/>
      <c r="T501" s="235"/>
      <c r="U501" s="285"/>
      <c r="V501" s="285"/>
    </row>
    <row r="502" spans="2:26">
      <c r="B502" s="147"/>
      <c r="C502" s="235"/>
      <c r="D502" s="285"/>
      <c r="E502" s="285"/>
      <c r="F502" s="285"/>
      <c r="G502" s="285"/>
      <c r="H502" s="285"/>
      <c r="I502" s="147"/>
      <c r="J502" s="235"/>
      <c r="K502" s="285"/>
      <c r="L502" s="285"/>
      <c r="M502" s="285"/>
      <c r="R502" s="147"/>
      <c r="S502" s="235"/>
      <c r="T502" s="235"/>
      <c r="U502" s="285"/>
      <c r="V502" s="285"/>
    </row>
    <row r="503" spans="2:26">
      <c r="B503" s="147"/>
      <c r="C503" s="235"/>
      <c r="D503" s="285"/>
      <c r="E503" s="285"/>
      <c r="F503" s="285"/>
      <c r="G503" s="285"/>
      <c r="H503" s="285"/>
      <c r="I503" s="147"/>
      <c r="J503" s="235"/>
      <c r="K503" s="285"/>
      <c r="L503" s="285"/>
      <c r="M503" s="285"/>
      <c r="R503" s="147"/>
      <c r="S503" s="235"/>
      <c r="T503" s="235"/>
      <c r="U503" s="285"/>
      <c r="V503" s="285"/>
    </row>
    <row r="504" spans="2:26">
      <c r="B504" s="147"/>
      <c r="C504" s="235"/>
      <c r="D504" s="285"/>
      <c r="E504" s="285"/>
      <c r="F504" s="285"/>
      <c r="G504" s="285"/>
      <c r="H504" s="285"/>
      <c r="I504" s="147"/>
      <c r="J504" s="235"/>
      <c r="K504" s="285"/>
      <c r="L504" s="285"/>
      <c r="M504" s="285"/>
      <c r="R504" s="147"/>
      <c r="S504" s="235"/>
      <c r="T504" s="235"/>
      <c r="U504" s="285"/>
      <c r="V504" s="285"/>
    </row>
    <row r="505" spans="2:26">
      <c r="B505" s="147"/>
      <c r="C505" s="235"/>
      <c r="D505" s="285"/>
      <c r="E505" s="285"/>
      <c r="F505" s="285"/>
      <c r="G505" s="285"/>
      <c r="H505" s="285"/>
      <c r="I505" s="147"/>
      <c r="J505" s="235"/>
      <c r="K505" s="285"/>
      <c r="L505" s="285"/>
      <c r="M505" s="285"/>
      <c r="R505" s="147"/>
      <c r="S505" s="235"/>
      <c r="T505" s="235"/>
      <c r="U505" s="285"/>
      <c r="V505" s="285"/>
    </row>
    <row r="506" spans="2:26">
      <c r="B506" s="147"/>
      <c r="C506" s="235"/>
      <c r="D506" s="285"/>
      <c r="E506" s="285"/>
      <c r="F506" s="285"/>
      <c r="G506" s="285"/>
      <c r="H506" s="285"/>
      <c r="I506" s="147"/>
      <c r="J506" s="235"/>
      <c r="K506" s="285"/>
      <c r="L506" s="285"/>
      <c r="M506" s="285"/>
      <c r="R506" s="147"/>
      <c r="S506" s="235"/>
      <c r="T506" s="235"/>
      <c r="U506" s="285"/>
      <c r="V506" s="285"/>
    </row>
    <row r="507" spans="2:26">
      <c r="B507" s="147"/>
      <c r="C507" s="235"/>
      <c r="D507" s="285"/>
      <c r="E507" s="285"/>
      <c r="F507" s="285"/>
      <c r="G507" s="285"/>
      <c r="H507" s="285"/>
      <c r="I507" s="147"/>
      <c r="J507" s="235"/>
      <c r="K507" s="285"/>
      <c r="L507" s="285"/>
      <c r="M507" s="285"/>
      <c r="R507" s="147"/>
      <c r="S507" s="235"/>
      <c r="T507" s="235"/>
      <c r="U507" s="285"/>
      <c r="V507" s="285"/>
    </row>
    <row r="508" spans="2:26">
      <c r="B508" s="147"/>
      <c r="C508" s="285"/>
      <c r="D508" s="285"/>
      <c r="E508" s="285"/>
      <c r="F508" s="285"/>
      <c r="G508" s="285"/>
      <c r="H508" s="285"/>
      <c r="I508" s="147"/>
      <c r="J508" s="285"/>
      <c r="K508" s="285"/>
      <c r="L508" s="285"/>
      <c r="M508" s="285"/>
      <c r="R508" s="147"/>
      <c r="S508" s="285"/>
      <c r="T508" s="285"/>
      <c r="U508" s="285"/>
      <c r="V508" s="285"/>
    </row>
    <row r="509" spans="2:26">
      <c r="B509" s="147"/>
      <c r="C509" s="285"/>
      <c r="D509" s="285"/>
      <c r="E509" s="285"/>
      <c r="F509" s="285"/>
      <c r="G509" s="285"/>
      <c r="H509" s="285"/>
      <c r="I509" s="147"/>
      <c r="J509" s="285"/>
      <c r="K509" s="285"/>
      <c r="L509" s="285"/>
      <c r="M509" s="285"/>
      <c r="R509" s="147"/>
      <c r="S509" s="285"/>
      <c r="T509" s="285"/>
      <c r="U509" s="285"/>
      <c r="V509" s="285"/>
    </row>
    <row r="510" spans="2:26">
      <c r="C510" s="285"/>
      <c r="D510" s="322"/>
      <c r="E510" s="322"/>
      <c r="F510" s="322"/>
      <c r="G510" s="285"/>
      <c r="H510" s="285"/>
      <c r="J510" s="285"/>
      <c r="K510" s="322"/>
      <c r="L510" s="322"/>
      <c r="M510" s="322"/>
      <c r="N510" s="322"/>
      <c r="S510" s="285"/>
      <c r="T510" s="285"/>
      <c r="U510" s="520"/>
      <c r="V510" s="51"/>
    </row>
    <row r="511" spans="2:26">
      <c r="B511" s="147"/>
      <c r="C511" s="235"/>
      <c r="D511" s="235"/>
      <c r="E511" s="235"/>
      <c r="F511" s="285"/>
      <c r="G511" s="285"/>
      <c r="H511" s="285"/>
      <c r="I511" s="147"/>
      <c r="J511" s="235"/>
      <c r="K511" s="235"/>
      <c r="L511" s="235"/>
      <c r="M511" s="235"/>
      <c r="R511" s="147"/>
      <c r="S511" s="235"/>
      <c r="T511" s="235"/>
      <c r="U511" s="235"/>
      <c r="V511" s="235"/>
    </row>
    <row r="512" spans="2:26">
      <c r="B512" s="147"/>
      <c r="C512" s="235"/>
      <c r="D512" s="235"/>
      <c r="E512" s="235"/>
      <c r="F512" s="285"/>
      <c r="G512" s="285"/>
      <c r="H512" s="285"/>
      <c r="I512" s="147"/>
      <c r="J512" s="235"/>
      <c r="K512" s="235"/>
      <c r="L512" s="235"/>
      <c r="M512" s="235"/>
      <c r="R512" s="147"/>
      <c r="S512" s="235"/>
      <c r="T512" s="235"/>
      <c r="U512" s="235"/>
      <c r="V512" s="235"/>
    </row>
    <row r="513" spans="2:22">
      <c r="B513" s="147"/>
      <c r="C513" s="235"/>
      <c r="D513" s="235"/>
      <c r="E513" s="235"/>
      <c r="F513" s="285"/>
      <c r="G513" s="285"/>
      <c r="H513" s="285"/>
      <c r="I513" s="147"/>
      <c r="J513" s="235"/>
      <c r="K513" s="235"/>
      <c r="L513" s="235"/>
      <c r="M513" s="235"/>
      <c r="R513" s="147"/>
      <c r="S513" s="235"/>
      <c r="T513" s="235"/>
      <c r="U513" s="235"/>
      <c r="V513" s="235"/>
    </row>
    <row r="514" spans="2:22">
      <c r="B514" s="147"/>
      <c r="C514" s="235"/>
      <c r="D514" s="235"/>
      <c r="E514" s="235"/>
      <c r="F514" s="285"/>
      <c r="G514" s="285"/>
      <c r="H514" s="285"/>
      <c r="I514" s="147"/>
      <c r="J514" s="235"/>
      <c r="K514" s="235"/>
      <c r="L514" s="235"/>
      <c r="M514" s="235"/>
      <c r="R514" s="147"/>
      <c r="S514" s="235"/>
      <c r="T514" s="235"/>
      <c r="U514" s="235"/>
      <c r="V514" s="235"/>
    </row>
    <row r="515" spans="2:22">
      <c r="B515" s="147"/>
      <c r="C515" s="235"/>
      <c r="D515" s="235"/>
      <c r="E515" s="235"/>
      <c r="F515" s="285"/>
      <c r="G515" s="285"/>
      <c r="H515" s="285"/>
      <c r="I515" s="147"/>
      <c r="J515" s="235"/>
      <c r="K515" s="235"/>
      <c r="L515" s="235"/>
      <c r="M515" s="235"/>
      <c r="R515" s="147"/>
      <c r="S515" s="235"/>
      <c r="T515" s="235"/>
      <c r="U515" s="235"/>
      <c r="V515" s="235"/>
    </row>
    <row r="516" spans="2:22">
      <c r="B516" s="147"/>
      <c r="C516" s="235"/>
      <c r="D516" s="235"/>
      <c r="E516" s="235"/>
      <c r="F516" s="285"/>
      <c r="G516" s="285"/>
      <c r="H516" s="285"/>
      <c r="I516" s="147"/>
      <c r="J516" s="235"/>
      <c r="K516" s="235"/>
      <c r="L516" s="235"/>
      <c r="M516" s="235"/>
      <c r="R516" s="147"/>
      <c r="S516" s="235"/>
      <c r="T516" s="235"/>
      <c r="U516" s="235"/>
      <c r="V516" s="235"/>
    </row>
    <row r="517" spans="2:22">
      <c r="B517" s="147"/>
      <c r="C517" s="235"/>
      <c r="D517" s="235"/>
      <c r="E517" s="235"/>
      <c r="F517" s="285"/>
      <c r="G517" s="285"/>
      <c r="H517" s="285"/>
      <c r="I517" s="147"/>
      <c r="J517" s="235"/>
      <c r="K517" s="235"/>
      <c r="L517" s="235"/>
      <c r="M517" s="235"/>
      <c r="R517" s="147"/>
      <c r="S517" s="235"/>
      <c r="T517" s="235"/>
      <c r="U517" s="235"/>
      <c r="V517" s="235"/>
    </row>
    <row r="518" spans="2:22">
      <c r="C518" s="285"/>
      <c r="D518" s="285"/>
      <c r="E518" s="285"/>
      <c r="F518" s="285"/>
      <c r="G518" s="285"/>
      <c r="H518" s="285"/>
      <c r="J518" s="285"/>
      <c r="K518" s="285"/>
      <c r="L518" s="285"/>
      <c r="M518" s="285"/>
      <c r="S518" s="285"/>
      <c r="T518" s="285"/>
      <c r="U518" s="285"/>
      <c r="V518" s="285"/>
    </row>
    <row r="519" spans="2:22">
      <c r="B519" s="147"/>
      <c r="C519" s="285"/>
      <c r="D519" s="285"/>
      <c r="E519" s="285"/>
      <c r="F519" s="285"/>
      <c r="G519" s="285"/>
      <c r="H519" s="285"/>
      <c r="I519" s="147"/>
      <c r="J519" s="285"/>
      <c r="K519" s="285"/>
      <c r="L519" s="285"/>
      <c r="M519" s="285"/>
      <c r="R519" s="147"/>
      <c r="S519" s="285"/>
      <c r="T519" s="285"/>
      <c r="U519" s="285"/>
      <c r="V519" s="285"/>
    </row>
    <row r="520" spans="2:22">
      <c r="C520" s="285"/>
      <c r="D520" s="322"/>
      <c r="E520" s="322"/>
      <c r="F520" s="322"/>
      <c r="G520" s="285"/>
      <c r="H520" s="285"/>
      <c r="J520" s="285"/>
      <c r="K520" s="322"/>
      <c r="L520" s="322"/>
      <c r="M520" s="322"/>
      <c r="N520" s="322"/>
      <c r="S520" s="285"/>
      <c r="T520" s="285"/>
      <c r="U520" s="520"/>
      <c r="V520" s="51"/>
    </row>
    <row r="521" spans="2:22">
      <c r="B521" s="147"/>
      <c r="C521" s="233"/>
      <c r="D521" s="233"/>
      <c r="E521" s="233"/>
      <c r="I521" s="147"/>
      <c r="J521" s="233"/>
      <c r="K521" s="233"/>
      <c r="L521" s="233"/>
      <c r="M521" s="233"/>
      <c r="R521" s="147"/>
      <c r="S521" s="233"/>
      <c r="T521" s="233"/>
      <c r="U521" s="233"/>
      <c r="V521" s="233"/>
    </row>
    <row r="522" spans="2:22">
      <c r="B522" s="147"/>
      <c r="C522" s="233"/>
      <c r="D522" s="233"/>
      <c r="E522" s="233"/>
      <c r="I522" s="147"/>
      <c r="J522" s="233"/>
      <c r="K522" s="233"/>
      <c r="L522" s="233"/>
      <c r="M522" s="233"/>
      <c r="R522" s="147"/>
      <c r="S522" s="233"/>
      <c r="T522" s="233"/>
      <c r="U522" s="233"/>
      <c r="V522" s="233"/>
    </row>
    <row r="523" spans="2:22">
      <c r="B523" s="147"/>
      <c r="C523" s="233"/>
      <c r="D523" s="233"/>
      <c r="E523" s="233"/>
      <c r="I523" s="147"/>
      <c r="J523" s="233"/>
      <c r="K523" s="233"/>
      <c r="L523" s="233"/>
      <c r="M523" s="233"/>
      <c r="R523" s="147"/>
      <c r="S523" s="233"/>
      <c r="T523" s="233"/>
      <c r="U523" s="233"/>
      <c r="V523" s="233"/>
    </row>
    <row r="524" spans="2:22">
      <c r="B524" s="147"/>
      <c r="C524" s="233"/>
      <c r="D524" s="233"/>
      <c r="E524" s="233"/>
      <c r="I524" s="147"/>
      <c r="J524" s="233"/>
      <c r="K524" s="233"/>
      <c r="L524" s="233"/>
      <c r="M524" s="233"/>
      <c r="R524" s="147"/>
      <c r="S524" s="233"/>
      <c r="T524" s="233"/>
      <c r="U524" s="233"/>
      <c r="V524" s="233"/>
    </row>
    <row r="525" spans="2:22">
      <c r="B525" s="147"/>
      <c r="C525" s="233"/>
      <c r="D525" s="233"/>
      <c r="E525" s="233"/>
      <c r="I525" s="147"/>
      <c r="J525" s="233"/>
      <c r="K525" s="233"/>
      <c r="L525" s="233"/>
      <c r="M525" s="233"/>
      <c r="R525" s="147"/>
      <c r="S525" s="233"/>
      <c r="T525" s="233"/>
      <c r="U525" s="233"/>
      <c r="V525" s="233"/>
    </row>
    <row r="526" spans="2:22">
      <c r="B526" s="147"/>
      <c r="C526" s="233"/>
      <c r="D526" s="233"/>
      <c r="E526" s="233"/>
      <c r="I526" s="147"/>
      <c r="J526" s="233"/>
      <c r="K526" s="233"/>
      <c r="L526" s="233"/>
      <c r="M526" s="233"/>
      <c r="R526" s="147"/>
      <c r="S526" s="233"/>
      <c r="T526" s="233"/>
      <c r="U526" s="233"/>
      <c r="V526" s="233"/>
    </row>
    <row r="527" spans="2:22">
      <c r="B527" s="147"/>
      <c r="C527" s="233"/>
      <c r="D527" s="233"/>
      <c r="E527" s="233"/>
      <c r="I527" s="147"/>
      <c r="J527" s="233"/>
      <c r="K527" s="233"/>
      <c r="L527" s="233"/>
      <c r="M527" s="233"/>
      <c r="R527" s="147"/>
      <c r="S527" s="233"/>
      <c r="T527" s="233"/>
      <c r="U527" s="233"/>
      <c r="V527" s="233"/>
    </row>
    <row r="529" spans="2:22">
      <c r="B529" s="147"/>
      <c r="I529" s="147"/>
      <c r="R529" s="147"/>
    </row>
    <row r="530" spans="2:22">
      <c r="C530" s="285"/>
      <c r="D530" s="285"/>
      <c r="E530" s="285"/>
      <c r="F530" s="285"/>
      <c r="G530" s="285"/>
      <c r="H530" s="285"/>
      <c r="J530" s="285"/>
      <c r="K530" s="285"/>
      <c r="L530" s="285"/>
      <c r="M530" s="285"/>
      <c r="S530" s="285"/>
      <c r="T530" s="285"/>
      <c r="U530" s="285"/>
      <c r="V530" s="285"/>
    </row>
    <row r="531" spans="2:22">
      <c r="B531" s="147"/>
      <c r="C531" s="235"/>
      <c r="D531" s="285"/>
      <c r="E531" s="285"/>
      <c r="F531" s="285"/>
      <c r="G531" s="285"/>
      <c r="H531" s="285"/>
      <c r="I531" s="147"/>
      <c r="J531" s="235"/>
      <c r="K531" s="285"/>
      <c r="L531" s="285"/>
      <c r="M531" s="285"/>
      <c r="R531" s="147"/>
      <c r="S531" s="235"/>
      <c r="T531" s="235"/>
      <c r="U531" s="285"/>
      <c r="V531" s="285"/>
    </row>
    <row r="532" spans="2:22">
      <c r="B532" s="147"/>
      <c r="C532" s="235"/>
      <c r="D532" s="285"/>
      <c r="E532" s="285"/>
      <c r="F532" s="285"/>
      <c r="G532" s="285"/>
      <c r="H532" s="285"/>
      <c r="I532" s="147"/>
      <c r="J532" s="235"/>
      <c r="K532" s="285"/>
      <c r="L532" s="285"/>
      <c r="M532" s="285"/>
      <c r="R532" s="147"/>
      <c r="S532" s="235"/>
      <c r="T532" s="235"/>
      <c r="U532" s="285"/>
      <c r="V532" s="285"/>
    </row>
    <row r="533" spans="2:22">
      <c r="B533" s="147"/>
      <c r="C533" s="235"/>
      <c r="D533" s="285"/>
      <c r="E533" s="285"/>
      <c r="F533" s="285"/>
      <c r="G533" s="285"/>
      <c r="H533" s="285"/>
      <c r="I533" s="147"/>
      <c r="J533" s="235"/>
      <c r="K533" s="285"/>
      <c r="L533" s="285"/>
      <c r="M533" s="285"/>
      <c r="R533" s="147"/>
      <c r="S533" s="235"/>
      <c r="T533" s="235"/>
      <c r="U533" s="285"/>
      <c r="V533" s="285"/>
    </row>
    <row r="534" spans="2:22">
      <c r="B534" s="147"/>
      <c r="C534" s="235"/>
      <c r="D534" s="285"/>
      <c r="E534" s="285"/>
      <c r="F534" s="285"/>
      <c r="G534" s="285"/>
      <c r="H534" s="285"/>
      <c r="I534" s="147"/>
      <c r="J534" s="235"/>
      <c r="K534" s="285"/>
      <c r="L534" s="285"/>
      <c r="M534" s="285"/>
      <c r="R534" s="147"/>
      <c r="S534" s="235"/>
      <c r="T534" s="235"/>
      <c r="U534" s="285"/>
      <c r="V534" s="285"/>
    </row>
    <row r="535" spans="2:22">
      <c r="B535" s="147"/>
      <c r="C535" s="235"/>
      <c r="D535" s="285"/>
      <c r="E535" s="285"/>
      <c r="F535" s="285"/>
      <c r="G535" s="285"/>
      <c r="H535" s="285"/>
      <c r="I535" s="147"/>
      <c r="J535" s="235"/>
      <c r="K535" s="285"/>
      <c r="L535" s="285"/>
      <c r="M535" s="285"/>
      <c r="R535" s="147"/>
      <c r="S535" s="235"/>
      <c r="T535" s="235"/>
      <c r="U535" s="285"/>
      <c r="V535" s="285"/>
    </row>
    <row r="536" spans="2:22">
      <c r="B536" s="147"/>
      <c r="C536" s="235"/>
      <c r="D536" s="285"/>
      <c r="E536" s="285"/>
      <c r="F536" s="285"/>
      <c r="G536" s="285"/>
      <c r="H536" s="285"/>
      <c r="I536" s="147"/>
      <c r="J536" s="235"/>
      <c r="K536" s="285"/>
      <c r="L536" s="285"/>
      <c r="M536" s="285"/>
      <c r="R536" s="147"/>
      <c r="S536" s="235"/>
      <c r="T536" s="235"/>
      <c r="U536" s="285"/>
      <c r="V536" s="285"/>
    </row>
    <row r="537" spans="2:22">
      <c r="B537" s="147"/>
      <c r="C537" s="235"/>
      <c r="D537" s="285"/>
      <c r="E537" s="285"/>
      <c r="F537" s="285"/>
      <c r="G537" s="285"/>
      <c r="H537" s="285"/>
      <c r="I537" s="147"/>
      <c r="J537" s="235"/>
      <c r="K537" s="285"/>
      <c r="L537" s="285"/>
      <c r="M537" s="285"/>
      <c r="R537" s="147"/>
      <c r="S537" s="235"/>
      <c r="T537" s="235"/>
      <c r="U537" s="285"/>
      <c r="V537" s="285"/>
    </row>
    <row r="538" spans="2:22">
      <c r="B538" s="147"/>
      <c r="C538" s="285"/>
      <c r="D538" s="285"/>
      <c r="E538" s="285"/>
      <c r="F538" s="285"/>
      <c r="G538" s="285"/>
      <c r="H538" s="285"/>
      <c r="I538" s="147"/>
      <c r="J538" s="285"/>
      <c r="K538" s="285"/>
      <c r="L538" s="285"/>
      <c r="M538" s="285"/>
      <c r="R538" s="147"/>
      <c r="S538" s="285"/>
      <c r="T538" s="285"/>
      <c r="U538" s="285"/>
      <c r="V538" s="285"/>
    </row>
    <row r="539" spans="2:22">
      <c r="B539" s="147"/>
      <c r="C539" s="285"/>
      <c r="D539" s="285"/>
      <c r="E539" s="285"/>
      <c r="F539" s="285"/>
      <c r="G539" s="285"/>
      <c r="H539" s="285"/>
      <c r="I539" s="147"/>
      <c r="J539" s="285"/>
      <c r="K539" s="285"/>
      <c r="L539" s="285"/>
      <c r="M539" s="285"/>
      <c r="R539" s="147"/>
      <c r="S539" s="285"/>
      <c r="T539" s="285"/>
      <c r="U539" s="285"/>
      <c r="V539" s="285"/>
    </row>
    <row r="540" spans="2:22">
      <c r="C540" s="285"/>
      <c r="D540" s="322"/>
      <c r="E540" s="322"/>
      <c r="F540" s="322"/>
      <c r="G540" s="285"/>
      <c r="H540" s="285"/>
      <c r="J540" s="285"/>
      <c r="K540" s="322"/>
      <c r="L540" s="322"/>
      <c r="M540" s="322"/>
      <c r="N540" s="322"/>
      <c r="S540" s="285"/>
      <c r="T540" s="285"/>
      <c r="U540" s="520"/>
      <c r="V540" s="51"/>
    </row>
    <row r="541" spans="2:22">
      <c r="B541" s="147"/>
      <c r="C541" s="235"/>
      <c r="D541" s="235"/>
      <c r="E541" s="235"/>
      <c r="F541" s="285"/>
      <c r="G541" s="285"/>
      <c r="H541" s="285"/>
      <c r="I541" s="147"/>
      <c r="J541" s="235"/>
      <c r="K541" s="235"/>
      <c r="L541" s="235"/>
      <c r="M541" s="235"/>
      <c r="R541" s="147"/>
      <c r="S541" s="235"/>
      <c r="T541" s="235"/>
      <c r="U541" s="235"/>
      <c r="V541" s="235"/>
    </row>
    <row r="542" spans="2:22">
      <c r="B542" s="147"/>
      <c r="C542" s="235"/>
      <c r="D542" s="235"/>
      <c r="E542" s="235"/>
      <c r="F542" s="285"/>
      <c r="G542" s="285"/>
      <c r="H542" s="285"/>
      <c r="I542" s="147"/>
      <c r="J542" s="235"/>
      <c r="K542" s="235"/>
      <c r="L542" s="235"/>
      <c r="M542" s="235"/>
      <c r="R542" s="147"/>
      <c r="S542" s="235"/>
      <c r="T542" s="235"/>
      <c r="U542" s="235"/>
      <c r="V542" s="235"/>
    </row>
    <row r="543" spans="2:22">
      <c r="B543" s="147"/>
      <c r="C543" s="235"/>
      <c r="D543" s="235"/>
      <c r="E543" s="235"/>
      <c r="F543" s="285"/>
      <c r="G543" s="285"/>
      <c r="H543" s="285"/>
      <c r="I543" s="147"/>
      <c r="J543" s="235"/>
      <c r="K543" s="235"/>
      <c r="L543" s="235"/>
      <c r="M543" s="235"/>
      <c r="R543" s="147"/>
      <c r="S543" s="235"/>
      <c r="T543" s="235"/>
      <c r="U543" s="235"/>
      <c r="V543" s="235"/>
    </row>
    <row r="544" spans="2:22">
      <c r="B544" s="147"/>
      <c r="C544" s="235"/>
      <c r="D544" s="235"/>
      <c r="E544" s="235"/>
      <c r="F544" s="285"/>
      <c r="G544" s="285"/>
      <c r="H544" s="285"/>
      <c r="I544" s="147"/>
      <c r="J544" s="235"/>
      <c r="K544" s="235"/>
      <c r="L544" s="235"/>
      <c r="M544" s="235"/>
      <c r="R544" s="147"/>
      <c r="S544" s="235"/>
      <c r="T544" s="235"/>
      <c r="U544" s="235"/>
      <c r="V544" s="235"/>
    </row>
    <row r="545" spans="2:22">
      <c r="B545" s="147"/>
      <c r="C545" s="235"/>
      <c r="D545" s="235"/>
      <c r="E545" s="235"/>
      <c r="F545" s="285"/>
      <c r="G545" s="285"/>
      <c r="H545" s="285"/>
      <c r="I545" s="147"/>
      <c r="J545" s="235"/>
      <c r="K545" s="235"/>
      <c r="L545" s="235"/>
      <c r="M545" s="235"/>
      <c r="R545" s="147"/>
      <c r="S545" s="235"/>
      <c r="T545" s="235"/>
      <c r="U545" s="235"/>
      <c r="V545" s="235"/>
    </row>
    <row r="546" spans="2:22">
      <c r="B546" s="147"/>
      <c r="C546" s="235"/>
      <c r="D546" s="235"/>
      <c r="E546" s="235"/>
      <c r="F546" s="285"/>
      <c r="G546" s="285"/>
      <c r="H546" s="285"/>
      <c r="I546" s="147"/>
      <c r="J546" s="235"/>
      <c r="K546" s="235"/>
      <c r="L546" s="235"/>
      <c r="M546" s="235"/>
      <c r="R546" s="147"/>
      <c r="S546" s="235"/>
      <c r="T546" s="235"/>
      <c r="U546" s="235"/>
      <c r="V546" s="235"/>
    </row>
    <row r="547" spans="2:22">
      <c r="B547" s="147"/>
      <c r="C547" s="235"/>
      <c r="D547" s="235"/>
      <c r="E547" s="235"/>
      <c r="F547" s="285"/>
      <c r="G547" s="285"/>
      <c r="H547" s="285"/>
      <c r="I547" s="147"/>
      <c r="J547" s="235"/>
      <c r="K547" s="235"/>
      <c r="L547" s="235"/>
      <c r="M547" s="235"/>
      <c r="R547" s="147"/>
      <c r="S547" s="235"/>
      <c r="T547" s="235"/>
      <c r="U547" s="235"/>
      <c r="V547" s="235"/>
    </row>
    <row r="548" spans="2:22">
      <c r="C548" s="285"/>
      <c r="D548" s="285"/>
      <c r="E548" s="285"/>
      <c r="F548" s="285"/>
      <c r="G548" s="285"/>
      <c r="H548" s="285"/>
      <c r="J548" s="285"/>
      <c r="K548" s="285"/>
      <c r="L548" s="285"/>
      <c r="M548" s="285"/>
      <c r="S548" s="285"/>
      <c r="T548" s="285"/>
      <c r="U548" s="285"/>
      <c r="V548" s="285"/>
    </row>
    <row r="549" spans="2:22">
      <c r="B549" s="147"/>
      <c r="C549" s="285"/>
      <c r="D549" s="285"/>
      <c r="E549" s="285"/>
      <c r="F549" s="285"/>
      <c r="G549" s="285"/>
      <c r="H549" s="285"/>
      <c r="I549" s="147"/>
      <c r="J549" s="285"/>
      <c r="K549" s="285"/>
      <c r="L549" s="285"/>
      <c r="M549" s="285"/>
      <c r="R549" s="147"/>
      <c r="S549" s="285"/>
      <c r="T549" s="285"/>
      <c r="U549" s="285"/>
      <c r="V549" s="285"/>
    </row>
    <row r="550" spans="2:22">
      <c r="C550" s="285"/>
      <c r="D550" s="322"/>
      <c r="E550" s="322"/>
      <c r="F550" s="322"/>
      <c r="G550" s="285"/>
      <c r="H550" s="285"/>
      <c r="J550" s="285"/>
      <c r="K550" s="322"/>
      <c r="L550" s="322"/>
      <c r="M550" s="322"/>
      <c r="N550" s="322"/>
      <c r="S550" s="285"/>
      <c r="T550" s="285"/>
      <c r="U550" s="520"/>
      <c r="V550" s="51"/>
    </row>
    <row r="551" spans="2:22">
      <c r="B551" s="147"/>
      <c r="C551" s="233"/>
      <c r="D551" s="233"/>
      <c r="E551" s="233"/>
      <c r="I551" s="147"/>
      <c r="J551" s="233"/>
      <c r="K551" s="233"/>
      <c r="L551" s="233"/>
      <c r="M551" s="233"/>
      <c r="R551" s="147"/>
      <c r="S551" s="233"/>
      <c r="T551" s="233"/>
      <c r="U551" s="233"/>
      <c r="V551" s="233"/>
    </row>
    <row r="552" spans="2:22">
      <c r="B552" s="147"/>
      <c r="C552" s="233"/>
      <c r="D552" s="233"/>
      <c r="E552" s="233"/>
      <c r="I552" s="147"/>
      <c r="J552" s="233"/>
      <c r="K552" s="233"/>
      <c r="L552" s="233"/>
      <c r="M552" s="233"/>
      <c r="R552" s="147"/>
      <c r="S552" s="233"/>
      <c r="T552" s="233"/>
      <c r="U552" s="233"/>
      <c r="V552" s="233"/>
    </row>
    <row r="553" spans="2:22">
      <c r="B553" s="147"/>
      <c r="C553" s="233"/>
      <c r="D553" s="233"/>
      <c r="E553" s="233"/>
      <c r="I553" s="147"/>
      <c r="J553" s="233"/>
      <c r="K553" s="233"/>
      <c r="L553" s="233"/>
      <c r="M553" s="233"/>
      <c r="R553" s="147"/>
      <c r="S553" s="233"/>
      <c r="T553" s="233"/>
      <c r="U553" s="233"/>
      <c r="V553" s="233"/>
    </row>
    <row r="554" spans="2:22">
      <c r="B554" s="147"/>
      <c r="C554" s="233"/>
      <c r="D554" s="233"/>
      <c r="E554" s="233"/>
      <c r="I554" s="147"/>
      <c r="J554" s="233"/>
      <c r="K554" s="233"/>
      <c r="L554" s="233"/>
      <c r="M554" s="233"/>
      <c r="R554" s="147"/>
      <c r="S554" s="233"/>
      <c r="T554" s="233"/>
      <c r="U554" s="233"/>
      <c r="V554" s="233"/>
    </row>
    <row r="555" spans="2:22">
      <c r="B555" s="147"/>
      <c r="C555" s="233"/>
      <c r="D555" s="233"/>
      <c r="E555" s="233"/>
      <c r="I555" s="147"/>
      <c r="J555" s="233"/>
      <c r="K555" s="233"/>
      <c r="L555" s="233"/>
      <c r="M555" s="233"/>
      <c r="R555" s="147"/>
      <c r="S555" s="233"/>
      <c r="T555" s="233"/>
      <c r="U555" s="233"/>
      <c r="V555" s="233"/>
    </row>
    <row r="556" spans="2:22">
      <c r="B556" s="147"/>
      <c r="C556" s="233"/>
      <c r="D556" s="233"/>
      <c r="E556" s="233"/>
      <c r="I556" s="147"/>
      <c r="J556" s="233"/>
      <c r="K556" s="233"/>
      <c r="L556" s="233"/>
      <c r="M556" s="233"/>
      <c r="R556" s="147"/>
      <c r="S556" s="233"/>
      <c r="T556" s="233"/>
      <c r="U556" s="233"/>
      <c r="V556" s="233"/>
    </row>
    <row r="557" spans="2:22">
      <c r="B557" s="147"/>
      <c r="C557" s="233"/>
      <c r="D557" s="233"/>
      <c r="E557" s="233"/>
      <c r="I557" s="147"/>
      <c r="J557" s="233"/>
      <c r="K557" s="233"/>
      <c r="L557" s="233"/>
      <c r="M557" s="233"/>
      <c r="R557" s="147"/>
      <c r="S557" s="233"/>
      <c r="T557" s="233"/>
      <c r="U557" s="233"/>
      <c r="V557" s="233"/>
    </row>
    <row r="559" spans="2:22">
      <c r="D559" s="297"/>
      <c r="J559" s="297"/>
    </row>
    <row r="570" spans="3:9">
      <c r="C570" s="147"/>
    </row>
    <row r="571" spans="3:9">
      <c r="C571" s="285"/>
      <c r="D571" s="285"/>
      <c r="E571" s="285"/>
      <c r="F571" s="285"/>
      <c r="G571" s="285"/>
      <c r="H571" s="285"/>
      <c r="I571" s="285"/>
    </row>
    <row r="572" spans="3:9">
      <c r="C572" s="285"/>
      <c r="D572" s="285"/>
      <c r="E572" s="285"/>
      <c r="F572" s="285"/>
      <c r="G572" s="285"/>
      <c r="H572" s="285"/>
      <c r="I572" s="285"/>
    </row>
    <row r="577" spans="3:3">
      <c r="C577" s="147"/>
    </row>
    <row r="578" spans="3:3">
      <c r="C578" s="147"/>
    </row>
    <row r="579" spans="3:3">
      <c r="C579" s="147"/>
    </row>
  </sheetData>
  <pageMargins left="0.5" right="0.5" top="0.5" bottom="0.5" header="0.5" footer="0.5"/>
  <pageSetup orientation="portrait" horizontalDpi="4294967292"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26</vt:i4>
      </vt:variant>
      <vt:variant>
        <vt:lpstr>Charts</vt:lpstr>
      </vt:variant>
      <vt:variant>
        <vt:i4>109</vt:i4>
      </vt:variant>
      <vt:variant>
        <vt:lpstr>Named Ranges</vt:lpstr>
      </vt:variant>
      <vt:variant>
        <vt:i4>27</vt:i4>
      </vt:variant>
    </vt:vector>
  </HeadingPairs>
  <TitlesOfParts>
    <vt:vector size="162" baseType="lpstr">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DATA for charts</vt:lpstr>
      <vt:lpstr>BSIMAC</vt:lpstr>
      <vt:lpstr>CSE</vt:lpstr>
      <vt:lpstr>DeST</vt:lpstr>
      <vt:lpstr>EnergyPlus</vt:lpstr>
      <vt:lpstr>ESP-r</vt:lpstr>
      <vt:lpstr>TRNSYS</vt:lpstr>
      <vt:lpstr>TestSpecAlt</vt:lpstr>
      <vt:lpstr>K</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'Figure List'!Print_Area</vt:lpstr>
      <vt:lpstr>'Program List'!Print_Area</vt:lpstr>
      <vt:lpstr>'Read Me'!Print_Area</vt:lpstr>
      <vt:lpstr>'Table List'!Print_Area</vt:lpstr>
      <vt:lpstr>'Tables 1'!Print_Area</vt:lpstr>
      <vt:lpstr>'Tables 2'!Print_Area</vt:lpstr>
      <vt:lpstr>'Tables 3'!Print_Area</vt:lpstr>
      <vt:lpstr>'Tables 4'!Print_Area</vt:lpstr>
      <vt:lpstr>'Tables 5'!Print_Area</vt:lpstr>
      <vt:lpstr>'Tables 6'!Print_Area</vt:lpstr>
      <vt:lpstr>'Tables 7'!Print_Area</vt:lpstr>
      <vt:lpstr>'Tables M1'!Print_Area</vt:lpstr>
      <vt:lpstr>'Tables M2'!Print_Area</vt:lpstr>
      <vt:lpstr>'Tables M3'!Print_Area</vt:lpstr>
      <vt:lpstr>'Title Page'!Print_Area</vt:lpstr>
      <vt:lpstr>'Figure List'!Print_Titles</vt:lpstr>
      <vt:lpstr>'Table List'!Print_Titles</vt:lpstr>
      <vt:lpstr>'Tables 1'!Print_Titles</vt:lpstr>
      <vt:lpstr>'Tables 2'!Print_Titles</vt:lpstr>
      <vt:lpstr>'Tables 3'!Print_Titles</vt:lpstr>
      <vt:lpstr>'Tables 4'!Print_Titles</vt:lpstr>
      <vt:lpstr>'Tables 5'!Print_Titles</vt:lpstr>
      <vt:lpstr>'Tables 6'!Print_Titles</vt:lpstr>
      <vt:lpstr>'Tables 7'!Print_Titles</vt:lpstr>
      <vt:lpstr>'Tables M1'!Print_Titles</vt:lpstr>
      <vt:lpstr>'Tables M2'!Print_Titles</vt:lpstr>
      <vt:lpstr>'Tables M3'!Print_Titles</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joel neymark</cp:lastModifiedBy>
  <cp:lastPrinted>2021-03-03T14:27:33Z</cp:lastPrinted>
  <dcterms:created xsi:type="dcterms:W3CDTF">1999-11-02T18:01:56Z</dcterms:created>
  <dcterms:modified xsi:type="dcterms:W3CDTF">2023-11-01T14:02:27Z</dcterms:modified>
</cp:coreProperties>
</file>